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hidePivotFieldList="1" defaultThemeVersion="166925"/>
  <mc:AlternateContent xmlns:mc="http://schemas.openxmlformats.org/markup-compatibility/2006">
    <mc:Choice Requires="x15">
      <x15ac:absPath xmlns:x15ac="http://schemas.microsoft.com/office/spreadsheetml/2010/11/ac" url="C:\Users\RobbieOrvis\Models\South Korea\Models\eps-southkorea\InputData\elec\SHELF\"/>
    </mc:Choice>
  </mc:AlternateContent>
  <xr:revisionPtr revIDLastSave="0" documentId="13_ncr:1_{B07448DD-4486-4BE5-9557-2D20891E373E}" xr6:coauthVersionLast="47" xr6:coauthVersionMax="47" xr10:uidLastSave="{00000000-0000-0000-0000-000000000000}"/>
  <bookViews>
    <workbookView xWindow="11685" yWindow="5400" windowWidth="43200" windowHeight="15195" tabRatio="628" xr2:uid="{5DC1157A-C6AE-44DE-8CDA-5C41A54517A8}"/>
  </bookViews>
  <sheets>
    <sheet name="About" sheetId="2" r:id="rId1"/>
    <sheet name="Source Data" sheetId="45" r:id="rId2"/>
    <sheet name="Adjusted Source Data" sheetId="52" r:id="rId3"/>
    <sheet name="2024 Demand" sheetId="50" r:id="rId4"/>
    <sheet name="Calibration Calcs" sheetId="51" r:id="rId5"/>
    <sheet name="Summarized Source Data" sheetId="44" r:id="rId6"/>
    <sheet name="Category Mapping" sheetId="43" r:id="rId7"/>
    <sheet name="Calibration Multipliers" sheetId="49" r:id="rId8"/>
    <sheet name="Double Check" sheetId="46" r:id="rId9"/>
    <sheet name="Visual Check" sheetId="47" r:id="rId10"/>
    <sheet name="SHELF-days-per-timeslice" sheetId="39" r:id="rId11"/>
    <sheet name="SHELF-residential-heating" sheetId="18" r:id="rId12"/>
    <sheet name="SHELF-residential-cooling" sheetId="17" r:id="rId13"/>
    <sheet name="SHELF-residential-envelope" sheetId="20" r:id="rId14"/>
    <sheet name="SHELF-residential-lighting" sheetId="19" r:id="rId15"/>
    <sheet name="SHELF-residential-appliances" sheetId="16" r:id="rId16"/>
    <sheet name="SHELF-residential-other" sheetId="8" r:id="rId17"/>
    <sheet name="SHELF-commercial-heating" sheetId="21" r:id="rId18"/>
    <sheet name="SHELF-commercial-cooling" sheetId="22" r:id="rId19"/>
    <sheet name="SHELF-commercial-envelope" sheetId="23" r:id="rId20"/>
    <sheet name="SHELF-commercial-lighting" sheetId="24" r:id="rId21"/>
    <sheet name="SHELF-commercial-appliances" sheetId="25" r:id="rId22"/>
    <sheet name="SHELF-commercial-other" sheetId="26" r:id="rId23"/>
    <sheet name="SHELF-LDVs" sheetId="11" r:id="rId24"/>
    <sheet name="SHELF-HDVs" sheetId="28" r:id="rId25"/>
    <sheet name="SHELF-aircraft" sheetId="29" r:id="rId26"/>
    <sheet name="SHELF-rail" sheetId="30" r:id="rId27"/>
    <sheet name="SHELF-ships" sheetId="31" r:id="rId28"/>
    <sheet name="SHELF-motorbikes" sheetId="32" r:id="rId29"/>
    <sheet name="SHELF-industry" sheetId="10" r:id="rId30"/>
    <sheet name="SHELF-district-heat-hydrogen" sheetId="33" r:id="rId31"/>
    <sheet name="SHELF-geoeng" sheetId="34" r:id="rId32"/>
    <sheet name="SHELF-datacenters" sheetId="48" r:id="rId33"/>
  </sheets>
  <definedNames>
    <definedName name="_xlnm._FilterDatabase" localSheetId="1" hidden="1">'Source Data'!$A$2:$AG$290</definedName>
    <definedName name="FallWeekdays">'Category Mapping'!$E$51</definedName>
    <definedName name="FallWeekendDays">'Category Mapping'!$D$51</definedName>
    <definedName name="Hour">'Adjusted Source Data'!$F$2:$AC$2</definedName>
    <definedName name="Load">'Adjusted Source Data'!$F$3:$AC$290</definedName>
    <definedName name="LoadFactorHours">'Summarized Source Data'!$C$1326:$C$1469</definedName>
    <definedName name="LoadFactorSeasons">'Summarized Source Data'!$A$1326:$A$1469</definedName>
    <definedName name="Month">'Adjusted Source Data'!$E$3:$E$290</definedName>
    <definedName name="Season">'Adjusted Source Data'!$AD$3:$AD$290</definedName>
    <definedName name="Sector">'Adjusted Source Data'!$AF$3:$AF$290</definedName>
    <definedName name="SpringWeekdays">'Category Mapping'!$E$49</definedName>
    <definedName name="SpringWeekendDays">'Category Mapping'!$D$49</definedName>
    <definedName name="Subsector">'Adjusted Source Data'!$AG$3:$AG$290</definedName>
    <definedName name="SummerWeekdays">'Category Mapping'!$E$50</definedName>
    <definedName name="SummerWeekendDays">'Category Mapping'!$D$50</definedName>
    <definedName name="TimeOfWeek">'Adjusted Source Data'!$AE$3:$AE$290</definedName>
    <definedName name="WinterWeekdays">'Category Mapping'!$E$48</definedName>
    <definedName name="WinterWeekendDays">'Category Mapping'!$D$48</definedName>
  </definedNames>
  <calcPr calcId="191028"/>
  <pivotCaches>
    <pivotCache cacheId="0"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43" l="1"/>
  <c r="B50" i="43"/>
  <c r="B51" i="43"/>
  <c r="B48" i="43"/>
  <c r="G45" i="43"/>
  <c r="F45" i="43"/>
  <c r="E45" i="43"/>
  <c r="G44" i="43"/>
  <c r="F44" i="43"/>
  <c r="E44" i="43"/>
  <c r="G43" i="43"/>
  <c r="F43" i="43"/>
  <c r="E43" i="43"/>
  <c r="G42" i="43"/>
  <c r="F42" i="43"/>
  <c r="E42" i="43"/>
  <c r="G41" i="43"/>
  <c r="F41" i="43"/>
  <c r="E41" i="43"/>
  <c r="G40" i="43"/>
  <c r="F40" i="43"/>
  <c r="E40" i="43"/>
  <c r="G39" i="43"/>
  <c r="F39" i="43"/>
  <c r="E39" i="43"/>
  <c r="G38" i="43"/>
  <c r="F38" i="43"/>
  <c r="E38" i="43"/>
  <c r="G37" i="43"/>
  <c r="F37" i="43"/>
  <c r="E37" i="43"/>
  <c r="G36" i="43"/>
  <c r="F36" i="43"/>
  <c r="E36" i="43"/>
  <c r="G35" i="43"/>
  <c r="F35" i="43"/>
  <c r="E35" i="43"/>
  <c r="G34" i="43"/>
  <c r="F34" i="43"/>
  <c r="E34" i="43"/>
  <c r="E51" i="43" l="1"/>
  <c r="D51" i="43"/>
  <c r="C51" i="43"/>
  <c r="E50" i="43"/>
  <c r="D50" i="43"/>
  <c r="C50" i="43"/>
  <c r="E49" i="43" l="1"/>
  <c r="D49" i="43"/>
  <c r="C49" i="43"/>
  <c r="D48" i="43"/>
  <c r="C48" i="43"/>
  <c r="E48" i="43"/>
  <c r="A4" i="52" l="1"/>
  <c r="B4" i="52"/>
  <c r="C4" i="52"/>
  <c r="D4" i="52"/>
  <c r="E4" i="52"/>
  <c r="A5" i="52"/>
  <c r="B5" i="52"/>
  <c r="C5" i="52"/>
  <c r="D5" i="52"/>
  <c r="E5" i="52"/>
  <c r="A6" i="52"/>
  <c r="B6" i="52"/>
  <c r="C6" i="52"/>
  <c r="D6" i="52"/>
  <c r="E6" i="52"/>
  <c r="A7" i="52"/>
  <c r="B7" i="52"/>
  <c r="C7" i="52"/>
  <c r="D7" i="52"/>
  <c r="E7" i="52"/>
  <c r="A8" i="52"/>
  <c r="B8" i="52"/>
  <c r="C8" i="52"/>
  <c r="D8" i="52"/>
  <c r="E8" i="52"/>
  <c r="A9" i="52"/>
  <c r="B9" i="52"/>
  <c r="C9" i="52"/>
  <c r="D9" i="52"/>
  <c r="E9" i="52"/>
  <c r="A10" i="52"/>
  <c r="B10" i="52"/>
  <c r="C10" i="52"/>
  <c r="D10" i="52"/>
  <c r="E10" i="52"/>
  <c r="A11" i="52"/>
  <c r="B11" i="52"/>
  <c r="C11" i="52"/>
  <c r="D11" i="52"/>
  <c r="E11" i="52"/>
  <c r="A12" i="52"/>
  <c r="B12" i="52"/>
  <c r="C12" i="52"/>
  <c r="D12" i="52"/>
  <c r="E12" i="52"/>
  <c r="A13" i="52"/>
  <c r="B13" i="52"/>
  <c r="C13" i="52"/>
  <c r="D13" i="52"/>
  <c r="E13" i="52"/>
  <c r="A14" i="52"/>
  <c r="B14" i="52"/>
  <c r="C14" i="52"/>
  <c r="D14" i="52"/>
  <c r="E14" i="52"/>
  <c r="A15" i="52"/>
  <c r="B15" i="52"/>
  <c r="C15" i="52"/>
  <c r="D15" i="52"/>
  <c r="E15" i="52"/>
  <c r="A16" i="52"/>
  <c r="B16" i="52"/>
  <c r="C16" i="52"/>
  <c r="D16" i="52"/>
  <c r="E16" i="52"/>
  <c r="A17" i="52"/>
  <c r="B17" i="52"/>
  <c r="C17" i="52"/>
  <c r="D17" i="52"/>
  <c r="E17" i="52"/>
  <c r="A18" i="52"/>
  <c r="B18" i="52"/>
  <c r="C18" i="52"/>
  <c r="D18" i="52"/>
  <c r="E18" i="52"/>
  <c r="A19" i="52"/>
  <c r="B19" i="52"/>
  <c r="C19" i="52"/>
  <c r="D19" i="52"/>
  <c r="E19" i="52"/>
  <c r="A20" i="52"/>
  <c r="B20" i="52"/>
  <c r="C20" i="52"/>
  <c r="D20" i="52"/>
  <c r="E20" i="52"/>
  <c r="A21" i="52"/>
  <c r="B21" i="52"/>
  <c r="C21" i="52"/>
  <c r="D21" i="52"/>
  <c r="E21" i="52"/>
  <c r="A22" i="52"/>
  <c r="B22" i="52"/>
  <c r="C22" i="52"/>
  <c r="D22" i="52"/>
  <c r="E22" i="52"/>
  <c r="A23" i="52"/>
  <c r="B23" i="52"/>
  <c r="C23" i="52"/>
  <c r="D23" i="52"/>
  <c r="E23" i="52"/>
  <c r="A24" i="52"/>
  <c r="B24" i="52"/>
  <c r="C24" i="52"/>
  <c r="D24" i="52"/>
  <c r="E24" i="52"/>
  <c r="A25" i="52"/>
  <c r="B25" i="52"/>
  <c r="C25" i="52"/>
  <c r="D25" i="52"/>
  <c r="E25" i="52"/>
  <c r="A26" i="52"/>
  <c r="B26" i="52"/>
  <c r="C26" i="52"/>
  <c r="D26" i="52"/>
  <c r="E26" i="52"/>
  <c r="A27" i="52"/>
  <c r="B27" i="52"/>
  <c r="C27" i="52"/>
  <c r="D27" i="52"/>
  <c r="E27" i="52"/>
  <c r="A28" i="52"/>
  <c r="B28" i="52"/>
  <c r="C28" i="52"/>
  <c r="D28" i="52"/>
  <c r="E28" i="52"/>
  <c r="A29" i="52"/>
  <c r="B29" i="52"/>
  <c r="C29" i="52"/>
  <c r="D29" i="52"/>
  <c r="E29" i="52"/>
  <c r="A30" i="52"/>
  <c r="B30" i="52"/>
  <c r="C30" i="52"/>
  <c r="D30" i="52"/>
  <c r="E30" i="52"/>
  <c r="A31" i="52"/>
  <c r="B31" i="52"/>
  <c r="C31" i="52"/>
  <c r="D31" i="52"/>
  <c r="E31" i="52"/>
  <c r="A32" i="52"/>
  <c r="B32" i="52"/>
  <c r="C32" i="52"/>
  <c r="D32" i="52"/>
  <c r="E32" i="52"/>
  <c r="A33" i="52"/>
  <c r="B33" i="52"/>
  <c r="C33" i="52"/>
  <c r="D33" i="52"/>
  <c r="E33" i="52"/>
  <c r="A34" i="52"/>
  <c r="B34" i="52"/>
  <c r="C34" i="52"/>
  <c r="D34" i="52"/>
  <c r="E34" i="52"/>
  <c r="A35" i="52"/>
  <c r="B35" i="52"/>
  <c r="C35" i="52"/>
  <c r="D35" i="52"/>
  <c r="E35" i="52"/>
  <c r="A36" i="52"/>
  <c r="B36" i="52"/>
  <c r="C36" i="52"/>
  <c r="D36" i="52"/>
  <c r="E36" i="52"/>
  <c r="A37" i="52"/>
  <c r="B37" i="52"/>
  <c r="C37" i="52"/>
  <c r="D37" i="52"/>
  <c r="E37" i="52"/>
  <c r="A38" i="52"/>
  <c r="B38" i="52"/>
  <c r="C38" i="52"/>
  <c r="D38" i="52"/>
  <c r="E38" i="52"/>
  <c r="A39" i="52"/>
  <c r="B39" i="52"/>
  <c r="C39" i="52"/>
  <c r="D39" i="52"/>
  <c r="E39" i="52"/>
  <c r="A40" i="52"/>
  <c r="B40" i="52"/>
  <c r="C40" i="52"/>
  <c r="D40" i="52"/>
  <c r="E40" i="52"/>
  <c r="A41" i="52"/>
  <c r="B41" i="52"/>
  <c r="C41" i="52"/>
  <c r="D41" i="52"/>
  <c r="E41" i="52"/>
  <c r="A42" i="52"/>
  <c r="B42" i="52"/>
  <c r="C42" i="52"/>
  <c r="D42" i="52"/>
  <c r="E42" i="52"/>
  <c r="A43" i="52"/>
  <c r="B43" i="52"/>
  <c r="C43" i="52"/>
  <c r="D43" i="52"/>
  <c r="E43" i="52"/>
  <c r="A44" i="52"/>
  <c r="B44" i="52"/>
  <c r="C44" i="52"/>
  <c r="D44" i="52"/>
  <c r="E44" i="52"/>
  <c r="A45" i="52"/>
  <c r="B45" i="52"/>
  <c r="C45" i="52"/>
  <c r="D45" i="52"/>
  <c r="E45" i="52"/>
  <c r="A46" i="52"/>
  <c r="B46" i="52"/>
  <c r="C46" i="52"/>
  <c r="D46" i="52"/>
  <c r="E46" i="52"/>
  <c r="A47" i="52"/>
  <c r="B47" i="52"/>
  <c r="C47" i="52"/>
  <c r="D47" i="52"/>
  <c r="E47" i="52"/>
  <c r="A48" i="52"/>
  <c r="B48" i="52"/>
  <c r="C48" i="52"/>
  <c r="D48" i="52"/>
  <c r="E48" i="52"/>
  <c r="A49" i="52"/>
  <c r="B49" i="52"/>
  <c r="C49" i="52"/>
  <c r="D49" i="52"/>
  <c r="E49" i="52"/>
  <c r="A50" i="52"/>
  <c r="B50" i="52"/>
  <c r="C50" i="52"/>
  <c r="D50" i="52"/>
  <c r="E50" i="52"/>
  <c r="A51" i="52"/>
  <c r="B51" i="52"/>
  <c r="C51" i="52"/>
  <c r="D51" i="52"/>
  <c r="E51" i="52"/>
  <c r="A52" i="52"/>
  <c r="B52" i="52"/>
  <c r="C52" i="52"/>
  <c r="D52" i="52"/>
  <c r="E52" i="52"/>
  <c r="A53" i="52"/>
  <c r="B53" i="52"/>
  <c r="C53" i="52"/>
  <c r="D53" i="52"/>
  <c r="E53" i="52"/>
  <c r="A54" i="52"/>
  <c r="B54" i="52"/>
  <c r="C54" i="52"/>
  <c r="D54" i="52"/>
  <c r="E54" i="52"/>
  <c r="A55" i="52"/>
  <c r="B55" i="52"/>
  <c r="C55" i="52"/>
  <c r="D55" i="52"/>
  <c r="E55" i="52"/>
  <c r="A56" i="52"/>
  <c r="B56" i="52"/>
  <c r="C56" i="52"/>
  <c r="D56" i="52"/>
  <c r="E56" i="52"/>
  <c r="A57" i="52"/>
  <c r="B57" i="52"/>
  <c r="C57" i="52"/>
  <c r="D57" i="52"/>
  <c r="E57" i="52"/>
  <c r="A58" i="52"/>
  <c r="B58" i="52"/>
  <c r="C58" i="52"/>
  <c r="D58" i="52"/>
  <c r="E58" i="52"/>
  <c r="A59" i="52"/>
  <c r="B59" i="52"/>
  <c r="C59" i="52"/>
  <c r="D59" i="52"/>
  <c r="E59" i="52"/>
  <c r="A60" i="52"/>
  <c r="B60" i="52"/>
  <c r="C60" i="52"/>
  <c r="D60" i="52"/>
  <c r="E60" i="52"/>
  <c r="A61" i="52"/>
  <c r="B61" i="52"/>
  <c r="C61" i="52"/>
  <c r="D61" i="52"/>
  <c r="E61" i="52"/>
  <c r="A62" i="52"/>
  <c r="B62" i="52"/>
  <c r="C62" i="52"/>
  <c r="D62" i="52"/>
  <c r="E62" i="52"/>
  <c r="A63" i="52"/>
  <c r="B63" i="52"/>
  <c r="C63" i="52"/>
  <c r="D63" i="52"/>
  <c r="E63" i="52"/>
  <c r="A64" i="52"/>
  <c r="B64" i="52"/>
  <c r="C64" i="52"/>
  <c r="D64" i="52"/>
  <c r="E64" i="52"/>
  <c r="A65" i="52"/>
  <c r="B65" i="52"/>
  <c r="C65" i="52"/>
  <c r="D65" i="52"/>
  <c r="E65" i="52"/>
  <c r="A66" i="52"/>
  <c r="B66" i="52"/>
  <c r="C66" i="52"/>
  <c r="D66" i="52"/>
  <c r="E66" i="52"/>
  <c r="A67" i="52"/>
  <c r="B67" i="52"/>
  <c r="C67" i="52"/>
  <c r="D67" i="52"/>
  <c r="E67" i="52"/>
  <c r="A68" i="52"/>
  <c r="B68" i="52"/>
  <c r="C68" i="52"/>
  <c r="D68" i="52"/>
  <c r="E68" i="52"/>
  <c r="A69" i="52"/>
  <c r="B69" i="52"/>
  <c r="C69" i="52"/>
  <c r="D69" i="52"/>
  <c r="E69" i="52"/>
  <c r="A70" i="52"/>
  <c r="B70" i="52"/>
  <c r="C70" i="52"/>
  <c r="D70" i="52"/>
  <c r="E70" i="52"/>
  <c r="A71" i="52"/>
  <c r="B71" i="52"/>
  <c r="C71" i="52"/>
  <c r="D71" i="52"/>
  <c r="E71" i="52"/>
  <c r="A72" i="52"/>
  <c r="B72" i="52"/>
  <c r="C72" i="52"/>
  <c r="D72" i="52"/>
  <c r="E72" i="52"/>
  <c r="A73" i="52"/>
  <c r="B73" i="52"/>
  <c r="C73" i="52"/>
  <c r="D73" i="52"/>
  <c r="E73" i="52"/>
  <c r="A74" i="52"/>
  <c r="B74" i="52"/>
  <c r="C74" i="52"/>
  <c r="D74" i="52"/>
  <c r="E74" i="52"/>
  <c r="A75" i="52"/>
  <c r="B75" i="52"/>
  <c r="C75" i="52"/>
  <c r="D75" i="52"/>
  <c r="E75" i="52"/>
  <c r="A76" i="52"/>
  <c r="B76" i="52"/>
  <c r="C76" i="52"/>
  <c r="D76" i="52"/>
  <c r="E76" i="52"/>
  <c r="A77" i="52"/>
  <c r="B77" i="52"/>
  <c r="C77" i="52"/>
  <c r="D77" i="52"/>
  <c r="E77" i="52"/>
  <c r="A78" i="52"/>
  <c r="B78" i="52"/>
  <c r="C78" i="52"/>
  <c r="D78" i="52"/>
  <c r="E78" i="52"/>
  <c r="A79" i="52"/>
  <c r="B79" i="52"/>
  <c r="C79" i="52"/>
  <c r="D79" i="52"/>
  <c r="E79" i="52"/>
  <c r="A80" i="52"/>
  <c r="B80" i="52"/>
  <c r="C80" i="52"/>
  <c r="D80" i="52"/>
  <c r="E80" i="52"/>
  <c r="A81" i="52"/>
  <c r="B81" i="52"/>
  <c r="C81" i="52"/>
  <c r="D81" i="52"/>
  <c r="E81" i="52"/>
  <c r="A82" i="52"/>
  <c r="B82" i="52"/>
  <c r="C82" i="52"/>
  <c r="D82" i="52"/>
  <c r="E82" i="52"/>
  <c r="A83" i="52"/>
  <c r="B83" i="52"/>
  <c r="C83" i="52"/>
  <c r="D83" i="52"/>
  <c r="E83" i="52"/>
  <c r="A84" i="52"/>
  <c r="B84" i="52"/>
  <c r="C84" i="52"/>
  <c r="D84" i="52"/>
  <c r="E84" i="52"/>
  <c r="A85" i="52"/>
  <c r="B85" i="52"/>
  <c r="C85" i="52"/>
  <c r="D85" i="52"/>
  <c r="E85" i="52"/>
  <c r="A86" i="52"/>
  <c r="B86" i="52"/>
  <c r="C86" i="52"/>
  <c r="D86" i="52"/>
  <c r="E86" i="52"/>
  <c r="A87" i="52"/>
  <c r="B87" i="52"/>
  <c r="C87" i="52"/>
  <c r="D87" i="52"/>
  <c r="E87" i="52"/>
  <c r="A88" i="52"/>
  <c r="B88" i="52"/>
  <c r="C88" i="52"/>
  <c r="D88" i="52"/>
  <c r="E88" i="52"/>
  <c r="A89" i="52"/>
  <c r="B89" i="52"/>
  <c r="C89" i="52"/>
  <c r="D89" i="52"/>
  <c r="E89" i="52"/>
  <c r="A90" i="52"/>
  <c r="B90" i="52"/>
  <c r="C90" i="52"/>
  <c r="D90" i="52"/>
  <c r="E90" i="52"/>
  <c r="A91" i="52"/>
  <c r="B91" i="52"/>
  <c r="C91" i="52"/>
  <c r="D91" i="52"/>
  <c r="E91" i="52"/>
  <c r="A92" i="52"/>
  <c r="B92" i="52"/>
  <c r="C92" i="52"/>
  <c r="D92" i="52"/>
  <c r="E92" i="52"/>
  <c r="A93" i="52"/>
  <c r="B93" i="52"/>
  <c r="C93" i="52"/>
  <c r="D93" i="52"/>
  <c r="E93" i="52"/>
  <c r="A94" i="52"/>
  <c r="B94" i="52"/>
  <c r="C94" i="52"/>
  <c r="D94" i="52"/>
  <c r="E94" i="52"/>
  <c r="A95" i="52"/>
  <c r="B95" i="52"/>
  <c r="C95" i="52"/>
  <c r="D95" i="52"/>
  <c r="E95" i="52"/>
  <c r="A96" i="52"/>
  <c r="B96" i="52"/>
  <c r="C96" i="52"/>
  <c r="D96" i="52"/>
  <c r="E96" i="52"/>
  <c r="A97" i="52"/>
  <c r="B97" i="52"/>
  <c r="C97" i="52"/>
  <c r="D97" i="52"/>
  <c r="E97" i="52"/>
  <c r="A98" i="52"/>
  <c r="B98" i="52"/>
  <c r="C98" i="52"/>
  <c r="D98" i="52"/>
  <c r="E98" i="52"/>
  <c r="A99" i="52"/>
  <c r="B99" i="52"/>
  <c r="C99" i="52"/>
  <c r="D99" i="52"/>
  <c r="E99" i="52"/>
  <c r="A100" i="52"/>
  <c r="B100" i="52"/>
  <c r="C100" i="52"/>
  <c r="D100" i="52"/>
  <c r="E100" i="52"/>
  <c r="A101" i="52"/>
  <c r="B101" i="52"/>
  <c r="C101" i="52"/>
  <c r="D101" i="52"/>
  <c r="E101" i="52"/>
  <c r="A102" i="52"/>
  <c r="B102" i="52"/>
  <c r="C102" i="52"/>
  <c r="D102" i="52"/>
  <c r="E102" i="52"/>
  <c r="A103" i="52"/>
  <c r="B103" i="52"/>
  <c r="C103" i="52"/>
  <c r="D103" i="52"/>
  <c r="E103" i="52"/>
  <c r="A104" i="52"/>
  <c r="B104" i="52"/>
  <c r="C104" i="52"/>
  <c r="D104" i="52"/>
  <c r="E104" i="52"/>
  <c r="A105" i="52"/>
  <c r="B105" i="52"/>
  <c r="C105" i="52"/>
  <c r="D105" i="52"/>
  <c r="E105" i="52"/>
  <c r="A106" i="52"/>
  <c r="B106" i="52"/>
  <c r="C106" i="52"/>
  <c r="D106" i="52"/>
  <c r="E106" i="52"/>
  <c r="A107" i="52"/>
  <c r="B107" i="52"/>
  <c r="C107" i="52"/>
  <c r="D107" i="52"/>
  <c r="E107" i="52"/>
  <c r="A108" i="52"/>
  <c r="B108" i="52"/>
  <c r="C108" i="52"/>
  <c r="D108" i="52"/>
  <c r="E108" i="52"/>
  <c r="A109" i="52"/>
  <c r="B109" i="52"/>
  <c r="C109" i="52"/>
  <c r="D109" i="52"/>
  <c r="E109" i="52"/>
  <c r="A110" i="52"/>
  <c r="B110" i="52"/>
  <c r="C110" i="52"/>
  <c r="D110" i="52"/>
  <c r="E110" i="52"/>
  <c r="A111" i="52"/>
  <c r="B111" i="52"/>
  <c r="C111" i="52"/>
  <c r="D111" i="52"/>
  <c r="E111" i="52"/>
  <c r="A112" i="52"/>
  <c r="B112" i="52"/>
  <c r="C112" i="52"/>
  <c r="D112" i="52"/>
  <c r="E112" i="52"/>
  <c r="A113" i="52"/>
  <c r="B113" i="52"/>
  <c r="C113" i="52"/>
  <c r="D113" i="52"/>
  <c r="E113" i="52"/>
  <c r="A114" i="52"/>
  <c r="B114" i="52"/>
  <c r="C114" i="52"/>
  <c r="D114" i="52"/>
  <c r="E114" i="52"/>
  <c r="A115" i="52"/>
  <c r="B115" i="52"/>
  <c r="C115" i="52"/>
  <c r="D115" i="52"/>
  <c r="E115" i="52"/>
  <c r="A116" i="52"/>
  <c r="B116" i="52"/>
  <c r="C116" i="52"/>
  <c r="D116" i="52"/>
  <c r="E116" i="52"/>
  <c r="A117" i="52"/>
  <c r="B117" i="52"/>
  <c r="C117" i="52"/>
  <c r="D117" i="52"/>
  <c r="E117" i="52"/>
  <c r="A118" i="52"/>
  <c r="B118" i="52"/>
  <c r="C118" i="52"/>
  <c r="D118" i="52"/>
  <c r="E118" i="52"/>
  <c r="A119" i="52"/>
  <c r="B119" i="52"/>
  <c r="C119" i="52"/>
  <c r="D119" i="52"/>
  <c r="E119" i="52"/>
  <c r="A120" i="52"/>
  <c r="B120" i="52"/>
  <c r="C120" i="52"/>
  <c r="D120" i="52"/>
  <c r="E120" i="52"/>
  <c r="A121" i="52"/>
  <c r="B121" i="52"/>
  <c r="C121" i="52"/>
  <c r="D121" i="52"/>
  <c r="E121" i="52"/>
  <c r="A122" i="52"/>
  <c r="B122" i="52"/>
  <c r="C122" i="52"/>
  <c r="D122" i="52"/>
  <c r="E122" i="52"/>
  <c r="A123" i="52"/>
  <c r="B123" i="52"/>
  <c r="C123" i="52"/>
  <c r="D123" i="52"/>
  <c r="E123" i="52"/>
  <c r="A124" i="52"/>
  <c r="B124" i="52"/>
  <c r="C124" i="52"/>
  <c r="D124" i="52"/>
  <c r="E124" i="52"/>
  <c r="A125" i="52"/>
  <c r="B125" i="52"/>
  <c r="C125" i="52"/>
  <c r="D125" i="52"/>
  <c r="E125" i="52"/>
  <c r="A126" i="52"/>
  <c r="B126" i="52"/>
  <c r="C126" i="52"/>
  <c r="D126" i="52"/>
  <c r="E126" i="52"/>
  <c r="A127" i="52"/>
  <c r="B127" i="52"/>
  <c r="C127" i="52"/>
  <c r="D127" i="52"/>
  <c r="E127" i="52"/>
  <c r="A128" i="52"/>
  <c r="B128" i="52"/>
  <c r="C128" i="52"/>
  <c r="D128" i="52"/>
  <c r="E128" i="52"/>
  <c r="A129" i="52"/>
  <c r="B129" i="52"/>
  <c r="C129" i="52"/>
  <c r="D129" i="52"/>
  <c r="E129" i="52"/>
  <c r="A130" i="52"/>
  <c r="B130" i="52"/>
  <c r="C130" i="52"/>
  <c r="D130" i="52"/>
  <c r="E130" i="52"/>
  <c r="A131" i="52"/>
  <c r="B131" i="52"/>
  <c r="C131" i="52"/>
  <c r="D131" i="52"/>
  <c r="E131" i="52"/>
  <c r="A132" i="52"/>
  <c r="B132" i="52"/>
  <c r="C132" i="52"/>
  <c r="D132" i="52"/>
  <c r="E132" i="52"/>
  <c r="A133" i="52"/>
  <c r="B133" i="52"/>
  <c r="C133" i="52"/>
  <c r="D133" i="52"/>
  <c r="E133" i="52"/>
  <c r="A134" i="52"/>
  <c r="B134" i="52"/>
  <c r="C134" i="52"/>
  <c r="D134" i="52"/>
  <c r="E134" i="52"/>
  <c r="A135" i="52"/>
  <c r="B135" i="52"/>
  <c r="C135" i="52"/>
  <c r="D135" i="52"/>
  <c r="E135" i="52"/>
  <c r="A136" i="52"/>
  <c r="B136" i="52"/>
  <c r="C136" i="52"/>
  <c r="D136" i="52"/>
  <c r="E136" i="52"/>
  <c r="A137" i="52"/>
  <c r="B137" i="52"/>
  <c r="C137" i="52"/>
  <c r="D137" i="52"/>
  <c r="E137" i="52"/>
  <c r="A138" i="52"/>
  <c r="B138" i="52"/>
  <c r="C138" i="52"/>
  <c r="D138" i="52"/>
  <c r="E138" i="52"/>
  <c r="A139" i="52"/>
  <c r="B139" i="52"/>
  <c r="C139" i="52"/>
  <c r="D139" i="52"/>
  <c r="E139" i="52"/>
  <c r="A140" i="52"/>
  <c r="B140" i="52"/>
  <c r="C140" i="52"/>
  <c r="D140" i="52"/>
  <c r="E140" i="52"/>
  <c r="A141" i="52"/>
  <c r="B141" i="52"/>
  <c r="C141" i="52"/>
  <c r="D141" i="52"/>
  <c r="E141" i="52"/>
  <c r="A142" i="52"/>
  <c r="B142" i="52"/>
  <c r="C142" i="52"/>
  <c r="D142" i="52"/>
  <c r="E142" i="52"/>
  <c r="A143" i="52"/>
  <c r="B143" i="52"/>
  <c r="C143" i="52"/>
  <c r="D143" i="52"/>
  <c r="E143" i="52"/>
  <c r="A144" i="52"/>
  <c r="B144" i="52"/>
  <c r="C144" i="52"/>
  <c r="D144" i="52"/>
  <c r="E144" i="52"/>
  <c r="A145" i="52"/>
  <c r="B145" i="52"/>
  <c r="C145" i="52"/>
  <c r="D145" i="52"/>
  <c r="E145" i="52"/>
  <c r="A146" i="52"/>
  <c r="B146" i="52"/>
  <c r="C146" i="52"/>
  <c r="D146" i="52"/>
  <c r="E146" i="52"/>
  <c r="A147" i="52"/>
  <c r="B147" i="52"/>
  <c r="C147" i="52"/>
  <c r="D147" i="52"/>
  <c r="E147" i="52"/>
  <c r="A148" i="52"/>
  <c r="B148" i="52"/>
  <c r="C148" i="52"/>
  <c r="D148" i="52"/>
  <c r="E148" i="52"/>
  <c r="A149" i="52"/>
  <c r="B149" i="52"/>
  <c r="C149" i="52"/>
  <c r="D149" i="52"/>
  <c r="E149" i="52"/>
  <c r="A150" i="52"/>
  <c r="B150" i="52"/>
  <c r="C150" i="52"/>
  <c r="D150" i="52"/>
  <c r="E150" i="52"/>
  <c r="A151" i="52"/>
  <c r="B151" i="52"/>
  <c r="C151" i="52"/>
  <c r="D151" i="52"/>
  <c r="E151" i="52"/>
  <c r="A152" i="52"/>
  <c r="B152" i="52"/>
  <c r="C152" i="52"/>
  <c r="D152" i="52"/>
  <c r="E152" i="52"/>
  <c r="A153" i="52"/>
  <c r="B153" i="52"/>
  <c r="C153" i="52"/>
  <c r="D153" i="52"/>
  <c r="E153" i="52"/>
  <c r="A154" i="52"/>
  <c r="B154" i="52"/>
  <c r="C154" i="52"/>
  <c r="D154" i="52"/>
  <c r="E154" i="52"/>
  <c r="A155" i="52"/>
  <c r="B155" i="52"/>
  <c r="C155" i="52"/>
  <c r="D155" i="52"/>
  <c r="E155" i="52"/>
  <c r="A156" i="52"/>
  <c r="B156" i="52"/>
  <c r="C156" i="52"/>
  <c r="D156" i="52"/>
  <c r="E156" i="52"/>
  <c r="A157" i="52"/>
  <c r="B157" i="52"/>
  <c r="C157" i="52"/>
  <c r="D157" i="52"/>
  <c r="E157" i="52"/>
  <c r="A158" i="52"/>
  <c r="B158" i="52"/>
  <c r="C158" i="52"/>
  <c r="D158" i="52"/>
  <c r="E158" i="52"/>
  <c r="A159" i="52"/>
  <c r="B159" i="52"/>
  <c r="C159" i="52"/>
  <c r="D159" i="52"/>
  <c r="E159" i="52"/>
  <c r="A160" i="52"/>
  <c r="B160" i="52"/>
  <c r="C160" i="52"/>
  <c r="D160" i="52"/>
  <c r="E160" i="52"/>
  <c r="A161" i="52"/>
  <c r="B161" i="52"/>
  <c r="C161" i="52"/>
  <c r="D161" i="52"/>
  <c r="E161" i="52"/>
  <c r="A162" i="52"/>
  <c r="B162" i="52"/>
  <c r="C162" i="52"/>
  <c r="D162" i="52"/>
  <c r="E162" i="52"/>
  <c r="A163" i="52"/>
  <c r="B163" i="52"/>
  <c r="C163" i="52"/>
  <c r="D163" i="52"/>
  <c r="E163" i="52"/>
  <c r="A164" i="52"/>
  <c r="B164" i="52"/>
  <c r="C164" i="52"/>
  <c r="D164" i="52"/>
  <c r="E164" i="52"/>
  <c r="A165" i="52"/>
  <c r="B165" i="52"/>
  <c r="C165" i="52"/>
  <c r="D165" i="52"/>
  <c r="E165" i="52"/>
  <c r="A166" i="52"/>
  <c r="B166" i="52"/>
  <c r="C166" i="52"/>
  <c r="D166" i="52"/>
  <c r="E166" i="52"/>
  <c r="A167" i="52"/>
  <c r="B167" i="52"/>
  <c r="C167" i="52"/>
  <c r="D167" i="52"/>
  <c r="E167" i="52"/>
  <c r="A168" i="52"/>
  <c r="B168" i="52"/>
  <c r="C168" i="52"/>
  <c r="D168" i="52"/>
  <c r="E168" i="52"/>
  <c r="A169" i="52"/>
  <c r="B169" i="52"/>
  <c r="C169" i="52"/>
  <c r="D169" i="52"/>
  <c r="E169" i="52"/>
  <c r="A170" i="52"/>
  <c r="B170" i="52"/>
  <c r="C170" i="52"/>
  <c r="D170" i="52"/>
  <c r="E170" i="52"/>
  <c r="A171" i="52"/>
  <c r="B171" i="52"/>
  <c r="C171" i="52"/>
  <c r="D171" i="52"/>
  <c r="E171" i="52"/>
  <c r="A172" i="52"/>
  <c r="B172" i="52"/>
  <c r="C172" i="52"/>
  <c r="D172" i="52"/>
  <c r="E172" i="52"/>
  <c r="A173" i="52"/>
  <c r="B173" i="52"/>
  <c r="C173" i="52"/>
  <c r="D173" i="52"/>
  <c r="E173" i="52"/>
  <c r="A174" i="52"/>
  <c r="B174" i="52"/>
  <c r="C174" i="52"/>
  <c r="D174" i="52"/>
  <c r="E174" i="52"/>
  <c r="A175" i="52"/>
  <c r="B175" i="52"/>
  <c r="C175" i="52"/>
  <c r="D175" i="52"/>
  <c r="E175" i="52"/>
  <c r="A176" i="52"/>
  <c r="B176" i="52"/>
  <c r="C176" i="52"/>
  <c r="D176" i="52"/>
  <c r="E176" i="52"/>
  <c r="A177" i="52"/>
  <c r="B177" i="52"/>
  <c r="C177" i="52"/>
  <c r="D177" i="52"/>
  <c r="E177" i="52"/>
  <c r="A178" i="52"/>
  <c r="B178" i="52"/>
  <c r="C178" i="52"/>
  <c r="D178" i="52"/>
  <c r="E178" i="52"/>
  <c r="A179" i="52"/>
  <c r="B179" i="52"/>
  <c r="C179" i="52"/>
  <c r="D179" i="52"/>
  <c r="E179" i="52"/>
  <c r="A180" i="52"/>
  <c r="B180" i="52"/>
  <c r="C180" i="52"/>
  <c r="D180" i="52"/>
  <c r="E180" i="52"/>
  <c r="A181" i="52"/>
  <c r="B181" i="52"/>
  <c r="C181" i="52"/>
  <c r="D181" i="52"/>
  <c r="E181" i="52"/>
  <c r="A182" i="52"/>
  <c r="B182" i="52"/>
  <c r="C182" i="52"/>
  <c r="D182" i="52"/>
  <c r="E182" i="52"/>
  <c r="A183" i="52"/>
  <c r="B183" i="52"/>
  <c r="C183" i="52"/>
  <c r="D183" i="52"/>
  <c r="E183" i="52"/>
  <c r="A184" i="52"/>
  <c r="B184" i="52"/>
  <c r="C184" i="52"/>
  <c r="D184" i="52"/>
  <c r="E184" i="52"/>
  <c r="A185" i="52"/>
  <c r="B185" i="52"/>
  <c r="C185" i="52"/>
  <c r="D185" i="52"/>
  <c r="E185" i="52"/>
  <c r="A186" i="52"/>
  <c r="B186" i="52"/>
  <c r="C186" i="52"/>
  <c r="D186" i="52"/>
  <c r="E186" i="52"/>
  <c r="A187" i="52"/>
  <c r="B187" i="52"/>
  <c r="C187" i="52"/>
  <c r="D187" i="52"/>
  <c r="E187" i="52"/>
  <c r="A188" i="52"/>
  <c r="B188" i="52"/>
  <c r="C188" i="52"/>
  <c r="D188" i="52"/>
  <c r="E188" i="52"/>
  <c r="A189" i="52"/>
  <c r="B189" i="52"/>
  <c r="C189" i="52"/>
  <c r="D189" i="52"/>
  <c r="E189" i="52"/>
  <c r="A190" i="52"/>
  <c r="B190" i="52"/>
  <c r="C190" i="52"/>
  <c r="D190" i="52"/>
  <c r="E190" i="52"/>
  <c r="A191" i="52"/>
  <c r="B191" i="52"/>
  <c r="C191" i="52"/>
  <c r="D191" i="52"/>
  <c r="E191" i="52"/>
  <c r="A192" i="52"/>
  <c r="B192" i="52"/>
  <c r="C192" i="52"/>
  <c r="D192" i="52"/>
  <c r="E192" i="52"/>
  <c r="A193" i="52"/>
  <c r="B193" i="52"/>
  <c r="C193" i="52"/>
  <c r="D193" i="52"/>
  <c r="E193" i="52"/>
  <c r="A194" i="52"/>
  <c r="B194" i="52"/>
  <c r="C194" i="52"/>
  <c r="D194" i="52"/>
  <c r="E194" i="52"/>
  <c r="A195" i="52"/>
  <c r="B195" i="52"/>
  <c r="C195" i="52"/>
  <c r="D195" i="52"/>
  <c r="E195" i="52"/>
  <c r="A196" i="52"/>
  <c r="B196" i="52"/>
  <c r="C196" i="52"/>
  <c r="D196" i="52"/>
  <c r="E196" i="52"/>
  <c r="A197" i="52"/>
  <c r="B197" i="52"/>
  <c r="C197" i="52"/>
  <c r="D197" i="52"/>
  <c r="E197" i="52"/>
  <c r="A198" i="52"/>
  <c r="B198" i="52"/>
  <c r="C198" i="52"/>
  <c r="D198" i="52"/>
  <c r="E198" i="52"/>
  <c r="A199" i="52"/>
  <c r="B199" i="52"/>
  <c r="C199" i="52"/>
  <c r="D199" i="52"/>
  <c r="E199" i="52"/>
  <c r="A200" i="52"/>
  <c r="B200" i="52"/>
  <c r="C200" i="52"/>
  <c r="D200" i="52"/>
  <c r="E200" i="52"/>
  <c r="A201" i="52"/>
  <c r="B201" i="52"/>
  <c r="C201" i="52"/>
  <c r="D201" i="52"/>
  <c r="E201" i="52"/>
  <c r="A202" i="52"/>
  <c r="B202" i="52"/>
  <c r="C202" i="52"/>
  <c r="D202" i="52"/>
  <c r="E202" i="52"/>
  <c r="A203" i="52"/>
  <c r="B203" i="52"/>
  <c r="C203" i="52"/>
  <c r="D203" i="52"/>
  <c r="E203" i="52"/>
  <c r="A204" i="52"/>
  <c r="B204" i="52"/>
  <c r="C204" i="52"/>
  <c r="D204" i="52"/>
  <c r="E204" i="52"/>
  <c r="A205" i="52"/>
  <c r="B205" i="52"/>
  <c r="C205" i="52"/>
  <c r="D205" i="52"/>
  <c r="E205" i="52"/>
  <c r="A206" i="52"/>
  <c r="B206" i="52"/>
  <c r="C206" i="52"/>
  <c r="D206" i="52"/>
  <c r="E206" i="52"/>
  <c r="A207" i="52"/>
  <c r="B207" i="52"/>
  <c r="C207" i="52"/>
  <c r="D207" i="52"/>
  <c r="E207" i="52"/>
  <c r="A208" i="52"/>
  <c r="B208" i="52"/>
  <c r="C208" i="52"/>
  <c r="D208" i="52"/>
  <c r="E208" i="52"/>
  <c r="A209" i="52"/>
  <c r="B209" i="52"/>
  <c r="C209" i="52"/>
  <c r="D209" i="52"/>
  <c r="E209" i="52"/>
  <c r="A210" i="52"/>
  <c r="B210" i="52"/>
  <c r="C210" i="52"/>
  <c r="D210" i="52"/>
  <c r="E210" i="52"/>
  <c r="A211" i="52"/>
  <c r="B211" i="52"/>
  <c r="C211" i="52"/>
  <c r="D211" i="52"/>
  <c r="E211" i="52"/>
  <c r="A212" i="52"/>
  <c r="B212" i="52"/>
  <c r="C212" i="52"/>
  <c r="D212" i="52"/>
  <c r="E212" i="52"/>
  <c r="A213" i="52"/>
  <c r="B213" i="52"/>
  <c r="C213" i="52"/>
  <c r="D213" i="52"/>
  <c r="E213" i="52"/>
  <c r="A214" i="52"/>
  <c r="B214" i="52"/>
  <c r="C214" i="52"/>
  <c r="D214" i="52"/>
  <c r="E214" i="52"/>
  <c r="A215" i="52"/>
  <c r="B215" i="52"/>
  <c r="C215" i="52"/>
  <c r="D215" i="52"/>
  <c r="E215" i="52"/>
  <c r="A216" i="52"/>
  <c r="B216" i="52"/>
  <c r="C216" i="52"/>
  <c r="D216" i="52"/>
  <c r="E216" i="52"/>
  <c r="A217" i="52"/>
  <c r="B217" i="52"/>
  <c r="C217" i="52"/>
  <c r="D217" i="52"/>
  <c r="E217" i="52"/>
  <c r="A218" i="52"/>
  <c r="B218" i="52"/>
  <c r="C218" i="52"/>
  <c r="D218" i="52"/>
  <c r="E218" i="52"/>
  <c r="A219" i="52"/>
  <c r="B219" i="52"/>
  <c r="C219" i="52"/>
  <c r="D219" i="52"/>
  <c r="E219" i="52"/>
  <c r="A220" i="52"/>
  <c r="B220" i="52"/>
  <c r="C220" i="52"/>
  <c r="D220" i="52"/>
  <c r="E220" i="52"/>
  <c r="A221" i="52"/>
  <c r="B221" i="52"/>
  <c r="C221" i="52"/>
  <c r="D221" i="52"/>
  <c r="E221" i="52"/>
  <c r="A222" i="52"/>
  <c r="B222" i="52"/>
  <c r="C222" i="52"/>
  <c r="D222" i="52"/>
  <c r="E222" i="52"/>
  <c r="A223" i="52"/>
  <c r="B223" i="52"/>
  <c r="C223" i="52"/>
  <c r="D223" i="52"/>
  <c r="E223" i="52"/>
  <c r="A224" i="52"/>
  <c r="B224" i="52"/>
  <c r="C224" i="52"/>
  <c r="D224" i="52"/>
  <c r="E224" i="52"/>
  <c r="A225" i="52"/>
  <c r="B225" i="52"/>
  <c r="C225" i="52"/>
  <c r="D225" i="52"/>
  <c r="E225" i="52"/>
  <c r="A226" i="52"/>
  <c r="B226" i="52"/>
  <c r="C226" i="52"/>
  <c r="D226" i="52"/>
  <c r="E226" i="52"/>
  <c r="A227" i="52"/>
  <c r="B227" i="52"/>
  <c r="C227" i="52"/>
  <c r="D227" i="52"/>
  <c r="E227" i="52"/>
  <c r="A228" i="52"/>
  <c r="B228" i="52"/>
  <c r="C228" i="52"/>
  <c r="D228" i="52"/>
  <c r="E228" i="52"/>
  <c r="A229" i="52"/>
  <c r="B229" i="52"/>
  <c r="C229" i="52"/>
  <c r="D229" i="52"/>
  <c r="E229" i="52"/>
  <c r="A230" i="52"/>
  <c r="B230" i="52"/>
  <c r="C230" i="52"/>
  <c r="D230" i="52"/>
  <c r="E230" i="52"/>
  <c r="A231" i="52"/>
  <c r="B231" i="52"/>
  <c r="C231" i="52"/>
  <c r="D231" i="52"/>
  <c r="E231" i="52"/>
  <c r="A232" i="52"/>
  <c r="B232" i="52"/>
  <c r="C232" i="52"/>
  <c r="D232" i="52"/>
  <c r="E232" i="52"/>
  <c r="A233" i="52"/>
  <c r="B233" i="52"/>
  <c r="C233" i="52"/>
  <c r="D233" i="52"/>
  <c r="E233" i="52"/>
  <c r="A234" i="52"/>
  <c r="B234" i="52"/>
  <c r="C234" i="52"/>
  <c r="D234" i="52"/>
  <c r="E234" i="52"/>
  <c r="A235" i="52"/>
  <c r="B235" i="52"/>
  <c r="C235" i="52"/>
  <c r="D235" i="52"/>
  <c r="E235" i="52"/>
  <c r="A236" i="52"/>
  <c r="B236" i="52"/>
  <c r="C236" i="52"/>
  <c r="D236" i="52"/>
  <c r="E236" i="52"/>
  <c r="A237" i="52"/>
  <c r="B237" i="52"/>
  <c r="C237" i="52"/>
  <c r="D237" i="52"/>
  <c r="E237" i="52"/>
  <c r="A238" i="52"/>
  <c r="B238" i="52"/>
  <c r="C238" i="52"/>
  <c r="D238" i="52"/>
  <c r="E238" i="52"/>
  <c r="A239" i="52"/>
  <c r="B239" i="52"/>
  <c r="C239" i="52"/>
  <c r="D239" i="52"/>
  <c r="E239" i="52"/>
  <c r="A240" i="52"/>
  <c r="B240" i="52"/>
  <c r="C240" i="52"/>
  <c r="D240" i="52"/>
  <c r="E240" i="52"/>
  <c r="A241" i="52"/>
  <c r="B241" i="52"/>
  <c r="C241" i="52"/>
  <c r="D241" i="52"/>
  <c r="E241" i="52"/>
  <c r="A242" i="52"/>
  <c r="B242" i="52"/>
  <c r="C242" i="52"/>
  <c r="D242" i="52"/>
  <c r="E242" i="52"/>
  <c r="A243" i="52"/>
  <c r="B243" i="52"/>
  <c r="C243" i="52"/>
  <c r="D243" i="52"/>
  <c r="E243" i="52"/>
  <c r="A244" i="52"/>
  <c r="B244" i="52"/>
  <c r="C244" i="52"/>
  <c r="D244" i="52"/>
  <c r="E244" i="52"/>
  <c r="A245" i="52"/>
  <c r="B245" i="52"/>
  <c r="C245" i="52"/>
  <c r="D245" i="52"/>
  <c r="E245" i="52"/>
  <c r="A246" i="52"/>
  <c r="B246" i="52"/>
  <c r="C246" i="52"/>
  <c r="D246" i="52"/>
  <c r="E246" i="52"/>
  <c r="A247" i="52"/>
  <c r="B247" i="52"/>
  <c r="C247" i="52"/>
  <c r="D247" i="52"/>
  <c r="E247" i="52"/>
  <c r="A248" i="52"/>
  <c r="B248" i="52"/>
  <c r="C248" i="52"/>
  <c r="D248" i="52"/>
  <c r="E248" i="52"/>
  <c r="A249" i="52"/>
  <c r="B249" i="52"/>
  <c r="C249" i="52"/>
  <c r="D249" i="52"/>
  <c r="E249" i="52"/>
  <c r="A250" i="52"/>
  <c r="B250" i="52"/>
  <c r="C250" i="52"/>
  <c r="D250" i="52"/>
  <c r="E250" i="52"/>
  <c r="A251" i="52"/>
  <c r="B251" i="52"/>
  <c r="C251" i="52"/>
  <c r="D251" i="52"/>
  <c r="E251" i="52"/>
  <c r="A252" i="52"/>
  <c r="B252" i="52"/>
  <c r="C252" i="52"/>
  <c r="D252" i="52"/>
  <c r="E252" i="52"/>
  <c r="A253" i="52"/>
  <c r="B253" i="52"/>
  <c r="C253" i="52"/>
  <c r="D253" i="52"/>
  <c r="E253" i="52"/>
  <c r="A254" i="52"/>
  <c r="B254" i="52"/>
  <c r="C254" i="52"/>
  <c r="D254" i="52"/>
  <c r="E254" i="52"/>
  <c r="A255" i="52"/>
  <c r="B255" i="52"/>
  <c r="C255" i="52"/>
  <c r="D255" i="52"/>
  <c r="E255" i="52"/>
  <c r="A256" i="52"/>
  <c r="B256" i="52"/>
  <c r="C256" i="52"/>
  <c r="D256" i="52"/>
  <c r="E256" i="52"/>
  <c r="A257" i="52"/>
  <c r="B257" i="52"/>
  <c r="C257" i="52"/>
  <c r="D257" i="52"/>
  <c r="E257" i="52"/>
  <c r="A258" i="52"/>
  <c r="B258" i="52"/>
  <c r="C258" i="52"/>
  <c r="D258" i="52"/>
  <c r="E258" i="52"/>
  <c r="A259" i="52"/>
  <c r="B259" i="52"/>
  <c r="C259" i="52"/>
  <c r="D259" i="52"/>
  <c r="E259" i="52"/>
  <c r="A260" i="52"/>
  <c r="B260" i="52"/>
  <c r="C260" i="52"/>
  <c r="D260" i="52"/>
  <c r="E260" i="52"/>
  <c r="A261" i="52"/>
  <c r="B261" i="52"/>
  <c r="C261" i="52"/>
  <c r="D261" i="52"/>
  <c r="E261" i="52"/>
  <c r="A262" i="52"/>
  <c r="B262" i="52"/>
  <c r="C262" i="52"/>
  <c r="D262" i="52"/>
  <c r="E262" i="52"/>
  <c r="A263" i="52"/>
  <c r="B263" i="52"/>
  <c r="C263" i="52"/>
  <c r="D263" i="52"/>
  <c r="E263" i="52"/>
  <c r="A264" i="52"/>
  <c r="B264" i="52"/>
  <c r="C264" i="52"/>
  <c r="D264" i="52"/>
  <c r="E264" i="52"/>
  <c r="A265" i="52"/>
  <c r="B265" i="52"/>
  <c r="C265" i="52"/>
  <c r="D265" i="52"/>
  <c r="E265" i="52"/>
  <c r="A266" i="52"/>
  <c r="B266" i="52"/>
  <c r="C266" i="52"/>
  <c r="D266" i="52"/>
  <c r="E266" i="52"/>
  <c r="A267" i="52"/>
  <c r="B267" i="52"/>
  <c r="C267" i="52"/>
  <c r="D267" i="52"/>
  <c r="E267" i="52"/>
  <c r="A268" i="52"/>
  <c r="B268" i="52"/>
  <c r="C268" i="52"/>
  <c r="D268" i="52"/>
  <c r="E268" i="52"/>
  <c r="A269" i="52"/>
  <c r="B269" i="52"/>
  <c r="C269" i="52"/>
  <c r="D269" i="52"/>
  <c r="E269" i="52"/>
  <c r="A270" i="52"/>
  <c r="B270" i="52"/>
  <c r="C270" i="52"/>
  <c r="D270" i="52"/>
  <c r="E270" i="52"/>
  <c r="A271" i="52"/>
  <c r="B271" i="52"/>
  <c r="C271" i="52"/>
  <c r="D271" i="52"/>
  <c r="E271" i="52"/>
  <c r="A272" i="52"/>
  <c r="B272" i="52"/>
  <c r="C272" i="52"/>
  <c r="D272" i="52"/>
  <c r="E272" i="52"/>
  <c r="A273" i="52"/>
  <c r="B273" i="52"/>
  <c r="C273" i="52"/>
  <c r="D273" i="52"/>
  <c r="E273" i="52"/>
  <c r="A274" i="52"/>
  <c r="B274" i="52"/>
  <c r="C274" i="52"/>
  <c r="D274" i="52"/>
  <c r="E274" i="52"/>
  <c r="A275" i="52"/>
  <c r="B275" i="52"/>
  <c r="C275" i="52"/>
  <c r="D275" i="52"/>
  <c r="E275" i="52"/>
  <c r="A276" i="52"/>
  <c r="B276" i="52"/>
  <c r="C276" i="52"/>
  <c r="D276" i="52"/>
  <c r="E276" i="52"/>
  <c r="A277" i="52"/>
  <c r="B277" i="52"/>
  <c r="C277" i="52"/>
  <c r="D277" i="52"/>
  <c r="E277" i="52"/>
  <c r="A278" i="52"/>
  <c r="B278" i="52"/>
  <c r="C278" i="52"/>
  <c r="D278" i="52"/>
  <c r="E278" i="52"/>
  <c r="A279" i="52"/>
  <c r="B279" i="52"/>
  <c r="C279" i="52"/>
  <c r="D279" i="52"/>
  <c r="E279" i="52"/>
  <c r="A280" i="52"/>
  <c r="B280" i="52"/>
  <c r="C280" i="52"/>
  <c r="D280" i="52"/>
  <c r="E280" i="52"/>
  <c r="A281" i="52"/>
  <c r="B281" i="52"/>
  <c r="C281" i="52"/>
  <c r="D281" i="52"/>
  <c r="E281" i="52"/>
  <c r="A282" i="52"/>
  <c r="B282" i="52"/>
  <c r="C282" i="52"/>
  <c r="D282" i="52"/>
  <c r="E282" i="52"/>
  <c r="A283" i="52"/>
  <c r="B283" i="52"/>
  <c r="C283" i="52"/>
  <c r="D283" i="52"/>
  <c r="E283" i="52"/>
  <c r="A284" i="52"/>
  <c r="B284" i="52"/>
  <c r="C284" i="52"/>
  <c r="D284" i="52"/>
  <c r="E284" i="52"/>
  <c r="A285" i="52"/>
  <c r="B285" i="52"/>
  <c r="C285" i="52"/>
  <c r="D285" i="52"/>
  <c r="E285" i="52"/>
  <c r="A286" i="52"/>
  <c r="B286" i="52"/>
  <c r="C286" i="52"/>
  <c r="D286" i="52"/>
  <c r="E286" i="52"/>
  <c r="A287" i="52"/>
  <c r="B287" i="52"/>
  <c r="C287" i="52"/>
  <c r="D287" i="52"/>
  <c r="E287" i="52"/>
  <c r="A288" i="52"/>
  <c r="B288" i="52"/>
  <c r="C288" i="52"/>
  <c r="D288" i="52"/>
  <c r="E288" i="52"/>
  <c r="A289" i="52"/>
  <c r="B289" i="52"/>
  <c r="C289" i="52"/>
  <c r="D289" i="52"/>
  <c r="E289" i="52"/>
  <c r="A290" i="52"/>
  <c r="B290" i="52"/>
  <c r="C290" i="52"/>
  <c r="D290" i="52"/>
  <c r="E290" i="52"/>
  <c r="B3" i="52"/>
  <c r="C3" i="52"/>
  <c r="D3" i="52"/>
  <c r="E3" i="52"/>
  <c r="A3" i="52"/>
  <c r="C2" i="51"/>
  <c r="D2" i="51"/>
  <c r="E2" i="51"/>
  <c r="F2" i="51"/>
  <c r="G2" i="51"/>
  <c r="H2" i="51"/>
  <c r="I2" i="51"/>
  <c r="J2" i="51"/>
  <c r="K2" i="51"/>
  <c r="L2" i="51"/>
  <c r="M2" i="51"/>
  <c r="B2" i="51"/>
  <c r="D19" i="51" l="1"/>
  <c r="AH261" i="45"/>
  <c r="AH260" i="45"/>
  <c r="AH248" i="45"/>
  <c r="AH249" i="45"/>
  <c r="AG290" i="45"/>
  <c r="AF290" i="45"/>
  <c r="AE290" i="45"/>
  <c r="AD290" i="45"/>
  <c r="AG289" i="45"/>
  <c r="AF289" i="45"/>
  <c r="AE289" i="45"/>
  <c r="AD289" i="45"/>
  <c r="AG288" i="45"/>
  <c r="AF288" i="45"/>
  <c r="AE288" i="45"/>
  <c r="AD288" i="45"/>
  <c r="AG287" i="45"/>
  <c r="AF287" i="45"/>
  <c r="AE287" i="45"/>
  <c r="AD287" i="45"/>
  <c r="AG286" i="45"/>
  <c r="AF286" i="45"/>
  <c r="AE286" i="45"/>
  <c r="AD286" i="45"/>
  <c r="AG285" i="45"/>
  <c r="AF285" i="45"/>
  <c r="AE285" i="45"/>
  <c r="AD285" i="45"/>
  <c r="AG284" i="45"/>
  <c r="AF284" i="45"/>
  <c r="AE284" i="45"/>
  <c r="AD284" i="45"/>
  <c r="AG283" i="45"/>
  <c r="AF283" i="45"/>
  <c r="AE283" i="45"/>
  <c r="AD283" i="45"/>
  <c r="AG282" i="45"/>
  <c r="AF282" i="45"/>
  <c r="AE282" i="45"/>
  <c r="AD282" i="45"/>
  <c r="AG281" i="45"/>
  <c r="AF281" i="45"/>
  <c r="AE281" i="45"/>
  <c r="AD281" i="45"/>
  <c r="AG280" i="45"/>
  <c r="AF280" i="45"/>
  <c r="AE280" i="45"/>
  <c r="AD280" i="45"/>
  <c r="AG279" i="45"/>
  <c r="AF279" i="45"/>
  <c r="AE279" i="45"/>
  <c r="AD279" i="45"/>
  <c r="AG278" i="45"/>
  <c r="AF278" i="45"/>
  <c r="AE278" i="45"/>
  <c r="AD278" i="45"/>
  <c r="AG277" i="45"/>
  <c r="AF277" i="45"/>
  <c r="AE277" i="45"/>
  <c r="AD277" i="45"/>
  <c r="AG276" i="45"/>
  <c r="AF276" i="45"/>
  <c r="AE276" i="45"/>
  <c r="AD276" i="45"/>
  <c r="AG275" i="45"/>
  <c r="AF275" i="45"/>
  <c r="AE275" i="45"/>
  <c r="AD275" i="45"/>
  <c r="AG274" i="45"/>
  <c r="AF274" i="45"/>
  <c r="AE274" i="45"/>
  <c r="AD274" i="45"/>
  <c r="AG273" i="45"/>
  <c r="AF273" i="45"/>
  <c r="AE273" i="45"/>
  <c r="AD273" i="45"/>
  <c r="AG272" i="45"/>
  <c r="AF272" i="45"/>
  <c r="AE272" i="45"/>
  <c r="AD272" i="45"/>
  <c r="AG271" i="45"/>
  <c r="AF271" i="45"/>
  <c r="AE271" i="45"/>
  <c r="AD271" i="45"/>
  <c r="AG270" i="45"/>
  <c r="AF270" i="45"/>
  <c r="AE270" i="45"/>
  <c r="AD270" i="45"/>
  <c r="AG269" i="45"/>
  <c r="AF269" i="45"/>
  <c r="AE269" i="45"/>
  <c r="AD269" i="45"/>
  <c r="AG268" i="45"/>
  <c r="AF268" i="45"/>
  <c r="AE268" i="45"/>
  <c r="AD268" i="45"/>
  <c r="AG267" i="45"/>
  <c r="AF267" i="45"/>
  <c r="AE267" i="45"/>
  <c r="AD267" i="45"/>
  <c r="AG266" i="45"/>
  <c r="AF266" i="45"/>
  <c r="AE266" i="45"/>
  <c r="AD266" i="45"/>
  <c r="AG265" i="45"/>
  <c r="AF265" i="45"/>
  <c r="AE265" i="45"/>
  <c r="AD265" i="45"/>
  <c r="AG264" i="45"/>
  <c r="AF264" i="45"/>
  <c r="AE264" i="45"/>
  <c r="AD264" i="45"/>
  <c r="AG263" i="45"/>
  <c r="AF263" i="45"/>
  <c r="AE263" i="45"/>
  <c r="AD263" i="45"/>
  <c r="AG262" i="45"/>
  <c r="AF262" i="45"/>
  <c r="AE262" i="45"/>
  <c r="AD262" i="45"/>
  <c r="AG261" i="45"/>
  <c r="AF261" i="45"/>
  <c r="AE261" i="45"/>
  <c r="AD261" i="45"/>
  <c r="AG260" i="45"/>
  <c r="AF260" i="45"/>
  <c r="AE260" i="45"/>
  <c r="AD260" i="45"/>
  <c r="AG259" i="45"/>
  <c r="AF259" i="45"/>
  <c r="AE259" i="45"/>
  <c r="AD259" i="45"/>
  <c r="AG258" i="45"/>
  <c r="AF258" i="45"/>
  <c r="AE258" i="45"/>
  <c r="AD258" i="45"/>
  <c r="AG257" i="45"/>
  <c r="AF257" i="45"/>
  <c r="AE257" i="45"/>
  <c r="AD257" i="45"/>
  <c r="AG256" i="45"/>
  <c r="AF256" i="45"/>
  <c r="AE256" i="45"/>
  <c r="AD256" i="45"/>
  <c r="AG255" i="45"/>
  <c r="AF255" i="45"/>
  <c r="AE255" i="45"/>
  <c r="AD255" i="45"/>
  <c r="AG254" i="45"/>
  <c r="AF254" i="45"/>
  <c r="AE254" i="45"/>
  <c r="AD254" i="45"/>
  <c r="AG253" i="45"/>
  <c r="AF253" i="45"/>
  <c r="AE253" i="45"/>
  <c r="AD253" i="45"/>
  <c r="AG252" i="45"/>
  <c r="AF252" i="45"/>
  <c r="AE252" i="45"/>
  <c r="AD252" i="45"/>
  <c r="AG251" i="45"/>
  <c r="AF251" i="45"/>
  <c r="AE251" i="45"/>
  <c r="AD251" i="45"/>
  <c r="AG250" i="45"/>
  <c r="AF250" i="45"/>
  <c r="AE250" i="45"/>
  <c r="AD250" i="45"/>
  <c r="AG249" i="45"/>
  <c r="AF249" i="45"/>
  <c r="AE249" i="45"/>
  <c r="AD249" i="45"/>
  <c r="AG248" i="45"/>
  <c r="AF248" i="45"/>
  <c r="AE248" i="45"/>
  <c r="AD248" i="45"/>
  <c r="AG247" i="45"/>
  <c r="AF247" i="45"/>
  <c r="AE247" i="45"/>
  <c r="AD247" i="45"/>
  <c r="AG246" i="45"/>
  <c r="AF246" i="45"/>
  <c r="AE246" i="45"/>
  <c r="AD246" i="45"/>
  <c r="AG245" i="45"/>
  <c r="AF245" i="45"/>
  <c r="AE245" i="45"/>
  <c r="AD245" i="45"/>
  <c r="AG244" i="45"/>
  <c r="AF244" i="45"/>
  <c r="AE244" i="45"/>
  <c r="AD244" i="45"/>
  <c r="AG243" i="45"/>
  <c r="AF243" i="45"/>
  <c r="AE243" i="45"/>
  <c r="AD243" i="45"/>
  <c r="AG242" i="45"/>
  <c r="AF242" i="45"/>
  <c r="AE242" i="45"/>
  <c r="AD242" i="45"/>
  <c r="AG241" i="45"/>
  <c r="AF241" i="45"/>
  <c r="AE241" i="45"/>
  <c r="AD241" i="45"/>
  <c r="AG240" i="45"/>
  <c r="AF240" i="45"/>
  <c r="AE240" i="45"/>
  <c r="AD240" i="45"/>
  <c r="AG239" i="45"/>
  <c r="AF239" i="45"/>
  <c r="AE239" i="45"/>
  <c r="AD239" i="45"/>
  <c r="AG238" i="45"/>
  <c r="AF238" i="45"/>
  <c r="AE238" i="45"/>
  <c r="AD238" i="45"/>
  <c r="AG237" i="45"/>
  <c r="AF237" i="45"/>
  <c r="AE237" i="45"/>
  <c r="AD237" i="45"/>
  <c r="AG236" i="45"/>
  <c r="AF236" i="45"/>
  <c r="AE236" i="45"/>
  <c r="AD236" i="45"/>
  <c r="AG235" i="45"/>
  <c r="AF235" i="45"/>
  <c r="AE235" i="45"/>
  <c r="AD235" i="45"/>
  <c r="AG234" i="45"/>
  <c r="AF234" i="45"/>
  <c r="AE234" i="45"/>
  <c r="AD234" i="45"/>
  <c r="AG233" i="45"/>
  <c r="AF233" i="45"/>
  <c r="AE233" i="45"/>
  <c r="AD233" i="45"/>
  <c r="AG232" i="45"/>
  <c r="AF232" i="45"/>
  <c r="AE232" i="45"/>
  <c r="AD232" i="45"/>
  <c r="AG231" i="45"/>
  <c r="AF231" i="45"/>
  <c r="AE231" i="45"/>
  <c r="AD231" i="45"/>
  <c r="AG230" i="45"/>
  <c r="AF230" i="45"/>
  <c r="AE230" i="45"/>
  <c r="AD230" i="45"/>
  <c r="AG229" i="45"/>
  <c r="AF229" i="45"/>
  <c r="AE229" i="45"/>
  <c r="AD229" i="45"/>
  <c r="AG228" i="45"/>
  <c r="AF228" i="45"/>
  <c r="AE228" i="45"/>
  <c r="AD228" i="45"/>
  <c r="AG227" i="45"/>
  <c r="AF227" i="45"/>
  <c r="AE227" i="45"/>
  <c r="AD227" i="45"/>
  <c r="AG226" i="45"/>
  <c r="AF226" i="45"/>
  <c r="AE226" i="45"/>
  <c r="AD226" i="45"/>
  <c r="AG225" i="45"/>
  <c r="AF225" i="45"/>
  <c r="AE225" i="45"/>
  <c r="AD225" i="45"/>
  <c r="AG224" i="45"/>
  <c r="AF224" i="45"/>
  <c r="AE224" i="45"/>
  <c r="AD224" i="45"/>
  <c r="AG223" i="45"/>
  <c r="AF223" i="45"/>
  <c r="AE223" i="45"/>
  <c r="AD223" i="45"/>
  <c r="AG222" i="45"/>
  <c r="AF222" i="45"/>
  <c r="AE222" i="45"/>
  <c r="AD222" i="45"/>
  <c r="AG221" i="45"/>
  <c r="AF221" i="45"/>
  <c r="AE221" i="45"/>
  <c r="AD221" i="45"/>
  <c r="AG220" i="45"/>
  <c r="AF220" i="45"/>
  <c r="AE220" i="45"/>
  <c r="AD220" i="45"/>
  <c r="AG219" i="45"/>
  <c r="AF219" i="45"/>
  <c r="AE219" i="45"/>
  <c r="AD219" i="45"/>
  <c r="AG218" i="45"/>
  <c r="AF218" i="45"/>
  <c r="AE218" i="45"/>
  <c r="AD218" i="45"/>
  <c r="AG217" i="45"/>
  <c r="AF217" i="45"/>
  <c r="AE217" i="45"/>
  <c r="AD217" i="45"/>
  <c r="AG216" i="45"/>
  <c r="AF216" i="45"/>
  <c r="AE216" i="45"/>
  <c r="AD216" i="45"/>
  <c r="AG215" i="45"/>
  <c r="AF215" i="45"/>
  <c r="AE215" i="45"/>
  <c r="AD215" i="45"/>
  <c r="AG214" i="45"/>
  <c r="AF214" i="45"/>
  <c r="AE214" i="45"/>
  <c r="AD214" i="45"/>
  <c r="AG213" i="45"/>
  <c r="AF213" i="45"/>
  <c r="AE213" i="45"/>
  <c r="AD213" i="45"/>
  <c r="AG212" i="45"/>
  <c r="AF212" i="45"/>
  <c r="AE212" i="45"/>
  <c r="AD212" i="45"/>
  <c r="AG211" i="45"/>
  <c r="AF211" i="45"/>
  <c r="AE211" i="45"/>
  <c r="AD211" i="45"/>
  <c r="AG210" i="45"/>
  <c r="AF210" i="45"/>
  <c r="AE210" i="45"/>
  <c r="AD210" i="45"/>
  <c r="AG209" i="45"/>
  <c r="AF209" i="45"/>
  <c r="AE209" i="45"/>
  <c r="AD209" i="45"/>
  <c r="AG208" i="45"/>
  <c r="AF208" i="45"/>
  <c r="AE208" i="45"/>
  <c r="AD208" i="45"/>
  <c r="AG207" i="45"/>
  <c r="AF207" i="45"/>
  <c r="AE207" i="45"/>
  <c r="AD207" i="45"/>
  <c r="AG206" i="45"/>
  <c r="AF206" i="45"/>
  <c r="AE206" i="45"/>
  <c r="AD206" i="45"/>
  <c r="AG205" i="45"/>
  <c r="AF205" i="45"/>
  <c r="AE205" i="45"/>
  <c r="AD205" i="45"/>
  <c r="AG204" i="45"/>
  <c r="AF204" i="45"/>
  <c r="AE204" i="45"/>
  <c r="AD204" i="45"/>
  <c r="AG203" i="45"/>
  <c r="AF203" i="45"/>
  <c r="AE203" i="45"/>
  <c r="AD203" i="45"/>
  <c r="AG202" i="45"/>
  <c r="AF202" i="45"/>
  <c r="AE202" i="45"/>
  <c r="AD202" i="45"/>
  <c r="AG201" i="45"/>
  <c r="AF201" i="45"/>
  <c r="AE201" i="45"/>
  <c r="AD201" i="45"/>
  <c r="AG200" i="45"/>
  <c r="AF200" i="45"/>
  <c r="AE200" i="45"/>
  <c r="AD200" i="45"/>
  <c r="AG199" i="45"/>
  <c r="AF199" i="45"/>
  <c r="AE199" i="45"/>
  <c r="AD199" i="45"/>
  <c r="AG198" i="45"/>
  <c r="AF198" i="45"/>
  <c r="AE198" i="45"/>
  <c r="AD198" i="45"/>
  <c r="AG197" i="45"/>
  <c r="AF197" i="45"/>
  <c r="AE197" i="45"/>
  <c r="AD197" i="45"/>
  <c r="AG196" i="45"/>
  <c r="AF196" i="45"/>
  <c r="AE196" i="45"/>
  <c r="AD196" i="45"/>
  <c r="AG195" i="45"/>
  <c r="AF195" i="45"/>
  <c r="AE195" i="45"/>
  <c r="AD195" i="45"/>
  <c r="AG194" i="45"/>
  <c r="AF194" i="45"/>
  <c r="AE194" i="45"/>
  <c r="AD194" i="45"/>
  <c r="AG193" i="45"/>
  <c r="AF193" i="45"/>
  <c r="AE193" i="45"/>
  <c r="AD193" i="45"/>
  <c r="AG192" i="45"/>
  <c r="AF192" i="45"/>
  <c r="AE192" i="45"/>
  <c r="AD192" i="45"/>
  <c r="AG191" i="45"/>
  <c r="AF191" i="45"/>
  <c r="AE191" i="45"/>
  <c r="AD191" i="45"/>
  <c r="AG190" i="45"/>
  <c r="AF190" i="45"/>
  <c r="AE190" i="45"/>
  <c r="AD190" i="45"/>
  <c r="AG189" i="45"/>
  <c r="AF189" i="45"/>
  <c r="AE189" i="45"/>
  <c r="AD189" i="45"/>
  <c r="AG188" i="45"/>
  <c r="AF188" i="45"/>
  <c r="AE188" i="45"/>
  <c r="AD188" i="45"/>
  <c r="AG187" i="45"/>
  <c r="AF187" i="45"/>
  <c r="AE187" i="45"/>
  <c r="AD187" i="45"/>
  <c r="AG186" i="45"/>
  <c r="AF186" i="45"/>
  <c r="AE186" i="45"/>
  <c r="AD186" i="45"/>
  <c r="AG185" i="45"/>
  <c r="AF185" i="45"/>
  <c r="AE185" i="45"/>
  <c r="AD185" i="45"/>
  <c r="AG184" i="45"/>
  <c r="AF184" i="45"/>
  <c r="AE184" i="45"/>
  <c r="AD184" i="45"/>
  <c r="AG183" i="45"/>
  <c r="AF183" i="45"/>
  <c r="AE183" i="45"/>
  <c r="AD183" i="45"/>
  <c r="AG182" i="45"/>
  <c r="AF182" i="45"/>
  <c r="AE182" i="45"/>
  <c r="AD182" i="45"/>
  <c r="AG181" i="45"/>
  <c r="AF181" i="45"/>
  <c r="AE181" i="45"/>
  <c r="AD181" i="45"/>
  <c r="AG180" i="45"/>
  <c r="AF180" i="45"/>
  <c r="AE180" i="45"/>
  <c r="AD180" i="45"/>
  <c r="AG179" i="45"/>
  <c r="AF179" i="45"/>
  <c r="AE179" i="45"/>
  <c r="AD179" i="45"/>
  <c r="AG178" i="45"/>
  <c r="AF178" i="45"/>
  <c r="AE178" i="45"/>
  <c r="AD178" i="45"/>
  <c r="AG177" i="45"/>
  <c r="AF177" i="45"/>
  <c r="AE177" i="45"/>
  <c r="AD177" i="45"/>
  <c r="AG176" i="45"/>
  <c r="AF176" i="45"/>
  <c r="AE176" i="45"/>
  <c r="AD176" i="45"/>
  <c r="AG175" i="45"/>
  <c r="AF175" i="45"/>
  <c r="AE175" i="45"/>
  <c r="AD175" i="45"/>
  <c r="AG174" i="45"/>
  <c r="AF174" i="45"/>
  <c r="AE174" i="45"/>
  <c r="AD174" i="45"/>
  <c r="AG173" i="45"/>
  <c r="AF173" i="45"/>
  <c r="AE173" i="45"/>
  <c r="AD173" i="45"/>
  <c r="AG172" i="45"/>
  <c r="AF172" i="45"/>
  <c r="AE172" i="45"/>
  <c r="AD172" i="45"/>
  <c r="AG171" i="45"/>
  <c r="AF171" i="45"/>
  <c r="AE171" i="45"/>
  <c r="AD171" i="45"/>
  <c r="AG170" i="45"/>
  <c r="AF170" i="45"/>
  <c r="AE170" i="45"/>
  <c r="AD170" i="45"/>
  <c r="AG169" i="45"/>
  <c r="AF169" i="45"/>
  <c r="AE169" i="45"/>
  <c r="AD169" i="45"/>
  <c r="AG168" i="45"/>
  <c r="AF168" i="45"/>
  <c r="AE168" i="45"/>
  <c r="AD168" i="45"/>
  <c r="AG167" i="45"/>
  <c r="AF167" i="45"/>
  <c r="AE167" i="45"/>
  <c r="AD167" i="45"/>
  <c r="AG166" i="45"/>
  <c r="AF166" i="45"/>
  <c r="AE166" i="45"/>
  <c r="AD166" i="45"/>
  <c r="AG165" i="45"/>
  <c r="AF165" i="45"/>
  <c r="AE165" i="45"/>
  <c r="AD165" i="45"/>
  <c r="AG164" i="45"/>
  <c r="AF164" i="45"/>
  <c r="AE164" i="45"/>
  <c r="AD164" i="45"/>
  <c r="AG163" i="45"/>
  <c r="AF163" i="45"/>
  <c r="AE163" i="45"/>
  <c r="AD163" i="45"/>
  <c r="AG162" i="45"/>
  <c r="AF162" i="45"/>
  <c r="AE162" i="45"/>
  <c r="AD162" i="45"/>
  <c r="AG161" i="45"/>
  <c r="AF161" i="45"/>
  <c r="AE161" i="45"/>
  <c r="AD161" i="45"/>
  <c r="AG160" i="45"/>
  <c r="AF160" i="45"/>
  <c r="AE160" i="45"/>
  <c r="AD160" i="45"/>
  <c r="AG159" i="45"/>
  <c r="AF159" i="45"/>
  <c r="AE159" i="45"/>
  <c r="AD159" i="45"/>
  <c r="AG158" i="45"/>
  <c r="AF158" i="45"/>
  <c r="AE158" i="45"/>
  <c r="AD158" i="45"/>
  <c r="AG157" i="45"/>
  <c r="AF157" i="45"/>
  <c r="AE157" i="45"/>
  <c r="AD157" i="45"/>
  <c r="AG156" i="45"/>
  <c r="AF156" i="45"/>
  <c r="AE156" i="45"/>
  <c r="AD156" i="45"/>
  <c r="AG155" i="45"/>
  <c r="AF155" i="45"/>
  <c r="AE155" i="45"/>
  <c r="AD155" i="45"/>
  <c r="AG154" i="45"/>
  <c r="AF154" i="45"/>
  <c r="AE154" i="45"/>
  <c r="AD154" i="45"/>
  <c r="AG153" i="45"/>
  <c r="AF153" i="45"/>
  <c r="AE153" i="45"/>
  <c r="AD153" i="45"/>
  <c r="AG152" i="45"/>
  <c r="AF152" i="45"/>
  <c r="AE152" i="45"/>
  <c r="AD152" i="45"/>
  <c r="AG151" i="45"/>
  <c r="AF151" i="45"/>
  <c r="AE151" i="45"/>
  <c r="AD151" i="45"/>
  <c r="AG150" i="45"/>
  <c r="AF150" i="45"/>
  <c r="AE150" i="45"/>
  <c r="AD150" i="45"/>
  <c r="AG149" i="45"/>
  <c r="AF149" i="45"/>
  <c r="AE149" i="45"/>
  <c r="AD149" i="45"/>
  <c r="AG148" i="45"/>
  <c r="AF148" i="45"/>
  <c r="AE148" i="45"/>
  <c r="AD148" i="45"/>
  <c r="AG147" i="45"/>
  <c r="AF147" i="45"/>
  <c r="AE147" i="45"/>
  <c r="AD147" i="45"/>
  <c r="AG146" i="45"/>
  <c r="AF146" i="45"/>
  <c r="AE146" i="45"/>
  <c r="AD146" i="45"/>
  <c r="AG145" i="45"/>
  <c r="AF145" i="45"/>
  <c r="AE145" i="45"/>
  <c r="AD145" i="45"/>
  <c r="AG144" i="45"/>
  <c r="AF144" i="45"/>
  <c r="AE144" i="45"/>
  <c r="AD144" i="45"/>
  <c r="AG143" i="45"/>
  <c r="AF143" i="45"/>
  <c r="AE143" i="45"/>
  <c r="AD143" i="45"/>
  <c r="AG142" i="45"/>
  <c r="AF142" i="45"/>
  <c r="AE142" i="45"/>
  <c r="AD142" i="45"/>
  <c r="AG141" i="45"/>
  <c r="AF141" i="45"/>
  <c r="AE141" i="45"/>
  <c r="AD141" i="45"/>
  <c r="AG140" i="45"/>
  <c r="AF140" i="45"/>
  <c r="AE140" i="45"/>
  <c r="AD140" i="45"/>
  <c r="AG139" i="45"/>
  <c r="AF139" i="45"/>
  <c r="AE139" i="45"/>
  <c r="AD139" i="45"/>
  <c r="AG138" i="45"/>
  <c r="AF138" i="45"/>
  <c r="AE138" i="45"/>
  <c r="AD138" i="45"/>
  <c r="AG137" i="45"/>
  <c r="AF137" i="45"/>
  <c r="AE137" i="45"/>
  <c r="AD137" i="45"/>
  <c r="AG136" i="45"/>
  <c r="AF136" i="45"/>
  <c r="AE136" i="45"/>
  <c r="AD136" i="45"/>
  <c r="AG135" i="45"/>
  <c r="AF135" i="45"/>
  <c r="AE135" i="45"/>
  <c r="AD135" i="45"/>
  <c r="AG134" i="45"/>
  <c r="AF134" i="45"/>
  <c r="AE134" i="45"/>
  <c r="AD134" i="45"/>
  <c r="AG133" i="45"/>
  <c r="AF133" i="45"/>
  <c r="AE133" i="45"/>
  <c r="AD133" i="45"/>
  <c r="AG132" i="45"/>
  <c r="AF132" i="45"/>
  <c r="AE132" i="45"/>
  <c r="AD132" i="45"/>
  <c r="AG131" i="45"/>
  <c r="AF131" i="45"/>
  <c r="AE131" i="45"/>
  <c r="AD131" i="45"/>
  <c r="AG130" i="45"/>
  <c r="AF130" i="45"/>
  <c r="AE130" i="45"/>
  <c r="AD130" i="45"/>
  <c r="AG129" i="45"/>
  <c r="AF129" i="45"/>
  <c r="AE129" i="45"/>
  <c r="AD129" i="45"/>
  <c r="AG128" i="45"/>
  <c r="AF128" i="45"/>
  <c r="AE128" i="45"/>
  <c r="AD128" i="45"/>
  <c r="AG127" i="45"/>
  <c r="AF127" i="45"/>
  <c r="AE127" i="45"/>
  <c r="AD127" i="45"/>
  <c r="AG126" i="45"/>
  <c r="AF126" i="45"/>
  <c r="AE126" i="45"/>
  <c r="AD126" i="45"/>
  <c r="AG125" i="45"/>
  <c r="AF125" i="45"/>
  <c r="AE125" i="45"/>
  <c r="AD125" i="45"/>
  <c r="AG124" i="45"/>
  <c r="AF124" i="45"/>
  <c r="AE124" i="45"/>
  <c r="AD124" i="45"/>
  <c r="AG123" i="45"/>
  <c r="AF123" i="45"/>
  <c r="AE123" i="45"/>
  <c r="AD123" i="45"/>
  <c r="AG122" i="45"/>
  <c r="AF122" i="45"/>
  <c r="AE122" i="45"/>
  <c r="AD122" i="45"/>
  <c r="AG121" i="45"/>
  <c r="AF121" i="45"/>
  <c r="AE121" i="45"/>
  <c r="AD121" i="45"/>
  <c r="AG120" i="45"/>
  <c r="AF120" i="45"/>
  <c r="AE120" i="45"/>
  <c r="AD120" i="45"/>
  <c r="AG119" i="45"/>
  <c r="AF119" i="45"/>
  <c r="AE119" i="45"/>
  <c r="AD119" i="45"/>
  <c r="AG118" i="45"/>
  <c r="AF118" i="45"/>
  <c r="AE118" i="45"/>
  <c r="AD118" i="45"/>
  <c r="AG117" i="45"/>
  <c r="AF117" i="45"/>
  <c r="AE117" i="45"/>
  <c r="AD117" i="45"/>
  <c r="AG116" i="45"/>
  <c r="AF116" i="45"/>
  <c r="AE116" i="45"/>
  <c r="AD116" i="45"/>
  <c r="AG115" i="45"/>
  <c r="AF115" i="45"/>
  <c r="AE115" i="45"/>
  <c r="AD115" i="45"/>
  <c r="AG114" i="45"/>
  <c r="AF114" i="45"/>
  <c r="AE114" i="45"/>
  <c r="AD114" i="45"/>
  <c r="AG113" i="45"/>
  <c r="AF113" i="45"/>
  <c r="AE113" i="45"/>
  <c r="AD113" i="45"/>
  <c r="AG112" i="45"/>
  <c r="AF112" i="45"/>
  <c r="AE112" i="45"/>
  <c r="AD112" i="45"/>
  <c r="AG111" i="45"/>
  <c r="AF111" i="45"/>
  <c r="AE111" i="45"/>
  <c r="AD111" i="45"/>
  <c r="AG110" i="45"/>
  <c r="AF110" i="45"/>
  <c r="AE110" i="45"/>
  <c r="AD110" i="45"/>
  <c r="AG109" i="45"/>
  <c r="AF109" i="45"/>
  <c r="AE109" i="45"/>
  <c r="AD109" i="45"/>
  <c r="AG108" i="45"/>
  <c r="AF108" i="45"/>
  <c r="AE108" i="45"/>
  <c r="AD108" i="45"/>
  <c r="AG107" i="45"/>
  <c r="AF107" i="45"/>
  <c r="AE107" i="45"/>
  <c r="AD107" i="45"/>
  <c r="AG106" i="45"/>
  <c r="AF106" i="45"/>
  <c r="AE106" i="45"/>
  <c r="AD106" i="45"/>
  <c r="AG105" i="45"/>
  <c r="AF105" i="45"/>
  <c r="AE105" i="45"/>
  <c r="AD105" i="45"/>
  <c r="AG104" i="45"/>
  <c r="AF104" i="45"/>
  <c r="AE104" i="45"/>
  <c r="AD104" i="45"/>
  <c r="AG103" i="45"/>
  <c r="AF103" i="45"/>
  <c r="AE103" i="45"/>
  <c r="AD103" i="45"/>
  <c r="AG102" i="45"/>
  <c r="AF102" i="45"/>
  <c r="AE102" i="45"/>
  <c r="AD102" i="45"/>
  <c r="AG101" i="45"/>
  <c r="AF101" i="45"/>
  <c r="AE101" i="45"/>
  <c r="AD101" i="45"/>
  <c r="AG100" i="45"/>
  <c r="AF100" i="45"/>
  <c r="AE100" i="45"/>
  <c r="AD100" i="45"/>
  <c r="AG99" i="45"/>
  <c r="AF99" i="45"/>
  <c r="AE99" i="45"/>
  <c r="AD99" i="45"/>
  <c r="AG98" i="45"/>
  <c r="AF98" i="45"/>
  <c r="AE98" i="45"/>
  <c r="AD98" i="45"/>
  <c r="AG97" i="45"/>
  <c r="AF97" i="45"/>
  <c r="AE97" i="45"/>
  <c r="AD97" i="45"/>
  <c r="AG96" i="45"/>
  <c r="AF96" i="45"/>
  <c r="AE96" i="45"/>
  <c r="AD96" i="45"/>
  <c r="AG95" i="45"/>
  <c r="AF95" i="45"/>
  <c r="AE95" i="45"/>
  <c r="AD95" i="45"/>
  <c r="AG94" i="45"/>
  <c r="AF94" i="45"/>
  <c r="AE94" i="45"/>
  <c r="AD94" i="45"/>
  <c r="AG93" i="45"/>
  <c r="AF93" i="45"/>
  <c r="AE93" i="45"/>
  <c r="AD93" i="45"/>
  <c r="AG92" i="45"/>
  <c r="AF92" i="45"/>
  <c r="AE92" i="45"/>
  <c r="AD92" i="45"/>
  <c r="AG91" i="45"/>
  <c r="AF91" i="45"/>
  <c r="AE91" i="45"/>
  <c r="AD91" i="45"/>
  <c r="AG90" i="45"/>
  <c r="AF90" i="45"/>
  <c r="AE90" i="45"/>
  <c r="AD90" i="45"/>
  <c r="AG89" i="45"/>
  <c r="AF89" i="45"/>
  <c r="AE89" i="45"/>
  <c r="AD89" i="45"/>
  <c r="AG88" i="45"/>
  <c r="AF88" i="45"/>
  <c r="AE88" i="45"/>
  <c r="AD88" i="45"/>
  <c r="AG87" i="45"/>
  <c r="AF87" i="45"/>
  <c r="AE87" i="45"/>
  <c r="AD87" i="45"/>
  <c r="AG86" i="45"/>
  <c r="AF86" i="45"/>
  <c r="AE86" i="45"/>
  <c r="AD86" i="45"/>
  <c r="AG85" i="45"/>
  <c r="AF85" i="45"/>
  <c r="AE85" i="45"/>
  <c r="AD85" i="45"/>
  <c r="AG84" i="45"/>
  <c r="AF84" i="45"/>
  <c r="AE84" i="45"/>
  <c r="AD84" i="45"/>
  <c r="AG83" i="45"/>
  <c r="AF83" i="45"/>
  <c r="AE83" i="45"/>
  <c r="AD83" i="45"/>
  <c r="AG82" i="45"/>
  <c r="AF82" i="45"/>
  <c r="AE82" i="45"/>
  <c r="AD82" i="45"/>
  <c r="AG81" i="45"/>
  <c r="AF81" i="45"/>
  <c r="AE81" i="45"/>
  <c r="AD81" i="45"/>
  <c r="AG80" i="45"/>
  <c r="AF80" i="45"/>
  <c r="AE80" i="45"/>
  <c r="AD80" i="45"/>
  <c r="AG79" i="45"/>
  <c r="AF79" i="45"/>
  <c r="AE79" i="45"/>
  <c r="AD79" i="45"/>
  <c r="AG78" i="45"/>
  <c r="AF78" i="45"/>
  <c r="AE78" i="45"/>
  <c r="AD78" i="45"/>
  <c r="AG77" i="45"/>
  <c r="AF77" i="45"/>
  <c r="AE77" i="45"/>
  <c r="AD77" i="45"/>
  <c r="AG76" i="45"/>
  <c r="AF76" i="45"/>
  <c r="AE76" i="45"/>
  <c r="AD76" i="45"/>
  <c r="AG75" i="45"/>
  <c r="AF75" i="45"/>
  <c r="AE75" i="45"/>
  <c r="AD75" i="45"/>
  <c r="AG74" i="45"/>
  <c r="AF74" i="45"/>
  <c r="AE74" i="45"/>
  <c r="AD74" i="45"/>
  <c r="AG73" i="45"/>
  <c r="AF73" i="45"/>
  <c r="AE73" i="45"/>
  <c r="AD73" i="45"/>
  <c r="AG72" i="45"/>
  <c r="AF72" i="45"/>
  <c r="AE72" i="45"/>
  <c r="AD72" i="45"/>
  <c r="AG71" i="45"/>
  <c r="AF71" i="45"/>
  <c r="AE71" i="45"/>
  <c r="AD71" i="45"/>
  <c r="AG70" i="45"/>
  <c r="AF70" i="45"/>
  <c r="AE70" i="45"/>
  <c r="AD70" i="45"/>
  <c r="AG69" i="45"/>
  <c r="AF69" i="45"/>
  <c r="AE69" i="45"/>
  <c r="AD69" i="45"/>
  <c r="AG68" i="45"/>
  <c r="AF68" i="45"/>
  <c r="AE68" i="45"/>
  <c r="AD68" i="45"/>
  <c r="AG67" i="45"/>
  <c r="AF67" i="45"/>
  <c r="AE67" i="45"/>
  <c r="AD67" i="45"/>
  <c r="AG66" i="45"/>
  <c r="AF66" i="45"/>
  <c r="AE66" i="45"/>
  <c r="AD66" i="45"/>
  <c r="AG65" i="45"/>
  <c r="AF65" i="45"/>
  <c r="AE65" i="45"/>
  <c r="AD65" i="45"/>
  <c r="AG64" i="45"/>
  <c r="AF64" i="45"/>
  <c r="AE64" i="45"/>
  <c r="AD64" i="45"/>
  <c r="AG63" i="45"/>
  <c r="AF63" i="45"/>
  <c r="AE63" i="45"/>
  <c r="AD63" i="45"/>
  <c r="AG62" i="45"/>
  <c r="AF62" i="45"/>
  <c r="AE62" i="45"/>
  <c r="AD62" i="45"/>
  <c r="AG61" i="45"/>
  <c r="AF61" i="45"/>
  <c r="AE61" i="45"/>
  <c r="AD61" i="45"/>
  <c r="AG60" i="45"/>
  <c r="AF60" i="45"/>
  <c r="AE60" i="45"/>
  <c r="AD60" i="45"/>
  <c r="AG59" i="45"/>
  <c r="AF59" i="45"/>
  <c r="AE59" i="45"/>
  <c r="AD59" i="45"/>
  <c r="AG58" i="45"/>
  <c r="AF58" i="45"/>
  <c r="AE58" i="45"/>
  <c r="AD58" i="45"/>
  <c r="AG57" i="45"/>
  <c r="AF57" i="45"/>
  <c r="AE57" i="45"/>
  <c r="AD57" i="45"/>
  <c r="AG56" i="45"/>
  <c r="AF56" i="45"/>
  <c r="AE56" i="45"/>
  <c r="AD56" i="45"/>
  <c r="AG55" i="45"/>
  <c r="AF55" i="45"/>
  <c r="AE55" i="45"/>
  <c r="AD55" i="45"/>
  <c r="AG54" i="45"/>
  <c r="AF54" i="45"/>
  <c r="AE54" i="45"/>
  <c r="AD54" i="45"/>
  <c r="AG53" i="45"/>
  <c r="AF53" i="45"/>
  <c r="AE53" i="45"/>
  <c r="AD53" i="45"/>
  <c r="AG52" i="45"/>
  <c r="AF52" i="45"/>
  <c r="AE52" i="45"/>
  <c r="AD52" i="45"/>
  <c r="AG51" i="45"/>
  <c r="AF51" i="45"/>
  <c r="AE51" i="45"/>
  <c r="AD51" i="45"/>
  <c r="AG50" i="45"/>
  <c r="AF50" i="45"/>
  <c r="AE50" i="45"/>
  <c r="AD50" i="45"/>
  <c r="AG49" i="45"/>
  <c r="AF49" i="45"/>
  <c r="AE49" i="45"/>
  <c r="AD49" i="45"/>
  <c r="AG48" i="45"/>
  <c r="AF48" i="45"/>
  <c r="AE48" i="45"/>
  <c r="AD48" i="45"/>
  <c r="AG47" i="45"/>
  <c r="AF47" i="45"/>
  <c r="AE47" i="45"/>
  <c r="AD47" i="45"/>
  <c r="AG46" i="45"/>
  <c r="AF46" i="45"/>
  <c r="AE46" i="45"/>
  <c r="AD46" i="45"/>
  <c r="AG45" i="45"/>
  <c r="AF45" i="45"/>
  <c r="AE45" i="45"/>
  <c r="AD45" i="45"/>
  <c r="AG44" i="45"/>
  <c r="AF44" i="45"/>
  <c r="AE44" i="45"/>
  <c r="AD44" i="45"/>
  <c r="AG43" i="45"/>
  <c r="AF43" i="45"/>
  <c r="AE43" i="45"/>
  <c r="AD43" i="45"/>
  <c r="AG42" i="45"/>
  <c r="AF42" i="45"/>
  <c r="AE42" i="45"/>
  <c r="AD42" i="45"/>
  <c r="AG41" i="45"/>
  <c r="AF41" i="45"/>
  <c r="AE41" i="45"/>
  <c r="AD41" i="45"/>
  <c r="AG40" i="45"/>
  <c r="AF40" i="45"/>
  <c r="AE40" i="45"/>
  <c r="AD40" i="45"/>
  <c r="AG39" i="45"/>
  <c r="AF39" i="45"/>
  <c r="AE39" i="45"/>
  <c r="AD39" i="45"/>
  <c r="AG38" i="45"/>
  <c r="AF38" i="45"/>
  <c r="AE38" i="45"/>
  <c r="AD38" i="45"/>
  <c r="AG37" i="45"/>
  <c r="AF37" i="45"/>
  <c r="AE37" i="45"/>
  <c r="AD37" i="45"/>
  <c r="AG36" i="45"/>
  <c r="AF36" i="45"/>
  <c r="AE36" i="45"/>
  <c r="AD36" i="45"/>
  <c r="AG35" i="45"/>
  <c r="AF35" i="45"/>
  <c r="AE35" i="45"/>
  <c r="AD35" i="45"/>
  <c r="AG34" i="45"/>
  <c r="AF34" i="45"/>
  <c r="AE34" i="45"/>
  <c r="AD34" i="45"/>
  <c r="AG33" i="45"/>
  <c r="AF33" i="45"/>
  <c r="AE33" i="45"/>
  <c r="AD33" i="45"/>
  <c r="AG32" i="45"/>
  <c r="AF32" i="45"/>
  <c r="AE32" i="45"/>
  <c r="AD32" i="45"/>
  <c r="AG31" i="45"/>
  <c r="AF31" i="45"/>
  <c r="AE31" i="45"/>
  <c r="AD31" i="45"/>
  <c r="AG30" i="45"/>
  <c r="AF30" i="45"/>
  <c r="AE30" i="45"/>
  <c r="AD30" i="45"/>
  <c r="AG29" i="45"/>
  <c r="AF29" i="45"/>
  <c r="AE29" i="45"/>
  <c r="AD29" i="45"/>
  <c r="AG28" i="45"/>
  <c r="AF28" i="45"/>
  <c r="AE28" i="45"/>
  <c r="AD28" i="45"/>
  <c r="AG27" i="45"/>
  <c r="AF27" i="45"/>
  <c r="AE27" i="45"/>
  <c r="AD27" i="45"/>
  <c r="AG26" i="45"/>
  <c r="AF26" i="45"/>
  <c r="AE26" i="45"/>
  <c r="AD26" i="45"/>
  <c r="AG25" i="45"/>
  <c r="AF25" i="45"/>
  <c r="AE25" i="45"/>
  <c r="AD25" i="45"/>
  <c r="AG24" i="45"/>
  <c r="AF24" i="45"/>
  <c r="AE24" i="45"/>
  <c r="AD24" i="45"/>
  <c r="AG23" i="45"/>
  <c r="AF23" i="45"/>
  <c r="AE23" i="45"/>
  <c r="AD23" i="45"/>
  <c r="AG22" i="45"/>
  <c r="AF22" i="45"/>
  <c r="AE22" i="45"/>
  <c r="AD22" i="45"/>
  <c r="AG21" i="45"/>
  <c r="AF21" i="45"/>
  <c r="AE21" i="45"/>
  <c r="AD21" i="45"/>
  <c r="AG20" i="45"/>
  <c r="AF20" i="45"/>
  <c r="AE20" i="45"/>
  <c r="AD20" i="45"/>
  <c r="AG19" i="45"/>
  <c r="AF19" i="45"/>
  <c r="AE19" i="45"/>
  <c r="AD19" i="45"/>
  <c r="AG18" i="45"/>
  <c r="AF18" i="45"/>
  <c r="AE18" i="45"/>
  <c r="AD18" i="45"/>
  <c r="AG17" i="45"/>
  <c r="AF17" i="45"/>
  <c r="AE17" i="45"/>
  <c r="AD17" i="45"/>
  <c r="AG16" i="45"/>
  <c r="AF16" i="45"/>
  <c r="AE16" i="45"/>
  <c r="AD16" i="45"/>
  <c r="AG15" i="45"/>
  <c r="AF15" i="45"/>
  <c r="AE15" i="45"/>
  <c r="AD15" i="45"/>
  <c r="AG14" i="45"/>
  <c r="AF14" i="45"/>
  <c r="AE14" i="45"/>
  <c r="AD14" i="45"/>
  <c r="AG13" i="45"/>
  <c r="AF13" i="45"/>
  <c r="AE13" i="45"/>
  <c r="AD13" i="45"/>
  <c r="AG12" i="45"/>
  <c r="AF12" i="45"/>
  <c r="AE12" i="45"/>
  <c r="AD12" i="45"/>
  <c r="AG11" i="45"/>
  <c r="AF11" i="45"/>
  <c r="AE11" i="45"/>
  <c r="AD11" i="45"/>
  <c r="AG10" i="45"/>
  <c r="AF10" i="45"/>
  <c r="AE10" i="45"/>
  <c r="AD10" i="45"/>
  <c r="AG9" i="45"/>
  <c r="AF9" i="45"/>
  <c r="AE9" i="45"/>
  <c r="AD9" i="45"/>
  <c r="AG8" i="45"/>
  <c r="AF8" i="45"/>
  <c r="AE8" i="45"/>
  <c r="AD8" i="45"/>
  <c r="AG7" i="45"/>
  <c r="AF7" i="45"/>
  <c r="AE7" i="45"/>
  <c r="AD7" i="45"/>
  <c r="AG6" i="45"/>
  <c r="AF6" i="45"/>
  <c r="AE6" i="45"/>
  <c r="AD6" i="45"/>
  <c r="AG5" i="45"/>
  <c r="AF5" i="45"/>
  <c r="AE5" i="45"/>
  <c r="AD5" i="45"/>
  <c r="AG4" i="45"/>
  <c r="AF4" i="45"/>
  <c r="AE4" i="45"/>
  <c r="AD4" i="45"/>
  <c r="AG3" i="45"/>
  <c r="AF3" i="45"/>
  <c r="AE3" i="45"/>
  <c r="AD3" i="45"/>
  <c r="AD3" i="52" l="1"/>
  <c r="AE3" i="52"/>
  <c r="AH3" i="52" s="1"/>
  <c r="AF3" i="52"/>
  <c r="AG3" i="52"/>
  <c r="AD4" i="52"/>
  <c r="AE4" i="52"/>
  <c r="AH4" i="52" s="1"/>
  <c r="AF4" i="52"/>
  <c r="AG4" i="52"/>
  <c r="AD5" i="52"/>
  <c r="AE5" i="52"/>
  <c r="AH5" i="52" s="1"/>
  <c r="AF5" i="52"/>
  <c r="AG5" i="52"/>
  <c r="AD6" i="52"/>
  <c r="AE6" i="52"/>
  <c r="AH6" i="52" s="1"/>
  <c r="AF6" i="52"/>
  <c r="AG6" i="52"/>
  <c r="AD7" i="52"/>
  <c r="AE7" i="52"/>
  <c r="AH7" i="52" s="1"/>
  <c r="AF7" i="52"/>
  <c r="AG7" i="52"/>
  <c r="AD8" i="52"/>
  <c r="AE8" i="52"/>
  <c r="AH8" i="52" s="1"/>
  <c r="AF8" i="52"/>
  <c r="AG8" i="52"/>
  <c r="AD9" i="52"/>
  <c r="AE9" i="52"/>
  <c r="AH9" i="52" s="1"/>
  <c r="AF9" i="52"/>
  <c r="AG9" i="52"/>
  <c r="AD10" i="52"/>
  <c r="AE10" i="52"/>
  <c r="AH10" i="52" s="1"/>
  <c r="AF10" i="52"/>
  <c r="AG10" i="52"/>
  <c r="AD11" i="52"/>
  <c r="AE11" i="52"/>
  <c r="AH11" i="52" s="1"/>
  <c r="AF11" i="52"/>
  <c r="AG11" i="52"/>
  <c r="AD12" i="52"/>
  <c r="AE12" i="52"/>
  <c r="AH12" i="52" s="1"/>
  <c r="AF12" i="52"/>
  <c r="AG12" i="52"/>
  <c r="AD13" i="52"/>
  <c r="AE13" i="52"/>
  <c r="AH13" i="52" s="1"/>
  <c r="AF13" i="52"/>
  <c r="AG13" i="52"/>
  <c r="AD14" i="52"/>
  <c r="AE14" i="52"/>
  <c r="AH14" i="52" s="1"/>
  <c r="AF14" i="52"/>
  <c r="AG14" i="52"/>
  <c r="AD15" i="52"/>
  <c r="AE15" i="52"/>
  <c r="AH15" i="52" s="1"/>
  <c r="AF15" i="52"/>
  <c r="AG15" i="52"/>
  <c r="AD16" i="52"/>
  <c r="AE16" i="52"/>
  <c r="AH16" i="52" s="1"/>
  <c r="AF16" i="52"/>
  <c r="AG16" i="52"/>
  <c r="AD17" i="52"/>
  <c r="AE17" i="52"/>
  <c r="AH17" i="52" s="1"/>
  <c r="AF17" i="52"/>
  <c r="AG17" i="52"/>
  <c r="AD18" i="52"/>
  <c r="AE18" i="52"/>
  <c r="AH18" i="52" s="1"/>
  <c r="AF18" i="52"/>
  <c r="AG18" i="52"/>
  <c r="AD19" i="52"/>
  <c r="AE19" i="52"/>
  <c r="AH19" i="52" s="1"/>
  <c r="AF19" i="52"/>
  <c r="AG19" i="52"/>
  <c r="AD20" i="52"/>
  <c r="AE20" i="52"/>
  <c r="AH20" i="52" s="1"/>
  <c r="AF20" i="52"/>
  <c r="AG20" i="52"/>
  <c r="AD21" i="52"/>
  <c r="AE21" i="52"/>
  <c r="AH21" i="52" s="1"/>
  <c r="AF21" i="52"/>
  <c r="AG21" i="52"/>
  <c r="AD22" i="52"/>
  <c r="AE22" i="52"/>
  <c r="AH22" i="52" s="1"/>
  <c r="AF22" i="52"/>
  <c r="AG22" i="52"/>
  <c r="AD23" i="52"/>
  <c r="AE23" i="52"/>
  <c r="AH23" i="52" s="1"/>
  <c r="AF23" i="52"/>
  <c r="AG23" i="52"/>
  <c r="AD24" i="52"/>
  <c r="AE24" i="52"/>
  <c r="AH24" i="52" s="1"/>
  <c r="AF24" i="52"/>
  <c r="AG24" i="52"/>
  <c r="AD25" i="52"/>
  <c r="AE25" i="52"/>
  <c r="AH25" i="52" s="1"/>
  <c r="AF25" i="52"/>
  <c r="AG25" i="52"/>
  <c r="AD26" i="52"/>
  <c r="AE26" i="52"/>
  <c r="AH26" i="52" s="1"/>
  <c r="AF26" i="52"/>
  <c r="AG26" i="52"/>
  <c r="AD27" i="52"/>
  <c r="AE27" i="52"/>
  <c r="AH27" i="52" s="1"/>
  <c r="AF27" i="52"/>
  <c r="AG27" i="52"/>
  <c r="AD28" i="52"/>
  <c r="AE28" i="52"/>
  <c r="AH28" i="52" s="1"/>
  <c r="AF28" i="52"/>
  <c r="AG28" i="52"/>
  <c r="AD29" i="52"/>
  <c r="AE29" i="52"/>
  <c r="AH29" i="52" s="1"/>
  <c r="AF29" i="52"/>
  <c r="AG29" i="52"/>
  <c r="AD30" i="52"/>
  <c r="AE30" i="52"/>
  <c r="AH30" i="52" s="1"/>
  <c r="AF30" i="52"/>
  <c r="AG30" i="52"/>
  <c r="AD31" i="52"/>
  <c r="AE31" i="52"/>
  <c r="AH31" i="52" s="1"/>
  <c r="AF31" i="52"/>
  <c r="AG31" i="52"/>
  <c r="AD32" i="52"/>
  <c r="AE32" i="52"/>
  <c r="AH32" i="52" s="1"/>
  <c r="AF32" i="52"/>
  <c r="AG32" i="52"/>
  <c r="AD33" i="52"/>
  <c r="AE33" i="52"/>
  <c r="AH33" i="52" s="1"/>
  <c r="AF33" i="52"/>
  <c r="AG33" i="52"/>
  <c r="AD34" i="52"/>
  <c r="AE34" i="52"/>
  <c r="AH34" i="52" s="1"/>
  <c r="AF34" i="52"/>
  <c r="AG34" i="52"/>
  <c r="AD35" i="52"/>
  <c r="AE35" i="52"/>
  <c r="AH35" i="52" s="1"/>
  <c r="AF35" i="52"/>
  <c r="AG35" i="52"/>
  <c r="AD36" i="52"/>
  <c r="AE36" i="52"/>
  <c r="AH36" i="52" s="1"/>
  <c r="AF36" i="52"/>
  <c r="AG36" i="52"/>
  <c r="AD37" i="52"/>
  <c r="AE37" i="52"/>
  <c r="AH37" i="52" s="1"/>
  <c r="AF37" i="52"/>
  <c r="AG37" i="52"/>
  <c r="AD38" i="52"/>
  <c r="AE38" i="52"/>
  <c r="AH38" i="52" s="1"/>
  <c r="AF38" i="52"/>
  <c r="AG38" i="52"/>
  <c r="AD39" i="52"/>
  <c r="AE39" i="52"/>
  <c r="AH39" i="52" s="1"/>
  <c r="AF39" i="52"/>
  <c r="AG39" i="52"/>
  <c r="AD40" i="52"/>
  <c r="AE40" i="52"/>
  <c r="AH40" i="52" s="1"/>
  <c r="AF40" i="52"/>
  <c r="AG40" i="52"/>
  <c r="AD41" i="52"/>
  <c r="AE41" i="52"/>
  <c r="AH41" i="52" s="1"/>
  <c r="AF41" i="52"/>
  <c r="AG41" i="52"/>
  <c r="AD42" i="52"/>
  <c r="AE42" i="52"/>
  <c r="AH42" i="52" s="1"/>
  <c r="AF42" i="52"/>
  <c r="AG42" i="52"/>
  <c r="AD43" i="52"/>
  <c r="AE43" i="52"/>
  <c r="AH43" i="52" s="1"/>
  <c r="AF43" i="52"/>
  <c r="AG43" i="52"/>
  <c r="AD44" i="52"/>
  <c r="AE44" i="52"/>
  <c r="AH44" i="52" s="1"/>
  <c r="AF44" i="52"/>
  <c r="AG44" i="52"/>
  <c r="AD45" i="52"/>
  <c r="AE45" i="52"/>
  <c r="AH45" i="52" s="1"/>
  <c r="AF45" i="52"/>
  <c r="AG45" i="52"/>
  <c r="AD46" i="52"/>
  <c r="AE46" i="52"/>
  <c r="AH46" i="52" s="1"/>
  <c r="AF46" i="52"/>
  <c r="AG46" i="52"/>
  <c r="AD47" i="52"/>
  <c r="AE47" i="52"/>
  <c r="AH47" i="52" s="1"/>
  <c r="AF47" i="52"/>
  <c r="AG47" i="52"/>
  <c r="AD48" i="52"/>
  <c r="AE48" i="52"/>
  <c r="AH48" i="52" s="1"/>
  <c r="AF48" i="52"/>
  <c r="AG48" i="52"/>
  <c r="AD49" i="52"/>
  <c r="AE49" i="52"/>
  <c r="AH49" i="52" s="1"/>
  <c r="AF49" i="52"/>
  <c r="AG49" i="52"/>
  <c r="AD50" i="52"/>
  <c r="AE50" i="52"/>
  <c r="AH50" i="52" s="1"/>
  <c r="AF50" i="52"/>
  <c r="AG50" i="52"/>
  <c r="AD51" i="52"/>
  <c r="AE51" i="52"/>
  <c r="AH51" i="52" s="1"/>
  <c r="AF51" i="52"/>
  <c r="AG51" i="52"/>
  <c r="AD52" i="52"/>
  <c r="AE52" i="52"/>
  <c r="AH52" i="52" s="1"/>
  <c r="AF52" i="52"/>
  <c r="AG52" i="52"/>
  <c r="AD53" i="52"/>
  <c r="AE53" i="52"/>
  <c r="AH53" i="52" s="1"/>
  <c r="AF53" i="52"/>
  <c r="AG53" i="52"/>
  <c r="AD54" i="52"/>
  <c r="AE54" i="52"/>
  <c r="AH54" i="52" s="1"/>
  <c r="AF54" i="52"/>
  <c r="AG54" i="52"/>
  <c r="AD55" i="52"/>
  <c r="AE55" i="52"/>
  <c r="AH55" i="52" s="1"/>
  <c r="AF55" i="52"/>
  <c r="AG55" i="52"/>
  <c r="AD56" i="52"/>
  <c r="AE56" i="52"/>
  <c r="AH56" i="52" s="1"/>
  <c r="AF56" i="52"/>
  <c r="AG56" i="52"/>
  <c r="AD57" i="52"/>
  <c r="AE57" i="52"/>
  <c r="AH57" i="52" s="1"/>
  <c r="AF57" i="52"/>
  <c r="AG57" i="52"/>
  <c r="AD58" i="52"/>
  <c r="AE58" i="52"/>
  <c r="AH58" i="52" s="1"/>
  <c r="AF58" i="52"/>
  <c r="AG58" i="52"/>
  <c r="AD59" i="52"/>
  <c r="AE59" i="52"/>
  <c r="AH59" i="52" s="1"/>
  <c r="AF59" i="52"/>
  <c r="AG59" i="52"/>
  <c r="AD60" i="52"/>
  <c r="AE60" i="52"/>
  <c r="AH60" i="52" s="1"/>
  <c r="AF60" i="52"/>
  <c r="AG60" i="52"/>
  <c r="AD61" i="52"/>
  <c r="AE61" i="52"/>
  <c r="AH61" i="52" s="1"/>
  <c r="AF61" i="52"/>
  <c r="AG61" i="52"/>
  <c r="AD62" i="52"/>
  <c r="AE62" i="52"/>
  <c r="AH62" i="52" s="1"/>
  <c r="AF62" i="52"/>
  <c r="AG62" i="52"/>
  <c r="AD63" i="52"/>
  <c r="AE63" i="52"/>
  <c r="AH63" i="52" s="1"/>
  <c r="AF63" i="52"/>
  <c r="AG63" i="52"/>
  <c r="AD64" i="52"/>
  <c r="AE64" i="52"/>
  <c r="AH64" i="52" s="1"/>
  <c r="AF64" i="52"/>
  <c r="AG64" i="52"/>
  <c r="AD65" i="52"/>
  <c r="AE65" i="52"/>
  <c r="AH65" i="52" s="1"/>
  <c r="AF65" i="52"/>
  <c r="AG65" i="52"/>
  <c r="AD66" i="52"/>
  <c r="AE66" i="52"/>
  <c r="AH66" i="52" s="1"/>
  <c r="AF66" i="52"/>
  <c r="AG66" i="52"/>
  <c r="AD67" i="52"/>
  <c r="AE67" i="52"/>
  <c r="AH67" i="52" s="1"/>
  <c r="AF67" i="52"/>
  <c r="AG67" i="52"/>
  <c r="AD68" i="52"/>
  <c r="AE68" i="52"/>
  <c r="AH68" i="52" s="1"/>
  <c r="AF68" i="52"/>
  <c r="AG68" i="52"/>
  <c r="AD69" i="52"/>
  <c r="AE69" i="52"/>
  <c r="AH69" i="52" s="1"/>
  <c r="AF69" i="52"/>
  <c r="AG69" i="52"/>
  <c r="AD70" i="52"/>
  <c r="AE70" i="52"/>
  <c r="AH70" i="52" s="1"/>
  <c r="AF70" i="52"/>
  <c r="AG70" i="52"/>
  <c r="AD71" i="52"/>
  <c r="AE71" i="52"/>
  <c r="AH71" i="52" s="1"/>
  <c r="AF71" i="52"/>
  <c r="AG71" i="52"/>
  <c r="AD72" i="52"/>
  <c r="AE72" i="52"/>
  <c r="AH72" i="52" s="1"/>
  <c r="AF72" i="52"/>
  <c r="AG72" i="52"/>
  <c r="AD73" i="52"/>
  <c r="AE73" i="52"/>
  <c r="AH73" i="52" s="1"/>
  <c r="AF73" i="52"/>
  <c r="AG73" i="52"/>
  <c r="AD74" i="52"/>
  <c r="AE74" i="52"/>
  <c r="AH74" i="52" s="1"/>
  <c r="AF74" i="52"/>
  <c r="AG74" i="52"/>
  <c r="AD75" i="52"/>
  <c r="AE75" i="52"/>
  <c r="AH75" i="52" s="1"/>
  <c r="AF75" i="52"/>
  <c r="AG75" i="52"/>
  <c r="AD76" i="52"/>
  <c r="AE76" i="52"/>
  <c r="AH76" i="52" s="1"/>
  <c r="AF76" i="52"/>
  <c r="AG76" i="52"/>
  <c r="AD77" i="52"/>
  <c r="AE77" i="52"/>
  <c r="AH77" i="52" s="1"/>
  <c r="AF77" i="52"/>
  <c r="AG77" i="52"/>
  <c r="AD78" i="52"/>
  <c r="AE78" i="52"/>
  <c r="AH78" i="52" s="1"/>
  <c r="AF78" i="52"/>
  <c r="AG78" i="52"/>
  <c r="AD79" i="52"/>
  <c r="AE79" i="52"/>
  <c r="AH79" i="52" s="1"/>
  <c r="AF79" i="52"/>
  <c r="AG79" i="52"/>
  <c r="AD80" i="52"/>
  <c r="AE80" i="52"/>
  <c r="AH80" i="52" s="1"/>
  <c r="AF80" i="52"/>
  <c r="AG80" i="52"/>
  <c r="AD81" i="52"/>
  <c r="AE81" i="52"/>
  <c r="AH81" i="52" s="1"/>
  <c r="AF81" i="52"/>
  <c r="AG81" i="52"/>
  <c r="AD82" i="52"/>
  <c r="AE82" i="52"/>
  <c r="AH82" i="52" s="1"/>
  <c r="AF82" i="52"/>
  <c r="AG82" i="52"/>
  <c r="AD83" i="52"/>
  <c r="AE83" i="52"/>
  <c r="AH83" i="52" s="1"/>
  <c r="AF83" i="52"/>
  <c r="AG83" i="52"/>
  <c r="AD84" i="52"/>
  <c r="AE84" i="52"/>
  <c r="AH84" i="52" s="1"/>
  <c r="AF84" i="52"/>
  <c r="AG84" i="52"/>
  <c r="AD85" i="52"/>
  <c r="AE85" i="52"/>
  <c r="AH85" i="52" s="1"/>
  <c r="AF85" i="52"/>
  <c r="AG85" i="52"/>
  <c r="AD86" i="52"/>
  <c r="AE86" i="52"/>
  <c r="AH86" i="52" s="1"/>
  <c r="AF86" i="52"/>
  <c r="AG86" i="52"/>
  <c r="AD87" i="52"/>
  <c r="AE87" i="52"/>
  <c r="AH87" i="52" s="1"/>
  <c r="AF87" i="52"/>
  <c r="AG87" i="52"/>
  <c r="AD88" i="52"/>
  <c r="AE88" i="52"/>
  <c r="AH88" i="52" s="1"/>
  <c r="AF88" i="52"/>
  <c r="AG88" i="52"/>
  <c r="AD89" i="52"/>
  <c r="AE89" i="52"/>
  <c r="AH89" i="52" s="1"/>
  <c r="AF89" i="52"/>
  <c r="AG89" i="52"/>
  <c r="AD90" i="52"/>
  <c r="AE90" i="52"/>
  <c r="AH90" i="52" s="1"/>
  <c r="AF90" i="52"/>
  <c r="AG90" i="52"/>
  <c r="AD91" i="52"/>
  <c r="AE91" i="52"/>
  <c r="AH91" i="52" s="1"/>
  <c r="AF91" i="52"/>
  <c r="AG91" i="52"/>
  <c r="AD92" i="52"/>
  <c r="AE92" i="52"/>
  <c r="AH92" i="52" s="1"/>
  <c r="AF92" i="52"/>
  <c r="AG92" i="52"/>
  <c r="AD93" i="52"/>
  <c r="AE93" i="52"/>
  <c r="AH93" i="52" s="1"/>
  <c r="AF93" i="52"/>
  <c r="AG93" i="52"/>
  <c r="AD94" i="52"/>
  <c r="AE94" i="52"/>
  <c r="AH94" i="52" s="1"/>
  <c r="AF94" i="52"/>
  <c r="AG94" i="52"/>
  <c r="AD95" i="52"/>
  <c r="AE95" i="52"/>
  <c r="AH95" i="52" s="1"/>
  <c r="AF95" i="52"/>
  <c r="AG95" i="52"/>
  <c r="AD96" i="52"/>
  <c r="AE96" i="52"/>
  <c r="AH96" i="52" s="1"/>
  <c r="AF96" i="52"/>
  <c r="AG96" i="52"/>
  <c r="AD97" i="52"/>
  <c r="AE97" i="52"/>
  <c r="AH97" i="52" s="1"/>
  <c r="AF97" i="52"/>
  <c r="AG97" i="52"/>
  <c r="AD98" i="52"/>
  <c r="AE98" i="52"/>
  <c r="AH98" i="52" s="1"/>
  <c r="AF98" i="52"/>
  <c r="AG98" i="52"/>
  <c r="AD99" i="52"/>
  <c r="AE99" i="52"/>
  <c r="AH99" i="52" s="1"/>
  <c r="AF99" i="52"/>
  <c r="AG99" i="52"/>
  <c r="AD100" i="52"/>
  <c r="AE100" i="52"/>
  <c r="AH100" i="52" s="1"/>
  <c r="AF100" i="52"/>
  <c r="AG100" i="52"/>
  <c r="AD101" i="52"/>
  <c r="AE101" i="52"/>
  <c r="AH101" i="52" s="1"/>
  <c r="AF101" i="52"/>
  <c r="AG101" i="52"/>
  <c r="AD102" i="52"/>
  <c r="AE102" i="52"/>
  <c r="AH102" i="52" s="1"/>
  <c r="AF102" i="52"/>
  <c r="AG102" i="52"/>
  <c r="AD103" i="52"/>
  <c r="AE103" i="52"/>
  <c r="AH103" i="52" s="1"/>
  <c r="AF103" i="52"/>
  <c r="AG103" i="52"/>
  <c r="AD104" i="52"/>
  <c r="AE104" i="52"/>
  <c r="AH104" i="52" s="1"/>
  <c r="AF104" i="52"/>
  <c r="AG104" i="52"/>
  <c r="AD105" i="52"/>
  <c r="AE105" i="52"/>
  <c r="AH105" i="52" s="1"/>
  <c r="AF105" i="52"/>
  <c r="AG105" i="52"/>
  <c r="AD106" i="52"/>
  <c r="AE106" i="52"/>
  <c r="AH106" i="52" s="1"/>
  <c r="AF106" i="52"/>
  <c r="AG106" i="52"/>
  <c r="AD107" i="52"/>
  <c r="AE107" i="52"/>
  <c r="AH107" i="52" s="1"/>
  <c r="AF107" i="52"/>
  <c r="AG107" i="52"/>
  <c r="AD108" i="52"/>
  <c r="AE108" i="52"/>
  <c r="AH108" i="52" s="1"/>
  <c r="AF108" i="52"/>
  <c r="AG108" i="52"/>
  <c r="AD109" i="52"/>
  <c r="AE109" i="52"/>
  <c r="AH109" i="52" s="1"/>
  <c r="AF109" i="52"/>
  <c r="AG109" i="52"/>
  <c r="AD110" i="52"/>
  <c r="AE110" i="52"/>
  <c r="AH110" i="52" s="1"/>
  <c r="AF110" i="52"/>
  <c r="AG110" i="52"/>
  <c r="AD111" i="52"/>
  <c r="AE111" i="52"/>
  <c r="AH111" i="52" s="1"/>
  <c r="AF111" i="52"/>
  <c r="AG111" i="52"/>
  <c r="AD112" i="52"/>
  <c r="AE112" i="52"/>
  <c r="AH112" i="52" s="1"/>
  <c r="AF112" i="52"/>
  <c r="AG112" i="52"/>
  <c r="AD113" i="52"/>
  <c r="AE113" i="52"/>
  <c r="AH113" i="52" s="1"/>
  <c r="AF113" i="52"/>
  <c r="AG113" i="52"/>
  <c r="AD114" i="52"/>
  <c r="AE114" i="52"/>
  <c r="AH114" i="52" s="1"/>
  <c r="AF114" i="52"/>
  <c r="AG114" i="52"/>
  <c r="AD115" i="52"/>
  <c r="AE115" i="52"/>
  <c r="AH115" i="52" s="1"/>
  <c r="AF115" i="52"/>
  <c r="AG115" i="52"/>
  <c r="AD116" i="52"/>
  <c r="AE116" i="52"/>
  <c r="AH116" i="52" s="1"/>
  <c r="AF116" i="52"/>
  <c r="AG116" i="52"/>
  <c r="AD117" i="52"/>
  <c r="AE117" i="52"/>
  <c r="AH117" i="52" s="1"/>
  <c r="AF117" i="52"/>
  <c r="AG117" i="52"/>
  <c r="AD118" i="52"/>
  <c r="AE118" i="52"/>
  <c r="AH118" i="52" s="1"/>
  <c r="AF118" i="52"/>
  <c r="AG118" i="52"/>
  <c r="AD119" i="52"/>
  <c r="AE119" i="52"/>
  <c r="AH119" i="52" s="1"/>
  <c r="AF119" i="52"/>
  <c r="AG119" i="52"/>
  <c r="AD120" i="52"/>
  <c r="AE120" i="52"/>
  <c r="AH120" i="52" s="1"/>
  <c r="AF120" i="52"/>
  <c r="AG120" i="52"/>
  <c r="AD121" i="52"/>
  <c r="AE121" i="52"/>
  <c r="AH121" i="52" s="1"/>
  <c r="AF121" i="52"/>
  <c r="AG121" i="52"/>
  <c r="AD122" i="52"/>
  <c r="AE122" i="52"/>
  <c r="AH122" i="52" s="1"/>
  <c r="AF122" i="52"/>
  <c r="AG122" i="52"/>
  <c r="AD123" i="52"/>
  <c r="AE123" i="52"/>
  <c r="AH123" i="52" s="1"/>
  <c r="AF123" i="52"/>
  <c r="AG123" i="52"/>
  <c r="AD124" i="52"/>
  <c r="AE124" i="52"/>
  <c r="AH124" i="52" s="1"/>
  <c r="AF124" i="52"/>
  <c r="AG124" i="52"/>
  <c r="AD125" i="52"/>
  <c r="AE125" i="52"/>
  <c r="AH125" i="52" s="1"/>
  <c r="AF125" i="52"/>
  <c r="AG125" i="52"/>
  <c r="AD126" i="52"/>
  <c r="AE126" i="52"/>
  <c r="AH126" i="52" s="1"/>
  <c r="AF126" i="52"/>
  <c r="AG126" i="52"/>
  <c r="AD127" i="52"/>
  <c r="AE127" i="52"/>
  <c r="AH127" i="52" s="1"/>
  <c r="AF127" i="52"/>
  <c r="AG127" i="52"/>
  <c r="AD128" i="52"/>
  <c r="AE128" i="52"/>
  <c r="AH128" i="52" s="1"/>
  <c r="AF128" i="52"/>
  <c r="AG128" i="52"/>
  <c r="AD129" i="52"/>
  <c r="AE129" i="52"/>
  <c r="AH129" i="52" s="1"/>
  <c r="AF129" i="52"/>
  <c r="AG129" i="52"/>
  <c r="AD130" i="52"/>
  <c r="AE130" i="52"/>
  <c r="AH130" i="52" s="1"/>
  <c r="AF130" i="52"/>
  <c r="AG130" i="52"/>
  <c r="AD131" i="52"/>
  <c r="AE131" i="52"/>
  <c r="AH131" i="52" s="1"/>
  <c r="AF131" i="52"/>
  <c r="AG131" i="52"/>
  <c r="AD132" i="52"/>
  <c r="AE132" i="52"/>
  <c r="AH132" i="52" s="1"/>
  <c r="AF132" i="52"/>
  <c r="AG132" i="52"/>
  <c r="AD133" i="52"/>
  <c r="AE133" i="52"/>
  <c r="AH133" i="52" s="1"/>
  <c r="AF133" i="52"/>
  <c r="AG133" i="52"/>
  <c r="AD134" i="52"/>
  <c r="AE134" i="52"/>
  <c r="AH134" i="52" s="1"/>
  <c r="AF134" i="52"/>
  <c r="AG134" i="52"/>
  <c r="AD135" i="52"/>
  <c r="AE135" i="52"/>
  <c r="AH135" i="52" s="1"/>
  <c r="AF135" i="52"/>
  <c r="AG135" i="52"/>
  <c r="AD136" i="52"/>
  <c r="AE136" i="52"/>
  <c r="AH136" i="52" s="1"/>
  <c r="AF136" i="52"/>
  <c r="AG136" i="52"/>
  <c r="AD137" i="52"/>
  <c r="AE137" i="52"/>
  <c r="AH137" i="52" s="1"/>
  <c r="AF137" i="52"/>
  <c r="AG137" i="52"/>
  <c r="AD138" i="52"/>
  <c r="AE138" i="52"/>
  <c r="AH138" i="52" s="1"/>
  <c r="AF138" i="52"/>
  <c r="AG138" i="52"/>
  <c r="AD139" i="52"/>
  <c r="AE139" i="52"/>
  <c r="AH139" i="52" s="1"/>
  <c r="AF139" i="52"/>
  <c r="AG139" i="52"/>
  <c r="AD140" i="52"/>
  <c r="AE140" i="52"/>
  <c r="AH140" i="52" s="1"/>
  <c r="AF140" i="52"/>
  <c r="AG140" i="52"/>
  <c r="AD141" i="52"/>
  <c r="AE141" i="52"/>
  <c r="AH141" i="52" s="1"/>
  <c r="AF141" i="52"/>
  <c r="AG141" i="52"/>
  <c r="AD142" i="52"/>
  <c r="AE142" i="52"/>
  <c r="AH142" i="52" s="1"/>
  <c r="AF142" i="52"/>
  <c r="AG142" i="52"/>
  <c r="AD143" i="52"/>
  <c r="AE143" i="52"/>
  <c r="AH143" i="52" s="1"/>
  <c r="AF143" i="52"/>
  <c r="AG143" i="52"/>
  <c r="AD144" i="52"/>
  <c r="AE144" i="52"/>
  <c r="AH144" i="52" s="1"/>
  <c r="AF144" i="52"/>
  <c r="AG144" i="52"/>
  <c r="AD145" i="52"/>
  <c r="AE145" i="52"/>
  <c r="AH145" i="52" s="1"/>
  <c r="AF145" i="52"/>
  <c r="AG145" i="52"/>
  <c r="AD146" i="52"/>
  <c r="AE146" i="52"/>
  <c r="AH146" i="52" s="1"/>
  <c r="AF146" i="52"/>
  <c r="AG146" i="52"/>
  <c r="AD147" i="52"/>
  <c r="AE147" i="52"/>
  <c r="AH147" i="52" s="1"/>
  <c r="AF147" i="52"/>
  <c r="AG147" i="52"/>
  <c r="AD148" i="52"/>
  <c r="AE148" i="52"/>
  <c r="AH148" i="52" s="1"/>
  <c r="AF148" i="52"/>
  <c r="AG148" i="52"/>
  <c r="AD149" i="52"/>
  <c r="AE149" i="52"/>
  <c r="AH149" i="52" s="1"/>
  <c r="AF149" i="52"/>
  <c r="AG149" i="52"/>
  <c r="AD150" i="52"/>
  <c r="AE150" i="52"/>
  <c r="AH150" i="52" s="1"/>
  <c r="AF150" i="52"/>
  <c r="AG150" i="52"/>
  <c r="AD151" i="52"/>
  <c r="AE151" i="52"/>
  <c r="AH151" i="52" s="1"/>
  <c r="AF151" i="52"/>
  <c r="AG151" i="52"/>
  <c r="AD152" i="52"/>
  <c r="AE152" i="52"/>
  <c r="AH152" i="52" s="1"/>
  <c r="AF152" i="52"/>
  <c r="AG152" i="52"/>
  <c r="AD153" i="52"/>
  <c r="AE153" i="52"/>
  <c r="AH153" i="52" s="1"/>
  <c r="AF153" i="52"/>
  <c r="AG153" i="52"/>
  <c r="AD154" i="52"/>
  <c r="AE154" i="52"/>
  <c r="AH154" i="52" s="1"/>
  <c r="AF154" i="52"/>
  <c r="AG154" i="52"/>
  <c r="AD155" i="52"/>
  <c r="AE155" i="52"/>
  <c r="AH155" i="52" s="1"/>
  <c r="AF155" i="52"/>
  <c r="AG155" i="52"/>
  <c r="AD156" i="52"/>
  <c r="AE156" i="52"/>
  <c r="AH156" i="52" s="1"/>
  <c r="AF156" i="52"/>
  <c r="AG156" i="52"/>
  <c r="AD157" i="52"/>
  <c r="AE157" i="52"/>
  <c r="AH157" i="52" s="1"/>
  <c r="AF157" i="52"/>
  <c r="AG157" i="52"/>
  <c r="AD158" i="52"/>
  <c r="AE158" i="52"/>
  <c r="AH158" i="52" s="1"/>
  <c r="AF158" i="52"/>
  <c r="AG158" i="52"/>
  <c r="AD159" i="52"/>
  <c r="AE159" i="52"/>
  <c r="AH159" i="52" s="1"/>
  <c r="AF159" i="52"/>
  <c r="AG159" i="52"/>
  <c r="AD160" i="52"/>
  <c r="AE160" i="52"/>
  <c r="AH160" i="52" s="1"/>
  <c r="AF160" i="52"/>
  <c r="AG160" i="52"/>
  <c r="AD161" i="52"/>
  <c r="AE161" i="52"/>
  <c r="AH161" i="52" s="1"/>
  <c r="AF161" i="52"/>
  <c r="AG161" i="52"/>
  <c r="AD162" i="52"/>
  <c r="AE162" i="52"/>
  <c r="AH162" i="52" s="1"/>
  <c r="AF162" i="52"/>
  <c r="AG162" i="52"/>
  <c r="AD163" i="52"/>
  <c r="AE163" i="52"/>
  <c r="AH163" i="52" s="1"/>
  <c r="AF163" i="52"/>
  <c r="AG163" i="52"/>
  <c r="AD164" i="52"/>
  <c r="AE164" i="52"/>
  <c r="AH164" i="52" s="1"/>
  <c r="AF164" i="52"/>
  <c r="AG164" i="52"/>
  <c r="AD165" i="52"/>
  <c r="AE165" i="52"/>
  <c r="AH165" i="52" s="1"/>
  <c r="AF165" i="52"/>
  <c r="AG165" i="52"/>
  <c r="AD166" i="52"/>
  <c r="AE166" i="52"/>
  <c r="AH166" i="52" s="1"/>
  <c r="AF166" i="52"/>
  <c r="AG166" i="52"/>
  <c r="AD167" i="52"/>
  <c r="AE167" i="52"/>
  <c r="AH167" i="52" s="1"/>
  <c r="AF167" i="52"/>
  <c r="AG167" i="52"/>
  <c r="AD168" i="52"/>
  <c r="AE168" i="52"/>
  <c r="AH168" i="52" s="1"/>
  <c r="AF168" i="52"/>
  <c r="AG168" i="52"/>
  <c r="AD169" i="52"/>
  <c r="AE169" i="52"/>
  <c r="AH169" i="52" s="1"/>
  <c r="AF169" i="52"/>
  <c r="AG169" i="52"/>
  <c r="AD170" i="52"/>
  <c r="AE170" i="52"/>
  <c r="AH170" i="52" s="1"/>
  <c r="AF170" i="52"/>
  <c r="AG170" i="52"/>
  <c r="AD171" i="52"/>
  <c r="AE171" i="52"/>
  <c r="AH171" i="52" s="1"/>
  <c r="AF171" i="52"/>
  <c r="AG171" i="52"/>
  <c r="AD172" i="52"/>
  <c r="AE172" i="52"/>
  <c r="AH172" i="52" s="1"/>
  <c r="AF172" i="52"/>
  <c r="AG172" i="52"/>
  <c r="AD173" i="52"/>
  <c r="AE173" i="52"/>
  <c r="AH173" i="52" s="1"/>
  <c r="AF173" i="52"/>
  <c r="AG173" i="52"/>
  <c r="AD174" i="52"/>
  <c r="AE174" i="52"/>
  <c r="AH174" i="52" s="1"/>
  <c r="AF174" i="52"/>
  <c r="AG174" i="52"/>
  <c r="AD175" i="52"/>
  <c r="AE175" i="52"/>
  <c r="AH175" i="52" s="1"/>
  <c r="AF175" i="52"/>
  <c r="AG175" i="52"/>
  <c r="AD176" i="52"/>
  <c r="AE176" i="52"/>
  <c r="AH176" i="52" s="1"/>
  <c r="AF176" i="52"/>
  <c r="AG176" i="52"/>
  <c r="AD177" i="52"/>
  <c r="AE177" i="52"/>
  <c r="AH177" i="52" s="1"/>
  <c r="AF177" i="52"/>
  <c r="AG177" i="52"/>
  <c r="AD178" i="52"/>
  <c r="AE178" i="52"/>
  <c r="AH178" i="52" s="1"/>
  <c r="AF178" i="52"/>
  <c r="AG178" i="52"/>
  <c r="AD179" i="52"/>
  <c r="AE179" i="52"/>
  <c r="AH179" i="52" s="1"/>
  <c r="AF179" i="52"/>
  <c r="AG179" i="52"/>
  <c r="AD180" i="52"/>
  <c r="AE180" i="52"/>
  <c r="AH180" i="52" s="1"/>
  <c r="AF180" i="52"/>
  <c r="AG180" i="52"/>
  <c r="AD181" i="52"/>
  <c r="AE181" i="52"/>
  <c r="AH181" i="52" s="1"/>
  <c r="AF181" i="52"/>
  <c r="AG181" i="52"/>
  <c r="AD182" i="52"/>
  <c r="AE182" i="52"/>
  <c r="AH182" i="52" s="1"/>
  <c r="AF182" i="52"/>
  <c r="AG182" i="52"/>
  <c r="AD183" i="52"/>
  <c r="AE183" i="52"/>
  <c r="AH183" i="52" s="1"/>
  <c r="AF183" i="52"/>
  <c r="AG183" i="52"/>
  <c r="AD184" i="52"/>
  <c r="AE184" i="52"/>
  <c r="AH184" i="52" s="1"/>
  <c r="AF184" i="52"/>
  <c r="AG184" i="52"/>
  <c r="AD185" i="52"/>
  <c r="AE185" i="52"/>
  <c r="AH185" i="52" s="1"/>
  <c r="AF185" i="52"/>
  <c r="AG185" i="52"/>
  <c r="AD186" i="52"/>
  <c r="AE186" i="52"/>
  <c r="AH186" i="52" s="1"/>
  <c r="AF186" i="52"/>
  <c r="AG186" i="52"/>
  <c r="AD187" i="52"/>
  <c r="AE187" i="52"/>
  <c r="AH187" i="52" s="1"/>
  <c r="AF187" i="52"/>
  <c r="AG187" i="52"/>
  <c r="AD188" i="52"/>
  <c r="AE188" i="52"/>
  <c r="AH188" i="52" s="1"/>
  <c r="AF188" i="52"/>
  <c r="AG188" i="52"/>
  <c r="AD189" i="52"/>
  <c r="AE189" i="52"/>
  <c r="AH189" i="52" s="1"/>
  <c r="AF189" i="52"/>
  <c r="AG189" i="52"/>
  <c r="AD190" i="52"/>
  <c r="AE190" i="52"/>
  <c r="AH190" i="52" s="1"/>
  <c r="AF190" i="52"/>
  <c r="AG190" i="52"/>
  <c r="AD191" i="52"/>
  <c r="AE191" i="52"/>
  <c r="AH191" i="52" s="1"/>
  <c r="AF191" i="52"/>
  <c r="AG191" i="52"/>
  <c r="AD192" i="52"/>
  <c r="AE192" i="52"/>
  <c r="AH192" i="52" s="1"/>
  <c r="AF192" i="52"/>
  <c r="AG192" i="52"/>
  <c r="AD193" i="52"/>
  <c r="AE193" i="52"/>
  <c r="AH193" i="52" s="1"/>
  <c r="AF193" i="52"/>
  <c r="AG193" i="52"/>
  <c r="AD194" i="52"/>
  <c r="AE194" i="52"/>
  <c r="AH194" i="52" s="1"/>
  <c r="AF194" i="52"/>
  <c r="AG194" i="52"/>
  <c r="AD195" i="52"/>
  <c r="AE195" i="52"/>
  <c r="AH195" i="52" s="1"/>
  <c r="AF195" i="52"/>
  <c r="AG195" i="52"/>
  <c r="AD196" i="52"/>
  <c r="AE196" i="52"/>
  <c r="AH196" i="52" s="1"/>
  <c r="AF196" i="52"/>
  <c r="AG196" i="52"/>
  <c r="AD197" i="52"/>
  <c r="AE197" i="52"/>
  <c r="AH197" i="52" s="1"/>
  <c r="AF197" i="52"/>
  <c r="AG197" i="52"/>
  <c r="AD198" i="52"/>
  <c r="AE198" i="52"/>
  <c r="AH198" i="52" s="1"/>
  <c r="AF198" i="52"/>
  <c r="AG198" i="52"/>
  <c r="AD199" i="52"/>
  <c r="AE199" i="52"/>
  <c r="AH199" i="52" s="1"/>
  <c r="AF199" i="52"/>
  <c r="AG199" i="52"/>
  <c r="AD200" i="52"/>
  <c r="AE200" i="52"/>
  <c r="AH200" i="52" s="1"/>
  <c r="AF200" i="52"/>
  <c r="AG200" i="52"/>
  <c r="AD201" i="52"/>
  <c r="AE201" i="52"/>
  <c r="AH201" i="52" s="1"/>
  <c r="AF201" i="52"/>
  <c r="AG201" i="52"/>
  <c r="AD202" i="52"/>
  <c r="AE202" i="52"/>
  <c r="AH202" i="52" s="1"/>
  <c r="AF202" i="52"/>
  <c r="AG202" i="52"/>
  <c r="AD203" i="52"/>
  <c r="AE203" i="52"/>
  <c r="AH203" i="52" s="1"/>
  <c r="AF203" i="52"/>
  <c r="AG203" i="52"/>
  <c r="AD204" i="52"/>
  <c r="AE204" i="52"/>
  <c r="AH204" i="52" s="1"/>
  <c r="AF204" i="52"/>
  <c r="AG204" i="52"/>
  <c r="AD205" i="52"/>
  <c r="AE205" i="52"/>
  <c r="AH205" i="52" s="1"/>
  <c r="AF205" i="52"/>
  <c r="AG205" i="52"/>
  <c r="AD206" i="52"/>
  <c r="AE206" i="52"/>
  <c r="AH206" i="52" s="1"/>
  <c r="AF206" i="52"/>
  <c r="AG206" i="52"/>
  <c r="AD207" i="52"/>
  <c r="AE207" i="52"/>
  <c r="AH207" i="52" s="1"/>
  <c r="AF207" i="52"/>
  <c r="AG207" i="52"/>
  <c r="AD208" i="52"/>
  <c r="AE208" i="52"/>
  <c r="AH208" i="52" s="1"/>
  <c r="AF208" i="52"/>
  <c r="AG208" i="52"/>
  <c r="AD209" i="52"/>
  <c r="AE209" i="52"/>
  <c r="AH209" i="52" s="1"/>
  <c r="AF209" i="52"/>
  <c r="AG209" i="52"/>
  <c r="AD210" i="52"/>
  <c r="AE210" i="52"/>
  <c r="AH210" i="52" s="1"/>
  <c r="AF210" i="52"/>
  <c r="AG210" i="52"/>
  <c r="AD211" i="52"/>
  <c r="AE211" i="52"/>
  <c r="AH211" i="52" s="1"/>
  <c r="AF211" i="52"/>
  <c r="AG211" i="52"/>
  <c r="AD212" i="52"/>
  <c r="AE212" i="52"/>
  <c r="AH212" i="52" s="1"/>
  <c r="AF212" i="52"/>
  <c r="AG212" i="52"/>
  <c r="AD213" i="52"/>
  <c r="AE213" i="52"/>
  <c r="AH213" i="52" s="1"/>
  <c r="AF213" i="52"/>
  <c r="AG213" i="52"/>
  <c r="AD214" i="52"/>
  <c r="AE214" i="52"/>
  <c r="AH214" i="52" s="1"/>
  <c r="AF214" i="52"/>
  <c r="AG214" i="52"/>
  <c r="AD215" i="52"/>
  <c r="AE215" i="52"/>
  <c r="AH215" i="52" s="1"/>
  <c r="AF215" i="52"/>
  <c r="AG215" i="52"/>
  <c r="AD216" i="52"/>
  <c r="AE216" i="52"/>
  <c r="AH216" i="52" s="1"/>
  <c r="AF216" i="52"/>
  <c r="AG216" i="52"/>
  <c r="AD217" i="52"/>
  <c r="AE217" i="52"/>
  <c r="AH217" i="52" s="1"/>
  <c r="AF217" i="52"/>
  <c r="AG217" i="52"/>
  <c r="AD218" i="52"/>
  <c r="AE218" i="52"/>
  <c r="AH218" i="52" s="1"/>
  <c r="AF218" i="52"/>
  <c r="AG218" i="52"/>
  <c r="AD219" i="52"/>
  <c r="AE219" i="52"/>
  <c r="AH219" i="52" s="1"/>
  <c r="AF219" i="52"/>
  <c r="AG219" i="52"/>
  <c r="AD220" i="52"/>
  <c r="AE220" i="52"/>
  <c r="AH220" i="52" s="1"/>
  <c r="AF220" i="52"/>
  <c r="AG220" i="52"/>
  <c r="AD221" i="52"/>
  <c r="AE221" i="52"/>
  <c r="AH221" i="52" s="1"/>
  <c r="AF221" i="52"/>
  <c r="AG221" i="52"/>
  <c r="AD222" i="52"/>
  <c r="AE222" i="52"/>
  <c r="AH222" i="52" s="1"/>
  <c r="AF222" i="52"/>
  <c r="AG222" i="52"/>
  <c r="AD223" i="52"/>
  <c r="AE223" i="52"/>
  <c r="AH223" i="52" s="1"/>
  <c r="AF223" i="52"/>
  <c r="AG223" i="52"/>
  <c r="AD224" i="52"/>
  <c r="AE224" i="52"/>
  <c r="AH224" i="52" s="1"/>
  <c r="AF224" i="52"/>
  <c r="AG224" i="52"/>
  <c r="AD225" i="52"/>
  <c r="AE225" i="52"/>
  <c r="AH225" i="52" s="1"/>
  <c r="AF225" i="52"/>
  <c r="AG225" i="52"/>
  <c r="AD226" i="52"/>
  <c r="AE226" i="52"/>
  <c r="AH226" i="52" s="1"/>
  <c r="AF226" i="52"/>
  <c r="AG226" i="52"/>
  <c r="AD227" i="52"/>
  <c r="AE227" i="52"/>
  <c r="AH227" i="52" s="1"/>
  <c r="AF227" i="52"/>
  <c r="AG227" i="52"/>
  <c r="AD228" i="52"/>
  <c r="AE228" i="52"/>
  <c r="AH228" i="52" s="1"/>
  <c r="AF228" i="52"/>
  <c r="AG228" i="52"/>
  <c r="AD229" i="52"/>
  <c r="AE229" i="52"/>
  <c r="AH229" i="52" s="1"/>
  <c r="AF229" i="52"/>
  <c r="AG229" i="52"/>
  <c r="AD230" i="52"/>
  <c r="AE230" i="52"/>
  <c r="AH230" i="52" s="1"/>
  <c r="AF230" i="52"/>
  <c r="AG230" i="52"/>
  <c r="AD231" i="52"/>
  <c r="AE231" i="52"/>
  <c r="AH231" i="52" s="1"/>
  <c r="AF231" i="52"/>
  <c r="AG231" i="52"/>
  <c r="AD232" i="52"/>
  <c r="AE232" i="52"/>
  <c r="AH232" i="52" s="1"/>
  <c r="AF232" i="52"/>
  <c r="AG232" i="52"/>
  <c r="AD233" i="52"/>
  <c r="AE233" i="52"/>
  <c r="AH233" i="52" s="1"/>
  <c r="AF233" i="52"/>
  <c r="AG233" i="52"/>
  <c r="AD234" i="52"/>
  <c r="AE234" i="52"/>
  <c r="AH234" i="52" s="1"/>
  <c r="AF234" i="52"/>
  <c r="AG234" i="52"/>
  <c r="AD235" i="52"/>
  <c r="AE235" i="52"/>
  <c r="AH235" i="52" s="1"/>
  <c r="AF235" i="52"/>
  <c r="AG235" i="52"/>
  <c r="AD236" i="52"/>
  <c r="AE236" i="52"/>
  <c r="AH236" i="52" s="1"/>
  <c r="AF236" i="52"/>
  <c r="AG236" i="52"/>
  <c r="AD237" i="52"/>
  <c r="AE237" i="52"/>
  <c r="AH237" i="52" s="1"/>
  <c r="AF237" i="52"/>
  <c r="AG237" i="52"/>
  <c r="AD238" i="52"/>
  <c r="AE238" i="52"/>
  <c r="AH238" i="52" s="1"/>
  <c r="AF238" i="52"/>
  <c r="AG238" i="52"/>
  <c r="AD239" i="52"/>
  <c r="AE239" i="52"/>
  <c r="AH239" i="52" s="1"/>
  <c r="AF239" i="52"/>
  <c r="AG239" i="52"/>
  <c r="AD240" i="52"/>
  <c r="AE240" i="52"/>
  <c r="AH240" i="52" s="1"/>
  <c r="AF240" i="52"/>
  <c r="AG240" i="52"/>
  <c r="AD241" i="52"/>
  <c r="AE241" i="52"/>
  <c r="AH241" i="52" s="1"/>
  <c r="AF241" i="52"/>
  <c r="AG241" i="52"/>
  <c r="AD242" i="52"/>
  <c r="AE242" i="52"/>
  <c r="AH242" i="52" s="1"/>
  <c r="AF242" i="52"/>
  <c r="AG242" i="52"/>
  <c r="AD243" i="52"/>
  <c r="AE243" i="52"/>
  <c r="AH243" i="52" s="1"/>
  <c r="AF243" i="52"/>
  <c r="AG243" i="52"/>
  <c r="AD244" i="52"/>
  <c r="AE244" i="52"/>
  <c r="AH244" i="52" s="1"/>
  <c r="AF244" i="52"/>
  <c r="AG244" i="52"/>
  <c r="AD245" i="52"/>
  <c r="AE245" i="52"/>
  <c r="AH245" i="52" s="1"/>
  <c r="AF245" i="52"/>
  <c r="AG245" i="52"/>
  <c r="AD246" i="52"/>
  <c r="AE246" i="52"/>
  <c r="AH246" i="52" s="1"/>
  <c r="AF246" i="52"/>
  <c r="AG246" i="52"/>
  <c r="AD247" i="52"/>
  <c r="AE247" i="52"/>
  <c r="AH247" i="52" s="1"/>
  <c r="AF247" i="52"/>
  <c r="AG247" i="52"/>
  <c r="AD248" i="52"/>
  <c r="AE248" i="52"/>
  <c r="AH248" i="52" s="1"/>
  <c r="AF248" i="52"/>
  <c r="AG248" i="52"/>
  <c r="AD249" i="52"/>
  <c r="AE249" i="52"/>
  <c r="AH249" i="52" s="1"/>
  <c r="AF249" i="52"/>
  <c r="AG249" i="52"/>
  <c r="AD250" i="52"/>
  <c r="AE250" i="52"/>
  <c r="AH250" i="52" s="1"/>
  <c r="AF250" i="52"/>
  <c r="AG250" i="52"/>
  <c r="AD251" i="52"/>
  <c r="AE251" i="52"/>
  <c r="AH251" i="52" s="1"/>
  <c r="AF251" i="52"/>
  <c r="AG251" i="52"/>
  <c r="AD252" i="52"/>
  <c r="AE252" i="52"/>
  <c r="AH252" i="52" s="1"/>
  <c r="AF252" i="52"/>
  <c r="AG252" i="52"/>
  <c r="AD253" i="52"/>
  <c r="AE253" i="52"/>
  <c r="AH253" i="52" s="1"/>
  <c r="AF253" i="52"/>
  <c r="AG253" i="52"/>
  <c r="AD254" i="52"/>
  <c r="AE254" i="52"/>
  <c r="AH254" i="52" s="1"/>
  <c r="AF254" i="52"/>
  <c r="AG254" i="52"/>
  <c r="AD255" i="52"/>
  <c r="AE255" i="52"/>
  <c r="AH255" i="52" s="1"/>
  <c r="AF255" i="52"/>
  <c r="AG255" i="52"/>
  <c r="AD256" i="52"/>
  <c r="AE256" i="52"/>
  <c r="AH256" i="52" s="1"/>
  <c r="AF256" i="52"/>
  <c r="AG256" i="52"/>
  <c r="AD257" i="52"/>
  <c r="AE257" i="52"/>
  <c r="AH257" i="52" s="1"/>
  <c r="AF257" i="52"/>
  <c r="AG257" i="52"/>
  <c r="AD258" i="52"/>
  <c r="AE258" i="52"/>
  <c r="AH258" i="52" s="1"/>
  <c r="AF258" i="52"/>
  <c r="AG258" i="52"/>
  <c r="AD259" i="52"/>
  <c r="AE259" i="52"/>
  <c r="AH259" i="52" s="1"/>
  <c r="AF259" i="52"/>
  <c r="AG259" i="52"/>
  <c r="AD260" i="52"/>
  <c r="AE260" i="52"/>
  <c r="AH260" i="52" s="1"/>
  <c r="AF260" i="52"/>
  <c r="AG260" i="52"/>
  <c r="AD261" i="52"/>
  <c r="AE261" i="52"/>
  <c r="AH261" i="52" s="1"/>
  <c r="AF261" i="52"/>
  <c r="AG261" i="52"/>
  <c r="AD262" i="52"/>
  <c r="AE262" i="52"/>
  <c r="AH262" i="52" s="1"/>
  <c r="AF262" i="52"/>
  <c r="AG262" i="52"/>
  <c r="AD263" i="52"/>
  <c r="AE263" i="52"/>
  <c r="AH263" i="52" s="1"/>
  <c r="AF263" i="52"/>
  <c r="AG263" i="52"/>
  <c r="AD264" i="52"/>
  <c r="AE264" i="52"/>
  <c r="AH264" i="52" s="1"/>
  <c r="AF264" i="52"/>
  <c r="AG264" i="52"/>
  <c r="AD265" i="52"/>
  <c r="AE265" i="52"/>
  <c r="AH265" i="52" s="1"/>
  <c r="AF265" i="52"/>
  <c r="AG265" i="52"/>
  <c r="AD266" i="52"/>
  <c r="AE266" i="52"/>
  <c r="AH266" i="52" s="1"/>
  <c r="AF266" i="52"/>
  <c r="AG266" i="52"/>
  <c r="AD267" i="52"/>
  <c r="AE267" i="52"/>
  <c r="AH267" i="52" s="1"/>
  <c r="AF267" i="52"/>
  <c r="AG267" i="52"/>
  <c r="AD268" i="52"/>
  <c r="AE268" i="52"/>
  <c r="AH268" i="52" s="1"/>
  <c r="AF268" i="52"/>
  <c r="AG268" i="52"/>
  <c r="AD269" i="52"/>
  <c r="AE269" i="52"/>
  <c r="AH269" i="52" s="1"/>
  <c r="AF269" i="52"/>
  <c r="AG269" i="52"/>
  <c r="AD270" i="52"/>
  <c r="AE270" i="52"/>
  <c r="AH270" i="52" s="1"/>
  <c r="AF270" i="52"/>
  <c r="AG270" i="52"/>
  <c r="AD271" i="52"/>
  <c r="AE271" i="52"/>
  <c r="AH271" i="52" s="1"/>
  <c r="AF271" i="52"/>
  <c r="AG271" i="52"/>
  <c r="AD272" i="52"/>
  <c r="AE272" i="52"/>
  <c r="AH272" i="52" s="1"/>
  <c r="AF272" i="52"/>
  <c r="AG272" i="52"/>
  <c r="AD273" i="52"/>
  <c r="AE273" i="52"/>
  <c r="AH273" i="52" s="1"/>
  <c r="AF273" i="52"/>
  <c r="AG273" i="52"/>
  <c r="AD274" i="52"/>
  <c r="AE274" i="52"/>
  <c r="AH274" i="52" s="1"/>
  <c r="AF274" i="52"/>
  <c r="AG274" i="52"/>
  <c r="AD275" i="52"/>
  <c r="AE275" i="52"/>
  <c r="AH275" i="52" s="1"/>
  <c r="AF275" i="52"/>
  <c r="AG275" i="52"/>
  <c r="AD276" i="52"/>
  <c r="AE276" i="52"/>
  <c r="AH276" i="52" s="1"/>
  <c r="AF276" i="52"/>
  <c r="AG276" i="52"/>
  <c r="AD277" i="52"/>
  <c r="AE277" i="52"/>
  <c r="AH277" i="52" s="1"/>
  <c r="AF277" i="52"/>
  <c r="AG277" i="52"/>
  <c r="AD278" i="52"/>
  <c r="AE278" i="52"/>
  <c r="AH278" i="52" s="1"/>
  <c r="AF278" i="52"/>
  <c r="AG278" i="52"/>
  <c r="AD279" i="52"/>
  <c r="AE279" i="52"/>
  <c r="AH279" i="52" s="1"/>
  <c r="AF279" i="52"/>
  <c r="AG279" i="52"/>
  <c r="AD280" i="52"/>
  <c r="AE280" i="52"/>
  <c r="AH280" i="52" s="1"/>
  <c r="AF280" i="52"/>
  <c r="AG280" i="52"/>
  <c r="AD281" i="52"/>
  <c r="AE281" i="52"/>
  <c r="AH281" i="52" s="1"/>
  <c r="AF281" i="52"/>
  <c r="AG281" i="52"/>
  <c r="AD282" i="52"/>
  <c r="AE282" i="52"/>
  <c r="AH282" i="52" s="1"/>
  <c r="AF282" i="52"/>
  <c r="AG282" i="52"/>
  <c r="AD283" i="52"/>
  <c r="AE283" i="52"/>
  <c r="AH283" i="52" s="1"/>
  <c r="AF283" i="52"/>
  <c r="AG283" i="52"/>
  <c r="AD284" i="52"/>
  <c r="AE284" i="52"/>
  <c r="AH284" i="52" s="1"/>
  <c r="AF284" i="52"/>
  <c r="AG284" i="52"/>
  <c r="AD285" i="52"/>
  <c r="AE285" i="52"/>
  <c r="AH285" i="52" s="1"/>
  <c r="AF285" i="52"/>
  <c r="AG285" i="52"/>
  <c r="AD286" i="52"/>
  <c r="AE286" i="52"/>
  <c r="AH286" i="52" s="1"/>
  <c r="AF286" i="52"/>
  <c r="AG286" i="52"/>
  <c r="AD287" i="52"/>
  <c r="AE287" i="52"/>
  <c r="AH287" i="52" s="1"/>
  <c r="AF287" i="52"/>
  <c r="AG287" i="52"/>
  <c r="AD288" i="52"/>
  <c r="AE288" i="52"/>
  <c r="AH288" i="52" s="1"/>
  <c r="AF288" i="52"/>
  <c r="AG288" i="52"/>
  <c r="AD289" i="52"/>
  <c r="AE289" i="52"/>
  <c r="AH289" i="52" s="1"/>
  <c r="AF289" i="52"/>
  <c r="AG289" i="52"/>
  <c r="AD290" i="52"/>
  <c r="AE290" i="52"/>
  <c r="AH290" i="52" s="1"/>
  <c r="AF290" i="52"/>
  <c r="AG290" i="52"/>
  <c r="B9" i="51" l="1"/>
  <c r="C9" i="51"/>
  <c r="D9" i="51"/>
  <c r="E9" i="51"/>
  <c r="F9" i="51"/>
  <c r="G9" i="51"/>
  <c r="H9" i="51"/>
  <c r="I9" i="51"/>
  <c r="J9" i="51"/>
  <c r="K9" i="51"/>
  <c r="L9" i="51"/>
  <c r="M9" i="51"/>
  <c r="B10" i="51"/>
  <c r="C10" i="51"/>
  <c r="D10" i="51"/>
  <c r="E10" i="51"/>
  <c r="F10" i="51"/>
  <c r="G10" i="51"/>
  <c r="H10" i="51"/>
  <c r="I10" i="51"/>
  <c r="J10" i="51"/>
  <c r="K10" i="51"/>
  <c r="L10" i="51"/>
  <c r="M10" i="51"/>
  <c r="B11" i="51"/>
  <c r="C11" i="51"/>
  <c r="D11" i="51"/>
  <c r="E11" i="51"/>
  <c r="F11" i="51"/>
  <c r="G11" i="51"/>
  <c r="H11" i="51"/>
  <c r="I11" i="51"/>
  <c r="J11" i="51"/>
  <c r="K11" i="51"/>
  <c r="L11" i="51"/>
  <c r="M11" i="51"/>
  <c r="B12" i="51"/>
  <c r="C12" i="51"/>
  <c r="D12" i="51"/>
  <c r="E12" i="51"/>
  <c r="F12" i="51"/>
  <c r="G12" i="51"/>
  <c r="H12" i="51"/>
  <c r="I12" i="51"/>
  <c r="J12" i="51"/>
  <c r="K12" i="51"/>
  <c r="L12" i="51"/>
  <c r="M12" i="51"/>
  <c r="B13" i="51"/>
  <c r="C13" i="51"/>
  <c r="D13" i="51"/>
  <c r="E13" i="51"/>
  <c r="F13" i="51"/>
  <c r="G13" i="51"/>
  <c r="H13" i="51"/>
  <c r="I13" i="51"/>
  <c r="J13" i="51"/>
  <c r="K13" i="51"/>
  <c r="L13" i="51"/>
  <c r="M13" i="51"/>
  <c r="B14" i="51"/>
  <c r="C14" i="51"/>
  <c r="D14" i="51"/>
  <c r="E14" i="51"/>
  <c r="F14" i="51"/>
  <c r="G14" i="51"/>
  <c r="H14" i="51"/>
  <c r="I14" i="51"/>
  <c r="J14" i="51"/>
  <c r="K14" i="51"/>
  <c r="L14" i="51"/>
  <c r="M14" i="51"/>
  <c r="B15" i="51"/>
  <c r="C15" i="51"/>
  <c r="D15" i="51"/>
  <c r="E15" i="51"/>
  <c r="F15" i="51"/>
  <c r="G15" i="51"/>
  <c r="H15" i="51"/>
  <c r="I15" i="51"/>
  <c r="J15" i="51"/>
  <c r="K15" i="51"/>
  <c r="L15" i="51"/>
  <c r="M15" i="51"/>
  <c r="B16" i="51"/>
  <c r="C16" i="51"/>
  <c r="D16" i="51"/>
  <c r="E16" i="51"/>
  <c r="F16" i="51"/>
  <c r="G16" i="51"/>
  <c r="H16" i="51"/>
  <c r="I16" i="51"/>
  <c r="J16" i="51"/>
  <c r="K16" i="51"/>
  <c r="L16" i="51"/>
  <c r="M16" i="51"/>
  <c r="B17" i="51"/>
  <c r="C17" i="51"/>
  <c r="D17" i="51"/>
  <c r="E17" i="51"/>
  <c r="F17" i="51"/>
  <c r="G17" i="51"/>
  <c r="H17" i="51"/>
  <c r="I17" i="51"/>
  <c r="J17" i="51"/>
  <c r="K17" i="51"/>
  <c r="L17" i="51"/>
  <c r="M17" i="51"/>
  <c r="B18" i="51"/>
  <c r="C18" i="51"/>
  <c r="D18" i="51"/>
  <c r="E18" i="51"/>
  <c r="F18" i="51"/>
  <c r="G18" i="51"/>
  <c r="H18" i="51"/>
  <c r="I18" i="51"/>
  <c r="J18" i="51"/>
  <c r="K18" i="51"/>
  <c r="L18" i="51"/>
  <c r="M18" i="51"/>
  <c r="B19" i="51"/>
  <c r="C19" i="51"/>
  <c r="E19" i="51"/>
  <c r="F19" i="51"/>
  <c r="G19" i="51"/>
  <c r="H19" i="51"/>
  <c r="I19" i="51"/>
  <c r="J19" i="51"/>
  <c r="K19" i="51"/>
  <c r="L19" i="51"/>
  <c r="M19" i="51"/>
  <c r="B20" i="51"/>
  <c r="C20" i="51"/>
  <c r="D20" i="51"/>
  <c r="E20" i="51"/>
  <c r="F20" i="51"/>
  <c r="G20" i="51"/>
  <c r="H20" i="51"/>
  <c r="I20" i="51"/>
  <c r="J20" i="51"/>
  <c r="K20" i="51"/>
  <c r="L20" i="51"/>
  <c r="M20" i="51"/>
  <c r="B21" i="51"/>
  <c r="C21" i="51"/>
  <c r="D21" i="51"/>
  <c r="E21" i="51"/>
  <c r="F21" i="51"/>
  <c r="G21" i="51"/>
  <c r="H21" i="51"/>
  <c r="I21" i="51"/>
  <c r="J21" i="51"/>
  <c r="K21" i="51"/>
  <c r="L21" i="51"/>
  <c r="M21" i="51"/>
  <c r="B22" i="51"/>
  <c r="C22" i="51"/>
  <c r="D22" i="51"/>
  <c r="E22" i="51"/>
  <c r="F22" i="51"/>
  <c r="G22" i="51"/>
  <c r="H22" i="51"/>
  <c r="I22" i="51"/>
  <c r="J22" i="51"/>
  <c r="K22" i="51"/>
  <c r="L22" i="51"/>
  <c r="M22" i="51"/>
  <c r="B23" i="51"/>
  <c r="C23" i="51"/>
  <c r="D23" i="51"/>
  <c r="E23" i="51"/>
  <c r="F23" i="51"/>
  <c r="G23" i="51"/>
  <c r="H23" i="51"/>
  <c r="I23" i="51"/>
  <c r="J23" i="51"/>
  <c r="K23" i="51"/>
  <c r="L23" i="51"/>
  <c r="M23" i="51"/>
  <c r="B24" i="51"/>
  <c r="C24" i="51"/>
  <c r="D24" i="51"/>
  <c r="E24" i="51"/>
  <c r="F24" i="51"/>
  <c r="G24" i="51"/>
  <c r="H24" i="51"/>
  <c r="I24" i="51"/>
  <c r="J24" i="51"/>
  <c r="K24" i="51"/>
  <c r="L24" i="51"/>
  <c r="M24" i="51"/>
  <c r="B25" i="51"/>
  <c r="C25" i="51"/>
  <c r="D25" i="51"/>
  <c r="E25" i="51"/>
  <c r="F25" i="51"/>
  <c r="G25" i="51"/>
  <c r="H25" i="51"/>
  <c r="I25" i="51"/>
  <c r="J25" i="51"/>
  <c r="K25" i="51"/>
  <c r="L25" i="51"/>
  <c r="M25" i="51"/>
  <c r="B26" i="51"/>
  <c r="C26" i="51"/>
  <c r="D26" i="51"/>
  <c r="E26" i="51"/>
  <c r="F26" i="51"/>
  <c r="G26" i="51"/>
  <c r="H26" i="51"/>
  <c r="I26" i="51"/>
  <c r="J26" i="51"/>
  <c r="K26" i="51"/>
  <c r="L26" i="51"/>
  <c r="M26" i="51"/>
  <c r="B27" i="51"/>
  <c r="C27" i="51"/>
  <c r="D27" i="51"/>
  <c r="E27" i="51"/>
  <c r="F27" i="51"/>
  <c r="G27" i="51"/>
  <c r="H27" i="51"/>
  <c r="I27" i="51"/>
  <c r="J27" i="51"/>
  <c r="K27" i="51"/>
  <c r="L27" i="51"/>
  <c r="M27" i="51"/>
  <c r="B28" i="51"/>
  <c r="C28" i="51"/>
  <c r="D28" i="51"/>
  <c r="E28" i="51"/>
  <c r="F28" i="51"/>
  <c r="G28" i="51"/>
  <c r="H28" i="51"/>
  <c r="I28" i="51"/>
  <c r="J28" i="51"/>
  <c r="K28" i="51"/>
  <c r="L28" i="51"/>
  <c r="M28" i="51"/>
  <c r="B29" i="51"/>
  <c r="C29" i="51"/>
  <c r="D29" i="51"/>
  <c r="E29" i="51"/>
  <c r="F29" i="51"/>
  <c r="G29" i="51"/>
  <c r="H29" i="51"/>
  <c r="I29" i="51"/>
  <c r="J29" i="51"/>
  <c r="K29" i="51"/>
  <c r="L29" i="51"/>
  <c r="M29" i="51"/>
  <c r="B30" i="51"/>
  <c r="C30" i="51"/>
  <c r="D30" i="51"/>
  <c r="E30" i="51"/>
  <c r="F30" i="51"/>
  <c r="G30" i="51"/>
  <c r="H30" i="51"/>
  <c r="I30" i="51"/>
  <c r="J30" i="51"/>
  <c r="K30" i="51"/>
  <c r="L30" i="51"/>
  <c r="M30" i="51"/>
  <c r="B31" i="51"/>
  <c r="C31" i="51"/>
  <c r="D31" i="51"/>
  <c r="E31" i="51"/>
  <c r="F31" i="51"/>
  <c r="G31" i="51"/>
  <c r="H31" i="51"/>
  <c r="I31" i="51"/>
  <c r="J31" i="51"/>
  <c r="K31" i="51"/>
  <c r="L31" i="51"/>
  <c r="M31" i="51"/>
  <c r="C8" i="51"/>
  <c r="D8" i="51"/>
  <c r="E8" i="51"/>
  <c r="F8" i="51"/>
  <c r="G8" i="51"/>
  <c r="H8" i="51"/>
  <c r="I8" i="51"/>
  <c r="J8" i="51"/>
  <c r="K8" i="51"/>
  <c r="L8" i="51"/>
  <c r="M8" i="51"/>
  <c r="B8" i="51"/>
  <c r="G33" i="51" l="1"/>
  <c r="F33" i="51"/>
  <c r="E33" i="51"/>
  <c r="D33" i="51"/>
  <c r="C33" i="51"/>
  <c r="B33" i="51"/>
  <c r="M33" i="51"/>
  <c r="L33" i="51"/>
  <c r="K33" i="51"/>
  <c r="J33" i="51"/>
  <c r="I33" i="51"/>
  <c r="H33" i="51"/>
  <c r="J3" i="51" l="1"/>
  <c r="C3" i="51"/>
  <c r="H3" i="51"/>
  <c r="L3" i="51"/>
  <c r="L4" i="51" s="1"/>
  <c r="L34" i="51" s="1"/>
  <c r="E3" i="51"/>
  <c r="E4" i="51" s="1"/>
  <c r="N234" i="52" s="1"/>
  <c r="K3" i="51"/>
  <c r="B3" i="51"/>
  <c r="F3" i="51"/>
  <c r="I3" i="51"/>
  <c r="M3" i="51"/>
  <c r="D3" i="51"/>
  <c r="G3" i="51"/>
  <c r="Q234" i="52"/>
  <c r="J270" i="52"/>
  <c r="L258" i="52"/>
  <c r="N246" i="52"/>
  <c r="AC282" i="52"/>
  <c r="G282" i="52"/>
  <c r="I270" i="52"/>
  <c r="K258" i="52"/>
  <c r="M222" i="52"/>
  <c r="Z270" i="52"/>
  <c r="G246" i="52"/>
  <c r="N186" i="52"/>
  <c r="H210" i="52"/>
  <c r="M174" i="52"/>
  <c r="R258" i="52"/>
  <c r="AA210" i="52"/>
  <c r="H186" i="52"/>
  <c r="K282" i="52"/>
  <c r="S234" i="52"/>
  <c r="F186" i="52"/>
  <c r="F234" i="52"/>
  <c r="W210" i="52"/>
  <c r="V198" i="52"/>
  <c r="Y150" i="52"/>
  <c r="U222" i="52"/>
  <c r="S162" i="52"/>
  <c r="U150" i="52"/>
  <c r="X246" i="52"/>
  <c r="U210" i="52"/>
  <c r="R162" i="52"/>
  <c r="T150" i="52"/>
  <c r="G162" i="52"/>
  <c r="K150" i="52"/>
  <c r="N138" i="52"/>
  <c r="U270" i="52"/>
  <c r="T126" i="52"/>
  <c r="V114" i="52"/>
  <c r="Z102" i="52"/>
  <c r="U282" i="52"/>
  <c r="Q126" i="52"/>
  <c r="U114" i="52"/>
  <c r="W102" i="52"/>
  <c r="S78" i="52"/>
  <c r="T210" i="52"/>
  <c r="G174" i="52"/>
  <c r="F174" i="52"/>
  <c r="O114" i="52"/>
  <c r="Z90" i="52"/>
  <c r="AB78" i="52"/>
  <c r="O54" i="52"/>
  <c r="Q42" i="52"/>
  <c r="S30" i="52"/>
  <c r="M54" i="52"/>
  <c r="O42" i="52"/>
  <c r="Q30" i="52"/>
  <c r="P186" i="52"/>
  <c r="Q174" i="52"/>
  <c r="V126" i="52"/>
  <c r="P174" i="52"/>
  <c r="L66" i="52"/>
  <c r="AB54" i="52"/>
  <c r="H42" i="52"/>
  <c r="AA18" i="52"/>
  <c r="H102" i="52"/>
  <c r="R66" i="52"/>
  <c r="Y54" i="52"/>
  <c r="AB6" i="52"/>
  <c r="F6" i="52"/>
  <c r="G102" i="52"/>
  <c r="N66" i="52"/>
  <c r="X186" i="52"/>
  <c r="R18" i="52"/>
  <c r="W138" i="52"/>
  <c r="P18" i="52"/>
  <c r="R289" i="52"/>
  <c r="T277" i="52"/>
  <c r="V265" i="52"/>
  <c r="X253" i="52"/>
  <c r="Z241" i="52"/>
  <c r="AB229" i="52"/>
  <c r="F229" i="52"/>
  <c r="H217" i="52"/>
  <c r="Q289" i="52"/>
  <c r="S277" i="52"/>
  <c r="U265" i="52"/>
  <c r="W253" i="52"/>
  <c r="Y241" i="52"/>
  <c r="AA229" i="52"/>
  <c r="AC217" i="52"/>
  <c r="G217" i="52"/>
  <c r="P289" i="52"/>
  <c r="R277" i="52"/>
  <c r="T265" i="52"/>
  <c r="V253" i="52"/>
  <c r="X241" i="52"/>
  <c r="Z229" i="52"/>
  <c r="AB217" i="52"/>
  <c r="F217" i="52"/>
  <c r="O289" i="52"/>
  <c r="Q277" i="52"/>
  <c r="S265" i="52"/>
  <c r="U253" i="52"/>
  <c r="W241" i="52"/>
  <c r="Y229" i="52"/>
  <c r="AA217" i="52"/>
  <c r="N289" i="52"/>
  <c r="P277" i="52"/>
  <c r="R265" i="52"/>
  <c r="T253" i="52"/>
  <c r="V241" i="52"/>
  <c r="X229" i="52"/>
  <c r="Z217" i="52"/>
  <c r="M289" i="52"/>
  <c r="O277" i="52"/>
  <c r="Q265" i="52"/>
  <c r="S253" i="52"/>
  <c r="U241" i="52"/>
  <c r="W229" i="52"/>
  <c r="Y217" i="52"/>
  <c r="L289" i="52"/>
  <c r="N277" i="52"/>
  <c r="P265" i="52"/>
  <c r="R253" i="52"/>
  <c r="T241" i="52"/>
  <c r="V229" i="52"/>
  <c r="X217" i="52"/>
  <c r="K289" i="52"/>
  <c r="M277" i="52"/>
  <c r="O265" i="52"/>
  <c r="Q253" i="52"/>
  <c r="S241" i="52"/>
  <c r="U229" i="52"/>
  <c r="W217" i="52"/>
  <c r="J289" i="52"/>
  <c r="L277" i="52"/>
  <c r="N265" i="52"/>
  <c r="P253" i="52"/>
  <c r="R241" i="52"/>
  <c r="T229" i="52"/>
  <c r="V217" i="52"/>
  <c r="I289" i="52"/>
  <c r="K277" i="52"/>
  <c r="M265" i="52"/>
  <c r="O253" i="52"/>
  <c r="Q241" i="52"/>
  <c r="S229" i="52"/>
  <c r="U217" i="52"/>
  <c r="H289" i="52"/>
  <c r="J277" i="52"/>
  <c r="L265" i="52"/>
  <c r="N253" i="52"/>
  <c r="P241" i="52"/>
  <c r="R229" i="52"/>
  <c r="T217" i="52"/>
  <c r="AA289" i="52"/>
  <c r="G277" i="52"/>
  <c r="K253" i="52"/>
  <c r="O229" i="52"/>
  <c r="U205" i="52"/>
  <c r="W193" i="52"/>
  <c r="Y181" i="52"/>
  <c r="Z289" i="52"/>
  <c r="F277" i="52"/>
  <c r="J253" i="52"/>
  <c r="N229" i="52"/>
  <c r="T205" i="52"/>
  <c r="V193" i="52"/>
  <c r="X181" i="52"/>
  <c r="Y289" i="52"/>
  <c r="AC265" i="52"/>
  <c r="I253" i="52"/>
  <c r="M229" i="52"/>
  <c r="S205" i="52"/>
  <c r="U193" i="52"/>
  <c r="W181" i="52"/>
  <c r="X289" i="52"/>
  <c r="AB265" i="52"/>
  <c r="H253" i="52"/>
  <c r="L229" i="52"/>
  <c r="R205" i="52"/>
  <c r="T193" i="52"/>
  <c r="V181" i="52"/>
  <c r="W289" i="52"/>
  <c r="AA265" i="52"/>
  <c r="G253" i="52"/>
  <c r="K229" i="52"/>
  <c r="Q205" i="52"/>
  <c r="S193" i="52"/>
  <c r="U181" i="52"/>
  <c r="V289" i="52"/>
  <c r="Z265" i="52"/>
  <c r="F253" i="52"/>
  <c r="J229" i="52"/>
  <c r="P205" i="52"/>
  <c r="R193" i="52"/>
  <c r="T181" i="52"/>
  <c r="U289" i="52"/>
  <c r="Y265" i="52"/>
  <c r="AC241" i="52"/>
  <c r="I229" i="52"/>
  <c r="O205" i="52"/>
  <c r="Q193" i="52"/>
  <c r="S181" i="52"/>
  <c r="T289" i="52"/>
  <c r="X265" i="52"/>
  <c r="AB241" i="52"/>
  <c r="H229" i="52"/>
  <c r="N205" i="52"/>
  <c r="P193" i="52"/>
  <c r="S289" i="52"/>
  <c r="W265" i="52"/>
  <c r="AA241" i="52"/>
  <c r="G229" i="52"/>
  <c r="M205" i="52"/>
  <c r="O193" i="52"/>
  <c r="G289" i="52"/>
  <c r="K265" i="52"/>
  <c r="O241" i="52"/>
  <c r="S217" i="52"/>
  <c r="L205" i="52"/>
  <c r="N193" i="52"/>
  <c r="F289" i="52"/>
  <c r="J265" i="52"/>
  <c r="N241" i="52"/>
  <c r="R217" i="52"/>
  <c r="K205" i="52"/>
  <c r="M193" i="52"/>
  <c r="AA277" i="52"/>
  <c r="K241" i="52"/>
  <c r="J193" i="52"/>
  <c r="M181" i="52"/>
  <c r="N169" i="52"/>
  <c r="P157" i="52"/>
  <c r="R145" i="52"/>
  <c r="Z277" i="52"/>
  <c r="J241" i="52"/>
  <c r="AC205" i="52"/>
  <c r="I193" i="52"/>
  <c r="L181" i="52"/>
  <c r="M169" i="52"/>
  <c r="O157" i="52"/>
  <c r="Q145" i="52"/>
  <c r="Y277" i="52"/>
  <c r="I241" i="52"/>
  <c r="AB205" i="52"/>
  <c r="H193" i="52"/>
  <c r="K181" i="52"/>
  <c r="L169" i="52"/>
  <c r="N157" i="52"/>
  <c r="X277" i="52"/>
  <c r="H241" i="52"/>
  <c r="AA205" i="52"/>
  <c r="G193" i="52"/>
  <c r="J181" i="52"/>
  <c r="K169" i="52"/>
  <c r="M157" i="52"/>
  <c r="O145" i="52"/>
  <c r="W277" i="52"/>
  <c r="G241" i="52"/>
  <c r="Z205" i="52"/>
  <c r="F193" i="52"/>
  <c r="I181" i="52"/>
  <c r="J169" i="52"/>
  <c r="L157" i="52"/>
  <c r="N145" i="52"/>
  <c r="V277" i="52"/>
  <c r="F241" i="52"/>
  <c r="Y205" i="52"/>
  <c r="H181" i="52"/>
  <c r="I169" i="52"/>
  <c r="K157" i="52"/>
  <c r="M145" i="52"/>
  <c r="U277" i="52"/>
  <c r="AC229" i="52"/>
  <c r="X205" i="52"/>
  <c r="G181" i="52"/>
  <c r="H169" i="52"/>
  <c r="J157" i="52"/>
  <c r="L145" i="52"/>
  <c r="I277" i="52"/>
  <c r="Q229" i="52"/>
  <c r="W205" i="52"/>
  <c r="H277" i="52"/>
  <c r="P229" i="52"/>
  <c r="V205" i="52"/>
  <c r="AB169" i="52"/>
  <c r="F169" i="52"/>
  <c r="H157" i="52"/>
  <c r="J145" i="52"/>
  <c r="I265" i="52"/>
  <c r="Q217" i="52"/>
  <c r="J205" i="52"/>
  <c r="AA169" i="52"/>
  <c r="AC157" i="52"/>
  <c r="G157" i="52"/>
  <c r="H265" i="52"/>
  <c r="P217" i="52"/>
  <c r="I205" i="52"/>
  <c r="Z169" i="52"/>
  <c r="AB157" i="52"/>
  <c r="F157" i="52"/>
  <c r="AC145" i="52"/>
  <c r="S133" i="52"/>
  <c r="U121" i="52"/>
  <c r="W109" i="52"/>
  <c r="AB145" i="52"/>
  <c r="R133" i="52"/>
  <c r="T121" i="52"/>
  <c r="V109" i="52"/>
  <c r="AA145" i="52"/>
  <c r="Q133" i="52"/>
  <c r="Z145" i="52"/>
  <c r="P133" i="52"/>
  <c r="R121" i="52"/>
  <c r="T109" i="52"/>
  <c r="AC169" i="52"/>
  <c r="Y145" i="52"/>
  <c r="O133" i="52"/>
  <c r="Q121" i="52"/>
  <c r="S109" i="52"/>
  <c r="U97" i="52"/>
  <c r="Y169" i="52"/>
  <c r="X145" i="52"/>
  <c r="N133" i="52"/>
  <c r="P121" i="52"/>
  <c r="R109" i="52"/>
  <c r="X169" i="52"/>
  <c r="W145" i="52"/>
  <c r="M133" i="52"/>
  <c r="O121" i="52"/>
  <c r="AC277" i="52"/>
  <c r="M241" i="52"/>
  <c r="AC181" i="52"/>
  <c r="W169" i="52"/>
  <c r="AA157" i="52"/>
  <c r="V145" i="52"/>
  <c r="L133" i="52"/>
  <c r="N121" i="52"/>
  <c r="P109" i="52"/>
  <c r="AB277" i="52"/>
  <c r="L241" i="52"/>
  <c r="AB181" i="52"/>
  <c r="V169" i="52"/>
  <c r="Z157" i="52"/>
  <c r="U145" i="52"/>
  <c r="K133" i="52"/>
  <c r="M121" i="52"/>
  <c r="O217" i="52"/>
  <c r="H205" i="52"/>
  <c r="AA181" i="52"/>
  <c r="U169" i="52"/>
  <c r="Y157" i="52"/>
  <c r="T145" i="52"/>
  <c r="J133" i="52"/>
  <c r="L121" i="52"/>
  <c r="N217" i="52"/>
  <c r="G205" i="52"/>
  <c r="Z181" i="52"/>
  <c r="T169" i="52"/>
  <c r="X157" i="52"/>
  <c r="S145" i="52"/>
  <c r="I133" i="52"/>
  <c r="K121" i="52"/>
  <c r="AA253" i="52"/>
  <c r="U157" i="52"/>
  <c r="I145" i="52"/>
  <c r="AB133" i="52"/>
  <c r="W121" i="52"/>
  <c r="I109" i="52"/>
  <c r="H97" i="52"/>
  <c r="J85" i="52"/>
  <c r="L73" i="52"/>
  <c r="Z253" i="52"/>
  <c r="T157" i="52"/>
  <c r="H145" i="52"/>
  <c r="AA133" i="52"/>
  <c r="V121" i="52"/>
  <c r="H109" i="52"/>
  <c r="G97" i="52"/>
  <c r="I85" i="52"/>
  <c r="K73" i="52"/>
  <c r="Y253" i="52"/>
  <c r="S157" i="52"/>
  <c r="G145" i="52"/>
  <c r="Z133" i="52"/>
  <c r="S121" i="52"/>
  <c r="G109" i="52"/>
  <c r="AC97" i="52"/>
  <c r="F97" i="52"/>
  <c r="H85" i="52"/>
  <c r="J73" i="52"/>
  <c r="M253" i="52"/>
  <c r="R157" i="52"/>
  <c r="F145" i="52"/>
  <c r="Y133" i="52"/>
  <c r="J121" i="52"/>
  <c r="F109" i="52"/>
  <c r="AB97" i="52"/>
  <c r="AC85" i="52"/>
  <c r="G85" i="52"/>
  <c r="I73" i="52"/>
  <c r="L253" i="52"/>
  <c r="Q157" i="52"/>
  <c r="X133" i="52"/>
  <c r="I157" i="52"/>
  <c r="W133" i="52"/>
  <c r="H121" i="52"/>
  <c r="Z97" i="52"/>
  <c r="AA85" i="52"/>
  <c r="AC73" i="52"/>
  <c r="G73" i="52"/>
  <c r="V133" i="52"/>
  <c r="G121" i="52"/>
  <c r="Y97" i="52"/>
  <c r="Z85" i="52"/>
  <c r="AB73" i="52"/>
  <c r="F73" i="52"/>
  <c r="G265" i="52"/>
  <c r="U133" i="52"/>
  <c r="F121" i="52"/>
  <c r="X97" i="52"/>
  <c r="Y85" i="52"/>
  <c r="AA73" i="52"/>
  <c r="F265" i="52"/>
  <c r="T133" i="52"/>
  <c r="AC109" i="52"/>
  <c r="W97" i="52"/>
  <c r="X85" i="52"/>
  <c r="Z73" i="52"/>
  <c r="M217" i="52"/>
  <c r="R181" i="52"/>
  <c r="S169" i="52"/>
  <c r="H133" i="52"/>
  <c r="AB109" i="52"/>
  <c r="V97" i="52"/>
  <c r="W85" i="52"/>
  <c r="L217" i="52"/>
  <c r="AC193" i="52"/>
  <c r="Q181" i="52"/>
  <c r="R169" i="52"/>
  <c r="G133" i="52"/>
  <c r="AA109" i="52"/>
  <c r="T97" i="52"/>
  <c r="V85" i="52"/>
  <c r="X73" i="52"/>
  <c r="I217" i="52"/>
  <c r="O169" i="52"/>
  <c r="X121" i="52"/>
  <c r="X109" i="52"/>
  <c r="Q97" i="52"/>
  <c r="U85" i="52"/>
  <c r="Z61" i="52"/>
  <c r="AB49" i="52"/>
  <c r="F49" i="52"/>
  <c r="H37" i="52"/>
  <c r="J25" i="52"/>
  <c r="G169" i="52"/>
  <c r="I121" i="52"/>
  <c r="U109" i="52"/>
  <c r="P97" i="52"/>
  <c r="T85" i="52"/>
  <c r="Y61" i="52"/>
  <c r="AA49" i="52"/>
  <c r="AC37" i="52"/>
  <c r="G37" i="52"/>
  <c r="Q109" i="52"/>
  <c r="O97" i="52"/>
  <c r="S85" i="52"/>
  <c r="X61" i="52"/>
  <c r="Z49" i="52"/>
  <c r="AB37" i="52"/>
  <c r="F37" i="52"/>
  <c r="O109" i="52"/>
  <c r="N97" i="52"/>
  <c r="R85" i="52"/>
  <c r="W61" i="52"/>
  <c r="Y49" i="52"/>
  <c r="AA37" i="52"/>
  <c r="N109" i="52"/>
  <c r="M97" i="52"/>
  <c r="Q85" i="52"/>
  <c r="Y73" i="52"/>
  <c r="V61" i="52"/>
  <c r="X49" i="52"/>
  <c r="Z37" i="52"/>
  <c r="M109" i="52"/>
  <c r="L97" i="52"/>
  <c r="P85" i="52"/>
  <c r="W73" i="52"/>
  <c r="U61" i="52"/>
  <c r="W49" i="52"/>
  <c r="Y37" i="52"/>
  <c r="L109" i="52"/>
  <c r="K97" i="52"/>
  <c r="O85" i="52"/>
  <c r="V73" i="52"/>
  <c r="T61" i="52"/>
  <c r="V49" i="52"/>
  <c r="X37" i="52"/>
  <c r="K109" i="52"/>
  <c r="J97" i="52"/>
  <c r="N85" i="52"/>
  <c r="U73" i="52"/>
  <c r="S61" i="52"/>
  <c r="U49" i="52"/>
  <c r="W37" i="52"/>
  <c r="AC133" i="52"/>
  <c r="J109" i="52"/>
  <c r="I97" i="52"/>
  <c r="M85" i="52"/>
  <c r="T73" i="52"/>
  <c r="R61" i="52"/>
  <c r="T49" i="52"/>
  <c r="AB193" i="52"/>
  <c r="P181" i="52"/>
  <c r="F133" i="52"/>
  <c r="L85" i="52"/>
  <c r="S73" i="52"/>
  <c r="Q61" i="52"/>
  <c r="S49" i="52"/>
  <c r="AA193" i="52"/>
  <c r="O181" i="52"/>
  <c r="K85" i="52"/>
  <c r="R73" i="52"/>
  <c r="P61" i="52"/>
  <c r="R49" i="52"/>
  <c r="L193" i="52"/>
  <c r="N73" i="52"/>
  <c r="AA121" i="52"/>
  <c r="G61" i="52"/>
  <c r="R37" i="52"/>
  <c r="U25" i="52"/>
  <c r="U13" i="52"/>
  <c r="H49" i="52"/>
  <c r="F205" i="52"/>
  <c r="Z121" i="52"/>
  <c r="Q73" i="52"/>
  <c r="F61" i="52"/>
  <c r="Q37" i="52"/>
  <c r="T25" i="52"/>
  <c r="T13" i="52"/>
  <c r="AB61" i="52"/>
  <c r="Y121" i="52"/>
  <c r="P73" i="52"/>
  <c r="AC49" i="52"/>
  <c r="P37" i="52"/>
  <c r="S25" i="52"/>
  <c r="S13" i="52"/>
  <c r="AC253" i="52"/>
  <c r="O73" i="52"/>
  <c r="Q49" i="52"/>
  <c r="O37" i="52"/>
  <c r="R25" i="52"/>
  <c r="R13" i="52"/>
  <c r="AB253" i="52"/>
  <c r="M73" i="52"/>
  <c r="P49" i="52"/>
  <c r="N37" i="52"/>
  <c r="Q25" i="52"/>
  <c r="Q13" i="52"/>
  <c r="Z193" i="52"/>
  <c r="P145" i="52"/>
  <c r="H73" i="52"/>
  <c r="O49" i="52"/>
  <c r="M37" i="52"/>
  <c r="P25" i="52"/>
  <c r="P13" i="52"/>
  <c r="Y193" i="52"/>
  <c r="K145" i="52"/>
  <c r="N49" i="52"/>
  <c r="L37" i="52"/>
  <c r="O25" i="52"/>
  <c r="O13" i="52"/>
  <c r="X193" i="52"/>
  <c r="W157" i="52"/>
  <c r="M49" i="52"/>
  <c r="K37" i="52"/>
  <c r="N25" i="52"/>
  <c r="N13" i="52"/>
  <c r="H25" i="52"/>
  <c r="I13" i="52"/>
  <c r="K193" i="52"/>
  <c r="V157" i="52"/>
  <c r="L49" i="52"/>
  <c r="J37" i="52"/>
  <c r="M25" i="52"/>
  <c r="M13" i="52"/>
  <c r="K49" i="52"/>
  <c r="I37" i="52"/>
  <c r="L25" i="52"/>
  <c r="L13" i="52"/>
  <c r="AC289" i="52"/>
  <c r="J49" i="52"/>
  <c r="K25" i="52"/>
  <c r="K13" i="52"/>
  <c r="AB289" i="52"/>
  <c r="Q169" i="52"/>
  <c r="AC61" i="52"/>
  <c r="I49" i="52"/>
  <c r="I25" i="52"/>
  <c r="J13" i="52"/>
  <c r="P169" i="52"/>
  <c r="AA97" i="52"/>
  <c r="L61" i="52"/>
  <c r="G13" i="52"/>
  <c r="K61" i="52"/>
  <c r="F13" i="52"/>
  <c r="AC13" i="52"/>
  <c r="J61" i="52"/>
  <c r="AC121" i="52"/>
  <c r="I61" i="52"/>
  <c r="H61" i="52"/>
  <c r="V25" i="52"/>
  <c r="AC25" i="52"/>
  <c r="S37" i="52"/>
  <c r="N181" i="52"/>
  <c r="S97" i="52"/>
  <c r="AB25" i="52"/>
  <c r="F181" i="52"/>
  <c r="Z109" i="52"/>
  <c r="R97" i="52"/>
  <c r="V37" i="52"/>
  <c r="AA25" i="52"/>
  <c r="W25" i="52"/>
  <c r="Y109" i="52"/>
  <c r="U37" i="52"/>
  <c r="Z25" i="52"/>
  <c r="X25" i="52"/>
  <c r="T37" i="52"/>
  <c r="Y25" i="52"/>
  <c r="AB121" i="52"/>
  <c r="G25" i="52"/>
  <c r="AB13" i="52"/>
  <c r="G49" i="52"/>
  <c r="F25" i="52"/>
  <c r="AA13" i="52"/>
  <c r="Z13" i="52"/>
  <c r="V13" i="52"/>
  <c r="H13" i="52"/>
  <c r="F85" i="52"/>
  <c r="J217" i="52"/>
  <c r="X13" i="52"/>
  <c r="N61" i="52"/>
  <c r="K217" i="52"/>
  <c r="W13" i="52"/>
  <c r="Y13" i="52"/>
  <c r="AA61" i="52"/>
  <c r="O61" i="52"/>
  <c r="M61" i="52"/>
  <c r="AB85" i="52"/>
  <c r="AC30" i="52" l="1"/>
  <c r="F30" i="52"/>
  <c r="X102" i="52"/>
  <c r="R126" i="52"/>
  <c r="AA138" i="52"/>
  <c r="X234" i="52"/>
  <c r="G54" i="52"/>
  <c r="I42" i="52"/>
  <c r="U138" i="52"/>
  <c r="O174" i="52"/>
  <c r="W162" i="52"/>
  <c r="L198" i="52"/>
  <c r="X42" i="52"/>
  <c r="AC54" i="52"/>
  <c r="V186" i="52"/>
  <c r="U174" i="52"/>
  <c r="W174" i="52"/>
  <c r="AA234" i="52"/>
  <c r="W186" i="52"/>
  <c r="M6" i="52"/>
  <c r="O78" i="52"/>
  <c r="V246" i="52"/>
  <c r="AB138" i="52"/>
  <c r="W258" i="52"/>
  <c r="R6" i="52"/>
  <c r="K18" i="52"/>
  <c r="M90" i="52"/>
  <c r="X126" i="52"/>
  <c r="AB150" i="52"/>
  <c r="S282" i="52"/>
  <c r="Y42" i="52"/>
  <c r="O66" i="52"/>
  <c r="S102" i="52"/>
  <c r="X198" i="52"/>
  <c r="AB174" i="52"/>
  <c r="I234" i="52"/>
  <c r="AA42" i="52"/>
  <c r="M42" i="52"/>
  <c r="Z138" i="52"/>
  <c r="G114" i="52"/>
  <c r="AA222" i="52"/>
  <c r="AC246" i="52"/>
  <c r="AB42" i="52"/>
  <c r="K54" i="52"/>
  <c r="AC162" i="52"/>
  <c r="F138" i="52"/>
  <c r="S270" i="52"/>
  <c r="Y270" i="52"/>
  <c r="I66" i="52"/>
  <c r="AA66" i="52"/>
  <c r="U246" i="52"/>
  <c r="AB234" i="52"/>
  <c r="AA186" i="52"/>
  <c r="W282" i="52"/>
  <c r="V6" i="52"/>
  <c r="M102" i="52"/>
  <c r="P78" i="52"/>
  <c r="P210" i="52"/>
  <c r="Y198" i="52"/>
  <c r="H246" i="52"/>
  <c r="S6" i="52"/>
  <c r="O30" i="52"/>
  <c r="R186" i="52"/>
  <c r="M150" i="52"/>
  <c r="Z126" i="52"/>
  <c r="M270" i="52"/>
  <c r="O258" i="52"/>
  <c r="AA258" i="52"/>
  <c r="V54" i="52"/>
  <c r="P162" i="52"/>
  <c r="X90" i="52"/>
  <c r="Q90" i="52"/>
  <c r="L210" i="52"/>
  <c r="N270" i="52"/>
  <c r="N282" i="52"/>
  <c r="X282" i="52"/>
  <c r="E34" i="51"/>
  <c r="X18" i="52"/>
  <c r="G78" i="52"/>
  <c r="S138" i="52"/>
  <c r="W66" i="52"/>
  <c r="AB126" i="52"/>
  <c r="Z150" i="52"/>
  <c r="K186" i="52"/>
  <c r="K246" i="52"/>
  <c r="I30" i="52"/>
  <c r="J42" i="52"/>
  <c r="T30" i="52"/>
  <c r="U78" i="52"/>
  <c r="I126" i="52"/>
  <c r="S198" i="52"/>
  <c r="I198" i="52"/>
  <c r="I258" i="52"/>
  <c r="W54" i="52"/>
  <c r="L102" i="52"/>
  <c r="Q54" i="52"/>
  <c r="S90" i="52"/>
  <c r="M138" i="52"/>
  <c r="X222" i="52"/>
  <c r="G210" i="52"/>
  <c r="AA282" i="52"/>
  <c r="Q66" i="52"/>
  <c r="U126" i="52"/>
  <c r="F66" i="52"/>
  <c r="Y102" i="52"/>
  <c r="J150" i="52"/>
  <c r="P270" i="52"/>
  <c r="AC210" i="52"/>
  <c r="P222" i="52"/>
  <c r="W234" i="52"/>
  <c r="AI97" i="52"/>
  <c r="M4" i="51"/>
  <c r="M34" i="51" s="1"/>
  <c r="AI157" i="52"/>
  <c r="K4" i="51"/>
  <c r="L192" i="52" s="1"/>
  <c r="D4" i="51"/>
  <c r="D34" i="51" s="1"/>
  <c r="G4" i="51"/>
  <c r="K284" i="52" s="1"/>
  <c r="AI253" i="52"/>
  <c r="F4" i="51"/>
  <c r="U283" i="52" s="1"/>
  <c r="B4" i="51"/>
  <c r="H87" i="52" s="1"/>
  <c r="I4" i="51"/>
  <c r="R226" i="52" s="1"/>
  <c r="H4" i="51"/>
  <c r="H34" i="51" s="1"/>
  <c r="C4" i="51"/>
  <c r="J4" i="51"/>
  <c r="J34" i="51" s="1"/>
  <c r="AI133" i="52"/>
  <c r="AI205" i="52"/>
  <c r="AI265" i="52"/>
  <c r="AI37" i="52"/>
  <c r="X272" i="52"/>
  <c r="F139" i="52"/>
  <c r="AI241" i="52"/>
  <c r="AI121" i="52"/>
  <c r="AI289" i="52"/>
  <c r="AI13" i="52"/>
  <c r="AI181" i="52"/>
  <c r="AI85" i="52"/>
  <c r="AB26" i="52"/>
  <c r="AI109" i="52"/>
  <c r="AI169" i="52"/>
  <c r="Y51" i="52"/>
  <c r="Z231" i="52"/>
  <c r="AI49" i="52"/>
  <c r="AI61" i="52"/>
  <c r="G187" i="52"/>
  <c r="AI73" i="52"/>
  <c r="J96" i="52"/>
  <c r="AI229" i="52"/>
  <c r="AC67" i="52"/>
  <c r="Q175" i="52"/>
  <c r="I199" i="52"/>
  <c r="AI145" i="52"/>
  <c r="P120" i="52"/>
  <c r="K267" i="52"/>
  <c r="AI277" i="52"/>
  <c r="AC218" i="52"/>
  <c r="AI25" i="52"/>
  <c r="AI193" i="52"/>
  <c r="AB182" i="52"/>
  <c r="J144" i="52"/>
  <c r="AI217" i="52"/>
  <c r="AA194" i="52"/>
  <c r="I55" i="52"/>
  <c r="L103" i="52"/>
  <c r="S156" i="52"/>
  <c r="X32" i="52"/>
  <c r="P176" i="52"/>
  <c r="H284" i="52"/>
  <c r="L236" i="52"/>
  <c r="Q56" i="52"/>
  <c r="Q32" i="52"/>
  <c r="AA188" i="52"/>
  <c r="J248" i="52"/>
  <c r="T56" i="52"/>
  <c r="O44" i="52"/>
  <c r="H104" i="52"/>
  <c r="P8" i="52"/>
  <c r="Z260" i="52"/>
  <c r="Y248" i="52"/>
  <c r="AB212" i="52"/>
  <c r="O260" i="52"/>
  <c r="L260" i="52"/>
  <c r="W188" i="52"/>
  <c r="Y140" i="52"/>
  <c r="J200" i="52"/>
  <c r="AC128" i="52"/>
  <c r="I272" i="52"/>
  <c r="N140" i="52"/>
  <c r="AA32" i="52"/>
  <c r="Z92" i="52"/>
  <c r="J188" i="52"/>
  <c r="T164" i="52"/>
  <c r="T248" i="52"/>
  <c r="Q68" i="52"/>
  <c r="M212" i="52"/>
  <c r="W32" i="52"/>
  <c r="L164" i="52"/>
  <c r="AA116" i="52"/>
  <c r="F32" i="52"/>
  <c r="S32" i="52"/>
  <c r="V8" i="52"/>
  <c r="AA260" i="52"/>
  <c r="U188" i="52"/>
  <c r="H56" i="52"/>
  <c r="Z212" i="52"/>
  <c r="S68" i="52"/>
  <c r="Q284" i="52"/>
  <c r="L68" i="52"/>
  <c r="T116" i="52"/>
  <c r="F284" i="52"/>
  <c r="AC260" i="52"/>
  <c r="AB248" i="52"/>
  <c r="O248" i="52"/>
  <c r="S80" i="52"/>
  <c r="M92" i="52"/>
  <c r="K80" i="52"/>
  <c r="G56" i="52"/>
  <c r="Z68" i="52"/>
  <c r="AA80" i="52"/>
  <c r="U20" i="52"/>
  <c r="Y92" i="52"/>
  <c r="U32" i="52"/>
  <c r="H236" i="52"/>
  <c r="Y128" i="52"/>
  <c r="U116" i="52"/>
  <c r="R236" i="52"/>
  <c r="H248" i="52"/>
  <c r="X128" i="52"/>
  <c r="AC80" i="52"/>
  <c r="Z284" i="52"/>
  <c r="H128" i="52"/>
  <c r="V200" i="52"/>
  <c r="T92" i="52"/>
  <c r="T152" i="52"/>
  <c r="X80" i="52"/>
  <c r="AB200" i="52"/>
  <c r="AC224" i="52"/>
  <c r="Q140" i="52"/>
  <c r="X116" i="52"/>
  <c r="K140" i="52"/>
  <c r="U68" i="52"/>
  <c r="O80" i="52"/>
  <c r="U176" i="52"/>
  <c r="W80" i="52"/>
  <c r="N32" i="52"/>
  <c r="I44" i="52"/>
  <c r="V92" i="52"/>
  <c r="Y56" i="52"/>
  <c r="J260" i="52"/>
  <c r="J212" i="52"/>
  <c r="Q104" i="52"/>
  <c r="M8" i="52"/>
  <c r="J284" i="52"/>
  <c r="K164" i="52"/>
  <c r="X56" i="52"/>
  <c r="AB224" i="52"/>
  <c r="W116" i="52"/>
  <c r="AA8" i="52"/>
  <c r="J104" i="52"/>
  <c r="P104" i="52"/>
  <c r="AC248" i="52"/>
  <c r="AA200" i="52"/>
  <c r="X200" i="52"/>
  <c r="G176" i="52"/>
  <c r="R152" i="52"/>
  <c r="S128" i="52"/>
  <c r="K68" i="52"/>
  <c r="Z20" i="52"/>
  <c r="T32" i="52"/>
  <c r="J224" i="52"/>
  <c r="Z188" i="52"/>
  <c r="M188" i="52"/>
  <c r="M68" i="52"/>
  <c r="J44" i="52"/>
  <c r="H260" i="52"/>
  <c r="N164" i="52"/>
  <c r="Z56" i="52"/>
  <c r="L248" i="52"/>
  <c r="T140" i="52"/>
  <c r="J128" i="52"/>
  <c r="AB8" i="52"/>
  <c r="AA284" i="52"/>
  <c r="M200" i="52"/>
  <c r="N80" i="52"/>
  <c r="Y188" i="52"/>
  <c r="N152" i="52"/>
  <c r="I200" i="52"/>
  <c r="K212" i="52"/>
  <c r="M152" i="52"/>
  <c r="N236" i="52"/>
  <c r="M224" i="52"/>
  <c r="U284" i="52"/>
  <c r="T272" i="52"/>
  <c r="M284" i="52"/>
  <c r="G188" i="52"/>
  <c r="G284" i="52"/>
  <c r="AB176" i="52"/>
  <c r="N44" i="52"/>
  <c r="F92" i="52"/>
  <c r="G80" i="52"/>
  <c r="AC20" i="52"/>
  <c r="F8" i="52"/>
  <c r="AC68" i="52"/>
  <c r="X92" i="52"/>
  <c r="Z44" i="52"/>
  <c r="N20" i="52"/>
  <c r="X284" i="52"/>
  <c r="K260" i="52"/>
  <c r="N248" i="52"/>
  <c r="S56" i="52"/>
  <c r="K32" i="52"/>
  <c r="W200" i="52"/>
  <c r="J116" i="52"/>
  <c r="G236" i="52"/>
  <c r="W224" i="52"/>
  <c r="L152" i="52"/>
  <c r="O92" i="52"/>
  <c r="T236" i="52"/>
  <c r="G116" i="52"/>
  <c r="J20" i="52"/>
  <c r="M260" i="52"/>
  <c r="Z104" i="52"/>
  <c r="P224" i="52"/>
  <c r="AB140" i="52"/>
  <c r="Y224" i="52"/>
  <c r="G104" i="52"/>
  <c r="Z164" i="52"/>
  <c r="N128" i="52"/>
  <c r="J80" i="52"/>
  <c r="P80" i="52"/>
  <c r="AB56" i="52"/>
  <c r="Z80" i="52"/>
  <c r="O56" i="52"/>
  <c r="P68" i="52"/>
  <c r="Z272" i="52"/>
  <c r="M32" i="52"/>
  <c r="AC152" i="52"/>
  <c r="U8" i="52"/>
  <c r="F272" i="52"/>
  <c r="R188" i="52"/>
  <c r="Y8" i="52"/>
  <c r="X248" i="52"/>
  <c r="R212" i="52"/>
  <c r="R176" i="52"/>
  <c r="I32" i="52"/>
  <c r="F260" i="52"/>
  <c r="Z176" i="52"/>
  <c r="V104" i="52"/>
  <c r="P260" i="52"/>
  <c r="AC272" i="52"/>
  <c r="AB260" i="52"/>
  <c r="AA248" i="52"/>
  <c r="Z236" i="52"/>
  <c r="AA212" i="52"/>
  <c r="N260" i="52"/>
  <c r="U212" i="52"/>
  <c r="R248" i="52"/>
  <c r="S164" i="52"/>
  <c r="V188" i="52"/>
  <c r="F128" i="52"/>
  <c r="AC164" i="52"/>
  <c r="O176" i="52"/>
  <c r="T20" i="52"/>
  <c r="H20" i="52"/>
  <c r="AC140" i="52"/>
  <c r="M20" i="52"/>
  <c r="AC236" i="52"/>
  <c r="P140" i="52"/>
  <c r="R128" i="52"/>
  <c r="X212" i="52"/>
  <c r="N92" i="52"/>
  <c r="Q212" i="52"/>
  <c r="H8" i="52"/>
  <c r="Y176" i="52"/>
  <c r="J236" i="52"/>
  <c r="S272" i="52"/>
  <c r="W164" i="52"/>
  <c r="AC284" i="52"/>
  <c r="Q152" i="52"/>
  <c r="K272" i="52"/>
  <c r="Z116" i="52"/>
  <c r="P212" i="52"/>
  <c r="L104" i="52"/>
  <c r="H164" i="52"/>
  <c r="K92" i="52"/>
  <c r="N56" i="52"/>
  <c r="V80" i="52"/>
  <c r="W92" i="52"/>
  <c r="W236" i="52"/>
  <c r="F188" i="52"/>
  <c r="AA140" i="52"/>
  <c r="X224" i="52"/>
  <c r="F104" i="52"/>
  <c r="T80" i="52"/>
  <c r="O68" i="52"/>
  <c r="K56" i="52"/>
  <c r="AC44" i="52"/>
  <c r="V56" i="52"/>
  <c r="S8" i="52"/>
  <c r="M104" i="52"/>
  <c r="R224" i="52"/>
  <c r="Q236" i="52"/>
  <c r="J92" i="52"/>
  <c r="G152" i="52"/>
  <c r="M236" i="52"/>
  <c r="L224" i="52"/>
  <c r="T284" i="52"/>
  <c r="S260" i="52"/>
  <c r="K176" i="52"/>
  <c r="AB188" i="52"/>
  <c r="W248" i="52"/>
  <c r="Y152" i="52"/>
  <c r="M248" i="52"/>
  <c r="M128" i="52"/>
  <c r="AA56" i="52"/>
  <c r="AB20" i="52"/>
  <c r="Z8" i="52"/>
  <c r="R56" i="52"/>
  <c r="H32" i="52"/>
  <c r="AC116" i="52"/>
  <c r="K20" i="52"/>
  <c r="V272" i="52"/>
  <c r="L284" i="52"/>
  <c r="AA224" i="52"/>
  <c r="L200" i="52"/>
  <c r="S140" i="52"/>
  <c r="Y32" i="52"/>
  <c r="V44" i="52"/>
  <c r="I284" i="52"/>
  <c r="Q80" i="52"/>
  <c r="P20" i="52"/>
  <c r="V164" i="52"/>
  <c r="S200" i="52"/>
  <c r="X152" i="52"/>
  <c r="H212" i="52"/>
  <c r="AA68" i="52"/>
  <c r="V224" i="52"/>
  <c r="Q281" i="52"/>
  <c r="T257" i="52"/>
  <c r="F233" i="52"/>
  <c r="O212" i="52"/>
  <c r="Q44" i="52"/>
  <c r="V284" i="52"/>
  <c r="K224" i="52"/>
  <c r="I236" i="52"/>
  <c r="T8" i="52"/>
  <c r="AB32" i="52"/>
  <c r="F200" i="52"/>
  <c r="M272" i="52"/>
  <c r="R260" i="52"/>
  <c r="R116" i="52"/>
  <c r="L128" i="52"/>
  <c r="X236" i="52"/>
  <c r="K128" i="52"/>
  <c r="V236" i="52"/>
  <c r="F164" i="52"/>
  <c r="T44" i="52"/>
  <c r="U224" i="52"/>
  <c r="J152" i="52"/>
  <c r="G164" i="52"/>
  <c r="M176" i="52"/>
  <c r="V32" i="52"/>
  <c r="F44" i="52"/>
  <c r="I104" i="52"/>
  <c r="K200" i="52"/>
  <c r="W260" i="52"/>
  <c r="U272" i="52"/>
  <c r="O20" i="52"/>
  <c r="P116" i="52"/>
  <c r="O128" i="52"/>
  <c r="Q8" i="52"/>
  <c r="AB44" i="52"/>
  <c r="Y236" i="52"/>
  <c r="W44" i="52"/>
  <c r="F68" i="52"/>
  <c r="W152" i="52"/>
  <c r="S284" i="52"/>
  <c r="R68" i="52"/>
  <c r="H80" i="52"/>
  <c r="L158" i="52"/>
  <c r="K26" i="52"/>
  <c r="W182" i="52"/>
  <c r="L98" i="52"/>
  <c r="U194" i="52"/>
  <c r="U31" i="52"/>
  <c r="J55" i="52"/>
  <c r="F163" i="52"/>
  <c r="V175" i="52"/>
  <c r="F211" i="52"/>
  <c r="T240" i="52"/>
  <c r="S206" i="52"/>
  <c r="Y7" i="52"/>
  <c r="AC91" i="52"/>
  <c r="X187" i="52"/>
  <c r="L211" i="52"/>
  <c r="M175" i="52"/>
  <c r="M218" i="52"/>
  <c r="Z240" i="52"/>
  <c r="R290" i="52"/>
  <c r="AB79" i="52"/>
  <c r="P43" i="52"/>
  <c r="V127" i="52"/>
  <c r="O211" i="52"/>
  <c r="J199" i="52"/>
  <c r="X264" i="52"/>
  <c r="K242" i="52"/>
  <c r="Y74" i="52"/>
  <c r="N103" i="52"/>
  <c r="G79" i="52"/>
  <c r="J163" i="52"/>
  <c r="Z151" i="52"/>
  <c r="AB247" i="52"/>
  <c r="W86" i="52"/>
  <c r="V67" i="52"/>
  <c r="G7" i="52"/>
  <c r="G103" i="52"/>
  <c r="H175" i="52"/>
  <c r="X163" i="52"/>
  <c r="Z259" i="52"/>
  <c r="AA103" i="52"/>
  <c r="H103" i="52"/>
  <c r="AC175" i="52"/>
  <c r="X271" i="52"/>
  <c r="T146" i="52"/>
  <c r="AC7" i="52"/>
  <c r="Z74" i="52"/>
  <c r="Y67" i="52"/>
  <c r="AB43" i="52"/>
  <c r="P127" i="52"/>
  <c r="F115" i="52"/>
  <c r="T187" i="52"/>
  <c r="V283" i="52"/>
  <c r="J14" i="52"/>
  <c r="W122" i="52"/>
  <c r="W98" i="52"/>
  <c r="F182" i="52"/>
  <c r="U7" i="52"/>
  <c r="M67" i="52"/>
  <c r="V235" i="52"/>
  <c r="G127" i="52"/>
  <c r="AA151" i="52"/>
  <c r="K223" i="52"/>
  <c r="L230" i="52"/>
  <c r="T206" i="52"/>
  <c r="M283" i="52"/>
  <c r="Q55" i="52"/>
  <c r="Q67" i="52"/>
  <c r="U151" i="52"/>
  <c r="Y163" i="52"/>
  <c r="AC247" i="52"/>
  <c r="N115" i="52"/>
  <c r="N19" i="52"/>
  <c r="Q103" i="52"/>
  <c r="O79" i="52"/>
  <c r="N163" i="52"/>
  <c r="U187" i="52"/>
  <c r="R266" i="52"/>
  <c r="Q254" i="52"/>
  <c r="P242" i="52"/>
  <c r="O218" i="52"/>
  <c r="P206" i="52"/>
  <c r="O194" i="52"/>
  <c r="Z290" i="52"/>
  <c r="AB194" i="52"/>
  <c r="AC170" i="52"/>
  <c r="H146" i="52"/>
  <c r="Y206" i="52"/>
  <c r="K182" i="52"/>
  <c r="M122" i="52"/>
  <c r="AC290" i="52"/>
  <c r="Z218" i="52"/>
  <c r="J290" i="52"/>
  <c r="G290" i="52"/>
  <c r="Z278" i="52"/>
  <c r="AA254" i="52"/>
  <c r="AB230" i="52"/>
  <c r="I206" i="52"/>
  <c r="X266" i="52"/>
  <c r="U266" i="52"/>
  <c r="I182" i="52"/>
  <c r="R122" i="52"/>
  <c r="Q110" i="52"/>
  <c r="J134" i="52"/>
  <c r="H86" i="52"/>
  <c r="G74" i="52"/>
  <c r="Q170" i="52"/>
  <c r="Z50" i="52"/>
  <c r="P290" i="52"/>
  <c r="M290" i="52"/>
  <c r="F266" i="52"/>
  <c r="G242" i="52"/>
  <c r="H218" i="52"/>
  <c r="Z230" i="52"/>
  <c r="W230" i="52"/>
  <c r="V218" i="52"/>
  <c r="AB218" i="52"/>
  <c r="T242" i="52"/>
  <c r="N254" i="52"/>
  <c r="J242" i="52"/>
  <c r="S182" i="52"/>
  <c r="G218" i="52"/>
  <c r="J230" i="52"/>
  <c r="J158" i="52"/>
  <c r="J182" i="52"/>
  <c r="U110" i="52"/>
  <c r="P158" i="52"/>
  <c r="AA146" i="52"/>
  <c r="J74" i="52"/>
  <c r="AC266" i="52"/>
  <c r="W38" i="52"/>
  <c r="AC110" i="52"/>
  <c r="Z62" i="52"/>
  <c r="G14" i="52"/>
  <c r="L38" i="52"/>
  <c r="P86" i="52"/>
  <c r="AA14" i="52"/>
  <c r="T122" i="52"/>
  <c r="Z26" i="52"/>
  <c r="F218" i="52"/>
  <c r="V230" i="52"/>
  <c r="R230" i="52"/>
  <c r="N218" i="52"/>
  <c r="V278" i="52"/>
  <c r="K206" i="52"/>
  <c r="AC194" i="52"/>
  <c r="L146" i="52"/>
  <c r="Z170" i="52"/>
  <c r="AB242" i="52"/>
  <c r="M134" i="52"/>
  <c r="L122" i="52"/>
  <c r="T170" i="52"/>
  <c r="X74" i="52"/>
  <c r="L74" i="52"/>
  <c r="R134" i="52"/>
  <c r="P98" i="52"/>
  <c r="F50" i="52"/>
  <c r="V158" i="52"/>
  <c r="K98" i="52"/>
  <c r="AC50" i="52"/>
  <c r="V110" i="52"/>
  <c r="M50" i="52"/>
  <c r="O290" i="52"/>
  <c r="X218" i="52"/>
  <c r="T218" i="52"/>
  <c r="R206" i="52"/>
  <c r="Z254" i="52"/>
  <c r="M194" i="52"/>
  <c r="Z182" i="52"/>
  <c r="V266" i="52"/>
  <c r="AB158" i="52"/>
  <c r="O170" i="52"/>
  <c r="O122" i="52"/>
  <c r="N110" i="52"/>
  <c r="L110" i="52"/>
  <c r="Z122" i="52"/>
  <c r="U290" i="52"/>
  <c r="W62" i="52"/>
  <c r="R62" i="52"/>
  <c r="S86" i="52"/>
  <c r="S26" i="52"/>
  <c r="Z134" i="52"/>
  <c r="H62" i="52"/>
  <c r="M38" i="52"/>
  <c r="I38" i="52"/>
  <c r="V14" i="52"/>
  <c r="Q278" i="52"/>
  <c r="K290" i="52"/>
  <c r="K266" i="52"/>
  <c r="T194" i="52"/>
  <c r="F242" i="52"/>
  <c r="O182" i="52"/>
  <c r="K170" i="52"/>
  <c r="F230" i="52"/>
  <c r="F158" i="52"/>
  <c r="S158" i="52"/>
  <c r="S98" i="52"/>
  <c r="G206" i="52"/>
  <c r="AC98" i="52"/>
  <c r="H110" i="52"/>
  <c r="F194" i="52"/>
  <c r="Y50" i="52"/>
  <c r="T50" i="52"/>
  <c r="N62" i="52"/>
  <c r="R14" i="52"/>
  <c r="O98" i="52"/>
  <c r="P38" i="52"/>
  <c r="I26" i="52"/>
  <c r="F26" i="52"/>
  <c r="T14" i="52"/>
  <c r="S266" i="52"/>
  <c r="M278" i="52"/>
  <c r="M254" i="52"/>
  <c r="V182" i="52"/>
  <c r="J218" i="52"/>
  <c r="AA290" i="52"/>
  <c r="M158" i="52"/>
  <c r="Y194" i="52"/>
  <c r="Y290" i="52"/>
  <c r="P134" i="52"/>
  <c r="AC278" i="52"/>
  <c r="Z146" i="52"/>
  <c r="F98" i="52"/>
  <c r="Y98" i="52"/>
  <c r="W146" i="52"/>
  <c r="AA38" i="52"/>
  <c r="V38" i="52"/>
  <c r="P50" i="52"/>
  <c r="AC14" i="52"/>
  <c r="K62" i="52"/>
  <c r="L26" i="52"/>
  <c r="H14" i="52"/>
  <c r="Z14" i="52"/>
  <c r="Q122" i="52"/>
  <c r="U254" i="52"/>
  <c r="O266" i="52"/>
  <c r="O242" i="52"/>
  <c r="Y278" i="52"/>
  <c r="N206" i="52"/>
  <c r="G278" i="52"/>
  <c r="O146" i="52"/>
  <c r="M182" i="52"/>
  <c r="I254" i="52"/>
  <c r="T110" i="52"/>
  <c r="M242" i="52"/>
  <c r="I134" i="52"/>
  <c r="AC86" i="52"/>
  <c r="Y86" i="52"/>
  <c r="AB134" i="52"/>
  <c r="V134" i="52"/>
  <c r="F134" i="52"/>
  <c r="M230" i="52"/>
  <c r="AC158" i="52"/>
  <c r="T38" i="52"/>
  <c r="K14" i="52"/>
  <c r="R74" i="52"/>
  <c r="L86" i="52"/>
  <c r="L50" i="52"/>
  <c r="W242" i="52"/>
  <c r="S242" i="52"/>
  <c r="Q230" i="52"/>
  <c r="AC254" i="52"/>
  <c r="P194" i="52"/>
  <c r="K254" i="52"/>
  <c r="Y266" i="52"/>
  <c r="G170" i="52"/>
  <c r="J194" i="52"/>
  <c r="AA242" i="52"/>
  <c r="U206" i="52"/>
  <c r="K122" i="52"/>
  <c r="G86" i="52"/>
  <c r="AA74" i="52"/>
  <c r="V122" i="52"/>
  <c r="K74" i="52"/>
  <c r="Z98" i="52"/>
  <c r="X158" i="52"/>
  <c r="I146" i="52"/>
  <c r="O26" i="52"/>
  <c r="Q290" i="52"/>
  <c r="Y26" i="52"/>
  <c r="S110" i="52"/>
  <c r="U14" i="52"/>
  <c r="Y230" i="52"/>
  <c r="U230" i="52"/>
  <c r="S218" i="52"/>
  <c r="I242" i="52"/>
  <c r="R182" i="52"/>
  <c r="O230" i="52"/>
  <c r="I230" i="52"/>
  <c r="I158" i="52"/>
  <c r="Y170" i="52"/>
  <c r="X206" i="52"/>
  <c r="G182" i="52"/>
  <c r="W290" i="52"/>
  <c r="I74" i="52"/>
  <c r="AB266" i="52"/>
  <c r="U98" i="52"/>
  <c r="V62" i="52"/>
  <c r="Q62" i="52"/>
  <c r="N146" i="52"/>
  <c r="Y62" i="52"/>
  <c r="N14" i="52"/>
  <c r="J98" i="52"/>
  <c r="Q74" i="52"/>
  <c r="AA50" i="52"/>
  <c r="G122" i="52"/>
  <c r="N290" i="52"/>
  <c r="S230" i="52"/>
  <c r="U182" i="52"/>
  <c r="S278" i="52"/>
  <c r="X182" i="52"/>
  <c r="V194" i="52"/>
  <c r="M170" i="52"/>
  <c r="H194" i="52"/>
  <c r="J110" i="52"/>
  <c r="AA134" i="52"/>
  <c r="S134" i="52"/>
  <c r="AA206" i="52"/>
  <c r="G26" i="52"/>
  <c r="Q86" i="52"/>
  <c r="Y14" i="52"/>
  <c r="T74" i="52"/>
  <c r="P278" i="52"/>
  <c r="AA158" i="52"/>
  <c r="AA98" i="52"/>
  <c r="S62" i="52"/>
  <c r="AB50" i="52"/>
  <c r="F62" i="52"/>
  <c r="S74" i="52"/>
  <c r="X170" i="52"/>
  <c r="N26" i="52"/>
  <c r="J266" i="52"/>
  <c r="AB38" i="52"/>
  <c r="U218" i="52"/>
  <c r="X278" i="52"/>
  <c r="W254" i="52"/>
  <c r="I170" i="52"/>
  <c r="Q158" i="52"/>
  <c r="Y146" i="52"/>
  <c r="U122" i="52"/>
  <c r="R146" i="52"/>
  <c r="J50" i="52"/>
  <c r="O158" i="52"/>
  <c r="F122" i="52"/>
  <c r="Y218" i="52"/>
  <c r="AC134" i="52"/>
  <c r="Z110" i="52"/>
  <c r="T254" i="52"/>
  <c r="H290" i="52"/>
  <c r="AB254" i="52"/>
  <c r="AA230" i="52"/>
  <c r="K158" i="52"/>
  <c r="X290" i="52"/>
  <c r="N134" i="52"/>
  <c r="H134" i="52"/>
  <c r="AA86" i="52"/>
  <c r="T98" i="52"/>
  <c r="U50" i="52"/>
  <c r="N74" i="52"/>
  <c r="U158" i="52"/>
  <c r="N38" i="52"/>
  <c r="I110" i="52"/>
  <c r="AC26" i="52"/>
  <c r="W278" i="52"/>
  <c r="X98" i="52"/>
  <c r="V242" i="52"/>
  <c r="J278" i="52"/>
  <c r="H242" i="52"/>
  <c r="J206" i="52"/>
  <c r="M146" i="52"/>
  <c r="H254" i="52"/>
  <c r="P122" i="52"/>
  <c r="J122" i="52"/>
  <c r="AC74" i="52"/>
  <c r="T86" i="52"/>
  <c r="S50" i="52"/>
  <c r="AA62" i="52"/>
  <c r="Y134" i="52"/>
  <c r="J26" i="52"/>
  <c r="O50" i="52"/>
  <c r="AB62" i="52"/>
  <c r="U242" i="52"/>
  <c r="G110" i="52"/>
  <c r="K218" i="52"/>
  <c r="Q146" i="52"/>
  <c r="O278" i="52"/>
  <c r="L266" i="52"/>
  <c r="L218" i="52"/>
  <c r="L194" i="52"/>
  <c r="W266" i="52"/>
  <c r="AC206" i="52"/>
  <c r="R110" i="52"/>
  <c r="V290" i="52"/>
  <c r="U170" i="52"/>
  <c r="V74" i="52"/>
  <c r="U38" i="52"/>
  <c r="G50" i="52"/>
  <c r="N98" i="52"/>
  <c r="I14" i="52"/>
  <c r="G38" i="52"/>
  <c r="AA26" i="52"/>
  <c r="N182" i="52"/>
  <c r="N86" i="52"/>
  <c r="K194" i="52"/>
  <c r="S290" i="52"/>
  <c r="Q266" i="52"/>
  <c r="AB290" i="52"/>
  <c r="R194" i="52"/>
  <c r="F278" i="52"/>
  <c r="G230" i="52"/>
  <c r="I194" i="52"/>
  <c r="Y242" i="52"/>
  <c r="F254" i="52"/>
  <c r="S170" i="52"/>
  <c r="X134" i="52"/>
  <c r="R98" i="52"/>
  <c r="T26" i="52"/>
  <c r="J62" i="52"/>
  <c r="AB110" i="52"/>
  <c r="X14" i="52"/>
  <c r="X146" i="52"/>
  <c r="X26" i="52"/>
  <c r="H170" i="52"/>
  <c r="F14" i="52"/>
  <c r="S254" i="52"/>
  <c r="F290" i="52"/>
  <c r="T182" i="52"/>
  <c r="J254" i="52"/>
  <c r="Z194" i="52"/>
  <c r="H182" i="52"/>
  <c r="V206" i="52"/>
  <c r="G194" i="52"/>
  <c r="Y122" i="52"/>
  <c r="M74" i="52"/>
  <c r="P62" i="52"/>
  <c r="S14" i="52"/>
  <c r="R38" i="52"/>
  <c r="H98" i="52"/>
  <c r="K50" i="52"/>
  <c r="N230" i="52"/>
  <c r="R50" i="52"/>
  <c r="AC146" i="52"/>
  <c r="H278" i="52"/>
  <c r="X62" i="52"/>
  <c r="Z158" i="52"/>
  <c r="M14" i="52"/>
  <c r="P266" i="52"/>
  <c r="P230" i="52"/>
  <c r="U278" i="52"/>
  <c r="F206" i="52"/>
  <c r="X194" i="52"/>
  <c r="P170" i="52"/>
  <c r="P110" i="52"/>
  <c r="M110" i="52"/>
  <c r="R170" i="52"/>
  <c r="X50" i="52"/>
  <c r="Z86" i="52"/>
  <c r="Y158" i="52"/>
  <c r="I62" i="52"/>
  <c r="I50" i="52"/>
  <c r="W14" i="52"/>
  <c r="AA278" i="52"/>
  <c r="L170" i="52"/>
  <c r="Q134" i="52"/>
  <c r="W170" i="52"/>
  <c r="U134" i="52"/>
  <c r="M26" i="52"/>
  <c r="M86" i="52"/>
  <c r="P254" i="52"/>
  <c r="G266" i="52"/>
  <c r="I218" i="52"/>
  <c r="N158" i="52"/>
  <c r="R254" i="52"/>
  <c r="R218" i="52"/>
  <c r="Y254" i="52"/>
  <c r="AA182" i="52"/>
  <c r="L182" i="52"/>
  <c r="T158" i="52"/>
  <c r="AB278" i="52"/>
  <c r="G98" i="52"/>
  <c r="X122" i="52"/>
  <c r="Z38" i="52"/>
  <c r="O62" i="52"/>
  <c r="G146" i="52"/>
  <c r="Q38" i="52"/>
  <c r="X110" i="52"/>
  <c r="S146" i="52"/>
  <c r="N266" i="52"/>
  <c r="AC230" i="52"/>
  <c r="AB170" i="52"/>
  <c r="L242" i="52"/>
  <c r="F110" i="52"/>
  <c r="Q50" i="52"/>
  <c r="M62" i="52"/>
  <c r="O74" i="52"/>
  <c r="S38" i="52"/>
  <c r="Q98" i="52"/>
  <c r="R125" i="52"/>
  <c r="N209" i="52"/>
  <c r="N221" i="52"/>
  <c r="M98" i="52"/>
  <c r="H74" i="52"/>
  <c r="R158" i="52"/>
  <c r="P146" i="52"/>
  <c r="O254" i="52"/>
  <c r="G62" i="52"/>
  <c r="L254" i="52"/>
  <c r="L14" i="52"/>
  <c r="V170" i="52"/>
  <c r="Z266" i="52"/>
  <c r="X38" i="52"/>
  <c r="AA77" i="52"/>
  <c r="K86" i="52"/>
  <c r="AA110" i="52"/>
  <c r="V50" i="52"/>
  <c r="F86" i="52"/>
  <c r="N170" i="52"/>
  <c r="K230" i="52"/>
  <c r="M266" i="52"/>
  <c r="W206" i="52"/>
  <c r="I86" i="52"/>
  <c r="J130" i="52"/>
  <c r="I190" i="52"/>
  <c r="I82" i="52"/>
  <c r="X202" i="52"/>
  <c r="Q262" i="52"/>
  <c r="H178" i="52"/>
  <c r="AA166" i="52"/>
  <c r="Y58" i="52"/>
  <c r="H250" i="52"/>
  <c r="R286" i="52"/>
  <c r="AC214" i="52"/>
  <c r="Z178" i="52"/>
  <c r="U154" i="52"/>
  <c r="M262" i="52"/>
  <c r="M250" i="52"/>
  <c r="G178" i="52"/>
  <c r="X118" i="52"/>
  <c r="AC82" i="52"/>
  <c r="J86" i="52"/>
  <c r="U146" i="52"/>
  <c r="O134" i="52"/>
  <c r="Q242" i="52"/>
  <c r="H50" i="52"/>
  <c r="P209" i="52"/>
  <c r="N50" i="52"/>
  <c r="O14" i="52"/>
  <c r="T62" i="52"/>
  <c r="AB86" i="52"/>
  <c r="AC182" i="52"/>
  <c r="AA266" i="52"/>
  <c r="K278" i="52"/>
  <c r="X132" i="52"/>
  <c r="J170" i="52"/>
  <c r="R86" i="52"/>
  <c r="P26" i="52"/>
  <c r="P182" i="52"/>
  <c r="R192" i="52"/>
  <c r="R156" i="52"/>
  <c r="V144" i="52"/>
  <c r="M264" i="52"/>
  <c r="M132" i="52"/>
  <c r="Z204" i="52"/>
  <c r="AC156" i="52"/>
  <c r="F144" i="52"/>
  <c r="G48" i="52"/>
  <c r="AB36" i="52"/>
  <c r="R264" i="52"/>
  <c r="Q252" i="52"/>
  <c r="T144" i="52"/>
  <c r="F204" i="52"/>
  <c r="H168" i="52"/>
  <c r="Z156" i="52"/>
  <c r="S132" i="52"/>
  <c r="F192" i="52"/>
  <c r="O120" i="52"/>
  <c r="F132" i="52"/>
  <c r="G60" i="52"/>
  <c r="S48" i="52"/>
  <c r="S240" i="52"/>
  <c r="X192" i="52"/>
  <c r="W180" i="52"/>
  <c r="AA252" i="52"/>
  <c r="Z288" i="52"/>
  <c r="L168" i="52"/>
  <c r="J156" i="52"/>
  <c r="X144" i="52"/>
  <c r="M108" i="52"/>
  <c r="F120" i="52"/>
  <c r="Q36" i="52"/>
  <c r="J216" i="52"/>
  <c r="AA228" i="52"/>
  <c r="V240" i="52"/>
  <c r="U228" i="52"/>
  <c r="Z180" i="52"/>
  <c r="Z276" i="52"/>
  <c r="G240" i="52"/>
  <c r="W96" i="52"/>
  <c r="AA168" i="52"/>
  <c r="I108" i="52"/>
  <c r="O24" i="52"/>
  <c r="O228" i="52"/>
  <c r="O180" i="52"/>
  <c r="AC24" i="52"/>
  <c r="S288" i="52"/>
  <c r="AC216" i="52"/>
  <c r="X228" i="52"/>
  <c r="U156" i="52"/>
  <c r="H144" i="52"/>
  <c r="Z120" i="52"/>
  <c r="P72" i="52"/>
  <c r="U48" i="52"/>
  <c r="S84" i="52"/>
  <c r="P84" i="52"/>
  <c r="P12" i="52"/>
  <c r="W132" i="52"/>
  <c r="Y12" i="52"/>
  <c r="V288" i="52"/>
  <c r="Q228" i="52"/>
  <c r="L132" i="52"/>
  <c r="Y204" i="52"/>
  <c r="F84" i="52"/>
  <c r="AA120" i="52"/>
  <c r="S72" i="52"/>
  <c r="W60" i="52"/>
  <c r="AC132" i="52"/>
  <c r="J48" i="52"/>
  <c r="M240" i="52"/>
  <c r="N216" i="52"/>
  <c r="N192" i="52"/>
  <c r="AB264" i="52"/>
  <c r="S168" i="52"/>
  <c r="P132" i="52"/>
  <c r="N120" i="52"/>
  <c r="AC96" i="52"/>
  <c r="H72" i="52"/>
  <c r="Q108" i="52"/>
  <c r="Y252" i="52"/>
  <c r="R276" i="52"/>
  <c r="R204" i="52"/>
  <c r="K276" i="52"/>
  <c r="Q156" i="52"/>
  <c r="AC192" i="52"/>
  <c r="AB180" i="52"/>
  <c r="L228" i="52"/>
  <c r="W156" i="52"/>
  <c r="R120" i="52"/>
  <c r="L60" i="52"/>
  <c r="J24" i="52"/>
  <c r="I216" i="52"/>
  <c r="Z228" i="52"/>
  <c r="W228" i="52"/>
  <c r="V216" i="52"/>
  <c r="AB276" i="52"/>
  <c r="AC252" i="52"/>
  <c r="P192" i="52"/>
  <c r="H204" i="52"/>
  <c r="Y120" i="52"/>
  <c r="V60" i="52"/>
  <c r="Z132" i="52"/>
  <c r="M48" i="52"/>
  <c r="S180" i="52"/>
  <c r="N36" i="52"/>
  <c r="R288" i="52"/>
  <c r="AB216" i="52"/>
  <c r="Y216" i="52"/>
  <c r="G288" i="52"/>
  <c r="AB204" i="52"/>
  <c r="M252" i="52"/>
  <c r="X48" i="52"/>
  <c r="R180" i="52"/>
  <c r="F96" i="52"/>
  <c r="R12" i="52"/>
  <c r="W72" i="52"/>
  <c r="W24" i="52"/>
  <c r="T96" i="52"/>
  <c r="P48" i="52"/>
  <c r="J36" i="52"/>
  <c r="Z36" i="52"/>
  <c r="Y24" i="52"/>
  <c r="AA240" i="52"/>
  <c r="AA216" i="52"/>
  <c r="AA180" i="52"/>
  <c r="U180" i="52"/>
  <c r="P156" i="52"/>
  <c r="I156" i="52"/>
  <c r="U144" i="52"/>
  <c r="N288" i="52"/>
  <c r="F288" i="52"/>
  <c r="R132" i="52"/>
  <c r="I144" i="52"/>
  <c r="I72" i="52"/>
  <c r="U216" i="52"/>
  <c r="J72" i="52"/>
  <c r="R84" i="52"/>
  <c r="O12" i="52"/>
  <c r="AA12" i="52"/>
  <c r="L252" i="52"/>
  <c r="H84" i="52"/>
  <c r="J12" i="52"/>
  <c r="AA24" i="52"/>
  <c r="T276" i="52"/>
  <c r="S252" i="52"/>
  <c r="N240" i="52"/>
  <c r="H240" i="52"/>
  <c r="G204" i="52"/>
  <c r="AB168" i="52"/>
  <c r="V264" i="52"/>
  <c r="U240" i="52"/>
  <c r="F168" i="52"/>
  <c r="G192" i="52"/>
  <c r="K132" i="52"/>
  <c r="Z144" i="52"/>
  <c r="AA60" i="52"/>
  <c r="Y36" i="52"/>
  <c r="T24" i="52"/>
  <c r="M24" i="52"/>
  <c r="Z108" i="52"/>
  <c r="AC48" i="52"/>
  <c r="I12" i="52"/>
  <c r="Q288" i="52"/>
  <c r="V228" i="52"/>
  <c r="V192" i="52"/>
  <c r="R228" i="52"/>
  <c r="O144" i="52"/>
  <c r="J192" i="52"/>
  <c r="S120" i="52"/>
  <c r="X180" i="52"/>
  <c r="M204" i="52"/>
  <c r="I96" i="52"/>
  <c r="W108" i="52"/>
  <c r="AC36" i="52"/>
  <c r="Y132" i="52"/>
  <c r="O84" i="52"/>
  <c r="X36" i="52"/>
  <c r="N96" i="52"/>
  <c r="F216" i="52"/>
  <c r="Q144" i="52"/>
  <c r="K228" i="52"/>
  <c r="N228" i="52"/>
  <c r="Q276" i="52"/>
  <c r="G264" i="52"/>
  <c r="W288" i="52"/>
  <c r="I192" i="52"/>
  <c r="I84" i="52"/>
  <c r="Z168" i="52"/>
  <c r="L36" i="52"/>
  <c r="U252" i="52"/>
  <c r="O216" i="52"/>
  <c r="G36" i="52"/>
  <c r="G120" i="52"/>
  <c r="P96" i="52"/>
  <c r="W240" i="52"/>
  <c r="T192" i="52"/>
  <c r="J168" i="52"/>
  <c r="R168" i="52"/>
  <c r="L204" i="52"/>
  <c r="Q84" i="52"/>
  <c r="G24" i="52"/>
  <c r="R144" i="52"/>
  <c r="AB108" i="52"/>
  <c r="Q72" i="52"/>
  <c r="Q60" i="52"/>
  <c r="AC12" i="52"/>
  <c r="R252" i="52"/>
  <c r="M216" i="52"/>
  <c r="I288" i="52"/>
  <c r="H12" i="52"/>
  <c r="U168" i="52"/>
  <c r="R60" i="52"/>
  <c r="S36" i="52"/>
  <c r="V276" i="52"/>
  <c r="O240" i="52"/>
  <c r="Z192" i="52"/>
  <c r="AA204" i="52"/>
  <c r="L108" i="52"/>
  <c r="M96" i="52"/>
  <c r="AC264" i="52"/>
  <c r="G72" i="52"/>
  <c r="Z84" i="52"/>
  <c r="Y180" i="52"/>
  <c r="M228" i="52"/>
  <c r="AA156" i="52"/>
  <c r="N108" i="52"/>
  <c r="Q48" i="52"/>
  <c r="X96" i="52"/>
  <c r="N48" i="52"/>
  <c r="N204" i="52"/>
  <c r="X108" i="52"/>
  <c r="L264" i="52"/>
  <c r="H60" i="52"/>
  <c r="T264" i="52"/>
  <c r="AA288" i="52"/>
  <c r="I168" i="52"/>
  <c r="F60" i="52"/>
  <c r="K12" i="52"/>
  <c r="F228" i="52"/>
  <c r="Z206" i="52"/>
  <c r="Y288" i="52"/>
  <c r="W50" i="52"/>
  <c r="L206" i="52"/>
  <c r="G281" i="52"/>
  <c r="J38" i="52"/>
  <c r="F146" i="52"/>
  <c r="U62" i="52"/>
  <c r="I122" i="52"/>
  <c r="P218" i="52"/>
  <c r="X254" i="52"/>
  <c r="N278" i="52"/>
  <c r="Z242" i="52"/>
  <c r="AB98" i="52"/>
  <c r="K110" i="52"/>
  <c r="L62" i="52"/>
  <c r="AC242" i="52"/>
  <c r="W110" i="52"/>
  <c r="W158" i="52"/>
  <c r="F74" i="52"/>
  <c r="G134" i="52"/>
  <c r="H266" i="52"/>
  <c r="T278" i="52"/>
  <c r="L290" i="52"/>
  <c r="AC62" i="52"/>
  <c r="H38" i="52"/>
  <c r="T230" i="52"/>
  <c r="AC122" i="52"/>
  <c r="R242" i="52"/>
  <c r="AB206" i="52"/>
  <c r="P14" i="52"/>
  <c r="H26" i="52"/>
  <c r="G254" i="52"/>
  <c r="W194" i="52"/>
  <c r="Q182" i="52"/>
  <c r="AA218" i="52"/>
  <c r="T60" i="52"/>
  <c r="J204" i="52"/>
  <c r="S122" i="52"/>
  <c r="Y38" i="52"/>
  <c r="AB14" i="52"/>
  <c r="Q26" i="52"/>
  <c r="F38" i="52"/>
  <c r="H206" i="52"/>
  <c r="Q218" i="52"/>
  <c r="M206" i="52"/>
  <c r="X242" i="52"/>
  <c r="K252" i="52"/>
  <c r="Q101" i="52"/>
  <c r="N242" i="52"/>
  <c r="AB122" i="52"/>
  <c r="AA29" i="52"/>
  <c r="AA122" i="52"/>
  <c r="AC38" i="52"/>
  <c r="Y5" i="52"/>
  <c r="V26" i="52"/>
  <c r="Q14" i="52"/>
  <c r="V146" i="52"/>
  <c r="O110" i="52"/>
  <c r="I266" i="52"/>
  <c r="Q194" i="52"/>
  <c r="V254" i="52"/>
  <c r="W149" i="52"/>
  <c r="T101" i="52"/>
  <c r="U26" i="52"/>
  <c r="G65" i="52"/>
  <c r="Y101" i="52"/>
  <c r="R26" i="52"/>
  <c r="K134" i="52"/>
  <c r="J146" i="52"/>
  <c r="O206" i="52"/>
  <c r="T266" i="52"/>
  <c r="J137" i="52"/>
  <c r="U245" i="52"/>
  <c r="G245" i="52"/>
  <c r="U209" i="52"/>
  <c r="I137" i="52"/>
  <c r="X161" i="52"/>
  <c r="G185" i="52"/>
  <c r="R257" i="52"/>
  <c r="O77" i="52"/>
  <c r="P257" i="52"/>
  <c r="H281" i="52"/>
  <c r="G269" i="52"/>
  <c r="T161" i="52"/>
  <c r="W29" i="52"/>
  <c r="O53" i="52"/>
  <c r="R65" i="52"/>
  <c r="O89" i="52"/>
  <c r="G161" i="52"/>
  <c r="V185" i="52"/>
  <c r="O209" i="52"/>
  <c r="U257" i="52"/>
  <c r="H137" i="52"/>
  <c r="AC233" i="52"/>
  <c r="Z137" i="52"/>
  <c r="V125" i="52"/>
  <c r="L197" i="52"/>
  <c r="P269" i="52"/>
  <c r="Z257" i="52"/>
  <c r="K137" i="52"/>
  <c r="K197" i="52"/>
  <c r="R89" i="52"/>
  <c r="X29" i="52"/>
  <c r="X89" i="52"/>
  <c r="J221" i="52"/>
  <c r="K149" i="52"/>
  <c r="X137" i="52"/>
  <c r="W53" i="52"/>
  <c r="G53" i="52"/>
  <c r="O125" i="52"/>
  <c r="M89" i="52"/>
  <c r="R5" i="52"/>
  <c r="M17" i="52"/>
  <c r="H17" i="52"/>
  <c r="J197" i="52"/>
  <c r="F221" i="52"/>
  <c r="Y53" i="52"/>
  <c r="AA161" i="52"/>
  <c r="T65" i="52"/>
  <c r="Y17" i="52"/>
  <c r="K65" i="52"/>
  <c r="K29" i="52"/>
  <c r="X257" i="52"/>
  <c r="M101" i="52"/>
  <c r="W197" i="52"/>
  <c r="Q197" i="52"/>
  <c r="R77" i="52"/>
  <c r="H173" i="52"/>
  <c r="H41" i="52"/>
  <c r="V113" i="52"/>
  <c r="AA113" i="52"/>
  <c r="X86" i="52"/>
  <c r="AA269" i="52"/>
  <c r="G5" i="52"/>
  <c r="T134" i="52"/>
  <c r="I290" i="52"/>
  <c r="N194" i="52"/>
  <c r="K38" i="52"/>
  <c r="T290" i="52"/>
  <c r="N185" i="52"/>
  <c r="W26" i="52"/>
  <c r="U74" i="52"/>
  <c r="U86" i="52"/>
  <c r="AB146" i="52"/>
  <c r="H158" i="52"/>
  <c r="S194" i="52"/>
  <c r="R278" i="52"/>
  <c r="Z48" i="52"/>
  <c r="R240" i="52"/>
  <c r="Y182" i="52"/>
  <c r="P74" i="52"/>
  <c r="O86" i="52"/>
  <c r="V98" i="52"/>
  <c r="G158" i="52"/>
  <c r="F170" i="52"/>
  <c r="Q206" i="52"/>
  <c r="H48" i="52"/>
  <c r="P252" i="52"/>
  <c r="F283" i="52"/>
  <c r="J259" i="52"/>
  <c r="I247" i="52"/>
  <c r="H235" i="52"/>
  <c r="O175" i="52"/>
  <c r="J187" i="52"/>
  <c r="AC187" i="52"/>
  <c r="L247" i="52"/>
  <c r="K235" i="52"/>
  <c r="J223" i="52"/>
  <c r="N235" i="52"/>
  <c r="AC271" i="52"/>
  <c r="P235" i="52"/>
  <c r="O223" i="52"/>
  <c r="W283" i="52"/>
  <c r="M247" i="52"/>
  <c r="M223" i="52"/>
  <c r="AA247" i="52"/>
  <c r="L187" i="52"/>
  <c r="G199" i="52"/>
  <c r="F187" i="52"/>
  <c r="R211" i="52"/>
  <c r="AB175" i="52"/>
  <c r="T163" i="52"/>
  <c r="U235" i="52"/>
  <c r="P139" i="52"/>
  <c r="I103" i="52"/>
  <c r="K139" i="52"/>
  <c r="K283" i="52"/>
  <c r="T211" i="52"/>
  <c r="W103" i="52"/>
  <c r="T31" i="52"/>
  <c r="F67" i="52"/>
  <c r="H55" i="52"/>
  <c r="S55" i="52"/>
  <c r="N67" i="52"/>
  <c r="AB7" i="52"/>
  <c r="W79" i="52"/>
  <c r="R19" i="52"/>
  <c r="F31" i="52"/>
  <c r="P7" i="52"/>
  <c r="O235" i="52"/>
  <c r="X283" i="52"/>
  <c r="AC235" i="52"/>
  <c r="N175" i="52"/>
  <c r="I187" i="52"/>
  <c r="K271" i="52"/>
  <c r="V187" i="52"/>
  <c r="W163" i="52"/>
  <c r="V151" i="52"/>
  <c r="R199" i="52"/>
  <c r="AC127" i="52"/>
  <c r="U271" i="52"/>
  <c r="X127" i="52"/>
  <c r="G151" i="52"/>
  <c r="V139" i="52"/>
  <c r="L91" i="52"/>
  <c r="O127" i="52"/>
  <c r="L55" i="52"/>
  <c r="J43" i="52"/>
  <c r="I19" i="52"/>
  <c r="AC43" i="52"/>
  <c r="F7" i="52"/>
  <c r="W43" i="52"/>
  <c r="Z55" i="52"/>
  <c r="L19" i="52"/>
  <c r="O7" i="52"/>
  <c r="Q223" i="52"/>
  <c r="Z271" i="52"/>
  <c r="G235" i="52"/>
  <c r="Q271" i="52"/>
  <c r="K175" i="52"/>
  <c r="O247" i="52"/>
  <c r="Z163" i="52"/>
  <c r="Y151" i="52"/>
  <c r="AB283" i="52"/>
  <c r="AB259" i="52"/>
  <c r="I223" i="52"/>
  <c r="U247" i="52"/>
  <c r="N271" i="52"/>
  <c r="S223" i="52"/>
  <c r="AB151" i="52"/>
  <c r="AA139" i="52"/>
  <c r="K211" i="52"/>
  <c r="S163" i="52"/>
  <c r="R235" i="52"/>
  <c r="I175" i="52"/>
  <c r="F175" i="52"/>
  <c r="V79" i="52"/>
  <c r="O91" i="52"/>
  <c r="W187" i="52"/>
  <c r="F103" i="52"/>
  <c r="P31" i="52"/>
  <c r="AB67" i="52"/>
  <c r="R103" i="52"/>
  <c r="AB19" i="52"/>
  <c r="H91" i="52"/>
  <c r="V19" i="52"/>
  <c r="Y55" i="52"/>
  <c r="H79" i="52"/>
  <c r="H271" i="52"/>
  <c r="F259" i="52"/>
  <c r="T283" i="52"/>
  <c r="Y223" i="52"/>
  <c r="R247" i="52"/>
  <c r="W211" i="52"/>
  <c r="F151" i="52"/>
  <c r="O259" i="52"/>
  <c r="X247" i="52"/>
  <c r="R139" i="52"/>
  <c r="O199" i="52"/>
  <c r="K163" i="52"/>
  <c r="H163" i="52"/>
  <c r="X67" i="52"/>
  <c r="Q79" i="52"/>
  <c r="T127" i="52"/>
  <c r="F79" i="52"/>
  <c r="T199" i="52"/>
  <c r="AC55" i="52"/>
  <c r="X91" i="52"/>
  <c r="F19" i="52"/>
  <c r="AA79" i="52"/>
  <c r="X7" i="52"/>
  <c r="J31" i="52"/>
  <c r="T55" i="52"/>
  <c r="P223" i="52"/>
  <c r="H247" i="52"/>
  <c r="V271" i="52"/>
  <c r="AC211" i="52"/>
  <c r="V223" i="52"/>
  <c r="Y199" i="52"/>
  <c r="H139" i="52"/>
  <c r="N211" i="52"/>
  <c r="J211" i="52"/>
  <c r="I127" i="52"/>
  <c r="P175" i="52"/>
  <c r="O151" i="52"/>
  <c r="L151" i="52"/>
  <c r="J283" i="52"/>
  <c r="S67" i="52"/>
  <c r="V115" i="52"/>
  <c r="I67" i="52"/>
  <c r="X175" i="52"/>
  <c r="G55" i="52"/>
  <c r="P67" i="52"/>
  <c r="H7" i="52"/>
  <c r="K67" i="52"/>
  <c r="T43" i="52"/>
  <c r="P19" i="52"/>
  <c r="K19" i="52"/>
  <c r="AA283" i="52"/>
  <c r="J235" i="52"/>
  <c r="X259" i="52"/>
  <c r="G211" i="52"/>
  <c r="Z211" i="52"/>
  <c r="AA187" i="52"/>
  <c r="R259" i="52"/>
  <c r="R187" i="52"/>
  <c r="N187" i="52"/>
  <c r="K115" i="52"/>
  <c r="M163" i="52"/>
  <c r="M139" i="52"/>
  <c r="J139" i="52"/>
  <c r="S91" i="52"/>
  <c r="S211" i="52"/>
  <c r="V103" i="52"/>
  <c r="O55" i="52"/>
  <c r="K127" i="52"/>
  <c r="I43" i="52"/>
  <c r="R55" i="52"/>
  <c r="Q127" i="52"/>
  <c r="Z43" i="52"/>
  <c r="R79" i="52"/>
  <c r="I151" i="52"/>
  <c r="J19" i="52"/>
  <c r="Z283" i="52"/>
  <c r="G247" i="52"/>
  <c r="S271" i="52"/>
  <c r="T247" i="52"/>
  <c r="Q247" i="52"/>
  <c r="V211" i="52"/>
  <c r="AC139" i="52"/>
  <c r="N259" i="52"/>
  <c r="Y235" i="52"/>
  <c r="O163" i="52"/>
  <c r="H115" i="52"/>
  <c r="T271" i="52"/>
  <c r="K151" i="52"/>
  <c r="AC103" i="52"/>
  <c r="P79" i="52"/>
  <c r="U115" i="52"/>
  <c r="H67" i="52"/>
  <c r="T175" i="52"/>
  <c r="F55" i="52"/>
  <c r="W91" i="52"/>
  <c r="Z31" i="52"/>
  <c r="Z79" i="52"/>
  <c r="K79" i="52"/>
  <c r="W55" i="52"/>
  <c r="G43" i="52"/>
  <c r="AB271" i="52"/>
  <c r="I235" i="52"/>
  <c r="W247" i="52"/>
  <c r="X223" i="52"/>
  <c r="U223" i="52"/>
  <c r="X199" i="52"/>
  <c r="G139" i="52"/>
  <c r="M211" i="52"/>
  <c r="V199" i="52"/>
  <c r="AC151" i="52"/>
  <c r="J103" i="52"/>
  <c r="L199" i="52"/>
  <c r="I139" i="52"/>
  <c r="R91" i="52"/>
  <c r="W235" i="52"/>
  <c r="U103" i="52"/>
  <c r="N55" i="52"/>
  <c r="J127" i="52"/>
  <c r="H43" i="52"/>
  <c r="O67" i="52"/>
  <c r="AA19" i="52"/>
  <c r="K247" i="52"/>
  <c r="W271" i="52"/>
  <c r="L175" i="52"/>
  <c r="G223" i="52"/>
  <c r="S187" i="52"/>
  <c r="P283" i="52"/>
  <c r="O139" i="52"/>
  <c r="AA115" i="52"/>
  <c r="AB139" i="52"/>
  <c r="AA163" i="52"/>
  <c r="R31" i="52"/>
  <c r="Z91" i="52"/>
  <c r="G19" i="52"/>
  <c r="Y19" i="52"/>
  <c r="J79" i="52"/>
  <c r="S7" i="52"/>
  <c r="M235" i="52"/>
  <c r="Y259" i="52"/>
  <c r="O271" i="52"/>
  <c r="Z187" i="52"/>
  <c r="AA175" i="52"/>
  <c r="X235" i="52"/>
  <c r="AB127" i="52"/>
  <c r="G175" i="52"/>
  <c r="T79" i="52"/>
  <c r="S139" i="52"/>
  <c r="M127" i="52"/>
  <c r="Y91" i="52"/>
  <c r="I7" i="52"/>
  <c r="AA7" i="52"/>
  <c r="K31" i="52"/>
  <c r="R7" i="52"/>
  <c r="F271" i="52"/>
  <c r="Z247" i="52"/>
  <c r="S247" i="52"/>
  <c r="R283" i="52"/>
  <c r="V163" i="52"/>
  <c r="U199" i="52"/>
  <c r="F127" i="52"/>
  <c r="I163" i="52"/>
  <c r="AC223" i="52"/>
  <c r="N79" i="52"/>
  <c r="I115" i="52"/>
  <c r="AC79" i="52"/>
  <c r="S19" i="52"/>
  <c r="G91" i="52"/>
  <c r="Q115" i="52"/>
  <c r="N7" i="52"/>
  <c r="H259" i="52"/>
  <c r="AB235" i="52"/>
  <c r="W223" i="52"/>
  <c r="V259" i="52"/>
  <c r="X151" i="52"/>
  <c r="U175" i="52"/>
  <c r="Q235" i="52"/>
  <c r="M151" i="52"/>
  <c r="X139" i="52"/>
  <c r="K91" i="52"/>
  <c r="G67" i="52"/>
  <c r="AA67" i="52"/>
  <c r="R127" i="52"/>
  <c r="Y43" i="52"/>
  <c r="F43" i="52"/>
  <c r="T115" i="52"/>
  <c r="J247" i="52"/>
  <c r="F235" i="52"/>
  <c r="AA211" i="52"/>
  <c r="Z235" i="52"/>
  <c r="Z139" i="52"/>
  <c r="P163" i="52"/>
  <c r="N199" i="52"/>
  <c r="Z115" i="52"/>
  <c r="AB103" i="52"/>
  <c r="M79" i="52"/>
  <c r="M55" i="52"/>
  <c r="AB55" i="52"/>
  <c r="P103" i="52"/>
  <c r="W31" i="52"/>
  <c r="P115" i="52"/>
  <c r="S115" i="52"/>
  <c r="L235" i="52"/>
  <c r="H223" i="52"/>
  <c r="AC199" i="52"/>
  <c r="F223" i="52"/>
  <c r="Q187" i="52"/>
  <c r="R151" i="52"/>
  <c r="J175" i="52"/>
  <c r="W127" i="52"/>
  <c r="Q91" i="52"/>
  <c r="O187" i="52"/>
  <c r="O43" i="52"/>
  <c r="U259" i="52"/>
  <c r="V91" i="52"/>
  <c r="X19" i="52"/>
  <c r="AA55" i="52"/>
  <c r="M7" i="52"/>
  <c r="N223" i="52"/>
  <c r="AA223" i="52"/>
  <c r="AB199" i="52"/>
  <c r="U211" i="52"/>
  <c r="Z175" i="52"/>
  <c r="S175" i="52"/>
  <c r="L163" i="52"/>
  <c r="Y115" i="52"/>
  <c r="S79" i="52"/>
  <c r="S127" i="52"/>
  <c r="Q31" i="52"/>
  <c r="T103" i="52"/>
  <c r="AA31" i="52"/>
  <c r="Z7" i="52"/>
  <c r="Q19" i="52"/>
  <c r="R115" i="52"/>
  <c r="Y283" i="52"/>
  <c r="I211" i="52"/>
  <c r="F199" i="52"/>
  <c r="W199" i="52"/>
  <c r="U163" i="52"/>
  <c r="M103" i="52"/>
  <c r="P151" i="52"/>
  <c r="O283" i="52"/>
  <c r="U67" i="52"/>
  <c r="J91" i="52"/>
  <c r="L127" i="52"/>
  <c r="U91" i="52"/>
  <c r="O103" i="52"/>
  <c r="F91" i="52"/>
  <c r="X55" i="52"/>
  <c r="L7" i="52"/>
  <c r="AA271" i="52"/>
  <c r="K199" i="52"/>
  <c r="H187" i="52"/>
  <c r="Y187" i="52"/>
  <c r="W151" i="52"/>
  <c r="T235" i="52"/>
  <c r="N139" i="52"/>
  <c r="G163" i="52"/>
  <c r="AB223" i="52"/>
  <c r="L79" i="52"/>
  <c r="N43" i="52"/>
  <c r="Y79" i="52"/>
  <c r="P91" i="52"/>
  <c r="X79" i="52"/>
  <c r="I31" i="52"/>
  <c r="Z67" i="52"/>
  <c r="Q7" i="52"/>
  <c r="W7" i="52"/>
  <c r="AC19" i="52"/>
  <c r="S199" i="52"/>
  <c r="T139" i="52"/>
  <c r="L139" i="52"/>
  <c r="Q139" i="52"/>
  <c r="P211" i="52"/>
  <c r="AB211" i="52"/>
  <c r="G259" i="52"/>
  <c r="S43" i="52"/>
  <c r="U19" i="52"/>
  <c r="AB31" i="52"/>
  <c r="O31" i="52"/>
  <c r="AB163" i="52"/>
  <c r="N151" i="52"/>
  <c r="R175" i="52"/>
  <c r="Q259" i="52"/>
  <c r="P271" i="52"/>
  <c r="AC259" i="52"/>
  <c r="U55" i="52"/>
  <c r="W19" i="52"/>
  <c r="AC31" i="52"/>
  <c r="N127" i="52"/>
  <c r="Z103" i="52"/>
  <c r="AB115" i="52"/>
  <c r="Q283" i="52"/>
  <c r="S259" i="52"/>
  <c r="H211" i="52"/>
  <c r="G283" i="52"/>
  <c r="I79" i="52"/>
  <c r="V31" i="52"/>
  <c r="K7" i="52"/>
  <c r="S31" i="52"/>
  <c r="W139" i="52"/>
  <c r="Z127" i="52"/>
  <c r="T151" i="52"/>
  <c r="AA235" i="52"/>
  <c r="Z223" i="52"/>
  <c r="AC283" i="52"/>
  <c r="M19" i="52"/>
  <c r="X43" i="52"/>
  <c r="R67" i="52"/>
  <c r="Q43" i="52"/>
  <c r="I283" i="52"/>
  <c r="M199" i="52"/>
  <c r="R163" i="52"/>
  <c r="W259" i="52"/>
  <c r="V247" i="52"/>
  <c r="R223" i="52"/>
  <c r="G31" i="52"/>
  <c r="X31" i="52"/>
  <c r="S103" i="52"/>
  <c r="M115" i="52"/>
  <c r="W67" i="52"/>
  <c r="G115" i="52"/>
  <c r="W175" i="52"/>
  <c r="S283" i="52"/>
  <c r="R271" i="52"/>
  <c r="N247" i="52"/>
  <c r="V55" i="52"/>
  <c r="K103" i="52"/>
  <c r="O115" i="52"/>
  <c r="R43" i="52"/>
  <c r="U79" i="52"/>
  <c r="AC115" i="52"/>
  <c r="Y247" i="52"/>
  <c r="AB187" i="52"/>
  <c r="M187" i="52"/>
  <c r="L259" i="52"/>
  <c r="T7" i="52"/>
  <c r="Z19" i="52"/>
  <c r="T259" i="52"/>
  <c r="P55" i="52"/>
  <c r="T91" i="52"/>
  <c r="AA127" i="52"/>
  <c r="Y175" i="52"/>
  <c r="Z199" i="52"/>
  <c r="J271" i="52"/>
  <c r="L283" i="52"/>
  <c r="Y31" i="52"/>
  <c r="T67" i="52"/>
  <c r="J67" i="52"/>
  <c r="W115" i="52"/>
  <c r="Q151" i="52"/>
  <c r="P187" i="52"/>
  <c r="X211" i="52"/>
  <c r="F247" i="52"/>
  <c r="H283" i="52"/>
  <c r="J282" i="52"/>
  <c r="M246" i="52"/>
  <c r="L234" i="52"/>
  <c r="K222" i="52"/>
  <c r="Q282" i="52"/>
  <c r="V234" i="52"/>
  <c r="Y210" i="52"/>
  <c r="F162" i="52"/>
  <c r="AA150" i="52"/>
  <c r="X150" i="52"/>
  <c r="R210" i="52"/>
  <c r="N210" i="52"/>
  <c r="AB114" i="52"/>
  <c r="S126" i="52"/>
  <c r="T282" i="52"/>
  <c r="N150" i="52"/>
  <c r="T246" i="52"/>
  <c r="S42" i="52"/>
  <c r="R138" i="52"/>
  <c r="K114" i="52"/>
  <c r="J54" i="52"/>
  <c r="V42" i="52"/>
  <c r="AA54" i="52"/>
  <c r="X54" i="52"/>
  <c r="G30" i="52"/>
  <c r="Q6" i="52"/>
  <c r="O18" i="52"/>
  <c r="L270" i="52"/>
  <c r="O234" i="52"/>
  <c r="N222" i="52"/>
  <c r="V282" i="52"/>
  <c r="U258" i="52"/>
  <c r="AB210" i="52"/>
  <c r="AA198" i="52"/>
  <c r="H150" i="52"/>
  <c r="AC138" i="52"/>
  <c r="Y258" i="52"/>
  <c r="H162" i="52"/>
  <c r="F150" i="52"/>
  <c r="F114" i="52"/>
  <c r="W114" i="52"/>
  <c r="J174" i="52"/>
  <c r="M126" i="52"/>
  <c r="U162" i="52"/>
  <c r="U30" i="52"/>
  <c r="Z114" i="52"/>
  <c r="N102" i="52"/>
  <c r="L42" i="52"/>
  <c r="X30" i="52"/>
  <c r="G42" i="52"/>
  <c r="J30" i="52"/>
  <c r="V18" i="52"/>
  <c r="H78" i="52"/>
  <c r="N18" i="52"/>
  <c r="N258" i="52"/>
  <c r="Q222" i="52"/>
  <c r="Y282" i="52"/>
  <c r="X270" i="52"/>
  <c r="Y234" i="52"/>
  <c r="F210" i="52"/>
  <c r="AC186" i="52"/>
  <c r="J138" i="52"/>
  <c r="G138" i="52"/>
  <c r="I222" i="52"/>
  <c r="L150" i="52"/>
  <c r="K138" i="52"/>
  <c r="T270" i="52"/>
  <c r="AA102" i="52"/>
  <c r="Q150" i="52"/>
  <c r="Q114" i="52"/>
  <c r="Y138" i="52"/>
  <c r="T186" i="52"/>
  <c r="Q102" i="52"/>
  <c r="K90" i="52"/>
  <c r="P126" i="52"/>
  <c r="J18" i="52"/>
  <c r="M30" i="52"/>
  <c r="Y18" i="52"/>
  <c r="X6" i="52"/>
  <c r="Z30" i="52"/>
  <c r="M18" i="52"/>
  <c r="P246" i="52"/>
  <c r="AB282" i="52"/>
  <c r="AA270" i="52"/>
  <c r="Z258" i="52"/>
  <c r="I210" i="52"/>
  <c r="H198" i="52"/>
  <c r="G186" i="52"/>
  <c r="R270" i="52"/>
  <c r="O270" i="52"/>
  <c r="O198" i="52"/>
  <c r="O138" i="52"/>
  <c r="AC126" i="52"/>
  <c r="W198" i="52"/>
  <c r="U90" i="52"/>
  <c r="AC222" i="52"/>
  <c r="U102" i="52"/>
  <c r="N114" i="52"/>
  <c r="M162" i="52"/>
  <c r="W90" i="52"/>
  <c r="Y78" i="52"/>
  <c r="J102" i="52"/>
  <c r="L6" i="52"/>
  <c r="AB18" i="52"/>
  <c r="AA6" i="52"/>
  <c r="Q162" i="52"/>
  <c r="S18" i="52"/>
  <c r="L18" i="52"/>
  <c r="R234" i="52"/>
  <c r="F282" i="52"/>
  <c r="AC258" i="52"/>
  <c r="AB246" i="52"/>
  <c r="K198" i="52"/>
  <c r="J186" i="52"/>
  <c r="W270" i="52"/>
  <c r="Z222" i="52"/>
  <c r="W222" i="52"/>
  <c r="X258" i="52"/>
  <c r="K126" i="52"/>
  <c r="G126" i="52"/>
  <c r="Y126" i="52"/>
  <c r="W78" i="52"/>
  <c r="I174" i="52"/>
  <c r="O90" i="52"/>
  <c r="R102" i="52"/>
  <c r="T138" i="52"/>
  <c r="AA78" i="52"/>
  <c r="AB66" i="52"/>
  <c r="H90" i="52"/>
  <c r="U42" i="52"/>
  <c r="F18" i="52"/>
  <c r="T54" i="52"/>
  <c r="K66" i="52"/>
  <c r="P6" i="52"/>
  <c r="T222" i="52"/>
  <c r="H270" i="52"/>
  <c r="G258" i="52"/>
  <c r="F246" i="52"/>
  <c r="M186" i="52"/>
  <c r="M282" i="52"/>
  <c r="AA246" i="52"/>
  <c r="U198" i="52"/>
  <c r="R198" i="52"/>
  <c r="H222" i="52"/>
  <c r="M114" i="52"/>
  <c r="I114" i="52"/>
  <c r="AA114" i="52"/>
  <c r="Y66" i="52"/>
  <c r="P150" i="52"/>
  <c r="Q78" i="52"/>
  <c r="L90" i="52"/>
  <c r="AC102" i="52"/>
  <c r="N54" i="52"/>
  <c r="L54" i="52"/>
  <c r="L78" i="52"/>
  <c r="W30" i="52"/>
  <c r="H6" i="52"/>
  <c r="F102" i="52"/>
  <c r="W6" i="52"/>
  <c r="I78" i="52"/>
  <c r="I282" i="52"/>
  <c r="J258" i="52"/>
  <c r="I246" i="52"/>
  <c r="H234" i="52"/>
  <c r="P282" i="52"/>
  <c r="Q258" i="52"/>
  <c r="G234" i="52"/>
  <c r="AA174" i="52"/>
  <c r="X174" i="52"/>
  <c r="N198" i="52"/>
  <c r="O102" i="52"/>
  <c r="K102" i="52"/>
  <c r="W246" i="52"/>
  <c r="L174" i="52"/>
  <c r="O126" i="52"/>
  <c r="S66" i="52"/>
  <c r="N78" i="52"/>
  <c r="Y90" i="52"/>
  <c r="P42" i="52"/>
  <c r="N42" i="52"/>
  <c r="V66" i="52"/>
  <c r="I18" i="52"/>
  <c r="R246" i="52"/>
  <c r="AC90" i="52"/>
  <c r="J66" i="52"/>
  <c r="AA30" i="52"/>
  <c r="K270" i="52"/>
  <c r="L246" i="52"/>
  <c r="K234" i="52"/>
  <c r="J222" i="52"/>
  <c r="T258" i="52"/>
  <c r="U234" i="52"/>
  <c r="X210" i="52"/>
  <c r="AA162" i="52"/>
  <c r="X162" i="52"/>
  <c r="T174" i="52"/>
  <c r="Q210" i="52"/>
  <c r="AC234" i="52"/>
  <c r="AC174" i="52"/>
  <c r="S150" i="52"/>
  <c r="S114" i="52"/>
  <c r="S210" i="52"/>
  <c r="Q246" i="52"/>
  <c r="AC78" i="52"/>
  <c r="R30" i="52"/>
  <c r="P30" i="52"/>
  <c r="I54" i="52"/>
  <c r="K6" i="52"/>
  <c r="Z54" i="52"/>
  <c r="P66" i="52"/>
  <c r="AC42" i="52"/>
  <c r="O6" i="52"/>
  <c r="S222" i="52"/>
  <c r="AC270" i="52"/>
  <c r="AB258" i="52"/>
  <c r="G222" i="52"/>
  <c r="L186" i="52"/>
  <c r="I186" i="52"/>
  <c r="V270" i="52"/>
  <c r="Q270" i="52"/>
  <c r="V222" i="52"/>
  <c r="V210" i="52"/>
  <c r="J126" i="52"/>
  <c r="F126" i="52"/>
  <c r="W126" i="52"/>
  <c r="T90" i="52"/>
  <c r="U66" i="52"/>
  <c r="P114" i="52"/>
  <c r="AA90" i="52"/>
  <c r="S186" i="52"/>
  <c r="T114" i="52"/>
  <c r="J90" i="52"/>
  <c r="K78" i="52"/>
  <c r="H18" i="52"/>
  <c r="AC6" i="52"/>
  <c r="Z6" i="52"/>
  <c r="U6" i="52"/>
  <c r="N6" i="52"/>
  <c r="H282" i="52"/>
  <c r="G270" i="52"/>
  <c r="F258" i="52"/>
  <c r="K210" i="52"/>
  <c r="O282" i="52"/>
  <c r="L282" i="52"/>
  <c r="Z246" i="52"/>
  <c r="Y222" i="52"/>
  <c r="Q198" i="52"/>
  <c r="Z186" i="52"/>
  <c r="L114" i="52"/>
  <c r="H114" i="52"/>
  <c r="Y114" i="52"/>
  <c r="V78" i="52"/>
  <c r="AB222" i="52"/>
  <c r="T102" i="52"/>
  <c r="G66" i="52"/>
  <c r="L162" i="52"/>
  <c r="P102" i="52"/>
  <c r="T78" i="52"/>
  <c r="T66" i="52"/>
  <c r="J6" i="52"/>
  <c r="G6" i="52"/>
  <c r="AB90" i="52"/>
  <c r="H66" i="52"/>
  <c r="F78" i="52"/>
  <c r="M234" i="52"/>
  <c r="M198" i="52"/>
  <c r="AC198" i="52"/>
  <c r="AB162" i="52"/>
  <c r="P198" i="52"/>
  <c r="O210" i="52"/>
  <c r="X114" i="52"/>
  <c r="H174" i="52"/>
  <c r="O162" i="52"/>
  <c r="K162" i="52"/>
  <c r="I90" i="52"/>
  <c r="N30" i="52"/>
  <c r="H30" i="52"/>
  <c r="J78" i="52"/>
  <c r="O222" i="52"/>
  <c r="O186" i="52"/>
  <c r="G198" i="52"/>
  <c r="AC150" i="52"/>
  <c r="V174" i="52"/>
  <c r="I150" i="52"/>
  <c r="AB102" i="52"/>
  <c r="O150" i="52"/>
  <c r="V138" i="52"/>
  <c r="Q186" i="52"/>
  <c r="M78" i="52"/>
  <c r="AC18" i="52"/>
  <c r="W18" i="52"/>
  <c r="S54" i="52"/>
  <c r="Z282" i="52"/>
  <c r="R282" i="52"/>
  <c r="P258" i="52"/>
  <c r="G150" i="52"/>
  <c r="V162" i="52"/>
  <c r="L138" i="52"/>
  <c r="V90" i="52"/>
  <c r="N126" i="52"/>
  <c r="R54" i="52"/>
  <c r="J162" i="52"/>
  <c r="X66" i="52"/>
  <c r="G18" i="52"/>
  <c r="Y6" i="52"/>
  <c r="AB30" i="52"/>
  <c r="AB270" i="52"/>
  <c r="V258" i="52"/>
  <c r="T234" i="52"/>
  <c r="I138" i="52"/>
  <c r="T162" i="52"/>
  <c r="H126" i="52"/>
  <c r="X78" i="52"/>
  <c r="R114" i="52"/>
  <c r="T42" i="52"/>
  <c r="Q138" i="52"/>
  <c r="K42" i="52"/>
  <c r="I6" i="52"/>
  <c r="U18" i="52"/>
  <c r="T18" i="52"/>
  <c r="F270" i="52"/>
  <c r="Z234" i="52"/>
  <c r="Z210" i="52"/>
  <c r="T198" i="52"/>
  <c r="V150" i="52"/>
  <c r="J114" i="52"/>
  <c r="Z66" i="52"/>
  <c r="V102" i="52"/>
  <c r="V30" i="52"/>
  <c r="R90" i="52"/>
  <c r="I102" i="52"/>
  <c r="S246" i="52"/>
  <c r="F90" i="52"/>
  <c r="F54" i="52"/>
  <c r="M258" i="52"/>
  <c r="H258" i="52"/>
  <c r="F222" i="52"/>
  <c r="AB198" i="52"/>
  <c r="Z174" i="52"/>
  <c r="Y246" i="52"/>
  <c r="M210" i="52"/>
  <c r="N174" i="52"/>
  <c r="P90" i="52"/>
  <c r="U186" i="52"/>
  <c r="Z78" i="52"/>
  <c r="G90" i="52"/>
  <c r="F42" i="52"/>
  <c r="M66" i="52"/>
  <c r="X138" i="52"/>
  <c r="O246" i="52"/>
  <c r="J246" i="52"/>
  <c r="J210" i="52"/>
  <c r="F198" i="52"/>
  <c r="Z162" i="52"/>
  <c r="S174" i="52"/>
  <c r="H138" i="52"/>
  <c r="W150" i="52"/>
  <c r="R78" i="52"/>
  <c r="N162" i="52"/>
  <c r="AC66" i="52"/>
  <c r="H54" i="52"/>
  <c r="L30" i="52"/>
  <c r="U54" i="52"/>
  <c r="Q18" i="52"/>
  <c r="P234" i="52"/>
  <c r="J234" i="52"/>
  <c r="J198" i="52"/>
  <c r="Z198" i="52"/>
  <c r="Y174" i="52"/>
  <c r="Y186" i="52"/>
  <c r="AA126" i="52"/>
  <c r="K174" i="52"/>
  <c r="L126" i="52"/>
  <c r="P54" i="52"/>
  <c r="I162" i="52"/>
  <c r="W42" i="52"/>
  <c r="K30" i="52"/>
  <c r="T6" i="52"/>
  <c r="R222" i="52"/>
  <c r="L222" i="52"/>
  <c r="S258" i="52"/>
  <c r="AB186" i="52"/>
  <c r="Y162" i="52"/>
  <c r="R174" i="52"/>
  <c r="AC114" i="52"/>
  <c r="R150" i="52"/>
  <c r="N90" i="52"/>
  <c r="R42" i="52"/>
  <c r="P138" i="52"/>
  <c r="Y30" i="52"/>
  <c r="Z18" i="52"/>
  <c r="Z42" i="52"/>
  <c r="E1160" i="44"/>
  <c r="D1160" i="44"/>
  <c r="C1160" i="44"/>
  <c r="E1159" i="44"/>
  <c r="D1159" i="44"/>
  <c r="C1159" i="44"/>
  <c r="E1158" i="44"/>
  <c r="D1158" i="44"/>
  <c r="C1158" i="44"/>
  <c r="E1157" i="44"/>
  <c r="D1157" i="44"/>
  <c r="C1157" i="44"/>
  <c r="E1156" i="44"/>
  <c r="D1156" i="44"/>
  <c r="C1156" i="44"/>
  <c r="E1155" i="44"/>
  <c r="D1155" i="44"/>
  <c r="C1155" i="44"/>
  <c r="E1154" i="44"/>
  <c r="D1154" i="44"/>
  <c r="C1154" i="44"/>
  <c r="E1153" i="44"/>
  <c r="D1153" i="44"/>
  <c r="C1153" i="44"/>
  <c r="E1152" i="44"/>
  <c r="D1152" i="44"/>
  <c r="C1152" i="44"/>
  <c r="E1151" i="44"/>
  <c r="D1151" i="44"/>
  <c r="C1151" i="44"/>
  <c r="E1150" i="44"/>
  <c r="D1150" i="44"/>
  <c r="C1150" i="44"/>
  <c r="E1149" i="44"/>
  <c r="D1149" i="44"/>
  <c r="C1149" i="44"/>
  <c r="E1148" i="44"/>
  <c r="D1148" i="44"/>
  <c r="C1148" i="44"/>
  <c r="E1147" i="44"/>
  <c r="D1147" i="44"/>
  <c r="C1147" i="44"/>
  <c r="E1146" i="44"/>
  <c r="D1146" i="44"/>
  <c r="C1146" i="44"/>
  <c r="E1145" i="44"/>
  <c r="D1145" i="44"/>
  <c r="C1145" i="44"/>
  <c r="E1144" i="44"/>
  <c r="D1144" i="44"/>
  <c r="C1144" i="44"/>
  <c r="E1143" i="44"/>
  <c r="D1143" i="44"/>
  <c r="C1143" i="44"/>
  <c r="E1142" i="44"/>
  <c r="D1142" i="44"/>
  <c r="C1142" i="44"/>
  <c r="E1141" i="44"/>
  <c r="D1141" i="44"/>
  <c r="C1141" i="44"/>
  <c r="E1140" i="44"/>
  <c r="D1140" i="44"/>
  <c r="C1140" i="44"/>
  <c r="E1139" i="44"/>
  <c r="D1139" i="44"/>
  <c r="C1139" i="44"/>
  <c r="E1138" i="44"/>
  <c r="D1138" i="44"/>
  <c r="C1138" i="44"/>
  <c r="E1137" i="44"/>
  <c r="D1137" i="44"/>
  <c r="C1137" i="44"/>
  <c r="E1136" i="44"/>
  <c r="D1136" i="44"/>
  <c r="C1136" i="44"/>
  <c r="E1135" i="44"/>
  <c r="D1135" i="44"/>
  <c r="C1135" i="44"/>
  <c r="E1134" i="44"/>
  <c r="D1134" i="44"/>
  <c r="C1134" i="44"/>
  <c r="E1133" i="44"/>
  <c r="D1133" i="44"/>
  <c r="C1133" i="44"/>
  <c r="E1132" i="44"/>
  <c r="D1132" i="44"/>
  <c r="C1132" i="44"/>
  <c r="E1131" i="44"/>
  <c r="D1131" i="44"/>
  <c r="C1131" i="44"/>
  <c r="E1130" i="44"/>
  <c r="D1130" i="44"/>
  <c r="C1130" i="44"/>
  <c r="E1129" i="44"/>
  <c r="D1129" i="44"/>
  <c r="C1129" i="44"/>
  <c r="E1128" i="44"/>
  <c r="D1128" i="44"/>
  <c r="C1128" i="44"/>
  <c r="E1127" i="44"/>
  <c r="D1127" i="44"/>
  <c r="C1127" i="44"/>
  <c r="E1126" i="44"/>
  <c r="D1126" i="44"/>
  <c r="C1126" i="44"/>
  <c r="E1125" i="44"/>
  <c r="D1125" i="44"/>
  <c r="C1125" i="44"/>
  <c r="E1124" i="44"/>
  <c r="D1124" i="44"/>
  <c r="C1124" i="44"/>
  <c r="E1123" i="44"/>
  <c r="D1123" i="44"/>
  <c r="C1123" i="44"/>
  <c r="E1122" i="44"/>
  <c r="D1122" i="44"/>
  <c r="C1122" i="44"/>
  <c r="E1121" i="44"/>
  <c r="D1121" i="44"/>
  <c r="C1121" i="44"/>
  <c r="E1120" i="44"/>
  <c r="D1120" i="44"/>
  <c r="C1120" i="44"/>
  <c r="E1119" i="44"/>
  <c r="D1119" i="44"/>
  <c r="C1119" i="44"/>
  <c r="E1118" i="44"/>
  <c r="D1118" i="44"/>
  <c r="C1118" i="44"/>
  <c r="E1117" i="44"/>
  <c r="D1117" i="44"/>
  <c r="C1117" i="44"/>
  <c r="E1116" i="44"/>
  <c r="D1116" i="44"/>
  <c r="C1116" i="44"/>
  <c r="E1115" i="44"/>
  <c r="D1115" i="44"/>
  <c r="C1115" i="44"/>
  <c r="E1114" i="44"/>
  <c r="D1114" i="44"/>
  <c r="C1114" i="44"/>
  <c r="E1113" i="44"/>
  <c r="D1113" i="44"/>
  <c r="C1113" i="44"/>
  <c r="E1112" i="44"/>
  <c r="D1112" i="44"/>
  <c r="C1112" i="44"/>
  <c r="E1111" i="44"/>
  <c r="D1111" i="44"/>
  <c r="C1111" i="44"/>
  <c r="E1110" i="44"/>
  <c r="D1110" i="44"/>
  <c r="C1110" i="44"/>
  <c r="E1109" i="44"/>
  <c r="D1109" i="44"/>
  <c r="C1109" i="44"/>
  <c r="E1108" i="44"/>
  <c r="D1108" i="44"/>
  <c r="C1108" i="44"/>
  <c r="E1107" i="44"/>
  <c r="D1107" i="44"/>
  <c r="C1107" i="44"/>
  <c r="E1106" i="44"/>
  <c r="D1106" i="44"/>
  <c r="C1106" i="44"/>
  <c r="E1105" i="44"/>
  <c r="D1105" i="44"/>
  <c r="C1105" i="44"/>
  <c r="E1104" i="44"/>
  <c r="D1104" i="44"/>
  <c r="C1104" i="44"/>
  <c r="E1103" i="44"/>
  <c r="D1103" i="44"/>
  <c r="C1103" i="44"/>
  <c r="E1102" i="44"/>
  <c r="D1102" i="44"/>
  <c r="C1102" i="44"/>
  <c r="E1101" i="44"/>
  <c r="D1101" i="44"/>
  <c r="C1101" i="44"/>
  <c r="E1100" i="44"/>
  <c r="D1100" i="44"/>
  <c r="C1100" i="44"/>
  <c r="E1099" i="44"/>
  <c r="D1099" i="44"/>
  <c r="C1099" i="44"/>
  <c r="E1098" i="44"/>
  <c r="D1098" i="44"/>
  <c r="C1098" i="44"/>
  <c r="E1097" i="44"/>
  <c r="D1097" i="44"/>
  <c r="C1097" i="44"/>
  <c r="E1096" i="44"/>
  <c r="D1096" i="44"/>
  <c r="C1096" i="44"/>
  <c r="E1095" i="44"/>
  <c r="D1095" i="44"/>
  <c r="C1095" i="44"/>
  <c r="E1094" i="44"/>
  <c r="D1094" i="44"/>
  <c r="C1094" i="44"/>
  <c r="E1093" i="44"/>
  <c r="D1093" i="44"/>
  <c r="C1093" i="44"/>
  <c r="E1092" i="44"/>
  <c r="D1092" i="44"/>
  <c r="C1092" i="44"/>
  <c r="E1091" i="44"/>
  <c r="D1091" i="44"/>
  <c r="C1091" i="44"/>
  <c r="E1090" i="44"/>
  <c r="D1090" i="44"/>
  <c r="C1090" i="44"/>
  <c r="E1089" i="44"/>
  <c r="D1089" i="44"/>
  <c r="C1089" i="44"/>
  <c r="E1088" i="44"/>
  <c r="D1088" i="44"/>
  <c r="C1088" i="44"/>
  <c r="E1087" i="44"/>
  <c r="D1087" i="44"/>
  <c r="C1087" i="44"/>
  <c r="E1086" i="44"/>
  <c r="D1086" i="44"/>
  <c r="C1086" i="44"/>
  <c r="E1085" i="44"/>
  <c r="D1085" i="44"/>
  <c r="C1085" i="44"/>
  <c r="E1084" i="44"/>
  <c r="D1084" i="44"/>
  <c r="C1084" i="44"/>
  <c r="E1083" i="44"/>
  <c r="D1083" i="44"/>
  <c r="C1083" i="44"/>
  <c r="E1082" i="44"/>
  <c r="D1082" i="44"/>
  <c r="C1082" i="44"/>
  <c r="E1081" i="44"/>
  <c r="D1081" i="44"/>
  <c r="C1081" i="44"/>
  <c r="E1080" i="44"/>
  <c r="D1080" i="44"/>
  <c r="C1080" i="44"/>
  <c r="E1079" i="44"/>
  <c r="D1079" i="44"/>
  <c r="C1079" i="44"/>
  <c r="E1078" i="44"/>
  <c r="D1078" i="44"/>
  <c r="C1078" i="44"/>
  <c r="E1077" i="44"/>
  <c r="D1077" i="44"/>
  <c r="C1077" i="44"/>
  <c r="E1076" i="44"/>
  <c r="D1076" i="44"/>
  <c r="C1076" i="44"/>
  <c r="E1075" i="44"/>
  <c r="D1075" i="44"/>
  <c r="C1075" i="44"/>
  <c r="E1074" i="44"/>
  <c r="D1074" i="44"/>
  <c r="C1074" i="44"/>
  <c r="E1073" i="44"/>
  <c r="D1073" i="44"/>
  <c r="C1073" i="44"/>
  <c r="E1072" i="44"/>
  <c r="D1072" i="44"/>
  <c r="C1072" i="44"/>
  <c r="E1071" i="44"/>
  <c r="D1071" i="44"/>
  <c r="C1071" i="44"/>
  <c r="E1070" i="44"/>
  <c r="D1070" i="44"/>
  <c r="C1070" i="44"/>
  <c r="E1069" i="44"/>
  <c r="D1069" i="44"/>
  <c r="C1069" i="44"/>
  <c r="E1068" i="44"/>
  <c r="D1068" i="44"/>
  <c r="C1068" i="44"/>
  <c r="E1067" i="44"/>
  <c r="D1067" i="44"/>
  <c r="C1067" i="44"/>
  <c r="E1066" i="44"/>
  <c r="D1066" i="44"/>
  <c r="C1066" i="44"/>
  <c r="E1065" i="44"/>
  <c r="D1065" i="44"/>
  <c r="C1065" i="44"/>
  <c r="E1064" i="44"/>
  <c r="D1064" i="44"/>
  <c r="C1064" i="44"/>
  <c r="E1063" i="44"/>
  <c r="D1063" i="44"/>
  <c r="C1063" i="44"/>
  <c r="E1062" i="44"/>
  <c r="D1062" i="44"/>
  <c r="C1062" i="44"/>
  <c r="E1061" i="44"/>
  <c r="D1061" i="44"/>
  <c r="C1061" i="44"/>
  <c r="E1060" i="44"/>
  <c r="D1060" i="44"/>
  <c r="C1060" i="44"/>
  <c r="E1059" i="44"/>
  <c r="D1059" i="44"/>
  <c r="C1059" i="44"/>
  <c r="E1058" i="44"/>
  <c r="D1058" i="44"/>
  <c r="C1058" i="44"/>
  <c r="E1057" i="44"/>
  <c r="D1057" i="44"/>
  <c r="C1057" i="44"/>
  <c r="E1056" i="44"/>
  <c r="D1056" i="44"/>
  <c r="C1056" i="44"/>
  <c r="E1055" i="44"/>
  <c r="D1055" i="44"/>
  <c r="C1055" i="44"/>
  <c r="E1054" i="44"/>
  <c r="D1054" i="44"/>
  <c r="C1054" i="44"/>
  <c r="E1053" i="44"/>
  <c r="D1053" i="44"/>
  <c r="C1053" i="44"/>
  <c r="E1052" i="44"/>
  <c r="D1052" i="44"/>
  <c r="C1052" i="44"/>
  <c r="E1051" i="44"/>
  <c r="D1051" i="44"/>
  <c r="C1051" i="44"/>
  <c r="E1050" i="44"/>
  <c r="D1050" i="44"/>
  <c r="C1050" i="44"/>
  <c r="E1049" i="44"/>
  <c r="D1049" i="44"/>
  <c r="C1049" i="44"/>
  <c r="E1048" i="44"/>
  <c r="D1048" i="44"/>
  <c r="C1048" i="44"/>
  <c r="E1047" i="44"/>
  <c r="D1047" i="44"/>
  <c r="C1047" i="44"/>
  <c r="E1046" i="44"/>
  <c r="D1046" i="44"/>
  <c r="C1046" i="44"/>
  <c r="E1045" i="44"/>
  <c r="D1045" i="44"/>
  <c r="C1045" i="44"/>
  <c r="E1044" i="44"/>
  <c r="D1044" i="44"/>
  <c r="C1044" i="44"/>
  <c r="E1043" i="44"/>
  <c r="D1043" i="44"/>
  <c r="C1043" i="44"/>
  <c r="E1042" i="44"/>
  <c r="D1042" i="44"/>
  <c r="C1042" i="44"/>
  <c r="E1041" i="44"/>
  <c r="D1041" i="44"/>
  <c r="C1041" i="44"/>
  <c r="E1040" i="44"/>
  <c r="D1040" i="44"/>
  <c r="C1040" i="44"/>
  <c r="E1039" i="44"/>
  <c r="D1039" i="44"/>
  <c r="C1039" i="44"/>
  <c r="E1038" i="44"/>
  <c r="D1038" i="44"/>
  <c r="C1038" i="44"/>
  <c r="E1037" i="44"/>
  <c r="D1037" i="44"/>
  <c r="C1037" i="44"/>
  <c r="E1036" i="44"/>
  <c r="D1036" i="44"/>
  <c r="C1036" i="44"/>
  <c r="E1035" i="44"/>
  <c r="D1035" i="44"/>
  <c r="C1035" i="44"/>
  <c r="E1034" i="44"/>
  <c r="D1034" i="44"/>
  <c r="C1034" i="44"/>
  <c r="E1033" i="44"/>
  <c r="D1033" i="44"/>
  <c r="C1033" i="44"/>
  <c r="E1032" i="44"/>
  <c r="D1032" i="44"/>
  <c r="C1032" i="44"/>
  <c r="E1031" i="44"/>
  <c r="D1031" i="44"/>
  <c r="C1031" i="44"/>
  <c r="E1030" i="44"/>
  <c r="D1030" i="44"/>
  <c r="C1030" i="44"/>
  <c r="E1029" i="44"/>
  <c r="D1029" i="44"/>
  <c r="C1029" i="44"/>
  <c r="E1028" i="44"/>
  <c r="D1028" i="44"/>
  <c r="C1028" i="44"/>
  <c r="E1027" i="44"/>
  <c r="D1027" i="44"/>
  <c r="C1027" i="44"/>
  <c r="E1026" i="44"/>
  <c r="D1026" i="44"/>
  <c r="C1026" i="44"/>
  <c r="E1025" i="44"/>
  <c r="D1025" i="44"/>
  <c r="C1025" i="44"/>
  <c r="E1024" i="44"/>
  <c r="D1024" i="44"/>
  <c r="C1024" i="44"/>
  <c r="E1023" i="44"/>
  <c r="D1023" i="44"/>
  <c r="C1023" i="44"/>
  <c r="E1022" i="44"/>
  <c r="D1022" i="44"/>
  <c r="C1022" i="44"/>
  <c r="E1021" i="44"/>
  <c r="D1021" i="44"/>
  <c r="C1021" i="44"/>
  <c r="E1020" i="44"/>
  <c r="D1020" i="44"/>
  <c r="C1020" i="44"/>
  <c r="E1019" i="44"/>
  <c r="D1019" i="44"/>
  <c r="C1019" i="44"/>
  <c r="E1018" i="44"/>
  <c r="D1018" i="44"/>
  <c r="C1018" i="44"/>
  <c r="E1017" i="44"/>
  <c r="D1017" i="44"/>
  <c r="C1017" i="44"/>
  <c r="E1016" i="44"/>
  <c r="D1016" i="44"/>
  <c r="C1016" i="44"/>
  <c r="E1015" i="44"/>
  <c r="D1015" i="44"/>
  <c r="C1015" i="44"/>
  <c r="E1014" i="44"/>
  <c r="D1014" i="44"/>
  <c r="C1014" i="44"/>
  <c r="E1013" i="44"/>
  <c r="D1013" i="44"/>
  <c r="C1013" i="44"/>
  <c r="E1012" i="44"/>
  <c r="D1012" i="44"/>
  <c r="C1012" i="44"/>
  <c r="E1011" i="44"/>
  <c r="D1011" i="44"/>
  <c r="C1011" i="44"/>
  <c r="E1010" i="44"/>
  <c r="D1010" i="44"/>
  <c r="C1010" i="44"/>
  <c r="E1009" i="44"/>
  <c r="D1009" i="44"/>
  <c r="C1009" i="44"/>
  <c r="E1008" i="44"/>
  <c r="D1008" i="44"/>
  <c r="C1008" i="44"/>
  <c r="E1007" i="44"/>
  <c r="D1007" i="44"/>
  <c r="C1007" i="44"/>
  <c r="E1006" i="44"/>
  <c r="D1006" i="44"/>
  <c r="C1006" i="44"/>
  <c r="E1005" i="44"/>
  <c r="D1005" i="44"/>
  <c r="C1005" i="44"/>
  <c r="E1004" i="44"/>
  <c r="D1004" i="44"/>
  <c r="C1004" i="44"/>
  <c r="E1003" i="44"/>
  <c r="D1003" i="44"/>
  <c r="C1003" i="44"/>
  <c r="E1002" i="44"/>
  <c r="D1002" i="44"/>
  <c r="C1002" i="44"/>
  <c r="E1001" i="44"/>
  <c r="D1001" i="44"/>
  <c r="C1001" i="44"/>
  <c r="E1000" i="44"/>
  <c r="D1000" i="44"/>
  <c r="C1000" i="44"/>
  <c r="E999" i="44"/>
  <c r="D999" i="44"/>
  <c r="C999" i="44"/>
  <c r="E998" i="44"/>
  <c r="D998" i="44"/>
  <c r="C998" i="44"/>
  <c r="E997" i="44"/>
  <c r="D997" i="44"/>
  <c r="C997" i="44"/>
  <c r="E996" i="44"/>
  <c r="D996" i="44"/>
  <c r="C996" i="44"/>
  <c r="E995" i="44"/>
  <c r="D995" i="44"/>
  <c r="C995" i="44"/>
  <c r="E994" i="44"/>
  <c r="D994" i="44"/>
  <c r="C994" i="44"/>
  <c r="E993" i="44"/>
  <c r="D993" i="44"/>
  <c r="C993" i="44"/>
  <c r="E992" i="44"/>
  <c r="D992" i="44"/>
  <c r="C992" i="44"/>
  <c r="E991" i="44"/>
  <c r="D991" i="44"/>
  <c r="C991" i="44"/>
  <c r="E990" i="44"/>
  <c r="D990" i="44"/>
  <c r="C990" i="44"/>
  <c r="E989" i="44"/>
  <c r="D989" i="44"/>
  <c r="C989" i="44"/>
  <c r="E988" i="44"/>
  <c r="D988" i="44"/>
  <c r="C988" i="44"/>
  <c r="E987" i="44"/>
  <c r="D987" i="44"/>
  <c r="C987" i="44"/>
  <c r="E986" i="44"/>
  <c r="D986" i="44"/>
  <c r="C986" i="44"/>
  <c r="E985" i="44"/>
  <c r="D985" i="44"/>
  <c r="C985" i="44"/>
  <c r="E984" i="44"/>
  <c r="D984" i="44"/>
  <c r="C984" i="44"/>
  <c r="E983" i="44"/>
  <c r="D983" i="44"/>
  <c r="C983" i="44"/>
  <c r="E982" i="44"/>
  <c r="D982" i="44"/>
  <c r="C982" i="44"/>
  <c r="E981" i="44"/>
  <c r="D981" i="44"/>
  <c r="C981" i="44"/>
  <c r="E980" i="44"/>
  <c r="D980" i="44"/>
  <c r="C980" i="44"/>
  <c r="E979" i="44"/>
  <c r="D979" i="44"/>
  <c r="C979" i="44"/>
  <c r="E978" i="44"/>
  <c r="D978" i="44"/>
  <c r="C978" i="44"/>
  <c r="E977" i="44"/>
  <c r="D977" i="44"/>
  <c r="C977" i="44"/>
  <c r="E976" i="44"/>
  <c r="D976" i="44"/>
  <c r="C976" i="44"/>
  <c r="E975" i="44"/>
  <c r="D975" i="44"/>
  <c r="C975" i="44"/>
  <c r="E974" i="44"/>
  <c r="D974" i="44"/>
  <c r="C974" i="44"/>
  <c r="E973" i="44"/>
  <c r="D973" i="44"/>
  <c r="C973" i="44"/>
  <c r="E972" i="44"/>
  <c r="D972" i="44"/>
  <c r="C972" i="44"/>
  <c r="E971" i="44"/>
  <c r="D971" i="44"/>
  <c r="C971" i="44"/>
  <c r="E970" i="44"/>
  <c r="D970" i="44"/>
  <c r="C970" i="44"/>
  <c r="E969" i="44"/>
  <c r="D969" i="44"/>
  <c r="C969" i="44"/>
  <c r="E968" i="44"/>
  <c r="D968" i="44"/>
  <c r="C968" i="44"/>
  <c r="E967" i="44"/>
  <c r="D967" i="44"/>
  <c r="C967" i="44"/>
  <c r="E966" i="44"/>
  <c r="D966" i="44"/>
  <c r="C966" i="44"/>
  <c r="E965" i="44"/>
  <c r="D965" i="44"/>
  <c r="C965" i="44"/>
  <c r="E964" i="44"/>
  <c r="D964" i="44"/>
  <c r="C964" i="44"/>
  <c r="E963" i="44"/>
  <c r="D963" i="44"/>
  <c r="C963" i="44"/>
  <c r="E962" i="44"/>
  <c r="D962" i="44"/>
  <c r="C962" i="44"/>
  <c r="E961" i="44"/>
  <c r="D961" i="44"/>
  <c r="C961" i="44"/>
  <c r="E960" i="44"/>
  <c r="D960" i="44"/>
  <c r="C960" i="44"/>
  <c r="E959" i="44"/>
  <c r="D959" i="44"/>
  <c r="C959" i="44"/>
  <c r="E958" i="44"/>
  <c r="D958" i="44"/>
  <c r="C958" i="44"/>
  <c r="E957" i="44"/>
  <c r="D957" i="44"/>
  <c r="C957" i="44"/>
  <c r="E956" i="44"/>
  <c r="D956" i="44"/>
  <c r="C956" i="44"/>
  <c r="E955" i="44"/>
  <c r="D955" i="44"/>
  <c r="C955" i="44"/>
  <c r="E954" i="44"/>
  <c r="D954" i="44"/>
  <c r="C954" i="44"/>
  <c r="E953" i="44"/>
  <c r="D953" i="44"/>
  <c r="C953" i="44"/>
  <c r="E952" i="44"/>
  <c r="D952" i="44"/>
  <c r="C952" i="44"/>
  <c r="E951" i="44"/>
  <c r="D951" i="44"/>
  <c r="C951" i="44"/>
  <c r="E950" i="44"/>
  <c r="D950" i="44"/>
  <c r="C950" i="44"/>
  <c r="E949" i="44"/>
  <c r="D949" i="44"/>
  <c r="C949" i="44"/>
  <c r="E948" i="44"/>
  <c r="D948" i="44"/>
  <c r="C948" i="44"/>
  <c r="E947" i="44"/>
  <c r="D947" i="44"/>
  <c r="C947" i="44"/>
  <c r="E946" i="44"/>
  <c r="D946" i="44"/>
  <c r="C946" i="44"/>
  <c r="E945" i="44"/>
  <c r="D945" i="44"/>
  <c r="C945" i="44"/>
  <c r="E944" i="44"/>
  <c r="D944" i="44"/>
  <c r="C944" i="44"/>
  <c r="E943" i="44"/>
  <c r="D943" i="44"/>
  <c r="C943" i="44"/>
  <c r="E942" i="44"/>
  <c r="D942" i="44"/>
  <c r="C942" i="44"/>
  <c r="E941" i="44"/>
  <c r="D941" i="44"/>
  <c r="C941" i="44"/>
  <c r="E940" i="44"/>
  <c r="D940" i="44"/>
  <c r="C940" i="44"/>
  <c r="E939" i="44"/>
  <c r="D939" i="44"/>
  <c r="C939" i="44"/>
  <c r="E938" i="44"/>
  <c r="D938" i="44"/>
  <c r="C938" i="44"/>
  <c r="E937" i="44"/>
  <c r="D937" i="44"/>
  <c r="C937" i="44"/>
  <c r="E936" i="44"/>
  <c r="D936" i="44"/>
  <c r="C936" i="44"/>
  <c r="E935" i="44"/>
  <c r="D935" i="44"/>
  <c r="C935" i="44"/>
  <c r="E934" i="44"/>
  <c r="D934" i="44"/>
  <c r="C934" i="44"/>
  <c r="E933" i="44"/>
  <c r="D933" i="44"/>
  <c r="C933" i="44"/>
  <c r="E932" i="44"/>
  <c r="D932" i="44"/>
  <c r="C932" i="44"/>
  <c r="E931" i="44"/>
  <c r="D931" i="44"/>
  <c r="C931" i="44"/>
  <c r="E930" i="44"/>
  <c r="D930" i="44"/>
  <c r="C930" i="44"/>
  <c r="E929" i="44"/>
  <c r="D929" i="44"/>
  <c r="C929" i="44"/>
  <c r="E928" i="44"/>
  <c r="D928" i="44"/>
  <c r="C928" i="44"/>
  <c r="E927" i="44"/>
  <c r="D927" i="44"/>
  <c r="C927" i="44"/>
  <c r="E926" i="44"/>
  <c r="D926" i="44"/>
  <c r="C926" i="44"/>
  <c r="E925" i="44"/>
  <c r="D925" i="44"/>
  <c r="C925" i="44"/>
  <c r="E924" i="44"/>
  <c r="D924" i="44"/>
  <c r="C924" i="44"/>
  <c r="E923" i="44"/>
  <c r="D923" i="44"/>
  <c r="C923" i="44"/>
  <c r="E922" i="44"/>
  <c r="D922" i="44"/>
  <c r="C922" i="44"/>
  <c r="E921" i="44"/>
  <c r="D921" i="44"/>
  <c r="C921" i="44"/>
  <c r="E920" i="44"/>
  <c r="D920" i="44"/>
  <c r="C920" i="44"/>
  <c r="E919" i="44"/>
  <c r="D919" i="44"/>
  <c r="C919" i="44"/>
  <c r="E918" i="44"/>
  <c r="D918" i="44"/>
  <c r="C918" i="44"/>
  <c r="E917" i="44"/>
  <c r="D917" i="44"/>
  <c r="C917" i="44"/>
  <c r="E916" i="44"/>
  <c r="D916" i="44"/>
  <c r="C916" i="44"/>
  <c r="E915" i="44"/>
  <c r="D915" i="44"/>
  <c r="C915" i="44"/>
  <c r="E914" i="44"/>
  <c r="D914" i="44"/>
  <c r="C914" i="44"/>
  <c r="E913" i="44"/>
  <c r="D913" i="44"/>
  <c r="C913" i="44"/>
  <c r="E912" i="44"/>
  <c r="D912" i="44"/>
  <c r="C912" i="44"/>
  <c r="E911" i="44"/>
  <c r="D911" i="44"/>
  <c r="C911" i="44"/>
  <c r="E910" i="44"/>
  <c r="D910" i="44"/>
  <c r="C910" i="44"/>
  <c r="E909" i="44"/>
  <c r="D909" i="44"/>
  <c r="C909" i="44"/>
  <c r="E908" i="44"/>
  <c r="D908" i="44"/>
  <c r="C908" i="44"/>
  <c r="E907" i="44"/>
  <c r="D907" i="44"/>
  <c r="C907" i="44"/>
  <c r="E906" i="44"/>
  <c r="D906" i="44"/>
  <c r="C906" i="44"/>
  <c r="E905" i="44"/>
  <c r="D905" i="44"/>
  <c r="C905" i="44"/>
  <c r="E904" i="44"/>
  <c r="D904" i="44"/>
  <c r="C904" i="44"/>
  <c r="E903" i="44"/>
  <c r="D903" i="44"/>
  <c r="C903" i="44"/>
  <c r="E902" i="44"/>
  <c r="D902" i="44"/>
  <c r="C902" i="44"/>
  <c r="E901" i="44"/>
  <c r="D901" i="44"/>
  <c r="C901" i="44"/>
  <c r="E900" i="44"/>
  <c r="D900" i="44"/>
  <c r="C900" i="44"/>
  <c r="E899" i="44"/>
  <c r="D899" i="44"/>
  <c r="C899" i="44"/>
  <c r="E898" i="44"/>
  <c r="D898" i="44"/>
  <c r="C898" i="44"/>
  <c r="E897" i="44"/>
  <c r="D897" i="44"/>
  <c r="C897" i="44"/>
  <c r="E896" i="44"/>
  <c r="D896" i="44"/>
  <c r="C896" i="44"/>
  <c r="E895" i="44"/>
  <c r="D895" i="44"/>
  <c r="C895" i="44"/>
  <c r="E894" i="44"/>
  <c r="D894" i="44"/>
  <c r="C894" i="44"/>
  <c r="E893" i="44"/>
  <c r="D893" i="44"/>
  <c r="C893" i="44"/>
  <c r="E892" i="44"/>
  <c r="D892" i="44"/>
  <c r="C892" i="44"/>
  <c r="E891" i="44"/>
  <c r="D891" i="44"/>
  <c r="C891" i="44"/>
  <c r="E890" i="44"/>
  <c r="D890" i="44"/>
  <c r="C890" i="44"/>
  <c r="E889" i="44"/>
  <c r="D889" i="44"/>
  <c r="C889" i="44"/>
  <c r="E888" i="44"/>
  <c r="D888" i="44"/>
  <c r="C888" i="44"/>
  <c r="E887" i="44"/>
  <c r="D887" i="44"/>
  <c r="C887" i="44"/>
  <c r="E886" i="44"/>
  <c r="D886" i="44"/>
  <c r="C886" i="44"/>
  <c r="E885" i="44"/>
  <c r="D885" i="44"/>
  <c r="C885" i="44"/>
  <c r="E884" i="44"/>
  <c r="D884" i="44"/>
  <c r="C884" i="44"/>
  <c r="E883" i="44"/>
  <c r="D883" i="44"/>
  <c r="C883" i="44"/>
  <c r="E882" i="44"/>
  <c r="D882" i="44"/>
  <c r="C882" i="44"/>
  <c r="E881" i="44"/>
  <c r="D881" i="44"/>
  <c r="C881" i="44"/>
  <c r="E880" i="44"/>
  <c r="D880" i="44"/>
  <c r="C880" i="44"/>
  <c r="E879" i="44"/>
  <c r="D879" i="44"/>
  <c r="C879" i="44"/>
  <c r="E878" i="44"/>
  <c r="D878" i="44"/>
  <c r="C878" i="44"/>
  <c r="E877" i="44"/>
  <c r="D877" i="44"/>
  <c r="C877" i="44"/>
  <c r="E876" i="44"/>
  <c r="D876" i="44"/>
  <c r="C876" i="44"/>
  <c r="E875" i="44"/>
  <c r="D875" i="44"/>
  <c r="C875" i="44"/>
  <c r="E874" i="44"/>
  <c r="D874" i="44"/>
  <c r="C874" i="44"/>
  <c r="E873" i="44"/>
  <c r="D873" i="44"/>
  <c r="C873" i="44"/>
  <c r="E872" i="44"/>
  <c r="D872" i="44"/>
  <c r="C872" i="44"/>
  <c r="E871" i="44"/>
  <c r="D871" i="44"/>
  <c r="C871" i="44"/>
  <c r="E870" i="44"/>
  <c r="D870" i="44"/>
  <c r="C870" i="44"/>
  <c r="E869" i="44"/>
  <c r="D869" i="44"/>
  <c r="C869" i="44"/>
  <c r="E868" i="44"/>
  <c r="D868" i="44"/>
  <c r="C868" i="44"/>
  <c r="E867" i="44"/>
  <c r="D867" i="44"/>
  <c r="C867" i="44"/>
  <c r="E866" i="44"/>
  <c r="D866" i="44"/>
  <c r="C866" i="44"/>
  <c r="E865" i="44"/>
  <c r="D865" i="44"/>
  <c r="C865" i="44"/>
  <c r="E864" i="44"/>
  <c r="D864" i="44"/>
  <c r="C864" i="44"/>
  <c r="E863" i="44"/>
  <c r="D863" i="44"/>
  <c r="C863" i="44"/>
  <c r="E862" i="44"/>
  <c r="D862" i="44"/>
  <c r="C862" i="44"/>
  <c r="A862" i="44"/>
  <c r="E861" i="44"/>
  <c r="D861" i="44"/>
  <c r="C861" i="44"/>
  <c r="E860" i="44"/>
  <c r="D860" i="44"/>
  <c r="C860" i="44"/>
  <c r="E859" i="44"/>
  <c r="D859" i="44"/>
  <c r="C859" i="44"/>
  <c r="E858" i="44"/>
  <c r="D858" i="44"/>
  <c r="C858" i="44"/>
  <c r="E857" i="44"/>
  <c r="D857" i="44"/>
  <c r="C857" i="44"/>
  <c r="E856" i="44"/>
  <c r="D856" i="44"/>
  <c r="C856" i="44"/>
  <c r="E855" i="44"/>
  <c r="D855" i="44"/>
  <c r="C855" i="44"/>
  <c r="E854" i="44"/>
  <c r="D854" i="44"/>
  <c r="C854" i="44"/>
  <c r="E853" i="44"/>
  <c r="D853" i="44"/>
  <c r="C853" i="44"/>
  <c r="E852" i="44"/>
  <c r="D852" i="44"/>
  <c r="C852" i="44"/>
  <c r="E851" i="44"/>
  <c r="D851" i="44"/>
  <c r="C851" i="44"/>
  <c r="E850" i="44"/>
  <c r="D850" i="44"/>
  <c r="C850" i="44"/>
  <c r="E849" i="44"/>
  <c r="D849" i="44"/>
  <c r="C849" i="44"/>
  <c r="E848" i="44"/>
  <c r="D848" i="44"/>
  <c r="C848" i="44"/>
  <c r="E847" i="44"/>
  <c r="D847" i="44"/>
  <c r="C847" i="44"/>
  <c r="E846" i="44"/>
  <c r="D846" i="44"/>
  <c r="C846" i="44"/>
  <c r="E845" i="44"/>
  <c r="D845" i="44"/>
  <c r="C845" i="44"/>
  <c r="E844" i="44"/>
  <c r="D844" i="44"/>
  <c r="C844" i="44"/>
  <c r="E843" i="44"/>
  <c r="D843" i="44"/>
  <c r="C843" i="44"/>
  <c r="E842" i="44"/>
  <c r="D842" i="44"/>
  <c r="C842" i="44"/>
  <c r="E841" i="44"/>
  <c r="D841" i="44"/>
  <c r="C841" i="44"/>
  <c r="E840" i="44"/>
  <c r="D840" i="44"/>
  <c r="C840" i="44"/>
  <c r="E839" i="44"/>
  <c r="D839" i="44"/>
  <c r="C839" i="44"/>
  <c r="E838" i="44"/>
  <c r="D838" i="44"/>
  <c r="C838" i="44"/>
  <c r="E837" i="44"/>
  <c r="D837" i="44"/>
  <c r="C837" i="44"/>
  <c r="E836" i="44"/>
  <c r="D836" i="44"/>
  <c r="C836" i="44"/>
  <c r="E835" i="44"/>
  <c r="D835" i="44"/>
  <c r="C835" i="44"/>
  <c r="E834" i="44"/>
  <c r="D834" i="44"/>
  <c r="C834" i="44"/>
  <c r="E833" i="44"/>
  <c r="D833" i="44"/>
  <c r="C833" i="44"/>
  <c r="E832" i="44"/>
  <c r="D832" i="44"/>
  <c r="C832" i="44"/>
  <c r="E831" i="44"/>
  <c r="D831" i="44"/>
  <c r="C831" i="44"/>
  <c r="E830" i="44"/>
  <c r="D830" i="44"/>
  <c r="C830" i="44"/>
  <c r="E829" i="44"/>
  <c r="D829" i="44"/>
  <c r="C829" i="44"/>
  <c r="E828" i="44"/>
  <c r="D828" i="44"/>
  <c r="C828" i="44"/>
  <c r="E827" i="44"/>
  <c r="D827" i="44"/>
  <c r="C827" i="44"/>
  <c r="E826" i="44"/>
  <c r="D826" i="44"/>
  <c r="C826" i="44"/>
  <c r="E825" i="44"/>
  <c r="D825" i="44"/>
  <c r="C825" i="44"/>
  <c r="E824" i="44"/>
  <c r="D824" i="44"/>
  <c r="C824" i="44"/>
  <c r="E823" i="44"/>
  <c r="D823" i="44"/>
  <c r="C823" i="44"/>
  <c r="E822" i="44"/>
  <c r="D822" i="44"/>
  <c r="C822" i="44"/>
  <c r="E821" i="44"/>
  <c r="D821" i="44"/>
  <c r="C821" i="44"/>
  <c r="E820" i="44"/>
  <c r="D820" i="44"/>
  <c r="C820" i="44"/>
  <c r="E819" i="44"/>
  <c r="D819" i="44"/>
  <c r="C819" i="44"/>
  <c r="E818" i="44"/>
  <c r="D818" i="44"/>
  <c r="C818" i="44"/>
  <c r="E817" i="44"/>
  <c r="D817" i="44"/>
  <c r="C817" i="44"/>
  <c r="E816" i="44"/>
  <c r="D816" i="44"/>
  <c r="C816" i="44"/>
  <c r="E815" i="44"/>
  <c r="D815" i="44"/>
  <c r="C815" i="44"/>
  <c r="E814" i="44"/>
  <c r="D814" i="44"/>
  <c r="C814" i="44"/>
  <c r="E813" i="44"/>
  <c r="D813" i="44"/>
  <c r="C813" i="44"/>
  <c r="E812" i="44"/>
  <c r="D812" i="44"/>
  <c r="C812" i="44"/>
  <c r="E811" i="44"/>
  <c r="D811" i="44"/>
  <c r="C811" i="44"/>
  <c r="E810" i="44"/>
  <c r="D810" i="44"/>
  <c r="C810" i="44"/>
  <c r="E809" i="44"/>
  <c r="D809" i="44"/>
  <c r="C809" i="44"/>
  <c r="E808" i="44"/>
  <c r="D808" i="44"/>
  <c r="C808" i="44"/>
  <c r="E807" i="44"/>
  <c r="D807" i="44"/>
  <c r="C807" i="44"/>
  <c r="E806" i="44"/>
  <c r="D806" i="44"/>
  <c r="C806" i="44"/>
  <c r="E805" i="44"/>
  <c r="D805" i="44"/>
  <c r="C805" i="44"/>
  <c r="E804" i="44"/>
  <c r="D804" i="44"/>
  <c r="C804" i="44"/>
  <c r="E803" i="44"/>
  <c r="D803" i="44"/>
  <c r="C803" i="44"/>
  <c r="E802" i="44"/>
  <c r="D802" i="44"/>
  <c r="C802" i="44"/>
  <c r="E801" i="44"/>
  <c r="D801" i="44"/>
  <c r="C801" i="44"/>
  <c r="E800" i="44"/>
  <c r="D800" i="44"/>
  <c r="C800" i="44"/>
  <c r="E799" i="44"/>
  <c r="D799" i="44"/>
  <c r="C799" i="44"/>
  <c r="E798" i="44"/>
  <c r="D798" i="44"/>
  <c r="C798" i="44"/>
  <c r="E797" i="44"/>
  <c r="D797" i="44"/>
  <c r="C797" i="44"/>
  <c r="E796" i="44"/>
  <c r="D796" i="44"/>
  <c r="C796" i="44"/>
  <c r="E795" i="44"/>
  <c r="D795" i="44"/>
  <c r="C795" i="44"/>
  <c r="E794" i="44"/>
  <c r="D794" i="44"/>
  <c r="C794" i="44"/>
  <c r="E793" i="44"/>
  <c r="D793" i="44"/>
  <c r="C793" i="44"/>
  <c r="E792" i="44"/>
  <c r="D792" i="44"/>
  <c r="C792" i="44"/>
  <c r="E791" i="44"/>
  <c r="D791" i="44"/>
  <c r="C791" i="44"/>
  <c r="E790" i="44"/>
  <c r="D790" i="44"/>
  <c r="C790" i="44"/>
  <c r="E789" i="44"/>
  <c r="D789" i="44"/>
  <c r="C789" i="44"/>
  <c r="E788" i="44"/>
  <c r="D788" i="44"/>
  <c r="C788" i="44"/>
  <c r="E787" i="44"/>
  <c r="D787" i="44"/>
  <c r="C787" i="44"/>
  <c r="E786" i="44"/>
  <c r="D786" i="44"/>
  <c r="C786" i="44"/>
  <c r="E785" i="44"/>
  <c r="D785" i="44"/>
  <c r="C785" i="44"/>
  <c r="E784" i="44"/>
  <c r="D784" i="44"/>
  <c r="C784" i="44"/>
  <c r="E783" i="44"/>
  <c r="D783" i="44"/>
  <c r="C783" i="44"/>
  <c r="E782" i="44"/>
  <c r="D782" i="44"/>
  <c r="C782" i="44"/>
  <c r="E781" i="44"/>
  <c r="D781" i="44"/>
  <c r="C781" i="44"/>
  <c r="E780" i="44"/>
  <c r="D780" i="44"/>
  <c r="C780" i="44"/>
  <c r="E779" i="44"/>
  <c r="D779" i="44"/>
  <c r="C779" i="44"/>
  <c r="E778" i="44"/>
  <c r="D778" i="44"/>
  <c r="C778" i="44"/>
  <c r="E777" i="44"/>
  <c r="D777" i="44"/>
  <c r="C777" i="44"/>
  <c r="E776" i="44"/>
  <c r="D776" i="44"/>
  <c r="C776" i="44"/>
  <c r="E775" i="44"/>
  <c r="D775" i="44"/>
  <c r="C775" i="44"/>
  <c r="E774" i="44"/>
  <c r="D774" i="44"/>
  <c r="C774" i="44"/>
  <c r="E773" i="44"/>
  <c r="D773" i="44"/>
  <c r="C773" i="44"/>
  <c r="E772" i="44"/>
  <c r="D772" i="44"/>
  <c r="C772" i="44"/>
  <c r="E771" i="44"/>
  <c r="D771" i="44"/>
  <c r="C771" i="44"/>
  <c r="E770" i="44"/>
  <c r="D770" i="44"/>
  <c r="C770" i="44"/>
  <c r="E769" i="44"/>
  <c r="D769" i="44"/>
  <c r="C769" i="44"/>
  <c r="E768" i="44"/>
  <c r="D768" i="44"/>
  <c r="C768" i="44"/>
  <c r="E767" i="44"/>
  <c r="D767" i="44"/>
  <c r="C767" i="44"/>
  <c r="E766" i="44"/>
  <c r="D766" i="44"/>
  <c r="C766" i="44"/>
  <c r="E765" i="44"/>
  <c r="D765" i="44"/>
  <c r="C765" i="44"/>
  <c r="E764" i="44"/>
  <c r="D764" i="44"/>
  <c r="C764" i="44"/>
  <c r="E763" i="44"/>
  <c r="D763" i="44"/>
  <c r="C763" i="44"/>
  <c r="E762" i="44"/>
  <c r="D762" i="44"/>
  <c r="C762" i="44"/>
  <c r="E761" i="44"/>
  <c r="D761" i="44"/>
  <c r="C761" i="44"/>
  <c r="E760" i="44"/>
  <c r="D760" i="44"/>
  <c r="C760" i="44"/>
  <c r="E759" i="44"/>
  <c r="D759" i="44"/>
  <c r="C759" i="44"/>
  <c r="E758" i="44"/>
  <c r="D758" i="44"/>
  <c r="C758" i="44"/>
  <c r="E757" i="44"/>
  <c r="D757" i="44"/>
  <c r="C757" i="44"/>
  <c r="E756" i="44"/>
  <c r="D756" i="44"/>
  <c r="C756" i="44"/>
  <c r="E755" i="44"/>
  <c r="D755" i="44"/>
  <c r="C755" i="44"/>
  <c r="E754" i="44"/>
  <c r="D754" i="44"/>
  <c r="C754" i="44"/>
  <c r="E753" i="44"/>
  <c r="D753" i="44"/>
  <c r="C753" i="44"/>
  <c r="E752" i="44"/>
  <c r="D752" i="44"/>
  <c r="C752" i="44"/>
  <c r="E751" i="44"/>
  <c r="D751" i="44"/>
  <c r="C751" i="44"/>
  <c r="E750" i="44"/>
  <c r="D750" i="44"/>
  <c r="C750" i="44"/>
  <c r="E749" i="44"/>
  <c r="D749" i="44"/>
  <c r="C749" i="44"/>
  <c r="E748" i="44"/>
  <c r="D748" i="44"/>
  <c r="C748" i="44"/>
  <c r="E747" i="44"/>
  <c r="D747" i="44"/>
  <c r="C747" i="44"/>
  <c r="E746" i="44"/>
  <c r="D746" i="44"/>
  <c r="C746" i="44"/>
  <c r="E745" i="44"/>
  <c r="D745" i="44"/>
  <c r="C745" i="44"/>
  <c r="E744" i="44"/>
  <c r="D744" i="44"/>
  <c r="C744" i="44"/>
  <c r="E743" i="44"/>
  <c r="D743" i="44"/>
  <c r="C743" i="44"/>
  <c r="E742" i="44"/>
  <c r="D742" i="44"/>
  <c r="C742" i="44"/>
  <c r="E741" i="44"/>
  <c r="D741" i="44"/>
  <c r="C741" i="44"/>
  <c r="E740" i="44"/>
  <c r="D740" i="44"/>
  <c r="C740" i="44"/>
  <c r="E739" i="44"/>
  <c r="D739" i="44"/>
  <c r="C739" i="44"/>
  <c r="E738" i="44"/>
  <c r="D738" i="44"/>
  <c r="C738" i="44"/>
  <c r="E737" i="44"/>
  <c r="D737" i="44"/>
  <c r="C737" i="44"/>
  <c r="E736" i="44"/>
  <c r="D736" i="44"/>
  <c r="C736" i="44"/>
  <c r="E735" i="44"/>
  <c r="D735" i="44"/>
  <c r="C735" i="44"/>
  <c r="E734" i="44"/>
  <c r="D734" i="44"/>
  <c r="C734" i="44"/>
  <c r="E733" i="44"/>
  <c r="D733" i="44"/>
  <c r="C733" i="44"/>
  <c r="E732" i="44"/>
  <c r="D732" i="44"/>
  <c r="C732" i="44"/>
  <c r="E731" i="44"/>
  <c r="D731" i="44"/>
  <c r="C731" i="44"/>
  <c r="E730" i="44"/>
  <c r="D730" i="44"/>
  <c r="C730" i="44"/>
  <c r="E729" i="44"/>
  <c r="D729" i="44"/>
  <c r="C729" i="44"/>
  <c r="E728" i="44"/>
  <c r="D728" i="44"/>
  <c r="C728" i="44"/>
  <c r="E727" i="44"/>
  <c r="D727" i="44"/>
  <c r="C727" i="44"/>
  <c r="E726" i="44"/>
  <c r="D726" i="44"/>
  <c r="C726" i="44"/>
  <c r="E725" i="44"/>
  <c r="D725" i="44"/>
  <c r="C725" i="44"/>
  <c r="E724" i="44"/>
  <c r="D724" i="44"/>
  <c r="C724" i="44"/>
  <c r="E723" i="44"/>
  <c r="D723" i="44"/>
  <c r="C723" i="44"/>
  <c r="E722" i="44"/>
  <c r="D722" i="44"/>
  <c r="C722" i="44"/>
  <c r="E721" i="44"/>
  <c r="D721" i="44"/>
  <c r="C721" i="44"/>
  <c r="E720" i="44"/>
  <c r="D720" i="44"/>
  <c r="C720" i="44"/>
  <c r="E719" i="44"/>
  <c r="D719" i="44"/>
  <c r="C719" i="44"/>
  <c r="E718" i="44"/>
  <c r="D718" i="44"/>
  <c r="C718" i="44"/>
  <c r="E717" i="44"/>
  <c r="D717" i="44"/>
  <c r="C717" i="44"/>
  <c r="E716" i="44"/>
  <c r="D716" i="44"/>
  <c r="C716" i="44"/>
  <c r="E715" i="44"/>
  <c r="D715" i="44"/>
  <c r="C715" i="44"/>
  <c r="E714" i="44"/>
  <c r="D714" i="44"/>
  <c r="C714" i="44"/>
  <c r="E713" i="44"/>
  <c r="D713" i="44"/>
  <c r="C713" i="44"/>
  <c r="E712" i="44"/>
  <c r="D712" i="44"/>
  <c r="C712" i="44"/>
  <c r="E711" i="44"/>
  <c r="D711" i="44"/>
  <c r="C711" i="44"/>
  <c r="E710" i="44"/>
  <c r="D710" i="44"/>
  <c r="C710" i="44"/>
  <c r="E709" i="44"/>
  <c r="D709" i="44"/>
  <c r="C709" i="44"/>
  <c r="E708" i="44"/>
  <c r="D708" i="44"/>
  <c r="C708" i="44"/>
  <c r="E707" i="44"/>
  <c r="D707" i="44"/>
  <c r="C707" i="44"/>
  <c r="E706" i="44"/>
  <c r="D706" i="44"/>
  <c r="C706" i="44"/>
  <c r="E705" i="44"/>
  <c r="D705" i="44"/>
  <c r="C705" i="44"/>
  <c r="E704" i="44"/>
  <c r="D704" i="44"/>
  <c r="C704" i="44"/>
  <c r="E703" i="44"/>
  <c r="D703" i="44"/>
  <c r="C703" i="44"/>
  <c r="E702" i="44"/>
  <c r="D702" i="44"/>
  <c r="C702" i="44"/>
  <c r="E701" i="44"/>
  <c r="D701" i="44"/>
  <c r="C701" i="44"/>
  <c r="E700" i="44"/>
  <c r="D700" i="44"/>
  <c r="C700" i="44"/>
  <c r="E699" i="44"/>
  <c r="D699" i="44"/>
  <c r="C699" i="44"/>
  <c r="E698" i="44"/>
  <c r="D698" i="44"/>
  <c r="C698" i="44"/>
  <c r="E697" i="44"/>
  <c r="D697" i="44"/>
  <c r="C697" i="44"/>
  <c r="E696" i="44"/>
  <c r="D696" i="44"/>
  <c r="C696" i="44"/>
  <c r="E695" i="44"/>
  <c r="D695" i="44"/>
  <c r="C695" i="44"/>
  <c r="E694" i="44"/>
  <c r="D694" i="44"/>
  <c r="C694" i="44"/>
  <c r="E693" i="44"/>
  <c r="D693" i="44"/>
  <c r="C693" i="44"/>
  <c r="E692" i="44"/>
  <c r="D692" i="44"/>
  <c r="C692" i="44"/>
  <c r="E691" i="44"/>
  <c r="D691" i="44"/>
  <c r="C691" i="44"/>
  <c r="E690" i="44"/>
  <c r="D690" i="44"/>
  <c r="C690" i="44"/>
  <c r="E689" i="44"/>
  <c r="D689" i="44"/>
  <c r="C689" i="44"/>
  <c r="E688" i="44"/>
  <c r="D688" i="44"/>
  <c r="C688" i="44"/>
  <c r="E687" i="44"/>
  <c r="D687" i="44"/>
  <c r="C687" i="44"/>
  <c r="E686" i="44"/>
  <c r="D686" i="44"/>
  <c r="C686" i="44"/>
  <c r="E685" i="44"/>
  <c r="D685" i="44"/>
  <c r="C685" i="44"/>
  <c r="E684" i="44"/>
  <c r="D684" i="44"/>
  <c r="C684" i="44"/>
  <c r="E683" i="44"/>
  <c r="D683" i="44"/>
  <c r="C683" i="44"/>
  <c r="E682" i="44"/>
  <c r="D682" i="44"/>
  <c r="C682" i="44"/>
  <c r="E681" i="44"/>
  <c r="D681" i="44"/>
  <c r="C681" i="44"/>
  <c r="E680" i="44"/>
  <c r="D680" i="44"/>
  <c r="C680" i="44"/>
  <c r="E679" i="44"/>
  <c r="D679" i="44"/>
  <c r="C679" i="44"/>
  <c r="E678" i="44"/>
  <c r="D678" i="44"/>
  <c r="C678" i="44"/>
  <c r="E677" i="44"/>
  <c r="D677" i="44"/>
  <c r="C677" i="44"/>
  <c r="E676" i="44"/>
  <c r="D676" i="44"/>
  <c r="C676" i="44"/>
  <c r="E675" i="44"/>
  <c r="D675" i="44"/>
  <c r="C675" i="44"/>
  <c r="E674" i="44"/>
  <c r="D674" i="44"/>
  <c r="C674" i="44"/>
  <c r="E673" i="44"/>
  <c r="D673" i="44"/>
  <c r="C673" i="44"/>
  <c r="E672" i="44"/>
  <c r="D672" i="44"/>
  <c r="C672" i="44"/>
  <c r="E671" i="44"/>
  <c r="D671" i="44"/>
  <c r="C671" i="44"/>
  <c r="E670" i="44"/>
  <c r="D670" i="44"/>
  <c r="C670" i="44"/>
  <c r="E669" i="44"/>
  <c r="D669" i="44"/>
  <c r="C669" i="44"/>
  <c r="E668" i="44"/>
  <c r="D668" i="44"/>
  <c r="C668" i="44"/>
  <c r="E667" i="44"/>
  <c r="D667" i="44"/>
  <c r="C667" i="44"/>
  <c r="E666" i="44"/>
  <c r="D666" i="44"/>
  <c r="C666" i="44"/>
  <c r="E665" i="44"/>
  <c r="D665" i="44"/>
  <c r="C665" i="44"/>
  <c r="E664" i="44"/>
  <c r="D664" i="44"/>
  <c r="C664" i="44"/>
  <c r="E663" i="44"/>
  <c r="D663" i="44"/>
  <c r="C663" i="44"/>
  <c r="E662" i="44"/>
  <c r="D662" i="44"/>
  <c r="C662" i="44"/>
  <c r="E661" i="44"/>
  <c r="D661" i="44"/>
  <c r="C661" i="44"/>
  <c r="E660" i="44"/>
  <c r="D660" i="44"/>
  <c r="C660" i="44"/>
  <c r="E659" i="44"/>
  <c r="D659" i="44"/>
  <c r="C659" i="44"/>
  <c r="E658" i="44"/>
  <c r="D658" i="44"/>
  <c r="C658" i="44"/>
  <c r="E657" i="44"/>
  <c r="D657" i="44"/>
  <c r="C657" i="44"/>
  <c r="E656" i="44"/>
  <c r="D656" i="44"/>
  <c r="C656" i="44"/>
  <c r="E655" i="44"/>
  <c r="D655" i="44"/>
  <c r="C655" i="44"/>
  <c r="E654" i="44"/>
  <c r="D654" i="44"/>
  <c r="C654" i="44"/>
  <c r="E653" i="44"/>
  <c r="D653" i="44"/>
  <c r="C653" i="44"/>
  <c r="E652" i="44"/>
  <c r="D652" i="44"/>
  <c r="C652" i="44"/>
  <c r="E651" i="44"/>
  <c r="D651" i="44"/>
  <c r="C651" i="44"/>
  <c r="E650" i="44"/>
  <c r="D650" i="44"/>
  <c r="C650" i="44"/>
  <c r="E649" i="44"/>
  <c r="D649" i="44"/>
  <c r="C649" i="44"/>
  <c r="E648" i="44"/>
  <c r="D648" i="44"/>
  <c r="C648" i="44"/>
  <c r="E647" i="44"/>
  <c r="D647" i="44"/>
  <c r="C647" i="44"/>
  <c r="E646" i="44"/>
  <c r="D646" i="44"/>
  <c r="C646" i="44"/>
  <c r="E645" i="44"/>
  <c r="D645" i="44"/>
  <c r="C645" i="44"/>
  <c r="E644" i="44"/>
  <c r="D644" i="44"/>
  <c r="C644" i="44"/>
  <c r="E643" i="44"/>
  <c r="D643" i="44"/>
  <c r="C643" i="44"/>
  <c r="E642" i="44"/>
  <c r="D642" i="44"/>
  <c r="C642" i="44"/>
  <c r="E641" i="44"/>
  <c r="D641" i="44"/>
  <c r="C641" i="44"/>
  <c r="E640" i="44"/>
  <c r="D640" i="44"/>
  <c r="C640" i="44"/>
  <c r="E639" i="44"/>
  <c r="D639" i="44"/>
  <c r="C639" i="44"/>
  <c r="E638" i="44"/>
  <c r="D638" i="44"/>
  <c r="C638" i="44"/>
  <c r="E637" i="44"/>
  <c r="D637" i="44"/>
  <c r="C637" i="44"/>
  <c r="E636" i="44"/>
  <c r="D636" i="44"/>
  <c r="C636" i="44"/>
  <c r="E635" i="44"/>
  <c r="D635" i="44"/>
  <c r="C635" i="44"/>
  <c r="E634" i="44"/>
  <c r="D634" i="44"/>
  <c r="C634" i="44"/>
  <c r="E633" i="44"/>
  <c r="D633" i="44"/>
  <c r="C633" i="44"/>
  <c r="E632" i="44"/>
  <c r="D632" i="44"/>
  <c r="C632" i="44"/>
  <c r="E631" i="44"/>
  <c r="D631" i="44"/>
  <c r="C631" i="44"/>
  <c r="E630" i="44"/>
  <c r="D630" i="44"/>
  <c r="C630" i="44"/>
  <c r="E629" i="44"/>
  <c r="D629" i="44"/>
  <c r="C629" i="44"/>
  <c r="E628" i="44"/>
  <c r="D628" i="44"/>
  <c r="C628" i="44"/>
  <c r="E627" i="44"/>
  <c r="D627" i="44"/>
  <c r="C627" i="44"/>
  <c r="E626" i="44"/>
  <c r="D626" i="44"/>
  <c r="C626" i="44"/>
  <c r="E625" i="44"/>
  <c r="D625" i="44"/>
  <c r="C625" i="44"/>
  <c r="E624" i="44"/>
  <c r="D624" i="44"/>
  <c r="C624" i="44"/>
  <c r="E623" i="44"/>
  <c r="D623" i="44"/>
  <c r="C623" i="44"/>
  <c r="E622" i="44"/>
  <c r="D622" i="44"/>
  <c r="C622" i="44"/>
  <c r="E621" i="44"/>
  <c r="D621" i="44"/>
  <c r="C621" i="44"/>
  <c r="E620" i="44"/>
  <c r="D620" i="44"/>
  <c r="C620" i="44"/>
  <c r="E619" i="44"/>
  <c r="D619" i="44"/>
  <c r="C619" i="44"/>
  <c r="E618" i="44"/>
  <c r="D618" i="44"/>
  <c r="C618" i="44"/>
  <c r="E617" i="44"/>
  <c r="D617" i="44"/>
  <c r="C617" i="44"/>
  <c r="E616" i="44"/>
  <c r="D616" i="44"/>
  <c r="C616" i="44"/>
  <c r="E615" i="44"/>
  <c r="D615" i="44"/>
  <c r="C615" i="44"/>
  <c r="E614" i="44"/>
  <c r="D614" i="44"/>
  <c r="C614" i="44"/>
  <c r="E613" i="44"/>
  <c r="D613" i="44"/>
  <c r="C613" i="44"/>
  <c r="E612" i="44"/>
  <c r="D612" i="44"/>
  <c r="C612" i="44"/>
  <c r="E611" i="44"/>
  <c r="D611" i="44"/>
  <c r="C611" i="44"/>
  <c r="E610" i="44"/>
  <c r="D610" i="44"/>
  <c r="C610" i="44"/>
  <c r="E609" i="44"/>
  <c r="D609" i="44"/>
  <c r="C609" i="44"/>
  <c r="E608" i="44"/>
  <c r="D608" i="44"/>
  <c r="C608" i="44"/>
  <c r="E607" i="44"/>
  <c r="D607" i="44"/>
  <c r="C607" i="44"/>
  <c r="E606" i="44"/>
  <c r="D606" i="44"/>
  <c r="C606" i="44"/>
  <c r="E605" i="44"/>
  <c r="D605" i="44"/>
  <c r="C605" i="44"/>
  <c r="E604" i="44"/>
  <c r="D604" i="44"/>
  <c r="C604" i="44"/>
  <c r="E603" i="44"/>
  <c r="D603" i="44"/>
  <c r="C603" i="44"/>
  <c r="E602" i="44"/>
  <c r="D602" i="44"/>
  <c r="C602" i="44"/>
  <c r="E601" i="44"/>
  <c r="D601" i="44"/>
  <c r="C601" i="44"/>
  <c r="E600" i="44"/>
  <c r="D600" i="44"/>
  <c r="C600" i="44"/>
  <c r="A600" i="44"/>
  <c r="E599" i="44"/>
  <c r="D599" i="44"/>
  <c r="C599" i="44"/>
  <c r="E598" i="44"/>
  <c r="D598" i="44"/>
  <c r="C598" i="44"/>
  <c r="E597" i="44"/>
  <c r="D597" i="44"/>
  <c r="C597" i="44"/>
  <c r="E596" i="44"/>
  <c r="D596" i="44"/>
  <c r="C596" i="44"/>
  <c r="E595" i="44"/>
  <c r="D595" i="44"/>
  <c r="C595" i="44"/>
  <c r="E594" i="44"/>
  <c r="D594" i="44"/>
  <c r="C594" i="44"/>
  <c r="E593" i="44"/>
  <c r="D593" i="44"/>
  <c r="C593" i="44"/>
  <c r="E592" i="44"/>
  <c r="D592" i="44"/>
  <c r="C592" i="44"/>
  <c r="E591" i="44"/>
  <c r="D591" i="44"/>
  <c r="C591" i="44"/>
  <c r="E590" i="44"/>
  <c r="D590" i="44"/>
  <c r="C590" i="44"/>
  <c r="E589" i="44"/>
  <c r="D589" i="44"/>
  <c r="C589" i="44"/>
  <c r="E588" i="44"/>
  <c r="D588" i="44"/>
  <c r="C588" i="44"/>
  <c r="E587" i="44"/>
  <c r="D587" i="44"/>
  <c r="C587" i="44"/>
  <c r="E586" i="44"/>
  <c r="D586" i="44"/>
  <c r="C586" i="44"/>
  <c r="E585" i="44"/>
  <c r="D585" i="44"/>
  <c r="C585" i="44"/>
  <c r="Z584" i="44"/>
  <c r="Y584" i="44"/>
  <c r="X584" i="44"/>
  <c r="W584" i="44"/>
  <c r="V584" i="44"/>
  <c r="U584" i="44"/>
  <c r="T584" i="44"/>
  <c r="S584" i="44"/>
  <c r="R584" i="44"/>
  <c r="Q584" i="44"/>
  <c r="P584" i="44"/>
  <c r="O584" i="44"/>
  <c r="N584" i="44"/>
  <c r="M584" i="44"/>
  <c r="L584" i="44"/>
  <c r="K584" i="44"/>
  <c r="J584" i="44"/>
  <c r="I584" i="44"/>
  <c r="H584" i="44"/>
  <c r="G584" i="44"/>
  <c r="F584" i="44"/>
  <c r="E584" i="44"/>
  <c r="C584" i="44"/>
  <c r="B584" i="44"/>
  <c r="A584" i="44"/>
  <c r="Z583" i="44"/>
  <c r="Y583" i="44"/>
  <c r="X583" i="44"/>
  <c r="W583" i="44"/>
  <c r="V583" i="44"/>
  <c r="U583" i="44"/>
  <c r="T583" i="44"/>
  <c r="S583" i="44"/>
  <c r="R583" i="44"/>
  <c r="Q583" i="44"/>
  <c r="P583" i="44"/>
  <c r="O583" i="44"/>
  <c r="N583" i="44"/>
  <c r="M583" i="44"/>
  <c r="L583" i="44"/>
  <c r="K583" i="44"/>
  <c r="J583" i="44"/>
  <c r="I583" i="44"/>
  <c r="H583" i="44"/>
  <c r="G583" i="44"/>
  <c r="F583" i="44"/>
  <c r="A29" i="44"/>
  <c r="AB610" i="44" s="1"/>
  <c r="A30" i="44"/>
  <c r="AB611" i="44" s="1"/>
  <c r="A31" i="44"/>
  <c r="AB612" i="44" s="1"/>
  <c r="A32" i="44"/>
  <c r="AB613" i="44" s="1"/>
  <c r="A33" i="44"/>
  <c r="AB614" i="44" s="1"/>
  <c r="A34" i="44"/>
  <c r="AB615" i="44" s="1"/>
  <c r="A35" i="44"/>
  <c r="AB616" i="44" s="1"/>
  <c r="A36" i="44"/>
  <c r="AB617" i="44" s="1"/>
  <c r="A37" i="44"/>
  <c r="AB618" i="44" s="1"/>
  <c r="A38" i="44"/>
  <c r="AB619" i="44" s="1"/>
  <c r="A39" i="44"/>
  <c r="AB620" i="44" s="1"/>
  <c r="A40" i="44"/>
  <c r="AB621" i="44" s="1"/>
  <c r="A41" i="44"/>
  <c r="AB622" i="44" s="1"/>
  <c r="A42" i="44"/>
  <c r="AB623" i="44" s="1"/>
  <c r="A43" i="44"/>
  <c r="AB624" i="44" s="1"/>
  <c r="A44" i="44"/>
  <c r="AB625" i="44" s="1"/>
  <c r="A45" i="44"/>
  <c r="AB626" i="44" s="1"/>
  <c r="A46" i="44"/>
  <c r="AB627" i="44" s="1"/>
  <c r="A47" i="44"/>
  <c r="AB628" i="44" s="1"/>
  <c r="A48" i="44"/>
  <c r="AB629" i="44" s="1"/>
  <c r="A49" i="44"/>
  <c r="AB630" i="44" s="1"/>
  <c r="A50" i="44"/>
  <c r="AB631" i="44" s="1"/>
  <c r="A51" i="44"/>
  <c r="AB632" i="44" s="1"/>
  <c r="A52" i="44"/>
  <c r="AB633" i="44" s="1"/>
  <c r="A53" i="44"/>
  <c r="AB634" i="44" s="1"/>
  <c r="A54" i="44"/>
  <c r="AB635" i="44" s="1"/>
  <c r="A55" i="44"/>
  <c r="AB636" i="44" s="1"/>
  <c r="A56" i="44"/>
  <c r="AB637" i="44" s="1"/>
  <c r="A57" i="44"/>
  <c r="AB638" i="44" s="1"/>
  <c r="A58" i="44"/>
  <c r="AB639" i="44" s="1"/>
  <c r="A59" i="44"/>
  <c r="AB640" i="44" s="1"/>
  <c r="A60" i="44"/>
  <c r="AB641" i="44" s="1"/>
  <c r="A61" i="44"/>
  <c r="AB642" i="44" s="1"/>
  <c r="A62" i="44"/>
  <c r="AB643" i="44" s="1"/>
  <c r="A63" i="44"/>
  <c r="AB644" i="44" s="1"/>
  <c r="A64" i="44"/>
  <c r="AB645" i="44" s="1"/>
  <c r="A65" i="44"/>
  <c r="AB646" i="44" s="1"/>
  <c r="A66" i="44"/>
  <c r="AB647" i="44" s="1"/>
  <c r="A67" i="44"/>
  <c r="AB648" i="44" s="1"/>
  <c r="A68" i="44"/>
  <c r="AB649" i="44" s="1"/>
  <c r="A69" i="44"/>
  <c r="AB650" i="44" s="1"/>
  <c r="A70" i="44"/>
  <c r="AB651" i="44" s="1"/>
  <c r="A71" i="44"/>
  <c r="AB652" i="44" s="1"/>
  <c r="A72" i="44"/>
  <c r="AB653" i="44" s="1"/>
  <c r="A73" i="44"/>
  <c r="AB654" i="44" s="1"/>
  <c r="A74" i="44"/>
  <c r="AB655" i="44" s="1"/>
  <c r="A75" i="44"/>
  <c r="AB656" i="44" s="1"/>
  <c r="A76" i="44"/>
  <c r="AB657" i="44" s="1"/>
  <c r="A77" i="44"/>
  <c r="AB658" i="44" s="1"/>
  <c r="A78" i="44"/>
  <c r="AB659" i="44" s="1"/>
  <c r="A79" i="44"/>
  <c r="AB660" i="44" s="1"/>
  <c r="A80" i="44"/>
  <c r="AB661" i="44" s="1"/>
  <c r="A81" i="44"/>
  <c r="AB662" i="44" s="1"/>
  <c r="A82" i="44"/>
  <c r="AB663" i="44" s="1"/>
  <c r="A83" i="44"/>
  <c r="AB664" i="44" s="1"/>
  <c r="A84" i="44"/>
  <c r="AB665" i="44" s="1"/>
  <c r="A85" i="44"/>
  <c r="AB666" i="44" s="1"/>
  <c r="A86" i="44"/>
  <c r="AB667" i="44" s="1"/>
  <c r="A87" i="44"/>
  <c r="AB668" i="44" s="1"/>
  <c r="A88" i="44"/>
  <c r="AB669" i="44" s="1"/>
  <c r="A89" i="44"/>
  <c r="AB670" i="44" s="1"/>
  <c r="A90" i="44"/>
  <c r="AB671" i="44" s="1"/>
  <c r="A91" i="44"/>
  <c r="AB672" i="44" s="1"/>
  <c r="A92" i="44"/>
  <c r="AB673" i="44" s="1"/>
  <c r="A93" i="44"/>
  <c r="AB674" i="44" s="1"/>
  <c r="A94" i="44"/>
  <c r="AB675" i="44" s="1"/>
  <c r="A95" i="44"/>
  <c r="AB676" i="44" s="1"/>
  <c r="A96" i="44"/>
  <c r="AB677" i="44" s="1"/>
  <c r="A97" i="44"/>
  <c r="AB678" i="44" s="1"/>
  <c r="A98" i="44"/>
  <c r="AB679" i="44" s="1"/>
  <c r="A99" i="44"/>
  <c r="AB680" i="44" s="1"/>
  <c r="A100" i="44"/>
  <c r="AB681" i="44" s="1"/>
  <c r="A101" i="44"/>
  <c r="AB682" i="44" s="1"/>
  <c r="A102" i="44"/>
  <c r="AB683" i="44" s="1"/>
  <c r="A103" i="44"/>
  <c r="AB684" i="44" s="1"/>
  <c r="A104" i="44"/>
  <c r="AB685" i="44" s="1"/>
  <c r="A105" i="44"/>
  <c r="AB686" i="44" s="1"/>
  <c r="A106" i="44"/>
  <c r="AB687" i="44" s="1"/>
  <c r="A107" i="44"/>
  <c r="AB688" i="44" s="1"/>
  <c r="A108" i="44"/>
  <c r="AB689" i="44" s="1"/>
  <c r="A109" i="44"/>
  <c r="AB690" i="44" s="1"/>
  <c r="A110" i="44"/>
  <c r="AB691" i="44" s="1"/>
  <c r="A111" i="44"/>
  <c r="AB692" i="44" s="1"/>
  <c r="A112" i="44"/>
  <c r="AB693" i="44" s="1"/>
  <c r="A113" i="44"/>
  <c r="AB694" i="44" s="1"/>
  <c r="A114" i="44"/>
  <c r="AB695" i="44" s="1"/>
  <c r="A115" i="44"/>
  <c r="AB696" i="44" s="1"/>
  <c r="A116" i="44"/>
  <c r="AB697" i="44" s="1"/>
  <c r="A117" i="44"/>
  <c r="AB698" i="44" s="1"/>
  <c r="A118" i="44"/>
  <c r="AB699" i="44" s="1"/>
  <c r="A119" i="44"/>
  <c r="AB700" i="44" s="1"/>
  <c r="A120" i="44"/>
  <c r="AB701" i="44" s="1"/>
  <c r="A121" i="44"/>
  <c r="AB702" i="44" s="1"/>
  <c r="A122" i="44"/>
  <c r="AB703" i="44" s="1"/>
  <c r="A123" i="44"/>
  <c r="AB704" i="44" s="1"/>
  <c r="A124" i="44"/>
  <c r="AB705" i="44" s="1"/>
  <c r="A125" i="44"/>
  <c r="AB706" i="44" s="1"/>
  <c r="A126" i="44"/>
  <c r="AB707" i="44" s="1"/>
  <c r="A127" i="44"/>
  <c r="AB708" i="44" s="1"/>
  <c r="A128" i="44"/>
  <c r="AB709" i="44" s="1"/>
  <c r="A129" i="44"/>
  <c r="AB710" i="44" s="1"/>
  <c r="A130" i="44"/>
  <c r="AB711" i="44" s="1"/>
  <c r="A131" i="44"/>
  <c r="AB712" i="44" s="1"/>
  <c r="A132" i="44"/>
  <c r="AB713" i="44" s="1"/>
  <c r="A133" i="44"/>
  <c r="AB714" i="44" s="1"/>
  <c r="A134" i="44"/>
  <c r="AB715" i="44" s="1"/>
  <c r="A135" i="44"/>
  <c r="AB716" i="44" s="1"/>
  <c r="A136" i="44"/>
  <c r="AB717" i="44" s="1"/>
  <c r="A137" i="44"/>
  <c r="AB718" i="44" s="1"/>
  <c r="A138" i="44"/>
  <c r="AB719" i="44" s="1"/>
  <c r="A139" i="44"/>
  <c r="AB720" i="44" s="1"/>
  <c r="A140" i="44"/>
  <c r="AB721" i="44" s="1"/>
  <c r="A141" i="44"/>
  <c r="AB722" i="44" s="1"/>
  <c r="A142" i="44"/>
  <c r="AB723" i="44" s="1"/>
  <c r="A143" i="44"/>
  <c r="AB724" i="44" s="1"/>
  <c r="A144" i="44"/>
  <c r="AB725" i="44" s="1"/>
  <c r="A145" i="44"/>
  <c r="AB726" i="44" s="1"/>
  <c r="A146" i="44"/>
  <c r="AB727" i="44" s="1"/>
  <c r="A147" i="44"/>
  <c r="AB728" i="44" s="1"/>
  <c r="A148" i="44"/>
  <c r="AB729" i="44" s="1"/>
  <c r="A149" i="44"/>
  <c r="AB730" i="44" s="1"/>
  <c r="A150" i="44"/>
  <c r="AB731" i="44" s="1"/>
  <c r="A151" i="44"/>
  <c r="AB732" i="44" s="1"/>
  <c r="A152" i="44"/>
  <c r="AB733" i="44" s="1"/>
  <c r="A153" i="44"/>
  <c r="AB734" i="44" s="1"/>
  <c r="A154" i="44"/>
  <c r="AB735" i="44" s="1"/>
  <c r="A155" i="44"/>
  <c r="AB736" i="44" s="1"/>
  <c r="A156" i="44"/>
  <c r="AB737" i="44" s="1"/>
  <c r="A157" i="44"/>
  <c r="AB738" i="44" s="1"/>
  <c r="A158" i="44"/>
  <c r="AB739" i="44" s="1"/>
  <c r="A159" i="44"/>
  <c r="AB740" i="44" s="1"/>
  <c r="A160" i="44"/>
  <c r="AB741" i="44" s="1"/>
  <c r="A161" i="44"/>
  <c r="AB742" i="44" s="1"/>
  <c r="A162" i="44"/>
  <c r="AB743" i="44" s="1"/>
  <c r="A163" i="44"/>
  <c r="AB744" i="44" s="1"/>
  <c r="A164" i="44"/>
  <c r="AB745" i="44" s="1"/>
  <c r="A165" i="44"/>
  <c r="AB746" i="44" s="1"/>
  <c r="A166" i="44"/>
  <c r="AB747" i="44" s="1"/>
  <c r="A167" i="44"/>
  <c r="AB748" i="44" s="1"/>
  <c r="A168" i="44"/>
  <c r="AB749" i="44" s="1"/>
  <c r="A169" i="44"/>
  <c r="AB750" i="44" s="1"/>
  <c r="A170" i="44"/>
  <c r="AB751" i="44" s="1"/>
  <c r="A171" i="44"/>
  <c r="AB752" i="44" s="1"/>
  <c r="A172" i="44"/>
  <c r="AB753" i="44" s="1"/>
  <c r="A173" i="44"/>
  <c r="AB754" i="44" s="1"/>
  <c r="A174" i="44"/>
  <c r="AB755" i="44" s="1"/>
  <c r="A175" i="44"/>
  <c r="AB756" i="44" s="1"/>
  <c r="A176" i="44"/>
  <c r="AB757" i="44" s="1"/>
  <c r="A177" i="44"/>
  <c r="AB758" i="44" s="1"/>
  <c r="A178" i="44"/>
  <c r="AB759" i="44" s="1"/>
  <c r="A179" i="44"/>
  <c r="AB760" i="44" s="1"/>
  <c r="A180" i="44"/>
  <c r="AB761" i="44" s="1"/>
  <c r="A181" i="44"/>
  <c r="AB762" i="44" s="1"/>
  <c r="A182" i="44"/>
  <c r="AB763" i="44" s="1"/>
  <c r="A183" i="44"/>
  <c r="AB764" i="44" s="1"/>
  <c r="A184" i="44"/>
  <c r="AB765" i="44" s="1"/>
  <c r="A185" i="44"/>
  <c r="AB766" i="44" s="1"/>
  <c r="A186" i="44"/>
  <c r="AB767" i="44" s="1"/>
  <c r="A187" i="44"/>
  <c r="AB768" i="44" s="1"/>
  <c r="A188" i="44"/>
  <c r="AB769" i="44" s="1"/>
  <c r="A189" i="44"/>
  <c r="AB770" i="44" s="1"/>
  <c r="A190" i="44"/>
  <c r="AB771" i="44" s="1"/>
  <c r="A191" i="44"/>
  <c r="AB772" i="44" s="1"/>
  <c r="A192" i="44"/>
  <c r="AB773" i="44" s="1"/>
  <c r="A193" i="44"/>
  <c r="AB774" i="44" s="1"/>
  <c r="A194" i="44"/>
  <c r="AB775" i="44" s="1"/>
  <c r="A195" i="44"/>
  <c r="AB776" i="44" s="1"/>
  <c r="A196" i="44"/>
  <c r="AB777" i="44" s="1"/>
  <c r="A197" i="44"/>
  <c r="AB778" i="44" s="1"/>
  <c r="A198" i="44"/>
  <c r="AB779" i="44" s="1"/>
  <c r="A199" i="44"/>
  <c r="AB780" i="44" s="1"/>
  <c r="A200" i="44"/>
  <c r="AB781" i="44" s="1"/>
  <c r="A201" i="44"/>
  <c r="AB782" i="44" s="1"/>
  <c r="A202" i="44"/>
  <c r="AB783" i="44" s="1"/>
  <c r="A203" i="44"/>
  <c r="AB784" i="44" s="1"/>
  <c r="A204" i="44"/>
  <c r="AB785" i="44" s="1"/>
  <c r="A205" i="44"/>
  <c r="AB786" i="44" s="1"/>
  <c r="A206" i="44"/>
  <c r="AB787" i="44" s="1"/>
  <c r="A207" i="44"/>
  <c r="AB788" i="44" s="1"/>
  <c r="A208" i="44"/>
  <c r="AB789" i="44" s="1"/>
  <c r="A209" i="44"/>
  <c r="AB790" i="44" s="1"/>
  <c r="A210" i="44"/>
  <c r="AB791" i="44" s="1"/>
  <c r="A211" i="44"/>
  <c r="AB792" i="44" s="1"/>
  <c r="A212" i="44"/>
  <c r="AB793" i="44" s="1"/>
  <c r="A213" i="44"/>
  <c r="AB794" i="44" s="1"/>
  <c r="A214" i="44"/>
  <c r="AB795" i="44" s="1"/>
  <c r="A215" i="44"/>
  <c r="AB796" i="44" s="1"/>
  <c r="A216" i="44"/>
  <c r="AB797" i="44" s="1"/>
  <c r="A217" i="44"/>
  <c r="AB798" i="44" s="1"/>
  <c r="A218" i="44"/>
  <c r="AB799" i="44" s="1"/>
  <c r="A219" i="44"/>
  <c r="AB800" i="44" s="1"/>
  <c r="A220" i="44"/>
  <c r="AB801" i="44" s="1"/>
  <c r="A221" i="44"/>
  <c r="AB802" i="44" s="1"/>
  <c r="A222" i="44"/>
  <c r="AB803" i="44" s="1"/>
  <c r="A223" i="44"/>
  <c r="AB804" i="44" s="1"/>
  <c r="A224" i="44"/>
  <c r="AB805" i="44" s="1"/>
  <c r="A225" i="44"/>
  <c r="AB806" i="44" s="1"/>
  <c r="A226" i="44"/>
  <c r="AB807" i="44" s="1"/>
  <c r="A227" i="44"/>
  <c r="AB808" i="44" s="1"/>
  <c r="A228" i="44"/>
  <c r="AB809" i="44" s="1"/>
  <c r="A229" i="44"/>
  <c r="AB810" i="44" s="1"/>
  <c r="A230" i="44"/>
  <c r="AB811" i="44" s="1"/>
  <c r="A231" i="44"/>
  <c r="AB812" i="44" s="1"/>
  <c r="A232" i="44"/>
  <c r="AB813" i="44" s="1"/>
  <c r="A233" i="44"/>
  <c r="AB814" i="44" s="1"/>
  <c r="A234" i="44"/>
  <c r="AB815" i="44" s="1"/>
  <c r="A235" i="44"/>
  <c r="AB816" i="44" s="1"/>
  <c r="A236" i="44"/>
  <c r="AB817" i="44" s="1"/>
  <c r="A237" i="44"/>
  <c r="AB818" i="44" s="1"/>
  <c r="A238" i="44"/>
  <c r="AB819" i="44" s="1"/>
  <c r="A239" i="44"/>
  <c r="AB820" i="44" s="1"/>
  <c r="A240" i="44"/>
  <c r="AB821" i="44" s="1"/>
  <c r="A241" i="44"/>
  <c r="AB822" i="44" s="1"/>
  <c r="A242" i="44"/>
  <c r="AB823" i="44" s="1"/>
  <c r="A243" i="44"/>
  <c r="AB824" i="44" s="1"/>
  <c r="A244" i="44"/>
  <c r="AB825" i="44" s="1"/>
  <c r="A245" i="44"/>
  <c r="AB826" i="44" s="1"/>
  <c r="A246" i="44"/>
  <c r="AB827" i="44" s="1"/>
  <c r="A247" i="44"/>
  <c r="AB828" i="44" s="1"/>
  <c r="A248" i="44"/>
  <c r="AB829" i="44" s="1"/>
  <c r="A249" i="44"/>
  <c r="AB830" i="44" s="1"/>
  <c r="A250" i="44"/>
  <c r="AB831" i="44" s="1"/>
  <c r="A251" i="44"/>
  <c r="AB832" i="44" s="1"/>
  <c r="A252" i="44"/>
  <c r="AB833" i="44" s="1"/>
  <c r="A253" i="44"/>
  <c r="AB834" i="44" s="1"/>
  <c r="A254" i="44"/>
  <c r="AB835" i="44" s="1"/>
  <c r="A255" i="44"/>
  <c r="AB836" i="44" s="1"/>
  <c r="A256" i="44"/>
  <c r="AB837" i="44" s="1"/>
  <c r="A257" i="44"/>
  <c r="AB838" i="44" s="1"/>
  <c r="A258" i="44"/>
  <c r="AB839" i="44" s="1"/>
  <c r="A259" i="44"/>
  <c r="AB840" i="44" s="1"/>
  <c r="A260" i="44"/>
  <c r="AB841" i="44" s="1"/>
  <c r="A261" i="44"/>
  <c r="AB842" i="44" s="1"/>
  <c r="A262" i="44"/>
  <c r="AB843" i="44" s="1"/>
  <c r="A263" i="44"/>
  <c r="AB844" i="44" s="1"/>
  <c r="A264" i="44"/>
  <c r="AB845" i="44" s="1"/>
  <c r="A265" i="44"/>
  <c r="AB846" i="44" s="1"/>
  <c r="A266" i="44"/>
  <c r="AB847" i="44" s="1"/>
  <c r="A267" i="44"/>
  <c r="AB848" i="44" s="1"/>
  <c r="A268" i="44"/>
  <c r="AB849" i="44" s="1"/>
  <c r="A269" i="44"/>
  <c r="AB850" i="44" s="1"/>
  <c r="A270" i="44"/>
  <c r="AB851" i="44" s="1"/>
  <c r="A271" i="44"/>
  <c r="AB852" i="44" s="1"/>
  <c r="A272" i="44"/>
  <c r="AB853" i="44" s="1"/>
  <c r="A273" i="44"/>
  <c r="AB854" i="44" s="1"/>
  <c r="A274" i="44"/>
  <c r="AB855" i="44" s="1"/>
  <c r="A275" i="44"/>
  <c r="AB856" i="44" s="1"/>
  <c r="A276" i="44"/>
  <c r="AB857" i="44" s="1"/>
  <c r="A277" i="44"/>
  <c r="AB858" i="44" s="1"/>
  <c r="A278" i="44"/>
  <c r="AB859" i="44" s="1"/>
  <c r="A279" i="44"/>
  <c r="AB860" i="44" s="1"/>
  <c r="A280" i="44"/>
  <c r="AB861" i="44" s="1"/>
  <c r="A281" i="44"/>
  <c r="AB862" i="44" s="1"/>
  <c r="A282" i="44"/>
  <c r="AB863" i="44" s="1"/>
  <c r="A283" i="44"/>
  <c r="AB864" i="44" s="1"/>
  <c r="A284" i="44"/>
  <c r="AB865" i="44" s="1"/>
  <c r="A285" i="44"/>
  <c r="AB866" i="44" s="1"/>
  <c r="A286" i="44"/>
  <c r="AB867" i="44" s="1"/>
  <c r="A287" i="44"/>
  <c r="AB868" i="44" s="1"/>
  <c r="A288" i="44"/>
  <c r="AB869" i="44" s="1"/>
  <c r="A289" i="44"/>
  <c r="AB870" i="44" s="1"/>
  <c r="A290" i="44"/>
  <c r="AB871" i="44" s="1"/>
  <c r="A291" i="44"/>
  <c r="AB872" i="44" s="1"/>
  <c r="A5" i="44"/>
  <c r="AB586" i="44" s="1"/>
  <c r="A6" i="44"/>
  <c r="AB587" i="44" s="1"/>
  <c r="A7" i="44"/>
  <c r="AB588" i="44" s="1"/>
  <c r="A8" i="44"/>
  <c r="AB589" i="44" s="1"/>
  <c r="A9" i="44"/>
  <c r="AB590" i="44" s="1"/>
  <c r="A10" i="44"/>
  <c r="AB591" i="44" s="1"/>
  <c r="A11" i="44"/>
  <c r="AB592" i="44" s="1"/>
  <c r="A12" i="44"/>
  <c r="AB593" i="44" s="1"/>
  <c r="A13" i="44"/>
  <c r="AB594" i="44" s="1"/>
  <c r="A14" i="44"/>
  <c r="AB595" i="44" s="1"/>
  <c r="A15" i="44"/>
  <c r="AB596" i="44" s="1"/>
  <c r="A16" i="44"/>
  <c r="AB597" i="44" s="1"/>
  <c r="A17" i="44"/>
  <c r="AB598" i="44" s="1"/>
  <c r="A18" i="44"/>
  <c r="AB599" i="44" s="1"/>
  <c r="A19" i="44"/>
  <c r="AB600" i="44" s="1"/>
  <c r="A20" i="44"/>
  <c r="AB601" i="44" s="1"/>
  <c r="A21" i="44"/>
  <c r="AB602" i="44" s="1"/>
  <c r="A22" i="44"/>
  <c r="AB603" i="44" s="1"/>
  <c r="A23" i="44"/>
  <c r="AB604" i="44" s="1"/>
  <c r="A24" i="44"/>
  <c r="AB605" i="44" s="1"/>
  <c r="A25" i="44"/>
  <c r="AB606" i="44" s="1"/>
  <c r="A26" i="44"/>
  <c r="AB607" i="44" s="1"/>
  <c r="A27" i="44"/>
  <c r="AB608" i="44" s="1"/>
  <c r="A28" i="44"/>
  <c r="AB609" i="44" s="1"/>
  <c r="A4" i="44"/>
  <c r="AB585" i="44" s="1"/>
  <c r="B22" i="47"/>
  <c r="C22" i="47"/>
  <c r="B23" i="47"/>
  <c r="C23" i="47"/>
  <c r="B24" i="47"/>
  <c r="C24" i="47"/>
  <c r="B25" i="47"/>
  <c r="C25" i="47"/>
  <c r="B26" i="47"/>
  <c r="C26" i="47"/>
  <c r="B27" i="47"/>
  <c r="C27" i="47"/>
  <c r="B28" i="47"/>
  <c r="C28" i="47"/>
  <c r="B29" i="47"/>
  <c r="C29" i="47"/>
  <c r="B30" i="47"/>
  <c r="C30" i="47"/>
  <c r="B31" i="47"/>
  <c r="C31" i="47"/>
  <c r="B32" i="47"/>
  <c r="C32" i="47"/>
  <c r="C21" i="47"/>
  <c r="B21" i="47"/>
  <c r="J272" i="52" l="1"/>
  <c r="X188" i="52"/>
  <c r="I116" i="52"/>
  <c r="F56" i="52"/>
  <c r="AB152" i="52"/>
  <c r="AC32" i="52"/>
  <c r="N8" i="52"/>
  <c r="AA272" i="52"/>
  <c r="AB92" i="52"/>
  <c r="Z224" i="52"/>
  <c r="T224" i="52"/>
  <c r="G68" i="52"/>
  <c r="S104" i="52"/>
  <c r="R8" i="52"/>
  <c r="W284" i="52"/>
  <c r="Z200" i="52"/>
  <c r="Y20" i="52"/>
  <c r="S176" i="52"/>
  <c r="AB272" i="52"/>
  <c r="I176" i="52"/>
  <c r="H68" i="52"/>
  <c r="AI68" i="52" s="1"/>
  <c r="H92" i="52"/>
  <c r="Q176" i="52"/>
  <c r="W20" i="52"/>
  <c r="I248" i="52"/>
  <c r="AC188" i="52"/>
  <c r="R200" i="52"/>
  <c r="M140" i="52"/>
  <c r="V128" i="52"/>
  <c r="Q248" i="52"/>
  <c r="AA92" i="52"/>
  <c r="AB284" i="52"/>
  <c r="L272" i="52"/>
  <c r="Y226" i="52"/>
  <c r="AC8" i="52"/>
  <c r="P248" i="52"/>
  <c r="G8" i="52"/>
  <c r="AI8" i="52" s="1"/>
  <c r="O188" i="52"/>
  <c r="J68" i="52"/>
  <c r="L140" i="52"/>
  <c r="O224" i="52"/>
  <c r="I188" i="52"/>
  <c r="T176" i="52"/>
  <c r="AB164" i="52"/>
  <c r="S20" i="52"/>
  <c r="Q260" i="52"/>
  <c r="AB128" i="52"/>
  <c r="K116" i="52"/>
  <c r="X260" i="52"/>
  <c r="P200" i="52"/>
  <c r="U56" i="52"/>
  <c r="R284" i="52"/>
  <c r="V212" i="52"/>
  <c r="U236" i="52"/>
  <c r="Q188" i="52"/>
  <c r="W68" i="52"/>
  <c r="S116" i="52"/>
  <c r="G34" i="51"/>
  <c r="G224" i="52"/>
  <c r="V262" i="52"/>
  <c r="J176" i="52"/>
  <c r="P284" i="52"/>
  <c r="Z128" i="52"/>
  <c r="H176" i="52"/>
  <c r="P44" i="52"/>
  <c r="AI44" i="52" s="1"/>
  <c r="AB236" i="52"/>
  <c r="N104" i="52"/>
  <c r="O284" i="52"/>
  <c r="H44" i="52"/>
  <c r="Z248" i="52"/>
  <c r="V68" i="52"/>
  <c r="V260" i="52"/>
  <c r="Y260" i="52"/>
  <c r="I164" i="52"/>
  <c r="W56" i="52"/>
  <c r="X44" i="52"/>
  <c r="J164" i="52"/>
  <c r="Q224" i="52"/>
  <c r="Y212" i="52"/>
  <c r="K152" i="52"/>
  <c r="G128" i="52"/>
  <c r="I212" i="52"/>
  <c r="X68" i="52"/>
  <c r="AB116" i="52"/>
  <c r="AA250" i="52"/>
  <c r="S212" i="52"/>
  <c r="AI212" i="52" s="1"/>
  <c r="P152" i="52"/>
  <c r="AI152" i="52" s="1"/>
  <c r="AA164" i="52"/>
  <c r="T68" i="52"/>
  <c r="M80" i="52"/>
  <c r="G32" i="52"/>
  <c r="Y44" i="52"/>
  <c r="I224" i="52"/>
  <c r="I56" i="52"/>
  <c r="M44" i="52"/>
  <c r="AC212" i="52"/>
  <c r="W272" i="52"/>
  <c r="L8" i="52"/>
  <c r="S224" i="52"/>
  <c r="Q116" i="52"/>
  <c r="AA128" i="52"/>
  <c r="R272" i="52"/>
  <c r="K104" i="52"/>
  <c r="H200" i="52"/>
  <c r="T104" i="52"/>
  <c r="AA176" i="52"/>
  <c r="F176" i="52"/>
  <c r="Y68" i="52"/>
  <c r="Y104" i="52"/>
  <c r="U142" i="52"/>
  <c r="V140" i="52"/>
  <c r="F152" i="52"/>
  <c r="AA20" i="52"/>
  <c r="F20" i="52"/>
  <c r="R92" i="52"/>
  <c r="G212" i="52"/>
  <c r="AB68" i="52"/>
  <c r="K248" i="52"/>
  <c r="U92" i="52"/>
  <c r="I152" i="52"/>
  <c r="W140" i="52"/>
  <c r="U44" i="52"/>
  <c r="G20" i="52"/>
  <c r="AC104" i="52"/>
  <c r="I260" i="52"/>
  <c r="G200" i="52"/>
  <c r="O32" i="52"/>
  <c r="M164" i="52"/>
  <c r="F248" i="52"/>
  <c r="V152" i="52"/>
  <c r="S248" i="52"/>
  <c r="AI248" i="52" s="1"/>
  <c r="P128" i="52"/>
  <c r="AI128" i="52" s="1"/>
  <c r="P56" i="52"/>
  <c r="W212" i="52"/>
  <c r="AA82" i="52"/>
  <c r="Y284" i="52"/>
  <c r="V176" i="52"/>
  <c r="L80" i="52"/>
  <c r="I80" i="52"/>
  <c r="L188" i="52"/>
  <c r="G44" i="52"/>
  <c r="X20" i="52"/>
  <c r="AB80" i="52"/>
  <c r="I128" i="52"/>
  <c r="AA104" i="52"/>
  <c r="O152" i="52"/>
  <c r="N176" i="52"/>
  <c r="P32" i="52"/>
  <c r="T188" i="52"/>
  <c r="I140" i="52"/>
  <c r="T200" i="52"/>
  <c r="R164" i="52"/>
  <c r="M116" i="52"/>
  <c r="G260" i="52"/>
  <c r="AI260" i="52" s="1"/>
  <c r="K236" i="52"/>
  <c r="P236" i="52"/>
  <c r="AC200" i="52"/>
  <c r="AC92" i="52"/>
  <c r="F116" i="52"/>
  <c r="AB106" i="52"/>
  <c r="H224" i="52"/>
  <c r="U80" i="52"/>
  <c r="V116" i="52"/>
  <c r="H188" i="52"/>
  <c r="R32" i="52"/>
  <c r="AB104" i="52"/>
  <c r="Y164" i="52"/>
  <c r="R44" i="52"/>
  <c r="R140" i="52"/>
  <c r="P92" i="52"/>
  <c r="O164" i="52"/>
  <c r="H116" i="52"/>
  <c r="W128" i="52"/>
  <c r="L92" i="52"/>
  <c r="Q272" i="52"/>
  <c r="Q200" i="52"/>
  <c r="AI200" i="52" s="1"/>
  <c r="F140" i="52"/>
  <c r="H152" i="52"/>
  <c r="Z140" i="52"/>
  <c r="H272" i="52"/>
  <c r="J8" i="52"/>
  <c r="S236" i="52"/>
  <c r="Z32" i="52"/>
  <c r="AC56" i="52"/>
  <c r="M56" i="52"/>
  <c r="Y274" i="52"/>
  <c r="P250" i="52"/>
  <c r="U164" i="52"/>
  <c r="U200" i="52"/>
  <c r="I68" i="52"/>
  <c r="AA152" i="52"/>
  <c r="N116" i="52"/>
  <c r="S188" i="52"/>
  <c r="T212" i="52"/>
  <c r="F80" i="52"/>
  <c r="F236" i="52"/>
  <c r="H140" i="52"/>
  <c r="AI140" i="52" s="1"/>
  <c r="F224" i="52"/>
  <c r="AI224" i="52" s="1"/>
  <c r="I8" i="52"/>
  <c r="K188" i="52"/>
  <c r="L212" i="52"/>
  <c r="X140" i="52"/>
  <c r="G272" i="52"/>
  <c r="Q20" i="52"/>
  <c r="AC176" i="52"/>
  <c r="J32" i="52"/>
  <c r="L32" i="52"/>
  <c r="S44" i="52"/>
  <c r="F212" i="52"/>
  <c r="O116" i="52"/>
  <c r="J56" i="52"/>
  <c r="X8" i="52"/>
  <c r="P199" i="52"/>
  <c r="T94" i="52"/>
  <c r="U202" i="52"/>
  <c r="G140" i="52"/>
  <c r="AA44" i="52"/>
  <c r="N284" i="52"/>
  <c r="AI284" i="52" s="1"/>
  <c r="X176" i="52"/>
  <c r="P272" i="52"/>
  <c r="Y272" i="52"/>
  <c r="N272" i="52"/>
  <c r="O104" i="52"/>
  <c r="U128" i="52"/>
  <c r="N68" i="52"/>
  <c r="P188" i="52"/>
  <c r="T260" i="52"/>
  <c r="U140" i="52"/>
  <c r="Z152" i="52"/>
  <c r="J140" i="52"/>
  <c r="L56" i="52"/>
  <c r="AI56" i="52" s="1"/>
  <c r="L20" i="52"/>
  <c r="W8" i="52"/>
  <c r="T128" i="52"/>
  <c r="S152" i="52"/>
  <c r="AA236" i="52"/>
  <c r="O236" i="52"/>
  <c r="Q164" i="52"/>
  <c r="Y200" i="52"/>
  <c r="AA91" i="52"/>
  <c r="V171" i="52"/>
  <c r="W195" i="52"/>
  <c r="S159" i="52"/>
  <c r="W135" i="52"/>
  <c r="N267" i="52"/>
  <c r="O267" i="52"/>
  <c r="T219" i="52"/>
  <c r="AB195" i="52"/>
  <c r="H267" i="52"/>
  <c r="L279" i="52"/>
  <c r="AB87" i="52"/>
  <c r="Q231" i="52"/>
  <c r="AA75" i="52"/>
  <c r="AA267" i="52"/>
  <c r="R171" i="52"/>
  <c r="P195" i="52"/>
  <c r="T195" i="52"/>
  <c r="U111" i="52"/>
  <c r="M113" i="52"/>
  <c r="W269" i="52"/>
  <c r="M197" i="52"/>
  <c r="H70" i="52"/>
  <c r="I154" i="52"/>
  <c r="X113" i="52"/>
  <c r="Q185" i="52"/>
  <c r="H89" i="52"/>
  <c r="F5" i="52"/>
  <c r="O221" i="52"/>
  <c r="K53" i="52"/>
  <c r="T89" i="52"/>
  <c r="J17" i="52"/>
  <c r="M77" i="52"/>
  <c r="O72" i="52"/>
  <c r="J89" i="52"/>
  <c r="AA149" i="52"/>
  <c r="H216" i="52"/>
  <c r="P216" i="52"/>
  <c r="N72" i="52"/>
  <c r="N144" i="52"/>
  <c r="X204" i="52"/>
  <c r="K48" i="52"/>
  <c r="U108" i="52"/>
  <c r="N12" i="52"/>
  <c r="M168" i="52"/>
  <c r="AI168" i="52" s="1"/>
  <c r="AA192" i="52"/>
  <c r="M192" i="52"/>
  <c r="AI192" i="52" s="1"/>
  <c r="F24" i="52"/>
  <c r="R72" i="52"/>
  <c r="Q24" i="52"/>
  <c r="K34" i="51"/>
  <c r="Q216" i="52"/>
  <c r="F252" i="52"/>
  <c r="M144" i="52"/>
  <c r="Y84" i="52"/>
  <c r="K96" i="52"/>
  <c r="Z12" i="52"/>
  <c r="T252" i="52"/>
  <c r="W276" i="52"/>
  <c r="V168" i="52"/>
  <c r="AC286" i="52"/>
  <c r="R106" i="52"/>
  <c r="L274" i="52"/>
  <c r="AC142" i="52"/>
  <c r="AC113" i="52"/>
  <c r="S96" i="52"/>
  <c r="Y202" i="52"/>
  <c r="S183" i="52"/>
  <c r="N27" i="52"/>
  <c r="AB231" i="52"/>
  <c r="F77" i="52"/>
  <c r="T233" i="52"/>
  <c r="Y125" i="52"/>
  <c r="AC17" i="52"/>
  <c r="P154" i="52"/>
  <c r="AC197" i="52"/>
  <c r="R29" i="52"/>
  <c r="U17" i="52"/>
  <c r="U101" i="52"/>
  <c r="J65" i="52"/>
  <c r="P233" i="52"/>
  <c r="Q41" i="52"/>
  <c r="F17" i="52"/>
  <c r="G113" i="52"/>
  <c r="S228" i="52"/>
  <c r="R221" i="52"/>
  <c r="O190" i="52"/>
  <c r="S144" i="52"/>
  <c r="P24" i="52"/>
  <c r="P36" i="52"/>
  <c r="P240" i="52"/>
  <c r="Y276" i="52"/>
  <c r="T168" i="52"/>
  <c r="H36" i="52"/>
  <c r="M180" i="52"/>
  <c r="U12" i="52"/>
  <c r="L216" i="52"/>
  <c r="AC60" i="52"/>
  <c r="X288" i="52"/>
  <c r="AB132" i="52"/>
  <c r="AB60" i="52"/>
  <c r="K108" i="52"/>
  <c r="X24" i="52"/>
  <c r="N264" i="52"/>
  <c r="O168" i="52"/>
  <c r="K180" i="52"/>
  <c r="AB84" i="52"/>
  <c r="S60" i="52"/>
  <c r="V132" i="52"/>
  <c r="Y240" i="52"/>
  <c r="U192" i="52"/>
  <c r="AC180" i="52"/>
  <c r="J245" i="52"/>
  <c r="O226" i="52"/>
  <c r="S130" i="52"/>
  <c r="M118" i="52"/>
  <c r="M22" i="52"/>
  <c r="AA41" i="52"/>
  <c r="K288" i="52"/>
  <c r="K207" i="52"/>
  <c r="L231" i="52"/>
  <c r="AC41" i="52"/>
  <c r="Q5" i="52"/>
  <c r="AB53" i="52"/>
  <c r="X221" i="52"/>
  <c r="Y142" i="52"/>
  <c r="T221" i="52"/>
  <c r="S137" i="52"/>
  <c r="L89" i="52"/>
  <c r="V245" i="52"/>
  <c r="AC245" i="52"/>
  <c r="K281" i="52"/>
  <c r="AB245" i="52"/>
  <c r="W17" i="52"/>
  <c r="P161" i="52"/>
  <c r="L120" i="52"/>
  <c r="I209" i="52"/>
  <c r="N60" i="52"/>
  <c r="X84" i="52"/>
  <c r="U84" i="52"/>
  <c r="K264" i="52"/>
  <c r="P264" i="52"/>
  <c r="M156" i="52"/>
  <c r="M72" i="52"/>
  <c r="AB192" i="52"/>
  <c r="J120" i="52"/>
  <c r="U204" i="52"/>
  <c r="U60" i="52"/>
  <c r="X276" i="52"/>
  <c r="V36" i="52"/>
  <c r="AC72" i="52"/>
  <c r="AC288" i="52"/>
  <c r="X12" i="52"/>
  <c r="O276" i="52"/>
  <c r="Q192" i="52"/>
  <c r="Y108" i="52"/>
  <c r="L72" i="52"/>
  <c r="U120" i="52"/>
  <c r="M60" i="52"/>
  <c r="H228" i="52"/>
  <c r="V204" i="52"/>
  <c r="G252" i="52"/>
  <c r="W221" i="52"/>
  <c r="R214" i="52"/>
  <c r="N226" i="52"/>
  <c r="K106" i="52"/>
  <c r="Y10" i="52"/>
  <c r="Q120" i="52"/>
  <c r="F262" i="52"/>
  <c r="F267" i="52"/>
  <c r="X3" i="52"/>
  <c r="J125" i="52"/>
  <c r="G94" i="52"/>
  <c r="L125" i="52"/>
  <c r="H221" i="52"/>
  <c r="N5" i="52"/>
  <c r="Z41" i="52"/>
  <c r="X233" i="52"/>
  <c r="AB185" i="52"/>
  <c r="AA101" i="52"/>
  <c r="O185" i="52"/>
  <c r="W173" i="52"/>
  <c r="AC137" i="52"/>
  <c r="AB228" i="52"/>
  <c r="W204" i="52"/>
  <c r="U96" i="52"/>
  <c r="X120" i="52"/>
  <c r="H24" i="52"/>
  <c r="AA276" i="52"/>
  <c r="X216" i="52"/>
  <c r="H132" i="52"/>
  <c r="M36" i="52"/>
  <c r="F156" i="52"/>
  <c r="AC228" i="52"/>
  <c r="AC84" i="52"/>
  <c r="K144" i="52"/>
  <c r="U72" i="52"/>
  <c r="S12" i="52"/>
  <c r="O36" i="52"/>
  <c r="L276" i="52"/>
  <c r="G180" i="52"/>
  <c r="H192" i="52"/>
  <c r="Z96" i="52"/>
  <c r="AB96" i="52"/>
  <c r="M12" i="52"/>
  <c r="W252" i="52"/>
  <c r="S204" i="52"/>
  <c r="P89" i="52"/>
  <c r="K22" i="52"/>
  <c r="P274" i="52"/>
  <c r="AC10" i="52"/>
  <c r="I238" i="52"/>
  <c r="F72" i="52"/>
  <c r="X240" i="52"/>
  <c r="H230" i="52"/>
  <c r="K146" i="52"/>
  <c r="AI146" i="52" s="1"/>
  <c r="L134" i="52"/>
  <c r="M271" i="52"/>
  <c r="U127" i="52"/>
  <c r="AI127" i="52" s="1"/>
  <c r="U214" i="52"/>
  <c r="AA173" i="52"/>
  <c r="Y197" i="52"/>
  <c r="W250" i="52"/>
  <c r="AC221" i="52"/>
  <c r="X77" i="52"/>
  <c r="U185" i="52"/>
  <c r="Z197" i="52"/>
  <c r="V17" i="52"/>
  <c r="M185" i="52"/>
  <c r="X269" i="52"/>
  <c r="R149" i="52"/>
  <c r="AB257" i="52"/>
  <c r="G149" i="52"/>
  <c r="J161" i="52"/>
  <c r="N233" i="52"/>
  <c r="Q204" i="52"/>
  <c r="N84" i="52"/>
  <c r="L84" i="52"/>
  <c r="AB144" i="52"/>
  <c r="V12" i="52"/>
  <c r="O288" i="52"/>
  <c r="S276" i="52"/>
  <c r="J180" i="52"/>
  <c r="P180" i="52"/>
  <c r="T120" i="52"/>
  <c r="Z24" i="52"/>
  <c r="R108" i="52"/>
  <c r="Y264" i="52"/>
  <c r="AA84" i="52"/>
  <c r="U24" i="52"/>
  <c r="G12" i="52"/>
  <c r="M288" i="52"/>
  <c r="O204" i="52"/>
  <c r="W120" i="52"/>
  <c r="J84" i="52"/>
  <c r="X168" i="52"/>
  <c r="Y72" i="52"/>
  <c r="F240" i="52"/>
  <c r="R216" i="52"/>
  <c r="J53" i="52"/>
  <c r="N70" i="52"/>
  <c r="T286" i="52"/>
  <c r="W94" i="52"/>
  <c r="N106" i="52"/>
  <c r="AC125" i="52"/>
  <c r="P70" i="52"/>
  <c r="X185" i="52"/>
  <c r="S41" i="52"/>
  <c r="H161" i="52"/>
  <c r="K125" i="52"/>
  <c r="L65" i="52"/>
  <c r="N149" i="52"/>
  <c r="Y173" i="52"/>
  <c r="I113" i="52"/>
  <c r="AC269" i="52"/>
  <c r="Z233" i="52"/>
  <c r="Q65" i="52"/>
  <c r="I24" i="52"/>
  <c r="AI24" i="52" s="1"/>
  <c r="V101" i="52"/>
  <c r="O48" i="52"/>
  <c r="G108" i="52"/>
  <c r="H288" i="52"/>
  <c r="V156" i="52"/>
  <c r="Y60" i="52"/>
  <c r="AB288" i="52"/>
  <c r="U36" i="52"/>
  <c r="H156" i="52"/>
  <c r="K60" i="52"/>
  <c r="T180" i="52"/>
  <c r="AB12" i="52"/>
  <c r="X156" i="52"/>
  <c r="W144" i="52"/>
  <c r="AC144" i="52"/>
  <c r="P108" i="52"/>
  <c r="W36" i="52"/>
  <c r="P288" i="52"/>
  <c r="J240" i="52"/>
  <c r="I276" i="52"/>
  <c r="G156" i="52"/>
  <c r="T216" i="52"/>
  <c r="T12" i="52"/>
  <c r="R36" i="52"/>
  <c r="O264" i="52"/>
  <c r="AC89" i="52"/>
  <c r="R58" i="52"/>
  <c r="Y34" i="52"/>
  <c r="K154" i="52"/>
  <c r="U29" i="52"/>
  <c r="M31" i="52"/>
  <c r="AC163" i="52"/>
  <c r="S257" i="52"/>
  <c r="L137" i="52"/>
  <c r="U113" i="52"/>
  <c r="F209" i="52"/>
  <c r="AB149" i="52"/>
  <c r="X101" i="52"/>
  <c r="Z29" i="52"/>
  <c r="I149" i="52"/>
  <c r="G209" i="52"/>
  <c r="S221" i="52"/>
  <c r="AA257" i="52"/>
  <c r="M257" i="52"/>
  <c r="I185" i="52"/>
  <c r="M84" i="52"/>
  <c r="N180" i="52"/>
  <c r="T288" i="52"/>
  <c r="T228" i="52"/>
  <c r="L156" i="52"/>
  <c r="K72" i="52"/>
  <c r="T84" i="52"/>
  <c r="J60" i="52"/>
  <c r="O156" i="52"/>
  <c r="I48" i="52"/>
  <c r="H252" i="52"/>
  <c r="N24" i="52"/>
  <c r="G168" i="52"/>
  <c r="P228" i="52"/>
  <c r="M120" i="52"/>
  <c r="AA36" i="52"/>
  <c r="X72" i="52"/>
  <c r="W264" i="52"/>
  <c r="I264" i="52"/>
  <c r="P144" i="52"/>
  <c r="Q168" i="52"/>
  <c r="S108" i="52"/>
  <c r="W12" i="52"/>
  <c r="F12" i="52"/>
  <c r="P276" i="52"/>
  <c r="P214" i="52"/>
  <c r="K82" i="52"/>
  <c r="W190" i="52"/>
  <c r="O132" i="52"/>
  <c r="V41" i="52"/>
  <c r="Q255" i="52"/>
  <c r="AB74" i="52"/>
  <c r="S89" i="52"/>
  <c r="AB137" i="52"/>
  <c r="V89" i="52"/>
  <c r="N197" i="52"/>
  <c r="Y29" i="52"/>
  <c r="L29" i="52"/>
  <c r="O65" i="52"/>
  <c r="V281" i="52"/>
  <c r="N65" i="52"/>
  <c r="N269" i="52"/>
  <c r="O252" i="52"/>
  <c r="AA221" i="52"/>
  <c r="O192" i="52"/>
  <c r="W84" i="52"/>
  <c r="R48" i="52"/>
  <c r="Q180" i="52"/>
  <c r="V180" i="52"/>
  <c r="L180" i="52"/>
  <c r="F48" i="52"/>
  <c r="H108" i="52"/>
  <c r="P204" i="52"/>
  <c r="W48" i="52"/>
  <c r="AB252" i="52"/>
  <c r="AC204" i="52"/>
  <c r="N168" i="52"/>
  <c r="AC240" i="52"/>
  <c r="T156" i="52"/>
  <c r="AB48" i="52"/>
  <c r="R24" i="52"/>
  <c r="J132" i="52"/>
  <c r="J288" i="52"/>
  <c r="I204" i="52"/>
  <c r="J228" i="52"/>
  <c r="AA108" i="52"/>
  <c r="AC108" i="52"/>
  <c r="K24" i="52"/>
  <c r="U264" i="52"/>
  <c r="O108" i="52"/>
  <c r="J190" i="52"/>
  <c r="Y178" i="52"/>
  <c r="Z190" i="52"/>
  <c r="Z245" i="52"/>
  <c r="L12" i="52"/>
  <c r="Y233" i="52"/>
  <c r="V20" i="52"/>
  <c r="N224" i="52"/>
  <c r="I147" i="52"/>
  <c r="AB72" i="52"/>
  <c r="U43" i="52"/>
  <c r="M173" i="52"/>
  <c r="Y214" i="52"/>
  <c r="Q53" i="52"/>
  <c r="Q161" i="52"/>
  <c r="M149" i="52"/>
  <c r="Q29" i="52"/>
  <c r="AB5" i="52"/>
  <c r="K185" i="52"/>
  <c r="Y41" i="52"/>
  <c r="P101" i="52"/>
  <c r="W168" i="52"/>
  <c r="U89" i="52"/>
  <c r="N281" i="52"/>
  <c r="J101" i="52"/>
  <c r="Q12" i="52"/>
  <c r="L96" i="52"/>
  <c r="Q96" i="52"/>
  <c r="O60" i="52"/>
  <c r="N276" i="52"/>
  <c r="K168" i="52"/>
  <c r="K84" i="52"/>
  <c r="T48" i="52"/>
  <c r="W192" i="52"/>
  <c r="T72" i="52"/>
  <c r="J264" i="52"/>
  <c r="K120" i="52"/>
  <c r="S192" i="52"/>
  <c r="F180" i="52"/>
  <c r="V108" i="52"/>
  <c r="V96" i="52"/>
  <c r="K36" i="52"/>
  <c r="R96" i="52"/>
  <c r="Z216" i="52"/>
  <c r="K216" i="52"/>
  <c r="AI216" i="52" s="1"/>
  <c r="U132" i="52"/>
  <c r="H96" i="52"/>
  <c r="F36" i="52"/>
  <c r="F108" i="52"/>
  <c r="AI108" i="52" s="1"/>
  <c r="AB240" i="52"/>
  <c r="X190" i="52"/>
  <c r="Q22" i="52"/>
  <c r="I178" i="52"/>
  <c r="V120" i="52"/>
  <c r="F101" i="52"/>
  <c r="X104" i="52"/>
  <c r="W104" i="52"/>
  <c r="Y116" i="52"/>
  <c r="N188" i="52"/>
  <c r="N132" i="52"/>
  <c r="H199" i="52"/>
  <c r="W74" i="52"/>
  <c r="W176" i="52"/>
  <c r="O101" i="52"/>
  <c r="I77" i="52"/>
  <c r="H65" i="52"/>
  <c r="G29" i="52"/>
  <c r="X149" i="52"/>
  <c r="U125" i="52"/>
  <c r="J209" i="52"/>
  <c r="H5" i="52"/>
  <c r="U41" i="52"/>
  <c r="X65" i="52"/>
  <c r="Y149" i="52"/>
  <c r="T53" i="52"/>
  <c r="P168" i="52"/>
  <c r="Z72" i="52"/>
  <c r="Y144" i="52"/>
  <c r="Y96" i="52"/>
  <c r="X60" i="52"/>
  <c r="T36" i="52"/>
  <c r="K240" i="52"/>
  <c r="AA264" i="52"/>
  <c r="AA48" i="52"/>
  <c r="L288" i="52"/>
  <c r="K204" i="52"/>
  <c r="Q264" i="52"/>
  <c r="L24" i="52"/>
  <c r="Y192" i="52"/>
  <c r="J276" i="52"/>
  <c r="Y156" i="52"/>
  <c r="AB156" i="52"/>
  <c r="H120" i="52"/>
  <c r="I60" i="52"/>
  <c r="AI60" i="52" s="1"/>
  <c r="G216" i="52"/>
  <c r="F264" i="52"/>
  <c r="L144" i="52"/>
  <c r="G276" i="52"/>
  <c r="I36" i="52"/>
  <c r="S24" i="52"/>
  <c r="AB226" i="52"/>
  <c r="V154" i="52"/>
  <c r="V250" i="52"/>
  <c r="V72" i="52"/>
  <c r="V84" i="52"/>
  <c r="Y245" i="52"/>
  <c r="I92" i="52"/>
  <c r="U248" i="52"/>
  <c r="R20" i="52"/>
  <c r="AI20" i="52" s="1"/>
  <c r="I98" i="52"/>
  <c r="AI98" i="52" s="1"/>
  <c r="O200" i="52"/>
  <c r="L31" i="52"/>
  <c r="Y46" i="52"/>
  <c r="T125" i="52"/>
  <c r="P17" i="52"/>
  <c r="Z113" i="52"/>
  <c r="J5" i="52"/>
  <c r="V269" i="52"/>
  <c r="V77" i="52"/>
  <c r="AB41" i="52"/>
  <c r="S113" i="52"/>
  <c r="N101" i="52"/>
  <c r="I53" i="52"/>
  <c r="H180" i="52"/>
  <c r="AA72" i="52"/>
  <c r="T108" i="52"/>
  <c r="K192" i="52"/>
  <c r="AC168" i="52"/>
  <c r="AA96" i="52"/>
  <c r="J108" i="52"/>
  <c r="S264" i="52"/>
  <c r="I252" i="52"/>
  <c r="AI252" i="52" s="1"/>
  <c r="AC120" i="52"/>
  <c r="X252" i="52"/>
  <c r="G144" i="52"/>
  <c r="AI144" i="52" s="1"/>
  <c r="G228" i="52"/>
  <c r="G84" i="52"/>
  <c r="AI84" i="52" s="1"/>
  <c r="Y228" i="52"/>
  <c r="I240" i="52"/>
  <c r="H276" i="52"/>
  <c r="G96" i="52"/>
  <c r="Y48" i="52"/>
  <c r="AA132" i="52"/>
  <c r="U276" i="52"/>
  <c r="AC276" i="52"/>
  <c r="N156" i="52"/>
  <c r="I180" i="52"/>
  <c r="AB120" i="52"/>
  <c r="V24" i="52"/>
  <c r="V130" i="52"/>
  <c r="G262" i="52"/>
  <c r="W262" i="52"/>
  <c r="AA170" i="52"/>
  <c r="AI170" i="52" s="1"/>
  <c r="W134" i="52"/>
  <c r="I278" i="52"/>
  <c r="AI278" i="52" s="1"/>
  <c r="W218" i="52"/>
  <c r="AI218" i="52" s="1"/>
  <c r="H122" i="52"/>
  <c r="Y110" i="52"/>
  <c r="AI110" i="52" s="1"/>
  <c r="I161" i="52"/>
  <c r="Y80" i="52"/>
  <c r="K44" i="52"/>
  <c r="Q128" i="52"/>
  <c r="I20" i="52"/>
  <c r="P164" i="52"/>
  <c r="K8" i="52"/>
  <c r="L44" i="52"/>
  <c r="G248" i="52"/>
  <c r="X164" i="52"/>
  <c r="L116" i="52"/>
  <c r="V248" i="52"/>
  <c r="G92" i="52"/>
  <c r="O8" i="52"/>
  <c r="R104" i="52"/>
  <c r="S226" i="52"/>
  <c r="W41" i="52"/>
  <c r="M281" i="52"/>
  <c r="F89" i="52"/>
  <c r="O5" i="52"/>
  <c r="P5" i="52"/>
  <c r="V197" i="52"/>
  <c r="W89" i="52"/>
  <c r="I65" i="52"/>
  <c r="N41" i="52"/>
  <c r="Y89" i="52"/>
  <c r="V48" i="52"/>
  <c r="N252" i="52"/>
  <c r="L240" i="52"/>
  <c r="S216" i="52"/>
  <c r="Q132" i="52"/>
  <c r="Y168" i="52"/>
  <c r="L48" i="52"/>
  <c r="T204" i="52"/>
  <c r="G132" i="52"/>
  <c r="O96" i="52"/>
  <c r="I228" i="52"/>
  <c r="AB24" i="52"/>
  <c r="K156" i="52"/>
  <c r="Z252" i="52"/>
  <c r="H264" i="52"/>
  <c r="AI264" i="52" s="1"/>
  <c r="U288" i="52"/>
  <c r="F276" i="52"/>
  <c r="Z60" i="52"/>
  <c r="P60" i="52"/>
  <c r="I132" i="52"/>
  <c r="W216" i="52"/>
  <c r="J252" i="52"/>
  <c r="Z264" i="52"/>
  <c r="AA144" i="52"/>
  <c r="I120" i="52"/>
  <c r="N154" i="52"/>
  <c r="Y190" i="52"/>
  <c r="Z262" i="52"/>
  <c r="V86" i="52"/>
  <c r="L278" i="52"/>
  <c r="X230" i="52"/>
  <c r="O38" i="52"/>
  <c r="U269" i="52"/>
  <c r="U152" i="52"/>
  <c r="O140" i="52"/>
  <c r="O272" i="52"/>
  <c r="N200" i="52"/>
  <c r="R80" i="52"/>
  <c r="S92" i="52"/>
  <c r="U260" i="52"/>
  <c r="L176" i="52"/>
  <c r="AI176" i="52" s="1"/>
  <c r="Q92" i="52"/>
  <c r="U104" i="52"/>
  <c r="N212" i="52"/>
  <c r="T255" i="52"/>
  <c r="G142" i="52"/>
  <c r="Q82" i="52"/>
  <c r="X106" i="52"/>
  <c r="W70" i="52"/>
  <c r="P268" i="52"/>
  <c r="U220" i="52"/>
  <c r="K256" i="52"/>
  <c r="J244" i="52"/>
  <c r="O196" i="52"/>
  <c r="N184" i="52"/>
  <c r="K232" i="52"/>
  <c r="K148" i="52"/>
  <c r="U196" i="52"/>
  <c r="Z208" i="52"/>
  <c r="P112" i="52"/>
  <c r="H136" i="52"/>
  <c r="I112" i="52"/>
  <c r="Z88" i="52"/>
  <c r="Y76" i="52"/>
  <c r="S88" i="52"/>
  <c r="R76" i="52"/>
  <c r="AC88" i="52"/>
  <c r="Q40" i="52"/>
  <c r="M88" i="52"/>
  <c r="N16" i="52"/>
  <c r="M4" i="52"/>
  <c r="K28" i="52"/>
  <c r="R112" i="52"/>
  <c r="Q208" i="52"/>
  <c r="F100" i="52"/>
  <c r="Z4" i="52"/>
  <c r="R256" i="52"/>
  <c r="J280" i="52"/>
  <c r="M244" i="52"/>
  <c r="L232" i="52"/>
  <c r="Q184" i="52"/>
  <c r="Q280" i="52"/>
  <c r="AB208" i="52"/>
  <c r="Y244" i="52"/>
  <c r="Y172" i="52"/>
  <c r="F196" i="52"/>
  <c r="AA220" i="52"/>
  <c r="J124" i="52"/>
  <c r="W268" i="52"/>
  <c r="AB76" i="52"/>
  <c r="AA64" i="52"/>
  <c r="U76" i="52"/>
  <c r="O112" i="52"/>
  <c r="U64" i="52"/>
  <c r="T268" i="52"/>
  <c r="Q76" i="52"/>
  <c r="P4" i="52"/>
  <c r="O172" i="52"/>
  <c r="H16" i="52"/>
  <c r="H76" i="52"/>
  <c r="H52" i="52"/>
  <c r="U28" i="52"/>
  <c r="S136" i="52"/>
  <c r="T244" i="52"/>
  <c r="L268" i="52"/>
  <c r="O232" i="52"/>
  <c r="N220" i="52"/>
  <c r="T280" i="52"/>
  <c r="U256" i="52"/>
  <c r="F208" i="52"/>
  <c r="X196" i="52"/>
  <c r="AA160" i="52"/>
  <c r="U172" i="52"/>
  <c r="L160" i="52"/>
  <c r="L112" i="52"/>
  <c r="G232" i="52"/>
  <c r="F76" i="52"/>
  <c r="S160" i="52"/>
  <c r="O160" i="52"/>
  <c r="Z64" i="52"/>
  <c r="R52" i="52"/>
  <c r="U184" i="52"/>
  <c r="O64" i="52"/>
  <c r="N136" i="52"/>
  <c r="N76" i="52"/>
  <c r="J4" i="52"/>
  <c r="F64" i="52"/>
  <c r="AA28" i="52"/>
  <c r="S4" i="52"/>
  <c r="R136" i="52"/>
  <c r="V232" i="52"/>
  <c r="N256" i="52"/>
  <c r="Q220" i="52"/>
  <c r="W280" i="52"/>
  <c r="X256" i="52"/>
  <c r="Y232" i="52"/>
  <c r="H196" i="52"/>
  <c r="H184" i="52"/>
  <c r="AC148" i="52"/>
  <c r="W160" i="52"/>
  <c r="T148" i="52"/>
  <c r="AB256" i="52"/>
  <c r="X208" i="52"/>
  <c r="H64" i="52"/>
  <c r="AB196" i="52"/>
  <c r="Q124" i="52"/>
  <c r="V52" i="52"/>
  <c r="T40" i="52"/>
  <c r="N100" i="52"/>
  <c r="L52" i="52"/>
  <c r="H88" i="52"/>
  <c r="N64" i="52"/>
  <c r="K172" i="52"/>
  <c r="Z52" i="52"/>
  <c r="X4" i="52"/>
  <c r="U124" i="52"/>
  <c r="X220" i="52"/>
  <c r="P244" i="52"/>
  <c r="AB280" i="52"/>
  <c r="AA256" i="52"/>
  <c r="AB232" i="52"/>
  <c r="I208" i="52"/>
  <c r="Z268" i="52"/>
  <c r="AB172" i="52"/>
  <c r="G148" i="52"/>
  <c r="X268" i="52"/>
  <c r="K136" i="52"/>
  <c r="L220" i="52"/>
  <c r="X184" i="52"/>
  <c r="R268" i="52"/>
  <c r="R160" i="52"/>
  <c r="X112" i="52"/>
  <c r="X40" i="52"/>
  <c r="X148" i="52"/>
  <c r="O88" i="52"/>
  <c r="N172" i="52"/>
  <c r="Y40" i="52"/>
  <c r="L40" i="52"/>
  <c r="T112" i="52"/>
  <c r="G40" i="52"/>
  <c r="P208" i="52"/>
  <c r="T28" i="52"/>
  <c r="M280" i="52"/>
  <c r="R232" i="52"/>
  <c r="F280" i="52"/>
  <c r="G244" i="52"/>
  <c r="H220" i="52"/>
  <c r="K196" i="52"/>
  <c r="F256" i="52"/>
  <c r="F172" i="52"/>
  <c r="U244" i="52"/>
  <c r="H232" i="52"/>
  <c r="Z220" i="52"/>
  <c r="AA184" i="52"/>
  <c r="M148" i="52"/>
  <c r="Y160" i="52"/>
  <c r="T124" i="52"/>
  <c r="T100" i="52"/>
  <c r="Z28" i="52"/>
  <c r="X100" i="52"/>
  <c r="AC76" i="52"/>
  <c r="Q136" i="52"/>
  <c r="P28" i="52"/>
  <c r="M28" i="52"/>
  <c r="J76" i="52"/>
  <c r="H28" i="52"/>
  <c r="K100" i="52"/>
  <c r="X16" i="52"/>
  <c r="O268" i="52"/>
  <c r="T220" i="52"/>
  <c r="H268" i="52"/>
  <c r="K220" i="52"/>
  <c r="L208" i="52"/>
  <c r="M184" i="52"/>
  <c r="J232" i="52"/>
  <c r="H160" i="52"/>
  <c r="T196" i="52"/>
  <c r="Y208" i="52"/>
  <c r="K160" i="52"/>
  <c r="P148" i="52"/>
  <c r="Z136" i="52"/>
  <c r="X124" i="52"/>
  <c r="AA112" i="52"/>
  <c r="R88" i="52"/>
  <c r="H112" i="52"/>
  <c r="AB88" i="52"/>
  <c r="Q64" i="52"/>
  <c r="H100" i="52"/>
  <c r="M16" i="52"/>
  <c r="J16" i="52"/>
  <c r="J64" i="52"/>
  <c r="AA16" i="52"/>
  <c r="G52" i="52"/>
  <c r="R4" i="52"/>
  <c r="U232" i="52"/>
  <c r="M256" i="52"/>
  <c r="N232" i="52"/>
  <c r="S184" i="52"/>
  <c r="S280" i="52"/>
  <c r="X232" i="52"/>
  <c r="G196" i="52"/>
  <c r="G184" i="52"/>
  <c r="AB148" i="52"/>
  <c r="AC220" i="52"/>
  <c r="L124" i="52"/>
  <c r="I124" i="52"/>
  <c r="V268" i="52"/>
  <c r="AA76" i="52"/>
  <c r="W76" i="52"/>
  <c r="X136" i="52"/>
  <c r="W40" i="52"/>
  <c r="S40" i="52"/>
  <c r="T208" i="52"/>
  <c r="K64" i="52"/>
  <c r="G88" i="52"/>
  <c r="AB112" i="52"/>
  <c r="J28" i="52"/>
  <c r="F28" i="52"/>
  <c r="R16" i="52"/>
  <c r="L88" i="52"/>
  <c r="L280" i="52"/>
  <c r="Q232" i="52"/>
  <c r="AA280" i="52"/>
  <c r="Z256" i="52"/>
  <c r="AA232" i="52"/>
  <c r="J196" i="52"/>
  <c r="Z196" i="52"/>
  <c r="AC160" i="52"/>
  <c r="Y280" i="52"/>
  <c r="N160" i="52"/>
  <c r="Y220" i="52"/>
  <c r="Z184" i="52"/>
  <c r="W208" i="52"/>
  <c r="G64" i="52"/>
  <c r="AA196" i="52"/>
  <c r="W112" i="52"/>
  <c r="W64" i="52"/>
  <c r="Q100" i="52"/>
  <c r="V136" i="52"/>
  <c r="K88" i="52"/>
  <c r="N40" i="52"/>
  <c r="M64" i="52"/>
  <c r="G16" i="52"/>
  <c r="Y52" i="52"/>
  <c r="F52" i="52"/>
  <c r="V16" i="52"/>
  <c r="N268" i="52"/>
  <c r="S220" i="52"/>
  <c r="AC268" i="52"/>
  <c r="F244" i="52"/>
  <c r="G220" i="52"/>
  <c r="L184" i="52"/>
  <c r="J184" i="52"/>
  <c r="G160" i="52"/>
  <c r="I244" i="52"/>
  <c r="V148" i="52"/>
  <c r="AC184" i="52"/>
  <c r="O148" i="52"/>
  <c r="W184" i="52"/>
  <c r="Q268" i="52"/>
  <c r="Q160" i="52"/>
  <c r="S100" i="52"/>
  <c r="T52" i="52"/>
  <c r="AA88" i="52"/>
  <c r="M100" i="52"/>
  <c r="AA40" i="52"/>
  <c r="O28" i="52"/>
  <c r="K40" i="52"/>
  <c r="I4" i="52"/>
  <c r="F40" i="52"/>
  <c r="X28" i="52"/>
  <c r="U16" i="52"/>
  <c r="R220" i="52"/>
  <c r="R184" i="52"/>
  <c r="S256" i="52"/>
  <c r="AA172" i="52"/>
  <c r="T172" i="52"/>
  <c r="AB184" i="52"/>
  <c r="S268" i="52"/>
  <c r="T88" i="52"/>
  <c r="AC244" i="52"/>
  <c r="S172" i="52"/>
  <c r="O4" i="52"/>
  <c r="AC52" i="52"/>
  <c r="R208" i="52"/>
  <c r="P16" i="52"/>
  <c r="P220" i="52"/>
  <c r="F136" i="52"/>
  <c r="S208" i="52"/>
  <c r="N280" i="52"/>
  <c r="AC280" i="52"/>
  <c r="U280" i="52"/>
  <c r="W232" i="52"/>
  <c r="I148" i="52"/>
  <c r="V160" i="52"/>
  <c r="Q148" i="52"/>
  <c r="T184" i="52"/>
  <c r="V76" i="52"/>
  <c r="AA148" i="52"/>
  <c r="N88" i="52"/>
  <c r="Q172" i="52"/>
  <c r="J40" i="52"/>
  <c r="I52" i="52"/>
  <c r="T136" i="52"/>
  <c r="AB160" i="52"/>
  <c r="Y148" i="52"/>
  <c r="Q256" i="52"/>
  <c r="G280" i="52"/>
  <c r="Y256" i="52"/>
  <c r="AC208" i="52"/>
  <c r="W244" i="52"/>
  <c r="J172" i="52"/>
  <c r="AC136" i="52"/>
  <c r="Y124" i="52"/>
  <c r="P160" i="52"/>
  <c r="V64" i="52"/>
  <c r="X76" i="52"/>
  <c r="P76" i="52"/>
  <c r="AB52" i="52"/>
  <c r="AB28" i="52"/>
  <c r="W52" i="52"/>
  <c r="R244" i="52"/>
  <c r="AC64" i="52"/>
  <c r="J100" i="52"/>
  <c r="S244" i="52"/>
  <c r="I268" i="52"/>
  <c r="AC232" i="52"/>
  <c r="G208" i="52"/>
  <c r="V196" i="52"/>
  <c r="M136" i="52"/>
  <c r="G136" i="52"/>
  <c r="AB100" i="52"/>
  <c r="R124" i="52"/>
  <c r="S52" i="52"/>
  <c r="P64" i="52"/>
  <c r="L16" i="52"/>
  <c r="I40" i="52"/>
  <c r="Y4" i="52"/>
  <c r="K52" i="52"/>
  <c r="N196" i="52"/>
  <c r="T76" i="52"/>
  <c r="W220" i="52"/>
  <c r="J256" i="52"/>
  <c r="I220" i="52"/>
  <c r="I196" i="52"/>
  <c r="F184" i="52"/>
  <c r="O124" i="52"/>
  <c r="K112" i="52"/>
  <c r="AA100" i="52"/>
  <c r="Y112" i="52"/>
  <c r="U40" i="52"/>
  <c r="M52" i="52"/>
  <c r="N4" i="52"/>
  <c r="AC16" i="52"/>
  <c r="Y28" i="52"/>
  <c r="J52" i="52"/>
  <c r="AB220" i="52"/>
  <c r="I76" i="52"/>
  <c r="P256" i="52"/>
  <c r="L244" i="52"/>
  <c r="M208" i="52"/>
  <c r="K184" i="52"/>
  <c r="Z172" i="52"/>
  <c r="Q112" i="52"/>
  <c r="AB136" i="52"/>
  <c r="Y88" i="52"/>
  <c r="U100" i="52"/>
  <c r="AB244" i="52"/>
  <c r="O40" i="52"/>
  <c r="P172" i="52"/>
  <c r="S112" i="52"/>
  <c r="W4" i="52"/>
  <c r="AA4" i="52"/>
  <c r="AA268" i="52"/>
  <c r="F88" i="52"/>
  <c r="V220" i="52"/>
  <c r="I256" i="52"/>
  <c r="W256" i="52"/>
  <c r="AA208" i="52"/>
  <c r="H148" i="52"/>
  <c r="M160" i="52"/>
  <c r="J112" i="52"/>
  <c r="W124" i="52"/>
  <c r="P124" i="52"/>
  <c r="T64" i="52"/>
  <c r="U136" i="52"/>
  <c r="AB64" i="52"/>
  <c r="AA52" i="52"/>
  <c r="I100" i="52"/>
  <c r="K280" i="52"/>
  <c r="K244" i="52"/>
  <c r="K208" i="52"/>
  <c r="AC196" i="52"/>
  <c r="V244" i="52"/>
  <c r="U148" i="52"/>
  <c r="Y184" i="52"/>
  <c r="Z100" i="52"/>
  <c r="Q88" i="52"/>
  <c r="Q52" i="52"/>
  <c r="L100" i="52"/>
  <c r="M40" i="52"/>
  <c r="H40" i="52"/>
  <c r="W28" i="52"/>
  <c r="O256" i="52"/>
  <c r="O220" i="52"/>
  <c r="O184" i="52"/>
  <c r="H172" i="52"/>
  <c r="Z160" i="52"/>
  <c r="N124" i="52"/>
  <c r="AA136" i="52"/>
  <c r="Z76" i="52"/>
  <c r="U208" i="52"/>
  <c r="S64" i="52"/>
  <c r="M76" i="52"/>
  <c r="K16" i="52"/>
  <c r="AB16" i="52"/>
  <c r="G100" i="52"/>
  <c r="F268" i="52"/>
  <c r="J160" i="52"/>
  <c r="I172" i="52"/>
  <c r="AC112" i="52"/>
  <c r="X64" i="52"/>
  <c r="AC28" i="52"/>
  <c r="AC4" i="52"/>
  <c r="V184" i="52"/>
  <c r="V208" i="52"/>
  <c r="W16" i="52"/>
  <c r="I88" i="52"/>
  <c r="H256" i="52"/>
  <c r="L148" i="52"/>
  <c r="L136" i="52"/>
  <c r="G112" i="52"/>
  <c r="U52" i="52"/>
  <c r="Y16" i="52"/>
  <c r="G4" i="52"/>
  <c r="O136" i="52"/>
  <c r="S232" i="52"/>
  <c r="F124" i="52"/>
  <c r="O208" i="52"/>
  <c r="Z244" i="52"/>
  <c r="S148" i="52"/>
  <c r="U160" i="52"/>
  <c r="F112" i="52"/>
  <c r="G76" i="52"/>
  <c r="F220" i="52"/>
  <c r="J268" i="52"/>
  <c r="U112" i="52"/>
  <c r="V172" i="52"/>
  <c r="Q196" i="52"/>
  <c r="Y196" i="52"/>
  <c r="J136" i="52"/>
  <c r="X88" i="52"/>
  <c r="V40" i="52"/>
  <c r="J88" i="52"/>
  <c r="G28" i="52"/>
  <c r="M172" i="52"/>
  <c r="I280" i="52"/>
  <c r="L76" i="52"/>
  <c r="N148" i="52"/>
  <c r="N52" i="52"/>
  <c r="S76" i="52"/>
  <c r="N244" i="52"/>
  <c r="V280" i="52"/>
  <c r="I184" i="52"/>
  <c r="N112" i="52"/>
  <c r="T160" i="52"/>
  <c r="AC100" i="52"/>
  <c r="Z40" i="52"/>
  <c r="Z16" i="52"/>
  <c r="U4" i="52"/>
  <c r="R280" i="52"/>
  <c r="V28" i="52"/>
  <c r="V100" i="52"/>
  <c r="X280" i="52"/>
  <c r="P40" i="52"/>
  <c r="J220" i="52"/>
  <c r="AC172" i="52"/>
  <c r="R148" i="52"/>
  <c r="V124" i="52"/>
  <c r="W148" i="52"/>
  <c r="Q28" i="52"/>
  <c r="AB4" i="52"/>
  <c r="U88" i="52"/>
  <c r="P100" i="52"/>
  <c r="H280" i="52"/>
  <c r="S28" i="52"/>
  <c r="L196" i="52"/>
  <c r="AC40" i="52"/>
  <c r="T232" i="52"/>
  <c r="N208" i="52"/>
  <c r="G172" i="52"/>
  <c r="I136" i="52"/>
  <c r="Y100" i="52"/>
  <c r="P52" i="52"/>
  <c r="O76" i="52"/>
  <c r="F4" i="52"/>
  <c r="M196" i="52"/>
  <c r="Y64" i="52"/>
  <c r="S196" i="52"/>
  <c r="L256" i="52"/>
  <c r="T256" i="52"/>
  <c r="L64" i="52"/>
  <c r="M268" i="52"/>
  <c r="P196" i="52"/>
  <c r="I160" i="52"/>
  <c r="K124" i="52"/>
  <c r="W88" i="52"/>
  <c r="R40" i="52"/>
  <c r="N28" i="52"/>
  <c r="X52" i="52"/>
  <c r="W196" i="52"/>
  <c r="F160" i="52"/>
  <c r="O52" i="52"/>
  <c r="J208" i="52"/>
  <c r="R196" i="52"/>
  <c r="R172" i="52"/>
  <c r="T16" i="52"/>
  <c r="P232" i="52"/>
  <c r="Q244" i="52"/>
  <c r="P184" i="52"/>
  <c r="X244" i="52"/>
  <c r="M112" i="52"/>
  <c r="W100" i="52"/>
  <c r="U268" i="52"/>
  <c r="L4" i="52"/>
  <c r="V4" i="52"/>
  <c r="O100" i="52"/>
  <c r="AC256" i="52"/>
  <c r="Z124" i="52"/>
  <c r="AC124" i="52"/>
  <c r="H244" i="52"/>
  <c r="P280" i="52"/>
  <c r="W172" i="52"/>
  <c r="K76" i="52"/>
  <c r="K268" i="52"/>
  <c r="V256" i="52"/>
  <c r="X172" i="52"/>
  <c r="M220" i="52"/>
  <c r="S124" i="52"/>
  <c r="V88" i="52"/>
  <c r="L28" i="52"/>
  <c r="T4" i="52"/>
  <c r="O244" i="52"/>
  <c r="Z232" i="52"/>
  <c r="F148" i="52"/>
  <c r="H124" i="52"/>
  <c r="Z112" i="52"/>
  <c r="R64" i="52"/>
  <c r="I16" i="52"/>
  <c r="S16" i="52"/>
  <c r="K4" i="52"/>
  <c r="L172" i="52"/>
  <c r="G124" i="52"/>
  <c r="W136" i="52"/>
  <c r="G268" i="52"/>
  <c r="X160" i="52"/>
  <c r="AB40" i="52"/>
  <c r="I28" i="52"/>
  <c r="Z148" i="52"/>
  <c r="V112" i="52"/>
  <c r="Y268" i="52"/>
  <c r="AA124" i="52"/>
  <c r="I232" i="52"/>
  <c r="AB124" i="52"/>
  <c r="F16" i="52"/>
  <c r="AA244" i="52"/>
  <c r="F232" i="52"/>
  <c r="J148" i="52"/>
  <c r="I64" i="52"/>
  <c r="G256" i="52"/>
  <c r="Y136" i="52"/>
  <c r="M124" i="52"/>
  <c r="R100" i="52"/>
  <c r="R28" i="52"/>
  <c r="AB268" i="52"/>
  <c r="P88" i="52"/>
  <c r="O16" i="52"/>
  <c r="Z280" i="52"/>
  <c r="Q4" i="52"/>
  <c r="O280" i="52"/>
  <c r="Q16" i="52"/>
  <c r="P136" i="52"/>
  <c r="M232" i="52"/>
  <c r="H208" i="52"/>
  <c r="H4" i="52"/>
  <c r="I70" i="52"/>
  <c r="M178" i="52"/>
  <c r="J82" i="52"/>
  <c r="G46" i="52"/>
  <c r="J250" i="52"/>
  <c r="T10" i="52"/>
  <c r="R166" i="52"/>
  <c r="L82" i="52"/>
  <c r="C34" i="51"/>
  <c r="U166" i="52"/>
  <c r="AB118" i="52"/>
  <c r="F34" i="52"/>
  <c r="S142" i="52"/>
  <c r="F154" i="52"/>
  <c r="T202" i="52"/>
  <c r="U226" i="52"/>
  <c r="F82" i="52"/>
  <c r="N214" i="52"/>
  <c r="Y94" i="52"/>
  <c r="V226" i="52"/>
  <c r="O94" i="52"/>
  <c r="U286" i="52"/>
  <c r="W285" i="52"/>
  <c r="T285" i="52"/>
  <c r="S273" i="52"/>
  <c r="V225" i="52"/>
  <c r="K273" i="52"/>
  <c r="Y189" i="52"/>
  <c r="R261" i="52"/>
  <c r="Q237" i="52"/>
  <c r="Z285" i="52"/>
  <c r="Y273" i="52"/>
  <c r="V273" i="52"/>
  <c r="U261" i="52"/>
  <c r="AA213" i="52"/>
  <c r="O249" i="52"/>
  <c r="AB285" i="52"/>
  <c r="V237" i="52"/>
  <c r="M213" i="52"/>
  <c r="AB273" i="52"/>
  <c r="AA261" i="52"/>
  <c r="X261" i="52"/>
  <c r="W249" i="52"/>
  <c r="AB201" i="52"/>
  <c r="S225" i="52"/>
  <c r="H273" i="52"/>
  <c r="R213" i="52"/>
  <c r="P189" i="52"/>
  <c r="L237" i="52"/>
  <c r="Z261" i="52"/>
  <c r="AC225" i="52"/>
  <c r="AC213" i="52"/>
  <c r="Z201" i="52"/>
  <c r="W201" i="52"/>
  <c r="K285" i="52"/>
  <c r="K213" i="52"/>
  <c r="AC273" i="52"/>
  <c r="L165" i="52"/>
  <c r="V177" i="52"/>
  <c r="T249" i="52"/>
  <c r="P141" i="52"/>
  <c r="O81" i="52"/>
  <c r="K81" i="52"/>
  <c r="AB93" i="52"/>
  <c r="P69" i="52"/>
  <c r="J69" i="52"/>
  <c r="N129" i="52"/>
  <c r="F129" i="52"/>
  <c r="Z9" i="52"/>
  <c r="X69" i="52"/>
  <c r="L129" i="52"/>
  <c r="Z33" i="52"/>
  <c r="R93" i="52"/>
  <c r="AA21" i="52"/>
  <c r="H21" i="52"/>
  <c r="AC9" i="52"/>
  <c r="S45" i="52"/>
  <c r="AA189" i="52"/>
  <c r="N225" i="52"/>
  <c r="AB249" i="52"/>
  <c r="G225" i="52"/>
  <c r="AC201" i="52"/>
  <c r="AB189" i="52"/>
  <c r="L249" i="52"/>
  <c r="S237" i="52"/>
  <c r="O189" i="52"/>
  <c r="M237" i="52"/>
  <c r="N153" i="52"/>
  <c r="G165" i="52"/>
  <c r="S177" i="52"/>
  <c r="R129" i="52"/>
  <c r="Q69" i="52"/>
  <c r="M69" i="52"/>
  <c r="F93" i="52"/>
  <c r="I57" i="52"/>
  <c r="AB57" i="52"/>
  <c r="I117" i="52"/>
  <c r="F81" i="52"/>
  <c r="W105" i="52"/>
  <c r="T45" i="52"/>
  <c r="H9" i="52"/>
  <c r="K21" i="52"/>
  <c r="V57" i="52"/>
  <c r="K129" i="52"/>
  <c r="S33" i="52"/>
  <c r="J141" i="52"/>
  <c r="W69" i="52"/>
  <c r="X45" i="52"/>
  <c r="I249" i="52"/>
  <c r="AA285" i="52"/>
  <c r="Y285" i="52"/>
  <c r="F249" i="52"/>
  <c r="R285" i="52"/>
  <c r="G201" i="52"/>
  <c r="F189" i="52"/>
  <c r="P225" i="52"/>
  <c r="O213" i="52"/>
  <c r="N177" i="52"/>
  <c r="H213" i="52"/>
  <c r="K189" i="52"/>
  <c r="K153" i="52"/>
  <c r="H153" i="52"/>
  <c r="T117" i="52"/>
  <c r="AC153" i="52"/>
  <c r="S189" i="52"/>
  <c r="H81" i="52"/>
  <c r="K45" i="52"/>
  <c r="F57" i="52"/>
  <c r="T93" i="52"/>
  <c r="O57" i="52"/>
  <c r="P45" i="52"/>
  <c r="S21" i="52"/>
  <c r="V105" i="52"/>
  <c r="V81" i="52"/>
  <c r="AB129" i="52"/>
  <c r="Y33" i="52"/>
  <c r="Z237" i="52"/>
  <c r="AA273" i="52"/>
  <c r="H237" i="52"/>
  <c r="T273" i="52"/>
  <c r="I189" i="52"/>
  <c r="H177" i="52"/>
  <c r="U213" i="52"/>
  <c r="R189" i="52"/>
  <c r="S165" i="52"/>
  <c r="L189" i="52"/>
  <c r="Y177" i="52"/>
  <c r="AB141" i="52"/>
  <c r="T141" i="52"/>
  <c r="N261" i="52"/>
  <c r="U237" i="52"/>
  <c r="Z177" i="52"/>
  <c r="J201" i="52"/>
  <c r="M33" i="52"/>
  <c r="H45" i="52"/>
  <c r="X81" i="52"/>
  <c r="R33" i="52"/>
  <c r="K201" i="52"/>
  <c r="U9" i="52"/>
  <c r="J129" i="52"/>
  <c r="W33" i="52"/>
  <c r="K9" i="52"/>
  <c r="G69" i="52"/>
  <c r="Q93" i="52"/>
  <c r="Y57" i="52"/>
  <c r="H129" i="52"/>
  <c r="R249" i="52"/>
  <c r="X153" i="52"/>
  <c r="AC261" i="52"/>
  <c r="J225" i="52"/>
  <c r="V261" i="52"/>
  <c r="K177" i="52"/>
  <c r="X213" i="52"/>
  <c r="V201" i="52"/>
  <c r="Q177" i="52"/>
  <c r="U153" i="52"/>
  <c r="P165" i="52"/>
  <c r="J165" i="52"/>
  <c r="X129" i="52"/>
  <c r="U129" i="52"/>
  <c r="O201" i="52"/>
  <c r="AB153" i="52"/>
  <c r="Y153" i="52"/>
  <c r="P105" i="52"/>
  <c r="N117" i="52"/>
  <c r="J33" i="52"/>
  <c r="AB69" i="52"/>
  <c r="Y93" i="52"/>
  <c r="R57" i="52"/>
  <c r="G261" i="52"/>
  <c r="L213" i="52"/>
  <c r="X249" i="52"/>
  <c r="N273" i="52"/>
  <c r="Y201" i="52"/>
  <c r="X189" i="52"/>
  <c r="V165" i="52"/>
  <c r="W141" i="52"/>
  <c r="R153" i="52"/>
  <c r="Q153" i="52"/>
  <c r="Z117" i="52"/>
  <c r="W117" i="52"/>
  <c r="O141" i="52"/>
  <c r="J105" i="52"/>
  <c r="K117" i="52"/>
  <c r="U285" i="52"/>
  <c r="M225" i="52"/>
  <c r="Y261" i="52"/>
  <c r="F225" i="52"/>
  <c r="H189" i="52"/>
  <c r="G177" i="52"/>
  <c r="K249" i="52"/>
  <c r="J285" i="52"/>
  <c r="J213" i="52"/>
  <c r="G213" i="52"/>
  <c r="G117" i="52"/>
  <c r="U177" i="52"/>
  <c r="R177" i="52"/>
  <c r="O105" i="52"/>
  <c r="O69" i="52"/>
  <c r="J81" i="52"/>
  <c r="P33" i="52"/>
  <c r="H57" i="52"/>
  <c r="I69" i="52"/>
  <c r="AB165" i="52"/>
  <c r="Q33" i="52"/>
  <c r="Y9" i="52"/>
  <c r="I141" i="52"/>
  <c r="X285" i="52"/>
  <c r="AA249" i="52"/>
  <c r="Q285" i="52"/>
  <c r="J177" i="52"/>
  <c r="J273" i="52"/>
  <c r="O225" i="52"/>
  <c r="R237" i="52"/>
  <c r="N189" i="52"/>
  <c r="P273" i="52"/>
  <c r="I105" i="52"/>
  <c r="F165" i="52"/>
  <c r="G153" i="52"/>
  <c r="P93" i="52"/>
  <c r="T237" i="52"/>
  <c r="M261" i="52"/>
  <c r="I201" i="52"/>
  <c r="J45" i="52"/>
  <c r="AA57" i="52"/>
  <c r="K141" i="52"/>
  <c r="Z21" i="52"/>
  <c r="AA69" i="52"/>
  <c r="R45" i="52"/>
  <c r="T81" i="52"/>
  <c r="AA165" i="52"/>
  <c r="N9" i="52"/>
  <c r="AB261" i="52"/>
  <c r="F237" i="52"/>
  <c r="Q249" i="52"/>
  <c r="Q225" i="52"/>
  <c r="I285" i="52"/>
  <c r="X225" i="52"/>
  <c r="H165" i="52"/>
  <c r="V117" i="52"/>
  <c r="L105" i="52"/>
  <c r="AC93" i="52"/>
  <c r="AC81" i="52"/>
  <c r="Z57" i="52"/>
  <c r="AB9" i="52"/>
  <c r="Y69" i="52"/>
  <c r="N81" i="52"/>
  <c r="T33" i="52"/>
  <c r="Z213" i="52"/>
  <c r="AC141" i="52"/>
  <c r="K93" i="52"/>
  <c r="F45" i="52"/>
  <c r="T21" i="52"/>
  <c r="S129" i="52"/>
  <c r="O9" i="52"/>
  <c r="J261" i="52"/>
  <c r="L81" i="52"/>
  <c r="L21" i="52"/>
  <c r="AA225" i="52"/>
  <c r="I45" i="52"/>
  <c r="Y213" i="52"/>
  <c r="H33" i="52"/>
  <c r="T177" i="52"/>
  <c r="K165" i="52"/>
  <c r="V249" i="52"/>
  <c r="R9" i="52"/>
  <c r="X177" i="52"/>
  <c r="F141" i="52"/>
  <c r="Z225" i="52"/>
  <c r="H201" i="52"/>
  <c r="W273" i="52"/>
  <c r="F21" i="52"/>
  <c r="AB177" i="52"/>
  <c r="Q165" i="52"/>
  <c r="G45" i="52"/>
  <c r="F273" i="52"/>
  <c r="H225" i="52"/>
  <c r="U225" i="52"/>
  <c r="V213" i="52"/>
  <c r="O177" i="52"/>
  <c r="F213" i="52"/>
  <c r="L153" i="52"/>
  <c r="X105" i="52"/>
  <c r="M93" i="52"/>
  <c r="G93" i="52"/>
  <c r="L69" i="52"/>
  <c r="AB45" i="52"/>
  <c r="F9" i="52"/>
  <c r="U45" i="52"/>
  <c r="N21" i="52"/>
  <c r="P9" i="52"/>
  <c r="H261" i="52"/>
  <c r="G273" i="52"/>
  <c r="T165" i="52"/>
  <c r="L285" i="52"/>
  <c r="I81" i="52"/>
  <c r="M57" i="52"/>
  <c r="G81" i="52"/>
  <c r="G105" i="52"/>
  <c r="AA141" i="52"/>
  <c r="M9" i="52"/>
  <c r="H141" i="52"/>
  <c r="L225" i="52"/>
  <c r="N69" i="52"/>
  <c r="T153" i="52"/>
  <c r="Q45" i="52"/>
  <c r="AA129" i="52"/>
  <c r="O45" i="52"/>
  <c r="K225" i="52"/>
  <c r="X57" i="52"/>
  <c r="AB213" i="52"/>
  <c r="Q117" i="52"/>
  <c r="G141" i="52"/>
  <c r="O273" i="52"/>
  <c r="Z129" i="52"/>
  <c r="I129" i="52"/>
  <c r="S285" i="52"/>
  <c r="J189" i="52"/>
  <c r="L33" i="52"/>
  <c r="Y165" i="52"/>
  <c r="Q21" i="52"/>
  <c r="R201" i="52"/>
  <c r="L9" i="52"/>
  <c r="O153" i="52"/>
  <c r="T189" i="52"/>
  <c r="N249" i="52"/>
  <c r="P21" i="52"/>
  <c r="S201" i="52"/>
  <c r="G21" i="52"/>
  <c r="I213" i="52"/>
  <c r="W45" i="52"/>
  <c r="X273" i="52"/>
  <c r="Q57" i="52"/>
  <c r="L177" i="52"/>
  <c r="M153" i="52"/>
  <c r="X117" i="52"/>
  <c r="AA93" i="52"/>
  <c r="AC45" i="52"/>
  <c r="V21" i="52"/>
  <c r="S69" i="52"/>
  <c r="J249" i="52"/>
  <c r="U273" i="52"/>
  <c r="AA201" i="52"/>
  <c r="T213" i="52"/>
  <c r="V153" i="52"/>
  <c r="N165" i="52"/>
  <c r="Y129" i="52"/>
  <c r="P213" i="52"/>
  <c r="M81" i="52"/>
  <c r="L261" i="52"/>
  <c r="M117" i="52"/>
  <c r="K261" i="52"/>
  <c r="I33" i="52"/>
  <c r="V9" i="52"/>
  <c r="M21" i="52"/>
  <c r="Q105" i="52"/>
  <c r="Y249" i="52"/>
  <c r="W189" i="52"/>
  <c r="F105" i="52"/>
  <c r="M141" i="52"/>
  <c r="L141" i="52"/>
  <c r="T105" i="52"/>
  <c r="O285" i="52"/>
  <c r="K69" i="52"/>
  <c r="J93" i="52"/>
  <c r="S9" i="52"/>
  <c r="AC69" i="52"/>
  <c r="Y117" i="52"/>
  <c r="X33" i="52"/>
  <c r="AC249" i="52"/>
  <c r="K33" i="52"/>
  <c r="N285" i="52"/>
  <c r="F69" i="52"/>
  <c r="N237" i="52"/>
  <c r="T57" i="52"/>
  <c r="V285" i="52"/>
  <c r="R117" i="52"/>
  <c r="M189" i="52"/>
  <c r="O21" i="52"/>
  <c r="K237" i="52"/>
  <c r="W261" i="52"/>
  <c r="AC189" i="52"/>
  <c r="U201" i="52"/>
  <c r="H285" i="52"/>
  <c r="P153" i="52"/>
  <c r="AB105" i="52"/>
  <c r="F153" i="52"/>
  <c r="AA153" i="52"/>
  <c r="M201" i="52"/>
  <c r="X93" i="52"/>
  <c r="AC165" i="52"/>
  <c r="Y21" i="52"/>
  <c r="R21" i="52"/>
  <c r="I21" i="52"/>
  <c r="J9" i="52"/>
  <c r="G189" i="52"/>
  <c r="R141" i="52"/>
  <c r="Q141" i="52"/>
  <c r="AB81" i="52"/>
  <c r="AA9" i="52"/>
  <c r="L93" i="52"/>
  <c r="AA237" i="52"/>
  <c r="Q261" i="52"/>
  <c r="AA45" i="52"/>
  <c r="U117" i="52"/>
  <c r="AA33" i="52"/>
  <c r="M129" i="52"/>
  <c r="P201" i="52"/>
  <c r="W165" i="52"/>
  <c r="P285" i="52"/>
  <c r="S93" i="52"/>
  <c r="T261" i="52"/>
  <c r="K57" i="52"/>
  <c r="AC117" i="52"/>
  <c r="N105" i="52"/>
  <c r="S105" i="52"/>
  <c r="Z141" i="52"/>
  <c r="U33" i="52"/>
  <c r="I9" i="52"/>
  <c r="Z273" i="52"/>
  <c r="P237" i="52"/>
  <c r="AA117" i="52"/>
  <c r="T9" i="52"/>
  <c r="G285" i="52"/>
  <c r="O129" i="52"/>
  <c r="V33" i="52"/>
  <c r="L201" i="52"/>
  <c r="L57" i="52"/>
  <c r="H117" i="52"/>
  <c r="AA105" i="52"/>
  <c r="F285" i="52"/>
  <c r="AI285" i="52" s="1"/>
  <c r="T69" i="52"/>
  <c r="V93" i="52"/>
  <c r="O93" i="52"/>
  <c r="Z189" i="52"/>
  <c r="X9" i="52"/>
  <c r="F261" i="52"/>
  <c r="I177" i="52"/>
  <c r="J153" i="52"/>
  <c r="AB33" i="52"/>
  <c r="AC57" i="52"/>
  <c r="O261" i="52"/>
  <c r="T225" i="52"/>
  <c r="N45" i="52"/>
  <c r="T201" i="52"/>
  <c r="K105" i="52"/>
  <c r="G33" i="52"/>
  <c r="R225" i="52"/>
  <c r="I153" i="52"/>
  <c r="W21" i="52"/>
  <c r="X237" i="52"/>
  <c r="V129" i="52"/>
  <c r="Z81" i="52"/>
  <c r="N213" i="52"/>
  <c r="P57" i="52"/>
  <c r="U69" i="52"/>
  <c r="H249" i="52"/>
  <c r="AB225" i="52"/>
  <c r="L273" i="52"/>
  <c r="S261" i="52"/>
  <c r="O237" i="52"/>
  <c r="O117" i="52"/>
  <c r="S213" i="52"/>
  <c r="Y45" i="52"/>
  <c r="Q129" i="52"/>
  <c r="O165" i="52"/>
  <c r="I237" i="52"/>
  <c r="Z153" i="52"/>
  <c r="AC129" i="52"/>
  <c r="W213" i="52"/>
  <c r="O33" i="52"/>
  <c r="X201" i="52"/>
  <c r="X165" i="52"/>
  <c r="Q81" i="52"/>
  <c r="AC237" i="52"/>
  <c r="H93" i="52"/>
  <c r="J237" i="52"/>
  <c r="Y237" i="52"/>
  <c r="P249" i="52"/>
  <c r="W237" i="52"/>
  <c r="M177" i="52"/>
  <c r="M165" i="52"/>
  <c r="W129" i="52"/>
  <c r="G57" i="52"/>
  <c r="R165" i="52"/>
  <c r="AC105" i="52"/>
  <c r="P261" i="52"/>
  <c r="U105" i="52"/>
  <c r="R81" i="52"/>
  <c r="AA81" i="52"/>
  <c r="U189" i="52"/>
  <c r="Z45" i="52"/>
  <c r="I165" i="52"/>
  <c r="F33" i="52"/>
  <c r="Z105" i="52"/>
  <c r="Q9" i="52"/>
  <c r="G249" i="52"/>
  <c r="R273" i="52"/>
  <c r="AC177" i="52"/>
  <c r="V189" i="52"/>
  <c r="V141" i="52"/>
  <c r="Q201" i="52"/>
  <c r="U249" i="52"/>
  <c r="S117" i="52"/>
  <c r="AA177" i="52"/>
  <c r="V69" i="52"/>
  <c r="L117" i="52"/>
  <c r="W81" i="52"/>
  <c r="X21" i="52"/>
  <c r="AC33" i="52"/>
  <c r="J21" i="52"/>
  <c r="U57" i="52"/>
  <c r="W93" i="52"/>
  <c r="M45" i="52"/>
  <c r="X141" i="52"/>
  <c r="S57" i="52"/>
  <c r="I93" i="52"/>
  <c r="Q189" i="52"/>
  <c r="W225" i="52"/>
  <c r="T129" i="52"/>
  <c r="V45" i="52"/>
  <c r="W9" i="52"/>
  <c r="Y141" i="52"/>
  <c r="S141" i="52"/>
  <c r="F201" i="52"/>
  <c r="M105" i="52"/>
  <c r="U21" i="52"/>
  <c r="N93" i="52"/>
  <c r="P129" i="52"/>
  <c r="U165" i="52"/>
  <c r="R105" i="52"/>
  <c r="S81" i="52"/>
  <c r="M273" i="52"/>
  <c r="J57" i="52"/>
  <c r="Y105" i="52"/>
  <c r="Z249" i="52"/>
  <c r="Z69" i="52"/>
  <c r="F177" i="52"/>
  <c r="P81" i="52"/>
  <c r="U81" i="52"/>
  <c r="AC21" i="52"/>
  <c r="N141" i="52"/>
  <c r="Z165" i="52"/>
  <c r="AB237" i="52"/>
  <c r="AC285" i="52"/>
  <c r="R69" i="52"/>
  <c r="AB21" i="52"/>
  <c r="W57" i="52"/>
  <c r="W177" i="52"/>
  <c r="I273" i="52"/>
  <c r="N201" i="52"/>
  <c r="G129" i="52"/>
  <c r="M249" i="52"/>
  <c r="I261" i="52"/>
  <c r="P117" i="52"/>
  <c r="L45" i="52"/>
  <c r="H105" i="52"/>
  <c r="P177" i="52"/>
  <c r="W153" i="52"/>
  <c r="F117" i="52"/>
  <c r="I225" i="52"/>
  <c r="S249" i="52"/>
  <c r="S153" i="52"/>
  <c r="N33" i="52"/>
  <c r="U93" i="52"/>
  <c r="G9" i="52"/>
  <c r="N57" i="52"/>
  <c r="U141" i="52"/>
  <c r="Z93" i="52"/>
  <c r="J117" i="52"/>
  <c r="Y225" i="52"/>
  <c r="Y81" i="52"/>
  <c r="G237" i="52"/>
  <c r="Q213" i="52"/>
  <c r="Q273" i="52"/>
  <c r="AB117" i="52"/>
  <c r="H69" i="52"/>
  <c r="M285" i="52"/>
  <c r="K286" i="52"/>
  <c r="AB10" i="52"/>
  <c r="X142" i="52"/>
  <c r="AB202" i="52"/>
  <c r="T166" i="52"/>
  <c r="K34" i="52"/>
  <c r="I118" i="52"/>
  <c r="U82" i="52"/>
  <c r="R34" i="52"/>
  <c r="J262" i="52"/>
  <c r="AC106" i="52"/>
  <c r="AA274" i="52"/>
  <c r="X238" i="52"/>
  <c r="Q142" i="52"/>
  <c r="AA70" i="52"/>
  <c r="I34" i="51"/>
  <c r="H226" i="52"/>
  <c r="Y118" i="52"/>
  <c r="Z58" i="52"/>
  <c r="N178" i="52"/>
  <c r="Y106" i="52"/>
  <c r="T154" i="52"/>
  <c r="J286" i="52"/>
  <c r="K58" i="52"/>
  <c r="T58" i="52"/>
  <c r="J94" i="52"/>
  <c r="S118" i="52"/>
  <c r="G274" i="52"/>
  <c r="W226" i="52"/>
  <c r="X22" i="52"/>
  <c r="AB286" i="52"/>
  <c r="S46" i="52"/>
  <c r="O82" i="52"/>
  <c r="S166" i="52"/>
  <c r="X58" i="52"/>
  <c r="P262" i="52"/>
  <c r="S274" i="52"/>
  <c r="U10" i="52"/>
  <c r="L190" i="52"/>
  <c r="H118" i="52"/>
  <c r="AA262" i="52"/>
  <c r="AA190" i="52"/>
  <c r="J58" i="52"/>
  <c r="Q10" i="52"/>
  <c r="M214" i="52"/>
  <c r="T70" i="52"/>
  <c r="R178" i="52"/>
  <c r="S250" i="52"/>
  <c r="V286" i="52"/>
  <c r="S190" i="52"/>
  <c r="AC46" i="52"/>
  <c r="AB238" i="52"/>
  <c r="V142" i="52"/>
  <c r="AA226" i="52"/>
  <c r="AC34" i="52"/>
  <c r="T106" i="52"/>
  <c r="K70" i="52"/>
  <c r="T118" i="52"/>
  <c r="AC262" i="52"/>
  <c r="AB178" i="52"/>
  <c r="F250" i="52"/>
  <c r="P94" i="52"/>
  <c r="AB130" i="52"/>
  <c r="H154" i="52"/>
  <c r="G202" i="52"/>
  <c r="R154" i="52"/>
  <c r="O10" i="52"/>
  <c r="Z154" i="52"/>
  <c r="X262" i="52"/>
  <c r="H94" i="52"/>
  <c r="L166" i="52"/>
  <c r="V10" i="52"/>
  <c r="T130" i="52"/>
  <c r="V190" i="52"/>
  <c r="AA22" i="52"/>
  <c r="U106" i="52"/>
  <c r="O46" i="52"/>
  <c r="X286" i="52"/>
  <c r="Q226" i="52"/>
  <c r="Q190" i="52"/>
  <c r="O142" i="52"/>
  <c r="L34" i="52"/>
  <c r="I142" i="52"/>
  <c r="Q58" i="52"/>
  <c r="O286" i="52"/>
  <c r="F274" i="52"/>
  <c r="X166" i="52"/>
  <c r="AA94" i="52"/>
  <c r="J46" i="52"/>
  <c r="Z142" i="52"/>
  <c r="S238" i="52"/>
  <c r="J10" i="52"/>
  <c r="U58" i="52"/>
  <c r="AC70" i="52"/>
  <c r="L130" i="52"/>
  <c r="Q214" i="52"/>
  <c r="AB274" i="52"/>
  <c r="AA238" i="52"/>
  <c r="O22" i="52"/>
  <c r="N130" i="52"/>
  <c r="M142" i="52"/>
  <c r="AB166" i="52"/>
  <c r="AA118" i="52"/>
  <c r="Z34" i="52"/>
  <c r="J118" i="52"/>
  <c r="T250" i="52"/>
  <c r="L118" i="52"/>
  <c r="AC154" i="52"/>
  <c r="N22" i="52"/>
  <c r="O70" i="52"/>
  <c r="P142" i="52"/>
  <c r="Y238" i="52"/>
  <c r="H22" i="52"/>
  <c r="W34" i="52"/>
  <c r="T34" i="52"/>
  <c r="H262" i="52"/>
  <c r="AB82" i="52"/>
  <c r="L10" i="52"/>
  <c r="Q34" i="52"/>
  <c r="G58" i="52"/>
  <c r="AA34" i="52"/>
  <c r="O106" i="52"/>
  <c r="V214" i="52"/>
  <c r="H82" i="52"/>
  <c r="J226" i="52"/>
  <c r="L262" i="52"/>
  <c r="K226" i="52"/>
  <c r="U94" i="52"/>
  <c r="AC58" i="52"/>
  <c r="Q106" i="52"/>
  <c r="F106" i="52"/>
  <c r="Q202" i="52"/>
  <c r="Z226" i="52"/>
  <c r="V46" i="52"/>
  <c r="G70" i="52"/>
  <c r="J178" i="52"/>
  <c r="K214" i="52"/>
  <c r="F214" i="52"/>
  <c r="AI214" i="52" s="1"/>
  <c r="I226" i="52"/>
  <c r="H190" i="52"/>
  <c r="F286" i="52"/>
  <c r="V70" i="52"/>
  <c r="Q130" i="52"/>
  <c r="L22" i="52"/>
  <c r="AB58" i="52"/>
  <c r="X154" i="52"/>
  <c r="S202" i="52"/>
  <c r="O262" i="52"/>
  <c r="P106" i="52"/>
  <c r="H214" i="52"/>
  <c r="P190" i="52"/>
  <c r="AA202" i="52"/>
  <c r="F70" i="52"/>
  <c r="P238" i="52"/>
  <c r="I262" i="52"/>
  <c r="J214" i="52"/>
  <c r="H106" i="52"/>
  <c r="AB46" i="52"/>
  <c r="K142" i="52"/>
  <c r="M286" i="52"/>
  <c r="H274" i="52"/>
  <c r="N262" i="52"/>
  <c r="AC22" i="52"/>
  <c r="S34" i="52"/>
  <c r="G166" i="52"/>
  <c r="L286" i="52"/>
  <c r="M190" i="52"/>
  <c r="N286" i="52"/>
  <c r="R82" i="52"/>
  <c r="U178" i="52"/>
  <c r="W22" i="52"/>
  <c r="K190" i="52"/>
  <c r="I214" i="52"/>
  <c r="X82" i="52"/>
  <c r="V178" i="52"/>
  <c r="R190" i="52"/>
  <c r="J202" i="52"/>
  <c r="L226" i="52"/>
  <c r="P10" i="52"/>
  <c r="W130" i="52"/>
  <c r="P46" i="52"/>
  <c r="AC226" i="52"/>
  <c r="R202" i="52"/>
  <c r="F226" i="52"/>
  <c r="L94" i="52"/>
  <c r="AA46" i="52"/>
  <c r="U118" i="52"/>
  <c r="Q46" i="52"/>
  <c r="H166" i="52"/>
  <c r="N46" i="52"/>
  <c r="G226" i="52"/>
  <c r="W274" i="52"/>
  <c r="T190" i="52"/>
  <c r="P286" i="52"/>
  <c r="G22" i="52"/>
  <c r="S70" i="52"/>
  <c r="N250" i="52"/>
  <c r="V106" i="52"/>
  <c r="M226" i="52"/>
  <c r="F178" i="52"/>
  <c r="H238" i="52"/>
  <c r="L58" i="52"/>
  <c r="K46" i="52"/>
  <c r="I166" i="52"/>
  <c r="L142" i="52"/>
  <c r="O238" i="52"/>
  <c r="O214" i="52"/>
  <c r="N166" i="52"/>
  <c r="G34" i="52"/>
  <c r="L106" i="52"/>
  <c r="X214" i="52"/>
  <c r="R46" i="52"/>
  <c r="AA130" i="52"/>
  <c r="P130" i="52"/>
  <c r="X178" i="52"/>
  <c r="AC178" i="52"/>
  <c r="Y286" i="52"/>
  <c r="R10" i="52"/>
  <c r="K118" i="52"/>
  <c r="H46" i="52"/>
  <c r="Q178" i="52"/>
  <c r="Y166" i="52"/>
  <c r="P178" i="52"/>
  <c r="AA286" i="52"/>
  <c r="I130" i="52"/>
  <c r="U70" i="52"/>
  <c r="Q238" i="52"/>
  <c r="L178" i="52"/>
  <c r="M238" i="52"/>
  <c r="S286" i="52"/>
  <c r="R94" i="52"/>
  <c r="F46" i="52"/>
  <c r="G130" i="52"/>
  <c r="G214" i="52"/>
  <c r="P226" i="52"/>
  <c r="R238" i="52"/>
  <c r="AB22" i="52"/>
  <c r="Y22" i="52"/>
  <c r="J142" i="52"/>
  <c r="V34" i="52"/>
  <c r="G106" i="52"/>
  <c r="M10" i="52"/>
  <c r="M94" i="52"/>
  <c r="X226" i="52"/>
  <c r="T22" i="52"/>
  <c r="K94" i="52"/>
  <c r="F202" i="52"/>
  <c r="U262" i="52"/>
  <c r="AC118" i="52"/>
  <c r="Y130" i="52"/>
  <c r="W10" i="52"/>
  <c r="AC250" i="52"/>
  <c r="I250" i="52"/>
  <c r="W142" i="52"/>
  <c r="M130" i="52"/>
  <c r="R250" i="52"/>
  <c r="X46" i="52"/>
  <c r="F190" i="52"/>
  <c r="I34" i="52"/>
  <c r="V202" i="52"/>
  <c r="P22" i="52"/>
  <c r="H10" i="52"/>
  <c r="W202" i="52"/>
  <c r="L250" i="52"/>
  <c r="Q286" i="52"/>
  <c r="G250" i="52"/>
  <c r="F142" i="52"/>
  <c r="N274" i="52"/>
  <c r="R274" i="52"/>
  <c r="W46" i="52"/>
  <c r="V58" i="52"/>
  <c r="AC166" i="52"/>
  <c r="T226" i="52"/>
  <c r="H202" i="52"/>
  <c r="G286" i="52"/>
  <c r="Z274" i="52"/>
  <c r="X94" i="52"/>
  <c r="J106" i="52"/>
  <c r="S10" i="52"/>
  <c r="V166" i="52"/>
  <c r="V274" i="52"/>
  <c r="M106" i="52"/>
  <c r="N238" i="52"/>
  <c r="Q94" i="52"/>
  <c r="G118" i="52"/>
  <c r="V118" i="52"/>
  <c r="K238" i="52"/>
  <c r="Q274" i="52"/>
  <c r="AB190" i="52"/>
  <c r="U190" i="52"/>
  <c r="V82" i="52"/>
  <c r="T178" i="52"/>
  <c r="AC130" i="52"/>
  <c r="X130" i="52"/>
  <c r="AB34" i="52"/>
  <c r="O178" i="52"/>
  <c r="K262" i="52"/>
  <c r="Z202" i="52"/>
  <c r="F94" i="52"/>
  <c r="G190" i="52"/>
  <c r="J166" i="52"/>
  <c r="Z10" i="52"/>
  <c r="P166" i="52"/>
  <c r="W286" i="52"/>
  <c r="AB154" i="52"/>
  <c r="L202" i="52"/>
  <c r="AC190" i="52"/>
  <c r="I10" i="52"/>
  <c r="V22" i="52"/>
  <c r="L46" i="52"/>
  <c r="S106" i="52"/>
  <c r="K178" i="52"/>
  <c r="L238" i="52"/>
  <c r="Y262" i="52"/>
  <c r="O34" i="52"/>
  <c r="M34" i="52"/>
  <c r="U46" i="52"/>
  <c r="K130" i="52"/>
  <c r="R262" i="52"/>
  <c r="I58" i="52"/>
  <c r="J274" i="52"/>
  <c r="Z22" i="52"/>
  <c r="O118" i="52"/>
  <c r="T238" i="52"/>
  <c r="Q250" i="52"/>
  <c r="Q166" i="52"/>
  <c r="L154" i="52"/>
  <c r="G82" i="52"/>
  <c r="O130" i="52"/>
  <c r="M202" i="52"/>
  <c r="N142" i="52"/>
  <c r="H142" i="52"/>
  <c r="AA10" i="52"/>
  <c r="P202" i="52"/>
  <c r="X70" i="52"/>
  <c r="U22" i="52"/>
  <c r="S178" i="52"/>
  <c r="N94" i="52"/>
  <c r="T214" i="52"/>
  <c r="Q70" i="52"/>
  <c r="AB214" i="52"/>
  <c r="I274" i="52"/>
  <c r="I106" i="52"/>
  <c r="Y154" i="52"/>
  <c r="O166" i="52"/>
  <c r="AA214" i="52"/>
  <c r="X274" i="52"/>
  <c r="P34" i="52"/>
  <c r="I46" i="52"/>
  <c r="N82" i="52"/>
  <c r="K250" i="52"/>
  <c r="K274" i="52"/>
  <c r="T274" i="52"/>
  <c r="Y82" i="52"/>
  <c r="J34" i="52"/>
  <c r="G238" i="52"/>
  <c r="M70" i="52"/>
  <c r="AA178" i="52"/>
  <c r="AA106" i="52"/>
  <c r="R142" i="52"/>
  <c r="J238" i="52"/>
  <c r="T82" i="52"/>
  <c r="F58" i="52"/>
  <c r="AB142" i="52"/>
  <c r="Q118" i="52"/>
  <c r="G154" i="52"/>
  <c r="O274" i="52"/>
  <c r="J70" i="52"/>
  <c r="T262" i="52"/>
  <c r="W82" i="52"/>
  <c r="O58" i="52"/>
  <c r="F10" i="52"/>
  <c r="U130" i="52"/>
  <c r="N34" i="52"/>
  <c r="S58" i="52"/>
  <c r="AC274" i="52"/>
  <c r="I286" i="52"/>
  <c r="I22" i="52"/>
  <c r="H58" i="52"/>
  <c r="N190" i="52"/>
  <c r="K166" i="52"/>
  <c r="W214" i="52"/>
  <c r="U274" i="52"/>
  <c r="Z82" i="52"/>
  <c r="H34" i="52"/>
  <c r="F118" i="52"/>
  <c r="AC202" i="52"/>
  <c r="K202" i="52"/>
  <c r="W238" i="52"/>
  <c r="N10" i="52"/>
  <c r="J154" i="52"/>
  <c r="U250" i="52"/>
  <c r="N118" i="52"/>
  <c r="N202" i="52"/>
  <c r="U34" i="52"/>
  <c r="Z166" i="52"/>
  <c r="X250" i="52"/>
  <c r="Z238" i="52"/>
  <c r="V94" i="52"/>
  <c r="L70" i="52"/>
  <c r="W106" i="52"/>
  <c r="W58" i="52"/>
  <c r="F166" i="52"/>
  <c r="O202" i="52"/>
  <c r="I202" i="52"/>
  <c r="K10" i="52"/>
  <c r="H130" i="52"/>
  <c r="X10" i="52"/>
  <c r="AB262" i="52"/>
  <c r="X34" i="52"/>
  <c r="S22" i="52"/>
  <c r="Z46" i="52"/>
  <c r="Y70" i="52"/>
  <c r="V238" i="52"/>
  <c r="T142" i="52"/>
  <c r="AB94" i="52"/>
  <c r="Y250" i="52"/>
  <c r="R130" i="52"/>
  <c r="F238" i="52"/>
  <c r="Z286" i="52"/>
  <c r="R70" i="52"/>
  <c r="M82" i="52"/>
  <c r="Z250" i="52"/>
  <c r="H286" i="52"/>
  <c r="AI286" i="52" s="1"/>
  <c r="I94" i="52"/>
  <c r="AB250" i="52"/>
  <c r="W118" i="52"/>
  <c r="P118" i="52"/>
  <c r="S154" i="52"/>
  <c r="AA154" i="52"/>
  <c r="S94" i="52"/>
  <c r="S262" i="52"/>
  <c r="U238" i="52"/>
  <c r="G10" i="52"/>
  <c r="Z118" i="52"/>
  <c r="O154" i="52"/>
  <c r="Z214" i="52"/>
  <c r="M274" i="52"/>
  <c r="M46" i="52"/>
  <c r="AC238" i="52"/>
  <c r="P82" i="52"/>
  <c r="F22" i="52"/>
  <c r="M154" i="52"/>
  <c r="AA58" i="52"/>
  <c r="AC94" i="52"/>
  <c r="Z130" i="52"/>
  <c r="J22" i="52"/>
  <c r="M166" i="52"/>
  <c r="N58" i="52"/>
  <c r="Q154" i="52"/>
  <c r="R118" i="52"/>
  <c r="Z94" i="52"/>
  <c r="P58" i="52"/>
  <c r="O250" i="52"/>
  <c r="W178" i="52"/>
  <c r="AB70" i="52"/>
  <c r="T46" i="52"/>
  <c r="W166" i="52"/>
  <c r="R22" i="52"/>
  <c r="Z70" i="52"/>
  <c r="Z106" i="52"/>
  <c r="AA142" i="52"/>
  <c r="W154" i="52"/>
  <c r="F130" i="52"/>
  <c r="M58" i="52"/>
  <c r="L214" i="52"/>
  <c r="S214" i="52"/>
  <c r="S82" i="52"/>
  <c r="Q209" i="52"/>
  <c r="G221" i="52"/>
  <c r="F197" i="52"/>
  <c r="Z269" i="52"/>
  <c r="T5" i="52"/>
  <c r="J281" i="52"/>
  <c r="H171" i="52"/>
  <c r="M279" i="52"/>
  <c r="L161" i="52"/>
  <c r="N257" i="52"/>
  <c r="F173" i="52"/>
  <c r="K77" i="52"/>
  <c r="Q89" i="52"/>
  <c r="W209" i="52"/>
  <c r="H101" i="52"/>
  <c r="Z77" i="52"/>
  <c r="X53" i="52"/>
  <c r="AB125" i="52"/>
  <c r="AC29" i="52"/>
  <c r="M233" i="52"/>
  <c r="I197" i="52"/>
  <c r="V149" i="52"/>
  <c r="W101" i="52"/>
  <c r="V65" i="52"/>
  <c r="O17" i="52"/>
  <c r="AA281" i="52"/>
  <c r="K209" i="52"/>
  <c r="Z17" i="52"/>
  <c r="P53" i="52"/>
  <c r="F137" i="52"/>
  <c r="T281" i="52"/>
  <c r="S269" i="52"/>
  <c r="R231" i="52"/>
  <c r="G159" i="52"/>
  <c r="J255" i="52"/>
  <c r="I195" i="52"/>
  <c r="V39" i="52"/>
  <c r="Q211" i="52"/>
  <c r="H31" i="52"/>
  <c r="P259" i="52"/>
  <c r="Y139" i="52"/>
  <c r="AI139" i="52" s="1"/>
  <c r="F34" i="51"/>
  <c r="M259" i="52"/>
  <c r="N91" i="52"/>
  <c r="Q163" i="52"/>
  <c r="AI163" i="52" s="1"/>
  <c r="S151" i="52"/>
  <c r="Q199" i="52"/>
  <c r="H127" i="52"/>
  <c r="J115" i="52"/>
  <c r="M91" i="52"/>
  <c r="L115" i="52"/>
  <c r="M43" i="52"/>
  <c r="H151" i="52"/>
  <c r="I271" i="52"/>
  <c r="L43" i="52"/>
  <c r="AI43" i="52" s="1"/>
  <c r="X103" i="52"/>
  <c r="G271" i="52"/>
  <c r="K55" i="52"/>
  <c r="AI55" i="52" s="1"/>
  <c r="N31" i="52"/>
  <c r="I259" i="52"/>
  <c r="K259" i="52"/>
  <c r="O19" i="52"/>
  <c r="V7" i="52"/>
  <c r="AB91" i="52"/>
  <c r="T19" i="52"/>
  <c r="AB269" i="52"/>
  <c r="G89" i="52"/>
  <c r="K257" i="52"/>
  <c r="S161" i="52"/>
  <c r="Q269" i="52"/>
  <c r="W77" i="52"/>
  <c r="J113" i="52"/>
  <c r="I89" i="52"/>
  <c r="M137" i="52"/>
  <c r="AB89" i="52"/>
  <c r="AB209" i="52"/>
  <c r="S77" i="52"/>
  <c r="R197" i="52"/>
  <c r="W161" i="52"/>
  <c r="O137" i="52"/>
  <c r="H113" i="52"/>
  <c r="Z101" i="52"/>
  <c r="N113" i="52"/>
  <c r="Z5" i="52"/>
  <c r="N245" i="52"/>
  <c r="AB221" i="52"/>
  <c r="I233" i="52"/>
  <c r="P113" i="52"/>
  <c r="X125" i="52"/>
  <c r="N125" i="52"/>
  <c r="Q233" i="52"/>
  <c r="X281" i="52"/>
  <c r="N29" i="52"/>
  <c r="Y65" i="52"/>
  <c r="O161" i="52"/>
  <c r="P41" i="52"/>
  <c r="P77" i="52"/>
  <c r="Y281" i="52"/>
  <c r="AC101" i="52"/>
  <c r="M5" i="52"/>
  <c r="F279" i="52"/>
  <c r="W171" i="52"/>
  <c r="X267" i="52"/>
  <c r="AC171" i="52"/>
  <c r="T223" i="52"/>
  <c r="AA259" i="52"/>
  <c r="V219" i="52"/>
  <c r="K255" i="52"/>
  <c r="N207" i="52"/>
  <c r="I207" i="52"/>
  <c r="M147" i="52"/>
  <c r="AB183" i="52"/>
  <c r="Q147" i="52"/>
  <c r="AA159" i="52"/>
  <c r="AB255" i="52"/>
  <c r="J63" i="52"/>
  <c r="AB267" i="52"/>
  <c r="V99" i="52"/>
  <c r="M99" i="52"/>
  <c r="J99" i="52"/>
  <c r="V123" i="52"/>
  <c r="AA231" i="52"/>
  <c r="Z51" i="52"/>
  <c r="Z63" i="52"/>
  <c r="I15" i="52"/>
  <c r="S15" i="52"/>
  <c r="F63" i="52"/>
  <c r="P279" i="52"/>
  <c r="K279" i="52"/>
  <c r="M243" i="52"/>
  <c r="W267" i="52"/>
  <c r="K195" i="52"/>
  <c r="Y255" i="52"/>
  <c r="F159" i="52"/>
  <c r="O135" i="52"/>
  <c r="G147" i="52"/>
  <c r="L219" i="52"/>
  <c r="AA183" i="52"/>
  <c r="L183" i="52"/>
  <c r="U87" i="52"/>
  <c r="O87" i="52"/>
  <c r="L87" i="52"/>
  <c r="Z111" i="52"/>
  <c r="O159" i="52"/>
  <c r="H39" i="52"/>
  <c r="AC39" i="52"/>
  <c r="K3" i="52"/>
  <c r="J39" i="52"/>
  <c r="V27" i="52"/>
  <c r="R267" i="52"/>
  <c r="M267" i="52"/>
  <c r="O231" i="52"/>
  <c r="AA243" i="52"/>
  <c r="M183" i="52"/>
  <c r="I219" i="52"/>
  <c r="H147" i="52"/>
  <c r="Q123" i="52"/>
  <c r="K135" i="52"/>
  <c r="G195" i="52"/>
  <c r="F123" i="52"/>
  <c r="V147" i="52"/>
  <c r="W75" i="52"/>
  <c r="U75" i="52"/>
  <c r="Q75" i="52"/>
  <c r="G99" i="52"/>
  <c r="S123" i="52"/>
  <c r="R27" i="52"/>
  <c r="AC87" i="52"/>
  <c r="G51" i="52"/>
  <c r="R15" i="52"/>
  <c r="V3" i="52"/>
  <c r="X231" i="52"/>
  <c r="O255" i="52"/>
  <c r="Q219" i="52"/>
  <c r="G231" i="52"/>
  <c r="AA279" i="52"/>
  <c r="X207" i="52"/>
  <c r="I255" i="52"/>
  <c r="S111" i="52"/>
  <c r="M123" i="52"/>
  <c r="AC135" i="52"/>
  <c r="X111" i="52"/>
  <c r="T135" i="52"/>
  <c r="V279" i="52"/>
  <c r="W63" i="52"/>
  <c r="T63" i="52"/>
  <c r="I87" i="52"/>
  <c r="F111" i="52"/>
  <c r="P15" i="52"/>
  <c r="K51" i="52"/>
  <c r="J27" i="52"/>
  <c r="AA207" i="52"/>
  <c r="AB39" i="52"/>
  <c r="Z219" i="52"/>
  <c r="Q243" i="52"/>
  <c r="AB279" i="52"/>
  <c r="M207" i="52"/>
  <c r="G267" i="52"/>
  <c r="H219" i="52"/>
  <c r="S207" i="52"/>
  <c r="T279" i="52"/>
  <c r="O111" i="52"/>
  <c r="G135" i="52"/>
  <c r="AB99" i="52"/>
  <c r="K183" i="52"/>
  <c r="AA195" i="52"/>
  <c r="X51" i="52"/>
  <c r="U51" i="52"/>
  <c r="N75" i="52"/>
  <c r="K75" i="52"/>
  <c r="R3" i="52"/>
  <c r="N3" i="52"/>
  <c r="H15" i="52"/>
  <c r="AC51" i="52"/>
  <c r="U27" i="52"/>
  <c r="O279" i="52"/>
  <c r="S231" i="52"/>
  <c r="N231" i="52"/>
  <c r="O195" i="52"/>
  <c r="K243" i="52"/>
  <c r="W207" i="52"/>
  <c r="H255" i="52"/>
  <c r="Y195" i="52"/>
  <c r="Q99" i="52"/>
  <c r="I123" i="52"/>
  <c r="AA87" i="52"/>
  <c r="U147" i="52"/>
  <c r="H183" i="52"/>
  <c r="Z39" i="52"/>
  <c r="W39" i="52"/>
  <c r="Q63" i="52"/>
  <c r="N63" i="52"/>
  <c r="P99" i="52"/>
  <c r="G27" i="52"/>
  <c r="J3" i="52"/>
  <c r="AB51" i="52"/>
  <c r="Z15" i="52"/>
  <c r="Q267" i="52"/>
  <c r="U219" i="52"/>
  <c r="P219" i="52"/>
  <c r="Q183" i="52"/>
  <c r="O219" i="52"/>
  <c r="I159" i="52"/>
  <c r="R207" i="52"/>
  <c r="F183" i="52"/>
  <c r="U195" i="52"/>
  <c r="AB135" i="52"/>
  <c r="AC75" i="52"/>
  <c r="S135" i="52"/>
  <c r="R147" i="52"/>
  <c r="AB27" i="52"/>
  <c r="X123" i="52"/>
  <c r="R51" i="52"/>
  <c r="O51" i="52"/>
  <c r="Q27" i="52"/>
  <c r="AA15" i="52"/>
  <c r="Z75" i="52"/>
  <c r="F3" i="52"/>
  <c r="I75" i="52"/>
  <c r="B34" i="51"/>
  <c r="W231" i="52"/>
  <c r="N255" i="52"/>
  <c r="S195" i="52"/>
  <c r="F231" i="52"/>
  <c r="AC207" i="52"/>
  <c r="G219" i="52"/>
  <c r="Z159" i="52"/>
  <c r="P123" i="52"/>
  <c r="N111" i="52"/>
  <c r="N171" i="52"/>
  <c r="X147" i="52"/>
  <c r="W87" i="52"/>
  <c r="U99" i="52"/>
  <c r="L99" i="52"/>
  <c r="K87" i="52"/>
  <c r="U123" i="52"/>
  <c r="J75" i="52"/>
  <c r="Z135" i="52"/>
  <c r="M27" i="52"/>
  <c r="I27" i="52"/>
  <c r="AC3" i="52"/>
  <c r="T3" i="52"/>
  <c r="N279" i="52"/>
  <c r="M255" i="52"/>
  <c r="Z267" i="52"/>
  <c r="N195" i="52"/>
  <c r="K219" i="52"/>
  <c r="AB171" i="52"/>
  <c r="F147" i="52"/>
  <c r="Y171" i="52"/>
  <c r="I135" i="52"/>
  <c r="AA135" i="52"/>
  <c r="W111" i="52"/>
  <c r="AA63" i="52"/>
  <c r="V75" i="52"/>
  <c r="S75" i="52"/>
  <c r="S63" i="52"/>
  <c r="P63" i="52"/>
  <c r="N51" i="52"/>
  <c r="M51" i="52"/>
  <c r="M3" i="52"/>
  <c r="G15" i="52"/>
  <c r="AC27" i="52"/>
  <c r="U15" i="52"/>
  <c r="P267" i="52"/>
  <c r="O243" i="52"/>
  <c r="F255" i="52"/>
  <c r="P183" i="52"/>
  <c r="Z207" i="52"/>
  <c r="F171" i="52"/>
  <c r="Y279" i="52"/>
  <c r="O147" i="52"/>
  <c r="K123" i="52"/>
  <c r="AC123" i="52"/>
  <c r="AA99" i="52"/>
  <c r="J183" i="52"/>
  <c r="AC231" i="52"/>
  <c r="V63" i="52"/>
  <c r="G243" i="52"/>
  <c r="Q51" i="52"/>
  <c r="AB207" i="52"/>
  <c r="F39" i="52"/>
  <c r="Y231" i="52"/>
  <c r="I3" i="52"/>
  <c r="AB3" i="52"/>
  <c r="AA39" i="52"/>
  <c r="R219" i="52"/>
  <c r="X243" i="52"/>
  <c r="J147" i="52"/>
  <c r="R111" i="52"/>
  <c r="F135" i="52"/>
  <c r="Z99" i="52"/>
  <c r="S99" i="52"/>
  <c r="J87" i="52"/>
  <c r="Y99" i="52"/>
  <c r="K15" i="52"/>
  <c r="Z3" i="52"/>
  <c r="M39" i="52"/>
  <c r="H207" i="52"/>
  <c r="N87" i="52"/>
  <c r="AC279" i="52"/>
  <c r="L195" i="52"/>
  <c r="V255" i="52"/>
  <c r="M135" i="52"/>
  <c r="H123" i="52"/>
  <c r="AC63" i="52"/>
  <c r="R87" i="52"/>
  <c r="O75" i="52"/>
  <c r="AA51" i="52"/>
  <c r="Q87" i="52"/>
  <c r="Y27" i="52"/>
  <c r="T243" i="52"/>
  <c r="R135" i="52"/>
  <c r="X63" i="52"/>
  <c r="S255" i="52"/>
  <c r="G279" i="52"/>
  <c r="N183" i="52"/>
  <c r="F219" i="52"/>
  <c r="U171" i="52"/>
  <c r="R159" i="52"/>
  <c r="T111" i="52"/>
  <c r="T75" i="52"/>
  <c r="R63" i="52"/>
  <c r="I39" i="52"/>
  <c r="I51" i="52"/>
  <c r="Y63" i="52"/>
  <c r="X135" i="52"/>
  <c r="U243" i="52"/>
  <c r="I267" i="52"/>
  <c r="S267" i="52"/>
  <c r="U207" i="52"/>
  <c r="L147" i="52"/>
  <c r="G123" i="52"/>
  <c r="X99" i="52"/>
  <c r="AB123" i="52"/>
  <c r="S51" i="52"/>
  <c r="S27" i="52"/>
  <c r="L27" i="52"/>
  <c r="L63" i="52"/>
  <c r="P111" i="52"/>
  <c r="M231" i="52"/>
  <c r="Y219" i="52"/>
  <c r="K231" i="52"/>
  <c r="W243" i="52"/>
  <c r="AC183" i="52"/>
  <c r="L135" i="52"/>
  <c r="K171" i="52"/>
  <c r="Y75" i="52"/>
  <c r="F27" i="52"/>
  <c r="U39" i="52"/>
  <c r="Q15" i="52"/>
  <c r="J15" i="52"/>
  <c r="K63" i="52"/>
  <c r="AC159" i="52"/>
  <c r="M159" i="52"/>
  <c r="R255" i="52"/>
  <c r="Q207" i="52"/>
  <c r="AA219" i="52"/>
  <c r="AA171" i="52"/>
  <c r="N123" i="52"/>
  <c r="Z147" i="52"/>
  <c r="T147" i="52"/>
  <c r="AA123" i="52"/>
  <c r="F243" i="52"/>
  <c r="S3" i="52"/>
  <c r="L3" i="52"/>
  <c r="Y3" i="52"/>
  <c r="U183" i="52"/>
  <c r="T39" i="52"/>
  <c r="X219" i="52"/>
  <c r="P207" i="52"/>
  <c r="G207" i="52"/>
  <c r="Z183" i="52"/>
  <c r="V195" i="52"/>
  <c r="Y111" i="52"/>
  <c r="V87" i="52"/>
  <c r="K99" i="52"/>
  <c r="M75" i="52"/>
  <c r="O15" i="52"/>
  <c r="H51" i="52"/>
  <c r="AA3" i="52"/>
  <c r="U231" i="52"/>
  <c r="R195" i="52"/>
  <c r="F195" i="52"/>
  <c r="X171" i="52"/>
  <c r="T171" i="52"/>
  <c r="AC99" i="52"/>
  <c r="X75" i="52"/>
  <c r="M87" i="52"/>
  <c r="S39" i="52"/>
  <c r="Q3" i="52"/>
  <c r="K27" i="52"/>
  <c r="Z27" i="52"/>
  <c r="W219" i="52"/>
  <c r="T183" i="52"/>
  <c r="J171" i="52"/>
  <c r="AB147" i="52"/>
  <c r="J135" i="52"/>
  <c r="P255" i="52"/>
  <c r="Y267" i="52"/>
  <c r="L159" i="52"/>
  <c r="I243" i="52"/>
  <c r="L123" i="52"/>
  <c r="H75" i="52"/>
  <c r="S147" i="52"/>
  <c r="U63" i="52"/>
  <c r="T123" i="52"/>
  <c r="P27" i="52"/>
  <c r="F51" i="52"/>
  <c r="W3" i="52"/>
  <c r="R243" i="52"/>
  <c r="N147" i="52"/>
  <c r="V159" i="52"/>
  <c r="W99" i="52"/>
  <c r="AA111" i="52"/>
  <c r="M15" i="52"/>
  <c r="P39" i="52"/>
  <c r="P231" i="52"/>
  <c r="L111" i="52"/>
  <c r="R39" i="52"/>
  <c r="P159" i="52"/>
  <c r="H63" i="52"/>
  <c r="V135" i="52"/>
  <c r="O99" i="52"/>
  <c r="L207" i="52"/>
  <c r="G63" i="52"/>
  <c r="T231" i="52"/>
  <c r="Z255" i="52"/>
  <c r="M111" i="52"/>
  <c r="I183" i="52"/>
  <c r="H99" i="52"/>
  <c r="O3" i="52"/>
  <c r="Y15" i="52"/>
  <c r="F15" i="52"/>
  <c r="T15" i="52"/>
  <c r="Z195" i="52"/>
  <c r="AC111" i="52"/>
  <c r="J279" i="52"/>
  <c r="J219" i="52"/>
  <c r="AC255" i="52"/>
  <c r="Q135" i="52"/>
  <c r="AC147" i="52"/>
  <c r="X87" i="52"/>
  <c r="O39" i="52"/>
  <c r="AB15" i="52"/>
  <c r="Q39" i="52"/>
  <c r="H243" i="52"/>
  <c r="L267" i="52"/>
  <c r="Y207" i="52"/>
  <c r="M219" i="52"/>
  <c r="K111" i="52"/>
  <c r="AA147" i="52"/>
  <c r="J51" i="52"/>
  <c r="X15" i="52"/>
  <c r="J231" i="52"/>
  <c r="H231" i="52"/>
  <c r="AC195" i="52"/>
  <c r="I63" i="52"/>
  <c r="Y123" i="52"/>
  <c r="P243" i="52"/>
  <c r="I171" i="52"/>
  <c r="H195" i="52"/>
  <c r="P135" i="52"/>
  <c r="G111" i="52"/>
  <c r="P87" i="52"/>
  <c r="N39" i="52"/>
  <c r="Z87" i="52"/>
  <c r="AB75" i="52"/>
  <c r="U267" i="52"/>
  <c r="H279" i="52"/>
  <c r="K159" i="52"/>
  <c r="Q171" i="52"/>
  <c r="J111" i="52"/>
  <c r="G87" i="52"/>
  <c r="L171" i="52"/>
  <c r="W15" i="52"/>
  <c r="T99" i="52"/>
  <c r="O123" i="52"/>
  <c r="V51" i="52"/>
  <c r="P3" i="52"/>
  <c r="J267" i="52"/>
  <c r="K147" i="52"/>
  <c r="U159" i="52"/>
  <c r="T87" i="52"/>
  <c r="L75" i="52"/>
  <c r="AC15" i="52"/>
  <c r="H159" i="52"/>
  <c r="T207" i="52"/>
  <c r="O207" i="52"/>
  <c r="R75" i="52"/>
  <c r="V267" i="52"/>
  <c r="X159" i="52"/>
  <c r="X39" i="52"/>
  <c r="F75" i="52"/>
  <c r="L255" i="52"/>
  <c r="W255" i="52"/>
  <c r="H135" i="52"/>
  <c r="Q159" i="52"/>
  <c r="O63" i="52"/>
  <c r="AB63" i="52"/>
  <c r="X27" i="52"/>
  <c r="Z243" i="52"/>
  <c r="N15" i="52"/>
  <c r="AB111" i="52"/>
  <c r="N243" i="52"/>
  <c r="V207" i="52"/>
  <c r="J123" i="52"/>
  <c r="I111" i="52"/>
  <c r="P51" i="52"/>
  <c r="H27" i="52"/>
  <c r="U279" i="52"/>
  <c r="AA27" i="52"/>
  <c r="G183" i="52"/>
  <c r="AC243" i="52"/>
  <c r="F207" i="52"/>
  <c r="F99" i="52"/>
  <c r="H111" i="52"/>
  <c r="R123" i="52"/>
  <c r="H3" i="52"/>
  <c r="I231" i="52"/>
  <c r="Y183" i="52"/>
  <c r="G75" i="52"/>
  <c r="W51" i="52"/>
  <c r="M63" i="52"/>
  <c r="L39" i="52"/>
  <c r="W183" i="52"/>
  <c r="R99" i="52"/>
  <c r="AC267" i="52"/>
  <c r="N99" i="52"/>
  <c r="N135" i="52"/>
  <c r="V183" i="52"/>
  <c r="T267" i="52"/>
  <c r="U135" i="52"/>
  <c r="V111" i="52"/>
  <c r="W123" i="52"/>
  <c r="J195" i="52"/>
  <c r="I99" i="52"/>
  <c r="P75" i="52"/>
  <c r="L51" i="52"/>
  <c r="Y135" i="52"/>
  <c r="O27" i="52"/>
  <c r="P147" i="52"/>
  <c r="Q279" i="52"/>
  <c r="V15" i="52"/>
  <c r="T27" i="52"/>
  <c r="V231" i="52"/>
  <c r="Y243" i="52"/>
  <c r="U3" i="52"/>
  <c r="G3" i="52"/>
  <c r="H257" i="52"/>
  <c r="M53" i="52"/>
  <c r="AB101" i="52"/>
  <c r="S101" i="52"/>
  <c r="U233" i="52"/>
  <c r="AB219" i="52"/>
  <c r="T197" i="52"/>
  <c r="I281" i="52"/>
  <c r="J149" i="52"/>
  <c r="O29" i="52"/>
  <c r="L209" i="52"/>
  <c r="T137" i="52"/>
  <c r="J173" i="52"/>
  <c r="Y257" i="52"/>
  <c r="AB65" i="52"/>
  <c r="S185" i="52"/>
  <c r="J257" i="52"/>
  <c r="R185" i="52"/>
  <c r="I29" i="52"/>
  <c r="V221" i="52"/>
  <c r="J233" i="52"/>
  <c r="R209" i="52"/>
  <c r="M161" i="52"/>
  <c r="Q137" i="52"/>
  <c r="AB17" i="52"/>
  <c r="L281" i="52"/>
  <c r="P221" i="52"/>
  <c r="AC257" i="52"/>
  <c r="X5" i="52"/>
  <c r="R41" i="52"/>
  <c r="AB77" i="52"/>
  <c r="G17" i="52"/>
  <c r="M65" i="52"/>
  <c r="Q149" i="52"/>
  <c r="Q195" i="52"/>
  <c r="S279" i="52"/>
  <c r="M195" i="52"/>
  <c r="Z171" i="52"/>
  <c r="N283" i="52"/>
  <c r="AI283" i="52" s="1"/>
  <c r="N159" i="52"/>
  <c r="Y103" i="52"/>
  <c r="AC53" i="52"/>
  <c r="AB113" i="52"/>
  <c r="L221" i="52"/>
  <c r="AC77" i="52"/>
  <c r="V233" i="52"/>
  <c r="Z53" i="52"/>
  <c r="I279" i="52"/>
  <c r="AB161" i="52"/>
  <c r="P185" i="52"/>
  <c r="Z65" i="52"/>
  <c r="Z281" i="52"/>
  <c r="N161" i="52"/>
  <c r="Q257" i="52"/>
  <c r="Z173" i="52"/>
  <c r="AB233" i="52"/>
  <c r="V161" i="52"/>
  <c r="AC65" i="52"/>
  <c r="P281" i="52"/>
  <c r="I17" i="52"/>
  <c r="W5" i="52"/>
  <c r="K245" i="52"/>
  <c r="AC161" i="52"/>
  <c r="G125" i="52"/>
  <c r="U137" i="52"/>
  <c r="L5" i="52"/>
  <c r="AA5" i="52"/>
  <c r="O245" i="52"/>
  <c r="T17" i="52"/>
  <c r="K5" i="52"/>
  <c r="I41" i="52"/>
  <c r="Q17" i="52"/>
  <c r="T113" i="52"/>
  <c r="AA89" i="52"/>
  <c r="AC219" i="52"/>
  <c r="S171" i="52"/>
  <c r="J243" i="52"/>
  <c r="X183" i="52"/>
  <c r="I91" i="52"/>
  <c r="G39" i="52"/>
  <c r="R101" i="52"/>
  <c r="AA65" i="52"/>
  <c r="AA53" i="52"/>
  <c r="Y113" i="52"/>
  <c r="Z89" i="52"/>
  <c r="Z123" i="52"/>
  <c r="I125" i="52"/>
  <c r="P245" i="52"/>
  <c r="F113" i="52"/>
  <c r="L269" i="52"/>
  <c r="N173" i="52"/>
  <c r="I221" i="52"/>
  <c r="AA197" i="52"/>
  <c r="Q173" i="52"/>
  <c r="S209" i="52"/>
  <c r="AA233" i="52"/>
  <c r="W281" i="52"/>
  <c r="L17" i="52"/>
  <c r="X17" i="52"/>
  <c r="L257" i="52"/>
  <c r="AB197" i="52"/>
  <c r="P173" i="52"/>
  <c r="I173" i="52"/>
  <c r="W113" i="52"/>
  <c r="J29" i="52"/>
  <c r="O113" i="52"/>
  <c r="G41" i="52"/>
  <c r="T149" i="52"/>
  <c r="V29" i="52"/>
  <c r="K17" i="52"/>
  <c r="P65" i="52"/>
  <c r="Z279" i="52"/>
  <c r="P171" i="52"/>
  <c r="J159" i="52"/>
  <c r="S243" i="52"/>
  <c r="R279" i="52"/>
  <c r="V243" i="52"/>
  <c r="L15" i="52"/>
  <c r="M171" i="52"/>
  <c r="J41" i="52"/>
  <c r="G233" i="52"/>
  <c r="M29" i="52"/>
  <c r="H77" i="52"/>
  <c r="I101" i="52"/>
  <c r="Q113" i="52"/>
  <c r="F41" i="52"/>
  <c r="R17" i="52"/>
  <c r="H197" i="52"/>
  <c r="X41" i="52"/>
  <c r="S281" i="52"/>
  <c r="Z221" i="52"/>
  <c r="Q221" i="52"/>
  <c r="Y209" i="52"/>
  <c r="M221" i="52"/>
  <c r="K161" i="52"/>
  <c r="I269" i="52"/>
  <c r="G101" i="52"/>
  <c r="P29" i="52"/>
  <c r="U5" i="52"/>
  <c r="H245" i="52"/>
  <c r="W233" i="52"/>
  <c r="S173" i="52"/>
  <c r="S53" i="52"/>
  <c r="L53" i="52"/>
  <c r="Z185" i="52"/>
  <c r="L245" i="52"/>
  <c r="AC281" i="52"/>
  <c r="AA209" i="52"/>
  <c r="V137" i="52"/>
  <c r="L223" i="52"/>
  <c r="Y271" i="52"/>
  <c r="X195" i="52"/>
  <c r="AB243" i="52"/>
  <c r="K187" i="52"/>
  <c r="AI187" i="52" s="1"/>
  <c r="X115" i="52"/>
  <c r="AI115" i="52" s="1"/>
  <c r="Y147" i="52"/>
  <c r="J151" i="52"/>
  <c r="G255" i="52"/>
  <c r="W27" i="52"/>
  <c r="V252" i="52"/>
  <c r="M276" i="52"/>
  <c r="Q240" i="52"/>
  <c r="V5" i="52"/>
  <c r="W185" i="52"/>
  <c r="X245" i="52"/>
  <c r="O269" i="52"/>
  <c r="S125" i="52"/>
  <c r="F269" i="52"/>
  <c r="S149" i="52"/>
  <c r="H209" i="52"/>
  <c r="M209" i="52"/>
  <c r="U197" i="52"/>
  <c r="R269" i="52"/>
  <c r="M245" i="52"/>
  <c r="T77" i="52"/>
  <c r="K173" i="52"/>
  <c r="O149" i="52"/>
  <c r="M41" i="52"/>
  <c r="N17" i="52"/>
  <c r="I257" i="52"/>
  <c r="AB173" i="52"/>
  <c r="Z149" i="52"/>
  <c r="P149" i="52"/>
  <c r="T29" i="52"/>
  <c r="P137" i="52"/>
  <c r="T245" i="52"/>
  <c r="J185" i="52"/>
  <c r="G197" i="52"/>
  <c r="T185" i="52"/>
  <c r="AC173" i="52"/>
  <c r="N77" i="52"/>
  <c r="S235" i="52"/>
  <c r="AI235" i="52" s="1"/>
  <c r="W159" i="52"/>
  <c r="O183" i="52"/>
  <c r="Y127" i="52"/>
  <c r="J7" i="52"/>
  <c r="Y87" i="52"/>
  <c r="R183" i="52"/>
  <c r="T132" i="52"/>
  <c r="AC149" i="52"/>
  <c r="U65" i="52"/>
  <c r="W137" i="52"/>
  <c r="U53" i="52"/>
  <c r="S29" i="52"/>
  <c r="H269" i="52"/>
  <c r="O197" i="52"/>
  <c r="AB281" i="52"/>
  <c r="V209" i="52"/>
  <c r="AA245" i="52"/>
  <c r="V257" i="52"/>
  <c r="F125" i="52"/>
  <c r="L113" i="52"/>
  <c r="W65" i="52"/>
  <c r="G77" i="52"/>
  <c r="F29" i="52"/>
  <c r="J269" i="52"/>
  <c r="Z209" i="52"/>
  <c r="O281" i="52"/>
  <c r="U281" i="52"/>
  <c r="L77" i="52"/>
  <c r="K269" i="52"/>
  <c r="Y161" i="52"/>
  <c r="L173" i="52"/>
  <c r="U161" i="52"/>
  <c r="AA125" i="52"/>
  <c r="AA185" i="52"/>
  <c r="K43" i="52"/>
  <c r="T159" i="52"/>
  <c r="N219" i="52"/>
  <c r="H19" i="52"/>
  <c r="W279" i="52"/>
  <c r="J207" i="52"/>
  <c r="X173" i="52"/>
  <c r="O173" i="52"/>
  <c r="S5" i="52"/>
  <c r="W257" i="52"/>
  <c r="L233" i="52"/>
  <c r="Y159" i="52"/>
  <c r="L243" i="52"/>
  <c r="O171" i="52"/>
  <c r="S65" i="52"/>
  <c r="K89" i="52"/>
  <c r="K101" i="52"/>
  <c r="F281" i="52"/>
  <c r="M269" i="52"/>
  <c r="O41" i="52"/>
  <c r="O233" i="52"/>
  <c r="F149" i="52"/>
  <c r="U173" i="52"/>
  <c r="V173" i="52"/>
  <c r="Y77" i="52"/>
  <c r="H149" i="52"/>
  <c r="Q125" i="52"/>
  <c r="R245" i="52"/>
  <c r="AC209" i="52"/>
  <c r="Y185" i="52"/>
  <c r="S197" i="52"/>
  <c r="G173" i="52"/>
  <c r="W245" i="52"/>
  <c r="H125" i="52"/>
  <c r="AA17" i="52"/>
  <c r="L149" i="52"/>
  <c r="N89" i="52"/>
  <c r="R173" i="52"/>
  <c r="F87" i="52"/>
  <c r="X255" i="52"/>
  <c r="S87" i="52"/>
  <c r="AA199" i="52"/>
  <c r="AA255" i="52"/>
  <c r="Y211" i="52"/>
  <c r="AC185" i="52"/>
  <c r="I245" i="52"/>
  <c r="F185" i="52"/>
  <c r="Y137" i="52"/>
  <c r="S219" i="52"/>
  <c r="J77" i="52"/>
  <c r="S17" i="52"/>
  <c r="G137" i="52"/>
  <c r="O257" i="52"/>
  <c r="R53" i="52"/>
  <c r="R161" i="52"/>
  <c r="K41" i="52"/>
  <c r="F53" i="52"/>
  <c r="F245" i="52"/>
  <c r="H233" i="52"/>
  <c r="Z125" i="52"/>
  <c r="Q77" i="52"/>
  <c r="H53" i="52"/>
  <c r="L101" i="52"/>
  <c r="T269" i="52"/>
  <c r="K221" i="52"/>
  <c r="X197" i="52"/>
  <c r="R137" i="52"/>
  <c r="F161" i="52"/>
  <c r="P197" i="52"/>
  <c r="H29" i="52"/>
  <c r="L41" i="52"/>
  <c r="G257" i="52"/>
  <c r="U221" i="52"/>
  <c r="T209" i="52"/>
  <c r="W147" i="52"/>
  <c r="U255" i="52"/>
  <c r="Y39" i="52"/>
  <c r="AA43" i="52"/>
  <c r="G171" i="52"/>
  <c r="L67" i="52"/>
  <c r="AI67" i="52" s="1"/>
  <c r="P247" i="52"/>
  <c r="AI247" i="52" s="1"/>
  <c r="N122" i="52"/>
  <c r="T173" i="52"/>
  <c r="R113" i="52"/>
  <c r="Y269" i="52"/>
  <c r="M125" i="52"/>
  <c r="K39" i="52"/>
  <c r="R233" i="52"/>
  <c r="S245" i="52"/>
  <c r="W125" i="52"/>
  <c r="I5" i="52"/>
  <c r="S233" i="52"/>
  <c r="AA137" i="52"/>
  <c r="L185" i="52"/>
  <c r="Q245" i="52"/>
  <c r="N137" i="52"/>
  <c r="H185" i="52"/>
  <c r="K233" i="52"/>
  <c r="Z161" i="52"/>
  <c r="X209" i="52"/>
  <c r="U77" i="52"/>
  <c r="V53" i="52"/>
  <c r="AB29" i="52"/>
  <c r="F257" i="52"/>
  <c r="Y221" i="52"/>
  <c r="U149" i="52"/>
  <c r="F65" i="52"/>
  <c r="K113" i="52"/>
  <c r="AC5" i="52"/>
  <c r="N53" i="52"/>
  <c r="P125" i="52"/>
  <c r="R281" i="52"/>
  <c r="T41" i="52"/>
  <c r="L271" i="52"/>
  <c r="V43" i="52"/>
  <c r="Q111" i="52"/>
  <c r="X279" i="52"/>
  <c r="T51" i="52"/>
  <c r="AB159" i="52"/>
  <c r="U139" i="52"/>
  <c r="AB251" i="52"/>
  <c r="Y251" i="52"/>
  <c r="R275" i="52"/>
  <c r="Q263" i="52"/>
  <c r="R227" i="52"/>
  <c r="O227" i="52"/>
  <c r="R203" i="52"/>
  <c r="N191" i="52"/>
  <c r="G263" i="52"/>
  <c r="P143" i="52"/>
  <c r="H167" i="52"/>
  <c r="X107" i="52"/>
  <c r="R119" i="52"/>
  <c r="W167" i="52"/>
  <c r="Z119" i="52"/>
  <c r="J71" i="52"/>
  <c r="N107" i="52"/>
  <c r="M275" i="52"/>
  <c r="V155" i="52"/>
  <c r="R95" i="52"/>
  <c r="L239" i="52"/>
  <c r="Y11" i="52"/>
  <c r="T11" i="52"/>
  <c r="J83" i="52"/>
  <c r="G11" i="52"/>
  <c r="Q71" i="52"/>
  <c r="I11" i="52"/>
  <c r="F251" i="52"/>
  <c r="AA239" i="52"/>
  <c r="T263" i="52"/>
  <c r="S251" i="52"/>
  <c r="X203" i="52"/>
  <c r="U203" i="52"/>
  <c r="T191" i="52"/>
  <c r="R167" i="52"/>
  <c r="O215" i="52"/>
  <c r="Q251" i="52"/>
  <c r="J155" i="52"/>
  <c r="F203" i="52"/>
  <c r="T107" i="52"/>
  <c r="AC119" i="52"/>
  <c r="U107" i="52"/>
  <c r="L203" i="52"/>
  <c r="Y95" i="52"/>
  <c r="X155" i="52"/>
  <c r="W143" i="52"/>
  <c r="V83" i="52"/>
  <c r="X167" i="52"/>
  <c r="J59" i="52"/>
  <c r="G119" i="52"/>
  <c r="O47" i="52"/>
  <c r="K47" i="52"/>
  <c r="P59" i="52"/>
  <c r="H239" i="52"/>
  <c r="AC227" i="52"/>
  <c r="V251" i="52"/>
  <c r="U239" i="52"/>
  <c r="Z191" i="52"/>
  <c r="W191" i="52"/>
  <c r="W287" i="52"/>
  <c r="T155" i="52"/>
  <c r="J191" i="52"/>
  <c r="L215" i="52"/>
  <c r="J203" i="52"/>
  <c r="H143" i="52"/>
  <c r="L263" i="52"/>
  <c r="AC107" i="52"/>
  <c r="I95" i="52"/>
  <c r="F167" i="52"/>
  <c r="AA83" i="52"/>
  <c r="Y143" i="52"/>
  <c r="I107" i="52"/>
  <c r="Y59" i="52"/>
  <c r="O95" i="52"/>
  <c r="V23" i="52"/>
  <c r="R47" i="52"/>
  <c r="S35" i="52"/>
  <c r="F11" i="52"/>
  <c r="X23" i="52"/>
  <c r="J227" i="52"/>
  <c r="G227" i="52"/>
  <c r="X239" i="52"/>
  <c r="W227" i="52"/>
  <c r="AB179" i="52"/>
  <c r="Y179" i="52"/>
  <c r="AA263" i="52"/>
  <c r="V143" i="52"/>
  <c r="U179" i="52"/>
  <c r="AA203" i="52"/>
  <c r="H155" i="52"/>
  <c r="S131" i="52"/>
  <c r="P191" i="52"/>
  <c r="L95" i="52"/>
  <c r="K83" i="52"/>
  <c r="Y131" i="52"/>
  <c r="AB275" i="52"/>
  <c r="G131" i="52"/>
  <c r="T95" i="52"/>
  <c r="AA47" i="52"/>
  <c r="S83" i="52"/>
  <c r="X11" i="52"/>
  <c r="V35" i="52"/>
  <c r="N23" i="52"/>
  <c r="W71" i="52"/>
  <c r="G23" i="52"/>
  <c r="U287" i="52"/>
  <c r="I215" i="52"/>
  <c r="Z227" i="52"/>
  <c r="Y215" i="52"/>
  <c r="F179" i="52"/>
  <c r="Z287" i="52"/>
  <c r="G251" i="52"/>
  <c r="J263" i="52"/>
  <c r="N167" i="52"/>
  <c r="P251" i="52"/>
  <c r="L143" i="52"/>
  <c r="U119" i="52"/>
  <c r="M179" i="52"/>
  <c r="N83" i="52"/>
  <c r="M71" i="52"/>
  <c r="L119" i="52"/>
  <c r="AB155" i="52"/>
  <c r="K107" i="52"/>
  <c r="X83" i="52"/>
  <c r="AC35" i="52"/>
  <c r="AC71" i="52"/>
  <c r="K23" i="52"/>
  <c r="Q23" i="52"/>
  <c r="P11" i="52"/>
  <c r="AC23" i="52"/>
  <c r="F287" i="52"/>
  <c r="W275" i="52"/>
  <c r="R287" i="52"/>
  <c r="AB215" i="52"/>
  <c r="L287" i="52"/>
  <c r="AC287" i="52"/>
  <c r="F275" i="52"/>
  <c r="K227" i="52"/>
  <c r="R215" i="52"/>
  <c r="P155" i="52"/>
  <c r="J215" i="52"/>
  <c r="W131" i="52"/>
  <c r="W107" i="52"/>
  <c r="AB167" i="52"/>
  <c r="P71" i="52"/>
  <c r="S167" i="52"/>
  <c r="P107" i="52"/>
  <c r="AC143" i="52"/>
  <c r="V95" i="52"/>
  <c r="AA59" i="52"/>
  <c r="G35" i="52"/>
  <c r="V59" i="52"/>
  <c r="I59" i="52"/>
  <c r="S11" i="52"/>
  <c r="Z155" i="52"/>
  <c r="U71" i="52"/>
  <c r="L71" i="52"/>
  <c r="Y263" i="52"/>
  <c r="T275" i="52"/>
  <c r="O287" i="52"/>
  <c r="N275" i="52"/>
  <c r="I275" i="52"/>
  <c r="J251" i="52"/>
  <c r="Q203" i="52"/>
  <c r="M191" i="52"/>
  <c r="R143" i="52"/>
  <c r="Z203" i="52"/>
  <c r="Y119" i="52"/>
  <c r="U227" i="52"/>
  <c r="O131" i="52"/>
  <c r="J239" i="52"/>
  <c r="AB131" i="52"/>
  <c r="AA95" i="52"/>
  <c r="K131" i="52"/>
  <c r="AC59" i="52"/>
  <c r="AC47" i="52"/>
  <c r="I155" i="52"/>
  <c r="X47" i="52"/>
  <c r="Z35" i="52"/>
  <c r="P35" i="52"/>
  <c r="N47" i="52"/>
  <c r="AB23" i="52"/>
  <c r="O59" i="52"/>
  <c r="G239" i="52"/>
  <c r="Z239" i="52"/>
  <c r="U251" i="52"/>
  <c r="T239" i="52"/>
  <c r="W203" i="52"/>
  <c r="V191" i="52"/>
  <c r="O263" i="52"/>
  <c r="U143" i="52"/>
  <c r="AC203" i="52"/>
  <c r="J167" i="52"/>
  <c r="G155" i="52"/>
  <c r="T119" i="52"/>
  <c r="O191" i="52"/>
  <c r="AB107" i="52"/>
  <c r="N119" i="52"/>
  <c r="I71" i="52"/>
  <c r="X95" i="52"/>
  <c r="K35" i="52"/>
  <c r="T215" i="52"/>
  <c r="Q95" i="52"/>
  <c r="AA71" i="52"/>
  <c r="H95" i="52"/>
  <c r="P83" i="52"/>
  <c r="O11" i="52"/>
  <c r="AA23" i="52"/>
  <c r="H23" i="52"/>
  <c r="K215" i="52"/>
  <c r="F227" i="52"/>
  <c r="Y227" i="52"/>
  <c r="X215" i="52"/>
  <c r="AA179" i="52"/>
  <c r="Y287" i="52"/>
  <c r="W215" i="52"/>
  <c r="Q215" i="52"/>
  <c r="T179" i="52"/>
  <c r="N143" i="52"/>
  <c r="V131" i="52"/>
  <c r="T227" i="52"/>
  <c r="AA167" i="52"/>
  <c r="M83" i="52"/>
  <c r="AC95" i="52"/>
  <c r="X131" i="52"/>
  <c r="AB71" i="52"/>
  <c r="W155" i="52"/>
  <c r="T143" i="52"/>
  <c r="X59" i="52"/>
  <c r="W47" i="52"/>
  <c r="Y35" i="52"/>
  <c r="U35" i="52"/>
  <c r="L47" i="52"/>
  <c r="I23" i="52"/>
  <c r="Z275" i="52"/>
  <c r="T287" i="52"/>
  <c r="H215" i="52"/>
  <c r="AA215" i="52"/>
  <c r="K275" i="52"/>
  <c r="AB287" i="52"/>
  <c r="AC263" i="52"/>
  <c r="P203" i="52"/>
  <c r="L191" i="52"/>
  <c r="M167" i="52"/>
  <c r="I287" i="52"/>
  <c r="X119" i="52"/>
  <c r="AC191" i="52"/>
  <c r="N131" i="52"/>
  <c r="O71" i="52"/>
  <c r="G95" i="52"/>
  <c r="K119" i="52"/>
  <c r="F71" i="52"/>
  <c r="X143" i="52"/>
  <c r="H107" i="52"/>
  <c r="Z47" i="52"/>
  <c r="M95" i="52"/>
  <c r="T23" i="52"/>
  <c r="P23" i="52"/>
  <c r="Y71" i="52"/>
  <c r="AA275" i="52"/>
  <c r="F23" i="52"/>
  <c r="I227" i="52"/>
  <c r="Q275" i="52"/>
  <c r="J275" i="52"/>
  <c r="X287" i="52"/>
  <c r="P215" i="52"/>
  <c r="N203" i="52"/>
  <c r="V107" i="52"/>
  <c r="V167" i="52"/>
  <c r="F95" i="52"/>
  <c r="W95" i="52"/>
  <c r="AB47" i="52"/>
  <c r="Z71" i="52"/>
  <c r="Q47" i="52"/>
  <c r="T71" i="52"/>
  <c r="K11" i="52"/>
  <c r="Z95" i="52"/>
  <c r="V275" i="52"/>
  <c r="S263" i="52"/>
  <c r="N251" i="52"/>
  <c r="AB263" i="52"/>
  <c r="K191" i="52"/>
  <c r="P179" i="52"/>
  <c r="R179" i="52"/>
  <c r="AB119" i="52"/>
  <c r="H83" i="52"/>
  <c r="H59" i="52"/>
  <c r="F47" i="52"/>
  <c r="T59" i="52"/>
  <c r="R11" i="52"/>
  <c r="S59" i="52"/>
  <c r="J11" i="52"/>
  <c r="T251" i="52"/>
  <c r="M143" i="52"/>
  <c r="X263" i="52"/>
  <c r="W239" i="52"/>
  <c r="M251" i="52"/>
  <c r="H251" i="52"/>
  <c r="V179" i="52"/>
  <c r="I167" i="52"/>
  <c r="F143" i="52"/>
  <c r="K95" i="52"/>
  <c r="AC83" i="52"/>
  <c r="J47" i="52"/>
  <c r="H35" i="52"/>
  <c r="V47" i="52"/>
  <c r="AA143" i="52"/>
  <c r="N59" i="52"/>
  <c r="L251" i="52"/>
  <c r="Y107" i="52"/>
  <c r="M59" i="52"/>
  <c r="Z251" i="52"/>
  <c r="N287" i="52"/>
  <c r="Q227" i="52"/>
  <c r="L227" i="52"/>
  <c r="O167" i="52"/>
  <c r="K155" i="52"/>
  <c r="Q131" i="52"/>
  <c r="I239" i="52"/>
  <c r="G83" i="52"/>
  <c r="L35" i="52"/>
  <c r="M155" i="52"/>
  <c r="H119" i="52"/>
  <c r="S107" i="52"/>
  <c r="S71" i="52"/>
  <c r="H227" i="52"/>
  <c r="T35" i="52"/>
  <c r="AB239" i="52"/>
  <c r="P275" i="52"/>
  <c r="Y191" i="52"/>
  <c r="S191" i="52"/>
  <c r="Q155" i="52"/>
  <c r="H287" i="52"/>
  <c r="S119" i="52"/>
  <c r="U167" i="52"/>
  <c r="K203" i="52"/>
  <c r="G59" i="52"/>
  <c r="O143" i="52"/>
  <c r="V71" i="52"/>
  <c r="O83" i="52"/>
  <c r="R59" i="52"/>
  <c r="F263" i="52"/>
  <c r="M203" i="52"/>
  <c r="AB191" i="52"/>
  <c r="K59" i="52"/>
  <c r="F239" i="52"/>
  <c r="R263" i="52"/>
  <c r="H275" i="52"/>
  <c r="K287" i="52"/>
  <c r="S143" i="52"/>
  <c r="P239" i="52"/>
  <c r="M263" i="52"/>
  <c r="AA119" i="52"/>
  <c r="O107" i="52"/>
  <c r="I47" i="52"/>
  <c r="G107" i="52"/>
  <c r="I179" i="52"/>
  <c r="P47" i="52"/>
  <c r="Z23" i="52"/>
  <c r="S239" i="52"/>
  <c r="L275" i="52"/>
  <c r="U275" i="52"/>
  <c r="X227" i="52"/>
  <c r="V203" i="52"/>
  <c r="J287" i="52"/>
  <c r="I191" i="52"/>
  <c r="AA107" i="52"/>
  <c r="AC167" i="52"/>
  <c r="L83" i="52"/>
  <c r="F83" i="52"/>
  <c r="J107" i="52"/>
  <c r="U83" i="52"/>
  <c r="U23" i="52"/>
  <c r="Q11" i="52"/>
  <c r="R71" i="52"/>
  <c r="W263" i="52"/>
  <c r="Z215" i="52"/>
  <c r="X191" i="52"/>
  <c r="N263" i="52"/>
  <c r="O155" i="52"/>
  <c r="I203" i="52"/>
  <c r="P131" i="52"/>
  <c r="N71" i="52"/>
  <c r="H71" i="52"/>
  <c r="U95" i="52"/>
  <c r="AB35" i="52"/>
  <c r="W11" i="52"/>
  <c r="AA155" i="52"/>
  <c r="Q59" i="52"/>
  <c r="V263" i="52"/>
  <c r="M287" i="52"/>
  <c r="Z179" i="52"/>
  <c r="R239" i="52"/>
  <c r="Q143" i="52"/>
  <c r="K143" i="52"/>
  <c r="Q119" i="52"/>
  <c r="T167" i="52"/>
  <c r="AC275" i="52"/>
  <c r="Y83" i="52"/>
  <c r="F35" i="52"/>
  <c r="U47" i="52"/>
  <c r="R35" i="52"/>
  <c r="Y23" i="52"/>
  <c r="X251" i="52"/>
  <c r="O275" i="52"/>
  <c r="AA287" i="52"/>
  <c r="V215" i="52"/>
  <c r="AC251" i="52"/>
  <c r="Z107" i="52"/>
  <c r="O239" i="52"/>
  <c r="AC131" i="52"/>
  <c r="AC155" i="52"/>
  <c r="AB59" i="52"/>
  <c r="M239" i="52"/>
  <c r="V11" i="52"/>
  <c r="M23" i="52"/>
  <c r="G287" i="52"/>
  <c r="AB227" i="52"/>
  <c r="G275" i="52"/>
  <c r="M215" i="52"/>
  <c r="L179" i="52"/>
  <c r="L131" i="52"/>
  <c r="Y167" i="52"/>
  <c r="X71" i="52"/>
  <c r="R191" i="52"/>
  <c r="L59" i="52"/>
  <c r="U11" i="52"/>
  <c r="W119" i="52"/>
  <c r="S155" i="52"/>
  <c r="T131" i="52"/>
  <c r="AA191" i="52"/>
  <c r="Q287" i="52"/>
  <c r="K251" i="52"/>
  <c r="AB203" i="52"/>
  <c r="P119" i="52"/>
  <c r="J119" i="52"/>
  <c r="P95" i="52"/>
  <c r="M47" i="52"/>
  <c r="P287" i="52"/>
  <c r="V239" i="52"/>
  <c r="S23" i="52"/>
  <c r="X275" i="52"/>
  <c r="W35" i="52"/>
  <c r="Z263" i="52"/>
  <c r="S275" i="52"/>
  <c r="N227" i="52"/>
  <c r="H191" i="52"/>
  <c r="N239" i="52"/>
  <c r="I119" i="52"/>
  <c r="T83" i="52"/>
  <c r="Q35" i="52"/>
  <c r="M35" i="52"/>
  <c r="O179" i="52"/>
  <c r="AB11" i="52"/>
  <c r="AA11" i="52"/>
  <c r="Y203" i="52"/>
  <c r="M119" i="52"/>
  <c r="U263" i="52"/>
  <c r="T203" i="52"/>
  <c r="S179" i="52"/>
  <c r="G191" i="52"/>
  <c r="M107" i="52"/>
  <c r="W59" i="52"/>
  <c r="L23" i="52"/>
  <c r="H179" i="52"/>
  <c r="J35" i="52"/>
  <c r="G167" i="52"/>
  <c r="W251" i="52"/>
  <c r="X179" i="52"/>
  <c r="L167" i="52"/>
  <c r="K179" i="52"/>
  <c r="Z83" i="52"/>
  <c r="Y47" i="52"/>
  <c r="N11" i="52"/>
  <c r="Q239" i="52"/>
  <c r="AC11" i="52"/>
  <c r="R107" i="52"/>
  <c r="O251" i="52"/>
  <c r="S227" i="52"/>
  <c r="I35" i="52"/>
  <c r="J131" i="52"/>
  <c r="Y239" i="52"/>
  <c r="I251" i="52"/>
  <c r="N155" i="52"/>
  <c r="Z167" i="52"/>
  <c r="Y275" i="52"/>
  <c r="AA35" i="52"/>
  <c r="I131" i="52"/>
  <c r="Q83" i="52"/>
  <c r="J95" i="52"/>
  <c r="U215" i="52"/>
  <c r="K71" i="52"/>
  <c r="V287" i="52"/>
  <c r="U155" i="52"/>
  <c r="R23" i="52"/>
  <c r="AA227" i="52"/>
  <c r="M227" i="52"/>
  <c r="F191" i="52"/>
  <c r="M131" i="52"/>
  <c r="Y155" i="52"/>
  <c r="N95" i="52"/>
  <c r="N35" i="52"/>
  <c r="W179" i="52"/>
  <c r="I143" i="52"/>
  <c r="I263" i="52"/>
  <c r="V119" i="52"/>
  <c r="AC215" i="52"/>
  <c r="S203" i="52"/>
  <c r="Q179" i="52"/>
  <c r="O119" i="52"/>
  <c r="Z143" i="52"/>
  <c r="R83" i="52"/>
  <c r="H11" i="52"/>
  <c r="W23" i="52"/>
  <c r="K263" i="52"/>
  <c r="U131" i="52"/>
  <c r="G203" i="52"/>
  <c r="O35" i="52"/>
  <c r="Z131" i="52"/>
  <c r="P167" i="52"/>
  <c r="G215" i="52"/>
  <c r="U191" i="52"/>
  <c r="L155" i="52"/>
  <c r="K239" i="52"/>
  <c r="H131" i="52"/>
  <c r="U59" i="52"/>
  <c r="J179" i="52"/>
  <c r="L107" i="52"/>
  <c r="F131" i="52"/>
  <c r="V227" i="52"/>
  <c r="S215" i="52"/>
  <c r="Q167" i="52"/>
  <c r="S47" i="52"/>
  <c r="S95" i="52"/>
  <c r="P263" i="52"/>
  <c r="O203" i="52"/>
  <c r="H203" i="52"/>
  <c r="K167" i="52"/>
  <c r="F59" i="52"/>
  <c r="T47" i="52"/>
  <c r="J23" i="52"/>
  <c r="R251" i="52"/>
  <c r="Q191" i="52"/>
  <c r="F155" i="52"/>
  <c r="AA131" i="52"/>
  <c r="H47" i="52"/>
  <c r="X35" i="52"/>
  <c r="G71" i="52"/>
  <c r="J143" i="52"/>
  <c r="I83" i="52"/>
  <c r="G47" i="52"/>
  <c r="F215" i="52"/>
  <c r="Z11" i="52"/>
  <c r="N215" i="52"/>
  <c r="F107" i="52"/>
  <c r="G143" i="52"/>
  <c r="P227" i="52"/>
  <c r="H263" i="52"/>
  <c r="R131" i="52"/>
  <c r="AB143" i="52"/>
  <c r="N179" i="52"/>
  <c r="Q107" i="52"/>
  <c r="AB83" i="52"/>
  <c r="AC179" i="52"/>
  <c r="AB95" i="52"/>
  <c r="W83" i="52"/>
  <c r="Z59" i="52"/>
  <c r="G179" i="52"/>
  <c r="R155" i="52"/>
  <c r="F119" i="52"/>
  <c r="O23" i="52"/>
  <c r="L11" i="52"/>
  <c r="AC239" i="52"/>
  <c r="M11" i="52"/>
  <c r="AA251" i="52"/>
  <c r="S287" i="52"/>
  <c r="AI174" i="52"/>
  <c r="AI78" i="52"/>
  <c r="AI282" i="52"/>
  <c r="AI186" i="52"/>
  <c r="AI30" i="52"/>
  <c r="AI18" i="52"/>
  <c r="AI234" i="52"/>
  <c r="AI66" i="52"/>
  <c r="AI6" i="52"/>
  <c r="AI138" i="52"/>
  <c r="AI194" i="52"/>
  <c r="AI114" i="52"/>
  <c r="AI42" i="52"/>
  <c r="AI254" i="52"/>
  <c r="AI50" i="52"/>
  <c r="AI79" i="52"/>
  <c r="AI242" i="52"/>
  <c r="AI162" i="52"/>
  <c r="AI175" i="52"/>
  <c r="AI86" i="52"/>
  <c r="AI222" i="52"/>
  <c r="AI38" i="52"/>
  <c r="AI32" i="52"/>
  <c r="AI182" i="52"/>
  <c r="AI246" i="52"/>
  <c r="AI26" i="52"/>
  <c r="AI266" i="52"/>
  <c r="AI158" i="52"/>
  <c r="AI270" i="52"/>
  <c r="AI206" i="52"/>
  <c r="AI210" i="52"/>
  <c r="AI54" i="52"/>
  <c r="AI126" i="52"/>
  <c r="AI102" i="52"/>
  <c r="AI258" i="52"/>
  <c r="AI150" i="52"/>
  <c r="AI62" i="52"/>
  <c r="AI90" i="52"/>
  <c r="AI290" i="52"/>
  <c r="AI198" i="52"/>
  <c r="AI14" i="52"/>
  <c r="A702" i="44"/>
  <c r="A724" i="44"/>
  <c r="A746" i="44"/>
  <c r="A689" i="44"/>
  <c r="A633" i="44"/>
  <c r="A592" i="44"/>
  <c r="A620" i="44"/>
  <c r="A677" i="44"/>
  <c r="A640" i="44"/>
  <c r="A614" i="44"/>
  <c r="A619" i="44"/>
  <c r="A856" i="44"/>
  <c r="A662" i="44"/>
  <c r="A772" i="44"/>
  <c r="A779" i="44"/>
  <c r="A793" i="44"/>
  <c r="A658" i="44"/>
  <c r="A683" i="44"/>
  <c r="A787" i="44"/>
  <c r="A823" i="44"/>
  <c r="A595" i="44"/>
  <c r="A669" i="44"/>
  <c r="A837" i="44"/>
  <c r="A864" i="44"/>
  <c r="A664" i="44"/>
  <c r="A733" i="44"/>
  <c r="A754" i="44"/>
  <c r="A831" i="44"/>
  <c r="A601" i="44"/>
  <c r="A623" i="44"/>
  <c r="A644" i="44"/>
  <c r="A804" i="44"/>
  <c r="A818" i="44"/>
  <c r="A859" i="44"/>
  <c r="A727" i="44"/>
  <c r="A721" i="44"/>
  <c r="A843" i="44"/>
  <c r="A798" i="44"/>
  <c r="A853" i="44"/>
  <c r="A611" i="44"/>
  <c r="A728" i="44"/>
  <c r="A812" i="44"/>
  <c r="A618" i="44"/>
  <c r="A694" i="44"/>
  <c r="A708" i="44"/>
  <c r="A838" i="44"/>
  <c r="A743" i="44"/>
  <c r="A799" i="44"/>
  <c r="A865" i="44"/>
  <c r="A688" i="44"/>
  <c r="A820" i="44"/>
  <c r="A639" i="44"/>
  <c r="A645" i="44"/>
  <c r="A684" i="44"/>
  <c r="A716" i="44"/>
  <c r="A768" i="44"/>
  <c r="A845" i="44"/>
  <c r="A650" i="44"/>
  <c r="A760" i="44"/>
  <c r="A735" i="44"/>
  <c r="A774" i="44"/>
  <c r="A710" i="44"/>
  <c r="A749" i="44"/>
  <c r="A755" i="44"/>
  <c r="A794" i="44"/>
  <c r="A826" i="44"/>
  <c r="A730" i="44"/>
  <c r="A666" i="44"/>
  <c r="A705" i="44"/>
  <c r="A711" i="44"/>
  <c r="A750" i="44"/>
  <c r="A782" i="44"/>
  <c r="A834" i="44"/>
  <c r="A589" i="44"/>
  <c r="A776" i="44"/>
  <c r="A815" i="44"/>
  <c r="A821" i="44"/>
  <c r="A860" i="44"/>
  <c r="A672" i="44"/>
  <c r="A647" i="44"/>
  <c r="A686" i="44"/>
  <c r="A699" i="44"/>
  <c r="A625" i="44"/>
  <c r="A596" i="44"/>
  <c r="A628" i="44"/>
  <c r="A680" i="44"/>
  <c r="A757" i="44"/>
  <c r="A796" i="44"/>
  <c r="A809" i="44"/>
  <c r="A870" i="44"/>
  <c r="A801" i="44"/>
  <c r="A840" i="44"/>
  <c r="A622" i="44"/>
  <c r="A661" i="44"/>
  <c r="A667" i="44"/>
  <c r="A706" i="44"/>
  <c r="A738" i="44"/>
  <c r="A790" i="44"/>
  <c r="A867" i="44"/>
  <c r="A691" i="44"/>
  <c r="A603" i="44"/>
  <c r="A732" i="44"/>
  <c r="A771" i="44"/>
  <c r="A777" i="44"/>
  <c r="A816" i="44"/>
  <c r="A848" i="44"/>
  <c r="A606" i="44"/>
  <c r="A642" i="44"/>
  <c r="A655" i="44"/>
  <c r="A842" i="44"/>
  <c r="A617" i="44"/>
  <c r="A636" i="44"/>
  <c r="A713" i="44"/>
  <c r="A752" i="44"/>
  <c r="A765" i="44"/>
  <c r="A591" i="44"/>
  <c r="A602" i="44"/>
  <c r="A613" i="44"/>
  <c r="A624" i="44"/>
  <c r="A635" i="44"/>
  <c r="A646" i="44"/>
  <c r="A657" i="44"/>
  <c r="A668" i="44"/>
  <c r="A679" i="44"/>
  <c r="A690" i="44"/>
  <c r="A701" i="44"/>
  <c r="A712" i="44"/>
  <c r="A723" i="44"/>
  <c r="A734" i="44"/>
  <c r="A745" i="44"/>
  <c r="A756" i="44"/>
  <c r="A767" i="44"/>
  <c r="A778" i="44"/>
  <c r="A789" i="44"/>
  <c r="A800" i="44"/>
  <c r="A811" i="44"/>
  <c r="A822" i="44"/>
  <c r="A833" i="44"/>
  <c r="A844" i="44"/>
  <c r="A855" i="44"/>
  <c r="A866" i="44"/>
  <c r="A612" i="44"/>
  <c r="A700" i="44"/>
  <c r="A585" i="44"/>
  <c r="A607" i="44"/>
  <c r="A629" i="44"/>
  <c r="A651" i="44"/>
  <c r="A673" i="44"/>
  <c r="A717" i="44"/>
  <c r="A739" i="44"/>
  <c r="A761" i="44"/>
  <c r="A783" i="44"/>
  <c r="A827" i="44"/>
  <c r="A849" i="44"/>
  <c r="A871" i="44"/>
  <c r="A695" i="44"/>
  <c r="A805" i="44"/>
  <c r="A586" i="44"/>
  <c r="A597" i="44"/>
  <c r="A608" i="44"/>
  <c r="A630" i="44"/>
  <c r="A641" i="44"/>
  <c r="A652" i="44"/>
  <c r="A663" i="44"/>
  <c r="A674" i="44"/>
  <c r="A685" i="44"/>
  <c r="A696" i="44"/>
  <c r="A707" i="44"/>
  <c r="A718" i="44"/>
  <c r="A729" i="44"/>
  <c r="A740" i="44"/>
  <c r="A751" i="44"/>
  <c r="A762" i="44"/>
  <c r="A773" i="44"/>
  <c r="A784" i="44"/>
  <c r="A795" i="44"/>
  <c r="A806" i="44"/>
  <c r="A817" i="44"/>
  <c r="A828" i="44"/>
  <c r="A839" i="44"/>
  <c r="A850" i="44"/>
  <c r="A861" i="44"/>
  <c r="A872" i="44"/>
  <c r="A590" i="44"/>
  <c r="A854" i="44"/>
  <c r="A766" i="44"/>
  <c r="A609" i="44"/>
  <c r="A807" i="44"/>
  <c r="A587" i="44"/>
  <c r="A631" i="44"/>
  <c r="A741" i="44"/>
  <c r="A851" i="44"/>
  <c r="A593" i="44"/>
  <c r="A604" i="44"/>
  <c r="A615" i="44"/>
  <c r="A626" i="44"/>
  <c r="A637" i="44"/>
  <c r="A648" i="44"/>
  <c r="A659" i="44"/>
  <c r="A670" i="44"/>
  <c r="A681" i="44"/>
  <c r="A692" i="44"/>
  <c r="A703" i="44"/>
  <c r="A714" i="44"/>
  <c r="A725" i="44"/>
  <c r="A736" i="44"/>
  <c r="A747" i="44"/>
  <c r="A758" i="44"/>
  <c r="A769" i="44"/>
  <c r="A780" i="44"/>
  <c r="A791" i="44"/>
  <c r="A802" i="44"/>
  <c r="A813" i="44"/>
  <c r="A824" i="44"/>
  <c r="A835" i="44"/>
  <c r="A846" i="44"/>
  <c r="A857" i="44"/>
  <c r="A868" i="44"/>
  <c r="A656" i="44"/>
  <c r="A788" i="44"/>
  <c r="A832" i="44"/>
  <c r="A719" i="44"/>
  <c r="A678" i="44"/>
  <c r="A744" i="44"/>
  <c r="A675" i="44"/>
  <c r="A763" i="44"/>
  <c r="A785" i="44"/>
  <c r="A829" i="44"/>
  <c r="A588" i="44"/>
  <c r="A599" i="44"/>
  <c r="A610" i="44"/>
  <c r="A621" i="44"/>
  <c r="A632" i="44"/>
  <c r="A643" i="44"/>
  <c r="A654" i="44"/>
  <c r="A665" i="44"/>
  <c r="A676" i="44"/>
  <c r="A687" i="44"/>
  <c r="A698" i="44"/>
  <c r="A709" i="44"/>
  <c r="A720" i="44"/>
  <c r="A731" i="44"/>
  <c r="A742" i="44"/>
  <c r="A753" i="44"/>
  <c r="A764" i="44"/>
  <c r="A775" i="44"/>
  <c r="A786" i="44"/>
  <c r="A797" i="44"/>
  <c r="A808" i="44"/>
  <c r="A819" i="44"/>
  <c r="A830" i="44"/>
  <c r="A841" i="44"/>
  <c r="A852" i="44"/>
  <c r="A863" i="44"/>
  <c r="A722" i="44"/>
  <c r="A598" i="44"/>
  <c r="A697" i="44"/>
  <c r="A634" i="44"/>
  <c r="A594" i="44"/>
  <c r="A605" i="44"/>
  <c r="A616" i="44"/>
  <c r="A627" i="44"/>
  <c r="A638" i="44"/>
  <c r="A649" i="44"/>
  <c r="A660" i="44"/>
  <c r="A671" i="44"/>
  <c r="A682" i="44"/>
  <c r="A693" i="44"/>
  <c r="A704" i="44"/>
  <c r="A715" i="44"/>
  <c r="A726" i="44"/>
  <c r="A737" i="44"/>
  <c r="A748" i="44"/>
  <c r="A759" i="44"/>
  <c r="A770" i="44"/>
  <c r="A781" i="44"/>
  <c r="A792" i="44"/>
  <c r="A803" i="44"/>
  <c r="A814" i="44"/>
  <c r="A825" i="44"/>
  <c r="A836" i="44"/>
  <c r="A847" i="44"/>
  <c r="A858" i="44"/>
  <c r="A869" i="44"/>
  <c r="A810" i="44"/>
  <c r="A653" i="44"/>
  <c r="A336" i="44"/>
  <c r="A354" i="44"/>
  <c r="A356" i="44"/>
  <c r="A377" i="44"/>
  <c r="A378" i="44"/>
  <c r="A420" i="44"/>
  <c r="A423" i="44"/>
  <c r="A548" i="44"/>
  <c r="A424" i="44"/>
  <c r="A427" i="44"/>
  <c r="A538" i="44"/>
  <c r="A514" i="44"/>
  <c r="A470" i="44"/>
  <c r="A361" i="44"/>
  <c r="A489" i="44"/>
  <c r="A532" i="44"/>
  <c r="A421" i="44"/>
  <c r="A382" i="44"/>
  <c r="A362" i="44"/>
  <c r="A515" i="44"/>
  <c r="A471" i="44"/>
  <c r="A449" i="44"/>
  <c r="A383" i="44"/>
  <c r="A317" i="44"/>
  <c r="A432" i="44"/>
  <c r="A516" i="44"/>
  <c r="A426" i="44"/>
  <c r="A360" i="44"/>
  <c r="A425" i="44"/>
  <c r="A380" i="44"/>
  <c r="A557" i="44"/>
  <c r="A444" i="44"/>
  <c r="A314" i="44"/>
  <c r="A488" i="44"/>
  <c r="A531" i="44"/>
  <c r="A465" i="44"/>
  <c r="A443" i="44"/>
  <c r="A335" i="44"/>
  <c r="A386" i="44"/>
  <c r="A579" i="44"/>
  <c r="A491" i="44"/>
  <c r="A359" i="44"/>
  <c r="A534" i="44"/>
  <c r="A446" i="44"/>
  <c r="A467" i="44"/>
  <c r="A357" i="44"/>
  <c r="A422" i="44"/>
  <c r="A575" i="44"/>
  <c r="A530" i="44"/>
  <c r="A486" i="44"/>
  <c r="A464" i="44"/>
  <c r="A333" i="44"/>
  <c r="A564" i="44"/>
  <c r="A344" i="44"/>
  <c r="A474" i="44"/>
  <c r="A296" i="44"/>
  <c r="A332" i="44"/>
  <c r="A311" i="44"/>
  <c r="A498" i="44"/>
  <c r="A554" i="44"/>
  <c r="A527" i="44"/>
  <c r="A329" i="44"/>
  <c r="A513" i="44"/>
  <c r="A416" i="44"/>
  <c r="A372" i="44"/>
  <c r="A570" i="44"/>
  <c r="A504" i="44"/>
  <c r="A569" i="44"/>
  <c r="A525" i="44"/>
  <c r="A503" i="44"/>
  <c r="A437" i="44"/>
  <c r="A327" i="44"/>
  <c r="A537" i="44"/>
  <c r="A304" i="44"/>
  <c r="A415" i="44"/>
  <c r="A349" i="44"/>
  <c r="A547" i="44"/>
  <c r="A454" i="44"/>
  <c r="A388" i="44"/>
  <c r="A364" i="44"/>
  <c r="A472" i="44"/>
  <c r="A466" i="44"/>
  <c r="A400" i="44"/>
  <c r="A334" i="44"/>
  <c r="A487" i="44"/>
  <c r="A574" i="44"/>
  <c r="A307" i="44"/>
  <c r="A442" i="44"/>
  <c r="A394" i="44"/>
  <c r="A328" i="44"/>
  <c r="A316" i="44"/>
  <c r="A559" i="44"/>
  <c r="A493" i="44"/>
  <c r="A448" i="44"/>
  <c r="A535" i="44"/>
  <c r="A469" i="44"/>
  <c r="A337" i="44"/>
  <c r="A556" i="44"/>
  <c r="A358" i="44"/>
  <c r="A577" i="44"/>
  <c r="A511" i="44"/>
  <c r="A379" i="44"/>
  <c r="A417" i="44"/>
  <c r="A373" i="44"/>
  <c r="A306" i="44"/>
  <c r="A439" i="44"/>
  <c r="A395" i="44"/>
  <c r="A351" i="44"/>
  <c r="A549" i="44"/>
  <c r="A482" i="44"/>
  <c r="A350" i="44"/>
  <c r="A403" i="44"/>
  <c r="A393" i="44"/>
  <c r="A371" i="44"/>
  <c r="A459" i="44"/>
  <c r="A305" i="44"/>
  <c r="A481" i="44"/>
  <c r="A450" i="44"/>
  <c r="A310" i="44"/>
  <c r="A480" i="44"/>
  <c r="A414" i="44"/>
  <c r="A302" i="44"/>
  <c r="A501" i="44"/>
  <c r="A566" i="44"/>
  <c r="A478" i="44"/>
  <c r="A370" i="44"/>
  <c r="A524" i="44"/>
  <c r="A326" i="44"/>
  <c r="A545" i="44"/>
  <c r="A457" i="44"/>
  <c r="A391" i="44"/>
  <c r="A544" i="44"/>
  <c r="A456" i="44"/>
  <c r="A434" i="44"/>
  <c r="A390" i="44"/>
  <c r="A303" i="44"/>
  <c r="A546" i="44"/>
  <c r="A458" i="44"/>
  <c r="A348" i="44"/>
  <c r="A567" i="44"/>
  <c r="A325" i="44"/>
  <c r="A522" i="44"/>
  <c r="A346" i="44"/>
  <c r="A369" i="44"/>
  <c r="A435" i="44"/>
  <c r="A568" i="44"/>
  <c r="A502" i="44"/>
  <c r="A392" i="44"/>
  <c r="A436" i="44"/>
  <c r="A523" i="44"/>
  <c r="A479" i="44"/>
  <c r="A413" i="44"/>
  <c r="A347" i="44"/>
  <c r="A301" i="44"/>
  <c r="A500" i="44"/>
  <c r="A412" i="44"/>
  <c r="A324" i="44"/>
  <c r="A368" i="44"/>
  <c r="A299" i="44"/>
  <c r="A520" i="44"/>
  <c r="A366" i="44"/>
  <c r="A452" i="44"/>
  <c r="A410" i="44"/>
  <c r="A542" i="44"/>
  <c r="A408" i="44"/>
  <c r="A476" i="44"/>
  <c r="A518" i="44"/>
  <c r="A355" i="44"/>
  <c r="A508" i="44"/>
  <c r="A398" i="44"/>
  <c r="A578" i="44"/>
  <c r="A510" i="44"/>
  <c r="A571" i="44"/>
  <c r="A483" i="44"/>
  <c r="A526" i="44"/>
  <c r="A576" i="44"/>
  <c r="A399" i="44"/>
  <c r="A512" i="44"/>
  <c r="A509" i="44"/>
  <c r="A553" i="44"/>
  <c r="A438" i="44"/>
  <c r="A533" i="44"/>
  <c r="A536" i="44"/>
  <c r="A563" i="44"/>
  <c r="A343" i="44"/>
  <c r="A363" i="44"/>
  <c r="A295" i="44"/>
  <c r="A384" i="44"/>
  <c r="A294" i="44"/>
  <c r="A455" i="44"/>
  <c r="A541" i="44"/>
  <c r="A407" i="44"/>
  <c r="A447" i="44"/>
  <c r="A505" i="44"/>
  <c r="A445" i="44"/>
  <c r="A293" i="44"/>
  <c r="A495" i="44"/>
  <c r="A318" i="44"/>
  <c r="A543" i="44"/>
  <c r="A453" i="44"/>
  <c r="A539" i="44"/>
  <c r="A560" i="44"/>
  <c r="A300" i="44"/>
  <c r="A389" i="44"/>
  <c r="A519" i="44"/>
  <c r="A365" i="44"/>
  <c r="A561" i="44"/>
  <c r="A473" i="44"/>
  <c r="A319" i="44"/>
  <c r="A381" i="44"/>
  <c r="A558" i="44"/>
  <c r="A309" i="44"/>
  <c r="A496" i="44"/>
  <c r="A405" i="44"/>
  <c r="A315" i="44"/>
  <c r="A497" i="44"/>
  <c r="A451" i="44"/>
  <c r="A468" i="44"/>
  <c r="A406" i="44"/>
  <c r="A308" i="44"/>
  <c r="A573" i="44"/>
  <c r="A551" i="44"/>
  <c r="A529" i="44"/>
  <c r="A507" i="44"/>
  <c r="A485" i="44"/>
  <c r="A463" i="44"/>
  <c r="A441" i="44"/>
  <c r="A419" i="44"/>
  <c r="A397" i="44"/>
  <c r="A375" i="44"/>
  <c r="A353" i="44"/>
  <c r="A331" i="44"/>
  <c r="A494" i="44"/>
  <c r="A404" i="44"/>
  <c r="A376" i="44"/>
  <c r="A521" i="44"/>
  <c r="A433" i="44"/>
  <c r="A323" i="44"/>
  <c r="A409" i="44"/>
  <c r="A385" i="44"/>
  <c r="A550" i="44"/>
  <c r="A352" i="44"/>
  <c r="A555" i="44"/>
  <c r="A342" i="44"/>
  <c r="A313" i="44"/>
  <c r="A565" i="44"/>
  <c r="A411" i="44"/>
  <c r="A387" i="44"/>
  <c r="A429" i="44"/>
  <c r="A572" i="44"/>
  <c r="A506" i="44"/>
  <c r="A440" i="44"/>
  <c r="A374" i="44"/>
  <c r="A499" i="44"/>
  <c r="A367" i="44"/>
  <c r="A431" i="44"/>
  <c r="A297" i="44"/>
  <c r="A540" i="44"/>
  <c r="A298" i="44"/>
  <c r="A517" i="44"/>
  <c r="A341" i="44"/>
  <c r="A562" i="44"/>
  <c r="A320" i="44"/>
  <c r="A528" i="44"/>
  <c r="A462" i="44"/>
  <c r="A418" i="44"/>
  <c r="A330" i="44"/>
  <c r="A402" i="44"/>
  <c r="A312" i="44"/>
  <c r="A292" i="44"/>
  <c r="A461" i="44"/>
  <c r="A430" i="44"/>
  <c r="A401" i="44"/>
  <c r="A339" i="44"/>
  <c r="A477" i="44"/>
  <c r="A345" i="44"/>
  <c r="A475" i="44"/>
  <c r="A321" i="44"/>
  <c r="A484" i="44"/>
  <c r="A396" i="44"/>
  <c r="A492" i="44"/>
  <c r="A340" i="44"/>
  <c r="A552" i="44"/>
  <c r="A490" i="44"/>
  <c r="A460" i="44"/>
  <c r="A428" i="44"/>
  <c r="A338" i="44"/>
  <c r="A322" i="44"/>
  <c r="X3" i="46"/>
  <c r="X5" i="46"/>
  <c r="X4" i="46"/>
  <c r="X2" i="46"/>
  <c r="AI164" i="52" l="1"/>
  <c r="AI31" i="52"/>
  <c r="AI288" i="52"/>
  <c r="AI230" i="52"/>
  <c r="AI103" i="52"/>
  <c r="AI154" i="52"/>
  <c r="AI96" i="52"/>
  <c r="AI211" i="52"/>
  <c r="AI104" i="52"/>
  <c r="AI74" i="52"/>
  <c r="AI204" i="52"/>
  <c r="AI188" i="52"/>
  <c r="AI197" i="52"/>
  <c r="AI209" i="52"/>
  <c r="AI228" i="52"/>
  <c r="AI94" i="52"/>
  <c r="AI80" i="52"/>
  <c r="AI116" i="52"/>
  <c r="AI236" i="52"/>
  <c r="AI120" i="52"/>
  <c r="AI92" i="52"/>
  <c r="AI272" i="52"/>
  <c r="AI185" i="52"/>
  <c r="AI134" i="52"/>
  <c r="AI199" i="52"/>
  <c r="AI281" i="52"/>
  <c r="AI132" i="52"/>
  <c r="AI178" i="52"/>
  <c r="AI65" i="52"/>
  <c r="AI245" i="52"/>
  <c r="AI190" i="52"/>
  <c r="AI142" i="52"/>
  <c r="AI130" i="52"/>
  <c r="AI5" i="52"/>
  <c r="AI259" i="52"/>
  <c r="AI149" i="52"/>
  <c r="AI269" i="52"/>
  <c r="AI151" i="52"/>
  <c r="AI226" i="52"/>
  <c r="AI122" i="52"/>
  <c r="AI240" i="52"/>
  <c r="AI223" i="52"/>
  <c r="AI180" i="52"/>
  <c r="AI125" i="52"/>
  <c r="AI77" i="52"/>
  <c r="AI91" i="52"/>
  <c r="AI137" i="52"/>
  <c r="AI202" i="52"/>
  <c r="AI233" i="52"/>
  <c r="AI221" i="52"/>
  <c r="AI82" i="52"/>
  <c r="AI12" i="52"/>
  <c r="AI36" i="52"/>
  <c r="AI156" i="52"/>
  <c r="AI41" i="52"/>
  <c r="AI250" i="52"/>
  <c r="AI255" i="52"/>
  <c r="AI276" i="52"/>
  <c r="AI48" i="52"/>
  <c r="AI257" i="52"/>
  <c r="AI7" i="52"/>
  <c r="AI101" i="52"/>
  <c r="AI118" i="52"/>
  <c r="AI29" i="52"/>
  <c r="AI113" i="52"/>
  <c r="AI220" i="52"/>
  <c r="AI22" i="52"/>
  <c r="AI46" i="52"/>
  <c r="AI70" i="52"/>
  <c r="AI195" i="52"/>
  <c r="AI19" i="52"/>
  <c r="AI271" i="52"/>
  <c r="AI72" i="52"/>
  <c r="AI34" i="52"/>
  <c r="AI159" i="52"/>
  <c r="AI171" i="52"/>
  <c r="AI243" i="52"/>
  <c r="AI183" i="52"/>
  <c r="AI135" i="52"/>
  <c r="AI87" i="52"/>
  <c r="AI231" i="52"/>
  <c r="AI27" i="52"/>
  <c r="AI39" i="52"/>
  <c r="AI89" i="52"/>
  <c r="AI279" i="52"/>
  <c r="AI3" i="52"/>
  <c r="AI166" i="52"/>
  <c r="AI173" i="52"/>
  <c r="AI262" i="52"/>
  <c r="AI274" i="52"/>
  <c r="AI10" i="52"/>
  <c r="AI161" i="52"/>
  <c r="AI111" i="52"/>
  <c r="AI147" i="52"/>
  <c r="AI58" i="52"/>
  <c r="AI53" i="52"/>
  <c r="AI207" i="52"/>
  <c r="AI238" i="52"/>
  <c r="AI106" i="52"/>
  <c r="AI17" i="52"/>
  <c r="AI219" i="52"/>
  <c r="AI267" i="52"/>
  <c r="AI75" i="52"/>
  <c r="AI107" i="52"/>
  <c r="AI93" i="52"/>
  <c r="AI105" i="52"/>
  <c r="AI189" i="52"/>
  <c r="AI47" i="52"/>
  <c r="AI131" i="52"/>
  <c r="AI273" i="52"/>
  <c r="AI45" i="52"/>
  <c r="AI268" i="52"/>
  <c r="AI167" i="52"/>
  <c r="AI64" i="52"/>
  <c r="AI28" i="52"/>
  <c r="AI179" i="52"/>
  <c r="AI141" i="52"/>
  <c r="AI249" i="52"/>
  <c r="AI129" i="52"/>
  <c r="AI172" i="52"/>
  <c r="AI215" i="52"/>
  <c r="AI124" i="52"/>
  <c r="AI287" i="52"/>
  <c r="AI232" i="52"/>
  <c r="AI148" i="52"/>
  <c r="AI256" i="52"/>
  <c r="AI208" i="52"/>
  <c r="AI177" i="52"/>
  <c r="AI136" i="52"/>
  <c r="AI203" i="52"/>
  <c r="AI99" i="52"/>
  <c r="AI69" i="52"/>
  <c r="AI280" i="52"/>
  <c r="AI100" i="52"/>
  <c r="AI155" i="52"/>
  <c r="AI239" i="52"/>
  <c r="AI165" i="52"/>
  <c r="AI57" i="52"/>
  <c r="AI4" i="52"/>
  <c r="AI112" i="52"/>
  <c r="AI16" i="52"/>
  <c r="AI143" i="52"/>
  <c r="AI201" i="52"/>
  <c r="AI261" i="52"/>
  <c r="AI76" i="52"/>
  <c r="AI63" i="52"/>
  <c r="AI191" i="52"/>
  <c r="AI15" i="52"/>
  <c r="AI225" i="52"/>
  <c r="AI88" i="52"/>
  <c r="AI21" i="52"/>
  <c r="AI23" i="52"/>
  <c r="AI227" i="52"/>
  <c r="AI213" i="52"/>
  <c r="AI117" i="52"/>
  <c r="AI119" i="52"/>
  <c r="AI83" i="52"/>
  <c r="AI263" i="52"/>
  <c r="AI11" i="52"/>
  <c r="AI244" i="52"/>
  <c r="AI81" i="52"/>
  <c r="AI52" i="52"/>
  <c r="AI95" i="52"/>
  <c r="AI251" i="52"/>
  <c r="AI275" i="52"/>
  <c r="AI35" i="52"/>
  <c r="AI59" i="52"/>
  <c r="AI153" i="52"/>
  <c r="AI33" i="52"/>
  <c r="AI196" i="52"/>
  <c r="AI123" i="52"/>
  <c r="AI51" i="52"/>
  <c r="AI9" i="52"/>
  <c r="AI184" i="52"/>
  <c r="AI71" i="52"/>
  <c r="AI237" i="52"/>
  <c r="AI160" i="52"/>
  <c r="AI40" i="52"/>
  <c r="AB1066" i="44"/>
  <c r="A1066" i="44"/>
  <c r="AB1084" i="44"/>
  <c r="A1084" i="44"/>
  <c r="AB937" i="44"/>
  <c r="A937" i="44"/>
  <c r="AB1034" i="44"/>
  <c r="A1034" i="44"/>
  <c r="AB917" i="44"/>
  <c r="A917" i="44"/>
  <c r="AB882" i="44"/>
  <c r="A882" i="44"/>
  <c r="AB953" i="44"/>
  <c r="A953" i="44"/>
  <c r="AB1096" i="44"/>
  <c r="A1096" i="44"/>
  <c r="AB1073" i="44"/>
  <c r="A1073" i="44"/>
  <c r="AB879" i="44"/>
  <c r="A879" i="44"/>
  <c r="AB1014" i="44"/>
  <c r="A1014" i="44"/>
  <c r="AB896" i="44"/>
  <c r="A896" i="44"/>
  <c r="AB1028" i="44"/>
  <c r="A1028" i="44"/>
  <c r="AB1159" i="44"/>
  <c r="A1159" i="44"/>
  <c r="AB1017" i="44"/>
  <c r="A1017" i="44"/>
  <c r="AB1105" i="44"/>
  <c r="A1105" i="44"/>
  <c r="AB887" i="44"/>
  <c r="A887" i="44"/>
  <c r="AB981" i="44"/>
  <c r="A981" i="44"/>
  <c r="AB1108" i="44"/>
  <c r="A1108" i="44"/>
  <c r="AB967" i="44"/>
  <c r="A967" i="44"/>
  <c r="AB1002" i="44"/>
  <c r="A1002" i="44"/>
  <c r="AB992" i="44"/>
  <c r="A992" i="44"/>
  <c r="AB1111" i="44"/>
  <c r="A1111" i="44"/>
  <c r="AB884" i="44"/>
  <c r="A884" i="44"/>
  <c r="AB905" i="44"/>
  <c r="A905" i="44"/>
  <c r="AB999" i="44"/>
  <c r="A999" i="44"/>
  <c r="AB898" i="44"/>
  <c r="A898" i="44"/>
  <c r="AB1043" i="44"/>
  <c r="A1043" i="44"/>
  <c r="AB975" i="44"/>
  <c r="A975" i="44"/>
  <c r="AB964" i="44"/>
  <c r="A964" i="44"/>
  <c r="AB1063" i="44"/>
  <c r="A1063" i="44"/>
  <c r="AB987" i="44"/>
  <c r="A987" i="44"/>
  <c r="AB972" i="44"/>
  <c r="A972" i="44"/>
  <c r="AB1143" i="44"/>
  <c r="A1143" i="44"/>
  <c r="AB940" i="44"/>
  <c r="A940" i="44"/>
  <c r="AB990" i="44"/>
  <c r="A990" i="44"/>
  <c r="AB1094" i="44"/>
  <c r="A1094" i="44"/>
  <c r="AB907" i="44"/>
  <c r="A907" i="44"/>
  <c r="AB986" i="44"/>
  <c r="A986" i="44"/>
  <c r="AB916" i="44"/>
  <c r="A916" i="44"/>
  <c r="AB1024" i="44"/>
  <c r="A1024" i="44"/>
  <c r="AB1018" i="44"/>
  <c r="A1018" i="44"/>
  <c r="AB983" i="44"/>
  <c r="A983" i="44"/>
  <c r="AB1134" i="44"/>
  <c r="A1134" i="44"/>
  <c r="AB1097" i="44"/>
  <c r="A1097" i="44"/>
  <c r="AB1120" i="44"/>
  <c r="A1120" i="44"/>
  <c r="AB903" i="44"/>
  <c r="A903" i="44"/>
  <c r="AB1150" i="44"/>
  <c r="A1150" i="44"/>
  <c r="AB1124" i="44"/>
  <c r="A1124" i="44"/>
  <c r="AB933" i="44"/>
  <c r="A933" i="44"/>
  <c r="AB1027" i="44"/>
  <c r="A1027" i="44"/>
  <c r="AB901" i="44"/>
  <c r="A901" i="44"/>
  <c r="AB888" i="44"/>
  <c r="A888" i="44"/>
  <c r="AB994" i="44"/>
  <c r="A994" i="44"/>
  <c r="AB922" i="44"/>
  <c r="A922" i="44"/>
  <c r="AB1068" i="44"/>
  <c r="A1068" i="44"/>
  <c r="AB1086" i="44"/>
  <c r="A1086" i="44"/>
  <c r="AB910" i="44"/>
  <c r="A910" i="44"/>
  <c r="AB963" i="44"/>
  <c r="A963" i="44"/>
  <c r="AB1102" i="44"/>
  <c r="A1102" i="44"/>
  <c r="AB1113" i="44"/>
  <c r="A1113" i="44"/>
  <c r="AB1065" i="44"/>
  <c r="A1065" i="44"/>
  <c r="AB1089" i="44"/>
  <c r="A1089" i="44"/>
  <c r="AB1053" i="44"/>
  <c r="A1053" i="44"/>
  <c r="AB1079" i="44"/>
  <c r="A1079" i="44"/>
  <c r="AB1070" i="44"/>
  <c r="A1070" i="44"/>
  <c r="AB1036" i="44"/>
  <c r="A1036" i="44"/>
  <c r="AB1147" i="44"/>
  <c r="A1147" i="44"/>
  <c r="AB945" i="44"/>
  <c r="A945" i="44"/>
  <c r="AB892" i="44"/>
  <c r="A892" i="44"/>
  <c r="AB1046" i="44"/>
  <c r="A1046" i="44"/>
  <c r="AB942" i="44"/>
  <c r="A942" i="44"/>
  <c r="AB1019" i="44"/>
  <c r="A1019" i="44"/>
  <c r="AB1007" i="44"/>
  <c r="A1007" i="44"/>
  <c r="AB1146" i="44"/>
  <c r="A1146" i="44"/>
  <c r="AB1156" i="44"/>
  <c r="A1156" i="44"/>
  <c r="AB1090" i="44"/>
  <c r="A1090" i="44"/>
  <c r="AB923" i="44"/>
  <c r="A923" i="44"/>
  <c r="AB909" i="44"/>
  <c r="A909" i="44"/>
  <c r="AB931" i="44"/>
  <c r="A931" i="44"/>
  <c r="AB889" i="44"/>
  <c r="A889" i="44"/>
  <c r="AB1030" i="44"/>
  <c r="A1030" i="44"/>
  <c r="AB1107" i="44"/>
  <c r="A1107" i="44"/>
  <c r="AB997" i="44"/>
  <c r="A997" i="44"/>
  <c r="AB1152" i="44"/>
  <c r="A1152" i="44"/>
  <c r="AB1072" i="44"/>
  <c r="A1072" i="44"/>
  <c r="AB1020" i="44"/>
  <c r="A1020" i="44"/>
  <c r="AB977" i="44"/>
  <c r="A977" i="44"/>
  <c r="AB1047" i="44"/>
  <c r="A1047" i="44"/>
  <c r="AB1083" i="44"/>
  <c r="A1083" i="44"/>
  <c r="AB960" i="44"/>
  <c r="A960" i="44"/>
  <c r="AB948" i="44"/>
  <c r="A948" i="44"/>
  <c r="AB1099" i="44"/>
  <c r="A1099" i="44"/>
  <c r="AB1092" i="44"/>
  <c r="A1092" i="44"/>
  <c r="AB1057" i="44"/>
  <c r="A1057" i="44"/>
  <c r="AB1158" i="44"/>
  <c r="A1158" i="44"/>
  <c r="AB1035" i="44"/>
  <c r="A1035" i="44"/>
  <c r="AB877" i="44"/>
  <c r="A877" i="44"/>
  <c r="AB1069" i="44"/>
  <c r="A1069" i="44"/>
  <c r="AB1095" i="44"/>
  <c r="A1095" i="44"/>
  <c r="AB1110" i="44"/>
  <c r="A1110" i="44"/>
  <c r="AB966" i="44"/>
  <c r="A966" i="44"/>
  <c r="AB893" i="44"/>
  <c r="A893" i="44"/>
  <c r="AB1127" i="44"/>
  <c r="A1127" i="44"/>
  <c r="AB959" i="44"/>
  <c r="A959" i="44"/>
  <c r="AB1140" i="44"/>
  <c r="A1140" i="44"/>
  <c r="AB894" i="44"/>
  <c r="A894" i="44"/>
  <c r="AB897" i="44"/>
  <c r="A897" i="44"/>
  <c r="AB1013" i="44"/>
  <c r="A1013" i="44"/>
  <c r="AB1093" i="44"/>
  <c r="A1093" i="44"/>
  <c r="AB919" i="44"/>
  <c r="A919" i="44"/>
  <c r="AB1154" i="44"/>
  <c r="A1154" i="44"/>
  <c r="AB1085" i="44"/>
  <c r="A1085" i="44"/>
  <c r="AB1048" i="44"/>
  <c r="A1048" i="44"/>
  <c r="AB1023" i="44"/>
  <c r="A1023" i="44"/>
  <c r="AB1076" i="44"/>
  <c r="A1076" i="44"/>
  <c r="AB1064" i="44"/>
  <c r="A1064" i="44"/>
  <c r="AB1026" i="44"/>
  <c r="A1026" i="44"/>
  <c r="AB943" i="44"/>
  <c r="A943" i="44"/>
  <c r="AB1098" i="44"/>
  <c r="A1098" i="44"/>
  <c r="AB979" i="44"/>
  <c r="A979" i="44"/>
  <c r="AB957" i="44"/>
  <c r="A957" i="44"/>
  <c r="AB890" i="44"/>
  <c r="A890" i="44"/>
  <c r="AB1139" i="44"/>
  <c r="A1139" i="44"/>
  <c r="AB913" i="44"/>
  <c r="A913" i="44"/>
  <c r="AB880" i="44"/>
  <c r="A880" i="44"/>
  <c r="AB1088" i="44"/>
  <c r="A1088" i="44"/>
  <c r="AB1003" i="44"/>
  <c r="A1003" i="44"/>
  <c r="AB984" i="44"/>
  <c r="A984" i="44"/>
  <c r="AB980" i="44"/>
  <c r="A980" i="44"/>
  <c r="AB899" i="44"/>
  <c r="A899" i="44"/>
  <c r="AB928" i="44"/>
  <c r="A928" i="44"/>
  <c r="AB1049" i="44"/>
  <c r="A1049" i="44"/>
  <c r="AB1155" i="44"/>
  <c r="A1155" i="44"/>
  <c r="AB1032" i="44"/>
  <c r="A1032" i="44"/>
  <c r="AB904" i="44"/>
  <c r="A904" i="44"/>
  <c r="AB915" i="44"/>
  <c r="A915" i="44"/>
  <c r="AB973" i="44"/>
  <c r="A973" i="44"/>
  <c r="AB1077" i="44"/>
  <c r="A1077" i="44"/>
  <c r="AB902" i="44"/>
  <c r="A902" i="44"/>
  <c r="AB1149" i="44"/>
  <c r="A1149" i="44"/>
  <c r="AB875" i="44"/>
  <c r="A875" i="44"/>
  <c r="AB969" i="44"/>
  <c r="A969" i="44"/>
  <c r="AB912" i="44"/>
  <c r="A912" i="44"/>
  <c r="AB950" i="44"/>
  <c r="A950" i="44"/>
  <c r="AB955" i="44"/>
  <c r="A955" i="44"/>
  <c r="AB876" i="44"/>
  <c r="A876" i="44"/>
  <c r="AB1055" i="44"/>
  <c r="A1055" i="44"/>
  <c r="AB956" i="44"/>
  <c r="A956" i="44"/>
  <c r="AB944" i="44"/>
  <c r="A944" i="44"/>
  <c r="AB1137" i="44"/>
  <c r="A1137" i="44"/>
  <c r="AB925" i="44"/>
  <c r="A925" i="44"/>
  <c r="AB978" i="44"/>
  <c r="A978" i="44"/>
  <c r="AB906" i="44"/>
  <c r="A906" i="44"/>
  <c r="AB996" i="44"/>
  <c r="A996" i="44"/>
  <c r="AB1145" i="44"/>
  <c r="A1145" i="44"/>
  <c r="AB1005" i="44"/>
  <c r="A1005" i="44"/>
  <c r="AB1040" i="44"/>
  <c r="A1040" i="44"/>
  <c r="AB952" i="44"/>
  <c r="A952" i="44"/>
  <c r="AB911" i="44"/>
  <c r="A911" i="44"/>
  <c r="AB1106" i="44"/>
  <c r="A1106" i="44"/>
  <c r="AB993" i="44"/>
  <c r="A993" i="44"/>
  <c r="AB1037" i="44"/>
  <c r="A1037" i="44"/>
  <c r="AB1109" i="44"/>
  <c r="A1109" i="44"/>
  <c r="AB1151" i="44"/>
  <c r="A1151" i="44"/>
  <c r="AB1130" i="44"/>
  <c r="A1130" i="44"/>
  <c r="AB932" i="44"/>
  <c r="A932" i="44"/>
  <c r="AB1133" i="44"/>
  <c r="A1133" i="44"/>
  <c r="AB976" i="44"/>
  <c r="A976" i="44"/>
  <c r="AB1104" i="44"/>
  <c r="A1104" i="44"/>
  <c r="AB1121" i="44"/>
  <c r="A1121" i="44"/>
  <c r="AB951" i="44"/>
  <c r="A951" i="44"/>
  <c r="AB1122" i="44"/>
  <c r="A1122" i="44"/>
  <c r="AB985" i="44"/>
  <c r="A985" i="44"/>
  <c r="AB1082" i="44"/>
  <c r="A1082" i="44"/>
  <c r="AB926" i="44"/>
  <c r="A926" i="44"/>
  <c r="AB965" i="44"/>
  <c r="A965" i="44"/>
  <c r="AB934" i="44"/>
  <c r="A934" i="44"/>
  <c r="AB927" i="44"/>
  <c r="A927" i="44"/>
  <c r="AB1128" i="44"/>
  <c r="A1128" i="44"/>
  <c r="AB1119" i="44"/>
  <c r="A1119" i="44"/>
  <c r="AB920" i="44"/>
  <c r="A920" i="44"/>
  <c r="AB1103" i="44"/>
  <c r="A1103" i="44"/>
  <c r="AB1008" i="44"/>
  <c r="A1008" i="44"/>
  <c r="AB982" i="44"/>
  <c r="A982" i="44"/>
  <c r="AB924" i="44"/>
  <c r="A924" i="44"/>
  <c r="AB1148" i="44"/>
  <c r="A1148" i="44"/>
  <c r="AB914" i="44"/>
  <c r="A914" i="44"/>
  <c r="AB881" i="44"/>
  <c r="A881" i="44"/>
  <c r="AB949" i="44"/>
  <c r="A949" i="44"/>
  <c r="AB974" i="44"/>
  <c r="A974" i="44"/>
  <c r="AB938" i="44"/>
  <c r="A938" i="44"/>
  <c r="AB1081" i="44"/>
  <c r="A1081" i="44"/>
  <c r="AB1157" i="44"/>
  <c r="A1157" i="44"/>
  <c r="AB1131" i="44"/>
  <c r="A1131" i="44"/>
  <c r="AB1052" i="44"/>
  <c r="A1052" i="44"/>
  <c r="AB874" i="44"/>
  <c r="A874" i="44"/>
  <c r="AB1060" i="44"/>
  <c r="A1060" i="44"/>
  <c r="AB1078" i="44"/>
  <c r="A1078" i="44"/>
  <c r="AB988" i="44"/>
  <c r="A988" i="44"/>
  <c r="AB1135" i="44"/>
  <c r="A1135" i="44"/>
  <c r="AB878" i="44"/>
  <c r="A878" i="44"/>
  <c r="AB998" i="44"/>
  <c r="A998" i="44"/>
  <c r="AB1075" i="44"/>
  <c r="A1075" i="44"/>
  <c r="AB1051" i="44"/>
  <c r="A1051" i="44"/>
  <c r="AB1080" i="44"/>
  <c r="A1080" i="44"/>
  <c r="AB962" i="44"/>
  <c r="A962" i="44"/>
  <c r="AB995" i="44"/>
  <c r="A995" i="44"/>
  <c r="AB1061" i="44"/>
  <c r="A1061" i="44"/>
  <c r="AB1142" i="44"/>
  <c r="A1142" i="44"/>
  <c r="AB891" i="44"/>
  <c r="A891" i="44"/>
  <c r="AB1138" i="44"/>
  <c r="A1138" i="44"/>
  <c r="AB1074" i="44"/>
  <c r="A1074" i="44"/>
  <c r="AB1141" i="44"/>
  <c r="A1141" i="44"/>
  <c r="AB958" i="44"/>
  <c r="A958" i="44"/>
  <c r="AB971" i="44"/>
  <c r="A971" i="44"/>
  <c r="AB1132" i="44"/>
  <c r="A1132" i="44"/>
  <c r="AB1015" i="44"/>
  <c r="A1015" i="44"/>
  <c r="AB935" i="44"/>
  <c r="A935" i="44"/>
  <c r="AB1136" i="44"/>
  <c r="A1136" i="44"/>
  <c r="AB1009" i="44"/>
  <c r="A1009" i="44"/>
  <c r="AB1125" i="44"/>
  <c r="A1125" i="44"/>
  <c r="AB1041" i="44"/>
  <c r="A1041" i="44"/>
  <c r="AB1115" i="44"/>
  <c r="A1115" i="44"/>
  <c r="AB1071" i="44"/>
  <c r="A1071" i="44"/>
  <c r="AB1038" i="44"/>
  <c r="A1038" i="44"/>
  <c r="AB1126" i="44"/>
  <c r="A1126" i="44"/>
  <c r="AB921" i="44"/>
  <c r="A921" i="44"/>
  <c r="AB1091" i="44"/>
  <c r="A1091" i="44"/>
  <c r="AB1160" i="44"/>
  <c r="A1160" i="44"/>
  <c r="AB954" i="44"/>
  <c r="A954" i="44"/>
  <c r="AB1059" i="44"/>
  <c r="A1059" i="44"/>
  <c r="AB1012" i="44"/>
  <c r="A1012" i="44"/>
  <c r="AB936" i="44"/>
  <c r="A936" i="44"/>
  <c r="AB1056" i="44"/>
  <c r="A1056" i="44"/>
  <c r="AB1016" i="44"/>
  <c r="A1016" i="44"/>
  <c r="AB1112" i="44"/>
  <c r="A1112" i="44"/>
  <c r="AB883" i="44"/>
  <c r="A883" i="44"/>
  <c r="AB1058" i="44"/>
  <c r="A1058" i="44"/>
  <c r="AB900" i="44"/>
  <c r="A900" i="44"/>
  <c r="AB989" i="44"/>
  <c r="A989" i="44"/>
  <c r="AB939" i="44"/>
  <c r="A939" i="44"/>
  <c r="AB895" i="44"/>
  <c r="A895" i="44"/>
  <c r="AB1021" i="44"/>
  <c r="A1021" i="44"/>
  <c r="AB1054" i="44"/>
  <c r="A1054" i="44"/>
  <c r="AB1123" i="44"/>
  <c r="A1123" i="44"/>
  <c r="AB930" i="44"/>
  <c r="A930" i="44"/>
  <c r="AB1025" i="44"/>
  <c r="A1025" i="44"/>
  <c r="AB1087" i="44"/>
  <c r="A1087" i="44"/>
  <c r="AB991" i="44"/>
  <c r="A991" i="44"/>
  <c r="AB918" i="44"/>
  <c r="A918" i="44"/>
  <c r="AB1011" i="44"/>
  <c r="A1011" i="44"/>
  <c r="AB1153" i="44"/>
  <c r="A1153" i="44"/>
  <c r="AB1000" i="44"/>
  <c r="A1000" i="44"/>
  <c r="AB946" i="44"/>
  <c r="A946" i="44"/>
  <c r="AB1144" i="44"/>
  <c r="A1144" i="44"/>
  <c r="AB1033" i="44"/>
  <c r="A1033" i="44"/>
  <c r="AB1031" i="44"/>
  <c r="A1031" i="44"/>
  <c r="AB1050" i="44"/>
  <c r="A1050" i="44"/>
  <c r="AB885" i="44"/>
  <c r="A885" i="44"/>
  <c r="AB961" i="44"/>
  <c r="A961" i="44"/>
  <c r="AB1129" i="44"/>
  <c r="A1129" i="44"/>
  <c r="AB1042" i="44"/>
  <c r="A1042" i="44"/>
  <c r="AB1010" i="44"/>
  <c r="A1010" i="44"/>
  <c r="AB1022" i="44"/>
  <c r="A1022" i="44"/>
  <c r="AB1100" i="44"/>
  <c r="A1100" i="44"/>
  <c r="AB1117" i="44"/>
  <c r="A1117" i="44"/>
  <c r="AB947" i="44"/>
  <c r="A947" i="44"/>
  <c r="AB929" i="44"/>
  <c r="A929" i="44"/>
  <c r="AB1062" i="44"/>
  <c r="A1062" i="44"/>
  <c r="AB1116" i="44"/>
  <c r="A1116" i="44"/>
  <c r="AB1118" i="44"/>
  <c r="A1118" i="44"/>
  <c r="AB1045" i="44"/>
  <c r="A1045" i="44"/>
  <c r="AB1006" i="44"/>
  <c r="A1006" i="44"/>
  <c r="AB1004" i="44"/>
  <c r="A1004" i="44"/>
  <c r="AB873" i="44"/>
  <c r="A873" i="44"/>
  <c r="AB968" i="44"/>
  <c r="A968" i="44"/>
  <c r="AB1044" i="44"/>
  <c r="A1044" i="44"/>
  <c r="AB970" i="44"/>
  <c r="A970" i="44"/>
  <c r="AB1114" i="44"/>
  <c r="A1114" i="44"/>
  <c r="AB1101" i="44"/>
  <c r="A1101" i="44"/>
  <c r="AB1039" i="44"/>
  <c r="A1039" i="44"/>
  <c r="AB886" i="44"/>
  <c r="A886" i="44"/>
  <c r="AB1029" i="44"/>
  <c r="A1029" i="44"/>
  <c r="AB908" i="44"/>
  <c r="A908" i="44"/>
  <c r="AB1067" i="44"/>
  <c r="A1067" i="44"/>
  <c r="AB941" i="44"/>
  <c r="A941" i="44"/>
  <c r="AB1001" i="44"/>
  <c r="A1001" i="44"/>
  <c r="F31" i="47"/>
  <c r="B266" i="44"/>
  <c r="B847" i="44" s="1"/>
  <c r="B248" i="44"/>
  <c r="B829" i="44" s="1"/>
  <c r="B245" i="44"/>
  <c r="B826" i="44" s="1"/>
  <c r="B261" i="44"/>
  <c r="B842" i="44" s="1"/>
  <c r="B260" i="44"/>
  <c r="B841" i="44" s="1"/>
  <c r="B257" i="44"/>
  <c r="B838" i="44" s="1"/>
  <c r="B256" i="44"/>
  <c r="B837" i="44" s="1"/>
  <c r="B254" i="44"/>
  <c r="B835" i="44" s="1"/>
  <c r="B246" i="44"/>
  <c r="B827" i="44" s="1"/>
  <c r="B264" i="44"/>
  <c r="B845" i="44" s="1"/>
  <c r="B265" i="44"/>
  <c r="B846" i="44" s="1"/>
  <c r="B262" i="44"/>
  <c r="B843" i="44" s="1"/>
  <c r="B250" i="44"/>
  <c r="B831" i="44" s="1"/>
  <c r="B249" i="44"/>
  <c r="B830" i="44" s="1"/>
  <c r="B258" i="44"/>
  <c r="B839" i="44" s="1"/>
  <c r="B253" i="44"/>
  <c r="B834" i="44" s="1"/>
  <c r="B251" i="44"/>
  <c r="B832" i="44" s="1"/>
  <c r="B247" i="44"/>
  <c r="B828" i="44" s="1"/>
  <c r="B252" i="44"/>
  <c r="B833" i="44" s="1"/>
  <c r="B267" i="44"/>
  <c r="B848" i="44" s="1"/>
  <c r="B259" i="44"/>
  <c r="B840" i="44" s="1"/>
  <c r="B263" i="44"/>
  <c r="B844" i="44" s="1"/>
  <c r="B244" i="44"/>
  <c r="B825" i="44" s="1"/>
  <c r="B255" i="44"/>
  <c r="B836" i="44" s="1"/>
  <c r="B546" i="44"/>
  <c r="B1127" i="44" s="1"/>
  <c r="B540" i="44"/>
  <c r="B1121" i="44" s="1"/>
  <c r="B545" i="44"/>
  <c r="B1126" i="44" s="1"/>
  <c r="B555" i="44"/>
  <c r="B1136" i="44" s="1"/>
  <c r="B548" i="44"/>
  <c r="B1129" i="44" s="1"/>
  <c r="B538" i="44"/>
  <c r="B1119" i="44" s="1"/>
  <c r="B532" i="44"/>
  <c r="B1113" i="44" s="1"/>
  <c r="B535" i="44"/>
  <c r="B1116" i="44" s="1"/>
  <c r="B554" i="44"/>
  <c r="B1135" i="44" s="1"/>
  <c r="B537" i="44"/>
  <c r="B1118" i="44" s="1"/>
  <c r="B552" i="44"/>
  <c r="B1133" i="44" s="1"/>
  <c r="B533" i="44"/>
  <c r="B1114" i="44" s="1"/>
  <c r="B536" i="44"/>
  <c r="B1117" i="44" s="1"/>
  <c r="B547" i="44"/>
  <c r="B1128" i="44" s="1"/>
  <c r="B549" i="44"/>
  <c r="B1130" i="44" s="1"/>
  <c r="B542" i="44"/>
  <c r="B1123" i="44" s="1"/>
  <c r="B541" i="44"/>
  <c r="B1122" i="44" s="1"/>
  <c r="B551" i="44"/>
  <c r="B1132" i="44" s="1"/>
  <c r="B539" i="44"/>
  <c r="B1120" i="44" s="1"/>
  <c r="B544" i="44"/>
  <c r="B1125" i="44" s="1"/>
  <c r="B534" i="44"/>
  <c r="B1115" i="44" s="1"/>
  <c r="B543" i="44"/>
  <c r="B1124" i="44" s="1"/>
  <c r="B550" i="44"/>
  <c r="B1131" i="44" s="1"/>
  <c r="B553" i="44"/>
  <c r="B1134" i="44" s="1"/>
  <c r="AK240" i="52" l="1"/>
  <c r="AK141" i="52"/>
  <c r="AK179" i="52"/>
  <c r="AK122" i="52"/>
  <c r="AK64" i="52"/>
  <c r="AK125" i="52"/>
  <c r="AK239" i="52"/>
  <c r="AJ215" i="52"/>
  <c r="AK8" i="52"/>
  <c r="AK123" i="52"/>
  <c r="AK107" i="52"/>
  <c r="AK191" i="52"/>
  <c r="AK9" i="52"/>
  <c r="AK201" i="52"/>
  <c r="AK251" i="52"/>
  <c r="AE788" i="44" s="1"/>
  <c r="AK129" i="52"/>
  <c r="AK244" i="52"/>
  <c r="AE614" i="44" s="1"/>
  <c r="AK23" i="52"/>
  <c r="AK80" i="52"/>
  <c r="AJ133" i="52"/>
  <c r="AJ98" i="52"/>
  <c r="AJ54" i="52"/>
  <c r="AJ102" i="52"/>
  <c r="AK142" i="52"/>
  <c r="AJ11" i="52"/>
  <c r="AK165" i="52"/>
  <c r="AK28" i="52"/>
  <c r="AJ137" i="52"/>
  <c r="AK15" i="52"/>
  <c r="AK83" i="52"/>
  <c r="AJ155" i="52"/>
  <c r="AK167" i="52"/>
  <c r="AJ46" i="52"/>
  <c r="AK40" i="52"/>
  <c r="AK119" i="52"/>
  <c r="AJ100" i="52"/>
  <c r="AK268" i="52"/>
  <c r="AJ195" i="52"/>
  <c r="AK160" i="52"/>
  <c r="AJ117" i="52"/>
  <c r="AK280" i="52"/>
  <c r="AK45" i="52"/>
  <c r="AJ263" i="52"/>
  <c r="AD1088" i="44" s="1"/>
  <c r="AJ9" i="52"/>
  <c r="AK237" i="52"/>
  <c r="AJ213" i="52"/>
  <c r="AJ69" i="52"/>
  <c r="AJ289" i="52"/>
  <c r="AJ71" i="52"/>
  <c r="AJ227" i="52"/>
  <c r="AJ99" i="52"/>
  <c r="AJ57" i="52"/>
  <c r="AJ183" i="52"/>
  <c r="AK184" i="52"/>
  <c r="AJ23" i="52"/>
  <c r="AK203" i="52"/>
  <c r="AJ37" i="52"/>
  <c r="AK21" i="52"/>
  <c r="AJ179" i="52"/>
  <c r="AJ43" i="52"/>
  <c r="AK225" i="52"/>
  <c r="AJ44" i="52"/>
  <c r="AJ41" i="52"/>
  <c r="AJ61" i="52"/>
  <c r="AK149" i="52"/>
  <c r="AJ103" i="52"/>
  <c r="AK6" i="52"/>
  <c r="AJ143" i="52"/>
  <c r="AK183" i="52"/>
  <c r="AK256" i="52"/>
  <c r="AE908" i="44" s="1"/>
  <c r="AJ123" i="52"/>
  <c r="AK10" i="52"/>
  <c r="AJ139" i="52"/>
  <c r="AK164" i="52"/>
  <c r="AJ253" i="52"/>
  <c r="AD835" i="44" s="1"/>
  <c r="AK49" i="52"/>
  <c r="AJ268" i="52"/>
  <c r="AJ8" i="52"/>
  <c r="AK231" i="52"/>
  <c r="AJ203" i="52"/>
  <c r="AK46" i="52"/>
  <c r="AK230" i="52"/>
  <c r="AJ108" i="52"/>
  <c r="AK82" i="52"/>
  <c r="AK17" i="52"/>
  <c r="AK209" i="52"/>
  <c r="AK247" i="52"/>
  <c r="AE698" i="44" s="1"/>
  <c r="AK102" i="52"/>
  <c r="AK287" i="52"/>
  <c r="AJ239" i="52"/>
  <c r="AJ119" i="52"/>
  <c r="AJ156" i="52"/>
  <c r="AJ112" i="52"/>
  <c r="AJ235" i="52"/>
  <c r="AJ24" i="52"/>
  <c r="AJ210" i="52"/>
  <c r="AJ127" i="52"/>
  <c r="AJ26" i="52"/>
  <c r="AJ59" i="52"/>
  <c r="AJ217" i="52"/>
  <c r="AJ65" i="52"/>
  <c r="AJ63" i="52"/>
  <c r="AK263" i="52"/>
  <c r="AE1075" i="44" s="1"/>
  <c r="AK72" i="52"/>
  <c r="AK7" i="52"/>
  <c r="AK285" i="52"/>
  <c r="AK3" i="52"/>
  <c r="AK53" i="52"/>
  <c r="AK59" i="52"/>
  <c r="AK101" i="52"/>
  <c r="AK176" i="52"/>
  <c r="AK162" i="52"/>
  <c r="AJ78" i="52"/>
  <c r="AK283" i="52"/>
  <c r="AK113" i="52"/>
  <c r="AJ82" i="52"/>
  <c r="AK227" i="52"/>
  <c r="AK68" i="52"/>
  <c r="AJ87" i="52"/>
  <c r="AK58" i="52"/>
  <c r="AJ97" i="52"/>
  <c r="AJ194" i="52"/>
  <c r="AK61" i="52"/>
  <c r="AJ132" i="52"/>
  <c r="AK276" i="52"/>
  <c r="AJ89" i="52"/>
  <c r="AJ202" i="52"/>
  <c r="AJ261" i="52"/>
  <c r="AD1040" i="44" s="1"/>
  <c r="AJ244" i="52"/>
  <c r="AD613" i="44" s="1"/>
  <c r="AK199" i="52"/>
  <c r="AJ95" i="52"/>
  <c r="AK262" i="52"/>
  <c r="AE1045" i="44" s="1"/>
  <c r="AJ60" i="52"/>
  <c r="AK135" i="52"/>
  <c r="AK143" i="52"/>
  <c r="AK16" i="52"/>
  <c r="AJ146" i="52"/>
  <c r="AJ7" i="52"/>
  <c r="AJ64" i="52"/>
  <c r="AJ243" i="52"/>
  <c r="AD588" i="44" s="1"/>
  <c r="AJ197" i="52"/>
  <c r="AJ251" i="52"/>
  <c r="AD785" i="44" s="1"/>
  <c r="AJ284" i="52"/>
  <c r="AJ22" i="52"/>
  <c r="AJ267" i="52"/>
  <c r="AJ281" i="52"/>
  <c r="AJ15" i="52"/>
  <c r="AJ265" i="52"/>
  <c r="AD1124" i="44" s="1"/>
  <c r="AJ275" i="52"/>
  <c r="AK241" i="52"/>
  <c r="AK185" i="52"/>
  <c r="AK188" i="52"/>
  <c r="AK259" i="52"/>
  <c r="AE977" i="44" s="1"/>
  <c r="AK134" i="52"/>
  <c r="AK195" i="52"/>
  <c r="AK108" i="52"/>
  <c r="AK69" i="52"/>
  <c r="AK255" i="52"/>
  <c r="AE887" i="44" s="1"/>
  <c r="AK94" i="52"/>
  <c r="AK36" i="52"/>
  <c r="AJ212" i="52"/>
  <c r="AK155" i="52"/>
  <c r="AJ220" i="52"/>
  <c r="AJ160" i="52"/>
  <c r="AK110" i="52"/>
  <c r="AJ208" i="52"/>
  <c r="AK266" i="52"/>
  <c r="AE1145" i="44" s="1"/>
  <c r="AJ150" i="52"/>
  <c r="AK37" i="52"/>
  <c r="AJ230" i="52"/>
  <c r="AK73" i="52"/>
  <c r="AJ29" i="52"/>
  <c r="AK47" i="52"/>
  <c r="AJ147" i="52"/>
  <c r="AK71" i="52"/>
  <c r="AJ231" i="52"/>
  <c r="AJ91" i="52"/>
  <c r="AK27" i="52"/>
  <c r="AJ214" i="52"/>
  <c r="AK273" i="52"/>
  <c r="AK213" i="52"/>
  <c r="AJ50" i="52"/>
  <c r="AJ272" i="52"/>
  <c r="AJ42" i="52"/>
  <c r="AJ131" i="52"/>
  <c r="AJ154" i="52"/>
  <c r="AJ206" i="52"/>
  <c r="AJ258" i="52"/>
  <c r="AD953" i="44" s="1"/>
  <c r="AJ187" i="52"/>
  <c r="AJ189" i="52"/>
  <c r="AJ218" i="52"/>
  <c r="AJ165" i="52"/>
  <c r="AJ51" i="52"/>
  <c r="AK281" i="52"/>
  <c r="AK272" i="52"/>
  <c r="AK35" i="52"/>
  <c r="AK127" i="52"/>
  <c r="AK50" i="52"/>
  <c r="AK243" i="52"/>
  <c r="AE605" i="44" s="1"/>
  <c r="AK220" i="52"/>
  <c r="AK275" i="52"/>
  <c r="AK65" i="52"/>
  <c r="AK252" i="52"/>
  <c r="AE818" i="44" s="1"/>
  <c r="AJ246" i="52"/>
  <c r="AD665" i="44" s="1"/>
  <c r="AJ73" i="52"/>
  <c r="AK257" i="52"/>
  <c r="AE928" i="44" s="1"/>
  <c r="AK25" i="52"/>
  <c r="AK54" i="52"/>
  <c r="AJ136" i="52"/>
  <c r="AK70" i="52"/>
  <c r="AK189" i="52"/>
  <c r="AJ49" i="52"/>
  <c r="AK85" i="52"/>
  <c r="AJ115" i="52"/>
  <c r="AK99" i="52"/>
  <c r="AJ149" i="52"/>
  <c r="AK235" i="52"/>
  <c r="AK254" i="52"/>
  <c r="AE863" i="44" s="1"/>
  <c r="AJ118" i="52"/>
  <c r="AK284" i="52"/>
  <c r="AJ196" i="52"/>
  <c r="AK159" i="52"/>
  <c r="AJ163" i="52"/>
  <c r="AK261" i="52"/>
  <c r="AE1036" i="44" s="1"/>
  <c r="AJ285" i="52"/>
  <c r="AJ79" i="52"/>
  <c r="AK234" i="52"/>
  <c r="AK222" i="52"/>
  <c r="AJ36" i="52"/>
  <c r="AJ269" i="52"/>
  <c r="AJ141" i="52"/>
  <c r="AJ174" i="52"/>
  <c r="AJ68" i="52"/>
  <c r="AJ278" i="52"/>
  <c r="AJ55" i="52"/>
  <c r="AJ255" i="52"/>
  <c r="AD883" i="44" s="1"/>
  <c r="AJ81" i="52"/>
  <c r="AJ171" i="52"/>
  <c r="AJ157" i="52"/>
  <c r="AJ86" i="52"/>
  <c r="AK19" i="52"/>
  <c r="AK57" i="52"/>
  <c r="AK124" i="52"/>
  <c r="AK219" i="52"/>
  <c r="AK77" i="52"/>
  <c r="AK121" i="52"/>
  <c r="AK138" i="52"/>
  <c r="AK169" i="52"/>
  <c r="AK278" i="52"/>
  <c r="AK95" i="52"/>
  <c r="AK41" i="52"/>
  <c r="AK221" i="52"/>
  <c r="AJ40" i="52"/>
  <c r="AK14" i="52"/>
  <c r="AK12" i="52"/>
  <c r="AJ90" i="52"/>
  <c r="AJ249" i="52"/>
  <c r="AD731" i="44" s="1"/>
  <c r="AK174" i="52"/>
  <c r="AJ14" i="52"/>
  <c r="AJ188" i="52"/>
  <c r="AK145" i="52"/>
  <c r="AJ199" i="52"/>
  <c r="AK245" i="52"/>
  <c r="AE638" i="44" s="1"/>
  <c r="AK197" i="52"/>
  <c r="AJ279" i="52"/>
  <c r="AK198" i="52"/>
  <c r="AJ164" i="52"/>
  <c r="AJ120" i="52"/>
  <c r="AK31" i="52"/>
  <c r="AJ198" i="52"/>
  <c r="AK30" i="52"/>
  <c r="AK177" i="52"/>
  <c r="AJ21" i="52"/>
  <c r="AK39" i="52"/>
  <c r="AJ282" i="52"/>
  <c r="AK81" i="52"/>
  <c r="AJ240" i="52"/>
  <c r="AJ184" i="52"/>
  <c r="AJ182" i="52"/>
  <c r="AK128" i="52"/>
  <c r="AJ122" i="52"/>
  <c r="AK137" i="52"/>
  <c r="AJ229" i="52"/>
  <c r="AJ180" i="52"/>
  <c r="AJ193" i="52"/>
  <c r="AJ232" i="52"/>
  <c r="AJ256" i="52"/>
  <c r="AD903" i="44" s="1"/>
  <c r="AJ264" i="52"/>
  <c r="AD1089" i="44" s="1"/>
  <c r="AJ159" i="52"/>
  <c r="AJ85" i="52"/>
  <c r="AJ106" i="52"/>
  <c r="AJ145" i="52"/>
  <c r="AJ266" i="52"/>
  <c r="AD1156" i="44" s="1"/>
  <c r="AJ138" i="52"/>
  <c r="AK117" i="52"/>
  <c r="AK217" i="52"/>
  <c r="AK74" i="52"/>
  <c r="AK26" i="52"/>
  <c r="AK232" i="52"/>
  <c r="AK205" i="52"/>
  <c r="AK175" i="52"/>
  <c r="AK181" i="52"/>
  <c r="AK202" i="52"/>
  <c r="AK147" i="52"/>
  <c r="AK92" i="52"/>
  <c r="AJ162" i="52"/>
  <c r="AK114" i="52"/>
  <c r="AJ77" i="52"/>
  <c r="AJ288" i="52"/>
  <c r="AK100" i="52"/>
  <c r="AJ192" i="52"/>
  <c r="AK66" i="52"/>
  <c r="AJ271" i="52"/>
  <c r="AK76" i="52"/>
  <c r="AJ168" i="52"/>
  <c r="AK86" i="52"/>
  <c r="AK248" i="52"/>
  <c r="AE722" i="44" s="1"/>
  <c r="AJ191" i="52"/>
  <c r="AK131" i="52"/>
  <c r="AJ247" i="52"/>
  <c r="AD692" i="44" s="1"/>
  <c r="AK264" i="52"/>
  <c r="AE1101" i="44" s="1"/>
  <c r="AK288" i="52"/>
  <c r="AJ205" i="52"/>
  <c r="AK279" i="52"/>
  <c r="AJ221" i="52"/>
  <c r="AK265" i="52"/>
  <c r="AE1117" i="44" s="1"/>
  <c r="AJ262" i="52"/>
  <c r="AD1041" i="44" s="1"/>
  <c r="AK111" i="52"/>
  <c r="AJ290" i="52"/>
  <c r="AJ178" i="52"/>
  <c r="AJ31" i="52"/>
  <c r="AJ252" i="52"/>
  <c r="AD817" i="44" s="1"/>
  <c r="AJ173" i="52"/>
  <c r="AJ260" i="52"/>
  <c r="AD1004" i="44" s="1"/>
  <c r="AJ140" i="52"/>
  <c r="AJ126" i="52"/>
  <c r="AJ74" i="52"/>
  <c r="AJ274" i="52"/>
  <c r="AJ111" i="52"/>
  <c r="AJ186" i="52"/>
  <c r="AK96" i="52"/>
  <c r="AK133" i="52"/>
  <c r="AK187" i="52"/>
  <c r="AK215" i="52"/>
  <c r="AK269" i="52"/>
  <c r="AK67" i="52"/>
  <c r="AK166" i="52"/>
  <c r="AK163" i="52"/>
  <c r="AK286" i="52"/>
  <c r="AJ238" i="52"/>
  <c r="AK87" i="52"/>
  <c r="AK42" i="52"/>
  <c r="AJ167" i="52"/>
  <c r="AK180" i="52"/>
  <c r="AJ83" i="52"/>
  <c r="AK34" i="52"/>
  <c r="AJ110" i="52"/>
  <c r="AK258" i="52"/>
  <c r="AE958" i="44" s="1"/>
  <c r="AJ233" i="52"/>
  <c r="AK18" i="52"/>
  <c r="AJ128" i="52"/>
  <c r="AK75" i="52"/>
  <c r="AK91" i="52"/>
  <c r="AJ20" i="52"/>
  <c r="AK211" i="52"/>
  <c r="AJ5" i="52"/>
  <c r="AK246" i="52"/>
  <c r="AE667" i="44" s="1"/>
  <c r="AJ3" i="52"/>
  <c r="AK253" i="52"/>
  <c r="AE829" i="44" s="1"/>
  <c r="AJ39" i="52"/>
  <c r="AK161" i="52"/>
  <c r="AK55" i="52"/>
  <c r="AJ190" i="52"/>
  <c r="AJ6" i="52"/>
  <c r="AJ38" i="52"/>
  <c r="AJ109" i="52"/>
  <c r="AJ114" i="52"/>
  <c r="AJ88" i="52"/>
  <c r="AJ211" i="52"/>
  <c r="AJ161" i="52"/>
  <c r="AJ166" i="52"/>
  <c r="AJ236" i="52"/>
  <c r="AJ84" i="52"/>
  <c r="AK224" i="52"/>
  <c r="AK120" i="52"/>
  <c r="AK152" i="52"/>
  <c r="AK44" i="52"/>
  <c r="AK206" i="52"/>
  <c r="AK52" i="52"/>
  <c r="AK289" i="52"/>
  <c r="AK43" i="52"/>
  <c r="AK158" i="52"/>
  <c r="AK171" i="52"/>
  <c r="AK214" i="52"/>
  <c r="AJ177" i="52"/>
  <c r="AK139" i="52"/>
  <c r="AJ287" i="52"/>
  <c r="AJ280" i="52"/>
  <c r="AJ35" i="52"/>
  <c r="AK270" i="52"/>
  <c r="AJ207" i="52"/>
  <c r="AJ286" i="52"/>
  <c r="AK115" i="52"/>
  <c r="AJ28" i="52"/>
  <c r="AK290" i="52"/>
  <c r="AK136" i="52"/>
  <c r="AJ226" i="52"/>
  <c r="AK4" i="52"/>
  <c r="AJ245" i="52"/>
  <c r="AD647" i="44" s="1"/>
  <c r="AK233" i="52"/>
  <c r="AJ152" i="52"/>
  <c r="AK60" i="52"/>
  <c r="AJ53" i="52"/>
  <c r="AK200" i="52"/>
  <c r="AJ176" i="52"/>
  <c r="AJ13" i="52"/>
  <c r="AJ219" i="52"/>
  <c r="AJ225" i="52"/>
  <c r="AJ94" i="52"/>
  <c r="AJ121" i="52"/>
  <c r="AJ80" i="52"/>
  <c r="AJ76" i="52"/>
  <c r="AJ248" i="52"/>
  <c r="AD714" i="44" s="1"/>
  <c r="AJ30" i="52"/>
  <c r="AJ283" i="52"/>
  <c r="AJ113" i="52"/>
  <c r="AK154" i="52"/>
  <c r="AK13" i="52"/>
  <c r="AK168" i="52"/>
  <c r="AK194" i="52"/>
  <c r="AK98" i="52"/>
  <c r="AK249" i="52"/>
  <c r="AE751" i="44" s="1"/>
  <c r="AK157" i="52"/>
  <c r="AK150" i="52"/>
  <c r="AK48" i="52"/>
  <c r="AK277" i="52"/>
  <c r="AK226" i="52"/>
  <c r="AK88" i="52"/>
  <c r="AK29" i="52"/>
  <c r="AJ181" i="52"/>
  <c r="AJ270" i="52"/>
  <c r="AK223" i="52"/>
  <c r="AJ259" i="52"/>
  <c r="AD981" i="44" s="1"/>
  <c r="AK79" i="52"/>
  <c r="AK106" i="52"/>
  <c r="AJ32" i="52"/>
  <c r="AJ153" i="52"/>
  <c r="AK105" i="52"/>
  <c r="AJ4" i="52"/>
  <c r="AK250" i="52"/>
  <c r="AE768" i="44" s="1"/>
  <c r="AJ250" i="52"/>
  <c r="AD761" i="44" s="1"/>
  <c r="AJ66" i="52"/>
  <c r="AK267" i="52"/>
  <c r="AJ158" i="52"/>
  <c r="AK170" i="52"/>
  <c r="AJ47" i="52"/>
  <c r="AJ170" i="52"/>
  <c r="AK11" i="52"/>
  <c r="AJ125" i="52"/>
  <c r="AK140" i="52"/>
  <c r="AJ67" i="52"/>
  <c r="AJ185" i="52"/>
  <c r="AJ92" i="52"/>
  <c r="AJ72" i="52"/>
  <c r="AJ276" i="52"/>
  <c r="AJ75" i="52"/>
  <c r="AJ254" i="52"/>
  <c r="AD871" i="44" s="1"/>
  <c r="AJ10" i="52"/>
  <c r="AJ216" i="52"/>
  <c r="AJ34" i="52"/>
  <c r="AJ17" i="52"/>
  <c r="AJ222" i="52"/>
  <c r="AK93" i="52"/>
  <c r="AK172" i="52"/>
  <c r="AK212" i="52"/>
  <c r="AK90" i="52"/>
  <c r="AK130" i="52"/>
  <c r="AK207" i="52"/>
  <c r="AK192" i="52"/>
  <c r="AK242" i="52"/>
  <c r="AK193" i="52"/>
  <c r="AK190" i="52"/>
  <c r="AK260" i="52"/>
  <c r="AK146" i="52"/>
  <c r="AK178" i="52"/>
  <c r="AJ25" i="52"/>
  <c r="AK116" i="52"/>
  <c r="AK236" i="52"/>
  <c r="AJ16" i="52"/>
  <c r="AK153" i="52"/>
  <c r="AK112" i="52"/>
  <c r="AJ52" i="52"/>
  <c r="AK210" i="52"/>
  <c r="AJ234" i="52"/>
  <c r="AJ130" i="52"/>
  <c r="AK103" i="52"/>
  <c r="AJ148" i="52"/>
  <c r="AK229" i="52"/>
  <c r="AJ224" i="52"/>
  <c r="AJ135" i="52"/>
  <c r="AK22" i="52"/>
  <c r="AJ56" i="52"/>
  <c r="AK271" i="52"/>
  <c r="AK56" i="52"/>
  <c r="AJ124" i="52"/>
  <c r="AK97" i="52"/>
  <c r="AJ200" i="52"/>
  <c r="AJ273" i="52"/>
  <c r="AK20" i="52"/>
  <c r="AJ104" i="52"/>
  <c r="AJ144" i="52"/>
  <c r="AJ62" i="52"/>
  <c r="AJ142" i="52"/>
  <c r="AJ12" i="52"/>
  <c r="AJ257" i="52"/>
  <c r="AD942" i="44" s="1"/>
  <c r="AJ228" i="52"/>
  <c r="AJ107" i="52"/>
  <c r="AJ93" i="52"/>
  <c r="AJ96" i="52"/>
  <c r="AJ27" i="52"/>
  <c r="AJ204" i="52"/>
  <c r="AJ101" i="52"/>
  <c r="AK132" i="52"/>
  <c r="AK228" i="52"/>
  <c r="AK282" i="52"/>
  <c r="AK156" i="52"/>
  <c r="AK89" i="52"/>
  <c r="AK151" i="52"/>
  <c r="AK218" i="52"/>
  <c r="AK196" i="52"/>
  <c r="AK216" i="52"/>
  <c r="AK118" i="52"/>
  <c r="AK126" i="52"/>
  <c r="AK238" i="52"/>
  <c r="AJ237" i="52"/>
  <c r="AK63" i="52"/>
  <c r="AJ241" i="52"/>
  <c r="AK144" i="52"/>
  <c r="AJ18" i="52"/>
  <c r="AJ45" i="52"/>
  <c r="AK78" i="52"/>
  <c r="AJ172" i="52"/>
  <c r="AK24" i="52"/>
  <c r="AJ129" i="52"/>
  <c r="AJ242" i="52"/>
  <c r="AJ70" i="52"/>
  <c r="AK173" i="52"/>
  <c r="AJ58" i="52"/>
  <c r="AK33" i="52"/>
  <c r="AJ33" i="52"/>
  <c r="AK84" i="52"/>
  <c r="AJ201" i="52"/>
  <c r="AK182" i="52"/>
  <c r="AJ116" i="52"/>
  <c r="AJ151" i="52"/>
  <c r="AJ134" i="52"/>
  <c r="AJ105" i="52"/>
  <c r="AJ169" i="52"/>
  <c r="AJ209" i="52"/>
  <c r="AJ277" i="52"/>
  <c r="AJ48" i="52"/>
  <c r="AJ175" i="52"/>
  <c r="AJ223" i="52"/>
  <c r="AJ19" i="52"/>
  <c r="AK62" i="52"/>
  <c r="AK274" i="52"/>
  <c r="AK204" i="52"/>
  <c r="AK32" i="52"/>
  <c r="AK51" i="52"/>
  <c r="AK148" i="52"/>
  <c r="AK186" i="52"/>
  <c r="AK109" i="52"/>
  <c r="AK208" i="52"/>
  <c r="AK104" i="52"/>
  <c r="AK5" i="52"/>
  <c r="AK38" i="52"/>
  <c r="AE815" i="44"/>
  <c r="AE798" i="44"/>
  <c r="AE787" i="44"/>
  <c r="AE795" i="44"/>
  <c r="AE783" i="44"/>
  <c r="AE800" i="44"/>
  <c r="AE799" i="44"/>
  <c r="AE609" i="44"/>
  <c r="AE611" i="44"/>
  <c r="AD843" i="44"/>
  <c r="AD828" i="44"/>
  <c r="AD924" i="44"/>
  <c r="AD938" i="44"/>
  <c r="AD943" i="44"/>
  <c r="AD1100" i="44"/>
  <c r="D22" i="47"/>
  <c r="E22" i="47" s="1"/>
  <c r="D23" i="47"/>
  <c r="D29" i="47"/>
  <c r="E29" i="47" s="1"/>
  <c r="D21" i="47"/>
  <c r="E21" i="47" s="1"/>
  <c r="AE983" i="44" l="1"/>
  <c r="AE785" i="44"/>
  <c r="AE784" i="44"/>
  <c r="AE985" i="44"/>
  <c r="AE974" i="44"/>
  <c r="AE796" i="44"/>
  <c r="AE793" i="44"/>
  <c r="AE778" i="44"/>
  <c r="AE797" i="44"/>
  <c r="AE632" i="44"/>
  <c r="AE779" i="44"/>
  <c r="AE789" i="44"/>
  <c r="AE612" i="44"/>
  <c r="AE630" i="44"/>
  <c r="AE781" i="44"/>
  <c r="AE975" i="44"/>
  <c r="AE616" i="44"/>
  <c r="AE617" i="44"/>
  <c r="AE619" i="44"/>
  <c r="AD1095" i="44"/>
  <c r="AD1080" i="44"/>
  <c r="AE646" i="44"/>
  <c r="AE696" i="44"/>
  <c r="AE777" i="44"/>
  <c r="AE689" i="44"/>
  <c r="AD1079" i="44"/>
  <c r="AE644" i="44"/>
  <c r="AE700" i="44"/>
  <c r="AE782" i="44"/>
  <c r="AD909" i="44"/>
  <c r="AD1082" i="44"/>
  <c r="AE693" i="44"/>
  <c r="AD1068" i="44"/>
  <c r="AE655" i="44"/>
  <c r="AD1066" i="44"/>
  <c r="AE686" i="44"/>
  <c r="AE636" i="44"/>
  <c r="AE990" i="44"/>
  <c r="AD1083" i="44"/>
  <c r="AE633" i="44"/>
  <c r="AE704" i="44"/>
  <c r="AE786" i="44"/>
  <c r="AE982" i="44"/>
  <c r="AD1076" i="44"/>
  <c r="AE653" i="44"/>
  <c r="AE637" i="44"/>
  <c r="AD1084" i="44"/>
  <c r="AE687" i="44"/>
  <c r="AE688" i="44"/>
  <c r="AE970" i="44"/>
  <c r="AD1081" i="44"/>
  <c r="AE991" i="44"/>
  <c r="AD1072" i="44"/>
  <c r="AE681" i="44"/>
  <c r="AD1087" i="44"/>
  <c r="AE684" i="44"/>
  <c r="AE969" i="44"/>
  <c r="AE652" i="44"/>
  <c r="AD1085" i="44"/>
  <c r="AE780" i="44"/>
  <c r="AE794" i="44"/>
  <c r="AE639" i="44"/>
  <c r="AE651" i="44"/>
  <c r="AD1069" i="44"/>
  <c r="AE988" i="44"/>
  <c r="AE976" i="44"/>
  <c r="AE971" i="44"/>
  <c r="AD1074" i="44"/>
  <c r="AE629" i="44"/>
  <c r="AE790" i="44"/>
  <c r="AE792" i="44"/>
  <c r="AE984" i="44"/>
  <c r="AE647" i="44"/>
  <c r="AD1077" i="44"/>
  <c r="AD1075" i="44"/>
  <c r="AE621" i="44"/>
  <c r="AE981" i="44"/>
  <c r="AD1078" i="44"/>
  <c r="AE631" i="44"/>
  <c r="AE791" i="44"/>
  <c r="AE628" i="44"/>
  <c r="AD986" i="44"/>
  <c r="AE610" i="44"/>
  <c r="AD810" i="44"/>
  <c r="AD985" i="44"/>
  <c r="AD806" i="44"/>
  <c r="AD1109" i="44"/>
  <c r="AD821" i="44"/>
  <c r="AD1092" i="44"/>
  <c r="AD808" i="44"/>
  <c r="AD803" i="44"/>
  <c r="AE1035" i="44"/>
  <c r="AE1033" i="44"/>
  <c r="AD804" i="44"/>
  <c r="AD1104" i="44"/>
  <c r="AE1052" i="44"/>
  <c r="AE909" i="44"/>
  <c r="AD1098" i="44"/>
  <c r="AD1111" i="44"/>
  <c r="AE1031" i="44"/>
  <c r="AE911" i="44"/>
  <c r="AD1107" i="44"/>
  <c r="AE626" i="44"/>
  <c r="AE802" i="44"/>
  <c r="AD822" i="44"/>
  <c r="AE819" i="44"/>
  <c r="AD901" i="44"/>
  <c r="AD824" i="44"/>
  <c r="AD1097" i="44"/>
  <c r="AD974" i="44"/>
  <c r="AE695" i="44"/>
  <c r="AE821" i="44"/>
  <c r="AE1061" i="44"/>
  <c r="AD912" i="44"/>
  <c r="AE635" i="44"/>
  <c r="AE986" i="44"/>
  <c r="AE1042" i="44"/>
  <c r="AD818" i="44"/>
  <c r="AD1073" i="44"/>
  <c r="AD1090" i="44"/>
  <c r="AD919" i="44"/>
  <c r="AE643" i="44"/>
  <c r="AE645" i="44"/>
  <c r="AE623" i="44"/>
  <c r="AE884" i="44"/>
  <c r="AD708" i="44"/>
  <c r="AD976" i="44"/>
  <c r="AE1059" i="44"/>
  <c r="AE891" i="44"/>
  <c r="AD1102" i="44"/>
  <c r="AE987" i="44"/>
  <c r="AE1044" i="44"/>
  <c r="AD820" i="44"/>
  <c r="AD1071" i="44"/>
  <c r="AD1091" i="44"/>
  <c r="AE602" i="44"/>
  <c r="AE634" i="44"/>
  <c r="AE613" i="44"/>
  <c r="AE703" i="44"/>
  <c r="AD813" i="44"/>
  <c r="AE1057" i="44"/>
  <c r="AD1094" i="44"/>
  <c r="AD819" i="44"/>
  <c r="AE992" i="44"/>
  <c r="AE603" i="44"/>
  <c r="AE980" i="44"/>
  <c r="AD805" i="44"/>
  <c r="AD809" i="44"/>
  <c r="AD1067" i="44"/>
  <c r="AD1093" i="44"/>
  <c r="AE588" i="44"/>
  <c r="AE654" i="44"/>
  <c r="AE624" i="44"/>
  <c r="AE682" i="44"/>
  <c r="AE694" i="44"/>
  <c r="AD853" i="44"/>
  <c r="AD971" i="44"/>
  <c r="AE1054" i="44"/>
  <c r="AD814" i="44"/>
  <c r="AD1086" i="44"/>
  <c r="AD1108" i="44"/>
  <c r="AE604" i="44"/>
  <c r="AE641" i="44"/>
  <c r="AE618" i="44"/>
  <c r="AE692" i="44"/>
  <c r="AE699" i="44"/>
  <c r="AD1103" i="44"/>
  <c r="AD801" i="44"/>
  <c r="AD802" i="44"/>
  <c r="AD1099" i="44"/>
  <c r="AE972" i="44"/>
  <c r="AE989" i="44"/>
  <c r="AE905" i="44"/>
  <c r="AD1101" i="44"/>
  <c r="AE650" i="44"/>
  <c r="AE622" i="44"/>
  <c r="AE889" i="44"/>
  <c r="AE685" i="44"/>
  <c r="AD1110" i="44"/>
  <c r="AE648" i="44"/>
  <c r="AD812" i="44"/>
  <c r="AD816" i="44"/>
  <c r="AD1065" i="44"/>
  <c r="AE596" i="44"/>
  <c r="AE978" i="44"/>
  <c r="AD823" i="44"/>
  <c r="AE898" i="44"/>
  <c r="AD1070" i="44"/>
  <c r="AD1105" i="44"/>
  <c r="AE594" i="44"/>
  <c r="AE640" i="44"/>
  <c r="AE615" i="44"/>
  <c r="AE701" i="44"/>
  <c r="AD975" i="44"/>
  <c r="AD906" i="44"/>
  <c r="AE973" i="44"/>
  <c r="AE914" i="44"/>
  <c r="AD1112" i="44"/>
  <c r="AE600" i="44"/>
  <c r="AE656" i="44"/>
  <c r="AE627" i="44"/>
  <c r="AE697" i="44"/>
  <c r="AE702" i="44"/>
  <c r="AD904" i="44"/>
  <c r="AD1096" i="44"/>
  <c r="AE642" i="44"/>
  <c r="AD807" i="44"/>
  <c r="AD811" i="44"/>
  <c r="AE1022" i="44"/>
  <c r="AE979" i="44"/>
  <c r="AD815" i="44"/>
  <c r="AE907" i="44"/>
  <c r="AD1106" i="44"/>
  <c r="AE957" i="44"/>
  <c r="AE649" i="44"/>
  <c r="AE620" i="44"/>
  <c r="AE690" i="44"/>
  <c r="AD972" i="44"/>
  <c r="AD910" i="44"/>
  <c r="AE1049" i="44"/>
  <c r="AE1024" i="44"/>
  <c r="AE906" i="44"/>
  <c r="AE967" i="44"/>
  <c r="AE625" i="44"/>
  <c r="AE683" i="44"/>
  <c r="AE691" i="44"/>
  <c r="AE801" i="44"/>
  <c r="AE1027" i="44"/>
  <c r="AE810" i="44"/>
  <c r="AE1017" i="44"/>
  <c r="AD724" i="44"/>
  <c r="AE1058" i="44"/>
  <c r="AE901" i="44"/>
  <c r="AD915" i="44"/>
  <c r="AE593" i="44"/>
  <c r="AD990" i="44"/>
  <c r="AD980" i="44"/>
  <c r="AE893" i="44"/>
  <c r="AE877" i="44"/>
  <c r="AD705" i="44"/>
  <c r="AE1023" i="44"/>
  <c r="AE1028" i="44"/>
  <c r="AD865" i="44"/>
  <c r="AD716" i="44"/>
  <c r="AE1056" i="44"/>
  <c r="AE919" i="44"/>
  <c r="AD900" i="44"/>
  <c r="AD902" i="44"/>
  <c r="AE607" i="44"/>
  <c r="AD988" i="44"/>
  <c r="AD667" i="44"/>
  <c r="AD717" i="44"/>
  <c r="AE915" i="44"/>
  <c r="AD977" i="44"/>
  <c r="AE1018" i="44"/>
  <c r="AD869" i="44"/>
  <c r="AD728" i="44"/>
  <c r="AD1016" i="44"/>
  <c r="AE899" i="44"/>
  <c r="AD913" i="44"/>
  <c r="AE592" i="44"/>
  <c r="AE601" i="44"/>
  <c r="AD970" i="44"/>
  <c r="AD658" i="44"/>
  <c r="AE897" i="44"/>
  <c r="AE587" i="44"/>
  <c r="AE1025" i="44"/>
  <c r="AD918" i="44"/>
  <c r="AD1007" i="44"/>
  <c r="AE910" i="44"/>
  <c r="AD920" i="44"/>
  <c r="AE591" i="44"/>
  <c r="AE955" i="44"/>
  <c r="AD979" i="44"/>
  <c r="AD678" i="44"/>
  <c r="AE883" i="44"/>
  <c r="AE1020" i="44"/>
  <c r="AD997" i="44"/>
  <c r="AE913" i="44"/>
  <c r="AD899" i="44"/>
  <c r="AE585" i="44"/>
  <c r="AE952" i="44"/>
  <c r="AD987" i="44"/>
  <c r="AD673" i="44"/>
  <c r="AE1030" i="44"/>
  <c r="AE595" i="44"/>
  <c r="AE912" i="44"/>
  <c r="AE918" i="44"/>
  <c r="AD1008" i="44"/>
  <c r="AE916" i="44"/>
  <c r="AD914" i="44"/>
  <c r="AE599" i="44"/>
  <c r="AE960" i="44"/>
  <c r="AD991" i="44"/>
  <c r="AD662" i="44"/>
  <c r="AD664" i="44"/>
  <c r="AE1037" i="44"/>
  <c r="AD992" i="44"/>
  <c r="AD709" i="44"/>
  <c r="AD969" i="44"/>
  <c r="AE1019" i="44"/>
  <c r="AD720" i="44"/>
  <c r="AE1034" i="44"/>
  <c r="AD860" i="44"/>
  <c r="AD721" i="44"/>
  <c r="AD1009" i="44"/>
  <c r="AE917" i="44"/>
  <c r="AD911" i="44"/>
  <c r="AE589" i="44"/>
  <c r="AE961" i="44"/>
  <c r="AD989" i="44"/>
  <c r="AD670" i="44"/>
  <c r="AE879" i="44"/>
  <c r="AD908" i="44"/>
  <c r="AD855" i="44"/>
  <c r="AD916" i="44"/>
  <c r="AE1040" i="44"/>
  <c r="AD851" i="44"/>
  <c r="AE1053" i="44"/>
  <c r="AD1001" i="44"/>
  <c r="AE904" i="44"/>
  <c r="AD917" i="44"/>
  <c r="AE606" i="44"/>
  <c r="AE953" i="44"/>
  <c r="AD983" i="44"/>
  <c r="AD661" i="44"/>
  <c r="AE1032" i="44"/>
  <c r="AD1000" i="44"/>
  <c r="AD679" i="44"/>
  <c r="AD854" i="44"/>
  <c r="AE946" i="44"/>
  <c r="AD866" i="44"/>
  <c r="AE1038" i="44"/>
  <c r="AE1050" i="44"/>
  <c r="AD1010" i="44"/>
  <c r="AE920" i="44"/>
  <c r="AD907" i="44"/>
  <c r="AE586" i="44"/>
  <c r="AE951" i="44"/>
  <c r="AD984" i="44"/>
  <c r="AE885" i="44"/>
  <c r="AD706" i="44"/>
  <c r="AE1029" i="44"/>
  <c r="AD973" i="44"/>
  <c r="AE598" i="44"/>
  <c r="AD862" i="44"/>
  <c r="AD859" i="44"/>
  <c r="AE1021" i="44"/>
  <c r="AD852" i="44"/>
  <c r="AE1047" i="44"/>
  <c r="AD1005" i="44"/>
  <c r="AE902" i="44"/>
  <c r="AD905" i="44"/>
  <c r="AE608" i="44"/>
  <c r="AE962" i="44"/>
  <c r="AD978" i="44"/>
  <c r="AE813" i="44"/>
  <c r="AE822" i="44"/>
  <c r="AD897" i="44"/>
  <c r="AD718" i="44"/>
  <c r="AE597" i="44"/>
  <c r="AE808" i="44"/>
  <c r="AD726" i="44"/>
  <c r="AE1039" i="44"/>
  <c r="AE1026" i="44"/>
  <c r="AD872" i="44"/>
  <c r="AE1062" i="44"/>
  <c r="AD1002" i="44"/>
  <c r="AE903" i="44"/>
  <c r="AD898" i="44"/>
  <c r="AE590" i="44"/>
  <c r="AE965" i="44"/>
  <c r="AD982" i="44"/>
  <c r="AE894" i="44"/>
  <c r="AE820" i="44"/>
  <c r="AE824" i="44"/>
  <c r="AE900" i="44"/>
  <c r="AD715" i="44"/>
  <c r="AD668" i="44"/>
  <c r="AD998" i="44"/>
  <c r="AD663" i="44"/>
  <c r="AD713" i="44"/>
  <c r="AD849" i="44"/>
  <c r="AD863" i="44"/>
  <c r="AE1051" i="44"/>
  <c r="AD1006" i="44"/>
  <c r="AE963" i="44"/>
  <c r="AE817" i="44"/>
  <c r="AE811" i="44"/>
  <c r="AE803" i="44"/>
  <c r="AE925" i="44"/>
  <c r="AE724" i="44"/>
  <c r="AE708" i="44"/>
  <c r="AD1139" i="44"/>
  <c r="AD1142" i="44"/>
  <c r="AD1147" i="44"/>
  <c r="AD1154" i="44"/>
  <c r="AE719" i="44"/>
  <c r="AD1148" i="44"/>
  <c r="AD701" i="44"/>
  <c r="AE932" i="44"/>
  <c r="AD1143" i="44"/>
  <c r="AD592" i="44"/>
  <c r="AE721" i="44"/>
  <c r="AD1150" i="44"/>
  <c r="AD585" i="44"/>
  <c r="AD922" i="44"/>
  <c r="AD826" i="44"/>
  <c r="AD937" i="44"/>
  <c r="AD844" i="44"/>
  <c r="AD921" i="44"/>
  <c r="AD848" i="44"/>
  <c r="AD857" i="44"/>
  <c r="AD719" i="44"/>
  <c r="AD1138" i="44"/>
  <c r="AD829" i="44"/>
  <c r="AE804" i="44"/>
  <c r="AE816" i="44"/>
  <c r="AD827" i="44"/>
  <c r="AD858" i="44"/>
  <c r="AD722" i="44"/>
  <c r="AE1055" i="44"/>
  <c r="AD1155" i="44"/>
  <c r="AD795" i="44"/>
  <c r="AE926" i="44"/>
  <c r="AE823" i="44"/>
  <c r="AE805" i="44"/>
  <c r="AD864" i="44"/>
  <c r="AD727" i="44"/>
  <c r="AE1043" i="44"/>
  <c r="AD789" i="44"/>
  <c r="AD842" i="44"/>
  <c r="AD867" i="44"/>
  <c r="AD723" i="44"/>
  <c r="AE1063" i="44"/>
  <c r="AD798" i="44"/>
  <c r="AE806" i="44"/>
  <c r="AE809" i="44"/>
  <c r="AD941" i="44"/>
  <c r="AD796" i="44"/>
  <c r="AD861" i="44"/>
  <c r="AD711" i="44"/>
  <c r="AE1060" i="44"/>
  <c r="AD603" i="44"/>
  <c r="AD870" i="44"/>
  <c r="AD710" i="44"/>
  <c r="AE1064" i="44"/>
  <c r="AD586" i="44"/>
  <c r="AD1158" i="44"/>
  <c r="AD833" i="44"/>
  <c r="AD602" i="44"/>
  <c r="AD856" i="44"/>
  <c r="AD707" i="44"/>
  <c r="AE1046" i="44"/>
  <c r="AD607" i="44"/>
  <c r="AD850" i="44"/>
  <c r="AD725" i="44"/>
  <c r="AE1048" i="44"/>
  <c r="AD608" i="44"/>
  <c r="AE807" i="44"/>
  <c r="AD868" i="44"/>
  <c r="AD712" i="44"/>
  <c r="AE1041" i="44"/>
  <c r="AD601" i="44"/>
  <c r="AE812" i="44"/>
  <c r="AE726" i="44"/>
  <c r="AE929" i="44"/>
  <c r="AD599" i="44"/>
  <c r="AE814" i="44"/>
  <c r="AD791" i="44"/>
  <c r="AD940" i="44"/>
  <c r="AD838" i="44"/>
  <c r="AE705" i="44"/>
  <c r="AE760" i="44"/>
  <c r="AD788" i="44"/>
  <c r="AD935" i="44"/>
  <c r="AD758" i="44"/>
  <c r="AE723" i="44"/>
  <c r="AE766" i="44"/>
  <c r="AD784" i="44"/>
  <c r="AD926" i="44"/>
  <c r="AD769" i="44"/>
  <c r="AE761" i="44"/>
  <c r="AD794" i="44"/>
  <c r="AE737" i="44"/>
  <c r="AD762" i="44"/>
  <c r="AD767" i="44"/>
  <c r="AE762" i="44"/>
  <c r="AD786" i="44"/>
  <c r="AD654" i="44"/>
  <c r="AD773" i="44"/>
  <c r="AD783" i="44"/>
  <c r="AD648" i="44"/>
  <c r="AD771" i="44"/>
  <c r="AE774" i="44"/>
  <c r="AE753" i="44"/>
  <c r="AD649" i="44"/>
  <c r="AD772" i="44"/>
  <c r="AE775" i="44"/>
  <c r="AD776" i="44"/>
  <c r="AE717" i="44"/>
  <c r="AD766" i="44"/>
  <c r="AE765" i="44"/>
  <c r="AE1090" i="44"/>
  <c r="AD756" i="44"/>
  <c r="AE771" i="44"/>
  <c r="AD757" i="44"/>
  <c r="AE759" i="44"/>
  <c r="AD781" i="44"/>
  <c r="AE714" i="44"/>
  <c r="AE712" i="44"/>
  <c r="AE772" i="44"/>
  <c r="AD993" i="44"/>
  <c r="AD797" i="44"/>
  <c r="AD604" i="44"/>
  <c r="AD770" i="44"/>
  <c r="AE878" i="44"/>
  <c r="AE875" i="44"/>
  <c r="AE890" i="44"/>
  <c r="AE674" i="44"/>
  <c r="AE756" i="44"/>
  <c r="AE755" i="44"/>
  <c r="AD1014" i="44"/>
  <c r="AD947" i="44"/>
  <c r="AD777" i="44"/>
  <c r="AD754" i="44"/>
  <c r="AE895" i="44"/>
  <c r="AE770" i="44"/>
  <c r="AD996" i="44"/>
  <c r="AD951" i="44"/>
  <c r="AD779" i="44"/>
  <c r="AD759" i="44"/>
  <c r="AE896" i="44"/>
  <c r="AD774" i="44"/>
  <c r="AE757" i="44"/>
  <c r="AE773" i="44"/>
  <c r="AE769" i="44"/>
  <c r="AD995" i="44"/>
  <c r="AD964" i="44"/>
  <c r="AD793" i="44"/>
  <c r="AD753" i="44"/>
  <c r="AE874" i="44"/>
  <c r="AE880" i="44"/>
  <c r="AD800" i="44"/>
  <c r="AE754" i="44"/>
  <c r="AD1013" i="44"/>
  <c r="AD961" i="44"/>
  <c r="AD790" i="44"/>
  <c r="AD760" i="44"/>
  <c r="AE921" i="44"/>
  <c r="AE873" i="44"/>
  <c r="AE882" i="44"/>
  <c r="AD768" i="44"/>
  <c r="AD792" i="44"/>
  <c r="AE763" i="44"/>
  <c r="AD1011" i="44"/>
  <c r="AD962" i="44"/>
  <c r="AD780" i="44"/>
  <c r="AD694" i="44"/>
  <c r="AD755" i="44"/>
  <c r="AE892" i="44"/>
  <c r="AE776" i="44"/>
  <c r="AD1012" i="44"/>
  <c r="AD949" i="44"/>
  <c r="AD782" i="44"/>
  <c r="AD697" i="44"/>
  <c r="AD775" i="44"/>
  <c r="AE888" i="44"/>
  <c r="AE881" i="44"/>
  <c r="AE764" i="44"/>
  <c r="AE767" i="44"/>
  <c r="AD1003" i="44"/>
  <c r="AD999" i="44"/>
  <c r="AD966" i="44"/>
  <c r="AD787" i="44"/>
  <c r="AD688" i="44"/>
  <c r="AD765" i="44"/>
  <c r="AD763" i="44"/>
  <c r="AE758" i="44"/>
  <c r="AD1015" i="44"/>
  <c r="AD994" i="44"/>
  <c r="AD957" i="44"/>
  <c r="AD778" i="44"/>
  <c r="AD683" i="44"/>
  <c r="AD764" i="44"/>
  <c r="AE886" i="44"/>
  <c r="AD950" i="44"/>
  <c r="AD799" i="44"/>
  <c r="AE734" i="44"/>
  <c r="AD699" i="44"/>
  <c r="AE942" i="44"/>
  <c r="AE876" i="44"/>
  <c r="AD623" i="44"/>
  <c r="AD640" i="44"/>
  <c r="AD886" i="44"/>
  <c r="AD946" i="44"/>
  <c r="AD742" i="44"/>
  <c r="AD932" i="44"/>
  <c r="AD637" i="44"/>
  <c r="AD685" i="44"/>
  <c r="AD831" i="44"/>
  <c r="AE854" i="44"/>
  <c r="AE868" i="44"/>
  <c r="AE666" i="44"/>
  <c r="AD882" i="44"/>
  <c r="AE1084" i="44"/>
  <c r="AD750" i="44"/>
  <c r="AD923" i="44"/>
  <c r="AD651" i="44"/>
  <c r="AD704" i="44"/>
  <c r="AD830" i="44"/>
  <c r="AE867" i="44"/>
  <c r="AE850" i="44"/>
  <c r="AD887" i="44"/>
  <c r="AE1077" i="44"/>
  <c r="AD746" i="44"/>
  <c r="AD944" i="44"/>
  <c r="AD686" i="44"/>
  <c r="AD836" i="44"/>
  <c r="AE870" i="44"/>
  <c r="AE706" i="44"/>
  <c r="AE871" i="44"/>
  <c r="AE862" i="44"/>
  <c r="AE843" i="44"/>
  <c r="AD691" i="44"/>
  <c r="AD1046" i="44"/>
  <c r="AE1066" i="44"/>
  <c r="AD730" i="44"/>
  <c r="AD939" i="44"/>
  <c r="AD825" i="44"/>
  <c r="AE710" i="44"/>
  <c r="AE849" i="44"/>
  <c r="AE707" i="44"/>
  <c r="AE832" i="44"/>
  <c r="AE1155" i="44"/>
  <c r="AE1069" i="44"/>
  <c r="AD744" i="44"/>
  <c r="AD934" i="44"/>
  <c r="AD846" i="44"/>
  <c r="AE859" i="44"/>
  <c r="AE866" i="44"/>
  <c r="AE1159" i="44"/>
  <c r="AD1128" i="44"/>
  <c r="AD736" i="44"/>
  <c r="AD927" i="44"/>
  <c r="AD837" i="44"/>
  <c r="AE857" i="44"/>
  <c r="AE713" i="44"/>
  <c r="AE669" i="44"/>
  <c r="AD653" i="44"/>
  <c r="AE1111" i="44"/>
  <c r="AE1138" i="44"/>
  <c r="AD1125" i="44"/>
  <c r="AD936" i="44"/>
  <c r="AD925" i="44"/>
  <c r="AD832" i="44"/>
  <c r="AE718" i="44"/>
  <c r="AE675" i="44"/>
  <c r="AE858" i="44"/>
  <c r="AE716" i="44"/>
  <c r="AE861" i="44"/>
  <c r="AD1025" i="44"/>
  <c r="AD741" i="44"/>
  <c r="AE851" i="44"/>
  <c r="AE1105" i="44"/>
  <c r="AE1139" i="44"/>
  <c r="AD1120" i="44"/>
  <c r="AD929" i="44"/>
  <c r="AD930" i="44"/>
  <c r="AD845" i="44"/>
  <c r="AD847" i="44"/>
  <c r="AE872" i="44"/>
  <c r="AE728" i="44"/>
  <c r="AE725" i="44"/>
  <c r="AE865" i="44"/>
  <c r="AE852" i="44"/>
  <c r="AE864" i="44"/>
  <c r="AE1109" i="44"/>
  <c r="AE1148" i="44"/>
  <c r="AD1115" i="44"/>
  <c r="AD928" i="44"/>
  <c r="AE752" i="44"/>
  <c r="AD841" i="44"/>
  <c r="AD840" i="44"/>
  <c r="AE727" i="44"/>
  <c r="AE1076" i="44"/>
  <c r="AE1108" i="44"/>
  <c r="AE1141" i="44"/>
  <c r="AD933" i="44"/>
  <c r="AE733" i="44"/>
  <c r="AD834" i="44"/>
  <c r="AE1116" i="44"/>
  <c r="AE855" i="44"/>
  <c r="AE860" i="44"/>
  <c r="AD1038" i="44"/>
  <c r="AE853" i="44"/>
  <c r="AE1102" i="44"/>
  <c r="AE1144" i="44"/>
  <c r="AD931" i="44"/>
  <c r="AE746" i="44"/>
  <c r="AD839" i="44"/>
  <c r="AE869" i="44"/>
  <c r="AE711" i="44"/>
  <c r="AE715" i="44"/>
  <c r="AE845" i="44"/>
  <c r="AE657" i="44"/>
  <c r="AD884" i="44"/>
  <c r="AE1097" i="44"/>
  <c r="AD959" i="44"/>
  <c r="AE732" i="44"/>
  <c r="AE856" i="44"/>
  <c r="AE720" i="44"/>
  <c r="AE709" i="44"/>
  <c r="AD618" i="44"/>
  <c r="AE1130" i="44"/>
  <c r="AD890" i="44"/>
  <c r="AE739" i="44"/>
  <c r="AE836" i="44"/>
  <c r="AE1106" i="44"/>
  <c r="AD1063" i="44"/>
  <c r="AE1072" i="44"/>
  <c r="AD627" i="44"/>
  <c r="AE939" i="44"/>
  <c r="AE1114" i="44"/>
  <c r="AE834" i="44"/>
  <c r="AE848" i="44"/>
  <c r="AE1110" i="44"/>
  <c r="AD1137" i="44"/>
  <c r="AE949" i="44"/>
  <c r="AE964" i="44"/>
  <c r="AD894" i="44"/>
  <c r="AD1057" i="44"/>
  <c r="AE1156" i="44"/>
  <c r="AD958" i="44"/>
  <c r="AE1078" i="44"/>
  <c r="AD1127" i="44"/>
  <c r="AD587" i="44"/>
  <c r="AD734" i="44"/>
  <c r="AE750" i="44"/>
  <c r="AE730" i="44"/>
  <c r="AD615" i="44"/>
  <c r="AD1026" i="44"/>
  <c r="AD641" i="44"/>
  <c r="AD660" i="44"/>
  <c r="AD693" i="44"/>
  <c r="AE1120" i="44"/>
  <c r="AE662" i="44"/>
  <c r="AD626" i="44"/>
  <c r="AD1017" i="44"/>
  <c r="AE1071" i="44"/>
  <c r="AE826" i="44"/>
  <c r="AD735" i="44"/>
  <c r="AD876" i="44"/>
  <c r="AE1160" i="44"/>
  <c r="AD740" i="44"/>
  <c r="AE743" i="44"/>
  <c r="AD636" i="44"/>
  <c r="AE944" i="44"/>
  <c r="AE838" i="44"/>
  <c r="AE1095" i="44"/>
  <c r="AD1146" i="44"/>
  <c r="AE956" i="44"/>
  <c r="AD891" i="44"/>
  <c r="AD888" i="44"/>
  <c r="AD1053" i="44"/>
  <c r="AE1154" i="44"/>
  <c r="AD956" i="44"/>
  <c r="AE1087" i="44"/>
  <c r="AD1121" i="44"/>
  <c r="AD590" i="44"/>
  <c r="AD752" i="44"/>
  <c r="AE742" i="44"/>
  <c r="AD622" i="44"/>
  <c r="AD624" i="44"/>
  <c r="AD1023" i="44"/>
  <c r="AD655" i="44"/>
  <c r="AD672" i="44"/>
  <c r="AD696" i="44"/>
  <c r="AE941" i="44"/>
  <c r="AE670" i="44"/>
  <c r="AE1115" i="44"/>
  <c r="AE1128" i="44"/>
  <c r="AD1064" i="44"/>
  <c r="AD1126" i="44"/>
  <c r="AE844" i="44"/>
  <c r="AD1122" i="44"/>
  <c r="AD594" i="44"/>
  <c r="AE731" i="44"/>
  <c r="AD1029" i="44"/>
  <c r="AE1125" i="44"/>
  <c r="AE671" i="44"/>
  <c r="AE837" i="44"/>
  <c r="AE1099" i="44"/>
  <c r="AD1145" i="44"/>
  <c r="AE968" i="44"/>
  <c r="AD892" i="44"/>
  <c r="AD879" i="44"/>
  <c r="AD1056" i="44"/>
  <c r="AE1137" i="44"/>
  <c r="AD945" i="44"/>
  <c r="AE1073" i="44"/>
  <c r="AD1129" i="44"/>
  <c r="AD606" i="44"/>
  <c r="AD747" i="44"/>
  <c r="AE741" i="44"/>
  <c r="AD611" i="44"/>
  <c r="AD631" i="44"/>
  <c r="AD1024" i="44"/>
  <c r="AD645" i="44"/>
  <c r="AD677" i="44"/>
  <c r="AD682" i="44"/>
  <c r="AE1129" i="44"/>
  <c r="AE1136" i="44"/>
  <c r="AE1132" i="44"/>
  <c r="AE663" i="44"/>
  <c r="AD1054" i="44"/>
  <c r="AD620" i="44"/>
  <c r="AD1044" i="44"/>
  <c r="AE668" i="44"/>
  <c r="AE1104" i="44"/>
  <c r="AD873" i="44"/>
  <c r="AE1074" i="44"/>
  <c r="AD1035" i="44"/>
  <c r="AE842" i="44"/>
  <c r="AD650" i="44"/>
  <c r="AE940" i="44"/>
  <c r="AE847" i="44"/>
  <c r="AE1091" i="44"/>
  <c r="AD1141" i="44"/>
  <c r="AE959" i="44"/>
  <c r="AD896" i="44"/>
  <c r="AD1042" i="44"/>
  <c r="AE1149" i="44"/>
  <c r="AE1147" i="44"/>
  <c r="AD960" i="44"/>
  <c r="AE1083" i="44"/>
  <c r="AD1134" i="44"/>
  <c r="AD598" i="44"/>
  <c r="AD729" i="44"/>
  <c r="AE735" i="44"/>
  <c r="AD628" i="44"/>
  <c r="AD1039" i="44"/>
  <c r="AD643" i="44"/>
  <c r="AD646" i="44"/>
  <c r="AD680" i="44"/>
  <c r="AD687" i="44"/>
  <c r="AE924" i="44"/>
  <c r="AE679" i="44"/>
  <c r="AE1118" i="44"/>
  <c r="AE678" i="44"/>
  <c r="AD1033" i="44"/>
  <c r="AE1124" i="44"/>
  <c r="AE833" i="44"/>
  <c r="AE1152" i="44"/>
  <c r="AE748" i="44"/>
  <c r="AE1142" i="44"/>
  <c r="AE744" i="44"/>
  <c r="AD1157" i="44"/>
  <c r="AD1119" i="44"/>
  <c r="AE841" i="44"/>
  <c r="AE1098" i="44"/>
  <c r="AD1151" i="44"/>
  <c r="AE950" i="44"/>
  <c r="AD881" i="44"/>
  <c r="AD1049" i="44"/>
  <c r="AE1143" i="44"/>
  <c r="AD955" i="44"/>
  <c r="AD963" i="44"/>
  <c r="AE1086" i="44"/>
  <c r="AD1113" i="44"/>
  <c r="AD591" i="44"/>
  <c r="AD732" i="44"/>
  <c r="AE749" i="44"/>
  <c r="AD632" i="44"/>
  <c r="AD1028" i="44"/>
  <c r="AD639" i="44"/>
  <c r="AD657" i="44"/>
  <c r="AD703" i="44"/>
  <c r="AE935" i="44"/>
  <c r="AD1031" i="44"/>
  <c r="AD878" i="44"/>
  <c r="AD610" i="44"/>
  <c r="AE1131" i="44"/>
  <c r="AD1022" i="44"/>
  <c r="AE1135" i="44"/>
  <c r="AD1133" i="44"/>
  <c r="AD1032" i="44"/>
  <c r="AE835" i="44"/>
  <c r="AE1100" i="44"/>
  <c r="AD877" i="44"/>
  <c r="AD638" i="44"/>
  <c r="AE1157" i="44"/>
  <c r="AE825" i="44"/>
  <c r="AE1089" i="44"/>
  <c r="AD1140" i="44"/>
  <c r="AE966" i="44"/>
  <c r="AD895" i="44"/>
  <c r="AD1045" i="44"/>
  <c r="AE1153" i="44"/>
  <c r="AD967" i="44"/>
  <c r="AD954" i="44"/>
  <c r="AE1065" i="44"/>
  <c r="AD1117" i="44"/>
  <c r="AD605" i="44"/>
  <c r="AD743" i="44"/>
  <c r="AE740" i="44"/>
  <c r="AD609" i="44"/>
  <c r="AD1034" i="44"/>
  <c r="AD656" i="44"/>
  <c r="AD675" i="44"/>
  <c r="AD690" i="44"/>
  <c r="AE1134" i="44"/>
  <c r="AE922" i="44"/>
  <c r="AE827" i="44"/>
  <c r="AE676" i="44"/>
  <c r="AE1085" i="44"/>
  <c r="AD630" i="44"/>
  <c r="AE677" i="44"/>
  <c r="AE1081" i="44"/>
  <c r="AD629" i="44"/>
  <c r="AE830" i="44"/>
  <c r="AE1103" i="44"/>
  <c r="AE1107" i="44"/>
  <c r="AD1160" i="44"/>
  <c r="AE954" i="44"/>
  <c r="AD885" i="44"/>
  <c r="AD1043" i="44"/>
  <c r="AE1158" i="44"/>
  <c r="AD968" i="44"/>
  <c r="AE1068" i="44"/>
  <c r="AE1080" i="44"/>
  <c r="AD1135" i="44"/>
  <c r="AD597" i="44"/>
  <c r="AD737" i="44"/>
  <c r="AE729" i="44"/>
  <c r="AD621" i="44"/>
  <c r="AD1020" i="44"/>
  <c r="AD652" i="44"/>
  <c r="AD666" i="44"/>
  <c r="AD669" i="44"/>
  <c r="AD698" i="44"/>
  <c r="AE1122" i="44"/>
  <c r="AE927" i="44"/>
  <c r="AE934" i="44"/>
  <c r="AE680" i="44"/>
  <c r="AE1119" i="44"/>
  <c r="AD1027" i="44"/>
  <c r="AD1136" i="44"/>
  <c r="AD1051" i="44"/>
  <c r="AE659" i="44"/>
  <c r="AD1116" i="44"/>
  <c r="AD1019" i="44"/>
  <c r="AE938" i="44"/>
  <c r="AD889" i="44"/>
  <c r="AD589" i="44"/>
  <c r="AD635" i="44"/>
  <c r="AE933" i="44"/>
  <c r="AE839" i="44"/>
  <c r="AE1112" i="44"/>
  <c r="AE1092" i="44"/>
  <c r="AD1159" i="44"/>
  <c r="AE948" i="44"/>
  <c r="AD874" i="44"/>
  <c r="AD1061" i="44"/>
  <c r="AE1150" i="44"/>
  <c r="AD952" i="44"/>
  <c r="AE1082" i="44"/>
  <c r="AE1067" i="44"/>
  <c r="AD1118" i="44"/>
  <c r="AD600" i="44"/>
  <c r="AD748" i="44"/>
  <c r="AE745" i="44"/>
  <c r="AD616" i="44"/>
  <c r="AD1018" i="44"/>
  <c r="AD634" i="44"/>
  <c r="AD674" i="44"/>
  <c r="AD659" i="44"/>
  <c r="AD702" i="44"/>
  <c r="AE923" i="44"/>
  <c r="AE937" i="44"/>
  <c r="AE936" i="44"/>
  <c r="AE672" i="44"/>
  <c r="AE660" i="44"/>
  <c r="AD1060" i="44"/>
  <c r="AD1130" i="44"/>
  <c r="AE1133" i="44"/>
  <c r="AD745" i="44"/>
  <c r="AD1036" i="44"/>
  <c r="AD1055" i="44"/>
  <c r="AD596" i="44"/>
  <c r="AE664" i="44"/>
  <c r="AE1093" i="44"/>
  <c r="AD1058" i="44"/>
  <c r="AD749" i="44"/>
  <c r="AE930" i="44"/>
  <c r="AE846" i="44"/>
  <c r="AE1096" i="44"/>
  <c r="AD1152" i="44"/>
  <c r="AD1149" i="44"/>
  <c r="AE945" i="44"/>
  <c r="AD893" i="44"/>
  <c r="AD1052" i="44"/>
  <c r="AE1146" i="44"/>
  <c r="AD965" i="44"/>
  <c r="AE1088" i="44"/>
  <c r="AD1131" i="44"/>
  <c r="AD1123" i="44"/>
  <c r="AD595" i="44"/>
  <c r="AD738" i="44"/>
  <c r="AE738" i="44"/>
  <c r="AD625" i="44"/>
  <c r="AD1021" i="44"/>
  <c r="AD633" i="44"/>
  <c r="AD676" i="44"/>
  <c r="AD681" i="44"/>
  <c r="AD695" i="44"/>
  <c r="AE931" i="44"/>
  <c r="AE1126" i="44"/>
  <c r="AE840" i="44"/>
  <c r="AE831" i="44"/>
  <c r="AD1047" i="44"/>
  <c r="AD733" i="44"/>
  <c r="AD644" i="44"/>
  <c r="AD1062" i="44"/>
  <c r="AD739" i="44"/>
  <c r="AE747" i="44"/>
  <c r="AD684" i="44"/>
  <c r="AE828" i="44"/>
  <c r="AE1094" i="44"/>
  <c r="AD1144" i="44"/>
  <c r="AD1153" i="44"/>
  <c r="AE947" i="44"/>
  <c r="AD880" i="44"/>
  <c r="AD1059" i="44"/>
  <c r="AE1140" i="44"/>
  <c r="AD948" i="44"/>
  <c r="AE1079" i="44"/>
  <c r="AD1132" i="44"/>
  <c r="AD1114" i="44"/>
  <c r="AD593" i="44"/>
  <c r="AD751" i="44"/>
  <c r="AE736" i="44"/>
  <c r="AD614" i="44"/>
  <c r="AD1037" i="44"/>
  <c r="AD642" i="44"/>
  <c r="AD671" i="44"/>
  <c r="AD689" i="44"/>
  <c r="AD700" i="44"/>
  <c r="AE1127" i="44"/>
  <c r="AE658" i="44"/>
  <c r="AE661" i="44"/>
  <c r="AE1007" i="44"/>
  <c r="AE1004" i="44"/>
  <c r="AE1015" i="44"/>
  <c r="AE1010" i="44"/>
  <c r="AE999" i="44"/>
  <c r="AE1001" i="44"/>
  <c r="AE1002" i="44"/>
  <c r="AE1013" i="44"/>
  <c r="AE1011" i="44"/>
  <c r="AE998" i="44"/>
  <c r="AE1016" i="44"/>
  <c r="AE995" i="44"/>
  <c r="AE1008" i="44"/>
  <c r="AE1014" i="44"/>
  <c r="AE1005" i="44"/>
  <c r="AE994" i="44"/>
  <c r="AE993" i="44"/>
  <c r="AE997" i="44"/>
  <c r="AE1009" i="44"/>
  <c r="AE996" i="44"/>
  <c r="AE1006" i="44"/>
  <c r="AE1012" i="44"/>
  <c r="AE1003" i="44"/>
  <c r="AE1000" i="44"/>
  <c r="AD1048" i="44"/>
  <c r="AD617" i="44"/>
  <c r="AD875" i="44"/>
  <c r="AD1050" i="44"/>
  <c r="AD612" i="44"/>
  <c r="AE1070" i="44"/>
  <c r="AD619" i="44"/>
  <c r="AE1113" i="44"/>
  <c r="AE1123" i="44"/>
  <c r="AE1151" i="44"/>
  <c r="AD1030" i="44"/>
  <c r="AE673" i="44"/>
  <c r="AE943" i="44"/>
  <c r="AE1121" i="44"/>
  <c r="AE665" i="44"/>
  <c r="D24" i="47"/>
  <c r="E24" i="47" s="1"/>
  <c r="D25" i="47"/>
  <c r="E25" i="47" s="1"/>
  <c r="D27" i="47"/>
  <c r="E27" i="47" s="1"/>
  <c r="D28" i="47"/>
  <c r="E28" i="47" s="1"/>
  <c r="D31" i="47"/>
  <c r="E31" i="47" s="1"/>
  <c r="D32" i="47"/>
  <c r="E32" i="47" s="1"/>
  <c r="D26" i="47"/>
  <c r="E26" i="47" s="1"/>
  <c r="D30" i="47"/>
  <c r="E30" i="47" s="1"/>
  <c r="B326" i="44"/>
  <c r="B907" i="44" s="1"/>
  <c r="B317" i="44"/>
  <c r="B898" i="44" s="1"/>
  <c r="B42" i="44"/>
  <c r="B623" i="44" s="1"/>
  <c r="B333" i="44"/>
  <c r="B914" i="44" s="1"/>
  <c r="B39" i="44"/>
  <c r="B620" i="44" s="1"/>
  <c r="B49" i="44"/>
  <c r="B630" i="44" s="1"/>
  <c r="B322" i="44"/>
  <c r="B903" i="44" s="1"/>
  <c r="B337" i="44"/>
  <c r="B918" i="44" s="1"/>
  <c r="B336" i="44"/>
  <c r="B917" i="44" s="1"/>
  <c r="B29" i="44"/>
  <c r="B610" i="44" s="1"/>
  <c r="B327" i="44"/>
  <c r="B908" i="44" s="1"/>
  <c r="B323" i="44"/>
  <c r="B904" i="44" s="1"/>
  <c r="B50" i="44"/>
  <c r="B631" i="44" s="1"/>
  <c r="B330" i="44"/>
  <c r="B911" i="44" s="1"/>
  <c r="B31" i="44"/>
  <c r="B612" i="44" s="1"/>
  <c r="B329" i="44"/>
  <c r="B910" i="44" s="1"/>
  <c r="B30" i="44"/>
  <c r="B611" i="44" s="1"/>
  <c r="B318" i="44"/>
  <c r="B899" i="44" s="1"/>
  <c r="B43" i="44"/>
  <c r="B624" i="44" s="1"/>
  <c r="B51" i="44"/>
  <c r="B632" i="44" s="1"/>
  <c r="B320" i="44"/>
  <c r="B901" i="44" s="1"/>
  <c r="B319" i="44"/>
  <c r="B900" i="44" s="1"/>
  <c r="B33" i="44"/>
  <c r="B614" i="44" s="1"/>
  <c r="B47" i="44"/>
  <c r="B628" i="44" s="1"/>
  <c r="B45" i="44"/>
  <c r="B626" i="44" s="1"/>
  <c r="B32" i="44"/>
  <c r="B613" i="44" s="1"/>
  <c r="B35" i="44"/>
  <c r="B616" i="44" s="1"/>
  <c r="F22" i="47"/>
  <c r="B28" i="44"/>
  <c r="B609" i="44" s="1"/>
  <c r="B331" i="44"/>
  <c r="B912" i="44" s="1"/>
  <c r="B38" i="44"/>
  <c r="B619" i="44" s="1"/>
  <c r="B44" i="44"/>
  <c r="B625" i="44" s="1"/>
  <c r="B332" i="44"/>
  <c r="B913" i="44" s="1"/>
  <c r="B316" i="44"/>
  <c r="B897" i="44" s="1"/>
  <c r="B37" i="44"/>
  <c r="B618" i="44" s="1"/>
  <c r="B36" i="44"/>
  <c r="B617" i="44" s="1"/>
  <c r="B328" i="44"/>
  <c r="B909" i="44" s="1"/>
  <c r="B338" i="44"/>
  <c r="B919" i="44" s="1"/>
  <c r="B335" i="44"/>
  <c r="B916" i="44" s="1"/>
  <c r="B48" i="44"/>
  <c r="B629" i="44" s="1"/>
  <c r="B321" i="44"/>
  <c r="B902" i="44" s="1"/>
  <c r="B34" i="44"/>
  <c r="B615" i="44" s="1"/>
  <c r="B46" i="44"/>
  <c r="B627" i="44" s="1"/>
  <c r="B334" i="44"/>
  <c r="B915" i="44" s="1"/>
  <c r="B325" i="44"/>
  <c r="B906" i="44" s="1"/>
  <c r="B40" i="44"/>
  <c r="B621" i="44" s="1"/>
  <c r="B324" i="44"/>
  <c r="B905" i="44" s="1"/>
  <c r="B339" i="44"/>
  <c r="B920" i="44" s="1"/>
  <c r="B41" i="44"/>
  <c r="B622" i="44" s="1"/>
  <c r="B352" i="44"/>
  <c r="B933" i="44" s="1"/>
  <c r="B62" i="44"/>
  <c r="B643" i="44" s="1"/>
  <c r="B68" i="44"/>
  <c r="B649" i="44" s="1"/>
  <c r="B363" i="44"/>
  <c r="B944" i="44" s="1"/>
  <c r="B53" i="44"/>
  <c r="B634" i="44" s="1"/>
  <c r="B63" i="44"/>
  <c r="B644" i="44" s="1"/>
  <c r="B350" i="44"/>
  <c r="B931" i="44" s="1"/>
  <c r="B65" i="44"/>
  <c r="B646" i="44" s="1"/>
  <c r="B345" i="44"/>
  <c r="B926" i="44" s="1"/>
  <c r="B71" i="44"/>
  <c r="B652" i="44" s="1"/>
  <c r="B354" i="44"/>
  <c r="B935" i="44" s="1"/>
  <c r="B69" i="44"/>
  <c r="B650" i="44" s="1"/>
  <c r="B356" i="44"/>
  <c r="B937" i="44" s="1"/>
  <c r="B75" i="44"/>
  <c r="B656" i="44" s="1"/>
  <c r="B361" i="44"/>
  <c r="B942" i="44" s="1"/>
  <c r="B70" i="44"/>
  <c r="B651" i="44" s="1"/>
  <c r="B362" i="44"/>
  <c r="B943" i="44" s="1"/>
  <c r="B55" i="44"/>
  <c r="B636" i="44" s="1"/>
  <c r="B72" i="44"/>
  <c r="B653" i="44" s="1"/>
  <c r="B347" i="44"/>
  <c r="B928" i="44" s="1"/>
  <c r="B341" i="44"/>
  <c r="B922" i="44" s="1"/>
  <c r="B74" i="44"/>
  <c r="B655" i="44" s="1"/>
  <c r="B73" i="44"/>
  <c r="B654" i="44" s="1"/>
  <c r="B357" i="44"/>
  <c r="B938" i="44" s="1"/>
  <c r="B344" i="44"/>
  <c r="B925" i="44" s="1"/>
  <c r="B52" i="44"/>
  <c r="B633" i="44" s="1"/>
  <c r="B343" i="44"/>
  <c r="B924" i="44" s="1"/>
  <c r="B56" i="44"/>
  <c r="B637" i="44" s="1"/>
  <c r="B358" i="44"/>
  <c r="B939" i="44" s="1"/>
  <c r="B59" i="44"/>
  <c r="B640" i="44" s="1"/>
  <c r="B348" i="44"/>
  <c r="B929" i="44" s="1"/>
  <c r="B58" i="44"/>
  <c r="B639" i="44" s="1"/>
  <c r="B60" i="44"/>
  <c r="B641" i="44" s="1"/>
  <c r="B351" i="44"/>
  <c r="B932" i="44" s="1"/>
  <c r="B360" i="44"/>
  <c r="B941" i="44" s="1"/>
  <c r="B61" i="44"/>
  <c r="B642" i="44" s="1"/>
  <c r="B359" i="44"/>
  <c r="B940" i="44" s="1"/>
  <c r="B64" i="44"/>
  <c r="B645" i="44" s="1"/>
  <c r="F23" i="47"/>
  <c r="B349" i="44"/>
  <c r="B930" i="44" s="1"/>
  <c r="B353" i="44"/>
  <c r="B934" i="44" s="1"/>
  <c r="B67" i="44"/>
  <c r="B648" i="44" s="1"/>
  <c r="B340" i="44"/>
  <c r="B921" i="44" s="1"/>
  <c r="B57" i="44"/>
  <c r="B638" i="44" s="1"/>
  <c r="B66" i="44"/>
  <c r="B647" i="44" s="1"/>
  <c r="B346" i="44"/>
  <c r="B927" i="44" s="1"/>
  <c r="B355" i="44"/>
  <c r="B936" i="44" s="1"/>
  <c r="B54" i="44"/>
  <c r="B635" i="44" s="1"/>
  <c r="B342" i="44"/>
  <c r="B923" i="44" s="1"/>
  <c r="B97" i="44"/>
  <c r="B678" i="44" s="1"/>
  <c r="B378" i="44"/>
  <c r="B959" i="44" s="1"/>
  <c r="B386" i="44"/>
  <c r="B967" i="44" s="1"/>
  <c r="B385" i="44"/>
  <c r="B966" i="44" s="1"/>
  <c r="B368" i="44"/>
  <c r="B949" i="44" s="1"/>
  <c r="B387" i="44"/>
  <c r="B968" i="44" s="1"/>
  <c r="B94" i="44"/>
  <c r="B675" i="44" s="1"/>
  <c r="B372" i="44"/>
  <c r="B953" i="44" s="1"/>
  <c r="B377" i="44"/>
  <c r="B958" i="44" s="1"/>
  <c r="B86" i="44"/>
  <c r="B667" i="44" s="1"/>
  <c r="B96" i="44"/>
  <c r="B677" i="44" s="1"/>
  <c r="B84" i="44"/>
  <c r="B665" i="44" s="1"/>
  <c r="B85" i="44"/>
  <c r="B666" i="44" s="1"/>
  <c r="B382" i="44"/>
  <c r="B963" i="44" s="1"/>
  <c r="B92" i="44"/>
  <c r="B673" i="44" s="1"/>
  <c r="B99" i="44"/>
  <c r="B680" i="44" s="1"/>
  <c r="B77" i="44"/>
  <c r="B658" i="44" s="1"/>
  <c r="B367" i="44"/>
  <c r="B948" i="44" s="1"/>
  <c r="F24" i="47"/>
  <c r="B375" i="44"/>
  <c r="B956" i="44" s="1"/>
  <c r="B369" i="44"/>
  <c r="B950" i="44" s="1"/>
  <c r="B376" i="44"/>
  <c r="B957" i="44" s="1"/>
  <c r="B384" i="44"/>
  <c r="B965" i="44" s="1"/>
  <c r="B95" i="44"/>
  <c r="B676" i="44" s="1"/>
  <c r="B365" i="44"/>
  <c r="B946" i="44" s="1"/>
  <c r="B383" i="44"/>
  <c r="B964" i="44" s="1"/>
  <c r="B87" i="44"/>
  <c r="B668" i="44" s="1"/>
  <c r="B366" i="44"/>
  <c r="B947" i="44" s="1"/>
  <c r="B80" i="44"/>
  <c r="B661" i="44" s="1"/>
  <c r="B78" i="44"/>
  <c r="B659" i="44" s="1"/>
  <c r="B89" i="44"/>
  <c r="B670" i="44" s="1"/>
  <c r="B364" i="44"/>
  <c r="B945" i="44" s="1"/>
  <c r="B370" i="44"/>
  <c r="B951" i="44" s="1"/>
  <c r="B76" i="44"/>
  <c r="B657" i="44" s="1"/>
  <c r="B93" i="44"/>
  <c r="B674" i="44" s="1"/>
  <c r="B81" i="44"/>
  <c r="B662" i="44" s="1"/>
  <c r="B91" i="44"/>
  <c r="B672" i="44" s="1"/>
  <c r="B371" i="44"/>
  <c r="B952" i="44" s="1"/>
  <c r="B381" i="44"/>
  <c r="B962" i="44" s="1"/>
  <c r="B98" i="44"/>
  <c r="B679" i="44" s="1"/>
  <c r="B374" i="44"/>
  <c r="B955" i="44" s="1"/>
  <c r="B79" i="44"/>
  <c r="B660" i="44" s="1"/>
  <c r="B83" i="44"/>
  <c r="B664" i="44" s="1"/>
  <c r="B380" i="44"/>
  <c r="B961" i="44" s="1"/>
  <c r="B82" i="44"/>
  <c r="B663" i="44" s="1"/>
  <c r="B88" i="44"/>
  <c r="B669" i="44" s="1"/>
  <c r="B379" i="44"/>
  <c r="B960" i="44" s="1"/>
  <c r="B90" i="44"/>
  <c r="B671" i="44" s="1"/>
  <c r="B373" i="44"/>
  <c r="B954" i="44" s="1"/>
  <c r="B105" i="44"/>
  <c r="B686" i="44" s="1"/>
  <c r="B408" i="44"/>
  <c r="B989" i="44" s="1"/>
  <c r="B115" i="44"/>
  <c r="B696" i="44" s="1"/>
  <c r="B407" i="44"/>
  <c r="B988" i="44" s="1"/>
  <c r="B396" i="44"/>
  <c r="B977" i="44" s="1"/>
  <c r="B395" i="44"/>
  <c r="B976" i="44" s="1"/>
  <c r="B403" i="44"/>
  <c r="B984" i="44" s="1"/>
  <c r="B409" i="44"/>
  <c r="B990" i="44" s="1"/>
  <c r="B400" i="44"/>
  <c r="B981" i="44" s="1"/>
  <c r="B392" i="44"/>
  <c r="B973" i="44" s="1"/>
  <c r="B404" i="44"/>
  <c r="B985" i="44" s="1"/>
  <c r="B399" i="44"/>
  <c r="B980" i="44" s="1"/>
  <c r="B402" i="44"/>
  <c r="B983" i="44" s="1"/>
  <c r="B397" i="44"/>
  <c r="B978" i="44" s="1"/>
  <c r="B401" i="44"/>
  <c r="B982" i="44" s="1"/>
  <c r="B391" i="44"/>
  <c r="B972" i="44" s="1"/>
  <c r="B405" i="44"/>
  <c r="B986" i="44" s="1"/>
  <c r="B119" i="44"/>
  <c r="B700" i="44" s="1"/>
  <c r="B123" i="44"/>
  <c r="B704" i="44" s="1"/>
  <c r="B410" i="44"/>
  <c r="B991" i="44" s="1"/>
  <c r="B398" i="44"/>
  <c r="B979" i="44" s="1"/>
  <c r="B106" i="44"/>
  <c r="B687" i="44" s="1"/>
  <c r="B411" i="44"/>
  <c r="B992" i="44" s="1"/>
  <c r="B390" i="44"/>
  <c r="B971" i="44" s="1"/>
  <c r="B393" i="44"/>
  <c r="B974" i="44" s="1"/>
  <c r="B389" i="44"/>
  <c r="B970" i="44" s="1"/>
  <c r="B388" i="44"/>
  <c r="B969" i="44" s="1"/>
  <c r="B406" i="44"/>
  <c r="B987" i="44" s="1"/>
  <c r="B394" i="44"/>
  <c r="B975" i="44" s="1"/>
  <c r="B101" i="44"/>
  <c r="B682" i="44" s="1"/>
  <c r="B114" i="44"/>
  <c r="B695" i="44" s="1"/>
  <c r="B116" i="44"/>
  <c r="B697" i="44" s="1"/>
  <c r="B118" i="44"/>
  <c r="B699" i="44" s="1"/>
  <c r="B117" i="44"/>
  <c r="B698" i="44" s="1"/>
  <c r="B111" i="44"/>
  <c r="B692" i="44" s="1"/>
  <c r="B109" i="44"/>
  <c r="B690" i="44" s="1"/>
  <c r="B110" i="44"/>
  <c r="B691" i="44" s="1"/>
  <c r="B100" i="44"/>
  <c r="B681" i="44" s="1"/>
  <c r="B120" i="44"/>
  <c r="B701" i="44" s="1"/>
  <c r="B122" i="44"/>
  <c r="B703" i="44" s="1"/>
  <c r="B104" i="44"/>
  <c r="B685" i="44" s="1"/>
  <c r="B102" i="44"/>
  <c r="B683" i="44" s="1"/>
  <c r="B103" i="44"/>
  <c r="B684" i="44" s="1"/>
  <c r="B107" i="44"/>
  <c r="B688" i="44" s="1"/>
  <c r="F25" i="47"/>
  <c r="B121" i="44"/>
  <c r="B702" i="44" s="1"/>
  <c r="B113" i="44"/>
  <c r="B694" i="44" s="1"/>
  <c r="B108" i="44"/>
  <c r="B689" i="44" s="1"/>
  <c r="B112" i="44"/>
  <c r="B693" i="44" s="1"/>
  <c r="B146" i="44"/>
  <c r="B727" i="44" s="1"/>
  <c r="B144" i="44"/>
  <c r="B725" i="44" s="1"/>
  <c r="B143" i="44"/>
  <c r="B724" i="44" s="1"/>
  <c r="B435" i="44"/>
  <c r="B1016" i="44" s="1"/>
  <c r="B429" i="44"/>
  <c r="B1010" i="44" s="1"/>
  <c r="B141" i="44"/>
  <c r="B722" i="44" s="1"/>
  <c r="B134" i="44"/>
  <c r="B715" i="44" s="1"/>
  <c r="B135" i="44"/>
  <c r="B716" i="44" s="1"/>
  <c r="B131" i="44"/>
  <c r="B712" i="44" s="1"/>
  <c r="B128" i="44"/>
  <c r="B709" i="44" s="1"/>
  <c r="B127" i="44"/>
  <c r="B708" i="44" s="1"/>
  <c r="B129" i="44"/>
  <c r="B710" i="44" s="1"/>
  <c r="B130" i="44"/>
  <c r="B711" i="44" s="1"/>
  <c r="B142" i="44"/>
  <c r="B723" i="44" s="1"/>
  <c r="B415" i="44"/>
  <c r="B996" i="44" s="1"/>
  <c r="B418" i="44"/>
  <c r="B999" i="44" s="1"/>
  <c r="B136" i="44"/>
  <c r="B717" i="44" s="1"/>
  <c r="B124" i="44"/>
  <c r="B705" i="44" s="1"/>
  <c r="B125" i="44"/>
  <c r="B706" i="44" s="1"/>
  <c r="B145" i="44"/>
  <c r="B726" i="44" s="1"/>
  <c r="B420" i="44"/>
  <c r="B1001" i="44" s="1"/>
  <c r="B423" i="44"/>
  <c r="B1004" i="44" s="1"/>
  <c r="B424" i="44"/>
  <c r="B1005" i="44" s="1"/>
  <c r="B431" i="44"/>
  <c r="B1012" i="44" s="1"/>
  <c r="B421" i="44"/>
  <c r="B1002" i="44" s="1"/>
  <c r="B132" i="44"/>
  <c r="B713" i="44" s="1"/>
  <c r="B137" i="44"/>
  <c r="B718" i="44" s="1"/>
  <c r="B412" i="44"/>
  <c r="B993" i="44" s="1"/>
  <c r="B138" i="44"/>
  <c r="B719" i="44" s="1"/>
  <c r="B126" i="44"/>
  <c r="B707" i="44" s="1"/>
  <c r="F26" i="47"/>
  <c r="B139" i="44"/>
  <c r="B720" i="44" s="1"/>
  <c r="B432" i="44"/>
  <c r="B1013" i="44" s="1"/>
  <c r="B413" i="44"/>
  <c r="B994" i="44" s="1"/>
  <c r="B425" i="44"/>
  <c r="B1006" i="44" s="1"/>
  <c r="B426" i="44"/>
  <c r="B1007" i="44" s="1"/>
  <c r="B422" i="44"/>
  <c r="B1003" i="44" s="1"/>
  <c r="B133" i="44"/>
  <c r="B714" i="44" s="1"/>
  <c r="B427" i="44"/>
  <c r="B1008" i="44" s="1"/>
  <c r="B416" i="44"/>
  <c r="B997" i="44" s="1"/>
  <c r="B430" i="44"/>
  <c r="B1011" i="44" s="1"/>
  <c r="B140" i="44"/>
  <c r="B721" i="44" s="1"/>
  <c r="B417" i="44"/>
  <c r="B998" i="44" s="1"/>
  <c r="B433" i="44"/>
  <c r="B1014" i="44" s="1"/>
  <c r="B428" i="44"/>
  <c r="B1009" i="44" s="1"/>
  <c r="B434" i="44"/>
  <c r="B1015" i="44" s="1"/>
  <c r="B414" i="44"/>
  <c r="B995" i="44" s="1"/>
  <c r="B419" i="44"/>
  <c r="B1000" i="44" s="1"/>
  <c r="B147" i="44"/>
  <c r="B728" i="44" s="1"/>
  <c r="B436" i="44"/>
  <c r="B1017" i="44" s="1"/>
  <c r="B459" i="44"/>
  <c r="B1040" i="44" s="1"/>
  <c r="B156" i="44"/>
  <c r="B737" i="44" s="1"/>
  <c r="B152" i="44"/>
  <c r="B733" i="44" s="1"/>
  <c r="B168" i="44"/>
  <c r="B749" i="44" s="1"/>
  <c r="B439" i="44"/>
  <c r="B1020" i="44" s="1"/>
  <c r="B437" i="44"/>
  <c r="B1018" i="44" s="1"/>
  <c r="B170" i="44"/>
  <c r="B751" i="44" s="1"/>
  <c r="B151" i="44"/>
  <c r="B732" i="44" s="1"/>
  <c r="B451" i="44"/>
  <c r="B1032" i="44" s="1"/>
  <c r="B456" i="44"/>
  <c r="B1037" i="44" s="1"/>
  <c r="B171" i="44"/>
  <c r="B752" i="44" s="1"/>
  <c r="B454" i="44"/>
  <c r="B1035" i="44" s="1"/>
  <c r="B455" i="44"/>
  <c r="B1036" i="44" s="1"/>
  <c r="B154" i="44"/>
  <c r="B735" i="44" s="1"/>
  <c r="B164" i="44"/>
  <c r="B745" i="44" s="1"/>
  <c r="B442" i="44"/>
  <c r="B1023" i="44" s="1"/>
  <c r="B438" i="44"/>
  <c r="B1019" i="44" s="1"/>
  <c r="B166" i="44"/>
  <c r="B747" i="44" s="1"/>
  <c r="B157" i="44"/>
  <c r="B738" i="44" s="1"/>
  <c r="B458" i="44"/>
  <c r="B1039" i="44" s="1"/>
  <c r="B163" i="44"/>
  <c r="B744" i="44" s="1"/>
  <c r="B150" i="44"/>
  <c r="B731" i="44" s="1"/>
  <c r="B159" i="44"/>
  <c r="B740" i="44" s="1"/>
  <c r="B149" i="44"/>
  <c r="B730" i="44" s="1"/>
  <c r="B453" i="44"/>
  <c r="B1034" i="44" s="1"/>
  <c r="B162" i="44"/>
  <c r="B743" i="44" s="1"/>
  <c r="B457" i="44"/>
  <c r="B1038" i="44" s="1"/>
  <c r="B446" i="44"/>
  <c r="B1027" i="44" s="1"/>
  <c r="B161" i="44"/>
  <c r="B742" i="44" s="1"/>
  <c r="B443" i="44"/>
  <c r="B1024" i="44" s="1"/>
  <c r="B444" i="44"/>
  <c r="B1025" i="44" s="1"/>
  <c r="B449" i="44"/>
  <c r="B1030" i="44" s="1"/>
  <c r="B440" i="44"/>
  <c r="B1021" i="44" s="1"/>
  <c r="B160" i="44"/>
  <c r="B741" i="44" s="1"/>
  <c r="B167" i="44"/>
  <c r="B748" i="44" s="1"/>
  <c r="B165" i="44"/>
  <c r="B746" i="44" s="1"/>
  <c r="B158" i="44"/>
  <c r="B739" i="44" s="1"/>
  <c r="B153" i="44"/>
  <c r="B734" i="44" s="1"/>
  <c r="B155" i="44"/>
  <c r="B736" i="44" s="1"/>
  <c r="B450" i="44"/>
  <c r="B1031" i="44" s="1"/>
  <c r="B148" i="44"/>
  <c r="B729" i="44" s="1"/>
  <c r="B445" i="44"/>
  <c r="B1026" i="44" s="1"/>
  <c r="B441" i="44"/>
  <c r="B1022" i="44" s="1"/>
  <c r="B448" i="44"/>
  <c r="B1029" i="44" s="1"/>
  <c r="B452" i="44"/>
  <c r="B1033" i="44" s="1"/>
  <c r="B447" i="44"/>
  <c r="B1028" i="44" s="1"/>
  <c r="F27" i="47"/>
  <c r="B169" i="44"/>
  <c r="B750" i="44" s="1"/>
  <c r="B175" i="44"/>
  <c r="B756" i="44" s="1"/>
  <c r="B172" i="44"/>
  <c r="B753" i="44" s="1"/>
  <c r="B466" i="44"/>
  <c r="B1047" i="44" s="1"/>
  <c r="B184" i="44"/>
  <c r="B765" i="44" s="1"/>
  <c r="B176" i="44"/>
  <c r="B757" i="44" s="1"/>
  <c r="B190" i="44"/>
  <c r="B771" i="44" s="1"/>
  <c r="B192" i="44"/>
  <c r="B773" i="44" s="1"/>
  <c r="B183" i="44"/>
  <c r="B764" i="44" s="1"/>
  <c r="B193" i="44"/>
  <c r="B774" i="44" s="1"/>
  <c r="B173" i="44"/>
  <c r="B754" i="44" s="1"/>
  <c r="B467" i="44"/>
  <c r="B1048" i="44" s="1"/>
  <c r="B189" i="44"/>
  <c r="B770" i="44" s="1"/>
  <c r="B473" i="44"/>
  <c r="B1054" i="44" s="1"/>
  <c r="B191" i="44"/>
  <c r="B772" i="44" s="1"/>
  <c r="B179" i="44"/>
  <c r="B760" i="44" s="1"/>
  <c r="B177" i="44"/>
  <c r="B758" i="44" s="1"/>
  <c r="B465" i="44"/>
  <c r="B1046" i="44" s="1"/>
  <c r="F28" i="47"/>
  <c r="B181" i="44"/>
  <c r="B762" i="44" s="1"/>
  <c r="B460" i="44"/>
  <c r="B1041" i="44" s="1"/>
  <c r="B471" i="44"/>
  <c r="B1052" i="44" s="1"/>
  <c r="B470" i="44"/>
  <c r="B1051" i="44" s="1"/>
  <c r="B182" i="44"/>
  <c r="B763" i="44" s="1"/>
  <c r="B468" i="44"/>
  <c r="B1049" i="44" s="1"/>
  <c r="B475" i="44"/>
  <c r="B1056" i="44" s="1"/>
  <c r="B180" i="44"/>
  <c r="B761" i="44" s="1"/>
  <c r="B474" i="44"/>
  <c r="B1055" i="44" s="1"/>
  <c r="B178" i="44"/>
  <c r="B759" i="44" s="1"/>
  <c r="B463" i="44"/>
  <c r="B1044" i="44" s="1"/>
  <c r="B472" i="44"/>
  <c r="B1053" i="44" s="1"/>
  <c r="B461" i="44"/>
  <c r="B1042" i="44" s="1"/>
  <c r="B187" i="44"/>
  <c r="B768" i="44" s="1"/>
  <c r="B483" i="44"/>
  <c r="B1064" i="44" s="1"/>
  <c r="B482" i="44"/>
  <c r="B1063" i="44" s="1"/>
  <c r="B469" i="44"/>
  <c r="B1050" i="44" s="1"/>
  <c r="B186" i="44"/>
  <c r="B767" i="44" s="1"/>
  <c r="B195" i="44"/>
  <c r="B776" i="44" s="1"/>
  <c r="B194" i="44"/>
  <c r="B775" i="44" s="1"/>
  <c r="B185" i="44"/>
  <c r="B766" i="44" s="1"/>
  <c r="B462" i="44"/>
  <c r="B1043" i="44" s="1"/>
  <c r="B174" i="44"/>
  <c r="B755" i="44" s="1"/>
  <c r="B188" i="44"/>
  <c r="B769" i="44" s="1"/>
  <c r="B479" i="44"/>
  <c r="B1060" i="44" s="1"/>
  <c r="B478" i="44"/>
  <c r="B1059" i="44" s="1"/>
  <c r="B481" i="44"/>
  <c r="B1062" i="44" s="1"/>
  <c r="B464" i="44"/>
  <c r="B1045" i="44" s="1"/>
  <c r="B477" i="44"/>
  <c r="B1058" i="44" s="1"/>
  <c r="B480" i="44"/>
  <c r="B1061" i="44" s="1"/>
  <c r="B476" i="44"/>
  <c r="B1057" i="44" s="1"/>
  <c r="B219" i="44"/>
  <c r="B800" i="44" s="1"/>
  <c r="B196" i="44"/>
  <c r="B777" i="44" s="1"/>
  <c r="B204" i="44"/>
  <c r="B785" i="44" s="1"/>
  <c r="B200" i="44"/>
  <c r="B781" i="44" s="1"/>
  <c r="B202" i="44"/>
  <c r="B783" i="44" s="1"/>
  <c r="B217" i="44"/>
  <c r="B798" i="44" s="1"/>
  <c r="B199" i="44"/>
  <c r="B780" i="44" s="1"/>
  <c r="B216" i="44"/>
  <c r="B797" i="44" s="1"/>
  <c r="B212" i="44"/>
  <c r="B793" i="44" s="1"/>
  <c r="B494" i="44"/>
  <c r="B1075" i="44" s="1"/>
  <c r="B499" i="44"/>
  <c r="B1080" i="44" s="1"/>
  <c r="B487" i="44"/>
  <c r="B1068" i="44" s="1"/>
  <c r="B210" i="44"/>
  <c r="B791" i="44" s="1"/>
  <c r="B198" i="44"/>
  <c r="B779" i="44" s="1"/>
  <c r="B201" i="44"/>
  <c r="B782" i="44" s="1"/>
  <c r="B493" i="44"/>
  <c r="B1074" i="44" s="1"/>
  <c r="B489" i="44"/>
  <c r="B1070" i="44" s="1"/>
  <c r="B218" i="44"/>
  <c r="B799" i="44" s="1"/>
  <c r="B500" i="44"/>
  <c r="B1081" i="44" s="1"/>
  <c r="B206" i="44"/>
  <c r="B787" i="44" s="1"/>
  <c r="B492" i="44"/>
  <c r="B1073" i="44" s="1"/>
  <c r="B503" i="44"/>
  <c r="B1084" i="44" s="1"/>
  <c r="B485" i="44"/>
  <c r="B1066" i="44" s="1"/>
  <c r="B205" i="44"/>
  <c r="B786" i="44" s="1"/>
  <c r="B214" i="44"/>
  <c r="B795" i="44" s="1"/>
  <c r="B490" i="44"/>
  <c r="B1071" i="44" s="1"/>
  <c r="B497" i="44"/>
  <c r="B1078" i="44" s="1"/>
  <c r="B209" i="44"/>
  <c r="B790" i="44" s="1"/>
  <c r="B506" i="44"/>
  <c r="B1087" i="44" s="1"/>
  <c r="B211" i="44"/>
  <c r="B792" i="44" s="1"/>
  <c r="B496" i="44"/>
  <c r="B1077" i="44" s="1"/>
  <c r="B486" i="44"/>
  <c r="B1067" i="44" s="1"/>
  <c r="B484" i="44"/>
  <c r="B1065" i="44" s="1"/>
  <c r="B203" i="44"/>
  <c r="B784" i="44" s="1"/>
  <c r="B488" i="44"/>
  <c r="B1069" i="44" s="1"/>
  <c r="B215" i="44"/>
  <c r="B796" i="44" s="1"/>
  <c r="F29" i="47"/>
  <c r="B208" i="44"/>
  <c r="B789" i="44" s="1"/>
  <c r="B504" i="44"/>
  <c r="B1085" i="44" s="1"/>
  <c r="B197" i="44"/>
  <c r="B778" i="44" s="1"/>
  <c r="B502" i="44"/>
  <c r="B1083" i="44" s="1"/>
  <c r="B207" i="44"/>
  <c r="B788" i="44" s="1"/>
  <c r="B491" i="44"/>
  <c r="B1072" i="44" s="1"/>
  <c r="B507" i="44"/>
  <c r="B1088" i="44" s="1"/>
  <c r="B505" i="44"/>
  <c r="B1086" i="44" s="1"/>
  <c r="B495" i="44"/>
  <c r="B1076" i="44" s="1"/>
  <c r="B498" i="44"/>
  <c r="B1079" i="44" s="1"/>
  <c r="B501" i="44"/>
  <c r="B1082" i="44" s="1"/>
  <c r="B213" i="44"/>
  <c r="B794" i="44" s="1"/>
  <c r="B239" i="44"/>
  <c r="B820" i="44" s="1"/>
  <c r="B226" i="44"/>
  <c r="B807" i="44" s="1"/>
  <c r="B221" i="44"/>
  <c r="B802" i="44" s="1"/>
  <c r="B224" i="44"/>
  <c r="B805" i="44" s="1"/>
  <c r="B230" i="44"/>
  <c r="B811" i="44" s="1"/>
  <c r="B231" i="44"/>
  <c r="B812" i="44" s="1"/>
  <c r="B241" i="44"/>
  <c r="B822" i="44" s="1"/>
  <c r="B233" i="44"/>
  <c r="B814" i="44" s="1"/>
  <c r="B524" i="44"/>
  <c r="B1105" i="44" s="1"/>
  <c r="B510" i="44"/>
  <c r="B1091" i="44" s="1"/>
  <c r="B509" i="44"/>
  <c r="B1090" i="44" s="1"/>
  <c r="B519" i="44"/>
  <c r="B1100" i="44" s="1"/>
  <c r="B529" i="44"/>
  <c r="B1110" i="44" s="1"/>
  <c r="B514" i="44"/>
  <c r="B1095" i="44" s="1"/>
  <c r="B508" i="44"/>
  <c r="B1089" i="44" s="1"/>
  <c r="B523" i="44"/>
  <c r="B1104" i="44" s="1"/>
  <c r="B516" i="44"/>
  <c r="B1097" i="44" s="1"/>
  <c r="B531" i="44"/>
  <c r="B1112" i="44" s="1"/>
  <c r="B530" i="44"/>
  <c r="B1111" i="44" s="1"/>
  <c r="B527" i="44"/>
  <c r="B1108" i="44" s="1"/>
  <c r="B525" i="44"/>
  <c r="B1106" i="44" s="1"/>
  <c r="B526" i="44"/>
  <c r="B1107" i="44" s="1"/>
  <c r="B528" i="44"/>
  <c r="B1109" i="44" s="1"/>
  <c r="B511" i="44"/>
  <c r="B1092" i="44" s="1"/>
  <c r="B515" i="44"/>
  <c r="B1096" i="44" s="1"/>
  <c r="B520" i="44"/>
  <c r="B1101" i="44" s="1"/>
  <c r="B512" i="44"/>
  <c r="B1093" i="44" s="1"/>
  <c r="B522" i="44"/>
  <c r="B1103" i="44" s="1"/>
  <c r="B521" i="44"/>
  <c r="B1102" i="44" s="1"/>
  <c r="B513" i="44"/>
  <c r="B1094" i="44" s="1"/>
  <c r="B517" i="44"/>
  <c r="B1098" i="44" s="1"/>
  <c r="F30" i="47"/>
  <c r="B223" i="44"/>
  <c r="B804" i="44" s="1"/>
  <c r="B222" i="44"/>
  <c r="B803" i="44" s="1"/>
  <c r="B236" i="44"/>
  <c r="B817" i="44" s="1"/>
  <c r="B234" i="44"/>
  <c r="B815" i="44" s="1"/>
  <c r="B235" i="44"/>
  <c r="B816" i="44" s="1"/>
  <c r="B232" i="44"/>
  <c r="B813" i="44" s="1"/>
  <c r="B518" i="44"/>
  <c r="B1099" i="44" s="1"/>
  <c r="B243" i="44"/>
  <c r="B824" i="44" s="1"/>
  <c r="B220" i="44"/>
  <c r="B801" i="44" s="1"/>
  <c r="B227" i="44"/>
  <c r="B808" i="44" s="1"/>
  <c r="B237" i="44"/>
  <c r="B818" i="44" s="1"/>
  <c r="B238" i="44"/>
  <c r="B819" i="44" s="1"/>
  <c r="B228" i="44"/>
  <c r="B809" i="44" s="1"/>
  <c r="B225" i="44"/>
  <c r="B806" i="44" s="1"/>
  <c r="B242" i="44"/>
  <c r="B823" i="44" s="1"/>
  <c r="B229" i="44"/>
  <c r="B810" i="44" s="1"/>
  <c r="B240" i="44"/>
  <c r="B821" i="44" s="1"/>
  <c r="B281" i="44"/>
  <c r="B862" i="44" s="1"/>
  <c r="B279" i="44"/>
  <c r="B860" i="44" s="1"/>
  <c r="B569" i="44"/>
  <c r="B1150" i="44" s="1"/>
  <c r="B269" i="44"/>
  <c r="B850" i="44" s="1"/>
  <c r="B286" i="44"/>
  <c r="B867" i="44" s="1"/>
  <c r="B562" i="44"/>
  <c r="B1143" i="44" s="1"/>
  <c r="B278" i="44"/>
  <c r="B859" i="44" s="1"/>
  <c r="B283" i="44"/>
  <c r="B864" i="44" s="1"/>
  <c r="B557" i="44"/>
  <c r="B1138" i="44" s="1"/>
  <c r="B560" i="44"/>
  <c r="B1141" i="44" s="1"/>
  <c r="B268" i="44"/>
  <c r="B849" i="44" s="1"/>
  <c r="B280" i="44"/>
  <c r="B861" i="44" s="1"/>
  <c r="B289" i="44"/>
  <c r="B870" i="44" s="1"/>
  <c r="B579" i="44"/>
  <c r="B1160" i="44" s="1"/>
  <c r="B271" i="44"/>
  <c r="B852" i="44" s="1"/>
  <c r="B573" i="44"/>
  <c r="B1154" i="44" s="1"/>
  <c r="B568" i="44"/>
  <c r="B1149" i="44" s="1"/>
  <c r="B285" i="44"/>
  <c r="B866" i="44" s="1"/>
  <c r="B575" i="44"/>
  <c r="B1156" i="44" s="1"/>
  <c r="B277" i="44"/>
  <c r="B858" i="44" s="1"/>
  <c r="B577" i="44"/>
  <c r="B1158" i="44" s="1"/>
  <c r="B571" i="44"/>
  <c r="B1152" i="44" s="1"/>
  <c r="B565" i="44"/>
  <c r="B1146" i="44" s="1"/>
  <c r="B273" i="44"/>
  <c r="B854" i="44" s="1"/>
  <c r="B572" i="44"/>
  <c r="B1153" i="44" s="1"/>
  <c r="B574" i="44"/>
  <c r="B1155" i="44" s="1"/>
  <c r="B578" i="44"/>
  <c r="B1159" i="44" s="1"/>
  <c r="B567" i="44"/>
  <c r="B1148" i="44" s="1"/>
  <c r="B291" i="44"/>
  <c r="B872" i="44" s="1"/>
  <c r="B558" i="44"/>
  <c r="B1139" i="44" s="1"/>
  <c r="B563" i="44"/>
  <c r="B1144" i="44" s="1"/>
  <c r="B570" i="44"/>
  <c r="B1151" i="44" s="1"/>
  <c r="B561" i="44"/>
  <c r="B1142" i="44" s="1"/>
  <c r="B556" i="44"/>
  <c r="B1137" i="44" s="1"/>
  <c r="B284" i="44"/>
  <c r="B865" i="44" s="1"/>
  <c r="B272" i="44"/>
  <c r="B853" i="44" s="1"/>
  <c r="B274" i="44"/>
  <c r="B855" i="44" s="1"/>
  <c r="B275" i="44"/>
  <c r="B856" i="44" s="1"/>
  <c r="B559" i="44"/>
  <c r="B1140" i="44" s="1"/>
  <c r="B287" i="44"/>
  <c r="B868" i="44" s="1"/>
  <c r="B290" i="44"/>
  <c r="B871" i="44" s="1"/>
  <c r="B270" i="44"/>
  <c r="B851" i="44" s="1"/>
  <c r="B282" i="44"/>
  <c r="B863" i="44" s="1"/>
  <c r="F32" i="47"/>
  <c r="B564" i="44"/>
  <c r="B1145" i="44" s="1"/>
  <c r="B576" i="44"/>
  <c r="B1157" i="44" s="1"/>
  <c r="B566" i="44"/>
  <c r="B1147" i="44" s="1"/>
  <c r="B276" i="44"/>
  <c r="B857" i="44" s="1"/>
  <c r="B288" i="44"/>
  <c r="B869" i="44" s="1"/>
  <c r="B9" i="44"/>
  <c r="B590" i="44" s="1"/>
  <c r="B313" i="44"/>
  <c r="B894" i="44" s="1"/>
  <c r="B315" i="44"/>
  <c r="B896" i="44" s="1"/>
  <c r="B314" i="44"/>
  <c r="B895" i="44" s="1"/>
  <c r="B15" i="44"/>
  <c r="B596" i="44" s="1"/>
  <c r="B296" i="44"/>
  <c r="B877" i="44" s="1"/>
  <c r="B306" i="44"/>
  <c r="B887" i="44" s="1"/>
  <c r="B307" i="44"/>
  <c r="B888" i="44" s="1"/>
  <c r="B299" i="44"/>
  <c r="B880" i="44" s="1"/>
  <c r="B292" i="44"/>
  <c r="B873" i="44" s="1"/>
  <c r="B293" i="44"/>
  <c r="B874" i="44" s="1"/>
  <c r="B300" i="44"/>
  <c r="B881" i="44" s="1"/>
  <c r="B303" i="44"/>
  <c r="B884" i="44" s="1"/>
  <c r="B297" i="44"/>
  <c r="B878" i="44" s="1"/>
  <c r="B312" i="44"/>
  <c r="B893" i="44" s="1"/>
  <c r="B13" i="44"/>
  <c r="B594" i="44" s="1"/>
  <c r="B302" i="44"/>
  <c r="B883" i="44" s="1"/>
  <c r="B301" i="44"/>
  <c r="B882" i="44" s="1"/>
  <c r="B308" i="44"/>
  <c r="B889" i="44" s="1"/>
  <c r="B24" i="44"/>
  <c r="B605" i="44" s="1"/>
  <c r="B18" i="44"/>
  <c r="B599" i="44" s="1"/>
  <c r="B298" i="44"/>
  <c r="B879" i="44" s="1"/>
  <c r="B8" i="44"/>
  <c r="B589" i="44" s="1"/>
  <c r="B11" i="44"/>
  <c r="B592" i="44" s="1"/>
  <c r="B26" i="44"/>
  <c r="B607" i="44" s="1"/>
  <c r="B20" i="44"/>
  <c r="B601" i="44" s="1"/>
  <c r="B295" i="44"/>
  <c r="B876" i="44" s="1"/>
  <c r="B6" i="44"/>
  <c r="B587" i="44" s="1"/>
  <c r="B21" i="44"/>
  <c r="B602" i="44" s="1"/>
  <c r="B309" i="44"/>
  <c r="B890" i="44" s="1"/>
  <c r="B22" i="44"/>
  <c r="B603" i="44" s="1"/>
  <c r="B19" i="44"/>
  <c r="B600" i="44" s="1"/>
  <c r="B12" i="44"/>
  <c r="B593" i="44" s="1"/>
  <c r="B305" i="44"/>
  <c r="B886" i="44" s="1"/>
  <c r="B25" i="44"/>
  <c r="B606" i="44" s="1"/>
  <c r="B17" i="44"/>
  <c r="B598" i="44" s="1"/>
  <c r="B14" i="44"/>
  <c r="B595" i="44" s="1"/>
  <c r="B310" i="44"/>
  <c r="B891" i="44" s="1"/>
  <c r="B16" i="44"/>
  <c r="B597" i="44" s="1"/>
  <c r="B10" i="44"/>
  <c r="B591" i="44" s="1"/>
  <c r="B294" i="44"/>
  <c r="B875" i="44" s="1"/>
  <c r="B27" i="44"/>
  <c r="B608" i="44" s="1"/>
  <c r="B311" i="44"/>
  <c r="B892" i="44" s="1"/>
  <c r="B4" i="44"/>
  <c r="B304" i="44"/>
  <c r="B885" i="44" s="1"/>
  <c r="B23" i="44"/>
  <c r="B604" i="44" s="1"/>
  <c r="F21" i="47"/>
  <c r="B5" i="44"/>
  <c r="B586" i="44" s="1"/>
  <c r="B7" i="44"/>
  <c r="B588" i="44" s="1"/>
  <c r="E23" i="47"/>
  <c r="T259" i="44"/>
  <c r="T840" i="44" s="1"/>
  <c r="W263" i="44"/>
  <c r="W844" i="44" s="1"/>
  <c r="I244" i="44"/>
  <c r="I825" i="44" s="1"/>
  <c r="I255" i="44"/>
  <c r="I836" i="44" s="1"/>
  <c r="H546" i="44"/>
  <c r="H1127" i="44" s="1"/>
  <c r="W540" i="44"/>
  <c r="W1121" i="44" s="1"/>
  <c r="W545" i="44"/>
  <c r="W1126" i="44" s="1"/>
  <c r="L555" i="44"/>
  <c r="L1136" i="44" s="1"/>
  <c r="N548" i="44"/>
  <c r="N1129" i="44" s="1"/>
  <c r="M538" i="44"/>
  <c r="M1119" i="44" s="1"/>
  <c r="S532" i="44"/>
  <c r="S1113" i="44" s="1"/>
  <c r="H535" i="44"/>
  <c r="H1116" i="44" s="1"/>
  <c r="N554" i="44"/>
  <c r="N1135" i="44" s="1"/>
  <c r="H537" i="44"/>
  <c r="H1118" i="44" s="1"/>
  <c r="T552" i="44"/>
  <c r="T1133" i="44" s="1"/>
  <c r="H552" i="44"/>
  <c r="H1133" i="44" s="1"/>
  <c r="H533" i="44"/>
  <c r="H1114" i="44" s="1"/>
  <c r="L536" i="44"/>
  <c r="L1117" i="44" s="1"/>
  <c r="T547" i="44"/>
  <c r="T1128" i="44" s="1"/>
  <c r="V549" i="44"/>
  <c r="V1130" i="44" s="1"/>
  <c r="X549" i="44"/>
  <c r="X1130" i="44" s="1"/>
  <c r="V542" i="44"/>
  <c r="V1123" i="44" s="1"/>
  <c r="R541" i="44"/>
  <c r="R1122" i="44" s="1"/>
  <c r="H551" i="44"/>
  <c r="H1132" i="44" s="1"/>
  <c r="R539" i="44"/>
  <c r="R1120" i="44" s="1"/>
  <c r="W539" i="44"/>
  <c r="W1120" i="44" s="1"/>
  <c r="F544" i="44"/>
  <c r="F1125" i="44" s="1"/>
  <c r="L534" i="44"/>
  <c r="L1115" i="44" s="1"/>
  <c r="H543" i="44"/>
  <c r="H1124" i="44" s="1"/>
  <c r="R550" i="44"/>
  <c r="R1131" i="44" s="1"/>
  <c r="X550" i="44"/>
  <c r="X1131" i="44" s="1"/>
  <c r="V266" i="44"/>
  <c r="V847" i="44" s="1"/>
  <c r="R248" i="44"/>
  <c r="R829" i="44" s="1"/>
  <c r="F248" i="44"/>
  <c r="F829" i="44" s="1"/>
  <c r="U245" i="44"/>
  <c r="U826" i="44" s="1"/>
  <c r="F245" i="44"/>
  <c r="F826" i="44" s="1"/>
  <c r="W261" i="44"/>
  <c r="W842" i="44" s="1"/>
  <c r="N261" i="44"/>
  <c r="N842" i="44" s="1"/>
  <c r="M260" i="44"/>
  <c r="M841" i="44" s="1"/>
  <c r="W257" i="44"/>
  <c r="W838" i="44" s="1"/>
  <c r="G256" i="44"/>
  <c r="G837" i="44" s="1"/>
  <c r="R254" i="44"/>
  <c r="R835" i="44" s="1"/>
  <c r="G246" i="44"/>
  <c r="G827" i="44" s="1"/>
  <c r="U264" i="44"/>
  <c r="U845" i="44" s="1"/>
  <c r="F264" i="44"/>
  <c r="F845" i="44" s="1"/>
  <c r="U265" i="44"/>
  <c r="U846" i="44" s="1"/>
  <c r="F262" i="44"/>
  <c r="F843" i="44" s="1"/>
  <c r="L250" i="44"/>
  <c r="L831" i="44" s="1"/>
  <c r="X249" i="44"/>
  <c r="X830" i="44" s="1"/>
  <c r="L258" i="44"/>
  <c r="L839" i="44" s="1"/>
  <c r="R253" i="44"/>
  <c r="R834" i="44" s="1"/>
  <c r="X251" i="44"/>
  <c r="X832" i="44" s="1"/>
  <c r="F247" i="44"/>
  <c r="F828" i="44" s="1"/>
  <c r="R252" i="44"/>
  <c r="R833" i="44" s="1"/>
  <c r="G267" i="44"/>
  <c r="G848" i="44" s="1"/>
  <c r="G259" i="44"/>
  <c r="G840" i="44" s="1"/>
  <c r="H263" i="44"/>
  <c r="H844" i="44" s="1"/>
  <c r="N244" i="44"/>
  <c r="N825" i="44" s="1"/>
  <c r="W255" i="44"/>
  <c r="W836" i="44" s="1"/>
  <c r="I546" i="44"/>
  <c r="I1127" i="44" s="1"/>
  <c r="H540" i="44"/>
  <c r="H1121" i="44" s="1"/>
  <c r="L545" i="44"/>
  <c r="L1126" i="44" s="1"/>
  <c r="S555" i="44"/>
  <c r="S1136" i="44" s="1"/>
  <c r="S548" i="44"/>
  <c r="S1129" i="44" s="1"/>
  <c r="S538" i="44"/>
  <c r="S1119" i="44" s="1"/>
  <c r="F538" i="44"/>
  <c r="F1119" i="44" s="1"/>
  <c r="V532" i="44"/>
  <c r="V1113" i="44" s="1"/>
  <c r="T535" i="44"/>
  <c r="T1116" i="44" s="1"/>
  <c r="T554" i="44"/>
  <c r="T1135" i="44" s="1"/>
  <c r="V554" i="44"/>
  <c r="V1135" i="44" s="1"/>
  <c r="F537" i="44"/>
  <c r="F1118" i="44" s="1"/>
  <c r="R552" i="44"/>
  <c r="R1133" i="44" s="1"/>
  <c r="W533" i="44"/>
  <c r="W1114" i="44" s="1"/>
  <c r="I536" i="44"/>
  <c r="I1117" i="44" s="1"/>
  <c r="L547" i="44"/>
  <c r="L1128" i="44" s="1"/>
  <c r="R549" i="44"/>
  <c r="R1130" i="44" s="1"/>
  <c r="H542" i="44"/>
  <c r="H1123" i="44" s="1"/>
  <c r="G541" i="44"/>
  <c r="G1122" i="44" s="1"/>
  <c r="M551" i="44"/>
  <c r="M1132" i="44" s="1"/>
  <c r="I539" i="44"/>
  <c r="I1120" i="44" s="1"/>
  <c r="I544" i="44"/>
  <c r="I1125" i="44" s="1"/>
  <c r="W544" i="44"/>
  <c r="W1125" i="44" s="1"/>
  <c r="X534" i="44"/>
  <c r="X1115" i="44" s="1"/>
  <c r="I543" i="44"/>
  <c r="I1124" i="44" s="1"/>
  <c r="W550" i="44"/>
  <c r="W1131" i="44" s="1"/>
  <c r="V550" i="44"/>
  <c r="V1131" i="44" s="1"/>
  <c r="F553" i="44"/>
  <c r="F1134" i="44" s="1"/>
  <c r="R266" i="44"/>
  <c r="R847" i="44" s="1"/>
  <c r="S248" i="44"/>
  <c r="S829" i="44" s="1"/>
  <c r="L248" i="44"/>
  <c r="L829" i="44" s="1"/>
  <c r="L245" i="44"/>
  <c r="L826" i="44" s="1"/>
  <c r="U261" i="44"/>
  <c r="U842" i="44" s="1"/>
  <c r="V258" i="44"/>
  <c r="V839" i="44" s="1"/>
  <c r="U249" i="44"/>
  <c r="U830" i="44" s="1"/>
  <c r="S250" i="44"/>
  <c r="S831" i="44" s="1"/>
  <c r="H262" i="44"/>
  <c r="H843" i="44" s="1"/>
  <c r="V262" i="44"/>
  <c r="V843" i="44" s="1"/>
  <c r="T265" i="44"/>
  <c r="T846" i="44" s="1"/>
  <c r="T264" i="44"/>
  <c r="T845" i="44" s="1"/>
  <c r="I246" i="44"/>
  <c r="I827" i="44" s="1"/>
  <c r="G254" i="44"/>
  <c r="G835" i="44" s="1"/>
  <c r="U254" i="44"/>
  <c r="U835" i="44" s="1"/>
  <c r="V256" i="44"/>
  <c r="V837" i="44" s="1"/>
  <c r="V257" i="44"/>
  <c r="V838" i="44" s="1"/>
  <c r="L260" i="44"/>
  <c r="L841" i="44" s="1"/>
  <c r="W260" i="44"/>
  <c r="W841" i="44" s="1"/>
  <c r="I261" i="44"/>
  <c r="I842" i="44" s="1"/>
  <c r="S245" i="44"/>
  <c r="S826" i="44" s="1"/>
  <c r="R245" i="44"/>
  <c r="R826" i="44" s="1"/>
  <c r="H248" i="44"/>
  <c r="H829" i="44" s="1"/>
  <c r="T248" i="44"/>
  <c r="T829" i="44" s="1"/>
  <c r="X266" i="44"/>
  <c r="X847" i="44" s="1"/>
  <c r="W553" i="44"/>
  <c r="W1134" i="44" s="1"/>
  <c r="M553" i="44"/>
  <c r="M1134" i="44" s="1"/>
  <c r="U550" i="44"/>
  <c r="U1131" i="44" s="1"/>
  <c r="W543" i="44"/>
  <c r="W1124" i="44" s="1"/>
  <c r="L543" i="44"/>
  <c r="L1124" i="44" s="1"/>
  <c r="S534" i="44"/>
  <c r="S1115" i="44" s="1"/>
  <c r="M544" i="44"/>
  <c r="M1125" i="44" s="1"/>
  <c r="M539" i="44"/>
  <c r="M1120" i="44" s="1"/>
  <c r="X551" i="44"/>
  <c r="X1132" i="44" s="1"/>
  <c r="F551" i="44"/>
  <c r="F1132" i="44" s="1"/>
  <c r="V541" i="44"/>
  <c r="V1122" i="44" s="1"/>
  <c r="G542" i="44"/>
  <c r="G1123" i="44" s="1"/>
  <c r="H549" i="44"/>
  <c r="H1130" i="44" s="1"/>
  <c r="N547" i="44"/>
  <c r="N1128" i="44" s="1"/>
  <c r="S536" i="44"/>
  <c r="S1117" i="44" s="1"/>
  <c r="F536" i="44"/>
  <c r="F1117" i="44" s="1"/>
  <c r="G533" i="44"/>
  <c r="G1114" i="44" s="1"/>
  <c r="V552" i="44"/>
  <c r="V1133" i="44" s="1"/>
  <c r="M537" i="44"/>
  <c r="M1118" i="44" s="1"/>
  <c r="M554" i="44"/>
  <c r="M1135" i="44" s="1"/>
  <c r="L535" i="44"/>
  <c r="L1116" i="44" s="1"/>
  <c r="T532" i="44"/>
  <c r="T1113" i="44" s="1"/>
  <c r="G538" i="44"/>
  <c r="G1119" i="44" s="1"/>
  <c r="V538" i="44"/>
  <c r="V1119" i="44" s="1"/>
  <c r="U548" i="44"/>
  <c r="U1129" i="44" s="1"/>
  <c r="F555" i="44"/>
  <c r="F1136" i="44" s="1"/>
  <c r="I553" i="44"/>
  <c r="I1134" i="44" s="1"/>
  <c r="G555" i="44"/>
  <c r="G1136" i="44" s="1"/>
  <c r="T550" i="44"/>
  <c r="T1131" i="44" s="1"/>
  <c r="N545" i="44"/>
  <c r="N1126" i="44" s="1"/>
  <c r="S540" i="44"/>
  <c r="S1121" i="44" s="1"/>
  <c r="L540" i="44"/>
  <c r="L1121" i="44" s="1"/>
  <c r="W546" i="44"/>
  <c r="W1127" i="44" s="1"/>
  <c r="H255" i="44"/>
  <c r="H836" i="44" s="1"/>
  <c r="F263" i="44"/>
  <c r="F844" i="44" s="1"/>
  <c r="T263" i="44"/>
  <c r="T844" i="44" s="1"/>
  <c r="U259" i="44"/>
  <c r="U840" i="44" s="1"/>
  <c r="X267" i="44"/>
  <c r="X848" i="44" s="1"/>
  <c r="U267" i="44"/>
  <c r="U848" i="44" s="1"/>
  <c r="T252" i="44"/>
  <c r="T833" i="44" s="1"/>
  <c r="G247" i="44"/>
  <c r="G828" i="44" s="1"/>
  <c r="M251" i="44"/>
  <c r="M832" i="44" s="1"/>
  <c r="F543" i="44"/>
  <c r="F1124" i="44" s="1"/>
  <c r="S253" i="44"/>
  <c r="S834" i="44" s="1"/>
  <c r="L253" i="44"/>
  <c r="L834" i="44" s="1"/>
  <c r="H258" i="44"/>
  <c r="H839" i="44" s="1"/>
  <c r="R534" i="44"/>
  <c r="R1115" i="44" s="1"/>
  <c r="I249" i="44"/>
  <c r="I830" i="44" s="1"/>
  <c r="L249" i="44"/>
  <c r="L830" i="44" s="1"/>
  <c r="U250" i="44"/>
  <c r="U831" i="44" s="1"/>
  <c r="I262" i="44"/>
  <c r="I843" i="44" s="1"/>
  <c r="L265" i="44"/>
  <c r="L846" i="44" s="1"/>
  <c r="H264" i="44"/>
  <c r="H845" i="44" s="1"/>
  <c r="R246" i="44"/>
  <c r="R827" i="44" s="1"/>
  <c r="H254" i="44"/>
  <c r="H835" i="44" s="1"/>
  <c r="X254" i="44"/>
  <c r="X835" i="44" s="1"/>
  <c r="F256" i="44"/>
  <c r="F837" i="44" s="1"/>
  <c r="T257" i="44"/>
  <c r="T838" i="44" s="1"/>
  <c r="S259" i="44"/>
  <c r="S840" i="44" s="1"/>
  <c r="N260" i="44"/>
  <c r="N841" i="44" s="1"/>
  <c r="G260" i="44"/>
  <c r="G841" i="44" s="1"/>
  <c r="R261" i="44"/>
  <c r="R842" i="44" s="1"/>
  <c r="I245" i="44"/>
  <c r="I826" i="44" s="1"/>
  <c r="V245" i="44"/>
  <c r="V826" i="44" s="1"/>
  <c r="I248" i="44"/>
  <c r="I829" i="44" s="1"/>
  <c r="L266" i="44"/>
  <c r="L847" i="44" s="1"/>
  <c r="G553" i="44"/>
  <c r="G1134" i="44" s="1"/>
  <c r="V553" i="44"/>
  <c r="V1134" i="44" s="1"/>
  <c r="F550" i="44"/>
  <c r="F1131" i="44" s="1"/>
  <c r="T543" i="44"/>
  <c r="T1124" i="44" s="1"/>
  <c r="I534" i="44"/>
  <c r="I1115" i="44" s="1"/>
  <c r="G544" i="44"/>
  <c r="G1125" i="44" s="1"/>
  <c r="N544" i="44"/>
  <c r="N1125" i="44" s="1"/>
  <c r="H539" i="44"/>
  <c r="H1120" i="44" s="1"/>
  <c r="I541" i="44"/>
  <c r="I1122" i="44" s="1"/>
  <c r="M542" i="44"/>
  <c r="M1123" i="44" s="1"/>
  <c r="G549" i="44"/>
  <c r="G1130" i="44" s="1"/>
  <c r="U547" i="44"/>
  <c r="U1128" i="44" s="1"/>
  <c r="S547" i="44"/>
  <c r="S1128" i="44" s="1"/>
  <c r="W536" i="44"/>
  <c r="W1117" i="44" s="1"/>
  <c r="R533" i="44"/>
  <c r="R1114" i="44" s="1"/>
  <c r="G537" i="44"/>
  <c r="G1118" i="44" s="1"/>
  <c r="N537" i="44"/>
  <c r="N1118" i="44" s="1"/>
  <c r="S554" i="44"/>
  <c r="S1135" i="44" s="1"/>
  <c r="G535" i="44"/>
  <c r="G1116" i="44" s="1"/>
  <c r="N532" i="44"/>
  <c r="N1113" i="44" s="1"/>
  <c r="W538" i="44"/>
  <c r="W1119" i="44" s="1"/>
  <c r="G548" i="44"/>
  <c r="G1129" i="44" s="1"/>
  <c r="M534" i="44"/>
  <c r="M1115" i="44" s="1"/>
  <c r="I555" i="44"/>
  <c r="I1136" i="44" s="1"/>
  <c r="F545" i="44"/>
  <c r="F1126" i="44" s="1"/>
  <c r="L544" i="44"/>
  <c r="L1125" i="44" s="1"/>
  <c r="V540" i="44"/>
  <c r="V1121" i="44" s="1"/>
  <c r="M546" i="44"/>
  <c r="M1127" i="44" s="1"/>
  <c r="N546" i="44"/>
  <c r="N1127" i="44" s="1"/>
  <c r="F255" i="44"/>
  <c r="F836" i="44" s="1"/>
  <c r="U244" i="44"/>
  <c r="U825" i="44" s="1"/>
  <c r="U263" i="44"/>
  <c r="U844" i="44" s="1"/>
  <c r="H259" i="44"/>
  <c r="H840" i="44" s="1"/>
  <c r="W267" i="44"/>
  <c r="W848" i="44" s="1"/>
  <c r="L252" i="44"/>
  <c r="L833" i="44" s="1"/>
  <c r="S539" i="44"/>
  <c r="S1120" i="44" s="1"/>
  <c r="X247" i="44"/>
  <c r="X828" i="44" s="1"/>
  <c r="F251" i="44"/>
  <c r="F832" i="44" s="1"/>
  <c r="U253" i="44"/>
  <c r="U834" i="44" s="1"/>
  <c r="X258" i="44"/>
  <c r="X839" i="44" s="1"/>
  <c r="S249" i="44"/>
  <c r="S830" i="44" s="1"/>
  <c r="T250" i="44"/>
  <c r="T831" i="44" s="1"/>
  <c r="F250" i="44"/>
  <c r="F831" i="44" s="1"/>
  <c r="M262" i="44"/>
  <c r="M843" i="44" s="1"/>
  <c r="R551" i="44"/>
  <c r="R1132" i="44" s="1"/>
  <c r="S265" i="44"/>
  <c r="S846" i="44" s="1"/>
  <c r="L264" i="44"/>
  <c r="L845" i="44" s="1"/>
  <c r="M246" i="44"/>
  <c r="M827" i="44" s="1"/>
  <c r="M254" i="44"/>
  <c r="M835" i="44" s="1"/>
  <c r="M256" i="44"/>
  <c r="M837" i="44" s="1"/>
  <c r="S257" i="44"/>
  <c r="S838" i="44" s="1"/>
  <c r="R260" i="44"/>
  <c r="R841" i="44" s="1"/>
  <c r="S261" i="44"/>
  <c r="S842" i="44" s="1"/>
  <c r="H261" i="44"/>
  <c r="H842" i="44" s="1"/>
  <c r="N541" i="44"/>
  <c r="N1122" i="44" s="1"/>
  <c r="X248" i="44"/>
  <c r="X829" i="44" s="1"/>
  <c r="R553" i="44"/>
  <c r="R1134" i="44" s="1"/>
  <c r="L553" i="44"/>
  <c r="L1134" i="44" s="1"/>
  <c r="M550" i="44"/>
  <c r="M1131" i="44" s="1"/>
  <c r="R543" i="44"/>
  <c r="R1124" i="44" s="1"/>
  <c r="H534" i="44"/>
  <c r="H1115" i="44" s="1"/>
  <c r="V534" i="44"/>
  <c r="V1115" i="44" s="1"/>
  <c r="U542" i="44"/>
  <c r="U1123" i="44" s="1"/>
  <c r="R544" i="44"/>
  <c r="R1125" i="44" s="1"/>
  <c r="T539" i="44"/>
  <c r="T1120" i="44" s="1"/>
  <c r="L551" i="44"/>
  <c r="N551" i="44"/>
  <c r="N1132" i="44" s="1"/>
  <c r="H541" i="44"/>
  <c r="H1122" i="44" s="1"/>
  <c r="F542" i="44"/>
  <c r="F1123" i="44" s="1"/>
  <c r="S549" i="44"/>
  <c r="S1130" i="44" s="1"/>
  <c r="F549" i="44"/>
  <c r="F1130" i="44" s="1"/>
  <c r="H547" i="44"/>
  <c r="H1128" i="44" s="1"/>
  <c r="R536" i="44"/>
  <c r="R1117" i="44" s="1"/>
  <c r="X533" i="44"/>
  <c r="X1114" i="44" s="1"/>
  <c r="W552" i="44"/>
  <c r="W1133" i="44" s="1"/>
  <c r="G552" i="44"/>
  <c r="G1133" i="44" s="1"/>
  <c r="R537" i="44"/>
  <c r="R1118" i="44" s="1"/>
  <c r="I554" i="44"/>
  <c r="I1135" i="44" s="1"/>
  <c r="X547" i="44"/>
  <c r="X1128" i="44" s="1"/>
  <c r="F535" i="44"/>
  <c r="F1116" i="44" s="1"/>
  <c r="F532" i="44"/>
  <c r="F1113" i="44" s="1"/>
  <c r="W532" i="44"/>
  <c r="W1113" i="44" s="1"/>
  <c r="T538" i="44"/>
  <c r="T1119" i="44" s="1"/>
  <c r="H548" i="44"/>
  <c r="H1129" i="44" s="1"/>
  <c r="X555" i="44"/>
  <c r="X1136" i="44" s="1"/>
  <c r="H545" i="44"/>
  <c r="H1126" i="44" s="1"/>
  <c r="V536" i="44"/>
  <c r="V1117" i="44" s="1"/>
  <c r="N540" i="44"/>
  <c r="N1121" i="44" s="1"/>
  <c r="G536" i="44"/>
  <c r="G1117" i="44" s="1"/>
  <c r="I551" i="44"/>
  <c r="I1132" i="44" s="1"/>
  <c r="L546" i="44"/>
  <c r="G255" i="44"/>
  <c r="G836" i="44" s="1"/>
  <c r="M244" i="44"/>
  <c r="M825" i="44" s="1"/>
  <c r="F244" i="44"/>
  <c r="F825" i="44" s="1"/>
  <c r="I263" i="44"/>
  <c r="I844" i="44" s="1"/>
  <c r="S266" i="44"/>
  <c r="S847" i="44" s="1"/>
  <c r="T266" i="44"/>
  <c r="T847" i="44" s="1"/>
  <c r="G266" i="44"/>
  <c r="G847" i="44" s="1"/>
  <c r="V259" i="44"/>
  <c r="V840" i="44" s="1"/>
  <c r="R267" i="44"/>
  <c r="R848" i="44" s="1"/>
  <c r="S252" i="44"/>
  <c r="S833" i="44" s="1"/>
  <c r="V247" i="44"/>
  <c r="V828" i="44" s="1"/>
  <c r="I251" i="44"/>
  <c r="I832" i="44" s="1"/>
  <c r="N266" i="44"/>
  <c r="N847" i="44" s="1"/>
  <c r="F253" i="44"/>
  <c r="F834" i="44" s="1"/>
  <c r="N253" i="44"/>
  <c r="N834" i="44" s="1"/>
  <c r="I266" i="44"/>
  <c r="I847" i="44" s="1"/>
  <c r="U258" i="44"/>
  <c r="U839" i="44" s="1"/>
  <c r="G248" i="44"/>
  <c r="T249" i="44"/>
  <c r="T830" i="44" s="1"/>
  <c r="M533" i="44"/>
  <c r="M1114" i="44" s="1"/>
  <c r="X250" i="44"/>
  <c r="X831" i="44" s="1"/>
  <c r="W250" i="44"/>
  <c r="W831" i="44" s="1"/>
  <c r="G262" i="44"/>
  <c r="G843" i="44" s="1"/>
  <c r="H265" i="44"/>
  <c r="H846" i="44" s="1"/>
  <c r="R264" i="44"/>
  <c r="R845" i="44" s="1"/>
  <c r="L246" i="44"/>
  <c r="L827" i="44" s="1"/>
  <c r="F254" i="44"/>
  <c r="F835" i="44" s="1"/>
  <c r="U256" i="44"/>
  <c r="U837" i="44" s="1"/>
  <c r="U248" i="44"/>
  <c r="U829" i="44" s="1"/>
  <c r="R257" i="44"/>
  <c r="R838" i="44" s="1"/>
  <c r="G245" i="44"/>
  <c r="G826" i="44" s="1"/>
  <c r="I257" i="44"/>
  <c r="I838" i="44" s="1"/>
  <c r="I260" i="44"/>
  <c r="I841" i="44" s="1"/>
  <c r="G261" i="44"/>
  <c r="G842" i="44" s="1"/>
  <c r="N245" i="44"/>
  <c r="N826" i="44" s="1"/>
  <c r="F552" i="44"/>
  <c r="F1133" i="44" s="1"/>
  <c r="V261" i="44"/>
  <c r="V842" i="44" s="1"/>
  <c r="T260" i="44"/>
  <c r="T841" i="44" s="1"/>
  <c r="F257" i="44"/>
  <c r="F838" i="44" s="1"/>
  <c r="T537" i="44"/>
  <c r="T1118" i="44" s="1"/>
  <c r="N553" i="44"/>
  <c r="N1134" i="44" s="1"/>
  <c r="L550" i="44"/>
  <c r="L1131" i="44" s="1"/>
  <c r="N543" i="44"/>
  <c r="N1124" i="44" s="1"/>
  <c r="N257" i="44"/>
  <c r="N838" i="44" s="1"/>
  <c r="L256" i="44"/>
  <c r="L837" i="44" s="1"/>
  <c r="N534" i="44"/>
  <c r="N1115" i="44" s="1"/>
  <c r="V544" i="44"/>
  <c r="V1125" i="44" s="1"/>
  <c r="N539" i="44"/>
  <c r="N1120" i="44" s="1"/>
  <c r="X539" i="44"/>
  <c r="X1120" i="44" s="1"/>
  <c r="U551" i="44"/>
  <c r="U1132" i="44" s="1"/>
  <c r="W541" i="44"/>
  <c r="W1122" i="44" s="1"/>
  <c r="F541" i="44"/>
  <c r="I542" i="44"/>
  <c r="I1123" i="44" s="1"/>
  <c r="W549" i="44"/>
  <c r="W1130" i="44" s="1"/>
  <c r="F547" i="44"/>
  <c r="F1128" i="44" s="1"/>
  <c r="N536" i="44"/>
  <c r="N1117" i="44" s="1"/>
  <c r="S254" i="44"/>
  <c r="S835" i="44" s="1"/>
  <c r="H554" i="44"/>
  <c r="H1135" i="44" s="1"/>
  <c r="I533" i="44"/>
  <c r="I1114" i="44" s="1"/>
  <c r="L552" i="44"/>
  <c r="L1133" i="44" s="1"/>
  <c r="U552" i="44"/>
  <c r="U1133" i="44" s="1"/>
  <c r="U537" i="44"/>
  <c r="U1118" i="44" s="1"/>
  <c r="G554" i="44"/>
  <c r="G1135" i="44" s="1"/>
  <c r="S246" i="44"/>
  <c r="S827" i="44" s="1"/>
  <c r="W535" i="44"/>
  <c r="W1116" i="44" s="1"/>
  <c r="N535" i="44"/>
  <c r="N1116" i="44" s="1"/>
  <c r="X532" i="44"/>
  <c r="X1113" i="44" s="1"/>
  <c r="R538" i="44"/>
  <c r="R1119" i="44" s="1"/>
  <c r="I548" i="44"/>
  <c r="I1129" i="44" s="1"/>
  <c r="S264" i="44"/>
  <c r="S845" i="44" s="1"/>
  <c r="M265" i="44"/>
  <c r="M846" i="44" s="1"/>
  <c r="T555" i="44"/>
  <c r="T1136" i="44" s="1"/>
  <c r="G545" i="44"/>
  <c r="G1126" i="44" s="1"/>
  <c r="F540" i="44"/>
  <c r="F1121" i="44" s="1"/>
  <c r="V535" i="44"/>
  <c r="V1116" i="44" s="1"/>
  <c r="X546" i="44"/>
  <c r="X1127" i="44" s="1"/>
  <c r="X265" i="44"/>
  <c r="X846" i="44" s="1"/>
  <c r="T255" i="44"/>
  <c r="T836" i="44" s="1"/>
  <c r="H244" i="44"/>
  <c r="H825" i="44" s="1"/>
  <c r="R244" i="44"/>
  <c r="R825" i="44" s="1"/>
  <c r="R263" i="44"/>
  <c r="R844" i="44" s="1"/>
  <c r="N259" i="44"/>
  <c r="N840" i="44" s="1"/>
  <c r="I267" i="44"/>
  <c r="I848" i="44" s="1"/>
  <c r="L267" i="44"/>
  <c r="L848" i="44" s="1"/>
  <c r="N262" i="44"/>
  <c r="N843" i="44" s="1"/>
  <c r="I252" i="44"/>
  <c r="I833" i="44" s="1"/>
  <c r="W247" i="44"/>
  <c r="W828" i="44" s="1"/>
  <c r="U251" i="44"/>
  <c r="U832" i="44" s="1"/>
  <c r="V250" i="44"/>
  <c r="V831" i="44" s="1"/>
  <c r="S251" i="44"/>
  <c r="S832" i="44" s="1"/>
  <c r="U532" i="44"/>
  <c r="U1113" i="44" s="1"/>
  <c r="M253" i="44"/>
  <c r="W258" i="44"/>
  <c r="W839" i="44" s="1"/>
  <c r="N249" i="44"/>
  <c r="N830" i="44" s="1"/>
  <c r="M250" i="44"/>
  <c r="M831" i="44" s="1"/>
  <c r="W262" i="44"/>
  <c r="W843" i="44" s="1"/>
  <c r="R262" i="44"/>
  <c r="R843" i="44" s="1"/>
  <c r="V249" i="44"/>
  <c r="V830" i="44" s="1"/>
  <c r="F258" i="44"/>
  <c r="F839" i="44" s="1"/>
  <c r="V265" i="44"/>
  <c r="V846" i="44" s="1"/>
  <c r="I264" i="44"/>
  <c r="I845" i="44" s="1"/>
  <c r="V246" i="44"/>
  <c r="V827" i="44" s="1"/>
  <c r="U246" i="44"/>
  <c r="U827" i="44" s="1"/>
  <c r="V254" i="44"/>
  <c r="V835" i="44" s="1"/>
  <c r="N256" i="44"/>
  <c r="N837" i="44" s="1"/>
  <c r="U538" i="44"/>
  <c r="U1119" i="44" s="1"/>
  <c r="X253" i="44"/>
  <c r="X834" i="44" s="1"/>
  <c r="S260" i="44"/>
  <c r="S841" i="44" s="1"/>
  <c r="G550" i="44"/>
  <c r="G1131" i="44" s="1"/>
  <c r="X543" i="44"/>
  <c r="X1124" i="44" s="1"/>
  <c r="T534" i="44"/>
  <c r="T1115" i="44" s="1"/>
  <c r="X544" i="44"/>
  <c r="X1125" i="44" s="1"/>
  <c r="G539" i="44"/>
  <c r="G1120" i="44" s="1"/>
  <c r="W551" i="44"/>
  <c r="W1132" i="44" s="1"/>
  <c r="U541" i="44"/>
  <c r="U1122" i="44" s="1"/>
  <c r="X542" i="44"/>
  <c r="X1123" i="44" s="1"/>
  <c r="M549" i="44"/>
  <c r="M1130" i="44" s="1"/>
  <c r="L251" i="44"/>
  <c r="L832" i="44" s="1"/>
  <c r="U247" i="44"/>
  <c r="U828" i="44" s="1"/>
  <c r="U549" i="44"/>
  <c r="U1130" i="44" s="1"/>
  <c r="F252" i="44"/>
  <c r="F833" i="44" s="1"/>
  <c r="I547" i="44"/>
  <c r="I1128" i="44" s="1"/>
  <c r="X536" i="44"/>
  <c r="X1117" i="44" s="1"/>
  <c r="L533" i="44"/>
  <c r="L1114" i="44" s="1"/>
  <c r="N252" i="44"/>
  <c r="N833" i="44" s="1"/>
  <c r="M267" i="44"/>
  <c r="M848" i="44" s="1"/>
  <c r="I552" i="44"/>
  <c r="I1133" i="44" s="1"/>
  <c r="X537" i="44"/>
  <c r="X1118" i="44" s="1"/>
  <c r="L554" i="44"/>
  <c r="L1135" i="44" s="1"/>
  <c r="I535" i="44"/>
  <c r="I1116" i="44" s="1"/>
  <c r="L259" i="44"/>
  <c r="L840" i="44" s="1"/>
  <c r="X535" i="44"/>
  <c r="X1116" i="44" s="1"/>
  <c r="H532" i="44"/>
  <c r="H1113" i="44" s="1"/>
  <c r="X538" i="44"/>
  <c r="X1119" i="44" s="1"/>
  <c r="F548" i="44"/>
  <c r="F1129" i="44" s="1"/>
  <c r="V548" i="44"/>
  <c r="V1129" i="44" s="1"/>
  <c r="N263" i="44"/>
  <c r="N844" i="44" s="1"/>
  <c r="W555" i="44"/>
  <c r="W1136" i="44" s="1"/>
  <c r="V545" i="44"/>
  <c r="V1126" i="44" s="1"/>
  <c r="X540" i="44"/>
  <c r="X1121" i="44" s="1"/>
  <c r="G540" i="44"/>
  <c r="G1121" i="44" s="1"/>
  <c r="F546" i="44"/>
  <c r="F1127" i="44" s="1"/>
  <c r="M263" i="44"/>
  <c r="M844" i="44" s="1"/>
  <c r="M255" i="44"/>
  <c r="M836" i="44" s="1"/>
  <c r="V244" i="44"/>
  <c r="V825" i="44" s="1"/>
  <c r="X244" i="44"/>
  <c r="X825" i="44" s="1"/>
  <c r="S244" i="44"/>
  <c r="S825" i="44" s="1"/>
  <c r="X263" i="44"/>
  <c r="X844" i="44" s="1"/>
  <c r="M259" i="44"/>
  <c r="M840" i="44" s="1"/>
  <c r="N267" i="44"/>
  <c r="N848" i="44" s="1"/>
  <c r="T267" i="44"/>
  <c r="T848" i="44" s="1"/>
  <c r="M252" i="44"/>
  <c r="M833" i="44" s="1"/>
  <c r="M247" i="44"/>
  <c r="M828" i="44" s="1"/>
  <c r="H251" i="44"/>
  <c r="H832" i="44" s="1"/>
  <c r="R251" i="44"/>
  <c r="R832" i="44" s="1"/>
  <c r="H253" i="44"/>
  <c r="H834" i="44" s="1"/>
  <c r="T258" i="44"/>
  <c r="T839" i="44" s="1"/>
  <c r="H249" i="44"/>
  <c r="H830" i="44" s="1"/>
  <c r="W249" i="44"/>
  <c r="W830" i="44" s="1"/>
  <c r="T548" i="44"/>
  <c r="T1129" i="44" s="1"/>
  <c r="H250" i="44"/>
  <c r="H831" i="44" s="1"/>
  <c r="T262" i="44"/>
  <c r="T843" i="44" s="1"/>
  <c r="V255" i="44"/>
  <c r="V836" i="44" s="1"/>
  <c r="R265" i="44"/>
  <c r="R846" i="44" s="1"/>
  <c r="X264" i="44"/>
  <c r="X845" i="44" s="1"/>
  <c r="F246" i="44"/>
  <c r="F827" i="44" s="1"/>
  <c r="R555" i="44"/>
  <c r="R1136" i="44" s="1"/>
  <c r="R546" i="44"/>
  <c r="R1127" i="44" s="1"/>
  <c r="I254" i="44"/>
  <c r="R256" i="44"/>
  <c r="R837" i="44" s="1"/>
  <c r="X257" i="44"/>
  <c r="X838" i="44" s="1"/>
  <c r="X260" i="44"/>
  <c r="X841" i="44" s="1"/>
  <c r="L261" i="44"/>
  <c r="L842" i="44" s="1"/>
  <c r="T245" i="44"/>
  <c r="T826" i="44" s="1"/>
  <c r="H245" i="44"/>
  <c r="V248" i="44"/>
  <c r="V829" i="44" s="1"/>
  <c r="H266" i="44"/>
  <c r="H847" i="44" s="1"/>
  <c r="U266" i="44"/>
  <c r="U847" i="44" s="1"/>
  <c r="T553" i="44"/>
  <c r="T1134" i="44" s="1"/>
  <c r="S553" i="44"/>
  <c r="S1134" i="44" s="1"/>
  <c r="U555" i="44"/>
  <c r="U1136" i="44" s="1"/>
  <c r="V546" i="44"/>
  <c r="V1127" i="44" s="1"/>
  <c r="U540" i="44"/>
  <c r="U1121" i="44" s="1"/>
  <c r="H550" i="44"/>
  <c r="H1131" i="44" s="1"/>
  <c r="S543" i="44"/>
  <c r="S1124" i="44" s="1"/>
  <c r="U543" i="44"/>
  <c r="U1124" i="44" s="1"/>
  <c r="G534" i="44"/>
  <c r="G1115" i="44" s="1"/>
  <c r="T544" i="44"/>
  <c r="T1125" i="44" s="1"/>
  <c r="V539" i="44"/>
  <c r="V1120" i="44" s="1"/>
  <c r="T551" i="44"/>
  <c r="T1132" i="44" s="1"/>
  <c r="S545" i="44"/>
  <c r="S1126" i="44" s="1"/>
  <c r="M545" i="44"/>
  <c r="N555" i="44"/>
  <c r="N1136" i="44" s="1"/>
  <c r="L541" i="44"/>
  <c r="L1122" i="44" s="1"/>
  <c r="X541" i="44"/>
  <c r="X1122" i="44" s="1"/>
  <c r="S542" i="44"/>
  <c r="S1123" i="44" s="1"/>
  <c r="T549" i="44"/>
  <c r="T1130" i="44" s="1"/>
  <c r="M547" i="44"/>
  <c r="M536" i="44"/>
  <c r="M1117" i="44" s="1"/>
  <c r="T533" i="44"/>
  <c r="T1114" i="44" s="1"/>
  <c r="X548" i="44"/>
  <c r="X1129" i="44" s="1"/>
  <c r="L538" i="44"/>
  <c r="L1119" i="44" s="1"/>
  <c r="I532" i="44"/>
  <c r="I1113" i="44" s="1"/>
  <c r="S533" i="44"/>
  <c r="S1114" i="44" s="1"/>
  <c r="X552" i="44"/>
  <c r="X1133" i="44" s="1"/>
  <c r="M532" i="44"/>
  <c r="M1113" i="44" s="1"/>
  <c r="F554" i="44"/>
  <c r="M535" i="44"/>
  <c r="M1116" i="44" s="1"/>
  <c r="R532" i="44"/>
  <c r="R1113" i="44" s="1"/>
  <c r="I545" i="44"/>
  <c r="I1126" i="44" s="1"/>
  <c r="R535" i="44"/>
  <c r="R1116" i="44" s="1"/>
  <c r="U554" i="44"/>
  <c r="U1135" i="44" s="1"/>
  <c r="N538" i="44"/>
  <c r="N1119" i="44" s="1"/>
  <c r="M548" i="44"/>
  <c r="M1129" i="44" s="1"/>
  <c r="H555" i="44"/>
  <c r="H1136" i="44" s="1"/>
  <c r="X545" i="44"/>
  <c r="X1126" i="44" s="1"/>
  <c r="T545" i="44"/>
  <c r="T1126" i="44" s="1"/>
  <c r="R540" i="44"/>
  <c r="R1121" i="44" s="1"/>
  <c r="U546" i="44"/>
  <c r="U1127" i="44" s="1"/>
  <c r="M540" i="44"/>
  <c r="M1121" i="44" s="1"/>
  <c r="I537" i="44"/>
  <c r="I1118" i="44" s="1"/>
  <c r="L255" i="44"/>
  <c r="L836" i="44" s="1"/>
  <c r="W244" i="44"/>
  <c r="W825" i="44" s="1"/>
  <c r="L263" i="44"/>
  <c r="L844" i="44" s="1"/>
  <c r="X259" i="44"/>
  <c r="X840" i="44" s="1"/>
  <c r="U252" i="44"/>
  <c r="U833" i="44" s="1"/>
  <c r="T247" i="44"/>
  <c r="T828" i="44" s="1"/>
  <c r="G546" i="44"/>
  <c r="G1127" i="44" s="1"/>
  <c r="N552" i="44"/>
  <c r="N1133" i="44" s="1"/>
  <c r="F533" i="44"/>
  <c r="F1114" i="44" s="1"/>
  <c r="I247" i="44"/>
  <c r="I828" i="44" s="1"/>
  <c r="N251" i="44"/>
  <c r="N832" i="44" s="1"/>
  <c r="G253" i="44"/>
  <c r="G834" i="44" s="1"/>
  <c r="G258" i="44"/>
  <c r="G839" i="44" s="1"/>
  <c r="G249" i="44"/>
  <c r="G830" i="44" s="1"/>
  <c r="G250" i="44"/>
  <c r="G831" i="44" s="1"/>
  <c r="N255" i="44"/>
  <c r="N836" i="44" s="1"/>
  <c r="N533" i="44"/>
  <c r="N1114" i="44" s="1"/>
  <c r="T536" i="44"/>
  <c r="T1117" i="44" s="1"/>
  <c r="X262" i="44"/>
  <c r="X843" i="44" s="1"/>
  <c r="W265" i="44"/>
  <c r="W846" i="44" s="1"/>
  <c r="M264" i="44"/>
  <c r="M845" i="44" s="1"/>
  <c r="W246" i="44"/>
  <c r="W827" i="44" s="1"/>
  <c r="H246" i="44"/>
  <c r="H827" i="44" s="1"/>
  <c r="L254" i="44"/>
  <c r="L835" i="44" s="1"/>
  <c r="W256" i="44"/>
  <c r="W837" i="44" s="1"/>
  <c r="U255" i="44"/>
  <c r="U836" i="44" s="1"/>
  <c r="R547" i="44"/>
  <c r="R1128" i="44" s="1"/>
  <c r="V547" i="44"/>
  <c r="V1128" i="44" s="1"/>
  <c r="S256" i="44"/>
  <c r="S837" i="44" s="1"/>
  <c r="L257" i="44"/>
  <c r="L838" i="44" s="1"/>
  <c r="F260" i="44"/>
  <c r="F841" i="44" s="1"/>
  <c r="X261" i="44"/>
  <c r="X842" i="44" s="1"/>
  <c r="M261" i="44"/>
  <c r="M842" i="44" s="1"/>
  <c r="X245" i="44"/>
  <c r="X826" i="44" s="1"/>
  <c r="N248" i="44"/>
  <c r="N829" i="44" s="1"/>
  <c r="G244" i="44"/>
  <c r="G825" i="44" s="1"/>
  <c r="L549" i="44"/>
  <c r="L1130" i="44" s="1"/>
  <c r="R542" i="44"/>
  <c r="R1123" i="44" s="1"/>
  <c r="W266" i="44"/>
  <c r="W847" i="44" s="1"/>
  <c r="U553" i="44"/>
  <c r="U1134" i="44" s="1"/>
  <c r="S550" i="44"/>
  <c r="S1131" i="44" s="1"/>
  <c r="M543" i="44"/>
  <c r="W534" i="44"/>
  <c r="W1115" i="44" s="1"/>
  <c r="U544" i="44"/>
  <c r="U1125" i="44" s="1"/>
  <c r="N542" i="44"/>
  <c r="N1123" i="44" s="1"/>
  <c r="T541" i="44"/>
  <c r="T1122" i="44" s="1"/>
  <c r="S551" i="44"/>
  <c r="S1132" i="44" s="1"/>
  <c r="U539" i="44"/>
  <c r="U1120" i="44" s="1"/>
  <c r="G551" i="44"/>
  <c r="G1132" i="44" s="1"/>
  <c r="S541" i="44"/>
  <c r="S1122" i="44" s="1"/>
  <c r="T542" i="44"/>
  <c r="T1123" i="44" s="1"/>
  <c r="W542" i="44"/>
  <c r="W1123" i="44" s="1"/>
  <c r="I549" i="44"/>
  <c r="I1130" i="44" s="1"/>
  <c r="G547" i="44"/>
  <c r="G1128" i="44" s="1"/>
  <c r="U536" i="44"/>
  <c r="U1117" i="44" s="1"/>
  <c r="F539" i="44"/>
  <c r="H544" i="44"/>
  <c r="V533" i="44"/>
  <c r="V1114" i="44" s="1"/>
  <c r="S552" i="44"/>
  <c r="S1133" i="44" s="1"/>
  <c r="L537" i="44"/>
  <c r="L1118" i="44" s="1"/>
  <c r="X554" i="44"/>
  <c r="X1135" i="44" s="1"/>
  <c r="R554" i="44"/>
  <c r="R1135" i="44" s="1"/>
  <c r="S535" i="44"/>
  <c r="S1116" i="44" s="1"/>
  <c r="G532" i="44"/>
  <c r="G1113" i="44" s="1"/>
  <c r="V263" i="44"/>
  <c r="V844" i="44" s="1"/>
  <c r="F534" i="44"/>
  <c r="F1115" i="44" s="1"/>
  <c r="G543" i="44"/>
  <c r="G1124" i="44" s="1"/>
  <c r="I538" i="44"/>
  <c r="I1119" i="44" s="1"/>
  <c r="W548" i="44"/>
  <c r="W1129" i="44" s="1"/>
  <c r="R548" i="44"/>
  <c r="R1129" i="44" s="1"/>
  <c r="V555" i="44"/>
  <c r="V1136" i="44" s="1"/>
  <c r="R545" i="44"/>
  <c r="R1126" i="44" s="1"/>
  <c r="T540" i="44"/>
  <c r="T1121" i="44" s="1"/>
  <c r="T546" i="44"/>
  <c r="T1127" i="44" s="1"/>
  <c r="W259" i="44"/>
  <c r="W840" i="44" s="1"/>
  <c r="N550" i="44"/>
  <c r="N1131" i="44" s="1"/>
  <c r="S255" i="44"/>
  <c r="S836" i="44" s="1"/>
  <c r="T244" i="44"/>
  <c r="T825" i="44" s="1"/>
  <c r="G263" i="44"/>
  <c r="G844" i="44" s="1"/>
  <c r="F259" i="44"/>
  <c r="F840" i="44" s="1"/>
  <c r="V267" i="44"/>
  <c r="V848" i="44" s="1"/>
  <c r="V537" i="44"/>
  <c r="V1118" i="44" s="1"/>
  <c r="L247" i="44"/>
  <c r="L828" i="44" s="1"/>
  <c r="H267" i="44"/>
  <c r="H848" i="44" s="1"/>
  <c r="X553" i="44"/>
  <c r="X1134" i="44" s="1"/>
  <c r="F266" i="44"/>
  <c r="F847" i="44" s="1"/>
  <c r="G251" i="44"/>
  <c r="G832" i="44" s="1"/>
  <c r="I253" i="44"/>
  <c r="I834" i="44" s="1"/>
  <c r="I258" i="44"/>
  <c r="I839" i="44" s="1"/>
  <c r="M249" i="44"/>
  <c r="M830" i="44" s="1"/>
  <c r="N250" i="44"/>
  <c r="N831" i="44" s="1"/>
  <c r="S262" i="44"/>
  <c r="S843" i="44" s="1"/>
  <c r="W248" i="44"/>
  <c r="W829" i="44" s="1"/>
  <c r="M245" i="44"/>
  <c r="M826" i="44" s="1"/>
  <c r="W264" i="44"/>
  <c r="W845" i="44" s="1"/>
  <c r="V264" i="44"/>
  <c r="V845" i="44" s="1"/>
  <c r="N246" i="44"/>
  <c r="N254" i="44"/>
  <c r="N835" i="44" s="1"/>
  <c r="X256" i="44"/>
  <c r="X837" i="44" s="1"/>
  <c r="G257" i="44"/>
  <c r="G838" i="44" s="1"/>
  <c r="U260" i="44"/>
  <c r="U841" i="44" s="1"/>
  <c r="T261" i="44"/>
  <c r="T842" i="44" s="1"/>
  <c r="H260" i="44"/>
  <c r="H841" i="44" s="1"/>
  <c r="U257" i="44"/>
  <c r="U838" i="44" s="1"/>
  <c r="W245" i="44"/>
  <c r="W826" i="44" s="1"/>
  <c r="M248" i="44"/>
  <c r="M829" i="44" s="1"/>
  <c r="M266" i="44"/>
  <c r="M847" i="44" s="1"/>
  <c r="H257" i="44"/>
  <c r="H838" i="44" s="1"/>
  <c r="H553" i="44"/>
  <c r="I550" i="44"/>
  <c r="G252" i="44"/>
  <c r="G833" i="44" s="1"/>
  <c r="H256" i="44"/>
  <c r="H837" i="44" s="1"/>
  <c r="W254" i="44"/>
  <c r="W835" i="44" s="1"/>
  <c r="V543" i="44"/>
  <c r="V1124" i="44" s="1"/>
  <c r="U534" i="44"/>
  <c r="U1115" i="44" s="1"/>
  <c r="S544" i="44"/>
  <c r="S1125" i="44" s="1"/>
  <c r="L539" i="44"/>
  <c r="V551" i="44"/>
  <c r="V1132" i="44" s="1"/>
  <c r="M541" i="44"/>
  <c r="M1122" i="44" s="1"/>
  <c r="H247" i="44"/>
  <c r="H828" i="44" s="1"/>
  <c r="X246" i="44"/>
  <c r="X827" i="44" s="1"/>
  <c r="G264" i="44"/>
  <c r="L542" i="44"/>
  <c r="N549" i="44"/>
  <c r="N1130" i="44" s="1"/>
  <c r="W547" i="44"/>
  <c r="W1128" i="44" s="1"/>
  <c r="H536" i="44"/>
  <c r="U533" i="44"/>
  <c r="U1114" i="44" s="1"/>
  <c r="M552" i="44"/>
  <c r="M1133" i="44" s="1"/>
  <c r="S247" i="44"/>
  <c r="S828" i="44" s="1"/>
  <c r="N265" i="44"/>
  <c r="N846" i="44" s="1"/>
  <c r="G265" i="44"/>
  <c r="G846" i="44" s="1"/>
  <c r="S537" i="44"/>
  <c r="S1118" i="44" s="1"/>
  <c r="W537" i="44"/>
  <c r="W1118" i="44" s="1"/>
  <c r="W554" i="44"/>
  <c r="W1135" i="44" s="1"/>
  <c r="U535" i="44"/>
  <c r="U1116" i="44" s="1"/>
  <c r="L532" i="44"/>
  <c r="H538" i="44"/>
  <c r="L548" i="44"/>
  <c r="W251" i="44"/>
  <c r="W832" i="44" s="1"/>
  <c r="U262" i="44"/>
  <c r="U843" i="44" s="1"/>
  <c r="R250" i="44"/>
  <c r="R831" i="44" s="1"/>
  <c r="M555" i="44"/>
  <c r="M1136" i="44" s="1"/>
  <c r="U545" i="44"/>
  <c r="U1126" i="44" s="1"/>
  <c r="I540" i="44"/>
  <c r="I1121" i="44" s="1"/>
  <c r="S546" i="44"/>
  <c r="S1127" i="44" s="1"/>
  <c r="R255" i="44"/>
  <c r="R836" i="44" s="1"/>
  <c r="X255" i="44"/>
  <c r="X836" i="44" s="1"/>
  <c r="L244" i="44"/>
  <c r="V253" i="44"/>
  <c r="V834" i="44" s="1"/>
  <c r="R249" i="44"/>
  <c r="R830" i="44" s="1"/>
  <c r="R258" i="44"/>
  <c r="R839" i="44" s="1"/>
  <c r="S263" i="44"/>
  <c r="S844" i="44" s="1"/>
  <c r="R259" i="44"/>
  <c r="R840" i="44" s="1"/>
  <c r="I259" i="44"/>
  <c r="I840" i="44" s="1"/>
  <c r="S267" i="44"/>
  <c r="S848" i="44" s="1"/>
  <c r="W252" i="44"/>
  <c r="W833" i="44" s="1"/>
  <c r="N247" i="44"/>
  <c r="V251" i="44"/>
  <c r="V832" i="44" s="1"/>
  <c r="M258" i="44"/>
  <c r="N258" i="44"/>
  <c r="N839" i="44" s="1"/>
  <c r="T253" i="44"/>
  <c r="T834" i="44" s="1"/>
  <c r="W253" i="44"/>
  <c r="W834" i="44" s="1"/>
  <c r="S258" i="44"/>
  <c r="S839" i="44" s="1"/>
  <c r="F249" i="44"/>
  <c r="I250" i="44"/>
  <c r="I831" i="44" s="1"/>
  <c r="L262" i="44"/>
  <c r="F265" i="44"/>
  <c r="I265" i="44"/>
  <c r="I846" i="44" s="1"/>
  <c r="T251" i="44"/>
  <c r="T832" i="44" s="1"/>
  <c r="R247" i="44"/>
  <c r="R828" i="44" s="1"/>
  <c r="H252" i="44"/>
  <c r="H833" i="44" s="1"/>
  <c r="N264" i="44"/>
  <c r="N845" i="44" s="1"/>
  <c r="T246" i="44"/>
  <c r="T827" i="44" s="1"/>
  <c r="T254" i="44"/>
  <c r="T835" i="44" s="1"/>
  <c r="I256" i="44"/>
  <c r="I837" i="44" s="1"/>
  <c r="T256" i="44"/>
  <c r="T837" i="44" s="1"/>
  <c r="M257" i="44"/>
  <c r="M838" i="44" s="1"/>
  <c r="V260" i="44"/>
  <c r="V841" i="44" s="1"/>
  <c r="F261" i="44"/>
  <c r="V252" i="44"/>
  <c r="V833" i="44" s="1"/>
  <c r="F267" i="44"/>
  <c r="X252" i="44"/>
  <c r="X833" i="44" s="1"/>
  <c r="B5" i="39"/>
  <c r="B5" i="46" s="1"/>
  <c r="B4" i="39"/>
  <c r="B4" i="46" s="1"/>
  <c r="B2" i="39"/>
  <c r="B2" i="46" s="1"/>
  <c r="B3" i="39"/>
  <c r="B3" i="46" s="1"/>
  <c r="K262" i="44" l="1"/>
  <c r="J262" i="44" s="1"/>
  <c r="J843" i="44" s="1"/>
  <c r="G4" i="44"/>
  <c r="G585" i="44" s="1"/>
  <c r="B585" i="44"/>
  <c r="P544" i="44"/>
  <c r="P1125" i="44" s="1"/>
  <c r="P258" i="44"/>
  <c r="P839" i="44" s="1"/>
  <c r="M839" i="44"/>
  <c r="P247" i="44"/>
  <c r="P828" i="44" s="1"/>
  <c r="N828" i="44"/>
  <c r="P532" i="44"/>
  <c r="P1113" i="44" s="1"/>
  <c r="L1113" i="44"/>
  <c r="K554" i="44"/>
  <c r="F1135" i="44"/>
  <c r="K247" i="44"/>
  <c r="P535" i="44"/>
  <c r="P1116" i="44" s="1"/>
  <c r="K543" i="44"/>
  <c r="K1124" i="44" s="1"/>
  <c r="K541" i="44"/>
  <c r="F1122" i="44"/>
  <c r="P539" i="44"/>
  <c r="P1120" i="44" s="1"/>
  <c r="L1120" i="44"/>
  <c r="P253" i="44"/>
  <c r="P834" i="44" s="1"/>
  <c r="M834" i="44"/>
  <c r="P548" i="44"/>
  <c r="P1129" i="44" s="1"/>
  <c r="L1129" i="44"/>
  <c r="K261" i="44"/>
  <c r="F842" i="44"/>
  <c r="P244" i="44"/>
  <c r="P825" i="44" s="1"/>
  <c r="L825" i="44"/>
  <c r="K245" i="44"/>
  <c r="H826" i="44"/>
  <c r="P546" i="44"/>
  <c r="P1127" i="44" s="1"/>
  <c r="L1127" i="44"/>
  <c r="P547" i="44"/>
  <c r="P1128" i="44" s="1"/>
  <c r="M1128" i="44"/>
  <c r="K267" i="44"/>
  <c r="F848" i="44"/>
  <c r="P246" i="44"/>
  <c r="P827" i="44" s="1"/>
  <c r="N827" i="44"/>
  <c r="K553" i="44"/>
  <c r="H1134" i="44"/>
  <c r="K265" i="44"/>
  <c r="F846" i="44"/>
  <c r="K536" i="44"/>
  <c r="H1117" i="44"/>
  <c r="K538" i="44"/>
  <c r="H1119" i="44"/>
  <c r="P262" i="44"/>
  <c r="P843" i="44" s="1"/>
  <c r="L843" i="44"/>
  <c r="P551" i="44"/>
  <c r="P1132" i="44" s="1"/>
  <c r="L1132" i="44"/>
  <c r="K539" i="44"/>
  <c r="F1120" i="44"/>
  <c r="P536" i="44"/>
  <c r="P1117" i="44" s="1"/>
  <c r="K258" i="44"/>
  <c r="K248" i="44"/>
  <c r="G829" i="44"/>
  <c r="K550" i="44"/>
  <c r="I1131" i="44"/>
  <c r="P543" i="44"/>
  <c r="P1124" i="44" s="1"/>
  <c r="M1124" i="44"/>
  <c r="K249" i="44"/>
  <c r="F830" i="44"/>
  <c r="K545" i="44"/>
  <c r="P542" i="44"/>
  <c r="P1123" i="44" s="1"/>
  <c r="L1123" i="44"/>
  <c r="P545" i="44"/>
  <c r="P1126" i="44" s="1"/>
  <c r="M1126" i="44"/>
  <c r="K264" i="44"/>
  <c r="G845" i="44"/>
  <c r="K544" i="44"/>
  <c r="H1125" i="44"/>
  <c r="K254" i="44"/>
  <c r="I835" i="44"/>
  <c r="P259" i="44"/>
  <c r="P840" i="44" s="1"/>
  <c r="K537" i="44"/>
  <c r="P263" i="44"/>
  <c r="P844" i="44" s="1"/>
  <c r="K546" i="44"/>
  <c r="K533" i="44"/>
  <c r="K260" i="44"/>
  <c r="I23" i="47"/>
  <c r="P540" i="44"/>
  <c r="P1121" i="44" s="1"/>
  <c r="P537" i="44"/>
  <c r="P1118" i="44" s="1"/>
  <c r="K532" i="44"/>
  <c r="K534" i="44"/>
  <c r="P550" i="44"/>
  <c r="P1131" i="44" s="1"/>
  <c r="K266" i="44"/>
  <c r="K251" i="44"/>
  <c r="P245" i="44"/>
  <c r="P826" i="44" s="1"/>
  <c r="P248" i="44"/>
  <c r="P829" i="44" s="1"/>
  <c r="K548" i="44"/>
  <c r="P256" i="44"/>
  <c r="P837" i="44" s="1"/>
  <c r="P553" i="44"/>
  <c r="P1134" i="44" s="1"/>
  <c r="P555" i="44"/>
  <c r="P1136" i="44" s="1"/>
  <c r="K555" i="44"/>
  <c r="K549" i="44"/>
  <c r="K552" i="44"/>
  <c r="K246" i="44"/>
  <c r="X7" i="46"/>
  <c r="P251" i="44"/>
  <c r="P832" i="44" s="1"/>
  <c r="K252" i="44"/>
  <c r="K542" i="44"/>
  <c r="P250" i="44"/>
  <c r="P831" i="44" s="1"/>
  <c r="P549" i="44"/>
  <c r="P1130" i="44" s="1"/>
  <c r="K547" i="44"/>
  <c r="P552" i="44"/>
  <c r="P1133" i="44" s="1"/>
  <c r="P254" i="44"/>
  <c r="P835" i="44" s="1"/>
  <c r="K263" i="44"/>
  <c r="K256" i="44"/>
  <c r="P264" i="44"/>
  <c r="P845" i="44" s="1"/>
  <c r="K540" i="44"/>
  <c r="P266" i="44"/>
  <c r="P847" i="44" s="1"/>
  <c r="P267" i="44"/>
  <c r="P848" i="44" s="1"/>
  <c r="P252" i="44"/>
  <c r="P833" i="44" s="1"/>
  <c r="K253" i="44"/>
  <c r="K551" i="44"/>
  <c r="P249" i="44"/>
  <c r="P830" i="44" s="1"/>
  <c r="P534" i="44"/>
  <c r="P1115" i="44" s="1"/>
  <c r="K250" i="44"/>
  <c r="K535" i="44"/>
  <c r="P533" i="44"/>
  <c r="P1114" i="44" s="1"/>
  <c r="P257" i="44"/>
  <c r="P838" i="44" s="1"/>
  <c r="K244" i="44"/>
  <c r="P541" i="44"/>
  <c r="P1122" i="44" s="1"/>
  <c r="V326" i="44"/>
  <c r="V907" i="44" s="1"/>
  <c r="W326" i="44"/>
  <c r="W907" i="44" s="1"/>
  <c r="X326" i="44"/>
  <c r="X907" i="44" s="1"/>
  <c r="N326" i="44"/>
  <c r="N907" i="44" s="1"/>
  <c r="M326" i="44"/>
  <c r="M907" i="44" s="1"/>
  <c r="L326" i="44"/>
  <c r="I326" i="44"/>
  <c r="I907" i="44" s="1"/>
  <c r="F326" i="44"/>
  <c r="F907" i="44" s="1"/>
  <c r="R326" i="44"/>
  <c r="R907" i="44" s="1"/>
  <c r="R1284" i="44" s="1"/>
  <c r="S326" i="44"/>
  <c r="S907" i="44" s="1"/>
  <c r="U326" i="44"/>
  <c r="U907" i="44" s="1"/>
  <c r="H326" i="44"/>
  <c r="H907" i="44" s="1"/>
  <c r="G326" i="44"/>
  <c r="G907" i="44" s="1"/>
  <c r="T326" i="44"/>
  <c r="T907" i="44" s="1"/>
  <c r="H317" i="44"/>
  <c r="H898" i="44" s="1"/>
  <c r="G317" i="44"/>
  <c r="G898" i="44" s="1"/>
  <c r="F317" i="44"/>
  <c r="F898" i="44" s="1"/>
  <c r="T317" i="44"/>
  <c r="T898" i="44" s="1"/>
  <c r="U317" i="44"/>
  <c r="U898" i="44" s="1"/>
  <c r="V317" i="44"/>
  <c r="V898" i="44" s="1"/>
  <c r="W317" i="44"/>
  <c r="W898" i="44" s="1"/>
  <c r="X317" i="44"/>
  <c r="X898" i="44" s="1"/>
  <c r="I317" i="44"/>
  <c r="I898" i="44" s="1"/>
  <c r="S317" i="44"/>
  <c r="S898" i="44" s="1"/>
  <c r="R317" i="44"/>
  <c r="R898" i="44" s="1"/>
  <c r="N317" i="44"/>
  <c r="N898" i="44" s="1"/>
  <c r="M317" i="44"/>
  <c r="M898" i="44" s="1"/>
  <c r="L317" i="44"/>
  <c r="H42" i="44"/>
  <c r="H623" i="44" s="1"/>
  <c r="R42" i="44"/>
  <c r="R623" i="44" s="1"/>
  <c r="U42" i="44"/>
  <c r="U623" i="44" s="1"/>
  <c r="T42" i="44"/>
  <c r="T623" i="44" s="1"/>
  <c r="W42" i="44"/>
  <c r="W623" i="44" s="1"/>
  <c r="V42" i="44"/>
  <c r="V623" i="44" s="1"/>
  <c r="X42" i="44"/>
  <c r="X623" i="44" s="1"/>
  <c r="L42" i="44"/>
  <c r="L623" i="44" s="1"/>
  <c r="F42" i="44"/>
  <c r="F623" i="44" s="1"/>
  <c r="G42" i="44"/>
  <c r="G623" i="44" s="1"/>
  <c r="N42" i="44"/>
  <c r="N623" i="44" s="1"/>
  <c r="S42" i="44"/>
  <c r="S623" i="44" s="1"/>
  <c r="M42" i="44"/>
  <c r="M623" i="44" s="1"/>
  <c r="I42" i="44"/>
  <c r="I623" i="44" s="1"/>
  <c r="T333" i="44"/>
  <c r="T914" i="44" s="1"/>
  <c r="L333" i="44"/>
  <c r="L914" i="44" s="1"/>
  <c r="X333" i="44"/>
  <c r="X914" i="44" s="1"/>
  <c r="R333" i="44"/>
  <c r="R914" i="44" s="1"/>
  <c r="W333" i="44"/>
  <c r="W914" i="44" s="1"/>
  <c r="W1291" i="44" s="1"/>
  <c r="N333" i="44"/>
  <c r="N914" i="44" s="1"/>
  <c r="M333" i="44"/>
  <c r="M914" i="44" s="1"/>
  <c r="H333" i="44"/>
  <c r="H914" i="44" s="1"/>
  <c r="G333" i="44"/>
  <c r="G914" i="44" s="1"/>
  <c r="G1291" i="44" s="1"/>
  <c r="I333" i="44"/>
  <c r="I914" i="44" s="1"/>
  <c r="U333" i="44"/>
  <c r="U914" i="44" s="1"/>
  <c r="V333" i="44"/>
  <c r="V914" i="44" s="1"/>
  <c r="S333" i="44"/>
  <c r="S914" i="44" s="1"/>
  <c r="F333" i="44"/>
  <c r="T39" i="44"/>
  <c r="T620" i="44" s="1"/>
  <c r="L39" i="44"/>
  <c r="L620" i="44" s="1"/>
  <c r="N39" i="44"/>
  <c r="N620" i="44" s="1"/>
  <c r="V39" i="44"/>
  <c r="V620" i="44" s="1"/>
  <c r="F39" i="44"/>
  <c r="F620" i="44" s="1"/>
  <c r="H39" i="44"/>
  <c r="H620" i="44" s="1"/>
  <c r="U39" i="44"/>
  <c r="U620" i="44" s="1"/>
  <c r="R39" i="44"/>
  <c r="R620" i="44" s="1"/>
  <c r="M39" i="44"/>
  <c r="M620" i="44" s="1"/>
  <c r="W39" i="44"/>
  <c r="W620" i="44" s="1"/>
  <c r="S39" i="44"/>
  <c r="S620" i="44" s="1"/>
  <c r="X39" i="44"/>
  <c r="X620" i="44" s="1"/>
  <c r="I39" i="44"/>
  <c r="I620" i="44" s="1"/>
  <c r="G39" i="44"/>
  <c r="G620" i="44" s="1"/>
  <c r="M49" i="44"/>
  <c r="M630" i="44" s="1"/>
  <c r="N49" i="44"/>
  <c r="N630" i="44" s="1"/>
  <c r="X49" i="44"/>
  <c r="X630" i="44" s="1"/>
  <c r="R49" i="44"/>
  <c r="R630" i="44" s="1"/>
  <c r="G49" i="44"/>
  <c r="G630" i="44" s="1"/>
  <c r="H49" i="44"/>
  <c r="H630" i="44" s="1"/>
  <c r="T49" i="44"/>
  <c r="T630" i="44" s="1"/>
  <c r="I49" i="44"/>
  <c r="I630" i="44" s="1"/>
  <c r="W49" i="44"/>
  <c r="W630" i="44" s="1"/>
  <c r="S49" i="44"/>
  <c r="S630" i="44" s="1"/>
  <c r="F49" i="44"/>
  <c r="U49" i="44"/>
  <c r="U630" i="44" s="1"/>
  <c r="L49" i="44"/>
  <c r="V49" i="44"/>
  <c r="V630" i="44" s="1"/>
  <c r="U322" i="44"/>
  <c r="U903" i="44" s="1"/>
  <c r="L322" i="44"/>
  <c r="L903" i="44" s="1"/>
  <c r="V322" i="44"/>
  <c r="V903" i="44" s="1"/>
  <c r="R322" i="44"/>
  <c r="R903" i="44" s="1"/>
  <c r="I322" i="44"/>
  <c r="I903" i="44" s="1"/>
  <c r="M322" i="44"/>
  <c r="M903" i="44" s="1"/>
  <c r="F322" i="44"/>
  <c r="F903" i="44" s="1"/>
  <c r="H322" i="44"/>
  <c r="H903" i="44" s="1"/>
  <c r="G322" i="44"/>
  <c r="G903" i="44" s="1"/>
  <c r="T322" i="44"/>
  <c r="T903" i="44" s="1"/>
  <c r="T1280" i="44" s="1"/>
  <c r="S322" i="44"/>
  <c r="S903" i="44" s="1"/>
  <c r="X322" i="44"/>
  <c r="X903" i="44" s="1"/>
  <c r="N322" i="44"/>
  <c r="N903" i="44" s="1"/>
  <c r="W322" i="44"/>
  <c r="W903" i="44" s="1"/>
  <c r="F337" i="44"/>
  <c r="F918" i="44" s="1"/>
  <c r="T337" i="44"/>
  <c r="T918" i="44" s="1"/>
  <c r="N337" i="44"/>
  <c r="N918" i="44" s="1"/>
  <c r="H337" i="44"/>
  <c r="H918" i="44" s="1"/>
  <c r="M337" i="44"/>
  <c r="M918" i="44" s="1"/>
  <c r="I337" i="44"/>
  <c r="I918" i="44" s="1"/>
  <c r="S337" i="44"/>
  <c r="S918" i="44" s="1"/>
  <c r="G337" i="44"/>
  <c r="G918" i="44" s="1"/>
  <c r="L337" i="44"/>
  <c r="R337" i="44"/>
  <c r="R918" i="44" s="1"/>
  <c r="W337" i="44"/>
  <c r="W918" i="44" s="1"/>
  <c r="X337" i="44"/>
  <c r="X918" i="44" s="1"/>
  <c r="V337" i="44"/>
  <c r="V918" i="44" s="1"/>
  <c r="U337" i="44"/>
  <c r="U918" i="44" s="1"/>
  <c r="U336" i="44"/>
  <c r="U917" i="44" s="1"/>
  <c r="F336" i="44"/>
  <c r="F917" i="44" s="1"/>
  <c r="F1294" i="44" s="1"/>
  <c r="X336" i="44"/>
  <c r="X917" i="44" s="1"/>
  <c r="X1294" i="44" s="1"/>
  <c r="W336" i="44"/>
  <c r="W917" i="44" s="1"/>
  <c r="V336" i="44"/>
  <c r="V917" i="44" s="1"/>
  <c r="V1294" i="44" s="1"/>
  <c r="T336" i="44"/>
  <c r="T917" i="44" s="1"/>
  <c r="T1294" i="44" s="1"/>
  <c r="S336" i="44"/>
  <c r="S917" i="44" s="1"/>
  <c r="M336" i="44"/>
  <c r="M917" i="44" s="1"/>
  <c r="R336" i="44"/>
  <c r="R917" i="44" s="1"/>
  <c r="N336" i="44"/>
  <c r="N917" i="44" s="1"/>
  <c r="L336" i="44"/>
  <c r="I336" i="44"/>
  <c r="I917" i="44" s="1"/>
  <c r="H336" i="44"/>
  <c r="H917" i="44" s="1"/>
  <c r="G336" i="44"/>
  <c r="G917" i="44" s="1"/>
  <c r="L29" i="44"/>
  <c r="L610" i="44" s="1"/>
  <c r="X29" i="44"/>
  <c r="X610" i="44" s="1"/>
  <c r="G29" i="44"/>
  <c r="G610" i="44" s="1"/>
  <c r="V29" i="44"/>
  <c r="V610" i="44" s="1"/>
  <c r="H29" i="44"/>
  <c r="H610" i="44" s="1"/>
  <c r="N29" i="44"/>
  <c r="N610" i="44" s="1"/>
  <c r="R29" i="44"/>
  <c r="R610" i="44" s="1"/>
  <c r="F29" i="44"/>
  <c r="F610" i="44" s="1"/>
  <c r="W29" i="44"/>
  <c r="W610" i="44" s="1"/>
  <c r="S29" i="44"/>
  <c r="S610" i="44" s="1"/>
  <c r="U29" i="44"/>
  <c r="U610" i="44" s="1"/>
  <c r="I29" i="44"/>
  <c r="I610" i="44" s="1"/>
  <c r="T29" i="44"/>
  <c r="T610" i="44" s="1"/>
  <c r="M29" i="44"/>
  <c r="M610" i="44" s="1"/>
  <c r="H327" i="44"/>
  <c r="H908" i="44" s="1"/>
  <c r="H1285" i="44" s="1"/>
  <c r="G327" i="44"/>
  <c r="G908" i="44" s="1"/>
  <c r="I327" i="44"/>
  <c r="I908" i="44" s="1"/>
  <c r="L327" i="44"/>
  <c r="L908" i="44" s="1"/>
  <c r="M327" i="44"/>
  <c r="M908" i="44" s="1"/>
  <c r="N327" i="44"/>
  <c r="N908" i="44" s="1"/>
  <c r="R327" i="44"/>
  <c r="R908" i="44" s="1"/>
  <c r="S327" i="44"/>
  <c r="S908" i="44" s="1"/>
  <c r="T327" i="44"/>
  <c r="T908" i="44" s="1"/>
  <c r="U327" i="44"/>
  <c r="U908" i="44" s="1"/>
  <c r="V327" i="44"/>
  <c r="V908" i="44" s="1"/>
  <c r="W327" i="44"/>
  <c r="W908" i="44" s="1"/>
  <c r="X327" i="44"/>
  <c r="X908" i="44" s="1"/>
  <c r="F327" i="44"/>
  <c r="X323" i="44"/>
  <c r="X904" i="44" s="1"/>
  <c r="V323" i="44"/>
  <c r="V904" i="44" s="1"/>
  <c r="W323" i="44"/>
  <c r="W904" i="44" s="1"/>
  <c r="S323" i="44"/>
  <c r="S904" i="44" s="1"/>
  <c r="T323" i="44"/>
  <c r="T904" i="44" s="1"/>
  <c r="T1281" i="44" s="1"/>
  <c r="M323" i="44"/>
  <c r="M904" i="44" s="1"/>
  <c r="I323" i="44"/>
  <c r="I904" i="44" s="1"/>
  <c r="U323" i="44"/>
  <c r="U904" i="44" s="1"/>
  <c r="U1281" i="44" s="1"/>
  <c r="L323" i="44"/>
  <c r="L904" i="44" s="1"/>
  <c r="N323" i="44"/>
  <c r="N904" i="44" s="1"/>
  <c r="R323" i="44"/>
  <c r="R904" i="44" s="1"/>
  <c r="F323" i="44"/>
  <c r="F904" i="44" s="1"/>
  <c r="G323" i="44"/>
  <c r="G904" i="44" s="1"/>
  <c r="H323" i="44"/>
  <c r="H904" i="44" s="1"/>
  <c r="L50" i="44"/>
  <c r="L631" i="44" s="1"/>
  <c r="U50" i="44"/>
  <c r="U631" i="44" s="1"/>
  <c r="S50" i="44"/>
  <c r="S631" i="44" s="1"/>
  <c r="M50" i="44"/>
  <c r="M631" i="44" s="1"/>
  <c r="I50" i="44"/>
  <c r="I631" i="44" s="1"/>
  <c r="T50" i="44"/>
  <c r="T631" i="44" s="1"/>
  <c r="R50" i="44"/>
  <c r="R631" i="44" s="1"/>
  <c r="W50" i="44"/>
  <c r="W631" i="44" s="1"/>
  <c r="F50" i="44"/>
  <c r="F631" i="44" s="1"/>
  <c r="N50" i="44"/>
  <c r="N631" i="44" s="1"/>
  <c r="V50" i="44"/>
  <c r="V631" i="44" s="1"/>
  <c r="H50" i="44"/>
  <c r="H631" i="44" s="1"/>
  <c r="G50" i="44"/>
  <c r="G631" i="44" s="1"/>
  <c r="X50" i="44"/>
  <c r="X631" i="44" s="1"/>
  <c r="S330" i="44"/>
  <c r="S911" i="44" s="1"/>
  <c r="M330" i="44"/>
  <c r="M911" i="44" s="1"/>
  <c r="R330" i="44"/>
  <c r="R911" i="44" s="1"/>
  <c r="R1288" i="44" s="1"/>
  <c r="U330" i="44"/>
  <c r="U911" i="44" s="1"/>
  <c r="G330" i="44"/>
  <c r="G911" i="44" s="1"/>
  <c r="H330" i="44"/>
  <c r="H911" i="44" s="1"/>
  <c r="X330" i="44"/>
  <c r="X911" i="44" s="1"/>
  <c r="T330" i="44"/>
  <c r="T911" i="44" s="1"/>
  <c r="W330" i="44"/>
  <c r="W911" i="44" s="1"/>
  <c r="N330" i="44"/>
  <c r="N911" i="44" s="1"/>
  <c r="F330" i="44"/>
  <c r="F911" i="44" s="1"/>
  <c r="V330" i="44"/>
  <c r="V911" i="44" s="1"/>
  <c r="L330" i="44"/>
  <c r="I330" i="44"/>
  <c r="I911" i="44" s="1"/>
  <c r="R31" i="44"/>
  <c r="R612" i="44" s="1"/>
  <c r="X31" i="44"/>
  <c r="X612" i="44" s="1"/>
  <c r="T31" i="44"/>
  <c r="T612" i="44" s="1"/>
  <c r="G31" i="44"/>
  <c r="G612" i="44" s="1"/>
  <c r="V31" i="44"/>
  <c r="V612" i="44" s="1"/>
  <c r="U31" i="44"/>
  <c r="U612" i="44" s="1"/>
  <c r="N31" i="44"/>
  <c r="N612" i="44" s="1"/>
  <c r="W31" i="44"/>
  <c r="W612" i="44" s="1"/>
  <c r="S31" i="44"/>
  <c r="S612" i="44" s="1"/>
  <c r="M31" i="44"/>
  <c r="M612" i="44" s="1"/>
  <c r="H31" i="44"/>
  <c r="H612" i="44" s="1"/>
  <c r="I31" i="44"/>
  <c r="I612" i="44" s="1"/>
  <c r="L31" i="44"/>
  <c r="F31" i="44"/>
  <c r="I329" i="44"/>
  <c r="I910" i="44" s="1"/>
  <c r="G329" i="44"/>
  <c r="G910" i="44" s="1"/>
  <c r="X329" i="44"/>
  <c r="X910" i="44" s="1"/>
  <c r="F329" i="44"/>
  <c r="F910" i="44" s="1"/>
  <c r="W329" i="44"/>
  <c r="W910" i="44" s="1"/>
  <c r="V329" i="44"/>
  <c r="V910" i="44" s="1"/>
  <c r="U329" i="44"/>
  <c r="U910" i="44" s="1"/>
  <c r="L329" i="44"/>
  <c r="L910" i="44" s="1"/>
  <c r="H329" i="44"/>
  <c r="H910" i="44" s="1"/>
  <c r="M329" i="44"/>
  <c r="M910" i="44" s="1"/>
  <c r="R329" i="44"/>
  <c r="R910" i="44" s="1"/>
  <c r="N329" i="44"/>
  <c r="N910" i="44" s="1"/>
  <c r="S329" i="44"/>
  <c r="S910" i="44" s="1"/>
  <c r="T329" i="44"/>
  <c r="T910" i="44" s="1"/>
  <c r="N30" i="44"/>
  <c r="N611" i="44" s="1"/>
  <c r="R30" i="44"/>
  <c r="R611" i="44" s="1"/>
  <c r="X30" i="44"/>
  <c r="X611" i="44" s="1"/>
  <c r="S30" i="44"/>
  <c r="S611" i="44" s="1"/>
  <c r="T30" i="44"/>
  <c r="T611" i="44" s="1"/>
  <c r="V30" i="44"/>
  <c r="V611" i="44" s="1"/>
  <c r="W30" i="44"/>
  <c r="W611" i="44" s="1"/>
  <c r="L30" i="44"/>
  <c r="L611" i="44" s="1"/>
  <c r="F30" i="44"/>
  <c r="F611" i="44" s="1"/>
  <c r="U30" i="44"/>
  <c r="U611" i="44" s="1"/>
  <c r="I30" i="44"/>
  <c r="I611" i="44" s="1"/>
  <c r="H30" i="44"/>
  <c r="H611" i="44" s="1"/>
  <c r="M30" i="44"/>
  <c r="M611" i="44" s="1"/>
  <c r="G30" i="44"/>
  <c r="G611" i="44" s="1"/>
  <c r="V318" i="44"/>
  <c r="V899" i="44" s="1"/>
  <c r="R318" i="44"/>
  <c r="R899" i="44" s="1"/>
  <c r="T318" i="44"/>
  <c r="T899" i="44" s="1"/>
  <c r="G318" i="44"/>
  <c r="G899" i="44" s="1"/>
  <c r="I318" i="44"/>
  <c r="I899" i="44" s="1"/>
  <c r="S318" i="44"/>
  <c r="S899" i="44" s="1"/>
  <c r="L318" i="44"/>
  <c r="L899" i="44" s="1"/>
  <c r="F318" i="44"/>
  <c r="F899" i="44" s="1"/>
  <c r="W318" i="44"/>
  <c r="W899" i="44" s="1"/>
  <c r="N318" i="44"/>
  <c r="N899" i="44" s="1"/>
  <c r="X318" i="44"/>
  <c r="X899" i="44" s="1"/>
  <c r="U318" i="44"/>
  <c r="U899" i="44" s="1"/>
  <c r="M318" i="44"/>
  <c r="M899" i="44" s="1"/>
  <c r="H318" i="44"/>
  <c r="H899" i="44" s="1"/>
  <c r="F43" i="44"/>
  <c r="F624" i="44" s="1"/>
  <c r="S43" i="44"/>
  <c r="S624" i="44" s="1"/>
  <c r="H43" i="44"/>
  <c r="H624" i="44" s="1"/>
  <c r="T43" i="44"/>
  <c r="T624" i="44" s="1"/>
  <c r="U43" i="44"/>
  <c r="U624" i="44" s="1"/>
  <c r="I43" i="44"/>
  <c r="I624" i="44" s="1"/>
  <c r="G43" i="44"/>
  <c r="G624" i="44" s="1"/>
  <c r="R43" i="44"/>
  <c r="R624" i="44" s="1"/>
  <c r="X43" i="44"/>
  <c r="X624" i="44" s="1"/>
  <c r="N43" i="44"/>
  <c r="N624" i="44" s="1"/>
  <c r="W43" i="44"/>
  <c r="W624" i="44" s="1"/>
  <c r="L43" i="44"/>
  <c r="L624" i="44" s="1"/>
  <c r="V43" i="44"/>
  <c r="V624" i="44" s="1"/>
  <c r="M43" i="44"/>
  <c r="R51" i="44"/>
  <c r="R632" i="44" s="1"/>
  <c r="X51" i="44"/>
  <c r="X632" i="44" s="1"/>
  <c r="W51" i="44"/>
  <c r="W632" i="44" s="1"/>
  <c r="S51" i="44"/>
  <c r="S632" i="44" s="1"/>
  <c r="M51" i="44"/>
  <c r="M632" i="44" s="1"/>
  <c r="T51" i="44"/>
  <c r="T632" i="44" s="1"/>
  <c r="V51" i="44"/>
  <c r="V632" i="44" s="1"/>
  <c r="L51" i="44"/>
  <c r="L632" i="44" s="1"/>
  <c r="H51" i="44"/>
  <c r="H632" i="44" s="1"/>
  <c r="U51" i="44"/>
  <c r="U632" i="44" s="1"/>
  <c r="I51" i="44"/>
  <c r="I632" i="44" s="1"/>
  <c r="N51" i="44"/>
  <c r="N632" i="44" s="1"/>
  <c r="G51" i="44"/>
  <c r="G632" i="44" s="1"/>
  <c r="F51" i="44"/>
  <c r="M320" i="44"/>
  <c r="M901" i="44" s="1"/>
  <c r="L320" i="44"/>
  <c r="L901" i="44" s="1"/>
  <c r="X320" i="44"/>
  <c r="X901" i="44" s="1"/>
  <c r="N320" i="44"/>
  <c r="N901" i="44" s="1"/>
  <c r="G320" i="44"/>
  <c r="G901" i="44" s="1"/>
  <c r="F320" i="44"/>
  <c r="F901" i="44" s="1"/>
  <c r="S320" i="44"/>
  <c r="S901" i="44" s="1"/>
  <c r="V320" i="44"/>
  <c r="V901" i="44" s="1"/>
  <c r="T320" i="44"/>
  <c r="T901" i="44" s="1"/>
  <c r="U320" i="44"/>
  <c r="U901" i="44" s="1"/>
  <c r="U1278" i="44" s="1"/>
  <c r="I320" i="44"/>
  <c r="I901" i="44" s="1"/>
  <c r="H320" i="44"/>
  <c r="H901" i="44" s="1"/>
  <c r="W320" i="44"/>
  <c r="W901" i="44" s="1"/>
  <c r="W1278" i="44" s="1"/>
  <c r="R320" i="44"/>
  <c r="R901" i="44" s="1"/>
  <c r="R1278" i="44" s="1"/>
  <c r="V319" i="44"/>
  <c r="V900" i="44" s="1"/>
  <c r="M319" i="44"/>
  <c r="M900" i="44" s="1"/>
  <c r="F319" i="44"/>
  <c r="F900" i="44" s="1"/>
  <c r="N319" i="44"/>
  <c r="N900" i="44" s="1"/>
  <c r="W319" i="44"/>
  <c r="W900" i="44" s="1"/>
  <c r="T319" i="44"/>
  <c r="T900" i="44" s="1"/>
  <c r="X319" i="44"/>
  <c r="X900" i="44" s="1"/>
  <c r="H319" i="44"/>
  <c r="H900" i="44" s="1"/>
  <c r="G319" i="44"/>
  <c r="G900" i="44" s="1"/>
  <c r="I319" i="44"/>
  <c r="I900" i="44" s="1"/>
  <c r="S319" i="44"/>
  <c r="S900" i="44" s="1"/>
  <c r="U319" i="44"/>
  <c r="U900" i="44" s="1"/>
  <c r="R319" i="44"/>
  <c r="R900" i="44" s="1"/>
  <c r="L319" i="44"/>
  <c r="G33" i="44"/>
  <c r="G614" i="44" s="1"/>
  <c r="F33" i="44"/>
  <c r="F614" i="44" s="1"/>
  <c r="I33" i="44"/>
  <c r="I614" i="44" s="1"/>
  <c r="R33" i="44"/>
  <c r="R614" i="44" s="1"/>
  <c r="W33" i="44"/>
  <c r="W614" i="44" s="1"/>
  <c r="L33" i="44"/>
  <c r="L614" i="44" s="1"/>
  <c r="N33" i="44"/>
  <c r="N614" i="44" s="1"/>
  <c r="T33" i="44"/>
  <c r="T614" i="44" s="1"/>
  <c r="U33" i="44"/>
  <c r="U614" i="44" s="1"/>
  <c r="X33" i="44"/>
  <c r="X614" i="44" s="1"/>
  <c r="H33" i="44"/>
  <c r="H614" i="44" s="1"/>
  <c r="M33" i="44"/>
  <c r="M614" i="44" s="1"/>
  <c r="S33" i="44"/>
  <c r="S614" i="44" s="1"/>
  <c r="V33" i="44"/>
  <c r="V614" i="44" s="1"/>
  <c r="G47" i="44"/>
  <c r="G628" i="44" s="1"/>
  <c r="F47" i="44"/>
  <c r="F628" i="44" s="1"/>
  <c r="S47" i="44"/>
  <c r="S628" i="44" s="1"/>
  <c r="U47" i="44"/>
  <c r="U628" i="44" s="1"/>
  <c r="V47" i="44"/>
  <c r="V628" i="44" s="1"/>
  <c r="L47" i="44"/>
  <c r="L628" i="44" s="1"/>
  <c r="W47" i="44"/>
  <c r="W628" i="44" s="1"/>
  <c r="M47" i="44"/>
  <c r="M628" i="44" s="1"/>
  <c r="X47" i="44"/>
  <c r="X628" i="44" s="1"/>
  <c r="T47" i="44"/>
  <c r="T628" i="44" s="1"/>
  <c r="H47" i="44"/>
  <c r="H628" i="44" s="1"/>
  <c r="R47" i="44"/>
  <c r="R628" i="44" s="1"/>
  <c r="I47" i="44"/>
  <c r="I628" i="44" s="1"/>
  <c r="N47" i="44"/>
  <c r="N628" i="44" s="1"/>
  <c r="S45" i="44"/>
  <c r="S626" i="44" s="1"/>
  <c r="V45" i="44"/>
  <c r="V626" i="44" s="1"/>
  <c r="R45" i="44"/>
  <c r="R626" i="44" s="1"/>
  <c r="F45" i="44"/>
  <c r="F626" i="44" s="1"/>
  <c r="W45" i="44"/>
  <c r="W626" i="44" s="1"/>
  <c r="H45" i="44"/>
  <c r="H626" i="44" s="1"/>
  <c r="G45" i="44"/>
  <c r="G626" i="44" s="1"/>
  <c r="X45" i="44"/>
  <c r="X626" i="44" s="1"/>
  <c r="N45" i="44"/>
  <c r="N626" i="44" s="1"/>
  <c r="L45" i="44"/>
  <c r="L626" i="44" s="1"/>
  <c r="I45" i="44"/>
  <c r="I626" i="44" s="1"/>
  <c r="U45" i="44"/>
  <c r="U626" i="44" s="1"/>
  <c r="M45" i="44"/>
  <c r="M626" i="44" s="1"/>
  <c r="T45" i="44"/>
  <c r="T626" i="44" s="1"/>
  <c r="M32" i="44"/>
  <c r="M613" i="44" s="1"/>
  <c r="L32" i="44"/>
  <c r="L613" i="44" s="1"/>
  <c r="S32" i="44"/>
  <c r="S613" i="44" s="1"/>
  <c r="T32" i="44"/>
  <c r="T613" i="44" s="1"/>
  <c r="N32" i="44"/>
  <c r="N613" i="44" s="1"/>
  <c r="H32" i="44"/>
  <c r="H613" i="44" s="1"/>
  <c r="F32" i="44"/>
  <c r="F613" i="44" s="1"/>
  <c r="R32" i="44"/>
  <c r="R613" i="44" s="1"/>
  <c r="I32" i="44"/>
  <c r="I613" i="44" s="1"/>
  <c r="V32" i="44"/>
  <c r="V613" i="44" s="1"/>
  <c r="X32" i="44"/>
  <c r="X613" i="44" s="1"/>
  <c r="G32" i="44"/>
  <c r="G613" i="44" s="1"/>
  <c r="W32" i="44"/>
  <c r="W613" i="44" s="1"/>
  <c r="U32" i="44"/>
  <c r="U613" i="44" s="1"/>
  <c r="X35" i="44"/>
  <c r="X616" i="44" s="1"/>
  <c r="U35" i="44"/>
  <c r="U616" i="44" s="1"/>
  <c r="T35" i="44"/>
  <c r="T616" i="44" s="1"/>
  <c r="S35" i="44"/>
  <c r="S616" i="44" s="1"/>
  <c r="H35" i="44"/>
  <c r="H616" i="44" s="1"/>
  <c r="V35" i="44"/>
  <c r="V616" i="44" s="1"/>
  <c r="M35" i="44"/>
  <c r="M616" i="44" s="1"/>
  <c r="I35" i="44"/>
  <c r="I616" i="44" s="1"/>
  <c r="W35" i="44"/>
  <c r="W616" i="44" s="1"/>
  <c r="N35" i="44"/>
  <c r="N616" i="44" s="1"/>
  <c r="R35" i="44"/>
  <c r="R616" i="44" s="1"/>
  <c r="G35" i="44"/>
  <c r="G616" i="44" s="1"/>
  <c r="F35" i="44"/>
  <c r="F616" i="44" s="1"/>
  <c r="L35" i="44"/>
  <c r="X28" i="44"/>
  <c r="X609" i="44" s="1"/>
  <c r="T28" i="44"/>
  <c r="T609" i="44" s="1"/>
  <c r="G28" i="44"/>
  <c r="G609" i="44" s="1"/>
  <c r="R28" i="44"/>
  <c r="R609" i="44" s="1"/>
  <c r="M28" i="44"/>
  <c r="M609" i="44" s="1"/>
  <c r="V28" i="44"/>
  <c r="V609" i="44" s="1"/>
  <c r="F28" i="44"/>
  <c r="F609" i="44" s="1"/>
  <c r="U28" i="44"/>
  <c r="U609" i="44" s="1"/>
  <c r="N28" i="44"/>
  <c r="N609" i="44" s="1"/>
  <c r="I28" i="44"/>
  <c r="I609" i="44" s="1"/>
  <c r="L28" i="44"/>
  <c r="W28" i="44"/>
  <c r="W609" i="44" s="1"/>
  <c r="H28" i="44"/>
  <c r="H609" i="44" s="1"/>
  <c r="S28" i="44"/>
  <c r="S609" i="44" s="1"/>
  <c r="L331" i="44"/>
  <c r="L912" i="44" s="1"/>
  <c r="R331" i="44"/>
  <c r="R912" i="44" s="1"/>
  <c r="T331" i="44"/>
  <c r="T912" i="44" s="1"/>
  <c r="X331" i="44"/>
  <c r="X912" i="44" s="1"/>
  <c r="W331" i="44"/>
  <c r="W912" i="44" s="1"/>
  <c r="F331" i="44"/>
  <c r="F912" i="44" s="1"/>
  <c r="G331" i="44"/>
  <c r="G912" i="44" s="1"/>
  <c r="S331" i="44"/>
  <c r="S912" i="44" s="1"/>
  <c r="H331" i="44"/>
  <c r="H912" i="44" s="1"/>
  <c r="I331" i="44"/>
  <c r="I912" i="44" s="1"/>
  <c r="U331" i="44"/>
  <c r="U912" i="44" s="1"/>
  <c r="V331" i="44"/>
  <c r="V912" i="44" s="1"/>
  <c r="N331" i="44"/>
  <c r="N912" i="44" s="1"/>
  <c r="M331" i="44"/>
  <c r="M912" i="44" s="1"/>
  <c r="V38" i="44"/>
  <c r="V619" i="44" s="1"/>
  <c r="M38" i="44"/>
  <c r="M619" i="44" s="1"/>
  <c r="N38" i="44"/>
  <c r="N619" i="44" s="1"/>
  <c r="T38" i="44"/>
  <c r="T619" i="44" s="1"/>
  <c r="F38" i="44"/>
  <c r="F619" i="44" s="1"/>
  <c r="X38" i="44"/>
  <c r="X619" i="44" s="1"/>
  <c r="I38" i="44"/>
  <c r="I619" i="44" s="1"/>
  <c r="R38" i="44"/>
  <c r="R619" i="44" s="1"/>
  <c r="G38" i="44"/>
  <c r="G619" i="44" s="1"/>
  <c r="L38" i="44"/>
  <c r="H38" i="44"/>
  <c r="H619" i="44" s="1"/>
  <c r="U38" i="44"/>
  <c r="U619" i="44" s="1"/>
  <c r="S38" i="44"/>
  <c r="S619" i="44" s="1"/>
  <c r="W38" i="44"/>
  <c r="W619" i="44" s="1"/>
  <c r="H44" i="44"/>
  <c r="H625" i="44" s="1"/>
  <c r="V44" i="44"/>
  <c r="V625" i="44" s="1"/>
  <c r="T44" i="44"/>
  <c r="T625" i="44" s="1"/>
  <c r="U44" i="44"/>
  <c r="U625" i="44" s="1"/>
  <c r="N44" i="44"/>
  <c r="N625" i="44" s="1"/>
  <c r="X44" i="44"/>
  <c r="X625" i="44" s="1"/>
  <c r="R44" i="44"/>
  <c r="R625" i="44" s="1"/>
  <c r="F44" i="44"/>
  <c r="F625" i="44" s="1"/>
  <c r="M44" i="44"/>
  <c r="M625" i="44" s="1"/>
  <c r="L44" i="44"/>
  <c r="G44" i="44"/>
  <c r="G625" i="44" s="1"/>
  <c r="S44" i="44"/>
  <c r="S625" i="44" s="1"/>
  <c r="W44" i="44"/>
  <c r="W625" i="44" s="1"/>
  <c r="I44" i="44"/>
  <c r="I625" i="44" s="1"/>
  <c r="L332" i="44"/>
  <c r="L913" i="44" s="1"/>
  <c r="T332" i="44"/>
  <c r="T913" i="44" s="1"/>
  <c r="S332" i="44"/>
  <c r="S913" i="44" s="1"/>
  <c r="R332" i="44"/>
  <c r="R913" i="44" s="1"/>
  <c r="N332" i="44"/>
  <c r="N913" i="44" s="1"/>
  <c r="I332" i="44"/>
  <c r="I913" i="44" s="1"/>
  <c r="H332" i="44"/>
  <c r="H913" i="44" s="1"/>
  <c r="G332" i="44"/>
  <c r="G913" i="44" s="1"/>
  <c r="F332" i="44"/>
  <c r="W332" i="44"/>
  <c r="W913" i="44" s="1"/>
  <c r="M332" i="44"/>
  <c r="M913" i="44" s="1"/>
  <c r="X332" i="44"/>
  <c r="X913" i="44" s="1"/>
  <c r="V332" i="44"/>
  <c r="V913" i="44" s="1"/>
  <c r="U332" i="44"/>
  <c r="U913" i="44" s="1"/>
  <c r="N316" i="44"/>
  <c r="N897" i="44" s="1"/>
  <c r="G316" i="44"/>
  <c r="G897" i="44" s="1"/>
  <c r="U316" i="44"/>
  <c r="U897" i="44" s="1"/>
  <c r="I316" i="44"/>
  <c r="I897" i="44" s="1"/>
  <c r="F316" i="44"/>
  <c r="F897" i="44" s="1"/>
  <c r="S316" i="44"/>
  <c r="S897" i="44" s="1"/>
  <c r="W316" i="44"/>
  <c r="W897" i="44" s="1"/>
  <c r="R316" i="44"/>
  <c r="R897" i="44" s="1"/>
  <c r="T316" i="44"/>
  <c r="T897" i="44" s="1"/>
  <c r="M316" i="44"/>
  <c r="M897" i="44" s="1"/>
  <c r="V316" i="44"/>
  <c r="V897" i="44" s="1"/>
  <c r="L316" i="44"/>
  <c r="H316" i="44"/>
  <c r="H897" i="44" s="1"/>
  <c r="X316" i="44"/>
  <c r="X897" i="44" s="1"/>
  <c r="R37" i="44"/>
  <c r="R618" i="44" s="1"/>
  <c r="H37" i="44"/>
  <c r="H618" i="44" s="1"/>
  <c r="U37" i="44"/>
  <c r="U618" i="44" s="1"/>
  <c r="F37" i="44"/>
  <c r="F618" i="44" s="1"/>
  <c r="T37" i="44"/>
  <c r="T618" i="44" s="1"/>
  <c r="M37" i="44"/>
  <c r="M618" i="44" s="1"/>
  <c r="S37" i="44"/>
  <c r="S618" i="44" s="1"/>
  <c r="L37" i="44"/>
  <c r="L618" i="44" s="1"/>
  <c r="N37" i="44"/>
  <c r="V37" i="44"/>
  <c r="V618" i="44" s="1"/>
  <c r="X37" i="44"/>
  <c r="X618" i="44" s="1"/>
  <c r="W37" i="44"/>
  <c r="W618" i="44" s="1"/>
  <c r="G37" i="44"/>
  <c r="G618" i="44" s="1"/>
  <c r="I37" i="44"/>
  <c r="I618" i="44" s="1"/>
  <c r="S36" i="44"/>
  <c r="S617" i="44" s="1"/>
  <c r="F36" i="44"/>
  <c r="F617" i="44" s="1"/>
  <c r="G36" i="44"/>
  <c r="G617" i="44" s="1"/>
  <c r="I36" i="44"/>
  <c r="I617" i="44" s="1"/>
  <c r="R36" i="44"/>
  <c r="R617" i="44" s="1"/>
  <c r="V36" i="44"/>
  <c r="V617" i="44" s="1"/>
  <c r="U36" i="44"/>
  <c r="U617" i="44" s="1"/>
  <c r="M36" i="44"/>
  <c r="M617" i="44" s="1"/>
  <c r="H36" i="44"/>
  <c r="H617" i="44" s="1"/>
  <c r="X36" i="44"/>
  <c r="X617" i="44" s="1"/>
  <c r="T36" i="44"/>
  <c r="T617" i="44" s="1"/>
  <c r="W36" i="44"/>
  <c r="W617" i="44" s="1"/>
  <c r="N36" i="44"/>
  <c r="N617" i="44" s="1"/>
  <c r="L36" i="44"/>
  <c r="R328" i="44"/>
  <c r="R909" i="44" s="1"/>
  <c r="H328" i="44"/>
  <c r="H909" i="44" s="1"/>
  <c r="S328" i="44"/>
  <c r="S909" i="44" s="1"/>
  <c r="I328" i="44"/>
  <c r="I909" i="44" s="1"/>
  <c r="T328" i="44"/>
  <c r="T909" i="44" s="1"/>
  <c r="F328" i="44"/>
  <c r="F909" i="44" s="1"/>
  <c r="V328" i="44"/>
  <c r="V909" i="44" s="1"/>
  <c r="G328" i="44"/>
  <c r="G909" i="44" s="1"/>
  <c r="U328" i="44"/>
  <c r="U909" i="44" s="1"/>
  <c r="L328" i="44"/>
  <c r="L909" i="44" s="1"/>
  <c r="X328" i="44"/>
  <c r="X909" i="44" s="1"/>
  <c r="W328" i="44"/>
  <c r="W909" i="44" s="1"/>
  <c r="N328" i="44"/>
  <c r="N909" i="44" s="1"/>
  <c r="M328" i="44"/>
  <c r="M909" i="44" s="1"/>
  <c r="W338" i="44"/>
  <c r="W919" i="44" s="1"/>
  <c r="L338" i="44"/>
  <c r="L919" i="44" s="1"/>
  <c r="S338" i="44"/>
  <c r="S919" i="44" s="1"/>
  <c r="N338" i="44"/>
  <c r="N919" i="44" s="1"/>
  <c r="V338" i="44"/>
  <c r="V919" i="44" s="1"/>
  <c r="V1296" i="44" s="1"/>
  <c r="U338" i="44"/>
  <c r="U919" i="44" s="1"/>
  <c r="F338" i="44"/>
  <c r="F919" i="44" s="1"/>
  <c r="G338" i="44"/>
  <c r="G919" i="44" s="1"/>
  <c r="X338" i="44"/>
  <c r="X919" i="44" s="1"/>
  <c r="R338" i="44"/>
  <c r="R919" i="44" s="1"/>
  <c r="I338" i="44"/>
  <c r="I919" i="44" s="1"/>
  <c r="I1296" i="44" s="1"/>
  <c r="M338" i="44"/>
  <c r="M919" i="44" s="1"/>
  <c r="T338" i="44"/>
  <c r="T919" i="44" s="1"/>
  <c r="H338" i="44"/>
  <c r="H919" i="44" s="1"/>
  <c r="X335" i="44"/>
  <c r="X916" i="44" s="1"/>
  <c r="S335" i="44"/>
  <c r="S916" i="44" s="1"/>
  <c r="V335" i="44"/>
  <c r="V916" i="44" s="1"/>
  <c r="M335" i="44"/>
  <c r="M916" i="44" s="1"/>
  <c r="T335" i="44"/>
  <c r="T916" i="44" s="1"/>
  <c r="H335" i="44"/>
  <c r="H916" i="44" s="1"/>
  <c r="L335" i="44"/>
  <c r="L916" i="44" s="1"/>
  <c r="I335" i="44"/>
  <c r="I916" i="44" s="1"/>
  <c r="U335" i="44"/>
  <c r="U916" i="44" s="1"/>
  <c r="R335" i="44"/>
  <c r="R916" i="44" s="1"/>
  <c r="F335" i="44"/>
  <c r="F916" i="44" s="1"/>
  <c r="W335" i="44"/>
  <c r="W916" i="44" s="1"/>
  <c r="G335" i="44"/>
  <c r="G916" i="44" s="1"/>
  <c r="N335" i="44"/>
  <c r="N916" i="44" s="1"/>
  <c r="M48" i="44"/>
  <c r="M629" i="44" s="1"/>
  <c r="R48" i="44"/>
  <c r="R629" i="44" s="1"/>
  <c r="V48" i="44"/>
  <c r="V629" i="44" s="1"/>
  <c r="N48" i="44"/>
  <c r="N629" i="44" s="1"/>
  <c r="H48" i="44"/>
  <c r="H629" i="44" s="1"/>
  <c r="T48" i="44"/>
  <c r="T629" i="44" s="1"/>
  <c r="G48" i="44"/>
  <c r="G629" i="44" s="1"/>
  <c r="F48" i="44"/>
  <c r="F629" i="44" s="1"/>
  <c r="L48" i="44"/>
  <c r="L629" i="44" s="1"/>
  <c r="I48" i="44"/>
  <c r="I629" i="44" s="1"/>
  <c r="X48" i="44"/>
  <c r="X629" i="44" s="1"/>
  <c r="W48" i="44"/>
  <c r="W629" i="44" s="1"/>
  <c r="U48" i="44"/>
  <c r="U629" i="44" s="1"/>
  <c r="S48" i="44"/>
  <c r="S629" i="44" s="1"/>
  <c r="V321" i="44"/>
  <c r="V902" i="44" s="1"/>
  <c r="F321" i="44"/>
  <c r="F902" i="44" s="1"/>
  <c r="I321" i="44"/>
  <c r="I902" i="44" s="1"/>
  <c r="M321" i="44"/>
  <c r="M902" i="44" s="1"/>
  <c r="S321" i="44"/>
  <c r="S902" i="44" s="1"/>
  <c r="R321" i="44"/>
  <c r="R902" i="44" s="1"/>
  <c r="L321" i="44"/>
  <c r="L902" i="44" s="1"/>
  <c r="N321" i="44"/>
  <c r="N902" i="44" s="1"/>
  <c r="X321" i="44"/>
  <c r="X902" i="44" s="1"/>
  <c r="U321" i="44"/>
  <c r="U902" i="44" s="1"/>
  <c r="H321" i="44"/>
  <c r="H902" i="44" s="1"/>
  <c r="H1279" i="44" s="1"/>
  <c r="W321" i="44"/>
  <c r="W902" i="44" s="1"/>
  <c r="T321" i="44"/>
  <c r="T902" i="44" s="1"/>
  <c r="G321" i="44"/>
  <c r="G902" i="44" s="1"/>
  <c r="R34" i="44"/>
  <c r="R615" i="44" s="1"/>
  <c r="N34" i="44"/>
  <c r="N615" i="44" s="1"/>
  <c r="I34" i="44"/>
  <c r="I615" i="44" s="1"/>
  <c r="S34" i="44"/>
  <c r="S615" i="44" s="1"/>
  <c r="L34" i="44"/>
  <c r="L615" i="44" s="1"/>
  <c r="F34" i="44"/>
  <c r="F615" i="44" s="1"/>
  <c r="V34" i="44"/>
  <c r="V615" i="44" s="1"/>
  <c r="W34" i="44"/>
  <c r="W615" i="44" s="1"/>
  <c r="G34" i="44"/>
  <c r="G615" i="44" s="1"/>
  <c r="X34" i="44"/>
  <c r="X615" i="44" s="1"/>
  <c r="H34" i="44"/>
  <c r="H615" i="44" s="1"/>
  <c r="U34" i="44"/>
  <c r="U615" i="44" s="1"/>
  <c r="M34" i="44"/>
  <c r="M615" i="44" s="1"/>
  <c r="T34" i="44"/>
  <c r="T615" i="44" s="1"/>
  <c r="X46" i="44"/>
  <c r="X627" i="44" s="1"/>
  <c r="H46" i="44"/>
  <c r="H627" i="44" s="1"/>
  <c r="T46" i="44"/>
  <c r="T627" i="44" s="1"/>
  <c r="N46" i="44"/>
  <c r="N627" i="44" s="1"/>
  <c r="I46" i="44"/>
  <c r="I627" i="44" s="1"/>
  <c r="U46" i="44"/>
  <c r="U627" i="44" s="1"/>
  <c r="V46" i="44"/>
  <c r="V627" i="44" s="1"/>
  <c r="L46" i="44"/>
  <c r="L627" i="44" s="1"/>
  <c r="G46" i="44"/>
  <c r="G627" i="44" s="1"/>
  <c r="S46" i="44"/>
  <c r="S627" i="44" s="1"/>
  <c r="M46" i="44"/>
  <c r="M627" i="44" s="1"/>
  <c r="W46" i="44"/>
  <c r="W627" i="44" s="1"/>
  <c r="F46" i="44"/>
  <c r="R46" i="44"/>
  <c r="R627" i="44" s="1"/>
  <c r="N334" i="44"/>
  <c r="N915" i="44" s="1"/>
  <c r="R334" i="44"/>
  <c r="R915" i="44" s="1"/>
  <c r="X334" i="44"/>
  <c r="X915" i="44" s="1"/>
  <c r="S334" i="44"/>
  <c r="S915" i="44" s="1"/>
  <c r="I334" i="44"/>
  <c r="I915" i="44" s="1"/>
  <c r="U334" i="44"/>
  <c r="U915" i="44" s="1"/>
  <c r="L334" i="44"/>
  <c r="L915" i="44" s="1"/>
  <c r="V334" i="44"/>
  <c r="V915" i="44" s="1"/>
  <c r="G334" i="44"/>
  <c r="G915" i="44" s="1"/>
  <c r="W334" i="44"/>
  <c r="W915" i="44" s="1"/>
  <c r="T334" i="44"/>
  <c r="T915" i="44" s="1"/>
  <c r="F334" i="44"/>
  <c r="F915" i="44" s="1"/>
  <c r="F1292" i="44" s="1"/>
  <c r="H334" i="44"/>
  <c r="H915" i="44" s="1"/>
  <c r="M334" i="44"/>
  <c r="M915" i="44" s="1"/>
  <c r="U325" i="44"/>
  <c r="U906" i="44" s="1"/>
  <c r="N325" i="44"/>
  <c r="N906" i="44" s="1"/>
  <c r="T325" i="44"/>
  <c r="T906" i="44" s="1"/>
  <c r="I325" i="44"/>
  <c r="I906" i="44" s="1"/>
  <c r="M325" i="44"/>
  <c r="M906" i="44" s="1"/>
  <c r="V325" i="44"/>
  <c r="V906" i="44" s="1"/>
  <c r="X325" i="44"/>
  <c r="X906" i="44" s="1"/>
  <c r="L325" i="44"/>
  <c r="G325" i="44"/>
  <c r="G906" i="44" s="1"/>
  <c r="R325" i="44"/>
  <c r="R906" i="44" s="1"/>
  <c r="H325" i="44"/>
  <c r="H906" i="44" s="1"/>
  <c r="S325" i="44"/>
  <c r="S906" i="44" s="1"/>
  <c r="W325" i="44"/>
  <c r="W906" i="44" s="1"/>
  <c r="F325" i="44"/>
  <c r="S40" i="44"/>
  <c r="S621" i="44" s="1"/>
  <c r="G40" i="44"/>
  <c r="G621" i="44" s="1"/>
  <c r="M40" i="44"/>
  <c r="M621" i="44" s="1"/>
  <c r="N40" i="44"/>
  <c r="N621" i="44" s="1"/>
  <c r="V40" i="44"/>
  <c r="V621" i="44" s="1"/>
  <c r="T40" i="44"/>
  <c r="T621" i="44" s="1"/>
  <c r="X40" i="44"/>
  <c r="X621" i="44" s="1"/>
  <c r="R40" i="44"/>
  <c r="R621" i="44" s="1"/>
  <c r="I40" i="44"/>
  <c r="I621" i="44" s="1"/>
  <c r="L40" i="44"/>
  <c r="H40" i="44"/>
  <c r="H621" i="44" s="1"/>
  <c r="F40" i="44"/>
  <c r="F621" i="44" s="1"/>
  <c r="U40" i="44"/>
  <c r="U621" i="44" s="1"/>
  <c r="W40" i="44"/>
  <c r="W621" i="44" s="1"/>
  <c r="R324" i="44"/>
  <c r="R905" i="44" s="1"/>
  <c r="N324" i="44"/>
  <c r="N905" i="44" s="1"/>
  <c r="V324" i="44"/>
  <c r="V905" i="44" s="1"/>
  <c r="L324" i="44"/>
  <c r="L905" i="44" s="1"/>
  <c r="T324" i="44"/>
  <c r="T905" i="44" s="1"/>
  <c r="I324" i="44"/>
  <c r="I905" i="44" s="1"/>
  <c r="U324" i="44"/>
  <c r="U905" i="44" s="1"/>
  <c r="S324" i="44"/>
  <c r="S905" i="44" s="1"/>
  <c r="F324" i="44"/>
  <c r="F905" i="44" s="1"/>
  <c r="M324" i="44"/>
  <c r="M905" i="44" s="1"/>
  <c r="G324" i="44"/>
  <c r="G905" i="44" s="1"/>
  <c r="H324" i="44"/>
  <c r="H905" i="44" s="1"/>
  <c r="W324" i="44"/>
  <c r="W905" i="44" s="1"/>
  <c r="X324" i="44"/>
  <c r="X905" i="44" s="1"/>
  <c r="X1282" i="44" s="1"/>
  <c r="H339" i="44"/>
  <c r="H920" i="44" s="1"/>
  <c r="H1297" i="44" s="1"/>
  <c r="S339" i="44"/>
  <c r="S920" i="44" s="1"/>
  <c r="F339" i="44"/>
  <c r="F920" i="44" s="1"/>
  <c r="G339" i="44"/>
  <c r="G920" i="44" s="1"/>
  <c r="M339" i="44"/>
  <c r="M920" i="44" s="1"/>
  <c r="N339" i="44"/>
  <c r="N920" i="44" s="1"/>
  <c r="R339" i="44"/>
  <c r="R920" i="44" s="1"/>
  <c r="W339" i="44"/>
  <c r="W920" i="44" s="1"/>
  <c r="V339" i="44"/>
  <c r="V920" i="44" s="1"/>
  <c r="X339" i="44"/>
  <c r="X920" i="44" s="1"/>
  <c r="T339" i="44"/>
  <c r="T920" i="44" s="1"/>
  <c r="I339" i="44"/>
  <c r="I920" i="44" s="1"/>
  <c r="U339" i="44"/>
  <c r="U920" i="44" s="1"/>
  <c r="L339" i="44"/>
  <c r="L920" i="44" s="1"/>
  <c r="L41" i="44"/>
  <c r="L622" i="44" s="1"/>
  <c r="W41" i="44"/>
  <c r="W622" i="44" s="1"/>
  <c r="V41" i="44"/>
  <c r="V622" i="44" s="1"/>
  <c r="N41" i="44"/>
  <c r="N622" i="44" s="1"/>
  <c r="H41" i="44"/>
  <c r="H622" i="44" s="1"/>
  <c r="S41" i="44"/>
  <c r="S622" i="44" s="1"/>
  <c r="G41" i="44"/>
  <c r="G622" i="44" s="1"/>
  <c r="M41" i="44"/>
  <c r="M622" i="44" s="1"/>
  <c r="I41" i="44"/>
  <c r="I622" i="44" s="1"/>
  <c r="T41" i="44"/>
  <c r="T622" i="44" s="1"/>
  <c r="U41" i="44"/>
  <c r="U622" i="44" s="1"/>
  <c r="X41" i="44"/>
  <c r="X622" i="44" s="1"/>
  <c r="R41" i="44"/>
  <c r="R622" i="44" s="1"/>
  <c r="F41" i="44"/>
  <c r="F622" i="44" s="1"/>
  <c r="F352" i="44"/>
  <c r="F933" i="44" s="1"/>
  <c r="G352" i="44"/>
  <c r="G933" i="44" s="1"/>
  <c r="V352" i="44"/>
  <c r="V933" i="44" s="1"/>
  <c r="X352" i="44"/>
  <c r="X933" i="44" s="1"/>
  <c r="U352" i="44"/>
  <c r="U933" i="44" s="1"/>
  <c r="N352" i="44"/>
  <c r="N933" i="44" s="1"/>
  <c r="L352" i="44"/>
  <c r="L933" i="44" s="1"/>
  <c r="I352" i="44"/>
  <c r="I933" i="44" s="1"/>
  <c r="R352" i="44"/>
  <c r="R933" i="44" s="1"/>
  <c r="M352" i="44"/>
  <c r="M933" i="44" s="1"/>
  <c r="S352" i="44"/>
  <c r="S933" i="44" s="1"/>
  <c r="T352" i="44"/>
  <c r="T933" i="44" s="1"/>
  <c r="H352" i="44"/>
  <c r="H933" i="44" s="1"/>
  <c r="W352" i="44"/>
  <c r="W933" i="44" s="1"/>
  <c r="L62" i="44"/>
  <c r="L643" i="44" s="1"/>
  <c r="I62" i="44"/>
  <c r="I643" i="44" s="1"/>
  <c r="H62" i="44"/>
  <c r="H643" i="44" s="1"/>
  <c r="T62" i="44"/>
  <c r="T643" i="44" s="1"/>
  <c r="G62" i="44"/>
  <c r="G643" i="44" s="1"/>
  <c r="N62" i="44"/>
  <c r="N643" i="44" s="1"/>
  <c r="W62" i="44"/>
  <c r="W643" i="44" s="1"/>
  <c r="V62" i="44"/>
  <c r="V643" i="44" s="1"/>
  <c r="X62" i="44"/>
  <c r="X643" i="44" s="1"/>
  <c r="F62" i="44"/>
  <c r="R62" i="44"/>
  <c r="R643" i="44" s="1"/>
  <c r="U62" i="44"/>
  <c r="U643" i="44" s="1"/>
  <c r="S62" i="44"/>
  <c r="S643" i="44" s="1"/>
  <c r="M62" i="44"/>
  <c r="M68" i="44"/>
  <c r="M649" i="44" s="1"/>
  <c r="G68" i="44"/>
  <c r="G649" i="44" s="1"/>
  <c r="L68" i="44"/>
  <c r="L649" i="44" s="1"/>
  <c r="X68" i="44"/>
  <c r="X649" i="44" s="1"/>
  <c r="H68" i="44"/>
  <c r="H649" i="44" s="1"/>
  <c r="N68" i="44"/>
  <c r="N649" i="44" s="1"/>
  <c r="F68" i="44"/>
  <c r="F649" i="44" s="1"/>
  <c r="R68" i="44"/>
  <c r="R649" i="44" s="1"/>
  <c r="I68" i="44"/>
  <c r="I649" i="44" s="1"/>
  <c r="S68" i="44"/>
  <c r="S649" i="44" s="1"/>
  <c r="T68" i="44"/>
  <c r="T649" i="44" s="1"/>
  <c r="U68" i="44"/>
  <c r="U649" i="44" s="1"/>
  <c r="W68" i="44"/>
  <c r="W649" i="44" s="1"/>
  <c r="V68" i="44"/>
  <c r="V649" i="44" s="1"/>
  <c r="L363" i="44"/>
  <c r="L944" i="44" s="1"/>
  <c r="U363" i="44"/>
  <c r="U944" i="44" s="1"/>
  <c r="F363" i="44"/>
  <c r="F944" i="44" s="1"/>
  <c r="V363" i="44"/>
  <c r="V944" i="44" s="1"/>
  <c r="N363" i="44"/>
  <c r="N944" i="44" s="1"/>
  <c r="T363" i="44"/>
  <c r="T944" i="44" s="1"/>
  <c r="G363" i="44"/>
  <c r="G944" i="44" s="1"/>
  <c r="R363" i="44"/>
  <c r="R944" i="44" s="1"/>
  <c r="S363" i="44"/>
  <c r="S944" i="44" s="1"/>
  <c r="H363" i="44"/>
  <c r="H944" i="44" s="1"/>
  <c r="M363" i="44"/>
  <c r="M944" i="44" s="1"/>
  <c r="I363" i="44"/>
  <c r="I944" i="44" s="1"/>
  <c r="W363" i="44"/>
  <c r="W944" i="44" s="1"/>
  <c r="X363" i="44"/>
  <c r="X944" i="44" s="1"/>
  <c r="V53" i="44"/>
  <c r="V634" i="44" s="1"/>
  <c r="R53" i="44"/>
  <c r="R634" i="44" s="1"/>
  <c r="G53" i="44"/>
  <c r="G634" i="44" s="1"/>
  <c r="X53" i="44"/>
  <c r="X634" i="44" s="1"/>
  <c r="W53" i="44"/>
  <c r="W634" i="44" s="1"/>
  <c r="M53" i="44"/>
  <c r="M634" i="44" s="1"/>
  <c r="T53" i="44"/>
  <c r="T634" i="44" s="1"/>
  <c r="N53" i="44"/>
  <c r="N634" i="44" s="1"/>
  <c r="I53" i="44"/>
  <c r="I634" i="44" s="1"/>
  <c r="L53" i="44"/>
  <c r="L634" i="44" s="1"/>
  <c r="H53" i="44"/>
  <c r="H634" i="44" s="1"/>
  <c r="S53" i="44"/>
  <c r="S634" i="44" s="1"/>
  <c r="U53" i="44"/>
  <c r="U634" i="44" s="1"/>
  <c r="F53" i="44"/>
  <c r="F634" i="44" s="1"/>
  <c r="S63" i="44"/>
  <c r="S644" i="44" s="1"/>
  <c r="X63" i="44"/>
  <c r="X644" i="44" s="1"/>
  <c r="F63" i="44"/>
  <c r="F644" i="44" s="1"/>
  <c r="V63" i="44"/>
  <c r="V644" i="44" s="1"/>
  <c r="U63" i="44"/>
  <c r="U644" i="44" s="1"/>
  <c r="R63" i="44"/>
  <c r="R644" i="44" s="1"/>
  <c r="T63" i="44"/>
  <c r="T644" i="44" s="1"/>
  <c r="N63" i="44"/>
  <c r="N644" i="44" s="1"/>
  <c r="M63" i="44"/>
  <c r="M644" i="44" s="1"/>
  <c r="W63" i="44"/>
  <c r="W644" i="44" s="1"/>
  <c r="G63" i="44"/>
  <c r="G644" i="44" s="1"/>
  <c r="L63" i="44"/>
  <c r="H63" i="44"/>
  <c r="H644" i="44" s="1"/>
  <c r="I63" i="44"/>
  <c r="I644" i="44" s="1"/>
  <c r="I350" i="44"/>
  <c r="I931" i="44" s="1"/>
  <c r="H350" i="44"/>
  <c r="H931" i="44" s="1"/>
  <c r="R350" i="44"/>
  <c r="R931" i="44" s="1"/>
  <c r="G350" i="44"/>
  <c r="G931" i="44" s="1"/>
  <c r="S350" i="44"/>
  <c r="S931" i="44" s="1"/>
  <c r="F350" i="44"/>
  <c r="T350" i="44"/>
  <c r="T931" i="44" s="1"/>
  <c r="X350" i="44"/>
  <c r="X931" i="44" s="1"/>
  <c r="W350" i="44"/>
  <c r="W931" i="44" s="1"/>
  <c r="V350" i="44"/>
  <c r="V931" i="44" s="1"/>
  <c r="U350" i="44"/>
  <c r="U931" i="44" s="1"/>
  <c r="N350" i="44"/>
  <c r="N931" i="44" s="1"/>
  <c r="M350" i="44"/>
  <c r="M931" i="44" s="1"/>
  <c r="L350" i="44"/>
  <c r="V65" i="44"/>
  <c r="V646" i="44" s="1"/>
  <c r="L65" i="44"/>
  <c r="L646" i="44" s="1"/>
  <c r="U65" i="44"/>
  <c r="U646" i="44" s="1"/>
  <c r="H65" i="44"/>
  <c r="H646" i="44" s="1"/>
  <c r="M65" i="44"/>
  <c r="M646" i="44" s="1"/>
  <c r="T65" i="44"/>
  <c r="T646" i="44" s="1"/>
  <c r="N65" i="44"/>
  <c r="N646" i="44" s="1"/>
  <c r="F65" i="44"/>
  <c r="F646" i="44" s="1"/>
  <c r="G65" i="44"/>
  <c r="G646" i="44" s="1"/>
  <c r="I65" i="44"/>
  <c r="I646" i="44" s="1"/>
  <c r="X65" i="44"/>
  <c r="X646" i="44" s="1"/>
  <c r="W65" i="44"/>
  <c r="W646" i="44" s="1"/>
  <c r="S65" i="44"/>
  <c r="S646" i="44" s="1"/>
  <c r="R65" i="44"/>
  <c r="R646" i="44" s="1"/>
  <c r="R345" i="44"/>
  <c r="R926" i="44" s="1"/>
  <c r="G345" i="44"/>
  <c r="G926" i="44" s="1"/>
  <c r="S345" i="44"/>
  <c r="S926" i="44" s="1"/>
  <c r="W345" i="44"/>
  <c r="W926" i="44" s="1"/>
  <c r="T345" i="44"/>
  <c r="T926" i="44" s="1"/>
  <c r="L345" i="44"/>
  <c r="L926" i="44" s="1"/>
  <c r="F345" i="44"/>
  <c r="F926" i="44" s="1"/>
  <c r="M345" i="44"/>
  <c r="M926" i="44" s="1"/>
  <c r="N345" i="44"/>
  <c r="N926" i="44" s="1"/>
  <c r="X345" i="44"/>
  <c r="X926" i="44" s="1"/>
  <c r="H345" i="44"/>
  <c r="H926" i="44" s="1"/>
  <c r="V345" i="44"/>
  <c r="V926" i="44" s="1"/>
  <c r="I345" i="44"/>
  <c r="I926" i="44" s="1"/>
  <c r="U345" i="44"/>
  <c r="U926" i="44" s="1"/>
  <c r="F71" i="44"/>
  <c r="F652" i="44" s="1"/>
  <c r="V71" i="44"/>
  <c r="V652" i="44" s="1"/>
  <c r="I71" i="44"/>
  <c r="I652" i="44" s="1"/>
  <c r="G71" i="44"/>
  <c r="G652" i="44" s="1"/>
  <c r="H71" i="44"/>
  <c r="H652" i="44" s="1"/>
  <c r="X71" i="44"/>
  <c r="X652" i="44" s="1"/>
  <c r="W71" i="44"/>
  <c r="W652" i="44" s="1"/>
  <c r="U71" i="44"/>
  <c r="U652" i="44" s="1"/>
  <c r="T71" i="44"/>
  <c r="T652" i="44" s="1"/>
  <c r="S71" i="44"/>
  <c r="S652" i="44" s="1"/>
  <c r="M71" i="44"/>
  <c r="M652" i="44" s="1"/>
  <c r="N71" i="44"/>
  <c r="N652" i="44" s="1"/>
  <c r="R71" i="44"/>
  <c r="R652" i="44" s="1"/>
  <c r="L71" i="44"/>
  <c r="N354" i="44"/>
  <c r="N935" i="44" s="1"/>
  <c r="M354" i="44"/>
  <c r="M935" i="44" s="1"/>
  <c r="L354" i="44"/>
  <c r="I354" i="44"/>
  <c r="I935" i="44" s="1"/>
  <c r="H354" i="44"/>
  <c r="H935" i="44" s="1"/>
  <c r="F354" i="44"/>
  <c r="F935" i="44" s="1"/>
  <c r="G354" i="44"/>
  <c r="G935" i="44" s="1"/>
  <c r="X354" i="44"/>
  <c r="X935" i="44" s="1"/>
  <c r="W354" i="44"/>
  <c r="W935" i="44" s="1"/>
  <c r="V354" i="44"/>
  <c r="V935" i="44" s="1"/>
  <c r="U354" i="44"/>
  <c r="U935" i="44" s="1"/>
  <c r="T354" i="44"/>
  <c r="T935" i="44" s="1"/>
  <c r="S354" i="44"/>
  <c r="S935" i="44" s="1"/>
  <c r="R354" i="44"/>
  <c r="R935" i="44" s="1"/>
  <c r="L69" i="44"/>
  <c r="L650" i="44" s="1"/>
  <c r="R69" i="44"/>
  <c r="R650" i="44" s="1"/>
  <c r="S69" i="44"/>
  <c r="S650" i="44" s="1"/>
  <c r="T69" i="44"/>
  <c r="T650" i="44" s="1"/>
  <c r="U69" i="44"/>
  <c r="U650" i="44" s="1"/>
  <c r="V69" i="44"/>
  <c r="V650" i="44" s="1"/>
  <c r="W69" i="44"/>
  <c r="W650" i="44" s="1"/>
  <c r="X69" i="44"/>
  <c r="X650" i="44" s="1"/>
  <c r="N69" i="44"/>
  <c r="N650" i="44" s="1"/>
  <c r="F69" i="44"/>
  <c r="F650" i="44" s="1"/>
  <c r="G69" i="44"/>
  <c r="G650" i="44" s="1"/>
  <c r="H69" i="44"/>
  <c r="H650" i="44" s="1"/>
  <c r="I69" i="44"/>
  <c r="I650" i="44" s="1"/>
  <c r="M69" i="44"/>
  <c r="M650" i="44" s="1"/>
  <c r="G356" i="44"/>
  <c r="G937" i="44" s="1"/>
  <c r="H356" i="44"/>
  <c r="H937" i="44" s="1"/>
  <c r="I356" i="44"/>
  <c r="I937" i="44" s="1"/>
  <c r="L356" i="44"/>
  <c r="L937" i="44" s="1"/>
  <c r="X356" i="44"/>
  <c r="X937" i="44" s="1"/>
  <c r="V356" i="44"/>
  <c r="V937" i="44" s="1"/>
  <c r="W356" i="44"/>
  <c r="W937" i="44" s="1"/>
  <c r="T356" i="44"/>
  <c r="T937" i="44" s="1"/>
  <c r="R356" i="44"/>
  <c r="R937" i="44" s="1"/>
  <c r="S356" i="44"/>
  <c r="S937" i="44" s="1"/>
  <c r="F356" i="44"/>
  <c r="U356" i="44"/>
  <c r="U937" i="44" s="1"/>
  <c r="N356" i="44"/>
  <c r="N937" i="44" s="1"/>
  <c r="M356" i="44"/>
  <c r="M937" i="44" s="1"/>
  <c r="V75" i="44"/>
  <c r="V656" i="44" s="1"/>
  <c r="U75" i="44"/>
  <c r="U656" i="44" s="1"/>
  <c r="G75" i="44"/>
  <c r="G656" i="44" s="1"/>
  <c r="F75" i="44"/>
  <c r="F656" i="44" s="1"/>
  <c r="W75" i="44"/>
  <c r="W656" i="44" s="1"/>
  <c r="H75" i="44"/>
  <c r="H656" i="44" s="1"/>
  <c r="S75" i="44"/>
  <c r="S656" i="44" s="1"/>
  <c r="M75" i="44"/>
  <c r="M656" i="44" s="1"/>
  <c r="T75" i="44"/>
  <c r="T656" i="44" s="1"/>
  <c r="R75" i="44"/>
  <c r="R656" i="44" s="1"/>
  <c r="L75" i="44"/>
  <c r="L656" i="44" s="1"/>
  <c r="I75" i="44"/>
  <c r="I656" i="44" s="1"/>
  <c r="X75" i="44"/>
  <c r="X656" i="44" s="1"/>
  <c r="N75" i="44"/>
  <c r="N656" i="44" s="1"/>
  <c r="X361" i="44"/>
  <c r="X942" i="44" s="1"/>
  <c r="I361" i="44"/>
  <c r="I942" i="44" s="1"/>
  <c r="M361" i="44"/>
  <c r="M942" i="44" s="1"/>
  <c r="R361" i="44"/>
  <c r="R942" i="44" s="1"/>
  <c r="S361" i="44"/>
  <c r="S942" i="44" s="1"/>
  <c r="V361" i="44"/>
  <c r="V942" i="44" s="1"/>
  <c r="L361" i="44"/>
  <c r="L942" i="44" s="1"/>
  <c r="N361" i="44"/>
  <c r="N942" i="44" s="1"/>
  <c r="W361" i="44"/>
  <c r="W942" i="44" s="1"/>
  <c r="U361" i="44"/>
  <c r="U942" i="44" s="1"/>
  <c r="G361" i="44"/>
  <c r="G942" i="44" s="1"/>
  <c r="H361" i="44"/>
  <c r="H942" i="44" s="1"/>
  <c r="F361" i="44"/>
  <c r="T361" i="44"/>
  <c r="T942" i="44" s="1"/>
  <c r="W70" i="44"/>
  <c r="W651" i="44" s="1"/>
  <c r="V70" i="44"/>
  <c r="V651" i="44" s="1"/>
  <c r="L70" i="44"/>
  <c r="L651" i="44" s="1"/>
  <c r="U70" i="44"/>
  <c r="U651" i="44" s="1"/>
  <c r="I70" i="44"/>
  <c r="I651" i="44" s="1"/>
  <c r="G70" i="44"/>
  <c r="G651" i="44" s="1"/>
  <c r="X70" i="44"/>
  <c r="X651" i="44" s="1"/>
  <c r="S70" i="44"/>
  <c r="S651" i="44" s="1"/>
  <c r="H70" i="44"/>
  <c r="H651" i="44" s="1"/>
  <c r="T70" i="44"/>
  <c r="T651" i="44" s="1"/>
  <c r="M70" i="44"/>
  <c r="M651" i="44" s="1"/>
  <c r="N70" i="44"/>
  <c r="N651" i="44" s="1"/>
  <c r="R70" i="44"/>
  <c r="R651" i="44" s="1"/>
  <c r="F70" i="44"/>
  <c r="F651" i="44" s="1"/>
  <c r="G362" i="44"/>
  <c r="G943" i="44" s="1"/>
  <c r="U362" i="44"/>
  <c r="U943" i="44" s="1"/>
  <c r="I362" i="44"/>
  <c r="I943" i="44" s="1"/>
  <c r="W362" i="44"/>
  <c r="W943" i="44" s="1"/>
  <c r="F362" i="44"/>
  <c r="F943" i="44" s="1"/>
  <c r="S362" i="44"/>
  <c r="S943" i="44" s="1"/>
  <c r="M362" i="44"/>
  <c r="M943" i="44" s="1"/>
  <c r="H362" i="44"/>
  <c r="H943" i="44" s="1"/>
  <c r="V362" i="44"/>
  <c r="V943" i="44" s="1"/>
  <c r="N362" i="44"/>
  <c r="N943" i="44" s="1"/>
  <c r="X362" i="44"/>
  <c r="X943" i="44" s="1"/>
  <c r="T362" i="44"/>
  <c r="T943" i="44" s="1"/>
  <c r="R362" i="44"/>
  <c r="R943" i="44" s="1"/>
  <c r="L362" i="44"/>
  <c r="U55" i="44"/>
  <c r="U636" i="44" s="1"/>
  <c r="V55" i="44"/>
  <c r="V636" i="44" s="1"/>
  <c r="W55" i="44"/>
  <c r="W636" i="44" s="1"/>
  <c r="X55" i="44"/>
  <c r="X636" i="44" s="1"/>
  <c r="T55" i="44"/>
  <c r="T636" i="44" s="1"/>
  <c r="H55" i="44"/>
  <c r="H636" i="44" s="1"/>
  <c r="G55" i="44"/>
  <c r="G636" i="44" s="1"/>
  <c r="F55" i="44"/>
  <c r="F636" i="44" s="1"/>
  <c r="I55" i="44"/>
  <c r="I636" i="44" s="1"/>
  <c r="L55" i="44"/>
  <c r="L636" i="44" s="1"/>
  <c r="M55" i="44"/>
  <c r="M636" i="44" s="1"/>
  <c r="N55" i="44"/>
  <c r="N636" i="44" s="1"/>
  <c r="R55" i="44"/>
  <c r="R636" i="44" s="1"/>
  <c r="S55" i="44"/>
  <c r="S636" i="44" s="1"/>
  <c r="X72" i="44"/>
  <c r="X653" i="44" s="1"/>
  <c r="F72" i="44"/>
  <c r="F653" i="44" s="1"/>
  <c r="M72" i="44"/>
  <c r="M653" i="44" s="1"/>
  <c r="T72" i="44"/>
  <c r="T653" i="44" s="1"/>
  <c r="L72" i="44"/>
  <c r="L653" i="44" s="1"/>
  <c r="V72" i="44"/>
  <c r="V653" i="44" s="1"/>
  <c r="G72" i="44"/>
  <c r="G653" i="44" s="1"/>
  <c r="U72" i="44"/>
  <c r="U653" i="44" s="1"/>
  <c r="W72" i="44"/>
  <c r="W653" i="44" s="1"/>
  <c r="R72" i="44"/>
  <c r="R653" i="44" s="1"/>
  <c r="H72" i="44"/>
  <c r="H653" i="44" s="1"/>
  <c r="I72" i="44"/>
  <c r="I653" i="44" s="1"/>
  <c r="N72" i="44"/>
  <c r="N653" i="44" s="1"/>
  <c r="S72" i="44"/>
  <c r="S653" i="44" s="1"/>
  <c r="I347" i="44"/>
  <c r="I928" i="44" s="1"/>
  <c r="T347" i="44"/>
  <c r="T928" i="44" s="1"/>
  <c r="X347" i="44"/>
  <c r="X928" i="44" s="1"/>
  <c r="N347" i="44"/>
  <c r="N928" i="44" s="1"/>
  <c r="M347" i="44"/>
  <c r="M928" i="44" s="1"/>
  <c r="F347" i="44"/>
  <c r="F928" i="44" s="1"/>
  <c r="W347" i="44"/>
  <c r="W928" i="44" s="1"/>
  <c r="L347" i="44"/>
  <c r="U347" i="44"/>
  <c r="U928" i="44" s="1"/>
  <c r="H347" i="44"/>
  <c r="H928" i="44" s="1"/>
  <c r="V347" i="44"/>
  <c r="V928" i="44" s="1"/>
  <c r="R347" i="44"/>
  <c r="R928" i="44" s="1"/>
  <c r="G347" i="44"/>
  <c r="G928" i="44" s="1"/>
  <c r="S347" i="44"/>
  <c r="S928" i="44" s="1"/>
  <c r="T341" i="44"/>
  <c r="T922" i="44" s="1"/>
  <c r="S341" i="44"/>
  <c r="S922" i="44" s="1"/>
  <c r="R341" i="44"/>
  <c r="R922" i="44" s="1"/>
  <c r="M341" i="44"/>
  <c r="M922" i="44" s="1"/>
  <c r="G341" i="44"/>
  <c r="G922" i="44" s="1"/>
  <c r="U341" i="44"/>
  <c r="U922" i="44" s="1"/>
  <c r="V341" i="44"/>
  <c r="V922" i="44" s="1"/>
  <c r="N341" i="44"/>
  <c r="N922" i="44" s="1"/>
  <c r="X341" i="44"/>
  <c r="X922" i="44" s="1"/>
  <c r="L341" i="44"/>
  <c r="W341" i="44"/>
  <c r="W922" i="44" s="1"/>
  <c r="I341" i="44"/>
  <c r="I922" i="44" s="1"/>
  <c r="F341" i="44"/>
  <c r="F922" i="44" s="1"/>
  <c r="H341" i="44"/>
  <c r="H922" i="44" s="1"/>
  <c r="M74" i="44"/>
  <c r="M655" i="44" s="1"/>
  <c r="L74" i="44"/>
  <c r="L655" i="44" s="1"/>
  <c r="F74" i="44"/>
  <c r="F655" i="44" s="1"/>
  <c r="G74" i="44"/>
  <c r="G655" i="44" s="1"/>
  <c r="H74" i="44"/>
  <c r="H655" i="44" s="1"/>
  <c r="S74" i="44"/>
  <c r="S655" i="44" s="1"/>
  <c r="R74" i="44"/>
  <c r="R655" i="44" s="1"/>
  <c r="X74" i="44"/>
  <c r="X655" i="44" s="1"/>
  <c r="W74" i="44"/>
  <c r="W655" i="44" s="1"/>
  <c r="N74" i="44"/>
  <c r="N655" i="44" s="1"/>
  <c r="I74" i="44"/>
  <c r="I655" i="44" s="1"/>
  <c r="V74" i="44"/>
  <c r="V655" i="44" s="1"/>
  <c r="U74" i="44"/>
  <c r="U655" i="44" s="1"/>
  <c r="T74" i="44"/>
  <c r="T655" i="44" s="1"/>
  <c r="M73" i="44"/>
  <c r="M654" i="44" s="1"/>
  <c r="S73" i="44"/>
  <c r="S654" i="44" s="1"/>
  <c r="F73" i="44"/>
  <c r="F654" i="44" s="1"/>
  <c r="I73" i="44"/>
  <c r="I654" i="44" s="1"/>
  <c r="H73" i="44"/>
  <c r="H654" i="44" s="1"/>
  <c r="G73" i="44"/>
  <c r="G654" i="44" s="1"/>
  <c r="N73" i="44"/>
  <c r="N654" i="44" s="1"/>
  <c r="U73" i="44"/>
  <c r="U654" i="44" s="1"/>
  <c r="W73" i="44"/>
  <c r="W654" i="44" s="1"/>
  <c r="L73" i="44"/>
  <c r="T73" i="44"/>
  <c r="T654" i="44" s="1"/>
  <c r="R73" i="44"/>
  <c r="R654" i="44" s="1"/>
  <c r="X73" i="44"/>
  <c r="X654" i="44" s="1"/>
  <c r="V73" i="44"/>
  <c r="V654" i="44" s="1"/>
  <c r="W357" i="44"/>
  <c r="W938" i="44" s="1"/>
  <c r="R357" i="44"/>
  <c r="R938" i="44" s="1"/>
  <c r="S357" i="44"/>
  <c r="S938" i="44" s="1"/>
  <c r="G357" i="44"/>
  <c r="G938" i="44" s="1"/>
  <c r="M357" i="44"/>
  <c r="M938" i="44" s="1"/>
  <c r="N357" i="44"/>
  <c r="N938" i="44" s="1"/>
  <c r="H357" i="44"/>
  <c r="H938" i="44" s="1"/>
  <c r="X357" i="44"/>
  <c r="X938" i="44" s="1"/>
  <c r="V357" i="44"/>
  <c r="V938" i="44" s="1"/>
  <c r="U357" i="44"/>
  <c r="U938" i="44" s="1"/>
  <c r="T357" i="44"/>
  <c r="T938" i="44" s="1"/>
  <c r="F357" i="44"/>
  <c r="F938" i="44" s="1"/>
  <c r="L357" i="44"/>
  <c r="I357" i="44"/>
  <c r="I938" i="44" s="1"/>
  <c r="X344" i="44"/>
  <c r="X925" i="44" s="1"/>
  <c r="M344" i="44"/>
  <c r="M925" i="44" s="1"/>
  <c r="U344" i="44"/>
  <c r="U925" i="44" s="1"/>
  <c r="F344" i="44"/>
  <c r="F925" i="44" s="1"/>
  <c r="G344" i="44"/>
  <c r="G925" i="44" s="1"/>
  <c r="R344" i="44"/>
  <c r="R925" i="44" s="1"/>
  <c r="H344" i="44"/>
  <c r="H925" i="44" s="1"/>
  <c r="S344" i="44"/>
  <c r="S925" i="44" s="1"/>
  <c r="W344" i="44"/>
  <c r="W925" i="44" s="1"/>
  <c r="L344" i="44"/>
  <c r="L925" i="44" s="1"/>
  <c r="N344" i="44"/>
  <c r="N925" i="44" s="1"/>
  <c r="I344" i="44"/>
  <c r="I925" i="44" s="1"/>
  <c r="T344" i="44"/>
  <c r="T925" i="44" s="1"/>
  <c r="V344" i="44"/>
  <c r="V925" i="44" s="1"/>
  <c r="N52" i="44"/>
  <c r="N633" i="44" s="1"/>
  <c r="G52" i="44"/>
  <c r="G633" i="44" s="1"/>
  <c r="X52" i="44"/>
  <c r="X633" i="44" s="1"/>
  <c r="F52" i="44"/>
  <c r="F633" i="44" s="1"/>
  <c r="M52" i="44"/>
  <c r="M633" i="44" s="1"/>
  <c r="H52" i="44"/>
  <c r="H633" i="44" s="1"/>
  <c r="L52" i="44"/>
  <c r="W52" i="44"/>
  <c r="W633" i="44" s="1"/>
  <c r="V52" i="44"/>
  <c r="V633" i="44" s="1"/>
  <c r="I52" i="44"/>
  <c r="U52" i="44"/>
  <c r="U633" i="44" s="1"/>
  <c r="T52" i="44"/>
  <c r="T633" i="44" s="1"/>
  <c r="S52" i="44"/>
  <c r="S633" i="44" s="1"/>
  <c r="R52" i="44"/>
  <c r="R633" i="44" s="1"/>
  <c r="I343" i="44"/>
  <c r="I924" i="44" s="1"/>
  <c r="W343" i="44"/>
  <c r="W924" i="44" s="1"/>
  <c r="T343" i="44"/>
  <c r="T924" i="44" s="1"/>
  <c r="N343" i="44"/>
  <c r="N924" i="44" s="1"/>
  <c r="F343" i="44"/>
  <c r="F924" i="44" s="1"/>
  <c r="S343" i="44"/>
  <c r="S924" i="44" s="1"/>
  <c r="L343" i="44"/>
  <c r="L924" i="44" s="1"/>
  <c r="V343" i="44"/>
  <c r="V924" i="44" s="1"/>
  <c r="M343" i="44"/>
  <c r="M924" i="44" s="1"/>
  <c r="G343" i="44"/>
  <c r="G924" i="44" s="1"/>
  <c r="R343" i="44"/>
  <c r="R924" i="44" s="1"/>
  <c r="H343" i="44"/>
  <c r="H924" i="44" s="1"/>
  <c r="U343" i="44"/>
  <c r="U924" i="44" s="1"/>
  <c r="X343" i="44"/>
  <c r="X924" i="44" s="1"/>
  <c r="X56" i="44"/>
  <c r="X637" i="44" s="1"/>
  <c r="N56" i="44"/>
  <c r="N637" i="44" s="1"/>
  <c r="S56" i="44"/>
  <c r="S637" i="44" s="1"/>
  <c r="W56" i="44"/>
  <c r="W637" i="44" s="1"/>
  <c r="U56" i="44"/>
  <c r="U637" i="44" s="1"/>
  <c r="T56" i="44"/>
  <c r="T637" i="44" s="1"/>
  <c r="L56" i="44"/>
  <c r="L637" i="44" s="1"/>
  <c r="I56" i="44"/>
  <c r="I637" i="44" s="1"/>
  <c r="R56" i="44"/>
  <c r="R637" i="44" s="1"/>
  <c r="G56" i="44"/>
  <c r="G637" i="44" s="1"/>
  <c r="M56" i="44"/>
  <c r="M637" i="44" s="1"/>
  <c r="F56" i="44"/>
  <c r="F637" i="44" s="1"/>
  <c r="H56" i="44"/>
  <c r="H637" i="44" s="1"/>
  <c r="V56" i="44"/>
  <c r="V637" i="44" s="1"/>
  <c r="I358" i="44"/>
  <c r="I939" i="44" s="1"/>
  <c r="V358" i="44"/>
  <c r="V939" i="44" s="1"/>
  <c r="N358" i="44"/>
  <c r="N939" i="44" s="1"/>
  <c r="U358" i="44"/>
  <c r="U939" i="44" s="1"/>
  <c r="L358" i="44"/>
  <c r="L939" i="44" s="1"/>
  <c r="G358" i="44"/>
  <c r="G939" i="44" s="1"/>
  <c r="T358" i="44"/>
  <c r="T939" i="44" s="1"/>
  <c r="S358" i="44"/>
  <c r="S939" i="44" s="1"/>
  <c r="M358" i="44"/>
  <c r="M939" i="44" s="1"/>
  <c r="W358" i="44"/>
  <c r="W939" i="44" s="1"/>
  <c r="X358" i="44"/>
  <c r="X939" i="44" s="1"/>
  <c r="H358" i="44"/>
  <c r="H939" i="44" s="1"/>
  <c r="R358" i="44"/>
  <c r="R939" i="44" s="1"/>
  <c r="F358" i="44"/>
  <c r="F939" i="44" s="1"/>
  <c r="N59" i="44"/>
  <c r="N640" i="44" s="1"/>
  <c r="U59" i="44"/>
  <c r="U640" i="44" s="1"/>
  <c r="L59" i="44"/>
  <c r="L640" i="44" s="1"/>
  <c r="S59" i="44"/>
  <c r="S640" i="44" s="1"/>
  <c r="W59" i="44"/>
  <c r="W640" i="44" s="1"/>
  <c r="F59" i="44"/>
  <c r="F640" i="44" s="1"/>
  <c r="G59" i="44"/>
  <c r="G640" i="44" s="1"/>
  <c r="X59" i="44"/>
  <c r="X640" i="44" s="1"/>
  <c r="M59" i="44"/>
  <c r="M640" i="44" s="1"/>
  <c r="R59" i="44"/>
  <c r="R640" i="44" s="1"/>
  <c r="T59" i="44"/>
  <c r="T640" i="44" s="1"/>
  <c r="V59" i="44"/>
  <c r="V640" i="44" s="1"/>
  <c r="H59" i="44"/>
  <c r="H640" i="44" s="1"/>
  <c r="I59" i="44"/>
  <c r="I640" i="44" s="1"/>
  <c r="V348" i="44"/>
  <c r="V929" i="44" s="1"/>
  <c r="W348" i="44"/>
  <c r="W929" i="44" s="1"/>
  <c r="F348" i="44"/>
  <c r="F929" i="44" s="1"/>
  <c r="H348" i="44"/>
  <c r="H929" i="44" s="1"/>
  <c r="S348" i="44"/>
  <c r="S929" i="44" s="1"/>
  <c r="R348" i="44"/>
  <c r="R929" i="44" s="1"/>
  <c r="N348" i="44"/>
  <c r="N929" i="44" s="1"/>
  <c r="M348" i="44"/>
  <c r="M929" i="44" s="1"/>
  <c r="L348" i="44"/>
  <c r="G348" i="44"/>
  <c r="G929" i="44" s="1"/>
  <c r="I348" i="44"/>
  <c r="I929" i="44" s="1"/>
  <c r="X348" i="44"/>
  <c r="X929" i="44" s="1"/>
  <c r="T348" i="44"/>
  <c r="T929" i="44" s="1"/>
  <c r="U348" i="44"/>
  <c r="U929" i="44" s="1"/>
  <c r="F58" i="44"/>
  <c r="F639" i="44" s="1"/>
  <c r="W58" i="44"/>
  <c r="W639" i="44" s="1"/>
  <c r="H58" i="44"/>
  <c r="H639" i="44" s="1"/>
  <c r="L58" i="44"/>
  <c r="L639" i="44" s="1"/>
  <c r="M58" i="44"/>
  <c r="M639" i="44" s="1"/>
  <c r="G58" i="44"/>
  <c r="G639" i="44" s="1"/>
  <c r="I58" i="44"/>
  <c r="I639" i="44" s="1"/>
  <c r="R58" i="44"/>
  <c r="R639" i="44" s="1"/>
  <c r="S58" i="44"/>
  <c r="S639" i="44" s="1"/>
  <c r="U58" i="44"/>
  <c r="U639" i="44" s="1"/>
  <c r="V58" i="44"/>
  <c r="V639" i="44" s="1"/>
  <c r="N58" i="44"/>
  <c r="N639" i="44" s="1"/>
  <c r="T58" i="44"/>
  <c r="T639" i="44" s="1"/>
  <c r="X58" i="44"/>
  <c r="X639" i="44" s="1"/>
  <c r="T60" i="44"/>
  <c r="T641" i="44" s="1"/>
  <c r="X60" i="44"/>
  <c r="X641" i="44" s="1"/>
  <c r="V60" i="44"/>
  <c r="V641" i="44" s="1"/>
  <c r="W60" i="44"/>
  <c r="W641" i="44" s="1"/>
  <c r="L60" i="44"/>
  <c r="L641" i="44" s="1"/>
  <c r="N60" i="44"/>
  <c r="N641" i="44" s="1"/>
  <c r="I60" i="44"/>
  <c r="I641" i="44" s="1"/>
  <c r="M60" i="44"/>
  <c r="M641" i="44" s="1"/>
  <c r="S60" i="44"/>
  <c r="S641" i="44" s="1"/>
  <c r="R60" i="44"/>
  <c r="R641" i="44" s="1"/>
  <c r="H60" i="44"/>
  <c r="H641" i="44" s="1"/>
  <c r="U60" i="44"/>
  <c r="U641" i="44" s="1"/>
  <c r="F60" i="44"/>
  <c r="F641" i="44" s="1"/>
  <c r="G60" i="44"/>
  <c r="G641" i="44" s="1"/>
  <c r="U351" i="44"/>
  <c r="U932" i="44" s="1"/>
  <c r="N351" i="44"/>
  <c r="N932" i="44" s="1"/>
  <c r="S351" i="44"/>
  <c r="S932" i="44" s="1"/>
  <c r="L351" i="44"/>
  <c r="L932" i="44" s="1"/>
  <c r="H351" i="44"/>
  <c r="H932" i="44" s="1"/>
  <c r="F351" i="44"/>
  <c r="F932" i="44" s="1"/>
  <c r="I351" i="44"/>
  <c r="I932" i="44" s="1"/>
  <c r="X351" i="44"/>
  <c r="X932" i="44" s="1"/>
  <c r="M351" i="44"/>
  <c r="M932" i="44" s="1"/>
  <c r="V351" i="44"/>
  <c r="V932" i="44" s="1"/>
  <c r="T351" i="44"/>
  <c r="T932" i="44" s="1"/>
  <c r="W351" i="44"/>
  <c r="W932" i="44" s="1"/>
  <c r="G351" i="44"/>
  <c r="G932" i="44" s="1"/>
  <c r="R351" i="44"/>
  <c r="R932" i="44" s="1"/>
  <c r="X360" i="44"/>
  <c r="X941" i="44" s="1"/>
  <c r="H360" i="44"/>
  <c r="H941" i="44" s="1"/>
  <c r="L360" i="44"/>
  <c r="L941" i="44" s="1"/>
  <c r="U360" i="44"/>
  <c r="U941" i="44" s="1"/>
  <c r="G360" i="44"/>
  <c r="G941" i="44" s="1"/>
  <c r="T360" i="44"/>
  <c r="T941" i="44" s="1"/>
  <c r="R360" i="44"/>
  <c r="R941" i="44" s="1"/>
  <c r="W360" i="44"/>
  <c r="W941" i="44" s="1"/>
  <c r="F360" i="44"/>
  <c r="F941" i="44" s="1"/>
  <c r="S360" i="44"/>
  <c r="S941" i="44" s="1"/>
  <c r="N360" i="44"/>
  <c r="N941" i="44" s="1"/>
  <c r="I360" i="44"/>
  <c r="I941" i="44" s="1"/>
  <c r="M360" i="44"/>
  <c r="M941" i="44" s="1"/>
  <c r="V360" i="44"/>
  <c r="V941" i="44" s="1"/>
  <c r="V61" i="44"/>
  <c r="V642" i="44" s="1"/>
  <c r="R61" i="44"/>
  <c r="R642" i="44" s="1"/>
  <c r="G61" i="44"/>
  <c r="G642" i="44" s="1"/>
  <c r="N61" i="44"/>
  <c r="N642" i="44" s="1"/>
  <c r="S61" i="44"/>
  <c r="S642" i="44" s="1"/>
  <c r="H61" i="44"/>
  <c r="H642" i="44" s="1"/>
  <c r="U61" i="44"/>
  <c r="U642" i="44" s="1"/>
  <c r="I61" i="44"/>
  <c r="I642" i="44" s="1"/>
  <c r="T61" i="44"/>
  <c r="T642" i="44" s="1"/>
  <c r="M61" i="44"/>
  <c r="M642" i="44" s="1"/>
  <c r="X61" i="44"/>
  <c r="X642" i="44" s="1"/>
  <c r="W61" i="44"/>
  <c r="W642" i="44" s="1"/>
  <c r="F61" i="44"/>
  <c r="L61" i="44"/>
  <c r="G359" i="44"/>
  <c r="G940" i="44" s="1"/>
  <c r="H359" i="44"/>
  <c r="H940" i="44" s="1"/>
  <c r="F359" i="44"/>
  <c r="F940" i="44" s="1"/>
  <c r="L359" i="44"/>
  <c r="L940" i="44" s="1"/>
  <c r="N359" i="44"/>
  <c r="N940" i="44" s="1"/>
  <c r="T359" i="44"/>
  <c r="T940" i="44" s="1"/>
  <c r="M359" i="44"/>
  <c r="M940" i="44" s="1"/>
  <c r="I359" i="44"/>
  <c r="I940" i="44" s="1"/>
  <c r="R359" i="44"/>
  <c r="R940" i="44" s="1"/>
  <c r="U359" i="44"/>
  <c r="U940" i="44" s="1"/>
  <c r="X359" i="44"/>
  <c r="X940" i="44" s="1"/>
  <c r="W359" i="44"/>
  <c r="W940" i="44" s="1"/>
  <c r="S359" i="44"/>
  <c r="S940" i="44" s="1"/>
  <c r="V359" i="44"/>
  <c r="V940" i="44" s="1"/>
  <c r="H64" i="44"/>
  <c r="H645" i="44" s="1"/>
  <c r="F64" i="44"/>
  <c r="F645" i="44" s="1"/>
  <c r="U64" i="44"/>
  <c r="U645" i="44" s="1"/>
  <c r="L64" i="44"/>
  <c r="L645" i="44" s="1"/>
  <c r="N64" i="44"/>
  <c r="N645" i="44" s="1"/>
  <c r="S64" i="44"/>
  <c r="S645" i="44" s="1"/>
  <c r="M64" i="44"/>
  <c r="M645" i="44" s="1"/>
  <c r="R64" i="44"/>
  <c r="R645" i="44" s="1"/>
  <c r="V64" i="44"/>
  <c r="V645" i="44" s="1"/>
  <c r="I64" i="44"/>
  <c r="I645" i="44" s="1"/>
  <c r="X64" i="44"/>
  <c r="X645" i="44" s="1"/>
  <c r="W64" i="44"/>
  <c r="W645" i="44" s="1"/>
  <c r="T64" i="44"/>
  <c r="T645" i="44" s="1"/>
  <c r="G64" i="44"/>
  <c r="G645" i="44" s="1"/>
  <c r="R349" i="44"/>
  <c r="R930" i="44" s="1"/>
  <c r="N349" i="44"/>
  <c r="N930" i="44" s="1"/>
  <c r="M349" i="44"/>
  <c r="M930" i="44" s="1"/>
  <c r="G349" i="44"/>
  <c r="G930" i="44" s="1"/>
  <c r="L349" i="44"/>
  <c r="H349" i="44"/>
  <c r="H930" i="44" s="1"/>
  <c r="I349" i="44"/>
  <c r="I930" i="44" s="1"/>
  <c r="W349" i="44"/>
  <c r="W930" i="44" s="1"/>
  <c r="V349" i="44"/>
  <c r="V930" i="44" s="1"/>
  <c r="F349" i="44"/>
  <c r="X349" i="44"/>
  <c r="X930" i="44" s="1"/>
  <c r="U349" i="44"/>
  <c r="U930" i="44" s="1"/>
  <c r="T349" i="44"/>
  <c r="T930" i="44" s="1"/>
  <c r="S349" i="44"/>
  <c r="S930" i="44" s="1"/>
  <c r="S353" i="44"/>
  <c r="S934" i="44" s="1"/>
  <c r="T353" i="44"/>
  <c r="T934" i="44" s="1"/>
  <c r="L353" i="44"/>
  <c r="L934" i="44" s="1"/>
  <c r="I353" i="44"/>
  <c r="I934" i="44" s="1"/>
  <c r="H353" i="44"/>
  <c r="H934" i="44" s="1"/>
  <c r="V353" i="44"/>
  <c r="V934" i="44" s="1"/>
  <c r="G353" i="44"/>
  <c r="G934" i="44" s="1"/>
  <c r="M353" i="44"/>
  <c r="M934" i="44" s="1"/>
  <c r="N353" i="44"/>
  <c r="N934" i="44" s="1"/>
  <c r="W353" i="44"/>
  <c r="W934" i="44" s="1"/>
  <c r="X353" i="44"/>
  <c r="X934" i="44" s="1"/>
  <c r="R353" i="44"/>
  <c r="R934" i="44" s="1"/>
  <c r="U353" i="44"/>
  <c r="U934" i="44" s="1"/>
  <c r="F353" i="44"/>
  <c r="F934" i="44" s="1"/>
  <c r="F67" i="44"/>
  <c r="F648" i="44" s="1"/>
  <c r="S67" i="44"/>
  <c r="S648" i="44" s="1"/>
  <c r="L67" i="44"/>
  <c r="L648" i="44" s="1"/>
  <c r="H67" i="44"/>
  <c r="H648" i="44" s="1"/>
  <c r="W67" i="44"/>
  <c r="W648" i="44" s="1"/>
  <c r="T67" i="44"/>
  <c r="T648" i="44" s="1"/>
  <c r="X67" i="44"/>
  <c r="X648" i="44" s="1"/>
  <c r="G67" i="44"/>
  <c r="G648" i="44" s="1"/>
  <c r="U67" i="44"/>
  <c r="U648" i="44" s="1"/>
  <c r="R67" i="44"/>
  <c r="R648" i="44" s="1"/>
  <c r="I67" i="44"/>
  <c r="I648" i="44" s="1"/>
  <c r="N67" i="44"/>
  <c r="N648" i="44" s="1"/>
  <c r="V67" i="44"/>
  <c r="V648" i="44" s="1"/>
  <c r="M67" i="44"/>
  <c r="M648" i="44" s="1"/>
  <c r="U340" i="44"/>
  <c r="U921" i="44" s="1"/>
  <c r="F340" i="44"/>
  <c r="F921" i="44" s="1"/>
  <c r="G340" i="44"/>
  <c r="G921" i="44" s="1"/>
  <c r="V340" i="44"/>
  <c r="V921" i="44" s="1"/>
  <c r="T340" i="44"/>
  <c r="T921" i="44" s="1"/>
  <c r="H340" i="44"/>
  <c r="H921" i="44" s="1"/>
  <c r="S340" i="44"/>
  <c r="S921" i="44" s="1"/>
  <c r="L340" i="44"/>
  <c r="L921" i="44" s="1"/>
  <c r="M340" i="44"/>
  <c r="M921" i="44" s="1"/>
  <c r="X340" i="44"/>
  <c r="X921" i="44" s="1"/>
  <c r="N340" i="44"/>
  <c r="N921" i="44" s="1"/>
  <c r="R340" i="44"/>
  <c r="R921" i="44" s="1"/>
  <c r="I340" i="44"/>
  <c r="I921" i="44" s="1"/>
  <c r="W340" i="44"/>
  <c r="W921" i="44" s="1"/>
  <c r="N57" i="44"/>
  <c r="N638" i="44" s="1"/>
  <c r="F57" i="44"/>
  <c r="F638" i="44" s="1"/>
  <c r="S57" i="44"/>
  <c r="S638" i="44" s="1"/>
  <c r="X57" i="44"/>
  <c r="X638" i="44" s="1"/>
  <c r="I57" i="44"/>
  <c r="I638" i="44" s="1"/>
  <c r="T57" i="44"/>
  <c r="T638" i="44" s="1"/>
  <c r="L57" i="44"/>
  <c r="L638" i="44" s="1"/>
  <c r="R57" i="44"/>
  <c r="R638" i="44" s="1"/>
  <c r="M57" i="44"/>
  <c r="M638" i="44" s="1"/>
  <c r="W57" i="44"/>
  <c r="W638" i="44" s="1"/>
  <c r="V57" i="44"/>
  <c r="V638" i="44" s="1"/>
  <c r="H57" i="44"/>
  <c r="H638" i="44" s="1"/>
  <c r="G57" i="44"/>
  <c r="G638" i="44" s="1"/>
  <c r="U57" i="44"/>
  <c r="U638" i="44" s="1"/>
  <c r="I66" i="44"/>
  <c r="I647" i="44" s="1"/>
  <c r="F66" i="44"/>
  <c r="F647" i="44" s="1"/>
  <c r="R66" i="44"/>
  <c r="R647" i="44" s="1"/>
  <c r="M66" i="44"/>
  <c r="M647" i="44" s="1"/>
  <c r="H66" i="44"/>
  <c r="H647" i="44" s="1"/>
  <c r="T66" i="44"/>
  <c r="T647" i="44" s="1"/>
  <c r="W66" i="44"/>
  <c r="W647" i="44" s="1"/>
  <c r="S66" i="44"/>
  <c r="S647" i="44" s="1"/>
  <c r="U66" i="44"/>
  <c r="U647" i="44" s="1"/>
  <c r="L66" i="44"/>
  <c r="L647" i="44" s="1"/>
  <c r="G66" i="44"/>
  <c r="G647" i="44" s="1"/>
  <c r="X66" i="44"/>
  <c r="X647" i="44" s="1"/>
  <c r="V66" i="44"/>
  <c r="V647" i="44" s="1"/>
  <c r="N66" i="44"/>
  <c r="N647" i="44" s="1"/>
  <c r="S346" i="44"/>
  <c r="S927" i="44" s="1"/>
  <c r="F346" i="44"/>
  <c r="F927" i="44" s="1"/>
  <c r="G346" i="44"/>
  <c r="G927" i="44" s="1"/>
  <c r="H346" i="44"/>
  <c r="H927" i="44" s="1"/>
  <c r="U346" i="44"/>
  <c r="U927" i="44" s="1"/>
  <c r="V346" i="44"/>
  <c r="V927" i="44" s="1"/>
  <c r="I346" i="44"/>
  <c r="I927" i="44" s="1"/>
  <c r="W346" i="44"/>
  <c r="W927" i="44" s="1"/>
  <c r="X346" i="44"/>
  <c r="X927" i="44" s="1"/>
  <c r="T346" i="44"/>
  <c r="T927" i="44" s="1"/>
  <c r="M346" i="44"/>
  <c r="M927" i="44" s="1"/>
  <c r="R346" i="44"/>
  <c r="R927" i="44" s="1"/>
  <c r="N346" i="44"/>
  <c r="N927" i="44" s="1"/>
  <c r="L346" i="44"/>
  <c r="F355" i="44"/>
  <c r="F936" i="44" s="1"/>
  <c r="V355" i="44"/>
  <c r="V936" i="44" s="1"/>
  <c r="M355" i="44"/>
  <c r="M936" i="44" s="1"/>
  <c r="X355" i="44"/>
  <c r="X936" i="44" s="1"/>
  <c r="U355" i="44"/>
  <c r="U936" i="44" s="1"/>
  <c r="L355" i="44"/>
  <c r="L936" i="44" s="1"/>
  <c r="G355" i="44"/>
  <c r="G936" i="44" s="1"/>
  <c r="N355" i="44"/>
  <c r="N936" i="44" s="1"/>
  <c r="R355" i="44"/>
  <c r="R936" i="44" s="1"/>
  <c r="H355" i="44"/>
  <c r="H936" i="44" s="1"/>
  <c r="W355" i="44"/>
  <c r="W936" i="44" s="1"/>
  <c r="T355" i="44"/>
  <c r="T936" i="44" s="1"/>
  <c r="I355" i="44"/>
  <c r="I936" i="44" s="1"/>
  <c r="S355" i="44"/>
  <c r="S936" i="44" s="1"/>
  <c r="L54" i="44"/>
  <c r="L635" i="44" s="1"/>
  <c r="U54" i="44"/>
  <c r="U635" i="44" s="1"/>
  <c r="N54" i="44"/>
  <c r="N635" i="44" s="1"/>
  <c r="H54" i="44"/>
  <c r="H635" i="44" s="1"/>
  <c r="T54" i="44"/>
  <c r="T635" i="44" s="1"/>
  <c r="V54" i="44"/>
  <c r="V635" i="44" s="1"/>
  <c r="R54" i="44"/>
  <c r="R635" i="44" s="1"/>
  <c r="M54" i="44"/>
  <c r="M635" i="44" s="1"/>
  <c r="X54" i="44"/>
  <c r="X635" i="44" s="1"/>
  <c r="F54" i="44"/>
  <c r="F635" i="44" s="1"/>
  <c r="I54" i="44"/>
  <c r="I635" i="44" s="1"/>
  <c r="G54" i="44"/>
  <c r="G635" i="44" s="1"/>
  <c r="S54" i="44"/>
  <c r="S635" i="44" s="1"/>
  <c r="W54" i="44"/>
  <c r="W635" i="44" s="1"/>
  <c r="N342" i="44"/>
  <c r="N923" i="44" s="1"/>
  <c r="F342" i="44"/>
  <c r="F923" i="44" s="1"/>
  <c r="U342" i="44"/>
  <c r="U923" i="44" s="1"/>
  <c r="L342" i="44"/>
  <c r="L923" i="44" s="1"/>
  <c r="M342" i="44"/>
  <c r="M923" i="44" s="1"/>
  <c r="G342" i="44"/>
  <c r="G923" i="44" s="1"/>
  <c r="S342" i="44"/>
  <c r="S923" i="44" s="1"/>
  <c r="X342" i="44"/>
  <c r="X923" i="44" s="1"/>
  <c r="R342" i="44"/>
  <c r="R923" i="44" s="1"/>
  <c r="T342" i="44"/>
  <c r="T923" i="44" s="1"/>
  <c r="W342" i="44"/>
  <c r="W923" i="44" s="1"/>
  <c r="H342" i="44"/>
  <c r="H923" i="44" s="1"/>
  <c r="I342" i="44"/>
  <c r="I923" i="44" s="1"/>
  <c r="V342" i="44"/>
  <c r="V923" i="44" s="1"/>
  <c r="L97" i="44"/>
  <c r="L678" i="44" s="1"/>
  <c r="S97" i="44"/>
  <c r="S678" i="44" s="1"/>
  <c r="X97" i="44"/>
  <c r="X678" i="44" s="1"/>
  <c r="I97" i="44"/>
  <c r="I678" i="44" s="1"/>
  <c r="N97" i="44"/>
  <c r="N678" i="44" s="1"/>
  <c r="V97" i="44"/>
  <c r="V678" i="44" s="1"/>
  <c r="R97" i="44"/>
  <c r="R678" i="44" s="1"/>
  <c r="M97" i="44"/>
  <c r="M678" i="44" s="1"/>
  <c r="U97" i="44"/>
  <c r="U678" i="44" s="1"/>
  <c r="T97" i="44"/>
  <c r="T678" i="44" s="1"/>
  <c r="W97" i="44"/>
  <c r="W678" i="44" s="1"/>
  <c r="F97" i="44"/>
  <c r="F678" i="44" s="1"/>
  <c r="H97" i="44"/>
  <c r="H678" i="44" s="1"/>
  <c r="G97" i="44"/>
  <c r="G678" i="44" s="1"/>
  <c r="L378" i="44"/>
  <c r="L959" i="44" s="1"/>
  <c r="M378" i="44"/>
  <c r="M959" i="44" s="1"/>
  <c r="G378" i="44"/>
  <c r="G959" i="44" s="1"/>
  <c r="F378" i="44"/>
  <c r="F959" i="44" s="1"/>
  <c r="I378" i="44"/>
  <c r="I959" i="44" s="1"/>
  <c r="N378" i="44"/>
  <c r="N959" i="44" s="1"/>
  <c r="R378" i="44"/>
  <c r="R959" i="44" s="1"/>
  <c r="S378" i="44"/>
  <c r="S959" i="44" s="1"/>
  <c r="T378" i="44"/>
  <c r="T959" i="44" s="1"/>
  <c r="U378" i="44"/>
  <c r="U959" i="44" s="1"/>
  <c r="V378" i="44"/>
  <c r="V959" i="44" s="1"/>
  <c r="W378" i="44"/>
  <c r="W959" i="44" s="1"/>
  <c r="X378" i="44"/>
  <c r="X959" i="44" s="1"/>
  <c r="H378" i="44"/>
  <c r="H959" i="44" s="1"/>
  <c r="U386" i="44"/>
  <c r="U967" i="44" s="1"/>
  <c r="V386" i="44"/>
  <c r="V967" i="44" s="1"/>
  <c r="T386" i="44"/>
  <c r="T967" i="44" s="1"/>
  <c r="R386" i="44"/>
  <c r="R967" i="44" s="1"/>
  <c r="S386" i="44"/>
  <c r="S967" i="44" s="1"/>
  <c r="F386" i="44"/>
  <c r="F967" i="44" s="1"/>
  <c r="N386" i="44"/>
  <c r="N967" i="44" s="1"/>
  <c r="L386" i="44"/>
  <c r="L967" i="44" s="1"/>
  <c r="W386" i="44"/>
  <c r="W967" i="44" s="1"/>
  <c r="H386" i="44"/>
  <c r="H967" i="44" s="1"/>
  <c r="I386" i="44"/>
  <c r="I967" i="44" s="1"/>
  <c r="M386" i="44"/>
  <c r="M967" i="44" s="1"/>
  <c r="X386" i="44"/>
  <c r="X967" i="44" s="1"/>
  <c r="G386" i="44"/>
  <c r="G967" i="44" s="1"/>
  <c r="W385" i="44"/>
  <c r="W966" i="44" s="1"/>
  <c r="R385" i="44"/>
  <c r="R966" i="44" s="1"/>
  <c r="N385" i="44"/>
  <c r="N966" i="44" s="1"/>
  <c r="T385" i="44"/>
  <c r="T966" i="44" s="1"/>
  <c r="X385" i="44"/>
  <c r="X966" i="44" s="1"/>
  <c r="M385" i="44"/>
  <c r="M966" i="44" s="1"/>
  <c r="V385" i="44"/>
  <c r="V966" i="44" s="1"/>
  <c r="G385" i="44"/>
  <c r="G966" i="44" s="1"/>
  <c r="I385" i="44"/>
  <c r="I966" i="44" s="1"/>
  <c r="L385" i="44"/>
  <c r="L966" i="44" s="1"/>
  <c r="S385" i="44"/>
  <c r="S966" i="44" s="1"/>
  <c r="F385" i="44"/>
  <c r="F966" i="44" s="1"/>
  <c r="U385" i="44"/>
  <c r="U966" i="44" s="1"/>
  <c r="H385" i="44"/>
  <c r="H966" i="44" s="1"/>
  <c r="R368" i="44"/>
  <c r="R949" i="44" s="1"/>
  <c r="L368" i="44"/>
  <c r="L949" i="44" s="1"/>
  <c r="W368" i="44"/>
  <c r="W949" i="44" s="1"/>
  <c r="H368" i="44"/>
  <c r="H949" i="44" s="1"/>
  <c r="X368" i="44"/>
  <c r="X949" i="44" s="1"/>
  <c r="I368" i="44"/>
  <c r="I949" i="44" s="1"/>
  <c r="T368" i="44"/>
  <c r="T949" i="44" s="1"/>
  <c r="M368" i="44"/>
  <c r="M949" i="44" s="1"/>
  <c r="V368" i="44"/>
  <c r="V949" i="44" s="1"/>
  <c r="G368" i="44"/>
  <c r="G949" i="44" s="1"/>
  <c r="S368" i="44"/>
  <c r="S949" i="44" s="1"/>
  <c r="U368" i="44"/>
  <c r="U949" i="44" s="1"/>
  <c r="N368" i="44"/>
  <c r="N949" i="44" s="1"/>
  <c r="F368" i="44"/>
  <c r="V387" i="44"/>
  <c r="V968" i="44" s="1"/>
  <c r="X387" i="44"/>
  <c r="X968" i="44" s="1"/>
  <c r="F387" i="44"/>
  <c r="F968" i="44" s="1"/>
  <c r="G387" i="44"/>
  <c r="G968" i="44" s="1"/>
  <c r="I387" i="44"/>
  <c r="I968" i="44" s="1"/>
  <c r="H387" i="44"/>
  <c r="H968" i="44" s="1"/>
  <c r="U387" i="44"/>
  <c r="U968" i="44" s="1"/>
  <c r="M387" i="44"/>
  <c r="M968" i="44" s="1"/>
  <c r="R387" i="44"/>
  <c r="R968" i="44" s="1"/>
  <c r="W387" i="44"/>
  <c r="W968" i="44" s="1"/>
  <c r="N387" i="44"/>
  <c r="N968" i="44" s="1"/>
  <c r="L387" i="44"/>
  <c r="S387" i="44"/>
  <c r="S968" i="44" s="1"/>
  <c r="T387" i="44"/>
  <c r="T968" i="44" s="1"/>
  <c r="I94" i="44"/>
  <c r="I675" i="44" s="1"/>
  <c r="L94" i="44"/>
  <c r="L675" i="44" s="1"/>
  <c r="M94" i="44"/>
  <c r="M675" i="44" s="1"/>
  <c r="G94" i="44"/>
  <c r="G675" i="44" s="1"/>
  <c r="R94" i="44"/>
  <c r="R675" i="44" s="1"/>
  <c r="H94" i="44"/>
  <c r="H675" i="44" s="1"/>
  <c r="N94" i="44"/>
  <c r="N675" i="44" s="1"/>
  <c r="F94" i="44"/>
  <c r="U94" i="44"/>
  <c r="U675" i="44" s="1"/>
  <c r="T94" i="44"/>
  <c r="T675" i="44" s="1"/>
  <c r="W94" i="44"/>
  <c r="W675" i="44" s="1"/>
  <c r="V94" i="44"/>
  <c r="V675" i="44" s="1"/>
  <c r="S94" i="44"/>
  <c r="S675" i="44" s="1"/>
  <c r="X94" i="44"/>
  <c r="X675" i="44" s="1"/>
  <c r="F372" i="44"/>
  <c r="F953" i="44" s="1"/>
  <c r="H372" i="44"/>
  <c r="H953" i="44" s="1"/>
  <c r="L372" i="44"/>
  <c r="L953" i="44" s="1"/>
  <c r="I372" i="44"/>
  <c r="I953" i="44" s="1"/>
  <c r="M372" i="44"/>
  <c r="M953" i="44" s="1"/>
  <c r="N372" i="44"/>
  <c r="N953" i="44" s="1"/>
  <c r="R372" i="44"/>
  <c r="R953" i="44" s="1"/>
  <c r="S372" i="44"/>
  <c r="S953" i="44" s="1"/>
  <c r="T372" i="44"/>
  <c r="T953" i="44" s="1"/>
  <c r="U372" i="44"/>
  <c r="U953" i="44" s="1"/>
  <c r="W372" i="44"/>
  <c r="W953" i="44" s="1"/>
  <c r="V372" i="44"/>
  <c r="V953" i="44" s="1"/>
  <c r="X372" i="44"/>
  <c r="X953" i="44" s="1"/>
  <c r="G372" i="44"/>
  <c r="G953" i="44" s="1"/>
  <c r="L377" i="44"/>
  <c r="L958" i="44" s="1"/>
  <c r="N377" i="44"/>
  <c r="N958" i="44" s="1"/>
  <c r="X377" i="44"/>
  <c r="X958" i="44" s="1"/>
  <c r="F377" i="44"/>
  <c r="F958" i="44" s="1"/>
  <c r="G377" i="44"/>
  <c r="G958" i="44" s="1"/>
  <c r="H377" i="44"/>
  <c r="H958" i="44" s="1"/>
  <c r="I377" i="44"/>
  <c r="I958" i="44" s="1"/>
  <c r="M377" i="44"/>
  <c r="M958" i="44" s="1"/>
  <c r="W377" i="44"/>
  <c r="W958" i="44" s="1"/>
  <c r="V377" i="44"/>
  <c r="V958" i="44" s="1"/>
  <c r="U377" i="44"/>
  <c r="U958" i="44" s="1"/>
  <c r="T377" i="44"/>
  <c r="T958" i="44" s="1"/>
  <c r="S377" i="44"/>
  <c r="S958" i="44" s="1"/>
  <c r="R377" i="44"/>
  <c r="R958" i="44" s="1"/>
  <c r="S86" i="44"/>
  <c r="S667" i="44" s="1"/>
  <c r="L86" i="44"/>
  <c r="L667" i="44" s="1"/>
  <c r="V86" i="44"/>
  <c r="V667" i="44" s="1"/>
  <c r="U86" i="44"/>
  <c r="U667" i="44" s="1"/>
  <c r="W86" i="44"/>
  <c r="W667" i="44" s="1"/>
  <c r="M86" i="44"/>
  <c r="M667" i="44" s="1"/>
  <c r="T86" i="44"/>
  <c r="T667" i="44" s="1"/>
  <c r="R86" i="44"/>
  <c r="R667" i="44" s="1"/>
  <c r="I86" i="44"/>
  <c r="I667" i="44" s="1"/>
  <c r="F86" i="44"/>
  <c r="F667" i="44" s="1"/>
  <c r="N86" i="44"/>
  <c r="N667" i="44" s="1"/>
  <c r="G86" i="44"/>
  <c r="G667" i="44" s="1"/>
  <c r="H86" i="44"/>
  <c r="H667" i="44" s="1"/>
  <c r="X86" i="44"/>
  <c r="X667" i="44" s="1"/>
  <c r="T96" i="44"/>
  <c r="T677" i="44" s="1"/>
  <c r="I96" i="44"/>
  <c r="I677" i="44" s="1"/>
  <c r="G96" i="44"/>
  <c r="G677" i="44" s="1"/>
  <c r="S96" i="44"/>
  <c r="S677" i="44" s="1"/>
  <c r="X96" i="44"/>
  <c r="X677" i="44" s="1"/>
  <c r="L96" i="44"/>
  <c r="L677" i="44" s="1"/>
  <c r="M96" i="44"/>
  <c r="M677" i="44" s="1"/>
  <c r="F96" i="44"/>
  <c r="F677" i="44" s="1"/>
  <c r="R96" i="44"/>
  <c r="R677" i="44" s="1"/>
  <c r="W96" i="44"/>
  <c r="W677" i="44" s="1"/>
  <c r="U96" i="44"/>
  <c r="U677" i="44" s="1"/>
  <c r="V96" i="44"/>
  <c r="V677" i="44" s="1"/>
  <c r="H96" i="44"/>
  <c r="N96" i="44"/>
  <c r="U84" i="44"/>
  <c r="U665" i="44" s="1"/>
  <c r="L84" i="44"/>
  <c r="L665" i="44" s="1"/>
  <c r="S84" i="44"/>
  <c r="S665" i="44" s="1"/>
  <c r="F84" i="44"/>
  <c r="F665" i="44" s="1"/>
  <c r="W84" i="44"/>
  <c r="W665" i="44" s="1"/>
  <c r="V84" i="44"/>
  <c r="V665" i="44" s="1"/>
  <c r="G84" i="44"/>
  <c r="G665" i="44" s="1"/>
  <c r="N84" i="44"/>
  <c r="N665" i="44" s="1"/>
  <c r="T84" i="44"/>
  <c r="T665" i="44" s="1"/>
  <c r="H84" i="44"/>
  <c r="H665" i="44" s="1"/>
  <c r="X84" i="44"/>
  <c r="X665" i="44" s="1"/>
  <c r="I84" i="44"/>
  <c r="I665" i="44" s="1"/>
  <c r="M84" i="44"/>
  <c r="M665" i="44" s="1"/>
  <c r="R84" i="44"/>
  <c r="R665" i="44" s="1"/>
  <c r="W85" i="44"/>
  <c r="W666" i="44" s="1"/>
  <c r="M85" i="44"/>
  <c r="M666" i="44" s="1"/>
  <c r="H85" i="44"/>
  <c r="H666" i="44" s="1"/>
  <c r="X85" i="44"/>
  <c r="X666" i="44" s="1"/>
  <c r="G85" i="44"/>
  <c r="G666" i="44" s="1"/>
  <c r="R85" i="44"/>
  <c r="R666" i="44" s="1"/>
  <c r="T85" i="44"/>
  <c r="T666" i="44" s="1"/>
  <c r="U85" i="44"/>
  <c r="U666" i="44" s="1"/>
  <c r="V85" i="44"/>
  <c r="V666" i="44" s="1"/>
  <c r="N85" i="44"/>
  <c r="N666" i="44" s="1"/>
  <c r="F85" i="44"/>
  <c r="F666" i="44" s="1"/>
  <c r="I85" i="44"/>
  <c r="I666" i="44" s="1"/>
  <c r="S85" i="44"/>
  <c r="S666" i="44" s="1"/>
  <c r="L85" i="44"/>
  <c r="L666" i="44" s="1"/>
  <c r="F382" i="44"/>
  <c r="F963" i="44" s="1"/>
  <c r="L382" i="44"/>
  <c r="L963" i="44" s="1"/>
  <c r="W382" i="44"/>
  <c r="W963" i="44" s="1"/>
  <c r="S382" i="44"/>
  <c r="S963" i="44" s="1"/>
  <c r="X382" i="44"/>
  <c r="X963" i="44" s="1"/>
  <c r="G382" i="44"/>
  <c r="G963" i="44" s="1"/>
  <c r="N382" i="44"/>
  <c r="N963" i="44" s="1"/>
  <c r="V382" i="44"/>
  <c r="V963" i="44" s="1"/>
  <c r="M382" i="44"/>
  <c r="M963" i="44" s="1"/>
  <c r="H382" i="44"/>
  <c r="H963" i="44" s="1"/>
  <c r="U382" i="44"/>
  <c r="U963" i="44" s="1"/>
  <c r="T382" i="44"/>
  <c r="T963" i="44" s="1"/>
  <c r="R382" i="44"/>
  <c r="R963" i="44" s="1"/>
  <c r="I382" i="44"/>
  <c r="I963" i="44" s="1"/>
  <c r="L92" i="44"/>
  <c r="L673" i="44" s="1"/>
  <c r="M92" i="44"/>
  <c r="M673" i="44" s="1"/>
  <c r="T92" i="44"/>
  <c r="T673" i="44" s="1"/>
  <c r="V92" i="44"/>
  <c r="V673" i="44" s="1"/>
  <c r="U92" i="44"/>
  <c r="U673" i="44" s="1"/>
  <c r="I92" i="44"/>
  <c r="I673" i="44" s="1"/>
  <c r="N92" i="44"/>
  <c r="N673" i="44" s="1"/>
  <c r="S92" i="44"/>
  <c r="S673" i="44" s="1"/>
  <c r="R92" i="44"/>
  <c r="R673" i="44" s="1"/>
  <c r="W92" i="44"/>
  <c r="W673" i="44" s="1"/>
  <c r="X92" i="44"/>
  <c r="X673" i="44" s="1"/>
  <c r="H92" i="44"/>
  <c r="H673" i="44" s="1"/>
  <c r="F92" i="44"/>
  <c r="F673" i="44" s="1"/>
  <c r="G92" i="44"/>
  <c r="G673" i="44" s="1"/>
  <c r="V99" i="44"/>
  <c r="V680" i="44" s="1"/>
  <c r="S99" i="44"/>
  <c r="S680" i="44" s="1"/>
  <c r="W99" i="44"/>
  <c r="W680" i="44" s="1"/>
  <c r="R99" i="44"/>
  <c r="R680" i="44" s="1"/>
  <c r="X99" i="44"/>
  <c r="X680" i="44" s="1"/>
  <c r="M99" i="44"/>
  <c r="M680" i="44" s="1"/>
  <c r="L99" i="44"/>
  <c r="L680" i="44" s="1"/>
  <c r="I99" i="44"/>
  <c r="I680" i="44" s="1"/>
  <c r="F99" i="44"/>
  <c r="F680" i="44" s="1"/>
  <c r="N99" i="44"/>
  <c r="T99" i="44"/>
  <c r="T680" i="44" s="1"/>
  <c r="U99" i="44"/>
  <c r="U680" i="44" s="1"/>
  <c r="H99" i="44"/>
  <c r="H680" i="44" s="1"/>
  <c r="G99" i="44"/>
  <c r="U77" i="44"/>
  <c r="U658" i="44" s="1"/>
  <c r="S77" i="44"/>
  <c r="S658" i="44" s="1"/>
  <c r="R77" i="44"/>
  <c r="R658" i="44" s="1"/>
  <c r="W77" i="44"/>
  <c r="W658" i="44" s="1"/>
  <c r="T77" i="44"/>
  <c r="T658" i="44" s="1"/>
  <c r="H77" i="44"/>
  <c r="H658" i="44" s="1"/>
  <c r="V77" i="44"/>
  <c r="V658" i="44" s="1"/>
  <c r="X77" i="44"/>
  <c r="X658" i="44" s="1"/>
  <c r="N77" i="44"/>
  <c r="N658" i="44" s="1"/>
  <c r="L77" i="44"/>
  <c r="L658" i="44" s="1"/>
  <c r="G77" i="44"/>
  <c r="G658" i="44" s="1"/>
  <c r="I77" i="44"/>
  <c r="I658" i="44" s="1"/>
  <c r="F77" i="44"/>
  <c r="M77" i="44"/>
  <c r="V367" i="44"/>
  <c r="V948" i="44" s="1"/>
  <c r="S367" i="44"/>
  <c r="S948" i="44" s="1"/>
  <c r="L367" i="44"/>
  <c r="L948" i="44" s="1"/>
  <c r="W367" i="44"/>
  <c r="W948" i="44" s="1"/>
  <c r="X367" i="44"/>
  <c r="X948" i="44" s="1"/>
  <c r="M367" i="44"/>
  <c r="M948" i="44" s="1"/>
  <c r="U367" i="44"/>
  <c r="U948" i="44" s="1"/>
  <c r="I367" i="44"/>
  <c r="I948" i="44" s="1"/>
  <c r="R367" i="44"/>
  <c r="R948" i="44" s="1"/>
  <c r="T367" i="44"/>
  <c r="T948" i="44" s="1"/>
  <c r="H367" i="44"/>
  <c r="H948" i="44" s="1"/>
  <c r="N367" i="44"/>
  <c r="N948" i="44" s="1"/>
  <c r="G367" i="44"/>
  <c r="G948" i="44" s="1"/>
  <c r="F367" i="44"/>
  <c r="M375" i="44"/>
  <c r="M956" i="44" s="1"/>
  <c r="L375" i="44"/>
  <c r="L956" i="44" s="1"/>
  <c r="I375" i="44"/>
  <c r="I956" i="44" s="1"/>
  <c r="H375" i="44"/>
  <c r="H956" i="44" s="1"/>
  <c r="G375" i="44"/>
  <c r="G956" i="44" s="1"/>
  <c r="V375" i="44"/>
  <c r="V956" i="44" s="1"/>
  <c r="U375" i="44"/>
  <c r="U956" i="44" s="1"/>
  <c r="X375" i="44"/>
  <c r="X956" i="44" s="1"/>
  <c r="N375" i="44"/>
  <c r="R375" i="44"/>
  <c r="R956" i="44" s="1"/>
  <c r="S375" i="44"/>
  <c r="S956" i="44" s="1"/>
  <c r="T375" i="44"/>
  <c r="T956" i="44" s="1"/>
  <c r="F375" i="44"/>
  <c r="W375" i="44"/>
  <c r="W956" i="44" s="1"/>
  <c r="G369" i="44"/>
  <c r="G950" i="44" s="1"/>
  <c r="U369" i="44"/>
  <c r="U950" i="44" s="1"/>
  <c r="H369" i="44"/>
  <c r="H950" i="44" s="1"/>
  <c r="L369" i="44"/>
  <c r="L950" i="44" s="1"/>
  <c r="S369" i="44"/>
  <c r="S950" i="44" s="1"/>
  <c r="R369" i="44"/>
  <c r="R950" i="44" s="1"/>
  <c r="V369" i="44"/>
  <c r="V950" i="44" s="1"/>
  <c r="W369" i="44"/>
  <c r="W950" i="44" s="1"/>
  <c r="F369" i="44"/>
  <c r="F950" i="44" s="1"/>
  <c r="I369" i="44"/>
  <c r="I950" i="44" s="1"/>
  <c r="M369" i="44"/>
  <c r="M950" i="44" s="1"/>
  <c r="T369" i="44"/>
  <c r="T950" i="44" s="1"/>
  <c r="X369" i="44"/>
  <c r="X950" i="44" s="1"/>
  <c r="N369" i="44"/>
  <c r="N950" i="44" s="1"/>
  <c r="V376" i="44"/>
  <c r="V957" i="44" s="1"/>
  <c r="F376" i="44"/>
  <c r="F957" i="44" s="1"/>
  <c r="H376" i="44"/>
  <c r="H957" i="44" s="1"/>
  <c r="X376" i="44"/>
  <c r="X957" i="44" s="1"/>
  <c r="S376" i="44"/>
  <c r="S957" i="44" s="1"/>
  <c r="L376" i="44"/>
  <c r="L957" i="44" s="1"/>
  <c r="T376" i="44"/>
  <c r="T957" i="44" s="1"/>
  <c r="G376" i="44"/>
  <c r="G957" i="44" s="1"/>
  <c r="N376" i="44"/>
  <c r="N957" i="44" s="1"/>
  <c r="R376" i="44"/>
  <c r="R957" i="44" s="1"/>
  <c r="M376" i="44"/>
  <c r="M957" i="44" s="1"/>
  <c r="I376" i="44"/>
  <c r="I957" i="44" s="1"/>
  <c r="W376" i="44"/>
  <c r="W957" i="44" s="1"/>
  <c r="U376" i="44"/>
  <c r="U957" i="44" s="1"/>
  <c r="R384" i="44"/>
  <c r="R965" i="44" s="1"/>
  <c r="G384" i="44"/>
  <c r="G965" i="44" s="1"/>
  <c r="N384" i="44"/>
  <c r="N965" i="44" s="1"/>
  <c r="M384" i="44"/>
  <c r="M965" i="44" s="1"/>
  <c r="I384" i="44"/>
  <c r="I965" i="44" s="1"/>
  <c r="L384" i="44"/>
  <c r="L965" i="44" s="1"/>
  <c r="X384" i="44"/>
  <c r="X965" i="44" s="1"/>
  <c r="F384" i="44"/>
  <c r="F965" i="44" s="1"/>
  <c r="H384" i="44"/>
  <c r="H965" i="44" s="1"/>
  <c r="W384" i="44"/>
  <c r="W965" i="44" s="1"/>
  <c r="U384" i="44"/>
  <c r="U965" i="44" s="1"/>
  <c r="T384" i="44"/>
  <c r="T965" i="44" s="1"/>
  <c r="S384" i="44"/>
  <c r="S965" i="44" s="1"/>
  <c r="V384" i="44"/>
  <c r="V965" i="44" s="1"/>
  <c r="R95" i="44"/>
  <c r="R676" i="44" s="1"/>
  <c r="H95" i="44"/>
  <c r="H676" i="44" s="1"/>
  <c r="U95" i="44"/>
  <c r="U676" i="44" s="1"/>
  <c r="V95" i="44"/>
  <c r="V676" i="44" s="1"/>
  <c r="X95" i="44"/>
  <c r="X676" i="44" s="1"/>
  <c r="M95" i="44"/>
  <c r="M676" i="44" s="1"/>
  <c r="L95" i="44"/>
  <c r="L676" i="44" s="1"/>
  <c r="S95" i="44"/>
  <c r="S676" i="44" s="1"/>
  <c r="I95" i="44"/>
  <c r="I676" i="44" s="1"/>
  <c r="W95" i="44"/>
  <c r="W676" i="44" s="1"/>
  <c r="T95" i="44"/>
  <c r="T676" i="44" s="1"/>
  <c r="N95" i="44"/>
  <c r="N676" i="44" s="1"/>
  <c r="F95" i="44"/>
  <c r="F676" i="44" s="1"/>
  <c r="G95" i="44"/>
  <c r="G676" i="44" s="1"/>
  <c r="M365" i="44"/>
  <c r="M946" i="44" s="1"/>
  <c r="N365" i="44"/>
  <c r="N946" i="44" s="1"/>
  <c r="I365" i="44"/>
  <c r="I946" i="44" s="1"/>
  <c r="L365" i="44"/>
  <c r="L946" i="44" s="1"/>
  <c r="S365" i="44"/>
  <c r="S946" i="44" s="1"/>
  <c r="G365" i="44"/>
  <c r="G946" i="44" s="1"/>
  <c r="H365" i="44"/>
  <c r="H946" i="44" s="1"/>
  <c r="U365" i="44"/>
  <c r="U946" i="44" s="1"/>
  <c r="T365" i="44"/>
  <c r="T946" i="44" s="1"/>
  <c r="V365" i="44"/>
  <c r="V946" i="44" s="1"/>
  <c r="F365" i="44"/>
  <c r="X365" i="44"/>
  <c r="X946" i="44" s="1"/>
  <c r="W365" i="44"/>
  <c r="W946" i="44" s="1"/>
  <c r="R365" i="44"/>
  <c r="R946" i="44" s="1"/>
  <c r="N383" i="44"/>
  <c r="N964" i="44" s="1"/>
  <c r="L383" i="44"/>
  <c r="L964" i="44" s="1"/>
  <c r="U383" i="44"/>
  <c r="U964" i="44" s="1"/>
  <c r="V383" i="44"/>
  <c r="V964" i="44" s="1"/>
  <c r="W383" i="44"/>
  <c r="W964" i="44" s="1"/>
  <c r="S383" i="44"/>
  <c r="S964" i="44" s="1"/>
  <c r="X383" i="44"/>
  <c r="X964" i="44" s="1"/>
  <c r="F383" i="44"/>
  <c r="F964" i="44" s="1"/>
  <c r="G383" i="44"/>
  <c r="G964" i="44" s="1"/>
  <c r="H383" i="44"/>
  <c r="H964" i="44" s="1"/>
  <c r="T383" i="44"/>
  <c r="T964" i="44" s="1"/>
  <c r="R383" i="44"/>
  <c r="R964" i="44" s="1"/>
  <c r="M383" i="44"/>
  <c r="M964" i="44" s="1"/>
  <c r="I383" i="44"/>
  <c r="I964" i="44" s="1"/>
  <c r="T87" i="44"/>
  <c r="T668" i="44" s="1"/>
  <c r="U87" i="44"/>
  <c r="U668" i="44" s="1"/>
  <c r="V87" i="44"/>
  <c r="V668" i="44" s="1"/>
  <c r="W87" i="44"/>
  <c r="W668" i="44" s="1"/>
  <c r="X87" i="44"/>
  <c r="X668" i="44" s="1"/>
  <c r="L87" i="44"/>
  <c r="L668" i="44" s="1"/>
  <c r="I87" i="44"/>
  <c r="I668" i="44" s="1"/>
  <c r="H87" i="44"/>
  <c r="H668" i="44" s="1"/>
  <c r="F87" i="44"/>
  <c r="F668" i="44" s="1"/>
  <c r="G87" i="44"/>
  <c r="G668" i="44" s="1"/>
  <c r="S87" i="44"/>
  <c r="S668" i="44" s="1"/>
  <c r="R87" i="44"/>
  <c r="R668" i="44" s="1"/>
  <c r="N87" i="44"/>
  <c r="N668" i="44" s="1"/>
  <c r="M87" i="44"/>
  <c r="M668" i="44" s="1"/>
  <c r="T366" i="44"/>
  <c r="T947" i="44" s="1"/>
  <c r="S366" i="44"/>
  <c r="S947" i="44" s="1"/>
  <c r="X366" i="44"/>
  <c r="X947" i="44" s="1"/>
  <c r="W366" i="44"/>
  <c r="W947" i="44" s="1"/>
  <c r="R366" i="44"/>
  <c r="R947" i="44" s="1"/>
  <c r="N366" i="44"/>
  <c r="N947" i="44" s="1"/>
  <c r="M366" i="44"/>
  <c r="M947" i="44" s="1"/>
  <c r="L366" i="44"/>
  <c r="I366" i="44"/>
  <c r="I947" i="44" s="1"/>
  <c r="G366" i="44"/>
  <c r="G947" i="44" s="1"/>
  <c r="F366" i="44"/>
  <c r="F947" i="44" s="1"/>
  <c r="V366" i="44"/>
  <c r="V947" i="44" s="1"/>
  <c r="U366" i="44"/>
  <c r="U947" i="44" s="1"/>
  <c r="H366" i="44"/>
  <c r="H947" i="44" s="1"/>
  <c r="S80" i="44"/>
  <c r="S661" i="44" s="1"/>
  <c r="W80" i="44"/>
  <c r="W661" i="44" s="1"/>
  <c r="R80" i="44"/>
  <c r="R661" i="44" s="1"/>
  <c r="I80" i="44"/>
  <c r="I661" i="44" s="1"/>
  <c r="U80" i="44"/>
  <c r="U661" i="44" s="1"/>
  <c r="N80" i="44"/>
  <c r="N661" i="44" s="1"/>
  <c r="T80" i="44"/>
  <c r="T661" i="44" s="1"/>
  <c r="V80" i="44"/>
  <c r="V661" i="44" s="1"/>
  <c r="F80" i="44"/>
  <c r="F661" i="44" s="1"/>
  <c r="M80" i="44"/>
  <c r="M661" i="44" s="1"/>
  <c r="X80" i="44"/>
  <c r="X661" i="44" s="1"/>
  <c r="L80" i="44"/>
  <c r="H80" i="44"/>
  <c r="H661" i="44" s="1"/>
  <c r="G80" i="44"/>
  <c r="G661" i="44" s="1"/>
  <c r="G78" i="44"/>
  <c r="G659" i="44" s="1"/>
  <c r="I78" i="44"/>
  <c r="I659" i="44" s="1"/>
  <c r="L78" i="44"/>
  <c r="L659" i="44" s="1"/>
  <c r="F78" i="44"/>
  <c r="F659" i="44" s="1"/>
  <c r="U78" i="44"/>
  <c r="U659" i="44" s="1"/>
  <c r="N78" i="44"/>
  <c r="N659" i="44" s="1"/>
  <c r="W78" i="44"/>
  <c r="W659" i="44" s="1"/>
  <c r="T78" i="44"/>
  <c r="T659" i="44" s="1"/>
  <c r="M78" i="44"/>
  <c r="M659" i="44" s="1"/>
  <c r="S78" i="44"/>
  <c r="S659" i="44" s="1"/>
  <c r="V78" i="44"/>
  <c r="V659" i="44" s="1"/>
  <c r="X78" i="44"/>
  <c r="X659" i="44" s="1"/>
  <c r="H78" i="44"/>
  <c r="H659" i="44" s="1"/>
  <c r="R78" i="44"/>
  <c r="R659" i="44" s="1"/>
  <c r="X89" i="44"/>
  <c r="X670" i="44" s="1"/>
  <c r="F89" i="44"/>
  <c r="F670" i="44" s="1"/>
  <c r="H89" i="44"/>
  <c r="H670" i="44" s="1"/>
  <c r="G89" i="44"/>
  <c r="G670" i="44" s="1"/>
  <c r="N89" i="44"/>
  <c r="N670" i="44" s="1"/>
  <c r="W89" i="44"/>
  <c r="W670" i="44" s="1"/>
  <c r="V89" i="44"/>
  <c r="V670" i="44" s="1"/>
  <c r="U89" i="44"/>
  <c r="U670" i="44" s="1"/>
  <c r="T89" i="44"/>
  <c r="T670" i="44" s="1"/>
  <c r="S89" i="44"/>
  <c r="S670" i="44" s="1"/>
  <c r="R89" i="44"/>
  <c r="R670" i="44" s="1"/>
  <c r="M89" i="44"/>
  <c r="M670" i="44" s="1"/>
  <c r="L89" i="44"/>
  <c r="I89" i="44"/>
  <c r="I670" i="44" s="1"/>
  <c r="R364" i="44"/>
  <c r="R945" i="44" s="1"/>
  <c r="W364" i="44"/>
  <c r="W945" i="44" s="1"/>
  <c r="N364" i="44"/>
  <c r="N945" i="44" s="1"/>
  <c r="X364" i="44"/>
  <c r="X945" i="44" s="1"/>
  <c r="V364" i="44"/>
  <c r="V945" i="44" s="1"/>
  <c r="I364" i="44"/>
  <c r="I945" i="44" s="1"/>
  <c r="G364" i="44"/>
  <c r="G945" i="44" s="1"/>
  <c r="U364" i="44"/>
  <c r="U945" i="44" s="1"/>
  <c r="S364" i="44"/>
  <c r="S945" i="44" s="1"/>
  <c r="L364" i="44"/>
  <c r="L945" i="44" s="1"/>
  <c r="M364" i="44"/>
  <c r="M945" i="44" s="1"/>
  <c r="T364" i="44"/>
  <c r="T945" i="44" s="1"/>
  <c r="H364" i="44"/>
  <c r="H945" i="44" s="1"/>
  <c r="F364" i="44"/>
  <c r="M370" i="44"/>
  <c r="M951" i="44" s="1"/>
  <c r="V370" i="44"/>
  <c r="V951" i="44" s="1"/>
  <c r="T370" i="44"/>
  <c r="T951" i="44" s="1"/>
  <c r="W370" i="44"/>
  <c r="W951" i="44" s="1"/>
  <c r="I370" i="44"/>
  <c r="I951" i="44" s="1"/>
  <c r="G370" i="44"/>
  <c r="G951" i="44" s="1"/>
  <c r="H370" i="44"/>
  <c r="H951" i="44" s="1"/>
  <c r="L370" i="44"/>
  <c r="L951" i="44" s="1"/>
  <c r="N370" i="44"/>
  <c r="N951" i="44" s="1"/>
  <c r="F370" i="44"/>
  <c r="U370" i="44"/>
  <c r="U951" i="44" s="1"/>
  <c r="X370" i="44"/>
  <c r="X951" i="44" s="1"/>
  <c r="R370" i="44"/>
  <c r="R951" i="44" s="1"/>
  <c r="S370" i="44"/>
  <c r="S951" i="44" s="1"/>
  <c r="G76" i="44"/>
  <c r="G657" i="44" s="1"/>
  <c r="R76" i="44"/>
  <c r="R657" i="44" s="1"/>
  <c r="N76" i="44"/>
  <c r="N657" i="44" s="1"/>
  <c r="X76" i="44"/>
  <c r="X657" i="44" s="1"/>
  <c r="T76" i="44"/>
  <c r="T657" i="44" s="1"/>
  <c r="I76" i="44"/>
  <c r="I657" i="44" s="1"/>
  <c r="V76" i="44"/>
  <c r="V657" i="44" s="1"/>
  <c r="U76" i="44"/>
  <c r="U657" i="44" s="1"/>
  <c r="H76" i="44"/>
  <c r="H657" i="44" s="1"/>
  <c r="L76" i="44"/>
  <c r="L657" i="44" s="1"/>
  <c r="M76" i="44"/>
  <c r="M657" i="44" s="1"/>
  <c r="F76" i="44"/>
  <c r="F657" i="44" s="1"/>
  <c r="W76" i="44"/>
  <c r="W657" i="44" s="1"/>
  <c r="S76" i="44"/>
  <c r="S657" i="44" s="1"/>
  <c r="N93" i="44"/>
  <c r="N674" i="44" s="1"/>
  <c r="H93" i="44"/>
  <c r="H674" i="44" s="1"/>
  <c r="F93" i="44"/>
  <c r="F674" i="44" s="1"/>
  <c r="I93" i="44"/>
  <c r="I674" i="44" s="1"/>
  <c r="L93" i="44"/>
  <c r="L674" i="44" s="1"/>
  <c r="X93" i="44"/>
  <c r="X674" i="44" s="1"/>
  <c r="T93" i="44"/>
  <c r="T674" i="44" s="1"/>
  <c r="M93" i="44"/>
  <c r="M674" i="44" s="1"/>
  <c r="R93" i="44"/>
  <c r="R674" i="44" s="1"/>
  <c r="S93" i="44"/>
  <c r="S674" i="44" s="1"/>
  <c r="G93" i="44"/>
  <c r="G674" i="44" s="1"/>
  <c r="U93" i="44"/>
  <c r="U674" i="44" s="1"/>
  <c r="V93" i="44"/>
  <c r="V674" i="44" s="1"/>
  <c r="W93" i="44"/>
  <c r="W674" i="44" s="1"/>
  <c r="G81" i="44"/>
  <c r="G662" i="44" s="1"/>
  <c r="F81" i="44"/>
  <c r="F662" i="44" s="1"/>
  <c r="N81" i="44"/>
  <c r="N662" i="44" s="1"/>
  <c r="H81" i="44"/>
  <c r="H662" i="44" s="1"/>
  <c r="S81" i="44"/>
  <c r="S662" i="44" s="1"/>
  <c r="U81" i="44"/>
  <c r="U662" i="44" s="1"/>
  <c r="I81" i="44"/>
  <c r="I662" i="44" s="1"/>
  <c r="V81" i="44"/>
  <c r="V662" i="44" s="1"/>
  <c r="R81" i="44"/>
  <c r="R662" i="44" s="1"/>
  <c r="X81" i="44"/>
  <c r="X662" i="44" s="1"/>
  <c r="L81" i="44"/>
  <c r="L662" i="44" s="1"/>
  <c r="W81" i="44"/>
  <c r="W662" i="44" s="1"/>
  <c r="M81" i="44"/>
  <c r="M662" i="44" s="1"/>
  <c r="T81" i="44"/>
  <c r="T662" i="44" s="1"/>
  <c r="X91" i="44"/>
  <c r="X672" i="44" s="1"/>
  <c r="N91" i="44"/>
  <c r="N672" i="44" s="1"/>
  <c r="F91" i="44"/>
  <c r="F672" i="44" s="1"/>
  <c r="S91" i="44"/>
  <c r="S672" i="44" s="1"/>
  <c r="R91" i="44"/>
  <c r="R672" i="44" s="1"/>
  <c r="W91" i="44"/>
  <c r="W672" i="44" s="1"/>
  <c r="M91" i="44"/>
  <c r="M672" i="44" s="1"/>
  <c r="U91" i="44"/>
  <c r="U672" i="44" s="1"/>
  <c r="V91" i="44"/>
  <c r="V672" i="44" s="1"/>
  <c r="G91" i="44"/>
  <c r="G672" i="44" s="1"/>
  <c r="T91" i="44"/>
  <c r="T672" i="44" s="1"/>
  <c r="H91" i="44"/>
  <c r="H672" i="44" s="1"/>
  <c r="I91" i="44"/>
  <c r="I672" i="44" s="1"/>
  <c r="L91" i="44"/>
  <c r="L672" i="44" s="1"/>
  <c r="M371" i="44"/>
  <c r="M952" i="44" s="1"/>
  <c r="H371" i="44"/>
  <c r="H952" i="44" s="1"/>
  <c r="L371" i="44"/>
  <c r="L952" i="44" s="1"/>
  <c r="V371" i="44"/>
  <c r="V952" i="44" s="1"/>
  <c r="N371" i="44"/>
  <c r="N952" i="44" s="1"/>
  <c r="R371" i="44"/>
  <c r="R952" i="44" s="1"/>
  <c r="S371" i="44"/>
  <c r="S952" i="44" s="1"/>
  <c r="U371" i="44"/>
  <c r="U952" i="44" s="1"/>
  <c r="W371" i="44"/>
  <c r="W952" i="44" s="1"/>
  <c r="G371" i="44"/>
  <c r="G952" i="44" s="1"/>
  <c r="X371" i="44"/>
  <c r="X952" i="44" s="1"/>
  <c r="F371" i="44"/>
  <c r="F952" i="44" s="1"/>
  <c r="I371" i="44"/>
  <c r="I952" i="44" s="1"/>
  <c r="T371" i="44"/>
  <c r="T952" i="44" s="1"/>
  <c r="G381" i="44"/>
  <c r="G962" i="44" s="1"/>
  <c r="N381" i="44"/>
  <c r="N962" i="44" s="1"/>
  <c r="H381" i="44"/>
  <c r="H962" i="44" s="1"/>
  <c r="W381" i="44"/>
  <c r="W962" i="44" s="1"/>
  <c r="R381" i="44"/>
  <c r="R962" i="44" s="1"/>
  <c r="F381" i="44"/>
  <c r="F962" i="44" s="1"/>
  <c r="V381" i="44"/>
  <c r="V962" i="44" s="1"/>
  <c r="S381" i="44"/>
  <c r="S962" i="44" s="1"/>
  <c r="L381" i="44"/>
  <c r="L962" i="44" s="1"/>
  <c r="T381" i="44"/>
  <c r="T962" i="44" s="1"/>
  <c r="I381" i="44"/>
  <c r="I962" i="44" s="1"/>
  <c r="M381" i="44"/>
  <c r="M962" i="44" s="1"/>
  <c r="U381" i="44"/>
  <c r="U962" i="44" s="1"/>
  <c r="X381" i="44"/>
  <c r="X962" i="44" s="1"/>
  <c r="V98" i="44"/>
  <c r="V679" i="44" s="1"/>
  <c r="H98" i="44"/>
  <c r="H679" i="44" s="1"/>
  <c r="X98" i="44"/>
  <c r="X679" i="44" s="1"/>
  <c r="N98" i="44"/>
  <c r="N679" i="44" s="1"/>
  <c r="I98" i="44"/>
  <c r="I679" i="44" s="1"/>
  <c r="L98" i="44"/>
  <c r="L679" i="44" s="1"/>
  <c r="W98" i="44"/>
  <c r="W679" i="44" s="1"/>
  <c r="S98" i="44"/>
  <c r="S679" i="44" s="1"/>
  <c r="G98" i="44"/>
  <c r="G679" i="44" s="1"/>
  <c r="T98" i="44"/>
  <c r="T679" i="44" s="1"/>
  <c r="R98" i="44"/>
  <c r="R679" i="44" s="1"/>
  <c r="M98" i="44"/>
  <c r="U98" i="44"/>
  <c r="U679" i="44" s="1"/>
  <c r="F98" i="44"/>
  <c r="V374" i="44"/>
  <c r="V955" i="44" s="1"/>
  <c r="X374" i="44"/>
  <c r="X955" i="44" s="1"/>
  <c r="S374" i="44"/>
  <c r="S955" i="44" s="1"/>
  <c r="U374" i="44"/>
  <c r="U955" i="44" s="1"/>
  <c r="N374" i="44"/>
  <c r="N955" i="44" s="1"/>
  <c r="I374" i="44"/>
  <c r="I955" i="44" s="1"/>
  <c r="M374" i="44"/>
  <c r="M955" i="44" s="1"/>
  <c r="R374" i="44"/>
  <c r="R955" i="44" s="1"/>
  <c r="F374" i="44"/>
  <c r="F955" i="44" s="1"/>
  <c r="T374" i="44"/>
  <c r="T955" i="44" s="1"/>
  <c r="G374" i="44"/>
  <c r="G955" i="44" s="1"/>
  <c r="H374" i="44"/>
  <c r="H955" i="44" s="1"/>
  <c r="L374" i="44"/>
  <c r="W374" i="44"/>
  <c r="W955" i="44" s="1"/>
  <c r="T79" i="44"/>
  <c r="T660" i="44" s="1"/>
  <c r="F79" i="44"/>
  <c r="F660" i="44" s="1"/>
  <c r="V79" i="44"/>
  <c r="V660" i="44" s="1"/>
  <c r="L79" i="44"/>
  <c r="L660" i="44" s="1"/>
  <c r="M79" i="44"/>
  <c r="M660" i="44" s="1"/>
  <c r="N79" i="44"/>
  <c r="N660" i="44" s="1"/>
  <c r="H79" i="44"/>
  <c r="H660" i="44" s="1"/>
  <c r="X79" i="44"/>
  <c r="X660" i="44" s="1"/>
  <c r="I79" i="44"/>
  <c r="I660" i="44" s="1"/>
  <c r="S79" i="44"/>
  <c r="S660" i="44" s="1"/>
  <c r="G79" i="44"/>
  <c r="G660" i="44" s="1"/>
  <c r="W79" i="44"/>
  <c r="W660" i="44" s="1"/>
  <c r="R79" i="44"/>
  <c r="R660" i="44" s="1"/>
  <c r="U79" i="44"/>
  <c r="U660" i="44" s="1"/>
  <c r="X83" i="44"/>
  <c r="X664" i="44" s="1"/>
  <c r="M83" i="44"/>
  <c r="M664" i="44" s="1"/>
  <c r="I83" i="44"/>
  <c r="I664" i="44" s="1"/>
  <c r="V83" i="44"/>
  <c r="V664" i="44" s="1"/>
  <c r="T83" i="44"/>
  <c r="T664" i="44" s="1"/>
  <c r="L83" i="44"/>
  <c r="L664" i="44" s="1"/>
  <c r="W83" i="44"/>
  <c r="W664" i="44" s="1"/>
  <c r="U83" i="44"/>
  <c r="U664" i="44" s="1"/>
  <c r="N83" i="44"/>
  <c r="N664" i="44" s="1"/>
  <c r="G83" i="44"/>
  <c r="G664" i="44" s="1"/>
  <c r="R83" i="44"/>
  <c r="R664" i="44" s="1"/>
  <c r="F83" i="44"/>
  <c r="F664" i="44" s="1"/>
  <c r="S83" i="44"/>
  <c r="S664" i="44" s="1"/>
  <c r="H83" i="44"/>
  <c r="X380" i="44"/>
  <c r="X961" i="44" s="1"/>
  <c r="M380" i="44"/>
  <c r="M961" i="44" s="1"/>
  <c r="N380" i="44"/>
  <c r="N961" i="44" s="1"/>
  <c r="W380" i="44"/>
  <c r="W961" i="44" s="1"/>
  <c r="I380" i="44"/>
  <c r="I961" i="44" s="1"/>
  <c r="H380" i="44"/>
  <c r="H961" i="44" s="1"/>
  <c r="T380" i="44"/>
  <c r="T961" i="44" s="1"/>
  <c r="S380" i="44"/>
  <c r="S961" i="44" s="1"/>
  <c r="L380" i="44"/>
  <c r="R380" i="44"/>
  <c r="R961" i="44" s="1"/>
  <c r="F380" i="44"/>
  <c r="F961" i="44" s="1"/>
  <c r="U380" i="44"/>
  <c r="U961" i="44" s="1"/>
  <c r="G380" i="44"/>
  <c r="G961" i="44" s="1"/>
  <c r="V380" i="44"/>
  <c r="V961" i="44" s="1"/>
  <c r="W82" i="44"/>
  <c r="W663" i="44" s="1"/>
  <c r="R82" i="44"/>
  <c r="R663" i="44" s="1"/>
  <c r="V82" i="44"/>
  <c r="V663" i="44" s="1"/>
  <c r="U82" i="44"/>
  <c r="U663" i="44" s="1"/>
  <c r="I82" i="44"/>
  <c r="I663" i="44" s="1"/>
  <c r="L82" i="44"/>
  <c r="L663" i="44" s="1"/>
  <c r="S82" i="44"/>
  <c r="S663" i="44" s="1"/>
  <c r="G82" i="44"/>
  <c r="G663" i="44" s="1"/>
  <c r="H82" i="44"/>
  <c r="H663" i="44" s="1"/>
  <c r="T82" i="44"/>
  <c r="T663" i="44" s="1"/>
  <c r="X82" i="44"/>
  <c r="X663" i="44" s="1"/>
  <c r="F82" i="44"/>
  <c r="F663" i="44" s="1"/>
  <c r="M82" i="44"/>
  <c r="M663" i="44" s="1"/>
  <c r="N82" i="44"/>
  <c r="N663" i="44" s="1"/>
  <c r="S88" i="44"/>
  <c r="S669" i="44" s="1"/>
  <c r="W88" i="44"/>
  <c r="W669" i="44" s="1"/>
  <c r="H88" i="44"/>
  <c r="H669" i="44" s="1"/>
  <c r="X88" i="44"/>
  <c r="X669" i="44" s="1"/>
  <c r="N88" i="44"/>
  <c r="N669" i="44" s="1"/>
  <c r="I88" i="44"/>
  <c r="I669" i="44" s="1"/>
  <c r="V88" i="44"/>
  <c r="V669" i="44" s="1"/>
  <c r="T88" i="44"/>
  <c r="T669" i="44" s="1"/>
  <c r="F88" i="44"/>
  <c r="F669" i="44" s="1"/>
  <c r="L88" i="44"/>
  <c r="L669" i="44" s="1"/>
  <c r="U88" i="44"/>
  <c r="U669" i="44" s="1"/>
  <c r="R88" i="44"/>
  <c r="R669" i="44" s="1"/>
  <c r="M88" i="44"/>
  <c r="M669" i="44" s="1"/>
  <c r="G88" i="44"/>
  <c r="G669" i="44" s="1"/>
  <c r="W379" i="44"/>
  <c r="W960" i="44" s="1"/>
  <c r="G379" i="44"/>
  <c r="G960" i="44" s="1"/>
  <c r="R379" i="44"/>
  <c r="R960" i="44" s="1"/>
  <c r="H379" i="44"/>
  <c r="H960" i="44" s="1"/>
  <c r="F379" i="44"/>
  <c r="F960" i="44" s="1"/>
  <c r="L379" i="44"/>
  <c r="L960" i="44" s="1"/>
  <c r="S379" i="44"/>
  <c r="S960" i="44" s="1"/>
  <c r="V379" i="44"/>
  <c r="V960" i="44" s="1"/>
  <c r="I379" i="44"/>
  <c r="I960" i="44" s="1"/>
  <c r="T379" i="44"/>
  <c r="T960" i="44" s="1"/>
  <c r="M379" i="44"/>
  <c r="M960" i="44" s="1"/>
  <c r="X379" i="44"/>
  <c r="X960" i="44" s="1"/>
  <c r="U379" i="44"/>
  <c r="U960" i="44" s="1"/>
  <c r="N379" i="44"/>
  <c r="N960" i="44" s="1"/>
  <c r="V90" i="44"/>
  <c r="V671" i="44" s="1"/>
  <c r="N90" i="44"/>
  <c r="N671" i="44" s="1"/>
  <c r="H90" i="44"/>
  <c r="H671" i="44" s="1"/>
  <c r="X90" i="44"/>
  <c r="X671" i="44" s="1"/>
  <c r="M90" i="44"/>
  <c r="M671" i="44" s="1"/>
  <c r="L90" i="44"/>
  <c r="L671" i="44" s="1"/>
  <c r="S90" i="44"/>
  <c r="S671" i="44" s="1"/>
  <c r="R90" i="44"/>
  <c r="R671" i="44" s="1"/>
  <c r="G90" i="44"/>
  <c r="G671" i="44" s="1"/>
  <c r="U90" i="44"/>
  <c r="U671" i="44" s="1"/>
  <c r="W90" i="44"/>
  <c r="W671" i="44" s="1"/>
  <c r="F90" i="44"/>
  <c r="F671" i="44" s="1"/>
  <c r="I90" i="44"/>
  <c r="I671" i="44" s="1"/>
  <c r="T90" i="44"/>
  <c r="T671" i="44" s="1"/>
  <c r="G373" i="44"/>
  <c r="G954" i="44" s="1"/>
  <c r="U373" i="44"/>
  <c r="U954" i="44" s="1"/>
  <c r="X373" i="44"/>
  <c r="X954" i="44" s="1"/>
  <c r="R373" i="44"/>
  <c r="R954" i="44" s="1"/>
  <c r="I373" i="44"/>
  <c r="I954" i="44" s="1"/>
  <c r="H373" i="44"/>
  <c r="H954" i="44" s="1"/>
  <c r="T373" i="44"/>
  <c r="T954" i="44" s="1"/>
  <c r="V373" i="44"/>
  <c r="V954" i="44" s="1"/>
  <c r="W373" i="44"/>
  <c r="W954" i="44" s="1"/>
  <c r="L373" i="44"/>
  <c r="L954" i="44" s="1"/>
  <c r="M373" i="44"/>
  <c r="M954" i="44" s="1"/>
  <c r="F373" i="44"/>
  <c r="S373" i="44"/>
  <c r="S954" i="44" s="1"/>
  <c r="N373" i="44"/>
  <c r="N954" i="44" s="1"/>
  <c r="T105" i="44"/>
  <c r="T686" i="44" s="1"/>
  <c r="G105" i="44"/>
  <c r="G686" i="44" s="1"/>
  <c r="H105" i="44"/>
  <c r="H686" i="44" s="1"/>
  <c r="M105" i="44"/>
  <c r="M686" i="44" s="1"/>
  <c r="F105" i="44"/>
  <c r="F686" i="44" s="1"/>
  <c r="S105" i="44"/>
  <c r="S686" i="44" s="1"/>
  <c r="V105" i="44"/>
  <c r="V686" i="44" s="1"/>
  <c r="X105" i="44"/>
  <c r="X686" i="44" s="1"/>
  <c r="L105" i="44"/>
  <c r="L686" i="44" s="1"/>
  <c r="U105" i="44"/>
  <c r="U686" i="44" s="1"/>
  <c r="I105" i="44"/>
  <c r="I686" i="44" s="1"/>
  <c r="W105" i="44"/>
  <c r="W686" i="44" s="1"/>
  <c r="R105" i="44"/>
  <c r="R686" i="44" s="1"/>
  <c r="N105" i="44"/>
  <c r="N686" i="44" s="1"/>
  <c r="R408" i="44"/>
  <c r="R989" i="44" s="1"/>
  <c r="F408" i="44"/>
  <c r="F989" i="44" s="1"/>
  <c r="H408" i="44"/>
  <c r="H989" i="44" s="1"/>
  <c r="U408" i="44"/>
  <c r="U989" i="44" s="1"/>
  <c r="G408" i="44"/>
  <c r="G989" i="44" s="1"/>
  <c r="V408" i="44"/>
  <c r="V989" i="44" s="1"/>
  <c r="I408" i="44"/>
  <c r="I989" i="44" s="1"/>
  <c r="X408" i="44"/>
  <c r="X989" i="44" s="1"/>
  <c r="N408" i="44"/>
  <c r="N989" i="44" s="1"/>
  <c r="L408" i="44"/>
  <c r="L989" i="44" s="1"/>
  <c r="W408" i="44"/>
  <c r="W989" i="44" s="1"/>
  <c r="M408" i="44"/>
  <c r="M989" i="44" s="1"/>
  <c r="T408" i="44"/>
  <c r="T989" i="44" s="1"/>
  <c r="S408" i="44"/>
  <c r="S989" i="44" s="1"/>
  <c r="V115" i="44"/>
  <c r="V696" i="44" s="1"/>
  <c r="X115" i="44"/>
  <c r="X696" i="44" s="1"/>
  <c r="G115" i="44"/>
  <c r="G696" i="44" s="1"/>
  <c r="S115" i="44"/>
  <c r="S696" i="44" s="1"/>
  <c r="M115" i="44"/>
  <c r="M696" i="44" s="1"/>
  <c r="U115" i="44"/>
  <c r="U696" i="44" s="1"/>
  <c r="W115" i="44"/>
  <c r="W696" i="44" s="1"/>
  <c r="N115" i="44"/>
  <c r="N696" i="44" s="1"/>
  <c r="F115" i="44"/>
  <c r="F696" i="44" s="1"/>
  <c r="I115" i="44"/>
  <c r="I696" i="44" s="1"/>
  <c r="T115" i="44"/>
  <c r="T696" i="44" s="1"/>
  <c r="R115" i="44"/>
  <c r="R696" i="44" s="1"/>
  <c r="L115" i="44"/>
  <c r="H115" i="44"/>
  <c r="H696" i="44" s="1"/>
  <c r="N407" i="44"/>
  <c r="N988" i="44" s="1"/>
  <c r="M407" i="44"/>
  <c r="M988" i="44" s="1"/>
  <c r="G407" i="44"/>
  <c r="G988" i="44" s="1"/>
  <c r="R407" i="44"/>
  <c r="R988" i="44" s="1"/>
  <c r="I407" i="44"/>
  <c r="I988" i="44" s="1"/>
  <c r="W407" i="44"/>
  <c r="W988" i="44" s="1"/>
  <c r="T407" i="44"/>
  <c r="T988" i="44" s="1"/>
  <c r="L407" i="44"/>
  <c r="V407" i="44"/>
  <c r="V988" i="44" s="1"/>
  <c r="U407" i="44"/>
  <c r="U988" i="44" s="1"/>
  <c r="F407" i="44"/>
  <c r="F988" i="44" s="1"/>
  <c r="S407" i="44"/>
  <c r="S988" i="44" s="1"/>
  <c r="H407" i="44"/>
  <c r="H988" i="44" s="1"/>
  <c r="X407" i="44"/>
  <c r="X988" i="44" s="1"/>
  <c r="X396" i="44"/>
  <c r="X977" i="44" s="1"/>
  <c r="L396" i="44"/>
  <c r="L977" i="44" s="1"/>
  <c r="M396" i="44"/>
  <c r="M977" i="44" s="1"/>
  <c r="F396" i="44"/>
  <c r="F977" i="44" s="1"/>
  <c r="R396" i="44"/>
  <c r="R977" i="44" s="1"/>
  <c r="I396" i="44"/>
  <c r="I977" i="44" s="1"/>
  <c r="S396" i="44"/>
  <c r="S977" i="44" s="1"/>
  <c r="G396" i="44"/>
  <c r="G977" i="44" s="1"/>
  <c r="U396" i="44"/>
  <c r="U977" i="44" s="1"/>
  <c r="N396" i="44"/>
  <c r="H396" i="44"/>
  <c r="H977" i="44" s="1"/>
  <c r="W396" i="44"/>
  <c r="W977" i="44" s="1"/>
  <c r="V396" i="44"/>
  <c r="V977" i="44" s="1"/>
  <c r="T396" i="44"/>
  <c r="T977" i="44" s="1"/>
  <c r="L395" i="44"/>
  <c r="L976" i="44" s="1"/>
  <c r="S395" i="44"/>
  <c r="S976" i="44" s="1"/>
  <c r="X395" i="44"/>
  <c r="X976" i="44" s="1"/>
  <c r="M395" i="44"/>
  <c r="M976" i="44" s="1"/>
  <c r="F395" i="44"/>
  <c r="F976" i="44" s="1"/>
  <c r="I395" i="44"/>
  <c r="I976" i="44" s="1"/>
  <c r="G395" i="44"/>
  <c r="G976" i="44" s="1"/>
  <c r="R395" i="44"/>
  <c r="R976" i="44" s="1"/>
  <c r="U395" i="44"/>
  <c r="U976" i="44" s="1"/>
  <c r="H395" i="44"/>
  <c r="H976" i="44" s="1"/>
  <c r="N395" i="44"/>
  <c r="N976" i="44" s="1"/>
  <c r="T395" i="44"/>
  <c r="T976" i="44" s="1"/>
  <c r="W395" i="44"/>
  <c r="W976" i="44" s="1"/>
  <c r="V395" i="44"/>
  <c r="V976" i="44" s="1"/>
  <c r="S403" i="44"/>
  <c r="S984" i="44" s="1"/>
  <c r="N403" i="44"/>
  <c r="N984" i="44" s="1"/>
  <c r="I403" i="44"/>
  <c r="I984" i="44" s="1"/>
  <c r="G403" i="44"/>
  <c r="G984" i="44" s="1"/>
  <c r="H403" i="44"/>
  <c r="H984" i="44" s="1"/>
  <c r="U403" i="44"/>
  <c r="U984" i="44" s="1"/>
  <c r="M403" i="44"/>
  <c r="M984" i="44" s="1"/>
  <c r="X403" i="44"/>
  <c r="X984" i="44" s="1"/>
  <c r="R403" i="44"/>
  <c r="R984" i="44" s="1"/>
  <c r="V403" i="44"/>
  <c r="V984" i="44" s="1"/>
  <c r="T403" i="44"/>
  <c r="T984" i="44" s="1"/>
  <c r="L403" i="44"/>
  <c r="L984" i="44" s="1"/>
  <c r="W403" i="44"/>
  <c r="W984" i="44" s="1"/>
  <c r="F403" i="44"/>
  <c r="F984" i="44" s="1"/>
  <c r="F409" i="44"/>
  <c r="F990" i="44" s="1"/>
  <c r="X409" i="44"/>
  <c r="X990" i="44" s="1"/>
  <c r="V409" i="44"/>
  <c r="V990" i="44" s="1"/>
  <c r="N409" i="44"/>
  <c r="N990" i="44" s="1"/>
  <c r="R409" i="44"/>
  <c r="R990" i="44" s="1"/>
  <c r="H409" i="44"/>
  <c r="H990" i="44" s="1"/>
  <c r="G409" i="44"/>
  <c r="G990" i="44" s="1"/>
  <c r="S409" i="44"/>
  <c r="S990" i="44" s="1"/>
  <c r="I409" i="44"/>
  <c r="I990" i="44" s="1"/>
  <c r="U409" i="44"/>
  <c r="U990" i="44" s="1"/>
  <c r="M409" i="44"/>
  <c r="M990" i="44" s="1"/>
  <c r="T409" i="44"/>
  <c r="T990" i="44" s="1"/>
  <c r="W409" i="44"/>
  <c r="W990" i="44" s="1"/>
  <c r="L409" i="44"/>
  <c r="V400" i="44"/>
  <c r="V981" i="44" s="1"/>
  <c r="G400" i="44"/>
  <c r="G981" i="44" s="1"/>
  <c r="W400" i="44"/>
  <c r="W981" i="44" s="1"/>
  <c r="N400" i="44"/>
  <c r="N981" i="44" s="1"/>
  <c r="I400" i="44"/>
  <c r="I981" i="44" s="1"/>
  <c r="U400" i="44"/>
  <c r="U981" i="44" s="1"/>
  <c r="F400" i="44"/>
  <c r="F981" i="44" s="1"/>
  <c r="T400" i="44"/>
  <c r="T981" i="44" s="1"/>
  <c r="M400" i="44"/>
  <c r="M981" i="44" s="1"/>
  <c r="R400" i="44"/>
  <c r="R981" i="44" s="1"/>
  <c r="S400" i="44"/>
  <c r="S981" i="44" s="1"/>
  <c r="H400" i="44"/>
  <c r="H981" i="44" s="1"/>
  <c r="X400" i="44"/>
  <c r="X981" i="44" s="1"/>
  <c r="L400" i="44"/>
  <c r="R392" i="44"/>
  <c r="R973" i="44" s="1"/>
  <c r="U392" i="44"/>
  <c r="U973" i="44" s="1"/>
  <c r="F392" i="44"/>
  <c r="F973" i="44" s="1"/>
  <c r="I392" i="44"/>
  <c r="I973" i="44" s="1"/>
  <c r="H392" i="44"/>
  <c r="H973" i="44" s="1"/>
  <c r="G392" i="44"/>
  <c r="G973" i="44" s="1"/>
  <c r="L392" i="44"/>
  <c r="L973" i="44" s="1"/>
  <c r="T392" i="44"/>
  <c r="T973" i="44" s="1"/>
  <c r="X392" i="44"/>
  <c r="X973" i="44" s="1"/>
  <c r="S392" i="44"/>
  <c r="S973" i="44" s="1"/>
  <c r="M392" i="44"/>
  <c r="M973" i="44" s="1"/>
  <c r="V392" i="44"/>
  <c r="V973" i="44" s="1"/>
  <c r="W392" i="44"/>
  <c r="W973" i="44" s="1"/>
  <c r="N392" i="44"/>
  <c r="N973" i="44" s="1"/>
  <c r="M404" i="44"/>
  <c r="M985" i="44" s="1"/>
  <c r="T404" i="44"/>
  <c r="T985" i="44" s="1"/>
  <c r="U404" i="44"/>
  <c r="U985" i="44" s="1"/>
  <c r="V404" i="44"/>
  <c r="V985" i="44" s="1"/>
  <c r="H404" i="44"/>
  <c r="H985" i="44" s="1"/>
  <c r="W404" i="44"/>
  <c r="W985" i="44" s="1"/>
  <c r="I404" i="44"/>
  <c r="I985" i="44" s="1"/>
  <c r="S404" i="44"/>
  <c r="S985" i="44" s="1"/>
  <c r="F404" i="44"/>
  <c r="F985" i="44" s="1"/>
  <c r="G404" i="44"/>
  <c r="G985" i="44" s="1"/>
  <c r="R404" i="44"/>
  <c r="R985" i="44" s="1"/>
  <c r="N404" i="44"/>
  <c r="N985" i="44" s="1"/>
  <c r="L404" i="44"/>
  <c r="X404" i="44"/>
  <c r="X985" i="44" s="1"/>
  <c r="H399" i="44"/>
  <c r="H980" i="44" s="1"/>
  <c r="F399" i="44"/>
  <c r="F980" i="44" s="1"/>
  <c r="V399" i="44"/>
  <c r="V980" i="44" s="1"/>
  <c r="L399" i="44"/>
  <c r="L980" i="44" s="1"/>
  <c r="S399" i="44"/>
  <c r="S980" i="44" s="1"/>
  <c r="W399" i="44"/>
  <c r="W980" i="44" s="1"/>
  <c r="M399" i="44"/>
  <c r="M980" i="44" s="1"/>
  <c r="N399" i="44"/>
  <c r="N980" i="44" s="1"/>
  <c r="X399" i="44"/>
  <c r="X980" i="44" s="1"/>
  <c r="U399" i="44"/>
  <c r="U980" i="44" s="1"/>
  <c r="T399" i="44"/>
  <c r="T980" i="44" s="1"/>
  <c r="R399" i="44"/>
  <c r="R980" i="44" s="1"/>
  <c r="I399" i="44"/>
  <c r="I980" i="44" s="1"/>
  <c r="G399" i="44"/>
  <c r="G980" i="44" s="1"/>
  <c r="U402" i="44"/>
  <c r="U983" i="44" s="1"/>
  <c r="M402" i="44"/>
  <c r="M983" i="44" s="1"/>
  <c r="X402" i="44"/>
  <c r="X983" i="44" s="1"/>
  <c r="L402" i="44"/>
  <c r="L983" i="44" s="1"/>
  <c r="R402" i="44"/>
  <c r="R983" i="44" s="1"/>
  <c r="T402" i="44"/>
  <c r="T983" i="44" s="1"/>
  <c r="N402" i="44"/>
  <c r="N983" i="44" s="1"/>
  <c r="G402" i="44"/>
  <c r="G983" i="44" s="1"/>
  <c r="I402" i="44"/>
  <c r="I983" i="44" s="1"/>
  <c r="F402" i="44"/>
  <c r="F983" i="44" s="1"/>
  <c r="W402" i="44"/>
  <c r="W983" i="44" s="1"/>
  <c r="S402" i="44"/>
  <c r="S983" i="44" s="1"/>
  <c r="H402" i="44"/>
  <c r="H983" i="44" s="1"/>
  <c r="V402" i="44"/>
  <c r="V983" i="44" s="1"/>
  <c r="X397" i="44"/>
  <c r="X978" i="44" s="1"/>
  <c r="H397" i="44"/>
  <c r="H978" i="44" s="1"/>
  <c r="M397" i="44"/>
  <c r="M978" i="44" s="1"/>
  <c r="T397" i="44"/>
  <c r="T978" i="44" s="1"/>
  <c r="U397" i="44"/>
  <c r="U978" i="44" s="1"/>
  <c r="G397" i="44"/>
  <c r="G978" i="44" s="1"/>
  <c r="S397" i="44"/>
  <c r="S978" i="44" s="1"/>
  <c r="R397" i="44"/>
  <c r="R978" i="44" s="1"/>
  <c r="F397" i="44"/>
  <c r="F978" i="44" s="1"/>
  <c r="V397" i="44"/>
  <c r="V978" i="44" s="1"/>
  <c r="L397" i="44"/>
  <c r="L978" i="44" s="1"/>
  <c r="I397" i="44"/>
  <c r="I978" i="44" s="1"/>
  <c r="W397" i="44"/>
  <c r="W978" i="44" s="1"/>
  <c r="N397" i="44"/>
  <c r="N978" i="44" s="1"/>
  <c r="S401" i="44"/>
  <c r="S982" i="44" s="1"/>
  <c r="N401" i="44"/>
  <c r="N982" i="44" s="1"/>
  <c r="X401" i="44"/>
  <c r="X982" i="44" s="1"/>
  <c r="L401" i="44"/>
  <c r="L982" i="44" s="1"/>
  <c r="T401" i="44"/>
  <c r="T982" i="44" s="1"/>
  <c r="H401" i="44"/>
  <c r="H982" i="44" s="1"/>
  <c r="V401" i="44"/>
  <c r="V982" i="44" s="1"/>
  <c r="G401" i="44"/>
  <c r="G982" i="44" s="1"/>
  <c r="I401" i="44"/>
  <c r="I982" i="44" s="1"/>
  <c r="U401" i="44"/>
  <c r="U982" i="44" s="1"/>
  <c r="W401" i="44"/>
  <c r="W982" i="44" s="1"/>
  <c r="R401" i="44"/>
  <c r="R982" i="44" s="1"/>
  <c r="F401" i="44"/>
  <c r="M401" i="44"/>
  <c r="M982" i="44" s="1"/>
  <c r="L391" i="44"/>
  <c r="L972" i="44" s="1"/>
  <c r="U391" i="44"/>
  <c r="U972" i="44" s="1"/>
  <c r="R391" i="44"/>
  <c r="R972" i="44" s="1"/>
  <c r="T391" i="44"/>
  <c r="T972" i="44" s="1"/>
  <c r="H391" i="44"/>
  <c r="H972" i="44" s="1"/>
  <c r="F391" i="44"/>
  <c r="F972" i="44" s="1"/>
  <c r="X391" i="44"/>
  <c r="X972" i="44" s="1"/>
  <c r="V391" i="44"/>
  <c r="V972" i="44" s="1"/>
  <c r="I391" i="44"/>
  <c r="I972" i="44" s="1"/>
  <c r="S391" i="44"/>
  <c r="S972" i="44" s="1"/>
  <c r="N391" i="44"/>
  <c r="N972" i="44" s="1"/>
  <c r="G391" i="44"/>
  <c r="G972" i="44" s="1"/>
  <c r="W391" i="44"/>
  <c r="W972" i="44" s="1"/>
  <c r="M391" i="44"/>
  <c r="M972" i="44" s="1"/>
  <c r="V405" i="44"/>
  <c r="V986" i="44" s="1"/>
  <c r="F405" i="44"/>
  <c r="F986" i="44" s="1"/>
  <c r="H405" i="44"/>
  <c r="H986" i="44" s="1"/>
  <c r="X405" i="44"/>
  <c r="X986" i="44" s="1"/>
  <c r="L405" i="44"/>
  <c r="L986" i="44" s="1"/>
  <c r="N405" i="44"/>
  <c r="N986" i="44" s="1"/>
  <c r="I405" i="44"/>
  <c r="I986" i="44" s="1"/>
  <c r="R405" i="44"/>
  <c r="R986" i="44" s="1"/>
  <c r="S405" i="44"/>
  <c r="S986" i="44" s="1"/>
  <c r="U405" i="44"/>
  <c r="U986" i="44" s="1"/>
  <c r="G405" i="44"/>
  <c r="G986" i="44" s="1"/>
  <c r="W405" i="44"/>
  <c r="W986" i="44" s="1"/>
  <c r="T405" i="44"/>
  <c r="T986" i="44" s="1"/>
  <c r="M405" i="44"/>
  <c r="M986" i="44" s="1"/>
  <c r="S119" i="44"/>
  <c r="S700" i="44" s="1"/>
  <c r="W119" i="44"/>
  <c r="W700" i="44" s="1"/>
  <c r="L119" i="44"/>
  <c r="L700" i="44" s="1"/>
  <c r="V119" i="44"/>
  <c r="V700" i="44" s="1"/>
  <c r="X119" i="44"/>
  <c r="X700" i="44" s="1"/>
  <c r="F119" i="44"/>
  <c r="F700" i="44" s="1"/>
  <c r="N119" i="44"/>
  <c r="N700" i="44" s="1"/>
  <c r="U119" i="44"/>
  <c r="U700" i="44" s="1"/>
  <c r="M119" i="44"/>
  <c r="M700" i="44" s="1"/>
  <c r="T119" i="44"/>
  <c r="T700" i="44" s="1"/>
  <c r="H119" i="44"/>
  <c r="H700" i="44" s="1"/>
  <c r="I119" i="44"/>
  <c r="I700" i="44" s="1"/>
  <c r="R119" i="44"/>
  <c r="R700" i="44" s="1"/>
  <c r="G119" i="44"/>
  <c r="G700" i="44" s="1"/>
  <c r="W123" i="44"/>
  <c r="W704" i="44" s="1"/>
  <c r="M123" i="44"/>
  <c r="M704" i="44" s="1"/>
  <c r="H123" i="44"/>
  <c r="H704" i="44" s="1"/>
  <c r="X123" i="44"/>
  <c r="X704" i="44" s="1"/>
  <c r="N123" i="44"/>
  <c r="N704" i="44" s="1"/>
  <c r="R123" i="44"/>
  <c r="R704" i="44" s="1"/>
  <c r="V123" i="44"/>
  <c r="V704" i="44" s="1"/>
  <c r="U123" i="44"/>
  <c r="U704" i="44" s="1"/>
  <c r="S123" i="44"/>
  <c r="S704" i="44" s="1"/>
  <c r="F123" i="44"/>
  <c r="F704" i="44" s="1"/>
  <c r="T123" i="44"/>
  <c r="T704" i="44" s="1"/>
  <c r="I123" i="44"/>
  <c r="I704" i="44" s="1"/>
  <c r="L123" i="44"/>
  <c r="L704" i="44" s="1"/>
  <c r="G123" i="44"/>
  <c r="G704" i="44" s="1"/>
  <c r="I410" i="44"/>
  <c r="I991" i="44" s="1"/>
  <c r="M410" i="44"/>
  <c r="M991" i="44" s="1"/>
  <c r="F410" i="44"/>
  <c r="F991" i="44" s="1"/>
  <c r="S410" i="44"/>
  <c r="S991" i="44" s="1"/>
  <c r="G410" i="44"/>
  <c r="G991" i="44" s="1"/>
  <c r="T410" i="44"/>
  <c r="T991" i="44" s="1"/>
  <c r="U410" i="44"/>
  <c r="U991" i="44" s="1"/>
  <c r="R410" i="44"/>
  <c r="R991" i="44" s="1"/>
  <c r="N410" i="44"/>
  <c r="N991" i="44" s="1"/>
  <c r="L410" i="44"/>
  <c r="H410" i="44"/>
  <c r="H991" i="44" s="1"/>
  <c r="X410" i="44"/>
  <c r="X991" i="44" s="1"/>
  <c r="V410" i="44"/>
  <c r="V991" i="44" s="1"/>
  <c r="W410" i="44"/>
  <c r="W991" i="44" s="1"/>
  <c r="N398" i="44"/>
  <c r="N979" i="44" s="1"/>
  <c r="G398" i="44"/>
  <c r="G979" i="44" s="1"/>
  <c r="T398" i="44"/>
  <c r="T979" i="44" s="1"/>
  <c r="I398" i="44"/>
  <c r="I979" i="44" s="1"/>
  <c r="L398" i="44"/>
  <c r="L979" i="44" s="1"/>
  <c r="V398" i="44"/>
  <c r="V979" i="44" s="1"/>
  <c r="S398" i="44"/>
  <c r="S979" i="44" s="1"/>
  <c r="U398" i="44"/>
  <c r="U979" i="44" s="1"/>
  <c r="H398" i="44"/>
  <c r="H979" i="44" s="1"/>
  <c r="M398" i="44"/>
  <c r="M979" i="44" s="1"/>
  <c r="W398" i="44"/>
  <c r="W979" i="44" s="1"/>
  <c r="F398" i="44"/>
  <c r="R398" i="44"/>
  <c r="R979" i="44" s="1"/>
  <c r="X398" i="44"/>
  <c r="X979" i="44" s="1"/>
  <c r="H106" i="44"/>
  <c r="H687" i="44" s="1"/>
  <c r="S106" i="44"/>
  <c r="S687" i="44" s="1"/>
  <c r="V106" i="44"/>
  <c r="V687" i="44" s="1"/>
  <c r="W106" i="44"/>
  <c r="W687" i="44" s="1"/>
  <c r="I106" i="44"/>
  <c r="I687" i="44" s="1"/>
  <c r="U106" i="44"/>
  <c r="U687" i="44" s="1"/>
  <c r="R106" i="44"/>
  <c r="R687" i="44" s="1"/>
  <c r="N106" i="44"/>
  <c r="N687" i="44" s="1"/>
  <c r="F106" i="44"/>
  <c r="F687" i="44" s="1"/>
  <c r="T106" i="44"/>
  <c r="T687" i="44" s="1"/>
  <c r="L106" i="44"/>
  <c r="L687" i="44" s="1"/>
  <c r="G106" i="44"/>
  <c r="G687" i="44" s="1"/>
  <c r="M106" i="44"/>
  <c r="M687" i="44" s="1"/>
  <c r="X106" i="44"/>
  <c r="X687" i="44" s="1"/>
  <c r="R411" i="44"/>
  <c r="R992" i="44" s="1"/>
  <c r="M411" i="44"/>
  <c r="M992" i="44" s="1"/>
  <c r="I411" i="44"/>
  <c r="I992" i="44" s="1"/>
  <c r="H411" i="44"/>
  <c r="H992" i="44" s="1"/>
  <c r="T411" i="44"/>
  <c r="T992" i="44" s="1"/>
  <c r="V411" i="44"/>
  <c r="V992" i="44" s="1"/>
  <c r="L411" i="44"/>
  <c r="L992" i="44" s="1"/>
  <c r="W411" i="44"/>
  <c r="W992" i="44" s="1"/>
  <c r="S411" i="44"/>
  <c r="S992" i="44" s="1"/>
  <c r="X411" i="44"/>
  <c r="X992" i="44" s="1"/>
  <c r="F411" i="44"/>
  <c r="F992" i="44" s="1"/>
  <c r="N411" i="44"/>
  <c r="N992" i="44" s="1"/>
  <c r="U411" i="44"/>
  <c r="U992" i="44" s="1"/>
  <c r="G411" i="44"/>
  <c r="G992" i="44" s="1"/>
  <c r="U390" i="44"/>
  <c r="U971" i="44" s="1"/>
  <c r="V390" i="44"/>
  <c r="V971" i="44" s="1"/>
  <c r="W390" i="44"/>
  <c r="W971" i="44" s="1"/>
  <c r="M390" i="44"/>
  <c r="M971" i="44" s="1"/>
  <c r="S390" i="44"/>
  <c r="S971" i="44" s="1"/>
  <c r="R390" i="44"/>
  <c r="R971" i="44" s="1"/>
  <c r="I390" i="44"/>
  <c r="I971" i="44" s="1"/>
  <c r="G390" i="44"/>
  <c r="G971" i="44" s="1"/>
  <c r="T390" i="44"/>
  <c r="T971" i="44" s="1"/>
  <c r="L390" i="44"/>
  <c r="L971" i="44" s="1"/>
  <c r="F390" i="44"/>
  <c r="F971" i="44" s="1"/>
  <c r="N390" i="44"/>
  <c r="N971" i="44" s="1"/>
  <c r="X390" i="44"/>
  <c r="X971" i="44" s="1"/>
  <c r="H390" i="44"/>
  <c r="H971" i="44" s="1"/>
  <c r="I393" i="44"/>
  <c r="I974" i="44" s="1"/>
  <c r="W393" i="44"/>
  <c r="W974" i="44" s="1"/>
  <c r="L393" i="44"/>
  <c r="L974" i="44" s="1"/>
  <c r="U393" i="44"/>
  <c r="U974" i="44" s="1"/>
  <c r="T393" i="44"/>
  <c r="T974" i="44" s="1"/>
  <c r="X393" i="44"/>
  <c r="X974" i="44" s="1"/>
  <c r="H393" i="44"/>
  <c r="H974" i="44" s="1"/>
  <c r="F393" i="44"/>
  <c r="F974" i="44" s="1"/>
  <c r="N393" i="44"/>
  <c r="N974" i="44" s="1"/>
  <c r="G393" i="44"/>
  <c r="G974" i="44" s="1"/>
  <c r="S393" i="44"/>
  <c r="S974" i="44" s="1"/>
  <c r="M393" i="44"/>
  <c r="M974" i="44" s="1"/>
  <c r="V393" i="44"/>
  <c r="V974" i="44" s="1"/>
  <c r="R393" i="44"/>
  <c r="R974" i="44" s="1"/>
  <c r="X389" i="44"/>
  <c r="X970" i="44" s="1"/>
  <c r="G389" i="44"/>
  <c r="G970" i="44" s="1"/>
  <c r="T389" i="44"/>
  <c r="T970" i="44" s="1"/>
  <c r="N389" i="44"/>
  <c r="N970" i="44" s="1"/>
  <c r="L389" i="44"/>
  <c r="L970" i="44" s="1"/>
  <c r="H389" i="44"/>
  <c r="H970" i="44" s="1"/>
  <c r="R389" i="44"/>
  <c r="R970" i="44" s="1"/>
  <c r="I389" i="44"/>
  <c r="I970" i="44" s="1"/>
  <c r="W389" i="44"/>
  <c r="W970" i="44" s="1"/>
  <c r="U389" i="44"/>
  <c r="U970" i="44" s="1"/>
  <c r="F389" i="44"/>
  <c r="S389" i="44"/>
  <c r="S970" i="44" s="1"/>
  <c r="V389" i="44"/>
  <c r="V970" i="44" s="1"/>
  <c r="M389" i="44"/>
  <c r="V388" i="44"/>
  <c r="V969" i="44" s="1"/>
  <c r="N388" i="44"/>
  <c r="N969" i="44" s="1"/>
  <c r="G388" i="44"/>
  <c r="G969" i="44" s="1"/>
  <c r="U388" i="44"/>
  <c r="U969" i="44" s="1"/>
  <c r="W388" i="44"/>
  <c r="W969" i="44" s="1"/>
  <c r="R388" i="44"/>
  <c r="R969" i="44" s="1"/>
  <c r="T388" i="44"/>
  <c r="T969" i="44" s="1"/>
  <c r="S388" i="44"/>
  <c r="S969" i="44" s="1"/>
  <c r="F388" i="44"/>
  <c r="F969" i="44" s="1"/>
  <c r="X388" i="44"/>
  <c r="X969" i="44" s="1"/>
  <c r="H388" i="44"/>
  <c r="H969" i="44" s="1"/>
  <c r="M388" i="44"/>
  <c r="M969" i="44" s="1"/>
  <c r="L388" i="44"/>
  <c r="I388" i="44"/>
  <c r="I969" i="44" s="1"/>
  <c r="W406" i="44"/>
  <c r="W987" i="44" s="1"/>
  <c r="F406" i="44"/>
  <c r="F987" i="44" s="1"/>
  <c r="N406" i="44"/>
  <c r="N987" i="44" s="1"/>
  <c r="X406" i="44"/>
  <c r="X987" i="44" s="1"/>
  <c r="S406" i="44"/>
  <c r="S987" i="44" s="1"/>
  <c r="L406" i="44"/>
  <c r="L987" i="44" s="1"/>
  <c r="U406" i="44"/>
  <c r="U987" i="44" s="1"/>
  <c r="V406" i="44"/>
  <c r="V987" i="44" s="1"/>
  <c r="R406" i="44"/>
  <c r="R987" i="44" s="1"/>
  <c r="G406" i="44"/>
  <c r="G987" i="44" s="1"/>
  <c r="T406" i="44"/>
  <c r="T987" i="44" s="1"/>
  <c r="H406" i="44"/>
  <c r="H987" i="44" s="1"/>
  <c r="I406" i="44"/>
  <c r="I987" i="44" s="1"/>
  <c r="M406" i="44"/>
  <c r="M987" i="44" s="1"/>
  <c r="W394" i="44"/>
  <c r="W975" i="44" s="1"/>
  <c r="T394" i="44"/>
  <c r="T975" i="44" s="1"/>
  <c r="R394" i="44"/>
  <c r="R975" i="44" s="1"/>
  <c r="I394" i="44"/>
  <c r="I975" i="44" s="1"/>
  <c r="X394" i="44"/>
  <c r="X975" i="44" s="1"/>
  <c r="G394" i="44"/>
  <c r="G975" i="44" s="1"/>
  <c r="L394" i="44"/>
  <c r="L975" i="44" s="1"/>
  <c r="V394" i="44"/>
  <c r="V975" i="44" s="1"/>
  <c r="M394" i="44"/>
  <c r="M975" i="44" s="1"/>
  <c r="S394" i="44"/>
  <c r="S975" i="44" s="1"/>
  <c r="N394" i="44"/>
  <c r="N975" i="44" s="1"/>
  <c r="F394" i="44"/>
  <c r="F975" i="44" s="1"/>
  <c r="U394" i="44"/>
  <c r="U975" i="44" s="1"/>
  <c r="H394" i="44"/>
  <c r="H975" i="44" s="1"/>
  <c r="G101" i="44"/>
  <c r="G682" i="44" s="1"/>
  <c r="U101" i="44"/>
  <c r="U682" i="44" s="1"/>
  <c r="M101" i="44"/>
  <c r="M682" i="44" s="1"/>
  <c r="W101" i="44"/>
  <c r="W682" i="44" s="1"/>
  <c r="T101" i="44"/>
  <c r="T682" i="44" s="1"/>
  <c r="L101" i="44"/>
  <c r="L682" i="44" s="1"/>
  <c r="R101" i="44"/>
  <c r="R682" i="44" s="1"/>
  <c r="S101" i="44"/>
  <c r="S682" i="44" s="1"/>
  <c r="I101" i="44"/>
  <c r="I682" i="44" s="1"/>
  <c r="F101" i="44"/>
  <c r="F682" i="44" s="1"/>
  <c r="V101" i="44"/>
  <c r="V682" i="44" s="1"/>
  <c r="X101" i="44"/>
  <c r="X682" i="44" s="1"/>
  <c r="N101" i="44"/>
  <c r="N682" i="44" s="1"/>
  <c r="H101" i="44"/>
  <c r="H682" i="44" s="1"/>
  <c r="M114" i="44"/>
  <c r="M695" i="44" s="1"/>
  <c r="X114" i="44"/>
  <c r="X695" i="44" s="1"/>
  <c r="H114" i="44"/>
  <c r="H695" i="44" s="1"/>
  <c r="S114" i="44"/>
  <c r="S695" i="44" s="1"/>
  <c r="R114" i="44"/>
  <c r="R695" i="44" s="1"/>
  <c r="W114" i="44"/>
  <c r="W695" i="44" s="1"/>
  <c r="N114" i="44"/>
  <c r="N695" i="44" s="1"/>
  <c r="I114" i="44"/>
  <c r="I695" i="44" s="1"/>
  <c r="G114" i="44"/>
  <c r="G695" i="44" s="1"/>
  <c r="V114" i="44"/>
  <c r="V695" i="44" s="1"/>
  <c r="L114" i="44"/>
  <c r="T114" i="44"/>
  <c r="T695" i="44" s="1"/>
  <c r="U114" i="44"/>
  <c r="U695" i="44" s="1"/>
  <c r="F114" i="44"/>
  <c r="F695" i="44" s="1"/>
  <c r="S116" i="44"/>
  <c r="S697" i="44" s="1"/>
  <c r="L116" i="44"/>
  <c r="L697" i="44" s="1"/>
  <c r="X116" i="44"/>
  <c r="X697" i="44" s="1"/>
  <c r="M116" i="44"/>
  <c r="M697" i="44" s="1"/>
  <c r="W116" i="44"/>
  <c r="W697" i="44" s="1"/>
  <c r="I116" i="44"/>
  <c r="I697" i="44" s="1"/>
  <c r="U116" i="44"/>
  <c r="U697" i="44" s="1"/>
  <c r="F116" i="44"/>
  <c r="F697" i="44" s="1"/>
  <c r="T116" i="44"/>
  <c r="T697" i="44" s="1"/>
  <c r="N116" i="44"/>
  <c r="N697" i="44" s="1"/>
  <c r="G116" i="44"/>
  <c r="G697" i="44" s="1"/>
  <c r="R116" i="44"/>
  <c r="R697" i="44" s="1"/>
  <c r="V116" i="44"/>
  <c r="V697" i="44" s="1"/>
  <c r="H116" i="44"/>
  <c r="H697" i="44" s="1"/>
  <c r="M118" i="44"/>
  <c r="M699" i="44" s="1"/>
  <c r="X118" i="44"/>
  <c r="X699" i="44" s="1"/>
  <c r="H118" i="44"/>
  <c r="H699" i="44" s="1"/>
  <c r="W118" i="44"/>
  <c r="W699" i="44" s="1"/>
  <c r="S118" i="44"/>
  <c r="S699" i="44" s="1"/>
  <c r="T118" i="44"/>
  <c r="T699" i="44" s="1"/>
  <c r="N118" i="44"/>
  <c r="N699" i="44" s="1"/>
  <c r="F118" i="44"/>
  <c r="F699" i="44" s="1"/>
  <c r="G118" i="44"/>
  <c r="G699" i="44" s="1"/>
  <c r="I118" i="44"/>
  <c r="I699" i="44" s="1"/>
  <c r="R118" i="44"/>
  <c r="R699" i="44" s="1"/>
  <c r="V118" i="44"/>
  <c r="V699" i="44" s="1"/>
  <c r="U118" i="44"/>
  <c r="U699" i="44" s="1"/>
  <c r="L118" i="44"/>
  <c r="L117" i="44"/>
  <c r="L698" i="44" s="1"/>
  <c r="W117" i="44"/>
  <c r="W698" i="44" s="1"/>
  <c r="R117" i="44"/>
  <c r="R698" i="44" s="1"/>
  <c r="X117" i="44"/>
  <c r="X698" i="44" s="1"/>
  <c r="U117" i="44"/>
  <c r="U698" i="44" s="1"/>
  <c r="G117" i="44"/>
  <c r="G698" i="44" s="1"/>
  <c r="F117" i="44"/>
  <c r="F698" i="44" s="1"/>
  <c r="S117" i="44"/>
  <c r="S698" i="44" s="1"/>
  <c r="N117" i="44"/>
  <c r="N698" i="44" s="1"/>
  <c r="M117" i="44"/>
  <c r="M698" i="44" s="1"/>
  <c r="I117" i="44"/>
  <c r="I698" i="44" s="1"/>
  <c r="H117" i="44"/>
  <c r="T117" i="44"/>
  <c r="T698" i="44" s="1"/>
  <c r="V117" i="44"/>
  <c r="V698" i="44" s="1"/>
  <c r="H111" i="44"/>
  <c r="H692" i="44" s="1"/>
  <c r="W111" i="44"/>
  <c r="W692" i="44" s="1"/>
  <c r="R111" i="44"/>
  <c r="R692" i="44" s="1"/>
  <c r="M111" i="44"/>
  <c r="M692" i="44" s="1"/>
  <c r="N111" i="44"/>
  <c r="N692" i="44" s="1"/>
  <c r="U111" i="44"/>
  <c r="U692" i="44" s="1"/>
  <c r="I111" i="44"/>
  <c r="I692" i="44" s="1"/>
  <c r="L111" i="44"/>
  <c r="L692" i="44" s="1"/>
  <c r="V111" i="44"/>
  <c r="V692" i="44" s="1"/>
  <c r="S111" i="44"/>
  <c r="S692" i="44" s="1"/>
  <c r="G111" i="44"/>
  <c r="G692" i="44" s="1"/>
  <c r="T111" i="44"/>
  <c r="T692" i="44" s="1"/>
  <c r="F111" i="44"/>
  <c r="F692" i="44" s="1"/>
  <c r="X111" i="44"/>
  <c r="X692" i="44" s="1"/>
  <c r="N109" i="44"/>
  <c r="N690" i="44" s="1"/>
  <c r="G109" i="44"/>
  <c r="G690" i="44" s="1"/>
  <c r="L109" i="44"/>
  <c r="L690" i="44" s="1"/>
  <c r="F109" i="44"/>
  <c r="F690" i="44" s="1"/>
  <c r="I109" i="44"/>
  <c r="I690" i="44" s="1"/>
  <c r="H109" i="44"/>
  <c r="H690" i="44" s="1"/>
  <c r="X109" i="44"/>
  <c r="X690" i="44" s="1"/>
  <c r="T109" i="44"/>
  <c r="T690" i="44" s="1"/>
  <c r="M109" i="44"/>
  <c r="M690" i="44" s="1"/>
  <c r="V109" i="44"/>
  <c r="V690" i="44" s="1"/>
  <c r="U109" i="44"/>
  <c r="U690" i="44" s="1"/>
  <c r="R109" i="44"/>
  <c r="R690" i="44" s="1"/>
  <c r="W109" i="44"/>
  <c r="W690" i="44" s="1"/>
  <c r="S109" i="44"/>
  <c r="S690" i="44" s="1"/>
  <c r="L110" i="44"/>
  <c r="L691" i="44" s="1"/>
  <c r="F110" i="44"/>
  <c r="F691" i="44" s="1"/>
  <c r="T110" i="44"/>
  <c r="T691" i="44" s="1"/>
  <c r="U110" i="44"/>
  <c r="U691" i="44" s="1"/>
  <c r="G110" i="44"/>
  <c r="G691" i="44" s="1"/>
  <c r="M110" i="44"/>
  <c r="M691" i="44" s="1"/>
  <c r="S110" i="44"/>
  <c r="S691" i="44" s="1"/>
  <c r="N110" i="44"/>
  <c r="N691" i="44" s="1"/>
  <c r="H110" i="44"/>
  <c r="H691" i="44" s="1"/>
  <c r="R110" i="44"/>
  <c r="R691" i="44" s="1"/>
  <c r="V110" i="44"/>
  <c r="V691" i="44" s="1"/>
  <c r="I110" i="44"/>
  <c r="I691" i="44" s="1"/>
  <c r="W110" i="44"/>
  <c r="W691" i="44" s="1"/>
  <c r="X110" i="44"/>
  <c r="X691" i="44" s="1"/>
  <c r="G100" i="44"/>
  <c r="G681" i="44" s="1"/>
  <c r="H100" i="44"/>
  <c r="H681" i="44" s="1"/>
  <c r="F100" i="44"/>
  <c r="F681" i="44" s="1"/>
  <c r="S100" i="44"/>
  <c r="S681" i="44" s="1"/>
  <c r="R100" i="44"/>
  <c r="R681" i="44" s="1"/>
  <c r="N100" i="44"/>
  <c r="N681" i="44" s="1"/>
  <c r="L100" i="44"/>
  <c r="L681" i="44" s="1"/>
  <c r="I100" i="44"/>
  <c r="I681" i="44" s="1"/>
  <c r="X100" i="44"/>
  <c r="X681" i="44" s="1"/>
  <c r="W100" i="44"/>
  <c r="W681" i="44" s="1"/>
  <c r="V100" i="44"/>
  <c r="V681" i="44" s="1"/>
  <c r="U100" i="44"/>
  <c r="U681" i="44" s="1"/>
  <c r="T100" i="44"/>
  <c r="T681" i="44" s="1"/>
  <c r="M100" i="44"/>
  <c r="M681" i="44" s="1"/>
  <c r="R120" i="44"/>
  <c r="R701" i="44" s="1"/>
  <c r="V120" i="44"/>
  <c r="V701" i="44" s="1"/>
  <c r="H120" i="44"/>
  <c r="H701" i="44" s="1"/>
  <c r="N120" i="44"/>
  <c r="N701" i="44" s="1"/>
  <c r="G120" i="44"/>
  <c r="G701" i="44" s="1"/>
  <c r="U120" i="44"/>
  <c r="U701" i="44" s="1"/>
  <c r="L120" i="44"/>
  <c r="L701" i="44" s="1"/>
  <c r="F120" i="44"/>
  <c r="F701" i="44" s="1"/>
  <c r="I120" i="44"/>
  <c r="I701" i="44" s="1"/>
  <c r="S120" i="44"/>
  <c r="S701" i="44" s="1"/>
  <c r="W120" i="44"/>
  <c r="W701" i="44" s="1"/>
  <c r="T120" i="44"/>
  <c r="T701" i="44" s="1"/>
  <c r="X120" i="44"/>
  <c r="X701" i="44" s="1"/>
  <c r="M120" i="44"/>
  <c r="U122" i="44"/>
  <c r="U703" i="44" s="1"/>
  <c r="W122" i="44"/>
  <c r="W703" i="44" s="1"/>
  <c r="T122" i="44"/>
  <c r="T703" i="44" s="1"/>
  <c r="X122" i="44"/>
  <c r="X703" i="44" s="1"/>
  <c r="R122" i="44"/>
  <c r="R703" i="44" s="1"/>
  <c r="G122" i="44"/>
  <c r="G703" i="44" s="1"/>
  <c r="N122" i="44"/>
  <c r="N703" i="44" s="1"/>
  <c r="H122" i="44"/>
  <c r="H703" i="44" s="1"/>
  <c r="I122" i="44"/>
  <c r="I703" i="44" s="1"/>
  <c r="M122" i="44"/>
  <c r="M703" i="44" s="1"/>
  <c r="S122" i="44"/>
  <c r="S703" i="44" s="1"/>
  <c r="F122" i="44"/>
  <c r="F703" i="44" s="1"/>
  <c r="V122" i="44"/>
  <c r="V703" i="44" s="1"/>
  <c r="L122" i="44"/>
  <c r="L703" i="44" s="1"/>
  <c r="L104" i="44"/>
  <c r="L685" i="44" s="1"/>
  <c r="I104" i="44"/>
  <c r="I685" i="44" s="1"/>
  <c r="W104" i="44"/>
  <c r="W685" i="44" s="1"/>
  <c r="H104" i="44"/>
  <c r="H685" i="44" s="1"/>
  <c r="X104" i="44"/>
  <c r="X685" i="44" s="1"/>
  <c r="M104" i="44"/>
  <c r="M685" i="44" s="1"/>
  <c r="R104" i="44"/>
  <c r="R685" i="44" s="1"/>
  <c r="U104" i="44"/>
  <c r="U685" i="44" s="1"/>
  <c r="F104" i="44"/>
  <c r="F685" i="44" s="1"/>
  <c r="T104" i="44"/>
  <c r="T685" i="44" s="1"/>
  <c r="V104" i="44"/>
  <c r="V685" i="44" s="1"/>
  <c r="N104" i="44"/>
  <c r="N685" i="44" s="1"/>
  <c r="G104" i="44"/>
  <c r="G685" i="44" s="1"/>
  <c r="S104" i="44"/>
  <c r="S685" i="44" s="1"/>
  <c r="W102" i="44"/>
  <c r="W683" i="44" s="1"/>
  <c r="H102" i="44"/>
  <c r="H683" i="44" s="1"/>
  <c r="V102" i="44"/>
  <c r="V683" i="44" s="1"/>
  <c r="S102" i="44"/>
  <c r="S683" i="44" s="1"/>
  <c r="T102" i="44"/>
  <c r="T683" i="44" s="1"/>
  <c r="F102" i="44"/>
  <c r="F683" i="44" s="1"/>
  <c r="R102" i="44"/>
  <c r="R683" i="44" s="1"/>
  <c r="X102" i="44"/>
  <c r="X683" i="44" s="1"/>
  <c r="G102" i="44"/>
  <c r="G683" i="44" s="1"/>
  <c r="N102" i="44"/>
  <c r="N683" i="44" s="1"/>
  <c r="L102" i="44"/>
  <c r="L683" i="44" s="1"/>
  <c r="U102" i="44"/>
  <c r="U683" i="44" s="1"/>
  <c r="I102" i="44"/>
  <c r="I683" i="44" s="1"/>
  <c r="M102" i="44"/>
  <c r="M683" i="44" s="1"/>
  <c r="L103" i="44"/>
  <c r="L684" i="44" s="1"/>
  <c r="M103" i="44"/>
  <c r="M684" i="44" s="1"/>
  <c r="H103" i="44"/>
  <c r="H684" i="44" s="1"/>
  <c r="I103" i="44"/>
  <c r="I684" i="44" s="1"/>
  <c r="F103" i="44"/>
  <c r="F684" i="44" s="1"/>
  <c r="G103" i="44"/>
  <c r="G684" i="44" s="1"/>
  <c r="S103" i="44"/>
  <c r="S684" i="44" s="1"/>
  <c r="X103" i="44"/>
  <c r="X684" i="44" s="1"/>
  <c r="W103" i="44"/>
  <c r="W684" i="44" s="1"/>
  <c r="V103" i="44"/>
  <c r="V684" i="44" s="1"/>
  <c r="U103" i="44"/>
  <c r="U684" i="44" s="1"/>
  <c r="T103" i="44"/>
  <c r="T684" i="44" s="1"/>
  <c r="R103" i="44"/>
  <c r="R684" i="44" s="1"/>
  <c r="N103" i="44"/>
  <c r="N684" i="44" s="1"/>
  <c r="L107" i="44"/>
  <c r="L688" i="44" s="1"/>
  <c r="N107" i="44"/>
  <c r="N688" i="44" s="1"/>
  <c r="W107" i="44"/>
  <c r="W688" i="44" s="1"/>
  <c r="I107" i="44"/>
  <c r="I688" i="44" s="1"/>
  <c r="U107" i="44"/>
  <c r="U688" i="44" s="1"/>
  <c r="M107" i="44"/>
  <c r="M688" i="44" s="1"/>
  <c r="V107" i="44"/>
  <c r="V688" i="44" s="1"/>
  <c r="F107" i="44"/>
  <c r="F688" i="44" s="1"/>
  <c r="H107" i="44"/>
  <c r="H688" i="44" s="1"/>
  <c r="G107" i="44"/>
  <c r="G688" i="44" s="1"/>
  <c r="R107" i="44"/>
  <c r="R688" i="44" s="1"/>
  <c r="S107" i="44"/>
  <c r="S688" i="44" s="1"/>
  <c r="X107" i="44"/>
  <c r="X688" i="44" s="1"/>
  <c r="T107" i="44"/>
  <c r="T688" i="44" s="1"/>
  <c r="U121" i="44"/>
  <c r="U702" i="44" s="1"/>
  <c r="N121" i="44"/>
  <c r="N702" i="44" s="1"/>
  <c r="L121" i="44"/>
  <c r="L702" i="44" s="1"/>
  <c r="G121" i="44"/>
  <c r="G702" i="44" s="1"/>
  <c r="H121" i="44"/>
  <c r="H702" i="44" s="1"/>
  <c r="V121" i="44"/>
  <c r="V702" i="44" s="1"/>
  <c r="X121" i="44"/>
  <c r="X702" i="44" s="1"/>
  <c r="R121" i="44"/>
  <c r="R702" i="44" s="1"/>
  <c r="F121" i="44"/>
  <c r="F702" i="44" s="1"/>
  <c r="T121" i="44"/>
  <c r="T702" i="44" s="1"/>
  <c r="I121" i="44"/>
  <c r="I702" i="44" s="1"/>
  <c r="M121" i="44"/>
  <c r="M702" i="44" s="1"/>
  <c r="W121" i="44"/>
  <c r="W702" i="44" s="1"/>
  <c r="S121" i="44"/>
  <c r="S702" i="44" s="1"/>
  <c r="T113" i="44"/>
  <c r="T694" i="44" s="1"/>
  <c r="U113" i="44"/>
  <c r="U694" i="44" s="1"/>
  <c r="M113" i="44"/>
  <c r="M694" i="44" s="1"/>
  <c r="F113" i="44"/>
  <c r="F694" i="44" s="1"/>
  <c r="S113" i="44"/>
  <c r="S694" i="44" s="1"/>
  <c r="X113" i="44"/>
  <c r="X694" i="44" s="1"/>
  <c r="W113" i="44"/>
  <c r="W694" i="44" s="1"/>
  <c r="L113" i="44"/>
  <c r="L694" i="44" s="1"/>
  <c r="I113" i="44"/>
  <c r="I694" i="44" s="1"/>
  <c r="R113" i="44"/>
  <c r="R694" i="44" s="1"/>
  <c r="N113" i="44"/>
  <c r="N694" i="44" s="1"/>
  <c r="V113" i="44"/>
  <c r="V694" i="44" s="1"/>
  <c r="G113" i="44"/>
  <c r="G694" i="44" s="1"/>
  <c r="H113" i="44"/>
  <c r="T108" i="44"/>
  <c r="T689" i="44" s="1"/>
  <c r="U108" i="44"/>
  <c r="U689" i="44" s="1"/>
  <c r="V108" i="44"/>
  <c r="V689" i="44" s="1"/>
  <c r="G108" i="44"/>
  <c r="G689" i="44" s="1"/>
  <c r="F108" i="44"/>
  <c r="F689" i="44" s="1"/>
  <c r="R108" i="44"/>
  <c r="R689" i="44" s="1"/>
  <c r="X108" i="44"/>
  <c r="X689" i="44" s="1"/>
  <c r="H108" i="44"/>
  <c r="H689" i="44" s="1"/>
  <c r="I108" i="44"/>
  <c r="I689" i="44" s="1"/>
  <c r="L108" i="44"/>
  <c r="L689" i="44" s="1"/>
  <c r="M108" i="44"/>
  <c r="M689" i="44" s="1"/>
  <c r="N108" i="44"/>
  <c r="N689" i="44" s="1"/>
  <c r="W108" i="44"/>
  <c r="W689" i="44" s="1"/>
  <c r="S108" i="44"/>
  <c r="S689" i="44" s="1"/>
  <c r="I112" i="44"/>
  <c r="I693" i="44" s="1"/>
  <c r="R112" i="44"/>
  <c r="R693" i="44" s="1"/>
  <c r="M112" i="44"/>
  <c r="M693" i="44" s="1"/>
  <c r="S112" i="44"/>
  <c r="S693" i="44" s="1"/>
  <c r="F112" i="44"/>
  <c r="F693" i="44" s="1"/>
  <c r="G112" i="44"/>
  <c r="G693" i="44" s="1"/>
  <c r="T112" i="44"/>
  <c r="T693" i="44" s="1"/>
  <c r="H112" i="44"/>
  <c r="H693" i="44" s="1"/>
  <c r="N112" i="44"/>
  <c r="N693" i="44" s="1"/>
  <c r="V112" i="44"/>
  <c r="V693" i="44" s="1"/>
  <c r="L112" i="44"/>
  <c r="X112" i="44"/>
  <c r="X693" i="44" s="1"/>
  <c r="W112" i="44"/>
  <c r="W693" i="44" s="1"/>
  <c r="U112" i="44"/>
  <c r="U693" i="44" s="1"/>
  <c r="S146" i="44"/>
  <c r="S727" i="44" s="1"/>
  <c r="F146" i="44"/>
  <c r="F727" i="44" s="1"/>
  <c r="U146" i="44"/>
  <c r="U727" i="44" s="1"/>
  <c r="X146" i="44"/>
  <c r="X727" i="44" s="1"/>
  <c r="M146" i="44"/>
  <c r="M727" i="44" s="1"/>
  <c r="N146" i="44"/>
  <c r="N727" i="44" s="1"/>
  <c r="G146" i="44"/>
  <c r="G727" i="44" s="1"/>
  <c r="W146" i="44"/>
  <c r="W727" i="44" s="1"/>
  <c r="T146" i="44"/>
  <c r="T727" i="44" s="1"/>
  <c r="R146" i="44"/>
  <c r="R727" i="44" s="1"/>
  <c r="L146" i="44"/>
  <c r="V146" i="44"/>
  <c r="V727" i="44" s="1"/>
  <c r="H146" i="44"/>
  <c r="H727" i="44" s="1"/>
  <c r="I146" i="44"/>
  <c r="I727" i="44" s="1"/>
  <c r="U144" i="44"/>
  <c r="U725" i="44" s="1"/>
  <c r="I144" i="44"/>
  <c r="I725" i="44" s="1"/>
  <c r="R144" i="44"/>
  <c r="R725" i="44" s="1"/>
  <c r="N144" i="44"/>
  <c r="N725" i="44" s="1"/>
  <c r="X144" i="44"/>
  <c r="X725" i="44" s="1"/>
  <c r="H144" i="44"/>
  <c r="H725" i="44" s="1"/>
  <c r="V144" i="44"/>
  <c r="V725" i="44" s="1"/>
  <c r="F144" i="44"/>
  <c r="F725" i="44" s="1"/>
  <c r="L144" i="44"/>
  <c r="L725" i="44" s="1"/>
  <c r="T144" i="44"/>
  <c r="T725" i="44" s="1"/>
  <c r="M144" i="44"/>
  <c r="M725" i="44" s="1"/>
  <c r="S144" i="44"/>
  <c r="S725" i="44" s="1"/>
  <c r="G144" i="44"/>
  <c r="G725" i="44" s="1"/>
  <c r="W144" i="44"/>
  <c r="W725" i="44" s="1"/>
  <c r="H143" i="44"/>
  <c r="H724" i="44" s="1"/>
  <c r="T143" i="44"/>
  <c r="T724" i="44" s="1"/>
  <c r="N143" i="44"/>
  <c r="N724" i="44" s="1"/>
  <c r="W143" i="44"/>
  <c r="W724" i="44" s="1"/>
  <c r="U143" i="44"/>
  <c r="U724" i="44" s="1"/>
  <c r="R143" i="44"/>
  <c r="R724" i="44" s="1"/>
  <c r="V143" i="44"/>
  <c r="V724" i="44" s="1"/>
  <c r="L143" i="44"/>
  <c r="L724" i="44" s="1"/>
  <c r="I143" i="44"/>
  <c r="I724" i="44" s="1"/>
  <c r="S143" i="44"/>
  <c r="S724" i="44" s="1"/>
  <c r="F143" i="44"/>
  <c r="F724" i="44" s="1"/>
  <c r="G143" i="44"/>
  <c r="G724" i="44" s="1"/>
  <c r="X143" i="44"/>
  <c r="X724" i="44" s="1"/>
  <c r="M143" i="44"/>
  <c r="M724" i="44" s="1"/>
  <c r="R435" i="44"/>
  <c r="R1016" i="44" s="1"/>
  <c r="X435" i="44"/>
  <c r="X1016" i="44" s="1"/>
  <c r="L435" i="44"/>
  <c r="L1016" i="44" s="1"/>
  <c r="M435" i="44"/>
  <c r="M1016" i="44" s="1"/>
  <c r="G435" i="44"/>
  <c r="G1016" i="44" s="1"/>
  <c r="S435" i="44"/>
  <c r="S1016" i="44" s="1"/>
  <c r="F435" i="44"/>
  <c r="F1016" i="44" s="1"/>
  <c r="N435" i="44"/>
  <c r="N1016" i="44" s="1"/>
  <c r="V435" i="44"/>
  <c r="V1016" i="44" s="1"/>
  <c r="T435" i="44"/>
  <c r="T1016" i="44" s="1"/>
  <c r="W435" i="44"/>
  <c r="W1016" i="44" s="1"/>
  <c r="U435" i="44"/>
  <c r="U1016" i="44" s="1"/>
  <c r="I435" i="44"/>
  <c r="I1016" i="44" s="1"/>
  <c r="H435" i="44"/>
  <c r="H1016" i="44" s="1"/>
  <c r="W429" i="44"/>
  <c r="W1010" i="44" s="1"/>
  <c r="H429" i="44"/>
  <c r="H1010" i="44" s="1"/>
  <c r="R429" i="44"/>
  <c r="R1010" i="44" s="1"/>
  <c r="F429" i="44"/>
  <c r="F1010" i="44" s="1"/>
  <c r="M429" i="44"/>
  <c r="M1010" i="44" s="1"/>
  <c r="U429" i="44"/>
  <c r="U1010" i="44" s="1"/>
  <c r="V429" i="44"/>
  <c r="V1010" i="44" s="1"/>
  <c r="S429" i="44"/>
  <c r="S1010" i="44" s="1"/>
  <c r="I429" i="44"/>
  <c r="I1010" i="44" s="1"/>
  <c r="T429" i="44"/>
  <c r="T1010" i="44" s="1"/>
  <c r="X429" i="44"/>
  <c r="X1010" i="44" s="1"/>
  <c r="N429" i="44"/>
  <c r="N1010" i="44" s="1"/>
  <c r="G429" i="44"/>
  <c r="G1010" i="44" s="1"/>
  <c r="L429" i="44"/>
  <c r="L1010" i="44" s="1"/>
  <c r="T141" i="44"/>
  <c r="T722" i="44" s="1"/>
  <c r="R141" i="44"/>
  <c r="R722" i="44" s="1"/>
  <c r="G141" i="44"/>
  <c r="G722" i="44" s="1"/>
  <c r="F141" i="44"/>
  <c r="F722" i="44" s="1"/>
  <c r="X141" i="44"/>
  <c r="X722" i="44" s="1"/>
  <c r="M141" i="44"/>
  <c r="M722" i="44" s="1"/>
  <c r="V141" i="44"/>
  <c r="V722" i="44" s="1"/>
  <c r="I141" i="44"/>
  <c r="I722" i="44" s="1"/>
  <c r="S141" i="44"/>
  <c r="S722" i="44" s="1"/>
  <c r="U141" i="44"/>
  <c r="U722" i="44" s="1"/>
  <c r="H141" i="44"/>
  <c r="H722" i="44" s="1"/>
  <c r="N141" i="44"/>
  <c r="N722" i="44" s="1"/>
  <c r="W141" i="44"/>
  <c r="W722" i="44" s="1"/>
  <c r="L141" i="44"/>
  <c r="L722" i="44" s="1"/>
  <c r="H134" i="44"/>
  <c r="H715" i="44" s="1"/>
  <c r="M134" i="44"/>
  <c r="M715" i="44" s="1"/>
  <c r="V134" i="44"/>
  <c r="V715" i="44" s="1"/>
  <c r="R134" i="44"/>
  <c r="R715" i="44" s="1"/>
  <c r="G134" i="44"/>
  <c r="G715" i="44" s="1"/>
  <c r="N134" i="44"/>
  <c r="N715" i="44" s="1"/>
  <c r="L134" i="44"/>
  <c r="L715" i="44" s="1"/>
  <c r="W134" i="44"/>
  <c r="W715" i="44" s="1"/>
  <c r="I134" i="44"/>
  <c r="I715" i="44" s="1"/>
  <c r="F134" i="44"/>
  <c r="F715" i="44" s="1"/>
  <c r="T134" i="44"/>
  <c r="T715" i="44" s="1"/>
  <c r="X134" i="44"/>
  <c r="X715" i="44" s="1"/>
  <c r="U134" i="44"/>
  <c r="U715" i="44" s="1"/>
  <c r="S134" i="44"/>
  <c r="S715" i="44" s="1"/>
  <c r="F135" i="44"/>
  <c r="F716" i="44" s="1"/>
  <c r="U135" i="44"/>
  <c r="U716" i="44" s="1"/>
  <c r="G135" i="44"/>
  <c r="G716" i="44" s="1"/>
  <c r="M135" i="44"/>
  <c r="M716" i="44" s="1"/>
  <c r="W135" i="44"/>
  <c r="W716" i="44" s="1"/>
  <c r="N135" i="44"/>
  <c r="N716" i="44" s="1"/>
  <c r="L135" i="44"/>
  <c r="L716" i="44" s="1"/>
  <c r="V135" i="44"/>
  <c r="V716" i="44" s="1"/>
  <c r="R135" i="44"/>
  <c r="R716" i="44" s="1"/>
  <c r="H135" i="44"/>
  <c r="H716" i="44" s="1"/>
  <c r="T135" i="44"/>
  <c r="T716" i="44" s="1"/>
  <c r="I135" i="44"/>
  <c r="I716" i="44" s="1"/>
  <c r="X135" i="44"/>
  <c r="X716" i="44" s="1"/>
  <c r="S135" i="44"/>
  <c r="S716" i="44" s="1"/>
  <c r="M131" i="44"/>
  <c r="M712" i="44" s="1"/>
  <c r="L131" i="44"/>
  <c r="L712" i="44" s="1"/>
  <c r="I131" i="44"/>
  <c r="I712" i="44" s="1"/>
  <c r="H131" i="44"/>
  <c r="H712" i="44" s="1"/>
  <c r="N131" i="44"/>
  <c r="N712" i="44" s="1"/>
  <c r="U131" i="44"/>
  <c r="U712" i="44" s="1"/>
  <c r="G131" i="44"/>
  <c r="G712" i="44" s="1"/>
  <c r="W131" i="44"/>
  <c r="W712" i="44" s="1"/>
  <c r="X131" i="44"/>
  <c r="X712" i="44" s="1"/>
  <c r="F131" i="44"/>
  <c r="R131" i="44"/>
  <c r="R712" i="44" s="1"/>
  <c r="V131" i="44"/>
  <c r="V712" i="44" s="1"/>
  <c r="T131" i="44"/>
  <c r="T712" i="44" s="1"/>
  <c r="S131" i="44"/>
  <c r="S712" i="44" s="1"/>
  <c r="W128" i="44"/>
  <c r="W709" i="44" s="1"/>
  <c r="R128" i="44"/>
  <c r="R709" i="44" s="1"/>
  <c r="X128" i="44"/>
  <c r="X709" i="44" s="1"/>
  <c r="L128" i="44"/>
  <c r="L709" i="44" s="1"/>
  <c r="V128" i="44"/>
  <c r="V709" i="44" s="1"/>
  <c r="T128" i="44"/>
  <c r="T709" i="44" s="1"/>
  <c r="I128" i="44"/>
  <c r="I709" i="44" s="1"/>
  <c r="H128" i="44"/>
  <c r="H709" i="44" s="1"/>
  <c r="F128" i="44"/>
  <c r="F709" i="44" s="1"/>
  <c r="S128" i="44"/>
  <c r="S709" i="44" s="1"/>
  <c r="U128" i="44"/>
  <c r="U709" i="44" s="1"/>
  <c r="M128" i="44"/>
  <c r="M709" i="44" s="1"/>
  <c r="N128" i="44"/>
  <c r="N709" i="44" s="1"/>
  <c r="G128" i="44"/>
  <c r="G709" i="44" s="1"/>
  <c r="X127" i="44"/>
  <c r="X708" i="44" s="1"/>
  <c r="F127" i="44"/>
  <c r="F708" i="44" s="1"/>
  <c r="S127" i="44"/>
  <c r="S708" i="44" s="1"/>
  <c r="H127" i="44"/>
  <c r="H708" i="44" s="1"/>
  <c r="U127" i="44"/>
  <c r="U708" i="44" s="1"/>
  <c r="N127" i="44"/>
  <c r="N708" i="44" s="1"/>
  <c r="V127" i="44"/>
  <c r="V708" i="44" s="1"/>
  <c r="T127" i="44"/>
  <c r="T708" i="44" s="1"/>
  <c r="M127" i="44"/>
  <c r="M708" i="44" s="1"/>
  <c r="G127" i="44"/>
  <c r="G708" i="44" s="1"/>
  <c r="W127" i="44"/>
  <c r="W708" i="44" s="1"/>
  <c r="R127" i="44"/>
  <c r="R708" i="44" s="1"/>
  <c r="I127" i="44"/>
  <c r="I708" i="44" s="1"/>
  <c r="L127" i="44"/>
  <c r="L708" i="44" s="1"/>
  <c r="W129" i="44"/>
  <c r="W710" i="44" s="1"/>
  <c r="I129" i="44"/>
  <c r="I710" i="44" s="1"/>
  <c r="L129" i="44"/>
  <c r="L710" i="44" s="1"/>
  <c r="T129" i="44"/>
  <c r="T710" i="44" s="1"/>
  <c r="M129" i="44"/>
  <c r="M710" i="44" s="1"/>
  <c r="H129" i="44"/>
  <c r="H710" i="44" s="1"/>
  <c r="N129" i="44"/>
  <c r="N710" i="44" s="1"/>
  <c r="V129" i="44"/>
  <c r="V710" i="44" s="1"/>
  <c r="U129" i="44"/>
  <c r="U710" i="44" s="1"/>
  <c r="X129" i="44"/>
  <c r="X710" i="44" s="1"/>
  <c r="R129" i="44"/>
  <c r="R710" i="44" s="1"/>
  <c r="G129" i="44"/>
  <c r="G710" i="44" s="1"/>
  <c r="F129" i="44"/>
  <c r="F710" i="44" s="1"/>
  <c r="S129" i="44"/>
  <c r="S710" i="44" s="1"/>
  <c r="F130" i="44"/>
  <c r="F711" i="44" s="1"/>
  <c r="S130" i="44"/>
  <c r="S711" i="44" s="1"/>
  <c r="L130" i="44"/>
  <c r="L711" i="44" s="1"/>
  <c r="I130" i="44"/>
  <c r="I711" i="44" s="1"/>
  <c r="W130" i="44"/>
  <c r="W711" i="44" s="1"/>
  <c r="R130" i="44"/>
  <c r="R711" i="44" s="1"/>
  <c r="U130" i="44"/>
  <c r="U711" i="44" s="1"/>
  <c r="T130" i="44"/>
  <c r="T711" i="44" s="1"/>
  <c r="V130" i="44"/>
  <c r="V711" i="44" s="1"/>
  <c r="M130" i="44"/>
  <c r="M711" i="44" s="1"/>
  <c r="G130" i="44"/>
  <c r="G711" i="44" s="1"/>
  <c r="N130" i="44"/>
  <c r="N711" i="44" s="1"/>
  <c r="H130" i="44"/>
  <c r="H711" i="44" s="1"/>
  <c r="X130" i="44"/>
  <c r="X711" i="44" s="1"/>
  <c r="M142" i="44"/>
  <c r="M723" i="44" s="1"/>
  <c r="H142" i="44"/>
  <c r="H723" i="44" s="1"/>
  <c r="N142" i="44"/>
  <c r="N723" i="44" s="1"/>
  <c r="U142" i="44"/>
  <c r="U723" i="44" s="1"/>
  <c r="I142" i="44"/>
  <c r="I723" i="44" s="1"/>
  <c r="L142" i="44"/>
  <c r="L723" i="44" s="1"/>
  <c r="S142" i="44"/>
  <c r="S723" i="44" s="1"/>
  <c r="W142" i="44"/>
  <c r="W723" i="44" s="1"/>
  <c r="X142" i="44"/>
  <c r="X723" i="44" s="1"/>
  <c r="R142" i="44"/>
  <c r="R723" i="44" s="1"/>
  <c r="V142" i="44"/>
  <c r="V723" i="44" s="1"/>
  <c r="G142" i="44"/>
  <c r="G723" i="44" s="1"/>
  <c r="F142" i="44"/>
  <c r="F723" i="44" s="1"/>
  <c r="T142" i="44"/>
  <c r="T723" i="44" s="1"/>
  <c r="N415" i="44"/>
  <c r="N996" i="44" s="1"/>
  <c r="T415" i="44"/>
  <c r="T996" i="44" s="1"/>
  <c r="S415" i="44"/>
  <c r="S996" i="44" s="1"/>
  <c r="M415" i="44"/>
  <c r="M996" i="44" s="1"/>
  <c r="X415" i="44"/>
  <c r="X996" i="44" s="1"/>
  <c r="G415" i="44"/>
  <c r="G996" i="44" s="1"/>
  <c r="H415" i="44"/>
  <c r="H996" i="44" s="1"/>
  <c r="F415" i="44"/>
  <c r="F996" i="44" s="1"/>
  <c r="V415" i="44"/>
  <c r="V996" i="44" s="1"/>
  <c r="U415" i="44"/>
  <c r="U996" i="44" s="1"/>
  <c r="W415" i="44"/>
  <c r="W996" i="44" s="1"/>
  <c r="L415" i="44"/>
  <c r="R415" i="44"/>
  <c r="R996" i="44" s="1"/>
  <c r="I415" i="44"/>
  <c r="I996" i="44" s="1"/>
  <c r="T418" i="44"/>
  <c r="T999" i="44" s="1"/>
  <c r="M418" i="44"/>
  <c r="M999" i="44" s="1"/>
  <c r="R418" i="44"/>
  <c r="R999" i="44" s="1"/>
  <c r="F418" i="44"/>
  <c r="F999" i="44" s="1"/>
  <c r="W418" i="44"/>
  <c r="W999" i="44" s="1"/>
  <c r="S418" i="44"/>
  <c r="S999" i="44" s="1"/>
  <c r="U418" i="44"/>
  <c r="U999" i="44" s="1"/>
  <c r="G418" i="44"/>
  <c r="G999" i="44" s="1"/>
  <c r="N418" i="44"/>
  <c r="N999" i="44" s="1"/>
  <c r="I418" i="44"/>
  <c r="I999" i="44" s="1"/>
  <c r="L418" i="44"/>
  <c r="X418" i="44"/>
  <c r="X999" i="44" s="1"/>
  <c r="V418" i="44"/>
  <c r="V999" i="44" s="1"/>
  <c r="H418" i="44"/>
  <c r="H999" i="44" s="1"/>
  <c r="M136" i="44"/>
  <c r="M717" i="44" s="1"/>
  <c r="H136" i="44"/>
  <c r="H717" i="44" s="1"/>
  <c r="S136" i="44"/>
  <c r="S717" i="44" s="1"/>
  <c r="W136" i="44"/>
  <c r="W717" i="44" s="1"/>
  <c r="U136" i="44"/>
  <c r="U717" i="44" s="1"/>
  <c r="N136" i="44"/>
  <c r="N717" i="44" s="1"/>
  <c r="V136" i="44"/>
  <c r="V717" i="44" s="1"/>
  <c r="G136" i="44"/>
  <c r="G717" i="44" s="1"/>
  <c r="X136" i="44"/>
  <c r="X717" i="44" s="1"/>
  <c r="L136" i="44"/>
  <c r="L717" i="44" s="1"/>
  <c r="T136" i="44"/>
  <c r="T717" i="44" s="1"/>
  <c r="I136" i="44"/>
  <c r="I717" i="44" s="1"/>
  <c r="R136" i="44"/>
  <c r="R717" i="44" s="1"/>
  <c r="F136" i="44"/>
  <c r="F717" i="44" s="1"/>
  <c r="L124" i="44"/>
  <c r="L705" i="44" s="1"/>
  <c r="S124" i="44"/>
  <c r="S705" i="44" s="1"/>
  <c r="H124" i="44"/>
  <c r="H705" i="44" s="1"/>
  <c r="N124" i="44"/>
  <c r="N705" i="44" s="1"/>
  <c r="G124" i="44"/>
  <c r="G705" i="44" s="1"/>
  <c r="U124" i="44"/>
  <c r="U705" i="44" s="1"/>
  <c r="X124" i="44"/>
  <c r="X705" i="44" s="1"/>
  <c r="T124" i="44"/>
  <c r="T705" i="44" s="1"/>
  <c r="R124" i="44"/>
  <c r="R705" i="44" s="1"/>
  <c r="W124" i="44"/>
  <c r="W705" i="44" s="1"/>
  <c r="M124" i="44"/>
  <c r="M705" i="44" s="1"/>
  <c r="V124" i="44"/>
  <c r="V705" i="44" s="1"/>
  <c r="I124" i="44"/>
  <c r="I705" i="44" s="1"/>
  <c r="F124" i="44"/>
  <c r="F705" i="44" s="1"/>
  <c r="T125" i="44"/>
  <c r="T706" i="44" s="1"/>
  <c r="L125" i="44"/>
  <c r="L706" i="44" s="1"/>
  <c r="F125" i="44"/>
  <c r="F706" i="44" s="1"/>
  <c r="W125" i="44"/>
  <c r="W706" i="44" s="1"/>
  <c r="X125" i="44"/>
  <c r="X706" i="44" s="1"/>
  <c r="G125" i="44"/>
  <c r="G706" i="44" s="1"/>
  <c r="S125" i="44"/>
  <c r="S706" i="44" s="1"/>
  <c r="V125" i="44"/>
  <c r="V706" i="44" s="1"/>
  <c r="N125" i="44"/>
  <c r="N706" i="44" s="1"/>
  <c r="M125" i="44"/>
  <c r="M706" i="44" s="1"/>
  <c r="I125" i="44"/>
  <c r="I706" i="44" s="1"/>
  <c r="R125" i="44"/>
  <c r="R706" i="44" s="1"/>
  <c r="U125" i="44"/>
  <c r="U706" i="44" s="1"/>
  <c r="H125" i="44"/>
  <c r="H706" i="44" s="1"/>
  <c r="H145" i="44"/>
  <c r="H726" i="44" s="1"/>
  <c r="R145" i="44"/>
  <c r="R726" i="44" s="1"/>
  <c r="W145" i="44"/>
  <c r="W726" i="44" s="1"/>
  <c r="N145" i="44"/>
  <c r="N726" i="44" s="1"/>
  <c r="F145" i="44"/>
  <c r="F726" i="44" s="1"/>
  <c r="T145" i="44"/>
  <c r="T726" i="44" s="1"/>
  <c r="V145" i="44"/>
  <c r="V726" i="44" s="1"/>
  <c r="S145" i="44"/>
  <c r="S726" i="44" s="1"/>
  <c r="L145" i="44"/>
  <c r="L726" i="44" s="1"/>
  <c r="U145" i="44"/>
  <c r="U726" i="44" s="1"/>
  <c r="X145" i="44"/>
  <c r="X726" i="44" s="1"/>
  <c r="I145" i="44"/>
  <c r="I726" i="44" s="1"/>
  <c r="M145" i="44"/>
  <c r="M726" i="44" s="1"/>
  <c r="G145" i="44"/>
  <c r="S420" i="44"/>
  <c r="S1001" i="44" s="1"/>
  <c r="G420" i="44"/>
  <c r="G1001" i="44" s="1"/>
  <c r="N420" i="44"/>
  <c r="N1001" i="44" s="1"/>
  <c r="L420" i="44"/>
  <c r="L1001" i="44" s="1"/>
  <c r="H420" i="44"/>
  <c r="H1001" i="44" s="1"/>
  <c r="V420" i="44"/>
  <c r="V1001" i="44" s="1"/>
  <c r="T420" i="44"/>
  <c r="T1001" i="44" s="1"/>
  <c r="R420" i="44"/>
  <c r="R1001" i="44" s="1"/>
  <c r="I420" i="44"/>
  <c r="I1001" i="44" s="1"/>
  <c r="F420" i="44"/>
  <c r="M420" i="44"/>
  <c r="M1001" i="44" s="1"/>
  <c r="U420" i="44"/>
  <c r="U1001" i="44" s="1"/>
  <c r="X420" i="44"/>
  <c r="X1001" i="44" s="1"/>
  <c r="W420" i="44"/>
  <c r="W1001" i="44" s="1"/>
  <c r="V423" i="44"/>
  <c r="V1004" i="44" s="1"/>
  <c r="L423" i="44"/>
  <c r="L1004" i="44" s="1"/>
  <c r="N423" i="44"/>
  <c r="N1004" i="44" s="1"/>
  <c r="U423" i="44"/>
  <c r="U1004" i="44" s="1"/>
  <c r="G423" i="44"/>
  <c r="G1004" i="44" s="1"/>
  <c r="X423" i="44"/>
  <c r="X1004" i="44" s="1"/>
  <c r="S423" i="44"/>
  <c r="S1004" i="44" s="1"/>
  <c r="I423" i="44"/>
  <c r="I1004" i="44" s="1"/>
  <c r="H423" i="44"/>
  <c r="H1004" i="44" s="1"/>
  <c r="M423" i="44"/>
  <c r="M1004" i="44" s="1"/>
  <c r="R423" i="44"/>
  <c r="R1004" i="44" s="1"/>
  <c r="T423" i="44"/>
  <c r="T1004" i="44" s="1"/>
  <c r="W423" i="44"/>
  <c r="W1004" i="44" s="1"/>
  <c r="F423" i="44"/>
  <c r="L424" i="44"/>
  <c r="L1005" i="44" s="1"/>
  <c r="U424" i="44"/>
  <c r="U1005" i="44" s="1"/>
  <c r="N424" i="44"/>
  <c r="N1005" i="44" s="1"/>
  <c r="G424" i="44"/>
  <c r="G1005" i="44" s="1"/>
  <c r="F424" i="44"/>
  <c r="F1005" i="44" s="1"/>
  <c r="S424" i="44"/>
  <c r="S1005" i="44" s="1"/>
  <c r="V424" i="44"/>
  <c r="V1005" i="44" s="1"/>
  <c r="W424" i="44"/>
  <c r="W1005" i="44" s="1"/>
  <c r="H424" i="44"/>
  <c r="H1005" i="44" s="1"/>
  <c r="T424" i="44"/>
  <c r="T1005" i="44" s="1"/>
  <c r="I424" i="44"/>
  <c r="I1005" i="44" s="1"/>
  <c r="R424" i="44"/>
  <c r="R1005" i="44" s="1"/>
  <c r="X424" i="44"/>
  <c r="X1005" i="44" s="1"/>
  <c r="M424" i="44"/>
  <c r="M1005" i="44" s="1"/>
  <c r="G431" i="44"/>
  <c r="G1012" i="44" s="1"/>
  <c r="N431" i="44"/>
  <c r="N1012" i="44" s="1"/>
  <c r="M431" i="44"/>
  <c r="M1012" i="44" s="1"/>
  <c r="U431" i="44"/>
  <c r="U1012" i="44" s="1"/>
  <c r="V431" i="44"/>
  <c r="V1012" i="44" s="1"/>
  <c r="I431" i="44"/>
  <c r="I1012" i="44" s="1"/>
  <c r="X431" i="44"/>
  <c r="X1012" i="44" s="1"/>
  <c r="R431" i="44"/>
  <c r="R1012" i="44" s="1"/>
  <c r="S431" i="44"/>
  <c r="S1012" i="44" s="1"/>
  <c r="W431" i="44"/>
  <c r="W1012" i="44" s="1"/>
  <c r="H431" i="44"/>
  <c r="H1012" i="44" s="1"/>
  <c r="T431" i="44"/>
  <c r="T1012" i="44" s="1"/>
  <c r="L431" i="44"/>
  <c r="L1012" i="44" s="1"/>
  <c r="F431" i="44"/>
  <c r="F1012" i="44" s="1"/>
  <c r="H421" i="44"/>
  <c r="H1002" i="44" s="1"/>
  <c r="G421" i="44"/>
  <c r="G1002" i="44" s="1"/>
  <c r="U421" i="44"/>
  <c r="U1002" i="44" s="1"/>
  <c r="W421" i="44"/>
  <c r="W1002" i="44" s="1"/>
  <c r="F421" i="44"/>
  <c r="F1002" i="44" s="1"/>
  <c r="T421" i="44"/>
  <c r="T1002" i="44" s="1"/>
  <c r="L421" i="44"/>
  <c r="L1002" i="44" s="1"/>
  <c r="X421" i="44"/>
  <c r="X1002" i="44" s="1"/>
  <c r="R421" i="44"/>
  <c r="R1002" i="44" s="1"/>
  <c r="N421" i="44"/>
  <c r="N1002" i="44" s="1"/>
  <c r="M421" i="44"/>
  <c r="M1002" i="44" s="1"/>
  <c r="I421" i="44"/>
  <c r="I1002" i="44" s="1"/>
  <c r="S421" i="44"/>
  <c r="S1002" i="44" s="1"/>
  <c r="V421" i="44"/>
  <c r="V1002" i="44" s="1"/>
  <c r="U132" i="44"/>
  <c r="U713" i="44" s="1"/>
  <c r="W132" i="44"/>
  <c r="W713" i="44" s="1"/>
  <c r="V132" i="44"/>
  <c r="V713" i="44" s="1"/>
  <c r="G132" i="44"/>
  <c r="G713" i="44" s="1"/>
  <c r="I132" i="44"/>
  <c r="I713" i="44" s="1"/>
  <c r="S132" i="44"/>
  <c r="S713" i="44" s="1"/>
  <c r="T132" i="44"/>
  <c r="T713" i="44" s="1"/>
  <c r="H132" i="44"/>
  <c r="H713" i="44" s="1"/>
  <c r="L132" i="44"/>
  <c r="L713" i="44" s="1"/>
  <c r="M132" i="44"/>
  <c r="M713" i="44" s="1"/>
  <c r="R132" i="44"/>
  <c r="R713" i="44" s="1"/>
  <c r="F132" i="44"/>
  <c r="F713" i="44" s="1"/>
  <c r="X132" i="44"/>
  <c r="X713" i="44" s="1"/>
  <c r="N132" i="44"/>
  <c r="N713" i="44" s="1"/>
  <c r="H137" i="44"/>
  <c r="H718" i="44" s="1"/>
  <c r="S137" i="44"/>
  <c r="S718" i="44" s="1"/>
  <c r="X137" i="44"/>
  <c r="X718" i="44" s="1"/>
  <c r="F137" i="44"/>
  <c r="F718" i="44" s="1"/>
  <c r="M137" i="44"/>
  <c r="M718" i="44" s="1"/>
  <c r="W137" i="44"/>
  <c r="W718" i="44" s="1"/>
  <c r="L137" i="44"/>
  <c r="L718" i="44" s="1"/>
  <c r="V137" i="44"/>
  <c r="V718" i="44" s="1"/>
  <c r="I137" i="44"/>
  <c r="I718" i="44" s="1"/>
  <c r="R137" i="44"/>
  <c r="R718" i="44" s="1"/>
  <c r="G137" i="44"/>
  <c r="G718" i="44" s="1"/>
  <c r="N137" i="44"/>
  <c r="N718" i="44" s="1"/>
  <c r="T137" i="44"/>
  <c r="T718" i="44" s="1"/>
  <c r="U137" i="44"/>
  <c r="U718" i="44" s="1"/>
  <c r="U412" i="44"/>
  <c r="U993" i="44" s="1"/>
  <c r="M412" i="44"/>
  <c r="M993" i="44" s="1"/>
  <c r="S412" i="44"/>
  <c r="S993" i="44" s="1"/>
  <c r="V412" i="44"/>
  <c r="V993" i="44" s="1"/>
  <c r="R412" i="44"/>
  <c r="R993" i="44" s="1"/>
  <c r="W412" i="44"/>
  <c r="W993" i="44" s="1"/>
  <c r="F412" i="44"/>
  <c r="F993" i="44" s="1"/>
  <c r="N412" i="44"/>
  <c r="N993" i="44" s="1"/>
  <c r="T412" i="44"/>
  <c r="T993" i="44" s="1"/>
  <c r="G412" i="44"/>
  <c r="G993" i="44" s="1"/>
  <c r="X412" i="44"/>
  <c r="X993" i="44" s="1"/>
  <c r="H412" i="44"/>
  <c r="H993" i="44" s="1"/>
  <c r="I412" i="44"/>
  <c r="I993" i="44" s="1"/>
  <c r="L412" i="44"/>
  <c r="W138" i="44"/>
  <c r="W719" i="44" s="1"/>
  <c r="X138" i="44"/>
  <c r="X719" i="44" s="1"/>
  <c r="V138" i="44"/>
  <c r="V719" i="44" s="1"/>
  <c r="F138" i="44"/>
  <c r="F719" i="44" s="1"/>
  <c r="U138" i="44"/>
  <c r="U719" i="44" s="1"/>
  <c r="R138" i="44"/>
  <c r="R719" i="44" s="1"/>
  <c r="S138" i="44"/>
  <c r="S719" i="44" s="1"/>
  <c r="M138" i="44"/>
  <c r="M719" i="44" s="1"/>
  <c r="L138" i="44"/>
  <c r="L719" i="44" s="1"/>
  <c r="T138" i="44"/>
  <c r="T719" i="44" s="1"/>
  <c r="H138" i="44"/>
  <c r="H719" i="44" s="1"/>
  <c r="G138" i="44"/>
  <c r="G719" i="44" s="1"/>
  <c r="I138" i="44"/>
  <c r="I719" i="44" s="1"/>
  <c r="N138" i="44"/>
  <c r="N719" i="44" s="1"/>
  <c r="T126" i="44"/>
  <c r="T707" i="44" s="1"/>
  <c r="F126" i="44"/>
  <c r="F707" i="44" s="1"/>
  <c r="V126" i="44"/>
  <c r="V707" i="44" s="1"/>
  <c r="R126" i="44"/>
  <c r="R707" i="44" s="1"/>
  <c r="G126" i="44"/>
  <c r="G707" i="44" s="1"/>
  <c r="L126" i="44"/>
  <c r="L707" i="44" s="1"/>
  <c r="N126" i="44"/>
  <c r="N707" i="44" s="1"/>
  <c r="U126" i="44"/>
  <c r="U707" i="44" s="1"/>
  <c r="X126" i="44"/>
  <c r="X707" i="44" s="1"/>
  <c r="H126" i="44"/>
  <c r="H707" i="44" s="1"/>
  <c r="M126" i="44"/>
  <c r="M707" i="44" s="1"/>
  <c r="S126" i="44"/>
  <c r="S707" i="44" s="1"/>
  <c r="I126" i="44"/>
  <c r="W126" i="44"/>
  <c r="W707" i="44" s="1"/>
  <c r="G139" i="44"/>
  <c r="G720" i="44" s="1"/>
  <c r="M139" i="44"/>
  <c r="M720" i="44" s="1"/>
  <c r="N139" i="44"/>
  <c r="N720" i="44" s="1"/>
  <c r="I139" i="44"/>
  <c r="I720" i="44" s="1"/>
  <c r="H139" i="44"/>
  <c r="H720" i="44" s="1"/>
  <c r="U139" i="44"/>
  <c r="U720" i="44" s="1"/>
  <c r="T139" i="44"/>
  <c r="T720" i="44" s="1"/>
  <c r="F139" i="44"/>
  <c r="F720" i="44" s="1"/>
  <c r="X139" i="44"/>
  <c r="X720" i="44" s="1"/>
  <c r="W139" i="44"/>
  <c r="W720" i="44" s="1"/>
  <c r="R139" i="44"/>
  <c r="R720" i="44" s="1"/>
  <c r="S139" i="44"/>
  <c r="S720" i="44" s="1"/>
  <c r="L139" i="44"/>
  <c r="L720" i="44" s="1"/>
  <c r="V139" i="44"/>
  <c r="V720" i="44" s="1"/>
  <c r="H432" i="44"/>
  <c r="H1013" i="44" s="1"/>
  <c r="I432" i="44"/>
  <c r="I1013" i="44" s="1"/>
  <c r="L432" i="44"/>
  <c r="L1013" i="44" s="1"/>
  <c r="S432" i="44"/>
  <c r="S1013" i="44" s="1"/>
  <c r="F432" i="44"/>
  <c r="F1013" i="44" s="1"/>
  <c r="G432" i="44"/>
  <c r="G1013" i="44" s="1"/>
  <c r="R432" i="44"/>
  <c r="R1013" i="44" s="1"/>
  <c r="V432" i="44"/>
  <c r="V1013" i="44" s="1"/>
  <c r="T432" i="44"/>
  <c r="T1013" i="44" s="1"/>
  <c r="W432" i="44"/>
  <c r="W1013" i="44" s="1"/>
  <c r="U432" i="44"/>
  <c r="U1013" i="44" s="1"/>
  <c r="X432" i="44"/>
  <c r="X1013" i="44" s="1"/>
  <c r="M432" i="44"/>
  <c r="M1013" i="44" s="1"/>
  <c r="N432" i="44"/>
  <c r="N1013" i="44" s="1"/>
  <c r="U413" i="44"/>
  <c r="U994" i="44" s="1"/>
  <c r="G413" i="44"/>
  <c r="G994" i="44" s="1"/>
  <c r="H413" i="44"/>
  <c r="H994" i="44" s="1"/>
  <c r="F413" i="44"/>
  <c r="F994" i="44" s="1"/>
  <c r="X413" i="44"/>
  <c r="X994" i="44" s="1"/>
  <c r="R413" i="44"/>
  <c r="R994" i="44" s="1"/>
  <c r="M413" i="44"/>
  <c r="M994" i="44" s="1"/>
  <c r="T413" i="44"/>
  <c r="T994" i="44" s="1"/>
  <c r="N413" i="44"/>
  <c r="N994" i="44" s="1"/>
  <c r="V413" i="44"/>
  <c r="V994" i="44" s="1"/>
  <c r="I413" i="44"/>
  <c r="I994" i="44" s="1"/>
  <c r="S413" i="44"/>
  <c r="S994" i="44" s="1"/>
  <c r="L413" i="44"/>
  <c r="W413" i="44"/>
  <c r="W994" i="44" s="1"/>
  <c r="U425" i="44"/>
  <c r="U1006" i="44" s="1"/>
  <c r="G425" i="44"/>
  <c r="G1006" i="44" s="1"/>
  <c r="F425" i="44"/>
  <c r="F1006" i="44" s="1"/>
  <c r="I425" i="44"/>
  <c r="I1006" i="44" s="1"/>
  <c r="T425" i="44"/>
  <c r="T1006" i="44" s="1"/>
  <c r="S425" i="44"/>
  <c r="S1006" i="44" s="1"/>
  <c r="W425" i="44"/>
  <c r="W1006" i="44" s="1"/>
  <c r="H425" i="44"/>
  <c r="H1006" i="44" s="1"/>
  <c r="M425" i="44"/>
  <c r="M1006" i="44" s="1"/>
  <c r="X425" i="44"/>
  <c r="X1006" i="44" s="1"/>
  <c r="R425" i="44"/>
  <c r="R1006" i="44" s="1"/>
  <c r="N425" i="44"/>
  <c r="N1006" i="44" s="1"/>
  <c r="V425" i="44"/>
  <c r="V1006" i="44" s="1"/>
  <c r="L425" i="44"/>
  <c r="F426" i="44"/>
  <c r="F1007" i="44" s="1"/>
  <c r="U426" i="44"/>
  <c r="U1007" i="44" s="1"/>
  <c r="V426" i="44"/>
  <c r="V1007" i="44" s="1"/>
  <c r="G426" i="44"/>
  <c r="G1007" i="44" s="1"/>
  <c r="H426" i="44"/>
  <c r="H1007" i="44" s="1"/>
  <c r="W426" i="44"/>
  <c r="W1007" i="44" s="1"/>
  <c r="I426" i="44"/>
  <c r="I1007" i="44" s="1"/>
  <c r="X426" i="44"/>
  <c r="X1007" i="44" s="1"/>
  <c r="L426" i="44"/>
  <c r="L1007" i="44" s="1"/>
  <c r="M426" i="44"/>
  <c r="M1007" i="44" s="1"/>
  <c r="N426" i="44"/>
  <c r="N1007" i="44" s="1"/>
  <c r="R426" i="44"/>
  <c r="R1007" i="44" s="1"/>
  <c r="T426" i="44"/>
  <c r="T1007" i="44" s="1"/>
  <c r="S426" i="44"/>
  <c r="S1007" i="44" s="1"/>
  <c r="S422" i="44"/>
  <c r="S1003" i="44" s="1"/>
  <c r="H422" i="44"/>
  <c r="H1003" i="44" s="1"/>
  <c r="W422" i="44"/>
  <c r="W1003" i="44" s="1"/>
  <c r="N422" i="44"/>
  <c r="N1003" i="44" s="1"/>
  <c r="G422" i="44"/>
  <c r="G1003" i="44" s="1"/>
  <c r="F422" i="44"/>
  <c r="F1003" i="44" s="1"/>
  <c r="R422" i="44"/>
  <c r="R1003" i="44" s="1"/>
  <c r="X422" i="44"/>
  <c r="X1003" i="44" s="1"/>
  <c r="I422" i="44"/>
  <c r="I1003" i="44" s="1"/>
  <c r="V422" i="44"/>
  <c r="V1003" i="44" s="1"/>
  <c r="T422" i="44"/>
  <c r="T1003" i="44" s="1"/>
  <c r="M422" i="44"/>
  <c r="M1003" i="44" s="1"/>
  <c r="L422" i="44"/>
  <c r="U422" i="44"/>
  <c r="U1003" i="44" s="1"/>
  <c r="G133" i="44"/>
  <c r="G714" i="44" s="1"/>
  <c r="U133" i="44"/>
  <c r="U714" i="44" s="1"/>
  <c r="T133" i="44"/>
  <c r="T714" i="44" s="1"/>
  <c r="S133" i="44"/>
  <c r="S714" i="44" s="1"/>
  <c r="L133" i="44"/>
  <c r="L714" i="44" s="1"/>
  <c r="H133" i="44"/>
  <c r="H714" i="44" s="1"/>
  <c r="X133" i="44"/>
  <c r="X714" i="44" s="1"/>
  <c r="N133" i="44"/>
  <c r="N714" i="44" s="1"/>
  <c r="R133" i="44"/>
  <c r="R714" i="44" s="1"/>
  <c r="V133" i="44"/>
  <c r="V714" i="44" s="1"/>
  <c r="I133" i="44"/>
  <c r="I714" i="44" s="1"/>
  <c r="W133" i="44"/>
  <c r="W714" i="44" s="1"/>
  <c r="F133" i="44"/>
  <c r="F714" i="44" s="1"/>
  <c r="M133" i="44"/>
  <c r="M714" i="44" s="1"/>
  <c r="M427" i="44"/>
  <c r="M1008" i="44" s="1"/>
  <c r="I427" i="44"/>
  <c r="I1008" i="44" s="1"/>
  <c r="X427" i="44"/>
  <c r="X1008" i="44" s="1"/>
  <c r="U427" i="44"/>
  <c r="U1008" i="44" s="1"/>
  <c r="H427" i="44"/>
  <c r="H1008" i="44" s="1"/>
  <c r="L427" i="44"/>
  <c r="L1008" i="44" s="1"/>
  <c r="V427" i="44"/>
  <c r="V1008" i="44" s="1"/>
  <c r="F427" i="44"/>
  <c r="F1008" i="44" s="1"/>
  <c r="G427" i="44"/>
  <c r="G1008" i="44" s="1"/>
  <c r="S427" i="44"/>
  <c r="S1008" i="44" s="1"/>
  <c r="R427" i="44"/>
  <c r="R1008" i="44" s="1"/>
  <c r="T427" i="44"/>
  <c r="T1008" i="44" s="1"/>
  <c r="W427" i="44"/>
  <c r="W1008" i="44" s="1"/>
  <c r="N427" i="44"/>
  <c r="N1008" i="44" s="1"/>
  <c r="X416" i="44"/>
  <c r="X997" i="44" s="1"/>
  <c r="S416" i="44"/>
  <c r="S997" i="44" s="1"/>
  <c r="V416" i="44"/>
  <c r="V997" i="44" s="1"/>
  <c r="L416" i="44"/>
  <c r="L997" i="44" s="1"/>
  <c r="M416" i="44"/>
  <c r="M997" i="44" s="1"/>
  <c r="U416" i="44"/>
  <c r="U997" i="44" s="1"/>
  <c r="R416" i="44"/>
  <c r="R997" i="44" s="1"/>
  <c r="N416" i="44"/>
  <c r="N997" i="44" s="1"/>
  <c r="H416" i="44"/>
  <c r="H997" i="44" s="1"/>
  <c r="W416" i="44"/>
  <c r="W997" i="44" s="1"/>
  <c r="F416" i="44"/>
  <c r="F997" i="44" s="1"/>
  <c r="G416" i="44"/>
  <c r="G997" i="44" s="1"/>
  <c r="T416" i="44"/>
  <c r="T997" i="44" s="1"/>
  <c r="I416" i="44"/>
  <c r="I997" i="44" s="1"/>
  <c r="L430" i="44"/>
  <c r="L1011" i="44" s="1"/>
  <c r="H430" i="44"/>
  <c r="H1011" i="44" s="1"/>
  <c r="V430" i="44"/>
  <c r="V1011" i="44" s="1"/>
  <c r="M430" i="44"/>
  <c r="M1011" i="44" s="1"/>
  <c r="U430" i="44"/>
  <c r="U1011" i="44" s="1"/>
  <c r="N430" i="44"/>
  <c r="N1011" i="44" s="1"/>
  <c r="R430" i="44"/>
  <c r="R1011" i="44" s="1"/>
  <c r="G430" i="44"/>
  <c r="G1011" i="44" s="1"/>
  <c r="F430" i="44"/>
  <c r="F1011" i="44" s="1"/>
  <c r="T430" i="44"/>
  <c r="T1011" i="44" s="1"/>
  <c r="I430" i="44"/>
  <c r="I1011" i="44" s="1"/>
  <c r="S430" i="44"/>
  <c r="S1011" i="44" s="1"/>
  <c r="W430" i="44"/>
  <c r="W1011" i="44" s="1"/>
  <c r="X430" i="44"/>
  <c r="X1011" i="44" s="1"/>
  <c r="S140" i="44"/>
  <c r="S721" i="44" s="1"/>
  <c r="H140" i="44"/>
  <c r="H721" i="44" s="1"/>
  <c r="N140" i="44"/>
  <c r="N721" i="44" s="1"/>
  <c r="M140" i="44"/>
  <c r="M721" i="44" s="1"/>
  <c r="I140" i="44"/>
  <c r="I721" i="44" s="1"/>
  <c r="G140" i="44"/>
  <c r="G721" i="44" s="1"/>
  <c r="X140" i="44"/>
  <c r="X721" i="44" s="1"/>
  <c r="L140" i="44"/>
  <c r="L721" i="44" s="1"/>
  <c r="R140" i="44"/>
  <c r="R721" i="44" s="1"/>
  <c r="F140" i="44"/>
  <c r="F721" i="44" s="1"/>
  <c r="W140" i="44"/>
  <c r="W721" i="44" s="1"/>
  <c r="V140" i="44"/>
  <c r="V721" i="44" s="1"/>
  <c r="U140" i="44"/>
  <c r="U721" i="44" s="1"/>
  <c r="T140" i="44"/>
  <c r="T721" i="44" s="1"/>
  <c r="T417" i="44"/>
  <c r="T998" i="44" s="1"/>
  <c r="M417" i="44"/>
  <c r="M998" i="44" s="1"/>
  <c r="R417" i="44"/>
  <c r="R998" i="44" s="1"/>
  <c r="L417" i="44"/>
  <c r="L998" i="44" s="1"/>
  <c r="V417" i="44"/>
  <c r="V998" i="44" s="1"/>
  <c r="X417" i="44"/>
  <c r="X998" i="44" s="1"/>
  <c r="S417" i="44"/>
  <c r="S998" i="44" s="1"/>
  <c r="U417" i="44"/>
  <c r="U998" i="44" s="1"/>
  <c r="G417" i="44"/>
  <c r="G998" i="44" s="1"/>
  <c r="N417" i="44"/>
  <c r="N998" i="44" s="1"/>
  <c r="W417" i="44"/>
  <c r="W998" i="44" s="1"/>
  <c r="F417" i="44"/>
  <c r="F998" i="44" s="1"/>
  <c r="H417" i="44"/>
  <c r="H998" i="44" s="1"/>
  <c r="I417" i="44"/>
  <c r="I998" i="44" s="1"/>
  <c r="X433" i="44"/>
  <c r="X1014" i="44" s="1"/>
  <c r="M433" i="44"/>
  <c r="M1014" i="44" s="1"/>
  <c r="U433" i="44"/>
  <c r="U1014" i="44" s="1"/>
  <c r="R433" i="44"/>
  <c r="R1014" i="44" s="1"/>
  <c r="V433" i="44"/>
  <c r="V1014" i="44" s="1"/>
  <c r="N433" i="44"/>
  <c r="N1014" i="44" s="1"/>
  <c r="G433" i="44"/>
  <c r="G1014" i="44" s="1"/>
  <c r="W433" i="44"/>
  <c r="W1014" i="44" s="1"/>
  <c r="H433" i="44"/>
  <c r="H1014" i="44" s="1"/>
  <c r="F433" i="44"/>
  <c r="F1014" i="44" s="1"/>
  <c r="S433" i="44"/>
  <c r="S1014" i="44" s="1"/>
  <c r="I433" i="44"/>
  <c r="I1014" i="44" s="1"/>
  <c r="T433" i="44"/>
  <c r="T1014" i="44" s="1"/>
  <c r="L433" i="44"/>
  <c r="N428" i="44"/>
  <c r="N1009" i="44" s="1"/>
  <c r="H428" i="44"/>
  <c r="H1009" i="44" s="1"/>
  <c r="M428" i="44"/>
  <c r="M1009" i="44" s="1"/>
  <c r="R428" i="44"/>
  <c r="R1009" i="44" s="1"/>
  <c r="U428" i="44"/>
  <c r="U1009" i="44" s="1"/>
  <c r="T428" i="44"/>
  <c r="T1009" i="44" s="1"/>
  <c r="G428" i="44"/>
  <c r="G1009" i="44" s="1"/>
  <c r="S428" i="44"/>
  <c r="S1009" i="44" s="1"/>
  <c r="F428" i="44"/>
  <c r="F1009" i="44" s="1"/>
  <c r="X428" i="44"/>
  <c r="X1009" i="44" s="1"/>
  <c r="I428" i="44"/>
  <c r="I1009" i="44" s="1"/>
  <c r="V428" i="44"/>
  <c r="V1009" i="44" s="1"/>
  <c r="W428" i="44"/>
  <c r="W1009" i="44" s="1"/>
  <c r="L428" i="44"/>
  <c r="G434" i="44"/>
  <c r="G1015" i="44" s="1"/>
  <c r="W434" i="44"/>
  <c r="W1015" i="44" s="1"/>
  <c r="F434" i="44"/>
  <c r="F1015" i="44" s="1"/>
  <c r="V434" i="44"/>
  <c r="V1015" i="44" s="1"/>
  <c r="I434" i="44"/>
  <c r="I1015" i="44" s="1"/>
  <c r="M434" i="44"/>
  <c r="M1015" i="44" s="1"/>
  <c r="U434" i="44"/>
  <c r="U1015" i="44" s="1"/>
  <c r="N434" i="44"/>
  <c r="N1015" i="44" s="1"/>
  <c r="X434" i="44"/>
  <c r="X1015" i="44" s="1"/>
  <c r="S434" i="44"/>
  <c r="S1015" i="44" s="1"/>
  <c r="H434" i="44"/>
  <c r="H1015" i="44" s="1"/>
  <c r="R434" i="44"/>
  <c r="R1015" i="44" s="1"/>
  <c r="L434" i="44"/>
  <c r="T434" i="44"/>
  <c r="T1015" i="44" s="1"/>
  <c r="I414" i="44"/>
  <c r="I995" i="44" s="1"/>
  <c r="H414" i="44"/>
  <c r="H995" i="44" s="1"/>
  <c r="S414" i="44"/>
  <c r="S995" i="44" s="1"/>
  <c r="R414" i="44"/>
  <c r="R995" i="44" s="1"/>
  <c r="M414" i="44"/>
  <c r="M995" i="44" s="1"/>
  <c r="N414" i="44"/>
  <c r="N995" i="44" s="1"/>
  <c r="G414" i="44"/>
  <c r="G995" i="44" s="1"/>
  <c r="X414" i="44"/>
  <c r="X995" i="44" s="1"/>
  <c r="L414" i="44"/>
  <c r="F414" i="44"/>
  <c r="F995" i="44" s="1"/>
  <c r="T414" i="44"/>
  <c r="T995" i="44" s="1"/>
  <c r="W414" i="44"/>
  <c r="W995" i="44" s="1"/>
  <c r="U414" i="44"/>
  <c r="U995" i="44" s="1"/>
  <c r="V414" i="44"/>
  <c r="V995" i="44" s="1"/>
  <c r="V419" i="44"/>
  <c r="V1000" i="44" s="1"/>
  <c r="X419" i="44"/>
  <c r="X1000" i="44" s="1"/>
  <c r="S419" i="44"/>
  <c r="S1000" i="44" s="1"/>
  <c r="M419" i="44"/>
  <c r="M1000" i="44" s="1"/>
  <c r="W419" i="44"/>
  <c r="W1000" i="44" s="1"/>
  <c r="U419" i="44"/>
  <c r="U1000" i="44" s="1"/>
  <c r="L419" i="44"/>
  <c r="L1000" i="44" s="1"/>
  <c r="T419" i="44"/>
  <c r="T1000" i="44" s="1"/>
  <c r="I419" i="44"/>
  <c r="I1000" i="44" s="1"/>
  <c r="H419" i="44"/>
  <c r="H1000" i="44" s="1"/>
  <c r="R419" i="44"/>
  <c r="R1000" i="44" s="1"/>
  <c r="F419" i="44"/>
  <c r="F1000" i="44" s="1"/>
  <c r="G419" i="44"/>
  <c r="G1000" i="44" s="1"/>
  <c r="N419" i="44"/>
  <c r="N1000" i="44" s="1"/>
  <c r="U147" i="44"/>
  <c r="U728" i="44" s="1"/>
  <c r="L147" i="44"/>
  <c r="L728" i="44" s="1"/>
  <c r="G147" i="44"/>
  <c r="G728" i="44" s="1"/>
  <c r="X147" i="44"/>
  <c r="X728" i="44" s="1"/>
  <c r="T147" i="44"/>
  <c r="T728" i="44" s="1"/>
  <c r="N147" i="44"/>
  <c r="N728" i="44" s="1"/>
  <c r="W147" i="44"/>
  <c r="W728" i="44" s="1"/>
  <c r="S147" i="44"/>
  <c r="S728" i="44" s="1"/>
  <c r="R147" i="44"/>
  <c r="R728" i="44" s="1"/>
  <c r="F147" i="44"/>
  <c r="F728" i="44" s="1"/>
  <c r="H147" i="44"/>
  <c r="H728" i="44" s="1"/>
  <c r="V147" i="44"/>
  <c r="V728" i="44" s="1"/>
  <c r="I147" i="44"/>
  <c r="I728" i="44" s="1"/>
  <c r="M147" i="44"/>
  <c r="M728" i="44" s="1"/>
  <c r="H436" i="44"/>
  <c r="H1017" i="44" s="1"/>
  <c r="M436" i="44"/>
  <c r="M1017" i="44" s="1"/>
  <c r="X436" i="44"/>
  <c r="X1017" i="44" s="1"/>
  <c r="G436" i="44"/>
  <c r="G1017" i="44" s="1"/>
  <c r="R436" i="44"/>
  <c r="R1017" i="44" s="1"/>
  <c r="N436" i="44"/>
  <c r="N1017" i="44" s="1"/>
  <c r="U436" i="44"/>
  <c r="U1017" i="44" s="1"/>
  <c r="F436" i="44"/>
  <c r="F1017" i="44" s="1"/>
  <c r="T436" i="44"/>
  <c r="T1017" i="44" s="1"/>
  <c r="S436" i="44"/>
  <c r="S1017" i="44" s="1"/>
  <c r="V436" i="44"/>
  <c r="V1017" i="44" s="1"/>
  <c r="I436" i="44"/>
  <c r="I1017" i="44" s="1"/>
  <c r="W436" i="44"/>
  <c r="W1017" i="44" s="1"/>
  <c r="L436" i="44"/>
  <c r="G459" i="44"/>
  <c r="G1040" i="44" s="1"/>
  <c r="W459" i="44"/>
  <c r="W1040" i="44" s="1"/>
  <c r="I459" i="44"/>
  <c r="I1040" i="44" s="1"/>
  <c r="V459" i="44"/>
  <c r="V1040" i="44" s="1"/>
  <c r="F459" i="44"/>
  <c r="F1040" i="44" s="1"/>
  <c r="H459" i="44"/>
  <c r="H1040" i="44" s="1"/>
  <c r="L459" i="44"/>
  <c r="L1040" i="44" s="1"/>
  <c r="T459" i="44"/>
  <c r="T1040" i="44" s="1"/>
  <c r="S459" i="44"/>
  <c r="S1040" i="44" s="1"/>
  <c r="X459" i="44"/>
  <c r="X1040" i="44" s="1"/>
  <c r="U459" i="44"/>
  <c r="U1040" i="44" s="1"/>
  <c r="M459" i="44"/>
  <c r="M1040" i="44" s="1"/>
  <c r="R459" i="44"/>
  <c r="R1040" i="44" s="1"/>
  <c r="N459" i="44"/>
  <c r="N1040" i="44" s="1"/>
  <c r="N156" i="44"/>
  <c r="N737" i="44" s="1"/>
  <c r="F156" i="44"/>
  <c r="F737" i="44" s="1"/>
  <c r="U156" i="44"/>
  <c r="U737" i="44" s="1"/>
  <c r="T156" i="44"/>
  <c r="T737" i="44" s="1"/>
  <c r="S156" i="44"/>
  <c r="S737" i="44" s="1"/>
  <c r="R156" i="44"/>
  <c r="R737" i="44" s="1"/>
  <c r="W156" i="44"/>
  <c r="W737" i="44" s="1"/>
  <c r="M156" i="44"/>
  <c r="M737" i="44" s="1"/>
  <c r="L156" i="44"/>
  <c r="H156" i="44"/>
  <c r="H737" i="44" s="1"/>
  <c r="X156" i="44"/>
  <c r="X737" i="44" s="1"/>
  <c r="V156" i="44"/>
  <c r="V737" i="44" s="1"/>
  <c r="G156" i="44"/>
  <c r="G737" i="44" s="1"/>
  <c r="I156" i="44"/>
  <c r="I737" i="44" s="1"/>
  <c r="F152" i="44"/>
  <c r="F733" i="44" s="1"/>
  <c r="G152" i="44"/>
  <c r="G733" i="44" s="1"/>
  <c r="X152" i="44"/>
  <c r="X733" i="44" s="1"/>
  <c r="H152" i="44"/>
  <c r="H733" i="44" s="1"/>
  <c r="W152" i="44"/>
  <c r="W733" i="44" s="1"/>
  <c r="V152" i="44"/>
  <c r="V733" i="44" s="1"/>
  <c r="U152" i="44"/>
  <c r="U733" i="44" s="1"/>
  <c r="T152" i="44"/>
  <c r="T733" i="44" s="1"/>
  <c r="S152" i="44"/>
  <c r="S733" i="44" s="1"/>
  <c r="I152" i="44"/>
  <c r="I733" i="44" s="1"/>
  <c r="L152" i="44"/>
  <c r="L733" i="44" s="1"/>
  <c r="M152" i="44"/>
  <c r="M733" i="44" s="1"/>
  <c r="N152" i="44"/>
  <c r="N733" i="44" s="1"/>
  <c r="R152" i="44"/>
  <c r="R733" i="44" s="1"/>
  <c r="S168" i="44"/>
  <c r="S749" i="44" s="1"/>
  <c r="X168" i="44"/>
  <c r="X749" i="44" s="1"/>
  <c r="M168" i="44"/>
  <c r="M749" i="44" s="1"/>
  <c r="V168" i="44"/>
  <c r="V749" i="44" s="1"/>
  <c r="H168" i="44"/>
  <c r="H749" i="44" s="1"/>
  <c r="R168" i="44"/>
  <c r="R749" i="44" s="1"/>
  <c r="L168" i="44"/>
  <c r="L749" i="44" s="1"/>
  <c r="W168" i="44"/>
  <c r="W749" i="44" s="1"/>
  <c r="U168" i="44"/>
  <c r="U749" i="44" s="1"/>
  <c r="N168" i="44"/>
  <c r="N749" i="44" s="1"/>
  <c r="T168" i="44"/>
  <c r="T749" i="44" s="1"/>
  <c r="I168" i="44"/>
  <c r="I749" i="44" s="1"/>
  <c r="F168" i="44"/>
  <c r="F749" i="44" s="1"/>
  <c r="G168" i="44"/>
  <c r="G749" i="44" s="1"/>
  <c r="S439" i="44"/>
  <c r="S1020" i="44" s="1"/>
  <c r="L439" i="44"/>
  <c r="L1020" i="44" s="1"/>
  <c r="R439" i="44"/>
  <c r="R1020" i="44" s="1"/>
  <c r="N439" i="44"/>
  <c r="N1020" i="44" s="1"/>
  <c r="H439" i="44"/>
  <c r="H1020" i="44" s="1"/>
  <c r="V439" i="44"/>
  <c r="V1020" i="44" s="1"/>
  <c r="U439" i="44"/>
  <c r="U1020" i="44" s="1"/>
  <c r="I439" i="44"/>
  <c r="I1020" i="44" s="1"/>
  <c r="G439" i="44"/>
  <c r="G1020" i="44" s="1"/>
  <c r="T439" i="44"/>
  <c r="T1020" i="44" s="1"/>
  <c r="M439" i="44"/>
  <c r="M1020" i="44" s="1"/>
  <c r="X439" i="44"/>
  <c r="X1020" i="44" s="1"/>
  <c r="W439" i="44"/>
  <c r="W1020" i="44" s="1"/>
  <c r="F439" i="44"/>
  <c r="I437" i="44"/>
  <c r="I1018" i="44" s="1"/>
  <c r="G437" i="44"/>
  <c r="G1018" i="44" s="1"/>
  <c r="T437" i="44"/>
  <c r="T1018" i="44" s="1"/>
  <c r="F437" i="44"/>
  <c r="F1018" i="44" s="1"/>
  <c r="N437" i="44"/>
  <c r="N1018" i="44" s="1"/>
  <c r="M437" i="44"/>
  <c r="M1018" i="44" s="1"/>
  <c r="H437" i="44"/>
  <c r="H1018" i="44" s="1"/>
  <c r="L437" i="44"/>
  <c r="R437" i="44"/>
  <c r="R1018" i="44" s="1"/>
  <c r="X437" i="44"/>
  <c r="X1018" i="44" s="1"/>
  <c r="W437" i="44"/>
  <c r="W1018" i="44" s="1"/>
  <c r="V437" i="44"/>
  <c r="V1018" i="44" s="1"/>
  <c r="U437" i="44"/>
  <c r="U1018" i="44" s="1"/>
  <c r="S437" i="44"/>
  <c r="S1018" i="44" s="1"/>
  <c r="I170" i="44"/>
  <c r="I751" i="44" s="1"/>
  <c r="X170" i="44"/>
  <c r="X751" i="44" s="1"/>
  <c r="M170" i="44"/>
  <c r="M751" i="44" s="1"/>
  <c r="F170" i="44"/>
  <c r="F751" i="44" s="1"/>
  <c r="L170" i="44"/>
  <c r="L751" i="44" s="1"/>
  <c r="R170" i="44"/>
  <c r="R751" i="44" s="1"/>
  <c r="G170" i="44"/>
  <c r="G751" i="44" s="1"/>
  <c r="W170" i="44"/>
  <c r="W751" i="44" s="1"/>
  <c r="V170" i="44"/>
  <c r="V751" i="44" s="1"/>
  <c r="S170" i="44"/>
  <c r="S751" i="44" s="1"/>
  <c r="U170" i="44"/>
  <c r="U751" i="44" s="1"/>
  <c r="N170" i="44"/>
  <c r="N751" i="44" s="1"/>
  <c r="H170" i="44"/>
  <c r="H751" i="44" s="1"/>
  <c r="T170" i="44"/>
  <c r="T751" i="44" s="1"/>
  <c r="T151" i="44"/>
  <c r="T732" i="44" s="1"/>
  <c r="R151" i="44"/>
  <c r="R732" i="44" s="1"/>
  <c r="M151" i="44"/>
  <c r="M732" i="44" s="1"/>
  <c r="S151" i="44"/>
  <c r="S732" i="44" s="1"/>
  <c r="L151" i="44"/>
  <c r="L732" i="44" s="1"/>
  <c r="H151" i="44"/>
  <c r="H732" i="44" s="1"/>
  <c r="F151" i="44"/>
  <c r="F732" i="44" s="1"/>
  <c r="G151" i="44"/>
  <c r="G732" i="44" s="1"/>
  <c r="U151" i="44"/>
  <c r="U732" i="44" s="1"/>
  <c r="W151" i="44"/>
  <c r="W732" i="44" s="1"/>
  <c r="X151" i="44"/>
  <c r="X732" i="44" s="1"/>
  <c r="N151" i="44"/>
  <c r="N732" i="44" s="1"/>
  <c r="I151" i="44"/>
  <c r="I732" i="44" s="1"/>
  <c r="V151" i="44"/>
  <c r="V732" i="44" s="1"/>
  <c r="G451" i="44"/>
  <c r="G1032" i="44" s="1"/>
  <c r="V451" i="44"/>
  <c r="V1032" i="44" s="1"/>
  <c r="X451" i="44"/>
  <c r="X1032" i="44" s="1"/>
  <c r="U451" i="44"/>
  <c r="U1032" i="44" s="1"/>
  <c r="M451" i="44"/>
  <c r="M1032" i="44" s="1"/>
  <c r="N451" i="44"/>
  <c r="N1032" i="44" s="1"/>
  <c r="W451" i="44"/>
  <c r="W1032" i="44" s="1"/>
  <c r="F451" i="44"/>
  <c r="F1032" i="44" s="1"/>
  <c r="I451" i="44"/>
  <c r="I1032" i="44" s="1"/>
  <c r="H451" i="44"/>
  <c r="H1032" i="44" s="1"/>
  <c r="R451" i="44"/>
  <c r="R1032" i="44" s="1"/>
  <c r="T451" i="44"/>
  <c r="T1032" i="44" s="1"/>
  <c r="S451" i="44"/>
  <c r="S1032" i="44" s="1"/>
  <c r="L451" i="44"/>
  <c r="G456" i="44"/>
  <c r="G1037" i="44" s="1"/>
  <c r="T456" i="44"/>
  <c r="T1037" i="44" s="1"/>
  <c r="X456" i="44"/>
  <c r="X1037" i="44" s="1"/>
  <c r="H456" i="44"/>
  <c r="H1037" i="44" s="1"/>
  <c r="V456" i="44"/>
  <c r="V1037" i="44" s="1"/>
  <c r="F456" i="44"/>
  <c r="F1037" i="44" s="1"/>
  <c r="L456" i="44"/>
  <c r="L1037" i="44" s="1"/>
  <c r="W456" i="44"/>
  <c r="W1037" i="44" s="1"/>
  <c r="U456" i="44"/>
  <c r="U1037" i="44" s="1"/>
  <c r="R456" i="44"/>
  <c r="R1037" i="44" s="1"/>
  <c r="S456" i="44"/>
  <c r="S1037" i="44" s="1"/>
  <c r="N456" i="44"/>
  <c r="N1037" i="44" s="1"/>
  <c r="M456" i="44"/>
  <c r="M1037" i="44" s="1"/>
  <c r="I456" i="44"/>
  <c r="I1037" i="44" s="1"/>
  <c r="V171" i="44"/>
  <c r="V752" i="44" s="1"/>
  <c r="H171" i="44"/>
  <c r="H752" i="44" s="1"/>
  <c r="W171" i="44"/>
  <c r="W752" i="44" s="1"/>
  <c r="L171" i="44"/>
  <c r="L752" i="44" s="1"/>
  <c r="U171" i="44"/>
  <c r="U752" i="44" s="1"/>
  <c r="I171" i="44"/>
  <c r="I752" i="44" s="1"/>
  <c r="F171" i="44"/>
  <c r="F752" i="44" s="1"/>
  <c r="R171" i="44"/>
  <c r="R752" i="44" s="1"/>
  <c r="T171" i="44"/>
  <c r="T752" i="44" s="1"/>
  <c r="N171" i="44"/>
  <c r="N752" i="44" s="1"/>
  <c r="M171" i="44"/>
  <c r="M752" i="44" s="1"/>
  <c r="X171" i="44"/>
  <c r="X752" i="44" s="1"/>
  <c r="S171" i="44"/>
  <c r="S752" i="44" s="1"/>
  <c r="G171" i="44"/>
  <c r="G752" i="44" s="1"/>
  <c r="X454" i="44"/>
  <c r="X1035" i="44" s="1"/>
  <c r="F454" i="44"/>
  <c r="F1035" i="44" s="1"/>
  <c r="N454" i="44"/>
  <c r="N1035" i="44" s="1"/>
  <c r="W454" i="44"/>
  <c r="W1035" i="44" s="1"/>
  <c r="H454" i="44"/>
  <c r="H1035" i="44" s="1"/>
  <c r="S454" i="44"/>
  <c r="S1035" i="44" s="1"/>
  <c r="T454" i="44"/>
  <c r="T1035" i="44" s="1"/>
  <c r="L454" i="44"/>
  <c r="L1035" i="44" s="1"/>
  <c r="M454" i="44"/>
  <c r="M1035" i="44" s="1"/>
  <c r="I454" i="44"/>
  <c r="I1035" i="44" s="1"/>
  <c r="U454" i="44"/>
  <c r="U1035" i="44" s="1"/>
  <c r="V454" i="44"/>
  <c r="V1035" i="44" s="1"/>
  <c r="R454" i="44"/>
  <c r="R1035" i="44" s="1"/>
  <c r="G454" i="44"/>
  <c r="G1035" i="44" s="1"/>
  <c r="U455" i="44"/>
  <c r="U1036" i="44" s="1"/>
  <c r="L455" i="44"/>
  <c r="L1036" i="44" s="1"/>
  <c r="G455" i="44"/>
  <c r="G1036" i="44" s="1"/>
  <c r="V455" i="44"/>
  <c r="V1036" i="44" s="1"/>
  <c r="R455" i="44"/>
  <c r="R1036" i="44" s="1"/>
  <c r="W455" i="44"/>
  <c r="W1036" i="44" s="1"/>
  <c r="X455" i="44"/>
  <c r="X1036" i="44" s="1"/>
  <c r="N455" i="44"/>
  <c r="N1036" i="44" s="1"/>
  <c r="H455" i="44"/>
  <c r="H1036" i="44" s="1"/>
  <c r="I455" i="44"/>
  <c r="I1036" i="44" s="1"/>
  <c r="F455" i="44"/>
  <c r="M455" i="44"/>
  <c r="M1036" i="44" s="1"/>
  <c r="S455" i="44"/>
  <c r="S1036" i="44" s="1"/>
  <c r="T455" i="44"/>
  <c r="T1036" i="44" s="1"/>
  <c r="R154" i="44"/>
  <c r="R735" i="44" s="1"/>
  <c r="G154" i="44"/>
  <c r="G735" i="44" s="1"/>
  <c r="U154" i="44"/>
  <c r="U735" i="44" s="1"/>
  <c r="X154" i="44"/>
  <c r="X735" i="44" s="1"/>
  <c r="V154" i="44"/>
  <c r="V735" i="44" s="1"/>
  <c r="W154" i="44"/>
  <c r="W735" i="44" s="1"/>
  <c r="T154" i="44"/>
  <c r="T735" i="44" s="1"/>
  <c r="S154" i="44"/>
  <c r="S735" i="44" s="1"/>
  <c r="M154" i="44"/>
  <c r="M735" i="44" s="1"/>
  <c r="I154" i="44"/>
  <c r="I735" i="44" s="1"/>
  <c r="F154" i="44"/>
  <c r="F735" i="44" s="1"/>
  <c r="N154" i="44"/>
  <c r="N735" i="44" s="1"/>
  <c r="L154" i="44"/>
  <c r="H154" i="44"/>
  <c r="H735" i="44" s="1"/>
  <c r="S164" i="44"/>
  <c r="S745" i="44" s="1"/>
  <c r="X164" i="44"/>
  <c r="X745" i="44" s="1"/>
  <c r="L164" i="44"/>
  <c r="L745" i="44" s="1"/>
  <c r="T164" i="44"/>
  <c r="T745" i="44" s="1"/>
  <c r="H164" i="44"/>
  <c r="H745" i="44" s="1"/>
  <c r="F164" i="44"/>
  <c r="F745" i="44" s="1"/>
  <c r="M164" i="44"/>
  <c r="M745" i="44" s="1"/>
  <c r="G164" i="44"/>
  <c r="G745" i="44" s="1"/>
  <c r="I164" i="44"/>
  <c r="I745" i="44" s="1"/>
  <c r="U164" i="44"/>
  <c r="U745" i="44" s="1"/>
  <c r="V164" i="44"/>
  <c r="V745" i="44" s="1"/>
  <c r="N164" i="44"/>
  <c r="N745" i="44" s="1"/>
  <c r="W164" i="44"/>
  <c r="W745" i="44" s="1"/>
  <c r="R164" i="44"/>
  <c r="R745" i="44" s="1"/>
  <c r="U442" i="44"/>
  <c r="U1023" i="44" s="1"/>
  <c r="V442" i="44"/>
  <c r="V1023" i="44" s="1"/>
  <c r="H442" i="44"/>
  <c r="H1023" i="44" s="1"/>
  <c r="L442" i="44"/>
  <c r="L1023" i="44" s="1"/>
  <c r="R442" i="44"/>
  <c r="R1023" i="44" s="1"/>
  <c r="T442" i="44"/>
  <c r="T1023" i="44" s="1"/>
  <c r="M442" i="44"/>
  <c r="M1023" i="44" s="1"/>
  <c r="W442" i="44"/>
  <c r="W1023" i="44" s="1"/>
  <c r="F442" i="44"/>
  <c r="F1023" i="44" s="1"/>
  <c r="S442" i="44"/>
  <c r="S1023" i="44" s="1"/>
  <c r="I442" i="44"/>
  <c r="I1023" i="44" s="1"/>
  <c r="G442" i="44"/>
  <c r="G1023" i="44" s="1"/>
  <c r="N442" i="44"/>
  <c r="N1023" i="44" s="1"/>
  <c r="X442" i="44"/>
  <c r="X1023" i="44" s="1"/>
  <c r="F438" i="44"/>
  <c r="F1019" i="44" s="1"/>
  <c r="I438" i="44"/>
  <c r="I1019" i="44" s="1"/>
  <c r="L438" i="44"/>
  <c r="L1019" i="44" s="1"/>
  <c r="M438" i="44"/>
  <c r="M1019" i="44" s="1"/>
  <c r="N438" i="44"/>
  <c r="N1019" i="44" s="1"/>
  <c r="R438" i="44"/>
  <c r="R1019" i="44" s="1"/>
  <c r="S438" i="44"/>
  <c r="S1019" i="44" s="1"/>
  <c r="T438" i="44"/>
  <c r="T1019" i="44" s="1"/>
  <c r="H438" i="44"/>
  <c r="H1019" i="44" s="1"/>
  <c r="U438" i="44"/>
  <c r="U1019" i="44" s="1"/>
  <c r="V438" i="44"/>
  <c r="V1019" i="44" s="1"/>
  <c r="W438" i="44"/>
  <c r="W1019" i="44" s="1"/>
  <c r="G438" i="44"/>
  <c r="G1019" i="44" s="1"/>
  <c r="X438" i="44"/>
  <c r="X1019" i="44" s="1"/>
  <c r="V166" i="44"/>
  <c r="V747" i="44" s="1"/>
  <c r="L166" i="44"/>
  <c r="L747" i="44" s="1"/>
  <c r="N166" i="44"/>
  <c r="N747" i="44" s="1"/>
  <c r="X166" i="44"/>
  <c r="X747" i="44" s="1"/>
  <c r="M166" i="44"/>
  <c r="M747" i="44" s="1"/>
  <c r="W166" i="44"/>
  <c r="W747" i="44" s="1"/>
  <c r="T166" i="44"/>
  <c r="T747" i="44" s="1"/>
  <c r="F166" i="44"/>
  <c r="F747" i="44" s="1"/>
  <c r="S166" i="44"/>
  <c r="S747" i="44" s="1"/>
  <c r="G166" i="44"/>
  <c r="G747" i="44" s="1"/>
  <c r="U166" i="44"/>
  <c r="U747" i="44" s="1"/>
  <c r="I166" i="44"/>
  <c r="I747" i="44" s="1"/>
  <c r="R166" i="44"/>
  <c r="R747" i="44" s="1"/>
  <c r="H166" i="44"/>
  <c r="H747" i="44" s="1"/>
  <c r="W157" i="44"/>
  <c r="W738" i="44" s="1"/>
  <c r="R157" i="44"/>
  <c r="R738" i="44" s="1"/>
  <c r="I157" i="44"/>
  <c r="I738" i="44" s="1"/>
  <c r="L157" i="44"/>
  <c r="L738" i="44" s="1"/>
  <c r="S157" i="44"/>
  <c r="S738" i="44" s="1"/>
  <c r="X157" i="44"/>
  <c r="X738" i="44" s="1"/>
  <c r="T157" i="44"/>
  <c r="T738" i="44" s="1"/>
  <c r="G157" i="44"/>
  <c r="G738" i="44" s="1"/>
  <c r="H157" i="44"/>
  <c r="H738" i="44" s="1"/>
  <c r="U157" i="44"/>
  <c r="U738" i="44" s="1"/>
  <c r="N157" i="44"/>
  <c r="N738" i="44" s="1"/>
  <c r="F157" i="44"/>
  <c r="F738" i="44" s="1"/>
  <c r="V157" i="44"/>
  <c r="V738" i="44" s="1"/>
  <c r="M157" i="44"/>
  <c r="M738" i="44" s="1"/>
  <c r="X458" i="44"/>
  <c r="X1039" i="44" s="1"/>
  <c r="H458" i="44"/>
  <c r="H1039" i="44" s="1"/>
  <c r="U458" i="44"/>
  <c r="U1039" i="44" s="1"/>
  <c r="T458" i="44"/>
  <c r="T1039" i="44" s="1"/>
  <c r="R458" i="44"/>
  <c r="R1039" i="44" s="1"/>
  <c r="I458" i="44"/>
  <c r="I1039" i="44" s="1"/>
  <c r="F458" i="44"/>
  <c r="F1039" i="44" s="1"/>
  <c r="S458" i="44"/>
  <c r="S1039" i="44" s="1"/>
  <c r="N458" i="44"/>
  <c r="N1039" i="44" s="1"/>
  <c r="M458" i="44"/>
  <c r="M1039" i="44" s="1"/>
  <c r="L458" i="44"/>
  <c r="G458" i="44"/>
  <c r="W458" i="44"/>
  <c r="W1039" i="44" s="1"/>
  <c r="V458" i="44"/>
  <c r="V1039" i="44" s="1"/>
  <c r="L163" i="44"/>
  <c r="L744" i="44" s="1"/>
  <c r="X163" i="44"/>
  <c r="X744" i="44" s="1"/>
  <c r="W163" i="44"/>
  <c r="W744" i="44" s="1"/>
  <c r="T163" i="44"/>
  <c r="T744" i="44" s="1"/>
  <c r="S163" i="44"/>
  <c r="S744" i="44" s="1"/>
  <c r="R163" i="44"/>
  <c r="R744" i="44" s="1"/>
  <c r="N163" i="44"/>
  <c r="N744" i="44" s="1"/>
  <c r="I163" i="44"/>
  <c r="I744" i="44" s="1"/>
  <c r="F163" i="44"/>
  <c r="F744" i="44" s="1"/>
  <c r="G163" i="44"/>
  <c r="G744" i="44" s="1"/>
  <c r="U163" i="44"/>
  <c r="U744" i="44" s="1"/>
  <c r="V163" i="44"/>
  <c r="V744" i="44" s="1"/>
  <c r="M163" i="44"/>
  <c r="M744" i="44" s="1"/>
  <c r="H163" i="44"/>
  <c r="H744" i="44" s="1"/>
  <c r="G150" i="44"/>
  <c r="G731" i="44" s="1"/>
  <c r="X150" i="44"/>
  <c r="X731" i="44" s="1"/>
  <c r="I150" i="44"/>
  <c r="I731" i="44" s="1"/>
  <c r="U150" i="44"/>
  <c r="U731" i="44" s="1"/>
  <c r="L150" i="44"/>
  <c r="L731" i="44" s="1"/>
  <c r="R150" i="44"/>
  <c r="R731" i="44" s="1"/>
  <c r="S150" i="44"/>
  <c r="S731" i="44" s="1"/>
  <c r="H150" i="44"/>
  <c r="H731" i="44" s="1"/>
  <c r="T150" i="44"/>
  <c r="T731" i="44" s="1"/>
  <c r="V150" i="44"/>
  <c r="V731" i="44" s="1"/>
  <c r="M150" i="44"/>
  <c r="M731" i="44" s="1"/>
  <c r="W150" i="44"/>
  <c r="W731" i="44" s="1"/>
  <c r="N150" i="44"/>
  <c r="N731" i="44" s="1"/>
  <c r="F150" i="44"/>
  <c r="U159" i="44"/>
  <c r="U740" i="44" s="1"/>
  <c r="F159" i="44"/>
  <c r="F740" i="44" s="1"/>
  <c r="V159" i="44"/>
  <c r="V740" i="44" s="1"/>
  <c r="G159" i="44"/>
  <c r="G740" i="44" s="1"/>
  <c r="S159" i="44"/>
  <c r="S740" i="44" s="1"/>
  <c r="T159" i="44"/>
  <c r="T740" i="44" s="1"/>
  <c r="M159" i="44"/>
  <c r="M740" i="44" s="1"/>
  <c r="I159" i="44"/>
  <c r="I740" i="44" s="1"/>
  <c r="R159" i="44"/>
  <c r="R740" i="44" s="1"/>
  <c r="X159" i="44"/>
  <c r="X740" i="44" s="1"/>
  <c r="H159" i="44"/>
  <c r="L159" i="44"/>
  <c r="L740" i="44" s="1"/>
  <c r="N159" i="44"/>
  <c r="N740" i="44" s="1"/>
  <c r="W159" i="44"/>
  <c r="W740" i="44" s="1"/>
  <c r="M149" i="44"/>
  <c r="M730" i="44" s="1"/>
  <c r="W149" i="44"/>
  <c r="W730" i="44" s="1"/>
  <c r="I149" i="44"/>
  <c r="I730" i="44" s="1"/>
  <c r="T149" i="44"/>
  <c r="T730" i="44" s="1"/>
  <c r="H149" i="44"/>
  <c r="H730" i="44" s="1"/>
  <c r="S149" i="44"/>
  <c r="S730" i="44" s="1"/>
  <c r="R149" i="44"/>
  <c r="R730" i="44" s="1"/>
  <c r="U149" i="44"/>
  <c r="U730" i="44" s="1"/>
  <c r="N149" i="44"/>
  <c r="N730" i="44" s="1"/>
  <c r="F149" i="44"/>
  <c r="F730" i="44" s="1"/>
  <c r="L149" i="44"/>
  <c r="X149" i="44"/>
  <c r="X730" i="44" s="1"/>
  <c r="V149" i="44"/>
  <c r="V730" i="44" s="1"/>
  <c r="G149" i="44"/>
  <c r="G730" i="44" s="1"/>
  <c r="L453" i="44"/>
  <c r="L1034" i="44" s="1"/>
  <c r="H453" i="44"/>
  <c r="H1034" i="44" s="1"/>
  <c r="R453" i="44"/>
  <c r="R1034" i="44" s="1"/>
  <c r="G453" i="44"/>
  <c r="G1034" i="44" s="1"/>
  <c r="S453" i="44"/>
  <c r="S1034" i="44" s="1"/>
  <c r="I453" i="44"/>
  <c r="I1034" i="44" s="1"/>
  <c r="X453" i="44"/>
  <c r="X1034" i="44" s="1"/>
  <c r="W453" i="44"/>
  <c r="W1034" i="44" s="1"/>
  <c r="T453" i="44"/>
  <c r="T1034" i="44" s="1"/>
  <c r="V453" i="44"/>
  <c r="V1034" i="44" s="1"/>
  <c r="N453" i="44"/>
  <c r="N1034" i="44" s="1"/>
  <c r="M453" i="44"/>
  <c r="M1034" i="44" s="1"/>
  <c r="F453" i="44"/>
  <c r="U453" i="44"/>
  <c r="U1034" i="44" s="1"/>
  <c r="W162" i="44"/>
  <c r="W743" i="44" s="1"/>
  <c r="T162" i="44"/>
  <c r="T743" i="44" s="1"/>
  <c r="F162" i="44"/>
  <c r="F743" i="44" s="1"/>
  <c r="S162" i="44"/>
  <c r="S743" i="44" s="1"/>
  <c r="L162" i="44"/>
  <c r="L743" i="44" s="1"/>
  <c r="X162" i="44"/>
  <c r="X743" i="44" s="1"/>
  <c r="N162" i="44"/>
  <c r="N743" i="44" s="1"/>
  <c r="G162" i="44"/>
  <c r="G743" i="44" s="1"/>
  <c r="V162" i="44"/>
  <c r="V743" i="44" s="1"/>
  <c r="H162" i="44"/>
  <c r="H743" i="44" s="1"/>
  <c r="R162" i="44"/>
  <c r="R743" i="44" s="1"/>
  <c r="U162" i="44"/>
  <c r="U743" i="44" s="1"/>
  <c r="I162" i="44"/>
  <c r="I743" i="44" s="1"/>
  <c r="M162" i="44"/>
  <c r="M743" i="44" s="1"/>
  <c r="M457" i="44"/>
  <c r="M1038" i="44" s="1"/>
  <c r="H457" i="44"/>
  <c r="H1038" i="44" s="1"/>
  <c r="V457" i="44"/>
  <c r="V1038" i="44" s="1"/>
  <c r="X457" i="44"/>
  <c r="X1038" i="44" s="1"/>
  <c r="F457" i="44"/>
  <c r="F1038" i="44" s="1"/>
  <c r="T457" i="44"/>
  <c r="T1038" i="44" s="1"/>
  <c r="N457" i="44"/>
  <c r="N1038" i="44" s="1"/>
  <c r="W457" i="44"/>
  <c r="W1038" i="44" s="1"/>
  <c r="I457" i="44"/>
  <c r="I1038" i="44" s="1"/>
  <c r="L457" i="44"/>
  <c r="R457" i="44"/>
  <c r="R1038" i="44" s="1"/>
  <c r="U457" i="44"/>
  <c r="U1038" i="44" s="1"/>
  <c r="G457" i="44"/>
  <c r="G1038" i="44" s="1"/>
  <c r="S457" i="44"/>
  <c r="S1038" i="44" s="1"/>
  <c r="G446" i="44"/>
  <c r="G1027" i="44" s="1"/>
  <c r="L446" i="44"/>
  <c r="L1027" i="44" s="1"/>
  <c r="U446" i="44"/>
  <c r="U1027" i="44" s="1"/>
  <c r="S446" i="44"/>
  <c r="S1027" i="44" s="1"/>
  <c r="H446" i="44"/>
  <c r="H1027" i="44" s="1"/>
  <c r="W446" i="44"/>
  <c r="W1027" i="44" s="1"/>
  <c r="V446" i="44"/>
  <c r="V1027" i="44" s="1"/>
  <c r="R446" i="44"/>
  <c r="R1027" i="44" s="1"/>
  <c r="N446" i="44"/>
  <c r="N1027" i="44" s="1"/>
  <c r="I446" i="44"/>
  <c r="I1027" i="44" s="1"/>
  <c r="T446" i="44"/>
  <c r="T1027" i="44" s="1"/>
  <c r="M446" i="44"/>
  <c r="M1027" i="44" s="1"/>
  <c r="F446" i="44"/>
  <c r="X446" i="44"/>
  <c r="X1027" i="44" s="1"/>
  <c r="T161" i="44"/>
  <c r="T742" i="44" s="1"/>
  <c r="S161" i="44"/>
  <c r="S742" i="44" s="1"/>
  <c r="H161" i="44"/>
  <c r="H742" i="44" s="1"/>
  <c r="N161" i="44"/>
  <c r="N742" i="44" s="1"/>
  <c r="I161" i="44"/>
  <c r="I742" i="44" s="1"/>
  <c r="V161" i="44"/>
  <c r="V742" i="44" s="1"/>
  <c r="X161" i="44"/>
  <c r="X742" i="44" s="1"/>
  <c r="U161" i="44"/>
  <c r="U742" i="44" s="1"/>
  <c r="M161" i="44"/>
  <c r="M742" i="44" s="1"/>
  <c r="F161" i="44"/>
  <c r="F742" i="44" s="1"/>
  <c r="L161" i="44"/>
  <c r="R161" i="44"/>
  <c r="R742" i="44" s="1"/>
  <c r="W161" i="44"/>
  <c r="W742" i="44" s="1"/>
  <c r="G161" i="44"/>
  <c r="G742" i="44" s="1"/>
  <c r="L443" i="44"/>
  <c r="L1024" i="44" s="1"/>
  <c r="G443" i="44"/>
  <c r="G1024" i="44" s="1"/>
  <c r="I443" i="44"/>
  <c r="I1024" i="44" s="1"/>
  <c r="X443" i="44"/>
  <c r="X1024" i="44" s="1"/>
  <c r="M443" i="44"/>
  <c r="M1024" i="44" s="1"/>
  <c r="F443" i="44"/>
  <c r="F1024" i="44" s="1"/>
  <c r="N443" i="44"/>
  <c r="N1024" i="44" s="1"/>
  <c r="H443" i="44"/>
  <c r="H1024" i="44" s="1"/>
  <c r="U443" i="44"/>
  <c r="U1024" i="44" s="1"/>
  <c r="R443" i="44"/>
  <c r="R1024" i="44" s="1"/>
  <c r="V443" i="44"/>
  <c r="V1024" i="44" s="1"/>
  <c r="T443" i="44"/>
  <c r="T1024" i="44" s="1"/>
  <c r="S443" i="44"/>
  <c r="S1024" i="44" s="1"/>
  <c r="W443" i="44"/>
  <c r="W1024" i="44" s="1"/>
  <c r="H444" i="44"/>
  <c r="H1025" i="44" s="1"/>
  <c r="G444" i="44"/>
  <c r="G1025" i="44" s="1"/>
  <c r="R444" i="44"/>
  <c r="R1025" i="44" s="1"/>
  <c r="L444" i="44"/>
  <c r="L1025" i="44" s="1"/>
  <c r="W444" i="44"/>
  <c r="W1025" i="44" s="1"/>
  <c r="U444" i="44"/>
  <c r="U1025" i="44" s="1"/>
  <c r="T444" i="44"/>
  <c r="T1025" i="44" s="1"/>
  <c r="S444" i="44"/>
  <c r="S1025" i="44" s="1"/>
  <c r="I444" i="44"/>
  <c r="I1025" i="44" s="1"/>
  <c r="F444" i="44"/>
  <c r="F1025" i="44" s="1"/>
  <c r="V444" i="44"/>
  <c r="V1025" i="44" s="1"/>
  <c r="N444" i="44"/>
  <c r="N1025" i="44" s="1"/>
  <c r="X444" i="44"/>
  <c r="X1025" i="44" s="1"/>
  <c r="M444" i="44"/>
  <c r="M1025" i="44" s="1"/>
  <c r="H449" i="44"/>
  <c r="H1030" i="44" s="1"/>
  <c r="X449" i="44"/>
  <c r="X1030" i="44" s="1"/>
  <c r="G449" i="44"/>
  <c r="G1030" i="44" s="1"/>
  <c r="S449" i="44"/>
  <c r="S1030" i="44" s="1"/>
  <c r="N449" i="44"/>
  <c r="N1030" i="44" s="1"/>
  <c r="R449" i="44"/>
  <c r="R1030" i="44" s="1"/>
  <c r="M449" i="44"/>
  <c r="M1030" i="44" s="1"/>
  <c r="F449" i="44"/>
  <c r="F1030" i="44" s="1"/>
  <c r="L449" i="44"/>
  <c r="L1030" i="44" s="1"/>
  <c r="I449" i="44"/>
  <c r="I1030" i="44" s="1"/>
  <c r="U449" i="44"/>
  <c r="U1030" i="44" s="1"/>
  <c r="T449" i="44"/>
  <c r="T1030" i="44" s="1"/>
  <c r="V449" i="44"/>
  <c r="V1030" i="44" s="1"/>
  <c r="W449" i="44"/>
  <c r="W1030" i="44" s="1"/>
  <c r="R440" i="44"/>
  <c r="R1021" i="44" s="1"/>
  <c r="S440" i="44"/>
  <c r="S1021" i="44" s="1"/>
  <c r="L440" i="44"/>
  <c r="L1021" i="44" s="1"/>
  <c r="V440" i="44"/>
  <c r="V1021" i="44" s="1"/>
  <c r="U440" i="44"/>
  <c r="U1021" i="44" s="1"/>
  <c r="H440" i="44"/>
  <c r="H1021" i="44" s="1"/>
  <c r="N440" i="44"/>
  <c r="N1021" i="44" s="1"/>
  <c r="W440" i="44"/>
  <c r="W1021" i="44" s="1"/>
  <c r="M440" i="44"/>
  <c r="M1021" i="44" s="1"/>
  <c r="G440" i="44"/>
  <c r="G1021" i="44" s="1"/>
  <c r="X440" i="44"/>
  <c r="X1021" i="44" s="1"/>
  <c r="I440" i="44"/>
  <c r="I1021" i="44" s="1"/>
  <c r="T440" i="44"/>
  <c r="T1021" i="44" s="1"/>
  <c r="F440" i="44"/>
  <c r="I160" i="44"/>
  <c r="I741" i="44" s="1"/>
  <c r="G160" i="44"/>
  <c r="G741" i="44" s="1"/>
  <c r="U160" i="44"/>
  <c r="U741" i="44" s="1"/>
  <c r="M160" i="44"/>
  <c r="M741" i="44" s="1"/>
  <c r="T160" i="44"/>
  <c r="T741" i="44" s="1"/>
  <c r="S160" i="44"/>
  <c r="S741" i="44" s="1"/>
  <c r="V160" i="44"/>
  <c r="V741" i="44" s="1"/>
  <c r="R160" i="44"/>
  <c r="R741" i="44" s="1"/>
  <c r="F160" i="44"/>
  <c r="F741" i="44" s="1"/>
  <c r="L160" i="44"/>
  <c r="L741" i="44" s="1"/>
  <c r="H160" i="44"/>
  <c r="H741" i="44" s="1"/>
  <c r="W160" i="44"/>
  <c r="W741" i="44" s="1"/>
  <c r="X160" i="44"/>
  <c r="X741" i="44" s="1"/>
  <c r="N160" i="44"/>
  <c r="V167" i="44"/>
  <c r="V748" i="44" s="1"/>
  <c r="G167" i="44"/>
  <c r="G748" i="44" s="1"/>
  <c r="W167" i="44"/>
  <c r="W748" i="44" s="1"/>
  <c r="F167" i="44"/>
  <c r="F748" i="44" s="1"/>
  <c r="L167" i="44"/>
  <c r="L748" i="44" s="1"/>
  <c r="M167" i="44"/>
  <c r="M748" i="44" s="1"/>
  <c r="I167" i="44"/>
  <c r="I748" i="44" s="1"/>
  <c r="H167" i="44"/>
  <c r="H748" i="44" s="1"/>
  <c r="T167" i="44"/>
  <c r="T748" i="44" s="1"/>
  <c r="R167" i="44"/>
  <c r="R748" i="44" s="1"/>
  <c r="X167" i="44"/>
  <c r="X748" i="44" s="1"/>
  <c r="S167" i="44"/>
  <c r="S748" i="44" s="1"/>
  <c r="N167" i="44"/>
  <c r="N748" i="44" s="1"/>
  <c r="U167" i="44"/>
  <c r="U748" i="44" s="1"/>
  <c r="F165" i="44"/>
  <c r="F746" i="44" s="1"/>
  <c r="V165" i="44"/>
  <c r="V746" i="44" s="1"/>
  <c r="N165" i="44"/>
  <c r="N746" i="44" s="1"/>
  <c r="X165" i="44"/>
  <c r="X746" i="44" s="1"/>
  <c r="S165" i="44"/>
  <c r="S746" i="44" s="1"/>
  <c r="M165" i="44"/>
  <c r="M746" i="44" s="1"/>
  <c r="I165" i="44"/>
  <c r="I746" i="44" s="1"/>
  <c r="T165" i="44"/>
  <c r="T746" i="44" s="1"/>
  <c r="U165" i="44"/>
  <c r="U746" i="44" s="1"/>
  <c r="L165" i="44"/>
  <c r="W165" i="44"/>
  <c r="W746" i="44" s="1"/>
  <c r="R165" i="44"/>
  <c r="R746" i="44" s="1"/>
  <c r="G165" i="44"/>
  <c r="G746" i="44" s="1"/>
  <c r="H165" i="44"/>
  <c r="H746" i="44" s="1"/>
  <c r="L158" i="44"/>
  <c r="L739" i="44" s="1"/>
  <c r="G158" i="44"/>
  <c r="G739" i="44" s="1"/>
  <c r="N158" i="44"/>
  <c r="N739" i="44" s="1"/>
  <c r="T158" i="44"/>
  <c r="T739" i="44" s="1"/>
  <c r="F158" i="44"/>
  <c r="F739" i="44" s="1"/>
  <c r="V158" i="44"/>
  <c r="V739" i="44" s="1"/>
  <c r="X158" i="44"/>
  <c r="X739" i="44" s="1"/>
  <c r="U158" i="44"/>
  <c r="U739" i="44" s="1"/>
  <c r="I158" i="44"/>
  <c r="I739" i="44" s="1"/>
  <c r="W158" i="44"/>
  <c r="W739" i="44" s="1"/>
  <c r="M158" i="44"/>
  <c r="M739" i="44" s="1"/>
  <c r="H158" i="44"/>
  <c r="H739" i="44" s="1"/>
  <c r="R158" i="44"/>
  <c r="R739" i="44" s="1"/>
  <c r="S158" i="44"/>
  <c r="S739" i="44" s="1"/>
  <c r="W153" i="44"/>
  <c r="W734" i="44" s="1"/>
  <c r="L153" i="44"/>
  <c r="L734" i="44" s="1"/>
  <c r="T153" i="44"/>
  <c r="T734" i="44" s="1"/>
  <c r="X153" i="44"/>
  <c r="X734" i="44" s="1"/>
  <c r="R153" i="44"/>
  <c r="R734" i="44" s="1"/>
  <c r="V153" i="44"/>
  <c r="V734" i="44" s="1"/>
  <c r="N153" i="44"/>
  <c r="N734" i="44" s="1"/>
  <c r="S153" i="44"/>
  <c r="S734" i="44" s="1"/>
  <c r="F153" i="44"/>
  <c r="F734" i="44" s="1"/>
  <c r="I153" i="44"/>
  <c r="I734" i="44" s="1"/>
  <c r="M153" i="44"/>
  <c r="M734" i="44" s="1"/>
  <c r="H153" i="44"/>
  <c r="H734" i="44" s="1"/>
  <c r="G153" i="44"/>
  <c r="G734" i="44" s="1"/>
  <c r="U153" i="44"/>
  <c r="U734" i="44" s="1"/>
  <c r="S155" i="44"/>
  <c r="S736" i="44" s="1"/>
  <c r="N155" i="44"/>
  <c r="N736" i="44" s="1"/>
  <c r="R155" i="44"/>
  <c r="R736" i="44" s="1"/>
  <c r="L155" i="44"/>
  <c r="L736" i="44" s="1"/>
  <c r="M155" i="44"/>
  <c r="M736" i="44" s="1"/>
  <c r="V155" i="44"/>
  <c r="V736" i="44" s="1"/>
  <c r="G155" i="44"/>
  <c r="G736" i="44" s="1"/>
  <c r="F155" i="44"/>
  <c r="F736" i="44" s="1"/>
  <c r="W155" i="44"/>
  <c r="W736" i="44" s="1"/>
  <c r="U155" i="44"/>
  <c r="U736" i="44" s="1"/>
  <c r="T155" i="44"/>
  <c r="T736" i="44" s="1"/>
  <c r="I155" i="44"/>
  <c r="I736" i="44" s="1"/>
  <c r="H155" i="44"/>
  <c r="H736" i="44" s="1"/>
  <c r="X155" i="44"/>
  <c r="X736" i="44" s="1"/>
  <c r="H450" i="44"/>
  <c r="H1031" i="44" s="1"/>
  <c r="N450" i="44"/>
  <c r="N1031" i="44" s="1"/>
  <c r="W450" i="44"/>
  <c r="W1031" i="44" s="1"/>
  <c r="X450" i="44"/>
  <c r="X1031" i="44" s="1"/>
  <c r="S450" i="44"/>
  <c r="S1031" i="44" s="1"/>
  <c r="L450" i="44"/>
  <c r="L1031" i="44" s="1"/>
  <c r="G450" i="44"/>
  <c r="G1031" i="44" s="1"/>
  <c r="R450" i="44"/>
  <c r="R1031" i="44" s="1"/>
  <c r="T450" i="44"/>
  <c r="T1031" i="44" s="1"/>
  <c r="I450" i="44"/>
  <c r="I1031" i="44" s="1"/>
  <c r="M450" i="44"/>
  <c r="M1031" i="44" s="1"/>
  <c r="V450" i="44"/>
  <c r="V1031" i="44" s="1"/>
  <c r="U450" i="44"/>
  <c r="U1031" i="44" s="1"/>
  <c r="F450" i="44"/>
  <c r="T148" i="44"/>
  <c r="T729" i="44" s="1"/>
  <c r="M148" i="44"/>
  <c r="M729" i="44" s="1"/>
  <c r="G148" i="44"/>
  <c r="G729" i="44" s="1"/>
  <c r="V148" i="44"/>
  <c r="V729" i="44" s="1"/>
  <c r="I148" i="44"/>
  <c r="I729" i="44" s="1"/>
  <c r="H148" i="44"/>
  <c r="H729" i="44" s="1"/>
  <c r="L148" i="44"/>
  <c r="L729" i="44" s="1"/>
  <c r="N148" i="44"/>
  <c r="N729" i="44" s="1"/>
  <c r="F148" i="44"/>
  <c r="S148" i="44"/>
  <c r="S729" i="44" s="1"/>
  <c r="R148" i="44"/>
  <c r="R729" i="44" s="1"/>
  <c r="U148" i="44"/>
  <c r="U729" i="44" s="1"/>
  <c r="W148" i="44"/>
  <c r="W729" i="44" s="1"/>
  <c r="X148" i="44"/>
  <c r="X729" i="44" s="1"/>
  <c r="M445" i="44"/>
  <c r="M1026" i="44" s="1"/>
  <c r="W445" i="44"/>
  <c r="W1026" i="44" s="1"/>
  <c r="R445" i="44"/>
  <c r="R1026" i="44" s="1"/>
  <c r="T445" i="44"/>
  <c r="T1026" i="44" s="1"/>
  <c r="X445" i="44"/>
  <c r="X1026" i="44" s="1"/>
  <c r="F445" i="44"/>
  <c r="F1026" i="44" s="1"/>
  <c r="S445" i="44"/>
  <c r="S1026" i="44" s="1"/>
  <c r="V445" i="44"/>
  <c r="V1026" i="44" s="1"/>
  <c r="G445" i="44"/>
  <c r="G1026" i="44" s="1"/>
  <c r="I445" i="44"/>
  <c r="I1026" i="44" s="1"/>
  <c r="N445" i="44"/>
  <c r="N1026" i="44" s="1"/>
  <c r="L445" i="44"/>
  <c r="U445" i="44"/>
  <c r="U1026" i="44" s="1"/>
  <c r="H445" i="44"/>
  <c r="S441" i="44"/>
  <c r="S1022" i="44" s="1"/>
  <c r="M441" i="44"/>
  <c r="M1022" i="44" s="1"/>
  <c r="R441" i="44"/>
  <c r="R1022" i="44" s="1"/>
  <c r="L441" i="44"/>
  <c r="L1022" i="44" s="1"/>
  <c r="N441" i="44"/>
  <c r="N1022" i="44" s="1"/>
  <c r="I441" i="44"/>
  <c r="I1022" i="44" s="1"/>
  <c r="U441" i="44"/>
  <c r="U1022" i="44" s="1"/>
  <c r="T441" i="44"/>
  <c r="T1022" i="44" s="1"/>
  <c r="W441" i="44"/>
  <c r="W1022" i="44" s="1"/>
  <c r="H441" i="44"/>
  <c r="H1022" i="44" s="1"/>
  <c r="G441" i="44"/>
  <c r="G1022" i="44" s="1"/>
  <c r="X441" i="44"/>
  <c r="X1022" i="44" s="1"/>
  <c r="V441" i="44"/>
  <c r="V1022" i="44" s="1"/>
  <c r="F441" i="44"/>
  <c r="F448" i="44"/>
  <c r="F1029" i="44" s="1"/>
  <c r="R448" i="44"/>
  <c r="R1029" i="44" s="1"/>
  <c r="I448" i="44"/>
  <c r="I1029" i="44" s="1"/>
  <c r="M448" i="44"/>
  <c r="M1029" i="44" s="1"/>
  <c r="S448" i="44"/>
  <c r="S1029" i="44" s="1"/>
  <c r="H448" i="44"/>
  <c r="H1029" i="44" s="1"/>
  <c r="U448" i="44"/>
  <c r="U1029" i="44" s="1"/>
  <c r="T448" i="44"/>
  <c r="T1029" i="44" s="1"/>
  <c r="G448" i="44"/>
  <c r="G1029" i="44" s="1"/>
  <c r="W448" i="44"/>
  <c r="W1029" i="44" s="1"/>
  <c r="X448" i="44"/>
  <c r="X1029" i="44" s="1"/>
  <c r="N448" i="44"/>
  <c r="N1029" i="44" s="1"/>
  <c r="V448" i="44"/>
  <c r="V1029" i="44" s="1"/>
  <c r="L448" i="44"/>
  <c r="V452" i="44"/>
  <c r="V1033" i="44" s="1"/>
  <c r="M452" i="44"/>
  <c r="M1033" i="44" s="1"/>
  <c r="U452" i="44"/>
  <c r="U1033" i="44" s="1"/>
  <c r="N452" i="44"/>
  <c r="N1033" i="44" s="1"/>
  <c r="W452" i="44"/>
  <c r="W1033" i="44" s="1"/>
  <c r="L452" i="44"/>
  <c r="R452" i="44"/>
  <c r="R1033" i="44" s="1"/>
  <c r="S452" i="44"/>
  <c r="S1033" i="44" s="1"/>
  <c r="H452" i="44"/>
  <c r="H1033" i="44" s="1"/>
  <c r="F452" i="44"/>
  <c r="F1033" i="44" s="1"/>
  <c r="X452" i="44"/>
  <c r="X1033" i="44" s="1"/>
  <c r="G452" i="44"/>
  <c r="G1033" i="44" s="1"/>
  <c r="I452" i="44"/>
  <c r="I1033" i="44" s="1"/>
  <c r="T452" i="44"/>
  <c r="T1033" i="44" s="1"/>
  <c r="T447" i="44"/>
  <c r="T1028" i="44" s="1"/>
  <c r="N447" i="44"/>
  <c r="N1028" i="44" s="1"/>
  <c r="M447" i="44"/>
  <c r="M1028" i="44" s="1"/>
  <c r="X447" i="44"/>
  <c r="X1028" i="44" s="1"/>
  <c r="V447" i="44"/>
  <c r="V1028" i="44" s="1"/>
  <c r="H447" i="44"/>
  <c r="H1028" i="44" s="1"/>
  <c r="F447" i="44"/>
  <c r="F1028" i="44" s="1"/>
  <c r="W447" i="44"/>
  <c r="W1028" i="44" s="1"/>
  <c r="R447" i="44"/>
  <c r="R1028" i="44" s="1"/>
  <c r="I447" i="44"/>
  <c r="I1028" i="44" s="1"/>
  <c r="S447" i="44"/>
  <c r="S1028" i="44" s="1"/>
  <c r="G447" i="44"/>
  <c r="G1028" i="44" s="1"/>
  <c r="U447" i="44"/>
  <c r="U1028" i="44" s="1"/>
  <c r="L447" i="44"/>
  <c r="V169" i="44"/>
  <c r="V750" i="44" s="1"/>
  <c r="R169" i="44"/>
  <c r="R750" i="44" s="1"/>
  <c r="X169" i="44"/>
  <c r="X750" i="44" s="1"/>
  <c r="W169" i="44"/>
  <c r="W750" i="44" s="1"/>
  <c r="M169" i="44"/>
  <c r="M750" i="44" s="1"/>
  <c r="G169" i="44"/>
  <c r="G750" i="44" s="1"/>
  <c r="F169" i="44"/>
  <c r="F750" i="44" s="1"/>
  <c r="H169" i="44"/>
  <c r="H750" i="44" s="1"/>
  <c r="S169" i="44"/>
  <c r="S750" i="44" s="1"/>
  <c r="I169" i="44"/>
  <c r="I750" i="44" s="1"/>
  <c r="U169" i="44"/>
  <c r="U750" i="44" s="1"/>
  <c r="L169" i="44"/>
  <c r="L750" i="44" s="1"/>
  <c r="T169" i="44"/>
  <c r="T750" i="44" s="1"/>
  <c r="N169" i="44"/>
  <c r="N750" i="44" s="1"/>
  <c r="H175" i="44"/>
  <c r="H756" i="44" s="1"/>
  <c r="U175" i="44"/>
  <c r="U756" i="44" s="1"/>
  <c r="I175" i="44"/>
  <c r="I756" i="44" s="1"/>
  <c r="W175" i="44"/>
  <c r="W756" i="44" s="1"/>
  <c r="X175" i="44"/>
  <c r="X756" i="44" s="1"/>
  <c r="G175" i="44"/>
  <c r="G756" i="44" s="1"/>
  <c r="L175" i="44"/>
  <c r="L756" i="44" s="1"/>
  <c r="S175" i="44"/>
  <c r="S756" i="44" s="1"/>
  <c r="V175" i="44"/>
  <c r="V756" i="44" s="1"/>
  <c r="R175" i="44"/>
  <c r="R756" i="44" s="1"/>
  <c r="M175" i="44"/>
  <c r="M756" i="44" s="1"/>
  <c r="F175" i="44"/>
  <c r="T175" i="44"/>
  <c r="T756" i="44" s="1"/>
  <c r="N175" i="44"/>
  <c r="N756" i="44" s="1"/>
  <c r="M172" i="44"/>
  <c r="M753" i="44" s="1"/>
  <c r="L172" i="44"/>
  <c r="L753" i="44" s="1"/>
  <c r="F172" i="44"/>
  <c r="F753" i="44" s="1"/>
  <c r="G172" i="44"/>
  <c r="G753" i="44" s="1"/>
  <c r="R172" i="44"/>
  <c r="R753" i="44" s="1"/>
  <c r="X172" i="44"/>
  <c r="X753" i="44" s="1"/>
  <c r="H172" i="44"/>
  <c r="H753" i="44" s="1"/>
  <c r="V172" i="44"/>
  <c r="V753" i="44" s="1"/>
  <c r="N172" i="44"/>
  <c r="N753" i="44" s="1"/>
  <c r="I172" i="44"/>
  <c r="I753" i="44" s="1"/>
  <c r="T172" i="44"/>
  <c r="T753" i="44" s="1"/>
  <c r="U172" i="44"/>
  <c r="U753" i="44" s="1"/>
  <c r="W172" i="44"/>
  <c r="W753" i="44" s="1"/>
  <c r="S172" i="44"/>
  <c r="S753" i="44" s="1"/>
  <c r="L466" i="44"/>
  <c r="L1047" i="44" s="1"/>
  <c r="U466" i="44"/>
  <c r="U1047" i="44" s="1"/>
  <c r="S466" i="44"/>
  <c r="S1047" i="44" s="1"/>
  <c r="R466" i="44"/>
  <c r="R1047" i="44" s="1"/>
  <c r="G466" i="44"/>
  <c r="G1047" i="44" s="1"/>
  <c r="N466" i="44"/>
  <c r="N1047" i="44" s="1"/>
  <c r="F466" i="44"/>
  <c r="F1047" i="44" s="1"/>
  <c r="X466" i="44"/>
  <c r="X1047" i="44" s="1"/>
  <c r="V466" i="44"/>
  <c r="V1047" i="44" s="1"/>
  <c r="H466" i="44"/>
  <c r="H1047" i="44" s="1"/>
  <c r="I466" i="44"/>
  <c r="I1047" i="44" s="1"/>
  <c r="T466" i="44"/>
  <c r="T1047" i="44" s="1"/>
  <c r="W466" i="44"/>
  <c r="W1047" i="44" s="1"/>
  <c r="M466" i="44"/>
  <c r="M1047" i="44" s="1"/>
  <c r="R184" i="44"/>
  <c r="R765" i="44" s="1"/>
  <c r="W184" i="44"/>
  <c r="W765" i="44" s="1"/>
  <c r="N184" i="44"/>
  <c r="N765" i="44" s="1"/>
  <c r="U184" i="44"/>
  <c r="U765" i="44" s="1"/>
  <c r="G184" i="44"/>
  <c r="G765" i="44" s="1"/>
  <c r="H184" i="44"/>
  <c r="H765" i="44" s="1"/>
  <c r="S184" i="44"/>
  <c r="S765" i="44" s="1"/>
  <c r="V184" i="44"/>
  <c r="V765" i="44" s="1"/>
  <c r="T184" i="44"/>
  <c r="T765" i="44" s="1"/>
  <c r="X184" i="44"/>
  <c r="X765" i="44" s="1"/>
  <c r="M184" i="44"/>
  <c r="M765" i="44" s="1"/>
  <c r="L184" i="44"/>
  <c r="I184" i="44"/>
  <c r="I765" i="44" s="1"/>
  <c r="F184" i="44"/>
  <c r="T176" i="44"/>
  <c r="T757" i="44" s="1"/>
  <c r="X176" i="44"/>
  <c r="X757" i="44" s="1"/>
  <c r="W176" i="44"/>
  <c r="W757" i="44" s="1"/>
  <c r="V176" i="44"/>
  <c r="V757" i="44" s="1"/>
  <c r="U176" i="44"/>
  <c r="U757" i="44" s="1"/>
  <c r="R176" i="44"/>
  <c r="R757" i="44" s="1"/>
  <c r="L176" i="44"/>
  <c r="L757" i="44" s="1"/>
  <c r="H176" i="44"/>
  <c r="H757" i="44" s="1"/>
  <c r="N176" i="44"/>
  <c r="N757" i="44" s="1"/>
  <c r="I176" i="44"/>
  <c r="I757" i="44" s="1"/>
  <c r="F176" i="44"/>
  <c r="F757" i="44" s="1"/>
  <c r="M176" i="44"/>
  <c r="M757" i="44" s="1"/>
  <c r="S176" i="44"/>
  <c r="S757" i="44" s="1"/>
  <c r="G176" i="44"/>
  <c r="G757" i="44" s="1"/>
  <c r="G190" i="44"/>
  <c r="G771" i="44" s="1"/>
  <c r="T190" i="44"/>
  <c r="T771" i="44" s="1"/>
  <c r="I190" i="44"/>
  <c r="I771" i="44" s="1"/>
  <c r="H190" i="44"/>
  <c r="H771" i="44" s="1"/>
  <c r="U190" i="44"/>
  <c r="U771" i="44" s="1"/>
  <c r="M190" i="44"/>
  <c r="M771" i="44" s="1"/>
  <c r="F190" i="44"/>
  <c r="R190" i="44"/>
  <c r="R771" i="44" s="1"/>
  <c r="S190" i="44"/>
  <c r="S771" i="44" s="1"/>
  <c r="V190" i="44"/>
  <c r="V771" i="44" s="1"/>
  <c r="X190" i="44"/>
  <c r="X771" i="44" s="1"/>
  <c r="N190" i="44"/>
  <c r="N771" i="44" s="1"/>
  <c r="W190" i="44"/>
  <c r="W771" i="44" s="1"/>
  <c r="L190" i="44"/>
  <c r="L771" i="44" s="1"/>
  <c r="G192" i="44"/>
  <c r="G773" i="44" s="1"/>
  <c r="N192" i="44"/>
  <c r="N773" i="44" s="1"/>
  <c r="U192" i="44"/>
  <c r="U773" i="44" s="1"/>
  <c r="F192" i="44"/>
  <c r="F773" i="44" s="1"/>
  <c r="H192" i="44"/>
  <c r="H773" i="44" s="1"/>
  <c r="S192" i="44"/>
  <c r="S773" i="44" s="1"/>
  <c r="V192" i="44"/>
  <c r="V773" i="44" s="1"/>
  <c r="L192" i="44"/>
  <c r="L773" i="44" s="1"/>
  <c r="X192" i="44"/>
  <c r="X773" i="44" s="1"/>
  <c r="I192" i="44"/>
  <c r="I773" i="44" s="1"/>
  <c r="T192" i="44"/>
  <c r="T773" i="44" s="1"/>
  <c r="M192" i="44"/>
  <c r="R192" i="44"/>
  <c r="R773" i="44" s="1"/>
  <c r="W192" i="44"/>
  <c r="W773" i="44" s="1"/>
  <c r="S183" i="44"/>
  <c r="S764" i="44" s="1"/>
  <c r="F183" i="44"/>
  <c r="F764" i="44" s="1"/>
  <c r="U183" i="44"/>
  <c r="U764" i="44" s="1"/>
  <c r="N183" i="44"/>
  <c r="N764" i="44" s="1"/>
  <c r="X183" i="44"/>
  <c r="X764" i="44" s="1"/>
  <c r="I183" i="44"/>
  <c r="I764" i="44" s="1"/>
  <c r="T183" i="44"/>
  <c r="T764" i="44" s="1"/>
  <c r="R183" i="44"/>
  <c r="R764" i="44" s="1"/>
  <c r="W183" i="44"/>
  <c r="W764" i="44" s="1"/>
  <c r="G183" i="44"/>
  <c r="G764" i="44" s="1"/>
  <c r="M183" i="44"/>
  <c r="M764" i="44" s="1"/>
  <c r="H183" i="44"/>
  <c r="H764" i="44" s="1"/>
  <c r="L183" i="44"/>
  <c r="L764" i="44" s="1"/>
  <c r="V183" i="44"/>
  <c r="V764" i="44" s="1"/>
  <c r="F193" i="44"/>
  <c r="F774" i="44" s="1"/>
  <c r="X193" i="44"/>
  <c r="X774" i="44" s="1"/>
  <c r="U193" i="44"/>
  <c r="U774" i="44" s="1"/>
  <c r="M193" i="44"/>
  <c r="M774" i="44" s="1"/>
  <c r="H193" i="44"/>
  <c r="H774" i="44" s="1"/>
  <c r="S193" i="44"/>
  <c r="S774" i="44" s="1"/>
  <c r="L193" i="44"/>
  <c r="L774" i="44" s="1"/>
  <c r="R193" i="44"/>
  <c r="R774" i="44" s="1"/>
  <c r="G193" i="44"/>
  <c r="G774" i="44" s="1"/>
  <c r="V193" i="44"/>
  <c r="V774" i="44" s="1"/>
  <c r="N193" i="44"/>
  <c r="N774" i="44" s="1"/>
  <c r="I193" i="44"/>
  <c r="I774" i="44" s="1"/>
  <c r="W193" i="44"/>
  <c r="W774" i="44" s="1"/>
  <c r="T193" i="44"/>
  <c r="T774" i="44" s="1"/>
  <c r="L173" i="44"/>
  <c r="L754" i="44" s="1"/>
  <c r="N173" i="44"/>
  <c r="N754" i="44" s="1"/>
  <c r="W173" i="44"/>
  <c r="W754" i="44" s="1"/>
  <c r="G173" i="44"/>
  <c r="G754" i="44" s="1"/>
  <c r="M173" i="44"/>
  <c r="M754" i="44" s="1"/>
  <c r="U173" i="44"/>
  <c r="U754" i="44" s="1"/>
  <c r="X173" i="44"/>
  <c r="X754" i="44" s="1"/>
  <c r="I173" i="44"/>
  <c r="I754" i="44" s="1"/>
  <c r="F173" i="44"/>
  <c r="F754" i="44" s="1"/>
  <c r="R173" i="44"/>
  <c r="R754" i="44" s="1"/>
  <c r="S173" i="44"/>
  <c r="S754" i="44" s="1"/>
  <c r="H173" i="44"/>
  <c r="H754" i="44" s="1"/>
  <c r="T173" i="44"/>
  <c r="T754" i="44" s="1"/>
  <c r="V173" i="44"/>
  <c r="V754" i="44" s="1"/>
  <c r="X467" i="44"/>
  <c r="X1048" i="44" s="1"/>
  <c r="W467" i="44"/>
  <c r="W1048" i="44" s="1"/>
  <c r="I467" i="44"/>
  <c r="I1048" i="44" s="1"/>
  <c r="L467" i="44"/>
  <c r="L1048" i="44" s="1"/>
  <c r="V467" i="44"/>
  <c r="V1048" i="44" s="1"/>
  <c r="M467" i="44"/>
  <c r="M1048" i="44" s="1"/>
  <c r="N467" i="44"/>
  <c r="N1048" i="44" s="1"/>
  <c r="R467" i="44"/>
  <c r="R1048" i="44" s="1"/>
  <c r="F467" i="44"/>
  <c r="F1048" i="44" s="1"/>
  <c r="U467" i="44"/>
  <c r="U1048" i="44" s="1"/>
  <c r="T467" i="44"/>
  <c r="T1048" i="44" s="1"/>
  <c r="S467" i="44"/>
  <c r="S1048" i="44" s="1"/>
  <c r="G467" i="44"/>
  <c r="G1048" i="44" s="1"/>
  <c r="H467" i="44"/>
  <c r="H1048" i="44" s="1"/>
  <c r="F189" i="44"/>
  <c r="F770" i="44" s="1"/>
  <c r="W189" i="44"/>
  <c r="W770" i="44" s="1"/>
  <c r="M189" i="44"/>
  <c r="M770" i="44" s="1"/>
  <c r="V189" i="44"/>
  <c r="V770" i="44" s="1"/>
  <c r="H189" i="44"/>
  <c r="H770" i="44" s="1"/>
  <c r="N189" i="44"/>
  <c r="N770" i="44" s="1"/>
  <c r="T189" i="44"/>
  <c r="T770" i="44" s="1"/>
  <c r="G189" i="44"/>
  <c r="G770" i="44" s="1"/>
  <c r="L189" i="44"/>
  <c r="L770" i="44" s="1"/>
  <c r="S189" i="44"/>
  <c r="S770" i="44" s="1"/>
  <c r="X189" i="44"/>
  <c r="X770" i="44" s="1"/>
  <c r="R189" i="44"/>
  <c r="R770" i="44" s="1"/>
  <c r="I189" i="44"/>
  <c r="I770" i="44" s="1"/>
  <c r="U189" i="44"/>
  <c r="U770" i="44" s="1"/>
  <c r="U473" i="44"/>
  <c r="U1054" i="44" s="1"/>
  <c r="H473" i="44"/>
  <c r="H1054" i="44" s="1"/>
  <c r="L473" i="44"/>
  <c r="L1054" i="44" s="1"/>
  <c r="R473" i="44"/>
  <c r="R1054" i="44" s="1"/>
  <c r="V473" i="44"/>
  <c r="V1054" i="44" s="1"/>
  <c r="X473" i="44"/>
  <c r="X1054" i="44" s="1"/>
  <c r="N473" i="44"/>
  <c r="N1054" i="44" s="1"/>
  <c r="S473" i="44"/>
  <c r="S1054" i="44" s="1"/>
  <c r="W473" i="44"/>
  <c r="W1054" i="44" s="1"/>
  <c r="I473" i="44"/>
  <c r="I1054" i="44" s="1"/>
  <c r="M473" i="44"/>
  <c r="M1054" i="44" s="1"/>
  <c r="T473" i="44"/>
  <c r="T1054" i="44" s="1"/>
  <c r="G473" i="44"/>
  <c r="G1054" i="44" s="1"/>
  <c r="F473" i="44"/>
  <c r="F1054" i="44" s="1"/>
  <c r="M191" i="44"/>
  <c r="M772" i="44" s="1"/>
  <c r="F191" i="44"/>
  <c r="F772" i="44" s="1"/>
  <c r="L191" i="44"/>
  <c r="L772" i="44" s="1"/>
  <c r="W191" i="44"/>
  <c r="W772" i="44" s="1"/>
  <c r="X191" i="44"/>
  <c r="X772" i="44" s="1"/>
  <c r="R191" i="44"/>
  <c r="R772" i="44" s="1"/>
  <c r="N191" i="44"/>
  <c r="T191" i="44"/>
  <c r="T772" i="44" s="1"/>
  <c r="S191" i="44"/>
  <c r="S772" i="44" s="1"/>
  <c r="H191" i="44"/>
  <c r="H772" i="44" s="1"/>
  <c r="G191" i="44"/>
  <c r="G772" i="44" s="1"/>
  <c r="U191" i="44"/>
  <c r="U772" i="44" s="1"/>
  <c r="V191" i="44"/>
  <c r="V772" i="44" s="1"/>
  <c r="I191" i="44"/>
  <c r="I772" i="44" s="1"/>
  <c r="M179" i="44"/>
  <c r="M760" i="44" s="1"/>
  <c r="N179" i="44"/>
  <c r="N760" i="44" s="1"/>
  <c r="U179" i="44"/>
  <c r="U760" i="44" s="1"/>
  <c r="I179" i="44"/>
  <c r="I760" i="44" s="1"/>
  <c r="L179" i="44"/>
  <c r="L760" i="44" s="1"/>
  <c r="T179" i="44"/>
  <c r="T760" i="44" s="1"/>
  <c r="F179" i="44"/>
  <c r="F760" i="44" s="1"/>
  <c r="G179" i="44"/>
  <c r="G760" i="44" s="1"/>
  <c r="R179" i="44"/>
  <c r="R760" i="44" s="1"/>
  <c r="V179" i="44"/>
  <c r="V760" i="44" s="1"/>
  <c r="X179" i="44"/>
  <c r="X760" i="44" s="1"/>
  <c r="X1305" i="44" s="1"/>
  <c r="H179" i="44"/>
  <c r="H760" i="44" s="1"/>
  <c r="S179" i="44"/>
  <c r="S760" i="44" s="1"/>
  <c r="W179" i="44"/>
  <c r="W760" i="44" s="1"/>
  <c r="W177" i="44"/>
  <c r="W758" i="44" s="1"/>
  <c r="X177" i="44"/>
  <c r="X758" i="44" s="1"/>
  <c r="V177" i="44"/>
  <c r="V758" i="44" s="1"/>
  <c r="T177" i="44"/>
  <c r="T758" i="44" s="1"/>
  <c r="U177" i="44"/>
  <c r="U758" i="44" s="1"/>
  <c r="M177" i="44"/>
  <c r="M758" i="44" s="1"/>
  <c r="R177" i="44"/>
  <c r="R758" i="44" s="1"/>
  <c r="H177" i="44"/>
  <c r="H758" i="44" s="1"/>
  <c r="F177" i="44"/>
  <c r="F758" i="44" s="1"/>
  <c r="S177" i="44"/>
  <c r="S758" i="44" s="1"/>
  <c r="I177" i="44"/>
  <c r="I758" i="44" s="1"/>
  <c r="G177" i="44"/>
  <c r="G758" i="44" s="1"/>
  <c r="N177" i="44"/>
  <c r="N758" i="44" s="1"/>
  <c r="L177" i="44"/>
  <c r="N465" i="44"/>
  <c r="N1046" i="44" s="1"/>
  <c r="R465" i="44"/>
  <c r="R1046" i="44" s="1"/>
  <c r="S465" i="44"/>
  <c r="S1046" i="44" s="1"/>
  <c r="U465" i="44"/>
  <c r="U1046" i="44" s="1"/>
  <c r="V465" i="44"/>
  <c r="V1046" i="44" s="1"/>
  <c r="W465" i="44"/>
  <c r="W1046" i="44" s="1"/>
  <c r="X465" i="44"/>
  <c r="X1046" i="44" s="1"/>
  <c r="I465" i="44"/>
  <c r="I1046" i="44" s="1"/>
  <c r="G465" i="44"/>
  <c r="G1046" i="44" s="1"/>
  <c r="H465" i="44"/>
  <c r="H1046" i="44" s="1"/>
  <c r="F465" i="44"/>
  <c r="L465" i="44"/>
  <c r="L1046" i="44" s="1"/>
  <c r="M465" i="44"/>
  <c r="M1046" i="44" s="1"/>
  <c r="T465" i="44"/>
  <c r="T1046" i="44" s="1"/>
  <c r="V181" i="44"/>
  <c r="V762" i="44" s="1"/>
  <c r="N181" i="44"/>
  <c r="N762" i="44" s="1"/>
  <c r="R181" i="44"/>
  <c r="R762" i="44" s="1"/>
  <c r="H181" i="44"/>
  <c r="H762" i="44" s="1"/>
  <c r="G181" i="44"/>
  <c r="G762" i="44" s="1"/>
  <c r="S181" i="44"/>
  <c r="S762" i="44" s="1"/>
  <c r="U181" i="44"/>
  <c r="U762" i="44" s="1"/>
  <c r="W181" i="44"/>
  <c r="W762" i="44" s="1"/>
  <c r="F181" i="44"/>
  <c r="F762" i="44" s="1"/>
  <c r="T181" i="44"/>
  <c r="T762" i="44" s="1"/>
  <c r="M181" i="44"/>
  <c r="M762" i="44" s="1"/>
  <c r="L181" i="44"/>
  <c r="L762" i="44" s="1"/>
  <c r="X181" i="44"/>
  <c r="X762" i="44" s="1"/>
  <c r="I181" i="44"/>
  <c r="U460" i="44"/>
  <c r="U1041" i="44" s="1"/>
  <c r="S460" i="44"/>
  <c r="S1041" i="44" s="1"/>
  <c r="V460" i="44"/>
  <c r="V1041" i="44" s="1"/>
  <c r="F460" i="44"/>
  <c r="F1041" i="44" s="1"/>
  <c r="R460" i="44"/>
  <c r="R1041" i="44" s="1"/>
  <c r="H460" i="44"/>
  <c r="H1041" i="44" s="1"/>
  <c r="X460" i="44"/>
  <c r="X1041" i="44" s="1"/>
  <c r="I460" i="44"/>
  <c r="I1041" i="44" s="1"/>
  <c r="T460" i="44"/>
  <c r="T1041" i="44" s="1"/>
  <c r="G460" i="44"/>
  <c r="G1041" i="44" s="1"/>
  <c r="N460" i="44"/>
  <c r="N1041" i="44" s="1"/>
  <c r="M460" i="44"/>
  <c r="M1041" i="44" s="1"/>
  <c r="L460" i="44"/>
  <c r="W460" i="44"/>
  <c r="W1041" i="44" s="1"/>
  <c r="L471" i="44"/>
  <c r="L1052" i="44" s="1"/>
  <c r="U471" i="44"/>
  <c r="U1052" i="44" s="1"/>
  <c r="R471" i="44"/>
  <c r="R1052" i="44" s="1"/>
  <c r="S471" i="44"/>
  <c r="S1052" i="44" s="1"/>
  <c r="M471" i="44"/>
  <c r="M1052" i="44" s="1"/>
  <c r="V471" i="44"/>
  <c r="V1052" i="44" s="1"/>
  <c r="N471" i="44"/>
  <c r="N1052" i="44" s="1"/>
  <c r="T471" i="44"/>
  <c r="T1052" i="44" s="1"/>
  <c r="G471" i="44"/>
  <c r="G1052" i="44" s="1"/>
  <c r="H471" i="44"/>
  <c r="H1052" i="44" s="1"/>
  <c r="X471" i="44"/>
  <c r="X1052" i="44" s="1"/>
  <c r="W471" i="44"/>
  <c r="W1052" i="44" s="1"/>
  <c r="I471" i="44"/>
  <c r="I1052" i="44" s="1"/>
  <c r="F471" i="44"/>
  <c r="T470" i="44"/>
  <c r="T1051" i="44" s="1"/>
  <c r="W470" i="44"/>
  <c r="W1051" i="44" s="1"/>
  <c r="U470" i="44"/>
  <c r="U1051" i="44" s="1"/>
  <c r="V470" i="44"/>
  <c r="V1051" i="44" s="1"/>
  <c r="N470" i="44"/>
  <c r="N1051" i="44" s="1"/>
  <c r="R470" i="44"/>
  <c r="R1051" i="44" s="1"/>
  <c r="S470" i="44"/>
  <c r="S1051" i="44" s="1"/>
  <c r="F470" i="44"/>
  <c r="F1051" i="44" s="1"/>
  <c r="X470" i="44"/>
  <c r="X1051" i="44" s="1"/>
  <c r="H470" i="44"/>
  <c r="H1051" i="44" s="1"/>
  <c r="I470" i="44"/>
  <c r="I1051" i="44" s="1"/>
  <c r="M470" i="44"/>
  <c r="M1051" i="44" s="1"/>
  <c r="G470" i="44"/>
  <c r="G1051" i="44" s="1"/>
  <c r="L470" i="44"/>
  <c r="T182" i="44"/>
  <c r="T763" i="44" s="1"/>
  <c r="I182" i="44"/>
  <c r="I763" i="44" s="1"/>
  <c r="X182" i="44"/>
  <c r="X763" i="44" s="1"/>
  <c r="U182" i="44"/>
  <c r="U763" i="44" s="1"/>
  <c r="W182" i="44"/>
  <c r="W763" i="44" s="1"/>
  <c r="N182" i="44"/>
  <c r="N763" i="44" s="1"/>
  <c r="H182" i="44"/>
  <c r="H763" i="44" s="1"/>
  <c r="S182" i="44"/>
  <c r="S763" i="44" s="1"/>
  <c r="F182" i="44"/>
  <c r="F763" i="44" s="1"/>
  <c r="L182" i="44"/>
  <c r="L763" i="44" s="1"/>
  <c r="G182" i="44"/>
  <c r="G763" i="44" s="1"/>
  <c r="M182" i="44"/>
  <c r="M763" i="44" s="1"/>
  <c r="V182" i="44"/>
  <c r="V763" i="44" s="1"/>
  <c r="R182" i="44"/>
  <c r="R763" i="44" s="1"/>
  <c r="X468" i="44"/>
  <c r="X1049" i="44" s="1"/>
  <c r="W468" i="44"/>
  <c r="W1049" i="44" s="1"/>
  <c r="G468" i="44"/>
  <c r="G1049" i="44" s="1"/>
  <c r="H468" i="44"/>
  <c r="H1049" i="44" s="1"/>
  <c r="V468" i="44"/>
  <c r="V1049" i="44" s="1"/>
  <c r="U468" i="44"/>
  <c r="U1049" i="44" s="1"/>
  <c r="F468" i="44"/>
  <c r="F1049" i="44" s="1"/>
  <c r="I468" i="44"/>
  <c r="I1049" i="44" s="1"/>
  <c r="L468" i="44"/>
  <c r="L1049" i="44" s="1"/>
  <c r="N468" i="44"/>
  <c r="N1049" i="44" s="1"/>
  <c r="R468" i="44"/>
  <c r="R1049" i="44" s="1"/>
  <c r="S468" i="44"/>
  <c r="S1049" i="44" s="1"/>
  <c r="T468" i="44"/>
  <c r="T1049" i="44" s="1"/>
  <c r="M468" i="44"/>
  <c r="M1049" i="44" s="1"/>
  <c r="T475" i="44"/>
  <c r="T1056" i="44" s="1"/>
  <c r="N475" i="44"/>
  <c r="N1056" i="44" s="1"/>
  <c r="H475" i="44"/>
  <c r="H1056" i="44" s="1"/>
  <c r="L475" i="44"/>
  <c r="L1056" i="44" s="1"/>
  <c r="R475" i="44"/>
  <c r="R1056" i="44" s="1"/>
  <c r="U475" i="44"/>
  <c r="U1056" i="44" s="1"/>
  <c r="M475" i="44"/>
  <c r="M1056" i="44" s="1"/>
  <c r="V475" i="44"/>
  <c r="V1056" i="44" s="1"/>
  <c r="F475" i="44"/>
  <c r="F1056" i="44" s="1"/>
  <c r="G475" i="44"/>
  <c r="G1056" i="44" s="1"/>
  <c r="W475" i="44"/>
  <c r="W1056" i="44" s="1"/>
  <c r="S475" i="44"/>
  <c r="S1056" i="44" s="1"/>
  <c r="I475" i="44"/>
  <c r="I1056" i="44" s="1"/>
  <c r="X475" i="44"/>
  <c r="X1056" i="44" s="1"/>
  <c r="S180" i="44"/>
  <c r="S761" i="44" s="1"/>
  <c r="F180" i="44"/>
  <c r="F761" i="44" s="1"/>
  <c r="X180" i="44"/>
  <c r="X761" i="44" s="1"/>
  <c r="L180" i="44"/>
  <c r="L761" i="44" s="1"/>
  <c r="U180" i="44"/>
  <c r="U761" i="44" s="1"/>
  <c r="W180" i="44"/>
  <c r="W761" i="44" s="1"/>
  <c r="H180" i="44"/>
  <c r="H761" i="44" s="1"/>
  <c r="I180" i="44"/>
  <c r="I761" i="44" s="1"/>
  <c r="N180" i="44"/>
  <c r="N761" i="44" s="1"/>
  <c r="R180" i="44"/>
  <c r="R761" i="44" s="1"/>
  <c r="V180" i="44"/>
  <c r="V761" i="44" s="1"/>
  <c r="G180" i="44"/>
  <c r="G761" i="44" s="1"/>
  <c r="T180" i="44"/>
  <c r="T761" i="44" s="1"/>
  <c r="M180" i="44"/>
  <c r="M761" i="44" s="1"/>
  <c r="F474" i="44"/>
  <c r="F1055" i="44" s="1"/>
  <c r="T474" i="44"/>
  <c r="T1055" i="44" s="1"/>
  <c r="G474" i="44"/>
  <c r="G1055" i="44" s="1"/>
  <c r="U474" i="44"/>
  <c r="U1055" i="44" s="1"/>
  <c r="V474" i="44"/>
  <c r="V1055" i="44" s="1"/>
  <c r="S474" i="44"/>
  <c r="S1055" i="44" s="1"/>
  <c r="R474" i="44"/>
  <c r="R1055" i="44" s="1"/>
  <c r="N474" i="44"/>
  <c r="N1055" i="44" s="1"/>
  <c r="M474" i="44"/>
  <c r="M1055" i="44" s="1"/>
  <c r="L474" i="44"/>
  <c r="I474" i="44"/>
  <c r="I1055" i="44" s="1"/>
  <c r="X474" i="44"/>
  <c r="X1055" i="44" s="1"/>
  <c r="H474" i="44"/>
  <c r="H1055" i="44" s="1"/>
  <c r="W474" i="44"/>
  <c r="W1055" i="44" s="1"/>
  <c r="X178" i="44"/>
  <c r="X759" i="44" s="1"/>
  <c r="L178" i="44"/>
  <c r="L759" i="44" s="1"/>
  <c r="H178" i="44"/>
  <c r="H759" i="44" s="1"/>
  <c r="U178" i="44"/>
  <c r="U759" i="44" s="1"/>
  <c r="G178" i="44"/>
  <c r="G759" i="44" s="1"/>
  <c r="S178" i="44"/>
  <c r="S759" i="44" s="1"/>
  <c r="R178" i="44"/>
  <c r="R759" i="44" s="1"/>
  <c r="W178" i="44"/>
  <c r="W759" i="44" s="1"/>
  <c r="I178" i="44"/>
  <c r="I759" i="44" s="1"/>
  <c r="N178" i="44"/>
  <c r="N759" i="44" s="1"/>
  <c r="T178" i="44"/>
  <c r="T759" i="44" s="1"/>
  <c r="F178" i="44"/>
  <c r="V178" i="44"/>
  <c r="V759" i="44" s="1"/>
  <c r="M178" i="44"/>
  <c r="M759" i="44" s="1"/>
  <c r="T463" i="44"/>
  <c r="T1044" i="44" s="1"/>
  <c r="S463" i="44"/>
  <c r="S1044" i="44" s="1"/>
  <c r="M463" i="44"/>
  <c r="M1044" i="44" s="1"/>
  <c r="L463" i="44"/>
  <c r="L1044" i="44" s="1"/>
  <c r="G463" i="44"/>
  <c r="G1044" i="44" s="1"/>
  <c r="X463" i="44"/>
  <c r="X1044" i="44" s="1"/>
  <c r="U463" i="44"/>
  <c r="U1044" i="44" s="1"/>
  <c r="W463" i="44"/>
  <c r="W1044" i="44" s="1"/>
  <c r="R463" i="44"/>
  <c r="R1044" i="44" s="1"/>
  <c r="N463" i="44"/>
  <c r="N1044" i="44" s="1"/>
  <c r="F463" i="44"/>
  <c r="F1044" i="44" s="1"/>
  <c r="I463" i="44"/>
  <c r="I1044" i="44" s="1"/>
  <c r="V463" i="44"/>
  <c r="V1044" i="44" s="1"/>
  <c r="H463" i="44"/>
  <c r="H1044" i="44" s="1"/>
  <c r="M472" i="44"/>
  <c r="M1053" i="44" s="1"/>
  <c r="T472" i="44"/>
  <c r="T1053" i="44" s="1"/>
  <c r="W472" i="44"/>
  <c r="W1053" i="44" s="1"/>
  <c r="L472" i="44"/>
  <c r="L1053" i="44" s="1"/>
  <c r="S472" i="44"/>
  <c r="S1053" i="44" s="1"/>
  <c r="R472" i="44"/>
  <c r="R1053" i="44" s="1"/>
  <c r="I472" i="44"/>
  <c r="I1053" i="44" s="1"/>
  <c r="V472" i="44"/>
  <c r="V1053" i="44" s="1"/>
  <c r="X472" i="44"/>
  <c r="X1053" i="44" s="1"/>
  <c r="H472" i="44"/>
  <c r="H1053" i="44" s="1"/>
  <c r="N472" i="44"/>
  <c r="N1053" i="44" s="1"/>
  <c r="F472" i="44"/>
  <c r="F1053" i="44" s="1"/>
  <c r="G472" i="44"/>
  <c r="G1053" i="44" s="1"/>
  <c r="U472" i="44"/>
  <c r="U1053" i="44" s="1"/>
  <c r="U461" i="44"/>
  <c r="U1042" i="44" s="1"/>
  <c r="V461" i="44"/>
  <c r="V1042" i="44" s="1"/>
  <c r="G461" i="44"/>
  <c r="G1042" i="44" s="1"/>
  <c r="T461" i="44"/>
  <c r="T1042" i="44" s="1"/>
  <c r="H461" i="44"/>
  <c r="H1042" i="44" s="1"/>
  <c r="I461" i="44"/>
  <c r="I1042" i="44" s="1"/>
  <c r="W461" i="44"/>
  <c r="W1042" i="44" s="1"/>
  <c r="S461" i="44"/>
  <c r="S1042" i="44" s="1"/>
  <c r="F461" i="44"/>
  <c r="F1042" i="44" s="1"/>
  <c r="X461" i="44"/>
  <c r="X1042" i="44" s="1"/>
  <c r="L461" i="44"/>
  <c r="L1042" i="44" s="1"/>
  <c r="R461" i="44"/>
  <c r="R1042" i="44" s="1"/>
  <c r="N461" i="44"/>
  <c r="N1042" i="44" s="1"/>
  <c r="M461" i="44"/>
  <c r="M1042" i="44" s="1"/>
  <c r="X187" i="44"/>
  <c r="X768" i="44" s="1"/>
  <c r="R187" i="44"/>
  <c r="R768" i="44" s="1"/>
  <c r="V187" i="44"/>
  <c r="V768" i="44" s="1"/>
  <c r="M187" i="44"/>
  <c r="M768" i="44" s="1"/>
  <c r="S187" i="44"/>
  <c r="S768" i="44" s="1"/>
  <c r="W187" i="44"/>
  <c r="W768" i="44" s="1"/>
  <c r="L187" i="44"/>
  <c r="L768" i="44" s="1"/>
  <c r="F187" i="44"/>
  <c r="F768" i="44" s="1"/>
  <c r="T187" i="44"/>
  <c r="T768" i="44" s="1"/>
  <c r="N187" i="44"/>
  <c r="N768" i="44" s="1"/>
  <c r="U187" i="44"/>
  <c r="U768" i="44" s="1"/>
  <c r="I187" i="44"/>
  <c r="I768" i="44" s="1"/>
  <c r="G187" i="44"/>
  <c r="G768" i="44" s="1"/>
  <c r="H187" i="44"/>
  <c r="H768" i="44" s="1"/>
  <c r="L483" i="44"/>
  <c r="L1064" i="44" s="1"/>
  <c r="R483" i="44"/>
  <c r="R1064" i="44" s="1"/>
  <c r="S483" i="44"/>
  <c r="S1064" i="44" s="1"/>
  <c r="F483" i="44"/>
  <c r="F1064" i="44" s="1"/>
  <c r="T483" i="44"/>
  <c r="T1064" i="44" s="1"/>
  <c r="U483" i="44"/>
  <c r="U1064" i="44" s="1"/>
  <c r="X483" i="44"/>
  <c r="X1064" i="44" s="1"/>
  <c r="M483" i="44"/>
  <c r="M1064" i="44" s="1"/>
  <c r="W483" i="44"/>
  <c r="W1064" i="44" s="1"/>
  <c r="V483" i="44"/>
  <c r="V1064" i="44" s="1"/>
  <c r="I483" i="44"/>
  <c r="I1064" i="44" s="1"/>
  <c r="H483" i="44"/>
  <c r="H1064" i="44" s="1"/>
  <c r="N483" i="44"/>
  <c r="N1064" i="44" s="1"/>
  <c r="G483" i="44"/>
  <c r="G1064" i="44" s="1"/>
  <c r="R482" i="44"/>
  <c r="R1063" i="44" s="1"/>
  <c r="S482" i="44"/>
  <c r="S1063" i="44" s="1"/>
  <c r="X482" i="44"/>
  <c r="X1063" i="44" s="1"/>
  <c r="L482" i="44"/>
  <c r="L1063" i="44" s="1"/>
  <c r="T482" i="44"/>
  <c r="T1063" i="44" s="1"/>
  <c r="I482" i="44"/>
  <c r="I1063" i="44" s="1"/>
  <c r="G482" i="44"/>
  <c r="G1063" i="44" s="1"/>
  <c r="N482" i="44"/>
  <c r="N1063" i="44" s="1"/>
  <c r="W482" i="44"/>
  <c r="W1063" i="44" s="1"/>
  <c r="U482" i="44"/>
  <c r="U1063" i="44" s="1"/>
  <c r="M482" i="44"/>
  <c r="M1063" i="44" s="1"/>
  <c r="H482" i="44"/>
  <c r="H1063" i="44" s="1"/>
  <c r="V482" i="44"/>
  <c r="V1063" i="44" s="1"/>
  <c r="F482" i="44"/>
  <c r="L469" i="44"/>
  <c r="L1050" i="44" s="1"/>
  <c r="H469" i="44"/>
  <c r="H1050" i="44" s="1"/>
  <c r="F469" i="44"/>
  <c r="F1050" i="44" s="1"/>
  <c r="V469" i="44"/>
  <c r="V1050" i="44" s="1"/>
  <c r="N469" i="44"/>
  <c r="N1050" i="44" s="1"/>
  <c r="I469" i="44"/>
  <c r="I1050" i="44" s="1"/>
  <c r="U469" i="44"/>
  <c r="U1050" i="44" s="1"/>
  <c r="R469" i="44"/>
  <c r="R1050" i="44" s="1"/>
  <c r="W469" i="44"/>
  <c r="W1050" i="44" s="1"/>
  <c r="X469" i="44"/>
  <c r="X1050" i="44" s="1"/>
  <c r="S469" i="44"/>
  <c r="S1050" i="44" s="1"/>
  <c r="M469" i="44"/>
  <c r="M1050" i="44" s="1"/>
  <c r="T469" i="44"/>
  <c r="T1050" i="44" s="1"/>
  <c r="G469" i="44"/>
  <c r="G1050" i="44" s="1"/>
  <c r="H186" i="44"/>
  <c r="H767" i="44" s="1"/>
  <c r="S186" i="44"/>
  <c r="S767" i="44" s="1"/>
  <c r="L186" i="44"/>
  <c r="L767" i="44" s="1"/>
  <c r="V186" i="44"/>
  <c r="V767" i="44" s="1"/>
  <c r="F186" i="44"/>
  <c r="F767" i="44" s="1"/>
  <c r="U186" i="44"/>
  <c r="U767" i="44" s="1"/>
  <c r="X186" i="44"/>
  <c r="X767" i="44" s="1"/>
  <c r="R186" i="44"/>
  <c r="R767" i="44" s="1"/>
  <c r="W186" i="44"/>
  <c r="W767" i="44" s="1"/>
  <c r="I186" i="44"/>
  <c r="I767" i="44" s="1"/>
  <c r="T186" i="44"/>
  <c r="T767" i="44" s="1"/>
  <c r="N186" i="44"/>
  <c r="N767" i="44" s="1"/>
  <c r="G186" i="44"/>
  <c r="M186" i="44"/>
  <c r="F195" i="44"/>
  <c r="F776" i="44" s="1"/>
  <c r="H195" i="44"/>
  <c r="H776" i="44" s="1"/>
  <c r="U195" i="44"/>
  <c r="U776" i="44" s="1"/>
  <c r="S195" i="44"/>
  <c r="S776" i="44" s="1"/>
  <c r="W195" i="44"/>
  <c r="W776" i="44" s="1"/>
  <c r="I195" i="44"/>
  <c r="I776" i="44" s="1"/>
  <c r="X195" i="44"/>
  <c r="X776" i="44" s="1"/>
  <c r="M195" i="44"/>
  <c r="M776" i="44" s="1"/>
  <c r="V195" i="44"/>
  <c r="V776" i="44" s="1"/>
  <c r="N195" i="44"/>
  <c r="N776" i="44" s="1"/>
  <c r="R195" i="44"/>
  <c r="R776" i="44" s="1"/>
  <c r="T195" i="44"/>
  <c r="T776" i="44" s="1"/>
  <c r="G195" i="44"/>
  <c r="G776" i="44" s="1"/>
  <c r="L195" i="44"/>
  <c r="S194" i="44"/>
  <c r="S775" i="44" s="1"/>
  <c r="I194" i="44"/>
  <c r="I775" i="44" s="1"/>
  <c r="R194" i="44"/>
  <c r="R775" i="44" s="1"/>
  <c r="M194" i="44"/>
  <c r="M775" i="44" s="1"/>
  <c r="X194" i="44"/>
  <c r="X775" i="44" s="1"/>
  <c r="L194" i="44"/>
  <c r="L775" i="44" s="1"/>
  <c r="N194" i="44"/>
  <c r="N775" i="44" s="1"/>
  <c r="H194" i="44"/>
  <c r="H775" i="44" s="1"/>
  <c r="W194" i="44"/>
  <c r="W775" i="44" s="1"/>
  <c r="G194" i="44"/>
  <c r="G775" i="44" s="1"/>
  <c r="V194" i="44"/>
  <c r="V775" i="44" s="1"/>
  <c r="U194" i="44"/>
  <c r="U775" i="44" s="1"/>
  <c r="T194" i="44"/>
  <c r="T775" i="44" s="1"/>
  <c r="F194" i="44"/>
  <c r="R185" i="44"/>
  <c r="R766" i="44" s="1"/>
  <c r="I185" i="44"/>
  <c r="I766" i="44" s="1"/>
  <c r="N185" i="44"/>
  <c r="N766" i="44" s="1"/>
  <c r="F185" i="44"/>
  <c r="F766" i="44" s="1"/>
  <c r="X185" i="44"/>
  <c r="X766" i="44" s="1"/>
  <c r="U185" i="44"/>
  <c r="U766" i="44" s="1"/>
  <c r="L185" i="44"/>
  <c r="L766" i="44" s="1"/>
  <c r="M185" i="44"/>
  <c r="M766" i="44" s="1"/>
  <c r="V185" i="44"/>
  <c r="V766" i="44" s="1"/>
  <c r="G185" i="44"/>
  <c r="G766" i="44" s="1"/>
  <c r="W185" i="44"/>
  <c r="W766" i="44" s="1"/>
  <c r="W1311" i="44" s="1"/>
  <c r="T185" i="44"/>
  <c r="T766" i="44" s="1"/>
  <c r="S185" i="44"/>
  <c r="S766" i="44" s="1"/>
  <c r="H185" i="44"/>
  <c r="I462" i="44"/>
  <c r="I1043" i="44" s="1"/>
  <c r="G462" i="44"/>
  <c r="G1043" i="44" s="1"/>
  <c r="S462" i="44"/>
  <c r="S1043" i="44" s="1"/>
  <c r="U462" i="44"/>
  <c r="U1043" i="44" s="1"/>
  <c r="F462" i="44"/>
  <c r="F1043" i="44" s="1"/>
  <c r="W462" i="44"/>
  <c r="W1043" i="44" s="1"/>
  <c r="M462" i="44"/>
  <c r="M1043" i="44" s="1"/>
  <c r="L462" i="44"/>
  <c r="L1043" i="44" s="1"/>
  <c r="H462" i="44"/>
  <c r="H1043" i="44" s="1"/>
  <c r="X462" i="44"/>
  <c r="X1043" i="44" s="1"/>
  <c r="R462" i="44"/>
  <c r="R1043" i="44" s="1"/>
  <c r="V462" i="44"/>
  <c r="V1043" i="44" s="1"/>
  <c r="N462" i="44"/>
  <c r="N1043" i="44" s="1"/>
  <c r="T462" i="44"/>
  <c r="T1043" i="44" s="1"/>
  <c r="L174" i="44"/>
  <c r="L755" i="44" s="1"/>
  <c r="X174" i="44"/>
  <c r="X755" i="44" s="1"/>
  <c r="R174" i="44"/>
  <c r="R755" i="44" s="1"/>
  <c r="V174" i="44"/>
  <c r="V755" i="44" s="1"/>
  <c r="U174" i="44"/>
  <c r="U755" i="44" s="1"/>
  <c r="W174" i="44"/>
  <c r="W755" i="44" s="1"/>
  <c r="T174" i="44"/>
  <c r="T755" i="44" s="1"/>
  <c r="N174" i="44"/>
  <c r="N755" i="44" s="1"/>
  <c r="F174" i="44"/>
  <c r="F755" i="44" s="1"/>
  <c r="G174" i="44"/>
  <c r="G755" i="44" s="1"/>
  <c r="M174" i="44"/>
  <c r="M755" i="44" s="1"/>
  <c r="I174" i="44"/>
  <c r="I755" i="44" s="1"/>
  <c r="H174" i="44"/>
  <c r="H755" i="44" s="1"/>
  <c r="S174" i="44"/>
  <c r="S755" i="44" s="1"/>
  <c r="S188" i="44"/>
  <c r="S769" i="44" s="1"/>
  <c r="R188" i="44"/>
  <c r="R769" i="44" s="1"/>
  <c r="L188" i="44"/>
  <c r="L769" i="44" s="1"/>
  <c r="W188" i="44"/>
  <c r="W769" i="44" s="1"/>
  <c r="V188" i="44"/>
  <c r="V769" i="44" s="1"/>
  <c r="U188" i="44"/>
  <c r="U769" i="44" s="1"/>
  <c r="T188" i="44"/>
  <c r="T769" i="44" s="1"/>
  <c r="F188" i="44"/>
  <c r="F769" i="44" s="1"/>
  <c r="G188" i="44"/>
  <c r="G769" i="44" s="1"/>
  <c r="N188" i="44"/>
  <c r="N769" i="44" s="1"/>
  <c r="H188" i="44"/>
  <c r="H769" i="44" s="1"/>
  <c r="I188" i="44"/>
  <c r="I769" i="44" s="1"/>
  <c r="M188" i="44"/>
  <c r="M769" i="44" s="1"/>
  <c r="X188" i="44"/>
  <c r="X769" i="44" s="1"/>
  <c r="X479" i="44"/>
  <c r="X1060" i="44" s="1"/>
  <c r="F479" i="44"/>
  <c r="F1060" i="44" s="1"/>
  <c r="R479" i="44"/>
  <c r="R1060" i="44" s="1"/>
  <c r="N479" i="44"/>
  <c r="N1060" i="44" s="1"/>
  <c r="M479" i="44"/>
  <c r="M1060" i="44" s="1"/>
  <c r="H479" i="44"/>
  <c r="H1060" i="44" s="1"/>
  <c r="T479" i="44"/>
  <c r="T1060" i="44" s="1"/>
  <c r="G479" i="44"/>
  <c r="G1060" i="44" s="1"/>
  <c r="U479" i="44"/>
  <c r="U1060" i="44" s="1"/>
  <c r="S479" i="44"/>
  <c r="S1060" i="44" s="1"/>
  <c r="I479" i="44"/>
  <c r="I1060" i="44" s="1"/>
  <c r="W479" i="44"/>
  <c r="W1060" i="44" s="1"/>
  <c r="V479" i="44"/>
  <c r="V1060" i="44" s="1"/>
  <c r="L479" i="44"/>
  <c r="W478" i="44"/>
  <c r="W1059" i="44" s="1"/>
  <c r="V478" i="44"/>
  <c r="V1059" i="44" s="1"/>
  <c r="I478" i="44"/>
  <c r="I1059" i="44" s="1"/>
  <c r="L478" i="44"/>
  <c r="L1059" i="44" s="1"/>
  <c r="R478" i="44"/>
  <c r="R1059" i="44" s="1"/>
  <c r="M478" i="44"/>
  <c r="M1059" i="44" s="1"/>
  <c r="T478" i="44"/>
  <c r="T1059" i="44" s="1"/>
  <c r="X478" i="44"/>
  <c r="X1059" i="44" s="1"/>
  <c r="S478" i="44"/>
  <c r="S1059" i="44" s="1"/>
  <c r="G478" i="44"/>
  <c r="G1059" i="44" s="1"/>
  <c r="U478" i="44"/>
  <c r="U1059" i="44" s="1"/>
  <c r="F478" i="44"/>
  <c r="F1059" i="44" s="1"/>
  <c r="H478" i="44"/>
  <c r="H1059" i="44" s="1"/>
  <c r="N478" i="44"/>
  <c r="N1059" i="44" s="1"/>
  <c r="U481" i="44"/>
  <c r="U1062" i="44" s="1"/>
  <c r="M481" i="44"/>
  <c r="M1062" i="44" s="1"/>
  <c r="V481" i="44"/>
  <c r="V1062" i="44" s="1"/>
  <c r="F481" i="44"/>
  <c r="F1062" i="44" s="1"/>
  <c r="T481" i="44"/>
  <c r="T1062" i="44" s="1"/>
  <c r="R481" i="44"/>
  <c r="R1062" i="44" s="1"/>
  <c r="W481" i="44"/>
  <c r="W1062" i="44" s="1"/>
  <c r="X481" i="44"/>
  <c r="X1062" i="44" s="1"/>
  <c r="H481" i="44"/>
  <c r="H1062" i="44" s="1"/>
  <c r="I481" i="44"/>
  <c r="I1062" i="44" s="1"/>
  <c r="N481" i="44"/>
  <c r="N1062" i="44" s="1"/>
  <c r="L481" i="44"/>
  <c r="G481" i="44"/>
  <c r="G1062" i="44" s="1"/>
  <c r="S481" i="44"/>
  <c r="S1062" i="44" s="1"/>
  <c r="R464" i="44"/>
  <c r="R1045" i="44" s="1"/>
  <c r="H464" i="44"/>
  <c r="H1045" i="44" s="1"/>
  <c r="M464" i="44"/>
  <c r="M1045" i="44" s="1"/>
  <c r="S464" i="44"/>
  <c r="S1045" i="44" s="1"/>
  <c r="W464" i="44"/>
  <c r="W1045" i="44" s="1"/>
  <c r="U464" i="44"/>
  <c r="U1045" i="44" s="1"/>
  <c r="F464" i="44"/>
  <c r="F1045" i="44" s="1"/>
  <c r="T464" i="44"/>
  <c r="T1045" i="44" s="1"/>
  <c r="V464" i="44"/>
  <c r="V1045" i="44" s="1"/>
  <c r="N464" i="44"/>
  <c r="N1045" i="44" s="1"/>
  <c r="X464" i="44"/>
  <c r="X1045" i="44" s="1"/>
  <c r="G464" i="44"/>
  <c r="G1045" i="44" s="1"/>
  <c r="I464" i="44"/>
  <c r="I1045" i="44" s="1"/>
  <c r="L464" i="44"/>
  <c r="I477" i="44"/>
  <c r="I1058" i="44" s="1"/>
  <c r="M477" i="44"/>
  <c r="M1058" i="44" s="1"/>
  <c r="X477" i="44"/>
  <c r="X1058" i="44" s="1"/>
  <c r="U477" i="44"/>
  <c r="U1058" i="44" s="1"/>
  <c r="L477" i="44"/>
  <c r="L1058" i="44" s="1"/>
  <c r="W477" i="44"/>
  <c r="W1058" i="44" s="1"/>
  <c r="H477" i="44"/>
  <c r="H1058" i="44" s="1"/>
  <c r="T477" i="44"/>
  <c r="T1058" i="44" s="1"/>
  <c r="G477" i="44"/>
  <c r="G1058" i="44" s="1"/>
  <c r="F477" i="44"/>
  <c r="S477" i="44"/>
  <c r="S1058" i="44" s="1"/>
  <c r="R477" i="44"/>
  <c r="R1058" i="44" s="1"/>
  <c r="N477" i="44"/>
  <c r="V477" i="44"/>
  <c r="V1058" i="44" s="1"/>
  <c r="I480" i="44"/>
  <c r="I1061" i="44" s="1"/>
  <c r="F480" i="44"/>
  <c r="F1061" i="44" s="1"/>
  <c r="H480" i="44"/>
  <c r="H1061" i="44" s="1"/>
  <c r="U480" i="44"/>
  <c r="U1061" i="44" s="1"/>
  <c r="S480" i="44"/>
  <c r="S1061" i="44" s="1"/>
  <c r="V480" i="44"/>
  <c r="V1061" i="44" s="1"/>
  <c r="G480" i="44"/>
  <c r="G1061" i="44" s="1"/>
  <c r="N480" i="44"/>
  <c r="N1061" i="44" s="1"/>
  <c r="R480" i="44"/>
  <c r="R1061" i="44" s="1"/>
  <c r="M480" i="44"/>
  <c r="M1061" i="44" s="1"/>
  <c r="X480" i="44"/>
  <c r="X1061" i="44" s="1"/>
  <c r="W480" i="44"/>
  <c r="W1061" i="44" s="1"/>
  <c r="T480" i="44"/>
  <c r="T1061" i="44" s="1"/>
  <c r="L480" i="44"/>
  <c r="F476" i="44"/>
  <c r="F1057" i="44" s="1"/>
  <c r="W476" i="44"/>
  <c r="W1057" i="44" s="1"/>
  <c r="M476" i="44"/>
  <c r="M1057" i="44" s="1"/>
  <c r="V476" i="44"/>
  <c r="V1057" i="44" s="1"/>
  <c r="L476" i="44"/>
  <c r="L1057" i="44" s="1"/>
  <c r="I476" i="44"/>
  <c r="I1057" i="44" s="1"/>
  <c r="H476" i="44"/>
  <c r="H1057" i="44" s="1"/>
  <c r="N476" i="44"/>
  <c r="N1057" i="44" s="1"/>
  <c r="T476" i="44"/>
  <c r="T1057" i="44" s="1"/>
  <c r="X476" i="44"/>
  <c r="X1057" i="44" s="1"/>
  <c r="U476" i="44"/>
  <c r="U1057" i="44" s="1"/>
  <c r="R476" i="44"/>
  <c r="R1057" i="44" s="1"/>
  <c r="G476" i="44"/>
  <c r="G1057" i="44" s="1"/>
  <c r="S476" i="44"/>
  <c r="S1057" i="44" s="1"/>
  <c r="U219" i="44"/>
  <c r="U800" i="44" s="1"/>
  <c r="V219" i="44"/>
  <c r="V800" i="44" s="1"/>
  <c r="H219" i="44"/>
  <c r="H800" i="44" s="1"/>
  <c r="R219" i="44"/>
  <c r="R800" i="44" s="1"/>
  <c r="M219" i="44"/>
  <c r="M800" i="44" s="1"/>
  <c r="G219" i="44"/>
  <c r="G800" i="44" s="1"/>
  <c r="F219" i="44"/>
  <c r="F800" i="44" s="1"/>
  <c r="S219" i="44"/>
  <c r="S800" i="44" s="1"/>
  <c r="W219" i="44"/>
  <c r="W800" i="44" s="1"/>
  <c r="T219" i="44"/>
  <c r="T800" i="44" s="1"/>
  <c r="L219" i="44"/>
  <c r="L800" i="44" s="1"/>
  <c r="I219" i="44"/>
  <c r="I800" i="44" s="1"/>
  <c r="N219" i="44"/>
  <c r="N800" i="44" s="1"/>
  <c r="X219" i="44"/>
  <c r="X800" i="44" s="1"/>
  <c r="G196" i="44"/>
  <c r="G777" i="44" s="1"/>
  <c r="L196" i="44"/>
  <c r="L777" i="44" s="1"/>
  <c r="S196" i="44"/>
  <c r="S777" i="44" s="1"/>
  <c r="X196" i="44"/>
  <c r="X777" i="44" s="1"/>
  <c r="I196" i="44"/>
  <c r="I777" i="44" s="1"/>
  <c r="H196" i="44"/>
  <c r="H777" i="44" s="1"/>
  <c r="U196" i="44"/>
  <c r="U777" i="44" s="1"/>
  <c r="V196" i="44"/>
  <c r="V777" i="44" s="1"/>
  <c r="T196" i="44"/>
  <c r="T777" i="44" s="1"/>
  <c r="N196" i="44"/>
  <c r="N777" i="44" s="1"/>
  <c r="M196" i="44"/>
  <c r="R196" i="44"/>
  <c r="R777" i="44" s="1"/>
  <c r="W196" i="44"/>
  <c r="W777" i="44" s="1"/>
  <c r="F196" i="44"/>
  <c r="W204" i="44"/>
  <c r="W785" i="44" s="1"/>
  <c r="R204" i="44"/>
  <c r="R785" i="44" s="1"/>
  <c r="I204" i="44"/>
  <c r="I785" i="44" s="1"/>
  <c r="S204" i="44"/>
  <c r="S785" i="44" s="1"/>
  <c r="U204" i="44"/>
  <c r="U785" i="44" s="1"/>
  <c r="H204" i="44"/>
  <c r="H785" i="44" s="1"/>
  <c r="G204" i="44"/>
  <c r="G785" i="44" s="1"/>
  <c r="M204" i="44"/>
  <c r="M785" i="44" s="1"/>
  <c r="F204" i="44"/>
  <c r="F785" i="44" s="1"/>
  <c r="L204" i="44"/>
  <c r="L785" i="44" s="1"/>
  <c r="X204" i="44"/>
  <c r="X785" i="44" s="1"/>
  <c r="N204" i="44"/>
  <c r="N785" i="44" s="1"/>
  <c r="T204" i="44"/>
  <c r="T785" i="44" s="1"/>
  <c r="V204" i="44"/>
  <c r="V785" i="44" s="1"/>
  <c r="G200" i="44"/>
  <c r="G781" i="44" s="1"/>
  <c r="F200" i="44"/>
  <c r="F781" i="44" s="1"/>
  <c r="X200" i="44"/>
  <c r="X781" i="44" s="1"/>
  <c r="S200" i="44"/>
  <c r="S781" i="44" s="1"/>
  <c r="R200" i="44"/>
  <c r="R781" i="44" s="1"/>
  <c r="H200" i="44"/>
  <c r="H781" i="44" s="1"/>
  <c r="W200" i="44"/>
  <c r="W781" i="44" s="1"/>
  <c r="V200" i="44"/>
  <c r="V781" i="44" s="1"/>
  <c r="U200" i="44"/>
  <c r="U781" i="44" s="1"/>
  <c r="T200" i="44"/>
  <c r="T781" i="44" s="1"/>
  <c r="M200" i="44"/>
  <c r="M781" i="44" s="1"/>
  <c r="L200" i="44"/>
  <c r="L781" i="44" s="1"/>
  <c r="I200" i="44"/>
  <c r="I781" i="44" s="1"/>
  <c r="N200" i="44"/>
  <c r="N781" i="44" s="1"/>
  <c r="H202" i="44"/>
  <c r="H783" i="44" s="1"/>
  <c r="L202" i="44"/>
  <c r="L783" i="44" s="1"/>
  <c r="N202" i="44"/>
  <c r="N783" i="44" s="1"/>
  <c r="V202" i="44"/>
  <c r="V783" i="44" s="1"/>
  <c r="I202" i="44"/>
  <c r="I783" i="44" s="1"/>
  <c r="M202" i="44"/>
  <c r="M783" i="44" s="1"/>
  <c r="U202" i="44"/>
  <c r="U783" i="44" s="1"/>
  <c r="R202" i="44"/>
  <c r="R783" i="44" s="1"/>
  <c r="G202" i="44"/>
  <c r="G783" i="44" s="1"/>
  <c r="T202" i="44"/>
  <c r="T783" i="44" s="1"/>
  <c r="W202" i="44"/>
  <c r="W783" i="44" s="1"/>
  <c r="X202" i="44"/>
  <c r="X783" i="44" s="1"/>
  <c r="F202" i="44"/>
  <c r="S202" i="44"/>
  <c r="S783" i="44" s="1"/>
  <c r="W217" i="44"/>
  <c r="W798" i="44" s="1"/>
  <c r="U217" i="44"/>
  <c r="U798" i="44" s="1"/>
  <c r="T217" i="44"/>
  <c r="T798" i="44" s="1"/>
  <c r="F217" i="44"/>
  <c r="F798" i="44" s="1"/>
  <c r="M217" i="44"/>
  <c r="M798" i="44" s="1"/>
  <c r="S217" i="44"/>
  <c r="S798" i="44" s="1"/>
  <c r="H217" i="44"/>
  <c r="H798" i="44" s="1"/>
  <c r="G217" i="44"/>
  <c r="G798" i="44" s="1"/>
  <c r="L217" i="44"/>
  <c r="L798" i="44" s="1"/>
  <c r="X217" i="44"/>
  <c r="X798" i="44" s="1"/>
  <c r="V217" i="44"/>
  <c r="V798" i="44" s="1"/>
  <c r="I217" i="44"/>
  <c r="I798" i="44" s="1"/>
  <c r="R217" i="44"/>
  <c r="R798" i="44" s="1"/>
  <c r="N217" i="44"/>
  <c r="N798" i="44" s="1"/>
  <c r="G199" i="44"/>
  <c r="G780" i="44" s="1"/>
  <c r="V199" i="44"/>
  <c r="V780" i="44" s="1"/>
  <c r="L199" i="44"/>
  <c r="L780" i="44" s="1"/>
  <c r="H199" i="44"/>
  <c r="H780" i="44" s="1"/>
  <c r="T199" i="44"/>
  <c r="T780" i="44" s="1"/>
  <c r="I199" i="44"/>
  <c r="I780" i="44" s="1"/>
  <c r="W199" i="44"/>
  <c r="W780" i="44" s="1"/>
  <c r="X199" i="44"/>
  <c r="X780" i="44" s="1"/>
  <c r="U199" i="44"/>
  <c r="U780" i="44" s="1"/>
  <c r="F199" i="44"/>
  <c r="F780" i="44" s="1"/>
  <c r="S199" i="44"/>
  <c r="S780" i="44" s="1"/>
  <c r="R199" i="44"/>
  <c r="R780" i="44" s="1"/>
  <c r="M199" i="44"/>
  <c r="M780" i="44" s="1"/>
  <c r="N199" i="44"/>
  <c r="N780" i="44" s="1"/>
  <c r="N216" i="44"/>
  <c r="N797" i="44" s="1"/>
  <c r="S216" i="44"/>
  <c r="S797" i="44" s="1"/>
  <c r="L216" i="44"/>
  <c r="L797" i="44" s="1"/>
  <c r="X216" i="44"/>
  <c r="X797" i="44" s="1"/>
  <c r="W216" i="44"/>
  <c r="W797" i="44" s="1"/>
  <c r="H216" i="44"/>
  <c r="H797" i="44" s="1"/>
  <c r="M216" i="44"/>
  <c r="M797" i="44" s="1"/>
  <c r="F216" i="44"/>
  <c r="F797" i="44" s="1"/>
  <c r="U216" i="44"/>
  <c r="U797" i="44" s="1"/>
  <c r="T216" i="44"/>
  <c r="T797" i="44" s="1"/>
  <c r="I216" i="44"/>
  <c r="I797" i="44" s="1"/>
  <c r="G216" i="44"/>
  <c r="G797" i="44" s="1"/>
  <c r="R216" i="44"/>
  <c r="R797" i="44" s="1"/>
  <c r="V216" i="44"/>
  <c r="V797" i="44" s="1"/>
  <c r="H212" i="44"/>
  <c r="H793" i="44" s="1"/>
  <c r="F212" i="44"/>
  <c r="F793" i="44" s="1"/>
  <c r="S212" i="44"/>
  <c r="S793" i="44" s="1"/>
  <c r="I212" i="44"/>
  <c r="I793" i="44" s="1"/>
  <c r="W212" i="44"/>
  <c r="W793" i="44" s="1"/>
  <c r="M212" i="44"/>
  <c r="M793" i="44" s="1"/>
  <c r="N212" i="44"/>
  <c r="N793" i="44" s="1"/>
  <c r="G212" i="44"/>
  <c r="G793" i="44" s="1"/>
  <c r="L212" i="44"/>
  <c r="L793" i="44" s="1"/>
  <c r="R212" i="44"/>
  <c r="R793" i="44" s="1"/>
  <c r="V212" i="44"/>
  <c r="V793" i="44" s="1"/>
  <c r="X212" i="44"/>
  <c r="X793" i="44" s="1"/>
  <c r="U212" i="44"/>
  <c r="U793" i="44" s="1"/>
  <c r="T212" i="44"/>
  <c r="T793" i="44" s="1"/>
  <c r="R494" i="44"/>
  <c r="R1075" i="44" s="1"/>
  <c r="S494" i="44"/>
  <c r="S1075" i="44" s="1"/>
  <c r="L494" i="44"/>
  <c r="L1075" i="44" s="1"/>
  <c r="V494" i="44"/>
  <c r="V1075" i="44" s="1"/>
  <c r="G494" i="44"/>
  <c r="G1075" i="44" s="1"/>
  <c r="U494" i="44"/>
  <c r="U1075" i="44" s="1"/>
  <c r="H494" i="44"/>
  <c r="H1075" i="44" s="1"/>
  <c r="T494" i="44"/>
  <c r="T1075" i="44" s="1"/>
  <c r="N494" i="44"/>
  <c r="N1075" i="44" s="1"/>
  <c r="X494" i="44"/>
  <c r="X1075" i="44" s="1"/>
  <c r="F494" i="44"/>
  <c r="F1075" i="44" s="1"/>
  <c r="M494" i="44"/>
  <c r="M1075" i="44" s="1"/>
  <c r="I494" i="44"/>
  <c r="I1075" i="44" s="1"/>
  <c r="W494" i="44"/>
  <c r="W1075" i="44" s="1"/>
  <c r="G499" i="44"/>
  <c r="G1080" i="44" s="1"/>
  <c r="X499" i="44"/>
  <c r="X1080" i="44" s="1"/>
  <c r="I499" i="44"/>
  <c r="I1080" i="44" s="1"/>
  <c r="F499" i="44"/>
  <c r="F1080" i="44" s="1"/>
  <c r="W499" i="44"/>
  <c r="W1080" i="44" s="1"/>
  <c r="M499" i="44"/>
  <c r="M1080" i="44" s="1"/>
  <c r="T499" i="44"/>
  <c r="T1080" i="44" s="1"/>
  <c r="R499" i="44"/>
  <c r="R1080" i="44" s="1"/>
  <c r="N499" i="44"/>
  <c r="N1080" i="44" s="1"/>
  <c r="U499" i="44"/>
  <c r="U1080" i="44" s="1"/>
  <c r="V499" i="44"/>
  <c r="V1080" i="44" s="1"/>
  <c r="S499" i="44"/>
  <c r="S1080" i="44" s="1"/>
  <c r="L499" i="44"/>
  <c r="H499" i="44"/>
  <c r="H1080" i="44" s="1"/>
  <c r="G487" i="44"/>
  <c r="G1068" i="44" s="1"/>
  <c r="S487" i="44"/>
  <c r="S1068" i="44" s="1"/>
  <c r="U487" i="44"/>
  <c r="U1068" i="44" s="1"/>
  <c r="F487" i="44"/>
  <c r="F1068" i="44" s="1"/>
  <c r="I487" i="44"/>
  <c r="I1068" i="44" s="1"/>
  <c r="L487" i="44"/>
  <c r="L1068" i="44" s="1"/>
  <c r="T487" i="44"/>
  <c r="T1068" i="44" s="1"/>
  <c r="X487" i="44"/>
  <c r="X1068" i="44" s="1"/>
  <c r="W487" i="44"/>
  <c r="W1068" i="44" s="1"/>
  <c r="H487" i="44"/>
  <c r="H1068" i="44" s="1"/>
  <c r="M487" i="44"/>
  <c r="M1068" i="44" s="1"/>
  <c r="R487" i="44"/>
  <c r="R1068" i="44" s="1"/>
  <c r="N487" i="44"/>
  <c r="N1068" i="44" s="1"/>
  <c r="V487" i="44"/>
  <c r="V1068" i="44" s="1"/>
  <c r="I210" i="44"/>
  <c r="I791" i="44" s="1"/>
  <c r="H210" i="44"/>
  <c r="H791" i="44" s="1"/>
  <c r="N210" i="44"/>
  <c r="N791" i="44" s="1"/>
  <c r="G210" i="44"/>
  <c r="G791" i="44" s="1"/>
  <c r="F210" i="44"/>
  <c r="M210" i="44"/>
  <c r="M791" i="44" s="1"/>
  <c r="T210" i="44"/>
  <c r="T791" i="44" s="1"/>
  <c r="R210" i="44"/>
  <c r="R791" i="44" s="1"/>
  <c r="U210" i="44"/>
  <c r="U791" i="44" s="1"/>
  <c r="L210" i="44"/>
  <c r="W210" i="44"/>
  <c r="W791" i="44" s="1"/>
  <c r="X210" i="44"/>
  <c r="X791" i="44" s="1"/>
  <c r="V210" i="44"/>
  <c r="V791" i="44" s="1"/>
  <c r="S210" i="44"/>
  <c r="S791" i="44" s="1"/>
  <c r="U198" i="44"/>
  <c r="U779" i="44" s="1"/>
  <c r="V198" i="44"/>
  <c r="V779" i="44" s="1"/>
  <c r="W198" i="44"/>
  <c r="W779" i="44" s="1"/>
  <c r="X198" i="44"/>
  <c r="X779" i="44" s="1"/>
  <c r="R198" i="44"/>
  <c r="R779" i="44" s="1"/>
  <c r="F198" i="44"/>
  <c r="F779" i="44" s="1"/>
  <c r="G198" i="44"/>
  <c r="G779" i="44" s="1"/>
  <c r="H198" i="44"/>
  <c r="H779" i="44" s="1"/>
  <c r="I198" i="44"/>
  <c r="I779" i="44" s="1"/>
  <c r="L198" i="44"/>
  <c r="L779" i="44" s="1"/>
  <c r="M198" i="44"/>
  <c r="M779" i="44" s="1"/>
  <c r="N198" i="44"/>
  <c r="N779" i="44" s="1"/>
  <c r="S198" i="44"/>
  <c r="S779" i="44" s="1"/>
  <c r="T198" i="44"/>
  <c r="T779" i="44" s="1"/>
  <c r="V201" i="44"/>
  <c r="V782" i="44" s="1"/>
  <c r="G201" i="44"/>
  <c r="G782" i="44" s="1"/>
  <c r="I201" i="44"/>
  <c r="I782" i="44" s="1"/>
  <c r="N201" i="44"/>
  <c r="N782" i="44" s="1"/>
  <c r="X201" i="44"/>
  <c r="X782" i="44" s="1"/>
  <c r="F201" i="44"/>
  <c r="F782" i="44" s="1"/>
  <c r="R201" i="44"/>
  <c r="R782" i="44" s="1"/>
  <c r="W201" i="44"/>
  <c r="W782" i="44" s="1"/>
  <c r="S201" i="44"/>
  <c r="S782" i="44" s="1"/>
  <c r="L201" i="44"/>
  <c r="L782" i="44" s="1"/>
  <c r="T201" i="44"/>
  <c r="T782" i="44" s="1"/>
  <c r="U201" i="44"/>
  <c r="U782" i="44" s="1"/>
  <c r="H201" i="44"/>
  <c r="H782" i="44" s="1"/>
  <c r="M201" i="44"/>
  <c r="M782" i="44" s="1"/>
  <c r="W493" i="44"/>
  <c r="W1074" i="44" s="1"/>
  <c r="X493" i="44"/>
  <c r="X1074" i="44" s="1"/>
  <c r="U493" i="44"/>
  <c r="U1074" i="44" s="1"/>
  <c r="S493" i="44"/>
  <c r="S1074" i="44" s="1"/>
  <c r="H493" i="44"/>
  <c r="H1074" i="44" s="1"/>
  <c r="L493" i="44"/>
  <c r="L1074" i="44" s="1"/>
  <c r="M493" i="44"/>
  <c r="M1074" i="44" s="1"/>
  <c r="V493" i="44"/>
  <c r="V1074" i="44" s="1"/>
  <c r="R493" i="44"/>
  <c r="R1074" i="44" s="1"/>
  <c r="G493" i="44"/>
  <c r="G1074" i="44" s="1"/>
  <c r="T493" i="44"/>
  <c r="T1074" i="44" s="1"/>
  <c r="F493" i="44"/>
  <c r="F1074" i="44" s="1"/>
  <c r="N493" i="44"/>
  <c r="N1074" i="44" s="1"/>
  <c r="I493" i="44"/>
  <c r="I1074" i="44" s="1"/>
  <c r="U489" i="44"/>
  <c r="U1070" i="44" s="1"/>
  <c r="H489" i="44"/>
  <c r="H1070" i="44" s="1"/>
  <c r="W489" i="44"/>
  <c r="W1070" i="44" s="1"/>
  <c r="L489" i="44"/>
  <c r="L1070" i="44" s="1"/>
  <c r="M489" i="44"/>
  <c r="M1070" i="44" s="1"/>
  <c r="F489" i="44"/>
  <c r="F1070" i="44" s="1"/>
  <c r="I489" i="44"/>
  <c r="I1070" i="44" s="1"/>
  <c r="N489" i="44"/>
  <c r="N1070" i="44" s="1"/>
  <c r="G489" i="44"/>
  <c r="G1070" i="44" s="1"/>
  <c r="V489" i="44"/>
  <c r="V1070" i="44" s="1"/>
  <c r="S489" i="44"/>
  <c r="S1070" i="44" s="1"/>
  <c r="R489" i="44"/>
  <c r="R1070" i="44" s="1"/>
  <c r="T489" i="44"/>
  <c r="T1070" i="44" s="1"/>
  <c r="X489" i="44"/>
  <c r="X1070" i="44" s="1"/>
  <c r="F218" i="44"/>
  <c r="F799" i="44" s="1"/>
  <c r="M218" i="44"/>
  <c r="M799" i="44" s="1"/>
  <c r="W218" i="44"/>
  <c r="W799" i="44" s="1"/>
  <c r="U218" i="44"/>
  <c r="U799" i="44" s="1"/>
  <c r="I218" i="44"/>
  <c r="I799" i="44" s="1"/>
  <c r="V218" i="44"/>
  <c r="V799" i="44" s="1"/>
  <c r="R218" i="44"/>
  <c r="R799" i="44" s="1"/>
  <c r="S218" i="44"/>
  <c r="S799" i="44" s="1"/>
  <c r="L218" i="44"/>
  <c r="L799" i="44" s="1"/>
  <c r="H218" i="44"/>
  <c r="H799" i="44" s="1"/>
  <c r="G218" i="44"/>
  <c r="G799" i="44" s="1"/>
  <c r="N218" i="44"/>
  <c r="N799" i="44" s="1"/>
  <c r="T218" i="44"/>
  <c r="T799" i="44" s="1"/>
  <c r="X218" i="44"/>
  <c r="X799" i="44" s="1"/>
  <c r="H500" i="44"/>
  <c r="H1081" i="44" s="1"/>
  <c r="L500" i="44"/>
  <c r="L1081" i="44" s="1"/>
  <c r="X500" i="44"/>
  <c r="X1081" i="44" s="1"/>
  <c r="M500" i="44"/>
  <c r="M1081" i="44" s="1"/>
  <c r="T500" i="44"/>
  <c r="T1081" i="44" s="1"/>
  <c r="V500" i="44"/>
  <c r="V1081" i="44" s="1"/>
  <c r="R500" i="44"/>
  <c r="R1081" i="44" s="1"/>
  <c r="U500" i="44"/>
  <c r="U1081" i="44" s="1"/>
  <c r="S500" i="44"/>
  <c r="S1081" i="44" s="1"/>
  <c r="G500" i="44"/>
  <c r="G1081" i="44" s="1"/>
  <c r="N500" i="44"/>
  <c r="N1081" i="44" s="1"/>
  <c r="I500" i="44"/>
  <c r="I1081" i="44" s="1"/>
  <c r="F500" i="44"/>
  <c r="W500" i="44"/>
  <c r="W1081" i="44" s="1"/>
  <c r="X206" i="44"/>
  <c r="X787" i="44" s="1"/>
  <c r="N206" i="44"/>
  <c r="N787" i="44" s="1"/>
  <c r="R206" i="44"/>
  <c r="R787" i="44" s="1"/>
  <c r="W206" i="44"/>
  <c r="W787" i="44" s="1"/>
  <c r="V206" i="44"/>
  <c r="V787" i="44" s="1"/>
  <c r="T206" i="44"/>
  <c r="T787" i="44" s="1"/>
  <c r="F206" i="44"/>
  <c r="F787" i="44" s="1"/>
  <c r="H206" i="44"/>
  <c r="H787" i="44" s="1"/>
  <c r="G206" i="44"/>
  <c r="G787" i="44" s="1"/>
  <c r="U206" i="44"/>
  <c r="U787" i="44" s="1"/>
  <c r="L206" i="44"/>
  <c r="L787" i="44" s="1"/>
  <c r="S206" i="44"/>
  <c r="S787" i="44" s="1"/>
  <c r="M206" i="44"/>
  <c r="M787" i="44" s="1"/>
  <c r="I206" i="44"/>
  <c r="I787" i="44" s="1"/>
  <c r="T492" i="44"/>
  <c r="T1073" i="44" s="1"/>
  <c r="V492" i="44"/>
  <c r="V1073" i="44" s="1"/>
  <c r="H492" i="44"/>
  <c r="H1073" i="44" s="1"/>
  <c r="U492" i="44"/>
  <c r="U1073" i="44" s="1"/>
  <c r="L492" i="44"/>
  <c r="L1073" i="44" s="1"/>
  <c r="S492" i="44"/>
  <c r="S1073" i="44" s="1"/>
  <c r="M492" i="44"/>
  <c r="M1073" i="44" s="1"/>
  <c r="R492" i="44"/>
  <c r="R1073" i="44" s="1"/>
  <c r="W492" i="44"/>
  <c r="W1073" i="44" s="1"/>
  <c r="G492" i="44"/>
  <c r="G1073" i="44" s="1"/>
  <c r="N492" i="44"/>
  <c r="N1073" i="44" s="1"/>
  <c r="F492" i="44"/>
  <c r="F1073" i="44" s="1"/>
  <c r="X492" i="44"/>
  <c r="X1073" i="44" s="1"/>
  <c r="I492" i="44"/>
  <c r="H503" i="44"/>
  <c r="H1084" i="44" s="1"/>
  <c r="S503" i="44"/>
  <c r="S1084" i="44" s="1"/>
  <c r="R503" i="44"/>
  <c r="R1084" i="44" s="1"/>
  <c r="L503" i="44"/>
  <c r="L1084" i="44" s="1"/>
  <c r="F503" i="44"/>
  <c r="F1084" i="44" s="1"/>
  <c r="I503" i="44"/>
  <c r="I1084" i="44" s="1"/>
  <c r="U503" i="44"/>
  <c r="U1084" i="44" s="1"/>
  <c r="M503" i="44"/>
  <c r="M1084" i="44" s="1"/>
  <c r="W503" i="44"/>
  <c r="W1084" i="44" s="1"/>
  <c r="N503" i="44"/>
  <c r="N1084" i="44" s="1"/>
  <c r="G503" i="44"/>
  <c r="G1084" i="44" s="1"/>
  <c r="X503" i="44"/>
  <c r="X1084" i="44" s="1"/>
  <c r="T503" i="44"/>
  <c r="T1084" i="44" s="1"/>
  <c r="V503" i="44"/>
  <c r="V1084" i="44" s="1"/>
  <c r="X485" i="44"/>
  <c r="X1066" i="44" s="1"/>
  <c r="V485" i="44"/>
  <c r="V1066" i="44" s="1"/>
  <c r="S485" i="44"/>
  <c r="S1066" i="44" s="1"/>
  <c r="M485" i="44"/>
  <c r="M1066" i="44" s="1"/>
  <c r="T485" i="44"/>
  <c r="T1066" i="44" s="1"/>
  <c r="F485" i="44"/>
  <c r="F1066" i="44" s="1"/>
  <c r="G485" i="44"/>
  <c r="G1066" i="44" s="1"/>
  <c r="H485" i="44"/>
  <c r="H1066" i="44" s="1"/>
  <c r="W485" i="44"/>
  <c r="W1066" i="44" s="1"/>
  <c r="I485" i="44"/>
  <c r="I1066" i="44" s="1"/>
  <c r="N485" i="44"/>
  <c r="N1066" i="44" s="1"/>
  <c r="U485" i="44"/>
  <c r="U1066" i="44" s="1"/>
  <c r="R485" i="44"/>
  <c r="R1066" i="44" s="1"/>
  <c r="L485" i="44"/>
  <c r="W205" i="44"/>
  <c r="W786" i="44" s="1"/>
  <c r="V205" i="44"/>
  <c r="V786" i="44" s="1"/>
  <c r="F205" i="44"/>
  <c r="F786" i="44" s="1"/>
  <c r="H205" i="44"/>
  <c r="H786" i="44" s="1"/>
  <c r="I205" i="44"/>
  <c r="I786" i="44" s="1"/>
  <c r="M205" i="44"/>
  <c r="M786" i="44" s="1"/>
  <c r="T205" i="44"/>
  <c r="T786" i="44" s="1"/>
  <c r="U205" i="44"/>
  <c r="U786" i="44" s="1"/>
  <c r="X205" i="44"/>
  <c r="X786" i="44" s="1"/>
  <c r="S205" i="44"/>
  <c r="S786" i="44" s="1"/>
  <c r="N205" i="44"/>
  <c r="N786" i="44" s="1"/>
  <c r="L205" i="44"/>
  <c r="L786" i="44" s="1"/>
  <c r="G205" i="44"/>
  <c r="G786" i="44" s="1"/>
  <c r="R205" i="44"/>
  <c r="R786" i="44" s="1"/>
  <c r="R214" i="44"/>
  <c r="R795" i="44" s="1"/>
  <c r="G214" i="44"/>
  <c r="G795" i="44" s="1"/>
  <c r="L214" i="44"/>
  <c r="L795" i="44" s="1"/>
  <c r="V214" i="44"/>
  <c r="V795" i="44" s="1"/>
  <c r="X214" i="44"/>
  <c r="X795" i="44" s="1"/>
  <c r="U214" i="44"/>
  <c r="U795" i="44" s="1"/>
  <c r="I214" i="44"/>
  <c r="I795" i="44" s="1"/>
  <c r="N214" i="44"/>
  <c r="N795" i="44" s="1"/>
  <c r="F214" i="44"/>
  <c r="F795" i="44" s="1"/>
  <c r="W214" i="44"/>
  <c r="W795" i="44" s="1"/>
  <c r="S214" i="44"/>
  <c r="S795" i="44" s="1"/>
  <c r="T214" i="44"/>
  <c r="T795" i="44" s="1"/>
  <c r="M214" i="44"/>
  <c r="M795" i="44" s="1"/>
  <c r="H214" i="44"/>
  <c r="H795" i="44" s="1"/>
  <c r="U490" i="44"/>
  <c r="U1071" i="44" s="1"/>
  <c r="G490" i="44"/>
  <c r="G1071" i="44" s="1"/>
  <c r="V490" i="44"/>
  <c r="V1071" i="44" s="1"/>
  <c r="T490" i="44"/>
  <c r="T1071" i="44" s="1"/>
  <c r="R490" i="44"/>
  <c r="R1071" i="44" s="1"/>
  <c r="W490" i="44"/>
  <c r="W1071" i="44" s="1"/>
  <c r="H490" i="44"/>
  <c r="H1071" i="44" s="1"/>
  <c r="F490" i="44"/>
  <c r="F1071" i="44" s="1"/>
  <c r="S490" i="44"/>
  <c r="S1071" i="44" s="1"/>
  <c r="I490" i="44"/>
  <c r="I1071" i="44" s="1"/>
  <c r="M490" i="44"/>
  <c r="M1071" i="44" s="1"/>
  <c r="N490" i="44"/>
  <c r="N1071" i="44" s="1"/>
  <c r="L490" i="44"/>
  <c r="X490" i="44"/>
  <c r="X1071" i="44" s="1"/>
  <c r="N497" i="44"/>
  <c r="N1078" i="44" s="1"/>
  <c r="T497" i="44"/>
  <c r="T1078" i="44" s="1"/>
  <c r="V497" i="44"/>
  <c r="V1078" i="44" s="1"/>
  <c r="L497" i="44"/>
  <c r="L1078" i="44" s="1"/>
  <c r="M497" i="44"/>
  <c r="M1078" i="44" s="1"/>
  <c r="S497" i="44"/>
  <c r="S1078" i="44" s="1"/>
  <c r="F497" i="44"/>
  <c r="F1078" i="44" s="1"/>
  <c r="U497" i="44"/>
  <c r="U1078" i="44" s="1"/>
  <c r="I497" i="44"/>
  <c r="I1078" i="44" s="1"/>
  <c r="G497" i="44"/>
  <c r="G1078" i="44" s="1"/>
  <c r="R497" i="44"/>
  <c r="R1078" i="44" s="1"/>
  <c r="H497" i="44"/>
  <c r="H1078" i="44" s="1"/>
  <c r="X497" i="44"/>
  <c r="X1078" i="44" s="1"/>
  <c r="W497" i="44"/>
  <c r="W1078" i="44" s="1"/>
  <c r="I209" i="44"/>
  <c r="I790" i="44" s="1"/>
  <c r="L209" i="44"/>
  <c r="L790" i="44" s="1"/>
  <c r="W209" i="44"/>
  <c r="W790" i="44" s="1"/>
  <c r="M209" i="44"/>
  <c r="M790" i="44" s="1"/>
  <c r="N209" i="44"/>
  <c r="N790" i="44" s="1"/>
  <c r="R209" i="44"/>
  <c r="R790" i="44" s="1"/>
  <c r="F209" i="44"/>
  <c r="F790" i="44" s="1"/>
  <c r="S209" i="44"/>
  <c r="S790" i="44" s="1"/>
  <c r="U209" i="44"/>
  <c r="U790" i="44" s="1"/>
  <c r="V209" i="44"/>
  <c r="V790" i="44" s="1"/>
  <c r="G209" i="44"/>
  <c r="G790" i="44" s="1"/>
  <c r="T209" i="44"/>
  <c r="T790" i="44" s="1"/>
  <c r="H209" i="44"/>
  <c r="X209" i="44"/>
  <c r="X790" i="44" s="1"/>
  <c r="X506" i="44"/>
  <c r="X1087" i="44" s="1"/>
  <c r="T506" i="44"/>
  <c r="T1087" i="44" s="1"/>
  <c r="I506" i="44"/>
  <c r="I1087" i="44" s="1"/>
  <c r="N506" i="44"/>
  <c r="N1087" i="44" s="1"/>
  <c r="F506" i="44"/>
  <c r="F1087" i="44" s="1"/>
  <c r="U506" i="44"/>
  <c r="U1087" i="44" s="1"/>
  <c r="L506" i="44"/>
  <c r="L1087" i="44" s="1"/>
  <c r="H506" i="44"/>
  <c r="H1087" i="44" s="1"/>
  <c r="S506" i="44"/>
  <c r="S1087" i="44" s="1"/>
  <c r="G506" i="44"/>
  <c r="G1087" i="44" s="1"/>
  <c r="R506" i="44"/>
  <c r="R1087" i="44" s="1"/>
  <c r="W506" i="44"/>
  <c r="W1087" i="44" s="1"/>
  <c r="V506" i="44"/>
  <c r="V1087" i="44" s="1"/>
  <c r="M506" i="44"/>
  <c r="M1087" i="44" s="1"/>
  <c r="I211" i="44"/>
  <c r="I792" i="44" s="1"/>
  <c r="T211" i="44"/>
  <c r="T792" i="44" s="1"/>
  <c r="V211" i="44"/>
  <c r="V792" i="44" s="1"/>
  <c r="H211" i="44"/>
  <c r="H792" i="44" s="1"/>
  <c r="G211" i="44"/>
  <c r="G792" i="44" s="1"/>
  <c r="U211" i="44"/>
  <c r="U792" i="44" s="1"/>
  <c r="R211" i="44"/>
  <c r="R792" i="44" s="1"/>
  <c r="X211" i="44"/>
  <c r="X792" i="44" s="1"/>
  <c r="W211" i="44"/>
  <c r="W792" i="44" s="1"/>
  <c r="S211" i="44"/>
  <c r="S792" i="44" s="1"/>
  <c r="L211" i="44"/>
  <c r="L792" i="44" s="1"/>
  <c r="N211" i="44"/>
  <c r="N792" i="44" s="1"/>
  <c r="M211" i="44"/>
  <c r="M792" i="44" s="1"/>
  <c r="F211" i="44"/>
  <c r="F792" i="44" s="1"/>
  <c r="X496" i="44"/>
  <c r="X1077" i="44" s="1"/>
  <c r="L496" i="44"/>
  <c r="L1077" i="44" s="1"/>
  <c r="H496" i="44"/>
  <c r="H1077" i="44" s="1"/>
  <c r="S496" i="44"/>
  <c r="S1077" i="44" s="1"/>
  <c r="F496" i="44"/>
  <c r="F1077" i="44" s="1"/>
  <c r="G496" i="44"/>
  <c r="G1077" i="44" s="1"/>
  <c r="W496" i="44"/>
  <c r="W1077" i="44" s="1"/>
  <c r="V496" i="44"/>
  <c r="V1077" i="44" s="1"/>
  <c r="M496" i="44"/>
  <c r="M1077" i="44" s="1"/>
  <c r="U496" i="44"/>
  <c r="U1077" i="44" s="1"/>
  <c r="I496" i="44"/>
  <c r="I1077" i="44" s="1"/>
  <c r="R496" i="44"/>
  <c r="R1077" i="44" s="1"/>
  <c r="N496" i="44"/>
  <c r="T496" i="44"/>
  <c r="T1077" i="44" s="1"/>
  <c r="M486" i="44"/>
  <c r="M1067" i="44" s="1"/>
  <c r="H486" i="44"/>
  <c r="H1067" i="44" s="1"/>
  <c r="R486" i="44"/>
  <c r="R1067" i="44" s="1"/>
  <c r="N486" i="44"/>
  <c r="N1067" i="44" s="1"/>
  <c r="S486" i="44"/>
  <c r="S1067" i="44" s="1"/>
  <c r="X486" i="44"/>
  <c r="X1067" i="44" s="1"/>
  <c r="W486" i="44"/>
  <c r="W1067" i="44" s="1"/>
  <c r="I486" i="44"/>
  <c r="I1067" i="44" s="1"/>
  <c r="F486" i="44"/>
  <c r="F1067" i="44" s="1"/>
  <c r="G486" i="44"/>
  <c r="G1067" i="44" s="1"/>
  <c r="U486" i="44"/>
  <c r="U1067" i="44" s="1"/>
  <c r="T486" i="44"/>
  <c r="T1067" i="44" s="1"/>
  <c r="V486" i="44"/>
  <c r="V1067" i="44" s="1"/>
  <c r="L486" i="44"/>
  <c r="I484" i="44"/>
  <c r="I1065" i="44" s="1"/>
  <c r="F484" i="44"/>
  <c r="F1065" i="44" s="1"/>
  <c r="V484" i="44"/>
  <c r="V1065" i="44" s="1"/>
  <c r="U484" i="44"/>
  <c r="U1065" i="44" s="1"/>
  <c r="X484" i="44"/>
  <c r="X1065" i="44" s="1"/>
  <c r="G484" i="44"/>
  <c r="G1065" i="44" s="1"/>
  <c r="H484" i="44"/>
  <c r="H1065" i="44" s="1"/>
  <c r="R484" i="44"/>
  <c r="R1065" i="44" s="1"/>
  <c r="N484" i="44"/>
  <c r="N1065" i="44" s="1"/>
  <c r="S484" i="44"/>
  <c r="S1065" i="44" s="1"/>
  <c r="M484" i="44"/>
  <c r="M1065" i="44" s="1"/>
  <c r="W484" i="44"/>
  <c r="W1065" i="44" s="1"/>
  <c r="L484" i="44"/>
  <c r="T484" i="44"/>
  <c r="T1065" i="44" s="1"/>
  <c r="M203" i="44"/>
  <c r="M784" i="44" s="1"/>
  <c r="U203" i="44"/>
  <c r="U784" i="44" s="1"/>
  <c r="H203" i="44"/>
  <c r="H784" i="44" s="1"/>
  <c r="X203" i="44"/>
  <c r="X784" i="44" s="1"/>
  <c r="R203" i="44"/>
  <c r="R784" i="44" s="1"/>
  <c r="T203" i="44"/>
  <c r="T784" i="44" s="1"/>
  <c r="I203" i="44"/>
  <c r="I784" i="44" s="1"/>
  <c r="W203" i="44"/>
  <c r="W784" i="44" s="1"/>
  <c r="G203" i="44"/>
  <c r="G784" i="44" s="1"/>
  <c r="S203" i="44"/>
  <c r="S784" i="44" s="1"/>
  <c r="N203" i="44"/>
  <c r="N784" i="44" s="1"/>
  <c r="L203" i="44"/>
  <c r="L784" i="44" s="1"/>
  <c r="V203" i="44"/>
  <c r="V784" i="44" s="1"/>
  <c r="F203" i="44"/>
  <c r="R488" i="44"/>
  <c r="R1069" i="44" s="1"/>
  <c r="M488" i="44"/>
  <c r="M1069" i="44" s="1"/>
  <c r="N488" i="44"/>
  <c r="N1069" i="44" s="1"/>
  <c r="L488" i="44"/>
  <c r="L1069" i="44" s="1"/>
  <c r="V488" i="44"/>
  <c r="V1069" i="44" s="1"/>
  <c r="U488" i="44"/>
  <c r="U1069" i="44" s="1"/>
  <c r="I488" i="44"/>
  <c r="I1069" i="44" s="1"/>
  <c r="T488" i="44"/>
  <c r="T1069" i="44" s="1"/>
  <c r="S488" i="44"/>
  <c r="S1069" i="44" s="1"/>
  <c r="H488" i="44"/>
  <c r="H1069" i="44" s="1"/>
  <c r="G488" i="44"/>
  <c r="G1069" i="44" s="1"/>
  <c r="F488" i="44"/>
  <c r="F1069" i="44" s="1"/>
  <c r="W488" i="44"/>
  <c r="W1069" i="44" s="1"/>
  <c r="X488" i="44"/>
  <c r="X1069" i="44" s="1"/>
  <c r="U215" i="44"/>
  <c r="U796" i="44" s="1"/>
  <c r="N215" i="44"/>
  <c r="N796" i="44" s="1"/>
  <c r="V215" i="44"/>
  <c r="V796" i="44" s="1"/>
  <c r="W215" i="44"/>
  <c r="W796" i="44" s="1"/>
  <c r="F215" i="44"/>
  <c r="F796" i="44" s="1"/>
  <c r="M215" i="44"/>
  <c r="M796" i="44" s="1"/>
  <c r="X215" i="44"/>
  <c r="X796" i="44" s="1"/>
  <c r="L215" i="44"/>
  <c r="R215" i="44"/>
  <c r="R796" i="44" s="1"/>
  <c r="I215" i="44"/>
  <c r="I796" i="44" s="1"/>
  <c r="G215" i="44"/>
  <c r="G796" i="44" s="1"/>
  <c r="T215" i="44"/>
  <c r="T796" i="44" s="1"/>
  <c r="H215" i="44"/>
  <c r="S215" i="44"/>
  <c r="S796" i="44" s="1"/>
  <c r="I208" i="44"/>
  <c r="I789" i="44" s="1"/>
  <c r="R208" i="44"/>
  <c r="R789" i="44" s="1"/>
  <c r="S208" i="44"/>
  <c r="S789" i="44" s="1"/>
  <c r="G208" i="44"/>
  <c r="G789" i="44" s="1"/>
  <c r="U208" i="44"/>
  <c r="U789" i="44" s="1"/>
  <c r="V208" i="44"/>
  <c r="V789" i="44" s="1"/>
  <c r="T208" i="44"/>
  <c r="T789" i="44" s="1"/>
  <c r="F208" i="44"/>
  <c r="F789" i="44" s="1"/>
  <c r="X208" i="44"/>
  <c r="X789" i="44" s="1"/>
  <c r="M208" i="44"/>
  <c r="M789" i="44" s="1"/>
  <c r="W208" i="44"/>
  <c r="W789" i="44" s="1"/>
  <c r="H208" i="44"/>
  <c r="H789" i="44" s="1"/>
  <c r="L208" i="44"/>
  <c r="L789" i="44" s="1"/>
  <c r="N208" i="44"/>
  <c r="N789" i="44" s="1"/>
  <c r="F504" i="44"/>
  <c r="F1085" i="44" s="1"/>
  <c r="V504" i="44"/>
  <c r="V1085" i="44" s="1"/>
  <c r="N504" i="44"/>
  <c r="N1085" i="44" s="1"/>
  <c r="I504" i="44"/>
  <c r="I1085" i="44" s="1"/>
  <c r="T504" i="44"/>
  <c r="T1085" i="44" s="1"/>
  <c r="G504" i="44"/>
  <c r="G1085" i="44" s="1"/>
  <c r="L504" i="44"/>
  <c r="L1085" i="44" s="1"/>
  <c r="S504" i="44"/>
  <c r="S1085" i="44" s="1"/>
  <c r="H504" i="44"/>
  <c r="H1085" i="44" s="1"/>
  <c r="U504" i="44"/>
  <c r="U1085" i="44" s="1"/>
  <c r="M504" i="44"/>
  <c r="M1085" i="44" s="1"/>
  <c r="X504" i="44"/>
  <c r="X1085" i="44" s="1"/>
  <c r="W504" i="44"/>
  <c r="W1085" i="44" s="1"/>
  <c r="R504" i="44"/>
  <c r="R1085" i="44" s="1"/>
  <c r="R197" i="44"/>
  <c r="R778" i="44" s="1"/>
  <c r="H197" i="44"/>
  <c r="H778" i="44" s="1"/>
  <c r="T197" i="44"/>
  <c r="T778" i="44" s="1"/>
  <c r="M197" i="44"/>
  <c r="M778" i="44" s="1"/>
  <c r="V197" i="44"/>
  <c r="V778" i="44" s="1"/>
  <c r="G197" i="44"/>
  <c r="G778" i="44" s="1"/>
  <c r="L197" i="44"/>
  <c r="L778" i="44" s="1"/>
  <c r="U197" i="44"/>
  <c r="U778" i="44" s="1"/>
  <c r="I197" i="44"/>
  <c r="I778" i="44" s="1"/>
  <c r="S197" i="44"/>
  <c r="S778" i="44" s="1"/>
  <c r="N197" i="44"/>
  <c r="N778" i="44" s="1"/>
  <c r="W197" i="44"/>
  <c r="W778" i="44" s="1"/>
  <c r="X197" i="44"/>
  <c r="X778" i="44" s="1"/>
  <c r="F197" i="44"/>
  <c r="F778" i="44" s="1"/>
  <c r="T502" i="44"/>
  <c r="T1083" i="44" s="1"/>
  <c r="S502" i="44"/>
  <c r="S1083" i="44" s="1"/>
  <c r="L502" i="44"/>
  <c r="L1083" i="44" s="1"/>
  <c r="X502" i="44"/>
  <c r="X1083" i="44" s="1"/>
  <c r="U502" i="44"/>
  <c r="U1083" i="44" s="1"/>
  <c r="N502" i="44"/>
  <c r="N1083" i="44" s="1"/>
  <c r="R502" i="44"/>
  <c r="R1083" i="44" s="1"/>
  <c r="M502" i="44"/>
  <c r="M1083" i="44" s="1"/>
  <c r="F502" i="44"/>
  <c r="F1083" i="44" s="1"/>
  <c r="W502" i="44"/>
  <c r="W1083" i="44" s="1"/>
  <c r="V502" i="44"/>
  <c r="V1083" i="44" s="1"/>
  <c r="G502" i="44"/>
  <c r="G1083" i="44" s="1"/>
  <c r="H502" i="44"/>
  <c r="H1083" i="44" s="1"/>
  <c r="I502" i="44"/>
  <c r="I1083" i="44" s="1"/>
  <c r="H207" i="44"/>
  <c r="H788" i="44" s="1"/>
  <c r="W207" i="44"/>
  <c r="W788" i="44" s="1"/>
  <c r="M207" i="44"/>
  <c r="M788" i="44" s="1"/>
  <c r="S207" i="44"/>
  <c r="S788" i="44" s="1"/>
  <c r="I207" i="44"/>
  <c r="I788" i="44" s="1"/>
  <c r="V207" i="44"/>
  <c r="V788" i="44" s="1"/>
  <c r="R207" i="44"/>
  <c r="R788" i="44" s="1"/>
  <c r="N207" i="44"/>
  <c r="N788" i="44" s="1"/>
  <c r="L207" i="44"/>
  <c r="F207" i="44"/>
  <c r="F788" i="44" s="1"/>
  <c r="U207" i="44"/>
  <c r="U788" i="44" s="1"/>
  <c r="G207" i="44"/>
  <c r="G788" i="44" s="1"/>
  <c r="X207" i="44"/>
  <c r="X788" i="44" s="1"/>
  <c r="T207" i="44"/>
  <c r="T788" i="44" s="1"/>
  <c r="V491" i="44"/>
  <c r="V1072" i="44" s="1"/>
  <c r="N491" i="44"/>
  <c r="N1072" i="44" s="1"/>
  <c r="W491" i="44"/>
  <c r="W1072" i="44" s="1"/>
  <c r="L491" i="44"/>
  <c r="L1072" i="44" s="1"/>
  <c r="H491" i="44"/>
  <c r="H1072" i="44" s="1"/>
  <c r="G491" i="44"/>
  <c r="G1072" i="44" s="1"/>
  <c r="U491" i="44"/>
  <c r="U1072" i="44" s="1"/>
  <c r="S491" i="44"/>
  <c r="S1072" i="44" s="1"/>
  <c r="I491" i="44"/>
  <c r="I1072" i="44" s="1"/>
  <c r="T491" i="44"/>
  <c r="T1072" i="44" s="1"/>
  <c r="M491" i="44"/>
  <c r="M1072" i="44" s="1"/>
  <c r="X491" i="44"/>
  <c r="X1072" i="44" s="1"/>
  <c r="R491" i="44"/>
  <c r="R1072" i="44" s="1"/>
  <c r="F491" i="44"/>
  <c r="F1072" i="44" s="1"/>
  <c r="T507" i="44"/>
  <c r="T1088" i="44" s="1"/>
  <c r="H507" i="44"/>
  <c r="H1088" i="44" s="1"/>
  <c r="F507" i="44"/>
  <c r="F1088" i="44" s="1"/>
  <c r="U507" i="44"/>
  <c r="U1088" i="44" s="1"/>
  <c r="N507" i="44"/>
  <c r="N1088" i="44" s="1"/>
  <c r="X507" i="44"/>
  <c r="X1088" i="44" s="1"/>
  <c r="L507" i="44"/>
  <c r="L1088" i="44" s="1"/>
  <c r="W507" i="44"/>
  <c r="W1088" i="44" s="1"/>
  <c r="G507" i="44"/>
  <c r="G1088" i="44" s="1"/>
  <c r="R507" i="44"/>
  <c r="R1088" i="44" s="1"/>
  <c r="V507" i="44"/>
  <c r="V1088" i="44" s="1"/>
  <c r="S507" i="44"/>
  <c r="S1088" i="44" s="1"/>
  <c r="M507" i="44"/>
  <c r="M1088" i="44" s="1"/>
  <c r="I507" i="44"/>
  <c r="I1088" i="44" s="1"/>
  <c r="U505" i="44"/>
  <c r="U1086" i="44" s="1"/>
  <c r="F505" i="44"/>
  <c r="F1086" i="44" s="1"/>
  <c r="X505" i="44"/>
  <c r="X1086" i="44" s="1"/>
  <c r="W505" i="44"/>
  <c r="W1086" i="44" s="1"/>
  <c r="H505" i="44"/>
  <c r="H1086" i="44" s="1"/>
  <c r="G505" i="44"/>
  <c r="G1086" i="44" s="1"/>
  <c r="V505" i="44"/>
  <c r="V1086" i="44" s="1"/>
  <c r="R505" i="44"/>
  <c r="R1086" i="44" s="1"/>
  <c r="L505" i="44"/>
  <c r="L1086" i="44" s="1"/>
  <c r="T505" i="44"/>
  <c r="T1086" i="44" s="1"/>
  <c r="S505" i="44"/>
  <c r="S1086" i="44" s="1"/>
  <c r="M505" i="44"/>
  <c r="M1086" i="44" s="1"/>
  <c r="N505" i="44"/>
  <c r="N1086" i="44" s="1"/>
  <c r="I505" i="44"/>
  <c r="S495" i="44"/>
  <c r="S1076" i="44" s="1"/>
  <c r="V495" i="44"/>
  <c r="V1076" i="44" s="1"/>
  <c r="F495" i="44"/>
  <c r="F1076" i="44" s="1"/>
  <c r="M495" i="44"/>
  <c r="M1076" i="44" s="1"/>
  <c r="T495" i="44"/>
  <c r="T1076" i="44" s="1"/>
  <c r="G495" i="44"/>
  <c r="G1076" i="44" s="1"/>
  <c r="X495" i="44"/>
  <c r="X1076" i="44" s="1"/>
  <c r="N495" i="44"/>
  <c r="N1076" i="44" s="1"/>
  <c r="I495" i="44"/>
  <c r="I1076" i="44" s="1"/>
  <c r="L495" i="44"/>
  <c r="W495" i="44"/>
  <c r="W1076" i="44" s="1"/>
  <c r="U495" i="44"/>
  <c r="U1076" i="44" s="1"/>
  <c r="R495" i="44"/>
  <c r="R1076" i="44" s="1"/>
  <c r="H495" i="44"/>
  <c r="H1076" i="44" s="1"/>
  <c r="M498" i="44"/>
  <c r="M1079" i="44" s="1"/>
  <c r="L498" i="44"/>
  <c r="L1079" i="44" s="1"/>
  <c r="F498" i="44"/>
  <c r="F1079" i="44" s="1"/>
  <c r="R498" i="44"/>
  <c r="R1079" i="44" s="1"/>
  <c r="X498" i="44"/>
  <c r="X1079" i="44" s="1"/>
  <c r="V498" i="44"/>
  <c r="V1079" i="44" s="1"/>
  <c r="N498" i="44"/>
  <c r="N1079" i="44" s="1"/>
  <c r="G498" i="44"/>
  <c r="G1079" i="44" s="1"/>
  <c r="W498" i="44"/>
  <c r="W1079" i="44" s="1"/>
  <c r="I498" i="44"/>
  <c r="I1079" i="44" s="1"/>
  <c r="S498" i="44"/>
  <c r="S1079" i="44" s="1"/>
  <c r="U498" i="44"/>
  <c r="U1079" i="44" s="1"/>
  <c r="T498" i="44"/>
  <c r="T1079" i="44" s="1"/>
  <c r="H498" i="44"/>
  <c r="H1079" i="44" s="1"/>
  <c r="U501" i="44"/>
  <c r="U1082" i="44" s="1"/>
  <c r="S501" i="44"/>
  <c r="S1082" i="44" s="1"/>
  <c r="X501" i="44"/>
  <c r="X1082" i="44" s="1"/>
  <c r="M501" i="44"/>
  <c r="M1082" i="44" s="1"/>
  <c r="F501" i="44"/>
  <c r="F1082" i="44" s="1"/>
  <c r="R501" i="44"/>
  <c r="R1082" i="44" s="1"/>
  <c r="G501" i="44"/>
  <c r="G1082" i="44" s="1"/>
  <c r="L501" i="44"/>
  <c r="L1082" i="44" s="1"/>
  <c r="N501" i="44"/>
  <c r="N1082" i="44" s="1"/>
  <c r="H501" i="44"/>
  <c r="H1082" i="44" s="1"/>
  <c r="T501" i="44"/>
  <c r="T1082" i="44" s="1"/>
  <c r="I501" i="44"/>
  <c r="I1082" i="44" s="1"/>
  <c r="V501" i="44"/>
  <c r="V1082" i="44" s="1"/>
  <c r="W501" i="44"/>
  <c r="W1082" i="44" s="1"/>
  <c r="F213" i="44"/>
  <c r="F794" i="44" s="1"/>
  <c r="G213" i="44"/>
  <c r="G794" i="44" s="1"/>
  <c r="L213" i="44"/>
  <c r="L794" i="44" s="1"/>
  <c r="U213" i="44"/>
  <c r="U794" i="44" s="1"/>
  <c r="X213" i="44"/>
  <c r="X794" i="44" s="1"/>
  <c r="H213" i="44"/>
  <c r="H794" i="44" s="1"/>
  <c r="N213" i="44"/>
  <c r="N794" i="44" s="1"/>
  <c r="S213" i="44"/>
  <c r="S794" i="44" s="1"/>
  <c r="W213" i="44"/>
  <c r="W794" i="44" s="1"/>
  <c r="T213" i="44"/>
  <c r="T794" i="44" s="1"/>
  <c r="M213" i="44"/>
  <c r="M794" i="44" s="1"/>
  <c r="I213" i="44"/>
  <c r="I794" i="44" s="1"/>
  <c r="V213" i="44"/>
  <c r="V794" i="44" s="1"/>
  <c r="R213" i="44"/>
  <c r="R794" i="44" s="1"/>
  <c r="F239" i="44"/>
  <c r="F820" i="44" s="1"/>
  <c r="H239" i="44"/>
  <c r="H820" i="44" s="1"/>
  <c r="T239" i="44"/>
  <c r="T820" i="44" s="1"/>
  <c r="L239" i="44"/>
  <c r="L820" i="44" s="1"/>
  <c r="S239" i="44"/>
  <c r="S820" i="44" s="1"/>
  <c r="V239" i="44"/>
  <c r="V820" i="44" s="1"/>
  <c r="X239" i="44"/>
  <c r="X820" i="44" s="1"/>
  <c r="U239" i="44"/>
  <c r="U820" i="44" s="1"/>
  <c r="G239" i="44"/>
  <c r="G820" i="44" s="1"/>
  <c r="N239" i="44"/>
  <c r="N820" i="44" s="1"/>
  <c r="M239" i="44"/>
  <c r="M820" i="44" s="1"/>
  <c r="R239" i="44"/>
  <c r="R820" i="44" s="1"/>
  <c r="I239" i="44"/>
  <c r="I820" i="44" s="1"/>
  <c r="W239" i="44"/>
  <c r="W820" i="44" s="1"/>
  <c r="U226" i="44"/>
  <c r="U807" i="44" s="1"/>
  <c r="G226" i="44"/>
  <c r="G807" i="44" s="1"/>
  <c r="R226" i="44"/>
  <c r="R807" i="44" s="1"/>
  <c r="F226" i="44"/>
  <c r="F807" i="44" s="1"/>
  <c r="N226" i="44"/>
  <c r="N807" i="44" s="1"/>
  <c r="W226" i="44"/>
  <c r="W807" i="44" s="1"/>
  <c r="T226" i="44"/>
  <c r="T807" i="44" s="1"/>
  <c r="V226" i="44"/>
  <c r="V807" i="44" s="1"/>
  <c r="S226" i="44"/>
  <c r="S807" i="44" s="1"/>
  <c r="I226" i="44"/>
  <c r="I807" i="44" s="1"/>
  <c r="X226" i="44"/>
  <c r="X807" i="44" s="1"/>
  <c r="L226" i="44"/>
  <c r="L807" i="44" s="1"/>
  <c r="M226" i="44"/>
  <c r="M807" i="44" s="1"/>
  <c r="H226" i="44"/>
  <c r="H807" i="44" s="1"/>
  <c r="G221" i="44"/>
  <c r="G802" i="44" s="1"/>
  <c r="W221" i="44"/>
  <c r="W802" i="44" s="1"/>
  <c r="U221" i="44"/>
  <c r="U802" i="44" s="1"/>
  <c r="I221" i="44"/>
  <c r="I802" i="44" s="1"/>
  <c r="H221" i="44"/>
  <c r="H802" i="44" s="1"/>
  <c r="N221" i="44"/>
  <c r="N802" i="44" s="1"/>
  <c r="T221" i="44"/>
  <c r="T802" i="44" s="1"/>
  <c r="F221" i="44"/>
  <c r="L221" i="44"/>
  <c r="L802" i="44" s="1"/>
  <c r="S221" i="44"/>
  <c r="S802" i="44" s="1"/>
  <c r="V221" i="44"/>
  <c r="V802" i="44" s="1"/>
  <c r="X221" i="44"/>
  <c r="X802" i="44" s="1"/>
  <c r="M221" i="44"/>
  <c r="M802" i="44" s="1"/>
  <c r="R221" i="44"/>
  <c r="R802" i="44" s="1"/>
  <c r="G224" i="44"/>
  <c r="G805" i="44" s="1"/>
  <c r="N224" i="44"/>
  <c r="N805" i="44" s="1"/>
  <c r="S224" i="44"/>
  <c r="S805" i="44" s="1"/>
  <c r="L224" i="44"/>
  <c r="L805" i="44" s="1"/>
  <c r="U224" i="44"/>
  <c r="U805" i="44" s="1"/>
  <c r="W224" i="44"/>
  <c r="W805" i="44" s="1"/>
  <c r="R224" i="44"/>
  <c r="R805" i="44" s="1"/>
  <c r="T224" i="44"/>
  <c r="T805" i="44" s="1"/>
  <c r="V224" i="44"/>
  <c r="V805" i="44" s="1"/>
  <c r="F224" i="44"/>
  <c r="F805" i="44" s="1"/>
  <c r="X224" i="44"/>
  <c r="X805" i="44" s="1"/>
  <c r="M224" i="44"/>
  <c r="M805" i="44" s="1"/>
  <c r="H224" i="44"/>
  <c r="H805" i="44" s="1"/>
  <c r="I224" i="44"/>
  <c r="I805" i="44" s="1"/>
  <c r="X230" i="44"/>
  <c r="X811" i="44" s="1"/>
  <c r="L230" i="44"/>
  <c r="L811" i="44" s="1"/>
  <c r="S230" i="44"/>
  <c r="S811" i="44" s="1"/>
  <c r="W230" i="44"/>
  <c r="W811" i="44" s="1"/>
  <c r="M230" i="44"/>
  <c r="M811" i="44" s="1"/>
  <c r="H230" i="44"/>
  <c r="H811" i="44" s="1"/>
  <c r="G230" i="44"/>
  <c r="G811" i="44" s="1"/>
  <c r="T230" i="44"/>
  <c r="T811" i="44" s="1"/>
  <c r="F230" i="44"/>
  <c r="F811" i="44" s="1"/>
  <c r="I230" i="44"/>
  <c r="I811" i="44" s="1"/>
  <c r="R230" i="44"/>
  <c r="R811" i="44" s="1"/>
  <c r="V230" i="44"/>
  <c r="V811" i="44" s="1"/>
  <c r="U230" i="44"/>
  <c r="U811" i="44" s="1"/>
  <c r="N230" i="44"/>
  <c r="N811" i="44" s="1"/>
  <c r="L231" i="44"/>
  <c r="L812" i="44" s="1"/>
  <c r="S231" i="44"/>
  <c r="S812" i="44" s="1"/>
  <c r="H231" i="44"/>
  <c r="H812" i="44" s="1"/>
  <c r="F231" i="44"/>
  <c r="F812" i="44" s="1"/>
  <c r="M231" i="44"/>
  <c r="M812" i="44" s="1"/>
  <c r="W231" i="44"/>
  <c r="W812" i="44" s="1"/>
  <c r="V231" i="44"/>
  <c r="V812" i="44" s="1"/>
  <c r="I231" i="44"/>
  <c r="I812" i="44" s="1"/>
  <c r="G231" i="44"/>
  <c r="G812" i="44" s="1"/>
  <c r="R231" i="44"/>
  <c r="R812" i="44" s="1"/>
  <c r="N231" i="44"/>
  <c r="N812" i="44" s="1"/>
  <c r="X231" i="44"/>
  <c r="X812" i="44" s="1"/>
  <c r="T231" i="44"/>
  <c r="T812" i="44" s="1"/>
  <c r="U231" i="44"/>
  <c r="U812" i="44" s="1"/>
  <c r="S241" i="44"/>
  <c r="S822" i="44" s="1"/>
  <c r="H241" i="44"/>
  <c r="H822" i="44" s="1"/>
  <c r="U241" i="44"/>
  <c r="U822" i="44" s="1"/>
  <c r="F241" i="44"/>
  <c r="F822" i="44" s="1"/>
  <c r="T241" i="44"/>
  <c r="T822" i="44" s="1"/>
  <c r="R241" i="44"/>
  <c r="R822" i="44" s="1"/>
  <c r="G241" i="44"/>
  <c r="G822" i="44" s="1"/>
  <c r="M241" i="44"/>
  <c r="M822" i="44" s="1"/>
  <c r="V241" i="44"/>
  <c r="V822" i="44" s="1"/>
  <c r="I241" i="44"/>
  <c r="I822" i="44" s="1"/>
  <c r="W241" i="44"/>
  <c r="W822" i="44" s="1"/>
  <c r="N241" i="44"/>
  <c r="N822" i="44" s="1"/>
  <c r="L241" i="44"/>
  <c r="L822" i="44" s="1"/>
  <c r="X241" i="44"/>
  <c r="X822" i="44" s="1"/>
  <c r="H233" i="44"/>
  <c r="H814" i="44" s="1"/>
  <c r="G233" i="44"/>
  <c r="G814" i="44" s="1"/>
  <c r="N233" i="44"/>
  <c r="N814" i="44" s="1"/>
  <c r="X233" i="44"/>
  <c r="X814" i="44" s="1"/>
  <c r="W233" i="44"/>
  <c r="W814" i="44" s="1"/>
  <c r="T233" i="44"/>
  <c r="T814" i="44" s="1"/>
  <c r="L233" i="44"/>
  <c r="L814" i="44" s="1"/>
  <c r="V233" i="44"/>
  <c r="V814" i="44" s="1"/>
  <c r="M233" i="44"/>
  <c r="M814" i="44" s="1"/>
  <c r="S233" i="44"/>
  <c r="S814" i="44" s="1"/>
  <c r="U233" i="44"/>
  <c r="U814" i="44" s="1"/>
  <c r="R233" i="44"/>
  <c r="R814" i="44" s="1"/>
  <c r="I233" i="44"/>
  <c r="I814" i="44" s="1"/>
  <c r="F233" i="44"/>
  <c r="U524" i="44"/>
  <c r="U1105" i="44" s="1"/>
  <c r="R524" i="44"/>
  <c r="R1105" i="44" s="1"/>
  <c r="X524" i="44"/>
  <c r="X1105" i="44" s="1"/>
  <c r="W524" i="44"/>
  <c r="W1105" i="44" s="1"/>
  <c r="L524" i="44"/>
  <c r="L1105" i="44" s="1"/>
  <c r="M524" i="44"/>
  <c r="M1105" i="44" s="1"/>
  <c r="S524" i="44"/>
  <c r="S1105" i="44" s="1"/>
  <c r="N524" i="44"/>
  <c r="N1105" i="44" s="1"/>
  <c r="I524" i="44"/>
  <c r="I1105" i="44" s="1"/>
  <c r="F524" i="44"/>
  <c r="F1105" i="44" s="1"/>
  <c r="V524" i="44"/>
  <c r="V1105" i="44" s="1"/>
  <c r="T524" i="44"/>
  <c r="T1105" i="44" s="1"/>
  <c r="G524" i="44"/>
  <c r="G1105" i="44" s="1"/>
  <c r="H524" i="44"/>
  <c r="H1105" i="44" s="1"/>
  <c r="R510" i="44"/>
  <c r="R1091" i="44" s="1"/>
  <c r="L510" i="44"/>
  <c r="L1091" i="44" s="1"/>
  <c r="I510" i="44"/>
  <c r="I1091" i="44" s="1"/>
  <c r="W510" i="44"/>
  <c r="W1091" i="44" s="1"/>
  <c r="H510" i="44"/>
  <c r="H1091" i="44" s="1"/>
  <c r="T510" i="44"/>
  <c r="T1091" i="44" s="1"/>
  <c r="V510" i="44"/>
  <c r="V1091" i="44" s="1"/>
  <c r="G510" i="44"/>
  <c r="G1091" i="44" s="1"/>
  <c r="N510" i="44"/>
  <c r="N1091" i="44" s="1"/>
  <c r="X510" i="44"/>
  <c r="X1091" i="44" s="1"/>
  <c r="M510" i="44"/>
  <c r="M1091" i="44" s="1"/>
  <c r="U510" i="44"/>
  <c r="U1091" i="44" s="1"/>
  <c r="S510" i="44"/>
  <c r="S1091" i="44" s="1"/>
  <c r="F510" i="44"/>
  <c r="N509" i="44"/>
  <c r="N1090" i="44" s="1"/>
  <c r="F509" i="44"/>
  <c r="F1090" i="44" s="1"/>
  <c r="R509" i="44"/>
  <c r="R1090" i="44" s="1"/>
  <c r="G509" i="44"/>
  <c r="G1090" i="44" s="1"/>
  <c r="X509" i="44"/>
  <c r="X1090" i="44" s="1"/>
  <c r="U509" i="44"/>
  <c r="U1090" i="44" s="1"/>
  <c r="L509" i="44"/>
  <c r="L1090" i="44" s="1"/>
  <c r="T509" i="44"/>
  <c r="T1090" i="44" s="1"/>
  <c r="H509" i="44"/>
  <c r="H1090" i="44" s="1"/>
  <c r="I509" i="44"/>
  <c r="I1090" i="44" s="1"/>
  <c r="S509" i="44"/>
  <c r="S1090" i="44" s="1"/>
  <c r="W509" i="44"/>
  <c r="W1090" i="44" s="1"/>
  <c r="M509" i="44"/>
  <c r="M1090" i="44" s="1"/>
  <c r="V509" i="44"/>
  <c r="V1090" i="44" s="1"/>
  <c r="N519" i="44"/>
  <c r="N1100" i="44" s="1"/>
  <c r="S519" i="44"/>
  <c r="S1100" i="44" s="1"/>
  <c r="W519" i="44"/>
  <c r="W1100" i="44" s="1"/>
  <c r="G519" i="44"/>
  <c r="G1100" i="44" s="1"/>
  <c r="L519" i="44"/>
  <c r="L1100" i="44" s="1"/>
  <c r="M519" i="44"/>
  <c r="M1100" i="44" s="1"/>
  <c r="F519" i="44"/>
  <c r="F1100" i="44" s="1"/>
  <c r="U519" i="44"/>
  <c r="U1100" i="44" s="1"/>
  <c r="H519" i="44"/>
  <c r="H1100" i="44" s="1"/>
  <c r="R519" i="44"/>
  <c r="R1100" i="44" s="1"/>
  <c r="V519" i="44"/>
  <c r="V1100" i="44" s="1"/>
  <c r="X519" i="44"/>
  <c r="X1100" i="44" s="1"/>
  <c r="T519" i="44"/>
  <c r="T1100" i="44" s="1"/>
  <c r="I519" i="44"/>
  <c r="I1100" i="44" s="1"/>
  <c r="I529" i="44"/>
  <c r="I1110" i="44" s="1"/>
  <c r="H529" i="44"/>
  <c r="H1110" i="44" s="1"/>
  <c r="L529" i="44"/>
  <c r="L1110" i="44" s="1"/>
  <c r="T529" i="44"/>
  <c r="T1110" i="44" s="1"/>
  <c r="N529" i="44"/>
  <c r="N1110" i="44" s="1"/>
  <c r="M529" i="44"/>
  <c r="M1110" i="44" s="1"/>
  <c r="V529" i="44"/>
  <c r="V1110" i="44" s="1"/>
  <c r="S529" i="44"/>
  <c r="S1110" i="44" s="1"/>
  <c r="X529" i="44"/>
  <c r="X1110" i="44" s="1"/>
  <c r="G529" i="44"/>
  <c r="G1110" i="44" s="1"/>
  <c r="R529" i="44"/>
  <c r="R1110" i="44" s="1"/>
  <c r="U529" i="44"/>
  <c r="U1110" i="44" s="1"/>
  <c r="W529" i="44"/>
  <c r="W1110" i="44" s="1"/>
  <c r="F529" i="44"/>
  <c r="F1110" i="44" s="1"/>
  <c r="T514" i="44"/>
  <c r="T1095" i="44" s="1"/>
  <c r="R514" i="44"/>
  <c r="R1095" i="44" s="1"/>
  <c r="V514" i="44"/>
  <c r="V1095" i="44" s="1"/>
  <c r="S514" i="44"/>
  <c r="S1095" i="44" s="1"/>
  <c r="L514" i="44"/>
  <c r="L1095" i="44" s="1"/>
  <c r="I514" i="44"/>
  <c r="I1095" i="44" s="1"/>
  <c r="W514" i="44"/>
  <c r="W1095" i="44" s="1"/>
  <c r="G514" i="44"/>
  <c r="G1095" i="44" s="1"/>
  <c r="U514" i="44"/>
  <c r="U1095" i="44" s="1"/>
  <c r="M514" i="44"/>
  <c r="M1095" i="44" s="1"/>
  <c r="X514" i="44"/>
  <c r="X1095" i="44" s="1"/>
  <c r="N514" i="44"/>
  <c r="N1095" i="44" s="1"/>
  <c r="H514" i="44"/>
  <c r="H1095" i="44" s="1"/>
  <c r="F514" i="44"/>
  <c r="S508" i="44"/>
  <c r="S1089" i="44" s="1"/>
  <c r="F508" i="44"/>
  <c r="F1089" i="44" s="1"/>
  <c r="M508" i="44"/>
  <c r="M1089" i="44" s="1"/>
  <c r="L508" i="44"/>
  <c r="L1089" i="44" s="1"/>
  <c r="R508" i="44"/>
  <c r="R1089" i="44" s="1"/>
  <c r="I508" i="44"/>
  <c r="I1089" i="44" s="1"/>
  <c r="N508" i="44"/>
  <c r="N1089" i="44" s="1"/>
  <c r="X508" i="44"/>
  <c r="X1089" i="44" s="1"/>
  <c r="V508" i="44"/>
  <c r="V1089" i="44" s="1"/>
  <c r="G508" i="44"/>
  <c r="G1089" i="44" s="1"/>
  <c r="W508" i="44"/>
  <c r="W1089" i="44" s="1"/>
  <c r="T508" i="44"/>
  <c r="T1089" i="44" s="1"/>
  <c r="H508" i="44"/>
  <c r="H1089" i="44" s="1"/>
  <c r="U508" i="44"/>
  <c r="U1089" i="44" s="1"/>
  <c r="I523" i="44"/>
  <c r="I1104" i="44" s="1"/>
  <c r="R523" i="44"/>
  <c r="R1104" i="44" s="1"/>
  <c r="G523" i="44"/>
  <c r="G1104" i="44" s="1"/>
  <c r="M523" i="44"/>
  <c r="M1104" i="44" s="1"/>
  <c r="H523" i="44"/>
  <c r="H1104" i="44" s="1"/>
  <c r="X523" i="44"/>
  <c r="X1104" i="44" s="1"/>
  <c r="U523" i="44"/>
  <c r="U1104" i="44" s="1"/>
  <c r="S523" i="44"/>
  <c r="S1104" i="44" s="1"/>
  <c r="F523" i="44"/>
  <c r="T523" i="44"/>
  <c r="T1104" i="44" s="1"/>
  <c r="L523" i="44"/>
  <c r="L1104" i="44" s="1"/>
  <c r="V523" i="44"/>
  <c r="V1104" i="44" s="1"/>
  <c r="W523" i="44"/>
  <c r="W1104" i="44" s="1"/>
  <c r="N523" i="44"/>
  <c r="N1104" i="44" s="1"/>
  <c r="V516" i="44"/>
  <c r="V1097" i="44" s="1"/>
  <c r="N516" i="44"/>
  <c r="N1097" i="44" s="1"/>
  <c r="R516" i="44"/>
  <c r="R1097" i="44" s="1"/>
  <c r="L516" i="44"/>
  <c r="L1097" i="44" s="1"/>
  <c r="U516" i="44"/>
  <c r="U1097" i="44" s="1"/>
  <c r="I516" i="44"/>
  <c r="I1097" i="44" s="1"/>
  <c r="S516" i="44"/>
  <c r="S1097" i="44" s="1"/>
  <c r="X516" i="44"/>
  <c r="X1097" i="44" s="1"/>
  <c r="W516" i="44"/>
  <c r="W1097" i="44" s="1"/>
  <c r="G516" i="44"/>
  <c r="G1097" i="44" s="1"/>
  <c r="H516" i="44"/>
  <c r="H1097" i="44" s="1"/>
  <c r="M516" i="44"/>
  <c r="M1097" i="44" s="1"/>
  <c r="F516" i="44"/>
  <c r="T516" i="44"/>
  <c r="T1097" i="44" s="1"/>
  <c r="G531" i="44"/>
  <c r="G1112" i="44" s="1"/>
  <c r="L531" i="44"/>
  <c r="L1112" i="44" s="1"/>
  <c r="R531" i="44"/>
  <c r="R1112" i="44" s="1"/>
  <c r="W531" i="44"/>
  <c r="W1112" i="44" s="1"/>
  <c r="M531" i="44"/>
  <c r="M1112" i="44" s="1"/>
  <c r="I531" i="44"/>
  <c r="I1112" i="44" s="1"/>
  <c r="S531" i="44"/>
  <c r="S1112" i="44" s="1"/>
  <c r="X531" i="44"/>
  <c r="X1112" i="44" s="1"/>
  <c r="V531" i="44"/>
  <c r="V1112" i="44" s="1"/>
  <c r="N531" i="44"/>
  <c r="N1112" i="44" s="1"/>
  <c r="H531" i="44"/>
  <c r="H1112" i="44" s="1"/>
  <c r="U531" i="44"/>
  <c r="U1112" i="44" s="1"/>
  <c r="T531" i="44"/>
  <c r="T1112" i="44" s="1"/>
  <c r="F531" i="44"/>
  <c r="F1112" i="44" s="1"/>
  <c r="U530" i="44"/>
  <c r="U1111" i="44" s="1"/>
  <c r="L530" i="44"/>
  <c r="L1111" i="44" s="1"/>
  <c r="G530" i="44"/>
  <c r="G1111" i="44" s="1"/>
  <c r="F530" i="44"/>
  <c r="F1111" i="44" s="1"/>
  <c r="M530" i="44"/>
  <c r="M1111" i="44" s="1"/>
  <c r="V530" i="44"/>
  <c r="V1111" i="44" s="1"/>
  <c r="R530" i="44"/>
  <c r="R1111" i="44" s="1"/>
  <c r="S530" i="44"/>
  <c r="S1111" i="44" s="1"/>
  <c r="I530" i="44"/>
  <c r="I1111" i="44" s="1"/>
  <c r="T530" i="44"/>
  <c r="T1111" i="44" s="1"/>
  <c r="X530" i="44"/>
  <c r="X1111" i="44" s="1"/>
  <c r="W530" i="44"/>
  <c r="W1111" i="44" s="1"/>
  <c r="N530" i="44"/>
  <c r="N1111" i="44" s="1"/>
  <c r="H530" i="44"/>
  <c r="H1111" i="44" s="1"/>
  <c r="I527" i="44"/>
  <c r="I1108" i="44" s="1"/>
  <c r="T527" i="44"/>
  <c r="T1108" i="44" s="1"/>
  <c r="L527" i="44"/>
  <c r="L1108" i="44" s="1"/>
  <c r="W527" i="44"/>
  <c r="W1108" i="44" s="1"/>
  <c r="V527" i="44"/>
  <c r="V1108" i="44" s="1"/>
  <c r="N527" i="44"/>
  <c r="N1108" i="44" s="1"/>
  <c r="G527" i="44"/>
  <c r="G1108" i="44" s="1"/>
  <c r="X527" i="44"/>
  <c r="X1108" i="44" s="1"/>
  <c r="H527" i="44"/>
  <c r="H1108" i="44" s="1"/>
  <c r="M527" i="44"/>
  <c r="M1108" i="44" s="1"/>
  <c r="U527" i="44"/>
  <c r="U1108" i="44" s="1"/>
  <c r="F527" i="44"/>
  <c r="S527" i="44"/>
  <c r="S1108" i="44" s="1"/>
  <c r="R527" i="44"/>
  <c r="R1108" i="44" s="1"/>
  <c r="X525" i="44"/>
  <c r="X1106" i="44" s="1"/>
  <c r="R525" i="44"/>
  <c r="R1106" i="44" s="1"/>
  <c r="I525" i="44"/>
  <c r="I1106" i="44" s="1"/>
  <c r="F525" i="44"/>
  <c r="F1106" i="44" s="1"/>
  <c r="N525" i="44"/>
  <c r="N1106" i="44" s="1"/>
  <c r="W525" i="44"/>
  <c r="W1106" i="44" s="1"/>
  <c r="V525" i="44"/>
  <c r="V1106" i="44" s="1"/>
  <c r="H525" i="44"/>
  <c r="H1106" i="44" s="1"/>
  <c r="M525" i="44"/>
  <c r="M1106" i="44" s="1"/>
  <c r="T525" i="44"/>
  <c r="T1106" i="44" s="1"/>
  <c r="U525" i="44"/>
  <c r="U1106" i="44" s="1"/>
  <c r="L525" i="44"/>
  <c r="L1106" i="44" s="1"/>
  <c r="S525" i="44"/>
  <c r="S1106" i="44" s="1"/>
  <c r="G525" i="44"/>
  <c r="G1106" i="44" s="1"/>
  <c r="L526" i="44"/>
  <c r="L1107" i="44" s="1"/>
  <c r="V526" i="44"/>
  <c r="V1107" i="44" s="1"/>
  <c r="F526" i="44"/>
  <c r="F1107" i="44" s="1"/>
  <c r="T526" i="44"/>
  <c r="T1107" i="44" s="1"/>
  <c r="S526" i="44"/>
  <c r="S1107" i="44" s="1"/>
  <c r="G526" i="44"/>
  <c r="G1107" i="44" s="1"/>
  <c r="I526" i="44"/>
  <c r="I1107" i="44" s="1"/>
  <c r="W526" i="44"/>
  <c r="W1107" i="44" s="1"/>
  <c r="M526" i="44"/>
  <c r="M1107" i="44" s="1"/>
  <c r="R526" i="44"/>
  <c r="R1107" i="44" s="1"/>
  <c r="N526" i="44"/>
  <c r="N1107" i="44" s="1"/>
  <c r="X526" i="44"/>
  <c r="X1107" i="44" s="1"/>
  <c r="U526" i="44"/>
  <c r="U1107" i="44" s="1"/>
  <c r="H526" i="44"/>
  <c r="H1107" i="44" s="1"/>
  <c r="G528" i="44"/>
  <c r="G1109" i="44" s="1"/>
  <c r="U528" i="44"/>
  <c r="U1109" i="44" s="1"/>
  <c r="M528" i="44"/>
  <c r="M1109" i="44" s="1"/>
  <c r="V528" i="44"/>
  <c r="V1109" i="44" s="1"/>
  <c r="F528" i="44"/>
  <c r="F1109" i="44" s="1"/>
  <c r="S528" i="44"/>
  <c r="S1109" i="44" s="1"/>
  <c r="T528" i="44"/>
  <c r="T1109" i="44" s="1"/>
  <c r="N528" i="44"/>
  <c r="N1109" i="44" s="1"/>
  <c r="H528" i="44"/>
  <c r="H1109" i="44" s="1"/>
  <c r="L528" i="44"/>
  <c r="X528" i="44"/>
  <c r="X1109" i="44" s="1"/>
  <c r="W528" i="44"/>
  <c r="W1109" i="44" s="1"/>
  <c r="I528" i="44"/>
  <c r="I1109" i="44" s="1"/>
  <c r="R528" i="44"/>
  <c r="R1109" i="44" s="1"/>
  <c r="L511" i="44"/>
  <c r="L1092" i="44" s="1"/>
  <c r="V511" i="44"/>
  <c r="V1092" i="44" s="1"/>
  <c r="S511" i="44"/>
  <c r="S1092" i="44" s="1"/>
  <c r="U511" i="44"/>
  <c r="U1092" i="44" s="1"/>
  <c r="X511" i="44"/>
  <c r="X1092" i="44" s="1"/>
  <c r="F511" i="44"/>
  <c r="F1092" i="44" s="1"/>
  <c r="R511" i="44"/>
  <c r="R1092" i="44" s="1"/>
  <c r="I511" i="44"/>
  <c r="I1092" i="44" s="1"/>
  <c r="N511" i="44"/>
  <c r="N1092" i="44" s="1"/>
  <c r="W511" i="44"/>
  <c r="W1092" i="44" s="1"/>
  <c r="T511" i="44"/>
  <c r="T1092" i="44" s="1"/>
  <c r="M511" i="44"/>
  <c r="G511" i="44"/>
  <c r="G1092" i="44" s="1"/>
  <c r="H511" i="44"/>
  <c r="H1092" i="44" s="1"/>
  <c r="H515" i="44"/>
  <c r="H1096" i="44" s="1"/>
  <c r="S515" i="44"/>
  <c r="S1096" i="44" s="1"/>
  <c r="R515" i="44"/>
  <c r="R1096" i="44" s="1"/>
  <c r="F515" i="44"/>
  <c r="F1096" i="44" s="1"/>
  <c r="N515" i="44"/>
  <c r="N1096" i="44" s="1"/>
  <c r="X515" i="44"/>
  <c r="X1096" i="44" s="1"/>
  <c r="M515" i="44"/>
  <c r="M1096" i="44" s="1"/>
  <c r="T515" i="44"/>
  <c r="T1096" i="44" s="1"/>
  <c r="U515" i="44"/>
  <c r="U1096" i="44" s="1"/>
  <c r="W515" i="44"/>
  <c r="W1096" i="44" s="1"/>
  <c r="G515" i="44"/>
  <c r="G1096" i="44" s="1"/>
  <c r="L515" i="44"/>
  <c r="I515" i="44"/>
  <c r="I1096" i="44" s="1"/>
  <c r="V515" i="44"/>
  <c r="V1096" i="44" s="1"/>
  <c r="G520" i="44"/>
  <c r="G1101" i="44" s="1"/>
  <c r="V520" i="44"/>
  <c r="V1101" i="44" s="1"/>
  <c r="U520" i="44"/>
  <c r="U1101" i="44" s="1"/>
  <c r="N520" i="44"/>
  <c r="N1101" i="44" s="1"/>
  <c r="F520" i="44"/>
  <c r="F1101" i="44" s="1"/>
  <c r="T520" i="44"/>
  <c r="T1101" i="44" s="1"/>
  <c r="L520" i="44"/>
  <c r="L1101" i="44" s="1"/>
  <c r="M520" i="44"/>
  <c r="M1101" i="44" s="1"/>
  <c r="W520" i="44"/>
  <c r="W1101" i="44" s="1"/>
  <c r="I520" i="44"/>
  <c r="I1101" i="44" s="1"/>
  <c r="X520" i="44"/>
  <c r="X1101" i="44" s="1"/>
  <c r="R520" i="44"/>
  <c r="R1101" i="44" s="1"/>
  <c r="H520" i="44"/>
  <c r="H1101" i="44" s="1"/>
  <c r="S520" i="44"/>
  <c r="S1101" i="44" s="1"/>
  <c r="N512" i="44"/>
  <c r="N1093" i="44" s="1"/>
  <c r="R512" i="44"/>
  <c r="R1093" i="44" s="1"/>
  <c r="H512" i="44"/>
  <c r="H1093" i="44" s="1"/>
  <c r="M512" i="44"/>
  <c r="M1093" i="44" s="1"/>
  <c r="V512" i="44"/>
  <c r="V1093" i="44" s="1"/>
  <c r="G512" i="44"/>
  <c r="G1093" i="44" s="1"/>
  <c r="X512" i="44"/>
  <c r="X1093" i="44" s="1"/>
  <c r="F512" i="44"/>
  <c r="F1093" i="44" s="1"/>
  <c r="T512" i="44"/>
  <c r="T1093" i="44" s="1"/>
  <c r="L512" i="44"/>
  <c r="L1093" i="44" s="1"/>
  <c r="I512" i="44"/>
  <c r="I1093" i="44" s="1"/>
  <c r="S512" i="44"/>
  <c r="S1093" i="44" s="1"/>
  <c r="W512" i="44"/>
  <c r="W1093" i="44" s="1"/>
  <c r="U512" i="44"/>
  <c r="U1093" i="44" s="1"/>
  <c r="I522" i="44"/>
  <c r="I1103" i="44" s="1"/>
  <c r="G522" i="44"/>
  <c r="G1103" i="44" s="1"/>
  <c r="X522" i="44"/>
  <c r="X1103" i="44" s="1"/>
  <c r="N522" i="44"/>
  <c r="N1103" i="44" s="1"/>
  <c r="W522" i="44"/>
  <c r="W1103" i="44" s="1"/>
  <c r="L522" i="44"/>
  <c r="L1103" i="44" s="1"/>
  <c r="U522" i="44"/>
  <c r="U1103" i="44" s="1"/>
  <c r="F522" i="44"/>
  <c r="F1103" i="44" s="1"/>
  <c r="M522" i="44"/>
  <c r="M1103" i="44" s="1"/>
  <c r="H522" i="44"/>
  <c r="H1103" i="44" s="1"/>
  <c r="V522" i="44"/>
  <c r="V1103" i="44" s="1"/>
  <c r="S522" i="44"/>
  <c r="S1103" i="44" s="1"/>
  <c r="T522" i="44"/>
  <c r="T1103" i="44" s="1"/>
  <c r="R522" i="44"/>
  <c r="R1103" i="44" s="1"/>
  <c r="F521" i="44"/>
  <c r="F1102" i="44" s="1"/>
  <c r="U521" i="44"/>
  <c r="U1102" i="44" s="1"/>
  <c r="W521" i="44"/>
  <c r="W1102" i="44" s="1"/>
  <c r="M521" i="44"/>
  <c r="M1102" i="44" s="1"/>
  <c r="N521" i="44"/>
  <c r="N1102" i="44" s="1"/>
  <c r="R521" i="44"/>
  <c r="R1102" i="44" s="1"/>
  <c r="V521" i="44"/>
  <c r="V1102" i="44" s="1"/>
  <c r="T521" i="44"/>
  <c r="T1102" i="44" s="1"/>
  <c r="S521" i="44"/>
  <c r="S1102" i="44" s="1"/>
  <c r="I521" i="44"/>
  <c r="I1102" i="44" s="1"/>
  <c r="X521" i="44"/>
  <c r="X1102" i="44" s="1"/>
  <c r="G521" i="44"/>
  <c r="G1102" i="44" s="1"/>
  <c r="H521" i="44"/>
  <c r="H1102" i="44" s="1"/>
  <c r="L521" i="44"/>
  <c r="S513" i="44"/>
  <c r="S1094" i="44" s="1"/>
  <c r="G513" i="44"/>
  <c r="G1094" i="44" s="1"/>
  <c r="F513" i="44"/>
  <c r="F1094" i="44" s="1"/>
  <c r="T513" i="44"/>
  <c r="T1094" i="44" s="1"/>
  <c r="H513" i="44"/>
  <c r="H1094" i="44" s="1"/>
  <c r="U513" i="44"/>
  <c r="U1094" i="44" s="1"/>
  <c r="N513" i="44"/>
  <c r="N1094" i="44" s="1"/>
  <c r="M513" i="44"/>
  <c r="M1094" i="44" s="1"/>
  <c r="W513" i="44"/>
  <c r="W1094" i="44" s="1"/>
  <c r="R513" i="44"/>
  <c r="R1094" i="44" s="1"/>
  <c r="X513" i="44"/>
  <c r="X1094" i="44" s="1"/>
  <c r="V513" i="44"/>
  <c r="V1094" i="44" s="1"/>
  <c r="I513" i="44"/>
  <c r="I1094" i="44" s="1"/>
  <c r="L513" i="44"/>
  <c r="L517" i="44"/>
  <c r="L1098" i="44" s="1"/>
  <c r="S517" i="44"/>
  <c r="S1098" i="44" s="1"/>
  <c r="T517" i="44"/>
  <c r="T1098" i="44" s="1"/>
  <c r="W517" i="44"/>
  <c r="W1098" i="44" s="1"/>
  <c r="V517" i="44"/>
  <c r="V1098" i="44" s="1"/>
  <c r="U517" i="44"/>
  <c r="U1098" i="44" s="1"/>
  <c r="R517" i="44"/>
  <c r="R1098" i="44" s="1"/>
  <c r="N517" i="44"/>
  <c r="N1098" i="44" s="1"/>
  <c r="F517" i="44"/>
  <c r="F1098" i="44" s="1"/>
  <c r="I517" i="44"/>
  <c r="I1098" i="44" s="1"/>
  <c r="X517" i="44"/>
  <c r="X1098" i="44" s="1"/>
  <c r="H517" i="44"/>
  <c r="H1098" i="44" s="1"/>
  <c r="M517" i="44"/>
  <c r="G517" i="44"/>
  <c r="G1098" i="44" s="1"/>
  <c r="W223" i="44"/>
  <c r="W804" i="44" s="1"/>
  <c r="R223" i="44"/>
  <c r="R804" i="44" s="1"/>
  <c r="M223" i="44"/>
  <c r="M804" i="44" s="1"/>
  <c r="T223" i="44"/>
  <c r="T804" i="44" s="1"/>
  <c r="X223" i="44"/>
  <c r="X804" i="44" s="1"/>
  <c r="V223" i="44"/>
  <c r="V804" i="44" s="1"/>
  <c r="I223" i="44"/>
  <c r="I804" i="44" s="1"/>
  <c r="L223" i="44"/>
  <c r="L804" i="44" s="1"/>
  <c r="U223" i="44"/>
  <c r="U804" i="44" s="1"/>
  <c r="S223" i="44"/>
  <c r="S804" i="44" s="1"/>
  <c r="H223" i="44"/>
  <c r="H804" i="44" s="1"/>
  <c r="F223" i="44"/>
  <c r="F804" i="44" s="1"/>
  <c r="G223" i="44"/>
  <c r="N223" i="44"/>
  <c r="N804" i="44" s="1"/>
  <c r="V222" i="44"/>
  <c r="V803" i="44" s="1"/>
  <c r="N222" i="44"/>
  <c r="N803" i="44" s="1"/>
  <c r="G222" i="44"/>
  <c r="G803" i="44" s="1"/>
  <c r="S222" i="44"/>
  <c r="S803" i="44" s="1"/>
  <c r="F222" i="44"/>
  <c r="F803" i="44" s="1"/>
  <c r="M222" i="44"/>
  <c r="M803" i="44" s="1"/>
  <c r="H222" i="44"/>
  <c r="H803" i="44" s="1"/>
  <c r="W222" i="44"/>
  <c r="W803" i="44" s="1"/>
  <c r="I222" i="44"/>
  <c r="I803" i="44" s="1"/>
  <c r="X222" i="44"/>
  <c r="X803" i="44" s="1"/>
  <c r="U222" i="44"/>
  <c r="U803" i="44" s="1"/>
  <c r="R222" i="44"/>
  <c r="R803" i="44" s="1"/>
  <c r="L222" i="44"/>
  <c r="T222" i="44"/>
  <c r="T803" i="44" s="1"/>
  <c r="M236" i="44"/>
  <c r="M817" i="44" s="1"/>
  <c r="N236" i="44"/>
  <c r="N817" i="44" s="1"/>
  <c r="H236" i="44"/>
  <c r="H817" i="44" s="1"/>
  <c r="L236" i="44"/>
  <c r="L817" i="44" s="1"/>
  <c r="I236" i="44"/>
  <c r="I817" i="44" s="1"/>
  <c r="X236" i="44"/>
  <c r="X817" i="44" s="1"/>
  <c r="V236" i="44"/>
  <c r="V817" i="44" s="1"/>
  <c r="S236" i="44"/>
  <c r="S817" i="44" s="1"/>
  <c r="G236" i="44"/>
  <c r="G817" i="44" s="1"/>
  <c r="W236" i="44"/>
  <c r="W817" i="44" s="1"/>
  <c r="U236" i="44"/>
  <c r="U817" i="44" s="1"/>
  <c r="F236" i="44"/>
  <c r="F817" i="44" s="1"/>
  <c r="T236" i="44"/>
  <c r="T817" i="44" s="1"/>
  <c r="R236" i="44"/>
  <c r="R817" i="44" s="1"/>
  <c r="S234" i="44"/>
  <c r="S815" i="44" s="1"/>
  <c r="M234" i="44"/>
  <c r="M815" i="44" s="1"/>
  <c r="H234" i="44"/>
  <c r="H815" i="44" s="1"/>
  <c r="R234" i="44"/>
  <c r="R815" i="44" s="1"/>
  <c r="N234" i="44"/>
  <c r="N815" i="44" s="1"/>
  <c r="G234" i="44"/>
  <c r="G815" i="44" s="1"/>
  <c r="V234" i="44"/>
  <c r="V815" i="44" s="1"/>
  <c r="I234" i="44"/>
  <c r="I815" i="44" s="1"/>
  <c r="T234" i="44"/>
  <c r="T815" i="44" s="1"/>
  <c r="L234" i="44"/>
  <c r="L815" i="44" s="1"/>
  <c r="F234" i="44"/>
  <c r="F815" i="44" s="1"/>
  <c r="U234" i="44"/>
  <c r="U815" i="44" s="1"/>
  <c r="W234" i="44"/>
  <c r="W815" i="44" s="1"/>
  <c r="X234" i="44"/>
  <c r="X815" i="44" s="1"/>
  <c r="N235" i="44"/>
  <c r="N816" i="44" s="1"/>
  <c r="L235" i="44"/>
  <c r="L816" i="44" s="1"/>
  <c r="M235" i="44"/>
  <c r="M816" i="44" s="1"/>
  <c r="F235" i="44"/>
  <c r="F816" i="44" s="1"/>
  <c r="I235" i="44"/>
  <c r="I816" i="44" s="1"/>
  <c r="G235" i="44"/>
  <c r="G816" i="44" s="1"/>
  <c r="H235" i="44"/>
  <c r="H816" i="44" s="1"/>
  <c r="S235" i="44"/>
  <c r="S816" i="44" s="1"/>
  <c r="U235" i="44"/>
  <c r="U816" i="44" s="1"/>
  <c r="W235" i="44"/>
  <c r="W816" i="44" s="1"/>
  <c r="V235" i="44"/>
  <c r="V816" i="44" s="1"/>
  <c r="T235" i="44"/>
  <c r="T816" i="44" s="1"/>
  <c r="X235" i="44"/>
  <c r="X816" i="44" s="1"/>
  <c r="R235" i="44"/>
  <c r="R816" i="44" s="1"/>
  <c r="V232" i="44"/>
  <c r="V813" i="44" s="1"/>
  <c r="S232" i="44"/>
  <c r="S813" i="44" s="1"/>
  <c r="F232" i="44"/>
  <c r="F813" i="44" s="1"/>
  <c r="U232" i="44"/>
  <c r="U813" i="44" s="1"/>
  <c r="I232" i="44"/>
  <c r="I813" i="44" s="1"/>
  <c r="L232" i="44"/>
  <c r="L813" i="44" s="1"/>
  <c r="R232" i="44"/>
  <c r="R813" i="44" s="1"/>
  <c r="M232" i="44"/>
  <c r="M813" i="44" s="1"/>
  <c r="N232" i="44"/>
  <c r="N813" i="44" s="1"/>
  <c r="T232" i="44"/>
  <c r="T813" i="44" s="1"/>
  <c r="G232" i="44"/>
  <c r="G813" i="44" s="1"/>
  <c r="H232" i="44"/>
  <c r="H813" i="44" s="1"/>
  <c r="W232" i="44"/>
  <c r="W813" i="44" s="1"/>
  <c r="X232" i="44"/>
  <c r="X813" i="44" s="1"/>
  <c r="I518" i="44"/>
  <c r="I1099" i="44" s="1"/>
  <c r="V518" i="44"/>
  <c r="V1099" i="44" s="1"/>
  <c r="F518" i="44"/>
  <c r="F1099" i="44" s="1"/>
  <c r="S518" i="44"/>
  <c r="S1099" i="44" s="1"/>
  <c r="H518" i="44"/>
  <c r="H1099" i="44" s="1"/>
  <c r="U518" i="44"/>
  <c r="U1099" i="44" s="1"/>
  <c r="L518" i="44"/>
  <c r="L1099" i="44" s="1"/>
  <c r="W518" i="44"/>
  <c r="W1099" i="44" s="1"/>
  <c r="T518" i="44"/>
  <c r="T1099" i="44" s="1"/>
  <c r="M518" i="44"/>
  <c r="M1099" i="44" s="1"/>
  <c r="X518" i="44"/>
  <c r="X1099" i="44" s="1"/>
  <c r="G518" i="44"/>
  <c r="G1099" i="44" s="1"/>
  <c r="R518" i="44"/>
  <c r="R1099" i="44" s="1"/>
  <c r="N518" i="44"/>
  <c r="N1099" i="44" s="1"/>
  <c r="L243" i="44"/>
  <c r="L824" i="44" s="1"/>
  <c r="F243" i="44"/>
  <c r="F824" i="44" s="1"/>
  <c r="X243" i="44"/>
  <c r="X824" i="44" s="1"/>
  <c r="S243" i="44"/>
  <c r="S824" i="44" s="1"/>
  <c r="H243" i="44"/>
  <c r="H824" i="44" s="1"/>
  <c r="U243" i="44"/>
  <c r="U824" i="44" s="1"/>
  <c r="W243" i="44"/>
  <c r="W824" i="44" s="1"/>
  <c r="I243" i="44"/>
  <c r="I824" i="44" s="1"/>
  <c r="R243" i="44"/>
  <c r="R824" i="44" s="1"/>
  <c r="N243" i="44"/>
  <c r="N824" i="44" s="1"/>
  <c r="V243" i="44"/>
  <c r="V824" i="44" s="1"/>
  <c r="M243" i="44"/>
  <c r="M824" i="44" s="1"/>
  <c r="T243" i="44"/>
  <c r="T824" i="44" s="1"/>
  <c r="G243" i="44"/>
  <c r="G824" i="44" s="1"/>
  <c r="W220" i="44"/>
  <c r="W801" i="44" s="1"/>
  <c r="L220" i="44"/>
  <c r="L801" i="44" s="1"/>
  <c r="T220" i="44"/>
  <c r="T801" i="44" s="1"/>
  <c r="U220" i="44"/>
  <c r="U801" i="44" s="1"/>
  <c r="R220" i="44"/>
  <c r="R801" i="44" s="1"/>
  <c r="X220" i="44"/>
  <c r="X801" i="44" s="1"/>
  <c r="F220" i="44"/>
  <c r="F801" i="44" s="1"/>
  <c r="M220" i="44"/>
  <c r="M801" i="44" s="1"/>
  <c r="H220" i="44"/>
  <c r="H801" i="44" s="1"/>
  <c r="I220" i="44"/>
  <c r="I801" i="44" s="1"/>
  <c r="N220" i="44"/>
  <c r="N801" i="44" s="1"/>
  <c r="V220" i="44"/>
  <c r="V801" i="44" s="1"/>
  <c r="G220" i="44"/>
  <c r="G801" i="44" s="1"/>
  <c r="S220" i="44"/>
  <c r="S801" i="44" s="1"/>
  <c r="M227" i="44"/>
  <c r="M808" i="44" s="1"/>
  <c r="R227" i="44"/>
  <c r="R808" i="44" s="1"/>
  <c r="V227" i="44"/>
  <c r="V808" i="44" s="1"/>
  <c r="N227" i="44"/>
  <c r="N808" i="44" s="1"/>
  <c r="W227" i="44"/>
  <c r="W808" i="44" s="1"/>
  <c r="U227" i="44"/>
  <c r="U808" i="44" s="1"/>
  <c r="H227" i="44"/>
  <c r="H808" i="44" s="1"/>
  <c r="L227" i="44"/>
  <c r="S227" i="44"/>
  <c r="S808" i="44" s="1"/>
  <c r="G227" i="44"/>
  <c r="G808" i="44" s="1"/>
  <c r="F227" i="44"/>
  <c r="F808" i="44" s="1"/>
  <c r="T227" i="44"/>
  <c r="T808" i="44" s="1"/>
  <c r="X227" i="44"/>
  <c r="X808" i="44" s="1"/>
  <c r="I227" i="44"/>
  <c r="I808" i="44" s="1"/>
  <c r="X237" i="44"/>
  <c r="X818" i="44" s="1"/>
  <c r="T237" i="44"/>
  <c r="T818" i="44" s="1"/>
  <c r="F237" i="44"/>
  <c r="F818" i="44" s="1"/>
  <c r="V237" i="44"/>
  <c r="V818" i="44" s="1"/>
  <c r="M237" i="44"/>
  <c r="M818" i="44" s="1"/>
  <c r="U237" i="44"/>
  <c r="U818" i="44" s="1"/>
  <c r="H237" i="44"/>
  <c r="H818" i="44" s="1"/>
  <c r="N237" i="44"/>
  <c r="N818" i="44" s="1"/>
  <c r="G237" i="44"/>
  <c r="G818" i="44" s="1"/>
  <c r="W237" i="44"/>
  <c r="W818" i="44" s="1"/>
  <c r="I237" i="44"/>
  <c r="I818" i="44" s="1"/>
  <c r="S237" i="44"/>
  <c r="S818" i="44" s="1"/>
  <c r="R237" i="44"/>
  <c r="R818" i="44" s="1"/>
  <c r="L237" i="44"/>
  <c r="L818" i="44" s="1"/>
  <c r="R238" i="44"/>
  <c r="R819" i="44" s="1"/>
  <c r="S238" i="44"/>
  <c r="S819" i="44" s="1"/>
  <c r="I238" i="44"/>
  <c r="I819" i="44" s="1"/>
  <c r="U238" i="44"/>
  <c r="U819" i="44" s="1"/>
  <c r="N238" i="44"/>
  <c r="N819" i="44" s="1"/>
  <c r="T238" i="44"/>
  <c r="T819" i="44" s="1"/>
  <c r="L238" i="44"/>
  <c r="L819" i="44" s="1"/>
  <c r="G238" i="44"/>
  <c r="G819" i="44" s="1"/>
  <c r="W238" i="44"/>
  <c r="W819" i="44" s="1"/>
  <c r="M238" i="44"/>
  <c r="M819" i="44" s="1"/>
  <c r="X238" i="44"/>
  <c r="X819" i="44" s="1"/>
  <c r="F238" i="44"/>
  <c r="F819" i="44" s="1"/>
  <c r="H238" i="44"/>
  <c r="H819" i="44" s="1"/>
  <c r="V238" i="44"/>
  <c r="V819" i="44" s="1"/>
  <c r="I228" i="44"/>
  <c r="I809" i="44" s="1"/>
  <c r="T228" i="44"/>
  <c r="T809" i="44" s="1"/>
  <c r="S228" i="44"/>
  <c r="S809" i="44" s="1"/>
  <c r="U228" i="44"/>
  <c r="U809" i="44" s="1"/>
  <c r="N228" i="44"/>
  <c r="N809" i="44" s="1"/>
  <c r="G228" i="44"/>
  <c r="G809" i="44" s="1"/>
  <c r="L228" i="44"/>
  <c r="L809" i="44" s="1"/>
  <c r="R228" i="44"/>
  <c r="R809" i="44" s="1"/>
  <c r="M228" i="44"/>
  <c r="M809" i="44" s="1"/>
  <c r="X228" i="44"/>
  <c r="X809" i="44" s="1"/>
  <c r="W228" i="44"/>
  <c r="W809" i="44" s="1"/>
  <c r="H228" i="44"/>
  <c r="H809" i="44" s="1"/>
  <c r="F228" i="44"/>
  <c r="F809" i="44" s="1"/>
  <c r="V228" i="44"/>
  <c r="V809" i="44" s="1"/>
  <c r="G225" i="44"/>
  <c r="G806" i="44" s="1"/>
  <c r="M225" i="44"/>
  <c r="M806" i="44" s="1"/>
  <c r="S225" i="44"/>
  <c r="S806" i="44" s="1"/>
  <c r="I225" i="44"/>
  <c r="I806" i="44" s="1"/>
  <c r="R225" i="44"/>
  <c r="R806" i="44" s="1"/>
  <c r="W225" i="44"/>
  <c r="W806" i="44" s="1"/>
  <c r="V225" i="44"/>
  <c r="V806" i="44" s="1"/>
  <c r="H225" i="44"/>
  <c r="H806" i="44" s="1"/>
  <c r="X225" i="44"/>
  <c r="X806" i="44" s="1"/>
  <c r="T225" i="44"/>
  <c r="T806" i="44" s="1"/>
  <c r="F225" i="44"/>
  <c r="N225" i="44"/>
  <c r="N806" i="44" s="1"/>
  <c r="U225" i="44"/>
  <c r="U806" i="44" s="1"/>
  <c r="L225" i="44"/>
  <c r="L806" i="44" s="1"/>
  <c r="U242" i="44"/>
  <c r="U823" i="44" s="1"/>
  <c r="V242" i="44"/>
  <c r="V823" i="44" s="1"/>
  <c r="F242" i="44"/>
  <c r="F823" i="44" s="1"/>
  <c r="R242" i="44"/>
  <c r="R823" i="44" s="1"/>
  <c r="I242" i="44"/>
  <c r="I823" i="44" s="1"/>
  <c r="G242" i="44"/>
  <c r="G823" i="44" s="1"/>
  <c r="W242" i="44"/>
  <c r="W823" i="44" s="1"/>
  <c r="L242" i="44"/>
  <c r="L823" i="44" s="1"/>
  <c r="N242" i="44"/>
  <c r="N823" i="44" s="1"/>
  <c r="X242" i="44"/>
  <c r="X823" i="44" s="1"/>
  <c r="M242" i="44"/>
  <c r="M823" i="44" s="1"/>
  <c r="T242" i="44"/>
  <c r="T823" i="44" s="1"/>
  <c r="H242" i="44"/>
  <c r="H823" i="44" s="1"/>
  <c r="S242" i="44"/>
  <c r="S823" i="44" s="1"/>
  <c r="W229" i="44"/>
  <c r="W810" i="44" s="1"/>
  <c r="M229" i="44"/>
  <c r="M810" i="44" s="1"/>
  <c r="L229" i="44"/>
  <c r="L810" i="44" s="1"/>
  <c r="N229" i="44"/>
  <c r="N810" i="44" s="1"/>
  <c r="R229" i="44"/>
  <c r="R810" i="44" s="1"/>
  <c r="G229" i="44"/>
  <c r="G810" i="44" s="1"/>
  <c r="V229" i="44"/>
  <c r="V810" i="44" s="1"/>
  <c r="H229" i="44"/>
  <c r="H810" i="44" s="1"/>
  <c r="F229" i="44"/>
  <c r="F810" i="44" s="1"/>
  <c r="S229" i="44"/>
  <c r="S810" i="44" s="1"/>
  <c r="T229" i="44"/>
  <c r="T810" i="44" s="1"/>
  <c r="X229" i="44"/>
  <c r="X810" i="44" s="1"/>
  <c r="I229" i="44"/>
  <c r="I810" i="44" s="1"/>
  <c r="U229" i="44"/>
  <c r="U810" i="44" s="1"/>
  <c r="N240" i="44"/>
  <c r="N821" i="44" s="1"/>
  <c r="T240" i="44"/>
  <c r="T821" i="44" s="1"/>
  <c r="I240" i="44"/>
  <c r="I821" i="44" s="1"/>
  <c r="W240" i="44"/>
  <c r="W821" i="44" s="1"/>
  <c r="R240" i="44"/>
  <c r="R821" i="44" s="1"/>
  <c r="S240" i="44"/>
  <c r="S821" i="44" s="1"/>
  <c r="V240" i="44"/>
  <c r="V821" i="44" s="1"/>
  <c r="M240" i="44"/>
  <c r="M821" i="44" s="1"/>
  <c r="F240" i="44"/>
  <c r="F821" i="44" s="1"/>
  <c r="G240" i="44"/>
  <c r="G821" i="44" s="1"/>
  <c r="H240" i="44"/>
  <c r="H821" i="44" s="1"/>
  <c r="X240" i="44"/>
  <c r="X821" i="44" s="1"/>
  <c r="L240" i="44"/>
  <c r="L821" i="44" s="1"/>
  <c r="U240" i="44"/>
  <c r="U821" i="44" s="1"/>
  <c r="R281" i="44"/>
  <c r="R862" i="44" s="1"/>
  <c r="S281" i="44"/>
  <c r="S862" i="44" s="1"/>
  <c r="F281" i="44"/>
  <c r="F862" i="44" s="1"/>
  <c r="U281" i="44"/>
  <c r="U862" i="44" s="1"/>
  <c r="L281" i="44"/>
  <c r="L862" i="44" s="1"/>
  <c r="G281" i="44"/>
  <c r="G862" i="44" s="1"/>
  <c r="I281" i="44"/>
  <c r="I862" i="44" s="1"/>
  <c r="N281" i="44"/>
  <c r="N862" i="44" s="1"/>
  <c r="X281" i="44"/>
  <c r="X862" i="44" s="1"/>
  <c r="W281" i="44"/>
  <c r="W862" i="44" s="1"/>
  <c r="V281" i="44"/>
  <c r="V862" i="44" s="1"/>
  <c r="T281" i="44"/>
  <c r="T862" i="44" s="1"/>
  <c r="M281" i="44"/>
  <c r="H281" i="44"/>
  <c r="H862" i="44" s="1"/>
  <c r="U279" i="44"/>
  <c r="U860" i="44" s="1"/>
  <c r="V279" i="44"/>
  <c r="V860" i="44" s="1"/>
  <c r="N279" i="44"/>
  <c r="N860" i="44" s="1"/>
  <c r="I279" i="44"/>
  <c r="I860" i="44" s="1"/>
  <c r="G279" i="44"/>
  <c r="G860" i="44" s="1"/>
  <c r="F279" i="44"/>
  <c r="F860" i="44" s="1"/>
  <c r="W279" i="44"/>
  <c r="W860" i="44" s="1"/>
  <c r="L279" i="44"/>
  <c r="L860" i="44" s="1"/>
  <c r="H279" i="44"/>
  <c r="H860" i="44" s="1"/>
  <c r="S279" i="44"/>
  <c r="S860" i="44" s="1"/>
  <c r="X279" i="44"/>
  <c r="X860" i="44" s="1"/>
  <c r="M279" i="44"/>
  <c r="T279" i="44"/>
  <c r="T860" i="44" s="1"/>
  <c r="R279" i="44"/>
  <c r="R860" i="44" s="1"/>
  <c r="W569" i="44"/>
  <c r="W1150" i="44" s="1"/>
  <c r="L569" i="44"/>
  <c r="L1150" i="44" s="1"/>
  <c r="I569" i="44"/>
  <c r="I1150" i="44" s="1"/>
  <c r="N569" i="44"/>
  <c r="N1150" i="44" s="1"/>
  <c r="F569" i="44"/>
  <c r="F1150" i="44" s="1"/>
  <c r="X569" i="44"/>
  <c r="X1150" i="44" s="1"/>
  <c r="G569" i="44"/>
  <c r="G1150" i="44" s="1"/>
  <c r="V569" i="44"/>
  <c r="V1150" i="44" s="1"/>
  <c r="T569" i="44"/>
  <c r="T1150" i="44" s="1"/>
  <c r="M569" i="44"/>
  <c r="M1150" i="44" s="1"/>
  <c r="U569" i="44"/>
  <c r="U1150" i="44" s="1"/>
  <c r="R569" i="44"/>
  <c r="R1150" i="44" s="1"/>
  <c r="S569" i="44"/>
  <c r="S1150" i="44" s="1"/>
  <c r="H569" i="44"/>
  <c r="H1150" i="44" s="1"/>
  <c r="X269" i="44"/>
  <c r="X850" i="44" s="1"/>
  <c r="T269" i="44"/>
  <c r="T850" i="44" s="1"/>
  <c r="L269" i="44"/>
  <c r="R269" i="44"/>
  <c r="R850" i="44" s="1"/>
  <c r="N269" i="44"/>
  <c r="N850" i="44" s="1"/>
  <c r="I269" i="44"/>
  <c r="I850" i="44" s="1"/>
  <c r="M269" i="44"/>
  <c r="M850" i="44" s="1"/>
  <c r="F269" i="44"/>
  <c r="F850" i="44" s="1"/>
  <c r="H269" i="44"/>
  <c r="H850" i="44" s="1"/>
  <c r="U269" i="44"/>
  <c r="U850" i="44" s="1"/>
  <c r="V269" i="44"/>
  <c r="V850" i="44" s="1"/>
  <c r="S269" i="44"/>
  <c r="S850" i="44" s="1"/>
  <c r="W269" i="44"/>
  <c r="W850" i="44" s="1"/>
  <c r="G269" i="44"/>
  <c r="G850" i="44" s="1"/>
  <c r="N286" i="44"/>
  <c r="N867" i="44" s="1"/>
  <c r="V286" i="44"/>
  <c r="V867" i="44" s="1"/>
  <c r="H286" i="44"/>
  <c r="H867" i="44" s="1"/>
  <c r="I286" i="44"/>
  <c r="I867" i="44" s="1"/>
  <c r="M286" i="44"/>
  <c r="M867" i="44" s="1"/>
  <c r="L286" i="44"/>
  <c r="G286" i="44"/>
  <c r="G867" i="44" s="1"/>
  <c r="X286" i="44"/>
  <c r="X867" i="44" s="1"/>
  <c r="F286" i="44"/>
  <c r="T286" i="44"/>
  <c r="T867" i="44" s="1"/>
  <c r="W286" i="44"/>
  <c r="W867" i="44" s="1"/>
  <c r="R286" i="44"/>
  <c r="R867" i="44" s="1"/>
  <c r="U286" i="44"/>
  <c r="U867" i="44" s="1"/>
  <c r="S286" i="44"/>
  <c r="S867" i="44" s="1"/>
  <c r="L562" i="44"/>
  <c r="L1143" i="44" s="1"/>
  <c r="G562" i="44"/>
  <c r="G1143" i="44" s="1"/>
  <c r="T562" i="44"/>
  <c r="T1143" i="44" s="1"/>
  <c r="M562" i="44"/>
  <c r="M1143" i="44" s="1"/>
  <c r="S562" i="44"/>
  <c r="S1143" i="44" s="1"/>
  <c r="U562" i="44"/>
  <c r="U1143" i="44" s="1"/>
  <c r="W562" i="44"/>
  <c r="W1143" i="44" s="1"/>
  <c r="X562" i="44"/>
  <c r="X1143" i="44" s="1"/>
  <c r="R562" i="44"/>
  <c r="R1143" i="44" s="1"/>
  <c r="V562" i="44"/>
  <c r="V1143" i="44" s="1"/>
  <c r="F562" i="44"/>
  <c r="F1143" i="44" s="1"/>
  <c r="H562" i="44"/>
  <c r="H1143" i="44" s="1"/>
  <c r="N562" i="44"/>
  <c r="N1143" i="44" s="1"/>
  <c r="I562" i="44"/>
  <c r="I1143" i="44" s="1"/>
  <c r="L278" i="44"/>
  <c r="L859" i="44" s="1"/>
  <c r="G278" i="44"/>
  <c r="G859" i="44" s="1"/>
  <c r="F278" i="44"/>
  <c r="F859" i="44" s="1"/>
  <c r="S278" i="44"/>
  <c r="S859" i="44" s="1"/>
  <c r="M278" i="44"/>
  <c r="M859" i="44" s="1"/>
  <c r="W278" i="44"/>
  <c r="W859" i="44" s="1"/>
  <c r="T278" i="44"/>
  <c r="T859" i="44" s="1"/>
  <c r="R278" i="44"/>
  <c r="R859" i="44" s="1"/>
  <c r="H278" i="44"/>
  <c r="H859" i="44" s="1"/>
  <c r="U278" i="44"/>
  <c r="U859" i="44" s="1"/>
  <c r="X278" i="44"/>
  <c r="X859" i="44" s="1"/>
  <c r="I278" i="44"/>
  <c r="I859" i="44" s="1"/>
  <c r="N278" i="44"/>
  <c r="N859" i="44" s="1"/>
  <c r="V278" i="44"/>
  <c r="V859" i="44" s="1"/>
  <c r="R283" i="44"/>
  <c r="R864" i="44" s="1"/>
  <c r="G283" i="44"/>
  <c r="G864" i="44" s="1"/>
  <c r="F283" i="44"/>
  <c r="F864" i="44" s="1"/>
  <c r="T283" i="44"/>
  <c r="T864" i="44" s="1"/>
  <c r="U283" i="44"/>
  <c r="U864" i="44" s="1"/>
  <c r="X283" i="44"/>
  <c r="X864" i="44" s="1"/>
  <c r="W283" i="44"/>
  <c r="W864" i="44" s="1"/>
  <c r="V283" i="44"/>
  <c r="V864" i="44" s="1"/>
  <c r="S283" i="44"/>
  <c r="S864" i="44" s="1"/>
  <c r="N283" i="44"/>
  <c r="N864" i="44" s="1"/>
  <c r="M283" i="44"/>
  <c r="M864" i="44" s="1"/>
  <c r="L283" i="44"/>
  <c r="I283" i="44"/>
  <c r="I864" i="44" s="1"/>
  <c r="H283" i="44"/>
  <c r="H864" i="44" s="1"/>
  <c r="V557" i="44"/>
  <c r="V1138" i="44" s="1"/>
  <c r="X557" i="44"/>
  <c r="X1138" i="44" s="1"/>
  <c r="H557" i="44"/>
  <c r="H1138" i="44" s="1"/>
  <c r="L557" i="44"/>
  <c r="L1138" i="44" s="1"/>
  <c r="N557" i="44"/>
  <c r="N1138" i="44" s="1"/>
  <c r="S557" i="44"/>
  <c r="S1138" i="44" s="1"/>
  <c r="W557" i="44"/>
  <c r="W1138" i="44" s="1"/>
  <c r="I557" i="44"/>
  <c r="I1138" i="44" s="1"/>
  <c r="G557" i="44"/>
  <c r="G1138" i="44" s="1"/>
  <c r="R557" i="44"/>
  <c r="R1138" i="44" s="1"/>
  <c r="U557" i="44"/>
  <c r="U1138" i="44" s="1"/>
  <c r="M557" i="44"/>
  <c r="M1138" i="44" s="1"/>
  <c r="T557" i="44"/>
  <c r="T1138" i="44" s="1"/>
  <c r="F557" i="44"/>
  <c r="T560" i="44"/>
  <c r="T1141" i="44" s="1"/>
  <c r="F560" i="44"/>
  <c r="F1141" i="44" s="1"/>
  <c r="M560" i="44"/>
  <c r="M1141" i="44" s="1"/>
  <c r="L560" i="44"/>
  <c r="L1141" i="44" s="1"/>
  <c r="I560" i="44"/>
  <c r="I1141" i="44" s="1"/>
  <c r="W560" i="44"/>
  <c r="W1141" i="44" s="1"/>
  <c r="G560" i="44"/>
  <c r="G1141" i="44" s="1"/>
  <c r="U560" i="44"/>
  <c r="U1141" i="44" s="1"/>
  <c r="H560" i="44"/>
  <c r="H1141" i="44" s="1"/>
  <c r="N560" i="44"/>
  <c r="N1141" i="44" s="1"/>
  <c r="X560" i="44"/>
  <c r="X1141" i="44" s="1"/>
  <c r="R560" i="44"/>
  <c r="R1141" i="44" s="1"/>
  <c r="V560" i="44"/>
  <c r="V1141" i="44" s="1"/>
  <c r="S560" i="44"/>
  <c r="S1141" i="44" s="1"/>
  <c r="X268" i="44"/>
  <c r="X849" i="44" s="1"/>
  <c r="L268" i="44"/>
  <c r="L849" i="44" s="1"/>
  <c r="N268" i="44"/>
  <c r="N849" i="44" s="1"/>
  <c r="R268" i="44"/>
  <c r="R849" i="44" s="1"/>
  <c r="S268" i="44"/>
  <c r="S849" i="44" s="1"/>
  <c r="T268" i="44"/>
  <c r="T849" i="44" s="1"/>
  <c r="U268" i="44"/>
  <c r="U849" i="44" s="1"/>
  <c r="V268" i="44"/>
  <c r="V849" i="44" s="1"/>
  <c r="W268" i="44"/>
  <c r="W849" i="44" s="1"/>
  <c r="M268" i="44"/>
  <c r="F268" i="44"/>
  <c r="F849" i="44" s="1"/>
  <c r="G268" i="44"/>
  <c r="G849" i="44" s="1"/>
  <c r="H268" i="44"/>
  <c r="H849" i="44" s="1"/>
  <c r="I268" i="44"/>
  <c r="I849" i="44" s="1"/>
  <c r="M280" i="44"/>
  <c r="M861" i="44" s="1"/>
  <c r="X280" i="44"/>
  <c r="X861" i="44" s="1"/>
  <c r="W280" i="44"/>
  <c r="W861" i="44" s="1"/>
  <c r="V280" i="44"/>
  <c r="V861" i="44" s="1"/>
  <c r="L280" i="44"/>
  <c r="L861" i="44" s="1"/>
  <c r="I280" i="44"/>
  <c r="I861" i="44" s="1"/>
  <c r="G280" i="44"/>
  <c r="G861" i="44" s="1"/>
  <c r="F280" i="44"/>
  <c r="F861" i="44" s="1"/>
  <c r="H280" i="44"/>
  <c r="H861" i="44" s="1"/>
  <c r="U280" i="44"/>
  <c r="U861" i="44" s="1"/>
  <c r="T280" i="44"/>
  <c r="T861" i="44" s="1"/>
  <c r="S280" i="44"/>
  <c r="S861" i="44" s="1"/>
  <c r="R280" i="44"/>
  <c r="R861" i="44" s="1"/>
  <c r="N280" i="44"/>
  <c r="N861" i="44" s="1"/>
  <c r="H289" i="44"/>
  <c r="H870" i="44" s="1"/>
  <c r="U289" i="44"/>
  <c r="U870" i="44" s="1"/>
  <c r="V289" i="44"/>
  <c r="V870" i="44" s="1"/>
  <c r="R289" i="44"/>
  <c r="R870" i="44" s="1"/>
  <c r="T289" i="44"/>
  <c r="T870" i="44" s="1"/>
  <c r="W289" i="44"/>
  <c r="W870" i="44" s="1"/>
  <c r="S289" i="44"/>
  <c r="S870" i="44" s="1"/>
  <c r="G289" i="44"/>
  <c r="G870" i="44" s="1"/>
  <c r="F289" i="44"/>
  <c r="F870" i="44" s="1"/>
  <c r="N289" i="44"/>
  <c r="N870" i="44" s="1"/>
  <c r="X289" i="44"/>
  <c r="X870" i="44" s="1"/>
  <c r="L289" i="44"/>
  <c r="L870" i="44" s="1"/>
  <c r="M289" i="44"/>
  <c r="M870" i="44" s="1"/>
  <c r="I289" i="44"/>
  <c r="I870" i="44" s="1"/>
  <c r="N579" i="44"/>
  <c r="N1160" i="44" s="1"/>
  <c r="S579" i="44"/>
  <c r="S1160" i="44" s="1"/>
  <c r="X579" i="44"/>
  <c r="X1160" i="44" s="1"/>
  <c r="U579" i="44"/>
  <c r="U1160" i="44" s="1"/>
  <c r="G579" i="44"/>
  <c r="G1160" i="44" s="1"/>
  <c r="I579" i="44"/>
  <c r="I1160" i="44" s="1"/>
  <c r="T579" i="44"/>
  <c r="T1160" i="44" s="1"/>
  <c r="M579" i="44"/>
  <c r="M1160" i="44" s="1"/>
  <c r="R579" i="44"/>
  <c r="R1160" i="44" s="1"/>
  <c r="F579" i="44"/>
  <c r="F1160" i="44" s="1"/>
  <c r="H579" i="44"/>
  <c r="H1160" i="44" s="1"/>
  <c r="W579" i="44"/>
  <c r="W1160" i="44" s="1"/>
  <c r="L579" i="44"/>
  <c r="V579" i="44"/>
  <c r="V1160" i="44" s="1"/>
  <c r="L271" i="44"/>
  <c r="L852" i="44" s="1"/>
  <c r="S271" i="44"/>
  <c r="S852" i="44" s="1"/>
  <c r="X271" i="44"/>
  <c r="X852" i="44" s="1"/>
  <c r="R271" i="44"/>
  <c r="R852" i="44" s="1"/>
  <c r="M271" i="44"/>
  <c r="M852" i="44" s="1"/>
  <c r="N271" i="44"/>
  <c r="N852" i="44" s="1"/>
  <c r="I271" i="44"/>
  <c r="I852" i="44" s="1"/>
  <c r="G271" i="44"/>
  <c r="G852" i="44" s="1"/>
  <c r="V271" i="44"/>
  <c r="V852" i="44" s="1"/>
  <c r="F271" i="44"/>
  <c r="F852" i="44" s="1"/>
  <c r="U271" i="44"/>
  <c r="U852" i="44" s="1"/>
  <c r="T271" i="44"/>
  <c r="T852" i="44" s="1"/>
  <c r="W271" i="44"/>
  <c r="W852" i="44" s="1"/>
  <c r="H271" i="44"/>
  <c r="H852" i="44" s="1"/>
  <c r="I573" i="44"/>
  <c r="I1154" i="44" s="1"/>
  <c r="H573" i="44"/>
  <c r="H1154" i="44" s="1"/>
  <c r="L573" i="44"/>
  <c r="L1154" i="44" s="1"/>
  <c r="N573" i="44"/>
  <c r="N1154" i="44" s="1"/>
  <c r="R573" i="44"/>
  <c r="R1154" i="44" s="1"/>
  <c r="M573" i="44"/>
  <c r="M1154" i="44" s="1"/>
  <c r="X573" i="44"/>
  <c r="X1154" i="44" s="1"/>
  <c r="S573" i="44"/>
  <c r="S1154" i="44" s="1"/>
  <c r="G573" i="44"/>
  <c r="G1154" i="44" s="1"/>
  <c r="F573" i="44"/>
  <c r="F1154" i="44" s="1"/>
  <c r="V573" i="44"/>
  <c r="V1154" i="44" s="1"/>
  <c r="W573" i="44"/>
  <c r="W1154" i="44" s="1"/>
  <c r="U573" i="44"/>
  <c r="U1154" i="44" s="1"/>
  <c r="T573" i="44"/>
  <c r="T1154" i="44" s="1"/>
  <c r="W568" i="44"/>
  <c r="W1149" i="44" s="1"/>
  <c r="G568" i="44"/>
  <c r="G1149" i="44" s="1"/>
  <c r="L568" i="44"/>
  <c r="L1149" i="44" s="1"/>
  <c r="S568" i="44"/>
  <c r="S1149" i="44" s="1"/>
  <c r="I568" i="44"/>
  <c r="I1149" i="44" s="1"/>
  <c r="R568" i="44"/>
  <c r="R1149" i="44" s="1"/>
  <c r="N568" i="44"/>
  <c r="N1149" i="44" s="1"/>
  <c r="F568" i="44"/>
  <c r="F1149" i="44" s="1"/>
  <c r="H568" i="44"/>
  <c r="H1149" i="44" s="1"/>
  <c r="V568" i="44"/>
  <c r="V1149" i="44" s="1"/>
  <c r="U568" i="44"/>
  <c r="U1149" i="44" s="1"/>
  <c r="X568" i="44"/>
  <c r="X1149" i="44" s="1"/>
  <c r="M568" i="44"/>
  <c r="M1149" i="44" s="1"/>
  <c r="T568" i="44"/>
  <c r="T1149" i="44" s="1"/>
  <c r="I285" i="44"/>
  <c r="I866" i="44" s="1"/>
  <c r="S285" i="44"/>
  <c r="S866" i="44" s="1"/>
  <c r="N285" i="44"/>
  <c r="N866" i="44" s="1"/>
  <c r="F285" i="44"/>
  <c r="F866" i="44" s="1"/>
  <c r="V285" i="44"/>
  <c r="V866" i="44" s="1"/>
  <c r="L285" i="44"/>
  <c r="L866" i="44" s="1"/>
  <c r="W285" i="44"/>
  <c r="W866" i="44" s="1"/>
  <c r="M285" i="44"/>
  <c r="M866" i="44" s="1"/>
  <c r="H285" i="44"/>
  <c r="H866" i="44" s="1"/>
  <c r="R285" i="44"/>
  <c r="R866" i="44" s="1"/>
  <c r="T285" i="44"/>
  <c r="T866" i="44" s="1"/>
  <c r="G285" i="44"/>
  <c r="G866" i="44" s="1"/>
  <c r="U285" i="44"/>
  <c r="U866" i="44" s="1"/>
  <c r="X285" i="44"/>
  <c r="X866" i="44" s="1"/>
  <c r="S575" i="44"/>
  <c r="S1156" i="44" s="1"/>
  <c r="L575" i="44"/>
  <c r="L1156" i="44" s="1"/>
  <c r="V575" i="44"/>
  <c r="V1156" i="44" s="1"/>
  <c r="U575" i="44"/>
  <c r="U1156" i="44" s="1"/>
  <c r="H575" i="44"/>
  <c r="H1156" i="44" s="1"/>
  <c r="N575" i="44"/>
  <c r="N1156" i="44" s="1"/>
  <c r="M575" i="44"/>
  <c r="M1156" i="44" s="1"/>
  <c r="I575" i="44"/>
  <c r="I1156" i="44" s="1"/>
  <c r="G575" i="44"/>
  <c r="G1156" i="44" s="1"/>
  <c r="W575" i="44"/>
  <c r="W1156" i="44" s="1"/>
  <c r="X575" i="44"/>
  <c r="X1156" i="44" s="1"/>
  <c r="T575" i="44"/>
  <c r="T1156" i="44" s="1"/>
  <c r="F575" i="44"/>
  <c r="R575" i="44"/>
  <c r="R1156" i="44" s="1"/>
  <c r="H277" i="44"/>
  <c r="H858" i="44" s="1"/>
  <c r="N277" i="44"/>
  <c r="N858" i="44" s="1"/>
  <c r="U277" i="44"/>
  <c r="U858" i="44" s="1"/>
  <c r="W277" i="44"/>
  <c r="W858" i="44" s="1"/>
  <c r="G277" i="44"/>
  <c r="G858" i="44" s="1"/>
  <c r="I277" i="44"/>
  <c r="I858" i="44" s="1"/>
  <c r="X277" i="44"/>
  <c r="X858" i="44" s="1"/>
  <c r="S277" i="44"/>
  <c r="S858" i="44" s="1"/>
  <c r="F277" i="44"/>
  <c r="T277" i="44"/>
  <c r="T858" i="44" s="1"/>
  <c r="R277" i="44"/>
  <c r="R858" i="44" s="1"/>
  <c r="M277" i="44"/>
  <c r="M858" i="44" s="1"/>
  <c r="L277" i="44"/>
  <c r="V277" i="44"/>
  <c r="V858" i="44" s="1"/>
  <c r="R577" i="44"/>
  <c r="R1158" i="44" s="1"/>
  <c r="W577" i="44"/>
  <c r="W1158" i="44" s="1"/>
  <c r="F577" i="44"/>
  <c r="F1158" i="44" s="1"/>
  <c r="L577" i="44"/>
  <c r="L1158" i="44" s="1"/>
  <c r="V577" i="44"/>
  <c r="V1158" i="44" s="1"/>
  <c r="S577" i="44"/>
  <c r="S1158" i="44" s="1"/>
  <c r="T577" i="44"/>
  <c r="T1158" i="44" s="1"/>
  <c r="M577" i="44"/>
  <c r="M1158" i="44" s="1"/>
  <c r="G577" i="44"/>
  <c r="G1158" i="44" s="1"/>
  <c r="X577" i="44"/>
  <c r="X1158" i="44" s="1"/>
  <c r="N577" i="44"/>
  <c r="N1158" i="44" s="1"/>
  <c r="I577" i="44"/>
  <c r="I1158" i="44" s="1"/>
  <c r="H577" i="44"/>
  <c r="U577" i="44"/>
  <c r="U1158" i="44" s="1"/>
  <c r="F571" i="44"/>
  <c r="F1152" i="44" s="1"/>
  <c r="W571" i="44"/>
  <c r="W1152" i="44" s="1"/>
  <c r="I571" i="44"/>
  <c r="I1152" i="44" s="1"/>
  <c r="V571" i="44"/>
  <c r="V1152" i="44" s="1"/>
  <c r="R571" i="44"/>
  <c r="R1152" i="44" s="1"/>
  <c r="G571" i="44"/>
  <c r="G1152" i="44" s="1"/>
  <c r="L571" i="44"/>
  <c r="L1152" i="44" s="1"/>
  <c r="S571" i="44"/>
  <c r="S1152" i="44" s="1"/>
  <c r="H571" i="44"/>
  <c r="H1152" i="44" s="1"/>
  <c r="T571" i="44"/>
  <c r="T1152" i="44" s="1"/>
  <c r="M571" i="44"/>
  <c r="M1152" i="44" s="1"/>
  <c r="N571" i="44"/>
  <c r="N1152" i="44" s="1"/>
  <c r="X571" i="44"/>
  <c r="X1152" i="44" s="1"/>
  <c r="U571" i="44"/>
  <c r="U1152" i="44" s="1"/>
  <c r="X565" i="44"/>
  <c r="X1146" i="44" s="1"/>
  <c r="L565" i="44"/>
  <c r="L1146" i="44" s="1"/>
  <c r="F565" i="44"/>
  <c r="F1146" i="44" s="1"/>
  <c r="S565" i="44"/>
  <c r="S1146" i="44" s="1"/>
  <c r="H565" i="44"/>
  <c r="H1146" i="44" s="1"/>
  <c r="V565" i="44"/>
  <c r="V1146" i="44" s="1"/>
  <c r="T565" i="44"/>
  <c r="T1146" i="44" s="1"/>
  <c r="M565" i="44"/>
  <c r="M1146" i="44" s="1"/>
  <c r="W565" i="44"/>
  <c r="W1146" i="44" s="1"/>
  <c r="G565" i="44"/>
  <c r="G1146" i="44" s="1"/>
  <c r="U565" i="44"/>
  <c r="U1146" i="44" s="1"/>
  <c r="I565" i="44"/>
  <c r="I1146" i="44" s="1"/>
  <c r="N565" i="44"/>
  <c r="N1146" i="44" s="1"/>
  <c r="R565" i="44"/>
  <c r="R1146" i="44" s="1"/>
  <c r="T273" i="44"/>
  <c r="T854" i="44" s="1"/>
  <c r="F273" i="44"/>
  <c r="F854" i="44" s="1"/>
  <c r="N273" i="44"/>
  <c r="N854" i="44" s="1"/>
  <c r="M273" i="44"/>
  <c r="M854" i="44" s="1"/>
  <c r="V273" i="44"/>
  <c r="V854" i="44" s="1"/>
  <c r="S273" i="44"/>
  <c r="S854" i="44" s="1"/>
  <c r="W273" i="44"/>
  <c r="W854" i="44" s="1"/>
  <c r="X273" i="44"/>
  <c r="X854" i="44" s="1"/>
  <c r="H273" i="44"/>
  <c r="H854" i="44" s="1"/>
  <c r="R273" i="44"/>
  <c r="R854" i="44" s="1"/>
  <c r="L273" i="44"/>
  <c r="G273" i="44"/>
  <c r="G854" i="44" s="1"/>
  <c r="I273" i="44"/>
  <c r="I854" i="44" s="1"/>
  <c r="U273" i="44"/>
  <c r="U854" i="44" s="1"/>
  <c r="I572" i="44"/>
  <c r="I1153" i="44" s="1"/>
  <c r="H572" i="44"/>
  <c r="H1153" i="44" s="1"/>
  <c r="X572" i="44"/>
  <c r="X1153" i="44" s="1"/>
  <c r="U572" i="44"/>
  <c r="U1153" i="44" s="1"/>
  <c r="R572" i="44"/>
  <c r="R1153" i="44" s="1"/>
  <c r="F572" i="44"/>
  <c r="F1153" i="44" s="1"/>
  <c r="V572" i="44"/>
  <c r="V1153" i="44" s="1"/>
  <c r="N572" i="44"/>
  <c r="N1153" i="44" s="1"/>
  <c r="L572" i="44"/>
  <c r="L1153" i="44" s="1"/>
  <c r="W572" i="44"/>
  <c r="W1153" i="44" s="1"/>
  <c r="T572" i="44"/>
  <c r="T1153" i="44" s="1"/>
  <c r="S572" i="44"/>
  <c r="S1153" i="44" s="1"/>
  <c r="G572" i="44"/>
  <c r="G1153" i="44" s="1"/>
  <c r="M572" i="44"/>
  <c r="M1153" i="44" s="1"/>
  <c r="W574" i="44"/>
  <c r="W1155" i="44" s="1"/>
  <c r="V574" i="44"/>
  <c r="V1155" i="44" s="1"/>
  <c r="S574" i="44"/>
  <c r="S1155" i="44" s="1"/>
  <c r="G574" i="44"/>
  <c r="G1155" i="44" s="1"/>
  <c r="T574" i="44"/>
  <c r="T1155" i="44" s="1"/>
  <c r="U574" i="44"/>
  <c r="U1155" i="44" s="1"/>
  <c r="N574" i="44"/>
  <c r="N1155" i="44" s="1"/>
  <c r="L574" i="44"/>
  <c r="L1155" i="44" s="1"/>
  <c r="X574" i="44"/>
  <c r="X1155" i="44" s="1"/>
  <c r="R574" i="44"/>
  <c r="R1155" i="44" s="1"/>
  <c r="F574" i="44"/>
  <c r="F1155" i="44" s="1"/>
  <c r="H574" i="44"/>
  <c r="H1155" i="44" s="1"/>
  <c r="I574" i="44"/>
  <c r="I1155" i="44" s="1"/>
  <c r="M574" i="44"/>
  <c r="M1155" i="44" s="1"/>
  <c r="T578" i="44"/>
  <c r="T1159" i="44" s="1"/>
  <c r="V578" i="44"/>
  <c r="V1159" i="44" s="1"/>
  <c r="U578" i="44"/>
  <c r="U1159" i="44" s="1"/>
  <c r="M578" i="44"/>
  <c r="M1159" i="44" s="1"/>
  <c r="N578" i="44"/>
  <c r="N1159" i="44" s="1"/>
  <c r="G578" i="44"/>
  <c r="G1159" i="44" s="1"/>
  <c r="S578" i="44"/>
  <c r="S1159" i="44" s="1"/>
  <c r="L578" i="44"/>
  <c r="L1159" i="44" s="1"/>
  <c r="R578" i="44"/>
  <c r="R1159" i="44" s="1"/>
  <c r="I578" i="44"/>
  <c r="I1159" i="44" s="1"/>
  <c r="F578" i="44"/>
  <c r="F1159" i="44" s="1"/>
  <c r="H578" i="44"/>
  <c r="H1159" i="44" s="1"/>
  <c r="X578" i="44"/>
  <c r="X1159" i="44" s="1"/>
  <c r="W578" i="44"/>
  <c r="W1159" i="44" s="1"/>
  <c r="G567" i="44"/>
  <c r="G1148" i="44" s="1"/>
  <c r="X567" i="44"/>
  <c r="X1148" i="44" s="1"/>
  <c r="L567" i="44"/>
  <c r="L1148" i="44" s="1"/>
  <c r="H567" i="44"/>
  <c r="H1148" i="44" s="1"/>
  <c r="V567" i="44"/>
  <c r="V1148" i="44" s="1"/>
  <c r="R567" i="44"/>
  <c r="R1148" i="44" s="1"/>
  <c r="I567" i="44"/>
  <c r="I1148" i="44" s="1"/>
  <c r="T567" i="44"/>
  <c r="T1148" i="44" s="1"/>
  <c r="N567" i="44"/>
  <c r="N1148" i="44" s="1"/>
  <c r="S567" i="44"/>
  <c r="S1148" i="44" s="1"/>
  <c r="F567" i="44"/>
  <c r="F1148" i="44" s="1"/>
  <c r="U567" i="44"/>
  <c r="U1148" i="44" s="1"/>
  <c r="W567" i="44"/>
  <c r="W1148" i="44" s="1"/>
  <c r="M567" i="44"/>
  <c r="M1148" i="44" s="1"/>
  <c r="T291" i="44"/>
  <c r="T872" i="44" s="1"/>
  <c r="S291" i="44"/>
  <c r="S872" i="44" s="1"/>
  <c r="R291" i="44"/>
  <c r="R872" i="44" s="1"/>
  <c r="W291" i="44"/>
  <c r="W872" i="44" s="1"/>
  <c r="V291" i="44"/>
  <c r="V872" i="44" s="1"/>
  <c r="M291" i="44"/>
  <c r="M872" i="44" s="1"/>
  <c r="L291" i="44"/>
  <c r="L872" i="44" s="1"/>
  <c r="U291" i="44"/>
  <c r="U872" i="44" s="1"/>
  <c r="G291" i="44"/>
  <c r="G872" i="44" s="1"/>
  <c r="H291" i="44"/>
  <c r="H872" i="44" s="1"/>
  <c r="I291" i="44"/>
  <c r="I872" i="44" s="1"/>
  <c r="F291" i="44"/>
  <c r="X291" i="44"/>
  <c r="X872" i="44" s="1"/>
  <c r="N291" i="44"/>
  <c r="V558" i="44"/>
  <c r="V1139" i="44" s="1"/>
  <c r="T558" i="44"/>
  <c r="T1139" i="44" s="1"/>
  <c r="N558" i="44"/>
  <c r="N1139" i="44" s="1"/>
  <c r="U558" i="44"/>
  <c r="U1139" i="44" s="1"/>
  <c r="S558" i="44"/>
  <c r="S1139" i="44" s="1"/>
  <c r="I558" i="44"/>
  <c r="I1139" i="44" s="1"/>
  <c r="W558" i="44"/>
  <c r="W1139" i="44" s="1"/>
  <c r="L558" i="44"/>
  <c r="L1139" i="44" s="1"/>
  <c r="H558" i="44"/>
  <c r="H1139" i="44" s="1"/>
  <c r="X558" i="44"/>
  <c r="X1139" i="44" s="1"/>
  <c r="F558" i="44"/>
  <c r="F1139" i="44" s="1"/>
  <c r="G558" i="44"/>
  <c r="G1139" i="44" s="1"/>
  <c r="M558" i="44"/>
  <c r="M1139" i="44" s="1"/>
  <c r="R558" i="44"/>
  <c r="R1139" i="44" s="1"/>
  <c r="H563" i="44"/>
  <c r="H1144" i="44" s="1"/>
  <c r="S563" i="44"/>
  <c r="S1144" i="44" s="1"/>
  <c r="L563" i="44"/>
  <c r="L1144" i="44" s="1"/>
  <c r="I563" i="44"/>
  <c r="I1144" i="44" s="1"/>
  <c r="W563" i="44"/>
  <c r="W1144" i="44" s="1"/>
  <c r="R563" i="44"/>
  <c r="R1144" i="44" s="1"/>
  <c r="N563" i="44"/>
  <c r="N1144" i="44" s="1"/>
  <c r="U563" i="44"/>
  <c r="U1144" i="44" s="1"/>
  <c r="G563" i="44"/>
  <c r="G1144" i="44" s="1"/>
  <c r="M563" i="44"/>
  <c r="M1144" i="44" s="1"/>
  <c r="T563" i="44"/>
  <c r="T1144" i="44" s="1"/>
  <c r="X563" i="44"/>
  <c r="X1144" i="44" s="1"/>
  <c r="V563" i="44"/>
  <c r="V1144" i="44" s="1"/>
  <c r="F563" i="44"/>
  <c r="F1144" i="44" s="1"/>
  <c r="V570" i="44"/>
  <c r="V1151" i="44" s="1"/>
  <c r="N570" i="44"/>
  <c r="N1151" i="44" s="1"/>
  <c r="X570" i="44"/>
  <c r="X1151" i="44" s="1"/>
  <c r="S570" i="44"/>
  <c r="S1151" i="44" s="1"/>
  <c r="W570" i="44"/>
  <c r="W1151" i="44" s="1"/>
  <c r="U570" i="44"/>
  <c r="U1151" i="44" s="1"/>
  <c r="R570" i="44"/>
  <c r="R1151" i="44" s="1"/>
  <c r="L570" i="44"/>
  <c r="L1151" i="44" s="1"/>
  <c r="T570" i="44"/>
  <c r="T1151" i="44" s="1"/>
  <c r="G570" i="44"/>
  <c r="G1151" i="44" s="1"/>
  <c r="F570" i="44"/>
  <c r="F1151" i="44" s="1"/>
  <c r="I570" i="44"/>
  <c r="I1151" i="44" s="1"/>
  <c r="H570" i="44"/>
  <c r="H1151" i="44" s="1"/>
  <c r="M570" i="44"/>
  <c r="M1151" i="44" s="1"/>
  <c r="I561" i="44"/>
  <c r="I1142" i="44" s="1"/>
  <c r="X561" i="44"/>
  <c r="X1142" i="44" s="1"/>
  <c r="N561" i="44"/>
  <c r="N1142" i="44" s="1"/>
  <c r="R561" i="44"/>
  <c r="R1142" i="44" s="1"/>
  <c r="H561" i="44"/>
  <c r="H1142" i="44" s="1"/>
  <c r="V561" i="44"/>
  <c r="V1142" i="44" s="1"/>
  <c r="T561" i="44"/>
  <c r="T1142" i="44" s="1"/>
  <c r="U561" i="44"/>
  <c r="U1142" i="44" s="1"/>
  <c r="S561" i="44"/>
  <c r="S1142" i="44" s="1"/>
  <c r="M561" i="44"/>
  <c r="M1142" i="44" s="1"/>
  <c r="F561" i="44"/>
  <c r="F1142" i="44" s="1"/>
  <c r="W561" i="44"/>
  <c r="W1142" i="44" s="1"/>
  <c r="L561" i="44"/>
  <c r="L1142" i="44" s="1"/>
  <c r="G561" i="44"/>
  <c r="G1142" i="44" s="1"/>
  <c r="H556" i="44"/>
  <c r="H1137" i="44" s="1"/>
  <c r="R556" i="44"/>
  <c r="R1137" i="44" s="1"/>
  <c r="T556" i="44"/>
  <c r="T1137" i="44" s="1"/>
  <c r="V556" i="44"/>
  <c r="V1137" i="44" s="1"/>
  <c r="G556" i="44"/>
  <c r="G1137" i="44" s="1"/>
  <c r="I556" i="44"/>
  <c r="I1137" i="44" s="1"/>
  <c r="N556" i="44"/>
  <c r="N1137" i="44" s="1"/>
  <c r="M556" i="44"/>
  <c r="M1137" i="44" s="1"/>
  <c r="U556" i="44"/>
  <c r="U1137" i="44" s="1"/>
  <c r="W556" i="44"/>
  <c r="W1137" i="44" s="1"/>
  <c r="L556" i="44"/>
  <c r="S556" i="44"/>
  <c r="S1137" i="44" s="1"/>
  <c r="X556" i="44"/>
  <c r="X1137" i="44" s="1"/>
  <c r="F556" i="44"/>
  <c r="M284" i="44"/>
  <c r="M865" i="44" s="1"/>
  <c r="S284" i="44"/>
  <c r="S865" i="44" s="1"/>
  <c r="X284" i="44"/>
  <c r="X865" i="44" s="1"/>
  <c r="N284" i="44"/>
  <c r="N865" i="44" s="1"/>
  <c r="U284" i="44"/>
  <c r="U865" i="44" s="1"/>
  <c r="I284" i="44"/>
  <c r="I865" i="44" s="1"/>
  <c r="G284" i="44"/>
  <c r="G865" i="44" s="1"/>
  <c r="L284" i="44"/>
  <c r="R284" i="44"/>
  <c r="R865" i="44" s="1"/>
  <c r="T284" i="44"/>
  <c r="T865" i="44" s="1"/>
  <c r="V284" i="44"/>
  <c r="V865" i="44" s="1"/>
  <c r="F284" i="44"/>
  <c r="F865" i="44" s="1"/>
  <c r="W284" i="44"/>
  <c r="W865" i="44" s="1"/>
  <c r="H284" i="44"/>
  <c r="H865" i="44" s="1"/>
  <c r="T272" i="44"/>
  <c r="T853" i="44" s="1"/>
  <c r="V272" i="44"/>
  <c r="V853" i="44" s="1"/>
  <c r="I272" i="44"/>
  <c r="I853" i="44" s="1"/>
  <c r="M272" i="44"/>
  <c r="M853" i="44" s="1"/>
  <c r="F272" i="44"/>
  <c r="F853" i="44" s="1"/>
  <c r="H272" i="44"/>
  <c r="H853" i="44" s="1"/>
  <c r="U272" i="44"/>
  <c r="U853" i="44" s="1"/>
  <c r="X272" i="44"/>
  <c r="X853" i="44" s="1"/>
  <c r="W272" i="44"/>
  <c r="W853" i="44" s="1"/>
  <c r="N272" i="44"/>
  <c r="N853" i="44" s="1"/>
  <c r="G272" i="44"/>
  <c r="G853" i="44" s="1"/>
  <c r="R272" i="44"/>
  <c r="R853" i="44" s="1"/>
  <c r="S272" i="44"/>
  <c r="S853" i="44" s="1"/>
  <c r="L272" i="44"/>
  <c r="W274" i="44"/>
  <c r="W855" i="44" s="1"/>
  <c r="G274" i="44"/>
  <c r="G855" i="44" s="1"/>
  <c r="S274" i="44"/>
  <c r="S855" i="44" s="1"/>
  <c r="R274" i="44"/>
  <c r="R855" i="44" s="1"/>
  <c r="V274" i="44"/>
  <c r="V855" i="44" s="1"/>
  <c r="T274" i="44"/>
  <c r="T855" i="44" s="1"/>
  <c r="H274" i="44"/>
  <c r="H855" i="44" s="1"/>
  <c r="U274" i="44"/>
  <c r="U855" i="44" s="1"/>
  <c r="N274" i="44"/>
  <c r="N855" i="44" s="1"/>
  <c r="X274" i="44"/>
  <c r="X855" i="44" s="1"/>
  <c r="L274" i="44"/>
  <c r="L855" i="44" s="1"/>
  <c r="M274" i="44"/>
  <c r="M855" i="44" s="1"/>
  <c r="I274" i="44"/>
  <c r="I855" i="44" s="1"/>
  <c r="F274" i="44"/>
  <c r="W275" i="44"/>
  <c r="W856" i="44" s="1"/>
  <c r="S275" i="44"/>
  <c r="S856" i="44" s="1"/>
  <c r="T275" i="44"/>
  <c r="T856" i="44" s="1"/>
  <c r="G275" i="44"/>
  <c r="G856" i="44" s="1"/>
  <c r="V275" i="44"/>
  <c r="V856" i="44" s="1"/>
  <c r="R275" i="44"/>
  <c r="R856" i="44" s="1"/>
  <c r="F275" i="44"/>
  <c r="F856" i="44" s="1"/>
  <c r="U275" i="44"/>
  <c r="U856" i="44" s="1"/>
  <c r="N275" i="44"/>
  <c r="N856" i="44" s="1"/>
  <c r="I275" i="44"/>
  <c r="I856" i="44" s="1"/>
  <c r="X275" i="44"/>
  <c r="X856" i="44" s="1"/>
  <c r="H275" i="44"/>
  <c r="H856" i="44" s="1"/>
  <c r="L275" i="44"/>
  <c r="L856" i="44" s="1"/>
  <c r="M275" i="44"/>
  <c r="M856" i="44" s="1"/>
  <c r="H559" i="44"/>
  <c r="H1140" i="44" s="1"/>
  <c r="F559" i="44"/>
  <c r="F1140" i="44" s="1"/>
  <c r="M559" i="44"/>
  <c r="M1140" i="44" s="1"/>
  <c r="G559" i="44"/>
  <c r="G1140" i="44" s="1"/>
  <c r="W559" i="44"/>
  <c r="W1140" i="44" s="1"/>
  <c r="X559" i="44"/>
  <c r="X1140" i="44" s="1"/>
  <c r="S559" i="44"/>
  <c r="S1140" i="44" s="1"/>
  <c r="R559" i="44"/>
  <c r="R1140" i="44" s="1"/>
  <c r="U559" i="44"/>
  <c r="U1140" i="44" s="1"/>
  <c r="L559" i="44"/>
  <c r="L1140" i="44" s="1"/>
  <c r="N559" i="44"/>
  <c r="N1140" i="44" s="1"/>
  <c r="V559" i="44"/>
  <c r="V1140" i="44" s="1"/>
  <c r="T559" i="44"/>
  <c r="T1140" i="44" s="1"/>
  <c r="I559" i="44"/>
  <c r="I1140" i="44" s="1"/>
  <c r="T287" i="44"/>
  <c r="T868" i="44" s="1"/>
  <c r="I287" i="44"/>
  <c r="I868" i="44" s="1"/>
  <c r="G287" i="44"/>
  <c r="G868" i="44" s="1"/>
  <c r="N287" i="44"/>
  <c r="N868" i="44" s="1"/>
  <c r="L287" i="44"/>
  <c r="L868" i="44" s="1"/>
  <c r="F287" i="44"/>
  <c r="F868" i="44" s="1"/>
  <c r="H287" i="44"/>
  <c r="H868" i="44" s="1"/>
  <c r="W287" i="44"/>
  <c r="W868" i="44" s="1"/>
  <c r="M287" i="44"/>
  <c r="M868" i="44" s="1"/>
  <c r="V287" i="44"/>
  <c r="V868" i="44" s="1"/>
  <c r="R287" i="44"/>
  <c r="R868" i="44" s="1"/>
  <c r="U287" i="44"/>
  <c r="U868" i="44" s="1"/>
  <c r="S287" i="44"/>
  <c r="S868" i="44" s="1"/>
  <c r="X287" i="44"/>
  <c r="X868" i="44" s="1"/>
  <c r="S290" i="44"/>
  <c r="S871" i="44" s="1"/>
  <c r="H290" i="44"/>
  <c r="H871" i="44" s="1"/>
  <c r="M290" i="44"/>
  <c r="M871" i="44" s="1"/>
  <c r="W290" i="44"/>
  <c r="W871" i="44" s="1"/>
  <c r="I290" i="44"/>
  <c r="I871" i="44" s="1"/>
  <c r="T290" i="44"/>
  <c r="T871" i="44" s="1"/>
  <c r="R290" i="44"/>
  <c r="R871" i="44" s="1"/>
  <c r="F290" i="44"/>
  <c r="F871" i="44" s="1"/>
  <c r="L290" i="44"/>
  <c r="L871" i="44" s="1"/>
  <c r="U290" i="44"/>
  <c r="U871" i="44" s="1"/>
  <c r="V290" i="44"/>
  <c r="V871" i="44" s="1"/>
  <c r="X290" i="44"/>
  <c r="X871" i="44" s="1"/>
  <c r="G290" i="44"/>
  <c r="G871" i="44" s="1"/>
  <c r="N290" i="44"/>
  <c r="N871" i="44" s="1"/>
  <c r="X270" i="44"/>
  <c r="X851" i="44" s="1"/>
  <c r="I270" i="44"/>
  <c r="I851" i="44" s="1"/>
  <c r="H270" i="44"/>
  <c r="H851" i="44" s="1"/>
  <c r="V270" i="44"/>
  <c r="V851" i="44" s="1"/>
  <c r="R270" i="44"/>
  <c r="R851" i="44" s="1"/>
  <c r="M270" i="44"/>
  <c r="M851" i="44" s="1"/>
  <c r="N270" i="44"/>
  <c r="N851" i="44" s="1"/>
  <c r="W270" i="44"/>
  <c r="W851" i="44" s="1"/>
  <c r="G270" i="44"/>
  <c r="G851" i="44" s="1"/>
  <c r="U270" i="44"/>
  <c r="U851" i="44" s="1"/>
  <c r="S270" i="44"/>
  <c r="S851" i="44" s="1"/>
  <c r="F270" i="44"/>
  <c r="L270" i="44"/>
  <c r="T270" i="44"/>
  <c r="T851" i="44" s="1"/>
  <c r="W282" i="44"/>
  <c r="W863" i="44" s="1"/>
  <c r="M282" i="44"/>
  <c r="M863" i="44" s="1"/>
  <c r="H282" i="44"/>
  <c r="H863" i="44" s="1"/>
  <c r="V282" i="44"/>
  <c r="V863" i="44" s="1"/>
  <c r="T282" i="44"/>
  <c r="T863" i="44" s="1"/>
  <c r="X282" i="44"/>
  <c r="X863" i="44" s="1"/>
  <c r="N282" i="44"/>
  <c r="N863" i="44" s="1"/>
  <c r="F282" i="44"/>
  <c r="F863" i="44" s="1"/>
  <c r="U282" i="44"/>
  <c r="U863" i="44" s="1"/>
  <c r="R282" i="44"/>
  <c r="R863" i="44" s="1"/>
  <c r="L282" i="44"/>
  <c r="G282" i="44"/>
  <c r="G863" i="44" s="1"/>
  <c r="I282" i="44"/>
  <c r="I863" i="44" s="1"/>
  <c r="S282" i="44"/>
  <c r="S863" i="44" s="1"/>
  <c r="W564" i="44"/>
  <c r="W1145" i="44" s="1"/>
  <c r="H564" i="44"/>
  <c r="H1145" i="44" s="1"/>
  <c r="S564" i="44"/>
  <c r="S1145" i="44" s="1"/>
  <c r="U564" i="44"/>
  <c r="U1145" i="44" s="1"/>
  <c r="N564" i="44"/>
  <c r="N1145" i="44" s="1"/>
  <c r="L564" i="44"/>
  <c r="L1145" i="44" s="1"/>
  <c r="F564" i="44"/>
  <c r="F1145" i="44" s="1"/>
  <c r="X564" i="44"/>
  <c r="X1145" i="44" s="1"/>
  <c r="I564" i="44"/>
  <c r="I1145" i="44" s="1"/>
  <c r="V564" i="44"/>
  <c r="V1145" i="44" s="1"/>
  <c r="T564" i="44"/>
  <c r="T1145" i="44" s="1"/>
  <c r="R564" i="44"/>
  <c r="R1145" i="44" s="1"/>
  <c r="M564" i="44"/>
  <c r="M1145" i="44" s="1"/>
  <c r="G564" i="44"/>
  <c r="G1145" i="44" s="1"/>
  <c r="W576" i="44"/>
  <c r="W1157" i="44" s="1"/>
  <c r="X576" i="44"/>
  <c r="X1157" i="44" s="1"/>
  <c r="L576" i="44"/>
  <c r="L1157" i="44" s="1"/>
  <c r="I576" i="44"/>
  <c r="I1157" i="44" s="1"/>
  <c r="N576" i="44"/>
  <c r="N1157" i="44" s="1"/>
  <c r="M576" i="44"/>
  <c r="M1157" i="44" s="1"/>
  <c r="F576" i="44"/>
  <c r="F1157" i="44" s="1"/>
  <c r="H576" i="44"/>
  <c r="H1157" i="44" s="1"/>
  <c r="T576" i="44"/>
  <c r="T1157" i="44" s="1"/>
  <c r="R576" i="44"/>
  <c r="R1157" i="44" s="1"/>
  <c r="S576" i="44"/>
  <c r="S1157" i="44" s="1"/>
  <c r="U576" i="44"/>
  <c r="U1157" i="44" s="1"/>
  <c r="V576" i="44"/>
  <c r="V1157" i="44" s="1"/>
  <c r="G576" i="44"/>
  <c r="G1157" i="44" s="1"/>
  <c r="H566" i="44"/>
  <c r="H1147" i="44" s="1"/>
  <c r="U566" i="44"/>
  <c r="U1147" i="44" s="1"/>
  <c r="G566" i="44"/>
  <c r="G1147" i="44" s="1"/>
  <c r="M566" i="44"/>
  <c r="M1147" i="44" s="1"/>
  <c r="L566" i="44"/>
  <c r="L1147" i="44" s="1"/>
  <c r="I566" i="44"/>
  <c r="I1147" i="44" s="1"/>
  <c r="V566" i="44"/>
  <c r="V1147" i="44" s="1"/>
  <c r="N566" i="44"/>
  <c r="N1147" i="44" s="1"/>
  <c r="S566" i="44"/>
  <c r="S1147" i="44" s="1"/>
  <c r="X566" i="44"/>
  <c r="X1147" i="44" s="1"/>
  <c r="F566" i="44"/>
  <c r="F1147" i="44" s="1"/>
  <c r="W566" i="44"/>
  <c r="W1147" i="44" s="1"/>
  <c r="T566" i="44"/>
  <c r="T1147" i="44" s="1"/>
  <c r="R566" i="44"/>
  <c r="R1147" i="44" s="1"/>
  <c r="M276" i="44"/>
  <c r="M857" i="44" s="1"/>
  <c r="G276" i="44"/>
  <c r="G857" i="44" s="1"/>
  <c r="L276" i="44"/>
  <c r="L857" i="44" s="1"/>
  <c r="S276" i="44"/>
  <c r="S857" i="44" s="1"/>
  <c r="H276" i="44"/>
  <c r="H857" i="44" s="1"/>
  <c r="R276" i="44"/>
  <c r="R857" i="44" s="1"/>
  <c r="T276" i="44"/>
  <c r="T857" i="44" s="1"/>
  <c r="V276" i="44"/>
  <c r="V857" i="44" s="1"/>
  <c r="N276" i="44"/>
  <c r="N857" i="44" s="1"/>
  <c r="X276" i="44"/>
  <c r="X857" i="44" s="1"/>
  <c r="I276" i="44"/>
  <c r="I857" i="44" s="1"/>
  <c r="F276" i="44"/>
  <c r="W276" i="44"/>
  <c r="W857" i="44" s="1"/>
  <c r="U276" i="44"/>
  <c r="U857" i="44" s="1"/>
  <c r="H288" i="44"/>
  <c r="H869" i="44" s="1"/>
  <c r="I288" i="44"/>
  <c r="I869" i="44" s="1"/>
  <c r="M288" i="44"/>
  <c r="M869" i="44" s="1"/>
  <c r="T288" i="44"/>
  <c r="T869" i="44" s="1"/>
  <c r="R288" i="44"/>
  <c r="R869" i="44" s="1"/>
  <c r="S288" i="44"/>
  <c r="S869" i="44" s="1"/>
  <c r="W288" i="44"/>
  <c r="W869" i="44" s="1"/>
  <c r="U288" i="44"/>
  <c r="U869" i="44" s="1"/>
  <c r="N288" i="44"/>
  <c r="N869" i="44" s="1"/>
  <c r="V288" i="44"/>
  <c r="V869" i="44" s="1"/>
  <c r="F288" i="44"/>
  <c r="F869" i="44" s="1"/>
  <c r="G288" i="44"/>
  <c r="G869" i="44" s="1"/>
  <c r="L288" i="44"/>
  <c r="L869" i="44" s="1"/>
  <c r="X288" i="44"/>
  <c r="X869" i="44" s="1"/>
  <c r="R9" i="44"/>
  <c r="R590" i="44" s="1"/>
  <c r="G9" i="44"/>
  <c r="G590" i="44" s="1"/>
  <c r="W9" i="44"/>
  <c r="W590" i="44" s="1"/>
  <c r="S9" i="44"/>
  <c r="S590" i="44" s="1"/>
  <c r="X9" i="44"/>
  <c r="X590" i="44" s="1"/>
  <c r="M9" i="44"/>
  <c r="M590" i="44" s="1"/>
  <c r="F9" i="44"/>
  <c r="F590" i="44" s="1"/>
  <c r="H9" i="44"/>
  <c r="H590" i="44" s="1"/>
  <c r="L9" i="44"/>
  <c r="L590" i="44" s="1"/>
  <c r="N9" i="44"/>
  <c r="N590" i="44" s="1"/>
  <c r="T9" i="44"/>
  <c r="T590" i="44" s="1"/>
  <c r="U9" i="44"/>
  <c r="U590" i="44" s="1"/>
  <c r="I9" i="44"/>
  <c r="I590" i="44" s="1"/>
  <c r="V9" i="44"/>
  <c r="V590" i="44" s="1"/>
  <c r="T313" i="44"/>
  <c r="T894" i="44" s="1"/>
  <c r="T1295" i="44" s="1"/>
  <c r="V313" i="44"/>
  <c r="V894" i="44" s="1"/>
  <c r="F313" i="44"/>
  <c r="F894" i="44" s="1"/>
  <c r="I313" i="44"/>
  <c r="I894" i="44" s="1"/>
  <c r="R313" i="44"/>
  <c r="R894" i="44" s="1"/>
  <c r="S313" i="44"/>
  <c r="S894" i="44" s="1"/>
  <c r="G313" i="44"/>
  <c r="G894" i="44" s="1"/>
  <c r="N313" i="44"/>
  <c r="N894" i="44" s="1"/>
  <c r="L313" i="44"/>
  <c r="L894" i="44" s="1"/>
  <c r="U313" i="44"/>
  <c r="U894" i="44" s="1"/>
  <c r="H313" i="44"/>
  <c r="H894" i="44" s="1"/>
  <c r="X313" i="44"/>
  <c r="X894" i="44" s="1"/>
  <c r="W313" i="44"/>
  <c r="W894" i="44" s="1"/>
  <c r="M313" i="44"/>
  <c r="M894" i="44" s="1"/>
  <c r="H315" i="44"/>
  <c r="H896" i="44" s="1"/>
  <c r="W315" i="44"/>
  <c r="W896" i="44" s="1"/>
  <c r="S315" i="44"/>
  <c r="S896" i="44" s="1"/>
  <c r="G315" i="44"/>
  <c r="G896" i="44" s="1"/>
  <c r="F315" i="44"/>
  <c r="F896" i="44" s="1"/>
  <c r="N315" i="44"/>
  <c r="N896" i="44" s="1"/>
  <c r="U315" i="44"/>
  <c r="U896" i="44" s="1"/>
  <c r="T315" i="44"/>
  <c r="T896" i="44" s="1"/>
  <c r="M315" i="44"/>
  <c r="M896" i="44" s="1"/>
  <c r="M1297" i="44" s="1"/>
  <c r="X315" i="44"/>
  <c r="X896" i="44" s="1"/>
  <c r="V315" i="44"/>
  <c r="V896" i="44" s="1"/>
  <c r="L315" i="44"/>
  <c r="I315" i="44"/>
  <c r="I896" i="44" s="1"/>
  <c r="R315" i="44"/>
  <c r="R896" i="44" s="1"/>
  <c r="U314" i="44"/>
  <c r="U895" i="44" s="1"/>
  <c r="G314" i="44"/>
  <c r="G895" i="44" s="1"/>
  <c r="V314" i="44"/>
  <c r="V895" i="44" s="1"/>
  <c r="F314" i="44"/>
  <c r="F895" i="44" s="1"/>
  <c r="W314" i="44"/>
  <c r="W895" i="44" s="1"/>
  <c r="H314" i="44"/>
  <c r="H895" i="44" s="1"/>
  <c r="S314" i="44"/>
  <c r="S895" i="44" s="1"/>
  <c r="R314" i="44"/>
  <c r="R895" i="44" s="1"/>
  <c r="I314" i="44"/>
  <c r="I895" i="44" s="1"/>
  <c r="X314" i="44"/>
  <c r="X895" i="44" s="1"/>
  <c r="L314" i="44"/>
  <c r="L895" i="44" s="1"/>
  <c r="M314" i="44"/>
  <c r="M895" i="44" s="1"/>
  <c r="N314" i="44"/>
  <c r="N895" i="44" s="1"/>
  <c r="T314" i="44"/>
  <c r="T895" i="44" s="1"/>
  <c r="T1296" i="44" s="1"/>
  <c r="L15" i="44"/>
  <c r="L596" i="44" s="1"/>
  <c r="G15" i="44"/>
  <c r="G596" i="44" s="1"/>
  <c r="H15" i="44"/>
  <c r="H596" i="44" s="1"/>
  <c r="F15" i="44"/>
  <c r="F596" i="44" s="1"/>
  <c r="M15" i="44"/>
  <c r="M596" i="44" s="1"/>
  <c r="N15" i="44"/>
  <c r="N596" i="44" s="1"/>
  <c r="S15" i="44"/>
  <c r="S596" i="44" s="1"/>
  <c r="I15" i="44"/>
  <c r="I596" i="44" s="1"/>
  <c r="R15" i="44"/>
  <c r="R596" i="44" s="1"/>
  <c r="X15" i="44"/>
  <c r="X596" i="44" s="1"/>
  <c r="T15" i="44"/>
  <c r="T596" i="44" s="1"/>
  <c r="W15" i="44"/>
  <c r="W596" i="44" s="1"/>
  <c r="U15" i="44"/>
  <c r="U596" i="44" s="1"/>
  <c r="V15" i="44"/>
  <c r="V596" i="44" s="1"/>
  <c r="U296" i="44"/>
  <c r="U877" i="44" s="1"/>
  <c r="R296" i="44"/>
  <c r="R877" i="44" s="1"/>
  <c r="F296" i="44"/>
  <c r="F877" i="44" s="1"/>
  <c r="M296" i="44"/>
  <c r="M877" i="44" s="1"/>
  <c r="M1278" i="44" s="1"/>
  <c r="S296" i="44"/>
  <c r="S877" i="44" s="1"/>
  <c r="T296" i="44"/>
  <c r="T877" i="44" s="1"/>
  <c r="G296" i="44"/>
  <c r="G877" i="44" s="1"/>
  <c r="N296" i="44"/>
  <c r="N877" i="44" s="1"/>
  <c r="L296" i="44"/>
  <c r="L877" i="44" s="1"/>
  <c r="I296" i="44"/>
  <c r="I877" i="44" s="1"/>
  <c r="H296" i="44"/>
  <c r="H877" i="44" s="1"/>
  <c r="X296" i="44"/>
  <c r="X877" i="44" s="1"/>
  <c r="W296" i="44"/>
  <c r="W877" i="44" s="1"/>
  <c r="V296" i="44"/>
  <c r="V877" i="44" s="1"/>
  <c r="L306" i="44"/>
  <c r="L887" i="44" s="1"/>
  <c r="T306" i="44"/>
  <c r="T887" i="44" s="1"/>
  <c r="W306" i="44"/>
  <c r="W887" i="44" s="1"/>
  <c r="U306" i="44"/>
  <c r="U887" i="44" s="1"/>
  <c r="U1288" i="44" s="1"/>
  <c r="N306" i="44"/>
  <c r="N887" i="44" s="1"/>
  <c r="H306" i="44"/>
  <c r="H887" i="44" s="1"/>
  <c r="H1288" i="44" s="1"/>
  <c r="R306" i="44"/>
  <c r="R887" i="44" s="1"/>
  <c r="X306" i="44"/>
  <c r="X887" i="44" s="1"/>
  <c r="F306" i="44"/>
  <c r="F887" i="44" s="1"/>
  <c r="V306" i="44"/>
  <c r="V887" i="44" s="1"/>
  <c r="I306" i="44"/>
  <c r="I887" i="44" s="1"/>
  <c r="S306" i="44"/>
  <c r="S887" i="44" s="1"/>
  <c r="M306" i="44"/>
  <c r="M887" i="44" s="1"/>
  <c r="G306" i="44"/>
  <c r="G887" i="44" s="1"/>
  <c r="G1288" i="44" s="1"/>
  <c r="L307" i="44"/>
  <c r="L888" i="44" s="1"/>
  <c r="L1289" i="44" s="1"/>
  <c r="M307" i="44"/>
  <c r="M888" i="44" s="1"/>
  <c r="N307" i="44"/>
  <c r="N888" i="44" s="1"/>
  <c r="R307" i="44"/>
  <c r="R888" i="44" s="1"/>
  <c r="F307" i="44"/>
  <c r="F888" i="44" s="1"/>
  <c r="I307" i="44"/>
  <c r="I888" i="44" s="1"/>
  <c r="H307" i="44"/>
  <c r="H888" i="44" s="1"/>
  <c r="H1289" i="44" s="1"/>
  <c r="S307" i="44"/>
  <c r="S888" i="44" s="1"/>
  <c r="G307" i="44"/>
  <c r="G888" i="44" s="1"/>
  <c r="T307" i="44"/>
  <c r="T888" i="44" s="1"/>
  <c r="U307" i="44"/>
  <c r="U888" i="44" s="1"/>
  <c r="U1289" i="44" s="1"/>
  <c r="V307" i="44"/>
  <c r="V888" i="44" s="1"/>
  <c r="X307" i="44"/>
  <c r="X888" i="44" s="1"/>
  <c r="W307" i="44"/>
  <c r="W888" i="44" s="1"/>
  <c r="V299" i="44"/>
  <c r="V880" i="44" s="1"/>
  <c r="R299" i="44"/>
  <c r="R880" i="44" s="1"/>
  <c r="R1281" i="44" s="1"/>
  <c r="T299" i="44"/>
  <c r="T880" i="44" s="1"/>
  <c r="G299" i="44"/>
  <c r="G880" i="44" s="1"/>
  <c r="G1281" i="44" s="1"/>
  <c r="S299" i="44"/>
  <c r="S880" i="44" s="1"/>
  <c r="L299" i="44"/>
  <c r="L880" i="44" s="1"/>
  <c r="N299" i="44"/>
  <c r="N880" i="44" s="1"/>
  <c r="M299" i="44"/>
  <c r="M880" i="44" s="1"/>
  <c r="F299" i="44"/>
  <c r="F880" i="44" s="1"/>
  <c r="H299" i="44"/>
  <c r="H880" i="44" s="1"/>
  <c r="I299" i="44"/>
  <c r="I880" i="44" s="1"/>
  <c r="X299" i="44"/>
  <c r="X880" i="44" s="1"/>
  <c r="X1281" i="44" s="1"/>
  <c r="W299" i="44"/>
  <c r="W880" i="44" s="1"/>
  <c r="W1281" i="44" s="1"/>
  <c r="U299" i="44"/>
  <c r="U880" i="44" s="1"/>
  <c r="G292" i="44"/>
  <c r="G873" i="44" s="1"/>
  <c r="H292" i="44"/>
  <c r="H873" i="44" s="1"/>
  <c r="X292" i="44"/>
  <c r="X873" i="44" s="1"/>
  <c r="W292" i="44"/>
  <c r="W873" i="44" s="1"/>
  <c r="V292" i="44"/>
  <c r="V873" i="44" s="1"/>
  <c r="U292" i="44"/>
  <c r="U873" i="44" s="1"/>
  <c r="U1274" i="44" s="1"/>
  <c r="S292" i="44"/>
  <c r="S873" i="44" s="1"/>
  <c r="R292" i="44"/>
  <c r="R873" i="44" s="1"/>
  <c r="N292" i="44"/>
  <c r="N873" i="44" s="1"/>
  <c r="T292" i="44"/>
  <c r="T873" i="44" s="1"/>
  <c r="M292" i="44"/>
  <c r="M873" i="44" s="1"/>
  <c r="L292" i="44"/>
  <c r="I292" i="44"/>
  <c r="I873" i="44" s="1"/>
  <c r="F292" i="44"/>
  <c r="F873" i="44" s="1"/>
  <c r="F1274" i="44" s="1"/>
  <c r="I293" i="44"/>
  <c r="I874" i="44" s="1"/>
  <c r="H293" i="44"/>
  <c r="H874" i="44" s="1"/>
  <c r="G293" i="44"/>
  <c r="G874" i="44" s="1"/>
  <c r="G1275" i="44" s="1"/>
  <c r="M293" i="44"/>
  <c r="M874" i="44" s="1"/>
  <c r="U293" i="44"/>
  <c r="U874" i="44" s="1"/>
  <c r="N293" i="44"/>
  <c r="N874" i="44" s="1"/>
  <c r="F293" i="44"/>
  <c r="X293" i="44"/>
  <c r="X874" i="44" s="1"/>
  <c r="W293" i="44"/>
  <c r="W874" i="44" s="1"/>
  <c r="L293" i="44"/>
  <c r="V293" i="44"/>
  <c r="V874" i="44" s="1"/>
  <c r="R293" i="44"/>
  <c r="R874" i="44" s="1"/>
  <c r="S293" i="44"/>
  <c r="S874" i="44" s="1"/>
  <c r="T293" i="44"/>
  <c r="T874" i="44" s="1"/>
  <c r="L300" i="44"/>
  <c r="L881" i="44" s="1"/>
  <c r="F300" i="44"/>
  <c r="F881" i="44" s="1"/>
  <c r="X300" i="44"/>
  <c r="X881" i="44" s="1"/>
  <c r="M300" i="44"/>
  <c r="M881" i="44" s="1"/>
  <c r="T300" i="44"/>
  <c r="T881" i="44" s="1"/>
  <c r="V300" i="44"/>
  <c r="V881" i="44" s="1"/>
  <c r="W300" i="44"/>
  <c r="W881" i="44" s="1"/>
  <c r="N300" i="44"/>
  <c r="N881" i="44" s="1"/>
  <c r="N1282" i="44" s="1"/>
  <c r="I300" i="44"/>
  <c r="I881" i="44" s="1"/>
  <c r="R300" i="44"/>
  <c r="R881" i="44" s="1"/>
  <c r="H300" i="44"/>
  <c r="H881" i="44" s="1"/>
  <c r="S300" i="44"/>
  <c r="S881" i="44" s="1"/>
  <c r="U300" i="44"/>
  <c r="U881" i="44" s="1"/>
  <c r="G300" i="44"/>
  <c r="G881" i="44" s="1"/>
  <c r="R303" i="44"/>
  <c r="R884" i="44" s="1"/>
  <c r="N303" i="44"/>
  <c r="N884" i="44" s="1"/>
  <c r="M303" i="44"/>
  <c r="M884" i="44" s="1"/>
  <c r="I303" i="44"/>
  <c r="I884" i="44" s="1"/>
  <c r="I1285" i="44" s="1"/>
  <c r="W303" i="44"/>
  <c r="W884" i="44" s="1"/>
  <c r="V303" i="44"/>
  <c r="V884" i="44" s="1"/>
  <c r="U303" i="44"/>
  <c r="U884" i="44" s="1"/>
  <c r="X303" i="44"/>
  <c r="X884" i="44" s="1"/>
  <c r="T303" i="44"/>
  <c r="T884" i="44" s="1"/>
  <c r="L303" i="44"/>
  <c r="G303" i="44"/>
  <c r="G884" i="44" s="1"/>
  <c r="S303" i="44"/>
  <c r="S884" i="44" s="1"/>
  <c r="H303" i="44"/>
  <c r="H884" i="44" s="1"/>
  <c r="F303" i="44"/>
  <c r="R297" i="44"/>
  <c r="R878" i="44" s="1"/>
  <c r="X297" i="44"/>
  <c r="X878" i="44" s="1"/>
  <c r="L297" i="44"/>
  <c r="L878" i="44" s="1"/>
  <c r="I297" i="44"/>
  <c r="I878" i="44" s="1"/>
  <c r="H297" i="44"/>
  <c r="H878" i="44" s="1"/>
  <c r="T297" i="44"/>
  <c r="T878" i="44" s="1"/>
  <c r="S297" i="44"/>
  <c r="S878" i="44" s="1"/>
  <c r="S1279" i="44" s="1"/>
  <c r="V297" i="44"/>
  <c r="V878" i="44" s="1"/>
  <c r="M297" i="44"/>
  <c r="M878" i="44" s="1"/>
  <c r="W297" i="44"/>
  <c r="W878" i="44" s="1"/>
  <c r="F297" i="44"/>
  <c r="F878" i="44" s="1"/>
  <c r="G297" i="44"/>
  <c r="G878" i="44" s="1"/>
  <c r="U297" i="44"/>
  <c r="U878" i="44" s="1"/>
  <c r="U1279" i="44" s="1"/>
  <c r="N297" i="44"/>
  <c r="N878" i="44" s="1"/>
  <c r="H312" i="44"/>
  <c r="H893" i="44" s="1"/>
  <c r="G312" i="44"/>
  <c r="G893" i="44" s="1"/>
  <c r="M312" i="44"/>
  <c r="M893" i="44" s="1"/>
  <c r="N312" i="44"/>
  <c r="N893" i="44" s="1"/>
  <c r="U312" i="44"/>
  <c r="U893" i="44" s="1"/>
  <c r="R312" i="44"/>
  <c r="R893" i="44" s="1"/>
  <c r="R1294" i="44" s="1"/>
  <c r="X312" i="44"/>
  <c r="X893" i="44" s="1"/>
  <c r="W312" i="44"/>
  <c r="W893" i="44" s="1"/>
  <c r="T312" i="44"/>
  <c r="T893" i="44" s="1"/>
  <c r="I312" i="44"/>
  <c r="I893" i="44" s="1"/>
  <c r="I1294" i="44" s="1"/>
  <c r="F312" i="44"/>
  <c r="F893" i="44" s="1"/>
  <c r="V312" i="44"/>
  <c r="V893" i="44" s="1"/>
  <c r="L312" i="44"/>
  <c r="L893" i="44" s="1"/>
  <c r="S312" i="44"/>
  <c r="S893" i="44" s="1"/>
  <c r="U13" i="44"/>
  <c r="U594" i="44" s="1"/>
  <c r="R13" i="44"/>
  <c r="R594" i="44" s="1"/>
  <c r="F13" i="44"/>
  <c r="F594" i="44" s="1"/>
  <c r="N13" i="44"/>
  <c r="N594" i="44" s="1"/>
  <c r="V13" i="44"/>
  <c r="V594" i="44" s="1"/>
  <c r="X13" i="44"/>
  <c r="X594" i="44" s="1"/>
  <c r="H13" i="44"/>
  <c r="H594" i="44" s="1"/>
  <c r="I13" i="44"/>
  <c r="I594" i="44" s="1"/>
  <c r="L13" i="44"/>
  <c r="L594" i="44" s="1"/>
  <c r="G13" i="44"/>
  <c r="G594" i="44" s="1"/>
  <c r="T13" i="44"/>
  <c r="T594" i="44" s="1"/>
  <c r="M13" i="44"/>
  <c r="M594" i="44" s="1"/>
  <c r="W13" i="44"/>
  <c r="W594" i="44" s="1"/>
  <c r="S13" i="44"/>
  <c r="S594" i="44" s="1"/>
  <c r="R302" i="44"/>
  <c r="R883" i="44" s="1"/>
  <c r="M302" i="44"/>
  <c r="M883" i="44" s="1"/>
  <c r="I302" i="44"/>
  <c r="I883" i="44" s="1"/>
  <c r="F302" i="44"/>
  <c r="F883" i="44" s="1"/>
  <c r="L302" i="44"/>
  <c r="L883" i="44" s="1"/>
  <c r="S302" i="44"/>
  <c r="S883" i="44" s="1"/>
  <c r="N302" i="44"/>
  <c r="N883" i="44" s="1"/>
  <c r="X302" i="44"/>
  <c r="X883" i="44" s="1"/>
  <c r="U302" i="44"/>
  <c r="U883" i="44" s="1"/>
  <c r="W302" i="44"/>
  <c r="W883" i="44" s="1"/>
  <c r="W1284" i="44" s="1"/>
  <c r="V302" i="44"/>
  <c r="V883" i="44" s="1"/>
  <c r="G302" i="44"/>
  <c r="G883" i="44" s="1"/>
  <c r="H302" i="44"/>
  <c r="H883" i="44" s="1"/>
  <c r="H1284" i="44" s="1"/>
  <c r="T302" i="44"/>
  <c r="T883" i="44" s="1"/>
  <c r="L301" i="44"/>
  <c r="L882" i="44" s="1"/>
  <c r="X301" i="44"/>
  <c r="X882" i="44" s="1"/>
  <c r="N301" i="44"/>
  <c r="N882" i="44" s="1"/>
  <c r="T301" i="44"/>
  <c r="T882" i="44" s="1"/>
  <c r="T1283" i="44" s="1"/>
  <c r="H301" i="44"/>
  <c r="H882" i="44" s="1"/>
  <c r="W301" i="44"/>
  <c r="W882" i="44" s="1"/>
  <c r="V301" i="44"/>
  <c r="V882" i="44" s="1"/>
  <c r="G301" i="44"/>
  <c r="G882" i="44" s="1"/>
  <c r="F301" i="44"/>
  <c r="F882" i="44" s="1"/>
  <c r="R301" i="44"/>
  <c r="R882" i="44" s="1"/>
  <c r="M301" i="44"/>
  <c r="M882" i="44" s="1"/>
  <c r="S301" i="44"/>
  <c r="S882" i="44" s="1"/>
  <c r="I301" i="44"/>
  <c r="I882" i="44" s="1"/>
  <c r="I1283" i="44" s="1"/>
  <c r="U301" i="44"/>
  <c r="U882" i="44" s="1"/>
  <c r="N308" i="44"/>
  <c r="N889" i="44" s="1"/>
  <c r="N1290" i="44" s="1"/>
  <c r="F308" i="44"/>
  <c r="F889" i="44" s="1"/>
  <c r="S308" i="44"/>
  <c r="S889" i="44" s="1"/>
  <c r="U308" i="44"/>
  <c r="U889" i="44" s="1"/>
  <c r="I308" i="44"/>
  <c r="I889" i="44" s="1"/>
  <c r="T308" i="44"/>
  <c r="T889" i="44" s="1"/>
  <c r="W308" i="44"/>
  <c r="W889" i="44" s="1"/>
  <c r="W1290" i="44" s="1"/>
  <c r="M308" i="44"/>
  <c r="M889" i="44" s="1"/>
  <c r="X308" i="44"/>
  <c r="X889" i="44" s="1"/>
  <c r="V308" i="44"/>
  <c r="V889" i="44" s="1"/>
  <c r="V1290" i="44" s="1"/>
  <c r="R308" i="44"/>
  <c r="R889" i="44" s="1"/>
  <c r="H308" i="44"/>
  <c r="H889" i="44" s="1"/>
  <c r="L308" i="44"/>
  <c r="L889" i="44" s="1"/>
  <c r="G308" i="44"/>
  <c r="G889" i="44" s="1"/>
  <c r="N24" i="44"/>
  <c r="N605" i="44" s="1"/>
  <c r="R24" i="44"/>
  <c r="R605" i="44" s="1"/>
  <c r="W24" i="44"/>
  <c r="W605" i="44" s="1"/>
  <c r="T24" i="44"/>
  <c r="T605" i="44" s="1"/>
  <c r="S24" i="44"/>
  <c r="S605" i="44" s="1"/>
  <c r="L24" i="44"/>
  <c r="L605" i="44" s="1"/>
  <c r="V24" i="44"/>
  <c r="V605" i="44" s="1"/>
  <c r="X24" i="44"/>
  <c r="X605" i="44" s="1"/>
  <c r="F24" i="44"/>
  <c r="F605" i="44" s="1"/>
  <c r="G24" i="44"/>
  <c r="G605" i="44" s="1"/>
  <c r="H24" i="44"/>
  <c r="H605" i="44" s="1"/>
  <c r="U24" i="44"/>
  <c r="U605" i="44" s="1"/>
  <c r="I24" i="44"/>
  <c r="I605" i="44" s="1"/>
  <c r="M24" i="44"/>
  <c r="M605" i="44" s="1"/>
  <c r="I18" i="44"/>
  <c r="I599" i="44" s="1"/>
  <c r="R18" i="44"/>
  <c r="R599" i="44" s="1"/>
  <c r="U18" i="44"/>
  <c r="U599" i="44" s="1"/>
  <c r="F18" i="44"/>
  <c r="F599" i="44" s="1"/>
  <c r="H18" i="44"/>
  <c r="H599" i="44" s="1"/>
  <c r="G18" i="44"/>
  <c r="G599" i="44" s="1"/>
  <c r="T18" i="44"/>
  <c r="T599" i="44" s="1"/>
  <c r="L18" i="44"/>
  <c r="L599" i="44" s="1"/>
  <c r="X18" i="44"/>
  <c r="X599" i="44" s="1"/>
  <c r="S18" i="44"/>
  <c r="S599" i="44" s="1"/>
  <c r="N18" i="44"/>
  <c r="N599" i="44" s="1"/>
  <c r="M18" i="44"/>
  <c r="M599" i="44" s="1"/>
  <c r="V18" i="44"/>
  <c r="V599" i="44" s="1"/>
  <c r="W18" i="44"/>
  <c r="W599" i="44" s="1"/>
  <c r="I298" i="44"/>
  <c r="I879" i="44" s="1"/>
  <c r="N298" i="44"/>
  <c r="N879" i="44" s="1"/>
  <c r="W298" i="44"/>
  <c r="W879" i="44" s="1"/>
  <c r="V298" i="44"/>
  <c r="V879" i="44" s="1"/>
  <c r="L298" i="44"/>
  <c r="L879" i="44" s="1"/>
  <c r="F298" i="44"/>
  <c r="F879" i="44" s="1"/>
  <c r="X298" i="44"/>
  <c r="X879" i="44" s="1"/>
  <c r="M298" i="44"/>
  <c r="M879" i="44" s="1"/>
  <c r="T298" i="44"/>
  <c r="T879" i="44" s="1"/>
  <c r="G298" i="44"/>
  <c r="G879" i="44" s="1"/>
  <c r="H298" i="44"/>
  <c r="H879" i="44" s="1"/>
  <c r="U298" i="44"/>
  <c r="U879" i="44" s="1"/>
  <c r="S298" i="44"/>
  <c r="S879" i="44" s="1"/>
  <c r="S1280" i="44" s="1"/>
  <c r="R298" i="44"/>
  <c r="R879" i="44" s="1"/>
  <c r="F8" i="44"/>
  <c r="F589" i="44" s="1"/>
  <c r="M8" i="44"/>
  <c r="M589" i="44" s="1"/>
  <c r="W8" i="44"/>
  <c r="W589" i="44" s="1"/>
  <c r="I8" i="44"/>
  <c r="I589" i="44" s="1"/>
  <c r="S8" i="44"/>
  <c r="S589" i="44" s="1"/>
  <c r="H8" i="44"/>
  <c r="H589" i="44" s="1"/>
  <c r="R8" i="44"/>
  <c r="R589" i="44" s="1"/>
  <c r="T8" i="44"/>
  <c r="T589" i="44" s="1"/>
  <c r="G8" i="44"/>
  <c r="G589" i="44" s="1"/>
  <c r="X8" i="44"/>
  <c r="X589" i="44" s="1"/>
  <c r="N8" i="44"/>
  <c r="N589" i="44" s="1"/>
  <c r="V8" i="44"/>
  <c r="V589" i="44" s="1"/>
  <c r="L8" i="44"/>
  <c r="L589" i="44" s="1"/>
  <c r="U8" i="44"/>
  <c r="U589" i="44" s="1"/>
  <c r="S11" i="44"/>
  <c r="S592" i="44" s="1"/>
  <c r="L11" i="44"/>
  <c r="L592" i="44" s="1"/>
  <c r="H11" i="44"/>
  <c r="H592" i="44" s="1"/>
  <c r="F11" i="44"/>
  <c r="F592" i="44" s="1"/>
  <c r="R11" i="44"/>
  <c r="R592" i="44" s="1"/>
  <c r="M11" i="44"/>
  <c r="M592" i="44" s="1"/>
  <c r="V11" i="44"/>
  <c r="V592" i="44" s="1"/>
  <c r="N11" i="44"/>
  <c r="N592" i="44" s="1"/>
  <c r="U11" i="44"/>
  <c r="U592" i="44" s="1"/>
  <c r="T11" i="44"/>
  <c r="T592" i="44" s="1"/>
  <c r="W11" i="44"/>
  <c r="W592" i="44" s="1"/>
  <c r="X11" i="44"/>
  <c r="X592" i="44" s="1"/>
  <c r="G11" i="44"/>
  <c r="G592" i="44" s="1"/>
  <c r="I11" i="44"/>
  <c r="I592" i="44" s="1"/>
  <c r="L26" i="44"/>
  <c r="L607" i="44" s="1"/>
  <c r="H26" i="44"/>
  <c r="H607" i="44" s="1"/>
  <c r="M26" i="44"/>
  <c r="M607" i="44" s="1"/>
  <c r="W26" i="44"/>
  <c r="W607" i="44" s="1"/>
  <c r="X26" i="44"/>
  <c r="X607" i="44" s="1"/>
  <c r="N26" i="44"/>
  <c r="N607" i="44" s="1"/>
  <c r="V26" i="44"/>
  <c r="V607" i="44" s="1"/>
  <c r="T26" i="44"/>
  <c r="T607" i="44" s="1"/>
  <c r="R26" i="44"/>
  <c r="R607" i="44" s="1"/>
  <c r="I26" i="44"/>
  <c r="I607" i="44" s="1"/>
  <c r="F26" i="44"/>
  <c r="F607" i="44" s="1"/>
  <c r="G26" i="44"/>
  <c r="G607" i="44" s="1"/>
  <c r="U26" i="44"/>
  <c r="U607" i="44" s="1"/>
  <c r="S26" i="44"/>
  <c r="S607" i="44" s="1"/>
  <c r="R20" i="44"/>
  <c r="R601" i="44" s="1"/>
  <c r="F20" i="44"/>
  <c r="F601" i="44" s="1"/>
  <c r="H20" i="44"/>
  <c r="H601" i="44" s="1"/>
  <c r="X20" i="44"/>
  <c r="X601" i="44" s="1"/>
  <c r="S20" i="44"/>
  <c r="S601" i="44" s="1"/>
  <c r="N20" i="44"/>
  <c r="N601" i="44" s="1"/>
  <c r="M20" i="44"/>
  <c r="M601" i="44" s="1"/>
  <c r="L20" i="44"/>
  <c r="L601" i="44" s="1"/>
  <c r="U20" i="44"/>
  <c r="U601" i="44" s="1"/>
  <c r="G20" i="44"/>
  <c r="G601" i="44" s="1"/>
  <c r="T20" i="44"/>
  <c r="T601" i="44" s="1"/>
  <c r="I20" i="44"/>
  <c r="I601" i="44" s="1"/>
  <c r="W20" i="44"/>
  <c r="W601" i="44" s="1"/>
  <c r="V20" i="44"/>
  <c r="V601" i="44" s="1"/>
  <c r="I295" i="44"/>
  <c r="I876" i="44" s="1"/>
  <c r="S295" i="44"/>
  <c r="S876" i="44" s="1"/>
  <c r="G295" i="44"/>
  <c r="G876" i="44" s="1"/>
  <c r="V295" i="44"/>
  <c r="V876" i="44" s="1"/>
  <c r="T295" i="44"/>
  <c r="T876" i="44" s="1"/>
  <c r="W295" i="44"/>
  <c r="W876" i="44" s="1"/>
  <c r="F295" i="44"/>
  <c r="F876" i="44" s="1"/>
  <c r="F1277" i="44" s="1"/>
  <c r="H295" i="44"/>
  <c r="H876" i="44" s="1"/>
  <c r="N295" i="44"/>
  <c r="N876" i="44" s="1"/>
  <c r="X295" i="44"/>
  <c r="X876" i="44" s="1"/>
  <c r="L295" i="44"/>
  <c r="L876" i="44" s="1"/>
  <c r="R295" i="44"/>
  <c r="R876" i="44" s="1"/>
  <c r="M295" i="44"/>
  <c r="M876" i="44" s="1"/>
  <c r="U295" i="44"/>
  <c r="U876" i="44" s="1"/>
  <c r="X6" i="44"/>
  <c r="X587" i="44" s="1"/>
  <c r="T6" i="44"/>
  <c r="T587" i="44" s="1"/>
  <c r="V6" i="44"/>
  <c r="V587" i="44" s="1"/>
  <c r="I6" i="44"/>
  <c r="I587" i="44" s="1"/>
  <c r="M6" i="44"/>
  <c r="M587" i="44" s="1"/>
  <c r="W6" i="44"/>
  <c r="W587" i="44" s="1"/>
  <c r="S6" i="44"/>
  <c r="S587" i="44" s="1"/>
  <c r="L6" i="44"/>
  <c r="L587" i="44" s="1"/>
  <c r="N6" i="44"/>
  <c r="N587" i="44" s="1"/>
  <c r="R6" i="44"/>
  <c r="R587" i="44" s="1"/>
  <c r="U6" i="44"/>
  <c r="U587" i="44" s="1"/>
  <c r="F6" i="44"/>
  <c r="F587" i="44" s="1"/>
  <c r="G6" i="44"/>
  <c r="G587" i="44" s="1"/>
  <c r="H6" i="44"/>
  <c r="H587" i="44" s="1"/>
  <c r="F21" i="44"/>
  <c r="F602" i="44" s="1"/>
  <c r="X21" i="44"/>
  <c r="X602" i="44" s="1"/>
  <c r="I21" i="44"/>
  <c r="I602" i="44" s="1"/>
  <c r="L21" i="44"/>
  <c r="L602" i="44" s="1"/>
  <c r="U21" i="44"/>
  <c r="U602" i="44" s="1"/>
  <c r="H21" i="44"/>
  <c r="H602" i="44" s="1"/>
  <c r="S21" i="44"/>
  <c r="S602" i="44" s="1"/>
  <c r="N21" i="44"/>
  <c r="N602" i="44" s="1"/>
  <c r="M21" i="44"/>
  <c r="M602" i="44" s="1"/>
  <c r="R21" i="44"/>
  <c r="R602" i="44" s="1"/>
  <c r="V21" i="44"/>
  <c r="V602" i="44" s="1"/>
  <c r="G21" i="44"/>
  <c r="G602" i="44" s="1"/>
  <c r="W21" i="44"/>
  <c r="W602" i="44" s="1"/>
  <c r="T21" i="44"/>
  <c r="T602" i="44" s="1"/>
  <c r="R309" i="44"/>
  <c r="R890" i="44" s="1"/>
  <c r="N309" i="44"/>
  <c r="N890" i="44" s="1"/>
  <c r="H309" i="44"/>
  <c r="H890" i="44" s="1"/>
  <c r="F309" i="44"/>
  <c r="F890" i="44" s="1"/>
  <c r="M309" i="44"/>
  <c r="M890" i="44" s="1"/>
  <c r="I309" i="44"/>
  <c r="I890" i="44" s="1"/>
  <c r="G309" i="44"/>
  <c r="G890" i="44" s="1"/>
  <c r="S309" i="44"/>
  <c r="S890" i="44" s="1"/>
  <c r="X309" i="44"/>
  <c r="X890" i="44" s="1"/>
  <c r="V309" i="44"/>
  <c r="V890" i="44" s="1"/>
  <c r="U309" i="44"/>
  <c r="U890" i="44" s="1"/>
  <c r="U1291" i="44" s="1"/>
  <c r="L309" i="44"/>
  <c r="T309" i="44"/>
  <c r="T890" i="44" s="1"/>
  <c r="W309" i="44"/>
  <c r="W890" i="44" s="1"/>
  <c r="N22" i="44"/>
  <c r="N603" i="44" s="1"/>
  <c r="M22" i="44"/>
  <c r="M603" i="44" s="1"/>
  <c r="L22" i="44"/>
  <c r="L603" i="44" s="1"/>
  <c r="I22" i="44"/>
  <c r="I603" i="44" s="1"/>
  <c r="H22" i="44"/>
  <c r="H603" i="44" s="1"/>
  <c r="G22" i="44"/>
  <c r="G603" i="44" s="1"/>
  <c r="F22" i="44"/>
  <c r="F603" i="44" s="1"/>
  <c r="S22" i="44"/>
  <c r="S603" i="44" s="1"/>
  <c r="X22" i="44"/>
  <c r="X603" i="44" s="1"/>
  <c r="W22" i="44"/>
  <c r="W603" i="44" s="1"/>
  <c r="V22" i="44"/>
  <c r="V603" i="44" s="1"/>
  <c r="U22" i="44"/>
  <c r="U603" i="44" s="1"/>
  <c r="T22" i="44"/>
  <c r="T603" i="44" s="1"/>
  <c r="R22" i="44"/>
  <c r="R603" i="44" s="1"/>
  <c r="H19" i="44"/>
  <c r="H600" i="44" s="1"/>
  <c r="F19" i="44"/>
  <c r="F600" i="44" s="1"/>
  <c r="T19" i="44"/>
  <c r="T600" i="44" s="1"/>
  <c r="M19" i="44"/>
  <c r="M600" i="44" s="1"/>
  <c r="X19" i="44"/>
  <c r="X600" i="44" s="1"/>
  <c r="L19" i="44"/>
  <c r="L600" i="44" s="1"/>
  <c r="U19" i="44"/>
  <c r="U600" i="44" s="1"/>
  <c r="G19" i="44"/>
  <c r="G600" i="44" s="1"/>
  <c r="I19" i="44"/>
  <c r="I600" i="44" s="1"/>
  <c r="S19" i="44"/>
  <c r="S600" i="44" s="1"/>
  <c r="N19" i="44"/>
  <c r="N600" i="44" s="1"/>
  <c r="V19" i="44"/>
  <c r="V600" i="44" s="1"/>
  <c r="W19" i="44"/>
  <c r="W600" i="44" s="1"/>
  <c r="R19" i="44"/>
  <c r="R600" i="44" s="1"/>
  <c r="U12" i="44"/>
  <c r="U593" i="44" s="1"/>
  <c r="I12" i="44"/>
  <c r="I593" i="44" s="1"/>
  <c r="R12" i="44"/>
  <c r="R593" i="44" s="1"/>
  <c r="F12" i="44"/>
  <c r="F593" i="44" s="1"/>
  <c r="S12" i="44"/>
  <c r="S593" i="44" s="1"/>
  <c r="X12" i="44"/>
  <c r="X593" i="44" s="1"/>
  <c r="W12" i="44"/>
  <c r="W593" i="44" s="1"/>
  <c r="H12" i="44"/>
  <c r="H593" i="44" s="1"/>
  <c r="V12" i="44"/>
  <c r="V593" i="44" s="1"/>
  <c r="N12" i="44"/>
  <c r="N593" i="44" s="1"/>
  <c r="T12" i="44"/>
  <c r="T593" i="44" s="1"/>
  <c r="L12" i="44"/>
  <c r="L593" i="44" s="1"/>
  <c r="G12" i="44"/>
  <c r="G593" i="44" s="1"/>
  <c r="M12" i="44"/>
  <c r="M593" i="44" s="1"/>
  <c r="U305" i="44"/>
  <c r="U886" i="44" s="1"/>
  <c r="V305" i="44"/>
  <c r="V886" i="44" s="1"/>
  <c r="L305" i="44"/>
  <c r="L886" i="44" s="1"/>
  <c r="I305" i="44"/>
  <c r="I886" i="44" s="1"/>
  <c r="I1287" i="44" s="1"/>
  <c r="S305" i="44"/>
  <c r="S886" i="44" s="1"/>
  <c r="W305" i="44"/>
  <c r="W886" i="44" s="1"/>
  <c r="M305" i="44"/>
  <c r="M886" i="44" s="1"/>
  <c r="T305" i="44"/>
  <c r="T886" i="44" s="1"/>
  <c r="N305" i="44"/>
  <c r="N886" i="44" s="1"/>
  <c r="X305" i="44"/>
  <c r="X886" i="44" s="1"/>
  <c r="F305" i="44"/>
  <c r="F886" i="44" s="1"/>
  <c r="F1287" i="44" s="1"/>
  <c r="H305" i="44"/>
  <c r="H886" i="44" s="1"/>
  <c r="R305" i="44"/>
  <c r="R886" i="44" s="1"/>
  <c r="R1287" i="44" s="1"/>
  <c r="G305" i="44"/>
  <c r="G886" i="44" s="1"/>
  <c r="H25" i="44"/>
  <c r="H606" i="44" s="1"/>
  <c r="S25" i="44"/>
  <c r="S606" i="44" s="1"/>
  <c r="N25" i="44"/>
  <c r="N606" i="44" s="1"/>
  <c r="X25" i="44"/>
  <c r="X606" i="44" s="1"/>
  <c r="R25" i="44"/>
  <c r="R606" i="44" s="1"/>
  <c r="M25" i="44"/>
  <c r="M606" i="44" s="1"/>
  <c r="L25" i="44"/>
  <c r="L606" i="44" s="1"/>
  <c r="G25" i="44"/>
  <c r="G606" i="44" s="1"/>
  <c r="V25" i="44"/>
  <c r="V606" i="44" s="1"/>
  <c r="U25" i="44"/>
  <c r="U606" i="44" s="1"/>
  <c r="T25" i="44"/>
  <c r="T606" i="44" s="1"/>
  <c r="I25" i="44"/>
  <c r="I606" i="44" s="1"/>
  <c r="F25" i="44"/>
  <c r="F606" i="44" s="1"/>
  <c r="W25" i="44"/>
  <c r="W606" i="44" s="1"/>
  <c r="T17" i="44"/>
  <c r="T598" i="44" s="1"/>
  <c r="X17" i="44"/>
  <c r="X598" i="44" s="1"/>
  <c r="M17" i="44"/>
  <c r="M598" i="44" s="1"/>
  <c r="W17" i="44"/>
  <c r="W598" i="44" s="1"/>
  <c r="U17" i="44"/>
  <c r="U598" i="44" s="1"/>
  <c r="R17" i="44"/>
  <c r="R598" i="44" s="1"/>
  <c r="S17" i="44"/>
  <c r="S598" i="44" s="1"/>
  <c r="F17" i="44"/>
  <c r="F598" i="44" s="1"/>
  <c r="V17" i="44"/>
  <c r="V598" i="44" s="1"/>
  <c r="N17" i="44"/>
  <c r="N598" i="44" s="1"/>
  <c r="H17" i="44"/>
  <c r="H598" i="44" s="1"/>
  <c r="G17" i="44"/>
  <c r="G598" i="44" s="1"/>
  <c r="L17" i="44"/>
  <c r="L598" i="44" s="1"/>
  <c r="I17" i="44"/>
  <c r="I598" i="44" s="1"/>
  <c r="G14" i="44"/>
  <c r="G595" i="44" s="1"/>
  <c r="S14" i="44"/>
  <c r="S595" i="44" s="1"/>
  <c r="T14" i="44"/>
  <c r="T595" i="44" s="1"/>
  <c r="X14" i="44"/>
  <c r="X595" i="44" s="1"/>
  <c r="U14" i="44"/>
  <c r="U595" i="44" s="1"/>
  <c r="L14" i="44"/>
  <c r="L595" i="44" s="1"/>
  <c r="H14" i="44"/>
  <c r="H595" i="44" s="1"/>
  <c r="V14" i="44"/>
  <c r="V595" i="44" s="1"/>
  <c r="R14" i="44"/>
  <c r="R595" i="44" s="1"/>
  <c r="F14" i="44"/>
  <c r="F595" i="44" s="1"/>
  <c r="W14" i="44"/>
  <c r="W595" i="44" s="1"/>
  <c r="N14" i="44"/>
  <c r="N595" i="44" s="1"/>
  <c r="M14" i="44"/>
  <c r="M595" i="44" s="1"/>
  <c r="I14" i="44"/>
  <c r="I595" i="44" s="1"/>
  <c r="G310" i="44"/>
  <c r="G891" i="44" s="1"/>
  <c r="U310" i="44"/>
  <c r="U891" i="44" s="1"/>
  <c r="I310" i="44"/>
  <c r="I891" i="44" s="1"/>
  <c r="L310" i="44"/>
  <c r="L891" i="44" s="1"/>
  <c r="F310" i="44"/>
  <c r="F891" i="44" s="1"/>
  <c r="M310" i="44"/>
  <c r="M891" i="44" s="1"/>
  <c r="R310" i="44"/>
  <c r="R891" i="44" s="1"/>
  <c r="S310" i="44"/>
  <c r="S891" i="44" s="1"/>
  <c r="N310" i="44"/>
  <c r="N891" i="44" s="1"/>
  <c r="V310" i="44"/>
  <c r="V891" i="44" s="1"/>
  <c r="H310" i="44"/>
  <c r="H891" i="44" s="1"/>
  <c r="X310" i="44"/>
  <c r="X891" i="44" s="1"/>
  <c r="W310" i="44"/>
  <c r="W891" i="44" s="1"/>
  <c r="T310" i="44"/>
  <c r="T891" i="44" s="1"/>
  <c r="W16" i="44"/>
  <c r="W597" i="44" s="1"/>
  <c r="G16" i="44"/>
  <c r="G597" i="44" s="1"/>
  <c r="M16" i="44"/>
  <c r="M597" i="44" s="1"/>
  <c r="I16" i="44"/>
  <c r="I597" i="44" s="1"/>
  <c r="X16" i="44"/>
  <c r="X597" i="44" s="1"/>
  <c r="L16" i="44"/>
  <c r="L597" i="44" s="1"/>
  <c r="H16" i="44"/>
  <c r="H597" i="44" s="1"/>
  <c r="N16" i="44"/>
  <c r="N597" i="44" s="1"/>
  <c r="V16" i="44"/>
  <c r="V597" i="44" s="1"/>
  <c r="S16" i="44"/>
  <c r="S597" i="44" s="1"/>
  <c r="F16" i="44"/>
  <c r="F597" i="44" s="1"/>
  <c r="R16" i="44"/>
  <c r="R597" i="44" s="1"/>
  <c r="U16" i="44"/>
  <c r="U597" i="44" s="1"/>
  <c r="T16" i="44"/>
  <c r="T597" i="44" s="1"/>
  <c r="L10" i="44"/>
  <c r="L591" i="44" s="1"/>
  <c r="R10" i="44"/>
  <c r="R591" i="44" s="1"/>
  <c r="S10" i="44"/>
  <c r="S591" i="44" s="1"/>
  <c r="M10" i="44"/>
  <c r="M591" i="44" s="1"/>
  <c r="T10" i="44"/>
  <c r="T591" i="44" s="1"/>
  <c r="U10" i="44"/>
  <c r="U591" i="44" s="1"/>
  <c r="W10" i="44"/>
  <c r="W591" i="44" s="1"/>
  <c r="G10" i="44"/>
  <c r="G591" i="44" s="1"/>
  <c r="F10" i="44"/>
  <c r="F591" i="44" s="1"/>
  <c r="H10" i="44"/>
  <c r="H591" i="44" s="1"/>
  <c r="X10" i="44"/>
  <c r="X591" i="44" s="1"/>
  <c r="V10" i="44"/>
  <c r="V591" i="44" s="1"/>
  <c r="I10" i="44"/>
  <c r="I591" i="44" s="1"/>
  <c r="N10" i="44"/>
  <c r="N591" i="44" s="1"/>
  <c r="G294" i="44"/>
  <c r="G875" i="44" s="1"/>
  <c r="N294" i="44"/>
  <c r="N875" i="44" s="1"/>
  <c r="M294" i="44"/>
  <c r="M875" i="44" s="1"/>
  <c r="W294" i="44"/>
  <c r="W875" i="44" s="1"/>
  <c r="I294" i="44"/>
  <c r="I875" i="44" s="1"/>
  <c r="F294" i="44"/>
  <c r="F875" i="44" s="1"/>
  <c r="F1276" i="44" s="1"/>
  <c r="L294" i="44"/>
  <c r="R294" i="44"/>
  <c r="R875" i="44" s="1"/>
  <c r="T294" i="44"/>
  <c r="T875" i="44" s="1"/>
  <c r="S294" i="44"/>
  <c r="S875" i="44" s="1"/>
  <c r="X294" i="44"/>
  <c r="X875" i="44" s="1"/>
  <c r="U294" i="44"/>
  <c r="U875" i="44" s="1"/>
  <c r="V294" i="44"/>
  <c r="V875" i="44" s="1"/>
  <c r="H294" i="44"/>
  <c r="H875" i="44" s="1"/>
  <c r="I27" i="44"/>
  <c r="I608" i="44" s="1"/>
  <c r="M27" i="44"/>
  <c r="M608" i="44" s="1"/>
  <c r="G27" i="44"/>
  <c r="G608" i="44" s="1"/>
  <c r="H27" i="44"/>
  <c r="H608" i="44" s="1"/>
  <c r="L27" i="44"/>
  <c r="L608" i="44" s="1"/>
  <c r="S27" i="44"/>
  <c r="S608" i="44" s="1"/>
  <c r="N27" i="44"/>
  <c r="N608" i="44" s="1"/>
  <c r="V27" i="44"/>
  <c r="V608" i="44" s="1"/>
  <c r="T27" i="44"/>
  <c r="T608" i="44" s="1"/>
  <c r="F27" i="44"/>
  <c r="F608" i="44" s="1"/>
  <c r="W27" i="44"/>
  <c r="W608" i="44" s="1"/>
  <c r="R27" i="44"/>
  <c r="R608" i="44" s="1"/>
  <c r="X27" i="44"/>
  <c r="X608" i="44" s="1"/>
  <c r="U27" i="44"/>
  <c r="U608" i="44" s="1"/>
  <c r="S311" i="44"/>
  <c r="S892" i="44" s="1"/>
  <c r="G311" i="44"/>
  <c r="G892" i="44" s="1"/>
  <c r="G1293" i="44" s="1"/>
  <c r="H311" i="44"/>
  <c r="H892" i="44" s="1"/>
  <c r="T311" i="44"/>
  <c r="T892" i="44" s="1"/>
  <c r="M311" i="44"/>
  <c r="M892" i="44" s="1"/>
  <c r="L311" i="44"/>
  <c r="L892" i="44" s="1"/>
  <c r="V311" i="44"/>
  <c r="V892" i="44" s="1"/>
  <c r="N311" i="44"/>
  <c r="N892" i="44" s="1"/>
  <c r="F311" i="44"/>
  <c r="F892" i="44" s="1"/>
  <c r="W311" i="44"/>
  <c r="W892" i="44" s="1"/>
  <c r="R311" i="44"/>
  <c r="R892" i="44" s="1"/>
  <c r="X311" i="44"/>
  <c r="X892" i="44" s="1"/>
  <c r="X1293" i="44" s="1"/>
  <c r="I311" i="44"/>
  <c r="I892" i="44" s="1"/>
  <c r="U311" i="44"/>
  <c r="U892" i="44" s="1"/>
  <c r="H4" i="44"/>
  <c r="H585" i="44" s="1"/>
  <c r="T4" i="44"/>
  <c r="T585" i="44" s="1"/>
  <c r="F4" i="44"/>
  <c r="F585" i="44" s="1"/>
  <c r="I4" i="44"/>
  <c r="I585" i="44" s="1"/>
  <c r="U4" i="44"/>
  <c r="U585" i="44" s="1"/>
  <c r="N4" i="44"/>
  <c r="N585" i="44" s="1"/>
  <c r="W4" i="44"/>
  <c r="W585" i="44" s="1"/>
  <c r="M4" i="44"/>
  <c r="M585" i="44" s="1"/>
  <c r="S4" i="44"/>
  <c r="S585" i="44" s="1"/>
  <c r="X4" i="44"/>
  <c r="X585" i="44" s="1"/>
  <c r="R4" i="44"/>
  <c r="R585" i="44" s="1"/>
  <c r="V4" i="44"/>
  <c r="V585" i="44" s="1"/>
  <c r="L4" i="44"/>
  <c r="L585" i="44" s="1"/>
  <c r="X304" i="44"/>
  <c r="X885" i="44" s="1"/>
  <c r="G304" i="44"/>
  <c r="G885" i="44" s="1"/>
  <c r="T304" i="44"/>
  <c r="T885" i="44" s="1"/>
  <c r="T1286" i="44" s="1"/>
  <c r="H304" i="44"/>
  <c r="H885" i="44" s="1"/>
  <c r="L304" i="44"/>
  <c r="L885" i="44" s="1"/>
  <c r="M304" i="44"/>
  <c r="M885" i="44" s="1"/>
  <c r="N304" i="44"/>
  <c r="N885" i="44" s="1"/>
  <c r="R304" i="44"/>
  <c r="R885" i="44" s="1"/>
  <c r="S304" i="44"/>
  <c r="S885" i="44" s="1"/>
  <c r="I304" i="44"/>
  <c r="I885" i="44" s="1"/>
  <c r="W304" i="44"/>
  <c r="W885" i="44" s="1"/>
  <c r="W1286" i="44" s="1"/>
  <c r="V304" i="44"/>
  <c r="V885" i="44" s="1"/>
  <c r="V1286" i="44" s="1"/>
  <c r="U304" i="44"/>
  <c r="U885" i="44" s="1"/>
  <c r="F304" i="44"/>
  <c r="L23" i="44"/>
  <c r="L604" i="44" s="1"/>
  <c r="V23" i="44"/>
  <c r="V604" i="44" s="1"/>
  <c r="U23" i="44"/>
  <c r="U604" i="44" s="1"/>
  <c r="X23" i="44"/>
  <c r="X604" i="44" s="1"/>
  <c r="I23" i="44"/>
  <c r="I604" i="44" s="1"/>
  <c r="N23" i="44"/>
  <c r="N604" i="44" s="1"/>
  <c r="G23" i="44"/>
  <c r="G604" i="44" s="1"/>
  <c r="R23" i="44"/>
  <c r="R604" i="44" s="1"/>
  <c r="S23" i="44"/>
  <c r="S604" i="44" s="1"/>
  <c r="T23" i="44"/>
  <c r="T604" i="44" s="1"/>
  <c r="W23" i="44"/>
  <c r="W604" i="44" s="1"/>
  <c r="F23" i="44"/>
  <c r="F604" i="44" s="1"/>
  <c r="M23" i="44"/>
  <c r="M604" i="44" s="1"/>
  <c r="H23" i="44"/>
  <c r="H604" i="44" s="1"/>
  <c r="I25" i="47"/>
  <c r="I22" i="47"/>
  <c r="I24" i="47"/>
  <c r="L5" i="44"/>
  <c r="L586" i="44" s="1"/>
  <c r="H5" i="44"/>
  <c r="H586" i="44" s="1"/>
  <c r="F5" i="44"/>
  <c r="F586" i="44" s="1"/>
  <c r="I5" i="44"/>
  <c r="I586" i="44" s="1"/>
  <c r="W5" i="44"/>
  <c r="W586" i="44" s="1"/>
  <c r="M5" i="44"/>
  <c r="M586" i="44" s="1"/>
  <c r="S5" i="44"/>
  <c r="S586" i="44" s="1"/>
  <c r="U5" i="44"/>
  <c r="U586" i="44" s="1"/>
  <c r="G5" i="44"/>
  <c r="G586" i="44" s="1"/>
  <c r="X5" i="44"/>
  <c r="X586" i="44" s="1"/>
  <c r="V5" i="44"/>
  <c r="V586" i="44" s="1"/>
  <c r="T5" i="44"/>
  <c r="T586" i="44" s="1"/>
  <c r="R5" i="44"/>
  <c r="R586" i="44" s="1"/>
  <c r="N5" i="44"/>
  <c r="N586" i="44" s="1"/>
  <c r="W7" i="44"/>
  <c r="W588" i="44" s="1"/>
  <c r="X7" i="44"/>
  <c r="X588" i="44" s="1"/>
  <c r="U7" i="44"/>
  <c r="U588" i="44" s="1"/>
  <c r="V7" i="44"/>
  <c r="V588" i="44" s="1"/>
  <c r="S7" i="44"/>
  <c r="S588" i="44" s="1"/>
  <c r="G7" i="44"/>
  <c r="G588" i="44" s="1"/>
  <c r="L7" i="44"/>
  <c r="L588" i="44" s="1"/>
  <c r="R7" i="44"/>
  <c r="R588" i="44" s="1"/>
  <c r="N7" i="44"/>
  <c r="N588" i="44" s="1"/>
  <c r="M7" i="44"/>
  <c r="M588" i="44" s="1"/>
  <c r="H7" i="44"/>
  <c r="H588" i="44" s="1"/>
  <c r="I7" i="44"/>
  <c r="I588" i="44" s="1"/>
  <c r="T7" i="44"/>
  <c r="T588" i="44" s="1"/>
  <c r="F7" i="44"/>
  <c r="F588" i="44" s="1"/>
  <c r="Y549" i="44"/>
  <c r="Y1130" i="44" s="1"/>
  <c r="Z549" i="44"/>
  <c r="Z1130" i="44" s="1"/>
  <c r="Z550" i="44"/>
  <c r="Z1131" i="44" s="1"/>
  <c r="Y550" i="44"/>
  <c r="Y1131" i="44" s="1"/>
  <c r="Y249" i="44"/>
  <c r="Y830" i="44" s="1"/>
  <c r="Z249" i="44"/>
  <c r="Z830" i="44" s="1"/>
  <c r="Z251" i="44"/>
  <c r="Z832" i="44" s="1"/>
  <c r="Y251" i="44"/>
  <c r="Y832" i="44" s="1"/>
  <c r="Y534" i="44"/>
  <c r="Y1115" i="44" s="1"/>
  <c r="Z534" i="44"/>
  <c r="Z1115" i="44" s="1"/>
  <c r="Y266" i="44"/>
  <c r="Y847" i="44" s="1"/>
  <c r="Z266" i="44"/>
  <c r="Z847" i="44" s="1"/>
  <c r="Z551" i="44"/>
  <c r="Z1132" i="44" s="1"/>
  <c r="Y551" i="44"/>
  <c r="Y1132" i="44" s="1"/>
  <c r="Z267" i="44"/>
  <c r="Z848" i="44" s="1"/>
  <c r="Y267" i="44"/>
  <c r="Y848" i="44" s="1"/>
  <c r="Z254" i="44"/>
  <c r="Z835" i="44" s="1"/>
  <c r="Y254" i="44"/>
  <c r="Y835" i="44" s="1"/>
  <c r="Y247" i="44"/>
  <c r="Y828" i="44" s="1"/>
  <c r="Z247" i="44"/>
  <c r="Z828" i="44" s="1"/>
  <c r="Y258" i="44"/>
  <c r="Y839" i="44" s="1"/>
  <c r="Z258" i="44"/>
  <c r="Z839" i="44" s="1"/>
  <c r="Z248" i="44"/>
  <c r="Z829" i="44" s="1"/>
  <c r="Y248" i="44"/>
  <c r="Y829" i="44" s="1"/>
  <c r="Z533" i="44"/>
  <c r="Z1114" i="44" s="1"/>
  <c r="Y533" i="44"/>
  <c r="Y1114" i="44" s="1"/>
  <c r="Z547" i="44"/>
  <c r="Z1128" i="44" s="1"/>
  <c r="Y547" i="44"/>
  <c r="Y1128" i="44" s="1"/>
  <c r="Y555" i="44"/>
  <c r="Y1136" i="44" s="1"/>
  <c r="Z555" i="44"/>
  <c r="Z1136" i="44" s="1"/>
  <c r="Y250" i="44"/>
  <c r="Y831" i="44" s="1"/>
  <c r="Z250" i="44"/>
  <c r="Z831" i="44" s="1"/>
  <c r="Y539" i="44"/>
  <c r="Y1120" i="44" s="1"/>
  <c r="Z539" i="44"/>
  <c r="Z1120" i="44" s="1"/>
  <c r="Z532" i="44"/>
  <c r="Z1113" i="44" s="1"/>
  <c r="Y532" i="44"/>
  <c r="Y1113" i="44" s="1"/>
  <c r="Y546" i="44"/>
  <c r="Y1127" i="44" s="1"/>
  <c r="Z546" i="44"/>
  <c r="Z1127" i="44" s="1"/>
  <c r="Z265" i="44"/>
  <c r="Z846" i="44" s="1"/>
  <c r="Y265" i="44"/>
  <c r="Y846" i="44" s="1"/>
  <c r="Z253" i="44"/>
  <c r="Z834" i="44" s="1"/>
  <c r="Y253" i="44"/>
  <c r="Y834" i="44" s="1"/>
  <c r="Z543" i="44"/>
  <c r="Z1124" i="44" s="1"/>
  <c r="Y543" i="44"/>
  <c r="Y1124" i="44" s="1"/>
  <c r="Z544" i="44"/>
  <c r="Z1125" i="44" s="1"/>
  <c r="Y544" i="44"/>
  <c r="Y1125" i="44" s="1"/>
  <c r="Z542" i="44"/>
  <c r="Z1123" i="44" s="1"/>
  <c r="Y542" i="44"/>
  <c r="Y1123" i="44" s="1"/>
  <c r="Y536" i="44"/>
  <c r="Y1117" i="44" s="1"/>
  <c r="Z536" i="44"/>
  <c r="Z1117" i="44" s="1"/>
  <c r="Z537" i="44"/>
  <c r="Z1118" i="44" s="1"/>
  <c r="Y537" i="44"/>
  <c r="Y1118" i="44" s="1"/>
  <c r="Z535" i="44"/>
  <c r="Z1116" i="44" s="1"/>
  <c r="Y535" i="44"/>
  <c r="Y1116" i="44" s="1"/>
  <c r="Z538" i="44"/>
  <c r="Z1119" i="44" s="1"/>
  <c r="Y538" i="44"/>
  <c r="Y1119" i="44" s="1"/>
  <c r="Y540" i="44"/>
  <c r="Y1121" i="44" s="1"/>
  <c r="Z540" i="44"/>
  <c r="Z1121" i="44" s="1"/>
  <c r="Z244" i="44"/>
  <c r="Z825" i="44" s="1"/>
  <c r="Y244" i="44"/>
  <c r="Y825" i="44" s="1"/>
  <c r="Z263" i="44"/>
  <c r="Z844" i="44" s="1"/>
  <c r="Y263" i="44"/>
  <c r="Y844" i="44" s="1"/>
  <c r="Y264" i="44"/>
  <c r="Y845" i="44" s="1"/>
  <c r="Z264" i="44"/>
  <c r="Z845" i="44" s="1"/>
  <c r="Y257" i="44"/>
  <c r="Y838" i="44" s="1"/>
  <c r="Z257" i="44"/>
  <c r="Z838" i="44" s="1"/>
  <c r="Y260" i="44"/>
  <c r="Y841" i="44" s="1"/>
  <c r="Z260" i="44"/>
  <c r="Z841" i="44" s="1"/>
  <c r="Z541" i="44"/>
  <c r="Z1122" i="44" s="1"/>
  <c r="Y541" i="44"/>
  <c r="Y1122" i="44" s="1"/>
  <c r="Z548" i="44"/>
  <c r="Z1129" i="44" s="1"/>
  <c r="Y548" i="44"/>
  <c r="Y1129" i="44" s="1"/>
  <c r="Y552" i="44"/>
  <c r="Y1133" i="44" s="1"/>
  <c r="Z552" i="44"/>
  <c r="Z1133" i="44" s="1"/>
  <c r="Z545" i="44"/>
  <c r="Z1126" i="44" s="1"/>
  <c r="Y545" i="44"/>
  <c r="Y1126" i="44" s="1"/>
  <c r="Z259" i="44"/>
  <c r="Z840" i="44" s="1"/>
  <c r="Y259" i="44"/>
  <c r="Y840" i="44" s="1"/>
  <c r="Y262" i="44"/>
  <c r="Y843" i="44" s="1"/>
  <c r="Z262" i="44"/>
  <c r="Z843" i="44" s="1"/>
  <c r="Y261" i="44"/>
  <c r="Y842" i="44" s="1"/>
  <c r="Z261" i="44"/>
  <c r="Z842" i="44" s="1"/>
  <c r="Y245" i="44"/>
  <c r="Y826" i="44" s="1"/>
  <c r="Z245" i="44"/>
  <c r="Z826" i="44" s="1"/>
  <c r="Y554" i="44"/>
  <c r="Y1135" i="44" s="1"/>
  <c r="Z554" i="44"/>
  <c r="Z1135" i="44" s="1"/>
  <c r="Y553" i="44"/>
  <c r="Y1134" i="44" s="1"/>
  <c r="Z553" i="44"/>
  <c r="Z1134" i="44" s="1"/>
  <c r="Y256" i="44"/>
  <c r="Y837" i="44" s="1"/>
  <c r="Z256" i="44"/>
  <c r="Z837" i="44" s="1"/>
  <c r="Y246" i="44"/>
  <c r="Y827" i="44" s="1"/>
  <c r="Z246" i="44"/>
  <c r="Z827" i="44" s="1"/>
  <c r="Z255" i="44"/>
  <c r="Z836" i="44" s="1"/>
  <c r="Y255" i="44"/>
  <c r="Y836" i="44" s="1"/>
  <c r="Y252" i="44"/>
  <c r="Y833" i="44" s="1"/>
  <c r="Z252" i="44"/>
  <c r="Z833" i="44" s="1"/>
  <c r="P554" i="44"/>
  <c r="P1135" i="44" s="1"/>
  <c r="P261" i="44"/>
  <c r="P842" i="44" s="1"/>
  <c r="P265" i="44"/>
  <c r="P846" i="44" s="1"/>
  <c r="K259" i="44"/>
  <c r="K257" i="44"/>
  <c r="K255" i="44"/>
  <c r="P260" i="44"/>
  <c r="P841" i="44" s="1"/>
  <c r="P538" i="44"/>
  <c r="P1119" i="44" s="1"/>
  <c r="P255" i="44"/>
  <c r="P836" i="44" s="1"/>
  <c r="W1296" i="44" l="1"/>
  <c r="W1295" i="44"/>
  <c r="G1279" i="44"/>
  <c r="G1274" i="44"/>
  <c r="M1294" i="44"/>
  <c r="L1279" i="44"/>
  <c r="T1291" i="44"/>
  <c r="U1277" i="44"/>
  <c r="G1289" i="44"/>
  <c r="T1278" i="44"/>
  <c r="V1278" i="44"/>
  <c r="S1276" i="44"/>
  <c r="N1287" i="44"/>
  <c r="R1291" i="44"/>
  <c r="X1276" i="44"/>
  <c r="F1282" i="44"/>
  <c r="H1290" i="44"/>
  <c r="S1278" i="44"/>
  <c r="V1295" i="44"/>
  <c r="X1291" i="44"/>
  <c r="X1290" i="44"/>
  <c r="G1280" i="44"/>
  <c r="S1282" i="44"/>
  <c r="R1293" i="44"/>
  <c r="R1280" i="44"/>
  <c r="X1275" i="44"/>
  <c r="W1285" i="44"/>
  <c r="U1309" i="44"/>
  <c r="V1276" i="44"/>
  <c r="U1287" i="44"/>
  <c r="V1285" i="44"/>
  <c r="I1297" i="44"/>
  <c r="M1274" i="44"/>
  <c r="T1290" i="44"/>
  <c r="G1295" i="44"/>
  <c r="N1311" i="44"/>
  <c r="S1292" i="44"/>
  <c r="W1321" i="44"/>
  <c r="S1305" i="44"/>
  <c r="I1310" i="44"/>
  <c r="N1292" i="44"/>
  <c r="F1288" i="44"/>
  <c r="X1297" i="44"/>
  <c r="M1293" i="44"/>
  <c r="R1274" i="44"/>
  <c r="H1277" i="44"/>
  <c r="S1285" i="44"/>
  <c r="U1276" i="44"/>
  <c r="V1321" i="44"/>
  <c r="R1295" i="44"/>
  <c r="R1282" i="44"/>
  <c r="V1293" i="44"/>
  <c r="U1286" i="44"/>
  <c r="X1287" i="44"/>
  <c r="H1294" i="44"/>
  <c r="M1295" i="44"/>
  <c r="H1308" i="44"/>
  <c r="W1297" i="44"/>
  <c r="V1283" i="44"/>
  <c r="S1293" i="44"/>
  <c r="G1286" i="44"/>
  <c r="S1274" i="44"/>
  <c r="G1287" i="44"/>
  <c r="H1281" i="44"/>
  <c r="N1285" i="44"/>
  <c r="T1284" i="44"/>
  <c r="W1277" i="44"/>
  <c r="X1288" i="44"/>
  <c r="N1295" i="44"/>
  <c r="G1284" i="44"/>
  <c r="N1279" i="44"/>
  <c r="N1308" i="44"/>
  <c r="N1297" i="44"/>
  <c r="H1296" i="44"/>
  <c r="I1274" i="44"/>
  <c r="N1294" i="44"/>
  <c r="S1291" i="44"/>
  <c r="U1284" i="44"/>
  <c r="N1283" i="44"/>
  <c r="H1287" i="44"/>
  <c r="V1280" i="44"/>
  <c r="S1312" i="44"/>
  <c r="G1297" i="44"/>
  <c r="N1281" i="44"/>
  <c r="S1284" i="44"/>
  <c r="U1306" i="44"/>
  <c r="M1296" i="44"/>
  <c r="V1291" i="44"/>
  <c r="W1280" i="44"/>
  <c r="I1286" i="44"/>
  <c r="F1317" i="44"/>
  <c r="M1277" i="44"/>
  <c r="G1285" i="44"/>
  <c r="H1276" i="44"/>
  <c r="S1294" i="44"/>
  <c r="T1279" i="44"/>
  <c r="N1278" i="44"/>
  <c r="I1281" i="44"/>
  <c r="I1291" i="44"/>
  <c r="S1297" i="44"/>
  <c r="W1279" i="44"/>
  <c r="U1290" i="44"/>
  <c r="F1284" i="44"/>
  <c r="S1288" i="44"/>
  <c r="X1296" i="44"/>
  <c r="R1316" i="44"/>
  <c r="N1277" i="44"/>
  <c r="V1277" i="44"/>
  <c r="M1281" i="44"/>
  <c r="M1301" i="44"/>
  <c r="M1276" i="44"/>
  <c r="N1289" i="44"/>
  <c r="W1294" i="44"/>
  <c r="R1296" i="44"/>
  <c r="S1286" i="44"/>
  <c r="N1280" i="44"/>
  <c r="R1286" i="44"/>
  <c r="W1313" i="44"/>
  <c r="G1315" i="44"/>
  <c r="S1319" i="44"/>
  <c r="N1274" i="44"/>
  <c r="F1321" i="44"/>
  <c r="M1292" i="44"/>
  <c r="I1289" i="44"/>
  <c r="H1291" i="44"/>
  <c r="X1280" i="44"/>
  <c r="U1283" i="44"/>
  <c r="H1292" i="44"/>
  <c r="V1289" i="44"/>
  <c r="G1296" i="44"/>
  <c r="S1311" i="44"/>
  <c r="T1288" i="44"/>
  <c r="R1297" i="44"/>
  <c r="T1277" i="44"/>
  <c r="T1310" i="44"/>
  <c r="U1292" i="44"/>
  <c r="S1277" i="44"/>
  <c r="V1279" i="44"/>
  <c r="R1289" i="44"/>
  <c r="T1297" i="44"/>
  <c r="I1277" i="44"/>
  <c r="L1280" i="44"/>
  <c r="S1290" i="44"/>
  <c r="U1282" i="44"/>
  <c r="U1275" i="44"/>
  <c r="L1278" i="44"/>
  <c r="U1297" i="44"/>
  <c r="X1311" i="44"/>
  <c r="F1297" i="44"/>
  <c r="L1286" i="44"/>
  <c r="G1283" i="44"/>
  <c r="T1274" i="44"/>
  <c r="H1321" i="44"/>
  <c r="L1307" i="44"/>
  <c r="X1310" i="44"/>
  <c r="H1320" i="44"/>
  <c r="V1282" i="44"/>
  <c r="T1285" i="44"/>
  <c r="N1288" i="44"/>
  <c r="W1287" i="44"/>
  <c r="X1277" i="44"/>
  <c r="W1288" i="44"/>
  <c r="X1286" i="44"/>
  <c r="X1283" i="44"/>
  <c r="W1274" i="44"/>
  <c r="S1295" i="44"/>
  <c r="T1293" i="44"/>
  <c r="X1299" i="44"/>
  <c r="H1274" i="44"/>
  <c r="I1295" i="44"/>
  <c r="R1308" i="44"/>
  <c r="R1276" i="44"/>
  <c r="W1275" i="44"/>
  <c r="V1297" i="44"/>
  <c r="V1308" i="44"/>
  <c r="M1280" i="44"/>
  <c r="X1278" i="44"/>
  <c r="I1276" i="44"/>
  <c r="G1277" i="44"/>
  <c r="I1290" i="44"/>
  <c r="V1284" i="44"/>
  <c r="M1279" i="44"/>
  <c r="R1285" i="44"/>
  <c r="F1289" i="44"/>
  <c r="F1312" i="44"/>
  <c r="V1307" i="44"/>
  <c r="M1285" i="44"/>
  <c r="N1276" i="44"/>
  <c r="I1278" i="44"/>
  <c r="N1296" i="44"/>
  <c r="I1282" i="44"/>
  <c r="T1287" i="44"/>
  <c r="I1293" i="44"/>
  <c r="R1279" i="44"/>
  <c r="W1282" i="44"/>
  <c r="S1281" i="44"/>
  <c r="I1288" i="44"/>
  <c r="F1278" i="44"/>
  <c r="X1308" i="44"/>
  <c r="X1317" i="44"/>
  <c r="G1319" i="44"/>
  <c r="S1309" i="44"/>
  <c r="G1292" i="44"/>
  <c r="H1282" i="44"/>
  <c r="N1286" i="44"/>
  <c r="R1283" i="44"/>
  <c r="M1284" i="44"/>
  <c r="V1288" i="44"/>
  <c r="I1308" i="44"/>
  <c r="W1276" i="44"/>
  <c r="S1287" i="44"/>
  <c r="T1282" i="44"/>
  <c r="S1296" i="44"/>
  <c r="M1291" i="44"/>
  <c r="I1275" i="44"/>
  <c r="U1293" i="44"/>
  <c r="M1286" i="44"/>
  <c r="W1293" i="44"/>
  <c r="T1292" i="44"/>
  <c r="M1282" i="44"/>
  <c r="X1295" i="44"/>
  <c r="I1300" i="44"/>
  <c r="H1316" i="44"/>
  <c r="S1301" i="44"/>
  <c r="H1286" i="44"/>
  <c r="N1291" i="44"/>
  <c r="S1283" i="44"/>
  <c r="W1292" i="44"/>
  <c r="L1287" i="44"/>
  <c r="U1294" i="44"/>
  <c r="V1281" i="44"/>
  <c r="S1313" i="44"/>
  <c r="T1315" i="44"/>
  <c r="T1306" i="44"/>
  <c r="X1284" i="44"/>
  <c r="R1315" i="44"/>
  <c r="N1293" i="44"/>
  <c r="X1292" i="44"/>
  <c r="V1287" i="44"/>
  <c r="R1277" i="44"/>
  <c r="G1290" i="44"/>
  <c r="W1283" i="44"/>
  <c r="W1289" i="44"/>
  <c r="U1295" i="44"/>
  <c r="G1300" i="44"/>
  <c r="N1275" i="44"/>
  <c r="U1311" i="44"/>
  <c r="M1275" i="44"/>
  <c r="L1296" i="44"/>
  <c r="F1293" i="44"/>
  <c r="H1283" i="44"/>
  <c r="L1282" i="44"/>
  <c r="X1289" i="44"/>
  <c r="V1292" i="44"/>
  <c r="X1285" i="44"/>
  <c r="T1275" i="44"/>
  <c r="M1304" i="44"/>
  <c r="G1276" i="44"/>
  <c r="I1280" i="44"/>
  <c r="H1306" i="44"/>
  <c r="R1290" i="44"/>
  <c r="U1285" i="44"/>
  <c r="S1275" i="44"/>
  <c r="V1274" i="44"/>
  <c r="U1296" i="44"/>
  <c r="G1282" i="44"/>
  <c r="U1280" i="44"/>
  <c r="R1275" i="44"/>
  <c r="T1289" i="44"/>
  <c r="F1280" i="44"/>
  <c r="F1296" i="44"/>
  <c r="N1284" i="44"/>
  <c r="I1279" i="44"/>
  <c r="U1313" i="44"/>
  <c r="X1279" i="44"/>
  <c r="H1293" i="44"/>
  <c r="T1276" i="44"/>
  <c r="R1292" i="44"/>
  <c r="V1275" i="44"/>
  <c r="X1274" i="44"/>
  <c r="M1290" i="44"/>
  <c r="S1289" i="44"/>
  <c r="T1303" i="44"/>
  <c r="S1300" i="44"/>
  <c r="U1320" i="44"/>
  <c r="S1321" i="44"/>
  <c r="F1313" i="44"/>
  <c r="L1306" i="44"/>
  <c r="H1305" i="44"/>
  <c r="W1317" i="44"/>
  <c r="S1315" i="44"/>
  <c r="R1319" i="44"/>
  <c r="W1318" i="44"/>
  <c r="M1316" i="44"/>
  <c r="R1301" i="44"/>
  <c r="I1284" i="44"/>
  <c r="M1288" i="44"/>
  <c r="X1304" i="44"/>
  <c r="T1313" i="44"/>
  <c r="F1281" i="44"/>
  <c r="H1275" i="44"/>
  <c r="H1300" i="44"/>
  <c r="V1320" i="44"/>
  <c r="U1321" i="44"/>
  <c r="L1313" i="44"/>
  <c r="X1306" i="44"/>
  <c r="T1308" i="44"/>
  <c r="L1315" i="44"/>
  <c r="R1318" i="44"/>
  <c r="U1316" i="44"/>
  <c r="M1310" i="44"/>
  <c r="V1301" i="44"/>
  <c r="L1293" i="44"/>
  <c r="G1278" i="44"/>
  <c r="S1314" i="44"/>
  <c r="T1318" i="44"/>
  <c r="L1292" i="44"/>
  <c r="I1292" i="44"/>
  <c r="M1289" i="44"/>
  <c r="M1307" i="44"/>
  <c r="H1319" i="44"/>
  <c r="M1313" i="44"/>
  <c r="T1307" i="44"/>
  <c r="G1305" i="44"/>
  <c r="H1299" i="44"/>
  <c r="T1316" i="44"/>
  <c r="V1310" i="44"/>
  <c r="S1298" i="44"/>
  <c r="G1294" i="44"/>
  <c r="R1321" i="44"/>
  <c r="H1313" i="44"/>
  <c r="N1313" i="44"/>
  <c r="T1320" i="44"/>
  <c r="W1320" i="44"/>
  <c r="S1306" i="44"/>
  <c r="R1305" i="44"/>
  <c r="T1299" i="44"/>
  <c r="I1316" i="44"/>
  <c r="N1320" i="44"/>
  <c r="V1313" i="44"/>
  <c r="F1307" i="44"/>
  <c r="F1305" i="44"/>
  <c r="H1315" i="44"/>
  <c r="S1299" i="44"/>
  <c r="X1318" i="44"/>
  <c r="G1316" i="44"/>
  <c r="S1310" i="44"/>
  <c r="W1298" i="44"/>
  <c r="H1280" i="44"/>
  <c r="L1290" i="44"/>
  <c r="H1304" i="44"/>
  <c r="R1311" i="44"/>
  <c r="M1287" i="44"/>
  <c r="G1320" i="44"/>
  <c r="T1300" i="44"/>
  <c r="T1312" i="44"/>
  <c r="V1304" i="44"/>
  <c r="L1305" i="44"/>
  <c r="M1315" i="44"/>
  <c r="F1299" i="44"/>
  <c r="F1319" i="44"/>
  <c r="V1318" i="44"/>
  <c r="S1302" i="44"/>
  <c r="T1298" i="44"/>
  <c r="I1301" i="44"/>
  <c r="H1278" i="44"/>
  <c r="M1283" i="44"/>
  <c r="X1315" i="44"/>
  <c r="V1305" i="44"/>
  <c r="Q532" i="44"/>
  <c r="Q1113" i="44" s="1"/>
  <c r="T1311" i="44"/>
  <c r="M1320" i="44"/>
  <c r="G1303" i="44"/>
  <c r="W1315" i="44"/>
  <c r="I1299" i="44"/>
  <c r="I1298" i="44"/>
  <c r="O532" i="44"/>
  <c r="O1113" i="44" s="1"/>
  <c r="W1312" i="44"/>
  <c r="T1304" i="44"/>
  <c r="G1307" i="44"/>
  <c r="I1303" i="44"/>
  <c r="U1305" i="44"/>
  <c r="N1298" i="44"/>
  <c r="H1301" i="44"/>
  <c r="F1295" i="44"/>
  <c r="L1281" i="44"/>
  <c r="I1314" i="44"/>
  <c r="V1300" i="44"/>
  <c r="I1320" i="44"/>
  <c r="N1305" i="44"/>
  <c r="W1308" i="44"/>
  <c r="U1308" i="44"/>
  <c r="R1300" i="44"/>
  <c r="V1311" i="44"/>
  <c r="I1304" i="44"/>
  <c r="M1305" i="44"/>
  <c r="F1279" i="44"/>
  <c r="H1295" i="44"/>
  <c r="V1299" i="44"/>
  <c r="X1300" i="44"/>
  <c r="W1304" i="44"/>
  <c r="M1306" i="44"/>
  <c r="X1307" i="44"/>
  <c r="N1300" i="44"/>
  <c r="N1312" i="44"/>
  <c r="R1313" i="44"/>
  <c r="W1307" i="44"/>
  <c r="T1305" i="44"/>
  <c r="V1315" i="44"/>
  <c r="R1299" i="44"/>
  <c r="X1319" i="44"/>
  <c r="G1302" i="44"/>
  <c r="H1310" i="44"/>
  <c r="U1298" i="44"/>
  <c r="W1301" i="44"/>
  <c r="U1319" i="44"/>
  <c r="X1314" i="44"/>
  <c r="S1307" i="44"/>
  <c r="U1301" i="44"/>
  <c r="U1300" i="44"/>
  <c r="G1311" i="44"/>
  <c r="R1312" i="44"/>
  <c r="N1304" i="44"/>
  <c r="H1307" i="44"/>
  <c r="S1303" i="44"/>
  <c r="U1299" i="44"/>
  <c r="H1309" i="44"/>
  <c r="F1318" i="44"/>
  <c r="I1302" i="44"/>
  <c r="W1310" i="44"/>
  <c r="V1298" i="44"/>
  <c r="G1301" i="44"/>
  <c r="U1307" i="44"/>
  <c r="M1314" i="44"/>
  <c r="H1314" i="44"/>
  <c r="S1320" i="44"/>
  <c r="X1312" i="44"/>
  <c r="R1307" i="44"/>
  <c r="M1299" i="44"/>
  <c r="M1309" i="44"/>
  <c r="U1318" i="44"/>
  <c r="N1302" i="44"/>
  <c r="R1310" i="44"/>
  <c r="H1298" i="44"/>
  <c r="I1312" i="44"/>
  <c r="M1302" i="44"/>
  <c r="N1314" i="44"/>
  <c r="M1311" i="44"/>
  <c r="U1312" i="44"/>
  <c r="M1308" i="44"/>
  <c r="N1307" i="44"/>
  <c r="H1303" i="44"/>
  <c r="I1317" i="44"/>
  <c r="G1299" i="44"/>
  <c r="G1309" i="44"/>
  <c r="N1318" i="44"/>
  <c r="H1302" i="44"/>
  <c r="X1298" i="44"/>
  <c r="S1318" i="44"/>
  <c r="L1309" i="44"/>
  <c r="G1314" i="44"/>
  <c r="G1321" i="44"/>
  <c r="R1304" i="44"/>
  <c r="G1308" i="44"/>
  <c r="R1303" i="44"/>
  <c r="V1317" i="44"/>
  <c r="W1299" i="44"/>
  <c r="W1309" i="44"/>
  <c r="G1318" i="44"/>
  <c r="R1298" i="44"/>
  <c r="Q259" i="44"/>
  <c r="Q840" i="44" s="1"/>
  <c r="F1300" i="44"/>
  <c r="X1320" i="44"/>
  <c r="N1303" i="44"/>
  <c r="R1320" i="44"/>
  <c r="H1318" i="44"/>
  <c r="F1314" i="44"/>
  <c r="T1321" i="44"/>
  <c r="V1312" i="44"/>
  <c r="S1304" i="44"/>
  <c r="G1306" i="44"/>
  <c r="M1303" i="44"/>
  <c r="U1317" i="44"/>
  <c r="N1299" i="44"/>
  <c r="R1309" i="44"/>
  <c r="L1316" i="44"/>
  <c r="R1302" i="44"/>
  <c r="G1298" i="44"/>
  <c r="G1310" i="44"/>
  <c r="I1305" i="44"/>
  <c r="F1302" i="44"/>
  <c r="T1314" i="44"/>
  <c r="G1304" i="44"/>
  <c r="V1306" i="44"/>
  <c r="F1308" i="44"/>
  <c r="U1303" i="44"/>
  <c r="G1317" i="44"/>
  <c r="T1309" i="44"/>
  <c r="W1316" i="44"/>
  <c r="U1302" i="44"/>
  <c r="F1298" i="44"/>
  <c r="O259" i="44"/>
  <c r="O840" i="44" s="1"/>
  <c r="M1300" i="44"/>
  <c r="M1319" i="44"/>
  <c r="W1300" i="44"/>
  <c r="U1314" i="44"/>
  <c r="F1311" i="44"/>
  <c r="N1321" i="44"/>
  <c r="U1304" i="44"/>
  <c r="R1306" i="44"/>
  <c r="S1308" i="44"/>
  <c r="H1317" i="44"/>
  <c r="T1319" i="44"/>
  <c r="I1309" i="44"/>
  <c r="N1316" i="44"/>
  <c r="V1302" i="44"/>
  <c r="X1313" i="44"/>
  <c r="V1314" i="44"/>
  <c r="H1312" i="44"/>
  <c r="G1313" i="44"/>
  <c r="N1306" i="44"/>
  <c r="V1303" i="44"/>
  <c r="S1317" i="44"/>
  <c r="W1319" i="44"/>
  <c r="X1309" i="44"/>
  <c r="X1316" i="44"/>
  <c r="W1302" i="44"/>
  <c r="M1298" i="44"/>
  <c r="X1301" i="44"/>
  <c r="U1310" i="44"/>
  <c r="N1310" i="44"/>
  <c r="W1314" i="44"/>
  <c r="I1311" i="44"/>
  <c r="M1321" i="44"/>
  <c r="I1313" i="44"/>
  <c r="I1306" i="44"/>
  <c r="X1303" i="44"/>
  <c r="T1317" i="44"/>
  <c r="U1315" i="44"/>
  <c r="I1319" i="44"/>
  <c r="N1309" i="44"/>
  <c r="V1316" i="44"/>
  <c r="X1302" i="44"/>
  <c r="N1301" i="44"/>
  <c r="I1318" i="44"/>
  <c r="V1309" i="44"/>
  <c r="X1321" i="44"/>
  <c r="W1303" i="44"/>
  <c r="I1315" i="44"/>
  <c r="N1319" i="44"/>
  <c r="S1316" i="44"/>
  <c r="T1302" i="44"/>
  <c r="T1301" i="44"/>
  <c r="M1317" i="44"/>
  <c r="R1314" i="44"/>
  <c r="I1321" i="44"/>
  <c r="W1306" i="44"/>
  <c r="W1305" i="44"/>
  <c r="R1317" i="44"/>
  <c r="V1319" i="44"/>
  <c r="O544" i="44"/>
  <c r="O1125" i="44" s="1"/>
  <c r="O551" i="44"/>
  <c r="O1132" i="44" s="1"/>
  <c r="Q258" i="44"/>
  <c r="Q839" i="44" s="1"/>
  <c r="O258" i="44"/>
  <c r="O839" i="44" s="1"/>
  <c r="K843" i="44"/>
  <c r="Q247" i="44"/>
  <c r="Q828" i="44" s="1"/>
  <c r="Q544" i="44"/>
  <c r="Q1125" i="44" s="1"/>
  <c r="Q551" i="44"/>
  <c r="Q1132" i="44" s="1"/>
  <c r="O247" i="44"/>
  <c r="O828" i="44" s="1"/>
  <c r="Q536" i="44"/>
  <c r="Q1117" i="44" s="1"/>
  <c r="O536" i="44"/>
  <c r="O1117" i="44" s="1"/>
  <c r="O546" i="44"/>
  <c r="O1127" i="44" s="1"/>
  <c r="Q546" i="44"/>
  <c r="Q1127" i="44" s="1"/>
  <c r="K120" i="44"/>
  <c r="J120" i="44" s="1"/>
  <c r="J701" i="44" s="1"/>
  <c r="O547" i="44"/>
  <c r="O1128" i="44" s="1"/>
  <c r="O535" i="44"/>
  <c r="O1116" i="44" s="1"/>
  <c r="Q535" i="44"/>
  <c r="Q1116" i="44" s="1"/>
  <c r="Q547" i="44"/>
  <c r="Q1128" i="44" s="1"/>
  <c r="J543" i="44"/>
  <c r="J1124" i="44" s="1"/>
  <c r="O263" i="44"/>
  <c r="O844" i="44" s="1"/>
  <c r="Q263" i="44"/>
  <c r="Q844" i="44" s="1"/>
  <c r="O543" i="44"/>
  <c r="O1124" i="44" s="1"/>
  <c r="Q543" i="44"/>
  <c r="Q1124" i="44" s="1"/>
  <c r="O246" i="44"/>
  <c r="O827" i="44" s="1"/>
  <c r="Q246" i="44"/>
  <c r="Q827" i="44" s="1"/>
  <c r="P119" i="44"/>
  <c r="P700" i="44" s="1"/>
  <c r="O545" i="44"/>
  <c r="O1126" i="44" s="1"/>
  <c r="Q548" i="44"/>
  <c r="Q1129" i="44" s="1"/>
  <c r="Q545" i="44"/>
  <c r="Q1126" i="44" s="1"/>
  <c r="K14" i="44"/>
  <c r="J14" i="44" s="1"/>
  <c r="J595" i="44" s="1"/>
  <c r="O548" i="44"/>
  <c r="O1129" i="44" s="1"/>
  <c r="Q542" i="44"/>
  <c r="Q1123" i="44" s="1"/>
  <c r="O542" i="44"/>
  <c r="O1123" i="44" s="1"/>
  <c r="O253" i="44"/>
  <c r="O834" i="44" s="1"/>
  <c r="Q539" i="44"/>
  <c r="Q1120" i="44" s="1"/>
  <c r="Q253" i="44"/>
  <c r="Q834" i="44" s="1"/>
  <c r="O539" i="44"/>
  <c r="O1120" i="44" s="1"/>
  <c r="K157" i="44"/>
  <c r="J157" i="44" s="1"/>
  <c r="J738" i="44" s="1"/>
  <c r="P563" i="44"/>
  <c r="P1144" i="44" s="1"/>
  <c r="P461" i="44"/>
  <c r="P1042" i="44" s="1"/>
  <c r="K353" i="44"/>
  <c r="J353" i="44" s="1"/>
  <c r="J934" i="44" s="1"/>
  <c r="Q244" i="44"/>
  <c r="Q825" i="44" s="1"/>
  <c r="P381" i="44"/>
  <c r="P962" i="44" s="1"/>
  <c r="K563" i="44"/>
  <c r="K1144" i="44" s="1"/>
  <c r="O244" i="44"/>
  <c r="O825" i="44" s="1"/>
  <c r="P345" i="44"/>
  <c r="P926" i="44" s="1"/>
  <c r="P233" i="44"/>
  <c r="P814" i="44" s="1"/>
  <c r="P384" i="44"/>
  <c r="P965" i="44" s="1"/>
  <c r="K462" i="44"/>
  <c r="J462" i="44" s="1"/>
  <c r="J1043" i="44" s="1"/>
  <c r="K240" i="44"/>
  <c r="K821" i="44" s="1"/>
  <c r="P505" i="44"/>
  <c r="P1086" i="44" s="1"/>
  <c r="K404" i="44"/>
  <c r="J404" i="44" s="1"/>
  <c r="J985" i="44" s="1"/>
  <c r="P68" i="44"/>
  <c r="P649" i="44" s="1"/>
  <c r="P16" i="44"/>
  <c r="P597" i="44" s="1"/>
  <c r="P236" i="44"/>
  <c r="P817" i="44" s="1"/>
  <c r="K528" i="44"/>
  <c r="J528" i="44" s="1"/>
  <c r="J1109" i="44" s="1"/>
  <c r="P231" i="44"/>
  <c r="P812" i="44" s="1"/>
  <c r="P14" i="44"/>
  <c r="P595" i="44" s="1"/>
  <c r="K236" i="44"/>
  <c r="K817" i="44" s="1"/>
  <c r="P140" i="44"/>
  <c r="P721" i="44" s="1"/>
  <c r="P215" i="44"/>
  <c r="P796" i="44" s="1"/>
  <c r="L796" i="44"/>
  <c r="J261" i="44"/>
  <c r="J842" i="44" s="1"/>
  <c r="K842" i="44"/>
  <c r="K516" i="44"/>
  <c r="F1097" i="44"/>
  <c r="P191" i="44"/>
  <c r="P772" i="44" s="1"/>
  <c r="N772" i="44"/>
  <c r="N1317" i="44" s="1"/>
  <c r="P413" i="44"/>
  <c r="P994" i="44" s="1"/>
  <c r="L994" i="44"/>
  <c r="L1299" i="44" s="1"/>
  <c r="K96" i="44"/>
  <c r="H677" i="44"/>
  <c r="K349" i="44"/>
  <c r="F930" i="44"/>
  <c r="P63" i="44"/>
  <c r="P644" i="44" s="1"/>
  <c r="L644" i="44"/>
  <c r="P37" i="44"/>
  <c r="P618" i="44" s="1"/>
  <c r="N618" i="44"/>
  <c r="P31" i="44"/>
  <c r="P612" i="44" s="1"/>
  <c r="L612" i="44"/>
  <c r="J548" i="44"/>
  <c r="J1129" i="44" s="1"/>
  <c r="K1129" i="44"/>
  <c r="J264" i="44"/>
  <c r="J845" i="44" s="1"/>
  <c r="K845" i="44"/>
  <c r="K304" i="44"/>
  <c r="F885" i="44"/>
  <c r="F1286" i="44" s="1"/>
  <c r="K31" i="44"/>
  <c r="F612" i="44"/>
  <c r="K333" i="44"/>
  <c r="F914" i="44"/>
  <c r="F1291" i="44" s="1"/>
  <c r="P268" i="44"/>
  <c r="P849" i="44" s="1"/>
  <c r="M849" i="44"/>
  <c r="P286" i="44"/>
  <c r="P867" i="44" s="1"/>
  <c r="L867" i="44"/>
  <c r="K225" i="44"/>
  <c r="F806" i="44"/>
  <c r="P517" i="44"/>
  <c r="P1098" i="44" s="1"/>
  <c r="M1098" i="44"/>
  <c r="P315" i="44"/>
  <c r="P896" i="44" s="1"/>
  <c r="L896" i="44"/>
  <c r="L1297" i="44" s="1"/>
  <c r="K556" i="44"/>
  <c r="F1137" i="44"/>
  <c r="P235" i="44"/>
  <c r="P816" i="44" s="1"/>
  <c r="P485" i="44"/>
  <c r="P1066" i="44" s="1"/>
  <c r="L1066" i="44"/>
  <c r="K184" i="44"/>
  <c r="F765" i="44"/>
  <c r="F1310" i="44" s="1"/>
  <c r="K159" i="44"/>
  <c r="H740" i="44"/>
  <c r="P404" i="44"/>
  <c r="P985" i="44" s="1"/>
  <c r="L985" i="44"/>
  <c r="K364" i="44"/>
  <c r="F945" i="44"/>
  <c r="P80" i="44"/>
  <c r="P661" i="44" s="1"/>
  <c r="L661" i="44"/>
  <c r="K384" i="44"/>
  <c r="P375" i="44"/>
  <c r="P956" i="44" s="1"/>
  <c r="N956" i="44"/>
  <c r="K68" i="44"/>
  <c r="K649" i="44" s="1"/>
  <c r="J538" i="44"/>
  <c r="J1119" i="44" s="1"/>
  <c r="K1119" i="44"/>
  <c r="K83" i="44"/>
  <c r="H664" i="44"/>
  <c r="K203" i="44"/>
  <c r="K784" i="44" s="1"/>
  <c r="F784" i="44"/>
  <c r="K423" i="44"/>
  <c r="F1004" i="44"/>
  <c r="K557" i="44"/>
  <c r="F1138" i="44"/>
  <c r="P312" i="44"/>
  <c r="P893" i="44" s="1"/>
  <c r="P287" i="44"/>
  <c r="P868" i="44" s="1"/>
  <c r="P274" i="44"/>
  <c r="P855" i="44" s="1"/>
  <c r="K527" i="44"/>
  <c r="F1108" i="44"/>
  <c r="K231" i="44"/>
  <c r="P477" i="44"/>
  <c r="P1058" i="44" s="1"/>
  <c r="N1058" i="44"/>
  <c r="N1315" i="44" s="1"/>
  <c r="P181" i="44"/>
  <c r="P762" i="44" s="1"/>
  <c r="P184" i="44"/>
  <c r="P765" i="44" s="1"/>
  <c r="L765" i="44"/>
  <c r="L1310" i="44" s="1"/>
  <c r="P412" i="44"/>
  <c r="P993" i="44" s="1"/>
  <c r="L993" i="44"/>
  <c r="P396" i="44"/>
  <c r="P977" i="44" s="1"/>
  <c r="N977" i="44"/>
  <c r="K77" i="44"/>
  <c r="F658" i="44"/>
  <c r="P353" i="44"/>
  <c r="P934" i="44" s="1"/>
  <c r="P348" i="44"/>
  <c r="P929" i="44" s="1"/>
  <c r="L929" i="44"/>
  <c r="K361" i="44"/>
  <c r="F942" i="44"/>
  <c r="P354" i="44"/>
  <c r="P935" i="44" s="1"/>
  <c r="L935" i="44"/>
  <c r="P36" i="44"/>
  <c r="P617" i="44" s="1"/>
  <c r="L617" i="44"/>
  <c r="J251" i="44"/>
  <c r="J832" i="44" s="1"/>
  <c r="K832" i="44"/>
  <c r="J536" i="44"/>
  <c r="J1117" i="44" s="1"/>
  <c r="K1117" i="44"/>
  <c r="P409" i="44"/>
  <c r="P990" i="44" s="1"/>
  <c r="L990" i="44"/>
  <c r="P495" i="44"/>
  <c r="P1076" i="44" s="1"/>
  <c r="L1076" i="44"/>
  <c r="K312" i="44"/>
  <c r="K287" i="44"/>
  <c r="P556" i="44"/>
  <c r="P1137" i="44" s="1"/>
  <c r="L1137" i="44"/>
  <c r="P490" i="44"/>
  <c r="P1071" i="44" s="1"/>
  <c r="L1071" i="44"/>
  <c r="P186" i="44"/>
  <c r="P767" i="44" s="1"/>
  <c r="M767" i="44"/>
  <c r="M1312" i="44" s="1"/>
  <c r="P474" i="44"/>
  <c r="P1055" i="44" s="1"/>
  <c r="L1055" i="44"/>
  <c r="L1312" i="44" s="1"/>
  <c r="P470" i="44"/>
  <c r="P1051" i="44" s="1"/>
  <c r="L1051" i="44"/>
  <c r="K441" i="44"/>
  <c r="F1022" i="44"/>
  <c r="P142" i="44"/>
  <c r="P723" i="44" s="1"/>
  <c r="K143" i="44"/>
  <c r="P73" i="44"/>
  <c r="P654" i="44" s="1"/>
  <c r="L654" i="44"/>
  <c r="P347" i="44"/>
  <c r="P928" i="44" s="1"/>
  <c r="L928" i="44"/>
  <c r="K363" i="44"/>
  <c r="J256" i="44"/>
  <c r="J837" i="44" s="1"/>
  <c r="K837" i="44"/>
  <c r="J266" i="44"/>
  <c r="J847" i="44" s="1"/>
  <c r="K847" i="44"/>
  <c r="P458" i="44"/>
  <c r="P1039" i="44" s="1"/>
  <c r="L1039" i="44"/>
  <c r="K450" i="44"/>
  <c r="F1031" i="44"/>
  <c r="P77" i="44"/>
  <c r="P658" i="44" s="1"/>
  <c r="M658" i="44"/>
  <c r="J540" i="44"/>
  <c r="J1121" i="44" s="1"/>
  <c r="K1121" i="44"/>
  <c r="K521" i="44"/>
  <c r="P486" i="44"/>
  <c r="P1067" i="44" s="1"/>
  <c r="L1067" i="44"/>
  <c r="K199" i="44"/>
  <c r="K780" i="44" s="1"/>
  <c r="K186" i="44"/>
  <c r="G767" i="44"/>
  <c r="G1312" i="44" s="1"/>
  <c r="P192" i="44"/>
  <c r="P773" i="44" s="1"/>
  <c r="M773" i="44"/>
  <c r="M1318" i="44" s="1"/>
  <c r="P161" i="44"/>
  <c r="P742" i="44" s="1"/>
  <c r="L742" i="44"/>
  <c r="P434" i="44"/>
  <c r="P1015" i="44" s="1"/>
  <c r="L1015" i="44"/>
  <c r="L1320" i="44" s="1"/>
  <c r="K145" i="44"/>
  <c r="K726" i="44" s="1"/>
  <c r="G726" i="44"/>
  <c r="P143" i="44"/>
  <c r="P724" i="44" s="1"/>
  <c r="K117" i="44"/>
  <c r="H698" i="44"/>
  <c r="P114" i="44"/>
  <c r="P695" i="44" s="1"/>
  <c r="L695" i="44"/>
  <c r="K373" i="44"/>
  <c r="F954" i="44"/>
  <c r="P387" i="44"/>
  <c r="P968" i="44" s="1"/>
  <c r="L968" i="44"/>
  <c r="P349" i="44"/>
  <c r="P930" i="44" s="1"/>
  <c r="L930" i="44"/>
  <c r="P35" i="44"/>
  <c r="P616" i="44" s="1"/>
  <c r="L616" i="44"/>
  <c r="P317" i="44"/>
  <c r="P898" i="44" s="1"/>
  <c r="L898" i="44"/>
  <c r="P326" i="44"/>
  <c r="P907" i="44" s="1"/>
  <c r="L907" i="44"/>
  <c r="L1284" i="44" s="1"/>
  <c r="J263" i="44"/>
  <c r="J844" i="44" s="1"/>
  <c r="K844" i="44"/>
  <c r="J545" i="44"/>
  <c r="J1126" i="44" s="1"/>
  <c r="K1126" i="44"/>
  <c r="J265" i="44"/>
  <c r="J846" i="44" s="1"/>
  <c r="K846" i="44"/>
  <c r="P293" i="44"/>
  <c r="P874" i="44" s="1"/>
  <c r="L874" i="44"/>
  <c r="P496" i="44"/>
  <c r="P1077" i="44" s="1"/>
  <c r="N1077" i="44"/>
  <c r="P98" i="44"/>
  <c r="P679" i="44" s="1"/>
  <c r="M679" i="44"/>
  <c r="K181" i="44"/>
  <c r="I762" i="44"/>
  <c r="I1307" i="44" s="1"/>
  <c r="P281" i="44"/>
  <c r="P862" i="44" s="1"/>
  <c r="M862" i="44"/>
  <c r="P521" i="44"/>
  <c r="P1102" i="44" s="1"/>
  <c r="L1102" i="44"/>
  <c r="K477" i="44"/>
  <c r="F1058" i="44"/>
  <c r="F1315" i="44" s="1"/>
  <c r="K185" i="44"/>
  <c r="H766" i="44"/>
  <c r="H1311" i="44" s="1"/>
  <c r="P447" i="44"/>
  <c r="P1028" i="44" s="1"/>
  <c r="L1028" i="44"/>
  <c r="P452" i="44"/>
  <c r="P1033" i="44" s="1"/>
  <c r="L1033" i="44"/>
  <c r="K141" i="44"/>
  <c r="K722" i="44" s="1"/>
  <c r="P117" i="44"/>
  <c r="P698" i="44" s="1"/>
  <c r="P389" i="44"/>
  <c r="P970" i="44" s="1"/>
  <c r="M970" i="44"/>
  <c r="P410" i="44"/>
  <c r="P991" i="44" s="1"/>
  <c r="L991" i="44"/>
  <c r="P400" i="44"/>
  <c r="P981" i="44" s="1"/>
  <c r="L981" i="44"/>
  <c r="P115" i="44"/>
  <c r="P696" i="44" s="1"/>
  <c r="L696" i="44"/>
  <c r="P374" i="44"/>
  <c r="P955" i="44" s="1"/>
  <c r="L955" i="44"/>
  <c r="K52" i="44"/>
  <c r="K633" i="44" s="1"/>
  <c r="I633" i="44"/>
  <c r="P71" i="44"/>
  <c r="P652" i="44" s="1"/>
  <c r="L652" i="44"/>
  <c r="P350" i="44"/>
  <c r="P931" i="44" s="1"/>
  <c r="L931" i="44"/>
  <c r="K332" i="44"/>
  <c r="F913" i="44"/>
  <c r="F1290" i="44" s="1"/>
  <c r="J534" i="44"/>
  <c r="J1115" i="44" s="1"/>
  <c r="K1115" i="44"/>
  <c r="P437" i="44"/>
  <c r="P1018" i="44" s="1"/>
  <c r="L1018" i="44"/>
  <c r="P422" i="44"/>
  <c r="P1003" i="44" s="1"/>
  <c r="L1003" i="44"/>
  <c r="P282" i="44"/>
  <c r="P863" i="44" s="1"/>
  <c r="L863" i="44"/>
  <c r="K277" i="44"/>
  <c r="F858" i="44"/>
  <c r="Q262" i="44"/>
  <c r="Q843" i="44" s="1"/>
  <c r="P291" i="44"/>
  <c r="P872" i="44" s="1"/>
  <c r="N872" i="44"/>
  <c r="P528" i="44"/>
  <c r="P1109" i="44" s="1"/>
  <c r="L1109" i="44"/>
  <c r="K492" i="44"/>
  <c r="I1073" i="44"/>
  <c r="K133" i="44"/>
  <c r="K714" i="44" s="1"/>
  <c r="P425" i="44"/>
  <c r="P1006" i="44" s="1"/>
  <c r="L1006" i="44"/>
  <c r="L1311" i="44" s="1"/>
  <c r="P112" i="44"/>
  <c r="P693" i="44" s="1"/>
  <c r="L693" i="44"/>
  <c r="K84" i="44"/>
  <c r="J532" i="44"/>
  <c r="J1113" i="44" s="1"/>
  <c r="K1113" i="44"/>
  <c r="J249" i="44"/>
  <c r="J830" i="44" s="1"/>
  <c r="K830" i="44"/>
  <c r="J553" i="44"/>
  <c r="J1134" i="44" s="1"/>
  <c r="K1134" i="44"/>
  <c r="J541" i="44"/>
  <c r="J1122" i="44" s="1"/>
  <c r="K1122" i="44"/>
  <c r="P579" i="44"/>
  <c r="P1160" i="44" s="1"/>
  <c r="L1160" i="44"/>
  <c r="K223" i="44"/>
  <c r="G804" i="44"/>
  <c r="K221" i="44"/>
  <c r="F802" i="44"/>
  <c r="K172" i="44"/>
  <c r="P133" i="44"/>
  <c r="P714" i="44" s="1"/>
  <c r="K401" i="44"/>
  <c r="F982" i="44"/>
  <c r="P43" i="44"/>
  <c r="P624" i="44" s="1"/>
  <c r="M624" i="44"/>
  <c r="J547" i="44"/>
  <c r="J1128" i="44" s="1"/>
  <c r="K1128" i="44"/>
  <c r="P40" i="44"/>
  <c r="P621" i="44" s="1"/>
  <c r="L621" i="44"/>
  <c r="K190" i="44"/>
  <c r="F771" i="44"/>
  <c r="F1316" i="44" s="1"/>
  <c r="K461" i="44"/>
  <c r="P177" i="44"/>
  <c r="P758" i="44" s="1"/>
  <c r="L758" i="44"/>
  <c r="L1303" i="44" s="1"/>
  <c r="P149" i="44"/>
  <c r="P730" i="44" s="1"/>
  <c r="L730" i="44"/>
  <c r="K389" i="44"/>
  <c r="F970" i="44"/>
  <c r="P52" i="44"/>
  <c r="P633" i="44" s="1"/>
  <c r="L633" i="44"/>
  <c r="P357" i="44"/>
  <c r="P938" i="44" s="1"/>
  <c r="L938" i="44"/>
  <c r="K325" i="44"/>
  <c r="F906" i="44"/>
  <c r="F1283" i="44" s="1"/>
  <c r="K319" i="44"/>
  <c r="J255" i="44"/>
  <c r="J836" i="44" s="1"/>
  <c r="K836" i="44"/>
  <c r="K291" i="44"/>
  <c r="F872" i="44"/>
  <c r="P480" i="44"/>
  <c r="P1061" i="44" s="1"/>
  <c r="L1061" i="44"/>
  <c r="L1318" i="44" s="1"/>
  <c r="P481" i="44"/>
  <c r="P1062" i="44" s="1"/>
  <c r="L1062" i="44"/>
  <c r="K482" i="44"/>
  <c r="F1063" i="44"/>
  <c r="K178" i="44"/>
  <c r="F759" i="44"/>
  <c r="F1304" i="44" s="1"/>
  <c r="K439" i="44"/>
  <c r="F1020" i="44"/>
  <c r="P433" i="44"/>
  <c r="P1014" i="44" s="1"/>
  <c r="L1014" i="44"/>
  <c r="K131" i="44"/>
  <c r="K712" i="44" s="1"/>
  <c r="F712" i="44"/>
  <c r="K113" i="44"/>
  <c r="H694" i="44"/>
  <c r="K367" i="44"/>
  <c r="F948" i="44"/>
  <c r="P97" i="44"/>
  <c r="P678" i="44" s="1"/>
  <c r="P341" i="44"/>
  <c r="P922" i="44" s="1"/>
  <c r="L922" i="44"/>
  <c r="P319" i="44"/>
  <c r="P900" i="44" s="1"/>
  <c r="L900" i="44"/>
  <c r="L1277" i="44" s="1"/>
  <c r="K43" i="44"/>
  <c r="K577" i="44"/>
  <c r="H1158" i="44"/>
  <c r="K303" i="44"/>
  <c r="F884" i="44"/>
  <c r="P292" i="44"/>
  <c r="P873" i="44" s="1"/>
  <c r="L873" i="44"/>
  <c r="K275" i="44"/>
  <c r="K529" i="44"/>
  <c r="K510" i="44"/>
  <c r="F1091" i="44"/>
  <c r="P460" i="44"/>
  <c r="P1041" i="44" s="1"/>
  <c r="L1041" i="44"/>
  <c r="P157" i="44"/>
  <c r="P738" i="44" s="1"/>
  <c r="K455" i="44"/>
  <c r="F1036" i="44"/>
  <c r="P415" i="44"/>
  <c r="P996" i="44" s="1"/>
  <c r="L996" i="44"/>
  <c r="L1301" i="44" s="1"/>
  <c r="K381" i="44"/>
  <c r="P365" i="44"/>
  <c r="P946" i="44" s="1"/>
  <c r="K356" i="44"/>
  <c r="F937" i="44"/>
  <c r="P316" i="44"/>
  <c r="P897" i="44" s="1"/>
  <c r="L897" i="44"/>
  <c r="P38" i="44"/>
  <c r="P619" i="44" s="1"/>
  <c r="L619" i="44"/>
  <c r="K327" i="44"/>
  <c r="F908" i="44"/>
  <c r="J542" i="44"/>
  <c r="J1123" i="44" s="1"/>
  <c r="K1123" i="44"/>
  <c r="J260" i="44"/>
  <c r="J841" i="44" s="1"/>
  <c r="K841" i="44"/>
  <c r="J550" i="44"/>
  <c r="J1131" i="44" s="1"/>
  <c r="K1131" i="44"/>
  <c r="J267" i="44"/>
  <c r="J848" i="44" s="1"/>
  <c r="K848" i="44"/>
  <c r="O262" i="44"/>
  <c r="O843" i="44" s="1"/>
  <c r="P511" i="44"/>
  <c r="P1092" i="44" s="1"/>
  <c r="M1092" i="44"/>
  <c r="K196" i="44"/>
  <c r="K777" i="44" s="1"/>
  <c r="F777" i="44"/>
  <c r="P195" i="44"/>
  <c r="P776" i="44" s="1"/>
  <c r="L776" i="44"/>
  <c r="L1321" i="44" s="1"/>
  <c r="P448" i="44"/>
  <c r="P1029" i="44" s="1"/>
  <c r="L1029" i="44"/>
  <c r="K440" i="44"/>
  <c r="F1021" i="44"/>
  <c r="P457" i="44"/>
  <c r="P1038" i="44" s="1"/>
  <c r="L1038" i="44"/>
  <c r="K150" i="44"/>
  <c r="F731" i="44"/>
  <c r="K398" i="44"/>
  <c r="F979" i="44"/>
  <c r="P380" i="44"/>
  <c r="P961" i="44" s="1"/>
  <c r="L961" i="44"/>
  <c r="J244" i="44"/>
  <c r="J825" i="44" s="1"/>
  <c r="K825" i="44"/>
  <c r="J252" i="44"/>
  <c r="J833" i="44" s="1"/>
  <c r="K833" i="44"/>
  <c r="J533" i="44"/>
  <c r="J1114" i="44" s="1"/>
  <c r="K1114" i="44"/>
  <c r="J247" i="44"/>
  <c r="J828" i="44" s="1"/>
  <c r="K828" i="44"/>
  <c r="K293" i="44"/>
  <c r="F874" i="44"/>
  <c r="F1275" i="44" s="1"/>
  <c r="K313" i="44"/>
  <c r="P271" i="44"/>
  <c r="P852" i="44" s="1"/>
  <c r="K229" i="44"/>
  <c r="P228" i="44"/>
  <c r="P809" i="44" s="1"/>
  <c r="P513" i="44"/>
  <c r="P1094" i="44" s="1"/>
  <c r="L1094" i="44"/>
  <c r="K505" i="44"/>
  <c r="I1086" i="44"/>
  <c r="P210" i="44"/>
  <c r="P791" i="44" s="1"/>
  <c r="L791" i="44"/>
  <c r="P202" i="44"/>
  <c r="P783" i="44" s="1"/>
  <c r="P462" i="44"/>
  <c r="P1043" i="44" s="1"/>
  <c r="P156" i="44"/>
  <c r="P737" i="44" s="1"/>
  <c r="L737" i="44"/>
  <c r="K402" i="44"/>
  <c r="P403" i="44"/>
  <c r="P984" i="44" s="1"/>
  <c r="K370" i="44"/>
  <c r="F951" i="44"/>
  <c r="P62" i="44"/>
  <c r="P643" i="44" s="1"/>
  <c r="M643" i="44"/>
  <c r="J546" i="44"/>
  <c r="J1127" i="44" s="1"/>
  <c r="K1127" i="44"/>
  <c r="J248" i="44"/>
  <c r="J829" i="44" s="1"/>
  <c r="K829" i="44"/>
  <c r="K274" i="44"/>
  <c r="F855" i="44"/>
  <c r="K276" i="44"/>
  <c r="F857" i="44"/>
  <c r="P484" i="44"/>
  <c r="P1065" i="44" s="1"/>
  <c r="L1065" i="44"/>
  <c r="K500" i="44"/>
  <c r="F1081" i="44"/>
  <c r="K202" i="44"/>
  <c r="F783" i="44"/>
  <c r="P479" i="44"/>
  <c r="P1060" i="44" s="1"/>
  <c r="L1060" i="44"/>
  <c r="L1317" i="44" s="1"/>
  <c r="P436" i="44"/>
  <c r="P1017" i="44" s="1"/>
  <c r="L1017" i="44"/>
  <c r="P402" i="44"/>
  <c r="P983" i="44" s="1"/>
  <c r="K350" i="44"/>
  <c r="F931" i="44"/>
  <c r="P330" i="44"/>
  <c r="P911" i="44" s="1"/>
  <c r="L911" i="44"/>
  <c r="L1288" i="44" s="1"/>
  <c r="P337" i="44"/>
  <c r="P918" i="44" s="1"/>
  <c r="L918" i="44"/>
  <c r="L1295" i="44" s="1"/>
  <c r="J258" i="44"/>
  <c r="J839" i="44" s="1"/>
  <c r="K839" i="44"/>
  <c r="J554" i="44"/>
  <c r="J1135" i="44" s="1"/>
  <c r="K1135" i="44"/>
  <c r="P303" i="44"/>
  <c r="P884" i="44" s="1"/>
  <c r="L884" i="44"/>
  <c r="L1285" i="44" s="1"/>
  <c r="K15" i="44"/>
  <c r="K596" i="44" s="1"/>
  <c r="P284" i="44"/>
  <c r="P865" i="44" s="1"/>
  <c r="L865" i="44"/>
  <c r="K279" i="44"/>
  <c r="P196" i="44"/>
  <c r="P777" i="44" s="1"/>
  <c r="M777" i="44"/>
  <c r="K148" i="44"/>
  <c r="F729" i="44"/>
  <c r="K453" i="44"/>
  <c r="F1034" i="44"/>
  <c r="P146" i="44"/>
  <c r="P727" i="44" s="1"/>
  <c r="L727" i="44"/>
  <c r="P388" i="44"/>
  <c r="P969" i="44" s="1"/>
  <c r="L969" i="44"/>
  <c r="K365" i="44"/>
  <c r="F946" i="44"/>
  <c r="P325" i="44"/>
  <c r="P906" i="44" s="1"/>
  <c r="L906" i="44"/>
  <c r="L1283" i="44" s="1"/>
  <c r="J535" i="44"/>
  <c r="J1116" i="44" s="1"/>
  <c r="K1116" i="44"/>
  <c r="J246" i="44"/>
  <c r="J827" i="44" s="1"/>
  <c r="K827" i="44"/>
  <c r="J537" i="44"/>
  <c r="J1118" i="44" s="1"/>
  <c r="K1118" i="44"/>
  <c r="J259" i="44"/>
  <c r="J840" i="44" s="1"/>
  <c r="K840" i="44"/>
  <c r="P15" i="44"/>
  <c r="P596" i="44" s="1"/>
  <c r="P273" i="44"/>
  <c r="P854" i="44" s="1"/>
  <c r="L854" i="44"/>
  <c r="P279" i="44"/>
  <c r="P860" i="44" s="1"/>
  <c r="M860" i="44"/>
  <c r="P309" i="44"/>
  <c r="P890" i="44" s="1"/>
  <c r="L890" i="44"/>
  <c r="L1291" i="44" s="1"/>
  <c r="K575" i="44"/>
  <c r="F1156" i="44"/>
  <c r="P227" i="44"/>
  <c r="P808" i="44" s="1"/>
  <c r="L808" i="44"/>
  <c r="P222" i="44"/>
  <c r="P803" i="44" s="1"/>
  <c r="L803" i="44"/>
  <c r="P529" i="44"/>
  <c r="P1110" i="44" s="1"/>
  <c r="P207" i="44"/>
  <c r="P788" i="44" s="1"/>
  <c r="L788" i="44"/>
  <c r="K215" i="44"/>
  <c r="H796" i="44"/>
  <c r="P499" i="44"/>
  <c r="P1080" i="44" s="1"/>
  <c r="L1080" i="44"/>
  <c r="P464" i="44"/>
  <c r="P1045" i="44" s="1"/>
  <c r="L1045" i="44"/>
  <c r="L1302" i="44" s="1"/>
  <c r="P89" i="44"/>
  <c r="P670" i="44" s="1"/>
  <c r="L670" i="44"/>
  <c r="K99" i="44"/>
  <c r="G680" i="44"/>
  <c r="P61" i="44"/>
  <c r="P642" i="44" s="1"/>
  <c r="L642" i="44"/>
  <c r="K46" i="44"/>
  <c r="F627" i="44"/>
  <c r="P28" i="44"/>
  <c r="P609" i="44" s="1"/>
  <c r="L609" i="44"/>
  <c r="K51" i="44"/>
  <c r="F632" i="44"/>
  <c r="P49" i="44"/>
  <c r="P630" i="44" s="1"/>
  <c r="L630" i="44"/>
  <c r="J250" i="44"/>
  <c r="J831" i="44" s="1"/>
  <c r="K831" i="44"/>
  <c r="J552" i="44"/>
  <c r="J1133" i="44" s="1"/>
  <c r="K1133" i="44"/>
  <c r="P277" i="44"/>
  <c r="P858" i="44" s="1"/>
  <c r="L858" i="44"/>
  <c r="P272" i="44"/>
  <c r="P853" i="44" s="1"/>
  <c r="L853" i="44"/>
  <c r="P269" i="44"/>
  <c r="P850" i="44" s="1"/>
  <c r="L850" i="44"/>
  <c r="K446" i="44"/>
  <c r="F1027" i="44"/>
  <c r="P154" i="44"/>
  <c r="P735" i="44" s="1"/>
  <c r="L735" i="44"/>
  <c r="P414" i="44"/>
  <c r="P995" i="44" s="1"/>
  <c r="L995" i="44"/>
  <c r="L1300" i="44" s="1"/>
  <c r="K420" i="44"/>
  <c r="F1001" i="44"/>
  <c r="F1306" i="44" s="1"/>
  <c r="K94" i="44"/>
  <c r="F675" i="44"/>
  <c r="K368" i="44"/>
  <c r="F949" i="44"/>
  <c r="K61" i="44"/>
  <c r="F642" i="44"/>
  <c r="K62" i="44"/>
  <c r="F643" i="44"/>
  <c r="J549" i="44"/>
  <c r="J1130" i="44" s="1"/>
  <c r="K1130" i="44"/>
  <c r="J539" i="44"/>
  <c r="J1120" i="44" s="1"/>
  <c r="K1120" i="44"/>
  <c r="J245" i="44"/>
  <c r="J826" i="44" s="1"/>
  <c r="K826" i="44"/>
  <c r="P96" i="44"/>
  <c r="P677" i="44" s="1"/>
  <c r="N677" i="44"/>
  <c r="K175" i="44"/>
  <c r="F756" i="44"/>
  <c r="F1301" i="44" s="1"/>
  <c r="J257" i="44"/>
  <c r="J838" i="44" s="1"/>
  <c r="K838" i="44"/>
  <c r="P294" i="44"/>
  <c r="P875" i="44" s="1"/>
  <c r="L875" i="44"/>
  <c r="L1276" i="44" s="1"/>
  <c r="P276" i="44"/>
  <c r="P857" i="44" s="1"/>
  <c r="P270" i="44"/>
  <c r="P851" i="44" s="1"/>
  <c r="L851" i="44"/>
  <c r="P283" i="44"/>
  <c r="P864" i="44" s="1"/>
  <c r="L864" i="44"/>
  <c r="K523" i="44"/>
  <c r="F1104" i="44"/>
  <c r="K233" i="44"/>
  <c r="F814" i="44"/>
  <c r="K210" i="44"/>
  <c r="K791" i="44" s="1"/>
  <c r="F791" i="44"/>
  <c r="K471" i="44"/>
  <c r="F1052" i="44"/>
  <c r="K445" i="44"/>
  <c r="H1026" i="44"/>
  <c r="P165" i="44"/>
  <c r="P746" i="44" s="1"/>
  <c r="L746" i="44"/>
  <c r="P428" i="44"/>
  <c r="P1009" i="44" s="1"/>
  <c r="L1009" i="44"/>
  <c r="L1314" i="44" s="1"/>
  <c r="P118" i="44"/>
  <c r="P699" i="44" s="1"/>
  <c r="L699" i="44"/>
  <c r="P362" i="44"/>
  <c r="P943" i="44" s="1"/>
  <c r="L943" i="44"/>
  <c r="K49" i="44"/>
  <c r="F630" i="44"/>
  <c r="J555" i="44"/>
  <c r="J1136" i="44" s="1"/>
  <c r="K1136" i="44"/>
  <c r="J254" i="44"/>
  <c r="J835" i="44" s="1"/>
  <c r="K835" i="44"/>
  <c r="K270" i="44"/>
  <c r="F851" i="44"/>
  <c r="K286" i="44"/>
  <c r="F867" i="44"/>
  <c r="K514" i="44"/>
  <c r="F1095" i="44"/>
  <c r="K496" i="44"/>
  <c r="K209" i="44"/>
  <c r="K790" i="44" s="1"/>
  <c r="H790" i="44"/>
  <c r="K204" i="44"/>
  <c r="K785" i="44" s="1"/>
  <c r="P407" i="44"/>
  <c r="P988" i="44" s="1"/>
  <c r="L988" i="44"/>
  <c r="K98" i="44"/>
  <c r="F679" i="44"/>
  <c r="P366" i="44"/>
  <c r="P947" i="44" s="1"/>
  <c r="L947" i="44"/>
  <c r="K375" i="44"/>
  <c r="F956" i="44"/>
  <c r="P44" i="44"/>
  <c r="P625" i="44" s="1"/>
  <c r="L625" i="44"/>
  <c r="J551" i="44"/>
  <c r="J1132" i="44" s="1"/>
  <c r="K1132" i="44"/>
  <c r="P515" i="44"/>
  <c r="P1096" i="44" s="1"/>
  <c r="L1096" i="44"/>
  <c r="P209" i="44"/>
  <c r="P790" i="44" s="1"/>
  <c r="K194" i="44"/>
  <c r="F775" i="44"/>
  <c r="K465" i="44"/>
  <c r="F1046" i="44"/>
  <c r="F1303" i="44" s="1"/>
  <c r="P445" i="44"/>
  <c r="P1026" i="44" s="1"/>
  <c r="L1026" i="44"/>
  <c r="P160" i="44"/>
  <c r="P741" i="44" s="1"/>
  <c r="N741" i="44"/>
  <c r="K458" i="44"/>
  <c r="G1039" i="44"/>
  <c r="P451" i="44"/>
  <c r="P1032" i="44" s="1"/>
  <c r="L1032" i="44"/>
  <c r="K126" i="44"/>
  <c r="K707" i="44" s="1"/>
  <c r="I707" i="44"/>
  <c r="P418" i="44"/>
  <c r="P999" i="44" s="1"/>
  <c r="L999" i="44"/>
  <c r="L1304" i="44" s="1"/>
  <c r="K135" i="44"/>
  <c r="K716" i="44" s="1"/>
  <c r="P120" i="44"/>
  <c r="P701" i="44" s="1"/>
  <c r="M701" i="44"/>
  <c r="K409" i="44"/>
  <c r="K396" i="44"/>
  <c r="P99" i="44"/>
  <c r="P680" i="44" s="1"/>
  <c r="N680" i="44"/>
  <c r="P346" i="44"/>
  <c r="P927" i="44" s="1"/>
  <c r="L927" i="44"/>
  <c r="K345" i="44"/>
  <c r="P336" i="44"/>
  <c r="P917" i="44" s="1"/>
  <c r="L917" i="44"/>
  <c r="L1294" i="44" s="1"/>
  <c r="J253" i="44"/>
  <c r="J834" i="44" s="1"/>
  <c r="K834" i="44"/>
  <c r="J544" i="44"/>
  <c r="J1125" i="44" s="1"/>
  <c r="K1125" i="44"/>
  <c r="K35" i="44"/>
  <c r="K122" i="44"/>
  <c r="P122" i="44"/>
  <c r="P703" i="44" s="1"/>
  <c r="P431" i="44"/>
  <c r="P1012" i="44" s="1"/>
  <c r="K431" i="44"/>
  <c r="P199" i="44"/>
  <c r="P780" i="44" s="1"/>
  <c r="P525" i="44"/>
  <c r="P1106" i="44" s="1"/>
  <c r="P308" i="44"/>
  <c r="P889" i="44" s="1"/>
  <c r="K320" i="44"/>
  <c r="K407" i="44"/>
  <c r="K167" i="44"/>
  <c r="Q540" i="44"/>
  <c r="Q1121" i="44" s="1"/>
  <c r="O540" i="44"/>
  <c r="O1121" i="44" s="1"/>
  <c r="Q537" i="44"/>
  <c r="Q1118" i="44" s="1"/>
  <c r="O537" i="44"/>
  <c r="O1118" i="44" s="1"/>
  <c r="Q555" i="44"/>
  <c r="Q1136" i="44" s="1"/>
  <c r="O555" i="44"/>
  <c r="O1136" i="44" s="1"/>
  <c r="O252" i="44"/>
  <c r="O833" i="44" s="1"/>
  <c r="Q252" i="44"/>
  <c r="Q833" i="44" s="1"/>
  <c r="Q533" i="44"/>
  <c r="Q1114" i="44" s="1"/>
  <c r="O533" i="44"/>
  <c r="O1114" i="44" s="1"/>
  <c r="P134" i="44"/>
  <c r="P715" i="44" s="1"/>
  <c r="K189" i="44"/>
  <c r="P189" i="44"/>
  <c r="P770" i="44" s="1"/>
  <c r="K566" i="44"/>
  <c r="P320" i="44"/>
  <c r="P901" i="44" s="1"/>
  <c r="P321" i="44"/>
  <c r="P902" i="44" s="1"/>
  <c r="K334" i="44"/>
  <c r="K80" i="44"/>
  <c r="P370" i="44"/>
  <c r="P951" i="44" s="1"/>
  <c r="K371" i="44"/>
  <c r="K379" i="44"/>
  <c r="P408" i="44"/>
  <c r="P989" i="44" s="1"/>
  <c r="K392" i="44"/>
  <c r="P399" i="44"/>
  <c r="P980" i="44" s="1"/>
  <c r="K397" i="44"/>
  <c r="Q1209" i="44"/>
  <c r="U1209" i="44"/>
  <c r="J1209" i="44"/>
  <c r="T1209" i="44"/>
  <c r="V1209" i="44"/>
  <c r="D1209" i="44"/>
  <c r="L1209" i="44"/>
  <c r="S1209" i="44"/>
  <c r="K1209" i="44"/>
  <c r="R1209" i="44"/>
  <c r="F1209" i="44"/>
  <c r="G1209" i="44"/>
  <c r="P1209" i="44"/>
  <c r="K106" i="44"/>
  <c r="K411" i="44"/>
  <c r="P390" i="44"/>
  <c r="P971" i="44" s="1"/>
  <c r="K390" i="44"/>
  <c r="K393" i="44"/>
  <c r="K574" i="44"/>
  <c r="K558" i="44"/>
  <c r="K570" i="44"/>
  <c r="P339" i="44"/>
  <c r="P920" i="44" s="1"/>
  <c r="P406" i="44"/>
  <c r="P987" i="44" s="1"/>
  <c r="P394" i="44"/>
  <c r="P975" i="44" s="1"/>
  <c r="K394" i="44"/>
  <c r="E1191" i="44"/>
  <c r="S1191" i="44"/>
  <c r="K1191" i="44"/>
  <c r="K101" i="44"/>
  <c r="T1191" i="44"/>
  <c r="L1191" i="44"/>
  <c r="P429" i="44"/>
  <c r="P1010" i="44" s="1"/>
  <c r="P454" i="44"/>
  <c r="P1035" i="44" s="1"/>
  <c r="K473" i="44"/>
  <c r="P473" i="44"/>
  <c r="P1054" i="44" s="1"/>
  <c r="K228" i="44"/>
  <c r="P8" i="44"/>
  <c r="P589" i="44" s="1"/>
  <c r="K335" i="44"/>
  <c r="P385" i="44"/>
  <c r="P966" i="44" s="1"/>
  <c r="Q550" i="44"/>
  <c r="Q1131" i="44" s="1"/>
  <c r="O550" i="44"/>
  <c r="O1131" i="44" s="1"/>
  <c r="O245" i="44"/>
  <c r="O826" i="44" s="1"/>
  <c r="Q245" i="44"/>
  <c r="Q826" i="44" s="1"/>
  <c r="O248" i="44"/>
  <c r="O829" i="44" s="1"/>
  <c r="Q248" i="44"/>
  <c r="Q829" i="44" s="1"/>
  <c r="K388" i="44"/>
  <c r="P456" i="44"/>
  <c r="P1037" i="44" s="1"/>
  <c r="P171" i="44"/>
  <c r="P752" i="44" s="1"/>
  <c r="P419" i="44"/>
  <c r="P1000" i="44" s="1"/>
  <c r="K419" i="44"/>
  <c r="K436" i="44"/>
  <c r="K459" i="44"/>
  <c r="E1218" i="44"/>
  <c r="V1218" i="44"/>
  <c r="F1218" i="44"/>
  <c r="U1218" i="44"/>
  <c r="T1218" i="44"/>
  <c r="S1218" i="44"/>
  <c r="R1218" i="44"/>
  <c r="Q1218" i="44"/>
  <c r="G1218" i="44"/>
  <c r="K1218" i="44"/>
  <c r="L1218" i="44"/>
  <c r="P1218" i="44"/>
  <c r="P168" i="44"/>
  <c r="P749" i="44" s="1"/>
  <c r="K437" i="44"/>
  <c r="P151" i="44"/>
  <c r="P732" i="44" s="1"/>
  <c r="K151" i="44"/>
  <c r="K451" i="44"/>
  <c r="K491" i="44"/>
  <c r="V1255" i="44"/>
  <c r="D1257" i="44"/>
  <c r="F1257" i="44"/>
  <c r="R1257" i="44"/>
  <c r="J1257" i="44"/>
  <c r="Q1257" i="44"/>
  <c r="T1257" i="44"/>
  <c r="V1257" i="44"/>
  <c r="S1257" i="44"/>
  <c r="E1257" i="44"/>
  <c r="L1257" i="44"/>
  <c r="K1257" i="44"/>
  <c r="P1257" i="44"/>
  <c r="G1257" i="44"/>
  <c r="U1257" i="44"/>
  <c r="F1239" i="44"/>
  <c r="Q1239" i="44"/>
  <c r="T1239" i="44"/>
  <c r="K1239" i="44"/>
  <c r="Q1238" i="44"/>
  <c r="D1238" i="44"/>
  <c r="K1238" i="44"/>
  <c r="J1238" i="44"/>
  <c r="P1238" i="44"/>
  <c r="G1238" i="44"/>
  <c r="L1238" i="44"/>
  <c r="V1238" i="44"/>
  <c r="T1238" i="44"/>
  <c r="E1238" i="44"/>
  <c r="U1238" i="44"/>
  <c r="R1238" i="44"/>
  <c r="F1238" i="44"/>
  <c r="S1238" i="44"/>
  <c r="K579" i="44"/>
  <c r="K568" i="44"/>
  <c r="P285" i="44"/>
  <c r="P866" i="44" s="1"/>
  <c r="P577" i="44"/>
  <c r="P1158" i="44" s="1"/>
  <c r="P571" i="44"/>
  <c r="P1152" i="44" s="1"/>
  <c r="P373" i="44"/>
  <c r="P954" i="44" s="1"/>
  <c r="Q266" i="44"/>
  <c r="Q847" i="44" s="1"/>
  <c r="O266" i="44"/>
  <c r="O847" i="44" s="1"/>
  <c r="Q534" i="44"/>
  <c r="Q1115" i="44" s="1"/>
  <c r="O534" i="44"/>
  <c r="O1115" i="44" s="1"/>
  <c r="K1186" i="44"/>
  <c r="R1186" i="44"/>
  <c r="G1186" i="44"/>
  <c r="P334" i="44"/>
  <c r="P915" i="44" s="1"/>
  <c r="P1190" i="44"/>
  <c r="G1190" i="44"/>
  <c r="U1190" i="44"/>
  <c r="U1195" i="44"/>
  <c r="K391" i="44"/>
  <c r="P405" i="44"/>
  <c r="P986" i="44" s="1"/>
  <c r="P398" i="44"/>
  <c r="P979" i="44" s="1"/>
  <c r="U1236" i="44"/>
  <c r="K456" i="44"/>
  <c r="K1176" i="44"/>
  <c r="V1176" i="44"/>
  <c r="G1176" i="44"/>
  <c r="P1176" i="44"/>
  <c r="F1176" i="44"/>
  <c r="S1176" i="44"/>
  <c r="Q1176" i="44"/>
  <c r="U1176" i="44"/>
  <c r="K37" i="44"/>
  <c r="K328" i="44"/>
  <c r="L1186" i="44"/>
  <c r="K321" i="44"/>
  <c r="P324" i="44"/>
  <c r="P905" i="44" s="1"/>
  <c r="K324" i="44"/>
  <c r="L1190" i="44"/>
  <c r="S1190" i="44"/>
  <c r="L1195" i="44"/>
  <c r="P105" i="44"/>
  <c r="P686" i="44" s="1"/>
  <c r="P1236" i="44"/>
  <c r="K41" i="44"/>
  <c r="P352" i="44"/>
  <c r="P933" i="44" s="1"/>
  <c r="R1190" i="44"/>
  <c r="K1190" i="44"/>
  <c r="P1195" i="44"/>
  <c r="K405" i="44"/>
  <c r="S1236" i="44"/>
  <c r="K87" i="44"/>
  <c r="V1190" i="44"/>
  <c r="F1190" i="44"/>
  <c r="F1195" i="44"/>
  <c r="P379" i="44"/>
  <c r="P960" i="44" s="1"/>
  <c r="K400" i="44"/>
  <c r="K410" i="44"/>
  <c r="P116" i="44"/>
  <c r="P697" i="44" s="1"/>
  <c r="K116" i="44"/>
  <c r="K118" i="44"/>
  <c r="P109" i="44"/>
  <c r="P690" i="44" s="1"/>
  <c r="K109" i="44"/>
  <c r="K104" i="44"/>
  <c r="K102" i="44"/>
  <c r="P102" i="44"/>
  <c r="P683" i="44" s="1"/>
  <c r="K103" i="44"/>
  <c r="K107" i="44"/>
  <c r="P121" i="44"/>
  <c r="P702" i="44" s="1"/>
  <c r="P113" i="44"/>
  <c r="P694" i="44" s="1"/>
  <c r="K108" i="44"/>
  <c r="K112" i="44"/>
  <c r="K144" i="44"/>
  <c r="P144" i="44"/>
  <c r="P725" i="44" s="1"/>
  <c r="F1233" i="44"/>
  <c r="R1233" i="44"/>
  <c r="L1233" i="44"/>
  <c r="U1233" i="44"/>
  <c r="S1233" i="44"/>
  <c r="P1233" i="44"/>
  <c r="T1233" i="44"/>
  <c r="J1233" i="44"/>
  <c r="G1233" i="44"/>
  <c r="Q1233" i="44"/>
  <c r="D1233" i="44"/>
  <c r="E1233" i="44"/>
  <c r="V1233" i="44"/>
  <c r="K1233" i="44"/>
  <c r="K435" i="44"/>
  <c r="K429" i="44"/>
  <c r="K413" i="44"/>
  <c r="K425" i="44"/>
  <c r="K427" i="44"/>
  <c r="P430" i="44"/>
  <c r="P1011" i="44" s="1"/>
  <c r="P417" i="44"/>
  <c r="P998" i="44" s="1"/>
  <c r="K433" i="44"/>
  <c r="T1236" i="44"/>
  <c r="P131" i="44"/>
  <c r="P712" i="44" s="1"/>
  <c r="P128" i="44"/>
  <c r="P709" i="44" s="1"/>
  <c r="K128" i="44"/>
  <c r="K415" i="44"/>
  <c r="J1214" i="44"/>
  <c r="Q1214" i="44"/>
  <c r="F1214" i="44"/>
  <c r="L1214" i="44"/>
  <c r="E1214" i="44"/>
  <c r="S1214" i="44"/>
  <c r="V1214" i="44"/>
  <c r="R1214" i="44"/>
  <c r="P1214" i="44"/>
  <c r="U1214" i="44"/>
  <c r="K1214" i="44"/>
  <c r="T1214" i="44"/>
  <c r="G1214" i="44"/>
  <c r="R1215" i="44"/>
  <c r="D1215" i="44"/>
  <c r="U1215" i="44"/>
  <c r="V1215" i="44"/>
  <c r="E1215" i="44"/>
  <c r="Q1215" i="44"/>
  <c r="T1215" i="44"/>
  <c r="L1215" i="44"/>
  <c r="K1215" i="44"/>
  <c r="G1215" i="44"/>
  <c r="S1215" i="44"/>
  <c r="F1215" i="44"/>
  <c r="K421" i="44"/>
  <c r="P421" i="44"/>
  <c r="P1002" i="44" s="1"/>
  <c r="K432" i="44"/>
  <c r="K426" i="44"/>
  <c r="P426" i="44"/>
  <c r="P1007" i="44" s="1"/>
  <c r="K422" i="44"/>
  <c r="P427" i="44"/>
  <c r="P1008" i="44" s="1"/>
  <c r="K416" i="44"/>
  <c r="K430" i="44"/>
  <c r="K417" i="44"/>
  <c r="K428" i="44"/>
  <c r="K434" i="44"/>
  <c r="V1236" i="44"/>
  <c r="P449" i="44"/>
  <c r="P1030" i="44" s="1"/>
  <c r="K193" i="44"/>
  <c r="P193" i="44"/>
  <c r="P774" i="44" s="1"/>
  <c r="K467" i="44"/>
  <c r="K1221" i="44"/>
  <c r="L1221" i="44"/>
  <c r="S1221" i="44"/>
  <c r="G1221" i="44"/>
  <c r="R1221" i="44"/>
  <c r="E1221" i="44"/>
  <c r="P1221" i="44"/>
  <c r="T1221" i="44"/>
  <c r="V1221" i="44"/>
  <c r="Q1221" i="44"/>
  <c r="U1221" i="44"/>
  <c r="K177" i="44"/>
  <c r="P465" i="44"/>
  <c r="P1046" i="44" s="1"/>
  <c r="K460" i="44"/>
  <c r="P471" i="44"/>
  <c r="P1052" i="44" s="1"/>
  <c r="U1240" i="44"/>
  <c r="V1240" i="44"/>
  <c r="P1240" i="44"/>
  <c r="D1240" i="44"/>
  <c r="E1240" i="44"/>
  <c r="F1240" i="44"/>
  <c r="S1244" i="44"/>
  <c r="G1240" i="44"/>
  <c r="K1240" i="44"/>
  <c r="L1240" i="44"/>
  <c r="Q1240" i="44"/>
  <c r="G1243" i="44"/>
  <c r="D1243" i="44"/>
  <c r="P1243" i="44"/>
  <c r="U1243" i="44"/>
  <c r="F1243" i="44"/>
  <c r="K1243" i="44"/>
  <c r="T1260" i="44"/>
  <c r="P1260" i="44"/>
  <c r="E1248" i="44"/>
  <c r="Q1248" i="44"/>
  <c r="G1242" i="44"/>
  <c r="E1244" i="44"/>
  <c r="K531" i="44"/>
  <c r="K280" i="44"/>
  <c r="P289" i="44"/>
  <c r="P870" i="44" s="1"/>
  <c r="P288" i="44"/>
  <c r="P869" i="44" s="1"/>
  <c r="E1171" i="44"/>
  <c r="U1171" i="44"/>
  <c r="F1171" i="44"/>
  <c r="L1171" i="44"/>
  <c r="R1171" i="44"/>
  <c r="S1171" i="44"/>
  <c r="G1171" i="44"/>
  <c r="F1167" i="44"/>
  <c r="G1167" i="44"/>
  <c r="U1167" i="44"/>
  <c r="Q1167" i="44"/>
  <c r="E1167" i="44"/>
  <c r="V1167" i="44"/>
  <c r="T1167" i="44"/>
  <c r="L1167" i="44"/>
  <c r="U1169" i="44"/>
  <c r="V1169" i="44"/>
  <c r="S1169" i="44"/>
  <c r="T1169" i="44"/>
  <c r="Q1169" i="44"/>
  <c r="E1169" i="44"/>
  <c r="P1169" i="44"/>
  <c r="L1169" i="44"/>
  <c r="K1169" i="44"/>
  <c r="F1169" i="44"/>
  <c r="G1169" i="44"/>
  <c r="R1169" i="44"/>
  <c r="G1236" i="44"/>
  <c r="K171" i="44"/>
  <c r="F1186" i="44"/>
  <c r="Q1186" i="44"/>
  <c r="P46" i="44"/>
  <c r="P627" i="44" s="1"/>
  <c r="E1190" i="44"/>
  <c r="T1190" i="44"/>
  <c r="Q1190" i="44"/>
  <c r="V1195" i="44"/>
  <c r="K408" i="44"/>
  <c r="K395" i="44"/>
  <c r="P101" i="44"/>
  <c r="P682" i="44" s="1"/>
  <c r="R1236" i="44"/>
  <c r="O256" i="44"/>
  <c r="O837" i="44" s="1"/>
  <c r="Q256" i="44"/>
  <c r="Q837" i="44" s="1"/>
  <c r="O553" i="44"/>
  <c r="O1134" i="44" s="1"/>
  <c r="Q553" i="44"/>
  <c r="Q1134" i="44" s="1"/>
  <c r="Q251" i="44"/>
  <c r="Q832" i="44" s="1"/>
  <c r="O251" i="44"/>
  <c r="O832" i="44" s="1"/>
  <c r="Q250" i="44"/>
  <c r="Q831" i="44" s="1"/>
  <c r="O250" i="44"/>
  <c r="O831" i="44" s="1"/>
  <c r="Q549" i="44"/>
  <c r="Q1130" i="44" s="1"/>
  <c r="O549" i="44"/>
  <c r="O1130" i="44" s="1"/>
  <c r="Q552" i="44"/>
  <c r="Q1133" i="44" s="1"/>
  <c r="O552" i="44"/>
  <c r="O1133" i="44" s="1"/>
  <c r="O254" i="44"/>
  <c r="O835" i="44" s="1"/>
  <c r="Q254" i="44"/>
  <c r="Q835" i="44" s="1"/>
  <c r="O264" i="44"/>
  <c r="O845" i="44" s="1"/>
  <c r="Q264" i="44"/>
  <c r="Q845" i="44" s="1"/>
  <c r="O267" i="44"/>
  <c r="O848" i="44" s="1"/>
  <c r="Q267" i="44"/>
  <c r="Q848" i="44" s="1"/>
  <c r="O249" i="44"/>
  <c r="O830" i="44" s="1"/>
  <c r="Q249" i="44"/>
  <c r="Q830" i="44" s="1"/>
  <c r="Q257" i="44"/>
  <c r="Q838" i="44" s="1"/>
  <c r="O257" i="44"/>
  <c r="O838" i="44" s="1"/>
  <c r="O541" i="44"/>
  <c r="O1122" i="44" s="1"/>
  <c r="Q541" i="44"/>
  <c r="Q1122" i="44" s="1"/>
  <c r="K326" i="44"/>
  <c r="K317" i="44"/>
  <c r="P333" i="44"/>
  <c r="P914" i="44" s="1"/>
  <c r="K39" i="44"/>
  <c r="P322" i="44"/>
  <c r="P903" i="44" s="1"/>
  <c r="K322" i="44"/>
  <c r="K337" i="44"/>
  <c r="K336" i="44"/>
  <c r="P29" i="44"/>
  <c r="P610" i="44" s="1"/>
  <c r="K29" i="44"/>
  <c r="P327" i="44"/>
  <c r="P908" i="44" s="1"/>
  <c r="P323" i="44"/>
  <c r="P904" i="44" s="1"/>
  <c r="K323" i="44"/>
  <c r="K50" i="44"/>
  <c r="K330" i="44"/>
  <c r="K329" i="44"/>
  <c r="P329" i="44"/>
  <c r="P910" i="44" s="1"/>
  <c r="P30" i="44"/>
  <c r="P611" i="44" s="1"/>
  <c r="P318" i="44"/>
  <c r="P899" i="44" s="1"/>
  <c r="K318" i="44"/>
  <c r="P51" i="44"/>
  <c r="P632" i="44" s="1"/>
  <c r="K33" i="44"/>
  <c r="P33" i="44"/>
  <c r="P614" i="44" s="1"/>
  <c r="K47" i="44"/>
  <c r="P45" i="44"/>
  <c r="P626" i="44" s="1"/>
  <c r="P32" i="44"/>
  <c r="P613" i="44" s="1"/>
  <c r="K32" i="44"/>
  <c r="K28" i="44"/>
  <c r="K331" i="44"/>
  <c r="K44" i="44"/>
  <c r="P328" i="44"/>
  <c r="P909" i="44" s="1"/>
  <c r="P338" i="44"/>
  <c r="P919" i="44" s="1"/>
  <c r="K338" i="44"/>
  <c r="V1204" i="44"/>
  <c r="K1236" i="44"/>
  <c r="R1231" i="44"/>
  <c r="U1231" i="44"/>
  <c r="D1225" i="44"/>
  <c r="G1225" i="44"/>
  <c r="V1217" i="44"/>
  <c r="G1217" i="44"/>
  <c r="D1220" i="44"/>
  <c r="F1232" i="44"/>
  <c r="S1226" i="44"/>
  <c r="U1235" i="44"/>
  <c r="Q1222" i="44"/>
  <c r="Q1227" i="44"/>
  <c r="S1227" i="44"/>
  <c r="Q1229" i="44"/>
  <c r="P1230" i="44"/>
  <c r="R1237" i="44"/>
  <c r="P1234" i="44"/>
  <c r="P363" i="44"/>
  <c r="P944" i="44" s="1"/>
  <c r="P1191" i="44"/>
  <c r="V1191" i="44"/>
  <c r="U1191" i="44"/>
  <c r="R1191" i="44"/>
  <c r="G1191" i="44"/>
  <c r="F1191" i="44"/>
  <c r="Q1191" i="44"/>
  <c r="K63" i="44"/>
  <c r="K1201" i="44"/>
  <c r="T1203" i="44"/>
  <c r="J1203" i="44"/>
  <c r="S1203" i="44"/>
  <c r="K1203" i="44"/>
  <c r="E1203" i="44"/>
  <c r="G1203" i="44"/>
  <c r="V1203" i="44"/>
  <c r="U1203" i="44"/>
  <c r="P1203" i="44"/>
  <c r="K71" i="44"/>
  <c r="K354" i="44"/>
  <c r="J1207" i="44"/>
  <c r="P1207" i="44"/>
  <c r="Q1207" i="44"/>
  <c r="U1207" i="44"/>
  <c r="L1207" i="44"/>
  <c r="E1207" i="44"/>
  <c r="K1207" i="44"/>
  <c r="P356" i="44"/>
  <c r="P937" i="44" s="1"/>
  <c r="T1213" i="44"/>
  <c r="S1213" i="44"/>
  <c r="E1213" i="44"/>
  <c r="U1213" i="44"/>
  <c r="F1213" i="44"/>
  <c r="Q1213" i="44"/>
  <c r="K1213" i="44"/>
  <c r="R1213" i="44"/>
  <c r="P1213" i="44"/>
  <c r="G1213" i="44"/>
  <c r="V1213" i="44"/>
  <c r="L1213" i="44"/>
  <c r="P361" i="44"/>
  <c r="P942" i="44" s="1"/>
  <c r="U1208" i="44"/>
  <c r="T1208" i="44"/>
  <c r="S1208" i="44"/>
  <c r="G1208" i="44"/>
  <c r="E1208" i="44"/>
  <c r="V1208" i="44"/>
  <c r="Q1208" i="44"/>
  <c r="F1208" i="44"/>
  <c r="R1208" i="44"/>
  <c r="K1208" i="44"/>
  <c r="L1208" i="44"/>
  <c r="P1208" i="44"/>
  <c r="K362" i="44"/>
  <c r="S1193" i="44"/>
  <c r="T1193" i="44"/>
  <c r="U1193" i="44"/>
  <c r="V1193" i="44"/>
  <c r="R1193" i="44"/>
  <c r="F1193" i="44"/>
  <c r="E1193" i="44"/>
  <c r="G1193" i="44"/>
  <c r="J1193" i="44"/>
  <c r="K1193" i="44"/>
  <c r="L1193" i="44"/>
  <c r="P1193" i="44"/>
  <c r="Q1193" i="44"/>
  <c r="V1210" i="44"/>
  <c r="K1210" i="44"/>
  <c r="R1210" i="44"/>
  <c r="T1210" i="44"/>
  <c r="E1210" i="44"/>
  <c r="S1210" i="44"/>
  <c r="U1210" i="44"/>
  <c r="P1210" i="44"/>
  <c r="F1210" i="44"/>
  <c r="G1210" i="44"/>
  <c r="L1210" i="44"/>
  <c r="Q1210" i="44"/>
  <c r="K347" i="44"/>
  <c r="K928" i="44" s="1"/>
  <c r="K341" i="44"/>
  <c r="P74" i="44"/>
  <c r="P655" i="44" s="1"/>
  <c r="D1212" i="44"/>
  <c r="E1212" i="44"/>
  <c r="F1212" i="44"/>
  <c r="V1212" i="44"/>
  <c r="U1212" i="44"/>
  <c r="L1212" i="44"/>
  <c r="G1212" i="44"/>
  <c r="T1212" i="44"/>
  <c r="S1212" i="44"/>
  <c r="R1212" i="44"/>
  <c r="K1211" i="44"/>
  <c r="U1211" i="44"/>
  <c r="V1211" i="44"/>
  <c r="K357" i="44"/>
  <c r="K344" i="44"/>
  <c r="P344" i="44"/>
  <c r="P925" i="44" s="1"/>
  <c r="P87" i="44"/>
  <c r="P668" i="44" s="1"/>
  <c r="K93" i="44"/>
  <c r="K91" i="44"/>
  <c r="P371" i="44"/>
  <c r="P952" i="44" s="1"/>
  <c r="Q1212" i="44"/>
  <c r="K1212" i="44"/>
  <c r="P79" i="44"/>
  <c r="P660" i="44" s="1"/>
  <c r="G1197" i="44"/>
  <c r="R1197" i="44"/>
  <c r="S1197" i="44"/>
  <c r="E1197" i="44"/>
  <c r="D1197" i="44"/>
  <c r="K380" i="44"/>
  <c r="P1196" i="44"/>
  <c r="S1196" i="44"/>
  <c r="Q1196" i="44"/>
  <c r="F1196" i="44"/>
  <c r="V1196" i="44"/>
  <c r="L1196" i="44"/>
  <c r="P88" i="44"/>
  <c r="P669" i="44" s="1"/>
  <c r="P1204" i="44"/>
  <c r="F1197" i="44"/>
  <c r="D1231" i="44"/>
  <c r="P1225" i="44"/>
  <c r="L1217" i="44"/>
  <c r="U1226" i="44"/>
  <c r="P1235" i="44"/>
  <c r="F1222" i="44"/>
  <c r="U1227" i="44"/>
  <c r="P432" i="44"/>
  <c r="P1013" i="44" s="1"/>
  <c r="J1237" i="44"/>
  <c r="T1237" i="44"/>
  <c r="V1194" i="44"/>
  <c r="L1194" i="44"/>
  <c r="Q1194" i="44"/>
  <c r="U1194" i="44"/>
  <c r="S1194" i="44"/>
  <c r="R1194" i="44"/>
  <c r="G1194" i="44"/>
  <c r="P1194" i="44"/>
  <c r="E1194" i="44"/>
  <c r="K1194" i="44"/>
  <c r="F1194" i="44"/>
  <c r="T1194" i="44"/>
  <c r="P358" i="44"/>
  <c r="P939" i="44" s="1"/>
  <c r="K358" i="44"/>
  <c r="P59" i="44"/>
  <c r="P640" i="44" s="1"/>
  <c r="K59" i="44"/>
  <c r="K348" i="44"/>
  <c r="K58" i="44"/>
  <c r="P58" i="44"/>
  <c r="P639" i="44" s="1"/>
  <c r="R1198" i="44"/>
  <c r="V1198" i="44"/>
  <c r="T1198" i="44"/>
  <c r="U1198" i="44"/>
  <c r="L1198" i="44"/>
  <c r="G1198" i="44"/>
  <c r="K1198" i="44"/>
  <c r="Q1198" i="44"/>
  <c r="P1198" i="44"/>
  <c r="F1198" i="44"/>
  <c r="S1198" i="44"/>
  <c r="E1198" i="44"/>
  <c r="P351" i="44"/>
  <c r="P932" i="44" s="1"/>
  <c r="K351" i="44"/>
  <c r="P360" i="44"/>
  <c r="P941" i="44" s="1"/>
  <c r="K360" i="44"/>
  <c r="K359" i="44"/>
  <c r="P359" i="44"/>
  <c r="P940" i="44" s="1"/>
  <c r="F1202" i="44"/>
  <c r="S1202" i="44"/>
  <c r="J1202" i="44"/>
  <c r="L1202" i="44"/>
  <c r="Q1202" i="44"/>
  <c r="K1202" i="44"/>
  <c r="P1202" i="44"/>
  <c r="T1202" i="44"/>
  <c r="G1202" i="44"/>
  <c r="V1202" i="44"/>
  <c r="U1202" i="44"/>
  <c r="R1202" i="44"/>
  <c r="E1202" i="44"/>
  <c r="D1205" i="44"/>
  <c r="K340" i="44"/>
  <c r="P340" i="44"/>
  <c r="P921" i="44" s="1"/>
  <c r="Q1195" i="44"/>
  <c r="G1195" i="44"/>
  <c r="R1195" i="44"/>
  <c r="K1195" i="44"/>
  <c r="T1195" i="44"/>
  <c r="E1195" i="44"/>
  <c r="S1195" i="44"/>
  <c r="K66" i="44"/>
  <c r="P66" i="44"/>
  <c r="P647" i="44" s="1"/>
  <c r="L1204" i="44"/>
  <c r="K346" i="44"/>
  <c r="K355" i="44"/>
  <c r="P355" i="44"/>
  <c r="P936" i="44" s="1"/>
  <c r="P54" i="44"/>
  <c r="P635" i="44" s="1"/>
  <c r="K54" i="44"/>
  <c r="K342" i="44"/>
  <c r="K97" i="44"/>
  <c r="K378" i="44"/>
  <c r="P386" i="44"/>
  <c r="P967" i="44" s="1"/>
  <c r="K385" i="44"/>
  <c r="K366" i="44"/>
  <c r="K89" i="44"/>
  <c r="E1236" i="44"/>
  <c r="K1231" i="44"/>
  <c r="E1225" i="44"/>
  <c r="K1217" i="44"/>
  <c r="J1220" i="44"/>
  <c r="S1232" i="44"/>
  <c r="K1226" i="44"/>
  <c r="R1226" i="44"/>
  <c r="F1235" i="44"/>
  <c r="T1222" i="44"/>
  <c r="L1222" i="44"/>
  <c r="E1227" i="44"/>
  <c r="R1229" i="44"/>
  <c r="E1230" i="44"/>
  <c r="K414" i="44"/>
  <c r="Q1237" i="44"/>
  <c r="P368" i="44"/>
  <c r="P949" i="44" s="1"/>
  <c r="K387" i="44"/>
  <c r="P94" i="44"/>
  <c r="P675" i="44" s="1"/>
  <c r="P372" i="44"/>
  <c r="P953" i="44" s="1"/>
  <c r="P377" i="44"/>
  <c r="P958" i="44" s="1"/>
  <c r="K377" i="44"/>
  <c r="Q1200" i="44"/>
  <c r="J1200" i="44"/>
  <c r="T1200" i="44"/>
  <c r="S1200" i="44"/>
  <c r="U1200" i="44"/>
  <c r="K1200" i="44"/>
  <c r="R1200" i="44"/>
  <c r="P1200" i="44"/>
  <c r="D1200" i="44"/>
  <c r="L1200" i="44"/>
  <c r="E1200" i="44"/>
  <c r="F1200" i="44"/>
  <c r="V1200" i="44"/>
  <c r="U1199" i="44"/>
  <c r="K1199" i="44"/>
  <c r="V1199" i="44"/>
  <c r="S1199" i="44"/>
  <c r="T1199" i="44"/>
  <c r="L1199" i="44"/>
  <c r="G1199" i="44"/>
  <c r="Q1199" i="44"/>
  <c r="J1199" i="44"/>
  <c r="K382" i="44"/>
  <c r="P382" i="44"/>
  <c r="P963" i="44" s="1"/>
  <c r="K92" i="44"/>
  <c r="K673" i="44" s="1"/>
  <c r="P367" i="44"/>
  <c r="P948" i="44" s="1"/>
  <c r="K376" i="44"/>
  <c r="P376" i="44"/>
  <c r="P957" i="44" s="1"/>
  <c r="P95" i="44"/>
  <c r="P676" i="44" s="1"/>
  <c r="K95" i="44"/>
  <c r="K676" i="44" s="1"/>
  <c r="P383" i="44"/>
  <c r="P964" i="44" s="1"/>
  <c r="K78" i="44"/>
  <c r="K659" i="44" s="1"/>
  <c r="P93" i="44"/>
  <c r="P674" i="44" s="1"/>
  <c r="K81" i="44"/>
  <c r="P81" i="44"/>
  <c r="P662" i="44" s="1"/>
  <c r="J1212" i="44"/>
  <c r="P1212" i="44"/>
  <c r="K374" i="44"/>
  <c r="U1197" i="44"/>
  <c r="L1197" i="44"/>
  <c r="P1197" i="44"/>
  <c r="U1196" i="44"/>
  <c r="T1196" i="44"/>
  <c r="G1196" i="44"/>
  <c r="E1196" i="44"/>
  <c r="R1196" i="44"/>
  <c r="K1196" i="44"/>
  <c r="Q1204" i="44"/>
  <c r="Q1236" i="44"/>
  <c r="L1231" i="44"/>
  <c r="F1225" i="44"/>
  <c r="T1217" i="44"/>
  <c r="T1220" i="44"/>
  <c r="U1232" i="44"/>
  <c r="F1226" i="44"/>
  <c r="G1226" i="44"/>
  <c r="P1215" i="44"/>
  <c r="V1235" i="44"/>
  <c r="K1227" i="44"/>
  <c r="E1229" i="44"/>
  <c r="T1229" i="44"/>
  <c r="K1230" i="44"/>
  <c r="R1230" i="44"/>
  <c r="L1237" i="44"/>
  <c r="K154" i="44"/>
  <c r="K164" i="44"/>
  <c r="P442" i="44"/>
  <c r="P1023" i="44" s="1"/>
  <c r="K442" i="44"/>
  <c r="K438" i="44"/>
  <c r="P438" i="44"/>
  <c r="P1019" i="44" s="1"/>
  <c r="P166" i="44"/>
  <c r="P747" i="44" s="1"/>
  <c r="K166" i="44"/>
  <c r="U1223" i="44"/>
  <c r="P1223" i="44"/>
  <c r="G1223" i="44"/>
  <c r="J1223" i="44"/>
  <c r="Q1223" i="44"/>
  <c r="V1223" i="44"/>
  <c r="R1223" i="44"/>
  <c r="E1223" i="44"/>
  <c r="F1223" i="44"/>
  <c r="S1223" i="44"/>
  <c r="L1223" i="44"/>
  <c r="D1223" i="44"/>
  <c r="T1223" i="44"/>
  <c r="K1223" i="44"/>
  <c r="K163" i="44"/>
  <c r="P159" i="44"/>
  <c r="P740" i="44" s="1"/>
  <c r="K149" i="44"/>
  <c r="P453" i="44"/>
  <c r="P1034" i="44" s="1"/>
  <c r="K162" i="44"/>
  <c r="P162" i="44"/>
  <c r="P743" i="44" s="1"/>
  <c r="K457" i="44"/>
  <c r="K1038" i="44" s="1"/>
  <c r="P446" i="44"/>
  <c r="P1027" i="44" s="1"/>
  <c r="K161" i="44"/>
  <c r="K742" i="44" s="1"/>
  <c r="P443" i="44"/>
  <c r="P1024" i="44" s="1"/>
  <c r="K443" i="44"/>
  <c r="P444" i="44"/>
  <c r="P1025" i="44" s="1"/>
  <c r="K449" i="44"/>
  <c r="P440" i="44"/>
  <c r="P1021" i="44" s="1"/>
  <c r="K160" i="44"/>
  <c r="G1231" i="44"/>
  <c r="P1231" i="44"/>
  <c r="K165" i="44"/>
  <c r="K746" i="44" s="1"/>
  <c r="E1224" i="44"/>
  <c r="L1224" i="44"/>
  <c r="R1224" i="44"/>
  <c r="D1224" i="44"/>
  <c r="T1224" i="44"/>
  <c r="V1224" i="44"/>
  <c r="S1224" i="44"/>
  <c r="G1224" i="44"/>
  <c r="U1224" i="44"/>
  <c r="K1224" i="44"/>
  <c r="F1224" i="44"/>
  <c r="P1224" i="44"/>
  <c r="Q1224" i="44"/>
  <c r="P153" i="44"/>
  <c r="P734" i="44" s="1"/>
  <c r="K153" i="44"/>
  <c r="K734" i="44" s="1"/>
  <c r="P155" i="44"/>
  <c r="P736" i="44" s="1"/>
  <c r="K155" i="44"/>
  <c r="K736" i="44" s="1"/>
  <c r="P450" i="44"/>
  <c r="P1031" i="44" s="1"/>
  <c r="P148" i="44"/>
  <c r="P729" i="44" s="1"/>
  <c r="P441" i="44"/>
  <c r="P1022" i="44" s="1"/>
  <c r="K452" i="44"/>
  <c r="K447" i="44"/>
  <c r="K1028" i="44" s="1"/>
  <c r="P169" i="44"/>
  <c r="P750" i="44" s="1"/>
  <c r="P466" i="44"/>
  <c r="P1047" i="44" s="1"/>
  <c r="K466" i="44"/>
  <c r="P176" i="44"/>
  <c r="P757" i="44" s="1"/>
  <c r="K176" i="44"/>
  <c r="K470" i="44"/>
  <c r="K182" i="44"/>
  <c r="P182" i="44"/>
  <c r="P763" i="44" s="1"/>
  <c r="K468" i="44"/>
  <c r="P468" i="44"/>
  <c r="P1049" i="44" s="1"/>
  <c r="P475" i="44"/>
  <c r="P1056" i="44" s="1"/>
  <c r="K475" i="44"/>
  <c r="K180" i="44"/>
  <c r="P180" i="44"/>
  <c r="P761" i="44" s="1"/>
  <c r="K474" i="44"/>
  <c r="P463" i="44"/>
  <c r="P1044" i="44" s="1"/>
  <c r="K463" i="44"/>
  <c r="P472" i="44"/>
  <c r="P1053" i="44" s="1"/>
  <c r="K472" i="44"/>
  <c r="P187" i="44"/>
  <c r="P768" i="44" s="1"/>
  <c r="K187" i="44"/>
  <c r="P483" i="44"/>
  <c r="P1064" i="44" s="1"/>
  <c r="K483" i="44"/>
  <c r="P482" i="44"/>
  <c r="P1063" i="44" s="1"/>
  <c r="P469" i="44"/>
  <c r="P1050" i="44" s="1"/>
  <c r="K469" i="44"/>
  <c r="K1050" i="44" s="1"/>
  <c r="K195" i="44"/>
  <c r="P194" i="44"/>
  <c r="P775" i="44" s="1"/>
  <c r="P185" i="44"/>
  <c r="P766" i="44" s="1"/>
  <c r="K174" i="44"/>
  <c r="K755" i="44" s="1"/>
  <c r="K188" i="44"/>
  <c r="K479" i="44"/>
  <c r="K478" i="44"/>
  <c r="K481" i="44"/>
  <c r="E1235" i="44"/>
  <c r="Q1235" i="44"/>
  <c r="K464" i="44"/>
  <c r="P565" i="44"/>
  <c r="P1146" i="44" s="1"/>
  <c r="K572" i="44"/>
  <c r="P558" i="44"/>
  <c r="P1139" i="44" s="1"/>
  <c r="K352" i="44"/>
  <c r="U1204" i="44"/>
  <c r="L1236" i="44"/>
  <c r="S1231" i="44"/>
  <c r="S1225" i="44"/>
  <c r="Q1225" i="44"/>
  <c r="F1217" i="44"/>
  <c r="S1220" i="44"/>
  <c r="G1232" i="44"/>
  <c r="R1232" i="44"/>
  <c r="Q1226" i="44"/>
  <c r="D1235" i="44"/>
  <c r="G1222" i="44"/>
  <c r="V1227" i="44"/>
  <c r="R1227" i="44"/>
  <c r="T1228" i="44"/>
  <c r="E1237" i="44"/>
  <c r="U1234" i="44"/>
  <c r="K454" i="44"/>
  <c r="K480" i="44"/>
  <c r="K476" i="44"/>
  <c r="P476" i="44"/>
  <c r="P1057" i="44" s="1"/>
  <c r="U1246" i="44"/>
  <c r="P1246" i="44"/>
  <c r="G1246" i="44"/>
  <c r="Q1246" i="44"/>
  <c r="S1246" i="44"/>
  <c r="F1246" i="44"/>
  <c r="E1246" i="44"/>
  <c r="K1246" i="44"/>
  <c r="D1246" i="44"/>
  <c r="V1246" i="44"/>
  <c r="L1246" i="44"/>
  <c r="R1246" i="44"/>
  <c r="T1246" i="44"/>
  <c r="Q1242" i="44"/>
  <c r="P1242" i="44"/>
  <c r="T1242" i="44"/>
  <c r="S1242" i="44"/>
  <c r="R1242" i="44"/>
  <c r="K217" i="44"/>
  <c r="P217" i="44"/>
  <c r="P798" i="44" s="1"/>
  <c r="P216" i="44"/>
  <c r="P797" i="44" s="1"/>
  <c r="K216" i="44"/>
  <c r="K797" i="44" s="1"/>
  <c r="F1254" i="44"/>
  <c r="D1254" i="44"/>
  <c r="Q1254" i="44"/>
  <c r="G1254" i="44"/>
  <c r="U1254" i="44"/>
  <c r="K1254" i="44"/>
  <c r="L1254" i="44"/>
  <c r="P1254" i="44"/>
  <c r="T1254" i="44"/>
  <c r="V1254" i="44"/>
  <c r="S1254" i="44"/>
  <c r="R1254" i="44"/>
  <c r="P494" i="44"/>
  <c r="P1075" i="44" s="1"/>
  <c r="K494" i="44"/>
  <c r="K499" i="44"/>
  <c r="K487" i="44"/>
  <c r="K1068" i="44" s="1"/>
  <c r="P487" i="44"/>
  <c r="P1068" i="44" s="1"/>
  <c r="T1243" i="44"/>
  <c r="E1243" i="44"/>
  <c r="L1243" i="44"/>
  <c r="V1243" i="44"/>
  <c r="K201" i="44"/>
  <c r="K782" i="44" s="1"/>
  <c r="Q1243" i="44"/>
  <c r="R1243" i="44"/>
  <c r="S1243" i="44"/>
  <c r="P493" i="44"/>
  <c r="P1074" i="44" s="1"/>
  <c r="K493" i="44"/>
  <c r="P489" i="44"/>
  <c r="P1070" i="44" s="1"/>
  <c r="K489" i="44"/>
  <c r="K206" i="44"/>
  <c r="K787" i="44" s="1"/>
  <c r="P503" i="44"/>
  <c r="P1084" i="44" s="1"/>
  <c r="K503" i="44"/>
  <c r="K485" i="44"/>
  <c r="K205" i="44"/>
  <c r="K786" i="44" s="1"/>
  <c r="K268" i="44"/>
  <c r="K285" i="44"/>
  <c r="P575" i="44"/>
  <c r="P1156" i="44" s="1"/>
  <c r="K571" i="44"/>
  <c r="F1204" i="44"/>
  <c r="Q1197" i="44"/>
  <c r="P401" i="44"/>
  <c r="P982" i="44" s="1"/>
  <c r="K110" i="44"/>
  <c r="Q1231" i="44"/>
  <c r="T1225" i="44"/>
  <c r="S1217" i="44"/>
  <c r="L1232" i="44"/>
  <c r="T1232" i="44"/>
  <c r="P1226" i="44"/>
  <c r="T1235" i="44"/>
  <c r="P420" i="44"/>
  <c r="P1001" i="44" s="1"/>
  <c r="S1222" i="44"/>
  <c r="V1222" i="44"/>
  <c r="P1227" i="44"/>
  <c r="Q1230" i="44"/>
  <c r="T1230" i="44"/>
  <c r="S1237" i="44"/>
  <c r="G1237" i="44"/>
  <c r="Q1234" i="44"/>
  <c r="E1234" i="44"/>
  <c r="K191" i="44"/>
  <c r="K772" i="44" s="1"/>
  <c r="P205" i="44"/>
  <c r="P786" i="44" s="1"/>
  <c r="P1256" i="44"/>
  <c r="E1256" i="44"/>
  <c r="T1256" i="44"/>
  <c r="V1256" i="44"/>
  <c r="S1256" i="44"/>
  <c r="G1256" i="44"/>
  <c r="L1256" i="44"/>
  <c r="U1256" i="44"/>
  <c r="Q1256" i="44"/>
  <c r="R1256" i="44"/>
  <c r="K1256" i="44"/>
  <c r="F1256" i="44"/>
  <c r="K490" i="44"/>
  <c r="P497" i="44"/>
  <c r="P1078" i="44" s="1"/>
  <c r="K497" i="44"/>
  <c r="K1078" i="44" s="1"/>
  <c r="L1251" i="44"/>
  <c r="D1251" i="44"/>
  <c r="K506" i="44"/>
  <c r="P506" i="44"/>
  <c r="P1087" i="44" s="1"/>
  <c r="G1253" i="44"/>
  <c r="R1253" i="44"/>
  <c r="T1253" i="44"/>
  <c r="F1253" i="44"/>
  <c r="E1253" i="44"/>
  <c r="S1253" i="44"/>
  <c r="P1253" i="44"/>
  <c r="U1253" i="44"/>
  <c r="Q1253" i="44"/>
  <c r="J1253" i="44"/>
  <c r="L1253" i="44"/>
  <c r="D1253" i="44"/>
  <c r="K486" i="44"/>
  <c r="K484" i="44"/>
  <c r="K1065" i="44" s="1"/>
  <c r="K1245" i="44"/>
  <c r="F1245" i="44"/>
  <c r="V1245" i="44"/>
  <c r="R1245" i="44"/>
  <c r="U1245" i="44"/>
  <c r="Q1245" i="44"/>
  <c r="L1245" i="44"/>
  <c r="T1245" i="44"/>
  <c r="L1242" i="44"/>
  <c r="D1250" i="44"/>
  <c r="K504" i="44"/>
  <c r="P504" i="44"/>
  <c r="P1085" i="44" s="1"/>
  <c r="P1239" i="44"/>
  <c r="E1239" i="44"/>
  <c r="G1239" i="44"/>
  <c r="L1239" i="44"/>
  <c r="P502" i="44"/>
  <c r="P1083" i="44" s="1"/>
  <c r="K502" i="44"/>
  <c r="K207" i="44"/>
  <c r="K788" i="44" s="1"/>
  <c r="P491" i="44"/>
  <c r="P1072" i="44" s="1"/>
  <c r="K507" i="44"/>
  <c r="P507" i="44"/>
  <c r="P1088" i="44" s="1"/>
  <c r="K495" i="44"/>
  <c r="P498" i="44"/>
  <c r="P1079" i="44" s="1"/>
  <c r="K498" i="44"/>
  <c r="K501" i="44"/>
  <c r="P501" i="44"/>
  <c r="P1082" i="44" s="1"/>
  <c r="P520" i="44"/>
  <c r="P1101" i="44" s="1"/>
  <c r="K283" i="44"/>
  <c r="P280" i="44"/>
  <c r="P861" i="44" s="1"/>
  <c r="K399" i="44"/>
  <c r="K980" i="44" s="1"/>
  <c r="P411" i="44"/>
  <c r="P992" i="44" s="1"/>
  <c r="K146" i="44"/>
  <c r="K727" i="44" s="1"/>
  <c r="E1231" i="44"/>
  <c r="L1225" i="44"/>
  <c r="Q1217" i="44"/>
  <c r="Q1232" i="44"/>
  <c r="T1226" i="44"/>
  <c r="R1235" i="44"/>
  <c r="P1222" i="44"/>
  <c r="G1227" i="44"/>
  <c r="S1228" i="44"/>
  <c r="J1216" i="44"/>
  <c r="F1230" i="44"/>
  <c r="U1230" i="44"/>
  <c r="F1237" i="44"/>
  <c r="P1244" i="44"/>
  <c r="D1244" i="44"/>
  <c r="L1244" i="44"/>
  <c r="U1244" i="44"/>
  <c r="R1244" i="44"/>
  <c r="T1244" i="44"/>
  <c r="Q1244" i="44"/>
  <c r="G1244" i="44"/>
  <c r="V1244" i="44"/>
  <c r="J1244" i="44"/>
  <c r="K1244" i="44"/>
  <c r="F1244" i="44"/>
  <c r="P221" i="44"/>
  <c r="P802" i="44" s="1"/>
  <c r="K224" i="44"/>
  <c r="P230" i="44"/>
  <c r="P811" i="44" s="1"/>
  <c r="K230" i="44"/>
  <c r="J1249" i="44"/>
  <c r="Q1249" i="44"/>
  <c r="F1249" i="44"/>
  <c r="D1249" i="44"/>
  <c r="K1249" i="44"/>
  <c r="U1249" i="44"/>
  <c r="T1249" i="44"/>
  <c r="G1249" i="44"/>
  <c r="E1249" i="44"/>
  <c r="P1249" i="44"/>
  <c r="L1249" i="44"/>
  <c r="V1249" i="44"/>
  <c r="R1249" i="44"/>
  <c r="S1249" i="44"/>
  <c r="Q1259" i="44"/>
  <c r="S1259" i="44"/>
  <c r="R1259" i="44"/>
  <c r="P1259" i="44"/>
  <c r="G1259" i="44"/>
  <c r="L1259" i="44"/>
  <c r="V1259" i="44"/>
  <c r="P524" i="44"/>
  <c r="P1105" i="44" s="1"/>
  <c r="K524" i="44"/>
  <c r="P510" i="44"/>
  <c r="P1091" i="44" s="1"/>
  <c r="P509" i="44"/>
  <c r="P1090" i="44" s="1"/>
  <c r="P519" i="44"/>
  <c r="P1100" i="44" s="1"/>
  <c r="K519" i="44"/>
  <c r="P514" i="44"/>
  <c r="P1095" i="44" s="1"/>
  <c r="K508" i="44"/>
  <c r="P508" i="44"/>
  <c r="P1089" i="44" s="1"/>
  <c r="P523" i="44"/>
  <c r="P1104" i="44" s="1"/>
  <c r="P516" i="44"/>
  <c r="P1097" i="44" s="1"/>
  <c r="P531" i="44"/>
  <c r="P1112" i="44" s="1"/>
  <c r="P530" i="44"/>
  <c r="P1111" i="44" s="1"/>
  <c r="K530" i="44"/>
  <c r="P527" i="44"/>
  <c r="P1108" i="44" s="1"/>
  <c r="K525" i="44"/>
  <c r="P526" i="44"/>
  <c r="P1107" i="44" s="1"/>
  <c r="K526" i="44"/>
  <c r="K511" i="44"/>
  <c r="K515" i="44"/>
  <c r="K1096" i="44" s="1"/>
  <c r="K520" i="44"/>
  <c r="P557" i="44"/>
  <c r="P1138" i="44" s="1"/>
  <c r="P560" i="44"/>
  <c r="P1141" i="44" s="1"/>
  <c r="K271" i="44"/>
  <c r="T1204" i="44"/>
  <c r="G1204" i="44"/>
  <c r="P391" i="44"/>
  <c r="P972" i="44" s="1"/>
  <c r="P104" i="44"/>
  <c r="P685" i="44" s="1"/>
  <c r="P103" i="44"/>
  <c r="P684" i="44" s="1"/>
  <c r="J1224" i="44"/>
  <c r="R1225" i="44"/>
  <c r="R1217" i="44"/>
  <c r="J1232" i="44"/>
  <c r="K418" i="44"/>
  <c r="E1226" i="44"/>
  <c r="S1235" i="44"/>
  <c r="R1222" i="44"/>
  <c r="K137" i="44"/>
  <c r="F1228" i="44"/>
  <c r="V1230" i="44"/>
  <c r="V1237" i="44"/>
  <c r="K512" i="44"/>
  <c r="P512" i="44"/>
  <c r="P1093" i="44" s="1"/>
  <c r="P522" i="44"/>
  <c r="P1103" i="44" s="1"/>
  <c r="K522" i="44"/>
  <c r="U1251" i="44"/>
  <c r="K513" i="44"/>
  <c r="K517" i="44"/>
  <c r="P1241" i="44"/>
  <c r="K1241" i="44"/>
  <c r="T1241" i="44"/>
  <c r="J1241" i="44"/>
  <c r="L1241" i="44"/>
  <c r="K222" i="44"/>
  <c r="Q1252" i="44"/>
  <c r="K1252" i="44"/>
  <c r="F1252" i="44"/>
  <c r="P1252" i="44"/>
  <c r="L1252" i="44"/>
  <c r="E1252" i="44"/>
  <c r="T1252" i="44"/>
  <c r="G1252" i="44"/>
  <c r="R1252" i="44"/>
  <c r="S1252" i="44"/>
  <c r="U1252" i="44"/>
  <c r="V1252" i="44"/>
  <c r="K235" i="44"/>
  <c r="K232" i="44"/>
  <c r="K518" i="44"/>
  <c r="P243" i="44"/>
  <c r="P824" i="44" s="1"/>
  <c r="K220" i="44"/>
  <c r="K227" i="44"/>
  <c r="K238" i="44"/>
  <c r="S1260" i="44"/>
  <c r="K242" i="44"/>
  <c r="G1260" i="44"/>
  <c r="E1260" i="44"/>
  <c r="U1260" i="44"/>
  <c r="L1260" i="44"/>
  <c r="V1260" i="44"/>
  <c r="K1260" i="44"/>
  <c r="R1260" i="44"/>
  <c r="F1260" i="44"/>
  <c r="Q1260" i="44"/>
  <c r="P229" i="44"/>
  <c r="P810" i="44" s="1"/>
  <c r="D1258" i="44"/>
  <c r="K281" i="44"/>
  <c r="P569" i="44"/>
  <c r="P1150" i="44" s="1"/>
  <c r="K569" i="44"/>
  <c r="K269" i="44"/>
  <c r="P562" i="44"/>
  <c r="P1143" i="44" s="1"/>
  <c r="K562" i="44"/>
  <c r="P278" i="44"/>
  <c r="P859" i="44" s="1"/>
  <c r="K278" i="44"/>
  <c r="K560" i="44"/>
  <c r="K289" i="44"/>
  <c r="P572" i="44"/>
  <c r="P1153" i="44" s="1"/>
  <c r="P574" i="44"/>
  <c r="P1155" i="44" s="1"/>
  <c r="P34" i="44"/>
  <c r="P615" i="44" s="1"/>
  <c r="V1206" i="44"/>
  <c r="K1204" i="44"/>
  <c r="T1231" i="44"/>
  <c r="V1225" i="44"/>
  <c r="E1217" i="44"/>
  <c r="P130" i="44"/>
  <c r="P711" i="44" s="1"/>
  <c r="P1232" i="44"/>
  <c r="L1226" i="44"/>
  <c r="G1235" i="44"/>
  <c r="J1222" i="44"/>
  <c r="T1227" i="44"/>
  <c r="S1229" i="44"/>
  <c r="J1230" i="44"/>
  <c r="D1237" i="44"/>
  <c r="R1234" i="44"/>
  <c r="P561" i="44"/>
  <c r="P1142" i="44" s="1"/>
  <c r="K284" i="44"/>
  <c r="K272" i="44"/>
  <c r="P275" i="44"/>
  <c r="P856" i="44" s="1"/>
  <c r="K559" i="44"/>
  <c r="P559" i="44"/>
  <c r="P1140" i="44" s="1"/>
  <c r="Q1188" i="44"/>
  <c r="F1188" i="44"/>
  <c r="K1188" i="44"/>
  <c r="G1188" i="44"/>
  <c r="P1188" i="44"/>
  <c r="P290" i="44"/>
  <c r="P871" i="44" s="1"/>
  <c r="S1188" i="44"/>
  <c r="V1188" i="44"/>
  <c r="E1188" i="44"/>
  <c r="L1188" i="44"/>
  <c r="K282" i="44"/>
  <c r="P564" i="44"/>
  <c r="P1145" i="44" s="1"/>
  <c r="K564" i="44"/>
  <c r="P576" i="44"/>
  <c r="P1157" i="44" s="1"/>
  <c r="K576" i="44"/>
  <c r="P566" i="44"/>
  <c r="P1147" i="44" s="1"/>
  <c r="K288" i="44"/>
  <c r="P1171" i="44"/>
  <c r="Q1171" i="44"/>
  <c r="V1171" i="44"/>
  <c r="K1171" i="44"/>
  <c r="T1171" i="44"/>
  <c r="P313" i="44"/>
  <c r="P894" i="44" s="1"/>
  <c r="P1295" i="44" s="1"/>
  <c r="K314" i="44"/>
  <c r="P314" i="44"/>
  <c r="P895" i="44" s="1"/>
  <c r="J1177" i="44"/>
  <c r="E1177" i="44"/>
  <c r="F1177" i="44"/>
  <c r="D1177" i="44"/>
  <c r="K1177" i="44"/>
  <c r="L1177" i="44"/>
  <c r="Q1177" i="44"/>
  <c r="G1177" i="44"/>
  <c r="P1177" i="44"/>
  <c r="V1177" i="44"/>
  <c r="R1177" i="44"/>
  <c r="U1177" i="44"/>
  <c r="S1177" i="44"/>
  <c r="T1177" i="44"/>
  <c r="K306" i="44"/>
  <c r="P307" i="44"/>
  <c r="P888" i="44" s="1"/>
  <c r="K307" i="44"/>
  <c r="K299" i="44"/>
  <c r="T1172" i="44"/>
  <c r="K294" i="44"/>
  <c r="K1189" i="44"/>
  <c r="F1189" i="44"/>
  <c r="Q1189" i="44"/>
  <c r="T1189" i="44"/>
  <c r="U1189" i="44"/>
  <c r="V1189" i="44"/>
  <c r="P311" i="44"/>
  <c r="P892" i="44" s="1"/>
  <c r="K311" i="44"/>
  <c r="R1166" i="44"/>
  <c r="E1166" i="44"/>
  <c r="L1166" i="44"/>
  <c r="K1166" i="44"/>
  <c r="T1166" i="44"/>
  <c r="J1185" i="44"/>
  <c r="S1185" i="44"/>
  <c r="L1185" i="44"/>
  <c r="P1185" i="44"/>
  <c r="R1185" i="44"/>
  <c r="F1185" i="44"/>
  <c r="P332" i="44"/>
  <c r="P913" i="44" s="1"/>
  <c r="K316" i="44"/>
  <c r="P335" i="44"/>
  <c r="P916" i="44" s="1"/>
  <c r="P41" i="44"/>
  <c r="P622" i="44" s="1"/>
  <c r="J1206" i="44"/>
  <c r="S1204" i="44"/>
  <c r="F1231" i="44"/>
  <c r="K1225" i="44"/>
  <c r="P1217" i="44"/>
  <c r="K1232" i="44"/>
  <c r="E1232" i="44"/>
  <c r="L1235" i="44"/>
  <c r="E1222" i="44"/>
  <c r="F1227" i="44"/>
  <c r="L1227" i="44"/>
  <c r="L1230" i="44"/>
  <c r="S1230" i="44"/>
  <c r="P1237" i="44"/>
  <c r="K292" i="44"/>
  <c r="P300" i="44"/>
  <c r="P881" i="44" s="1"/>
  <c r="K300" i="44"/>
  <c r="K297" i="44"/>
  <c r="S1175" i="44"/>
  <c r="P1175" i="44"/>
  <c r="D1175" i="44"/>
  <c r="L1175" i="44"/>
  <c r="T1175" i="44"/>
  <c r="V1175" i="44"/>
  <c r="F1175" i="44"/>
  <c r="G1175" i="44"/>
  <c r="E1175" i="44"/>
  <c r="R1175" i="44"/>
  <c r="K1175" i="44"/>
  <c r="U1175" i="44"/>
  <c r="Q1175" i="44"/>
  <c r="K302" i="44"/>
  <c r="P302" i="44"/>
  <c r="P883" i="44" s="1"/>
  <c r="P301" i="44"/>
  <c r="P882" i="44" s="1"/>
  <c r="K301" i="44"/>
  <c r="K308" i="44"/>
  <c r="P1186" i="44"/>
  <c r="P24" i="44"/>
  <c r="P605" i="44" s="1"/>
  <c r="T1186" i="44"/>
  <c r="V1186" i="44"/>
  <c r="E1186" i="44"/>
  <c r="S1186" i="44"/>
  <c r="S1180" i="44"/>
  <c r="E1180" i="44"/>
  <c r="J1180" i="44"/>
  <c r="V1180" i="44"/>
  <c r="T1180" i="44"/>
  <c r="K298" i="44"/>
  <c r="D1170" i="44"/>
  <c r="K1170" i="44"/>
  <c r="U1170" i="44"/>
  <c r="G1170" i="44"/>
  <c r="Q1170" i="44"/>
  <c r="F1170" i="44"/>
  <c r="P1170" i="44"/>
  <c r="R1170" i="44"/>
  <c r="E1170" i="44"/>
  <c r="V1170" i="44"/>
  <c r="L1170" i="44"/>
  <c r="T1170" i="44"/>
  <c r="S1170" i="44"/>
  <c r="Q1173" i="44"/>
  <c r="J1173" i="44"/>
  <c r="F1173" i="44"/>
  <c r="D1173" i="44"/>
  <c r="P1173" i="44"/>
  <c r="K1173" i="44"/>
  <c r="T1173" i="44"/>
  <c r="L1173" i="44"/>
  <c r="S1173" i="44"/>
  <c r="R1173" i="44"/>
  <c r="U1173" i="44"/>
  <c r="V1173" i="44"/>
  <c r="E1173" i="44"/>
  <c r="G1173" i="44"/>
  <c r="U1188" i="44"/>
  <c r="T1188" i="44"/>
  <c r="R1188" i="44"/>
  <c r="K26" i="44"/>
  <c r="P1182" i="44"/>
  <c r="D1182" i="44"/>
  <c r="F1182" i="44"/>
  <c r="V1182" i="44"/>
  <c r="Q1182" i="44"/>
  <c r="L1182" i="44"/>
  <c r="K1182" i="44"/>
  <c r="S1182" i="44"/>
  <c r="E1182" i="44"/>
  <c r="R1182" i="44"/>
  <c r="G1182" i="44"/>
  <c r="U1182" i="44"/>
  <c r="T1182" i="44"/>
  <c r="K295" i="44"/>
  <c r="P295" i="44"/>
  <c r="P876" i="44" s="1"/>
  <c r="V1168" i="44"/>
  <c r="R1168" i="44"/>
  <c r="T1168" i="44"/>
  <c r="G1168" i="44"/>
  <c r="K1168" i="44"/>
  <c r="U1168" i="44"/>
  <c r="Q1168" i="44"/>
  <c r="L1168" i="44"/>
  <c r="P1168" i="44"/>
  <c r="S1168" i="44"/>
  <c r="E1168" i="44"/>
  <c r="F1168" i="44"/>
  <c r="V1183" i="44"/>
  <c r="G1183" i="44"/>
  <c r="S1183" i="44"/>
  <c r="F1183" i="44"/>
  <c r="Q1183" i="44"/>
  <c r="L1183" i="44"/>
  <c r="K1183" i="44"/>
  <c r="P1183" i="44"/>
  <c r="T1183" i="44"/>
  <c r="E1183" i="44"/>
  <c r="U1183" i="44"/>
  <c r="R1183" i="44"/>
  <c r="K309" i="44"/>
  <c r="L1184" i="44"/>
  <c r="K1184" i="44"/>
  <c r="G1184" i="44"/>
  <c r="F1184" i="44"/>
  <c r="E1184" i="44"/>
  <c r="Q1184" i="44"/>
  <c r="V1184" i="44"/>
  <c r="U1184" i="44"/>
  <c r="T1184" i="44"/>
  <c r="S1184" i="44"/>
  <c r="R1184" i="44"/>
  <c r="P1184" i="44"/>
  <c r="F1181" i="44"/>
  <c r="R1181" i="44"/>
  <c r="K1181" i="44"/>
  <c r="V1181" i="44"/>
  <c r="S1181" i="44"/>
  <c r="E1181" i="44"/>
  <c r="G1181" i="44"/>
  <c r="Q1181" i="44"/>
  <c r="L1181" i="44"/>
  <c r="T1181" i="44"/>
  <c r="U1181" i="44"/>
  <c r="P1181" i="44"/>
  <c r="S1174" i="44"/>
  <c r="G1174" i="44"/>
  <c r="P1174" i="44"/>
  <c r="Q1174" i="44"/>
  <c r="V1174" i="44"/>
  <c r="U1174" i="44"/>
  <c r="F1174" i="44"/>
  <c r="T1174" i="44"/>
  <c r="L1174" i="44"/>
  <c r="R1174" i="44"/>
  <c r="J1174" i="44"/>
  <c r="E1174" i="44"/>
  <c r="K1174" i="44"/>
  <c r="K305" i="44"/>
  <c r="F1187" i="44"/>
  <c r="Q1187" i="44"/>
  <c r="L1187" i="44"/>
  <c r="V1187" i="44"/>
  <c r="P1187" i="44"/>
  <c r="K1187" i="44"/>
  <c r="E1187" i="44"/>
  <c r="T1187" i="44"/>
  <c r="S1187" i="44"/>
  <c r="R1187" i="44"/>
  <c r="G1187" i="44"/>
  <c r="U1187" i="44"/>
  <c r="R1179" i="44"/>
  <c r="V1179" i="44"/>
  <c r="K1179" i="44"/>
  <c r="U1179" i="44"/>
  <c r="S1179" i="44"/>
  <c r="P1179" i="44"/>
  <c r="Q1179" i="44"/>
  <c r="D1179" i="44"/>
  <c r="T1179" i="44"/>
  <c r="L1179" i="44"/>
  <c r="F1179" i="44"/>
  <c r="E1179" i="44"/>
  <c r="G1179" i="44"/>
  <c r="P310" i="44"/>
  <c r="P891" i="44" s="1"/>
  <c r="K310" i="44"/>
  <c r="U1178" i="44"/>
  <c r="E1178" i="44"/>
  <c r="K1178" i="44"/>
  <c r="G1178" i="44"/>
  <c r="V1178" i="44"/>
  <c r="J1178" i="44"/>
  <c r="F1178" i="44"/>
  <c r="L1178" i="44"/>
  <c r="T1178" i="44"/>
  <c r="Q1178" i="44"/>
  <c r="P1178" i="44"/>
  <c r="S1178" i="44"/>
  <c r="R1178" i="44"/>
  <c r="J1172" i="44"/>
  <c r="P1172" i="44"/>
  <c r="Q1172" i="44"/>
  <c r="K1172" i="44"/>
  <c r="R1172" i="44"/>
  <c r="S1172" i="44"/>
  <c r="U1172" i="44"/>
  <c r="E1172" i="44"/>
  <c r="D1172" i="44"/>
  <c r="F1172" i="44"/>
  <c r="V1172" i="44"/>
  <c r="G1189" i="44"/>
  <c r="E1189" i="44"/>
  <c r="L1189" i="44"/>
  <c r="R1189" i="44"/>
  <c r="P1189" i="44"/>
  <c r="S1189" i="44"/>
  <c r="F1166" i="44"/>
  <c r="G1166" i="44"/>
  <c r="S1166" i="44"/>
  <c r="U1166" i="44"/>
  <c r="Q1166" i="44"/>
  <c r="P1166" i="44"/>
  <c r="P304" i="44"/>
  <c r="P885" i="44" s="1"/>
  <c r="T1185" i="44"/>
  <c r="V1185" i="44"/>
  <c r="G1185" i="44"/>
  <c r="E1185" i="44"/>
  <c r="Q1185" i="44"/>
  <c r="U1185" i="44"/>
  <c r="K36" i="44"/>
  <c r="K34" i="44"/>
  <c r="D1206" i="44"/>
  <c r="E1204" i="44"/>
  <c r="R1204" i="44"/>
  <c r="K115" i="44"/>
  <c r="P393" i="44"/>
  <c r="P974" i="44" s="1"/>
  <c r="V1231" i="44"/>
  <c r="U1225" i="44"/>
  <c r="U1217" i="44"/>
  <c r="F1220" i="44"/>
  <c r="V1232" i="44"/>
  <c r="V1226" i="44"/>
  <c r="K1235" i="44"/>
  <c r="K1222" i="44"/>
  <c r="P137" i="44"/>
  <c r="P718" i="44" s="1"/>
  <c r="P1229" i="44"/>
  <c r="G1230" i="44"/>
  <c r="U1237" i="44"/>
  <c r="P459" i="44"/>
  <c r="P1040" i="44" s="1"/>
  <c r="T1234" i="44"/>
  <c r="K170" i="44"/>
  <c r="P76" i="44"/>
  <c r="P657" i="44" s="1"/>
  <c r="J1190" i="44"/>
  <c r="K76" i="44"/>
  <c r="K657" i="44" s="1"/>
  <c r="D1190" i="44"/>
  <c r="K119" i="44"/>
  <c r="E1209" i="44"/>
  <c r="K129" i="44"/>
  <c r="D1219" i="44"/>
  <c r="K124" i="44"/>
  <c r="K705" i="44" s="1"/>
  <c r="D1214" i="44"/>
  <c r="Z326" i="44"/>
  <c r="Z907" i="44" s="1"/>
  <c r="Y326" i="44"/>
  <c r="Y907" i="44" s="1"/>
  <c r="Y317" i="44"/>
  <c r="Y898" i="44" s="1"/>
  <c r="Z317" i="44"/>
  <c r="Z898" i="44" s="1"/>
  <c r="Z42" i="44"/>
  <c r="Z623" i="44" s="1"/>
  <c r="Y42" i="44"/>
  <c r="Y623" i="44" s="1"/>
  <c r="Z333" i="44"/>
  <c r="Z914" i="44" s="1"/>
  <c r="Y333" i="44"/>
  <c r="Y914" i="44" s="1"/>
  <c r="Z39" i="44"/>
  <c r="Z620" i="44" s="1"/>
  <c r="Y39" i="44"/>
  <c r="Y620" i="44" s="1"/>
  <c r="Y49" i="44"/>
  <c r="Y630" i="44" s="1"/>
  <c r="Z49" i="44"/>
  <c r="Z630" i="44" s="1"/>
  <c r="Z322" i="44"/>
  <c r="Z903" i="44" s="1"/>
  <c r="Y322" i="44"/>
  <c r="Y903" i="44" s="1"/>
  <c r="Z337" i="44"/>
  <c r="Z918" i="44" s="1"/>
  <c r="Y337" i="44"/>
  <c r="Y918" i="44" s="1"/>
  <c r="Y336" i="44"/>
  <c r="Y917" i="44" s="1"/>
  <c r="Z336" i="44"/>
  <c r="Z917" i="44" s="1"/>
  <c r="Y29" i="44"/>
  <c r="Y610" i="44" s="1"/>
  <c r="Z29" i="44"/>
  <c r="Z610" i="44" s="1"/>
  <c r="Y327" i="44"/>
  <c r="Y908" i="44" s="1"/>
  <c r="Z327" i="44"/>
  <c r="Z908" i="44" s="1"/>
  <c r="Z323" i="44"/>
  <c r="Z904" i="44" s="1"/>
  <c r="Y323" i="44"/>
  <c r="Y904" i="44" s="1"/>
  <c r="Y50" i="44"/>
  <c r="Y631" i="44" s="1"/>
  <c r="Z50" i="44"/>
  <c r="Z631" i="44" s="1"/>
  <c r="Z330" i="44"/>
  <c r="Z911" i="44" s="1"/>
  <c r="Y330" i="44"/>
  <c r="Y911" i="44" s="1"/>
  <c r="Z31" i="44"/>
  <c r="Z612" i="44" s="1"/>
  <c r="Y31" i="44"/>
  <c r="Y612" i="44" s="1"/>
  <c r="Z329" i="44"/>
  <c r="Z910" i="44" s="1"/>
  <c r="Y329" i="44"/>
  <c r="Y910" i="44" s="1"/>
  <c r="Z30" i="44"/>
  <c r="Z611" i="44" s="1"/>
  <c r="Y30" i="44"/>
  <c r="Y611" i="44" s="1"/>
  <c r="Z318" i="44"/>
  <c r="Z899" i="44" s="1"/>
  <c r="Y318" i="44"/>
  <c r="Y899" i="44" s="1"/>
  <c r="Y43" i="44"/>
  <c r="Y624" i="44" s="1"/>
  <c r="Z43" i="44"/>
  <c r="Z624" i="44" s="1"/>
  <c r="Z51" i="44"/>
  <c r="Z632" i="44" s="1"/>
  <c r="Y51" i="44"/>
  <c r="Y632" i="44" s="1"/>
  <c r="Y320" i="44"/>
  <c r="Y901" i="44" s="1"/>
  <c r="Z320" i="44"/>
  <c r="Z901" i="44" s="1"/>
  <c r="Y319" i="44"/>
  <c r="Y900" i="44" s="1"/>
  <c r="Z319" i="44"/>
  <c r="Z900" i="44" s="1"/>
  <c r="Y33" i="44"/>
  <c r="Y614" i="44" s="1"/>
  <c r="Z33" i="44"/>
  <c r="Z614" i="44" s="1"/>
  <c r="Z47" i="44"/>
  <c r="Z628" i="44" s="1"/>
  <c r="Y47" i="44"/>
  <c r="Y628" i="44" s="1"/>
  <c r="Z45" i="44"/>
  <c r="Z626" i="44" s="1"/>
  <c r="Y45" i="44"/>
  <c r="Y626" i="44" s="1"/>
  <c r="Y32" i="44"/>
  <c r="Y613" i="44" s="1"/>
  <c r="Z32" i="44"/>
  <c r="Z613" i="44" s="1"/>
  <c r="Y35" i="44"/>
  <c r="Y616" i="44" s="1"/>
  <c r="Z35" i="44"/>
  <c r="Z616" i="44" s="1"/>
  <c r="Z28" i="44"/>
  <c r="Z609" i="44" s="1"/>
  <c r="Y28" i="44"/>
  <c r="Y609" i="44" s="1"/>
  <c r="Y331" i="44"/>
  <c r="Y912" i="44" s="1"/>
  <c r="Z331" i="44"/>
  <c r="Z912" i="44" s="1"/>
  <c r="Y38" i="44"/>
  <c r="Y619" i="44" s="1"/>
  <c r="Z38" i="44"/>
  <c r="Z619" i="44" s="1"/>
  <c r="Z44" i="44"/>
  <c r="Z625" i="44" s="1"/>
  <c r="Y44" i="44"/>
  <c r="Y625" i="44" s="1"/>
  <c r="Y332" i="44"/>
  <c r="Y913" i="44" s="1"/>
  <c r="Z332" i="44"/>
  <c r="Z913" i="44" s="1"/>
  <c r="Y316" i="44"/>
  <c r="Y897" i="44" s="1"/>
  <c r="Z316" i="44"/>
  <c r="Z897" i="44" s="1"/>
  <c r="Y37" i="44"/>
  <c r="Y618" i="44" s="1"/>
  <c r="Z37" i="44"/>
  <c r="Z618" i="44" s="1"/>
  <c r="Z36" i="44"/>
  <c r="Z617" i="44" s="1"/>
  <c r="Y36" i="44"/>
  <c r="Y617" i="44" s="1"/>
  <c r="Z328" i="44"/>
  <c r="Z909" i="44" s="1"/>
  <c r="Y328" i="44"/>
  <c r="Y909" i="44" s="1"/>
  <c r="Z338" i="44"/>
  <c r="Z919" i="44" s="1"/>
  <c r="Y338" i="44"/>
  <c r="Y919" i="44" s="1"/>
  <c r="Z335" i="44"/>
  <c r="Z916" i="44" s="1"/>
  <c r="Y335" i="44"/>
  <c r="Y916" i="44" s="1"/>
  <c r="Y48" i="44"/>
  <c r="Y629" i="44" s="1"/>
  <c r="Z48" i="44"/>
  <c r="Z629" i="44" s="1"/>
  <c r="Y321" i="44"/>
  <c r="Y902" i="44" s="1"/>
  <c r="Z321" i="44"/>
  <c r="Z902" i="44" s="1"/>
  <c r="Z34" i="44"/>
  <c r="Z615" i="44" s="1"/>
  <c r="Y34" i="44"/>
  <c r="Y615" i="44" s="1"/>
  <c r="Y46" i="44"/>
  <c r="Y627" i="44" s="1"/>
  <c r="Z46" i="44"/>
  <c r="Z627" i="44" s="1"/>
  <c r="Z334" i="44"/>
  <c r="Z915" i="44" s="1"/>
  <c r="Y334" i="44"/>
  <c r="Y915" i="44" s="1"/>
  <c r="Z325" i="44"/>
  <c r="Z906" i="44" s="1"/>
  <c r="Y325" i="44"/>
  <c r="Y906" i="44" s="1"/>
  <c r="Z40" i="44"/>
  <c r="Z621" i="44" s="1"/>
  <c r="Y40" i="44"/>
  <c r="Y621" i="44" s="1"/>
  <c r="Z324" i="44"/>
  <c r="Z905" i="44" s="1"/>
  <c r="Y324" i="44"/>
  <c r="Y905" i="44" s="1"/>
  <c r="Y339" i="44"/>
  <c r="Y920" i="44" s="1"/>
  <c r="Z339" i="44"/>
  <c r="Z920" i="44" s="1"/>
  <c r="Y41" i="44"/>
  <c r="Y622" i="44" s="1"/>
  <c r="Z41" i="44"/>
  <c r="Z622" i="44" s="1"/>
  <c r="Z352" i="44"/>
  <c r="Z933" i="44" s="1"/>
  <c r="Y352" i="44"/>
  <c r="Y933" i="44" s="1"/>
  <c r="Z62" i="44"/>
  <c r="Z643" i="44" s="1"/>
  <c r="Y62" i="44"/>
  <c r="Y643" i="44" s="1"/>
  <c r="Y68" i="44"/>
  <c r="Y649" i="44" s="1"/>
  <c r="Z68" i="44"/>
  <c r="Z649" i="44" s="1"/>
  <c r="Z363" i="44"/>
  <c r="Z944" i="44" s="1"/>
  <c r="Y363" i="44"/>
  <c r="Y944" i="44" s="1"/>
  <c r="Z53" i="44"/>
  <c r="Z634" i="44" s="1"/>
  <c r="Y53" i="44"/>
  <c r="Y634" i="44" s="1"/>
  <c r="Y63" i="44"/>
  <c r="Y644" i="44" s="1"/>
  <c r="Z63" i="44"/>
  <c r="Z644" i="44" s="1"/>
  <c r="Z350" i="44"/>
  <c r="Z931" i="44" s="1"/>
  <c r="Y350" i="44"/>
  <c r="Y931" i="44" s="1"/>
  <c r="Y65" i="44"/>
  <c r="Y646" i="44" s="1"/>
  <c r="Z65" i="44"/>
  <c r="Z646" i="44" s="1"/>
  <c r="Z345" i="44"/>
  <c r="Z926" i="44" s="1"/>
  <c r="Y345" i="44"/>
  <c r="Y926" i="44" s="1"/>
  <c r="Z71" i="44"/>
  <c r="Z652" i="44" s="1"/>
  <c r="Y71" i="44"/>
  <c r="Y652" i="44" s="1"/>
  <c r="Z354" i="44"/>
  <c r="Z935" i="44" s="1"/>
  <c r="Y354" i="44"/>
  <c r="Y935" i="44" s="1"/>
  <c r="Z69" i="44"/>
  <c r="Z650" i="44" s="1"/>
  <c r="Y69" i="44"/>
  <c r="Y650" i="44" s="1"/>
  <c r="Z356" i="44"/>
  <c r="Z937" i="44" s="1"/>
  <c r="Y356" i="44"/>
  <c r="Y937" i="44" s="1"/>
  <c r="Y75" i="44"/>
  <c r="Y656" i="44" s="1"/>
  <c r="Z75" i="44"/>
  <c r="Z656" i="44" s="1"/>
  <c r="Z361" i="44"/>
  <c r="Z942" i="44" s="1"/>
  <c r="Y361" i="44"/>
  <c r="Y942" i="44" s="1"/>
  <c r="Y70" i="44"/>
  <c r="Y651" i="44" s="1"/>
  <c r="Z70" i="44"/>
  <c r="Z651" i="44" s="1"/>
  <c r="Z362" i="44"/>
  <c r="Z943" i="44" s="1"/>
  <c r="Y362" i="44"/>
  <c r="Y943" i="44" s="1"/>
  <c r="Z55" i="44"/>
  <c r="Z636" i="44" s="1"/>
  <c r="Y55" i="44"/>
  <c r="Y636" i="44" s="1"/>
  <c r="Z72" i="44"/>
  <c r="Z653" i="44" s="1"/>
  <c r="Y72" i="44"/>
  <c r="Y653" i="44" s="1"/>
  <c r="Y347" i="44"/>
  <c r="Y928" i="44" s="1"/>
  <c r="Z347" i="44"/>
  <c r="Z928" i="44" s="1"/>
  <c r="Y341" i="44"/>
  <c r="Y922" i="44" s="1"/>
  <c r="Z341" i="44"/>
  <c r="Z922" i="44" s="1"/>
  <c r="Z74" i="44"/>
  <c r="Z655" i="44" s="1"/>
  <c r="Y74" i="44"/>
  <c r="Y655" i="44" s="1"/>
  <c r="Y73" i="44"/>
  <c r="Y654" i="44" s="1"/>
  <c r="Z73" i="44"/>
  <c r="Z654" i="44" s="1"/>
  <c r="Y357" i="44"/>
  <c r="Y938" i="44" s="1"/>
  <c r="Z357" i="44"/>
  <c r="Z938" i="44" s="1"/>
  <c r="Y344" i="44"/>
  <c r="Y925" i="44" s="1"/>
  <c r="Z344" i="44"/>
  <c r="Z925" i="44" s="1"/>
  <c r="Z52" i="44"/>
  <c r="Z633" i="44" s="1"/>
  <c r="Y52" i="44"/>
  <c r="Y633" i="44" s="1"/>
  <c r="Z343" i="44"/>
  <c r="Z924" i="44" s="1"/>
  <c r="Y343" i="44"/>
  <c r="Y924" i="44" s="1"/>
  <c r="Y56" i="44"/>
  <c r="Y637" i="44" s="1"/>
  <c r="Z56" i="44"/>
  <c r="Z637" i="44" s="1"/>
  <c r="Y358" i="44"/>
  <c r="Y939" i="44" s="1"/>
  <c r="Z358" i="44"/>
  <c r="Z939" i="44" s="1"/>
  <c r="Y59" i="44"/>
  <c r="Y640" i="44" s="1"/>
  <c r="Z59" i="44"/>
  <c r="Z640" i="44" s="1"/>
  <c r="Z348" i="44"/>
  <c r="Z929" i="44" s="1"/>
  <c r="Y348" i="44"/>
  <c r="Y929" i="44" s="1"/>
  <c r="Y58" i="44"/>
  <c r="Y639" i="44" s="1"/>
  <c r="Z58" i="44"/>
  <c r="Z639" i="44" s="1"/>
  <c r="Y60" i="44"/>
  <c r="Y641" i="44" s="1"/>
  <c r="Z60" i="44"/>
  <c r="Z641" i="44" s="1"/>
  <c r="Z351" i="44"/>
  <c r="Z932" i="44" s="1"/>
  <c r="Y351" i="44"/>
  <c r="Y932" i="44" s="1"/>
  <c r="Y360" i="44"/>
  <c r="Y941" i="44" s="1"/>
  <c r="Z360" i="44"/>
  <c r="Z941" i="44" s="1"/>
  <c r="Y61" i="44"/>
  <c r="Y642" i="44" s="1"/>
  <c r="Z61" i="44"/>
  <c r="Z642" i="44" s="1"/>
  <c r="Z359" i="44"/>
  <c r="Z940" i="44" s="1"/>
  <c r="Y359" i="44"/>
  <c r="Y940" i="44" s="1"/>
  <c r="Y64" i="44"/>
  <c r="Y645" i="44" s="1"/>
  <c r="Z64" i="44"/>
  <c r="Z645" i="44" s="1"/>
  <c r="Y349" i="44"/>
  <c r="Y930" i="44" s="1"/>
  <c r="Z349" i="44"/>
  <c r="Z930" i="44" s="1"/>
  <c r="Y353" i="44"/>
  <c r="Y934" i="44" s="1"/>
  <c r="Z353" i="44"/>
  <c r="Z934" i="44" s="1"/>
  <c r="Y67" i="44"/>
  <c r="Y648" i="44" s="1"/>
  <c r="Z67" i="44"/>
  <c r="Z648" i="44" s="1"/>
  <c r="Y340" i="44"/>
  <c r="Y921" i="44" s="1"/>
  <c r="Z340" i="44"/>
  <c r="Z921" i="44" s="1"/>
  <c r="Z57" i="44"/>
  <c r="Z638" i="44" s="1"/>
  <c r="Y57" i="44"/>
  <c r="Y638" i="44" s="1"/>
  <c r="Z66" i="44"/>
  <c r="Z647" i="44" s="1"/>
  <c r="Y66" i="44"/>
  <c r="Y647" i="44" s="1"/>
  <c r="Y346" i="44"/>
  <c r="Y927" i="44" s="1"/>
  <c r="Z346" i="44"/>
  <c r="Z927" i="44" s="1"/>
  <c r="Z355" i="44"/>
  <c r="Z936" i="44" s="1"/>
  <c r="Y355" i="44"/>
  <c r="Y936" i="44" s="1"/>
  <c r="V1205" i="44"/>
  <c r="Z54" i="44"/>
  <c r="Z635" i="44" s="1"/>
  <c r="Y54" i="44"/>
  <c r="Y635" i="44" s="1"/>
  <c r="Y342" i="44"/>
  <c r="Y923" i="44" s="1"/>
  <c r="Z342" i="44"/>
  <c r="Z923" i="44" s="1"/>
  <c r="Y97" i="44"/>
  <c r="Y678" i="44" s="1"/>
  <c r="Z97" i="44"/>
  <c r="Z678" i="44" s="1"/>
  <c r="Y378" i="44"/>
  <c r="Y959" i="44" s="1"/>
  <c r="Z378" i="44"/>
  <c r="Z959" i="44" s="1"/>
  <c r="Y386" i="44"/>
  <c r="Y967" i="44" s="1"/>
  <c r="Z386" i="44"/>
  <c r="Z967" i="44" s="1"/>
  <c r="Y385" i="44"/>
  <c r="Y966" i="44" s="1"/>
  <c r="Z385" i="44"/>
  <c r="Z966" i="44" s="1"/>
  <c r="Y368" i="44"/>
  <c r="Y949" i="44" s="1"/>
  <c r="Z368" i="44"/>
  <c r="Z949" i="44" s="1"/>
  <c r="Y387" i="44"/>
  <c r="Y968" i="44" s="1"/>
  <c r="Z387" i="44"/>
  <c r="Z968" i="44" s="1"/>
  <c r="Z94" i="44"/>
  <c r="Z675" i="44" s="1"/>
  <c r="Y94" i="44"/>
  <c r="Y675" i="44" s="1"/>
  <c r="Y372" i="44"/>
  <c r="Y953" i="44" s="1"/>
  <c r="Z372" i="44"/>
  <c r="Z953" i="44" s="1"/>
  <c r="Z377" i="44"/>
  <c r="Z958" i="44" s="1"/>
  <c r="Y377" i="44"/>
  <c r="Y958" i="44" s="1"/>
  <c r="Y86" i="44"/>
  <c r="Y667" i="44" s="1"/>
  <c r="Z86" i="44"/>
  <c r="Z667" i="44" s="1"/>
  <c r="Z96" i="44"/>
  <c r="Z677" i="44" s="1"/>
  <c r="Y96" i="44"/>
  <c r="Y677" i="44" s="1"/>
  <c r="Y84" i="44"/>
  <c r="Y665" i="44" s="1"/>
  <c r="Z84" i="44"/>
  <c r="Z665" i="44" s="1"/>
  <c r="Z85" i="44"/>
  <c r="Z666" i="44" s="1"/>
  <c r="Y85" i="44"/>
  <c r="Y666" i="44" s="1"/>
  <c r="Y382" i="44"/>
  <c r="Y963" i="44" s="1"/>
  <c r="Z382" i="44"/>
  <c r="Z963" i="44" s="1"/>
  <c r="Y92" i="44"/>
  <c r="Y673" i="44" s="1"/>
  <c r="Z92" i="44"/>
  <c r="Z673" i="44" s="1"/>
  <c r="Z99" i="44"/>
  <c r="Z680" i="44" s="1"/>
  <c r="Y99" i="44"/>
  <c r="Y680" i="44" s="1"/>
  <c r="Z77" i="44"/>
  <c r="Z658" i="44" s="1"/>
  <c r="Y77" i="44"/>
  <c r="Y658" i="44" s="1"/>
  <c r="Z367" i="44"/>
  <c r="Z948" i="44" s="1"/>
  <c r="Y367" i="44"/>
  <c r="Y948" i="44" s="1"/>
  <c r="Z375" i="44"/>
  <c r="Z956" i="44" s="1"/>
  <c r="Y375" i="44"/>
  <c r="Y956" i="44" s="1"/>
  <c r="Z369" i="44"/>
  <c r="Z950" i="44" s="1"/>
  <c r="Y369" i="44"/>
  <c r="Y950" i="44" s="1"/>
  <c r="Y376" i="44"/>
  <c r="Y957" i="44" s="1"/>
  <c r="Z376" i="44"/>
  <c r="Z957" i="44" s="1"/>
  <c r="Z384" i="44"/>
  <c r="Z965" i="44" s="1"/>
  <c r="Y384" i="44"/>
  <c r="Y965" i="44" s="1"/>
  <c r="Y95" i="44"/>
  <c r="Y676" i="44" s="1"/>
  <c r="Z95" i="44"/>
  <c r="Z676" i="44" s="1"/>
  <c r="Z365" i="44"/>
  <c r="Z946" i="44" s="1"/>
  <c r="Y365" i="44"/>
  <c r="Y946" i="44" s="1"/>
  <c r="Y383" i="44"/>
  <c r="Y964" i="44" s="1"/>
  <c r="Z383" i="44"/>
  <c r="Z964" i="44" s="1"/>
  <c r="Z87" i="44"/>
  <c r="Z668" i="44" s="1"/>
  <c r="Y87" i="44"/>
  <c r="Y668" i="44" s="1"/>
  <c r="Z366" i="44"/>
  <c r="Z947" i="44" s="1"/>
  <c r="Y366" i="44"/>
  <c r="Y947" i="44" s="1"/>
  <c r="Y80" i="44"/>
  <c r="Y661" i="44" s="1"/>
  <c r="Z80" i="44"/>
  <c r="Z661" i="44" s="1"/>
  <c r="Z78" i="44"/>
  <c r="Z659" i="44" s="1"/>
  <c r="Y78" i="44"/>
  <c r="Y659" i="44" s="1"/>
  <c r="Y89" i="44"/>
  <c r="Y670" i="44" s="1"/>
  <c r="Z89" i="44"/>
  <c r="Z670" i="44" s="1"/>
  <c r="Z364" i="44"/>
  <c r="Z945" i="44" s="1"/>
  <c r="Y364" i="44"/>
  <c r="Y945" i="44" s="1"/>
  <c r="Z370" i="44"/>
  <c r="Z951" i="44" s="1"/>
  <c r="Y370" i="44"/>
  <c r="Y951" i="44" s="1"/>
  <c r="Y76" i="44"/>
  <c r="Y657" i="44" s="1"/>
  <c r="Z76" i="44"/>
  <c r="Z657" i="44" s="1"/>
  <c r="Z93" i="44"/>
  <c r="Z674" i="44" s="1"/>
  <c r="Y93" i="44"/>
  <c r="Y674" i="44" s="1"/>
  <c r="Y81" i="44"/>
  <c r="Y662" i="44" s="1"/>
  <c r="Z81" i="44"/>
  <c r="Z662" i="44" s="1"/>
  <c r="Y91" i="44"/>
  <c r="Y672" i="44" s="1"/>
  <c r="Z91" i="44"/>
  <c r="Z672" i="44" s="1"/>
  <c r="Z371" i="44"/>
  <c r="Z952" i="44" s="1"/>
  <c r="Y371" i="44"/>
  <c r="Y952" i="44" s="1"/>
  <c r="Y381" i="44"/>
  <c r="Y962" i="44" s="1"/>
  <c r="Z381" i="44"/>
  <c r="Z962" i="44" s="1"/>
  <c r="Z98" i="44"/>
  <c r="Z679" i="44" s="1"/>
  <c r="Y98" i="44"/>
  <c r="Y679" i="44" s="1"/>
  <c r="Z374" i="44"/>
  <c r="Z955" i="44" s="1"/>
  <c r="Y374" i="44"/>
  <c r="Y955" i="44" s="1"/>
  <c r="Y79" i="44"/>
  <c r="Y660" i="44" s="1"/>
  <c r="Z79" i="44"/>
  <c r="Z660" i="44" s="1"/>
  <c r="Y83" i="44"/>
  <c r="Y664" i="44" s="1"/>
  <c r="Z83" i="44"/>
  <c r="Z664" i="44" s="1"/>
  <c r="Z380" i="44"/>
  <c r="Z961" i="44" s="1"/>
  <c r="Y380" i="44"/>
  <c r="Y961" i="44" s="1"/>
  <c r="Z82" i="44"/>
  <c r="Z663" i="44" s="1"/>
  <c r="Y82" i="44"/>
  <c r="Y663" i="44" s="1"/>
  <c r="Y88" i="44"/>
  <c r="Y669" i="44" s="1"/>
  <c r="Z88" i="44"/>
  <c r="Z669" i="44" s="1"/>
  <c r="Y379" i="44"/>
  <c r="Y960" i="44" s="1"/>
  <c r="Z379" i="44"/>
  <c r="Z960" i="44" s="1"/>
  <c r="Z90" i="44"/>
  <c r="Z671" i="44" s="1"/>
  <c r="Y90" i="44"/>
  <c r="Y671" i="44" s="1"/>
  <c r="Y373" i="44"/>
  <c r="Y954" i="44" s="1"/>
  <c r="Z373" i="44"/>
  <c r="Z954" i="44" s="1"/>
  <c r="Z105" i="44"/>
  <c r="Z686" i="44" s="1"/>
  <c r="Y105" i="44"/>
  <c r="Y686" i="44" s="1"/>
  <c r="Y408" i="44"/>
  <c r="Y989" i="44" s="1"/>
  <c r="Z408" i="44"/>
  <c r="Z989" i="44" s="1"/>
  <c r="Y115" i="44"/>
  <c r="Y696" i="44" s="1"/>
  <c r="Z115" i="44"/>
  <c r="Z696" i="44" s="1"/>
  <c r="Y407" i="44"/>
  <c r="Y988" i="44" s="1"/>
  <c r="Z407" i="44"/>
  <c r="Z988" i="44" s="1"/>
  <c r="Z396" i="44"/>
  <c r="Z977" i="44" s="1"/>
  <c r="Y396" i="44"/>
  <c r="Y977" i="44" s="1"/>
  <c r="Y395" i="44"/>
  <c r="Y976" i="44" s="1"/>
  <c r="Z395" i="44"/>
  <c r="Z976" i="44" s="1"/>
  <c r="V1197" i="44"/>
  <c r="Z403" i="44"/>
  <c r="Z984" i="44" s="1"/>
  <c r="Y403" i="44"/>
  <c r="Y984" i="44" s="1"/>
  <c r="Y409" i="44"/>
  <c r="Y990" i="44" s="1"/>
  <c r="Z409" i="44"/>
  <c r="Z990" i="44" s="1"/>
  <c r="Y400" i="44"/>
  <c r="Y981" i="44" s="1"/>
  <c r="Z400" i="44"/>
  <c r="Z981" i="44" s="1"/>
  <c r="Y392" i="44"/>
  <c r="Y973" i="44" s="1"/>
  <c r="Z392" i="44"/>
  <c r="Z973" i="44" s="1"/>
  <c r="Y404" i="44"/>
  <c r="Y985" i="44" s="1"/>
  <c r="Z404" i="44"/>
  <c r="Z985" i="44" s="1"/>
  <c r="Z399" i="44"/>
  <c r="Z980" i="44" s="1"/>
  <c r="Y399" i="44"/>
  <c r="Y980" i="44" s="1"/>
  <c r="V1201" i="44"/>
  <c r="Z402" i="44"/>
  <c r="Z983" i="44" s="1"/>
  <c r="Y402" i="44"/>
  <c r="Y983" i="44" s="1"/>
  <c r="Y397" i="44"/>
  <c r="Y978" i="44" s="1"/>
  <c r="Z397" i="44"/>
  <c r="Z978" i="44" s="1"/>
  <c r="Z401" i="44"/>
  <c r="Z982" i="44" s="1"/>
  <c r="Y401" i="44"/>
  <c r="Y982" i="44" s="1"/>
  <c r="Y391" i="44"/>
  <c r="Y972" i="44" s="1"/>
  <c r="Z391" i="44"/>
  <c r="Z972" i="44" s="1"/>
  <c r="Z405" i="44"/>
  <c r="Z986" i="44" s="1"/>
  <c r="Y405" i="44"/>
  <c r="Y986" i="44" s="1"/>
  <c r="V1207" i="44"/>
  <c r="Y119" i="44"/>
  <c r="Y700" i="44" s="1"/>
  <c r="Z119" i="44"/>
  <c r="Z700" i="44" s="1"/>
  <c r="Z123" i="44"/>
  <c r="Z704" i="44" s="1"/>
  <c r="Y123" i="44"/>
  <c r="Y704" i="44" s="1"/>
  <c r="Z410" i="44"/>
  <c r="Z991" i="44" s="1"/>
  <c r="Y410" i="44"/>
  <c r="Y991" i="44" s="1"/>
  <c r="Z398" i="44"/>
  <c r="Z979" i="44" s="1"/>
  <c r="Y398" i="44"/>
  <c r="Y979" i="44" s="1"/>
  <c r="Y106" i="44"/>
  <c r="Y687" i="44" s="1"/>
  <c r="Z106" i="44"/>
  <c r="Z687" i="44" s="1"/>
  <c r="Z411" i="44"/>
  <c r="Z992" i="44" s="1"/>
  <c r="Y411" i="44"/>
  <c r="Y992" i="44" s="1"/>
  <c r="Y390" i="44"/>
  <c r="Y971" i="44" s="1"/>
  <c r="Z390" i="44"/>
  <c r="Z971" i="44" s="1"/>
  <c r="V1192" i="44"/>
  <c r="Y393" i="44"/>
  <c r="Y974" i="44" s="1"/>
  <c r="Z393" i="44"/>
  <c r="Z974" i="44" s="1"/>
  <c r="Y389" i="44"/>
  <c r="Y970" i="44" s="1"/>
  <c r="Z389" i="44"/>
  <c r="Z970" i="44" s="1"/>
  <c r="Y388" i="44"/>
  <c r="Y969" i="44" s="1"/>
  <c r="Z388" i="44"/>
  <c r="Z969" i="44" s="1"/>
  <c r="Y406" i="44"/>
  <c r="Y987" i="44" s="1"/>
  <c r="Z406" i="44"/>
  <c r="Z987" i="44" s="1"/>
  <c r="Y394" i="44"/>
  <c r="Y975" i="44" s="1"/>
  <c r="Z394" i="44"/>
  <c r="Z975" i="44" s="1"/>
  <c r="Z101" i="44"/>
  <c r="Z682" i="44" s="1"/>
  <c r="Y101" i="44"/>
  <c r="Y682" i="44" s="1"/>
  <c r="Y114" i="44"/>
  <c r="Y695" i="44" s="1"/>
  <c r="Z114" i="44"/>
  <c r="Z695" i="44" s="1"/>
  <c r="Z116" i="44"/>
  <c r="Z697" i="44" s="1"/>
  <c r="Y116" i="44"/>
  <c r="Y697" i="44" s="1"/>
  <c r="Y118" i="44"/>
  <c r="Y699" i="44" s="1"/>
  <c r="Z118" i="44"/>
  <c r="Z699" i="44" s="1"/>
  <c r="Y117" i="44"/>
  <c r="Y698" i="44" s="1"/>
  <c r="Z117" i="44"/>
  <c r="Z698" i="44" s="1"/>
  <c r="Y111" i="44"/>
  <c r="Y692" i="44" s="1"/>
  <c r="Z111" i="44"/>
  <c r="Z692" i="44" s="1"/>
  <c r="Z109" i="44"/>
  <c r="Z690" i="44" s="1"/>
  <c r="Y109" i="44"/>
  <c r="Y690" i="44" s="1"/>
  <c r="Z110" i="44"/>
  <c r="Z691" i="44" s="1"/>
  <c r="Y110" i="44"/>
  <c r="Y691" i="44" s="1"/>
  <c r="Y100" i="44"/>
  <c r="Y681" i="44" s="1"/>
  <c r="Z100" i="44"/>
  <c r="Z681" i="44" s="1"/>
  <c r="Z120" i="44"/>
  <c r="Z701" i="44" s="1"/>
  <c r="Y120" i="44"/>
  <c r="Y701" i="44" s="1"/>
  <c r="Y122" i="44"/>
  <c r="Y703" i="44" s="1"/>
  <c r="Z122" i="44"/>
  <c r="Z703" i="44" s="1"/>
  <c r="Z104" i="44"/>
  <c r="Z685" i="44" s="1"/>
  <c r="Y104" i="44"/>
  <c r="Y685" i="44" s="1"/>
  <c r="Y102" i="44"/>
  <c r="Y683" i="44" s="1"/>
  <c r="Z102" i="44"/>
  <c r="Z683" i="44" s="1"/>
  <c r="Z103" i="44"/>
  <c r="Z684" i="44" s="1"/>
  <c r="Y103" i="44"/>
  <c r="Y684" i="44" s="1"/>
  <c r="Y107" i="44"/>
  <c r="Y688" i="44" s="1"/>
  <c r="Z107" i="44"/>
  <c r="Z688" i="44" s="1"/>
  <c r="Z121" i="44"/>
  <c r="Z702" i="44" s="1"/>
  <c r="Y121" i="44"/>
  <c r="Y702" i="44" s="1"/>
  <c r="Y113" i="44"/>
  <c r="Y694" i="44" s="1"/>
  <c r="Z113" i="44"/>
  <c r="Z694" i="44" s="1"/>
  <c r="Z108" i="44"/>
  <c r="Z689" i="44" s="1"/>
  <c r="Y108" i="44"/>
  <c r="Y689" i="44" s="1"/>
  <c r="Y112" i="44"/>
  <c r="Y693" i="44" s="1"/>
  <c r="Z112" i="44"/>
  <c r="Z693" i="44" s="1"/>
  <c r="Y146" i="44"/>
  <c r="Y727" i="44" s="1"/>
  <c r="Z146" i="44"/>
  <c r="Z727" i="44" s="1"/>
  <c r="Y144" i="44"/>
  <c r="Y725" i="44" s="1"/>
  <c r="Z144" i="44"/>
  <c r="Z725" i="44" s="1"/>
  <c r="Z143" i="44"/>
  <c r="Z724" i="44" s="1"/>
  <c r="Y143" i="44"/>
  <c r="Y724" i="44" s="1"/>
  <c r="Z435" i="44"/>
  <c r="Z1016" i="44" s="1"/>
  <c r="Y435" i="44"/>
  <c r="Y1016" i="44" s="1"/>
  <c r="Z429" i="44"/>
  <c r="Z1010" i="44" s="1"/>
  <c r="Y429" i="44"/>
  <c r="Y1010" i="44" s="1"/>
  <c r="Y141" i="44"/>
  <c r="Y722" i="44" s="1"/>
  <c r="Z141" i="44"/>
  <c r="Z722" i="44" s="1"/>
  <c r="Z134" i="44"/>
  <c r="Z715" i="44" s="1"/>
  <c r="Y134" i="44"/>
  <c r="Y715" i="44" s="1"/>
  <c r="Z135" i="44"/>
  <c r="Z716" i="44" s="1"/>
  <c r="Y135" i="44"/>
  <c r="Y716" i="44" s="1"/>
  <c r="Y131" i="44"/>
  <c r="Y712" i="44" s="1"/>
  <c r="Z131" i="44"/>
  <c r="Z712" i="44" s="1"/>
  <c r="Z128" i="44"/>
  <c r="Z709" i="44" s="1"/>
  <c r="Y128" i="44"/>
  <c r="Y709" i="44" s="1"/>
  <c r="Z127" i="44"/>
  <c r="Z708" i="44" s="1"/>
  <c r="Y127" i="44"/>
  <c r="Y708" i="44" s="1"/>
  <c r="Y129" i="44"/>
  <c r="Y710" i="44" s="1"/>
  <c r="Z129" i="44"/>
  <c r="Z710" i="44" s="1"/>
  <c r="Y130" i="44"/>
  <c r="Y711" i="44" s="1"/>
  <c r="Z130" i="44"/>
  <c r="Z711" i="44" s="1"/>
  <c r="Y142" i="44"/>
  <c r="Y723" i="44" s="1"/>
  <c r="Z142" i="44"/>
  <c r="Z723" i="44" s="1"/>
  <c r="Z415" i="44"/>
  <c r="Z996" i="44" s="1"/>
  <c r="Y415" i="44"/>
  <c r="Y996" i="44" s="1"/>
  <c r="Z418" i="44"/>
  <c r="Z999" i="44" s="1"/>
  <c r="Y418" i="44"/>
  <c r="Y999" i="44" s="1"/>
  <c r="V1220" i="44"/>
  <c r="Y136" i="44"/>
  <c r="Y717" i="44" s="1"/>
  <c r="Z136" i="44"/>
  <c r="Z717" i="44" s="1"/>
  <c r="Z124" i="44"/>
  <c r="Z705" i="44" s="1"/>
  <c r="Y124" i="44"/>
  <c r="Y705" i="44" s="1"/>
  <c r="Y125" i="44"/>
  <c r="Y706" i="44" s="1"/>
  <c r="Z125" i="44"/>
  <c r="Z706" i="44" s="1"/>
  <c r="Y145" i="44"/>
  <c r="Y726" i="44" s="1"/>
  <c r="Z145" i="44"/>
  <c r="Z726" i="44" s="1"/>
  <c r="Z420" i="44"/>
  <c r="Z1001" i="44" s="1"/>
  <c r="Y420" i="44"/>
  <c r="Y1001" i="44" s="1"/>
  <c r="Z423" i="44"/>
  <c r="Z1004" i="44" s="1"/>
  <c r="Y423" i="44"/>
  <c r="Y1004" i="44" s="1"/>
  <c r="Y424" i="44"/>
  <c r="Y1005" i="44" s="1"/>
  <c r="Z424" i="44"/>
  <c r="Z1005" i="44" s="1"/>
  <c r="Y431" i="44"/>
  <c r="Y1012" i="44" s="1"/>
  <c r="Z431" i="44"/>
  <c r="Z1012" i="44" s="1"/>
  <c r="Z421" i="44"/>
  <c r="Z1002" i="44" s="1"/>
  <c r="Y421" i="44"/>
  <c r="Y1002" i="44" s="1"/>
  <c r="Z132" i="44"/>
  <c r="Z713" i="44" s="1"/>
  <c r="Y132" i="44"/>
  <c r="Y713" i="44" s="1"/>
  <c r="Y137" i="44"/>
  <c r="Y718" i="44" s="1"/>
  <c r="Z137" i="44"/>
  <c r="Z718" i="44" s="1"/>
  <c r="Y412" i="44"/>
  <c r="Y993" i="44" s="1"/>
  <c r="Z412" i="44"/>
  <c r="Z993" i="44" s="1"/>
  <c r="Z138" i="44"/>
  <c r="Z719" i="44" s="1"/>
  <c r="Y138" i="44"/>
  <c r="Y719" i="44" s="1"/>
  <c r="Z126" i="44"/>
  <c r="Z707" i="44" s="1"/>
  <c r="Y126" i="44"/>
  <c r="Y707" i="44" s="1"/>
  <c r="Z139" i="44"/>
  <c r="Z720" i="44" s="1"/>
  <c r="Y139" i="44"/>
  <c r="Y720" i="44" s="1"/>
  <c r="Z432" i="44"/>
  <c r="Z1013" i="44" s="1"/>
  <c r="Y432" i="44"/>
  <c r="Y1013" i="44" s="1"/>
  <c r="Y413" i="44"/>
  <c r="Y994" i="44" s="1"/>
  <c r="Z413" i="44"/>
  <c r="Z994" i="44" s="1"/>
  <c r="Y425" i="44"/>
  <c r="Y1006" i="44" s="1"/>
  <c r="Z425" i="44"/>
  <c r="Z1006" i="44" s="1"/>
  <c r="Y426" i="44"/>
  <c r="Y1007" i="44" s="1"/>
  <c r="Z426" i="44"/>
  <c r="Z1007" i="44" s="1"/>
  <c r="Z422" i="44"/>
  <c r="Z1003" i="44" s="1"/>
  <c r="Y422" i="44"/>
  <c r="Y1003" i="44" s="1"/>
  <c r="Y133" i="44"/>
  <c r="Y714" i="44" s="1"/>
  <c r="Z133" i="44"/>
  <c r="Z714" i="44" s="1"/>
  <c r="Z427" i="44"/>
  <c r="Z1008" i="44" s="1"/>
  <c r="Y427" i="44"/>
  <c r="Y1008" i="44" s="1"/>
  <c r="Z416" i="44"/>
  <c r="Z997" i="44" s="1"/>
  <c r="Y416" i="44"/>
  <c r="Y997" i="44" s="1"/>
  <c r="Z430" i="44"/>
  <c r="Z1011" i="44" s="1"/>
  <c r="Y430" i="44"/>
  <c r="Y1011" i="44" s="1"/>
  <c r="Y140" i="44"/>
  <c r="Y721" i="44" s="1"/>
  <c r="Z140" i="44"/>
  <c r="Z721" i="44" s="1"/>
  <c r="Z417" i="44"/>
  <c r="Z998" i="44" s="1"/>
  <c r="Y417" i="44"/>
  <c r="Y998" i="44" s="1"/>
  <c r="Z433" i="44"/>
  <c r="Z1014" i="44" s="1"/>
  <c r="Y433" i="44"/>
  <c r="Y1014" i="44" s="1"/>
  <c r="Z428" i="44"/>
  <c r="Z1009" i="44" s="1"/>
  <c r="Y428" i="44"/>
  <c r="Y1009" i="44" s="1"/>
  <c r="Y434" i="44"/>
  <c r="Y1015" i="44" s="1"/>
  <c r="Z434" i="44"/>
  <c r="Z1015" i="44" s="1"/>
  <c r="Y414" i="44"/>
  <c r="Y995" i="44" s="1"/>
  <c r="Z414" i="44"/>
  <c r="Z995" i="44" s="1"/>
  <c r="V1216" i="44"/>
  <c r="Y419" i="44"/>
  <c r="Y1000" i="44" s="1"/>
  <c r="Z419" i="44"/>
  <c r="Z1000" i="44" s="1"/>
  <c r="Y147" i="44"/>
  <c r="Y728" i="44" s="1"/>
  <c r="Z147" i="44"/>
  <c r="Z728" i="44" s="1"/>
  <c r="Z436" i="44"/>
  <c r="Z1017" i="44" s="1"/>
  <c r="Y436" i="44"/>
  <c r="Y1017" i="44" s="1"/>
  <c r="Z459" i="44"/>
  <c r="Z1040" i="44" s="1"/>
  <c r="Y459" i="44"/>
  <c r="Y1040" i="44" s="1"/>
  <c r="Z156" i="44"/>
  <c r="Z737" i="44" s="1"/>
  <c r="Y156" i="44"/>
  <c r="Y737" i="44" s="1"/>
  <c r="Z152" i="44"/>
  <c r="Z733" i="44" s="1"/>
  <c r="Y152" i="44"/>
  <c r="Y733" i="44" s="1"/>
  <c r="Y168" i="44"/>
  <c r="Y749" i="44" s="1"/>
  <c r="Z168" i="44"/>
  <c r="Z749" i="44" s="1"/>
  <c r="Y439" i="44"/>
  <c r="Y1020" i="44" s="1"/>
  <c r="Z439" i="44"/>
  <c r="Z1020" i="44" s="1"/>
  <c r="Y437" i="44"/>
  <c r="Y1018" i="44" s="1"/>
  <c r="Z437" i="44"/>
  <c r="Z1018" i="44" s="1"/>
  <c r="Z170" i="44"/>
  <c r="Z751" i="44" s="1"/>
  <c r="Y170" i="44"/>
  <c r="Y751" i="44" s="1"/>
  <c r="Y151" i="44"/>
  <c r="Y732" i="44" s="1"/>
  <c r="Z151" i="44"/>
  <c r="Z732" i="44" s="1"/>
  <c r="Y451" i="44"/>
  <c r="Y1032" i="44" s="1"/>
  <c r="Z451" i="44"/>
  <c r="Z1032" i="44" s="1"/>
  <c r="Z456" i="44"/>
  <c r="Z1037" i="44" s="1"/>
  <c r="Y456" i="44"/>
  <c r="Y1037" i="44" s="1"/>
  <c r="V1234" i="44"/>
  <c r="Y171" i="44"/>
  <c r="Y752" i="44" s="1"/>
  <c r="Z171" i="44"/>
  <c r="Z752" i="44" s="1"/>
  <c r="Y454" i="44"/>
  <c r="Y1035" i="44" s="1"/>
  <c r="Z454" i="44"/>
  <c r="Z1035" i="44" s="1"/>
  <c r="Y455" i="44"/>
  <c r="Y1036" i="44" s="1"/>
  <c r="Z455" i="44"/>
  <c r="Z1036" i="44" s="1"/>
  <c r="Y154" i="44"/>
  <c r="Y735" i="44" s="1"/>
  <c r="Z154" i="44"/>
  <c r="Z735" i="44" s="1"/>
  <c r="Y164" i="44"/>
  <c r="Y745" i="44" s="1"/>
  <c r="Z164" i="44"/>
  <c r="Z745" i="44" s="1"/>
  <c r="Z442" i="44"/>
  <c r="Z1023" i="44" s="1"/>
  <c r="Y442" i="44"/>
  <c r="Y1023" i="44" s="1"/>
  <c r="Z438" i="44"/>
  <c r="Z1019" i="44" s="1"/>
  <c r="Y438" i="44"/>
  <c r="Y1019" i="44" s="1"/>
  <c r="Y166" i="44"/>
  <c r="Y747" i="44" s="1"/>
  <c r="Z166" i="44"/>
  <c r="Z747" i="44" s="1"/>
  <c r="Y157" i="44"/>
  <c r="Y738" i="44" s="1"/>
  <c r="Z157" i="44"/>
  <c r="Z738" i="44" s="1"/>
  <c r="Z458" i="44"/>
  <c r="Z1039" i="44" s="1"/>
  <c r="Y458" i="44"/>
  <c r="Y1039" i="44" s="1"/>
  <c r="Y163" i="44"/>
  <c r="Y744" i="44" s="1"/>
  <c r="Z163" i="44"/>
  <c r="Z744" i="44" s="1"/>
  <c r="Z150" i="44"/>
  <c r="Z731" i="44" s="1"/>
  <c r="Y150" i="44"/>
  <c r="Y731" i="44" s="1"/>
  <c r="Z159" i="44"/>
  <c r="Z740" i="44" s="1"/>
  <c r="Y159" i="44"/>
  <c r="Y740" i="44" s="1"/>
  <c r="Z149" i="44"/>
  <c r="Z730" i="44" s="1"/>
  <c r="Y149" i="44"/>
  <c r="Y730" i="44" s="1"/>
  <c r="Z453" i="44"/>
  <c r="Z1034" i="44" s="1"/>
  <c r="Y453" i="44"/>
  <c r="Y1034" i="44" s="1"/>
  <c r="Y162" i="44"/>
  <c r="Y743" i="44" s="1"/>
  <c r="Z162" i="44"/>
  <c r="Z743" i="44" s="1"/>
  <c r="Z457" i="44"/>
  <c r="Z1038" i="44" s="1"/>
  <c r="Y457" i="44"/>
  <c r="Y1038" i="44" s="1"/>
  <c r="Z446" i="44"/>
  <c r="Z1027" i="44" s="1"/>
  <c r="Y446" i="44"/>
  <c r="Y1027" i="44" s="1"/>
  <c r="Z161" i="44"/>
  <c r="Z742" i="44" s="1"/>
  <c r="Y161" i="44"/>
  <c r="Y742" i="44" s="1"/>
  <c r="Z443" i="44"/>
  <c r="Z1024" i="44" s="1"/>
  <c r="Y443" i="44"/>
  <c r="Y1024" i="44" s="1"/>
  <c r="Z444" i="44"/>
  <c r="Z1025" i="44" s="1"/>
  <c r="Y444" i="44"/>
  <c r="Y1025" i="44" s="1"/>
  <c r="Z449" i="44"/>
  <c r="Z1030" i="44" s="1"/>
  <c r="Y449" i="44"/>
  <c r="Y1030" i="44" s="1"/>
  <c r="Y440" i="44"/>
  <c r="Y1021" i="44" s="1"/>
  <c r="Z440" i="44"/>
  <c r="Z1021" i="44" s="1"/>
  <c r="Z160" i="44"/>
  <c r="Z741" i="44" s="1"/>
  <c r="Y160" i="44"/>
  <c r="Y741" i="44" s="1"/>
  <c r="Z167" i="44"/>
  <c r="Z748" i="44" s="1"/>
  <c r="Y167" i="44"/>
  <c r="Y748" i="44" s="1"/>
  <c r="Y165" i="44"/>
  <c r="Y746" i="44" s="1"/>
  <c r="Z165" i="44"/>
  <c r="Z746" i="44" s="1"/>
  <c r="Y158" i="44"/>
  <c r="Y739" i="44" s="1"/>
  <c r="Z158" i="44"/>
  <c r="Z739" i="44" s="1"/>
  <c r="Z153" i="44"/>
  <c r="Z734" i="44" s="1"/>
  <c r="Y153" i="44"/>
  <c r="Y734" i="44" s="1"/>
  <c r="Y155" i="44"/>
  <c r="Y736" i="44" s="1"/>
  <c r="Z155" i="44"/>
  <c r="Z736" i="44" s="1"/>
  <c r="Z450" i="44"/>
  <c r="Z1031" i="44" s="1"/>
  <c r="Y450" i="44"/>
  <c r="Y1031" i="44" s="1"/>
  <c r="V1228" i="44"/>
  <c r="Y148" i="44"/>
  <c r="Y729" i="44" s="1"/>
  <c r="Z148" i="44"/>
  <c r="Z729" i="44" s="1"/>
  <c r="Z445" i="44"/>
  <c r="Z1026" i="44" s="1"/>
  <c r="Y445" i="44"/>
  <c r="Y1026" i="44" s="1"/>
  <c r="Y441" i="44"/>
  <c r="Y1022" i="44" s="1"/>
  <c r="Z441" i="44"/>
  <c r="Z1022" i="44" s="1"/>
  <c r="V1219" i="44"/>
  <c r="Z448" i="44"/>
  <c r="Z1029" i="44" s="1"/>
  <c r="Y448" i="44"/>
  <c r="Y1029" i="44" s="1"/>
  <c r="Y452" i="44"/>
  <c r="Y1033" i="44" s="1"/>
  <c r="Z452" i="44"/>
  <c r="Z1033" i="44" s="1"/>
  <c r="Y447" i="44"/>
  <c r="Y1028" i="44" s="1"/>
  <c r="Z447" i="44"/>
  <c r="Z1028" i="44" s="1"/>
  <c r="Y169" i="44"/>
  <c r="Y750" i="44" s="1"/>
  <c r="Z169" i="44"/>
  <c r="Z750" i="44" s="1"/>
  <c r="Y175" i="44"/>
  <c r="Y756" i="44" s="1"/>
  <c r="Z175" i="44"/>
  <c r="Z756" i="44" s="1"/>
  <c r="Y172" i="44"/>
  <c r="Y753" i="44" s="1"/>
  <c r="Z172" i="44"/>
  <c r="Z753" i="44" s="1"/>
  <c r="Y466" i="44"/>
  <c r="Y1047" i="44" s="1"/>
  <c r="Z466" i="44"/>
  <c r="Z1047" i="44" s="1"/>
  <c r="Z184" i="44"/>
  <c r="Z765" i="44" s="1"/>
  <c r="Y184" i="44"/>
  <c r="Y765" i="44" s="1"/>
  <c r="Y176" i="44"/>
  <c r="Y757" i="44" s="1"/>
  <c r="Z176" i="44"/>
  <c r="Z757" i="44" s="1"/>
  <c r="Y190" i="44"/>
  <c r="Y771" i="44" s="1"/>
  <c r="Z190" i="44"/>
  <c r="Z771" i="44" s="1"/>
  <c r="Z192" i="44"/>
  <c r="Z773" i="44" s="1"/>
  <c r="Y192" i="44"/>
  <c r="Y773" i="44" s="1"/>
  <c r="Y183" i="44"/>
  <c r="Y764" i="44" s="1"/>
  <c r="Z183" i="44"/>
  <c r="Z764" i="44" s="1"/>
  <c r="Y193" i="44"/>
  <c r="Y774" i="44" s="1"/>
  <c r="Z193" i="44"/>
  <c r="Z774" i="44" s="1"/>
  <c r="Z173" i="44"/>
  <c r="Z754" i="44" s="1"/>
  <c r="Y173" i="44"/>
  <c r="Y754" i="44" s="1"/>
  <c r="Y467" i="44"/>
  <c r="Y1048" i="44" s="1"/>
  <c r="Z467" i="44"/>
  <c r="Z1048" i="44" s="1"/>
  <c r="Y189" i="44"/>
  <c r="Y770" i="44" s="1"/>
  <c r="Z189" i="44"/>
  <c r="Z770" i="44" s="1"/>
  <c r="Y473" i="44"/>
  <c r="Y1054" i="44" s="1"/>
  <c r="Z473" i="44"/>
  <c r="Z1054" i="44" s="1"/>
  <c r="Z191" i="44"/>
  <c r="Z772" i="44" s="1"/>
  <c r="Y191" i="44"/>
  <c r="Y772" i="44" s="1"/>
  <c r="Z179" i="44"/>
  <c r="Z760" i="44" s="1"/>
  <c r="Y179" i="44"/>
  <c r="Y760" i="44" s="1"/>
  <c r="Z177" i="44"/>
  <c r="Z758" i="44" s="1"/>
  <c r="Y177" i="44"/>
  <c r="Y758" i="44" s="1"/>
  <c r="Z465" i="44"/>
  <c r="Z1046" i="44" s="1"/>
  <c r="Y465" i="44"/>
  <c r="Y1046" i="44" s="1"/>
  <c r="Z181" i="44"/>
  <c r="Z762" i="44" s="1"/>
  <c r="Y181" i="44"/>
  <c r="Y762" i="44" s="1"/>
  <c r="Y460" i="44"/>
  <c r="Y1041" i="44" s="1"/>
  <c r="Z460" i="44"/>
  <c r="Z1041" i="44" s="1"/>
  <c r="Z471" i="44"/>
  <c r="Z1052" i="44" s="1"/>
  <c r="Y471" i="44"/>
  <c r="Y1052" i="44" s="1"/>
  <c r="Y470" i="44"/>
  <c r="Y1051" i="44" s="1"/>
  <c r="Z470" i="44"/>
  <c r="Z1051" i="44" s="1"/>
  <c r="Z182" i="44"/>
  <c r="Z763" i="44" s="1"/>
  <c r="Y182" i="44"/>
  <c r="Y763" i="44" s="1"/>
  <c r="Y468" i="44"/>
  <c r="Y1049" i="44" s="1"/>
  <c r="Z468" i="44"/>
  <c r="Z1049" i="44" s="1"/>
  <c r="Y475" i="44"/>
  <c r="Y1056" i="44" s="1"/>
  <c r="Z475" i="44"/>
  <c r="Z1056" i="44" s="1"/>
  <c r="V1229" i="44"/>
  <c r="Z180" i="44"/>
  <c r="Z761" i="44" s="1"/>
  <c r="Y180" i="44"/>
  <c r="Y761" i="44" s="1"/>
  <c r="Y474" i="44"/>
  <c r="Y1055" i="44" s="1"/>
  <c r="Z474" i="44"/>
  <c r="Z1055" i="44" s="1"/>
  <c r="Y178" i="44"/>
  <c r="Y759" i="44" s="1"/>
  <c r="Z178" i="44"/>
  <c r="Z759" i="44" s="1"/>
  <c r="Z463" i="44"/>
  <c r="Z1044" i="44" s="1"/>
  <c r="Y463" i="44"/>
  <c r="Y1044" i="44" s="1"/>
  <c r="Y472" i="44"/>
  <c r="Y1053" i="44" s="1"/>
  <c r="Z472" i="44"/>
  <c r="Z1053" i="44" s="1"/>
  <c r="Y461" i="44"/>
  <c r="Y1042" i="44" s="1"/>
  <c r="Z461" i="44"/>
  <c r="Z1042" i="44" s="1"/>
  <c r="Z187" i="44"/>
  <c r="Z768" i="44" s="1"/>
  <c r="Y187" i="44"/>
  <c r="Y768" i="44" s="1"/>
  <c r="Z483" i="44"/>
  <c r="Z1064" i="44" s="1"/>
  <c r="Y483" i="44"/>
  <c r="Y1064" i="44" s="1"/>
  <c r="Z482" i="44"/>
  <c r="Z1063" i="44" s="1"/>
  <c r="Y482" i="44"/>
  <c r="Y1063" i="44" s="1"/>
  <c r="Z469" i="44"/>
  <c r="Z1050" i="44" s="1"/>
  <c r="Y469" i="44"/>
  <c r="Y1050" i="44" s="1"/>
  <c r="Y186" i="44"/>
  <c r="Y767" i="44" s="1"/>
  <c r="Z186" i="44"/>
  <c r="Z767" i="44" s="1"/>
  <c r="Z195" i="44"/>
  <c r="Z776" i="44" s="1"/>
  <c r="Y195" i="44"/>
  <c r="Y776" i="44" s="1"/>
  <c r="Z194" i="44"/>
  <c r="Z775" i="44" s="1"/>
  <c r="Y194" i="44"/>
  <c r="Y775" i="44" s="1"/>
  <c r="Z185" i="44"/>
  <c r="Z766" i="44" s="1"/>
  <c r="Y185" i="44"/>
  <c r="Y766" i="44" s="1"/>
  <c r="Z462" i="44"/>
  <c r="Z1043" i="44" s="1"/>
  <c r="Y462" i="44"/>
  <c r="Y1043" i="44" s="1"/>
  <c r="Z174" i="44"/>
  <c r="Z755" i="44" s="1"/>
  <c r="Y174" i="44"/>
  <c r="Y755" i="44" s="1"/>
  <c r="Z188" i="44"/>
  <c r="Z769" i="44" s="1"/>
  <c r="Y188" i="44"/>
  <c r="Y769" i="44" s="1"/>
  <c r="Y479" i="44"/>
  <c r="Y1060" i="44" s="1"/>
  <c r="Z479" i="44"/>
  <c r="Z1060" i="44" s="1"/>
  <c r="Z478" i="44"/>
  <c r="Z1059" i="44" s="1"/>
  <c r="Y478" i="44"/>
  <c r="Y1059" i="44" s="1"/>
  <c r="Y481" i="44"/>
  <c r="Y1062" i="44" s="1"/>
  <c r="Z481" i="44"/>
  <c r="Z1062" i="44" s="1"/>
  <c r="Z464" i="44"/>
  <c r="Z1045" i="44" s="1"/>
  <c r="Y464" i="44"/>
  <c r="Y1045" i="44" s="1"/>
  <c r="Y477" i="44"/>
  <c r="Y1058" i="44" s="1"/>
  <c r="Z477" i="44"/>
  <c r="Z1058" i="44" s="1"/>
  <c r="Y480" i="44"/>
  <c r="Y1061" i="44" s="1"/>
  <c r="Z480" i="44"/>
  <c r="Z1061" i="44" s="1"/>
  <c r="Z476" i="44"/>
  <c r="Z1057" i="44" s="1"/>
  <c r="Y476" i="44"/>
  <c r="Y1057" i="44" s="1"/>
  <c r="Z219" i="44"/>
  <c r="Z800" i="44" s="1"/>
  <c r="Y219" i="44"/>
  <c r="Y800" i="44" s="1"/>
  <c r="Y196" i="44"/>
  <c r="Y777" i="44" s="1"/>
  <c r="Z196" i="44"/>
  <c r="Z777" i="44" s="1"/>
  <c r="Y204" i="44"/>
  <c r="Y785" i="44" s="1"/>
  <c r="Z204" i="44"/>
  <c r="Z785" i="44" s="1"/>
  <c r="Y200" i="44"/>
  <c r="Y781" i="44" s="1"/>
  <c r="Z200" i="44"/>
  <c r="Z781" i="44" s="1"/>
  <c r="Y202" i="44"/>
  <c r="Y783" i="44" s="1"/>
  <c r="Z202" i="44"/>
  <c r="Z783" i="44" s="1"/>
  <c r="Z217" i="44"/>
  <c r="Z798" i="44" s="1"/>
  <c r="Y217" i="44"/>
  <c r="Y798" i="44" s="1"/>
  <c r="Y199" i="44"/>
  <c r="Y780" i="44" s="1"/>
  <c r="Z199" i="44"/>
  <c r="Z780" i="44" s="1"/>
  <c r="Y216" i="44"/>
  <c r="Y797" i="44" s="1"/>
  <c r="Z216" i="44"/>
  <c r="Z797" i="44" s="1"/>
  <c r="Y212" i="44"/>
  <c r="Y793" i="44" s="1"/>
  <c r="Z212" i="44"/>
  <c r="Z793" i="44" s="1"/>
  <c r="Y494" i="44"/>
  <c r="Y1075" i="44" s="1"/>
  <c r="Z494" i="44"/>
  <c r="Z1075" i="44" s="1"/>
  <c r="V1248" i="44"/>
  <c r="Z499" i="44"/>
  <c r="Z1080" i="44" s="1"/>
  <c r="Y499" i="44"/>
  <c r="Y1080" i="44" s="1"/>
  <c r="Y487" i="44"/>
  <c r="Y1068" i="44" s="1"/>
  <c r="Z487" i="44"/>
  <c r="Z1068" i="44" s="1"/>
  <c r="V1241" i="44"/>
  <c r="Y210" i="44"/>
  <c r="Y791" i="44" s="1"/>
  <c r="Z210" i="44"/>
  <c r="Z791" i="44" s="1"/>
  <c r="Y198" i="44"/>
  <c r="Y779" i="44" s="1"/>
  <c r="Z198" i="44"/>
  <c r="Z779" i="44" s="1"/>
  <c r="Y201" i="44"/>
  <c r="Y782" i="44" s="1"/>
  <c r="Z201" i="44"/>
  <c r="Z782" i="44" s="1"/>
  <c r="Z493" i="44"/>
  <c r="Z1074" i="44" s="1"/>
  <c r="Y493" i="44"/>
  <c r="Y1074" i="44" s="1"/>
  <c r="Y489" i="44"/>
  <c r="Y1070" i="44" s="1"/>
  <c r="Z489" i="44"/>
  <c r="Z1070" i="44" s="1"/>
  <c r="Y218" i="44"/>
  <c r="Y799" i="44" s="1"/>
  <c r="Z218" i="44"/>
  <c r="Z799" i="44" s="1"/>
  <c r="Z500" i="44"/>
  <c r="Z1081" i="44" s="1"/>
  <c r="Y500" i="44"/>
  <c r="Y1081" i="44" s="1"/>
  <c r="Z206" i="44"/>
  <c r="Z787" i="44" s="1"/>
  <c r="Y206" i="44"/>
  <c r="Y787" i="44" s="1"/>
  <c r="Y492" i="44"/>
  <c r="Y1073" i="44" s="1"/>
  <c r="Z492" i="44"/>
  <c r="Z1073" i="44" s="1"/>
  <c r="Z503" i="44"/>
  <c r="Z1084" i="44" s="1"/>
  <c r="Y503" i="44"/>
  <c r="Y1084" i="44" s="1"/>
  <c r="Z485" i="44"/>
  <c r="Z1066" i="44" s="1"/>
  <c r="Y485" i="44"/>
  <c r="Y1066" i="44" s="1"/>
  <c r="V1239" i="44"/>
  <c r="Y205" i="44"/>
  <c r="Y786" i="44" s="1"/>
  <c r="Z205" i="44"/>
  <c r="Z786" i="44" s="1"/>
  <c r="Z214" i="44"/>
  <c r="Z795" i="44" s="1"/>
  <c r="Y214" i="44"/>
  <c r="Y795" i="44" s="1"/>
  <c r="Y490" i="44"/>
  <c r="Y1071" i="44" s="1"/>
  <c r="Z490" i="44"/>
  <c r="Z1071" i="44" s="1"/>
  <c r="Y497" i="44"/>
  <c r="Y1078" i="44" s="1"/>
  <c r="Z497" i="44"/>
  <c r="Z1078" i="44" s="1"/>
  <c r="V1251" i="44"/>
  <c r="Z209" i="44"/>
  <c r="Z790" i="44" s="1"/>
  <c r="Y209" i="44"/>
  <c r="Y790" i="44" s="1"/>
  <c r="Z506" i="44"/>
  <c r="Z1087" i="44" s="1"/>
  <c r="Y506" i="44"/>
  <c r="Y1087" i="44" s="1"/>
  <c r="Y211" i="44"/>
  <c r="Y792" i="44" s="1"/>
  <c r="Z211" i="44"/>
  <c r="Z792" i="44" s="1"/>
  <c r="Z496" i="44"/>
  <c r="Z1077" i="44" s="1"/>
  <c r="Y496" i="44"/>
  <c r="Y1077" i="44" s="1"/>
  <c r="Z486" i="44"/>
  <c r="Z1067" i="44" s="1"/>
  <c r="Y486" i="44"/>
  <c r="Y1067" i="44" s="1"/>
  <c r="Y484" i="44"/>
  <c r="Y1065" i="44" s="1"/>
  <c r="Z484" i="44"/>
  <c r="Z1065" i="44" s="1"/>
  <c r="Z203" i="44"/>
  <c r="Z784" i="44" s="1"/>
  <c r="Y203" i="44"/>
  <c r="Y784" i="44" s="1"/>
  <c r="Y488" i="44"/>
  <c r="Y1069" i="44" s="1"/>
  <c r="Z488" i="44"/>
  <c r="Z1069" i="44" s="1"/>
  <c r="Y215" i="44"/>
  <c r="Y796" i="44" s="1"/>
  <c r="Z215" i="44"/>
  <c r="Z796" i="44" s="1"/>
  <c r="Z208" i="44"/>
  <c r="Z789" i="44" s="1"/>
  <c r="Y208" i="44"/>
  <c r="Y789" i="44" s="1"/>
  <c r="Y504" i="44"/>
  <c r="Y1085" i="44" s="1"/>
  <c r="Z504" i="44"/>
  <c r="Z1085" i="44" s="1"/>
  <c r="V1258" i="44"/>
  <c r="Y197" i="44"/>
  <c r="Y778" i="44" s="1"/>
  <c r="Z197" i="44"/>
  <c r="Z778" i="44" s="1"/>
  <c r="Y502" i="44"/>
  <c r="Y1083" i="44" s="1"/>
  <c r="Z502" i="44"/>
  <c r="Z1083" i="44" s="1"/>
  <c r="Y207" i="44"/>
  <c r="Y788" i="44" s="1"/>
  <c r="Z207" i="44"/>
  <c r="Z788" i="44" s="1"/>
  <c r="Y491" i="44"/>
  <c r="Y1072" i="44" s="1"/>
  <c r="Z491" i="44"/>
  <c r="Z1072" i="44" s="1"/>
  <c r="Y507" i="44"/>
  <c r="Y1088" i="44" s="1"/>
  <c r="Z507" i="44"/>
  <c r="Z1088" i="44" s="1"/>
  <c r="V1261" i="44"/>
  <c r="Y505" i="44"/>
  <c r="Y1086" i="44" s="1"/>
  <c r="Z505" i="44"/>
  <c r="Z1086" i="44" s="1"/>
  <c r="Y495" i="44"/>
  <c r="Y1076" i="44" s="1"/>
  <c r="Z495" i="44"/>
  <c r="Z1076" i="44" s="1"/>
  <c r="Y498" i="44"/>
  <c r="Y1079" i="44" s="1"/>
  <c r="Z498" i="44"/>
  <c r="Z1079" i="44" s="1"/>
  <c r="Y501" i="44"/>
  <c r="Y1082" i="44" s="1"/>
  <c r="Z501" i="44"/>
  <c r="Z1082" i="44" s="1"/>
  <c r="Y213" i="44"/>
  <c r="Y794" i="44" s="1"/>
  <c r="Z213" i="44"/>
  <c r="Z794" i="44" s="1"/>
  <c r="Y239" i="44"/>
  <c r="Y820" i="44" s="1"/>
  <c r="Z239" i="44"/>
  <c r="Z820" i="44" s="1"/>
  <c r="Y226" i="44"/>
  <c r="Y807" i="44" s="1"/>
  <c r="Z226" i="44"/>
  <c r="Z807" i="44" s="1"/>
  <c r="Y221" i="44"/>
  <c r="Y802" i="44" s="1"/>
  <c r="Z221" i="44"/>
  <c r="Z802" i="44" s="1"/>
  <c r="Y224" i="44"/>
  <c r="Y805" i="44" s="1"/>
  <c r="Z224" i="44"/>
  <c r="Z805" i="44" s="1"/>
  <c r="Y230" i="44"/>
  <c r="Y811" i="44" s="1"/>
  <c r="Z230" i="44"/>
  <c r="Z811" i="44" s="1"/>
  <c r="Y231" i="44"/>
  <c r="Y812" i="44" s="1"/>
  <c r="Z231" i="44"/>
  <c r="Z812" i="44" s="1"/>
  <c r="Y241" i="44"/>
  <c r="Y822" i="44" s="1"/>
  <c r="Z241" i="44"/>
  <c r="Z822" i="44" s="1"/>
  <c r="Y233" i="44"/>
  <c r="Y814" i="44" s="1"/>
  <c r="Z233" i="44"/>
  <c r="Z814" i="44" s="1"/>
  <c r="Z524" i="44"/>
  <c r="Z1105" i="44" s="1"/>
  <c r="Y524" i="44"/>
  <c r="Y1105" i="44" s="1"/>
  <c r="Y510" i="44"/>
  <c r="Y1091" i="44" s="1"/>
  <c r="Z510" i="44"/>
  <c r="Z1091" i="44" s="1"/>
  <c r="Y509" i="44"/>
  <c r="Y1090" i="44" s="1"/>
  <c r="Z509" i="44"/>
  <c r="Z1090" i="44" s="1"/>
  <c r="Y519" i="44"/>
  <c r="Y1100" i="44" s="1"/>
  <c r="Z519" i="44"/>
  <c r="Z1100" i="44" s="1"/>
  <c r="Z529" i="44"/>
  <c r="Z1110" i="44" s="1"/>
  <c r="Y529" i="44"/>
  <c r="Y1110" i="44" s="1"/>
  <c r="Y514" i="44"/>
  <c r="Y1095" i="44" s="1"/>
  <c r="Z514" i="44"/>
  <c r="Z1095" i="44" s="1"/>
  <c r="Y508" i="44"/>
  <c r="Y1089" i="44" s="1"/>
  <c r="Z508" i="44"/>
  <c r="Z1089" i="44" s="1"/>
  <c r="Y523" i="44"/>
  <c r="Y1104" i="44" s="1"/>
  <c r="Z523" i="44"/>
  <c r="Z1104" i="44" s="1"/>
  <c r="V1253" i="44"/>
  <c r="Z516" i="44"/>
  <c r="Z1097" i="44" s="1"/>
  <c r="Y516" i="44"/>
  <c r="Y1097" i="44" s="1"/>
  <c r="Y531" i="44"/>
  <c r="Y1112" i="44" s="1"/>
  <c r="Z531" i="44"/>
  <c r="Z1112" i="44" s="1"/>
  <c r="Z530" i="44"/>
  <c r="Z1111" i="44" s="1"/>
  <c r="Y530" i="44"/>
  <c r="Y1111" i="44" s="1"/>
  <c r="Z527" i="44"/>
  <c r="Z1108" i="44" s="1"/>
  <c r="Y527" i="44"/>
  <c r="Y1108" i="44" s="1"/>
  <c r="Y525" i="44"/>
  <c r="Y1106" i="44" s="1"/>
  <c r="Z525" i="44"/>
  <c r="Z1106" i="44" s="1"/>
  <c r="Z526" i="44"/>
  <c r="Z1107" i="44" s="1"/>
  <c r="Y526" i="44"/>
  <c r="Y1107" i="44" s="1"/>
  <c r="Y528" i="44"/>
  <c r="Y1109" i="44" s="1"/>
  <c r="Z528" i="44"/>
  <c r="Z1109" i="44" s="1"/>
  <c r="Z511" i="44"/>
  <c r="Z1092" i="44" s="1"/>
  <c r="Y511" i="44"/>
  <c r="Y1092" i="44" s="1"/>
  <c r="Y515" i="44"/>
  <c r="Y1096" i="44" s="1"/>
  <c r="Z515" i="44"/>
  <c r="Z1096" i="44" s="1"/>
  <c r="Z520" i="44"/>
  <c r="Z1101" i="44" s="1"/>
  <c r="Y520" i="44"/>
  <c r="Y1101" i="44" s="1"/>
  <c r="V1250" i="44"/>
  <c r="Y512" i="44"/>
  <c r="Y1093" i="44" s="1"/>
  <c r="Z512" i="44"/>
  <c r="Z1093" i="44" s="1"/>
  <c r="V1242" i="44"/>
  <c r="Y522" i="44"/>
  <c r="Y1103" i="44" s="1"/>
  <c r="Z522" i="44"/>
  <c r="Z1103" i="44" s="1"/>
  <c r="Y521" i="44"/>
  <c r="Y1102" i="44" s="1"/>
  <c r="Z521" i="44"/>
  <c r="Z1102" i="44" s="1"/>
  <c r="Y513" i="44"/>
  <c r="Y1094" i="44" s="1"/>
  <c r="Z513" i="44"/>
  <c r="Z1094" i="44" s="1"/>
  <c r="Y517" i="44"/>
  <c r="Y1098" i="44" s="1"/>
  <c r="Z517" i="44"/>
  <c r="Z1098" i="44" s="1"/>
  <c r="V1247" i="44"/>
  <c r="Y223" i="44"/>
  <c r="Y804" i="44" s="1"/>
  <c r="Z223" i="44"/>
  <c r="Z804" i="44" s="1"/>
  <c r="Z222" i="44"/>
  <c r="Z803" i="44" s="1"/>
  <c r="Y222" i="44"/>
  <c r="Y803" i="44" s="1"/>
  <c r="Z236" i="44"/>
  <c r="Z817" i="44" s="1"/>
  <c r="Y236" i="44"/>
  <c r="Y817" i="44" s="1"/>
  <c r="Y234" i="44"/>
  <c r="Y815" i="44" s="1"/>
  <c r="Z234" i="44"/>
  <c r="Z815" i="44" s="1"/>
  <c r="Y235" i="44"/>
  <c r="Y816" i="44" s="1"/>
  <c r="Z235" i="44"/>
  <c r="Z816" i="44" s="1"/>
  <c r="Z232" i="44"/>
  <c r="Z813" i="44" s="1"/>
  <c r="Y232" i="44"/>
  <c r="Y813" i="44" s="1"/>
  <c r="Z518" i="44"/>
  <c r="Z1099" i="44" s="1"/>
  <c r="Y518" i="44"/>
  <c r="Y1099" i="44" s="1"/>
  <c r="Z243" i="44"/>
  <c r="Z824" i="44" s="1"/>
  <c r="Y243" i="44"/>
  <c r="Y824" i="44" s="1"/>
  <c r="Y220" i="44"/>
  <c r="Y801" i="44" s="1"/>
  <c r="Z220" i="44"/>
  <c r="Z801" i="44" s="1"/>
  <c r="Z227" i="44"/>
  <c r="Z808" i="44" s="1"/>
  <c r="Y227" i="44"/>
  <c r="Y808" i="44" s="1"/>
  <c r="Z237" i="44"/>
  <c r="Z818" i="44" s="1"/>
  <c r="Y237" i="44"/>
  <c r="Y818" i="44" s="1"/>
  <c r="Y238" i="44"/>
  <c r="Y819" i="44" s="1"/>
  <c r="Z238" i="44"/>
  <c r="Z819" i="44" s="1"/>
  <c r="Y228" i="44"/>
  <c r="Y809" i="44" s="1"/>
  <c r="Z228" i="44"/>
  <c r="Z809" i="44" s="1"/>
  <c r="Y225" i="44"/>
  <c r="Y806" i="44" s="1"/>
  <c r="Z225" i="44"/>
  <c r="Z806" i="44" s="1"/>
  <c r="Z242" i="44"/>
  <c r="Z823" i="44" s="1"/>
  <c r="Y242" i="44"/>
  <c r="Y823" i="44" s="1"/>
  <c r="Y229" i="44"/>
  <c r="Y810" i="44" s="1"/>
  <c r="Z229" i="44"/>
  <c r="Z810" i="44" s="1"/>
  <c r="Z240" i="44"/>
  <c r="Z821" i="44" s="1"/>
  <c r="Y240" i="44"/>
  <c r="Y821" i="44" s="1"/>
  <c r="Y281" i="44"/>
  <c r="Y862" i="44" s="1"/>
  <c r="Z281" i="44"/>
  <c r="Z862" i="44" s="1"/>
  <c r="Z279" i="44"/>
  <c r="Z860" i="44" s="1"/>
  <c r="Y279" i="44"/>
  <c r="Y860" i="44" s="1"/>
  <c r="Z569" i="44"/>
  <c r="Z1150" i="44" s="1"/>
  <c r="Y569" i="44"/>
  <c r="Y1150" i="44" s="1"/>
  <c r="Z269" i="44"/>
  <c r="Z850" i="44" s="1"/>
  <c r="Y269" i="44"/>
  <c r="Y850" i="44" s="1"/>
  <c r="Z286" i="44"/>
  <c r="Z867" i="44" s="1"/>
  <c r="Y286" i="44"/>
  <c r="Y867" i="44" s="1"/>
  <c r="Z562" i="44"/>
  <c r="Z1143" i="44" s="1"/>
  <c r="Y562" i="44"/>
  <c r="Y1143" i="44" s="1"/>
  <c r="Y278" i="44"/>
  <c r="Y859" i="44" s="1"/>
  <c r="Z278" i="44"/>
  <c r="Z859" i="44" s="1"/>
  <c r="Z283" i="44"/>
  <c r="Z864" i="44" s="1"/>
  <c r="Y283" i="44"/>
  <c r="Y864" i="44" s="1"/>
  <c r="Y557" i="44"/>
  <c r="Y1138" i="44" s="1"/>
  <c r="Z557" i="44"/>
  <c r="Z1138" i="44" s="1"/>
  <c r="Z560" i="44"/>
  <c r="Z1141" i="44" s="1"/>
  <c r="Y560" i="44"/>
  <c r="Y1141" i="44" s="1"/>
  <c r="Y268" i="44"/>
  <c r="Y849" i="44" s="1"/>
  <c r="Z268" i="44"/>
  <c r="Z849" i="44" s="1"/>
  <c r="Y280" i="44"/>
  <c r="Y861" i="44" s="1"/>
  <c r="Z280" i="44"/>
  <c r="Z861" i="44" s="1"/>
  <c r="Z289" i="44"/>
  <c r="Z870" i="44" s="1"/>
  <c r="Y289" i="44"/>
  <c r="Y870" i="44" s="1"/>
  <c r="Y579" i="44"/>
  <c r="Y1160" i="44" s="1"/>
  <c r="Z579" i="44"/>
  <c r="Z1160" i="44" s="1"/>
  <c r="Y271" i="44"/>
  <c r="Y852" i="44" s="1"/>
  <c r="Z271" i="44"/>
  <c r="Z852" i="44" s="1"/>
  <c r="Y573" i="44"/>
  <c r="Y1154" i="44" s="1"/>
  <c r="Z573" i="44"/>
  <c r="Z1154" i="44" s="1"/>
  <c r="Z568" i="44"/>
  <c r="Z1149" i="44" s="1"/>
  <c r="Y568" i="44"/>
  <c r="Y1149" i="44" s="1"/>
  <c r="Y285" i="44"/>
  <c r="Y866" i="44" s="1"/>
  <c r="Z285" i="44"/>
  <c r="Z866" i="44" s="1"/>
  <c r="Y575" i="44"/>
  <c r="Y1156" i="44" s="1"/>
  <c r="Z575" i="44"/>
  <c r="Z1156" i="44" s="1"/>
  <c r="Y277" i="44"/>
  <c r="Y858" i="44" s="1"/>
  <c r="Z277" i="44"/>
  <c r="Z858" i="44" s="1"/>
  <c r="Z577" i="44"/>
  <c r="Z1158" i="44" s="1"/>
  <c r="Y577" i="44"/>
  <c r="Y1158" i="44" s="1"/>
  <c r="Y571" i="44"/>
  <c r="Y1152" i="44" s="1"/>
  <c r="Z571" i="44"/>
  <c r="Z1152" i="44" s="1"/>
  <c r="Z565" i="44"/>
  <c r="Z1146" i="44" s="1"/>
  <c r="Y565" i="44"/>
  <c r="Y1146" i="44" s="1"/>
  <c r="Y273" i="44"/>
  <c r="Y854" i="44" s="1"/>
  <c r="Z273" i="44"/>
  <c r="Z854" i="44" s="1"/>
  <c r="Y572" i="44"/>
  <c r="Y1153" i="44" s="1"/>
  <c r="Z572" i="44"/>
  <c r="Z1153" i="44" s="1"/>
  <c r="Z574" i="44"/>
  <c r="Z1155" i="44" s="1"/>
  <c r="Y574" i="44"/>
  <c r="Y1155" i="44" s="1"/>
  <c r="Y578" i="44"/>
  <c r="Y1159" i="44" s="1"/>
  <c r="Z578" i="44"/>
  <c r="Z1159" i="44" s="1"/>
  <c r="Z567" i="44"/>
  <c r="Z1148" i="44" s="1"/>
  <c r="Y567" i="44"/>
  <c r="Y1148" i="44" s="1"/>
  <c r="Y291" i="44"/>
  <c r="Y872" i="44" s="1"/>
  <c r="Z291" i="44"/>
  <c r="Z872" i="44" s="1"/>
  <c r="Z558" i="44"/>
  <c r="Z1139" i="44" s="1"/>
  <c r="Y558" i="44"/>
  <c r="Y1139" i="44" s="1"/>
  <c r="Z563" i="44"/>
  <c r="Z1144" i="44" s="1"/>
  <c r="Y563" i="44"/>
  <c r="Y1144" i="44" s="1"/>
  <c r="Z570" i="44"/>
  <c r="Z1151" i="44" s="1"/>
  <c r="Y570" i="44"/>
  <c r="Y1151" i="44" s="1"/>
  <c r="Z561" i="44"/>
  <c r="Z1142" i="44" s="1"/>
  <c r="Y561" i="44"/>
  <c r="Y1142" i="44" s="1"/>
  <c r="Z556" i="44"/>
  <c r="Z1137" i="44" s="1"/>
  <c r="Y556" i="44"/>
  <c r="Y1137" i="44" s="1"/>
  <c r="Y284" i="44"/>
  <c r="Y865" i="44" s="1"/>
  <c r="Z284" i="44"/>
  <c r="Z865" i="44" s="1"/>
  <c r="Y272" i="44"/>
  <c r="Y853" i="44" s="1"/>
  <c r="Z272" i="44"/>
  <c r="Z853" i="44" s="1"/>
  <c r="Y274" i="44"/>
  <c r="Y855" i="44" s="1"/>
  <c r="Z274" i="44"/>
  <c r="Z855" i="44" s="1"/>
  <c r="Y275" i="44"/>
  <c r="Y856" i="44" s="1"/>
  <c r="Z275" i="44"/>
  <c r="Z856" i="44" s="1"/>
  <c r="Y559" i="44"/>
  <c r="Y1140" i="44" s="1"/>
  <c r="Z559" i="44"/>
  <c r="Z1140" i="44" s="1"/>
  <c r="Y287" i="44"/>
  <c r="Y868" i="44" s="1"/>
  <c r="Z287" i="44"/>
  <c r="Z868" i="44" s="1"/>
  <c r="Y290" i="44"/>
  <c r="Y871" i="44" s="1"/>
  <c r="Z290" i="44"/>
  <c r="Z871" i="44" s="1"/>
  <c r="Z270" i="44"/>
  <c r="Z851" i="44" s="1"/>
  <c r="Y270" i="44"/>
  <c r="Y851" i="44" s="1"/>
  <c r="Y282" i="44"/>
  <c r="Y863" i="44" s="1"/>
  <c r="Z282" i="44"/>
  <c r="Z863" i="44" s="1"/>
  <c r="Y564" i="44"/>
  <c r="Y1145" i="44" s="1"/>
  <c r="Z564" i="44"/>
  <c r="Z1145" i="44" s="1"/>
  <c r="Z576" i="44"/>
  <c r="Z1157" i="44" s="1"/>
  <c r="Y576" i="44"/>
  <c r="Y1157" i="44" s="1"/>
  <c r="Z566" i="44"/>
  <c r="Z1147" i="44" s="1"/>
  <c r="Y566" i="44"/>
  <c r="Y1147" i="44" s="1"/>
  <c r="Y276" i="44"/>
  <c r="Y857" i="44" s="1"/>
  <c r="Z276" i="44"/>
  <c r="Z857" i="44" s="1"/>
  <c r="Y288" i="44"/>
  <c r="Y869" i="44" s="1"/>
  <c r="Z288" i="44"/>
  <c r="Z869" i="44" s="1"/>
  <c r="Z9" i="44"/>
  <c r="Z590" i="44" s="1"/>
  <c r="Y9" i="44"/>
  <c r="Y590" i="44" s="1"/>
  <c r="Y313" i="44"/>
  <c r="Y894" i="44" s="1"/>
  <c r="Y1295" i="44" s="1"/>
  <c r="Z313" i="44"/>
  <c r="Z894" i="44" s="1"/>
  <c r="Z1295" i="44" s="1"/>
  <c r="Z315" i="44"/>
  <c r="Z896" i="44" s="1"/>
  <c r="Y315" i="44"/>
  <c r="Y896" i="44" s="1"/>
  <c r="Z314" i="44"/>
  <c r="Z895" i="44" s="1"/>
  <c r="Y314" i="44"/>
  <c r="Y895" i="44" s="1"/>
  <c r="Z15" i="44"/>
  <c r="Z596" i="44" s="1"/>
  <c r="Y15" i="44"/>
  <c r="Y596" i="44" s="1"/>
  <c r="Y296" i="44"/>
  <c r="Y877" i="44" s="1"/>
  <c r="Z296" i="44"/>
  <c r="Z877" i="44" s="1"/>
  <c r="Z306" i="44"/>
  <c r="Z887" i="44" s="1"/>
  <c r="Y306" i="44"/>
  <c r="Y887" i="44" s="1"/>
  <c r="Y307" i="44"/>
  <c r="Y888" i="44" s="1"/>
  <c r="Z307" i="44"/>
  <c r="Z888" i="44" s="1"/>
  <c r="Y299" i="44"/>
  <c r="Y880" i="44" s="1"/>
  <c r="Z299" i="44"/>
  <c r="Z880" i="44" s="1"/>
  <c r="Y292" i="44"/>
  <c r="Y873" i="44" s="1"/>
  <c r="Z292" i="44"/>
  <c r="Z873" i="44" s="1"/>
  <c r="Y293" i="44"/>
  <c r="Y874" i="44" s="1"/>
  <c r="Z293" i="44"/>
  <c r="Z874" i="44" s="1"/>
  <c r="Z300" i="44"/>
  <c r="Z881" i="44" s="1"/>
  <c r="Y300" i="44"/>
  <c r="Y881" i="44" s="1"/>
  <c r="Z303" i="44"/>
  <c r="Z884" i="44" s="1"/>
  <c r="Y303" i="44"/>
  <c r="Y884" i="44" s="1"/>
  <c r="Z297" i="44"/>
  <c r="Z878" i="44" s="1"/>
  <c r="Y297" i="44"/>
  <c r="Y878" i="44" s="1"/>
  <c r="Z312" i="44"/>
  <c r="Z893" i="44" s="1"/>
  <c r="Y312" i="44"/>
  <c r="Y893" i="44" s="1"/>
  <c r="Y13" i="44"/>
  <c r="Y594" i="44" s="1"/>
  <c r="Z13" i="44"/>
  <c r="Z594" i="44" s="1"/>
  <c r="Z302" i="44"/>
  <c r="Z883" i="44" s="1"/>
  <c r="Y302" i="44"/>
  <c r="Y883" i="44" s="1"/>
  <c r="Z301" i="44"/>
  <c r="Z882" i="44" s="1"/>
  <c r="Y301" i="44"/>
  <c r="Y882" i="44" s="1"/>
  <c r="Y308" i="44"/>
  <c r="Y889" i="44" s="1"/>
  <c r="Z308" i="44"/>
  <c r="Z889" i="44" s="1"/>
  <c r="Z24" i="44"/>
  <c r="Z605" i="44" s="1"/>
  <c r="Y24" i="44"/>
  <c r="Y605" i="44" s="1"/>
  <c r="Z18" i="44"/>
  <c r="Z599" i="44" s="1"/>
  <c r="Y18" i="44"/>
  <c r="Y599" i="44" s="1"/>
  <c r="Y298" i="44"/>
  <c r="Y879" i="44" s="1"/>
  <c r="Z298" i="44"/>
  <c r="Z879" i="44" s="1"/>
  <c r="Z1280" i="44" s="1"/>
  <c r="Z8" i="44"/>
  <c r="Z589" i="44" s="1"/>
  <c r="Y8" i="44"/>
  <c r="Y589" i="44" s="1"/>
  <c r="Z11" i="44"/>
  <c r="Z592" i="44" s="1"/>
  <c r="Y11" i="44"/>
  <c r="Y592" i="44" s="1"/>
  <c r="Y26" i="44"/>
  <c r="Y607" i="44" s="1"/>
  <c r="Z26" i="44"/>
  <c r="Z607" i="44" s="1"/>
  <c r="Y20" i="44"/>
  <c r="Y601" i="44" s="1"/>
  <c r="Z20" i="44"/>
  <c r="Z601" i="44" s="1"/>
  <c r="Y295" i="44"/>
  <c r="Y876" i="44" s="1"/>
  <c r="Y1277" i="44" s="1"/>
  <c r="Z295" i="44"/>
  <c r="Z876" i="44" s="1"/>
  <c r="Y6" i="44"/>
  <c r="Y587" i="44" s="1"/>
  <c r="Z6" i="44"/>
  <c r="Z587" i="44" s="1"/>
  <c r="Y21" i="44"/>
  <c r="Y602" i="44" s="1"/>
  <c r="Z21" i="44"/>
  <c r="Z602" i="44" s="1"/>
  <c r="Y309" i="44"/>
  <c r="Y890" i="44" s="1"/>
  <c r="Z309" i="44"/>
  <c r="Z890" i="44" s="1"/>
  <c r="Z1291" i="44" s="1"/>
  <c r="Y22" i="44"/>
  <c r="Y603" i="44" s="1"/>
  <c r="Z22" i="44"/>
  <c r="Z603" i="44" s="1"/>
  <c r="Y19" i="44"/>
  <c r="Y600" i="44" s="1"/>
  <c r="Z19" i="44"/>
  <c r="Z600" i="44" s="1"/>
  <c r="Y12" i="44"/>
  <c r="Y593" i="44" s="1"/>
  <c r="Z12" i="44"/>
  <c r="Z593" i="44" s="1"/>
  <c r="Z305" i="44"/>
  <c r="Z886" i="44" s="1"/>
  <c r="Y305" i="44"/>
  <c r="Y886" i="44" s="1"/>
  <c r="Z25" i="44"/>
  <c r="Z606" i="44" s="1"/>
  <c r="Y25" i="44"/>
  <c r="Y606" i="44" s="1"/>
  <c r="Y17" i="44"/>
  <c r="Y598" i="44" s="1"/>
  <c r="Z17" i="44"/>
  <c r="Z598" i="44" s="1"/>
  <c r="Z14" i="44"/>
  <c r="Z595" i="44" s="1"/>
  <c r="Y14" i="44"/>
  <c r="Y595" i="44" s="1"/>
  <c r="Y310" i="44"/>
  <c r="Y891" i="44" s="1"/>
  <c r="Y1292" i="44" s="1"/>
  <c r="Z310" i="44"/>
  <c r="Z891" i="44" s="1"/>
  <c r="Y16" i="44"/>
  <c r="Y597" i="44" s="1"/>
  <c r="Z16" i="44"/>
  <c r="Z597" i="44" s="1"/>
  <c r="Y10" i="44"/>
  <c r="Y591" i="44" s="1"/>
  <c r="Z10" i="44"/>
  <c r="Z591" i="44" s="1"/>
  <c r="Y294" i="44"/>
  <c r="Y875" i="44" s="1"/>
  <c r="Z294" i="44"/>
  <c r="Z875" i="44" s="1"/>
  <c r="Z27" i="44"/>
  <c r="Z608" i="44" s="1"/>
  <c r="Y27" i="44"/>
  <c r="Y608" i="44" s="1"/>
  <c r="Z311" i="44"/>
  <c r="Z892" i="44" s="1"/>
  <c r="Y311" i="44"/>
  <c r="Y892" i="44" s="1"/>
  <c r="Z304" i="44"/>
  <c r="Z885" i="44" s="1"/>
  <c r="Y304" i="44"/>
  <c r="Y885" i="44" s="1"/>
  <c r="Y23" i="44"/>
  <c r="Y604" i="44" s="1"/>
  <c r="Z23" i="44"/>
  <c r="Z604" i="44" s="1"/>
  <c r="Z5" i="44"/>
  <c r="Z586" i="44" s="1"/>
  <c r="Y5" i="44"/>
  <c r="Y586" i="44" s="1"/>
  <c r="Z7" i="44"/>
  <c r="Z588" i="44" s="1"/>
  <c r="Y7" i="44"/>
  <c r="Y588" i="44" s="1"/>
  <c r="O554" i="44"/>
  <c r="O1135" i="44" s="1"/>
  <c r="Q554" i="44"/>
  <c r="Q1135" i="44" s="1"/>
  <c r="O261" i="44"/>
  <c r="O842" i="44" s="1"/>
  <c r="Q261" i="44"/>
  <c r="Q842" i="44" s="1"/>
  <c r="O265" i="44"/>
  <c r="O846" i="44" s="1"/>
  <c r="Q265" i="44"/>
  <c r="Q846" i="44" s="1"/>
  <c r="O260" i="44"/>
  <c r="O841" i="44" s="1"/>
  <c r="Q260" i="44"/>
  <c r="Q841" i="44" s="1"/>
  <c r="Q538" i="44"/>
  <c r="Q1119" i="44" s="1"/>
  <c r="O538" i="44"/>
  <c r="O1119" i="44" s="1"/>
  <c r="O255" i="44"/>
  <c r="O836" i="44" s="1"/>
  <c r="Q255" i="44"/>
  <c r="Q836" i="44" s="1"/>
  <c r="P331" i="44"/>
  <c r="P912" i="44" s="1"/>
  <c r="J1188" i="44"/>
  <c r="F1203" i="44"/>
  <c r="P364" i="44"/>
  <c r="P945" i="44" s="1"/>
  <c r="K403" i="44"/>
  <c r="P188" i="44"/>
  <c r="P769" i="44" s="1"/>
  <c r="J1170" i="44"/>
  <c r="U1186" i="44"/>
  <c r="K40" i="44"/>
  <c r="K339" i="44"/>
  <c r="P65" i="44"/>
  <c r="P646" i="44" s="1"/>
  <c r="P69" i="44"/>
  <c r="P650" i="44" s="1"/>
  <c r="E1206" i="44"/>
  <c r="F1206" i="44"/>
  <c r="G1206" i="44"/>
  <c r="T1206" i="44"/>
  <c r="U1206" i="44"/>
  <c r="R1206" i="44"/>
  <c r="P1206" i="44"/>
  <c r="Q1206" i="44"/>
  <c r="S1206" i="44"/>
  <c r="L1206" i="44"/>
  <c r="K1206" i="44"/>
  <c r="G1211" i="44"/>
  <c r="P1211" i="44"/>
  <c r="Q1211" i="44"/>
  <c r="T1211" i="44"/>
  <c r="J1211" i="44"/>
  <c r="L1211" i="44"/>
  <c r="S1211" i="44"/>
  <c r="E1211" i="44"/>
  <c r="F1211" i="44"/>
  <c r="R1211" i="44"/>
  <c r="P55" i="44"/>
  <c r="P636" i="44" s="1"/>
  <c r="K1197" i="44"/>
  <c r="T1197" i="44"/>
  <c r="K74" i="44"/>
  <c r="K655" i="44" s="1"/>
  <c r="K343" i="44"/>
  <c r="P343" i="44"/>
  <c r="P924" i="44" s="1"/>
  <c r="P86" i="44"/>
  <c r="P667" i="44" s="1"/>
  <c r="K85" i="44"/>
  <c r="K666" i="44" s="1"/>
  <c r="P91" i="44"/>
  <c r="P672" i="44" s="1"/>
  <c r="K79" i="44"/>
  <c r="P395" i="44"/>
  <c r="P976" i="44" s="1"/>
  <c r="P64" i="44"/>
  <c r="P645" i="44" s="1"/>
  <c r="P1199" i="44"/>
  <c r="E1199" i="44"/>
  <c r="F1199" i="44"/>
  <c r="D1199" i="44"/>
  <c r="R1199" i="44"/>
  <c r="K67" i="44"/>
  <c r="K648" i="44" s="1"/>
  <c r="T1205" i="44"/>
  <c r="K1205" i="44"/>
  <c r="S1205" i="44"/>
  <c r="E1205" i="44"/>
  <c r="L1205" i="44"/>
  <c r="P1205" i="44"/>
  <c r="F1205" i="44"/>
  <c r="U1205" i="44"/>
  <c r="R1205" i="44"/>
  <c r="G1205" i="44"/>
  <c r="Q1205" i="44"/>
  <c r="P342" i="44"/>
  <c r="P923" i="44" s="1"/>
  <c r="P378" i="44"/>
  <c r="P959" i="44" s="1"/>
  <c r="K386" i="44"/>
  <c r="Q1203" i="44"/>
  <c r="K383" i="44"/>
  <c r="K88" i="44"/>
  <c r="P163" i="44"/>
  <c r="P744" i="44" s="1"/>
  <c r="K1229" i="44"/>
  <c r="K369" i="44"/>
  <c r="P369" i="44"/>
  <c r="P950" i="44" s="1"/>
  <c r="P455" i="44"/>
  <c r="P1036" i="44" s="1"/>
  <c r="P164" i="44"/>
  <c r="P745" i="44" s="1"/>
  <c r="P478" i="44"/>
  <c r="P1059" i="44" s="1"/>
  <c r="P392" i="44"/>
  <c r="P973" i="44" s="1"/>
  <c r="F1201" i="44"/>
  <c r="D1201" i="44"/>
  <c r="T1201" i="44"/>
  <c r="J1201" i="44"/>
  <c r="Q1201" i="44"/>
  <c r="U1201" i="44"/>
  <c r="L1201" i="44"/>
  <c r="S1201" i="44"/>
  <c r="R1201" i="44"/>
  <c r="P1201" i="44"/>
  <c r="G1201" i="44"/>
  <c r="E1201" i="44"/>
  <c r="P397" i="44"/>
  <c r="P978" i="44" s="1"/>
  <c r="T1207" i="44"/>
  <c r="F1207" i="44"/>
  <c r="G1207" i="44"/>
  <c r="S1207" i="44"/>
  <c r="R1207" i="44"/>
  <c r="P123" i="44"/>
  <c r="P704" i="44" s="1"/>
  <c r="K123" i="44"/>
  <c r="P106" i="44"/>
  <c r="P687" i="44" s="1"/>
  <c r="S1192" i="44"/>
  <c r="T1192" i="44"/>
  <c r="U1192" i="44"/>
  <c r="K1192" i="44"/>
  <c r="Q1192" i="44"/>
  <c r="P1192" i="44"/>
  <c r="G1192" i="44"/>
  <c r="E1192" i="44"/>
  <c r="R1192" i="44"/>
  <c r="J1192" i="44"/>
  <c r="D1192" i="44"/>
  <c r="L1192" i="44"/>
  <c r="F1192" i="44"/>
  <c r="K406" i="44"/>
  <c r="K114" i="44"/>
  <c r="K111" i="44"/>
  <c r="P111" i="44"/>
  <c r="P692" i="44" s="1"/>
  <c r="P110" i="44"/>
  <c r="P691" i="44" s="1"/>
  <c r="K100" i="44"/>
  <c r="P100" i="44"/>
  <c r="P681" i="44" s="1"/>
  <c r="P107" i="44"/>
  <c r="P688" i="44" s="1"/>
  <c r="K121" i="44"/>
  <c r="D1227" i="44"/>
  <c r="P150" i="44"/>
  <c r="P731" i="44" s="1"/>
  <c r="P178" i="44"/>
  <c r="P759" i="44" s="1"/>
  <c r="P108" i="44"/>
  <c r="P689" i="44" s="1"/>
  <c r="P435" i="44"/>
  <c r="P1016" i="44" s="1"/>
  <c r="K134" i="44"/>
  <c r="K715" i="44" s="1"/>
  <c r="P129" i="44"/>
  <c r="P710" i="44" s="1"/>
  <c r="K130" i="44"/>
  <c r="K711" i="44" s="1"/>
  <c r="R1220" i="44"/>
  <c r="K1220" i="44"/>
  <c r="P1220" i="44"/>
  <c r="U1220" i="44"/>
  <c r="Q1220" i="44"/>
  <c r="E1220" i="44"/>
  <c r="L1220" i="44"/>
  <c r="G1220" i="44"/>
  <c r="P124" i="44"/>
  <c r="P705" i="44" s="1"/>
  <c r="K125" i="44"/>
  <c r="K706" i="44" s="1"/>
  <c r="U1222" i="44"/>
  <c r="P423" i="44"/>
  <c r="P1004" i="44" s="1"/>
  <c r="P424" i="44"/>
  <c r="P1005" i="44" s="1"/>
  <c r="K424" i="44"/>
  <c r="P132" i="44"/>
  <c r="P713" i="44" s="1"/>
  <c r="K412" i="44"/>
  <c r="P126" i="44"/>
  <c r="P707" i="44" s="1"/>
  <c r="J1227" i="44"/>
  <c r="U1229" i="44"/>
  <c r="P174" i="44"/>
  <c r="P755" i="44" s="1"/>
  <c r="P416" i="44"/>
  <c r="P997" i="44" s="1"/>
  <c r="D1236" i="44"/>
  <c r="F1236" i="44"/>
  <c r="G1216" i="44"/>
  <c r="F1216" i="44"/>
  <c r="Q1216" i="44"/>
  <c r="P1216" i="44"/>
  <c r="K1216" i="44"/>
  <c r="L1216" i="44"/>
  <c r="E1216" i="44"/>
  <c r="D1216" i="44"/>
  <c r="R1216" i="44"/>
  <c r="U1216" i="44"/>
  <c r="S1216" i="44"/>
  <c r="T1216" i="44"/>
  <c r="K147" i="44"/>
  <c r="K728" i="44" s="1"/>
  <c r="K156" i="44"/>
  <c r="P439" i="44"/>
  <c r="P1020" i="44" s="1"/>
  <c r="F1234" i="44"/>
  <c r="J1234" i="44"/>
  <c r="S1234" i="44"/>
  <c r="L1234" i="44"/>
  <c r="K1234" i="44"/>
  <c r="G1234" i="44"/>
  <c r="L1229" i="44"/>
  <c r="F1221" i="44"/>
  <c r="K444" i="44"/>
  <c r="P167" i="44"/>
  <c r="P748" i="44" s="1"/>
  <c r="P158" i="44"/>
  <c r="P739" i="44" s="1"/>
  <c r="K158" i="44"/>
  <c r="L1228" i="44"/>
  <c r="U1228" i="44"/>
  <c r="Q1228" i="44"/>
  <c r="E1228" i="44"/>
  <c r="P1228" i="44"/>
  <c r="R1228" i="44"/>
  <c r="G1228" i="44"/>
  <c r="K1228" i="44"/>
  <c r="Q1219" i="44"/>
  <c r="K1219" i="44"/>
  <c r="P1219" i="44"/>
  <c r="J1219" i="44"/>
  <c r="L1219" i="44"/>
  <c r="G1219" i="44"/>
  <c r="S1219" i="44"/>
  <c r="R1219" i="44"/>
  <c r="U1219" i="44"/>
  <c r="F1219" i="44"/>
  <c r="E1219" i="44"/>
  <c r="T1219" i="44"/>
  <c r="K448" i="44"/>
  <c r="K169" i="44"/>
  <c r="P175" i="44"/>
  <c r="P756" i="44" s="1"/>
  <c r="P172" i="44"/>
  <c r="P753" i="44" s="1"/>
  <c r="P190" i="44"/>
  <c r="P771" i="44" s="1"/>
  <c r="K192" i="44"/>
  <c r="K183" i="44"/>
  <c r="P183" i="44"/>
  <c r="P764" i="44" s="1"/>
  <c r="P173" i="44"/>
  <c r="P754" i="44" s="1"/>
  <c r="K173" i="44"/>
  <c r="P467" i="44"/>
  <c r="P1048" i="44" s="1"/>
  <c r="F1229" i="44"/>
  <c r="P1248" i="44"/>
  <c r="T1248" i="44"/>
  <c r="S1248" i="44"/>
  <c r="F1248" i="44"/>
  <c r="R1248" i="44"/>
  <c r="L1248" i="44"/>
  <c r="D1248" i="44"/>
  <c r="K1248" i="44"/>
  <c r="G1248" i="44"/>
  <c r="U1248" i="44"/>
  <c r="E1241" i="44"/>
  <c r="Q1241" i="44"/>
  <c r="S1241" i="44"/>
  <c r="D1241" i="44"/>
  <c r="G1241" i="44"/>
  <c r="R1241" i="44"/>
  <c r="U1241" i="44"/>
  <c r="F1241" i="44"/>
  <c r="K198" i="44"/>
  <c r="K779" i="44" s="1"/>
  <c r="P198" i="44"/>
  <c r="P779" i="44" s="1"/>
  <c r="P218" i="44"/>
  <c r="P799" i="44" s="1"/>
  <c r="P500" i="44"/>
  <c r="P1081" i="44" s="1"/>
  <c r="P492" i="44"/>
  <c r="P1073" i="44" s="1"/>
  <c r="R1239" i="44"/>
  <c r="U1239" i="44"/>
  <c r="S1239" i="44"/>
  <c r="R1251" i="44"/>
  <c r="T1251" i="44"/>
  <c r="J1251" i="44"/>
  <c r="K1251" i="44"/>
  <c r="Q1251" i="44"/>
  <c r="S1251" i="44"/>
  <c r="G1251" i="44"/>
  <c r="E1251" i="44"/>
  <c r="P1251" i="44"/>
  <c r="F1251" i="44"/>
  <c r="K211" i="44"/>
  <c r="K792" i="44" s="1"/>
  <c r="K488" i="44"/>
  <c r="K208" i="44"/>
  <c r="K789" i="44" s="1"/>
  <c r="T1258" i="44"/>
  <c r="L1258" i="44"/>
  <c r="G1258" i="44"/>
  <c r="R1258" i="44"/>
  <c r="E1258" i="44"/>
  <c r="Q1258" i="44"/>
  <c r="F1258" i="44"/>
  <c r="S1258" i="44"/>
  <c r="K1258" i="44"/>
  <c r="D1245" i="44"/>
  <c r="S1245" i="44"/>
  <c r="G1245" i="44"/>
  <c r="T1250" i="44"/>
  <c r="L1250" i="44"/>
  <c r="R1250" i="44"/>
  <c r="K1250" i="44"/>
  <c r="G1250" i="44"/>
  <c r="F1250" i="44"/>
  <c r="Q1247" i="44"/>
  <c r="U1247" i="44"/>
  <c r="S1247" i="44"/>
  <c r="L1247" i="44"/>
  <c r="G1247" i="44"/>
  <c r="F1247" i="44"/>
  <c r="E1247" i="44"/>
  <c r="P223" i="44"/>
  <c r="P804" i="44" s="1"/>
  <c r="K237" i="44"/>
  <c r="P237" i="44"/>
  <c r="P818" i="44" s="1"/>
  <c r="P238" i="44"/>
  <c r="P819" i="44" s="1"/>
  <c r="P225" i="44"/>
  <c r="P806" i="44" s="1"/>
  <c r="U1258" i="44"/>
  <c r="P1258" i="44"/>
  <c r="R1261" i="44"/>
  <c r="F1261" i="44"/>
  <c r="S1261" i="44"/>
  <c r="L1261" i="44"/>
  <c r="U1261" i="44"/>
  <c r="E1261" i="44"/>
  <c r="P1261" i="44"/>
  <c r="T1261" i="44"/>
  <c r="Q1261" i="44"/>
  <c r="K1261" i="44"/>
  <c r="G1261" i="44"/>
  <c r="D1259" i="44"/>
  <c r="U1259" i="44"/>
  <c r="F1259" i="44"/>
  <c r="E1259" i="44"/>
  <c r="T1259" i="44"/>
  <c r="K1259" i="44"/>
  <c r="S1255" i="44"/>
  <c r="Q1255" i="44"/>
  <c r="K1255" i="44"/>
  <c r="P1255" i="44"/>
  <c r="E1255" i="44"/>
  <c r="J1255" i="44"/>
  <c r="L1255" i="44"/>
  <c r="F1255" i="44"/>
  <c r="R1255" i="44"/>
  <c r="G1255" i="44"/>
  <c r="T1255" i="44"/>
  <c r="U1255" i="44"/>
  <c r="P213" i="44"/>
  <c r="P794" i="44" s="1"/>
  <c r="K239" i="44"/>
  <c r="K820" i="44" s="1"/>
  <c r="P239" i="44"/>
  <c r="P820" i="44" s="1"/>
  <c r="K226" i="44"/>
  <c r="K807" i="44" s="1"/>
  <c r="P226" i="44"/>
  <c r="P807" i="44" s="1"/>
  <c r="P224" i="44"/>
  <c r="P805" i="44" s="1"/>
  <c r="K241" i="44"/>
  <c r="K822" i="44" s="1"/>
  <c r="J1240" i="44"/>
  <c r="R1240" i="44"/>
  <c r="T1240" i="44"/>
  <c r="S1240" i="44"/>
  <c r="K509" i="44"/>
  <c r="P1245" i="44"/>
  <c r="E1245" i="44"/>
  <c r="E1250" i="44"/>
  <c r="S1250" i="44"/>
  <c r="U1250" i="44"/>
  <c r="P1250" i="44"/>
  <c r="Q1250" i="44"/>
  <c r="F1242" i="44"/>
  <c r="E1242" i="44"/>
  <c r="U1242" i="44"/>
  <c r="J1247" i="44"/>
  <c r="R1247" i="44"/>
  <c r="T1247" i="44"/>
  <c r="P1247" i="44"/>
  <c r="D1247" i="44"/>
  <c r="K1247" i="44"/>
  <c r="P232" i="44"/>
  <c r="P813" i="44" s="1"/>
  <c r="P518" i="44"/>
  <c r="P1099" i="44" s="1"/>
  <c r="K243" i="44"/>
  <c r="P220" i="44"/>
  <c r="P801" i="44" s="1"/>
  <c r="K573" i="44"/>
  <c r="P573" i="44"/>
  <c r="P1154" i="44" s="1"/>
  <c r="P568" i="44"/>
  <c r="P1149" i="44" s="1"/>
  <c r="K565" i="44"/>
  <c r="K273" i="44"/>
  <c r="P578" i="44"/>
  <c r="P1159" i="44" s="1"/>
  <c r="K578" i="44"/>
  <c r="K567" i="44"/>
  <c r="K1148" i="44" s="1"/>
  <c r="P567" i="44"/>
  <c r="P1148" i="44" s="1"/>
  <c r="P570" i="44"/>
  <c r="P1151" i="44" s="1"/>
  <c r="K561" i="44"/>
  <c r="K315" i="44"/>
  <c r="K296" i="44"/>
  <c r="P296" i="44"/>
  <c r="P877" i="44" s="1"/>
  <c r="P306" i="44"/>
  <c r="P887" i="44" s="1"/>
  <c r="P299" i="44"/>
  <c r="P880" i="44" s="1"/>
  <c r="K1167" i="44"/>
  <c r="S1167" i="44"/>
  <c r="P1167" i="44"/>
  <c r="R1167" i="44"/>
  <c r="P297" i="44"/>
  <c r="P878" i="44" s="1"/>
  <c r="K13" i="44"/>
  <c r="K594" i="44" s="1"/>
  <c r="F1180" i="44"/>
  <c r="P18" i="44"/>
  <c r="P599" i="44" s="1"/>
  <c r="L1180" i="44"/>
  <c r="U1180" i="44"/>
  <c r="P298" i="44"/>
  <c r="P879" i="44" s="1"/>
  <c r="K8" i="44"/>
  <c r="K589" i="44" s="1"/>
  <c r="P11" i="44"/>
  <c r="P592" i="44" s="1"/>
  <c r="K24" i="44"/>
  <c r="K605" i="44" s="1"/>
  <c r="G1180" i="44"/>
  <c r="P1180" i="44"/>
  <c r="R1180" i="44"/>
  <c r="Q1180" i="44"/>
  <c r="K1180" i="44"/>
  <c r="K11" i="44"/>
  <c r="K592" i="44" s="1"/>
  <c r="P26" i="44"/>
  <c r="P607" i="44" s="1"/>
  <c r="K20" i="44"/>
  <c r="K601" i="44" s="1"/>
  <c r="P12" i="44"/>
  <c r="P593" i="44" s="1"/>
  <c r="P305" i="44"/>
  <c r="P886" i="44" s="1"/>
  <c r="K17" i="44"/>
  <c r="K598" i="44" s="1"/>
  <c r="E1176" i="44"/>
  <c r="R1176" i="44"/>
  <c r="J1176" i="44"/>
  <c r="T1176" i="44"/>
  <c r="L1176" i="44"/>
  <c r="K42" i="44"/>
  <c r="P42" i="44"/>
  <c r="P623" i="44" s="1"/>
  <c r="P39" i="44"/>
  <c r="P620" i="44" s="1"/>
  <c r="P50" i="44"/>
  <c r="P631" i="44" s="1"/>
  <c r="K30" i="44"/>
  <c r="P47" i="44"/>
  <c r="P628" i="44" s="1"/>
  <c r="K45" i="44"/>
  <c r="K372" i="44"/>
  <c r="L1203" i="44"/>
  <c r="R1203" i="44"/>
  <c r="P84" i="44"/>
  <c r="P665" i="44" s="1"/>
  <c r="P85" i="44"/>
  <c r="P666" i="44" s="1"/>
  <c r="P92" i="44"/>
  <c r="P673" i="44" s="1"/>
  <c r="P78" i="44"/>
  <c r="P659" i="44" s="1"/>
  <c r="K105" i="44"/>
  <c r="G1229" i="44"/>
  <c r="D1176" i="44"/>
  <c r="K38" i="44"/>
  <c r="K619" i="44" s="1"/>
  <c r="K48" i="44"/>
  <c r="D1186" i="44"/>
  <c r="P48" i="44"/>
  <c r="P629" i="44" s="1"/>
  <c r="J1186" i="44"/>
  <c r="J1191" i="44"/>
  <c r="P53" i="44"/>
  <c r="P634" i="44" s="1"/>
  <c r="D1191" i="44"/>
  <c r="K53" i="44"/>
  <c r="K634" i="44" s="1"/>
  <c r="K65" i="44"/>
  <c r="K646" i="44" s="1"/>
  <c r="D1203" i="44"/>
  <c r="D1207" i="44"/>
  <c r="K69" i="44"/>
  <c r="K650" i="44" s="1"/>
  <c r="D1213" i="44"/>
  <c r="K75" i="44"/>
  <c r="K656" i="44" s="1"/>
  <c r="P75" i="44"/>
  <c r="P656" i="44" s="1"/>
  <c r="J1213" i="44"/>
  <c r="J1208" i="44"/>
  <c r="P70" i="44"/>
  <c r="P651" i="44" s="1"/>
  <c r="K70" i="44"/>
  <c r="K651" i="44" s="1"/>
  <c r="D1208" i="44"/>
  <c r="K55" i="44"/>
  <c r="K636" i="44" s="1"/>
  <c r="D1193" i="44"/>
  <c r="K72" i="44"/>
  <c r="K653" i="44" s="1"/>
  <c r="D1210" i="44"/>
  <c r="J1210" i="44"/>
  <c r="P72" i="44"/>
  <c r="P653" i="44" s="1"/>
  <c r="D1211" i="44"/>
  <c r="K73" i="44"/>
  <c r="K654" i="44" s="1"/>
  <c r="J1194" i="44"/>
  <c r="P56" i="44"/>
  <c r="P637" i="44" s="1"/>
  <c r="D1194" i="44"/>
  <c r="K56" i="44"/>
  <c r="K637" i="44" s="1"/>
  <c r="P60" i="44"/>
  <c r="P641" i="44" s="1"/>
  <c r="J1198" i="44"/>
  <c r="K60" i="44"/>
  <c r="K641" i="44" s="1"/>
  <c r="D1198" i="44"/>
  <c r="K64" i="44"/>
  <c r="K645" i="44" s="1"/>
  <c r="D1202" i="44"/>
  <c r="P67" i="44"/>
  <c r="P648" i="44" s="1"/>
  <c r="J1205" i="44"/>
  <c r="D1195" i="44"/>
  <c r="K57" i="44"/>
  <c r="K638" i="44" s="1"/>
  <c r="P57" i="44"/>
  <c r="P638" i="44" s="1"/>
  <c r="J1195" i="44"/>
  <c r="K86" i="44"/>
  <c r="K667" i="44" s="1"/>
  <c r="G1200" i="44"/>
  <c r="P83" i="44"/>
  <c r="P664" i="44" s="1"/>
  <c r="J1197" i="44"/>
  <c r="P82" i="44"/>
  <c r="P663" i="44" s="1"/>
  <c r="J1196" i="44"/>
  <c r="K82" i="44"/>
  <c r="K663" i="44" s="1"/>
  <c r="D1196" i="44"/>
  <c r="P90" i="44"/>
  <c r="P671" i="44" s="1"/>
  <c r="J1204" i="44"/>
  <c r="D1204" i="44"/>
  <c r="K90" i="44"/>
  <c r="K671" i="44" s="1"/>
  <c r="P141" i="44"/>
  <c r="P722" i="44" s="1"/>
  <c r="J1231" i="44"/>
  <c r="P135" i="44"/>
  <c r="P716" i="44" s="1"/>
  <c r="J1225" i="44"/>
  <c r="D1217" i="44"/>
  <c r="K127" i="44"/>
  <c r="K708" i="44" s="1"/>
  <c r="P127" i="44"/>
  <c r="P708" i="44" s="1"/>
  <c r="J1217" i="44"/>
  <c r="D1232" i="44"/>
  <c r="K142" i="44"/>
  <c r="K723" i="44" s="1"/>
  <c r="J1226" i="44"/>
  <c r="P136" i="44"/>
  <c r="P717" i="44" s="1"/>
  <c r="D1226" i="44"/>
  <c r="K136" i="44"/>
  <c r="K717" i="44" s="1"/>
  <c r="J1215" i="44"/>
  <c r="P125" i="44"/>
  <c r="P706" i="44" s="1"/>
  <c r="P145" i="44"/>
  <c r="P726" i="44" s="1"/>
  <c r="J1235" i="44"/>
  <c r="D1222" i="44"/>
  <c r="K132" i="44"/>
  <c r="K713" i="44" s="1"/>
  <c r="D1228" i="44"/>
  <c r="K138" i="44"/>
  <c r="K719" i="44" s="1"/>
  <c r="P138" i="44"/>
  <c r="P719" i="44" s="1"/>
  <c r="J1228" i="44"/>
  <c r="K139" i="44"/>
  <c r="K720" i="44" s="1"/>
  <c r="D1229" i="44"/>
  <c r="P139" i="44"/>
  <c r="P720" i="44" s="1"/>
  <c r="J1229" i="44"/>
  <c r="D1230" i="44"/>
  <c r="K140" i="44"/>
  <c r="K721" i="44" s="1"/>
  <c r="P147" i="44"/>
  <c r="P728" i="44" s="1"/>
  <c r="K1237" i="44"/>
  <c r="D1218" i="44"/>
  <c r="K152" i="44"/>
  <c r="K733" i="44" s="1"/>
  <c r="J1218" i="44"/>
  <c r="P152" i="44"/>
  <c r="P733" i="44" s="1"/>
  <c r="K168" i="44"/>
  <c r="K749" i="44" s="1"/>
  <c r="D1234" i="44"/>
  <c r="J1236" i="44"/>
  <c r="P170" i="44"/>
  <c r="P751" i="44" s="1"/>
  <c r="P179" i="44"/>
  <c r="P760" i="44" s="1"/>
  <c r="J1221" i="44"/>
  <c r="K179" i="44"/>
  <c r="D1221" i="44"/>
  <c r="K219" i="44"/>
  <c r="K800" i="44" s="1"/>
  <c r="D1261" i="44"/>
  <c r="J1261" i="44"/>
  <c r="P219" i="44"/>
  <c r="P800" i="44" s="1"/>
  <c r="J1246" i="44"/>
  <c r="P204" i="44"/>
  <c r="P785" i="44" s="1"/>
  <c r="K200" i="44"/>
  <c r="K781" i="44" s="1"/>
  <c r="D1242" i="44"/>
  <c r="P200" i="44"/>
  <c r="P781" i="44" s="1"/>
  <c r="K1242" i="44"/>
  <c r="E1254" i="44"/>
  <c r="K212" i="44"/>
  <c r="K793" i="44" s="1"/>
  <c r="J1254" i="44"/>
  <c r="P212" i="44"/>
  <c r="P793" i="44" s="1"/>
  <c r="P201" i="44"/>
  <c r="P782" i="44" s="1"/>
  <c r="J1243" i="44"/>
  <c r="K218" i="44"/>
  <c r="K799" i="44" s="1"/>
  <c r="D1260" i="44"/>
  <c r="P206" i="44"/>
  <c r="P787" i="44" s="1"/>
  <c r="J1248" i="44"/>
  <c r="J1256" i="44"/>
  <c r="P214" i="44"/>
  <c r="P795" i="44" s="1"/>
  <c r="K214" i="44"/>
  <c r="K795" i="44" s="1"/>
  <c r="D1256" i="44"/>
  <c r="P211" i="44"/>
  <c r="P792" i="44" s="1"/>
  <c r="K1253" i="44"/>
  <c r="P203" i="44"/>
  <c r="P784" i="44" s="1"/>
  <c r="J1245" i="44"/>
  <c r="J1242" i="44"/>
  <c r="P488" i="44"/>
  <c r="P1069" i="44" s="1"/>
  <c r="J1250" i="44"/>
  <c r="P208" i="44"/>
  <c r="P789" i="44" s="1"/>
  <c r="P197" i="44"/>
  <c r="P778" i="44" s="1"/>
  <c r="J1239" i="44"/>
  <c r="K197" i="44"/>
  <c r="K778" i="44" s="1"/>
  <c r="D1239" i="44"/>
  <c r="D1255" i="44"/>
  <c r="K213" i="44"/>
  <c r="K794" i="44" s="1"/>
  <c r="P241" i="44"/>
  <c r="P822" i="44" s="1"/>
  <c r="J1259" i="44"/>
  <c r="P234" i="44"/>
  <c r="P815" i="44" s="1"/>
  <c r="J1252" i="44"/>
  <c r="K234" i="44"/>
  <c r="K815" i="44" s="1"/>
  <c r="D1252" i="44"/>
  <c r="P242" i="44"/>
  <c r="P823" i="44" s="1"/>
  <c r="J1260" i="44"/>
  <c r="P240" i="44"/>
  <c r="P821" i="44" s="1"/>
  <c r="J1258" i="44"/>
  <c r="D1188" i="44"/>
  <c r="K290" i="44"/>
  <c r="K871" i="44" s="1"/>
  <c r="D1171" i="44"/>
  <c r="K9" i="44"/>
  <c r="K590" i="44" s="1"/>
  <c r="J1171" i="44"/>
  <c r="P9" i="44"/>
  <c r="P590" i="44" s="1"/>
  <c r="P13" i="44"/>
  <c r="P594" i="44" s="1"/>
  <c r="J1175" i="44"/>
  <c r="K18" i="44"/>
  <c r="K599" i="44" s="1"/>
  <c r="D1180" i="44"/>
  <c r="J1182" i="44"/>
  <c r="P20" i="44"/>
  <c r="P601" i="44" s="1"/>
  <c r="P6" i="44"/>
  <c r="P587" i="44" s="1"/>
  <c r="J1168" i="44"/>
  <c r="K6" i="44"/>
  <c r="K587" i="44" s="1"/>
  <c r="D1168" i="44"/>
  <c r="K21" i="44"/>
  <c r="K602" i="44" s="1"/>
  <c r="D1183" i="44"/>
  <c r="P21" i="44"/>
  <c r="P602" i="44" s="1"/>
  <c r="J1183" i="44"/>
  <c r="P22" i="44"/>
  <c r="P603" i="44" s="1"/>
  <c r="J1184" i="44"/>
  <c r="K22" i="44"/>
  <c r="K603" i="44" s="1"/>
  <c r="D1184" i="44"/>
  <c r="D1181" i="44"/>
  <c r="K19" i="44"/>
  <c r="K600" i="44" s="1"/>
  <c r="P19" i="44"/>
  <c r="P600" i="44" s="1"/>
  <c r="J1181" i="44"/>
  <c r="D1174" i="44"/>
  <c r="K12" i="44"/>
  <c r="K593" i="44" s="1"/>
  <c r="P25" i="44"/>
  <c r="P606" i="44" s="1"/>
  <c r="J1187" i="44"/>
  <c r="K25" i="44"/>
  <c r="K606" i="44" s="1"/>
  <c r="D1187" i="44"/>
  <c r="P17" i="44"/>
  <c r="P598" i="44" s="1"/>
  <c r="J1179" i="44"/>
  <c r="K16" i="44"/>
  <c r="K597" i="44" s="1"/>
  <c r="D1178" i="44"/>
  <c r="G1172" i="44"/>
  <c r="K10" i="44"/>
  <c r="K591" i="44" s="1"/>
  <c r="L1172" i="44"/>
  <c r="P10" i="44"/>
  <c r="P591" i="44" s="1"/>
  <c r="J1189" i="44"/>
  <c r="P27" i="44"/>
  <c r="P608" i="44" s="1"/>
  <c r="D1189" i="44"/>
  <c r="K27" i="44"/>
  <c r="K608" i="44" s="1"/>
  <c r="K4" i="44"/>
  <c r="K585" i="44" s="1"/>
  <c r="D1166" i="44"/>
  <c r="Z4" i="44"/>
  <c r="Z585" i="44" s="1"/>
  <c r="V1166" i="44"/>
  <c r="Y4" i="44"/>
  <c r="Y585" i="44" s="1"/>
  <c r="J1166" i="44"/>
  <c r="P4" i="44"/>
  <c r="P585" i="44" s="1"/>
  <c r="K23" i="44"/>
  <c r="K604" i="44" s="1"/>
  <c r="D1185" i="44"/>
  <c r="P23" i="44"/>
  <c r="P604" i="44" s="1"/>
  <c r="K1185" i="44"/>
  <c r="P5" i="44"/>
  <c r="P586" i="44" s="1"/>
  <c r="J1167" i="44"/>
  <c r="K5" i="44"/>
  <c r="K586" i="44" s="1"/>
  <c r="D1167" i="44"/>
  <c r="J1169" i="44"/>
  <c r="P7" i="44"/>
  <c r="P588" i="44" s="1"/>
  <c r="D1169" i="44"/>
  <c r="K7" i="44"/>
  <c r="K588" i="44" s="1"/>
  <c r="P1297" i="44" l="1"/>
  <c r="Y1294" i="44"/>
  <c r="Z1296" i="44"/>
  <c r="Y1286" i="44"/>
  <c r="Z1288" i="44"/>
  <c r="P1279" i="44"/>
  <c r="P1283" i="44"/>
  <c r="P1290" i="44"/>
  <c r="Y1278" i="44"/>
  <c r="P1299" i="44"/>
  <c r="P1309" i="44"/>
  <c r="P1308" i="44"/>
  <c r="Y1290" i="44"/>
  <c r="P1285" i="44"/>
  <c r="Z1279" i="44"/>
  <c r="P1294" i="44"/>
  <c r="F1320" i="44"/>
  <c r="Y1291" i="44"/>
  <c r="Z1304" i="44"/>
  <c r="P1314" i="44"/>
  <c r="Y1299" i="44"/>
  <c r="Z1276" i="44"/>
  <c r="P1284" i="44"/>
  <c r="L1275" i="44"/>
  <c r="P1292" i="44"/>
  <c r="Y1276" i="44"/>
  <c r="P1280" i="44"/>
  <c r="P1311" i="44"/>
  <c r="L1319" i="44"/>
  <c r="P1275" i="44"/>
  <c r="Y1280" i="44"/>
  <c r="Z1303" i="44"/>
  <c r="P1286" i="44"/>
  <c r="P1282" i="44"/>
  <c r="Y1289" i="44"/>
  <c r="P1301" i="44"/>
  <c r="Y1288" i="44"/>
  <c r="Y1279" i="44"/>
  <c r="Z1294" i="44"/>
  <c r="Y1297" i="44"/>
  <c r="O283" i="44"/>
  <c r="O864" i="44" s="1"/>
  <c r="P1289" i="44"/>
  <c r="P1302" i="44"/>
  <c r="F1285" i="44"/>
  <c r="Y1285" i="44"/>
  <c r="P1315" i="44"/>
  <c r="P1321" i="44"/>
  <c r="Y1287" i="44"/>
  <c r="Y1282" i="44"/>
  <c r="Z1298" i="44"/>
  <c r="Z1287" i="44"/>
  <c r="Y1298" i="44"/>
  <c r="O210" i="44"/>
  <c r="O791" i="44" s="1"/>
  <c r="Q210" i="44"/>
  <c r="Q791" i="44" s="1"/>
  <c r="P1316" i="44"/>
  <c r="Z1286" i="44"/>
  <c r="Y1293" i="44"/>
  <c r="Y1296" i="44"/>
  <c r="Z1297" i="44"/>
  <c r="P1319" i="44"/>
  <c r="F1309" i="44"/>
  <c r="O44" i="44"/>
  <c r="O625" i="44" s="1"/>
  <c r="P1278" i="44"/>
  <c r="P1298" i="44"/>
  <c r="Y1275" i="44"/>
  <c r="Y1301" i="44"/>
  <c r="Q44" i="44"/>
  <c r="Q625" i="44" s="1"/>
  <c r="Z1274" i="44"/>
  <c r="Y1308" i="44"/>
  <c r="P1313" i="44"/>
  <c r="P1291" i="44"/>
  <c r="P1318" i="44"/>
  <c r="P1310" i="44"/>
  <c r="Z1293" i="44"/>
  <c r="Y1274" i="44"/>
  <c r="Z1308" i="44"/>
  <c r="K701" i="44"/>
  <c r="Z1281" i="44"/>
  <c r="P1287" i="44"/>
  <c r="Y1281" i="44"/>
  <c r="Z1299" i="44"/>
  <c r="L1298" i="44"/>
  <c r="Z1290" i="44"/>
  <c r="Z1289" i="44"/>
  <c r="P1277" i="44"/>
  <c r="P1293" i="44"/>
  <c r="Y1312" i="44"/>
  <c r="Z1301" i="44"/>
  <c r="Y1283" i="44"/>
  <c r="P1306" i="44"/>
  <c r="L1308" i="44"/>
  <c r="P1276" i="44"/>
  <c r="Z1275" i="44"/>
  <c r="Z1283" i="44"/>
  <c r="Z1282" i="44"/>
  <c r="P1288" i="44"/>
  <c r="Y1284" i="44"/>
  <c r="Z1278" i="44"/>
  <c r="Z1300" i="44"/>
  <c r="Y1318" i="44"/>
  <c r="Z1285" i="44"/>
  <c r="Z1284" i="44"/>
  <c r="L1274" i="44"/>
  <c r="P1281" i="44"/>
  <c r="Z1292" i="44"/>
  <c r="Z1277" i="44"/>
  <c r="P1296" i="44"/>
  <c r="P1274" i="44"/>
  <c r="Y1300" i="44"/>
  <c r="P1300" i="44"/>
  <c r="Z1312" i="44"/>
  <c r="Z1317" i="44"/>
  <c r="Y1314" i="44"/>
  <c r="Y1319" i="44"/>
  <c r="P1305" i="44"/>
  <c r="Z1314" i="44"/>
  <c r="Z1309" i="44"/>
  <c r="P1317" i="44"/>
  <c r="Z1315" i="44"/>
  <c r="Z1319" i="44"/>
  <c r="Y1309" i="44"/>
  <c r="Y1313" i="44"/>
  <c r="Y1307" i="44"/>
  <c r="Z1307" i="44"/>
  <c r="Z1318" i="44"/>
  <c r="Z1316" i="44"/>
  <c r="Y1315" i="44"/>
  <c r="Y1311" i="44"/>
  <c r="Y1316" i="44"/>
  <c r="P1303" i="44"/>
  <c r="P1312" i="44"/>
  <c r="P1307" i="44"/>
  <c r="P1304" i="44"/>
  <c r="Z1311" i="44"/>
  <c r="Y1304" i="44"/>
  <c r="Y1303" i="44"/>
  <c r="Z1302" i="44"/>
  <c r="Z1313" i="44"/>
  <c r="Y1320" i="44"/>
  <c r="Y1302" i="44"/>
  <c r="Z1320" i="44"/>
  <c r="Y1305" i="44"/>
  <c r="Y1310" i="44"/>
  <c r="P1320" i="44"/>
  <c r="Y1321" i="44"/>
  <c r="Y1306" i="44"/>
  <c r="Z1305" i="44"/>
  <c r="Z1310" i="44"/>
  <c r="Z1321" i="44"/>
  <c r="Z1306" i="44"/>
  <c r="Y1317" i="44"/>
  <c r="Q283" i="44"/>
  <c r="Q864" i="44" s="1"/>
  <c r="Q513" i="44"/>
  <c r="Q1094" i="44" s="1"/>
  <c r="O513" i="44"/>
  <c r="O1094" i="44" s="1"/>
  <c r="Q457" i="44"/>
  <c r="Q1038" i="44" s="1"/>
  <c r="O457" i="44"/>
  <c r="O1038" i="44" s="1"/>
  <c r="Q433" i="44"/>
  <c r="Q1014" i="44" s="1"/>
  <c r="Q52" i="44"/>
  <c r="Q633" i="44" s="1"/>
  <c r="O52" i="44"/>
  <c r="O633" i="44" s="1"/>
  <c r="K1043" i="44"/>
  <c r="O43" i="44"/>
  <c r="O624" i="44" s="1"/>
  <c r="Q43" i="44"/>
  <c r="Q624" i="44" s="1"/>
  <c r="O286" i="44"/>
  <c r="O867" i="44" s="1"/>
  <c r="Q286" i="44"/>
  <c r="Q867" i="44" s="1"/>
  <c r="O99" i="44"/>
  <c r="O680" i="44" s="1"/>
  <c r="Q284" i="44"/>
  <c r="Q865" i="44" s="1"/>
  <c r="O284" i="44"/>
  <c r="O865" i="44" s="1"/>
  <c r="Q119" i="44"/>
  <c r="Q700" i="44" s="1"/>
  <c r="Q35" i="44"/>
  <c r="Q616" i="44" s="1"/>
  <c r="O409" i="44"/>
  <c r="O990" i="44" s="1"/>
  <c r="K595" i="44"/>
  <c r="O96" i="44"/>
  <c r="O677" i="44" s="1"/>
  <c r="Q409" i="44"/>
  <c r="Q990" i="44" s="1"/>
  <c r="J199" i="44"/>
  <c r="J780" i="44" s="1"/>
  <c r="Q96" i="44"/>
  <c r="Q677" i="44" s="1"/>
  <c r="O181" i="44"/>
  <c r="O762" i="44" s="1"/>
  <c r="Q181" i="44"/>
  <c r="Q762" i="44" s="1"/>
  <c r="O142" i="44"/>
  <c r="O723" i="44" s="1"/>
  <c r="Q142" i="44"/>
  <c r="Q723" i="44" s="1"/>
  <c r="O119" i="44"/>
  <c r="O700" i="44" s="1"/>
  <c r="O303" i="44"/>
  <c r="O884" i="44" s="1"/>
  <c r="O462" i="44"/>
  <c r="O1043" i="44" s="1"/>
  <c r="O460" i="44"/>
  <c r="O1041" i="44" s="1"/>
  <c r="Q303" i="44"/>
  <c r="Q884" i="44" s="1"/>
  <c r="Q460" i="44"/>
  <c r="Q1041" i="44" s="1"/>
  <c r="Q196" i="44"/>
  <c r="Q777" i="44" s="1"/>
  <c r="O196" i="44"/>
  <c r="O777" i="44" s="1"/>
  <c r="O35" i="44"/>
  <c r="O616" i="44" s="1"/>
  <c r="O384" i="44"/>
  <c r="O965" i="44" s="1"/>
  <c r="Q384" i="44"/>
  <c r="Q965" i="44" s="1"/>
  <c r="O528" i="44"/>
  <c r="O1109" i="44" s="1"/>
  <c r="Q528" i="44"/>
  <c r="Q1109" i="44" s="1"/>
  <c r="O89" i="44"/>
  <c r="O670" i="44" s="1"/>
  <c r="J240" i="44"/>
  <c r="J821" i="44" s="1"/>
  <c r="Q462" i="44"/>
  <c r="Q1043" i="44" s="1"/>
  <c r="O517" i="44"/>
  <c r="O1098" i="44" s="1"/>
  <c r="Q517" i="44"/>
  <c r="Q1098" i="44" s="1"/>
  <c r="Q112" i="44"/>
  <c r="Q693" i="44" s="1"/>
  <c r="J68" i="44"/>
  <c r="J649" i="44" s="1"/>
  <c r="O268" i="44"/>
  <c r="O849" i="44" s="1"/>
  <c r="Q15" i="44"/>
  <c r="Q596" i="44" s="1"/>
  <c r="Q268" i="44"/>
  <c r="Q849" i="44" s="1"/>
  <c r="O112" i="44"/>
  <c r="O693" i="44" s="1"/>
  <c r="Q89" i="44"/>
  <c r="Q670" i="44" s="1"/>
  <c r="O412" i="44"/>
  <c r="O993" i="44" s="1"/>
  <c r="Q157" i="44"/>
  <c r="Q738" i="44" s="1"/>
  <c r="Q412" i="44"/>
  <c r="Q993" i="44" s="1"/>
  <c r="O157" i="44"/>
  <c r="O738" i="44" s="1"/>
  <c r="O396" i="44"/>
  <c r="O977" i="44" s="1"/>
  <c r="Q315" i="44"/>
  <c r="Q896" i="44" s="1"/>
  <c r="K1109" i="44"/>
  <c r="O315" i="44"/>
  <c r="O896" i="44" s="1"/>
  <c r="O480" i="44"/>
  <c r="O1061" i="44" s="1"/>
  <c r="O447" i="44"/>
  <c r="O1028" i="44" s="1"/>
  <c r="Q434" i="44"/>
  <c r="Q1015" i="44" s="1"/>
  <c r="O37" i="44"/>
  <c r="O618" i="44" s="1"/>
  <c r="Q477" i="44"/>
  <c r="Q1058" i="44" s="1"/>
  <c r="Q192" i="44"/>
  <c r="Q773" i="44" s="1"/>
  <c r="O434" i="44"/>
  <c r="O1015" i="44" s="1"/>
  <c r="O63" i="44"/>
  <c r="O644" i="44" s="1"/>
  <c r="J141" i="44"/>
  <c r="J722" i="44" s="1"/>
  <c r="O477" i="44"/>
  <c r="O1058" i="44" s="1"/>
  <c r="O192" i="44"/>
  <c r="O773" i="44" s="1"/>
  <c r="Q63" i="44"/>
  <c r="Q644" i="44" s="1"/>
  <c r="O452" i="44"/>
  <c r="O1033" i="44" s="1"/>
  <c r="Q80" i="44"/>
  <c r="Q661" i="44" s="1"/>
  <c r="O80" i="44"/>
  <c r="O661" i="44" s="1"/>
  <c r="Q447" i="44"/>
  <c r="Q1028" i="44" s="1"/>
  <c r="J145" i="44"/>
  <c r="J726" i="44" s="1"/>
  <c r="O236" i="44"/>
  <c r="O817" i="44" s="1"/>
  <c r="Q37" i="44"/>
  <c r="Q618" i="44" s="1"/>
  <c r="Q236" i="44"/>
  <c r="Q817" i="44" s="1"/>
  <c r="Q505" i="44"/>
  <c r="Q1086" i="44" s="1"/>
  <c r="O231" i="44"/>
  <c r="O812" i="44" s="1"/>
  <c r="O505" i="44"/>
  <c r="O1086" i="44" s="1"/>
  <c r="O464" i="44"/>
  <c r="O1045" i="44" s="1"/>
  <c r="O272" i="44"/>
  <c r="O853" i="44" s="1"/>
  <c r="O490" i="44"/>
  <c r="O1071" i="44" s="1"/>
  <c r="Q495" i="44"/>
  <c r="Q1076" i="44" s="1"/>
  <c r="O353" i="44"/>
  <c r="O934" i="44" s="1"/>
  <c r="Q273" i="44"/>
  <c r="Q854" i="44" s="1"/>
  <c r="O273" i="44"/>
  <c r="O854" i="44" s="1"/>
  <c r="Q269" i="44"/>
  <c r="Q850" i="44" s="1"/>
  <c r="O375" i="44"/>
  <c r="O956" i="44" s="1"/>
  <c r="O156" i="44"/>
  <c r="O737" i="44" s="1"/>
  <c r="Q31" i="44"/>
  <c r="Q612" i="44" s="1"/>
  <c r="O140" i="44"/>
  <c r="O721" i="44" s="1"/>
  <c r="O31" i="44"/>
  <c r="O612" i="44" s="1"/>
  <c r="Q140" i="44"/>
  <c r="Q721" i="44" s="1"/>
  <c r="Q431" i="44"/>
  <c r="Q1012" i="44" s="1"/>
  <c r="J133" i="44"/>
  <c r="J714" i="44" s="1"/>
  <c r="Q156" i="44"/>
  <c r="Q737" i="44" s="1"/>
  <c r="Q375" i="44"/>
  <c r="Q956" i="44" s="1"/>
  <c r="Q362" i="44"/>
  <c r="Q943" i="44" s="1"/>
  <c r="O161" i="44"/>
  <c r="O742" i="44" s="1"/>
  <c r="Q161" i="44"/>
  <c r="Q742" i="44" s="1"/>
  <c r="Q16" i="44"/>
  <c r="Q597" i="44" s="1"/>
  <c r="Q425" i="44"/>
  <c r="Q1006" i="44" s="1"/>
  <c r="O209" i="44"/>
  <c r="O790" i="44" s="1"/>
  <c r="O495" i="44"/>
  <c r="O1076" i="44" s="1"/>
  <c r="Q202" i="44"/>
  <c r="Q783" i="44" s="1"/>
  <c r="J131" i="44"/>
  <c r="J712" i="44" s="1"/>
  <c r="O202" i="44"/>
  <c r="O783" i="44" s="1"/>
  <c r="Q165" i="44"/>
  <c r="Q746" i="44" s="1"/>
  <c r="K985" i="44"/>
  <c r="Q464" i="44"/>
  <c r="Q1045" i="44" s="1"/>
  <c r="Q452" i="44"/>
  <c r="Q1033" i="44" s="1"/>
  <c r="O380" i="44"/>
  <c r="O961" i="44" s="1"/>
  <c r="O422" i="44"/>
  <c r="O1003" i="44" s="1"/>
  <c r="Q380" i="44"/>
  <c r="Q961" i="44" s="1"/>
  <c r="O73" i="44"/>
  <c r="O654" i="44" s="1"/>
  <c r="O68" i="44"/>
  <c r="O649" i="44" s="1"/>
  <c r="Q428" i="44"/>
  <c r="Q1009" i="44" s="1"/>
  <c r="Q73" i="44"/>
  <c r="Q654" i="44" s="1"/>
  <c r="Q99" i="44"/>
  <c r="Q680" i="44" s="1"/>
  <c r="O277" i="44"/>
  <c r="O858" i="44" s="1"/>
  <c r="O184" i="44"/>
  <c r="O765" i="44" s="1"/>
  <c r="Q277" i="44"/>
  <c r="Q858" i="44" s="1"/>
  <c r="Q184" i="44"/>
  <c r="Q765" i="44" s="1"/>
  <c r="Q68" i="44"/>
  <c r="Q649" i="44" s="1"/>
  <c r="O433" i="44"/>
  <c r="O1014" i="44" s="1"/>
  <c r="K738" i="44"/>
  <c r="O16" i="44"/>
  <c r="O597" i="44" s="1"/>
  <c r="Q209" i="44"/>
  <c r="Q790" i="44" s="1"/>
  <c r="O461" i="44"/>
  <c r="O1042" i="44" s="1"/>
  <c r="Q353" i="44"/>
  <c r="Q934" i="44" s="1"/>
  <c r="O362" i="44"/>
  <c r="O943" i="44" s="1"/>
  <c r="O115" i="44"/>
  <c r="O696" i="44" s="1"/>
  <c r="O36" i="44"/>
  <c r="O617" i="44" s="1"/>
  <c r="Q579" i="44"/>
  <c r="Q1160" i="44" s="1"/>
  <c r="O228" i="44"/>
  <c r="O809" i="44" s="1"/>
  <c r="O122" i="44"/>
  <c r="O703" i="44" s="1"/>
  <c r="Q115" i="44"/>
  <c r="Q696" i="44" s="1"/>
  <c r="Q36" i="44"/>
  <c r="Q617" i="44" s="1"/>
  <c r="O413" i="44"/>
  <c r="O994" i="44" s="1"/>
  <c r="Q486" i="44"/>
  <c r="Q1067" i="44" s="1"/>
  <c r="O207" i="44"/>
  <c r="O788" i="44" s="1"/>
  <c r="O579" i="44"/>
  <c r="O1160" i="44" s="1"/>
  <c r="Q228" i="44"/>
  <c r="Q809" i="44" s="1"/>
  <c r="O448" i="44"/>
  <c r="O1029" i="44" s="1"/>
  <c r="Q325" i="44"/>
  <c r="Q906" i="44" s="1"/>
  <c r="Q122" i="44"/>
  <c r="Q703" i="44" s="1"/>
  <c r="Q448" i="44"/>
  <c r="Q1029" i="44" s="1"/>
  <c r="O325" i="44"/>
  <c r="O906" i="44" s="1"/>
  <c r="O49" i="44"/>
  <c r="O630" i="44" s="1"/>
  <c r="Q270" i="44"/>
  <c r="Q851" i="44" s="1"/>
  <c r="O404" i="44"/>
  <c r="O985" i="44" s="1"/>
  <c r="O189" i="44"/>
  <c r="O770" i="44" s="1"/>
  <c r="Q292" i="44"/>
  <c r="Q873" i="44" s="1"/>
  <c r="O269" i="44"/>
  <c r="O850" i="44" s="1"/>
  <c r="Q231" i="44"/>
  <c r="Q812" i="44" s="1"/>
  <c r="Q461" i="44"/>
  <c r="Q1042" i="44" s="1"/>
  <c r="Q381" i="44"/>
  <c r="Q962" i="44" s="1"/>
  <c r="Q413" i="44"/>
  <c r="Q994" i="44" s="1"/>
  <c r="O292" i="44"/>
  <c r="O873" i="44" s="1"/>
  <c r="O274" i="44"/>
  <c r="O855" i="44" s="1"/>
  <c r="O97" i="44"/>
  <c r="O678" i="44" s="1"/>
  <c r="O428" i="44"/>
  <c r="O1009" i="44" s="1"/>
  <c r="Q422" i="44"/>
  <c r="Q1003" i="44" s="1"/>
  <c r="Q97" i="44"/>
  <c r="Q678" i="44" s="1"/>
  <c r="O316" i="44"/>
  <c r="O897" i="44" s="1"/>
  <c r="Q14" i="44"/>
  <c r="Q595" i="44" s="1"/>
  <c r="Q291" i="44"/>
  <c r="Q872" i="44" s="1"/>
  <c r="Q207" i="44"/>
  <c r="Q788" i="44" s="1"/>
  <c r="O14" i="44"/>
  <c r="O595" i="44" s="1"/>
  <c r="O291" i="44"/>
  <c r="O872" i="44" s="1"/>
  <c r="O486" i="44"/>
  <c r="O1067" i="44" s="1"/>
  <c r="Q274" i="44"/>
  <c r="Q855" i="44" s="1"/>
  <c r="Q312" i="44"/>
  <c r="Q893" i="44" s="1"/>
  <c r="Q529" i="44"/>
  <c r="Q1110" i="44" s="1"/>
  <c r="O62" i="44"/>
  <c r="O643" i="44" s="1"/>
  <c r="O312" i="44"/>
  <c r="O893" i="44" s="1"/>
  <c r="O529" i="44"/>
  <c r="O1110" i="44" s="1"/>
  <c r="O418" i="44"/>
  <c r="O999" i="44" s="1"/>
  <c r="O349" i="44"/>
  <c r="O930" i="44" s="1"/>
  <c r="Q345" i="44"/>
  <c r="Q926" i="44" s="1"/>
  <c r="Q404" i="44"/>
  <c r="Q985" i="44" s="1"/>
  <c r="J126" i="44"/>
  <c r="J707" i="44" s="1"/>
  <c r="Q272" i="44"/>
  <c r="Q853" i="44" s="1"/>
  <c r="Q418" i="44"/>
  <c r="Q999" i="44" s="1"/>
  <c r="O366" i="44"/>
  <c r="O947" i="44" s="1"/>
  <c r="Q349" i="44"/>
  <c r="Q930" i="44" s="1"/>
  <c r="Q189" i="44"/>
  <c r="Q770" i="44" s="1"/>
  <c r="Q396" i="44"/>
  <c r="Q977" i="44" s="1"/>
  <c r="Q366" i="44"/>
  <c r="Q947" i="44" s="1"/>
  <c r="O348" i="44"/>
  <c r="O929" i="44" s="1"/>
  <c r="O38" i="44"/>
  <c r="O619" i="44" s="1"/>
  <c r="O279" i="44"/>
  <c r="O860" i="44" s="1"/>
  <c r="O294" i="44"/>
  <c r="O875" i="44" s="1"/>
  <c r="Q282" i="44"/>
  <c r="Q863" i="44" s="1"/>
  <c r="Q279" i="44"/>
  <c r="Q860" i="44" s="1"/>
  <c r="O407" i="44"/>
  <c r="O988" i="44" s="1"/>
  <c r="Q40" i="44"/>
  <c r="Q621" i="44" s="1"/>
  <c r="O470" i="44"/>
  <c r="O1051" i="44" s="1"/>
  <c r="Q294" i="44"/>
  <c r="Q875" i="44" s="1"/>
  <c r="O485" i="44"/>
  <c r="O1066" i="44" s="1"/>
  <c r="Q348" i="44"/>
  <c r="Q929" i="44" s="1"/>
  <c r="Q38" i="44"/>
  <c r="Q619" i="44" s="1"/>
  <c r="O282" i="44"/>
  <c r="O863" i="44" s="1"/>
  <c r="Q389" i="44"/>
  <c r="Q970" i="44" s="1"/>
  <c r="Q407" i="44"/>
  <c r="Q988" i="44" s="1"/>
  <c r="O40" i="44"/>
  <c r="O621" i="44" s="1"/>
  <c r="O511" i="44"/>
  <c r="O1092" i="44" s="1"/>
  <c r="O481" i="44"/>
  <c r="O1062" i="44" s="1"/>
  <c r="O186" i="44"/>
  <c r="O767" i="44" s="1"/>
  <c r="O389" i="44"/>
  <c r="O970" i="44" s="1"/>
  <c r="Q341" i="44"/>
  <c r="Q922" i="44" s="1"/>
  <c r="K934" i="44"/>
  <c r="J563" i="44"/>
  <c r="J1144" i="44" s="1"/>
  <c r="O410" i="44"/>
  <c r="O991" i="44" s="1"/>
  <c r="J203" i="44"/>
  <c r="J784" i="44" s="1"/>
  <c r="Q511" i="44"/>
  <c r="Q1092" i="44" s="1"/>
  <c r="Q215" i="44"/>
  <c r="Q796" i="44" s="1"/>
  <c r="Q481" i="44"/>
  <c r="Q1062" i="44" s="1"/>
  <c r="Q186" i="44"/>
  <c r="Q767" i="44" s="1"/>
  <c r="O149" i="44"/>
  <c r="O730" i="44" s="1"/>
  <c r="Q415" i="44"/>
  <c r="Q996" i="44" s="1"/>
  <c r="O117" i="44"/>
  <c r="O698" i="44" s="1"/>
  <c r="O341" i="44"/>
  <c r="O922" i="44" s="1"/>
  <c r="Q233" i="44"/>
  <c r="Q814" i="44" s="1"/>
  <c r="Q410" i="44"/>
  <c r="Q991" i="44" s="1"/>
  <c r="Q451" i="44"/>
  <c r="Q1032" i="44" s="1"/>
  <c r="Q330" i="44"/>
  <c r="Q911" i="44" s="1"/>
  <c r="O195" i="44"/>
  <c r="O776" i="44" s="1"/>
  <c r="O215" i="44"/>
  <c r="O796" i="44" s="1"/>
  <c r="O474" i="44"/>
  <c r="O1055" i="44" s="1"/>
  <c r="O445" i="44"/>
  <c r="O1026" i="44" s="1"/>
  <c r="Q149" i="44"/>
  <c r="Q730" i="44" s="1"/>
  <c r="O415" i="44"/>
  <c r="O996" i="44" s="1"/>
  <c r="Q117" i="44"/>
  <c r="Q698" i="44" s="1"/>
  <c r="O400" i="44"/>
  <c r="O981" i="44" s="1"/>
  <c r="O365" i="44"/>
  <c r="O946" i="44" s="1"/>
  <c r="J236" i="44"/>
  <c r="J817" i="44" s="1"/>
  <c r="Q191" i="44"/>
  <c r="Q772" i="44" s="1"/>
  <c r="O330" i="44"/>
  <c r="O911" i="44" s="1"/>
  <c r="O154" i="44"/>
  <c r="O735" i="44" s="1"/>
  <c r="Q309" i="44"/>
  <c r="Q890" i="44" s="1"/>
  <c r="Q293" i="44"/>
  <c r="Q874" i="44" s="1"/>
  <c r="Q154" i="44"/>
  <c r="Q735" i="44" s="1"/>
  <c r="O437" i="44"/>
  <c r="O1018" i="44" s="1"/>
  <c r="Q61" i="44"/>
  <c r="Q642" i="44" s="1"/>
  <c r="Q347" i="44"/>
  <c r="Q928" i="44" s="1"/>
  <c r="O354" i="44"/>
  <c r="O935" i="44" s="1"/>
  <c r="Q28" i="44"/>
  <c r="Q609" i="44" s="1"/>
  <c r="O451" i="44"/>
  <c r="O1032" i="44" s="1"/>
  <c r="Q195" i="44"/>
  <c r="Q776" i="44" s="1"/>
  <c r="J196" i="44"/>
  <c r="J777" i="44" s="1"/>
  <c r="Q437" i="44"/>
  <c r="Q1018" i="44" s="1"/>
  <c r="Q414" i="44"/>
  <c r="Q995" i="44" s="1"/>
  <c r="O143" i="44"/>
  <c r="O724" i="44" s="1"/>
  <c r="Q387" i="44"/>
  <c r="Q968" i="44" s="1"/>
  <c r="O61" i="44"/>
  <c r="O642" i="44" s="1"/>
  <c r="O347" i="44"/>
  <c r="O928" i="44" s="1"/>
  <c r="Q354" i="44"/>
  <c r="Q935" i="44" s="1"/>
  <c r="O28" i="44"/>
  <c r="O609" i="44" s="1"/>
  <c r="O309" i="44"/>
  <c r="O890" i="44" s="1"/>
  <c r="Q400" i="44"/>
  <c r="Q981" i="44" s="1"/>
  <c r="Q143" i="44"/>
  <c r="Q724" i="44" s="1"/>
  <c r="Q98" i="44"/>
  <c r="Q679" i="44" s="1"/>
  <c r="O387" i="44"/>
  <c r="O968" i="44" s="1"/>
  <c r="Q326" i="44"/>
  <c r="Q907" i="44" s="1"/>
  <c r="O191" i="44"/>
  <c r="O772" i="44" s="1"/>
  <c r="O496" i="44"/>
  <c r="O1077" i="44" s="1"/>
  <c r="O293" i="44"/>
  <c r="O874" i="44" s="1"/>
  <c r="Q287" i="44"/>
  <c r="Q868" i="44" s="1"/>
  <c r="Q177" i="44"/>
  <c r="Q758" i="44" s="1"/>
  <c r="O118" i="44"/>
  <c r="O699" i="44" s="1"/>
  <c r="O98" i="44"/>
  <c r="O679" i="44" s="1"/>
  <c r="O326" i="44"/>
  <c r="O907" i="44" s="1"/>
  <c r="Q496" i="44"/>
  <c r="Q1077" i="44" s="1"/>
  <c r="Q470" i="44"/>
  <c r="Q1051" i="44" s="1"/>
  <c r="O319" i="44"/>
  <c r="O900" i="44" s="1"/>
  <c r="O287" i="44"/>
  <c r="O868" i="44" s="1"/>
  <c r="O177" i="44"/>
  <c r="O758" i="44" s="1"/>
  <c r="O133" i="44"/>
  <c r="O714" i="44" s="1"/>
  <c r="Q118" i="44"/>
  <c r="Q699" i="44" s="1"/>
  <c r="Q403" i="44"/>
  <c r="Q984" i="44" s="1"/>
  <c r="Q71" i="44"/>
  <c r="Q652" i="44" s="1"/>
  <c r="O233" i="44"/>
  <c r="O814" i="44" s="1"/>
  <c r="Q474" i="44"/>
  <c r="Q1055" i="44" s="1"/>
  <c r="O563" i="44"/>
  <c r="O1144" i="44" s="1"/>
  <c r="O235" i="44"/>
  <c r="O816" i="44" s="1"/>
  <c r="O458" i="44"/>
  <c r="O1039" i="44" s="1"/>
  <c r="Q133" i="44"/>
  <c r="Q714" i="44" s="1"/>
  <c r="O71" i="44"/>
  <c r="O652" i="44" s="1"/>
  <c r="O336" i="44"/>
  <c r="O917" i="44" s="1"/>
  <c r="Q563" i="44"/>
  <c r="Q1144" i="44" s="1"/>
  <c r="Q235" i="44"/>
  <c r="Q816" i="44" s="1"/>
  <c r="Q490" i="44"/>
  <c r="Q1071" i="44" s="1"/>
  <c r="Q480" i="44"/>
  <c r="Q1061" i="44" s="1"/>
  <c r="Q458" i="44"/>
  <c r="Q1039" i="44" s="1"/>
  <c r="O381" i="44"/>
  <c r="O962" i="44" s="1"/>
  <c r="O345" i="44"/>
  <c r="O926" i="44" s="1"/>
  <c r="Q62" i="44"/>
  <c r="Q643" i="44" s="1"/>
  <c r="Q316" i="44"/>
  <c r="Q897" i="44" s="1"/>
  <c r="Q336" i="44"/>
  <c r="Q917" i="44" s="1"/>
  <c r="J474" i="44"/>
  <c r="J1055" i="44" s="1"/>
  <c r="K1055" i="44"/>
  <c r="J525" i="44"/>
  <c r="J1106" i="44" s="1"/>
  <c r="K1106" i="44"/>
  <c r="J468" i="44"/>
  <c r="J1049" i="44" s="1"/>
  <c r="K1049" i="44"/>
  <c r="O357" i="44"/>
  <c r="O938" i="44" s="1"/>
  <c r="J286" i="44"/>
  <c r="J867" i="44" s="1"/>
  <c r="K867" i="44"/>
  <c r="J88" i="44"/>
  <c r="J669" i="44" s="1"/>
  <c r="K669" i="44"/>
  <c r="Q271" i="44"/>
  <c r="Q852" i="44" s="1"/>
  <c r="O402" i="44"/>
  <c r="O983" i="44" s="1"/>
  <c r="J119" i="44"/>
  <c r="J700" i="44" s="1"/>
  <c r="K700" i="44"/>
  <c r="J269" i="44"/>
  <c r="J850" i="44" s="1"/>
  <c r="K850" i="44"/>
  <c r="J232" i="44"/>
  <c r="J813" i="44" s="1"/>
  <c r="K813" i="44"/>
  <c r="J271" i="44"/>
  <c r="J852" i="44" s="1"/>
  <c r="K852" i="44"/>
  <c r="J524" i="44"/>
  <c r="J1105" i="44" s="1"/>
  <c r="K1105" i="44"/>
  <c r="J187" i="44"/>
  <c r="J768" i="44" s="1"/>
  <c r="K768" i="44"/>
  <c r="J452" i="44"/>
  <c r="J1033" i="44" s="1"/>
  <c r="K1033" i="44"/>
  <c r="J414" i="44"/>
  <c r="J995" i="44" s="1"/>
  <c r="K995" i="44"/>
  <c r="J54" i="44"/>
  <c r="J635" i="44" s="1"/>
  <c r="K635" i="44"/>
  <c r="J171" i="44"/>
  <c r="J752" i="44" s="1"/>
  <c r="K752" i="44"/>
  <c r="J116" i="44"/>
  <c r="J697" i="44" s="1"/>
  <c r="K697" i="44"/>
  <c r="J436" i="44"/>
  <c r="J1017" i="44" s="1"/>
  <c r="K1017" i="44"/>
  <c r="J101" i="44"/>
  <c r="J682" i="44" s="1"/>
  <c r="K682" i="44"/>
  <c r="J458" i="44"/>
  <c r="J1039" i="44" s="1"/>
  <c r="K1039" i="44"/>
  <c r="J99" i="44"/>
  <c r="J680" i="44" s="1"/>
  <c r="K680" i="44"/>
  <c r="J455" i="44"/>
  <c r="J1036" i="44" s="1"/>
  <c r="K1036" i="44"/>
  <c r="J332" i="44"/>
  <c r="J913" i="44" s="1"/>
  <c r="K913" i="44"/>
  <c r="J364" i="44"/>
  <c r="J945" i="44" s="1"/>
  <c r="K945" i="44"/>
  <c r="J465" i="44"/>
  <c r="J1046" i="44" s="1"/>
  <c r="K1046" i="44"/>
  <c r="J395" i="44"/>
  <c r="J976" i="44" s="1"/>
  <c r="K976" i="44"/>
  <c r="J383" i="44"/>
  <c r="J964" i="44" s="1"/>
  <c r="K964" i="44"/>
  <c r="J235" i="44"/>
  <c r="J816" i="44" s="1"/>
  <c r="K816" i="44"/>
  <c r="J502" i="44"/>
  <c r="J1083" i="44" s="1"/>
  <c r="K1083" i="44"/>
  <c r="J336" i="44"/>
  <c r="J917" i="44" s="1"/>
  <c r="K917" i="44"/>
  <c r="J505" i="44"/>
  <c r="J1086" i="44" s="1"/>
  <c r="K1086" i="44"/>
  <c r="J113" i="44"/>
  <c r="J694" i="44" s="1"/>
  <c r="K694" i="44"/>
  <c r="J225" i="44"/>
  <c r="J806" i="44" s="1"/>
  <c r="K806" i="44"/>
  <c r="J443" i="44"/>
  <c r="J1024" i="44" s="1"/>
  <c r="K1024" i="44"/>
  <c r="J433" i="44"/>
  <c r="J1014" i="44" s="1"/>
  <c r="K1014" i="44"/>
  <c r="J188" i="44"/>
  <c r="J769" i="44" s="1"/>
  <c r="K769" i="44"/>
  <c r="J237" i="44"/>
  <c r="J818" i="44" s="1"/>
  <c r="K818" i="44"/>
  <c r="J412" i="44"/>
  <c r="J993" i="44" s="1"/>
  <c r="K993" i="44"/>
  <c r="J296" i="44"/>
  <c r="J877" i="44" s="1"/>
  <c r="K877" i="44"/>
  <c r="J114" i="44"/>
  <c r="J695" i="44" s="1"/>
  <c r="K695" i="44"/>
  <c r="J315" i="44"/>
  <c r="J896" i="44" s="1"/>
  <c r="K896" i="44"/>
  <c r="J406" i="44"/>
  <c r="J987" i="44" s="1"/>
  <c r="K987" i="44"/>
  <c r="O271" i="44"/>
  <c r="O852" i="44" s="1"/>
  <c r="Q402" i="44"/>
  <c r="Q983" i="44" s="1"/>
  <c r="J569" i="44"/>
  <c r="J1150" i="44" s="1"/>
  <c r="K1150" i="44"/>
  <c r="J561" i="44"/>
  <c r="J1142" i="44" s="1"/>
  <c r="K1142" i="44"/>
  <c r="J302" i="44"/>
  <c r="J883" i="44" s="1"/>
  <c r="K883" i="44"/>
  <c r="J331" i="44"/>
  <c r="J912" i="44" s="1"/>
  <c r="K912" i="44"/>
  <c r="J410" i="44"/>
  <c r="J991" i="44" s="1"/>
  <c r="K991" i="44"/>
  <c r="J319" i="44"/>
  <c r="J900" i="44" s="1"/>
  <c r="K900" i="44"/>
  <c r="J185" i="44"/>
  <c r="J766" i="44" s="1"/>
  <c r="K766" i="44"/>
  <c r="J361" i="44"/>
  <c r="J942" i="44" s="1"/>
  <c r="K942" i="44"/>
  <c r="J58" i="44"/>
  <c r="J639" i="44" s="1"/>
  <c r="K639" i="44"/>
  <c r="J283" i="44"/>
  <c r="J864" i="44" s="1"/>
  <c r="K864" i="44"/>
  <c r="J294" i="44"/>
  <c r="J875" i="44" s="1"/>
  <c r="K875" i="44"/>
  <c r="J169" i="44"/>
  <c r="J750" i="44" s="1"/>
  <c r="K750" i="44"/>
  <c r="J522" i="44"/>
  <c r="J1103" i="44" s="1"/>
  <c r="K1103" i="44"/>
  <c r="J419" i="44"/>
  <c r="J1000" i="44" s="1"/>
  <c r="K1000" i="44"/>
  <c r="J448" i="44"/>
  <c r="J1029" i="44" s="1"/>
  <c r="K1029" i="44"/>
  <c r="J160" i="44"/>
  <c r="J741" i="44" s="1"/>
  <c r="K741" i="44"/>
  <c r="J337" i="44"/>
  <c r="J918" i="44" s="1"/>
  <c r="K918" i="44"/>
  <c r="J386" i="44"/>
  <c r="J967" i="44" s="1"/>
  <c r="K967" i="44"/>
  <c r="J281" i="44"/>
  <c r="J862" i="44" s="1"/>
  <c r="K862" i="44"/>
  <c r="J520" i="44"/>
  <c r="J1101" i="44" s="1"/>
  <c r="K1101" i="44"/>
  <c r="J322" i="44"/>
  <c r="J903" i="44" s="1"/>
  <c r="K903" i="44"/>
  <c r="J400" i="44"/>
  <c r="J981" i="44" s="1"/>
  <c r="K981" i="44"/>
  <c r="J276" i="44"/>
  <c r="J857" i="44" s="1"/>
  <c r="K857" i="44"/>
  <c r="J398" i="44"/>
  <c r="J979" i="44" s="1"/>
  <c r="K979" i="44"/>
  <c r="J401" i="44"/>
  <c r="J982" i="44" s="1"/>
  <c r="K982" i="44"/>
  <c r="J464" i="44"/>
  <c r="J1045" i="44" s="1"/>
  <c r="K1045" i="44"/>
  <c r="J59" i="44"/>
  <c r="J640" i="44" s="1"/>
  <c r="K640" i="44"/>
  <c r="O521" i="44"/>
  <c r="O1102" i="44" s="1"/>
  <c r="J564" i="44"/>
  <c r="J1145" i="44" s="1"/>
  <c r="K1145" i="44"/>
  <c r="J230" i="44"/>
  <c r="J811" i="44" s="1"/>
  <c r="K811" i="44"/>
  <c r="J44" i="44"/>
  <c r="J625" i="44" s="1"/>
  <c r="K625" i="44"/>
  <c r="J352" i="44"/>
  <c r="J933" i="44" s="1"/>
  <c r="K933" i="44"/>
  <c r="J79" i="44"/>
  <c r="J660" i="44" s="1"/>
  <c r="K660" i="44"/>
  <c r="O276" i="44"/>
  <c r="O857" i="44" s="1"/>
  <c r="J34" i="44"/>
  <c r="J615" i="44" s="1"/>
  <c r="K615" i="44"/>
  <c r="J282" i="44"/>
  <c r="J863" i="44" s="1"/>
  <c r="K863" i="44"/>
  <c r="J224" i="44"/>
  <c r="J805" i="44" s="1"/>
  <c r="K805" i="44"/>
  <c r="J71" i="44"/>
  <c r="J652" i="44" s="1"/>
  <c r="K652" i="44"/>
  <c r="J49" i="44"/>
  <c r="J630" i="44" s="1"/>
  <c r="K630" i="44"/>
  <c r="J512" i="44"/>
  <c r="J1093" i="44" s="1"/>
  <c r="K1093" i="44"/>
  <c r="J572" i="44"/>
  <c r="J1153" i="44" s="1"/>
  <c r="K1153" i="44"/>
  <c r="J346" i="44"/>
  <c r="J927" i="44" s="1"/>
  <c r="K927" i="44"/>
  <c r="J32" i="44"/>
  <c r="J613" i="44" s="1"/>
  <c r="K613" i="44"/>
  <c r="J128" i="44"/>
  <c r="J709" i="44" s="1"/>
  <c r="K709" i="44"/>
  <c r="J37" i="44"/>
  <c r="J618" i="44" s="1"/>
  <c r="K618" i="44"/>
  <c r="J451" i="44"/>
  <c r="J1032" i="44" s="1"/>
  <c r="K1032" i="44"/>
  <c r="J394" i="44"/>
  <c r="J975" i="44" s="1"/>
  <c r="K975" i="44"/>
  <c r="J365" i="44"/>
  <c r="J946" i="44" s="1"/>
  <c r="K946" i="44"/>
  <c r="J325" i="44"/>
  <c r="J906" i="44" s="1"/>
  <c r="K906" i="44"/>
  <c r="J477" i="44"/>
  <c r="J1058" i="44" s="1"/>
  <c r="K1058" i="44"/>
  <c r="J159" i="44"/>
  <c r="J740" i="44" s="1"/>
  <c r="K740" i="44"/>
  <c r="J570" i="44"/>
  <c r="J1151" i="44" s="1"/>
  <c r="K1151" i="44"/>
  <c r="J418" i="44"/>
  <c r="J999" i="44" s="1"/>
  <c r="K999" i="44"/>
  <c r="J438" i="44"/>
  <c r="J1019" i="44" s="1"/>
  <c r="K1019" i="44"/>
  <c r="J158" i="44"/>
  <c r="J739" i="44" s="1"/>
  <c r="K739" i="44"/>
  <c r="J321" i="44"/>
  <c r="J902" i="44" s="1"/>
  <c r="K902" i="44"/>
  <c r="Q276" i="44"/>
  <c r="Q857" i="44" s="1"/>
  <c r="J472" i="44"/>
  <c r="J1053" i="44" s="1"/>
  <c r="K1053" i="44"/>
  <c r="J354" i="44"/>
  <c r="J935" i="44" s="1"/>
  <c r="K935" i="44"/>
  <c r="J372" i="44"/>
  <c r="J953" i="44" s="1"/>
  <c r="K953" i="44"/>
  <c r="O515" i="44"/>
  <c r="O1096" i="44" s="1"/>
  <c r="Q346" i="44"/>
  <c r="Q927" i="44" s="1"/>
  <c r="J309" i="44"/>
  <c r="J890" i="44" s="1"/>
  <c r="K890" i="44"/>
  <c r="J81" i="44"/>
  <c r="J662" i="44" s="1"/>
  <c r="K662" i="44"/>
  <c r="J355" i="44"/>
  <c r="J936" i="44" s="1"/>
  <c r="K936" i="44"/>
  <c r="J28" i="44"/>
  <c r="J609" i="44" s="1"/>
  <c r="K609" i="44"/>
  <c r="J415" i="44"/>
  <c r="J996" i="44" s="1"/>
  <c r="K996" i="44"/>
  <c r="J328" i="44"/>
  <c r="J909" i="44" s="1"/>
  <c r="K909" i="44"/>
  <c r="J491" i="44"/>
  <c r="J1072" i="44" s="1"/>
  <c r="K1072" i="44"/>
  <c r="J98" i="44"/>
  <c r="J679" i="44" s="1"/>
  <c r="K679" i="44"/>
  <c r="J45" i="44"/>
  <c r="J626" i="44" s="1"/>
  <c r="K626" i="44"/>
  <c r="J444" i="44"/>
  <c r="J1025" i="44" s="1"/>
  <c r="K1025" i="44"/>
  <c r="Q515" i="44"/>
  <c r="Q1096" i="44" s="1"/>
  <c r="O431" i="44"/>
  <c r="O1012" i="44" s="1"/>
  <c r="O346" i="44"/>
  <c r="O927" i="44" s="1"/>
  <c r="J36" i="44"/>
  <c r="J617" i="44" s="1"/>
  <c r="K617" i="44"/>
  <c r="J310" i="44"/>
  <c r="J891" i="44" s="1"/>
  <c r="K891" i="44"/>
  <c r="J476" i="44"/>
  <c r="J1057" i="44" s="1"/>
  <c r="K1057" i="44"/>
  <c r="J463" i="44"/>
  <c r="J1044" i="44" s="1"/>
  <c r="K1044" i="44"/>
  <c r="J449" i="44"/>
  <c r="J1030" i="44" s="1"/>
  <c r="K1030" i="44"/>
  <c r="O414" i="44"/>
  <c r="O995" i="44" s="1"/>
  <c r="J170" i="44"/>
  <c r="J751" i="44" s="1"/>
  <c r="K751" i="44"/>
  <c r="J311" i="44"/>
  <c r="J892" i="44" s="1"/>
  <c r="J1293" i="44" s="1"/>
  <c r="K892" i="44"/>
  <c r="J511" i="44"/>
  <c r="J1092" i="44" s="1"/>
  <c r="K1092" i="44"/>
  <c r="J110" i="44"/>
  <c r="J691" i="44" s="1"/>
  <c r="K691" i="44"/>
  <c r="J480" i="44"/>
  <c r="J1061" i="44" s="1"/>
  <c r="K1061" i="44"/>
  <c r="J39" i="44"/>
  <c r="J620" i="44" s="1"/>
  <c r="K620" i="44"/>
  <c r="J467" i="44"/>
  <c r="J1048" i="44" s="1"/>
  <c r="K1048" i="44"/>
  <c r="J151" i="44"/>
  <c r="J732" i="44" s="1"/>
  <c r="K732" i="44"/>
  <c r="J388" i="44"/>
  <c r="J969" i="44" s="1"/>
  <c r="K969" i="44"/>
  <c r="J345" i="44"/>
  <c r="J926" i="44" s="1"/>
  <c r="K926" i="44"/>
  <c r="J274" i="44"/>
  <c r="J855" i="44" s="1"/>
  <c r="K855" i="44"/>
  <c r="J229" i="44"/>
  <c r="J810" i="44" s="1"/>
  <c r="K810" i="44"/>
  <c r="J150" i="44"/>
  <c r="J731" i="44" s="1"/>
  <c r="K731" i="44"/>
  <c r="J510" i="44"/>
  <c r="J1091" i="44" s="1"/>
  <c r="K1091" i="44"/>
  <c r="J172" i="44"/>
  <c r="J753" i="44" s="1"/>
  <c r="K753" i="44"/>
  <c r="J492" i="44"/>
  <c r="J1073" i="44" s="1"/>
  <c r="K1073" i="44"/>
  <c r="J349" i="44"/>
  <c r="J930" i="44" s="1"/>
  <c r="K930" i="44"/>
  <c r="J217" i="44"/>
  <c r="J798" i="44" s="1"/>
  <c r="K798" i="44"/>
  <c r="O15" i="44"/>
  <c r="O596" i="44" s="1"/>
  <c r="J295" i="44"/>
  <c r="J876" i="44" s="1"/>
  <c r="K876" i="44"/>
  <c r="J66" i="44"/>
  <c r="J647" i="44" s="1"/>
  <c r="K647" i="44"/>
  <c r="J348" i="44"/>
  <c r="J929" i="44" s="1"/>
  <c r="K929" i="44"/>
  <c r="J341" i="44"/>
  <c r="J922" i="44" s="1"/>
  <c r="K922" i="44"/>
  <c r="J47" i="44"/>
  <c r="J628" i="44" s="1"/>
  <c r="K628" i="44"/>
  <c r="J317" i="44"/>
  <c r="J898" i="44" s="1"/>
  <c r="K898" i="44"/>
  <c r="J193" i="44"/>
  <c r="J774" i="44" s="1"/>
  <c r="J1319" i="44" s="1"/>
  <c r="K774" i="44"/>
  <c r="J437" i="44"/>
  <c r="J1018" i="44" s="1"/>
  <c r="K1018" i="44"/>
  <c r="J397" i="44"/>
  <c r="J978" i="44" s="1"/>
  <c r="K978" i="44"/>
  <c r="J313" i="44"/>
  <c r="J894" i="44" s="1"/>
  <c r="K894" i="44"/>
  <c r="J275" i="44"/>
  <c r="J856" i="44" s="1"/>
  <c r="K856" i="44"/>
  <c r="J439" i="44"/>
  <c r="J1020" i="44" s="1"/>
  <c r="K1020" i="44"/>
  <c r="J221" i="44"/>
  <c r="J802" i="44" s="1"/>
  <c r="K802" i="44"/>
  <c r="J186" i="44"/>
  <c r="J767" i="44" s="1"/>
  <c r="K767" i="44"/>
  <c r="J287" i="44"/>
  <c r="J868" i="44" s="1"/>
  <c r="K868" i="44"/>
  <c r="J77" i="44"/>
  <c r="J658" i="44" s="1"/>
  <c r="K658" i="44"/>
  <c r="J96" i="44"/>
  <c r="J677" i="44" s="1"/>
  <c r="K677" i="44"/>
  <c r="J454" i="44"/>
  <c r="J1035" i="44" s="1"/>
  <c r="K1035" i="44"/>
  <c r="I1246" i="44"/>
  <c r="J343" i="44"/>
  <c r="J924" i="44" s="1"/>
  <c r="K924" i="44"/>
  <c r="J504" i="44"/>
  <c r="J1085" i="44" s="1"/>
  <c r="K1085" i="44"/>
  <c r="J312" i="44"/>
  <c r="J893" i="44" s="1"/>
  <c r="K893" i="44"/>
  <c r="J423" i="44"/>
  <c r="J1004" i="44" s="1"/>
  <c r="K1004" i="44"/>
  <c r="J209" i="44"/>
  <c r="J790" i="44" s="1"/>
  <c r="J204" i="44"/>
  <c r="J565" i="44"/>
  <c r="J1146" i="44" s="1"/>
  <c r="K1146" i="44"/>
  <c r="Q485" i="44"/>
  <c r="Q1066" i="44" s="1"/>
  <c r="O165" i="44"/>
  <c r="O746" i="44" s="1"/>
  <c r="O388" i="44"/>
  <c r="O969" i="44" s="1"/>
  <c r="J305" i="44"/>
  <c r="J886" i="44" s="1"/>
  <c r="K886" i="44"/>
  <c r="J571" i="44"/>
  <c r="J1152" i="44" s="1"/>
  <c r="K1152" i="44"/>
  <c r="J481" i="44"/>
  <c r="J1062" i="44" s="1"/>
  <c r="K1062" i="44"/>
  <c r="J475" i="44"/>
  <c r="J1056" i="44" s="1"/>
  <c r="K1056" i="44"/>
  <c r="J166" i="44"/>
  <c r="J747" i="44" s="1"/>
  <c r="K747" i="44"/>
  <c r="J91" i="44"/>
  <c r="J672" i="44" s="1"/>
  <c r="K672" i="44"/>
  <c r="J33" i="44"/>
  <c r="J614" i="44" s="1"/>
  <c r="K614" i="44"/>
  <c r="J280" i="44"/>
  <c r="J861" i="44" s="1"/>
  <c r="K861" i="44"/>
  <c r="J144" i="44"/>
  <c r="J725" i="44" s="1"/>
  <c r="K725" i="44"/>
  <c r="J558" i="44"/>
  <c r="J1139" i="44" s="1"/>
  <c r="K1139" i="44"/>
  <c r="J392" i="44"/>
  <c r="J973" i="44" s="1"/>
  <c r="K973" i="44"/>
  <c r="J496" i="44"/>
  <c r="J1077" i="44" s="1"/>
  <c r="K1077" i="44"/>
  <c r="J440" i="44"/>
  <c r="J1021" i="44" s="1"/>
  <c r="K1021" i="44"/>
  <c r="J223" i="44"/>
  <c r="J804" i="44" s="1"/>
  <c r="K804" i="44"/>
  <c r="J273" i="44"/>
  <c r="J854" i="44" s="1"/>
  <c r="K854" i="44"/>
  <c r="J61" i="44"/>
  <c r="J642" i="44" s="1"/>
  <c r="K642" i="44"/>
  <c r="J215" i="44"/>
  <c r="J796" i="44" s="1"/>
  <c r="K796" i="44"/>
  <c r="J42" i="44"/>
  <c r="J623" i="44" s="1"/>
  <c r="K623" i="44"/>
  <c r="J530" i="44"/>
  <c r="J1111" i="44" s="1"/>
  <c r="K1111" i="44"/>
  <c r="J499" i="44"/>
  <c r="J1080" i="44" s="1"/>
  <c r="K1080" i="44"/>
  <c r="J478" i="44"/>
  <c r="J1059" i="44" s="1"/>
  <c r="K1059" i="44"/>
  <c r="J376" i="44"/>
  <c r="J957" i="44" s="1"/>
  <c r="K957" i="44"/>
  <c r="J359" i="44"/>
  <c r="J940" i="44" s="1"/>
  <c r="K940" i="44"/>
  <c r="J358" i="44"/>
  <c r="J939" i="44" s="1"/>
  <c r="K939" i="44"/>
  <c r="J93" i="44"/>
  <c r="J674" i="44" s="1"/>
  <c r="K674" i="44"/>
  <c r="J531" i="44"/>
  <c r="J1112" i="44" s="1"/>
  <c r="K1112" i="44"/>
  <c r="J434" i="44"/>
  <c r="J1015" i="44" s="1"/>
  <c r="K1015" i="44"/>
  <c r="J112" i="44"/>
  <c r="J693" i="44" s="1"/>
  <c r="K693" i="44"/>
  <c r="J405" i="44"/>
  <c r="J986" i="44" s="1"/>
  <c r="K986" i="44"/>
  <c r="J574" i="44"/>
  <c r="J1155" i="44" s="1"/>
  <c r="K1155" i="44"/>
  <c r="J167" i="44"/>
  <c r="J748" i="44" s="1"/>
  <c r="K748" i="44"/>
  <c r="J396" i="44"/>
  <c r="J977" i="44" s="1"/>
  <c r="K977" i="44"/>
  <c r="J368" i="44"/>
  <c r="J949" i="44" s="1"/>
  <c r="K949" i="44"/>
  <c r="J453" i="44"/>
  <c r="J1034" i="44" s="1"/>
  <c r="K1034" i="44"/>
  <c r="J327" i="44"/>
  <c r="J908" i="44" s="1"/>
  <c r="K908" i="44"/>
  <c r="J389" i="44"/>
  <c r="J970" i="44" s="1"/>
  <c r="K970" i="44"/>
  <c r="J181" i="44"/>
  <c r="J762" i="44" s="1"/>
  <c r="K762" i="44"/>
  <c r="J363" i="44"/>
  <c r="J944" i="44" s="1"/>
  <c r="K944" i="44"/>
  <c r="J30" i="44"/>
  <c r="J611" i="44" s="1"/>
  <c r="K611" i="44"/>
  <c r="O317" i="44"/>
  <c r="O898" i="44" s="1"/>
  <c r="J285" i="44"/>
  <c r="J866" i="44" s="1"/>
  <c r="K866" i="44"/>
  <c r="J494" i="44"/>
  <c r="J1075" i="44" s="1"/>
  <c r="K1075" i="44"/>
  <c r="J479" i="44"/>
  <c r="J1060" i="44" s="1"/>
  <c r="K1060" i="44"/>
  <c r="J360" i="44"/>
  <c r="J941" i="44" s="1"/>
  <c r="K941" i="44"/>
  <c r="J318" i="44"/>
  <c r="J899" i="44" s="1"/>
  <c r="K899" i="44"/>
  <c r="J428" i="44"/>
  <c r="J1009" i="44" s="1"/>
  <c r="K1009" i="44"/>
  <c r="J427" i="44"/>
  <c r="J1008" i="44" s="1"/>
  <c r="K1008" i="44"/>
  <c r="J108" i="44"/>
  <c r="J689" i="44" s="1"/>
  <c r="K689" i="44"/>
  <c r="J393" i="44"/>
  <c r="J974" i="44" s="1"/>
  <c r="K974" i="44"/>
  <c r="J379" i="44"/>
  <c r="J960" i="44" s="1"/>
  <c r="K960" i="44"/>
  <c r="J407" i="44"/>
  <c r="J988" i="44" s="1"/>
  <c r="K988" i="44"/>
  <c r="J409" i="44"/>
  <c r="J990" i="44" s="1"/>
  <c r="K990" i="44"/>
  <c r="J514" i="44"/>
  <c r="J1095" i="44" s="1"/>
  <c r="K1095" i="44"/>
  <c r="J303" i="44"/>
  <c r="J884" i="44" s="1"/>
  <c r="K884" i="44"/>
  <c r="J178" i="44"/>
  <c r="J759" i="44" s="1"/>
  <c r="K759" i="44"/>
  <c r="J521" i="44"/>
  <c r="J1102" i="44" s="1"/>
  <c r="K1102" i="44"/>
  <c r="J556" i="44"/>
  <c r="J1137" i="44" s="1"/>
  <c r="K1137" i="44"/>
  <c r="J333" i="44"/>
  <c r="J914" i="44" s="1"/>
  <c r="K914" i="44"/>
  <c r="J578" i="44"/>
  <c r="J1159" i="44" s="1"/>
  <c r="K1159" i="44"/>
  <c r="J526" i="44"/>
  <c r="J1107" i="44" s="1"/>
  <c r="K1107" i="44"/>
  <c r="J180" i="44"/>
  <c r="J761" i="44" s="1"/>
  <c r="K761" i="44"/>
  <c r="J362" i="44"/>
  <c r="J943" i="44" s="1"/>
  <c r="K943" i="44"/>
  <c r="J417" i="44"/>
  <c r="J998" i="44" s="1"/>
  <c r="K998" i="44"/>
  <c r="J425" i="44"/>
  <c r="J1006" i="44" s="1"/>
  <c r="K1006" i="44"/>
  <c r="J568" i="44"/>
  <c r="J1149" i="44" s="1"/>
  <c r="K1149" i="44"/>
  <c r="J390" i="44"/>
  <c r="J971" i="44" s="1"/>
  <c r="K971" i="44"/>
  <c r="J371" i="44"/>
  <c r="J952" i="44" s="1"/>
  <c r="K952" i="44"/>
  <c r="J320" i="44"/>
  <c r="J901" i="44" s="1"/>
  <c r="K901" i="44"/>
  <c r="K1278" i="44" s="1"/>
  <c r="J94" i="44"/>
  <c r="J675" i="44" s="1"/>
  <c r="K675" i="44"/>
  <c r="J148" i="44"/>
  <c r="J729" i="44" s="1"/>
  <c r="K729" i="44"/>
  <c r="J350" i="44"/>
  <c r="J931" i="44" s="1"/>
  <c r="K931" i="44"/>
  <c r="J277" i="44"/>
  <c r="J858" i="44" s="1"/>
  <c r="K858" i="44"/>
  <c r="J83" i="44"/>
  <c r="J664" i="44" s="1"/>
  <c r="K664" i="44"/>
  <c r="J31" i="44"/>
  <c r="J612" i="44" s="1"/>
  <c r="K612" i="44"/>
  <c r="J529" i="44"/>
  <c r="J1110" i="44" s="1"/>
  <c r="K1110" i="44"/>
  <c r="J298" i="44"/>
  <c r="J879" i="44" s="1"/>
  <c r="K879" i="44"/>
  <c r="J162" i="44"/>
  <c r="J743" i="44" s="1"/>
  <c r="K743" i="44"/>
  <c r="J442" i="44"/>
  <c r="J1023" i="44" s="1"/>
  <c r="K1023" i="44"/>
  <c r="J460" i="44"/>
  <c r="J1041" i="44" s="1"/>
  <c r="K1041" i="44"/>
  <c r="J293" i="44"/>
  <c r="J874" i="44" s="1"/>
  <c r="K874" i="44"/>
  <c r="J156" i="44"/>
  <c r="J737" i="44" s="1"/>
  <c r="K737" i="44"/>
  <c r="Q521" i="44"/>
  <c r="Q1102" i="44" s="1"/>
  <c r="J222" i="44"/>
  <c r="J803" i="44" s="1"/>
  <c r="K803" i="44"/>
  <c r="J416" i="44"/>
  <c r="J997" i="44" s="1"/>
  <c r="K997" i="44"/>
  <c r="J429" i="44"/>
  <c r="J1010" i="44" s="1"/>
  <c r="K1010" i="44"/>
  <c r="J107" i="44"/>
  <c r="J688" i="44" s="1"/>
  <c r="K688" i="44"/>
  <c r="J411" i="44"/>
  <c r="J992" i="44" s="1"/>
  <c r="K992" i="44"/>
  <c r="J80" i="44"/>
  <c r="J661" i="44" s="1"/>
  <c r="K661" i="44"/>
  <c r="J420" i="44"/>
  <c r="J1001" i="44" s="1"/>
  <c r="K1001" i="44"/>
  <c r="J51" i="44"/>
  <c r="J632" i="44" s="1"/>
  <c r="K632" i="44"/>
  <c r="J43" i="44"/>
  <c r="J624" i="44" s="1"/>
  <c r="K624" i="44"/>
  <c r="J373" i="44"/>
  <c r="J954" i="44" s="1"/>
  <c r="K954" i="44"/>
  <c r="J304" i="44"/>
  <c r="J885" i="44" s="1"/>
  <c r="K885" i="44"/>
  <c r="J516" i="44"/>
  <c r="J1097" i="44" s="1"/>
  <c r="K1097" i="44"/>
  <c r="J445" i="44"/>
  <c r="J1026" i="44" s="1"/>
  <c r="K1026" i="44"/>
  <c r="J370" i="44"/>
  <c r="J951" i="44" s="1"/>
  <c r="K951" i="44"/>
  <c r="J424" i="44"/>
  <c r="J1005" i="44" s="1"/>
  <c r="K1005" i="44"/>
  <c r="J123" i="44"/>
  <c r="J704" i="44" s="1"/>
  <c r="K704" i="44"/>
  <c r="J195" i="44"/>
  <c r="J776" i="44" s="1"/>
  <c r="K776" i="44"/>
  <c r="J356" i="44"/>
  <c r="J937" i="44" s="1"/>
  <c r="K937" i="44"/>
  <c r="J557" i="44"/>
  <c r="J1138" i="44" s="1"/>
  <c r="K1138" i="44"/>
  <c r="J52" i="44"/>
  <c r="J633" i="44" s="1"/>
  <c r="Q388" i="44"/>
  <c r="Q969" i="44" s="1"/>
  <c r="J326" i="44"/>
  <c r="J907" i="44" s="1"/>
  <c r="J1284" i="44" s="1"/>
  <c r="K907" i="44"/>
  <c r="J194" i="44"/>
  <c r="J775" i="44" s="1"/>
  <c r="K775" i="44"/>
  <c r="J314" i="44"/>
  <c r="J895" i="44" s="1"/>
  <c r="K895" i="44"/>
  <c r="J351" i="44"/>
  <c r="J932" i="44" s="1"/>
  <c r="K932" i="44"/>
  <c r="J413" i="44"/>
  <c r="J994" i="44" s="1"/>
  <c r="K994" i="44"/>
  <c r="J335" i="44"/>
  <c r="J916" i="44" s="1"/>
  <c r="K916" i="44"/>
  <c r="O308" i="44"/>
  <c r="O889" i="44" s="1"/>
  <c r="J559" i="44"/>
  <c r="J1140" i="44" s="1"/>
  <c r="K1140" i="44"/>
  <c r="J501" i="44"/>
  <c r="J1082" i="44" s="1"/>
  <c r="K1082" i="44"/>
  <c r="J103" i="44"/>
  <c r="J684" i="44" s="1"/>
  <c r="K684" i="44"/>
  <c r="J334" i="44"/>
  <c r="J915" i="44" s="1"/>
  <c r="J1292" i="44" s="1"/>
  <c r="K915" i="44"/>
  <c r="J135" i="44"/>
  <c r="J716" i="44" s="1"/>
  <c r="J238" i="44"/>
  <c r="J819" i="44" s="1"/>
  <c r="K819" i="44"/>
  <c r="J190" i="44"/>
  <c r="J771" i="44" s="1"/>
  <c r="K771" i="44"/>
  <c r="J450" i="44"/>
  <c r="J1031" i="44" s="1"/>
  <c r="K1031" i="44"/>
  <c r="J231" i="44"/>
  <c r="J812" i="44" s="1"/>
  <c r="K812" i="44"/>
  <c r="J63" i="44"/>
  <c r="J644" i="44" s="1"/>
  <c r="K644" i="44"/>
  <c r="J164" i="44"/>
  <c r="J745" i="44" s="1"/>
  <c r="K745" i="44"/>
  <c r="J471" i="44"/>
  <c r="J1052" i="44" s="1"/>
  <c r="K1052" i="44"/>
  <c r="J402" i="44"/>
  <c r="J983" i="44" s="1"/>
  <c r="K983" i="44"/>
  <c r="J154" i="44"/>
  <c r="J735" i="44" s="1"/>
  <c r="K735" i="44"/>
  <c r="J272" i="44"/>
  <c r="J853" i="44" s="1"/>
  <c r="K853" i="44"/>
  <c r="J575" i="44"/>
  <c r="J1156" i="44" s="1"/>
  <c r="K1156" i="44"/>
  <c r="J381" i="44"/>
  <c r="J962" i="44" s="1"/>
  <c r="K962" i="44"/>
  <c r="J117" i="44"/>
  <c r="J698" i="44" s="1"/>
  <c r="K698" i="44"/>
  <c r="J441" i="44"/>
  <c r="J1022" i="44" s="1"/>
  <c r="K1022" i="44"/>
  <c r="J384" i="44"/>
  <c r="J965" i="44" s="1"/>
  <c r="K965" i="44"/>
  <c r="J184" i="44"/>
  <c r="J765" i="44" s="1"/>
  <c r="K765" i="44"/>
  <c r="Q317" i="44"/>
  <c r="Q898" i="44" s="1"/>
  <c r="J344" i="44"/>
  <c r="J925" i="44" s="1"/>
  <c r="K925" i="44"/>
  <c r="J577" i="44"/>
  <c r="J1158" i="44" s="1"/>
  <c r="K1158" i="44"/>
  <c r="J482" i="44"/>
  <c r="J1063" i="44" s="1"/>
  <c r="K1063" i="44"/>
  <c r="J243" i="44"/>
  <c r="J824" i="44" s="1"/>
  <c r="K824" i="44"/>
  <c r="J339" i="44"/>
  <c r="J920" i="44" s="1"/>
  <c r="K920" i="44"/>
  <c r="Q357" i="44"/>
  <c r="Q938" i="44" s="1"/>
  <c r="J149" i="44"/>
  <c r="J730" i="44" s="1"/>
  <c r="K730" i="44"/>
  <c r="J408" i="44"/>
  <c r="J989" i="44" s="1"/>
  <c r="K989" i="44"/>
  <c r="J299" i="44"/>
  <c r="J880" i="44" s="1"/>
  <c r="K880" i="44"/>
  <c r="J89" i="44"/>
  <c r="J670" i="44" s="1"/>
  <c r="K670" i="44"/>
  <c r="J289" i="44"/>
  <c r="J870" i="44" s="1"/>
  <c r="K870" i="44"/>
  <c r="J176" i="44"/>
  <c r="J757" i="44" s="1"/>
  <c r="K757" i="44"/>
  <c r="Q146" i="44"/>
  <c r="Q727" i="44" s="1"/>
  <c r="J385" i="44"/>
  <c r="J966" i="44" s="1"/>
  <c r="K966" i="44"/>
  <c r="J391" i="44"/>
  <c r="J972" i="44" s="1"/>
  <c r="K972" i="44"/>
  <c r="J183" i="44"/>
  <c r="J764" i="44" s="1"/>
  <c r="J1309" i="44" s="1"/>
  <c r="K764" i="44"/>
  <c r="K1309" i="44" s="1"/>
  <c r="J227" i="44"/>
  <c r="J808" i="44" s="1"/>
  <c r="K808" i="44"/>
  <c r="J175" i="44"/>
  <c r="J756" i="44" s="1"/>
  <c r="K756" i="44"/>
  <c r="J46" i="44"/>
  <c r="J627" i="44" s="1"/>
  <c r="K627" i="44"/>
  <c r="J488" i="44"/>
  <c r="J1069" i="44" s="1"/>
  <c r="K1069" i="44"/>
  <c r="J369" i="44"/>
  <c r="J950" i="44" s="1"/>
  <c r="K950" i="44"/>
  <c r="O436" i="44"/>
  <c r="O1017" i="44" s="1"/>
  <c r="Q374" i="44"/>
  <c r="Q955" i="44" s="1"/>
  <c r="Q350" i="44"/>
  <c r="Q931" i="44" s="1"/>
  <c r="J387" i="44"/>
  <c r="J968" i="44" s="1"/>
  <c r="K968" i="44"/>
  <c r="J378" i="44"/>
  <c r="J959" i="44" s="1"/>
  <c r="K959" i="44"/>
  <c r="J432" i="44"/>
  <c r="J1013" i="44" s="1"/>
  <c r="K1013" i="44"/>
  <c r="J109" i="44"/>
  <c r="J690" i="44" s="1"/>
  <c r="K690" i="44"/>
  <c r="J122" i="44"/>
  <c r="J703" i="44" s="1"/>
  <c r="K703" i="44"/>
  <c r="J233" i="44"/>
  <c r="J814" i="44" s="1"/>
  <c r="K814" i="44"/>
  <c r="J202" i="44"/>
  <c r="J783" i="44" s="1"/>
  <c r="K783" i="44"/>
  <c r="J291" i="44"/>
  <c r="J872" i="44" s="1"/>
  <c r="K872" i="44"/>
  <c r="J527" i="44"/>
  <c r="J1108" i="44" s="1"/>
  <c r="K1108" i="44"/>
  <c r="J62" i="44"/>
  <c r="J643" i="44" s="1"/>
  <c r="K643" i="44"/>
  <c r="J87" i="44"/>
  <c r="J668" i="44" s="1"/>
  <c r="K668" i="44"/>
  <c r="J509" i="44"/>
  <c r="J1090" i="44" s="1"/>
  <c r="K1090" i="44"/>
  <c r="J573" i="44"/>
  <c r="J1154" i="44" s="1"/>
  <c r="K1154" i="44"/>
  <c r="J268" i="44"/>
  <c r="J849" i="44" s="1"/>
  <c r="K849" i="44"/>
  <c r="J430" i="44"/>
  <c r="J1011" i="44" s="1"/>
  <c r="K1011" i="44"/>
  <c r="J456" i="44"/>
  <c r="J1037" i="44" s="1"/>
  <c r="K1037" i="44"/>
  <c r="J579" i="44"/>
  <c r="J1160" i="44" s="1"/>
  <c r="K1160" i="44"/>
  <c r="J316" i="44"/>
  <c r="J897" i="44" s="1"/>
  <c r="J1274" i="44" s="1"/>
  <c r="K897" i="44"/>
  <c r="K1274" i="44" s="1"/>
  <c r="J182" i="44"/>
  <c r="J763" i="44" s="1"/>
  <c r="K763" i="44"/>
  <c r="J357" i="44"/>
  <c r="J938" i="44" s="1"/>
  <c r="K938" i="44"/>
  <c r="J40" i="44"/>
  <c r="J621" i="44" s="1"/>
  <c r="K621" i="44"/>
  <c r="Q308" i="44"/>
  <c r="Q889" i="44" s="1"/>
  <c r="Q499" i="44"/>
  <c r="Q1080" i="44" s="1"/>
  <c r="J503" i="44"/>
  <c r="J1084" i="44" s="1"/>
  <c r="K1084" i="44"/>
  <c r="J435" i="44"/>
  <c r="J1016" i="44" s="1"/>
  <c r="K1016" i="44"/>
  <c r="J41" i="44"/>
  <c r="J622" i="44" s="1"/>
  <c r="K622" i="44"/>
  <c r="J106" i="44"/>
  <c r="J687" i="44" s="1"/>
  <c r="K687" i="44"/>
  <c r="J279" i="44"/>
  <c r="J860" i="44" s="1"/>
  <c r="K860" i="44"/>
  <c r="J461" i="44"/>
  <c r="J1042" i="44" s="1"/>
  <c r="K1042" i="44"/>
  <c r="J143" i="44"/>
  <c r="J724" i="44" s="1"/>
  <c r="K724" i="44"/>
  <c r="O77" i="44"/>
  <c r="O658" i="44" s="1"/>
  <c r="J297" i="44"/>
  <c r="J878" i="44" s="1"/>
  <c r="K878" i="44"/>
  <c r="J498" i="44"/>
  <c r="J1079" i="44" s="1"/>
  <c r="K1079" i="44"/>
  <c r="J163" i="44"/>
  <c r="J744" i="44" s="1"/>
  <c r="K744" i="44"/>
  <c r="J366" i="44"/>
  <c r="J947" i="44" s="1"/>
  <c r="K947" i="44"/>
  <c r="J422" i="44"/>
  <c r="J1003" i="44" s="1"/>
  <c r="K1003" i="44"/>
  <c r="O160" i="44"/>
  <c r="O741" i="44" s="1"/>
  <c r="Q337" i="44"/>
  <c r="Q918" i="44" s="1"/>
  <c r="J50" i="44"/>
  <c r="J631" i="44" s="1"/>
  <c r="K631" i="44"/>
  <c r="J473" i="44"/>
  <c r="J1054" i="44" s="1"/>
  <c r="K1054" i="44"/>
  <c r="J105" i="44"/>
  <c r="J686" i="44" s="1"/>
  <c r="K686" i="44"/>
  <c r="J100" i="44"/>
  <c r="J681" i="44" s="1"/>
  <c r="K681" i="44"/>
  <c r="Q525" i="44"/>
  <c r="Q1106" i="44" s="1"/>
  <c r="Q160" i="44"/>
  <c r="Q741" i="44" s="1"/>
  <c r="Q436" i="44"/>
  <c r="Q1017" i="44" s="1"/>
  <c r="O374" i="44"/>
  <c r="O955" i="44" s="1"/>
  <c r="O337" i="44"/>
  <c r="O918" i="44" s="1"/>
  <c r="J278" i="44"/>
  <c r="J859" i="44" s="1"/>
  <c r="K859" i="44"/>
  <c r="J495" i="44"/>
  <c r="J1076" i="44" s="1"/>
  <c r="K1076" i="44"/>
  <c r="J466" i="44"/>
  <c r="J1047" i="44" s="1"/>
  <c r="K1047" i="44"/>
  <c r="J104" i="44"/>
  <c r="J685" i="44" s="1"/>
  <c r="K685" i="44"/>
  <c r="J566" i="44"/>
  <c r="J1147" i="44" s="1"/>
  <c r="K1147" i="44"/>
  <c r="J403" i="44"/>
  <c r="J984" i="44" s="1"/>
  <c r="K984" i="44"/>
  <c r="Q445" i="44"/>
  <c r="Q1026" i="44" s="1"/>
  <c r="Q365" i="44"/>
  <c r="Q946" i="44" s="1"/>
  <c r="J292" i="44"/>
  <c r="J873" i="44" s="1"/>
  <c r="K873" i="44"/>
  <c r="J288" i="44"/>
  <c r="J869" i="44" s="1"/>
  <c r="K869" i="44"/>
  <c r="J220" i="44"/>
  <c r="J801" i="44" s="1"/>
  <c r="K801" i="44"/>
  <c r="J210" i="44"/>
  <c r="J791" i="44" s="1"/>
  <c r="O556" i="44"/>
  <c r="O1137" i="44" s="1"/>
  <c r="O281" i="44"/>
  <c r="O862" i="44" s="1"/>
  <c r="Q227" i="44"/>
  <c r="Q808" i="44" s="1"/>
  <c r="Q222" i="44"/>
  <c r="Q803" i="44" s="1"/>
  <c r="O484" i="44"/>
  <c r="O1065" i="44" s="1"/>
  <c r="O479" i="44"/>
  <c r="O1060" i="44" s="1"/>
  <c r="Q120" i="44"/>
  <c r="Q701" i="44" s="1"/>
  <c r="Q114" i="44"/>
  <c r="Q695" i="44" s="1"/>
  <c r="O350" i="44"/>
  <c r="O931" i="44" s="1"/>
  <c r="J129" i="44"/>
  <c r="J710" i="44" s="1"/>
  <c r="K710" i="44"/>
  <c r="J308" i="44"/>
  <c r="J889" i="44" s="1"/>
  <c r="K889" i="44"/>
  <c r="J562" i="44"/>
  <c r="J1143" i="44" s="1"/>
  <c r="K1143" i="44"/>
  <c r="J517" i="44"/>
  <c r="J1098" i="44" s="1"/>
  <c r="K1098" i="44"/>
  <c r="J507" i="44"/>
  <c r="J1088" i="44" s="1"/>
  <c r="K1088" i="44"/>
  <c r="J486" i="44"/>
  <c r="J1067" i="44" s="1"/>
  <c r="K1067" i="44"/>
  <c r="J493" i="44"/>
  <c r="J1074" i="44" s="1"/>
  <c r="K1074" i="44"/>
  <c r="J483" i="44"/>
  <c r="J1064" i="44" s="1"/>
  <c r="K1064" i="44"/>
  <c r="J97" i="44"/>
  <c r="J678" i="44" s="1"/>
  <c r="K678" i="44"/>
  <c r="J338" i="44"/>
  <c r="J919" i="44" s="1"/>
  <c r="K919" i="44"/>
  <c r="J189" i="44"/>
  <c r="J770" i="44" s="1"/>
  <c r="K770" i="44"/>
  <c r="J35" i="44"/>
  <c r="J616" i="44" s="1"/>
  <c r="K616" i="44"/>
  <c r="J446" i="44"/>
  <c r="J1027" i="44" s="1"/>
  <c r="K1027" i="44"/>
  <c r="J84" i="44"/>
  <c r="J665" i="44" s="1"/>
  <c r="K665" i="44"/>
  <c r="J137" i="44"/>
  <c r="J718" i="44" s="1"/>
  <c r="K718" i="44"/>
  <c r="J506" i="44"/>
  <c r="J1087" i="44" s="1"/>
  <c r="K1087" i="44"/>
  <c r="J48" i="44"/>
  <c r="J629" i="44" s="1"/>
  <c r="K629" i="44"/>
  <c r="J485" i="44"/>
  <c r="J1066" i="44" s="1"/>
  <c r="K1066" i="44"/>
  <c r="J382" i="44"/>
  <c r="J963" i="44" s="1"/>
  <c r="K963" i="44"/>
  <c r="J173" i="44"/>
  <c r="J754" i="44" s="1"/>
  <c r="K754" i="44"/>
  <c r="J121" i="44"/>
  <c r="J702" i="44" s="1"/>
  <c r="K702" i="44"/>
  <c r="J242" i="44"/>
  <c r="J823" i="44" s="1"/>
  <c r="K823" i="44"/>
  <c r="J470" i="44"/>
  <c r="J1051" i="44" s="1"/>
  <c r="K1051" i="44"/>
  <c r="J377" i="44"/>
  <c r="J958" i="44" s="1"/>
  <c r="K958" i="44"/>
  <c r="J329" i="44"/>
  <c r="J910" i="44" s="1"/>
  <c r="K910" i="44"/>
  <c r="K1287" i="44" s="1"/>
  <c r="J177" i="44"/>
  <c r="J758" i="44" s="1"/>
  <c r="K758" i="44"/>
  <c r="J228" i="44"/>
  <c r="J809" i="44" s="1"/>
  <c r="K809" i="44"/>
  <c r="J270" i="44"/>
  <c r="J851" i="44" s="1"/>
  <c r="K851" i="44"/>
  <c r="O499" i="44"/>
  <c r="O1080" i="44" s="1"/>
  <c r="O146" i="44"/>
  <c r="O727" i="44" s="1"/>
  <c r="J307" i="44"/>
  <c r="J888" i="44" s="1"/>
  <c r="J1289" i="44" s="1"/>
  <c r="K888" i="44"/>
  <c r="K1289" i="44" s="1"/>
  <c r="J508" i="44"/>
  <c r="J1089" i="44" s="1"/>
  <c r="K1089" i="44"/>
  <c r="J340" i="44"/>
  <c r="J921" i="44" s="1"/>
  <c r="K921" i="44"/>
  <c r="J330" i="44"/>
  <c r="J911" i="44" s="1"/>
  <c r="K911" i="44"/>
  <c r="J431" i="44"/>
  <c r="J1012" i="44" s="1"/>
  <c r="K1012" i="44"/>
  <c r="O270" i="44"/>
  <c r="O851" i="44" s="1"/>
  <c r="O525" i="44"/>
  <c r="O1106" i="44" s="1"/>
  <c r="Q77" i="44"/>
  <c r="Q658" i="44" s="1"/>
  <c r="J300" i="44"/>
  <c r="J881" i="44" s="1"/>
  <c r="J1282" i="44" s="1"/>
  <c r="K881" i="44"/>
  <c r="J560" i="44"/>
  <c r="J1141" i="44" s="1"/>
  <c r="K1141" i="44"/>
  <c r="J490" i="44"/>
  <c r="J1071" i="44" s="1"/>
  <c r="K1071" i="44"/>
  <c r="J102" i="44"/>
  <c r="J683" i="44" s="1"/>
  <c r="K683" i="44"/>
  <c r="J179" i="44"/>
  <c r="J760" i="44" s="1"/>
  <c r="K760" i="44"/>
  <c r="J306" i="44"/>
  <c r="J887" i="44" s="1"/>
  <c r="K887" i="44"/>
  <c r="J284" i="44"/>
  <c r="J865" i="44" s="1"/>
  <c r="K865" i="44"/>
  <c r="J519" i="44"/>
  <c r="J1100" i="44" s="1"/>
  <c r="K1100" i="44"/>
  <c r="J489" i="44"/>
  <c r="J1070" i="44" s="1"/>
  <c r="K1070" i="44"/>
  <c r="J323" i="44"/>
  <c r="J904" i="44" s="1"/>
  <c r="K904" i="44"/>
  <c r="J426" i="44"/>
  <c r="J1007" i="44" s="1"/>
  <c r="K1007" i="44"/>
  <c r="J192" i="44"/>
  <c r="J773" i="44" s="1"/>
  <c r="K773" i="44"/>
  <c r="J15" i="44"/>
  <c r="J596" i="44" s="1"/>
  <c r="J111" i="44"/>
  <c r="J692" i="44" s="1"/>
  <c r="K692" i="44"/>
  <c r="Q556" i="44"/>
  <c r="Q1137" i="44" s="1"/>
  <c r="Q281" i="44"/>
  <c r="Q862" i="44" s="1"/>
  <c r="O227" i="44"/>
  <c r="O808" i="44" s="1"/>
  <c r="O222" i="44"/>
  <c r="O803" i="44" s="1"/>
  <c r="Q484" i="44"/>
  <c r="Q1065" i="44" s="1"/>
  <c r="Q479" i="44"/>
  <c r="Q1060" i="44" s="1"/>
  <c r="O425" i="44"/>
  <c r="O1006" i="44" s="1"/>
  <c r="O120" i="44"/>
  <c r="O701" i="44" s="1"/>
  <c r="O114" i="44"/>
  <c r="O695" i="44" s="1"/>
  <c r="O403" i="44"/>
  <c r="O984" i="44" s="1"/>
  <c r="Q319" i="44"/>
  <c r="Q900" i="44" s="1"/>
  <c r="Q49" i="44"/>
  <c r="Q630" i="44" s="1"/>
  <c r="J115" i="44"/>
  <c r="J696" i="44" s="1"/>
  <c r="K696" i="44"/>
  <c r="J26" i="44"/>
  <c r="J607" i="44" s="1"/>
  <c r="K607" i="44"/>
  <c r="J301" i="44"/>
  <c r="J882" i="44" s="1"/>
  <c r="K882" i="44"/>
  <c r="J576" i="44"/>
  <c r="J1157" i="44" s="1"/>
  <c r="K1157" i="44"/>
  <c r="J518" i="44"/>
  <c r="J1099" i="44" s="1"/>
  <c r="K1099" i="44"/>
  <c r="J513" i="44"/>
  <c r="J1094" i="44" s="1"/>
  <c r="K1094" i="44"/>
  <c r="J374" i="44"/>
  <c r="J955" i="44" s="1"/>
  <c r="K955" i="44"/>
  <c r="J342" i="44"/>
  <c r="J923" i="44" s="1"/>
  <c r="K923" i="44"/>
  <c r="J380" i="44"/>
  <c r="J961" i="44" s="1"/>
  <c r="K961" i="44"/>
  <c r="J29" i="44"/>
  <c r="J610" i="44" s="1"/>
  <c r="K610" i="44"/>
  <c r="J421" i="44"/>
  <c r="J1002" i="44" s="1"/>
  <c r="K1002" i="44"/>
  <c r="J118" i="44"/>
  <c r="J699" i="44" s="1"/>
  <c r="K699" i="44"/>
  <c r="J324" i="44"/>
  <c r="J905" i="44" s="1"/>
  <c r="K905" i="44"/>
  <c r="J459" i="44"/>
  <c r="J1040" i="44" s="1"/>
  <c r="K1040" i="44"/>
  <c r="J375" i="44"/>
  <c r="J956" i="44" s="1"/>
  <c r="K956" i="44"/>
  <c r="J523" i="44"/>
  <c r="J1104" i="44" s="1"/>
  <c r="K1104" i="44"/>
  <c r="J500" i="44"/>
  <c r="J1081" i="44" s="1"/>
  <c r="K1081" i="44"/>
  <c r="J367" i="44"/>
  <c r="J948" i="44" s="1"/>
  <c r="K948" i="44"/>
  <c r="O199" i="44"/>
  <c r="O780" i="44" s="1"/>
  <c r="Q199" i="44"/>
  <c r="Q780" i="44" s="1"/>
  <c r="O320" i="44"/>
  <c r="O901" i="44" s="1"/>
  <c r="Q320" i="44"/>
  <c r="Q901" i="44" s="1"/>
  <c r="Q134" i="44"/>
  <c r="Q715" i="44" s="1"/>
  <c r="O134" i="44"/>
  <c r="O715" i="44" s="1"/>
  <c r="O321" i="44"/>
  <c r="O902" i="44" s="1"/>
  <c r="Q321" i="44"/>
  <c r="Q902" i="44" s="1"/>
  <c r="O370" i="44"/>
  <c r="O951" i="44" s="1"/>
  <c r="Q370" i="44"/>
  <c r="Q951" i="44" s="1"/>
  <c r="O408" i="44"/>
  <c r="O989" i="44" s="1"/>
  <c r="Q408" i="44"/>
  <c r="Q989" i="44" s="1"/>
  <c r="O399" i="44"/>
  <c r="O980" i="44" s="1"/>
  <c r="Q399" i="44"/>
  <c r="Q980" i="44" s="1"/>
  <c r="O390" i="44"/>
  <c r="O971" i="44" s="1"/>
  <c r="Q390" i="44"/>
  <c r="Q971" i="44" s="1"/>
  <c r="Q339" i="44"/>
  <c r="Q920" i="44" s="1"/>
  <c r="Q1297" i="44" s="1"/>
  <c r="O339" i="44"/>
  <c r="O920" i="44" s="1"/>
  <c r="O1297" i="44" s="1"/>
  <c r="O406" i="44"/>
  <c r="O987" i="44" s="1"/>
  <c r="Q406" i="44"/>
  <c r="Q987" i="44" s="1"/>
  <c r="Q394" i="44"/>
  <c r="Q975" i="44" s="1"/>
  <c r="O394" i="44"/>
  <c r="O975" i="44" s="1"/>
  <c r="O429" i="44"/>
  <c r="O1010" i="44" s="1"/>
  <c r="Q429" i="44"/>
  <c r="Q1010" i="44" s="1"/>
  <c r="O454" i="44"/>
  <c r="O1035" i="44" s="1"/>
  <c r="Q454" i="44"/>
  <c r="Q1035" i="44" s="1"/>
  <c r="O473" i="44"/>
  <c r="O1054" i="44" s="1"/>
  <c r="Q473" i="44"/>
  <c r="Q1054" i="44" s="1"/>
  <c r="O385" i="44"/>
  <c r="O966" i="44" s="1"/>
  <c r="Q385" i="44"/>
  <c r="Q966" i="44" s="1"/>
  <c r="Q456" i="44"/>
  <c r="Q1037" i="44" s="1"/>
  <c r="O456" i="44"/>
  <c r="O1037" i="44" s="1"/>
  <c r="W1166" i="44"/>
  <c r="Q8" i="44"/>
  <c r="Q589" i="44" s="1"/>
  <c r="O8" i="44"/>
  <c r="O589" i="44" s="1"/>
  <c r="Q171" i="44"/>
  <c r="Q752" i="44" s="1"/>
  <c r="O171" i="44"/>
  <c r="O752" i="44" s="1"/>
  <c r="O419" i="44"/>
  <c r="O1000" i="44" s="1"/>
  <c r="Q419" i="44"/>
  <c r="Q1000" i="44" s="1"/>
  <c r="O168" i="44"/>
  <c r="O749" i="44" s="1"/>
  <c r="Q168" i="44"/>
  <c r="Q749" i="44" s="1"/>
  <c r="Q151" i="44"/>
  <c r="Q732" i="44" s="1"/>
  <c r="O151" i="44"/>
  <c r="O732" i="44" s="1"/>
  <c r="Q285" i="44"/>
  <c r="Q866" i="44" s="1"/>
  <c r="O285" i="44"/>
  <c r="O866" i="44" s="1"/>
  <c r="O577" i="44"/>
  <c r="O1158" i="44" s="1"/>
  <c r="Q577" i="44"/>
  <c r="Q1158" i="44" s="1"/>
  <c r="Q571" i="44"/>
  <c r="Q1152" i="44" s="1"/>
  <c r="O571" i="44"/>
  <c r="O1152" i="44" s="1"/>
  <c r="O373" i="44"/>
  <c r="O954" i="44" s="1"/>
  <c r="Q373" i="44"/>
  <c r="Q954" i="44" s="1"/>
  <c r="Q405" i="44"/>
  <c r="Q986" i="44" s="1"/>
  <c r="O405" i="44"/>
  <c r="O986" i="44" s="1"/>
  <c r="O398" i="44"/>
  <c r="O979" i="44" s="1"/>
  <c r="Q398" i="44"/>
  <c r="Q979" i="44" s="1"/>
  <c r="Q333" i="44"/>
  <c r="Q914" i="44" s="1"/>
  <c r="O333" i="44"/>
  <c r="O914" i="44" s="1"/>
  <c r="Q322" i="44"/>
  <c r="Q903" i="44" s="1"/>
  <c r="O322" i="44"/>
  <c r="O903" i="44" s="1"/>
  <c r="Q29" i="44"/>
  <c r="Q610" i="44" s="1"/>
  <c r="O29" i="44"/>
  <c r="O610" i="44" s="1"/>
  <c r="Q327" i="44"/>
  <c r="Q908" i="44" s="1"/>
  <c r="O327" i="44"/>
  <c r="O908" i="44" s="1"/>
  <c r="O323" i="44"/>
  <c r="O904" i="44" s="1"/>
  <c r="Q323" i="44"/>
  <c r="Q904" i="44" s="1"/>
  <c r="W1197" i="44"/>
  <c r="X1197" i="44"/>
  <c r="W1198" i="44"/>
  <c r="X1198" i="44"/>
  <c r="W1202" i="44"/>
  <c r="X1202" i="44"/>
  <c r="X1195" i="44"/>
  <c r="W1195" i="44"/>
  <c r="N1206" i="44"/>
  <c r="N1205" i="44"/>
  <c r="N1204" i="44"/>
  <c r="O334" i="44"/>
  <c r="O915" i="44" s="1"/>
  <c r="Q334" i="44"/>
  <c r="Q915" i="44" s="1"/>
  <c r="O324" i="44"/>
  <c r="O905" i="44" s="1"/>
  <c r="Q324" i="44"/>
  <c r="Q905" i="44" s="1"/>
  <c r="O105" i="44"/>
  <c r="O686" i="44" s="1"/>
  <c r="Q105" i="44"/>
  <c r="Q686" i="44" s="1"/>
  <c r="O352" i="44"/>
  <c r="O933" i="44" s="1"/>
  <c r="Q352" i="44"/>
  <c r="Q933" i="44" s="1"/>
  <c r="O379" i="44"/>
  <c r="O960" i="44" s="1"/>
  <c r="Q379" i="44"/>
  <c r="Q960" i="44" s="1"/>
  <c r="Q116" i="44"/>
  <c r="Q697" i="44" s="1"/>
  <c r="O116" i="44"/>
  <c r="O697" i="44" s="1"/>
  <c r="O109" i="44"/>
  <c r="O690" i="44" s="1"/>
  <c r="Q109" i="44"/>
  <c r="Q690" i="44" s="1"/>
  <c r="O102" i="44"/>
  <c r="O683" i="44" s="1"/>
  <c r="Q102" i="44"/>
  <c r="Q683" i="44" s="1"/>
  <c r="Q121" i="44"/>
  <c r="Q702" i="44" s="1"/>
  <c r="O121" i="44"/>
  <c r="O702" i="44" s="1"/>
  <c r="Q113" i="44"/>
  <c r="Q694" i="44" s="1"/>
  <c r="O113" i="44"/>
  <c r="O694" i="44" s="1"/>
  <c r="O144" i="44"/>
  <c r="O725" i="44" s="1"/>
  <c r="Q144" i="44"/>
  <c r="Q725" i="44" s="1"/>
  <c r="O430" i="44"/>
  <c r="O1011" i="44" s="1"/>
  <c r="Q430" i="44"/>
  <c r="Q1011" i="44" s="1"/>
  <c r="Q417" i="44"/>
  <c r="Q998" i="44" s="1"/>
  <c r="O417" i="44"/>
  <c r="O998" i="44" s="1"/>
  <c r="O131" i="44"/>
  <c r="O712" i="44" s="1"/>
  <c r="Q131" i="44"/>
  <c r="Q712" i="44" s="1"/>
  <c r="O128" i="44"/>
  <c r="O709" i="44" s="1"/>
  <c r="Q128" i="44"/>
  <c r="Q709" i="44" s="1"/>
  <c r="O421" i="44"/>
  <c r="O1002" i="44" s="1"/>
  <c r="Q421" i="44"/>
  <c r="Q1002" i="44" s="1"/>
  <c r="Q426" i="44"/>
  <c r="Q1007" i="44" s="1"/>
  <c r="O426" i="44"/>
  <c r="O1007" i="44" s="1"/>
  <c r="O427" i="44"/>
  <c r="O1008" i="44" s="1"/>
  <c r="Q427" i="44"/>
  <c r="Q1008" i="44" s="1"/>
  <c r="O449" i="44"/>
  <c r="O1030" i="44" s="1"/>
  <c r="Q449" i="44"/>
  <c r="Q1030" i="44" s="1"/>
  <c r="O193" i="44"/>
  <c r="O774" i="44" s="1"/>
  <c r="Q193" i="44"/>
  <c r="Q774" i="44" s="1"/>
  <c r="Q465" i="44"/>
  <c r="Q1046" i="44" s="1"/>
  <c r="O465" i="44"/>
  <c r="O1046" i="44" s="1"/>
  <c r="Q471" i="44"/>
  <c r="Q1052" i="44" s="1"/>
  <c r="O471" i="44"/>
  <c r="O1052" i="44" s="1"/>
  <c r="Q289" i="44"/>
  <c r="Q870" i="44" s="1"/>
  <c r="O289" i="44"/>
  <c r="O870" i="44" s="1"/>
  <c r="O288" i="44"/>
  <c r="O869" i="44" s="1"/>
  <c r="Q288" i="44"/>
  <c r="Q869" i="44" s="1"/>
  <c r="O46" i="44"/>
  <c r="O627" i="44" s="1"/>
  <c r="Q46" i="44"/>
  <c r="Q627" i="44" s="1"/>
  <c r="Q101" i="44"/>
  <c r="Q682" i="44" s="1"/>
  <c r="O101" i="44"/>
  <c r="O682" i="44" s="1"/>
  <c r="O329" i="44"/>
  <c r="O910" i="44" s="1"/>
  <c r="Q329" i="44"/>
  <c r="Q910" i="44" s="1"/>
  <c r="Q30" i="44"/>
  <c r="Q611" i="44" s="1"/>
  <c r="O30" i="44"/>
  <c r="O611" i="44" s="1"/>
  <c r="O318" i="44"/>
  <c r="O899" i="44" s="1"/>
  <c r="Q318" i="44"/>
  <c r="Q899" i="44" s="1"/>
  <c r="O51" i="44"/>
  <c r="O632" i="44" s="1"/>
  <c r="Q51" i="44"/>
  <c r="Q632" i="44" s="1"/>
  <c r="Q33" i="44"/>
  <c r="Q614" i="44" s="1"/>
  <c r="O33" i="44"/>
  <c r="O614" i="44" s="1"/>
  <c r="Q45" i="44"/>
  <c r="Q626" i="44" s="1"/>
  <c r="O45" i="44"/>
  <c r="O626" i="44" s="1"/>
  <c r="N1170" i="44"/>
  <c r="O32" i="44"/>
  <c r="O613" i="44" s="1"/>
  <c r="Q32" i="44"/>
  <c r="Q613" i="44" s="1"/>
  <c r="Q304" i="44"/>
  <c r="Q885" i="44" s="1"/>
  <c r="O304" i="44"/>
  <c r="O885" i="44" s="1"/>
  <c r="O76" i="44"/>
  <c r="O657" i="44" s="1"/>
  <c r="Q76" i="44"/>
  <c r="Q657" i="44" s="1"/>
  <c r="N1190" i="44"/>
  <c r="J76" i="44"/>
  <c r="I1190" i="44"/>
  <c r="J124" i="44"/>
  <c r="I1214" i="44"/>
  <c r="N1222" i="44"/>
  <c r="W1194" i="44"/>
  <c r="X1194" i="44"/>
  <c r="W1196" i="44"/>
  <c r="X1196" i="44"/>
  <c r="W1257" i="44"/>
  <c r="W1249" i="44"/>
  <c r="X1182" i="44"/>
  <c r="X1187" i="44"/>
  <c r="W1176" i="44"/>
  <c r="X1172" i="44"/>
  <c r="W1167" i="44"/>
  <c r="S1269" i="44"/>
  <c r="N1255" i="44"/>
  <c r="W1241" i="44"/>
  <c r="W1252" i="44"/>
  <c r="W1246" i="44"/>
  <c r="X1251" i="44"/>
  <c r="W1258" i="44"/>
  <c r="W1239" i="44"/>
  <c r="X1261" i="44"/>
  <c r="W1173" i="44"/>
  <c r="W1181" i="44"/>
  <c r="X1179" i="44"/>
  <c r="X1189" i="44"/>
  <c r="X1169" i="44"/>
  <c r="G1269" i="44"/>
  <c r="F1459" i="44" s="1"/>
  <c r="T1269" i="44"/>
  <c r="N1197" i="44"/>
  <c r="N1194" i="44"/>
  <c r="N1254" i="44"/>
  <c r="X1241" i="44"/>
  <c r="X1252" i="44"/>
  <c r="X1246" i="44"/>
  <c r="W1251" i="44"/>
  <c r="X1257" i="44"/>
  <c r="X1239" i="44"/>
  <c r="W1261" i="44"/>
  <c r="W1180" i="44"/>
  <c r="X1181" i="44"/>
  <c r="W1179" i="44"/>
  <c r="W1172" i="44"/>
  <c r="X1167" i="44"/>
  <c r="V1269" i="44"/>
  <c r="Q1269" i="44"/>
  <c r="N1216" i="44"/>
  <c r="X1258" i="44"/>
  <c r="X1249" i="44"/>
  <c r="W1182" i="44"/>
  <c r="X1174" i="44"/>
  <c r="W1185" i="44"/>
  <c r="X1180" i="44"/>
  <c r="X1183" i="44"/>
  <c r="W1187" i="44"/>
  <c r="X1185" i="44"/>
  <c r="R1269" i="44"/>
  <c r="N1260" i="44"/>
  <c r="N1188" i="44"/>
  <c r="X1186" i="44"/>
  <c r="W1186" i="44"/>
  <c r="X1173" i="44"/>
  <c r="W1174" i="44"/>
  <c r="X1176" i="44"/>
  <c r="W1189" i="44"/>
  <c r="W1169" i="44"/>
  <c r="U1269" i="44"/>
  <c r="F1269" i="44"/>
  <c r="E1460" i="44" s="1"/>
  <c r="N1201" i="44"/>
  <c r="N1186" i="44"/>
  <c r="N1250" i="44"/>
  <c r="H1269" i="44"/>
  <c r="G1455" i="44" s="1"/>
  <c r="M1269" i="44"/>
  <c r="L1465" i="44" s="1"/>
  <c r="X1166" i="44"/>
  <c r="L1269" i="44"/>
  <c r="K1460" i="44" s="1"/>
  <c r="O328" i="44"/>
  <c r="O909" i="44" s="1"/>
  <c r="Q328" i="44"/>
  <c r="Q909" i="44" s="1"/>
  <c r="Q338" i="44"/>
  <c r="Q919" i="44" s="1"/>
  <c r="O338" i="44"/>
  <c r="O919" i="44" s="1"/>
  <c r="O363" i="44"/>
  <c r="O944" i="44" s="1"/>
  <c r="Q363" i="44"/>
  <c r="Q944" i="44" s="1"/>
  <c r="Q356" i="44"/>
  <c r="Q937" i="44" s="1"/>
  <c r="O356" i="44"/>
  <c r="O937" i="44" s="1"/>
  <c r="O361" i="44"/>
  <c r="Q361" i="44"/>
  <c r="Q942" i="44" s="1"/>
  <c r="N1211" i="44"/>
  <c r="J347" i="44"/>
  <c r="I1197" i="44"/>
  <c r="O74" i="44"/>
  <c r="O655" i="44" s="1"/>
  <c r="N1212" i="44"/>
  <c r="Q74" i="44"/>
  <c r="Q655" i="44" s="1"/>
  <c r="Q344" i="44"/>
  <c r="Q925" i="44" s="1"/>
  <c r="O344" i="44"/>
  <c r="O925" i="44" s="1"/>
  <c r="O87" i="44"/>
  <c r="O668" i="44" s="1"/>
  <c r="Q87" i="44"/>
  <c r="Q668" i="44" s="1"/>
  <c r="Q371" i="44"/>
  <c r="Q952" i="44" s="1"/>
  <c r="O371" i="44"/>
  <c r="O952" i="44" s="1"/>
  <c r="O79" i="44"/>
  <c r="O660" i="44" s="1"/>
  <c r="Q79" i="44"/>
  <c r="Q660" i="44" s="1"/>
  <c r="O88" i="44"/>
  <c r="O669" i="44" s="1"/>
  <c r="Q88" i="44"/>
  <c r="Q669" i="44" s="1"/>
  <c r="Q432" i="44"/>
  <c r="O432" i="44"/>
  <c r="O1013" i="44" s="1"/>
  <c r="N1234" i="44"/>
  <c r="O358" i="44"/>
  <c r="O939" i="44" s="1"/>
  <c r="Q358" i="44"/>
  <c r="Q939" i="44" s="1"/>
  <c r="O59" i="44"/>
  <c r="O640" i="44" s="1"/>
  <c r="Q59" i="44"/>
  <c r="Q640" i="44" s="1"/>
  <c r="O58" i="44"/>
  <c r="O639" i="44" s="1"/>
  <c r="Q58" i="44"/>
  <c r="Q639" i="44" s="1"/>
  <c r="Q351" i="44"/>
  <c r="Q932" i="44" s="1"/>
  <c r="O351" i="44"/>
  <c r="O932" i="44" s="1"/>
  <c r="Q360" i="44"/>
  <c r="Q941" i="44" s="1"/>
  <c r="O360" i="44"/>
  <c r="O941" i="44" s="1"/>
  <c r="O359" i="44"/>
  <c r="O940" i="44" s="1"/>
  <c r="Q359" i="44"/>
  <c r="Q940" i="44" s="1"/>
  <c r="Q340" i="44"/>
  <c r="Q921" i="44" s="1"/>
  <c r="O340" i="44"/>
  <c r="O921" i="44" s="1"/>
  <c r="O66" i="44"/>
  <c r="O647" i="44" s="1"/>
  <c r="Q66" i="44"/>
  <c r="Q647" i="44" s="1"/>
  <c r="O355" i="44"/>
  <c r="O936" i="44" s="1"/>
  <c r="Q355" i="44"/>
  <c r="Q936" i="44" s="1"/>
  <c r="Q54" i="44"/>
  <c r="Q635" i="44" s="1"/>
  <c r="O54" i="44"/>
  <c r="O635" i="44" s="1"/>
  <c r="O386" i="44"/>
  <c r="O967" i="44" s="1"/>
  <c r="Q386" i="44"/>
  <c r="Q967" i="44" s="1"/>
  <c r="Q368" i="44"/>
  <c r="Q949" i="44" s="1"/>
  <c r="O368" i="44"/>
  <c r="O949" i="44" s="1"/>
  <c r="O94" i="44"/>
  <c r="O675" i="44" s="1"/>
  <c r="Q94" i="44"/>
  <c r="Q675" i="44" s="1"/>
  <c r="O372" i="44"/>
  <c r="O953" i="44" s="1"/>
  <c r="Q372" i="44"/>
  <c r="Q953" i="44" s="1"/>
  <c r="O377" i="44"/>
  <c r="O958" i="44" s="1"/>
  <c r="Q377" i="44"/>
  <c r="Q958" i="44" s="1"/>
  <c r="Q382" i="44"/>
  <c r="Q963" i="44" s="1"/>
  <c r="O382" i="44"/>
  <c r="O963" i="44" s="1"/>
  <c r="J92" i="44"/>
  <c r="I1206" i="44"/>
  <c r="Q367" i="44"/>
  <c r="Q948" i="44" s="1"/>
  <c r="O367" i="44"/>
  <c r="O948" i="44" s="1"/>
  <c r="Q376" i="44"/>
  <c r="Q957" i="44" s="1"/>
  <c r="O376" i="44"/>
  <c r="O957" i="44" s="1"/>
  <c r="Q95" i="44"/>
  <c r="Q676" i="44" s="1"/>
  <c r="O95" i="44"/>
  <c r="O676" i="44" s="1"/>
  <c r="N1209" i="44"/>
  <c r="J95" i="44"/>
  <c r="I1209" i="44"/>
  <c r="Q383" i="44"/>
  <c r="Q964" i="44" s="1"/>
  <c r="O383" i="44"/>
  <c r="O964" i="44" s="1"/>
  <c r="J78" i="44"/>
  <c r="I1192" i="44"/>
  <c r="O93" i="44"/>
  <c r="O674" i="44" s="1"/>
  <c r="Q93" i="44"/>
  <c r="Q674" i="44" s="1"/>
  <c r="Q81" i="44"/>
  <c r="Q662" i="44" s="1"/>
  <c r="O81" i="44"/>
  <c r="O662" i="44" s="1"/>
  <c r="O442" i="44"/>
  <c r="O1023" i="44" s="1"/>
  <c r="Q442" i="44"/>
  <c r="Q1023" i="44" s="1"/>
  <c r="Q438" i="44"/>
  <c r="Q1019" i="44" s="1"/>
  <c r="O438" i="44"/>
  <c r="O1019" i="44" s="1"/>
  <c r="O166" i="44"/>
  <c r="O747" i="44" s="1"/>
  <c r="N1232" i="44"/>
  <c r="Q166" i="44"/>
  <c r="Q747" i="44" s="1"/>
  <c r="O159" i="44"/>
  <c r="O740" i="44" s="1"/>
  <c r="Q159" i="44"/>
  <c r="Q740" i="44" s="1"/>
  <c r="Q453" i="44"/>
  <c r="Q1034" i="44" s="1"/>
  <c r="O453" i="44"/>
  <c r="O1034" i="44" s="1"/>
  <c r="Q162" i="44"/>
  <c r="Q743" i="44" s="1"/>
  <c r="O162" i="44"/>
  <c r="O743" i="44" s="1"/>
  <c r="J457" i="44"/>
  <c r="I1235" i="44"/>
  <c r="O446" i="44"/>
  <c r="O1027" i="44" s="1"/>
  <c r="Q446" i="44"/>
  <c r="Q1027" i="44" s="1"/>
  <c r="J161" i="44"/>
  <c r="I1227" i="44"/>
  <c r="Q443" i="44"/>
  <c r="Q1024" i="44" s="1"/>
  <c r="O443" i="44"/>
  <c r="O1024" i="44" s="1"/>
  <c r="Q444" i="44"/>
  <c r="Q1025" i="44" s="1"/>
  <c r="O444" i="44"/>
  <c r="O1025" i="44" s="1"/>
  <c r="Q440" i="44"/>
  <c r="Q1021" i="44" s="1"/>
  <c r="O440" i="44"/>
  <c r="O1021" i="44" s="1"/>
  <c r="J165" i="44"/>
  <c r="I1231" i="44"/>
  <c r="O153" i="44"/>
  <c r="O734" i="44" s="1"/>
  <c r="Q153" i="44"/>
  <c r="Q734" i="44" s="1"/>
  <c r="J153" i="44"/>
  <c r="I1219" i="44"/>
  <c r="Q155" i="44"/>
  <c r="Q736" i="44" s="1"/>
  <c r="O155" i="44"/>
  <c r="O736" i="44" s="1"/>
  <c r="N1221" i="44"/>
  <c r="J155" i="44"/>
  <c r="I1221" i="44"/>
  <c r="O450" i="44"/>
  <c r="O1031" i="44" s="1"/>
  <c r="Q450" i="44"/>
  <c r="Q1031" i="44" s="1"/>
  <c r="Q148" i="44"/>
  <c r="Q729" i="44" s="1"/>
  <c r="O148" i="44"/>
  <c r="O729" i="44" s="1"/>
  <c r="Q441" i="44"/>
  <c r="Q1022" i="44" s="1"/>
  <c r="O441" i="44"/>
  <c r="O1022" i="44" s="1"/>
  <c r="J447" i="44"/>
  <c r="I1225" i="44"/>
  <c r="Q169" i="44"/>
  <c r="Q750" i="44" s="1"/>
  <c r="O169" i="44"/>
  <c r="O750" i="44" s="1"/>
  <c r="Q466" i="44"/>
  <c r="Q1047" i="44" s="1"/>
  <c r="O466" i="44"/>
  <c r="O1047" i="44" s="1"/>
  <c r="O176" i="44"/>
  <c r="O757" i="44" s="1"/>
  <c r="Q176" i="44"/>
  <c r="Q757" i="44" s="1"/>
  <c r="Q182" i="44"/>
  <c r="Q763" i="44" s="1"/>
  <c r="O182" i="44"/>
  <c r="O763" i="44" s="1"/>
  <c r="O468" i="44"/>
  <c r="O1049" i="44" s="1"/>
  <c r="Q468" i="44"/>
  <c r="Q1049" i="44" s="1"/>
  <c r="O475" i="44"/>
  <c r="O1056" i="44" s="1"/>
  <c r="Q475" i="44"/>
  <c r="Q1056" i="44" s="1"/>
  <c r="Q180" i="44"/>
  <c r="Q761" i="44" s="1"/>
  <c r="O180" i="44"/>
  <c r="O761" i="44" s="1"/>
  <c r="O1306" i="44" s="1"/>
  <c r="Q463" i="44"/>
  <c r="Q1044" i="44" s="1"/>
  <c r="O463" i="44"/>
  <c r="O1044" i="44" s="1"/>
  <c r="O472" i="44"/>
  <c r="O1053" i="44" s="1"/>
  <c r="Q472" i="44"/>
  <c r="Q1053" i="44" s="1"/>
  <c r="O187" i="44"/>
  <c r="O768" i="44" s="1"/>
  <c r="Q187" i="44"/>
  <c r="Q768" i="44" s="1"/>
  <c r="Q483" i="44"/>
  <c r="Q1064" i="44" s="1"/>
  <c r="O483" i="44"/>
  <c r="O1064" i="44" s="1"/>
  <c r="Q482" i="44"/>
  <c r="Q1063" i="44" s="1"/>
  <c r="O482" i="44"/>
  <c r="O1063" i="44" s="1"/>
  <c r="N1223" i="44"/>
  <c r="O469" i="44"/>
  <c r="O1050" i="44" s="1"/>
  <c r="Q469" i="44"/>
  <c r="Q1050" i="44" s="1"/>
  <c r="J469" i="44"/>
  <c r="I1223" i="44"/>
  <c r="O194" i="44"/>
  <c r="O775" i="44" s="1"/>
  <c r="Q194" i="44"/>
  <c r="Q775" i="44" s="1"/>
  <c r="Q185" i="44"/>
  <c r="Q766" i="44" s="1"/>
  <c r="O185" i="44"/>
  <c r="O766" i="44" s="1"/>
  <c r="N1227" i="44"/>
  <c r="J174" i="44"/>
  <c r="I1216" i="44"/>
  <c r="O565" i="44"/>
  <c r="O1146" i="44" s="1"/>
  <c r="Q565" i="44"/>
  <c r="Q1146" i="44" s="1"/>
  <c r="O558" i="44"/>
  <c r="O1139" i="44" s="1"/>
  <c r="Q558" i="44"/>
  <c r="Q1139" i="44" s="1"/>
  <c r="O476" i="44"/>
  <c r="O1057" i="44" s="1"/>
  <c r="Q476" i="44"/>
  <c r="Q1057" i="44" s="1"/>
  <c r="N1259" i="44"/>
  <c r="Q217" i="44"/>
  <c r="Q798" i="44" s="1"/>
  <c r="O217" i="44"/>
  <c r="O798" i="44" s="1"/>
  <c r="Q216" i="44"/>
  <c r="Q797" i="44" s="1"/>
  <c r="O216" i="44"/>
  <c r="O797" i="44" s="1"/>
  <c r="N1258" i="44"/>
  <c r="I1258" i="44"/>
  <c r="J216" i="44"/>
  <c r="Q494" i="44"/>
  <c r="Q1075" i="44" s="1"/>
  <c r="O494" i="44"/>
  <c r="O1075" i="44" s="1"/>
  <c r="J487" i="44"/>
  <c r="I1241" i="44"/>
  <c r="O487" i="44"/>
  <c r="O1068" i="44" s="1"/>
  <c r="Q487" i="44"/>
  <c r="Q1068" i="44" s="1"/>
  <c r="I1243" i="44"/>
  <c r="J201" i="44"/>
  <c r="O493" i="44"/>
  <c r="O1074" i="44" s="1"/>
  <c r="Q493" i="44"/>
  <c r="Q1074" i="44" s="1"/>
  <c r="O489" i="44"/>
  <c r="O1070" i="44" s="1"/>
  <c r="Q489" i="44"/>
  <c r="Q1070" i="44" s="1"/>
  <c r="J206" i="44"/>
  <c r="I1248" i="44"/>
  <c r="Q503" i="44"/>
  <c r="Q1084" i="44" s="1"/>
  <c r="O503" i="44"/>
  <c r="O1084" i="44" s="1"/>
  <c r="J205" i="44"/>
  <c r="I1247" i="44"/>
  <c r="Q575" i="44"/>
  <c r="Q1156" i="44" s="1"/>
  <c r="O575" i="44"/>
  <c r="O1156" i="44" s="1"/>
  <c r="O401" i="44"/>
  <c r="O982" i="44" s="1"/>
  <c r="Q401" i="44"/>
  <c r="Q982" i="44" s="1"/>
  <c r="Q420" i="44"/>
  <c r="Q1001" i="44" s="1"/>
  <c r="O420" i="44"/>
  <c r="O1001" i="44" s="1"/>
  <c r="I1233" i="44"/>
  <c r="J191" i="44"/>
  <c r="Q205" i="44"/>
  <c r="Q786" i="44" s="1"/>
  <c r="O205" i="44"/>
  <c r="O786" i="44" s="1"/>
  <c r="N1247" i="44"/>
  <c r="Q497" i="44"/>
  <c r="N1251" i="44"/>
  <c r="O497" i="44"/>
  <c r="J497" i="44"/>
  <c r="I1251" i="44"/>
  <c r="Q506" i="44"/>
  <c r="Q1087" i="44" s="1"/>
  <c r="O506" i="44"/>
  <c r="O1087" i="44" s="1"/>
  <c r="J484" i="44"/>
  <c r="I1238" i="44"/>
  <c r="Q504" i="44"/>
  <c r="Q1085" i="44" s="1"/>
  <c r="O504" i="44"/>
  <c r="O1085" i="44" s="1"/>
  <c r="Q502" i="44"/>
  <c r="Q1083" i="44" s="1"/>
  <c r="O502" i="44"/>
  <c r="O1083" i="44" s="1"/>
  <c r="I1249" i="44"/>
  <c r="J207" i="44"/>
  <c r="O491" i="44"/>
  <c r="O1072" i="44" s="1"/>
  <c r="Q491" i="44"/>
  <c r="Q1072" i="44" s="1"/>
  <c r="O507" i="44"/>
  <c r="O1088" i="44" s="1"/>
  <c r="Q507" i="44"/>
  <c r="Q1088" i="44" s="1"/>
  <c r="Q498" i="44"/>
  <c r="Q1079" i="44" s="1"/>
  <c r="O498" i="44"/>
  <c r="O1079" i="44" s="1"/>
  <c r="Q501" i="44"/>
  <c r="Q1082" i="44" s="1"/>
  <c r="O501" i="44"/>
  <c r="O1082" i="44" s="1"/>
  <c r="Q520" i="44"/>
  <c r="Q1101" i="44" s="1"/>
  <c r="O520" i="44"/>
  <c r="O1101" i="44" s="1"/>
  <c r="O280" i="44"/>
  <c r="O861" i="44" s="1"/>
  <c r="Q280" i="44"/>
  <c r="Q861" i="44" s="1"/>
  <c r="N1178" i="44"/>
  <c r="J399" i="44"/>
  <c r="I1201" i="44"/>
  <c r="Q411" i="44"/>
  <c r="Q992" i="44" s="1"/>
  <c r="O411" i="44"/>
  <c r="O992" i="44" s="1"/>
  <c r="I1236" i="44"/>
  <c r="J146" i="44"/>
  <c r="O221" i="44"/>
  <c r="O802" i="44" s="1"/>
  <c r="Q221" i="44"/>
  <c r="Q802" i="44" s="1"/>
  <c r="Q230" i="44"/>
  <c r="Q811" i="44" s="1"/>
  <c r="O230" i="44"/>
  <c r="O811" i="44" s="1"/>
  <c r="O524" i="44"/>
  <c r="O1105" i="44" s="1"/>
  <c r="Q524" i="44"/>
  <c r="Q1105" i="44" s="1"/>
  <c r="O510" i="44"/>
  <c r="O1091" i="44" s="1"/>
  <c r="Q510" i="44"/>
  <c r="Q1091" i="44" s="1"/>
  <c r="O509" i="44"/>
  <c r="O1090" i="44" s="1"/>
  <c r="Q509" i="44"/>
  <c r="Q1090" i="44" s="1"/>
  <c r="O519" i="44"/>
  <c r="N1249" i="44"/>
  <c r="Q519" i="44"/>
  <c r="O514" i="44"/>
  <c r="O1095" i="44" s="1"/>
  <c r="Q514" i="44"/>
  <c r="Q1095" i="44" s="1"/>
  <c r="Q508" i="44"/>
  <c r="Q1089" i="44" s="1"/>
  <c r="O508" i="44"/>
  <c r="O1089" i="44" s="1"/>
  <c r="O523" i="44"/>
  <c r="O1104" i="44" s="1"/>
  <c r="Q523" i="44"/>
  <c r="Q1104" i="44" s="1"/>
  <c r="O516" i="44"/>
  <c r="O1097" i="44" s="1"/>
  <c r="Q516" i="44"/>
  <c r="Q1097" i="44" s="1"/>
  <c r="O531" i="44"/>
  <c r="O1112" i="44" s="1"/>
  <c r="Q531" i="44"/>
  <c r="Q1112" i="44" s="1"/>
  <c r="Q530" i="44"/>
  <c r="Q1111" i="44" s="1"/>
  <c r="O530" i="44"/>
  <c r="O1111" i="44" s="1"/>
  <c r="O527" i="44"/>
  <c r="O1108" i="44" s="1"/>
  <c r="Q527" i="44"/>
  <c r="Q1108" i="44" s="1"/>
  <c r="O526" i="44"/>
  <c r="O1107" i="44" s="1"/>
  <c r="Q526" i="44"/>
  <c r="Q1107" i="44" s="1"/>
  <c r="J515" i="44"/>
  <c r="I1245" i="44"/>
  <c r="Q557" i="44"/>
  <c r="Q1138" i="44" s="1"/>
  <c r="O557" i="44"/>
  <c r="O1138" i="44" s="1"/>
  <c r="Q560" i="44"/>
  <c r="Q1141" i="44" s="1"/>
  <c r="O560" i="44"/>
  <c r="O1141" i="44" s="1"/>
  <c r="O391" i="44"/>
  <c r="O972" i="44" s="1"/>
  <c r="Q391" i="44"/>
  <c r="Q972" i="44" s="1"/>
  <c r="Q104" i="44"/>
  <c r="Q685" i="44" s="1"/>
  <c r="O104" i="44"/>
  <c r="O685" i="44" s="1"/>
  <c r="Q103" i="44"/>
  <c r="Q684" i="44" s="1"/>
  <c r="O103" i="44"/>
  <c r="O684" i="44" s="1"/>
  <c r="Q512" i="44"/>
  <c r="Q1093" i="44" s="1"/>
  <c r="O512" i="44"/>
  <c r="O1093" i="44" s="1"/>
  <c r="O522" i="44"/>
  <c r="O1103" i="44" s="1"/>
  <c r="Q522" i="44"/>
  <c r="Q1103" i="44" s="1"/>
  <c r="Q243" i="44"/>
  <c r="Q824" i="44" s="1"/>
  <c r="O243" i="44"/>
  <c r="O824" i="44" s="1"/>
  <c r="O229" i="44"/>
  <c r="O810" i="44" s="1"/>
  <c r="Q229" i="44"/>
  <c r="Q810" i="44" s="1"/>
  <c r="O569" i="44"/>
  <c r="O1150" i="44" s="1"/>
  <c r="Q569" i="44"/>
  <c r="Q1150" i="44" s="1"/>
  <c r="O562" i="44"/>
  <c r="O1143" i="44" s="1"/>
  <c r="Q562" i="44"/>
  <c r="Q1143" i="44" s="1"/>
  <c r="O278" i="44"/>
  <c r="O859" i="44" s="1"/>
  <c r="N1176" i="44"/>
  <c r="Q278" i="44"/>
  <c r="Q859" i="44" s="1"/>
  <c r="Q572" i="44"/>
  <c r="Q1153" i="44" s="1"/>
  <c r="O572" i="44"/>
  <c r="O1153" i="44" s="1"/>
  <c r="Q574" i="44"/>
  <c r="Q1155" i="44" s="1"/>
  <c r="O574" i="44"/>
  <c r="O1155" i="44" s="1"/>
  <c r="Q34" i="44"/>
  <c r="Q615" i="44" s="1"/>
  <c r="O34" i="44"/>
  <c r="O615" i="44" s="1"/>
  <c r="Q130" i="44"/>
  <c r="Q711" i="44" s="1"/>
  <c r="O130" i="44"/>
  <c r="O711" i="44" s="1"/>
  <c r="N1220" i="44"/>
  <c r="O561" i="44"/>
  <c r="O1142" i="44" s="1"/>
  <c r="Q561" i="44"/>
  <c r="Q1142" i="44" s="1"/>
  <c r="O275" i="44"/>
  <c r="O856" i="44" s="1"/>
  <c r="Q275" i="44"/>
  <c r="Q856" i="44" s="1"/>
  <c r="O559" i="44"/>
  <c r="O1140" i="44" s="1"/>
  <c r="Q559" i="44"/>
  <c r="Q1140" i="44" s="1"/>
  <c r="Q290" i="44"/>
  <c r="Q871" i="44" s="1"/>
  <c r="O290" i="44"/>
  <c r="O871" i="44" s="1"/>
  <c r="O564" i="44"/>
  <c r="O1145" i="44" s="1"/>
  <c r="Q564" i="44"/>
  <c r="Q1145" i="44" s="1"/>
  <c r="O576" i="44"/>
  <c r="O1157" i="44" s="1"/>
  <c r="Q576" i="44"/>
  <c r="Q1157" i="44" s="1"/>
  <c r="O566" i="44"/>
  <c r="O1147" i="44" s="1"/>
  <c r="Q566" i="44"/>
  <c r="Q1147" i="44" s="1"/>
  <c r="O313" i="44"/>
  <c r="O894" i="44" s="1"/>
  <c r="Q313" i="44"/>
  <c r="Q894" i="44" s="1"/>
  <c r="Q314" i="44"/>
  <c r="Q895" i="44" s="1"/>
  <c r="O314" i="44"/>
  <c r="O895" i="44" s="1"/>
  <c r="O307" i="44"/>
  <c r="O888" i="44" s="1"/>
  <c r="Q307" i="44"/>
  <c r="Q888" i="44" s="1"/>
  <c r="O311" i="44"/>
  <c r="O892" i="44" s="1"/>
  <c r="Q311" i="44"/>
  <c r="Q892" i="44" s="1"/>
  <c r="O332" i="44"/>
  <c r="O913" i="44" s="1"/>
  <c r="Q332" i="44"/>
  <c r="Q913" i="44" s="1"/>
  <c r="Q1290" i="44" s="1"/>
  <c r="Q335" i="44"/>
  <c r="Q916" i="44" s="1"/>
  <c r="O335" i="44"/>
  <c r="O916" i="44" s="1"/>
  <c r="O41" i="44"/>
  <c r="O622" i="44" s="1"/>
  <c r="Q41" i="44"/>
  <c r="Q622" i="44" s="1"/>
  <c r="Q300" i="44"/>
  <c r="Q881" i="44" s="1"/>
  <c r="O300" i="44"/>
  <c r="O881" i="44" s="1"/>
  <c r="O302" i="44"/>
  <c r="O883" i="44" s="1"/>
  <c r="O1284" i="44" s="1"/>
  <c r="Q302" i="44"/>
  <c r="Q883" i="44" s="1"/>
  <c r="O301" i="44"/>
  <c r="O882" i="44" s="1"/>
  <c r="Q301" i="44"/>
  <c r="Q882" i="44" s="1"/>
  <c r="Q1283" i="44" s="1"/>
  <c r="Q24" i="44"/>
  <c r="Q605" i="44" s="1"/>
  <c r="O24" i="44"/>
  <c r="O605" i="44" s="1"/>
  <c r="Q295" i="44"/>
  <c r="Q876" i="44" s="1"/>
  <c r="O295" i="44"/>
  <c r="O876" i="44" s="1"/>
  <c r="Q310" i="44"/>
  <c r="Q891" i="44" s="1"/>
  <c r="O310" i="44"/>
  <c r="O891" i="44" s="1"/>
  <c r="Q393" i="44"/>
  <c r="Q974" i="44" s="1"/>
  <c r="O393" i="44"/>
  <c r="O974" i="44" s="1"/>
  <c r="O137" i="44"/>
  <c r="O718" i="44" s="1"/>
  <c r="Q137" i="44"/>
  <c r="Q718" i="44" s="1"/>
  <c r="O459" i="44"/>
  <c r="O1040" i="44" s="1"/>
  <c r="Q459" i="44"/>
  <c r="Q1040" i="44" s="1"/>
  <c r="J8" i="44"/>
  <c r="I1170" i="44"/>
  <c r="J234" i="44"/>
  <c r="I1252" i="44"/>
  <c r="Q331" i="44"/>
  <c r="Q912" i="44" s="1"/>
  <c r="O331" i="44"/>
  <c r="O912" i="44" s="1"/>
  <c r="O364" i="44"/>
  <c r="O945" i="44" s="1"/>
  <c r="Q364" i="44"/>
  <c r="Q945" i="44" s="1"/>
  <c r="Q188" i="44"/>
  <c r="Q769" i="44" s="1"/>
  <c r="O188" i="44"/>
  <c r="O769" i="44" s="1"/>
  <c r="Q65" i="44"/>
  <c r="O65" i="44"/>
  <c r="N1203" i="44"/>
  <c r="O69" i="44"/>
  <c r="Q69" i="44"/>
  <c r="N1207" i="44"/>
  <c r="Q55" i="44"/>
  <c r="Q636" i="44" s="1"/>
  <c r="O55" i="44"/>
  <c r="O636" i="44" s="1"/>
  <c r="N1193" i="44"/>
  <c r="I1212" i="44"/>
  <c r="J74" i="44"/>
  <c r="Q343" i="44"/>
  <c r="Q924" i="44" s="1"/>
  <c r="O343" i="44"/>
  <c r="O924" i="44" s="1"/>
  <c r="O86" i="44"/>
  <c r="O667" i="44" s="1"/>
  <c r="Q86" i="44"/>
  <c r="Q667" i="44" s="1"/>
  <c r="N1200" i="44"/>
  <c r="I1199" i="44"/>
  <c r="J85" i="44"/>
  <c r="O91" i="44"/>
  <c r="O672" i="44" s="1"/>
  <c r="Q91" i="44"/>
  <c r="Q672" i="44" s="1"/>
  <c r="Q395" i="44"/>
  <c r="Q976" i="44" s="1"/>
  <c r="O395" i="44"/>
  <c r="O976" i="44" s="1"/>
  <c r="Q64" i="44"/>
  <c r="O64" i="44"/>
  <c r="N1202" i="44"/>
  <c r="I1205" i="44"/>
  <c r="J67" i="44"/>
  <c r="Q342" i="44"/>
  <c r="Q923" i="44" s="1"/>
  <c r="O342" i="44"/>
  <c r="O923" i="44" s="1"/>
  <c r="Q378" i="44"/>
  <c r="Q959" i="44" s="1"/>
  <c r="O378" i="44"/>
  <c r="O959" i="44" s="1"/>
  <c r="O163" i="44"/>
  <c r="O744" i="44" s="1"/>
  <c r="Q163" i="44"/>
  <c r="Q744" i="44" s="1"/>
  <c r="Q369" i="44"/>
  <c r="Q950" i="44" s="1"/>
  <c r="O369" i="44"/>
  <c r="O950" i="44" s="1"/>
  <c r="Q455" i="44"/>
  <c r="Q1036" i="44" s="1"/>
  <c r="O455" i="44"/>
  <c r="O1036" i="44" s="1"/>
  <c r="Q164" i="44"/>
  <c r="Q745" i="44" s="1"/>
  <c r="O164" i="44"/>
  <c r="O745" i="44" s="1"/>
  <c r="N1230" i="44"/>
  <c r="O478" i="44"/>
  <c r="O1059" i="44" s="1"/>
  <c r="Q478" i="44"/>
  <c r="Q1059" i="44" s="1"/>
  <c r="Q392" i="44"/>
  <c r="Q973" i="44" s="1"/>
  <c r="O392" i="44"/>
  <c r="O973" i="44" s="1"/>
  <c r="Q397" i="44"/>
  <c r="Q978" i="44" s="1"/>
  <c r="O397" i="44"/>
  <c r="O978" i="44" s="1"/>
  <c r="Q123" i="44"/>
  <c r="Q704" i="44" s="1"/>
  <c r="O123" i="44"/>
  <c r="O704" i="44" s="1"/>
  <c r="Q106" i="44"/>
  <c r="Q687" i="44" s="1"/>
  <c r="O106" i="44"/>
  <c r="O687" i="44" s="1"/>
  <c r="N1196" i="44"/>
  <c r="O111" i="44"/>
  <c r="O692" i="44" s="1"/>
  <c r="Q111" i="44"/>
  <c r="Q692" i="44" s="1"/>
  <c r="Q110" i="44"/>
  <c r="Q691" i="44" s="1"/>
  <c r="O110" i="44"/>
  <c r="O691" i="44" s="1"/>
  <c r="O100" i="44"/>
  <c r="O681" i="44" s="1"/>
  <c r="Q100" i="44"/>
  <c r="Q681" i="44" s="1"/>
  <c r="Q107" i="44"/>
  <c r="Q688" i="44" s="1"/>
  <c r="O107" i="44"/>
  <c r="O688" i="44" s="1"/>
  <c r="Q150" i="44"/>
  <c r="Q731" i="44" s="1"/>
  <c r="O150" i="44"/>
  <c r="O731" i="44" s="1"/>
  <c r="Q178" i="44"/>
  <c r="Q759" i="44" s="1"/>
  <c r="O178" i="44"/>
  <c r="O759" i="44" s="1"/>
  <c r="O108" i="44"/>
  <c r="O689" i="44" s="1"/>
  <c r="Q108" i="44"/>
  <c r="Q689" i="44" s="1"/>
  <c r="O435" i="44"/>
  <c r="O1016" i="44" s="1"/>
  <c r="Q435" i="44"/>
  <c r="Q1016" i="44" s="1"/>
  <c r="I1224" i="44"/>
  <c r="J134" i="44"/>
  <c r="O129" i="44"/>
  <c r="O710" i="44" s="1"/>
  <c r="Q129" i="44"/>
  <c r="Q710" i="44" s="1"/>
  <c r="N1219" i="44"/>
  <c r="I1220" i="44"/>
  <c r="J130" i="44"/>
  <c r="O124" i="44"/>
  <c r="O705" i="44" s="1"/>
  <c r="Q124" i="44"/>
  <c r="Q705" i="44" s="1"/>
  <c r="N1214" i="44"/>
  <c r="I1215" i="44"/>
  <c r="J125" i="44"/>
  <c r="Q423" i="44"/>
  <c r="Q1004" i="44" s="1"/>
  <c r="O423" i="44"/>
  <c r="O1004" i="44" s="1"/>
  <c r="O424" i="44"/>
  <c r="O1005" i="44" s="1"/>
  <c r="Q424" i="44"/>
  <c r="Q1005" i="44" s="1"/>
  <c r="O132" i="44"/>
  <c r="O713" i="44" s="1"/>
  <c r="Q132" i="44"/>
  <c r="Q713" i="44" s="1"/>
  <c r="Q126" i="44"/>
  <c r="Q707" i="44" s="1"/>
  <c r="O126" i="44"/>
  <c r="O707" i="44" s="1"/>
  <c r="O174" i="44"/>
  <c r="O755" i="44" s="1"/>
  <c r="Q174" i="44"/>
  <c r="Q755" i="44" s="1"/>
  <c r="Q416" i="44"/>
  <c r="Q997" i="44" s="1"/>
  <c r="O416" i="44"/>
  <c r="O997" i="44" s="1"/>
  <c r="I1237" i="44"/>
  <c r="J147" i="44"/>
  <c r="O439" i="44"/>
  <c r="O1020" i="44" s="1"/>
  <c r="Q439" i="44"/>
  <c r="Q1020" i="44" s="1"/>
  <c r="Q167" i="44"/>
  <c r="O167" i="44"/>
  <c r="N1233" i="44"/>
  <c r="O158" i="44"/>
  <c r="O739" i="44" s="1"/>
  <c r="Q158" i="44"/>
  <c r="Q739" i="44" s="1"/>
  <c r="N1224" i="44"/>
  <c r="O175" i="44"/>
  <c r="O756" i="44" s="1"/>
  <c r="Q175" i="44"/>
  <c r="Q756" i="44" s="1"/>
  <c r="O172" i="44"/>
  <c r="O753" i="44" s="1"/>
  <c r="Q172" i="44"/>
  <c r="Q753" i="44" s="1"/>
  <c r="O190" i="44"/>
  <c r="O771" i="44" s="1"/>
  <c r="Q190" i="44"/>
  <c r="Q771" i="44" s="1"/>
  <c r="Q183" i="44"/>
  <c r="Q764" i="44" s="1"/>
  <c r="Q1309" i="44" s="1"/>
  <c r="O183" i="44"/>
  <c r="O764" i="44" s="1"/>
  <c r="O173" i="44"/>
  <c r="O754" i="44" s="1"/>
  <c r="Q173" i="44"/>
  <c r="Q754" i="44" s="1"/>
  <c r="Q467" i="44"/>
  <c r="Q1048" i="44" s="1"/>
  <c r="O467" i="44"/>
  <c r="O1048" i="44" s="1"/>
  <c r="I1240" i="44"/>
  <c r="J198" i="44"/>
  <c r="O198" i="44"/>
  <c r="O779" i="44" s="1"/>
  <c r="Q198" i="44"/>
  <c r="Q779" i="44" s="1"/>
  <c r="N1240" i="44"/>
  <c r="O218" i="44"/>
  <c r="O799" i="44" s="1"/>
  <c r="Q218" i="44"/>
  <c r="Q799" i="44" s="1"/>
  <c r="Q500" i="44"/>
  <c r="Q1081" i="44" s="1"/>
  <c r="O500" i="44"/>
  <c r="O1081" i="44" s="1"/>
  <c r="O492" i="44"/>
  <c r="O1073" i="44" s="1"/>
  <c r="Q492" i="44"/>
  <c r="Q1073" i="44" s="1"/>
  <c r="I1253" i="44"/>
  <c r="J211" i="44"/>
  <c r="I1250" i="44"/>
  <c r="J208" i="44"/>
  <c r="O223" i="44"/>
  <c r="O804" i="44" s="1"/>
  <c r="Q223" i="44"/>
  <c r="Q804" i="44" s="1"/>
  <c r="N1241" i="44"/>
  <c r="Q237" i="44"/>
  <c r="Q818" i="44" s="1"/>
  <c r="O237" i="44"/>
  <c r="O818" i="44" s="1"/>
  <c r="O238" i="44"/>
  <c r="O819" i="44" s="1"/>
  <c r="Q238" i="44"/>
  <c r="Q819" i="44" s="1"/>
  <c r="Q225" i="44"/>
  <c r="Q806" i="44" s="1"/>
  <c r="O225" i="44"/>
  <c r="O806" i="44" s="1"/>
  <c r="O213" i="44"/>
  <c r="O794" i="44" s="1"/>
  <c r="Q213" i="44"/>
  <c r="Q794" i="44" s="1"/>
  <c r="I1257" i="44"/>
  <c r="J239" i="44"/>
  <c r="Q239" i="44"/>
  <c r="Q820" i="44" s="1"/>
  <c r="O239" i="44"/>
  <c r="O820" i="44" s="1"/>
  <c r="N1257" i="44"/>
  <c r="I1244" i="44"/>
  <c r="J226" i="44"/>
  <c r="O226" i="44"/>
  <c r="O807" i="44" s="1"/>
  <c r="Q226" i="44"/>
  <c r="Q807" i="44" s="1"/>
  <c r="N1244" i="44"/>
  <c r="O224" i="44"/>
  <c r="O805" i="44" s="1"/>
  <c r="Q224" i="44"/>
  <c r="Q805" i="44" s="1"/>
  <c r="Q232" i="44"/>
  <c r="Q813" i="44" s="1"/>
  <c r="O232" i="44"/>
  <c r="O813" i="44" s="1"/>
  <c r="Q518" i="44"/>
  <c r="Q1099" i="44" s="1"/>
  <c r="O518" i="44"/>
  <c r="O1099" i="44" s="1"/>
  <c r="O220" i="44"/>
  <c r="O801" i="44" s="1"/>
  <c r="Q220" i="44"/>
  <c r="Q801" i="44" s="1"/>
  <c r="N1238" i="44"/>
  <c r="O573" i="44"/>
  <c r="O1154" i="44" s="1"/>
  <c r="Q573" i="44"/>
  <c r="Q1154" i="44" s="1"/>
  <c r="Q568" i="44"/>
  <c r="Q1149" i="44" s="1"/>
  <c r="O568" i="44"/>
  <c r="O1149" i="44" s="1"/>
  <c r="O578" i="44"/>
  <c r="O1159" i="44" s="1"/>
  <c r="Q578" i="44"/>
  <c r="Q1159" i="44" s="1"/>
  <c r="O567" i="44"/>
  <c r="O1148" i="44" s="1"/>
  <c r="Q567" i="44"/>
  <c r="Q1148" i="44" s="1"/>
  <c r="Q570" i="44"/>
  <c r="Q1151" i="44" s="1"/>
  <c r="O570" i="44"/>
  <c r="O1151" i="44" s="1"/>
  <c r="O296" i="44"/>
  <c r="O877" i="44" s="1"/>
  <c r="Q296" i="44"/>
  <c r="Q877" i="44" s="1"/>
  <c r="Q306" i="44"/>
  <c r="Q887" i="44" s="1"/>
  <c r="Q1288" i="44" s="1"/>
  <c r="O306" i="44"/>
  <c r="O887" i="44" s="1"/>
  <c r="Q299" i="44"/>
  <c r="Q880" i="44" s="1"/>
  <c r="O299" i="44"/>
  <c r="O880" i="44" s="1"/>
  <c r="Q297" i="44"/>
  <c r="Q878" i="44" s="1"/>
  <c r="O297" i="44"/>
  <c r="O878" i="44" s="1"/>
  <c r="I1175" i="44"/>
  <c r="J13" i="44"/>
  <c r="O18" i="44"/>
  <c r="O599" i="44" s="1"/>
  <c r="Q18" i="44"/>
  <c r="Q599" i="44" s="1"/>
  <c r="N1180" i="44"/>
  <c r="O298" i="44"/>
  <c r="O879" i="44" s="1"/>
  <c r="Q298" i="44"/>
  <c r="Q879" i="44" s="1"/>
  <c r="Q11" i="44"/>
  <c r="Q592" i="44" s="1"/>
  <c r="O11" i="44"/>
  <c r="O592" i="44" s="1"/>
  <c r="N1173" i="44"/>
  <c r="I1186" i="44"/>
  <c r="J24" i="44"/>
  <c r="I1173" i="44"/>
  <c r="J11" i="44"/>
  <c r="Q26" i="44"/>
  <c r="Q607" i="44" s="1"/>
  <c r="O26" i="44"/>
  <c r="O607" i="44" s="1"/>
  <c r="I1182" i="44"/>
  <c r="J20" i="44"/>
  <c r="O12" i="44"/>
  <c r="O593" i="44" s="1"/>
  <c r="Q12" i="44"/>
  <c r="Q593" i="44" s="1"/>
  <c r="N1174" i="44"/>
  <c r="O305" i="44"/>
  <c r="O886" i="44" s="1"/>
  <c r="Q305" i="44"/>
  <c r="Q886" i="44" s="1"/>
  <c r="I1179" i="44"/>
  <c r="J17" i="44"/>
  <c r="O42" i="44"/>
  <c r="O623" i="44" s="1"/>
  <c r="Q42" i="44"/>
  <c r="Q623" i="44" s="1"/>
  <c r="Q39" i="44"/>
  <c r="Q620" i="44" s="1"/>
  <c r="O39" i="44"/>
  <c r="O620" i="44" s="1"/>
  <c r="N1177" i="44"/>
  <c r="O50" i="44"/>
  <c r="O631" i="44" s="1"/>
  <c r="Q50" i="44"/>
  <c r="Q631" i="44" s="1"/>
  <c r="O47" i="44"/>
  <c r="O628" i="44" s="1"/>
  <c r="Q47" i="44"/>
  <c r="Q628" i="44" s="1"/>
  <c r="O84" i="44"/>
  <c r="O665" i="44" s="1"/>
  <c r="Q84" i="44"/>
  <c r="Q665" i="44" s="1"/>
  <c r="Q85" i="44"/>
  <c r="Q666" i="44" s="1"/>
  <c r="O85" i="44"/>
  <c r="O666" i="44" s="1"/>
  <c r="N1199" i="44"/>
  <c r="O92" i="44"/>
  <c r="O673" i="44" s="1"/>
  <c r="Q92" i="44"/>
  <c r="Q673" i="44" s="1"/>
  <c r="Q78" i="44"/>
  <c r="Q659" i="44" s="1"/>
  <c r="O78" i="44"/>
  <c r="O659" i="44" s="1"/>
  <c r="N1192" i="44"/>
  <c r="I1176" i="44"/>
  <c r="J38" i="44"/>
  <c r="Q48" i="44"/>
  <c r="Q629" i="44" s="1"/>
  <c r="O48" i="44"/>
  <c r="O629" i="44" s="1"/>
  <c r="O53" i="44"/>
  <c r="O634" i="44" s="1"/>
  <c r="Q53" i="44"/>
  <c r="Q634" i="44" s="1"/>
  <c r="N1191" i="44"/>
  <c r="I1191" i="44"/>
  <c r="J53" i="44"/>
  <c r="I1203" i="44"/>
  <c r="J65" i="44"/>
  <c r="I1213" i="44"/>
  <c r="J75" i="44"/>
  <c r="O75" i="44"/>
  <c r="O656" i="44" s="1"/>
  <c r="Q75" i="44"/>
  <c r="Q656" i="44" s="1"/>
  <c r="N1213" i="44"/>
  <c r="Q70" i="44"/>
  <c r="Q651" i="44" s="1"/>
  <c r="O70" i="44"/>
  <c r="O651" i="44" s="1"/>
  <c r="N1208" i="44"/>
  <c r="I1208" i="44"/>
  <c r="J70" i="44"/>
  <c r="I1193" i="44"/>
  <c r="J55" i="44"/>
  <c r="I1210" i="44"/>
  <c r="J72" i="44"/>
  <c r="Q72" i="44"/>
  <c r="Q653" i="44" s="1"/>
  <c r="O72" i="44"/>
  <c r="O653" i="44" s="1"/>
  <c r="N1210" i="44"/>
  <c r="I1211" i="44"/>
  <c r="J73" i="44"/>
  <c r="Q56" i="44"/>
  <c r="Q637" i="44" s="1"/>
  <c r="O56" i="44"/>
  <c r="O637" i="44" s="1"/>
  <c r="I1194" i="44"/>
  <c r="J56" i="44"/>
  <c r="O60" i="44"/>
  <c r="O641" i="44" s="1"/>
  <c r="Q60" i="44"/>
  <c r="Q641" i="44" s="1"/>
  <c r="N1198" i="44"/>
  <c r="I1198" i="44"/>
  <c r="J60" i="44"/>
  <c r="I1202" i="44"/>
  <c r="J64" i="44"/>
  <c r="O67" i="44"/>
  <c r="O648" i="44" s="1"/>
  <c r="Q67" i="44"/>
  <c r="Q648" i="44" s="1"/>
  <c r="I1195" i="44"/>
  <c r="J57" i="44"/>
  <c r="Q57" i="44"/>
  <c r="Q638" i="44" s="1"/>
  <c r="O57" i="44"/>
  <c r="O638" i="44" s="1"/>
  <c r="N1195" i="44"/>
  <c r="I1200" i="44"/>
  <c r="J86" i="44"/>
  <c r="O83" i="44"/>
  <c r="O664" i="44" s="1"/>
  <c r="Q83" i="44"/>
  <c r="Q664" i="44" s="1"/>
  <c r="Q82" i="44"/>
  <c r="Q663" i="44" s="1"/>
  <c r="O82" i="44"/>
  <c r="O663" i="44" s="1"/>
  <c r="Q90" i="44"/>
  <c r="Q671" i="44" s="1"/>
  <c r="O90" i="44"/>
  <c r="O671" i="44" s="1"/>
  <c r="Q141" i="44"/>
  <c r="Q722" i="44" s="1"/>
  <c r="O141" i="44"/>
  <c r="O722" i="44" s="1"/>
  <c r="N1231" i="44"/>
  <c r="Q135" i="44"/>
  <c r="Q716" i="44" s="1"/>
  <c r="O135" i="44"/>
  <c r="O716" i="44" s="1"/>
  <c r="N1225" i="44"/>
  <c r="I1217" i="44"/>
  <c r="J127" i="44"/>
  <c r="O127" i="44"/>
  <c r="O708" i="44" s="1"/>
  <c r="Q127" i="44"/>
  <c r="Q708" i="44" s="1"/>
  <c r="N1217" i="44"/>
  <c r="I1232" i="44"/>
  <c r="J142" i="44"/>
  <c r="Q136" i="44"/>
  <c r="Q717" i="44" s="1"/>
  <c r="O136" i="44"/>
  <c r="O717" i="44" s="1"/>
  <c r="N1226" i="44"/>
  <c r="I1226" i="44"/>
  <c r="J136" i="44"/>
  <c r="O125" i="44"/>
  <c r="O706" i="44" s="1"/>
  <c r="Q125" i="44"/>
  <c r="Q706" i="44" s="1"/>
  <c r="N1215" i="44"/>
  <c r="O145" i="44"/>
  <c r="O726" i="44" s="1"/>
  <c r="Q145" i="44"/>
  <c r="Q726" i="44" s="1"/>
  <c r="N1235" i="44"/>
  <c r="I1222" i="44"/>
  <c r="J132" i="44"/>
  <c r="I1228" i="44"/>
  <c r="J138" i="44"/>
  <c r="O138" i="44"/>
  <c r="O719" i="44" s="1"/>
  <c r="Q138" i="44"/>
  <c r="Q719" i="44" s="1"/>
  <c r="N1228" i="44"/>
  <c r="I1229" i="44"/>
  <c r="J139" i="44"/>
  <c r="Q139" i="44"/>
  <c r="Q720" i="44" s="1"/>
  <c r="O139" i="44"/>
  <c r="O720" i="44" s="1"/>
  <c r="N1229" i="44"/>
  <c r="I1230" i="44"/>
  <c r="J140" i="44"/>
  <c r="Q147" i="44"/>
  <c r="Q728" i="44" s="1"/>
  <c r="O147" i="44"/>
  <c r="O728" i="44" s="1"/>
  <c r="N1237" i="44"/>
  <c r="Q152" i="44"/>
  <c r="Q733" i="44" s="1"/>
  <c r="O152" i="44"/>
  <c r="O733" i="44" s="1"/>
  <c r="N1218" i="44"/>
  <c r="O170" i="44"/>
  <c r="O751" i="44" s="1"/>
  <c r="Q170" i="44"/>
  <c r="Q751" i="44" s="1"/>
  <c r="N1236" i="44"/>
  <c r="O179" i="44"/>
  <c r="O760" i="44" s="1"/>
  <c r="Q179" i="44"/>
  <c r="Q760" i="44" s="1"/>
  <c r="I1261" i="44"/>
  <c r="J219" i="44"/>
  <c r="O219" i="44"/>
  <c r="O800" i="44" s="1"/>
  <c r="Q219" i="44"/>
  <c r="Q800" i="44" s="1"/>
  <c r="N1261" i="44"/>
  <c r="Q204" i="44"/>
  <c r="Q785" i="44" s="1"/>
  <c r="O204" i="44"/>
  <c r="O785" i="44" s="1"/>
  <c r="N1246" i="44"/>
  <c r="I1242" i="44"/>
  <c r="J200" i="44"/>
  <c r="Q200" i="44"/>
  <c r="Q781" i="44" s="1"/>
  <c r="O200" i="44"/>
  <c r="O781" i="44" s="1"/>
  <c r="N1242" i="44"/>
  <c r="I1254" i="44"/>
  <c r="J212" i="44"/>
  <c r="Q212" i="44"/>
  <c r="Q793" i="44" s="1"/>
  <c r="O212" i="44"/>
  <c r="O793" i="44" s="1"/>
  <c r="O201" i="44"/>
  <c r="O782" i="44" s="1"/>
  <c r="Q201" i="44"/>
  <c r="Q782" i="44" s="1"/>
  <c r="N1243" i="44"/>
  <c r="I1260" i="44"/>
  <c r="J218" i="44"/>
  <c r="Q206" i="44"/>
  <c r="Q787" i="44" s="1"/>
  <c r="O206" i="44"/>
  <c r="O787" i="44" s="1"/>
  <c r="N1248" i="44"/>
  <c r="O214" i="44"/>
  <c r="O795" i="44" s="1"/>
  <c r="Q214" i="44"/>
  <c r="Q795" i="44" s="1"/>
  <c r="N1256" i="44"/>
  <c r="I1256" i="44"/>
  <c r="J214" i="44"/>
  <c r="O211" i="44"/>
  <c r="O792" i="44" s="1"/>
  <c r="Q211" i="44"/>
  <c r="Q792" i="44" s="1"/>
  <c r="N1253" i="44"/>
  <c r="Q203" i="44"/>
  <c r="Q784" i="44" s="1"/>
  <c r="O203" i="44"/>
  <c r="O784" i="44" s="1"/>
  <c r="N1245" i="44"/>
  <c r="Q488" i="44"/>
  <c r="Q1069" i="44" s="1"/>
  <c r="O488" i="44"/>
  <c r="O1069" i="44" s="1"/>
  <c r="Q208" i="44"/>
  <c r="Q789" i="44" s="1"/>
  <c r="O208" i="44"/>
  <c r="O789" i="44" s="1"/>
  <c r="Q197" i="44"/>
  <c r="Q778" i="44" s="1"/>
  <c r="O197" i="44"/>
  <c r="O778" i="44" s="1"/>
  <c r="N1239" i="44"/>
  <c r="I1239" i="44"/>
  <c r="J197" i="44"/>
  <c r="I1255" i="44"/>
  <c r="J213" i="44"/>
  <c r="O241" i="44"/>
  <c r="O822" i="44" s="1"/>
  <c r="Q241" i="44"/>
  <c r="Q822" i="44" s="1"/>
  <c r="O234" i="44"/>
  <c r="O815" i="44" s="1"/>
  <c r="Q234" i="44"/>
  <c r="Q815" i="44" s="1"/>
  <c r="N1252" i="44"/>
  <c r="O242" i="44"/>
  <c r="O823" i="44" s="1"/>
  <c r="Q242" i="44"/>
  <c r="Q823" i="44" s="1"/>
  <c r="O240" i="44"/>
  <c r="O821" i="44" s="1"/>
  <c r="Q240" i="44"/>
  <c r="Q821" i="44" s="1"/>
  <c r="I1171" i="44"/>
  <c r="J9" i="44"/>
  <c r="O9" i="44"/>
  <c r="O590" i="44" s="1"/>
  <c r="Q9" i="44"/>
  <c r="Q590" i="44" s="1"/>
  <c r="N1171" i="44"/>
  <c r="Q13" i="44"/>
  <c r="Q594" i="44" s="1"/>
  <c r="O13" i="44"/>
  <c r="O594" i="44" s="1"/>
  <c r="N1175" i="44"/>
  <c r="I1180" i="44"/>
  <c r="J18" i="44"/>
  <c r="O20" i="44"/>
  <c r="O601" i="44" s="1"/>
  <c r="Q20" i="44"/>
  <c r="Q601" i="44" s="1"/>
  <c r="N1182" i="44"/>
  <c r="O6" i="44"/>
  <c r="O587" i="44" s="1"/>
  <c r="Q6" i="44"/>
  <c r="Q587" i="44" s="1"/>
  <c r="N1168" i="44"/>
  <c r="I1168" i="44"/>
  <c r="J6" i="44"/>
  <c r="I1183" i="44"/>
  <c r="J21" i="44"/>
  <c r="Q21" i="44"/>
  <c r="Q602" i="44" s="1"/>
  <c r="O21" i="44"/>
  <c r="O602" i="44" s="1"/>
  <c r="N1183" i="44"/>
  <c r="Q22" i="44"/>
  <c r="Q603" i="44" s="1"/>
  <c r="O22" i="44"/>
  <c r="O603" i="44" s="1"/>
  <c r="N1184" i="44"/>
  <c r="I1184" i="44"/>
  <c r="J22" i="44"/>
  <c r="I1181" i="44"/>
  <c r="J19" i="44"/>
  <c r="Q19" i="44"/>
  <c r="Q600" i="44" s="1"/>
  <c r="O19" i="44"/>
  <c r="O600" i="44" s="1"/>
  <c r="N1181" i="44"/>
  <c r="I1174" i="44"/>
  <c r="J12" i="44"/>
  <c r="Q25" i="44"/>
  <c r="Q606" i="44" s="1"/>
  <c r="O25" i="44"/>
  <c r="O606" i="44" s="1"/>
  <c r="N1187" i="44"/>
  <c r="I1187" i="44"/>
  <c r="J25" i="44"/>
  <c r="Q17" i="44"/>
  <c r="Q598" i="44" s="1"/>
  <c r="O17" i="44"/>
  <c r="O598" i="44" s="1"/>
  <c r="N1179" i="44"/>
  <c r="I1178" i="44"/>
  <c r="J16" i="44"/>
  <c r="I1172" i="44"/>
  <c r="J10" i="44"/>
  <c r="Q10" i="44"/>
  <c r="Q591" i="44" s="1"/>
  <c r="O10" i="44"/>
  <c r="O591" i="44" s="1"/>
  <c r="N1172" i="44"/>
  <c r="Q27" i="44"/>
  <c r="O27" i="44"/>
  <c r="N1189" i="44"/>
  <c r="I1166" i="44"/>
  <c r="J4" i="44"/>
  <c r="E1269" i="44"/>
  <c r="D1464" i="44" s="1"/>
  <c r="W1269" i="44"/>
  <c r="K1269" i="44"/>
  <c r="J1451" i="44" s="1"/>
  <c r="Q4" i="44"/>
  <c r="Q585" i="44" s="1"/>
  <c r="O4" i="44"/>
  <c r="O585" i="44" s="1"/>
  <c r="N1166" i="44"/>
  <c r="I1185" i="44"/>
  <c r="J23" i="44"/>
  <c r="O23" i="44"/>
  <c r="O604" i="44" s="1"/>
  <c r="Q23" i="44"/>
  <c r="Q604" i="44" s="1"/>
  <c r="N1185" i="44"/>
  <c r="O5" i="44"/>
  <c r="O586" i="44" s="1"/>
  <c r="Q5" i="44"/>
  <c r="Q586" i="44" s="1"/>
  <c r="N1167" i="44"/>
  <c r="I1167" i="44"/>
  <c r="J5" i="44"/>
  <c r="Q7" i="44"/>
  <c r="Q588" i="44" s="1"/>
  <c r="O7" i="44"/>
  <c r="O588" i="44" s="1"/>
  <c r="N1169" i="44"/>
  <c r="I1169" i="44"/>
  <c r="J7" i="44"/>
  <c r="X1188" i="44"/>
  <c r="W1206" i="44"/>
  <c r="W1201" i="44"/>
  <c r="X1200" i="44"/>
  <c r="W1200" i="44"/>
  <c r="X1203" i="44"/>
  <c r="W1209" i="44"/>
  <c r="X1204" i="44"/>
  <c r="X1213" i="44"/>
  <c r="X1211" i="44"/>
  <c r="W1208" i="44"/>
  <c r="X1210" i="44"/>
  <c r="X1191" i="44"/>
  <c r="W1212" i="44"/>
  <c r="X1190" i="44"/>
  <c r="X1199" i="44"/>
  <c r="W1216" i="44"/>
  <c r="X1237" i="44"/>
  <c r="W1234" i="44"/>
  <c r="X1225" i="44"/>
  <c r="X1229" i="44"/>
  <c r="X1256" i="44"/>
  <c r="X1245" i="44"/>
  <c r="X1205" i="44"/>
  <c r="W1205" i="44"/>
  <c r="X1193" i="44"/>
  <c r="W1193" i="44"/>
  <c r="X1207" i="44"/>
  <c r="W1207" i="44"/>
  <c r="W1192" i="44"/>
  <c r="X1192" i="44"/>
  <c r="W1236" i="44"/>
  <c r="X1236" i="44"/>
  <c r="X1233" i="44"/>
  <c r="W1227" i="44"/>
  <c r="X1228" i="44"/>
  <c r="X1223" i="44"/>
  <c r="X1230" i="44"/>
  <c r="X1219" i="44"/>
  <c r="W1225" i="44"/>
  <c r="W1222" i="44"/>
  <c r="W1233" i="44"/>
  <c r="W1231" i="44"/>
  <c r="X1231" i="44"/>
  <c r="X1224" i="44"/>
  <c r="W1224" i="44"/>
  <c r="W1221" i="44"/>
  <c r="X1221" i="44"/>
  <c r="X1218" i="44"/>
  <c r="W1218" i="44"/>
  <c r="X1217" i="44"/>
  <c r="W1217" i="44"/>
  <c r="W1232" i="44"/>
  <c r="X1232" i="44"/>
  <c r="X1220" i="44"/>
  <c r="W1220" i="44"/>
  <c r="W1226" i="44"/>
  <c r="X1226" i="44"/>
  <c r="X1214" i="44"/>
  <c r="W1214" i="44"/>
  <c r="W1215" i="44"/>
  <c r="X1215" i="44"/>
  <c r="W1235" i="44"/>
  <c r="X1235" i="44"/>
  <c r="X1227" i="44"/>
  <c r="W1228" i="44"/>
  <c r="X1216" i="44"/>
  <c r="X1222" i="44"/>
  <c r="X1238" i="44"/>
  <c r="W1244" i="44"/>
  <c r="X1244" i="44"/>
  <c r="W1254" i="44"/>
  <c r="X1254" i="44"/>
  <c r="W1248" i="44"/>
  <c r="X1248" i="44"/>
  <c r="W1240" i="44"/>
  <c r="X1240" i="44"/>
  <c r="W1243" i="44"/>
  <c r="X1243" i="44"/>
  <c r="W1260" i="44"/>
  <c r="W1256" i="44"/>
  <c r="W1245" i="44"/>
  <c r="W1259" i="44"/>
  <c r="X1259" i="44"/>
  <c r="W1255" i="44"/>
  <c r="X1255" i="44"/>
  <c r="W1253" i="44"/>
  <c r="X1253" i="44"/>
  <c r="X1250" i="44"/>
  <c r="W1250" i="44"/>
  <c r="W1242" i="44"/>
  <c r="X1242" i="44"/>
  <c r="W1247" i="44"/>
  <c r="X1247" i="44"/>
  <c r="X1170" i="44"/>
  <c r="W1170" i="44"/>
  <c r="W1168" i="44"/>
  <c r="W1183" i="44"/>
  <c r="W1184" i="44"/>
  <c r="X1178" i="44"/>
  <c r="X1171" i="44"/>
  <c r="W1171" i="44"/>
  <c r="X1177" i="44"/>
  <c r="W1177" i="44"/>
  <c r="W1175" i="44"/>
  <c r="X1175" i="44"/>
  <c r="X1168" i="44"/>
  <c r="X1184" i="44"/>
  <c r="W1178" i="44"/>
  <c r="W1188" i="44"/>
  <c r="X1206" i="44"/>
  <c r="X1201" i="44"/>
  <c r="W1203" i="44"/>
  <c r="X1209" i="44"/>
  <c r="W1204" i="44"/>
  <c r="W1213" i="44"/>
  <c r="W1211" i="44"/>
  <c r="X1208" i="44"/>
  <c r="W1210" i="44"/>
  <c r="W1191" i="44"/>
  <c r="X1212" i="44"/>
  <c r="W1190" i="44"/>
  <c r="W1199" i="44"/>
  <c r="W1223" i="44"/>
  <c r="W1230" i="44"/>
  <c r="W1237" i="44"/>
  <c r="X1234" i="44"/>
  <c r="W1219" i="44"/>
  <c r="W1229" i="44"/>
  <c r="W1238" i="44"/>
  <c r="X1260" i="44"/>
  <c r="J241" i="44"/>
  <c r="I1259" i="44"/>
  <c r="J567" i="44"/>
  <c r="I1177" i="44"/>
  <c r="J69" i="44"/>
  <c r="I1207" i="44"/>
  <c r="J82" i="44"/>
  <c r="I1196" i="44"/>
  <c r="J90" i="44"/>
  <c r="I1204" i="44"/>
  <c r="J152" i="44"/>
  <c r="I1218" i="44"/>
  <c r="J168" i="44"/>
  <c r="I1234" i="44"/>
  <c r="J290" i="44"/>
  <c r="I1188" i="44"/>
  <c r="J27" i="44"/>
  <c r="I1189" i="44"/>
  <c r="K1295" i="44" l="1"/>
  <c r="O1290" i="44"/>
  <c r="O1276" i="44"/>
  <c r="J1295" i="44"/>
  <c r="O1295" i="44"/>
  <c r="J1275" i="44"/>
  <c r="O1309" i="44"/>
  <c r="K1275" i="44"/>
  <c r="J1303" i="44"/>
  <c r="J1290" i="44"/>
  <c r="Q1282" i="44"/>
  <c r="Q1280" i="44"/>
  <c r="J1318" i="44"/>
  <c r="Q1306" i="44"/>
  <c r="O1292" i="44"/>
  <c r="J1279" i="44"/>
  <c r="O1296" i="44"/>
  <c r="Q1295" i="44"/>
  <c r="Q1286" i="44"/>
  <c r="Q1279" i="44"/>
  <c r="K1294" i="44"/>
  <c r="Q1289" i="44"/>
  <c r="O1286" i="44"/>
  <c r="O1279" i="44"/>
  <c r="Q1277" i="44"/>
  <c r="J1288" i="44"/>
  <c r="Q1274" i="44"/>
  <c r="Q1293" i="44"/>
  <c r="O1294" i="44"/>
  <c r="K1291" i="44"/>
  <c r="Q1278" i="44"/>
  <c r="O1298" i="44"/>
  <c r="J1291" i="44"/>
  <c r="O1293" i="44"/>
  <c r="O1283" i="44"/>
  <c r="O1280" i="44"/>
  <c r="J1280" i="44"/>
  <c r="J1294" i="44"/>
  <c r="O1285" i="44"/>
  <c r="K1280" i="44"/>
  <c r="K1281" i="44"/>
  <c r="K1296" i="44"/>
  <c r="K1279" i="44"/>
  <c r="J1281" i="44"/>
  <c r="J1296" i="44"/>
  <c r="Q1275" i="44"/>
  <c r="K1286" i="44"/>
  <c r="K1307" i="44"/>
  <c r="Q1291" i="44"/>
  <c r="O1289" i="44"/>
  <c r="J1286" i="44"/>
  <c r="K1284" i="44"/>
  <c r="Q1294" i="44"/>
  <c r="Q1292" i="44"/>
  <c r="Q1296" i="44"/>
  <c r="K1301" i="44"/>
  <c r="O1277" i="44"/>
  <c r="K1303" i="44"/>
  <c r="J1301" i="44"/>
  <c r="K1282" i="44"/>
  <c r="K1293" i="44"/>
  <c r="O1291" i="44"/>
  <c r="J1297" i="44"/>
  <c r="O1278" i="44"/>
  <c r="O1274" i="44"/>
  <c r="K1313" i="44"/>
  <c r="Q1276" i="44"/>
  <c r="K1283" i="44"/>
  <c r="O1287" i="44"/>
  <c r="K1290" i="44"/>
  <c r="K1276" i="44"/>
  <c r="J1287" i="44"/>
  <c r="J1276" i="44"/>
  <c r="Q1313" i="44"/>
  <c r="O1281" i="44"/>
  <c r="Q1284" i="44"/>
  <c r="O1312" i="44"/>
  <c r="Q1281" i="44"/>
  <c r="K1285" i="44"/>
  <c r="K1317" i="44"/>
  <c r="Q1287" i="44"/>
  <c r="O1288" i="44"/>
  <c r="O1282" i="44"/>
  <c r="J1285" i="44"/>
  <c r="K1297" i="44"/>
  <c r="J1283" i="44"/>
  <c r="O1320" i="44"/>
  <c r="O1308" i="44"/>
  <c r="K1277" i="44"/>
  <c r="J1277" i="44"/>
  <c r="Q1285" i="44"/>
  <c r="O1313" i="44"/>
  <c r="Q1302" i="44"/>
  <c r="K1292" i="44"/>
  <c r="K1288" i="44"/>
  <c r="J1278" i="44"/>
  <c r="O1275" i="44"/>
  <c r="K1300" i="44"/>
  <c r="K1314" i="44"/>
  <c r="J1314" i="44"/>
  <c r="O1315" i="44"/>
  <c r="O1307" i="44"/>
  <c r="K1319" i="44"/>
  <c r="J1298" i="44"/>
  <c r="K1318" i="44"/>
  <c r="J1313" i="44"/>
  <c r="Q1299" i="44"/>
  <c r="O1303" i="44"/>
  <c r="Q1317" i="44"/>
  <c r="O1300" i="44"/>
  <c r="J1305" i="44"/>
  <c r="K1304" i="44"/>
  <c r="K1321" i="44"/>
  <c r="J1304" i="44"/>
  <c r="O1304" i="44"/>
  <c r="O1311" i="44"/>
  <c r="J1321" i="44"/>
  <c r="Q1304" i="44"/>
  <c r="Q1311" i="44"/>
  <c r="K1315" i="44"/>
  <c r="Q1298" i="44"/>
  <c r="Q1320" i="44"/>
  <c r="J1315" i="44"/>
  <c r="J1312" i="44"/>
  <c r="O1316" i="44"/>
  <c r="Q1300" i="44"/>
  <c r="O1314" i="44"/>
  <c r="Q1314" i="44"/>
  <c r="Q1305" i="44"/>
  <c r="Q1321" i="44"/>
  <c r="O1321" i="44"/>
  <c r="Q1310" i="44"/>
  <c r="Q1315" i="44"/>
  <c r="O1305" i="44"/>
  <c r="Q1319" i="44"/>
  <c r="K1302" i="44"/>
  <c r="Q1301" i="44"/>
  <c r="Q1308" i="44"/>
  <c r="O1319" i="44"/>
  <c r="J1302" i="44"/>
  <c r="Q1303" i="44"/>
  <c r="O1299" i="44"/>
  <c r="K1299" i="44"/>
  <c r="K1310" i="44"/>
  <c r="K1311" i="44"/>
  <c r="K1312" i="44"/>
  <c r="O1302" i="44"/>
  <c r="J1299" i="44"/>
  <c r="J1310" i="44"/>
  <c r="J1311" i="44"/>
  <c r="Q1316" i="44"/>
  <c r="K1305" i="44"/>
  <c r="K1306" i="44"/>
  <c r="O1317" i="44"/>
  <c r="J1306" i="44"/>
  <c r="O1318" i="44"/>
  <c r="O1310" i="44"/>
  <c r="O1301" i="44"/>
  <c r="K1308" i="44"/>
  <c r="K1316" i="44"/>
  <c r="K1320" i="44"/>
  <c r="Q1312" i="44"/>
  <c r="Q1307" i="44"/>
  <c r="J1308" i="44"/>
  <c r="J1316" i="44"/>
  <c r="J1320" i="44"/>
  <c r="K1298" i="44"/>
  <c r="V1436" i="44"/>
  <c r="V1427" i="44"/>
  <c r="V1444" i="44"/>
  <c r="V1429" i="44"/>
  <c r="V1430" i="44"/>
  <c r="V1426" i="44"/>
  <c r="V1440" i="44"/>
  <c r="V1425" i="44"/>
  <c r="V1428" i="44"/>
  <c r="V1424" i="44"/>
  <c r="V1441" i="44"/>
  <c r="V1422" i="44"/>
  <c r="V1439" i="44"/>
  <c r="V1445" i="44"/>
  <c r="V1432" i="44"/>
  <c r="V1434" i="44"/>
  <c r="V1443" i="44"/>
  <c r="V1437" i="44"/>
  <c r="V1442" i="44"/>
  <c r="V1433" i="44"/>
  <c r="V1435" i="44"/>
  <c r="V1438" i="44"/>
  <c r="V1423" i="44"/>
  <c r="V1431" i="44"/>
  <c r="V1464" i="44"/>
  <c r="V1450" i="44"/>
  <c r="V1446" i="44"/>
  <c r="V1466" i="44"/>
  <c r="V1469" i="44"/>
  <c r="V1460" i="44"/>
  <c r="V1459" i="44"/>
  <c r="V1453" i="44"/>
  <c r="V1452" i="44"/>
  <c r="V1448" i="44"/>
  <c r="V1454" i="44"/>
  <c r="V1461" i="44"/>
  <c r="V1455" i="44"/>
  <c r="V1447" i="44"/>
  <c r="V1449" i="44"/>
  <c r="V1463" i="44"/>
  <c r="V1457" i="44"/>
  <c r="V1458" i="44"/>
  <c r="V1462" i="44"/>
  <c r="V1467" i="44"/>
  <c r="V1468" i="44"/>
  <c r="V1456" i="44"/>
  <c r="V1451" i="44"/>
  <c r="V1465" i="44"/>
  <c r="D1458" i="44"/>
  <c r="D1449" i="44"/>
  <c r="G1424" i="44"/>
  <c r="G1435" i="44"/>
  <c r="G1441" i="44"/>
  <c r="G1438" i="44"/>
  <c r="G1445" i="44"/>
  <c r="G1425" i="44"/>
  <c r="G1423" i="44"/>
  <c r="G1433" i="44"/>
  <c r="G1434" i="44"/>
  <c r="G1439" i="44"/>
  <c r="G1422" i="44"/>
  <c r="G1428" i="44"/>
  <c r="G1444" i="44"/>
  <c r="G1440" i="44"/>
  <c r="G1437" i="44"/>
  <c r="G1429" i="44"/>
  <c r="G1442" i="44"/>
  <c r="G1436" i="44"/>
  <c r="G1443" i="44"/>
  <c r="G1431" i="44"/>
  <c r="G1426" i="44"/>
  <c r="G1427" i="44"/>
  <c r="G1430" i="44"/>
  <c r="G1462" i="44"/>
  <c r="G1456" i="44"/>
  <c r="G1447" i="44"/>
  <c r="G1465" i="44"/>
  <c r="G1432" i="44"/>
  <c r="G1463" i="44"/>
  <c r="G1459" i="44"/>
  <c r="G1468" i="44"/>
  <c r="G1457" i="44"/>
  <c r="G1460" i="44"/>
  <c r="G1458" i="44"/>
  <c r="G1448" i="44"/>
  <c r="G1446" i="44"/>
  <c r="G1466" i="44"/>
  <c r="G1464" i="44"/>
  <c r="G1452" i="44"/>
  <c r="G1461" i="44"/>
  <c r="G1453" i="44"/>
  <c r="G1454" i="44"/>
  <c r="G1449" i="44"/>
  <c r="G1450" i="44"/>
  <c r="G1451" i="44"/>
  <c r="G1467" i="44"/>
  <c r="G1469" i="44"/>
  <c r="P1393" i="44"/>
  <c r="P1443" i="44"/>
  <c r="P1428" i="44"/>
  <c r="P1424" i="44"/>
  <c r="P1434" i="44"/>
  <c r="P1439" i="44"/>
  <c r="P1422" i="44"/>
  <c r="P1440" i="44"/>
  <c r="P1429" i="44"/>
  <c r="P1432" i="44"/>
  <c r="P1436" i="44"/>
  <c r="P1445" i="44"/>
  <c r="P1430" i="44"/>
  <c r="P1431" i="44"/>
  <c r="P1426" i="44"/>
  <c r="P1433" i="44"/>
  <c r="P1435" i="44"/>
  <c r="P1442" i="44"/>
  <c r="P1423" i="44"/>
  <c r="P1425" i="44"/>
  <c r="P1444" i="44"/>
  <c r="P1437" i="44"/>
  <c r="P1427" i="44"/>
  <c r="P1438" i="44"/>
  <c r="P1441" i="44"/>
  <c r="P1453" i="44"/>
  <c r="P1467" i="44"/>
  <c r="P1459" i="44"/>
  <c r="P1457" i="44"/>
  <c r="P1460" i="44"/>
  <c r="P1465" i="44"/>
  <c r="P1468" i="44"/>
  <c r="P1462" i="44"/>
  <c r="P1458" i="44"/>
  <c r="P1466" i="44"/>
  <c r="P1463" i="44"/>
  <c r="P1455" i="44"/>
  <c r="P1454" i="44"/>
  <c r="P1456" i="44"/>
  <c r="P1469" i="44"/>
  <c r="P1461" i="44"/>
  <c r="P1447" i="44"/>
  <c r="P1452" i="44"/>
  <c r="P1464" i="44"/>
  <c r="P1450" i="44"/>
  <c r="P1451" i="44"/>
  <c r="P1448" i="44"/>
  <c r="P1449" i="44"/>
  <c r="P1446" i="44"/>
  <c r="T1363" i="44"/>
  <c r="T1438" i="44"/>
  <c r="T1427" i="44"/>
  <c r="T1440" i="44"/>
  <c r="T1442" i="44"/>
  <c r="T1433" i="44"/>
  <c r="T1434" i="44"/>
  <c r="T1436" i="44"/>
  <c r="T1423" i="44"/>
  <c r="T1431" i="44"/>
  <c r="T1426" i="44"/>
  <c r="T1422" i="44"/>
  <c r="T1432" i="44"/>
  <c r="T1441" i="44"/>
  <c r="T1435" i="44"/>
  <c r="T1445" i="44"/>
  <c r="T1424" i="44"/>
  <c r="T1437" i="44"/>
  <c r="T1428" i="44"/>
  <c r="T1425" i="44"/>
  <c r="T1443" i="44"/>
  <c r="T1444" i="44"/>
  <c r="T1429" i="44"/>
  <c r="T1439" i="44"/>
  <c r="T1430" i="44"/>
  <c r="T1448" i="44"/>
  <c r="T1459" i="44"/>
  <c r="T1457" i="44"/>
  <c r="T1462" i="44"/>
  <c r="T1460" i="44"/>
  <c r="T1446" i="44"/>
  <c r="T1461" i="44"/>
  <c r="T1450" i="44"/>
  <c r="T1453" i="44"/>
  <c r="T1467" i="44"/>
  <c r="T1456" i="44"/>
  <c r="T1452" i="44"/>
  <c r="T1466" i="44"/>
  <c r="T1451" i="44"/>
  <c r="T1458" i="44"/>
  <c r="T1454" i="44"/>
  <c r="T1465" i="44"/>
  <c r="T1463" i="44"/>
  <c r="T1449" i="44"/>
  <c r="T1469" i="44"/>
  <c r="T1447" i="44"/>
  <c r="T1468" i="44"/>
  <c r="T1455" i="44"/>
  <c r="T1464" i="44"/>
  <c r="U1342" i="44"/>
  <c r="R2" i="32" s="1" a="1"/>
  <c r="R2" i="32" s="1"/>
  <c r="U1424" i="44"/>
  <c r="U1438" i="44"/>
  <c r="U1425" i="44"/>
  <c r="U1432" i="44"/>
  <c r="U1437" i="44"/>
  <c r="U1427" i="44"/>
  <c r="U1435" i="44"/>
  <c r="U1441" i="44"/>
  <c r="U1426" i="44"/>
  <c r="U1439" i="44"/>
  <c r="U1445" i="44"/>
  <c r="U1431" i="44"/>
  <c r="U1423" i="44"/>
  <c r="U1443" i="44"/>
  <c r="U1444" i="44"/>
  <c r="U1422" i="44"/>
  <c r="U1436" i="44"/>
  <c r="U1442" i="44"/>
  <c r="U1440" i="44"/>
  <c r="U1433" i="44"/>
  <c r="U1434" i="44"/>
  <c r="U1428" i="44"/>
  <c r="U1429" i="44"/>
  <c r="U1430" i="44"/>
  <c r="U1450" i="44"/>
  <c r="U1454" i="44"/>
  <c r="U1462" i="44"/>
  <c r="U1465" i="44"/>
  <c r="U1453" i="44"/>
  <c r="U1466" i="44"/>
  <c r="U1460" i="44"/>
  <c r="U1461" i="44"/>
  <c r="U1464" i="44"/>
  <c r="U1467" i="44"/>
  <c r="U1449" i="44"/>
  <c r="U1468" i="44"/>
  <c r="U1455" i="44"/>
  <c r="U1459" i="44"/>
  <c r="U1463" i="44"/>
  <c r="U1456" i="44"/>
  <c r="U1451" i="44"/>
  <c r="U1469" i="44"/>
  <c r="U1446" i="44"/>
  <c r="U1448" i="44"/>
  <c r="U1457" i="44"/>
  <c r="U1452" i="44"/>
  <c r="U1458" i="44"/>
  <c r="U1447" i="44"/>
  <c r="D1452" i="44"/>
  <c r="Q1370" i="44"/>
  <c r="Q1424" i="44"/>
  <c r="Q1441" i="44"/>
  <c r="Q1435" i="44"/>
  <c r="Q1427" i="44"/>
  <c r="Q1436" i="44"/>
  <c r="Q1437" i="44"/>
  <c r="Q1443" i="44"/>
  <c r="Q1422" i="44"/>
  <c r="Q1429" i="44"/>
  <c r="Q1425" i="44"/>
  <c r="Q1444" i="44"/>
  <c r="Q1440" i="44"/>
  <c r="Q1428" i="44"/>
  <c r="Q1430" i="44"/>
  <c r="Q1434" i="44"/>
  <c r="Q1439" i="44"/>
  <c r="Q1442" i="44"/>
  <c r="Q1423" i="44"/>
  <c r="Q1438" i="44"/>
  <c r="Q1432" i="44"/>
  <c r="Q1431" i="44"/>
  <c r="Q1433" i="44"/>
  <c r="Q1426" i="44"/>
  <c r="Q1445" i="44"/>
  <c r="Q1448" i="44"/>
  <c r="Q1450" i="44"/>
  <c r="Q1446" i="44"/>
  <c r="Q1452" i="44"/>
  <c r="Q1449" i="44"/>
  <c r="Q1463" i="44"/>
  <c r="Q1447" i="44"/>
  <c r="Q1467" i="44"/>
  <c r="Q1462" i="44"/>
  <c r="Q1469" i="44"/>
  <c r="Q1454" i="44"/>
  <c r="Q1451" i="44"/>
  <c r="Q1459" i="44"/>
  <c r="Q1460" i="44"/>
  <c r="Q1465" i="44"/>
  <c r="Q1461" i="44"/>
  <c r="Q1464" i="44"/>
  <c r="Q1468" i="44"/>
  <c r="Q1453" i="44"/>
  <c r="Q1455" i="44"/>
  <c r="Q1466" i="44"/>
  <c r="Q1458" i="44"/>
  <c r="Q1457" i="44"/>
  <c r="Q1456" i="44"/>
  <c r="F1427" i="44"/>
  <c r="F1442" i="44"/>
  <c r="F1428" i="44"/>
  <c r="F1424" i="44"/>
  <c r="F1436" i="44"/>
  <c r="F1429" i="44"/>
  <c r="F1434" i="44"/>
  <c r="F1422" i="44"/>
  <c r="F1430" i="44"/>
  <c r="F1435" i="44"/>
  <c r="F1433" i="44"/>
  <c r="F1425" i="44"/>
  <c r="F1431" i="44"/>
  <c r="F1438" i="44"/>
  <c r="F1426" i="44"/>
  <c r="F1437" i="44"/>
  <c r="F1444" i="44"/>
  <c r="F1432" i="44"/>
  <c r="F1445" i="44"/>
  <c r="F1440" i="44"/>
  <c r="F1439" i="44"/>
  <c r="F1441" i="44"/>
  <c r="F1443" i="44"/>
  <c r="F1467" i="44"/>
  <c r="F1450" i="44"/>
  <c r="F6" i="20" s="1" a="1"/>
  <c r="F6" i="20" s="1"/>
  <c r="F1465" i="44"/>
  <c r="F1423" i="44"/>
  <c r="F1448" i="44"/>
  <c r="F1452" i="44"/>
  <c r="F1451" i="44"/>
  <c r="F1458" i="44"/>
  <c r="F1463" i="44"/>
  <c r="S6" i="20" s="1" a="1"/>
  <c r="S6" i="20" s="1"/>
  <c r="F1466" i="44"/>
  <c r="F1447" i="44"/>
  <c r="F1462" i="44"/>
  <c r="F1464" i="44"/>
  <c r="F1454" i="44"/>
  <c r="F1455" i="44"/>
  <c r="F1446" i="44"/>
  <c r="F1453" i="44"/>
  <c r="F1469" i="44"/>
  <c r="F1457" i="44"/>
  <c r="F1449" i="44"/>
  <c r="F1456" i="44"/>
  <c r="L6" i="20" s="1" a="1"/>
  <c r="L6" i="20" s="1"/>
  <c r="F1468" i="44"/>
  <c r="F1461" i="44"/>
  <c r="Q6" i="20" s="1" a="1"/>
  <c r="Q6" i="20" s="1"/>
  <c r="F1460" i="44"/>
  <c r="D1468" i="44"/>
  <c r="E1434" i="44"/>
  <c r="E1432" i="44"/>
  <c r="E1445" i="44"/>
  <c r="E1438" i="44"/>
  <c r="E1431" i="44"/>
  <c r="E1422" i="44"/>
  <c r="E1429" i="44"/>
  <c r="E1423" i="44"/>
  <c r="E1425" i="44"/>
  <c r="E1444" i="44"/>
  <c r="E1435" i="44"/>
  <c r="E1439" i="44"/>
  <c r="E1430" i="44"/>
  <c r="E1437" i="44"/>
  <c r="E1428" i="44"/>
  <c r="E1427" i="44"/>
  <c r="E1424" i="44"/>
  <c r="E1440" i="44"/>
  <c r="E1441" i="44"/>
  <c r="E1433" i="44"/>
  <c r="E1443" i="44"/>
  <c r="E1436" i="44"/>
  <c r="E1453" i="44"/>
  <c r="E1442" i="44"/>
  <c r="E1459" i="44"/>
  <c r="E1464" i="44"/>
  <c r="E1426" i="44"/>
  <c r="E1449" i="44"/>
  <c r="E1466" i="44"/>
  <c r="E1448" i="44"/>
  <c r="E1455" i="44"/>
  <c r="E1462" i="44"/>
  <c r="E1454" i="44"/>
  <c r="E1468" i="44"/>
  <c r="E1467" i="44"/>
  <c r="E1450" i="44"/>
  <c r="E1469" i="44"/>
  <c r="E1452" i="44"/>
  <c r="E1458" i="44"/>
  <c r="E1447" i="44"/>
  <c r="E1463" i="44"/>
  <c r="E1456" i="44"/>
  <c r="E1451" i="44"/>
  <c r="E1465" i="44"/>
  <c r="E1461" i="44"/>
  <c r="E1457" i="44"/>
  <c r="E1446" i="44"/>
  <c r="K1433" i="44"/>
  <c r="K1437" i="44"/>
  <c r="K1444" i="44"/>
  <c r="K1443" i="44"/>
  <c r="K1445" i="44"/>
  <c r="K1425" i="44"/>
  <c r="K1432" i="44"/>
  <c r="K1435" i="44"/>
  <c r="K1427" i="44"/>
  <c r="K1438" i="44"/>
  <c r="K1423" i="44"/>
  <c r="K1434" i="44"/>
  <c r="K1422" i="44"/>
  <c r="K1441" i="44"/>
  <c r="K1428" i="44"/>
  <c r="K1439" i="44"/>
  <c r="K1430" i="44"/>
  <c r="K1442" i="44"/>
  <c r="K1440" i="44"/>
  <c r="K1424" i="44"/>
  <c r="K1429" i="44"/>
  <c r="K1426" i="44"/>
  <c r="K1463" i="44"/>
  <c r="K1447" i="44"/>
  <c r="K1457" i="44"/>
  <c r="K1446" i="44"/>
  <c r="K1458" i="44"/>
  <c r="K1465" i="44"/>
  <c r="K1461" i="44"/>
  <c r="K1452" i="44"/>
  <c r="K1453" i="44"/>
  <c r="K1468" i="44"/>
  <c r="K1436" i="44"/>
  <c r="K1451" i="44"/>
  <c r="K1450" i="44"/>
  <c r="K1467" i="44"/>
  <c r="K1448" i="44"/>
  <c r="K1459" i="44"/>
  <c r="K1469" i="44"/>
  <c r="K1431" i="44"/>
  <c r="K1454" i="44"/>
  <c r="K1464" i="44"/>
  <c r="K1462" i="44"/>
  <c r="K1455" i="44"/>
  <c r="K1456" i="44"/>
  <c r="K1449" i="44"/>
  <c r="S1337" i="44"/>
  <c r="M2" i="30" s="1" a="1"/>
  <c r="M2" i="30" s="1"/>
  <c r="S1429" i="44"/>
  <c r="S1437" i="44"/>
  <c r="S1436" i="44"/>
  <c r="S1433" i="44"/>
  <c r="S1442" i="44"/>
  <c r="S1443" i="44"/>
  <c r="S1444" i="44"/>
  <c r="S1427" i="44"/>
  <c r="S1425" i="44"/>
  <c r="S1422" i="44"/>
  <c r="S1445" i="44"/>
  <c r="S1423" i="44"/>
  <c r="S1440" i="44"/>
  <c r="S1435" i="44"/>
  <c r="S1432" i="44"/>
  <c r="S1434" i="44"/>
  <c r="S1426" i="44"/>
  <c r="S1439" i="44"/>
  <c r="S1431" i="44"/>
  <c r="S1428" i="44"/>
  <c r="S1430" i="44"/>
  <c r="S1424" i="44"/>
  <c r="S1438" i="44"/>
  <c r="S1441" i="44"/>
  <c r="S1459" i="44"/>
  <c r="S1450" i="44"/>
  <c r="S1469" i="44"/>
  <c r="S1456" i="44"/>
  <c r="S1468" i="44"/>
  <c r="S1447" i="44"/>
  <c r="S1446" i="44"/>
  <c r="S1461" i="44"/>
  <c r="S1466" i="44"/>
  <c r="S1448" i="44"/>
  <c r="S1458" i="44"/>
  <c r="S1464" i="44"/>
  <c r="S1465" i="44"/>
  <c r="S1455" i="44"/>
  <c r="S1451" i="44"/>
  <c r="S1457" i="44"/>
  <c r="S1449" i="44"/>
  <c r="S1463" i="44"/>
  <c r="S1452" i="44"/>
  <c r="S1460" i="44"/>
  <c r="S1467" i="44"/>
  <c r="S1453" i="44"/>
  <c r="S1462" i="44"/>
  <c r="S1454" i="44"/>
  <c r="J1444" i="44"/>
  <c r="J1435" i="44"/>
  <c r="J1428" i="44"/>
  <c r="J1431" i="44"/>
  <c r="J1443" i="44"/>
  <c r="J1436" i="44"/>
  <c r="J1434" i="44"/>
  <c r="J1423" i="44"/>
  <c r="J1426" i="44"/>
  <c r="J1430" i="44"/>
  <c r="J1442" i="44"/>
  <c r="J1438" i="44"/>
  <c r="J1432" i="44"/>
  <c r="J1433" i="44"/>
  <c r="J1425" i="44"/>
  <c r="J1445" i="44"/>
  <c r="J1424" i="44"/>
  <c r="J1439" i="44"/>
  <c r="J1437" i="44"/>
  <c r="J1429" i="44"/>
  <c r="J1427" i="44"/>
  <c r="J1441" i="44"/>
  <c r="J1462" i="44"/>
  <c r="R6" i="21" s="1" a="1"/>
  <c r="R6" i="21" s="1"/>
  <c r="J1440" i="44"/>
  <c r="J1457" i="44"/>
  <c r="M6" i="21" s="1" a="1"/>
  <c r="M6" i="21" s="1"/>
  <c r="J1465" i="44"/>
  <c r="J1467" i="44"/>
  <c r="J1468" i="44"/>
  <c r="J1448" i="44"/>
  <c r="J1456" i="44"/>
  <c r="L6" i="21" s="1" a="1"/>
  <c r="L6" i="21" s="1"/>
  <c r="J1446" i="44"/>
  <c r="J1449" i="44"/>
  <c r="J1459" i="44"/>
  <c r="J1460" i="44"/>
  <c r="P6" i="21" s="1" a="1"/>
  <c r="P6" i="21" s="1"/>
  <c r="J1455" i="44"/>
  <c r="J1450" i="44"/>
  <c r="J1464" i="44"/>
  <c r="J1461" i="44"/>
  <c r="J1466" i="44"/>
  <c r="J1463" i="44"/>
  <c r="J1454" i="44"/>
  <c r="J1447" i="44"/>
  <c r="J1452" i="44"/>
  <c r="J1453" i="44"/>
  <c r="J1422" i="44"/>
  <c r="K1466" i="44"/>
  <c r="R1360" i="44"/>
  <c r="L3" i="29" s="1" a="1"/>
  <c r="L3" i="29" s="1"/>
  <c r="R1441" i="44"/>
  <c r="R1440" i="44"/>
  <c r="R1422" i="44"/>
  <c r="R1437" i="44"/>
  <c r="R1424" i="44"/>
  <c r="R1438" i="44"/>
  <c r="R1428" i="44"/>
  <c r="R1445" i="44"/>
  <c r="R1427" i="44"/>
  <c r="R1436" i="44"/>
  <c r="R1425" i="44"/>
  <c r="R1430" i="44"/>
  <c r="R1443" i="44"/>
  <c r="R1434" i="44"/>
  <c r="R1433" i="44"/>
  <c r="R1435" i="44"/>
  <c r="R1431" i="44"/>
  <c r="R1429" i="44"/>
  <c r="R1444" i="44"/>
  <c r="R1423" i="44"/>
  <c r="R1439" i="44"/>
  <c r="R1426" i="44"/>
  <c r="R1432" i="44"/>
  <c r="R1442" i="44"/>
  <c r="R1451" i="44"/>
  <c r="R1463" i="44"/>
  <c r="R1447" i="44"/>
  <c r="R1469" i="44"/>
  <c r="R1467" i="44"/>
  <c r="R1455" i="44"/>
  <c r="R1452" i="44"/>
  <c r="R1456" i="44"/>
  <c r="R1462" i="44"/>
  <c r="R1459" i="44"/>
  <c r="R1464" i="44"/>
  <c r="R1468" i="44"/>
  <c r="R1466" i="44"/>
  <c r="R1458" i="44"/>
  <c r="R1454" i="44"/>
  <c r="R1446" i="44"/>
  <c r="R1465" i="44"/>
  <c r="R1460" i="44"/>
  <c r="R1461" i="44"/>
  <c r="R1457" i="44"/>
  <c r="R1449" i="44"/>
  <c r="R1448" i="44"/>
  <c r="R1450" i="44"/>
  <c r="R1453" i="44"/>
  <c r="J1458" i="44"/>
  <c r="N6" i="21" s="1" a="1"/>
  <c r="N6" i="21" s="1"/>
  <c r="D1442" i="44"/>
  <c r="D1435" i="44"/>
  <c r="D1436" i="44"/>
  <c r="D1430" i="44"/>
  <c r="D1438" i="44"/>
  <c r="D1444" i="44"/>
  <c r="D1431" i="44"/>
  <c r="D1434" i="44"/>
  <c r="D1437" i="44"/>
  <c r="D1440" i="44"/>
  <c r="D1425" i="44"/>
  <c r="D1432" i="44"/>
  <c r="D1429" i="44"/>
  <c r="D1428" i="44"/>
  <c r="D1441" i="44"/>
  <c r="D1433" i="44"/>
  <c r="D1423" i="44"/>
  <c r="D1422" i="44"/>
  <c r="D1426" i="44"/>
  <c r="D1424" i="44"/>
  <c r="D1462" i="44"/>
  <c r="D1447" i="44"/>
  <c r="D1451" i="44"/>
  <c r="D1445" i="44"/>
  <c r="D1450" i="44"/>
  <c r="D1460" i="44"/>
  <c r="D1454" i="44"/>
  <c r="D1453" i="44"/>
  <c r="D1456" i="44"/>
  <c r="D1455" i="44"/>
  <c r="D1457" i="44"/>
  <c r="D1463" i="44"/>
  <c r="D1448" i="44"/>
  <c r="D1427" i="44"/>
  <c r="D1459" i="44"/>
  <c r="D1446" i="44"/>
  <c r="D1443" i="44"/>
  <c r="D1466" i="44"/>
  <c r="D1439" i="44"/>
  <c r="D1467" i="44"/>
  <c r="D1469" i="44"/>
  <c r="D1461" i="44"/>
  <c r="D1465" i="44"/>
  <c r="L1436" i="44"/>
  <c r="L1442" i="44"/>
  <c r="L1426" i="44"/>
  <c r="L1445" i="44"/>
  <c r="L1435" i="44"/>
  <c r="L1437" i="44"/>
  <c r="L1427" i="44"/>
  <c r="L1428" i="44"/>
  <c r="L1441" i="44"/>
  <c r="L1434" i="44"/>
  <c r="L1438" i="44"/>
  <c r="L1444" i="44"/>
  <c r="L1440" i="44"/>
  <c r="L1433" i="44"/>
  <c r="L1422" i="44"/>
  <c r="L1439" i="44"/>
  <c r="L1429" i="44"/>
  <c r="L1430" i="44"/>
  <c r="L1423" i="44"/>
  <c r="L1431" i="44"/>
  <c r="L1432" i="44"/>
  <c r="L1443" i="44"/>
  <c r="L1461" i="44"/>
  <c r="L1462" i="44"/>
  <c r="L1449" i="44"/>
  <c r="L1448" i="44"/>
  <c r="L1453" i="44"/>
  <c r="L1467" i="44"/>
  <c r="L1466" i="44"/>
  <c r="L1447" i="44"/>
  <c r="L1464" i="44"/>
  <c r="L1451" i="44"/>
  <c r="L1452" i="44"/>
  <c r="L1457" i="44"/>
  <c r="L1424" i="44"/>
  <c r="L1456" i="44"/>
  <c r="L6" i="23" s="1" a="1"/>
  <c r="L6" i="23" s="1"/>
  <c r="L1425" i="44"/>
  <c r="L1450" i="44"/>
  <c r="L1460" i="44"/>
  <c r="P6" i="23" s="1" a="1"/>
  <c r="P6" i="23" s="1"/>
  <c r="L1446" i="44"/>
  <c r="L1459" i="44"/>
  <c r="L1455" i="44"/>
  <c r="L1463" i="44"/>
  <c r="L1468" i="44"/>
  <c r="L1458" i="44"/>
  <c r="L1469" i="44"/>
  <c r="L1454" i="44"/>
  <c r="J1469" i="44"/>
  <c r="U1362" i="44"/>
  <c r="U1412" i="44"/>
  <c r="P1350" i="44"/>
  <c r="B3" i="11" s="1" a="1"/>
  <c r="B3" i="11" s="1"/>
  <c r="S1349" i="44"/>
  <c r="Y2" i="30" s="1" a="1"/>
  <c r="Y2" i="30" s="1"/>
  <c r="E1372" i="44"/>
  <c r="X3" i="17" s="1" a="1"/>
  <c r="X3" i="17" s="1"/>
  <c r="P1369" i="44"/>
  <c r="U3" i="11" s="1" a="1"/>
  <c r="U3" i="11" s="1"/>
  <c r="R1381" i="44"/>
  <c r="R1396" i="44"/>
  <c r="R1364" i="44"/>
  <c r="Q1395" i="44"/>
  <c r="Q1350" i="44"/>
  <c r="B3" i="28" s="1" a="1"/>
  <c r="B3" i="28" s="1"/>
  <c r="Q1343" i="44"/>
  <c r="S2" i="28" s="1" a="1"/>
  <c r="S2" i="28" s="1"/>
  <c r="R1389" i="44"/>
  <c r="R1392" i="44"/>
  <c r="Q1344" i="44"/>
  <c r="T2" i="28" s="1" a="1"/>
  <c r="T2" i="28" s="1"/>
  <c r="R1404" i="44"/>
  <c r="T1343" i="44"/>
  <c r="S2" i="31" s="1" a="1"/>
  <c r="S2" i="31" s="1"/>
  <c r="Q1341" i="44"/>
  <c r="Q2" i="28" s="1" a="1"/>
  <c r="Q2" i="28" s="1"/>
  <c r="R1368" i="44"/>
  <c r="R1409" i="44"/>
  <c r="R1333" i="44"/>
  <c r="I2" i="29" s="1" a="1"/>
  <c r="I2" i="29" s="1"/>
  <c r="S1335" i="44"/>
  <c r="K2" i="30" s="1" a="1"/>
  <c r="K2" i="30" s="1"/>
  <c r="Q1347" i="44"/>
  <c r="W2" i="28" s="1" a="1"/>
  <c r="W2" i="28" s="1"/>
  <c r="R1375" i="44"/>
  <c r="R1412" i="44"/>
  <c r="S1332" i="44"/>
  <c r="H2" i="30" s="1" a="1"/>
  <c r="H2" i="30" s="1"/>
  <c r="Q1339" i="44"/>
  <c r="O2" i="28" s="1" a="1"/>
  <c r="O2" i="28" s="1"/>
  <c r="S1342" i="44"/>
  <c r="R2" i="30" s="1" a="1"/>
  <c r="R2" i="30" s="1"/>
  <c r="U1403" i="44"/>
  <c r="R1369" i="44"/>
  <c r="S1341" i="44"/>
  <c r="Q2" i="30" s="1" a="1"/>
  <c r="Q2" i="30" s="1"/>
  <c r="U1417" i="44"/>
  <c r="T1344" i="44"/>
  <c r="T2" i="31" s="1" a="1"/>
  <c r="T2" i="31" s="1"/>
  <c r="P1355" i="44"/>
  <c r="G3" i="11" s="1" a="1"/>
  <c r="G3" i="11" s="1"/>
  <c r="R1419" i="44"/>
  <c r="R1383" i="44"/>
  <c r="R1343" i="44"/>
  <c r="S2" i="29" s="1" a="1"/>
  <c r="S2" i="29" s="1"/>
  <c r="R1341" i="44"/>
  <c r="Q2" i="29" s="1" a="1"/>
  <c r="Q2" i="29" s="1"/>
  <c r="R1339" i="44"/>
  <c r="O2" i="29" s="1" a="1"/>
  <c r="O2" i="29" s="1"/>
  <c r="G1375" i="44"/>
  <c r="C4" i="19" s="1" a="1"/>
  <c r="C4" i="19" s="1"/>
  <c r="L1369" i="44"/>
  <c r="U3" i="23" s="1" a="1"/>
  <c r="U3" i="23" s="1"/>
  <c r="K1417" i="44"/>
  <c r="K1374" i="44"/>
  <c r="B4" i="22" s="1" a="1"/>
  <c r="B4" i="22" s="1"/>
  <c r="T1383" i="44"/>
  <c r="K1329" i="44"/>
  <c r="E2" i="22" s="1" a="1"/>
  <c r="E2" i="22" s="1"/>
  <c r="S1385" i="44"/>
  <c r="K1420" i="44"/>
  <c r="S1377" i="44"/>
  <c r="S1390" i="44"/>
  <c r="E1354" i="44"/>
  <c r="F3" i="17" s="1" a="1"/>
  <c r="F3" i="17" s="1"/>
  <c r="S1381" i="44"/>
  <c r="E1384" i="44"/>
  <c r="L4" i="17" s="1" a="1"/>
  <c r="L4" i="17" s="1"/>
  <c r="S1414" i="44"/>
  <c r="E1399" i="44"/>
  <c r="C5" i="17" s="1" a="1"/>
  <c r="C5" i="17" s="1"/>
  <c r="S1413" i="44"/>
  <c r="Q1393" i="44"/>
  <c r="U1333" i="44"/>
  <c r="I2" i="32" s="1" a="1"/>
  <c r="I2" i="32" s="1"/>
  <c r="K1363" i="44"/>
  <c r="O3" i="22" s="1" a="1"/>
  <c r="O3" i="22" s="1"/>
  <c r="T1338" i="44"/>
  <c r="N2" i="31" s="1" a="1"/>
  <c r="N2" i="31" s="1"/>
  <c r="S1347" i="44"/>
  <c r="W2" i="30" s="1" a="1"/>
  <c r="W2" i="30" s="1"/>
  <c r="R1397" i="44"/>
  <c r="Q1342" i="44"/>
  <c r="R2" i="28" s="1" a="1"/>
  <c r="R2" i="28" s="1"/>
  <c r="U1341" i="44"/>
  <c r="Q2" i="32" s="1" a="1"/>
  <c r="Q2" i="32" s="1"/>
  <c r="K1353" i="44"/>
  <c r="E3" i="22" s="1" a="1"/>
  <c r="E3" i="22" s="1"/>
  <c r="Q1328" i="44"/>
  <c r="D2" i="28" s="1" a="1"/>
  <c r="D2" i="28" s="1"/>
  <c r="K1406" i="44"/>
  <c r="K1369" i="44"/>
  <c r="U3" i="22" s="1" a="1"/>
  <c r="U3" i="22" s="1"/>
  <c r="Q1327" i="44"/>
  <c r="C2" i="28" s="1" a="1"/>
  <c r="C2" i="28" s="1"/>
  <c r="K1393" i="44"/>
  <c r="U4" i="22" s="1" a="1"/>
  <c r="U4" i="22" s="1"/>
  <c r="P1398" i="44"/>
  <c r="Q1357" i="44"/>
  <c r="I3" i="28" s="1" a="1"/>
  <c r="I3" i="28" s="1"/>
  <c r="Q1329" i="44"/>
  <c r="E2" i="28" s="1" a="1"/>
  <c r="E2" i="28" s="1"/>
  <c r="K1351" i="44"/>
  <c r="C3" i="22" s="1" a="1"/>
  <c r="C3" i="22" s="1"/>
  <c r="H1169" i="44"/>
  <c r="J588" i="44"/>
  <c r="H1260" i="44"/>
  <c r="J799" i="44"/>
  <c r="L1327" i="44"/>
  <c r="C2" i="23" s="1" a="1"/>
  <c r="C2" i="23" s="1"/>
  <c r="H1180" i="44"/>
  <c r="J599" i="44"/>
  <c r="H1198" i="44"/>
  <c r="J641" i="44"/>
  <c r="F1393" i="44"/>
  <c r="U4" i="20" s="1" a="1"/>
  <c r="U4" i="20" s="1"/>
  <c r="S1403" i="44"/>
  <c r="S1339" i="44"/>
  <c r="O2" i="30" s="1" a="1"/>
  <c r="O2" i="30" s="1"/>
  <c r="R1353" i="44"/>
  <c r="E3" i="29" s="1" a="1"/>
  <c r="E3" i="29" s="1"/>
  <c r="R1378" i="44"/>
  <c r="R1334" i="44"/>
  <c r="J2" i="29" s="1" a="1"/>
  <c r="J2" i="29" s="1"/>
  <c r="U1334" i="44"/>
  <c r="J2" i="32" s="1" a="1"/>
  <c r="J2" i="32" s="1"/>
  <c r="H1222" i="44"/>
  <c r="J713" i="44"/>
  <c r="H1253" i="44"/>
  <c r="J792" i="44"/>
  <c r="T1375" i="44"/>
  <c r="F1398" i="44"/>
  <c r="B5" i="20" s="1" a="1"/>
  <c r="B5" i="20" s="1"/>
  <c r="S1416" i="44"/>
  <c r="S1338" i="44"/>
  <c r="N2" i="30" s="1" a="1"/>
  <c r="N2" i="30" s="1"/>
  <c r="R1354" i="44"/>
  <c r="F3" i="29" s="1" a="1"/>
  <c r="F3" i="29" s="1"/>
  <c r="R1394" i="44"/>
  <c r="R1347" i="44"/>
  <c r="W2" i="29" s="1" a="1"/>
  <c r="W2" i="29" s="1"/>
  <c r="Q1332" i="44"/>
  <c r="H2" i="28" s="1" a="1"/>
  <c r="H2" i="28" s="1"/>
  <c r="U1347" i="44"/>
  <c r="L1341" i="44"/>
  <c r="Q2" i="23" s="1" a="1"/>
  <c r="Q2" i="23" s="1"/>
  <c r="P1403" i="44"/>
  <c r="M1249" i="44"/>
  <c r="O1100" i="44"/>
  <c r="O1251" i="44"/>
  <c r="Q1078" i="44"/>
  <c r="H1243" i="44"/>
  <c r="J782" i="44"/>
  <c r="H1235" i="44"/>
  <c r="J1038" i="44"/>
  <c r="M1189" i="44"/>
  <c r="O608" i="44"/>
  <c r="H1181" i="44"/>
  <c r="J600" i="44"/>
  <c r="F1375" i="44"/>
  <c r="C4" i="20" s="1" a="1"/>
  <c r="C4" i="20" s="1"/>
  <c r="L1347" i="44"/>
  <c r="W2" i="23" s="1" a="1"/>
  <c r="W2" i="23" s="1"/>
  <c r="O1189" i="44"/>
  <c r="Q608" i="44"/>
  <c r="L1334" i="44"/>
  <c r="J2" i="23" s="1" a="1"/>
  <c r="J2" i="23" s="1"/>
  <c r="H1216" i="44"/>
  <c r="J755" i="44"/>
  <c r="J1300" i="44" s="1"/>
  <c r="H1221" i="44"/>
  <c r="J736" i="44"/>
  <c r="H1209" i="44"/>
  <c r="J676" i="44"/>
  <c r="O1234" i="44"/>
  <c r="Q1013" i="44"/>
  <c r="Q1318" i="44" s="1"/>
  <c r="R1349" i="44"/>
  <c r="Y2" i="29" s="1" a="1"/>
  <c r="Y2" i="29" s="1"/>
  <c r="H1167" i="44"/>
  <c r="J586" i="44"/>
  <c r="H1194" i="44"/>
  <c r="J637" i="44"/>
  <c r="H1186" i="44"/>
  <c r="J605" i="44"/>
  <c r="T1333" i="44"/>
  <c r="I2" i="31" s="1" a="1"/>
  <c r="I2" i="31" s="1"/>
  <c r="F1369" i="44"/>
  <c r="U3" i="20" s="1" a="1"/>
  <c r="U3" i="20" s="1"/>
  <c r="S1419" i="44"/>
  <c r="S1354" i="44"/>
  <c r="F3" i="30" s="1" a="1"/>
  <c r="F3" i="30" s="1"/>
  <c r="R1382" i="44"/>
  <c r="R1403" i="44"/>
  <c r="R1345" i="44"/>
  <c r="U2" i="29" s="1" a="1"/>
  <c r="U2" i="29" s="1"/>
  <c r="U1329" i="44"/>
  <c r="E2" i="32" s="1" a="1"/>
  <c r="E2" i="32" s="1"/>
  <c r="L1338" i="44"/>
  <c r="N2" i="23" s="1" a="1"/>
  <c r="N2" i="23" s="1"/>
  <c r="H1233" i="44"/>
  <c r="J772" i="44"/>
  <c r="J1317" i="44" s="1"/>
  <c r="H1182" i="44"/>
  <c r="J601" i="44"/>
  <c r="H1199" i="44"/>
  <c r="J666" i="44"/>
  <c r="T1346" i="44"/>
  <c r="V2" i="31" s="1" a="1"/>
  <c r="V2" i="31" s="1"/>
  <c r="H1244" i="44"/>
  <c r="J807" i="44"/>
  <c r="T1340" i="44"/>
  <c r="P2" i="31" s="1" a="1"/>
  <c r="P2" i="31" s="1"/>
  <c r="F1350" i="44"/>
  <c r="B3" i="20" s="1" a="1"/>
  <c r="B3" i="20" s="1"/>
  <c r="S1420" i="44"/>
  <c r="S1345" i="44"/>
  <c r="U2" i="30" s="1" a="1"/>
  <c r="U2" i="30" s="1"/>
  <c r="R1402" i="44"/>
  <c r="R1332" i="44"/>
  <c r="H2" i="29" s="1" a="1"/>
  <c r="H2" i="29" s="1"/>
  <c r="U1332" i="44"/>
  <c r="H2" i="32" s="1" a="1"/>
  <c r="H2" i="32" s="1"/>
  <c r="H1184" i="44"/>
  <c r="J603" i="44"/>
  <c r="H1215" i="44"/>
  <c r="J706" i="44"/>
  <c r="F1399" i="44"/>
  <c r="C5" i="20" s="1" a="1"/>
  <c r="C5" i="20" s="1"/>
  <c r="U1327" i="44"/>
  <c r="C2" i="32" s="1" a="1"/>
  <c r="C2" i="32" s="1"/>
  <c r="H1188" i="44"/>
  <c r="J871" i="44"/>
  <c r="H1203" i="44"/>
  <c r="J646" i="44"/>
  <c r="S1412" i="44"/>
  <c r="U1339" i="44"/>
  <c r="O2" i="32" s="1" a="1"/>
  <c r="O2" i="32" s="1"/>
  <c r="H1245" i="44"/>
  <c r="J1096" i="44"/>
  <c r="H1212" i="44"/>
  <c r="J655" i="44"/>
  <c r="T1348" i="44"/>
  <c r="X2" i="31" s="1" a="1"/>
  <c r="X2" i="31" s="1"/>
  <c r="S1369" i="44"/>
  <c r="S1355" i="44"/>
  <c r="G3" i="30" s="1" a="1"/>
  <c r="G3" i="30" s="1"/>
  <c r="R1406" i="44"/>
  <c r="R1416" i="44"/>
  <c r="R1329" i="44"/>
  <c r="E2" i="29" s="1" a="1"/>
  <c r="E2" i="29" s="1"/>
  <c r="Q1387" i="44"/>
  <c r="U1351" i="44"/>
  <c r="L1349" i="44"/>
  <c r="Y2" i="23" s="1" a="1"/>
  <c r="Y2" i="23" s="1"/>
  <c r="H1172" i="44"/>
  <c r="J591" i="44"/>
  <c r="H1254" i="44"/>
  <c r="J793" i="44"/>
  <c r="T1342" i="44"/>
  <c r="R2" i="31" s="1" a="1"/>
  <c r="R2" i="31" s="1"/>
  <c r="S1350" i="44"/>
  <c r="B3" i="30" s="1" a="1"/>
  <c r="B3" i="30" s="1"/>
  <c r="S1348" i="44"/>
  <c r="X2" i="30" s="1" a="1"/>
  <c r="X2" i="30" s="1"/>
  <c r="S1389" i="44"/>
  <c r="R1357" i="44"/>
  <c r="I3" i="29" s="1" a="1"/>
  <c r="I3" i="29" s="1"/>
  <c r="R1413" i="44"/>
  <c r="R1351" i="44"/>
  <c r="C3" i="29" s="1" a="1"/>
  <c r="C3" i="29" s="1"/>
  <c r="Q1404" i="44"/>
  <c r="U1353" i="44"/>
  <c r="L1329" i="44"/>
  <c r="E2" i="23" s="1" a="1"/>
  <c r="E2" i="23" s="1"/>
  <c r="H1219" i="44"/>
  <c r="J734" i="44"/>
  <c r="H1239" i="44"/>
  <c r="J778" i="44"/>
  <c r="H1228" i="44"/>
  <c r="J719" i="44"/>
  <c r="H1173" i="44"/>
  <c r="J592" i="44"/>
  <c r="R1420" i="44"/>
  <c r="H1189" i="44"/>
  <c r="J608" i="44"/>
  <c r="H1213" i="44"/>
  <c r="J656" i="44"/>
  <c r="T1330" i="44"/>
  <c r="F2" i="31" s="1" a="1"/>
  <c r="F2" i="31" s="1"/>
  <c r="S1409" i="44"/>
  <c r="S1329" i="44"/>
  <c r="E2" i="30" s="1" a="1"/>
  <c r="E2" i="30" s="1"/>
  <c r="R1414" i="44"/>
  <c r="Q1351" i="44"/>
  <c r="C3" i="28" s="1" a="1"/>
  <c r="C3" i="28" s="1"/>
  <c r="L1339" i="44"/>
  <c r="O2" i="23" s="1" a="1"/>
  <c r="O2" i="23" s="1"/>
  <c r="H1241" i="44"/>
  <c r="J1068" i="44"/>
  <c r="H1234" i="44"/>
  <c r="J749" i="44"/>
  <c r="H1171" i="44"/>
  <c r="J590" i="44"/>
  <c r="H1191" i="44"/>
  <c r="J634" i="44"/>
  <c r="H1257" i="44"/>
  <c r="J820" i="44"/>
  <c r="M1233" i="44"/>
  <c r="O748" i="44"/>
  <c r="T1328" i="44"/>
  <c r="D2" i="31" s="1" a="1"/>
  <c r="D2" i="31" s="1"/>
  <c r="S1391" i="44"/>
  <c r="R1331" i="44"/>
  <c r="G2" i="29" s="1" a="1"/>
  <c r="G2" i="29" s="1"/>
  <c r="R1356" i="44"/>
  <c r="H3" i="29" s="1" a="1"/>
  <c r="H3" i="29" s="1"/>
  <c r="R1405" i="44"/>
  <c r="R1355" i="44"/>
  <c r="G3" i="29" s="1" a="1"/>
  <c r="G3" i="29" s="1"/>
  <c r="U1406" i="44"/>
  <c r="U1371" i="44"/>
  <c r="K1398" i="44"/>
  <c r="H1252" i="44"/>
  <c r="J815" i="44"/>
  <c r="H1178" i="44"/>
  <c r="J597" i="44"/>
  <c r="H1249" i="44"/>
  <c r="J788" i="44"/>
  <c r="H1258" i="44"/>
  <c r="J797" i="44"/>
  <c r="H1223" i="44"/>
  <c r="J1050" i="44"/>
  <c r="J1307" i="44" s="1"/>
  <c r="H1230" i="44"/>
  <c r="J721" i="44"/>
  <c r="S1380" i="44"/>
  <c r="S1346" i="44"/>
  <c r="V2" i="30" s="1" a="1"/>
  <c r="V2" i="30" s="1"/>
  <c r="R1417" i="44"/>
  <c r="R1337" i="44"/>
  <c r="M2" i="29" s="1" a="1"/>
  <c r="M2" i="29" s="1"/>
  <c r="U1355" i="44"/>
  <c r="G1398" i="44"/>
  <c r="B5" i="19" s="1" a="1"/>
  <c r="B5" i="19" s="1"/>
  <c r="H1231" i="44"/>
  <c r="J746" i="44"/>
  <c r="H1206" i="44"/>
  <c r="J673" i="44"/>
  <c r="H1204" i="44"/>
  <c r="J671" i="44"/>
  <c r="H1246" i="44"/>
  <c r="J785" i="44"/>
  <c r="O1233" i="44"/>
  <c r="Q748" i="44"/>
  <c r="H1220" i="44"/>
  <c r="J711" i="44"/>
  <c r="H1218" i="44"/>
  <c r="J733" i="44"/>
  <c r="H1170" i="44"/>
  <c r="J589" i="44"/>
  <c r="T1341" i="44"/>
  <c r="Q2" i="31" s="1" a="1"/>
  <c r="Q2" i="31" s="1"/>
  <c r="H1183" i="44"/>
  <c r="J602" i="44"/>
  <c r="H1242" i="44"/>
  <c r="J781" i="44"/>
  <c r="H1236" i="44"/>
  <c r="J727" i="44"/>
  <c r="H1185" i="44"/>
  <c r="J604" i="44"/>
  <c r="M1207" i="44"/>
  <c r="O650" i="44"/>
  <c r="T1347" i="44"/>
  <c r="W2" i="31" s="1" a="1"/>
  <c r="W2" i="31" s="1"/>
  <c r="S1386" i="44"/>
  <c r="S1330" i="44"/>
  <c r="F2" i="30" s="1" a="1"/>
  <c r="F2" i="30" s="1"/>
  <c r="R1370" i="44"/>
  <c r="R1385" i="44"/>
  <c r="R1338" i="44"/>
  <c r="N2" i="29" s="1" a="1"/>
  <c r="N2" i="29" s="1"/>
  <c r="Q1399" i="44"/>
  <c r="U1411" i="44"/>
  <c r="G1331" i="44"/>
  <c r="G2" i="19" s="1" a="1"/>
  <c r="G2" i="19" s="1"/>
  <c r="H1200" i="44"/>
  <c r="J667" i="44"/>
  <c r="R1384" i="44"/>
  <c r="H1240" i="44"/>
  <c r="J779" i="44"/>
  <c r="H1237" i="44"/>
  <c r="J728" i="44"/>
  <c r="H1205" i="44"/>
  <c r="J648" i="44"/>
  <c r="O1207" i="44"/>
  <c r="Q650" i="44"/>
  <c r="T1334" i="44"/>
  <c r="J2" i="31" s="1" a="1"/>
  <c r="J2" i="31" s="1"/>
  <c r="S1392" i="44"/>
  <c r="S1340" i="44"/>
  <c r="P2" i="30" s="1" a="1"/>
  <c r="P2" i="30" s="1"/>
  <c r="R1374" i="44"/>
  <c r="R1391" i="44"/>
  <c r="R1335" i="44"/>
  <c r="K2" i="29" s="1" a="1"/>
  <c r="K2" i="29" s="1"/>
  <c r="U1369" i="44"/>
  <c r="G1403" i="44"/>
  <c r="G5" i="19" s="1" a="1"/>
  <c r="G5" i="19" s="1"/>
  <c r="H1196" i="44"/>
  <c r="J663" i="44"/>
  <c r="H1187" i="44"/>
  <c r="J606" i="44"/>
  <c r="H1168" i="44"/>
  <c r="J587" i="44"/>
  <c r="H1256" i="44"/>
  <c r="J795" i="44"/>
  <c r="H1232" i="44"/>
  <c r="J723" i="44"/>
  <c r="H1210" i="44"/>
  <c r="J653" i="44"/>
  <c r="H1179" i="44"/>
  <c r="J598" i="44"/>
  <c r="H1224" i="44"/>
  <c r="J715" i="44"/>
  <c r="T1339" i="44"/>
  <c r="O2" i="31" s="1" a="1"/>
  <c r="O2" i="31" s="1"/>
  <c r="S1395" i="44"/>
  <c r="S1333" i="44"/>
  <c r="I2" i="30" s="1" a="1"/>
  <c r="I2" i="30" s="1"/>
  <c r="R1358" i="44"/>
  <c r="J3" i="29" s="1" a="1"/>
  <c r="J3" i="29" s="1"/>
  <c r="R1377" i="44"/>
  <c r="R1330" i="44"/>
  <c r="F2" i="29" s="1" a="1"/>
  <c r="F2" i="29" s="1"/>
  <c r="Q1333" i="44"/>
  <c r="I2" i="28" s="1" a="1"/>
  <c r="I2" i="28" s="1"/>
  <c r="U1330" i="44"/>
  <c r="F2" i="32" s="1" a="1"/>
  <c r="F2" i="32" s="1"/>
  <c r="G1417" i="44"/>
  <c r="H1247" i="44"/>
  <c r="J786" i="44"/>
  <c r="H1166" i="44"/>
  <c r="J585" i="44"/>
  <c r="H1250" i="44"/>
  <c r="J789" i="44"/>
  <c r="O1249" i="44"/>
  <c r="Q1100" i="44"/>
  <c r="G1393" i="44"/>
  <c r="U4" i="19" s="1" a="1"/>
  <c r="U4" i="19" s="1"/>
  <c r="H1225" i="44"/>
  <c r="J1028" i="44"/>
  <c r="H1214" i="44"/>
  <c r="J705" i="44"/>
  <c r="M1251" i="44"/>
  <c r="O1078" i="44"/>
  <c r="H1229" i="44"/>
  <c r="J720" i="44"/>
  <c r="S1378" i="44"/>
  <c r="S1343" i="44"/>
  <c r="S2" i="30" s="1" a="1"/>
  <c r="S2" i="30" s="1"/>
  <c r="R1372" i="44"/>
  <c r="R1395" i="44"/>
  <c r="R1342" i="44"/>
  <c r="R2" i="29" s="1" a="1"/>
  <c r="R2" i="29" s="1"/>
  <c r="L1351" i="44"/>
  <c r="C3" i="23" s="1" a="1"/>
  <c r="C3" i="23" s="1"/>
  <c r="H1201" i="44"/>
  <c r="J980" i="44"/>
  <c r="H1197" i="44"/>
  <c r="J928" i="44"/>
  <c r="M1202" i="44"/>
  <c r="O645" i="44"/>
  <c r="H1207" i="44"/>
  <c r="J650" i="44"/>
  <c r="H1195" i="44"/>
  <c r="J638" i="44"/>
  <c r="H1193" i="44"/>
  <c r="J636" i="44"/>
  <c r="O1202" i="44"/>
  <c r="Q645" i="44"/>
  <c r="O1203" i="44"/>
  <c r="Q646" i="44"/>
  <c r="T1329" i="44"/>
  <c r="E2" i="31" s="1" a="1"/>
  <c r="E2" i="31" s="1"/>
  <c r="S1397" i="44"/>
  <c r="S1328" i="44"/>
  <c r="D2" i="30" s="1" a="1"/>
  <c r="D2" i="30" s="1"/>
  <c r="R1346" i="44"/>
  <c r="V2" i="29" s="1" a="1"/>
  <c r="V2" i="29" s="1"/>
  <c r="R1386" i="44"/>
  <c r="R1348" i="44"/>
  <c r="X2" i="29" s="1" a="1"/>
  <c r="X2" i="29" s="1"/>
  <c r="U1348" i="44"/>
  <c r="H1238" i="44"/>
  <c r="J1065" i="44"/>
  <c r="R1399" i="44"/>
  <c r="H1177" i="44"/>
  <c r="J1148" i="44"/>
  <c r="R1401" i="44"/>
  <c r="H1208" i="44"/>
  <c r="J651" i="44"/>
  <c r="T1372" i="44"/>
  <c r="S1396" i="44"/>
  <c r="S1344" i="44"/>
  <c r="T2" i="30" s="1" a="1"/>
  <c r="T2" i="30" s="1"/>
  <c r="R1362" i="44"/>
  <c r="R1387" i="44"/>
  <c r="R1328" i="44"/>
  <c r="D2" i="29" s="1" a="1"/>
  <c r="D2" i="29" s="1"/>
  <c r="U1328" i="44"/>
  <c r="D2" i="32" s="1" a="1"/>
  <c r="D2" i="32" s="1"/>
  <c r="L1393" i="44"/>
  <c r="U4" i="23" s="1" a="1"/>
  <c r="U4" i="23" s="1"/>
  <c r="H1248" i="44"/>
  <c r="J787" i="44"/>
  <c r="H1190" i="44"/>
  <c r="J657" i="44"/>
  <c r="J6" i="21" a="1"/>
  <c r="J6" i="21" s="1"/>
  <c r="H1176" i="44"/>
  <c r="J619" i="44"/>
  <c r="H1175" i="44"/>
  <c r="J594" i="44"/>
  <c r="M1203" i="44"/>
  <c r="O646" i="44"/>
  <c r="H1174" i="44"/>
  <c r="J593" i="44"/>
  <c r="H1217" i="44"/>
  <c r="J708" i="44"/>
  <c r="T1354" i="44"/>
  <c r="U1343" i="44"/>
  <c r="S2" i="32" s="1" a="1"/>
  <c r="S2" i="32" s="1"/>
  <c r="L1398" i="44"/>
  <c r="B5" i="23" s="1" a="1"/>
  <c r="B5" i="23" s="1"/>
  <c r="T6" i="18" a="1"/>
  <c r="T6" i="18" s="1"/>
  <c r="H1226" i="44"/>
  <c r="J717" i="44"/>
  <c r="H1211" i="44"/>
  <c r="J654" i="44"/>
  <c r="H1255" i="44"/>
  <c r="J794" i="44"/>
  <c r="H1227" i="44"/>
  <c r="J742" i="44"/>
  <c r="H1259" i="44"/>
  <c r="J822" i="44"/>
  <c r="H1261" i="44"/>
  <c r="J800" i="44"/>
  <c r="H1202" i="44"/>
  <c r="J645" i="44"/>
  <c r="T1388" i="44"/>
  <c r="S1402" i="44"/>
  <c r="S1334" i="44"/>
  <c r="J2" i="30" s="1" a="1"/>
  <c r="J2" i="30" s="1"/>
  <c r="R1373" i="44"/>
  <c r="R1390" i="44"/>
  <c r="R1344" i="44"/>
  <c r="T2" i="29" s="1" a="1"/>
  <c r="T2" i="29" s="1"/>
  <c r="Q1334" i="44"/>
  <c r="J2" i="28" s="1" a="1"/>
  <c r="J2" i="28" s="1"/>
  <c r="U1344" i="44"/>
  <c r="T2" i="32" s="1" a="1"/>
  <c r="T2" i="32" s="1"/>
  <c r="L1417" i="44"/>
  <c r="U5" i="23" s="1" a="1"/>
  <c r="U5" i="23" s="1"/>
  <c r="H1251" i="44"/>
  <c r="J1078" i="44"/>
  <c r="H1192" i="44"/>
  <c r="J659" i="44"/>
  <c r="M1211" i="44"/>
  <c r="O942" i="44"/>
  <c r="O1230" i="44"/>
  <c r="M1230" i="44"/>
  <c r="M1201" i="44"/>
  <c r="O1201" i="44"/>
  <c r="M1190" i="44"/>
  <c r="O1190" i="44"/>
  <c r="O1220" i="44"/>
  <c r="M1220" i="44"/>
  <c r="M1219" i="44"/>
  <c r="O1219" i="44"/>
  <c r="M1222" i="44"/>
  <c r="O1222" i="44"/>
  <c r="M1224" i="44"/>
  <c r="O1224" i="44"/>
  <c r="M1232" i="44"/>
  <c r="O1232" i="44"/>
  <c r="M1255" i="44"/>
  <c r="O1255" i="44"/>
  <c r="M1244" i="44"/>
  <c r="O1244" i="44"/>
  <c r="M1238" i="44"/>
  <c r="O1238" i="44"/>
  <c r="O1177" i="44"/>
  <c r="M1177" i="44"/>
  <c r="O1186" i="44"/>
  <c r="M1186" i="44"/>
  <c r="M1191" i="44"/>
  <c r="O1191" i="44"/>
  <c r="M1234" i="44"/>
  <c r="O1227" i="44"/>
  <c r="F1401" i="44"/>
  <c r="E5" i="20" s="1" a="1"/>
  <c r="E5" i="20" s="1"/>
  <c r="S1331" i="44"/>
  <c r="G2" i="30" s="1" a="1"/>
  <c r="G2" i="30" s="1"/>
  <c r="G1411" i="44"/>
  <c r="O5" i="19" s="1" a="1"/>
  <c r="O5" i="19" s="1"/>
  <c r="L1418" i="44"/>
  <c r="V5" i="23" s="1" a="1"/>
  <c r="V5" i="23" s="1"/>
  <c r="D1326" i="44"/>
  <c r="B2" i="18" s="1" a="1"/>
  <c r="B2" i="18" s="1"/>
  <c r="V1326" i="44"/>
  <c r="B2" i="10" s="1" a="1"/>
  <c r="B2" i="10" s="1"/>
  <c r="J1326" i="44"/>
  <c r="B2" i="21" s="1" a="1"/>
  <c r="B2" i="21" s="1"/>
  <c r="O1166" i="44"/>
  <c r="M1166" i="44"/>
  <c r="U1345" i="44"/>
  <c r="U2" i="32" s="1" a="1"/>
  <c r="U2" i="32" s="1"/>
  <c r="U1349" i="44"/>
  <c r="S1351" i="44"/>
  <c r="C3" i="30" s="1" a="1"/>
  <c r="C3" i="30" s="1"/>
  <c r="S1398" i="44"/>
  <c r="U1337" i="44"/>
  <c r="M2" i="32" s="1" a="1"/>
  <c r="M2" i="32" s="1"/>
  <c r="U1409" i="44"/>
  <c r="U1404" i="44"/>
  <c r="U1405" i="44"/>
  <c r="U1413" i="44"/>
  <c r="U1416" i="44"/>
  <c r="U1400" i="44"/>
  <c r="U1414" i="44"/>
  <c r="U1396" i="44"/>
  <c r="U1394" i="44"/>
  <c r="U1378" i="44"/>
  <c r="U1397" i="44"/>
  <c r="U1390" i="44"/>
  <c r="U1395" i="44"/>
  <c r="U1386" i="44"/>
  <c r="U1392" i="44"/>
  <c r="U1377" i="44"/>
  <c r="U1385" i="44"/>
  <c r="U1391" i="44"/>
  <c r="U1420" i="44"/>
  <c r="U1364" i="44"/>
  <c r="U1356" i="44"/>
  <c r="U1357" i="44"/>
  <c r="U1359" i="44"/>
  <c r="U1360" i="44"/>
  <c r="U1372" i="44"/>
  <c r="U1368" i="44"/>
  <c r="U1338" i="44"/>
  <c r="N2" i="32" s="1" a="1"/>
  <c r="N2" i="32" s="1"/>
  <c r="U1335" i="44"/>
  <c r="K2" i="32" s="1" a="1"/>
  <c r="K2" i="32" s="1"/>
  <c r="M1170" i="44"/>
  <c r="O1170" i="44"/>
  <c r="O1173" i="44"/>
  <c r="M1173" i="44"/>
  <c r="M1174" i="44"/>
  <c r="O1174" i="44"/>
  <c r="O1208" i="44"/>
  <c r="O1210" i="44"/>
  <c r="M1210" i="44"/>
  <c r="O1231" i="44"/>
  <c r="M1231" i="44"/>
  <c r="M1261" i="44"/>
  <c r="O1261" i="44"/>
  <c r="R1371" i="44"/>
  <c r="S1399" i="44"/>
  <c r="S1373" i="44"/>
  <c r="S1362" i="44"/>
  <c r="S1353" i="44"/>
  <c r="E3" i="30" s="1" a="1"/>
  <c r="E3" i="30" s="1"/>
  <c r="S1363" i="44"/>
  <c r="S1375" i="44"/>
  <c r="S1370" i="44"/>
  <c r="S1358" i="44"/>
  <c r="S1368" i="44"/>
  <c r="S1372" i="44"/>
  <c r="S1388" i="44"/>
  <c r="S1383" i="44"/>
  <c r="S1384" i="44"/>
  <c r="S1360" i="44"/>
  <c r="S1417" i="44"/>
  <c r="S1382" i="44"/>
  <c r="S1406" i="44"/>
  <c r="S1356" i="44"/>
  <c r="S1364" i="44"/>
  <c r="S1387" i="44"/>
  <c r="S1359" i="44"/>
  <c r="S1357" i="44"/>
  <c r="S1336" i="44"/>
  <c r="L2" i="30" s="1" a="1"/>
  <c r="L2" i="30" s="1"/>
  <c r="S1404" i="44"/>
  <c r="U1373" i="44"/>
  <c r="U1367" i="44"/>
  <c r="U1383" i="44"/>
  <c r="U1363" i="44"/>
  <c r="U1381" i="44"/>
  <c r="U1384" i="44"/>
  <c r="U1387" i="44"/>
  <c r="U1358" i="44"/>
  <c r="U1370" i="44"/>
  <c r="U1331" i="44"/>
  <c r="G2" i="32" s="1" a="1"/>
  <c r="G2" i="32" s="1"/>
  <c r="U1336" i="44"/>
  <c r="L2" i="32" s="1" a="1"/>
  <c r="L2" i="32" s="1"/>
  <c r="U1375" i="44"/>
  <c r="U1354" i="44"/>
  <c r="Q1416" i="44"/>
  <c r="Q1408" i="44"/>
  <c r="Q1403" i="44"/>
  <c r="Q1400" i="44"/>
  <c r="Q1414" i="44"/>
  <c r="Q1402" i="44"/>
  <c r="Q1381" i="44"/>
  <c r="Q1394" i="44"/>
  <c r="Q1378" i="44"/>
  <c r="Q1397" i="44"/>
  <c r="Q1390" i="44"/>
  <c r="Q1406" i="44"/>
  <c r="Q1386" i="44"/>
  <c r="Q1412" i="44"/>
  <c r="Q1398" i="44"/>
  <c r="Q1375" i="44"/>
  <c r="Q1417" i="44"/>
  <c r="Q1330" i="44"/>
  <c r="F2" i="28" s="1" a="1"/>
  <c r="F2" i="28" s="1"/>
  <c r="Q1345" i="44"/>
  <c r="U2" i="28" s="1" a="1"/>
  <c r="U2" i="28" s="1"/>
  <c r="Q1349" i="44"/>
  <c r="Y2" i="28" s="1" a="1"/>
  <c r="Y2" i="28" s="1"/>
  <c r="Q1338" i="44"/>
  <c r="N2" i="28" s="1" a="1"/>
  <c r="N2" i="28" s="1"/>
  <c r="Q1335" i="44"/>
  <c r="K2" i="28" s="1" a="1"/>
  <c r="K2" i="28" s="1"/>
  <c r="Q1337" i="44"/>
  <c r="M2" i="28" s="1" a="1"/>
  <c r="M2" i="28" s="1"/>
  <c r="Q1331" i="44"/>
  <c r="G2" i="28" s="1" a="1"/>
  <c r="G2" i="28" s="1"/>
  <c r="Q1348" i="44"/>
  <c r="X2" i="28" s="1" a="1"/>
  <c r="X2" i="28" s="1"/>
  <c r="Q1420" i="44"/>
  <c r="Q1419" i="44"/>
  <c r="Q1409" i="44"/>
  <c r="Q1405" i="44"/>
  <c r="Q1413" i="44"/>
  <c r="T1418" i="44"/>
  <c r="T1332" i="44"/>
  <c r="H2" i="31" s="1" a="1"/>
  <c r="H2" i="31" s="1"/>
  <c r="T1335" i="44"/>
  <c r="K2" i="31" s="1" a="1"/>
  <c r="K2" i="31" s="1"/>
  <c r="T1337" i="44"/>
  <c r="M2" i="31" s="1" a="1"/>
  <c r="M2" i="31" s="1"/>
  <c r="T1331" i="44"/>
  <c r="G2" i="31" s="1" a="1"/>
  <c r="G2" i="31" s="1"/>
  <c r="T1345" i="44"/>
  <c r="U2" i="31" s="1" a="1"/>
  <c r="U2" i="31" s="1"/>
  <c r="T1409" i="44"/>
  <c r="T1349" i="44"/>
  <c r="Y2" i="31" s="1" a="1"/>
  <c r="Y2" i="31" s="1"/>
  <c r="T1401" i="44"/>
  <c r="T1405" i="44"/>
  <c r="T1413" i="44"/>
  <c r="T1416" i="44"/>
  <c r="T1350" i="44"/>
  <c r="B3" i="31" s="1" a="1"/>
  <c r="B3" i="31" s="1"/>
  <c r="T1398" i="44"/>
  <c r="E1370" i="44"/>
  <c r="V3" i="17" s="1" a="1"/>
  <c r="V3" i="17" s="1"/>
  <c r="E1339" i="44"/>
  <c r="O2" i="17" s="1" a="1"/>
  <c r="O2" i="17" s="1"/>
  <c r="E1338" i="44"/>
  <c r="N2" i="17" s="1" a="1"/>
  <c r="N2" i="17" s="1"/>
  <c r="E1345" i="44"/>
  <c r="U2" i="17" s="1" a="1"/>
  <c r="U2" i="17" s="1"/>
  <c r="E1329" i="44"/>
  <c r="E2" i="17" s="1" a="1"/>
  <c r="E2" i="17" s="1"/>
  <c r="E1353" i="44"/>
  <c r="E3" i="17" s="1" a="1"/>
  <c r="E3" i="17" s="1"/>
  <c r="E1371" i="44"/>
  <c r="W3" i="17" s="1" a="1"/>
  <c r="W3" i="17" s="1"/>
  <c r="E1365" i="44"/>
  <c r="Q3" i="17" s="1" a="1"/>
  <c r="Q3" i="17" s="1"/>
  <c r="E1334" i="44"/>
  <c r="J2" i="17" s="1" a="1"/>
  <c r="J2" i="17" s="1"/>
  <c r="E1347" i="44"/>
  <c r="W2" i="17" s="1" a="1"/>
  <c r="W2" i="17" s="1"/>
  <c r="E1359" i="44"/>
  <c r="K3" i="17" s="1" a="1"/>
  <c r="K3" i="17" s="1"/>
  <c r="K1394" i="44"/>
  <c r="V4" i="22" s="1" a="1"/>
  <c r="V4" i="22" s="1"/>
  <c r="K1365" i="44"/>
  <c r="Q3" i="22" s="1" a="1"/>
  <c r="Q3" i="22" s="1"/>
  <c r="M1235" i="44"/>
  <c r="O1235" i="44"/>
  <c r="M1228" i="44"/>
  <c r="O1228" i="44"/>
  <c r="M1236" i="44"/>
  <c r="O1236" i="44"/>
  <c r="O1212" i="44"/>
  <c r="R1379" i="44"/>
  <c r="E1341" i="44"/>
  <c r="Q2" i="17" s="1" a="1"/>
  <c r="Q2" i="17" s="1"/>
  <c r="E1344" i="44"/>
  <c r="T2" i="17" s="1" a="1"/>
  <c r="T2" i="17" s="1"/>
  <c r="E1343" i="44"/>
  <c r="S2" i="17" s="1" a="1"/>
  <c r="S2" i="17" s="1"/>
  <c r="E1328" i="44"/>
  <c r="D2" i="17" s="1" a="1"/>
  <c r="D2" i="17" s="1"/>
  <c r="E1342" i="44"/>
  <c r="R2" i="17" s="1" a="1"/>
  <c r="R2" i="17" s="1"/>
  <c r="E1333" i="44"/>
  <c r="I2" i="17" s="1" a="1"/>
  <c r="I2" i="17" s="1"/>
  <c r="E1330" i="44"/>
  <c r="F2" i="17" s="1" a="1"/>
  <c r="F2" i="17" s="1"/>
  <c r="E1340" i="44"/>
  <c r="P2" i="17" s="1" a="1"/>
  <c r="P2" i="17" s="1"/>
  <c r="E1346" i="44"/>
  <c r="V2" i="17" s="1" a="1"/>
  <c r="V2" i="17" s="1"/>
  <c r="E1349" i="44"/>
  <c r="Y2" i="17" s="1" a="1"/>
  <c r="Y2" i="17" s="1"/>
  <c r="E1332" i="44"/>
  <c r="H2" i="17" s="1" a="1"/>
  <c r="H2" i="17" s="1"/>
  <c r="E1376" i="44"/>
  <c r="D4" i="17" s="1" a="1"/>
  <c r="D4" i="17" s="1"/>
  <c r="E1405" i="44"/>
  <c r="I5" i="17" s="1" a="1"/>
  <c r="I5" i="17" s="1"/>
  <c r="G1374" i="44"/>
  <c r="B4" i="19" s="1" a="1"/>
  <c r="B4" i="19" s="1"/>
  <c r="G1376" i="44"/>
  <c r="D4" i="19" s="1" a="1"/>
  <c r="D4" i="19" s="1"/>
  <c r="G1360" i="44"/>
  <c r="L3" i="19" s="1" a="1"/>
  <c r="L3" i="19" s="1"/>
  <c r="K1375" i="44"/>
  <c r="C4" i="22" s="1" a="1"/>
  <c r="C4" i="22" s="1"/>
  <c r="K1389" i="44"/>
  <c r="Q4" i="22" s="1" a="1"/>
  <c r="Q4" i="22" s="1"/>
  <c r="K1388" i="44"/>
  <c r="P4" i="22" s="1" a="1"/>
  <c r="P4" i="22" s="1"/>
  <c r="K1397" i="44"/>
  <c r="M1223" i="44"/>
  <c r="O1223" i="44"/>
  <c r="M1253" i="44"/>
  <c r="O1253" i="44"/>
  <c r="O1245" i="44"/>
  <c r="M1245" i="44"/>
  <c r="O1239" i="44"/>
  <c r="M1239" i="44"/>
  <c r="M1259" i="44"/>
  <c r="O1259" i="44"/>
  <c r="M1252" i="44"/>
  <c r="O1252" i="44"/>
  <c r="M1258" i="44"/>
  <c r="O1258" i="44"/>
  <c r="O1175" i="44"/>
  <c r="M1175" i="44"/>
  <c r="M1182" i="44"/>
  <c r="O1182" i="44"/>
  <c r="M1209" i="44"/>
  <c r="R1350" i="44"/>
  <c r="B3" i="29" s="1" a="1"/>
  <c r="B3" i="29" s="1"/>
  <c r="R1398" i="44"/>
  <c r="F1403" i="44"/>
  <c r="G5" i="20" s="1" a="1"/>
  <c r="G5" i="20" s="1"/>
  <c r="P1417" i="44"/>
  <c r="T1357" i="44"/>
  <c r="T1327" i="44"/>
  <c r="C2" i="31" s="1" a="1"/>
  <c r="C2" i="31" s="1"/>
  <c r="T1369" i="44"/>
  <c r="T1410" i="44"/>
  <c r="T1366" i="44"/>
  <c r="T1411" i="44"/>
  <c r="T1361" i="44"/>
  <c r="T1367" i="44"/>
  <c r="T1352" i="44"/>
  <c r="T1421" i="44"/>
  <c r="T1419" i="44"/>
  <c r="T1415" i="44"/>
  <c r="T1400" i="44"/>
  <c r="T1336" i="44"/>
  <c r="L2" i="31" s="1" a="1"/>
  <c r="L2" i="31" s="1"/>
  <c r="T1326" i="44"/>
  <c r="B2" i="31" s="1" a="1"/>
  <c r="B2" i="31" s="1"/>
  <c r="E1411" i="44"/>
  <c r="O5" i="17" s="1" a="1"/>
  <c r="O5" i="17" s="1"/>
  <c r="E1407" i="44"/>
  <c r="K5" i="17" s="1" a="1"/>
  <c r="K5" i="17" s="1"/>
  <c r="E1421" i="44"/>
  <c r="Y5" i="17" s="1" a="1"/>
  <c r="Y5" i="17" s="1"/>
  <c r="E1419" i="44"/>
  <c r="W5" i="17" s="1" a="1"/>
  <c r="W5" i="17" s="1"/>
  <c r="E1415" i="44"/>
  <c r="S5" i="17" s="1" a="1"/>
  <c r="S5" i="17" s="1"/>
  <c r="E1410" i="44"/>
  <c r="N5" i="17" s="1" a="1"/>
  <c r="N5" i="17" s="1"/>
  <c r="E1336" i="44"/>
  <c r="L2" i="17" s="1" a="1"/>
  <c r="L2" i="17" s="1"/>
  <c r="E1326" i="44"/>
  <c r="B2" i="17" s="1" a="1"/>
  <c r="B2" i="17" s="1"/>
  <c r="E1414" i="44"/>
  <c r="R5" i="17" s="1" a="1"/>
  <c r="R5" i="17" s="1"/>
  <c r="G1405" i="44"/>
  <c r="I5" i="19" s="1" a="1"/>
  <c r="I5" i="19" s="1"/>
  <c r="G1418" i="44"/>
  <c r="G1379" i="44"/>
  <c r="G4" i="19" s="1" a="1"/>
  <c r="G4" i="19" s="1"/>
  <c r="G1388" i="44"/>
  <c r="P4" i="19" s="1" a="1"/>
  <c r="P4" i="19" s="1"/>
  <c r="G1380" i="44"/>
  <c r="H4" i="19" s="1" a="1"/>
  <c r="H4" i="19" s="1"/>
  <c r="G1352" i="44"/>
  <c r="D3" i="19" s="1" a="1"/>
  <c r="D3" i="19" s="1"/>
  <c r="G1367" i="44"/>
  <c r="S3" i="19" s="1" a="1"/>
  <c r="S3" i="19" s="1"/>
  <c r="G1361" i="44"/>
  <c r="M3" i="19" s="1" a="1"/>
  <c r="M3" i="19" s="1"/>
  <c r="G1401" i="44"/>
  <c r="E5" i="19" s="1" a="1"/>
  <c r="E5" i="19" s="1"/>
  <c r="G1326" i="44"/>
  <c r="B2" i="19" s="1" a="1"/>
  <c r="B2" i="19" s="1"/>
  <c r="G1332" i="44"/>
  <c r="H2" i="19" s="1" a="1"/>
  <c r="H2" i="19" s="1"/>
  <c r="G1389" i="44"/>
  <c r="Q4" i="19" s="1" a="1"/>
  <c r="Q4" i="19" s="1"/>
  <c r="G1340" i="44"/>
  <c r="P2" i="19" s="1" a="1"/>
  <c r="P2" i="19" s="1"/>
  <c r="G1415" i="44"/>
  <c r="S5" i="19" s="1" a="1"/>
  <c r="S5" i="19" s="1"/>
  <c r="G1421" i="44"/>
  <c r="G1407" i="44"/>
  <c r="K5" i="19" s="1" a="1"/>
  <c r="K5" i="19" s="1"/>
  <c r="G1410" i="44"/>
  <c r="N5" i="19" s="1" a="1"/>
  <c r="N5" i="19" s="1"/>
  <c r="L1331" i="44"/>
  <c r="G2" i="23" s="1" a="1"/>
  <c r="G2" i="23" s="1"/>
  <c r="L1350" i="44"/>
  <c r="B3" i="23" s="1" a="1"/>
  <c r="B3" i="23" s="1"/>
  <c r="L1340" i="44"/>
  <c r="P2" i="23" s="1" a="1"/>
  <c r="P2" i="23" s="1"/>
  <c r="L1326" i="44"/>
  <c r="B2" i="23" s="1" a="1"/>
  <c r="B2" i="23" s="1"/>
  <c r="L1379" i="44"/>
  <c r="G4" i="23" s="1" a="1"/>
  <c r="G4" i="23" s="1"/>
  <c r="L1376" i="44"/>
  <c r="D4" i="23" s="1" a="1"/>
  <c r="D4" i="23" s="1"/>
  <c r="L1365" i="44"/>
  <c r="Q3" i="23" s="1" a="1"/>
  <c r="Q3" i="23" s="1"/>
  <c r="L1366" i="44"/>
  <c r="R3" i="23" s="1" a="1"/>
  <c r="R3" i="23" s="1"/>
  <c r="L1332" i="44"/>
  <c r="H2" i="23" s="1" a="1"/>
  <c r="H2" i="23" s="1"/>
  <c r="L1363" i="44"/>
  <c r="O3" i="23" s="1" a="1"/>
  <c r="O3" i="23" s="1"/>
  <c r="L1336" i="44"/>
  <c r="L2" i="23" s="1" a="1"/>
  <c r="L2" i="23" s="1"/>
  <c r="L1415" i="44"/>
  <c r="S5" i="23" s="1" a="1"/>
  <c r="S5" i="23" s="1"/>
  <c r="L1421" i="44"/>
  <c r="Y5" i="23" s="1" a="1"/>
  <c r="Y5" i="23" s="1"/>
  <c r="L1407" i="44"/>
  <c r="K5" i="23" s="1" a="1"/>
  <c r="K5" i="23" s="1"/>
  <c r="L1410" i="44"/>
  <c r="N5" i="23" s="1" a="1"/>
  <c r="N5" i="23" s="1"/>
  <c r="L1389" i="44"/>
  <c r="Q4" i="23" s="1" a="1"/>
  <c r="Q4" i="23" s="1"/>
  <c r="L1380" i="44"/>
  <c r="H4" i="23" s="1" a="1"/>
  <c r="H4" i="23" s="1"/>
  <c r="L1352" i="44"/>
  <c r="D3" i="23" s="1" a="1"/>
  <c r="D3" i="23" s="1"/>
  <c r="L1361" i="44"/>
  <c r="M3" i="23" s="1" a="1"/>
  <c r="M3" i="23" s="1"/>
  <c r="K1390" i="44"/>
  <c r="R4" i="22" s="1" a="1"/>
  <c r="R4" i="22" s="1"/>
  <c r="K1386" i="44"/>
  <c r="N4" i="22" s="1" a="1"/>
  <c r="N4" i="22" s="1"/>
  <c r="K1383" i="44"/>
  <c r="K4" i="22" s="1" a="1"/>
  <c r="K4" i="22" s="1"/>
  <c r="K1381" i="44"/>
  <c r="I4" i="22" s="1" a="1"/>
  <c r="I4" i="22" s="1"/>
  <c r="K1372" i="44"/>
  <c r="X3" i="22" s="1" a="1"/>
  <c r="X3" i="22" s="1"/>
  <c r="K1356" i="44"/>
  <c r="H3" i="22" s="1" a="1"/>
  <c r="H3" i="22" s="1"/>
  <c r="K1382" i="44"/>
  <c r="J4" i="22" s="1" a="1"/>
  <c r="J4" i="22" s="1"/>
  <c r="K1384" i="44"/>
  <c r="L4" i="22" s="1" a="1"/>
  <c r="L4" i="22" s="1"/>
  <c r="K1396" i="44"/>
  <c r="K1391" i="44"/>
  <c r="S4" i="22" s="1" a="1"/>
  <c r="S4" i="22" s="1"/>
  <c r="K1385" i="44"/>
  <c r="M4" i="22" s="1" a="1"/>
  <c r="M4" i="22" s="1"/>
  <c r="K1377" i="44"/>
  <c r="E4" i="22" s="1" a="1"/>
  <c r="E4" i="22" s="1"/>
  <c r="K1392" i="44"/>
  <c r="T4" i="22" s="1" a="1"/>
  <c r="T4" i="22" s="1"/>
  <c r="K1349" i="44"/>
  <c r="Y2" i="22" s="1" a="1"/>
  <c r="Y2" i="22" s="1"/>
  <c r="K1364" i="44"/>
  <c r="P3" i="22" s="1" a="1"/>
  <c r="P3" i="22" s="1"/>
  <c r="K1339" i="44"/>
  <c r="O2" i="22" s="1" a="1"/>
  <c r="O2" i="22" s="1"/>
  <c r="K1347" i="44"/>
  <c r="W2" i="22" s="1" a="1"/>
  <c r="W2" i="22" s="1"/>
  <c r="K1334" i="44"/>
  <c r="J2" i="22" s="1" a="1"/>
  <c r="J2" i="22" s="1"/>
  <c r="K1341" i="44"/>
  <c r="Q2" i="22" s="1" a="1"/>
  <c r="Q2" i="22" s="1"/>
  <c r="K1344" i="44"/>
  <c r="T2" i="22" s="1" a="1"/>
  <c r="T2" i="22" s="1"/>
  <c r="K1399" i="44"/>
  <c r="K1343" i="44"/>
  <c r="S2" i="22" s="1" a="1"/>
  <c r="S2" i="22" s="1"/>
  <c r="K1338" i="44"/>
  <c r="N2" i="22" s="1" a="1"/>
  <c r="N2" i="22" s="1"/>
  <c r="K1328" i="44"/>
  <c r="D2" i="22" s="1" a="1"/>
  <c r="D2" i="22" s="1"/>
  <c r="K1342" i="44"/>
  <c r="R2" i="22" s="1" a="1"/>
  <c r="R2" i="22" s="1"/>
  <c r="K1333" i="44"/>
  <c r="I2" i="22" s="1" a="1"/>
  <c r="I2" i="22" s="1"/>
  <c r="K1330" i="44"/>
  <c r="F2" i="22" s="1" a="1"/>
  <c r="F2" i="22" s="1"/>
  <c r="K1332" i="44"/>
  <c r="H2" i="22" s="1" a="1"/>
  <c r="H2" i="22" s="1"/>
  <c r="K1335" i="44"/>
  <c r="K2" i="22" s="1" a="1"/>
  <c r="K2" i="22" s="1"/>
  <c r="K1337" i="44"/>
  <c r="M2" i="22" s="1" a="1"/>
  <c r="M2" i="22" s="1"/>
  <c r="K1331" i="44"/>
  <c r="G2" i="22" s="1" a="1"/>
  <c r="G2" i="22" s="1"/>
  <c r="K1403" i="44"/>
  <c r="K1348" i="44"/>
  <c r="X2" i="22" s="1" a="1"/>
  <c r="X2" i="22" s="1"/>
  <c r="K1409" i="44"/>
  <c r="K1404" i="44"/>
  <c r="K1405" i="44"/>
  <c r="K1416" i="44"/>
  <c r="K1400" i="44"/>
  <c r="K1414" i="44"/>
  <c r="K1378" i="44"/>
  <c r="F4" i="22" s="1" a="1"/>
  <c r="F4" i="22" s="1"/>
  <c r="O1211" i="44"/>
  <c r="M1212" i="44"/>
  <c r="R1407" i="44"/>
  <c r="R1388" i="44"/>
  <c r="R1408" i="44"/>
  <c r="R1326" i="44"/>
  <c r="B2" i="29" s="1" a="1"/>
  <c r="B2" i="29" s="1"/>
  <c r="R1365" i="44"/>
  <c r="R1367" i="44"/>
  <c r="R1352" i="44"/>
  <c r="D3" i="29" s="1" a="1"/>
  <c r="D3" i="29" s="1"/>
  <c r="R1380" i="44"/>
  <c r="R1421" i="44"/>
  <c r="R1376" i="44"/>
  <c r="R1415" i="44"/>
  <c r="R1400" i="44"/>
  <c r="R1418" i="44"/>
  <c r="R1327" i="44"/>
  <c r="C2" i="29" s="1" a="1"/>
  <c r="C2" i="29" s="1"/>
  <c r="R1411" i="44"/>
  <c r="R1340" i="44"/>
  <c r="P2" i="29" s="1" a="1"/>
  <c r="P2" i="29" s="1"/>
  <c r="R1336" i="44"/>
  <c r="L2" i="29" s="1" a="1"/>
  <c r="L2" i="29" s="1"/>
  <c r="R1366" i="44"/>
  <c r="R1363" i="44"/>
  <c r="R1359" i="44"/>
  <c r="K3" i="29" s="1" a="1"/>
  <c r="K3" i="29" s="1"/>
  <c r="R1361" i="44"/>
  <c r="R1410" i="44"/>
  <c r="F1419" i="44"/>
  <c r="W5" i="20" s="1" a="1"/>
  <c r="W5" i="20" s="1"/>
  <c r="F1421" i="44"/>
  <c r="Y5" i="20" s="1" a="1"/>
  <c r="Y5" i="20" s="1"/>
  <c r="F1407" i="44"/>
  <c r="K5" i="20" s="1" a="1"/>
  <c r="K5" i="20" s="1"/>
  <c r="F1410" i="44"/>
  <c r="N5" i="20" s="1" a="1"/>
  <c r="N5" i="20" s="1"/>
  <c r="F1402" i="44"/>
  <c r="F5" i="20" s="1" a="1"/>
  <c r="F5" i="20" s="1"/>
  <c r="F1352" i="44"/>
  <c r="D3" i="20" s="1" a="1"/>
  <c r="D3" i="20" s="1"/>
  <c r="F1418" i="44"/>
  <c r="V5" i="20" s="1" a="1"/>
  <c r="V5" i="20" s="1"/>
  <c r="F1367" i="44"/>
  <c r="S3" i="20" s="1" a="1"/>
  <c r="S3" i="20" s="1"/>
  <c r="F1396" i="44"/>
  <c r="X4" i="20" s="1" a="1"/>
  <c r="X4" i="20" s="1"/>
  <c r="F1365" i="44"/>
  <c r="Q3" i="20" s="1" a="1"/>
  <c r="Q3" i="20" s="1"/>
  <c r="F1371" i="44"/>
  <c r="W3" i="20" s="1" a="1"/>
  <c r="W3" i="20" s="1"/>
  <c r="F1363" i="44"/>
  <c r="O3" i="20" s="1" a="1"/>
  <c r="O3" i="20" s="1"/>
  <c r="F1379" i="44"/>
  <c r="G4" i="20" s="1" a="1"/>
  <c r="G4" i="20" s="1"/>
  <c r="F1389" i="44"/>
  <c r="Q4" i="20" s="1" a="1"/>
  <c r="Q4" i="20" s="1"/>
  <c r="F1411" i="44"/>
  <c r="O5" i="20" s="1" a="1"/>
  <c r="O5" i="20" s="1"/>
  <c r="F1361" i="44"/>
  <c r="M3" i="20" s="1" a="1"/>
  <c r="M3" i="20" s="1"/>
  <c r="F1331" i="44"/>
  <c r="G2" i="20" s="1" a="1"/>
  <c r="G2" i="20" s="1"/>
  <c r="F1357" i="44"/>
  <c r="I3" i="20" s="1" a="1"/>
  <c r="I3" i="20" s="1"/>
  <c r="F1359" i="44"/>
  <c r="K3" i="20" s="1" a="1"/>
  <c r="K3" i="20" s="1"/>
  <c r="F1326" i="44"/>
  <c r="B2" i="20" s="1" a="1"/>
  <c r="B2" i="20" s="1"/>
  <c r="F1408" i="44"/>
  <c r="L5" i="20" s="1" a="1"/>
  <c r="L5" i="20" s="1"/>
  <c r="F1376" i="44"/>
  <c r="D4" i="20" s="1" a="1"/>
  <c r="D4" i="20" s="1"/>
  <c r="F1366" i="44"/>
  <c r="R3" i="20" s="1" a="1"/>
  <c r="R3" i="20" s="1"/>
  <c r="F1340" i="44"/>
  <c r="P2" i="20" s="1" a="1"/>
  <c r="P2" i="20" s="1"/>
  <c r="F1415" i="44"/>
  <c r="S5" i="20" s="1" a="1"/>
  <c r="S5" i="20" s="1"/>
  <c r="S1405" i="44"/>
  <c r="S1374" i="44"/>
  <c r="S1393" i="44"/>
  <c r="S1408" i="44"/>
  <c r="S1371" i="44"/>
  <c r="S1410" i="44"/>
  <c r="S1379" i="44"/>
  <c r="S1366" i="44"/>
  <c r="S1365" i="44"/>
  <c r="S1327" i="44"/>
  <c r="C2" i="30" s="1" a="1"/>
  <c r="C2" i="30" s="1"/>
  <c r="S1421" i="44"/>
  <c r="S1326" i="44"/>
  <c r="B2" i="30" s="1" a="1"/>
  <c r="B2" i="30" s="1"/>
  <c r="S1418" i="44"/>
  <c r="S1411" i="44"/>
  <c r="S1401" i="44"/>
  <c r="S1400" i="44"/>
  <c r="S1415" i="44"/>
  <c r="S1407" i="44"/>
  <c r="S1394" i="44"/>
  <c r="S1376" i="44"/>
  <c r="S1352" i="44"/>
  <c r="D3" i="30" s="1" a="1"/>
  <c r="D3" i="30" s="1"/>
  <c r="S1367" i="44"/>
  <c r="S1361" i="44"/>
  <c r="U1365" i="44"/>
  <c r="U1340" i="44"/>
  <c r="P2" i="32" s="1" a="1"/>
  <c r="P2" i="32" s="1"/>
  <c r="U1389" i="44"/>
  <c r="U1326" i="44"/>
  <c r="B2" i="32" s="1" a="1"/>
  <c r="B2" i="32" s="1"/>
  <c r="U1352" i="44"/>
  <c r="U1408" i="44"/>
  <c r="U1398" i="44"/>
  <c r="U1393" i="44"/>
  <c r="U1421" i="44"/>
  <c r="U1379" i="44"/>
  <c r="U1350" i="44"/>
  <c r="U1399" i="44"/>
  <c r="U1361" i="44"/>
  <c r="U1380" i="44"/>
  <c r="U1382" i="44"/>
  <c r="U1401" i="44"/>
  <c r="U1407" i="44"/>
  <c r="U1418" i="44"/>
  <c r="U1374" i="44"/>
  <c r="U1419" i="44"/>
  <c r="U1415" i="44"/>
  <c r="U1402" i="44"/>
  <c r="U1346" i="44"/>
  <c r="U1366" i="44"/>
  <c r="U1410" i="44"/>
  <c r="P1380" i="44"/>
  <c r="P1376" i="44"/>
  <c r="P1418" i="44"/>
  <c r="P1421" i="44"/>
  <c r="P1415" i="44"/>
  <c r="P1366" i="44"/>
  <c r="R3" i="11" s="1" a="1"/>
  <c r="R3" i="11" s="1"/>
  <c r="P1327" i="44"/>
  <c r="C2" i="11" s="1" a="1"/>
  <c r="C2" i="11" s="1"/>
  <c r="P1411" i="44"/>
  <c r="P1379" i="44"/>
  <c r="P1340" i="44"/>
  <c r="P2" i="11" s="1" a="1"/>
  <c r="P2" i="11" s="1"/>
  <c r="P1326" i="44"/>
  <c r="B2" i="11" s="1" a="1"/>
  <c r="B2" i="11" s="1"/>
  <c r="P1407" i="44"/>
  <c r="P1408" i="44"/>
  <c r="P1405" i="44"/>
  <c r="P1371" i="44"/>
  <c r="P1359" i="44"/>
  <c r="K3" i="11" s="1" a="1"/>
  <c r="K3" i="11" s="1"/>
  <c r="P1361" i="44"/>
  <c r="M3" i="11" s="1" a="1"/>
  <c r="M3" i="11" s="1"/>
  <c r="P1352" i="44"/>
  <c r="D3" i="11" s="1" a="1"/>
  <c r="D3" i="11" s="1"/>
  <c r="Q1385" i="44"/>
  <c r="Q1396" i="44"/>
  <c r="Q1364" i="44"/>
  <c r="P3" i="28" s="1" a="1"/>
  <c r="P3" i="28" s="1"/>
  <c r="Q1356" i="44"/>
  <c r="H3" i="28" s="1" a="1"/>
  <c r="H3" i="28" s="1"/>
  <c r="Q1372" i="44"/>
  <c r="Q1383" i="44"/>
  <c r="Q1389" i="44"/>
  <c r="Q1359" i="44"/>
  <c r="K3" i="28" s="1" a="1"/>
  <c r="K3" i="28" s="1"/>
  <c r="Q1360" i="44"/>
  <c r="L3" i="28" s="1" a="1"/>
  <c r="L3" i="28" s="1"/>
  <c r="Q1362" i="44"/>
  <c r="N3" i="28" s="1" a="1"/>
  <c r="N3" i="28" s="1"/>
  <c r="Q1353" i="44"/>
  <c r="E3" i="28" s="1" a="1"/>
  <c r="E3" i="28" s="1"/>
  <c r="Q1368" i="44"/>
  <c r="Q1373" i="44"/>
  <c r="Q1367" i="44"/>
  <c r="Q1384" i="44"/>
  <c r="Q1382" i="44"/>
  <c r="Q1355" i="44"/>
  <c r="G3" i="28" s="1" a="1"/>
  <c r="G3" i="28" s="1"/>
  <c r="Q1346" i="44"/>
  <c r="V2" i="28" s="1" a="1"/>
  <c r="V2" i="28" s="1"/>
  <c r="Q1336" i="44"/>
  <c r="L2" i="28" s="1" a="1"/>
  <c r="L2" i="28" s="1"/>
  <c r="Q1358" i="44"/>
  <c r="J3" i="28" s="1" a="1"/>
  <c r="J3" i="28" s="1"/>
  <c r="Q1354" i="44"/>
  <c r="F3" i="28" s="1" a="1"/>
  <c r="F3" i="28" s="1"/>
  <c r="Q1374" i="44"/>
  <c r="Q1369" i="44"/>
  <c r="Q1365" i="44"/>
  <c r="Q3" i="28" s="1" a="1"/>
  <c r="Q3" i="28" s="1"/>
  <c r="Q1410" i="44"/>
  <c r="Q1379" i="44"/>
  <c r="Q1363" i="44"/>
  <c r="O3" i="28" s="1" a="1"/>
  <c r="O3" i="28" s="1"/>
  <c r="Q1411" i="44"/>
  <c r="Q1418" i="44"/>
  <c r="Q1376" i="44"/>
  <c r="Q1371" i="44"/>
  <c r="Q1391" i="44"/>
  <c r="Q1392" i="44"/>
  <c r="Q1377" i="44"/>
  <c r="Q1326" i="44"/>
  <c r="B2" i="28" s="1" a="1"/>
  <c r="B2" i="28" s="1"/>
  <c r="Q1340" i="44"/>
  <c r="P2" i="28" s="1" a="1"/>
  <c r="P2" i="28" s="1"/>
  <c r="Q1415" i="44"/>
  <c r="Q1421" i="44"/>
  <c r="Q1407" i="44"/>
  <c r="Q1388" i="44"/>
  <c r="Q1380" i="44"/>
  <c r="Q1352" i="44"/>
  <c r="D3" i="28" s="1" a="1"/>
  <c r="D3" i="28" s="1"/>
  <c r="Q1361" i="44"/>
  <c r="M3" i="28" s="1" a="1"/>
  <c r="M3" i="28" s="1"/>
  <c r="E1402" i="44"/>
  <c r="F5" i="17" s="1" a="1"/>
  <c r="F5" i="17" s="1"/>
  <c r="E1418" i="44"/>
  <c r="V5" i="17" s="1" a="1"/>
  <c r="V5" i="17" s="1"/>
  <c r="E1366" i="44"/>
  <c r="R3" i="17" s="1" a="1"/>
  <c r="R3" i="17" s="1"/>
  <c r="E1351" i="44"/>
  <c r="C3" i="17" s="1" a="1"/>
  <c r="C3" i="17" s="1"/>
  <c r="E1361" i="44"/>
  <c r="M3" i="17" s="1" a="1"/>
  <c r="M3" i="17" s="1"/>
  <c r="E1401" i="44"/>
  <c r="E5" i="17" s="1" a="1"/>
  <c r="E5" i="17" s="1"/>
  <c r="E1335" i="44"/>
  <c r="K2" i="17" s="1" a="1"/>
  <c r="K2" i="17" s="1"/>
  <c r="E1337" i="44"/>
  <c r="M2" i="17" s="1" a="1"/>
  <c r="M2" i="17" s="1"/>
  <c r="E1380" i="44"/>
  <c r="H4" i="17" s="1" a="1"/>
  <c r="H4" i="17" s="1"/>
  <c r="E1352" i="44"/>
  <c r="D3" i="17" s="1" a="1"/>
  <c r="D3" i="17" s="1"/>
  <c r="G1365" i="44"/>
  <c r="Q3" i="19" s="1" a="1"/>
  <c r="Q3" i="19" s="1"/>
  <c r="G1371" i="44"/>
  <c r="W3" i="19" s="1" a="1"/>
  <c r="W3" i="19" s="1"/>
  <c r="L1413" i="44"/>
  <c r="Q5" i="23" s="1" a="1"/>
  <c r="Q5" i="23" s="1"/>
  <c r="L1405" i="44"/>
  <c r="I5" i="23" s="1" a="1"/>
  <c r="I5" i="23" s="1"/>
  <c r="L1402" i="44"/>
  <c r="F5" i="23" s="1" a="1"/>
  <c r="F5" i="23" s="1"/>
  <c r="L1409" i="44"/>
  <c r="M5" i="23" s="1" a="1"/>
  <c r="M5" i="23" s="1"/>
  <c r="L1419" i="44"/>
  <c r="W5" i="23" s="1" a="1"/>
  <c r="W5" i="23" s="1"/>
  <c r="L1348" i="44"/>
  <c r="X2" i="23" s="1" a="1"/>
  <c r="X2" i="23" s="1"/>
  <c r="L1337" i="44"/>
  <c r="M2" i="23" s="1" a="1"/>
  <c r="M2" i="23" s="1"/>
  <c r="L1335" i="44"/>
  <c r="K2" i="23" s="1" a="1"/>
  <c r="K2" i="23" s="1"/>
  <c r="L1343" i="44"/>
  <c r="S2" i="23" s="1" a="1"/>
  <c r="S2" i="23" s="1"/>
  <c r="L1345" i="44"/>
  <c r="U2" i="23" s="1" a="1"/>
  <c r="U2" i="23" s="1"/>
  <c r="L1333" i="44"/>
  <c r="I2" i="23" s="1" a="1"/>
  <c r="I2" i="23" s="1"/>
  <c r="L1330" i="44"/>
  <c r="F2" i="23" s="1" a="1"/>
  <c r="F2" i="23" s="1"/>
  <c r="L1342" i="44"/>
  <c r="R2" i="23" s="1" a="1"/>
  <c r="R2" i="23" s="1"/>
  <c r="L1328" i="44"/>
  <c r="D2" i="23" s="1" a="1"/>
  <c r="D2" i="23" s="1"/>
  <c r="L1411" i="44"/>
  <c r="O5" i="23" s="1" a="1"/>
  <c r="O5" i="23" s="1"/>
  <c r="L1344" i="44"/>
  <c r="T2" i="23" s="1" a="1"/>
  <c r="T2" i="23" s="1"/>
  <c r="L1414" i="44"/>
  <c r="R5" i="23" s="1" a="1"/>
  <c r="R5" i="23" s="1"/>
  <c r="L1400" i="44"/>
  <c r="D5" i="23" s="1" a="1"/>
  <c r="D5" i="23" s="1"/>
  <c r="L1403" i="44"/>
  <c r="G5" i="23" s="1" a="1"/>
  <c r="G5" i="23" s="1"/>
  <c r="L1416" i="44"/>
  <c r="T5" i="23" s="1" a="1"/>
  <c r="T5" i="23" s="1"/>
  <c r="L1412" i="44"/>
  <c r="P5" i="23" s="1" a="1"/>
  <c r="P5" i="23" s="1"/>
  <c r="K1370" i="44"/>
  <c r="V3" i="22" s="1" a="1"/>
  <c r="V3" i="22" s="1"/>
  <c r="K1358" i="44"/>
  <c r="J3" i="22" s="1" a="1"/>
  <c r="J3" i="22" s="1"/>
  <c r="K1355" i="44"/>
  <c r="G3" i="22" s="1" a="1"/>
  <c r="G3" i="22" s="1"/>
  <c r="K1367" i="44"/>
  <c r="S3" i="22" s="1" a="1"/>
  <c r="S3" i="22" s="1"/>
  <c r="K1373" i="44"/>
  <c r="Y3" i="22" s="1" a="1"/>
  <c r="Y3" i="22" s="1"/>
  <c r="K1368" i="44"/>
  <c r="T3" i="22" s="1" a="1"/>
  <c r="T3" i="22" s="1"/>
  <c r="K1354" i="44"/>
  <c r="F3" i="22" s="1" a="1"/>
  <c r="F3" i="22" s="1"/>
  <c r="K1387" i="44"/>
  <c r="O4" i="22" s="1" a="1"/>
  <c r="O4" i="22" s="1"/>
  <c r="K1401" i="44"/>
  <c r="K1412" i="44"/>
  <c r="K1360" i="44"/>
  <c r="L3" i="22" s="1" a="1"/>
  <c r="L3" i="22" s="1"/>
  <c r="K1359" i="44"/>
  <c r="K3" i="22" s="1" a="1"/>
  <c r="K3" i="22" s="1"/>
  <c r="K1361" i="44"/>
  <c r="M3" i="22" s="1" a="1"/>
  <c r="M3" i="22" s="1"/>
  <c r="K1350" i="44"/>
  <c r="B3" i="22" s="1" a="1"/>
  <c r="B3" i="22" s="1"/>
  <c r="K1336" i="44"/>
  <c r="L2" i="22" s="1" a="1"/>
  <c r="L2" i="22" s="1"/>
  <c r="K1371" i="44"/>
  <c r="W3" i="22" s="1" a="1"/>
  <c r="W3" i="22" s="1"/>
  <c r="K1362" i="44"/>
  <c r="N3" i="22" s="1" a="1"/>
  <c r="N3" i="22" s="1"/>
  <c r="K1346" i="44"/>
  <c r="V2" i="22" s="1" a="1"/>
  <c r="V2" i="22" s="1"/>
  <c r="K1395" i="44"/>
  <c r="W4" i="22" s="1" a="1"/>
  <c r="W4" i="22" s="1"/>
  <c r="O1209" i="44"/>
  <c r="M1176" i="44"/>
  <c r="O1176" i="44"/>
  <c r="M1227" i="44"/>
  <c r="M1240" i="44"/>
  <c r="O1240" i="44"/>
  <c r="M1241" i="44"/>
  <c r="O1241" i="44"/>
  <c r="O1257" i="44"/>
  <c r="M1257" i="44"/>
  <c r="O1178" i="44"/>
  <c r="M1178" i="44"/>
  <c r="O1199" i="44"/>
  <c r="M1199" i="44"/>
  <c r="M1206" i="44"/>
  <c r="O1206" i="44"/>
  <c r="O1192" i="44"/>
  <c r="M1192" i="44"/>
  <c r="M1213" i="44"/>
  <c r="O1213" i="44"/>
  <c r="M1208" i="44"/>
  <c r="O1194" i="44"/>
  <c r="M1194" i="44"/>
  <c r="M1198" i="44"/>
  <c r="O1198" i="44"/>
  <c r="M1205" i="44"/>
  <c r="O1205" i="44"/>
  <c r="O1195" i="44"/>
  <c r="M1195" i="44"/>
  <c r="M1204" i="44"/>
  <c r="M1168" i="44"/>
  <c r="O1168" i="44"/>
  <c r="F1417" i="44"/>
  <c r="U5" i="20" s="1" a="1"/>
  <c r="U5" i="20" s="1"/>
  <c r="P1362" i="44"/>
  <c r="N3" i="11" s="1" a="1"/>
  <c r="N3" i="11" s="1"/>
  <c r="P1358" i="44"/>
  <c r="J3" i="11" s="1" a="1"/>
  <c r="J3" i="11" s="1"/>
  <c r="P1363" i="44"/>
  <c r="O3" i="11" s="1" a="1"/>
  <c r="O3" i="11" s="1"/>
  <c r="P1336" i="44"/>
  <c r="L2" i="11" s="1" a="1"/>
  <c r="L2" i="11" s="1"/>
  <c r="P1329" i="44"/>
  <c r="E2" i="11" s="1" a="1"/>
  <c r="E2" i="11" s="1"/>
  <c r="P1345" i="44"/>
  <c r="U2" i="11" s="1" a="1"/>
  <c r="U2" i="11" s="1"/>
  <c r="P1349" i="44"/>
  <c r="Y2" i="11" s="1" a="1"/>
  <c r="Y2" i="11" s="1"/>
  <c r="P1339" i="44"/>
  <c r="O2" i="11" s="1" a="1"/>
  <c r="O2" i="11" s="1"/>
  <c r="P1387" i="44"/>
  <c r="T1351" i="44"/>
  <c r="T1417" i="44"/>
  <c r="E1327" i="44"/>
  <c r="C2" i="17" s="1" a="1"/>
  <c r="C2" i="17" s="1"/>
  <c r="E1374" i="44"/>
  <c r="B4" i="17" s="1" a="1"/>
  <c r="B4" i="17" s="1"/>
  <c r="E1331" i="44"/>
  <c r="G2" i="17" s="1" a="1"/>
  <c r="G2" i="17" s="1"/>
  <c r="E1350" i="44"/>
  <c r="B3" i="17" s="1" a="1"/>
  <c r="B3" i="17" s="1"/>
  <c r="E1417" i="44"/>
  <c r="U5" i="17" s="1" a="1"/>
  <c r="U5" i="17" s="1"/>
  <c r="E1375" i="44"/>
  <c r="C4" i="17" s="1" a="1"/>
  <c r="C4" i="17" s="1"/>
  <c r="G1327" i="44"/>
  <c r="C2" i="19" s="1" a="1"/>
  <c r="C2" i="19" s="1"/>
  <c r="L1383" i="44"/>
  <c r="K4" i="23" s="1" a="1"/>
  <c r="K4" i="23" s="1"/>
  <c r="L1378" i="44"/>
  <c r="F4" i="23" s="1" a="1"/>
  <c r="F4" i="23" s="1"/>
  <c r="L1397" i="44"/>
  <c r="Y4" i="23" s="1" a="1"/>
  <c r="Y4" i="23" s="1"/>
  <c r="L1390" i="44"/>
  <c r="R4" i="23" s="1" a="1"/>
  <c r="R4" i="23" s="1"/>
  <c r="L1395" i="44"/>
  <c r="W4" i="23" s="1" a="1"/>
  <c r="W4" i="23" s="1"/>
  <c r="L1386" i="44"/>
  <c r="N4" i="23" s="1" a="1"/>
  <c r="N4" i="23" s="1"/>
  <c r="L1392" i="44"/>
  <c r="T4" i="23" s="1" a="1"/>
  <c r="T4" i="23" s="1"/>
  <c r="L1377" i="44"/>
  <c r="E4" i="23" s="1" a="1"/>
  <c r="E4" i="23" s="1"/>
  <c r="L1385" i="44"/>
  <c r="M4" i="23" s="1" a="1"/>
  <c r="M4" i="23" s="1"/>
  <c r="L1391" i="44"/>
  <c r="S4" i="23" s="1" a="1"/>
  <c r="S4" i="23" s="1"/>
  <c r="L1396" i="44"/>
  <c r="X4" i="23" s="1" a="1"/>
  <c r="X4" i="23" s="1"/>
  <c r="L1381" i="44"/>
  <c r="I4" i="23" s="1" a="1"/>
  <c r="I4" i="23" s="1"/>
  <c r="L1356" i="44"/>
  <c r="H3" i="23" s="1" a="1"/>
  <c r="H3" i="23" s="1"/>
  <c r="L1357" i="44"/>
  <c r="I3" i="23" s="1" a="1"/>
  <c r="I3" i="23" s="1"/>
  <c r="L1359" i="44"/>
  <c r="K3" i="23" s="1" a="1"/>
  <c r="K3" i="23" s="1"/>
  <c r="L1360" i="44"/>
  <c r="L3" i="23" s="1" a="1"/>
  <c r="L3" i="23" s="1"/>
  <c r="L1404" i="44"/>
  <c r="H5" i="23" s="1" a="1"/>
  <c r="H5" i="23" s="1"/>
  <c r="L1372" i="44"/>
  <c r="X3" i="23" s="1" a="1"/>
  <c r="X3" i="23" s="1"/>
  <c r="L1370" i="44"/>
  <c r="V3" i="23" s="1" a="1"/>
  <c r="V3" i="23" s="1"/>
  <c r="L1375" i="44"/>
  <c r="C4" i="23" s="1" a="1"/>
  <c r="C4" i="23" s="1"/>
  <c r="L1374" i="44"/>
  <c r="B4" i="23" s="1" a="1"/>
  <c r="B4" i="23" s="1"/>
  <c r="L1387" i="44"/>
  <c r="O4" i="23" s="1" a="1"/>
  <c r="O4" i="23" s="1"/>
  <c r="L1384" i="44"/>
  <c r="L4" i="23" s="1" a="1"/>
  <c r="L4" i="23" s="1"/>
  <c r="L1346" i="44"/>
  <c r="V2" i="23" s="1" a="1"/>
  <c r="V2" i="23" s="1"/>
  <c r="L1353" i="44"/>
  <c r="E3" i="23" s="1" a="1"/>
  <c r="E3" i="23" s="1"/>
  <c r="L1362" i="44"/>
  <c r="N3" i="23" s="1" a="1"/>
  <c r="N3" i="23" s="1"/>
  <c r="L1382" i="44"/>
  <c r="J4" i="23" s="1" a="1"/>
  <c r="J4" i="23" s="1"/>
  <c r="L1401" i="44"/>
  <c r="E5" i="23" s="1" a="1"/>
  <c r="E5" i="23" s="1"/>
  <c r="L1420" i="44"/>
  <c r="X5" i="23" s="1" a="1"/>
  <c r="X5" i="23" s="1"/>
  <c r="L1367" i="44"/>
  <c r="S3" i="23" s="1" a="1"/>
  <c r="S3" i="23" s="1"/>
  <c r="L1373" i="44"/>
  <c r="Y3" i="23" s="1" a="1"/>
  <c r="Y3" i="23" s="1"/>
  <c r="L1364" i="44"/>
  <c r="P3" i="23" s="1" a="1"/>
  <c r="P3" i="23" s="1"/>
  <c r="L1368" i="44"/>
  <c r="T3" i="23" s="1" a="1"/>
  <c r="T3" i="23" s="1"/>
  <c r="L1354" i="44"/>
  <c r="F3" i="23" s="1" a="1"/>
  <c r="F3" i="23" s="1"/>
  <c r="L1358" i="44"/>
  <c r="J3" i="23" s="1" a="1"/>
  <c r="J3" i="23" s="1"/>
  <c r="L1406" i="44"/>
  <c r="J5" i="23" s="1" a="1"/>
  <c r="J5" i="23" s="1"/>
  <c r="L1399" i="44"/>
  <c r="C5" i="23" s="1" a="1"/>
  <c r="C5" i="23" s="1"/>
  <c r="O1247" i="44"/>
  <c r="M1247" i="44"/>
  <c r="M1197" i="44"/>
  <c r="M1221" i="44"/>
  <c r="M1260" i="44"/>
  <c r="O1260" i="44"/>
  <c r="M1216" i="44"/>
  <c r="O1221" i="44"/>
  <c r="O1184" i="44"/>
  <c r="M1184" i="44"/>
  <c r="O1187" i="44"/>
  <c r="M1187" i="44"/>
  <c r="O1269" i="44"/>
  <c r="M1167" i="44"/>
  <c r="O1167" i="44"/>
  <c r="O1169" i="44"/>
  <c r="M1169" i="44"/>
  <c r="R1393" i="44"/>
  <c r="F1335" i="44"/>
  <c r="K2" i="20" s="1" a="1"/>
  <c r="K2" i="20" s="1"/>
  <c r="F1337" i="44"/>
  <c r="M2" i="20" s="1" a="1"/>
  <c r="M2" i="20" s="1"/>
  <c r="F1400" i="44"/>
  <c r="D5" i="20" s="1" a="1"/>
  <c r="D5" i="20" s="1"/>
  <c r="F1416" i="44"/>
  <c r="T5" i="20" s="1" a="1"/>
  <c r="T5" i="20" s="1"/>
  <c r="F1413" i="44"/>
  <c r="Q5" i="20" s="1" a="1"/>
  <c r="Q5" i="20" s="1"/>
  <c r="F1405" i="44"/>
  <c r="I5" i="20" s="1" a="1"/>
  <c r="I5" i="20" s="1"/>
  <c r="F1409" i="44"/>
  <c r="M5" i="20" s="1" a="1"/>
  <c r="M5" i="20" s="1"/>
  <c r="F1368" i="44"/>
  <c r="T3" i="20" s="1" a="1"/>
  <c r="T3" i="20" s="1"/>
  <c r="F1358" i="44"/>
  <c r="J3" i="20" s="1" a="1"/>
  <c r="J3" i="20" s="1"/>
  <c r="F1360" i="44"/>
  <c r="L3" i="20" s="1" a="1"/>
  <c r="L3" i="20" s="1"/>
  <c r="F1329" i="44"/>
  <c r="E2" i="20" s="1" a="1"/>
  <c r="E2" i="20" s="1"/>
  <c r="F1387" i="44"/>
  <c r="O4" i="20" s="1" a="1"/>
  <c r="O4" i="20" s="1"/>
  <c r="F1384" i="44"/>
  <c r="L4" i="20" s="1" a="1"/>
  <c r="L4" i="20" s="1"/>
  <c r="F1356" i="44"/>
  <c r="H3" i="20" s="1" a="1"/>
  <c r="H3" i="20" s="1"/>
  <c r="F1364" i="44"/>
  <c r="P3" i="20" s="1" a="1"/>
  <c r="P3" i="20" s="1"/>
  <c r="F1391" i="44"/>
  <c r="S4" i="20" s="1" a="1"/>
  <c r="S4" i="20" s="1"/>
  <c r="F1353" i="44"/>
  <c r="E3" i="20" s="1" a="1"/>
  <c r="E3" i="20" s="1"/>
  <c r="F1385" i="44"/>
  <c r="M4" i="20" s="1" a="1"/>
  <c r="M4" i="20" s="1"/>
  <c r="F1377" i="44"/>
  <c r="E4" i="20" s="1" a="1"/>
  <c r="E4" i="20" s="1"/>
  <c r="F1380" i="44"/>
  <c r="H4" i="20" s="1" a="1"/>
  <c r="H4" i="20" s="1"/>
  <c r="F1392" i="44"/>
  <c r="T4" i="20" s="1" a="1"/>
  <c r="T4" i="20" s="1"/>
  <c r="F1348" i="44"/>
  <c r="X2" i="20" s="1" a="1"/>
  <c r="X2" i="20" s="1"/>
  <c r="F1386" i="44"/>
  <c r="N4" i="20" s="1" a="1"/>
  <c r="N4" i="20" s="1"/>
  <c r="F1395" i="44"/>
  <c r="W4" i="20" s="1" a="1"/>
  <c r="W4" i="20" s="1"/>
  <c r="F1388" i="44"/>
  <c r="P4" i="20" s="1" a="1"/>
  <c r="P4" i="20" s="1"/>
  <c r="F1383" i="44"/>
  <c r="K4" i="20" s="1" a="1"/>
  <c r="K4" i="20" s="1"/>
  <c r="F1390" i="44"/>
  <c r="R4" i="20" s="1" a="1"/>
  <c r="R4" i="20" s="1"/>
  <c r="F1397" i="44"/>
  <c r="Y4" i="20" s="1" a="1"/>
  <c r="Y4" i="20" s="1"/>
  <c r="F1378" i="44"/>
  <c r="F4" i="20" s="1" a="1"/>
  <c r="F4" i="20" s="1"/>
  <c r="F1404" i="44"/>
  <c r="H5" i="20" s="1" a="1"/>
  <c r="H5" i="20" s="1"/>
  <c r="F1332" i="44"/>
  <c r="H2" i="20" s="1" a="1"/>
  <c r="H2" i="20" s="1"/>
  <c r="F1330" i="44"/>
  <c r="F2" i="20" s="1" a="1"/>
  <c r="F2" i="20" s="1"/>
  <c r="F1333" i="44"/>
  <c r="I2" i="20" s="1" a="1"/>
  <c r="I2" i="20" s="1"/>
  <c r="F1342" i="44"/>
  <c r="R2" i="20" s="1" a="1"/>
  <c r="R2" i="20" s="1"/>
  <c r="F1328" i="44"/>
  <c r="D2" i="20" s="1" a="1"/>
  <c r="D2" i="20" s="1"/>
  <c r="F1343" i="44"/>
  <c r="S2" i="20" s="1" a="1"/>
  <c r="S2" i="20" s="1"/>
  <c r="F1344" i="44"/>
  <c r="T2" i="20" s="1" a="1"/>
  <c r="T2" i="20" s="1"/>
  <c r="F1341" i="44"/>
  <c r="Q2" i="20" s="1" a="1"/>
  <c r="Q2" i="20" s="1"/>
  <c r="F1334" i="44"/>
  <c r="J2" i="20" s="1" a="1"/>
  <c r="J2" i="20" s="1"/>
  <c r="F1347" i="44"/>
  <c r="W2" i="20" s="1" a="1"/>
  <c r="W2" i="20" s="1"/>
  <c r="F1339" i="44"/>
  <c r="O2" i="20" s="1" a="1"/>
  <c r="O2" i="20" s="1"/>
  <c r="F1349" i="44"/>
  <c r="Y2" i="20" s="1" a="1"/>
  <c r="Y2" i="20" s="1"/>
  <c r="F1345" i="44"/>
  <c r="U2" i="20" s="1" a="1"/>
  <c r="U2" i="20" s="1"/>
  <c r="F1327" i="44"/>
  <c r="C2" i="20" s="1" a="1"/>
  <c r="C2" i="20" s="1"/>
  <c r="F1414" i="44"/>
  <c r="R5" i="20" s="1" a="1"/>
  <c r="R5" i="20" s="1"/>
  <c r="F1338" i="44"/>
  <c r="N2" i="20" s="1" a="1"/>
  <c r="N2" i="20" s="1"/>
  <c r="F1412" i="44"/>
  <c r="P5" i="20" s="1" a="1"/>
  <c r="P5" i="20" s="1"/>
  <c r="F1382" i="44"/>
  <c r="J4" i="20" s="1" a="1"/>
  <c r="J4" i="20" s="1"/>
  <c r="F1370" i="44"/>
  <c r="V3" i="20" s="1" a="1"/>
  <c r="V3" i="20" s="1"/>
  <c r="F1374" i="44"/>
  <c r="B4" i="20" s="1" a="1"/>
  <c r="B4" i="20" s="1"/>
  <c r="F1355" i="44"/>
  <c r="G3" i="20" s="1" a="1"/>
  <c r="G3" i="20" s="1"/>
  <c r="F1336" i="44"/>
  <c r="L2" i="20" s="1" a="1"/>
  <c r="L2" i="20" s="1"/>
  <c r="F1372" i="44"/>
  <c r="X3" i="20" s="1" a="1"/>
  <c r="X3" i="20" s="1"/>
  <c r="F1354" i="44"/>
  <c r="F3" i="20" s="1" a="1"/>
  <c r="F3" i="20" s="1"/>
  <c r="F1406" i="44"/>
  <c r="J5" i="20" s="1" a="1"/>
  <c r="J5" i="20" s="1"/>
  <c r="F1420" i="44"/>
  <c r="X5" i="20" s="1" a="1"/>
  <c r="X5" i="20" s="1"/>
  <c r="F1346" i="44"/>
  <c r="V2" i="20" s="1" a="1"/>
  <c r="V2" i="20" s="1"/>
  <c r="F1351" i="44"/>
  <c r="C3" i="20" s="1" a="1"/>
  <c r="C3" i="20" s="1"/>
  <c r="F1362" i="44"/>
  <c r="N3" i="20" s="1" a="1"/>
  <c r="N3" i="20" s="1"/>
  <c r="F1373" i="44"/>
  <c r="Y3" i="20" s="1" a="1"/>
  <c r="Y3" i="20" s="1"/>
  <c r="F1394" i="44"/>
  <c r="V4" i="20" s="1" a="1"/>
  <c r="V4" i="20" s="1"/>
  <c r="F1381" i="44"/>
  <c r="I4" i="20" s="1" a="1"/>
  <c r="I4" i="20" s="1"/>
  <c r="U1376" i="44"/>
  <c r="U1388" i="44"/>
  <c r="P1377" i="44"/>
  <c r="P1385" i="44"/>
  <c r="P1399" i="44"/>
  <c r="P1364" i="44"/>
  <c r="P3" i="11" s="1" a="1"/>
  <c r="P3" i="11" s="1"/>
  <c r="P1356" i="44"/>
  <c r="H3" i="11" s="1" a="1"/>
  <c r="H3" i="11" s="1"/>
  <c r="P1372" i="44"/>
  <c r="P1360" i="44"/>
  <c r="L3" i="11" s="1" a="1"/>
  <c r="L3" i="11" s="1"/>
  <c r="P1381" i="44"/>
  <c r="P1391" i="44"/>
  <c r="P1382" i="44"/>
  <c r="P1370" i="44"/>
  <c r="V3" i="11" s="1" a="1"/>
  <c r="V3" i="11" s="1"/>
  <c r="P1368" i="44"/>
  <c r="T3" i="11" s="1" a="1"/>
  <c r="T3" i="11" s="1"/>
  <c r="P1373" i="44"/>
  <c r="P1367" i="44"/>
  <c r="S3" i="11" s="1" a="1"/>
  <c r="S3" i="11" s="1"/>
  <c r="P1406" i="44"/>
  <c r="P1354" i="44"/>
  <c r="F3" i="11" s="1" a="1"/>
  <c r="F3" i="11" s="1"/>
  <c r="P1412" i="44"/>
  <c r="P1353" i="44"/>
  <c r="E3" i="11" s="1" a="1"/>
  <c r="E3" i="11" s="1"/>
  <c r="P1351" i="44"/>
  <c r="C3" i="11" s="1" a="1"/>
  <c r="C3" i="11" s="1"/>
  <c r="P1374" i="44"/>
  <c r="P1416" i="44"/>
  <c r="P1357" i="44"/>
  <c r="I3" i="11" s="1" a="1"/>
  <c r="I3" i="11" s="1"/>
  <c r="P1347" i="44"/>
  <c r="W2" i="11" s="1" a="1"/>
  <c r="W2" i="11" s="1"/>
  <c r="P1334" i="44"/>
  <c r="J2" i="11" s="1" a="1"/>
  <c r="J2" i="11" s="1"/>
  <c r="P1341" i="44"/>
  <c r="Q2" i="11" s="1" a="1"/>
  <c r="Q2" i="11" s="1"/>
  <c r="P1344" i="44"/>
  <c r="T2" i="11" s="1" a="1"/>
  <c r="T2" i="11" s="1"/>
  <c r="P1343" i="44"/>
  <c r="S2" i="11" s="1" a="1"/>
  <c r="S2" i="11" s="1"/>
  <c r="P1328" i="44"/>
  <c r="D2" i="11" s="1" a="1"/>
  <c r="D2" i="11" s="1"/>
  <c r="P1342" i="44"/>
  <c r="R2" i="11" s="1" a="1"/>
  <c r="R2" i="11" s="1"/>
  <c r="P1333" i="44"/>
  <c r="I2" i="11" s="1" a="1"/>
  <c r="I2" i="11" s="1"/>
  <c r="P1330" i="44"/>
  <c r="F2" i="11" s="1" a="1"/>
  <c r="F2" i="11" s="1"/>
  <c r="P1346" i="44"/>
  <c r="V2" i="11" s="1" a="1"/>
  <c r="V2" i="11" s="1"/>
  <c r="P1332" i="44"/>
  <c r="H2" i="11" s="1" a="1"/>
  <c r="H2" i="11" s="1"/>
  <c r="P1338" i="44"/>
  <c r="N2" i="11" s="1" a="1"/>
  <c r="N2" i="11" s="1"/>
  <c r="P1335" i="44"/>
  <c r="K2" i="11" s="1" a="1"/>
  <c r="K2" i="11" s="1"/>
  <c r="P1337" i="44"/>
  <c r="M2" i="11" s="1" a="1"/>
  <c r="M2" i="11" s="1"/>
  <c r="P1331" i="44"/>
  <c r="G2" i="11" s="1" a="1"/>
  <c r="G2" i="11" s="1"/>
  <c r="P1348" i="44"/>
  <c r="X2" i="11" s="1" a="1"/>
  <c r="X2" i="11" s="1"/>
  <c r="P1419" i="44"/>
  <c r="P1409" i="44"/>
  <c r="P1413" i="44"/>
  <c r="P1420" i="44"/>
  <c r="P1400" i="44"/>
  <c r="P1414" i="44"/>
  <c r="P1402" i="44"/>
  <c r="P1404" i="44"/>
  <c r="P1384" i="44"/>
  <c r="P1396" i="44"/>
  <c r="P1394" i="44"/>
  <c r="P1378" i="44"/>
  <c r="P1397" i="44"/>
  <c r="P1390" i="44"/>
  <c r="P1401" i="44"/>
  <c r="P1383" i="44"/>
  <c r="P1365" i="44"/>
  <c r="Q3" i="11" s="1" a="1"/>
  <c r="Q3" i="11" s="1"/>
  <c r="P1389" i="44"/>
  <c r="P1395" i="44"/>
  <c r="P1375" i="44"/>
  <c r="P1386" i="44"/>
  <c r="P1388" i="44"/>
  <c r="P1392" i="44"/>
  <c r="P1410" i="44"/>
  <c r="Q1366" i="44"/>
  <c r="Q1401" i="44"/>
  <c r="T1402" i="44"/>
  <c r="T1414" i="44"/>
  <c r="T1403" i="44"/>
  <c r="T1420" i="44"/>
  <c r="T1380" i="44"/>
  <c r="T1377" i="44"/>
  <c r="T1385" i="44"/>
  <c r="T1391" i="44"/>
  <c r="T1364" i="44"/>
  <c r="T1356" i="44"/>
  <c r="T1404" i="44"/>
  <c r="T1381" i="44"/>
  <c r="T1359" i="44"/>
  <c r="T1360" i="44"/>
  <c r="T1389" i="44"/>
  <c r="T1382" i="44"/>
  <c r="T1355" i="44"/>
  <c r="T1370" i="44"/>
  <c r="T1368" i="44"/>
  <c r="T1373" i="44"/>
  <c r="T1384" i="44"/>
  <c r="T1362" i="44"/>
  <c r="T1358" i="44"/>
  <c r="T1353" i="44"/>
  <c r="T1406" i="44"/>
  <c r="T1393" i="44"/>
  <c r="T1374" i="44"/>
  <c r="T1399" i="44"/>
  <c r="T1394" i="44"/>
  <c r="T1371" i="44"/>
  <c r="T1392" i="44"/>
  <c r="T1387" i="44"/>
  <c r="T1395" i="44"/>
  <c r="T1386" i="44"/>
  <c r="T1412" i="44"/>
  <c r="T1390" i="44"/>
  <c r="T1408" i="44"/>
  <c r="T1397" i="44"/>
  <c r="T1378" i="44"/>
  <c r="T1365" i="44"/>
  <c r="T1376" i="44"/>
  <c r="T1379" i="44"/>
  <c r="T1396" i="44"/>
  <c r="T1407" i="44"/>
  <c r="E1373" i="44"/>
  <c r="Y3" i="17" s="1" a="1"/>
  <c r="Y3" i="17" s="1"/>
  <c r="E1348" i="44"/>
  <c r="X2" i="17" s="1" a="1"/>
  <c r="X2" i="17" s="1"/>
  <c r="E1409" i="44"/>
  <c r="M5" i="17" s="1" a="1"/>
  <c r="M5" i="17" s="1"/>
  <c r="E1412" i="44"/>
  <c r="P5" i="17" s="1" a="1"/>
  <c r="P5" i="17" s="1"/>
  <c r="E1413" i="44"/>
  <c r="Q5" i="17" s="1" a="1"/>
  <c r="Q5" i="17" s="1"/>
  <c r="E1416" i="44"/>
  <c r="T5" i="17" s="1" a="1"/>
  <c r="T5" i="17" s="1"/>
  <c r="E1408" i="44"/>
  <c r="L5" i="17" s="1" a="1"/>
  <c r="L5" i="17" s="1"/>
  <c r="E1403" i="44"/>
  <c r="G5" i="17" s="1" a="1"/>
  <c r="G5" i="17" s="1"/>
  <c r="E1400" i="44"/>
  <c r="D5" i="17" s="1" a="1"/>
  <c r="D5" i="17" s="1"/>
  <c r="E1420" i="44"/>
  <c r="X5" i="17" s="1" a="1"/>
  <c r="X5" i="17" s="1"/>
  <c r="E1394" i="44"/>
  <c r="V4" i="17" s="1" a="1"/>
  <c r="V4" i="17" s="1"/>
  <c r="E1378" i="44"/>
  <c r="F4" i="17" s="1" a="1"/>
  <c r="F4" i="17" s="1"/>
  <c r="E1397" i="44"/>
  <c r="Y4" i="17" s="1" a="1"/>
  <c r="Y4" i="17" s="1"/>
  <c r="E1390" i="44"/>
  <c r="R4" i="17" s="1" a="1"/>
  <c r="R4" i="17" s="1"/>
  <c r="E1386" i="44"/>
  <c r="N4" i="17" s="1" a="1"/>
  <c r="N4" i="17" s="1"/>
  <c r="E1392" i="44"/>
  <c r="T4" i="17" s="1" a="1"/>
  <c r="T4" i="17" s="1"/>
  <c r="E1377" i="44"/>
  <c r="E4" i="17" s="1" a="1"/>
  <c r="E4" i="17" s="1"/>
  <c r="E1385" i="44"/>
  <c r="M4" i="17" s="1" a="1"/>
  <c r="M4" i="17" s="1"/>
  <c r="E1391" i="44"/>
  <c r="S4" i="17" s="1" a="1"/>
  <c r="S4" i="17" s="1"/>
  <c r="E1396" i="44"/>
  <c r="X4" i="17" s="1" a="1"/>
  <c r="X4" i="17" s="1"/>
  <c r="E1406" i="44"/>
  <c r="J5" i="17" s="1" a="1"/>
  <c r="J5" i="17" s="1"/>
  <c r="E1389" i="44"/>
  <c r="Q4" i="17" s="1" a="1"/>
  <c r="Q4" i="17" s="1"/>
  <c r="E1382" i="44"/>
  <c r="J4" i="17" s="1" a="1"/>
  <c r="J4" i="17" s="1"/>
  <c r="E1364" i="44"/>
  <c r="P3" i="17" s="1" a="1"/>
  <c r="P3" i="17" s="1"/>
  <c r="E1356" i="44"/>
  <c r="H3" i="17" s="1" a="1"/>
  <c r="H3" i="17" s="1"/>
  <c r="E1357" i="44"/>
  <c r="I3" i="17" s="1" a="1"/>
  <c r="I3" i="17" s="1"/>
  <c r="E1360" i="44"/>
  <c r="L3" i="17" s="1" a="1"/>
  <c r="L3" i="17" s="1"/>
  <c r="E1387" i="44"/>
  <c r="O4" i="17" s="1" a="1"/>
  <c r="O4" i="17" s="1"/>
  <c r="E1368" i="44"/>
  <c r="T3" i="17" s="1" a="1"/>
  <c r="T3" i="17" s="1"/>
  <c r="E1367" i="44"/>
  <c r="S3" i="17" s="1" a="1"/>
  <c r="S3" i="17" s="1"/>
  <c r="E1404" i="44"/>
  <c r="H5" i="17" s="1" a="1"/>
  <c r="H5" i="17" s="1"/>
  <c r="E1381" i="44"/>
  <c r="I4" i="17" s="1" a="1"/>
  <c r="I4" i="17" s="1"/>
  <c r="E1383" i="44"/>
  <c r="K4" i="17" s="1" a="1"/>
  <c r="K4" i="17" s="1"/>
  <c r="E1363" i="44"/>
  <c r="O3" i="17" s="1" a="1"/>
  <c r="O3" i="17" s="1"/>
  <c r="E1355" i="44"/>
  <c r="G3" i="17" s="1" a="1"/>
  <c r="G3" i="17" s="1"/>
  <c r="E1362" i="44"/>
  <c r="N3" i="17" s="1" a="1"/>
  <c r="N3" i="17" s="1"/>
  <c r="E1358" i="44"/>
  <c r="J3" i="17" s="1" a="1"/>
  <c r="J3" i="17" s="1"/>
  <c r="E1395" i="44"/>
  <c r="W4" i="17" s="1" a="1"/>
  <c r="W4" i="17" s="1"/>
  <c r="E1393" i="44"/>
  <c r="U4" i="17" s="1" a="1"/>
  <c r="U4" i="17" s="1"/>
  <c r="E1379" i="44"/>
  <c r="G4" i="17" s="1" a="1"/>
  <c r="G4" i="17" s="1"/>
  <c r="E1369" i="44"/>
  <c r="U3" i="17" s="1" a="1"/>
  <c r="U3" i="17" s="1"/>
  <c r="E1388" i="44"/>
  <c r="P4" i="17" s="1" a="1"/>
  <c r="P4" i="17" s="1"/>
  <c r="E1398" i="44"/>
  <c r="B5" i="17" s="1" a="1"/>
  <c r="B5" i="17" s="1"/>
  <c r="G1419" i="44"/>
  <c r="G1348" i="44"/>
  <c r="X2" i="19" s="1" a="1"/>
  <c r="X2" i="19" s="1"/>
  <c r="G1337" i="44"/>
  <c r="M2" i="19" s="1" a="1"/>
  <c r="M2" i="19" s="1"/>
  <c r="G1335" i="44"/>
  <c r="K2" i="19" s="1" a="1"/>
  <c r="K2" i="19" s="1"/>
  <c r="G1349" i="44"/>
  <c r="Y2" i="19" s="1" a="1"/>
  <c r="Y2" i="19" s="1"/>
  <c r="G1330" i="44"/>
  <c r="F2" i="19" s="1" a="1"/>
  <c r="F2" i="19" s="1"/>
  <c r="G1333" i="44"/>
  <c r="I2" i="19" s="1" a="1"/>
  <c r="I2" i="19" s="1"/>
  <c r="G1342" i="44"/>
  <c r="R2" i="19" s="1" a="1"/>
  <c r="R2" i="19" s="1"/>
  <c r="G1328" i="44"/>
  <c r="D2" i="19" s="1" a="1"/>
  <c r="D2" i="19" s="1"/>
  <c r="G1343" i="44"/>
  <c r="S2" i="19" s="1" a="1"/>
  <c r="S2" i="19" s="1"/>
  <c r="G1344" i="44"/>
  <c r="T2" i="19" s="1" a="1"/>
  <c r="T2" i="19" s="1"/>
  <c r="G1341" i="44"/>
  <c r="Q2" i="19" s="1" a="1"/>
  <c r="Q2" i="19" s="1"/>
  <c r="G1334" i="44"/>
  <c r="J2" i="19" s="1" a="1"/>
  <c r="J2" i="19" s="1"/>
  <c r="G1347" i="44"/>
  <c r="W2" i="19" s="1" a="1"/>
  <c r="W2" i="19" s="1"/>
  <c r="G1339" i="44"/>
  <c r="O2" i="19" s="1" a="1"/>
  <c r="O2" i="19" s="1"/>
  <c r="G1338" i="44"/>
  <c r="N2" i="19" s="1" a="1"/>
  <c r="N2" i="19" s="1"/>
  <c r="G1345" i="44"/>
  <c r="U2" i="19" s="1" a="1"/>
  <c r="U2" i="19" s="1"/>
  <c r="G1329" i="44"/>
  <c r="E2" i="19" s="1" a="1"/>
  <c r="E2" i="19" s="1"/>
  <c r="G1358" i="44"/>
  <c r="J3" i="19" s="1" a="1"/>
  <c r="J3" i="19" s="1"/>
  <c r="G1384" i="44"/>
  <c r="L4" i="19" s="1" a="1"/>
  <c r="L4" i="19" s="1"/>
  <c r="G1408" i="44"/>
  <c r="L5" i="19" s="1" a="1"/>
  <c r="L5" i="19" s="1"/>
  <c r="G1378" i="44"/>
  <c r="F4" i="19" s="1" a="1"/>
  <c r="F4" i="19" s="1"/>
  <c r="G1414" i="44"/>
  <c r="R5" i="19" s="1" a="1"/>
  <c r="R5" i="19" s="1"/>
  <c r="G1400" i="44"/>
  <c r="D5" i="19" s="1" a="1"/>
  <c r="D5" i="19" s="1"/>
  <c r="G1416" i="44"/>
  <c r="G1369" i="44"/>
  <c r="U3" i="19" s="1" a="1"/>
  <c r="U3" i="19" s="1"/>
  <c r="G1350" i="44"/>
  <c r="B3" i="19" s="1" a="1"/>
  <c r="B3" i="19" s="1"/>
  <c r="G1336" i="44"/>
  <c r="L2" i="19" s="1" a="1"/>
  <c r="L2" i="19" s="1"/>
  <c r="G1351" i="44"/>
  <c r="C3" i="19" s="1" a="1"/>
  <c r="C3" i="19" s="1"/>
  <c r="G1363" i="44"/>
  <c r="O3" i="19" s="1" a="1"/>
  <c r="O3" i="19" s="1"/>
  <c r="G1353" i="44"/>
  <c r="E3" i="19" s="1" a="1"/>
  <c r="E3" i="19" s="1"/>
  <c r="G1354" i="44"/>
  <c r="F3" i="19" s="1" a="1"/>
  <c r="F3" i="19" s="1"/>
  <c r="G1355" i="44"/>
  <c r="G3" i="19" s="1" a="1"/>
  <c r="G3" i="19" s="1"/>
  <c r="G1381" i="44"/>
  <c r="I4" i="19" s="1" a="1"/>
  <c r="I4" i="19" s="1"/>
  <c r="G1346" i="44"/>
  <c r="V2" i="19" s="1" a="1"/>
  <c r="V2" i="19" s="1"/>
  <c r="G1370" i="44"/>
  <c r="V3" i="19" s="1" a="1"/>
  <c r="V3" i="19" s="1"/>
  <c r="G1372" i="44"/>
  <c r="X3" i="19" s="1" a="1"/>
  <c r="X3" i="19" s="1"/>
  <c r="G1391" i="44"/>
  <c r="S4" i="19" s="1" a="1"/>
  <c r="S4" i="19" s="1"/>
  <c r="G1399" i="44"/>
  <c r="C5" i="19" s="1" a="1"/>
  <c r="C5" i="19" s="1"/>
  <c r="G1404" i="44"/>
  <c r="H5" i="19" s="1" a="1"/>
  <c r="H5" i="19" s="1"/>
  <c r="G1412" i="44"/>
  <c r="P5" i="19" s="1" a="1"/>
  <c r="P5" i="19" s="1"/>
  <c r="G1373" i="44"/>
  <c r="Y3" i="19" s="1" a="1"/>
  <c r="Y3" i="19" s="1"/>
  <c r="G1368" i="44"/>
  <c r="T3" i="19" s="1" a="1"/>
  <c r="T3" i="19" s="1"/>
  <c r="G1362" i="44"/>
  <c r="N3" i="19" s="1" a="1"/>
  <c r="N3" i="19" s="1"/>
  <c r="G1383" i="44"/>
  <c r="K4" i="19" s="1" a="1"/>
  <c r="K4" i="19" s="1"/>
  <c r="G1406" i="44"/>
  <c r="J5" i="19" s="1" a="1"/>
  <c r="J5" i="19" s="1"/>
  <c r="G1359" i="44"/>
  <c r="K3" i="19" s="1" a="1"/>
  <c r="K3" i="19" s="1"/>
  <c r="G1387" i="44"/>
  <c r="O4" i="19" s="1" a="1"/>
  <c r="O4" i="19" s="1"/>
  <c r="G1420" i="44"/>
  <c r="G1357" i="44"/>
  <c r="I3" i="19" s="1" a="1"/>
  <c r="I3" i="19" s="1"/>
  <c r="G1394" i="44"/>
  <c r="V4" i="19" s="1" a="1"/>
  <c r="V4" i="19" s="1"/>
  <c r="G1413" i="44"/>
  <c r="Q5" i="19" s="1" a="1"/>
  <c r="Q5" i="19" s="1"/>
  <c r="G1402" i="44"/>
  <c r="F5" i="19" s="1" a="1"/>
  <c r="F5" i="19" s="1"/>
  <c r="G1396" i="44"/>
  <c r="X4" i="19" s="1" a="1"/>
  <c r="X4" i="19" s="1"/>
  <c r="G1409" i="44"/>
  <c r="M5" i="19" s="1" a="1"/>
  <c r="M5" i="19" s="1"/>
  <c r="G1366" i="44"/>
  <c r="R3" i="19" s="1" a="1"/>
  <c r="R3" i="19" s="1"/>
  <c r="G1356" i="44"/>
  <c r="H3" i="19" s="1" a="1"/>
  <c r="H3" i="19" s="1"/>
  <c r="G1364" i="44"/>
  <c r="P3" i="19" s="1" a="1"/>
  <c r="P3" i="19" s="1"/>
  <c r="G1385" i="44"/>
  <c r="M4" i="19" s="1" a="1"/>
  <c r="M4" i="19" s="1"/>
  <c r="G1377" i="44"/>
  <c r="E4" i="19" s="1" a="1"/>
  <c r="E4" i="19" s="1"/>
  <c r="G1392" i="44"/>
  <c r="T4" i="19" s="1" a="1"/>
  <c r="T4" i="19" s="1"/>
  <c r="G1386" i="44"/>
  <c r="N4" i="19" s="1" a="1"/>
  <c r="N4" i="19" s="1"/>
  <c r="G1395" i="44"/>
  <c r="W4" i="19" s="1" a="1"/>
  <c r="W4" i="19" s="1"/>
  <c r="G1382" i="44"/>
  <c r="J4" i="19" s="1" a="1"/>
  <c r="J4" i="19" s="1"/>
  <c r="G1390" i="44"/>
  <c r="R4" i="19" s="1" a="1"/>
  <c r="R4" i="19" s="1"/>
  <c r="G1397" i="44"/>
  <c r="Y4" i="19" s="1" a="1"/>
  <c r="Y4" i="19" s="1"/>
  <c r="L1355" i="44"/>
  <c r="G3" i="23" s="1" a="1"/>
  <c r="G3" i="23" s="1"/>
  <c r="L1394" i="44"/>
  <c r="V4" i="23" s="1" a="1"/>
  <c r="V4" i="23" s="1"/>
  <c r="L1408" i="44"/>
  <c r="L5" i="23" s="1" a="1"/>
  <c r="L5" i="23" s="1"/>
  <c r="L1371" i="44"/>
  <c r="W3" i="23" s="1" a="1"/>
  <c r="W3" i="23" s="1"/>
  <c r="L1388" i="44"/>
  <c r="P4" i="23" s="1" a="1"/>
  <c r="P4" i="23" s="1"/>
  <c r="K1340" i="44"/>
  <c r="P2" i="22" s="1" a="1"/>
  <c r="P2" i="22" s="1"/>
  <c r="K1327" i="44"/>
  <c r="C2" i="22" s="1" a="1"/>
  <c r="C2" i="22" s="1"/>
  <c r="K1415" i="44"/>
  <c r="K1419" i="44"/>
  <c r="K1421" i="44"/>
  <c r="K1410" i="44"/>
  <c r="K1418" i="44"/>
  <c r="K1408" i="44"/>
  <c r="K1407" i="44"/>
  <c r="K1379" i="44"/>
  <c r="G4" i="22" s="1" a="1"/>
  <c r="G4" i="22" s="1"/>
  <c r="K1376" i="44"/>
  <c r="D4" i="22" s="1" a="1"/>
  <c r="D4" i="22" s="1"/>
  <c r="K1411" i="44"/>
  <c r="K1380" i="44"/>
  <c r="H4" i="22" s="1" a="1"/>
  <c r="H4" i="22" s="1"/>
  <c r="K1352" i="44"/>
  <c r="D3" i="22" s="1" a="1"/>
  <c r="D3" i="22" s="1"/>
  <c r="K1366" i="44"/>
  <c r="R3" i="22" s="1" a="1"/>
  <c r="R3" i="22" s="1"/>
  <c r="K1326" i="44"/>
  <c r="B2" i="22" s="1" a="1"/>
  <c r="B2" i="22" s="1"/>
  <c r="K1357" i="44"/>
  <c r="I3" i="22" s="1" a="1"/>
  <c r="I3" i="22" s="1"/>
  <c r="K1345" i="44"/>
  <c r="U2" i="22" s="1" a="1"/>
  <c r="U2" i="22" s="1"/>
  <c r="K1413" i="44"/>
  <c r="K1402" i="44"/>
  <c r="D1364" i="44"/>
  <c r="P3" i="18" s="1" a="1"/>
  <c r="P3" i="18" s="1"/>
  <c r="D1362" i="44"/>
  <c r="N3" i="18" s="1" a="1"/>
  <c r="N3" i="18" s="1"/>
  <c r="D1327" i="44"/>
  <c r="C2" i="18" s="1" a="1"/>
  <c r="C2" i="18" s="1"/>
  <c r="D1345" i="44"/>
  <c r="U2" i="18" s="1" a="1"/>
  <c r="U2" i="18" s="1"/>
  <c r="D1349" i="44"/>
  <c r="Y2" i="18" s="1" a="1"/>
  <c r="Y2" i="18" s="1"/>
  <c r="D1338" i="44"/>
  <c r="N2" i="18" s="1" a="1"/>
  <c r="N2" i="18" s="1"/>
  <c r="D1347" i="44"/>
  <c r="W2" i="18" s="1" a="1"/>
  <c r="W2" i="18" s="1"/>
  <c r="D1334" i="44"/>
  <c r="J2" i="18" s="1" a="1"/>
  <c r="J2" i="18" s="1"/>
  <c r="D1341" i="44"/>
  <c r="Q2" i="18" s="1" a="1"/>
  <c r="Q2" i="18" s="1"/>
  <c r="D1344" i="44"/>
  <c r="T2" i="18" s="1" a="1"/>
  <c r="T2" i="18" s="1"/>
  <c r="D1343" i="44"/>
  <c r="S2" i="18" s="1" a="1"/>
  <c r="S2" i="18" s="1"/>
  <c r="D1329" i="44"/>
  <c r="E2" i="18" s="1" a="1"/>
  <c r="E2" i="18" s="1"/>
  <c r="D1328" i="44"/>
  <c r="D2" i="18" s="1" a="1"/>
  <c r="D2" i="18" s="1"/>
  <c r="D1340" i="44"/>
  <c r="P2" i="18" s="1" a="1"/>
  <c r="P2" i="18" s="1"/>
  <c r="D1331" i="44"/>
  <c r="G2" i="18" s="1" a="1"/>
  <c r="G2" i="18" s="1"/>
  <c r="D1348" i="44"/>
  <c r="X2" i="18" s="1" a="1"/>
  <c r="X2" i="18" s="1"/>
  <c r="D1412" i="44"/>
  <c r="P5" i="18" s="1" a="1"/>
  <c r="P5" i="18" s="1"/>
  <c r="D1415" i="44"/>
  <c r="S5" i="18" s="1" a="1"/>
  <c r="S5" i="18" s="1"/>
  <c r="D1399" i="44"/>
  <c r="C5" i="18" s="1" a="1"/>
  <c r="C5" i="18" s="1"/>
  <c r="D1416" i="44"/>
  <c r="T5" i="18" s="1" a="1"/>
  <c r="T5" i="18" s="1"/>
  <c r="D1420" i="44"/>
  <c r="X5" i="18" s="1" a="1"/>
  <c r="X5" i="18" s="1"/>
  <c r="D1402" i="44"/>
  <c r="F5" i="18" s="1" a="1"/>
  <c r="F5" i="18" s="1"/>
  <c r="D1421" i="44"/>
  <c r="Y5" i="18" s="1" a="1"/>
  <c r="Y5" i="18" s="1"/>
  <c r="D1381" i="44"/>
  <c r="I4" i="18" s="1" a="1"/>
  <c r="I4" i="18" s="1"/>
  <c r="D1394" i="44"/>
  <c r="V4" i="18" s="1" a="1"/>
  <c r="V4" i="18" s="1"/>
  <c r="D1390" i="44"/>
  <c r="R4" i="18" s="1" a="1"/>
  <c r="R4" i="18" s="1"/>
  <c r="D1371" i="44"/>
  <c r="W3" i="18" s="1" a="1"/>
  <c r="W3" i="18" s="1"/>
  <c r="D1368" i="44"/>
  <c r="T3" i="18" s="1" a="1"/>
  <c r="T3" i="18" s="1"/>
  <c r="D1373" i="44"/>
  <c r="Y3" i="18" s="1" a="1"/>
  <c r="Y3" i="18" s="1"/>
  <c r="D1367" i="44"/>
  <c r="S3" i="18" s="1" a="1"/>
  <c r="S3" i="18" s="1"/>
  <c r="D1363" i="44"/>
  <c r="O3" i="18" s="1" a="1"/>
  <c r="O3" i="18" s="1"/>
  <c r="D1351" i="44"/>
  <c r="C3" i="18" s="1" a="1"/>
  <c r="C3" i="18" s="1"/>
  <c r="D1346" i="44"/>
  <c r="V2" i="18" s="1" a="1"/>
  <c r="V2" i="18" s="1"/>
  <c r="D1336" i="44"/>
  <c r="L2" i="18" s="1" a="1"/>
  <c r="L2" i="18" s="1"/>
  <c r="D1392" i="44"/>
  <c r="T4" i="18" s="1" a="1"/>
  <c r="T4" i="18" s="1"/>
  <c r="D1419" i="44"/>
  <c r="W5" i="18" s="1" a="1"/>
  <c r="W5" i="18" s="1"/>
  <c r="D1370" i="44"/>
  <c r="V3" i="18" s="1" a="1"/>
  <c r="V3" i="18" s="1"/>
  <c r="D1387" i="44"/>
  <c r="O4" i="18" s="1" a="1"/>
  <c r="O4" i="18" s="1"/>
  <c r="D1352" i="44"/>
  <c r="D3" i="18" s="1" a="1"/>
  <c r="D3" i="18" s="1"/>
  <c r="D1361" i="44"/>
  <c r="M3" i="18" s="1" a="1"/>
  <c r="M3" i="18" s="1"/>
  <c r="D1382" i="44"/>
  <c r="J4" i="18" s="1" a="1"/>
  <c r="J4" i="18" s="1"/>
  <c r="D1355" i="44"/>
  <c r="G3" i="18" s="1" a="1"/>
  <c r="G3" i="18" s="1"/>
  <c r="D1353" i="44"/>
  <c r="E3" i="18" s="1" a="1"/>
  <c r="E3" i="18" s="1"/>
  <c r="D1407" i="44"/>
  <c r="K5" i="18" s="1" a="1"/>
  <c r="K5" i="18" s="1"/>
  <c r="D1408" i="44"/>
  <c r="L5" i="18" s="1" a="1"/>
  <c r="L5" i="18" s="1"/>
  <c r="D1376" i="44"/>
  <c r="D4" i="18" s="1" a="1"/>
  <c r="D4" i="18" s="1"/>
  <c r="D1356" i="44"/>
  <c r="H3" i="18" s="1" a="1"/>
  <c r="H3" i="18" s="1"/>
  <c r="D1396" i="44"/>
  <c r="X4" i="18" s="1" a="1"/>
  <c r="X4" i="18" s="1"/>
  <c r="D1378" i="44"/>
  <c r="F4" i="18" s="1" a="1"/>
  <c r="F4" i="18" s="1"/>
  <c r="D1358" i="44"/>
  <c r="J3" i="18" s="1" a="1"/>
  <c r="J3" i="18" s="1"/>
  <c r="D1354" i="44"/>
  <c r="F3" i="18" s="1" a="1"/>
  <c r="F3" i="18" s="1"/>
  <c r="D1359" i="44"/>
  <c r="K3" i="18" s="1" a="1"/>
  <c r="K3" i="18" s="1"/>
  <c r="D1389" i="44"/>
  <c r="Q4" i="18" s="1" a="1"/>
  <c r="Q4" i="18" s="1"/>
  <c r="D1388" i="44"/>
  <c r="P4" i="18" s="1" a="1"/>
  <c r="P4" i="18" s="1"/>
  <c r="D1386" i="44"/>
  <c r="N4" i="18" s="1" a="1"/>
  <c r="N4" i="18" s="1"/>
  <c r="D1377" i="44"/>
  <c r="E4" i="18" s="1" a="1"/>
  <c r="E4" i="18" s="1"/>
  <c r="D1405" i="44"/>
  <c r="I5" i="18" s="1" a="1"/>
  <c r="I5" i="18" s="1"/>
  <c r="D1401" i="44"/>
  <c r="E5" i="18" s="1" a="1"/>
  <c r="E5" i="18" s="1"/>
  <c r="D1366" i="44"/>
  <c r="R3" i="18" s="1" a="1"/>
  <c r="R3" i="18" s="1"/>
  <c r="D1332" i="44"/>
  <c r="H2" i="18" s="1" a="1"/>
  <c r="H2" i="18" s="1"/>
  <c r="D1339" i="44"/>
  <c r="O2" i="18" s="1" a="1"/>
  <c r="O2" i="18" s="1"/>
  <c r="D1342" i="44"/>
  <c r="R2" i="18" s="1" a="1"/>
  <c r="R2" i="18" s="1"/>
  <c r="D1333" i="44"/>
  <c r="I2" i="18" s="1" a="1"/>
  <c r="I2" i="18" s="1"/>
  <c r="D1330" i="44"/>
  <c r="F2" i="18" s="1" a="1"/>
  <c r="F2" i="18" s="1"/>
  <c r="D1335" i="44"/>
  <c r="K2" i="18" s="1" a="1"/>
  <c r="K2" i="18" s="1"/>
  <c r="D1337" i="44"/>
  <c r="M2" i="18" s="1" a="1"/>
  <c r="M2" i="18" s="1"/>
  <c r="D1409" i="44"/>
  <c r="M5" i="18" s="1" a="1"/>
  <c r="M5" i="18" s="1"/>
  <c r="D1410" i="44"/>
  <c r="N5" i="18" s="1" a="1"/>
  <c r="N5" i="18" s="1"/>
  <c r="D1413" i="44"/>
  <c r="Q5" i="18" s="1" a="1"/>
  <c r="Q5" i="18" s="1"/>
  <c r="D1411" i="44"/>
  <c r="O5" i="18" s="1" a="1"/>
  <c r="O5" i="18" s="1"/>
  <c r="D1400" i="44"/>
  <c r="D5" i="18" s="1" a="1"/>
  <c r="D5" i="18" s="1"/>
  <c r="D1414" i="44"/>
  <c r="R5" i="18" s="1" a="1"/>
  <c r="R5" i="18" s="1"/>
  <c r="D1418" i="44"/>
  <c r="V5" i="18" s="1" a="1"/>
  <c r="V5" i="18" s="1"/>
  <c r="D1397" i="44"/>
  <c r="Y4" i="18" s="1" a="1"/>
  <c r="Y4" i="18" s="1"/>
  <c r="D1395" i="44"/>
  <c r="W4" i="18" s="1" a="1"/>
  <c r="W4" i="18" s="1"/>
  <c r="D1380" i="44"/>
  <c r="H4" i="18" s="1" a="1"/>
  <c r="H4" i="18" s="1"/>
  <c r="D1385" i="44"/>
  <c r="M4" i="18" s="1" a="1"/>
  <c r="M4" i="18" s="1"/>
  <c r="D1391" i="44"/>
  <c r="S4" i="18" s="1" a="1"/>
  <c r="S4" i="18" s="1"/>
  <c r="D1404" i="44"/>
  <c r="H5" i="18" s="1" a="1"/>
  <c r="H5" i="18" s="1"/>
  <c r="D1357" i="44"/>
  <c r="I3" i="18" s="1" a="1"/>
  <c r="I3" i="18" s="1"/>
  <c r="D1384" i="44"/>
  <c r="L4" i="18" s="1" a="1"/>
  <c r="L4" i="18" s="1"/>
  <c r="D1360" i="44"/>
  <c r="L3" i="18" s="1" a="1"/>
  <c r="L3" i="18" s="1"/>
  <c r="D1406" i="44"/>
  <c r="J5" i="18" s="1" a="1"/>
  <c r="J5" i="18" s="1"/>
  <c r="D1365" i="44"/>
  <c r="Q3" i="18" s="1" a="1"/>
  <c r="Q3" i="18" s="1"/>
  <c r="D1383" i="44"/>
  <c r="K4" i="18" s="1" a="1"/>
  <c r="K4" i="18" s="1"/>
  <c r="D1372" i="44"/>
  <c r="X3" i="18" s="1" a="1"/>
  <c r="X3" i="18" s="1"/>
  <c r="D1417" i="44"/>
  <c r="U5" i="18" s="1" a="1"/>
  <c r="U5" i="18" s="1"/>
  <c r="D1369" i="44"/>
  <c r="U3" i="18" s="1" a="1"/>
  <c r="U3" i="18" s="1"/>
  <c r="D1374" i="44"/>
  <c r="B4" i="18" s="1" a="1"/>
  <c r="B4" i="18" s="1"/>
  <c r="D1393" i="44"/>
  <c r="U4" i="18" s="1" a="1"/>
  <c r="U4" i="18" s="1"/>
  <c r="D1350" i="44"/>
  <c r="B3" i="18" s="1" a="1"/>
  <c r="B3" i="18" s="1"/>
  <c r="D1398" i="44"/>
  <c r="B5" i="18" s="1" a="1"/>
  <c r="B5" i="18" s="1"/>
  <c r="D1403" i="44"/>
  <c r="G5" i="18" s="1" a="1"/>
  <c r="G5" i="18" s="1"/>
  <c r="D1375" i="44"/>
  <c r="C4" i="18" s="1" a="1"/>
  <c r="C4" i="18" s="1"/>
  <c r="D1379" i="44"/>
  <c r="G4" i="18" s="1" a="1"/>
  <c r="G4" i="18" s="1"/>
  <c r="V1407" i="44"/>
  <c r="V1402" i="44"/>
  <c r="V1410" i="44"/>
  <c r="V1413" i="44"/>
  <c r="V1411" i="44"/>
  <c r="V1401" i="44"/>
  <c r="V1408" i="44"/>
  <c r="V1389" i="44"/>
  <c r="V1394" i="44"/>
  <c r="V1380" i="44"/>
  <c r="V1421" i="44"/>
  <c r="V1418" i="44"/>
  <c r="V1399" i="44"/>
  <c r="V1376" i="44"/>
  <c r="V1352" i="44"/>
  <c r="V1367" i="44"/>
  <c r="V1361" i="44"/>
  <c r="V1357" i="44"/>
  <c r="V1365" i="44"/>
  <c r="V1379" i="44"/>
  <c r="V1388" i="44"/>
  <c r="V1372" i="44"/>
  <c r="V1370" i="44"/>
  <c r="V1363" i="44"/>
  <c r="V1336" i="44"/>
  <c r="L2" i="10" s="1" a="1"/>
  <c r="L2" i="10" s="1"/>
  <c r="V1329" i="44"/>
  <c r="E2" i="10" s="1" a="1"/>
  <c r="E2" i="10" s="1"/>
  <c r="V1327" i="44"/>
  <c r="C2" i="10" s="1" a="1"/>
  <c r="C2" i="10" s="1"/>
  <c r="V1332" i="44"/>
  <c r="H2" i="10" s="1" a="1"/>
  <c r="H2" i="10" s="1"/>
  <c r="V1339" i="44"/>
  <c r="O2" i="10" s="1" a="1"/>
  <c r="O2" i="10" s="1"/>
  <c r="V1347" i="44"/>
  <c r="V1334" i="44"/>
  <c r="J2" i="10" s="1" a="1"/>
  <c r="J2" i="10" s="1"/>
  <c r="V1341" i="44"/>
  <c r="V1344" i="44"/>
  <c r="V1343" i="44"/>
  <c r="V1328" i="44"/>
  <c r="D2" i="10" s="1" a="1"/>
  <c r="D2" i="10" s="1"/>
  <c r="V1342" i="44"/>
  <c r="V1333" i="44"/>
  <c r="I2" i="10" s="1" a="1"/>
  <c r="I2" i="10" s="1"/>
  <c r="V1330" i="44"/>
  <c r="F2" i="10" s="1" a="1"/>
  <c r="F2" i="10" s="1"/>
  <c r="V1340" i="44"/>
  <c r="P2" i="10" s="1" a="1"/>
  <c r="P2" i="10" s="1"/>
  <c r="V1346" i="44"/>
  <c r="V1420" i="44"/>
  <c r="V1345" i="44"/>
  <c r="V1349" i="44"/>
  <c r="V1338" i="44"/>
  <c r="N2" i="10" s="1" a="1"/>
  <c r="N2" i="10" s="1"/>
  <c r="V1335" i="44"/>
  <c r="K2" i="10" s="1" a="1"/>
  <c r="K2" i="10" s="1"/>
  <c r="V1337" i="44"/>
  <c r="M2" i="10" s="1" a="1"/>
  <c r="M2" i="10" s="1"/>
  <c r="V1331" i="44"/>
  <c r="G2" i="10" s="1" a="1"/>
  <c r="G2" i="10" s="1"/>
  <c r="V1348" i="44"/>
  <c r="V1419" i="44"/>
  <c r="V1409" i="44"/>
  <c r="V1405" i="44"/>
  <c r="V1416" i="44"/>
  <c r="V1403" i="44"/>
  <c r="V1400" i="44"/>
  <c r="V1414" i="44"/>
  <c r="V1396" i="44"/>
  <c r="V1378" i="44"/>
  <c r="V1397" i="44"/>
  <c r="V1390" i="44"/>
  <c r="V1404" i="44"/>
  <c r="V1406" i="44"/>
  <c r="V1384" i="44"/>
  <c r="V1387" i="44"/>
  <c r="V1395" i="44"/>
  <c r="V1386" i="44"/>
  <c r="V1392" i="44"/>
  <c r="V1377" i="44"/>
  <c r="V1385" i="44"/>
  <c r="V1391" i="44"/>
  <c r="V1381" i="44"/>
  <c r="V1364" i="44"/>
  <c r="V1356" i="44"/>
  <c r="V1359" i="44"/>
  <c r="V1360" i="44"/>
  <c r="V1415" i="44"/>
  <c r="V1358" i="44"/>
  <c r="V1368" i="44"/>
  <c r="V1373" i="44"/>
  <c r="V1354" i="44"/>
  <c r="V1371" i="44"/>
  <c r="V1351" i="44"/>
  <c r="V1366" i="44"/>
  <c r="V1412" i="44"/>
  <c r="V1383" i="44"/>
  <c r="V1382" i="44"/>
  <c r="V1362" i="44"/>
  <c r="V1353" i="44"/>
  <c r="V1375" i="44"/>
  <c r="V1417" i="44"/>
  <c r="V1393" i="44"/>
  <c r="V1398" i="44"/>
  <c r="V1374" i="44"/>
  <c r="V1350" i="44"/>
  <c r="V1369" i="44"/>
  <c r="V1355" i="44"/>
  <c r="J1388" i="44"/>
  <c r="P4" i="21" s="1" a="1"/>
  <c r="P4" i="21" s="1"/>
  <c r="J1391" i="44"/>
  <c r="S4" i="21" s="1" a="1"/>
  <c r="S4" i="21" s="1"/>
  <c r="J1371" i="44"/>
  <c r="W3" i="21" s="1" a="1"/>
  <c r="W3" i="21" s="1"/>
  <c r="J1327" i="44"/>
  <c r="C2" i="21" s="1" a="1"/>
  <c r="C2" i="21" s="1"/>
  <c r="J1349" i="44"/>
  <c r="Y2" i="21" s="1" a="1"/>
  <c r="Y2" i="21" s="1"/>
  <c r="J1339" i="44"/>
  <c r="O2" i="21" s="1" a="1"/>
  <c r="O2" i="21" s="1"/>
  <c r="J1347" i="44"/>
  <c r="W2" i="21" s="1" a="1"/>
  <c r="W2" i="21" s="1"/>
  <c r="J1341" i="44"/>
  <c r="Q2" i="21" s="1" a="1"/>
  <c r="Q2" i="21" s="1"/>
  <c r="J1344" i="44"/>
  <c r="T2" i="21" s="1" a="1"/>
  <c r="T2" i="21" s="1"/>
  <c r="J1343" i="44"/>
  <c r="S2" i="21" s="1" a="1"/>
  <c r="S2" i="21" s="1"/>
  <c r="J1329" i="44"/>
  <c r="E2" i="21" s="1" a="1"/>
  <c r="E2" i="21" s="1"/>
  <c r="J1328" i="44"/>
  <c r="D2" i="21" s="1" a="1"/>
  <c r="D2" i="21" s="1"/>
  <c r="J1342" i="44"/>
  <c r="R2" i="21" s="1" a="1"/>
  <c r="R2" i="21" s="1"/>
  <c r="J1335" i="44"/>
  <c r="K2" i="21" s="1" a="1"/>
  <c r="K2" i="21" s="1"/>
  <c r="J1331" i="44"/>
  <c r="G2" i="21" s="1" a="1"/>
  <c r="G2" i="21" s="1"/>
  <c r="J1418" i="44"/>
  <c r="V5" i="21" s="1" a="1"/>
  <c r="V5" i="21" s="1"/>
  <c r="J1420" i="44"/>
  <c r="X5" i="21" s="1" a="1"/>
  <c r="X5" i="21" s="1"/>
  <c r="J1412" i="44"/>
  <c r="P5" i="21" s="1" a="1"/>
  <c r="P5" i="21" s="1"/>
  <c r="J1419" i="44"/>
  <c r="W5" i="21" s="1" a="1"/>
  <c r="W5" i="21" s="1"/>
  <c r="J1399" i="44"/>
  <c r="C5" i="21" s="1" a="1"/>
  <c r="C5" i="21" s="1"/>
  <c r="J1410" i="44"/>
  <c r="N5" i="21" s="1" a="1"/>
  <c r="N5" i="21" s="1"/>
  <c r="J1402" i="44"/>
  <c r="F5" i="21" s="1" a="1"/>
  <c r="F5" i="21" s="1"/>
  <c r="J1405" i="44"/>
  <c r="I5" i="21" s="1" a="1"/>
  <c r="I5" i="21" s="1"/>
  <c r="J1416" i="44"/>
  <c r="T5" i="21" s="1" a="1"/>
  <c r="T5" i="21" s="1"/>
  <c r="J1408" i="44"/>
  <c r="L5" i="21" s="1" a="1"/>
  <c r="L5" i="21" s="1"/>
  <c r="J1403" i="44"/>
  <c r="G5" i="21" s="1" a="1"/>
  <c r="G5" i="21" s="1"/>
  <c r="J1414" i="44"/>
  <c r="R5" i="21" s="1" a="1"/>
  <c r="R5" i="21" s="1"/>
  <c r="J1406" i="44"/>
  <c r="J5" i="21" s="1" a="1"/>
  <c r="J5" i="21" s="1"/>
  <c r="J1421" i="44"/>
  <c r="Y5" i="21" s="1" a="1"/>
  <c r="Y5" i="21" s="1"/>
  <c r="J1385" i="44"/>
  <c r="M4" i="21" s="1" a="1"/>
  <c r="M4" i="21" s="1"/>
  <c r="J1364" i="44"/>
  <c r="P3" i="21" s="1" a="1"/>
  <c r="P3" i="21" s="1"/>
  <c r="J1368" i="44"/>
  <c r="T3" i="21" s="1" a="1"/>
  <c r="T3" i="21" s="1"/>
  <c r="J1373" i="44"/>
  <c r="Y3" i="21" s="1" a="1"/>
  <c r="Y3" i="21" s="1"/>
  <c r="J1351" i="44"/>
  <c r="C3" i="21" s="1" a="1"/>
  <c r="C3" i="21" s="1"/>
  <c r="J1346" i="44"/>
  <c r="V2" i="21" s="1" a="1"/>
  <c r="V2" i="21" s="1"/>
  <c r="J1336" i="44"/>
  <c r="L2" i="21" s="1" a="1"/>
  <c r="L2" i="21" s="1"/>
  <c r="J1396" i="44"/>
  <c r="X4" i="21" s="1" a="1"/>
  <c r="X4" i="21" s="1"/>
  <c r="J1375" i="44"/>
  <c r="C4" i="21" s="1" a="1"/>
  <c r="C4" i="21" s="1"/>
  <c r="J1400" i="44"/>
  <c r="D5" i="21" s="1" a="1"/>
  <c r="D5" i="21" s="1"/>
  <c r="J1415" i="44"/>
  <c r="S5" i="21" s="1" a="1"/>
  <c r="S5" i="21" s="1"/>
  <c r="J1377" i="44"/>
  <c r="E4" i="21" s="1" a="1"/>
  <c r="E4" i="21" s="1"/>
  <c r="J1365" i="44"/>
  <c r="Q3" i="21" s="1" a="1"/>
  <c r="Q3" i="21" s="1"/>
  <c r="J1352" i="44"/>
  <c r="D3" i="21" s="1" a="1"/>
  <c r="D3" i="21" s="1"/>
  <c r="J1361" i="44"/>
  <c r="M3" i="21" s="1" a="1"/>
  <c r="M3" i="21" s="1"/>
  <c r="J1381" i="44"/>
  <c r="I4" i="21" s="1" a="1"/>
  <c r="I4" i="21" s="1"/>
  <c r="J1357" i="44"/>
  <c r="I3" i="21" s="1" a="1"/>
  <c r="I3" i="21" s="1"/>
  <c r="J1348" i="44"/>
  <c r="X2" i="21" s="1" a="1"/>
  <c r="X2" i="21" s="1"/>
  <c r="J1378" i="44"/>
  <c r="F4" i="21" s="1" a="1"/>
  <c r="F4" i="21" s="1"/>
  <c r="J1358" i="44"/>
  <c r="J3" i="21" s="1" a="1"/>
  <c r="J3" i="21" s="1"/>
  <c r="J1354" i="44"/>
  <c r="F3" i="21" s="1" a="1"/>
  <c r="F3" i="21" s="1"/>
  <c r="J1387" i="44"/>
  <c r="O4" i="21" s="1" a="1"/>
  <c r="O4" i="21" s="1"/>
  <c r="J1330" i="44"/>
  <c r="F2" i="21" s="1" a="1"/>
  <c r="F2" i="21" s="1"/>
  <c r="J1389" i="44"/>
  <c r="Q4" i="21" s="1" a="1"/>
  <c r="Q4" i="21" s="1"/>
  <c r="J1355" i="44"/>
  <c r="G3" i="21" s="1" a="1"/>
  <c r="G3" i="21" s="1"/>
  <c r="J1411" i="44"/>
  <c r="O5" i="21" s="1" a="1"/>
  <c r="O5" i="21" s="1"/>
  <c r="J1379" i="44"/>
  <c r="G4" i="21" s="1" a="1"/>
  <c r="G4" i="21" s="1"/>
  <c r="J1386" i="44"/>
  <c r="N4" i="21" s="1" a="1"/>
  <c r="N4" i="21" s="1"/>
  <c r="J1407" i="44"/>
  <c r="K5" i="21" s="1" a="1"/>
  <c r="K5" i="21" s="1"/>
  <c r="J1395" i="44"/>
  <c r="W4" i="21" s="1" a="1"/>
  <c r="W4" i="21" s="1"/>
  <c r="J1356" i="44"/>
  <c r="H3" i="21" s="1" a="1"/>
  <c r="H3" i="21" s="1"/>
  <c r="J1370" i="44"/>
  <c r="V3" i="21" s="1" a="1"/>
  <c r="V3" i="21" s="1"/>
  <c r="J1394" i="44"/>
  <c r="V4" i="21" s="1" a="1"/>
  <c r="V4" i="21" s="1"/>
  <c r="J1362" i="44"/>
  <c r="N3" i="21" s="1" a="1"/>
  <c r="N3" i="21" s="1"/>
  <c r="J1366" i="44"/>
  <c r="R3" i="21" s="1" a="1"/>
  <c r="R3" i="21" s="1"/>
  <c r="J1332" i="44"/>
  <c r="H2" i="21" s="1" a="1"/>
  <c r="H2" i="21" s="1"/>
  <c r="J1338" i="44"/>
  <c r="N2" i="21" s="1" a="1"/>
  <c r="N2" i="21" s="1"/>
  <c r="J1334" i="44"/>
  <c r="J2" i="21" s="1" a="1"/>
  <c r="J2" i="21" s="1"/>
  <c r="J1333" i="44"/>
  <c r="I2" i="21" s="1" a="1"/>
  <c r="I2" i="21" s="1"/>
  <c r="J1340" i="44"/>
  <c r="P2" i="21" s="1" a="1"/>
  <c r="P2" i="21" s="1"/>
  <c r="J1345" i="44"/>
  <c r="U2" i="21" s="1" a="1"/>
  <c r="U2" i="21" s="1"/>
  <c r="J1337" i="44"/>
  <c r="M2" i="21" s="1" a="1"/>
  <c r="M2" i="21" s="1"/>
  <c r="J1409" i="44"/>
  <c r="M5" i="21" s="1" a="1"/>
  <c r="M5" i="21" s="1"/>
  <c r="J1413" i="44"/>
  <c r="Q5" i="21" s="1" a="1"/>
  <c r="Q5" i="21" s="1"/>
  <c r="J1383" i="44"/>
  <c r="K4" i="21" s="1" a="1"/>
  <c r="K4" i="21" s="1"/>
  <c r="J1397" i="44"/>
  <c r="Y4" i="21" s="1" a="1"/>
  <c r="Y4" i="21" s="1"/>
  <c r="J1390" i="44"/>
  <c r="R4" i="21" s="1" a="1"/>
  <c r="R4" i="21" s="1"/>
  <c r="J1401" i="44"/>
  <c r="E5" i="21" s="1" a="1"/>
  <c r="E5" i="21" s="1"/>
  <c r="J1382" i="44"/>
  <c r="J4" i="21" s="1" a="1"/>
  <c r="J4" i="21" s="1"/>
  <c r="J1392" i="44"/>
  <c r="T4" i="21" s="1" a="1"/>
  <c r="T4" i="21" s="1"/>
  <c r="J1380" i="44"/>
  <c r="H4" i="21" s="1" a="1"/>
  <c r="H4" i="21" s="1"/>
  <c r="J1384" i="44"/>
  <c r="L4" i="21" s="1" a="1"/>
  <c r="L4" i="21" s="1"/>
  <c r="J1372" i="44"/>
  <c r="X3" i="21" s="1" a="1"/>
  <c r="X3" i="21" s="1"/>
  <c r="J1359" i="44"/>
  <c r="K3" i="21" s="1" a="1"/>
  <c r="K3" i="21" s="1"/>
  <c r="J1360" i="44"/>
  <c r="L3" i="21" s="1" a="1"/>
  <c r="L3" i="21" s="1"/>
  <c r="J1404" i="44"/>
  <c r="H5" i="21" s="1" a="1"/>
  <c r="H5" i="21" s="1"/>
  <c r="J1353" i="44"/>
  <c r="E3" i="21" s="1" a="1"/>
  <c r="E3" i="21" s="1"/>
  <c r="J1367" i="44"/>
  <c r="S3" i="21" s="1" a="1"/>
  <c r="S3" i="21" s="1"/>
  <c r="J1363" i="44"/>
  <c r="O3" i="21" s="1" a="1"/>
  <c r="O3" i="21" s="1"/>
  <c r="J1376" i="44"/>
  <c r="D4" i="21" s="1" a="1"/>
  <c r="D4" i="21" s="1"/>
  <c r="J1417" i="44"/>
  <c r="U5" i="21" s="1" a="1"/>
  <c r="U5" i="21" s="1"/>
  <c r="J1398" i="44"/>
  <c r="B5" i="21" s="1" a="1"/>
  <c r="B5" i="21" s="1"/>
  <c r="J1393" i="44"/>
  <c r="U4" i="21" s="1" a="1"/>
  <c r="U4" i="21" s="1"/>
  <c r="J1350" i="44"/>
  <c r="B3" i="21" s="1" a="1"/>
  <c r="B3" i="21" s="1"/>
  <c r="J1369" i="44"/>
  <c r="U3" i="21" s="1" a="1"/>
  <c r="U3" i="21" s="1"/>
  <c r="J1374" i="44"/>
  <c r="B4" i="21" s="1" a="1"/>
  <c r="B4" i="21" s="1"/>
  <c r="Y1269" i="44"/>
  <c r="M1214" i="44"/>
  <c r="O1180" i="44"/>
  <c r="M1188" i="44"/>
  <c r="O1193" i="44"/>
  <c r="M1193" i="44"/>
  <c r="M1200" i="44"/>
  <c r="O1200" i="44"/>
  <c r="O1214" i="44"/>
  <c r="O1216" i="44"/>
  <c r="M1180" i="44"/>
  <c r="O1188" i="44"/>
  <c r="O1197" i="44"/>
  <c r="O1196" i="44"/>
  <c r="M1196" i="44"/>
  <c r="O1204" i="44"/>
  <c r="O1225" i="44"/>
  <c r="M1225" i="44"/>
  <c r="M1217" i="44"/>
  <c r="O1217" i="44"/>
  <c r="O1226" i="44"/>
  <c r="M1226" i="44"/>
  <c r="M1215" i="44"/>
  <c r="O1215" i="44"/>
  <c r="O1229" i="44"/>
  <c r="M1229" i="44"/>
  <c r="O1237" i="44"/>
  <c r="M1237" i="44"/>
  <c r="O1218" i="44"/>
  <c r="M1218" i="44"/>
  <c r="O1246" i="44"/>
  <c r="M1246" i="44"/>
  <c r="O1242" i="44"/>
  <c r="M1242" i="44"/>
  <c r="O1254" i="44"/>
  <c r="M1254" i="44"/>
  <c r="M1243" i="44"/>
  <c r="O1243" i="44"/>
  <c r="O1248" i="44"/>
  <c r="M1248" i="44"/>
  <c r="M1256" i="44"/>
  <c r="O1256" i="44"/>
  <c r="O1250" i="44"/>
  <c r="M1250" i="44"/>
  <c r="M1171" i="44"/>
  <c r="O1171" i="44"/>
  <c r="O1183" i="44"/>
  <c r="M1183" i="44"/>
  <c r="O1181" i="44"/>
  <c r="M1181" i="44"/>
  <c r="O1179" i="44"/>
  <c r="M1179" i="44"/>
  <c r="O1172" i="44"/>
  <c r="M1172" i="44"/>
  <c r="J1269" i="44"/>
  <c r="M1185" i="44"/>
  <c r="O1185" i="44"/>
  <c r="X1269" i="44"/>
  <c r="K3" i="46"/>
  <c r="F4" i="46"/>
  <c r="C2" i="46"/>
  <c r="E4" i="46"/>
  <c r="I4" i="46"/>
  <c r="F3" i="46"/>
  <c r="K2" i="46"/>
  <c r="K4" i="46"/>
  <c r="E5" i="46"/>
  <c r="K5" i="46"/>
  <c r="D5" i="46"/>
  <c r="Q2" i="46"/>
  <c r="E2" i="46"/>
  <c r="C5" i="46"/>
  <c r="I3" i="46"/>
  <c r="D4" i="46"/>
  <c r="I5" i="46"/>
  <c r="C4" i="46"/>
  <c r="P2" i="46"/>
  <c r="C3" i="46"/>
  <c r="F2" i="46"/>
  <c r="J2" i="46"/>
  <c r="S2" i="46"/>
  <c r="O2" i="46"/>
  <c r="R2" i="46"/>
  <c r="D3" i="46"/>
  <c r="I2" i="46"/>
  <c r="J3" i="46"/>
  <c r="E3" i="46"/>
  <c r="D2" i="46"/>
  <c r="P1490" i="44" l="1"/>
  <c r="I1449" i="44"/>
  <c r="T1473" i="44"/>
  <c r="I1468" i="44"/>
  <c r="I1464" i="44"/>
  <c r="I1456" i="44"/>
  <c r="E1486" i="44"/>
  <c r="R1480" i="44"/>
  <c r="J1484" i="44"/>
  <c r="E1481" i="44"/>
  <c r="L1483" i="44"/>
  <c r="L1486" i="44"/>
  <c r="U1494" i="44"/>
  <c r="E1471" i="44"/>
  <c r="E1484" i="44"/>
  <c r="E1478" i="44"/>
  <c r="R1494" i="44"/>
  <c r="J1471" i="44"/>
  <c r="R1472" i="44"/>
  <c r="R1478" i="44"/>
  <c r="L1473" i="44"/>
  <c r="G1471" i="44"/>
  <c r="I1463" i="44"/>
  <c r="U1471" i="44"/>
  <c r="P1493" i="44"/>
  <c r="G1473" i="44"/>
  <c r="J1494" i="44"/>
  <c r="R1492" i="44"/>
  <c r="L1493" i="44"/>
  <c r="R1488" i="44"/>
  <c r="K1494" i="44"/>
  <c r="V1472" i="44"/>
  <c r="I1460" i="44"/>
  <c r="R1476" i="44"/>
  <c r="J1493" i="44"/>
  <c r="K1484" i="44"/>
  <c r="V1480" i="44"/>
  <c r="T1489" i="44"/>
  <c r="R1473" i="44"/>
  <c r="J1492" i="44"/>
  <c r="K1473" i="44"/>
  <c r="E1488" i="44"/>
  <c r="R1474" i="44"/>
  <c r="S1486" i="44"/>
  <c r="K1492" i="44"/>
  <c r="Q1481" i="44"/>
  <c r="Q1475" i="44"/>
  <c r="V1479" i="44"/>
  <c r="Q1482" i="44"/>
  <c r="Q1473" i="44"/>
  <c r="V1473" i="44"/>
  <c r="S1472" i="44"/>
  <c r="F1482" i="44"/>
  <c r="Q1483" i="44"/>
  <c r="V1477" i="44"/>
  <c r="S1493" i="44"/>
  <c r="F1494" i="44"/>
  <c r="R1490" i="44"/>
  <c r="I1461" i="44"/>
  <c r="S1481" i="44"/>
  <c r="K1493" i="44"/>
  <c r="F1478" i="44"/>
  <c r="Q1480" i="44"/>
  <c r="G1494" i="44"/>
  <c r="G1481" i="44"/>
  <c r="V1484" i="44"/>
  <c r="I1451" i="44"/>
  <c r="K1478" i="44"/>
  <c r="U1486" i="44"/>
  <c r="T1491" i="44"/>
  <c r="P1477" i="44"/>
  <c r="G1487" i="44"/>
  <c r="V1485" i="44"/>
  <c r="L1482" i="44"/>
  <c r="D1473" i="44"/>
  <c r="S1479" i="44"/>
  <c r="F1480" i="44"/>
  <c r="Q1493" i="44"/>
  <c r="I1462" i="44"/>
  <c r="U1485" i="44"/>
  <c r="T1477" i="44"/>
  <c r="G1476" i="44"/>
  <c r="L1477" i="44"/>
  <c r="S1487" i="44"/>
  <c r="F1479" i="44"/>
  <c r="I1455" i="44"/>
  <c r="U1491" i="44"/>
  <c r="T1481" i="44"/>
  <c r="P1486" i="44"/>
  <c r="G1475" i="44"/>
  <c r="L1476" i="44"/>
  <c r="S1478" i="44"/>
  <c r="K1490" i="44"/>
  <c r="F1489" i="44"/>
  <c r="U1478" i="44"/>
  <c r="T1492" i="44"/>
  <c r="P1494" i="44"/>
  <c r="L1489" i="44"/>
  <c r="D1480" i="44"/>
  <c r="J1491" i="44"/>
  <c r="K1483" i="44"/>
  <c r="F1487" i="44"/>
  <c r="U1490" i="44"/>
  <c r="T1478" i="44"/>
  <c r="P1481" i="44"/>
  <c r="G1479" i="44"/>
  <c r="V1475" i="44"/>
  <c r="Q1485" i="44"/>
  <c r="U1487" i="44"/>
  <c r="P1479" i="44"/>
  <c r="G1478" i="44"/>
  <c r="J1486" i="44"/>
  <c r="L1491" i="44"/>
  <c r="D1478" i="44"/>
  <c r="J1489" i="44"/>
  <c r="E1485" i="44"/>
  <c r="E1491" i="44"/>
  <c r="G1486" i="44"/>
  <c r="L1492" i="44"/>
  <c r="J1475" i="44"/>
  <c r="U1483" i="44"/>
  <c r="U1475" i="44"/>
  <c r="L1478" i="44"/>
  <c r="J1480" i="44"/>
  <c r="F1483" i="44"/>
  <c r="T1485" i="44"/>
  <c r="Q1471" i="44"/>
  <c r="S1471" i="44"/>
  <c r="F1471" i="44"/>
  <c r="P1472" i="44"/>
  <c r="D1471" i="44"/>
  <c r="L1472" i="44"/>
  <c r="F1472" i="44"/>
  <c r="U1472" i="44"/>
  <c r="T1471" i="44"/>
  <c r="N6" i="20" a="1"/>
  <c r="N6" i="20" s="1"/>
  <c r="R1482" i="44"/>
  <c r="E1490" i="44"/>
  <c r="D1493" i="44"/>
  <c r="Q1489" i="44"/>
  <c r="U1477" i="44"/>
  <c r="P1491" i="44"/>
  <c r="G1477" i="44"/>
  <c r="I1453" i="44"/>
  <c r="L1479" i="44"/>
  <c r="L1474" i="44"/>
  <c r="D1479" i="44"/>
  <c r="R1486" i="44"/>
  <c r="J1481" i="44"/>
  <c r="S1492" i="44"/>
  <c r="K1477" i="44"/>
  <c r="E1476" i="44"/>
  <c r="F1491" i="44"/>
  <c r="Q1486" i="44"/>
  <c r="U1482" i="44"/>
  <c r="T1487" i="44"/>
  <c r="P1483" i="44"/>
  <c r="G1489" i="44"/>
  <c r="D1474" i="44"/>
  <c r="V1494" i="44"/>
  <c r="D1484" i="44"/>
  <c r="P1488" i="44"/>
  <c r="L1494" i="44"/>
  <c r="L1487" i="44"/>
  <c r="D1485" i="44"/>
  <c r="R1485" i="44"/>
  <c r="K1491" i="44"/>
  <c r="J1473" i="44"/>
  <c r="S1485" i="44"/>
  <c r="K1486" i="44"/>
  <c r="F1488" i="44"/>
  <c r="Q1490" i="44"/>
  <c r="U1473" i="44"/>
  <c r="T1482" i="44"/>
  <c r="P1487" i="44"/>
  <c r="G1491" i="44"/>
  <c r="D1483" i="44"/>
  <c r="V1491" i="44"/>
  <c r="S1475" i="44"/>
  <c r="E1482" i="44"/>
  <c r="Q1478" i="44"/>
  <c r="U1479" i="44"/>
  <c r="D1481" i="44"/>
  <c r="J1474" i="44"/>
  <c r="S1484" i="44"/>
  <c r="D1477" i="44"/>
  <c r="D1475" i="44"/>
  <c r="R1471" i="44"/>
  <c r="L1488" i="44"/>
  <c r="D1476" i="44"/>
  <c r="R1479" i="44"/>
  <c r="I1458" i="44"/>
  <c r="J1490" i="44"/>
  <c r="S1474" i="44"/>
  <c r="K1471" i="44"/>
  <c r="E1483" i="44"/>
  <c r="F1477" i="44"/>
  <c r="Q1476" i="44"/>
  <c r="U1476" i="44"/>
  <c r="T1493" i="44"/>
  <c r="P1485" i="44"/>
  <c r="G1483" i="44"/>
  <c r="V1476" i="44"/>
  <c r="V1489" i="44"/>
  <c r="S1494" i="44"/>
  <c r="K1476" i="44"/>
  <c r="T1486" i="44"/>
  <c r="V1471" i="44"/>
  <c r="S1488" i="44"/>
  <c r="M6" i="23" a="1"/>
  <c r="M6" i="23" s="1"/>
  <c r="L1480" i="44"/>
  <c r="F1484" i="44"/>
  <c r="D1472" i="44"/>
  <c r="R1483" i="44"/>
  <c r="J1482" i="44"/>
  <c r="S1482" i="44"/>
  <c r="K1482" i="44"/>
  <c r="E1477" i="44"/>
  <c r="F1473" i="44"/>
  <c r="Q1479" i="44"/>
  <c r="U1481" i="44"/>
  <c r="T1472" i="44"/>
  <c r="P1482" i="44"/>
  <c r="G1485" i="44"/>
  <c r="V1481" i="44"/>
  <c r="E1473" i="44"/>
  <c r="G1492" i="44"/>
  <c r="K1475" i="44"/>
  <c r="R1475" i="44"/>
  <c r="I1440" i="44"/>
  <c r="I1422" i="44"/>
  <c r="I1465" i="44"/>
  <c r="I1437" i="44"/>
  <c r="I1434" i="44"/>
  <c r="I1445" i="44"/>
  <c r="I1438" i="44"/>
  <c r="I1448" i="44"/>
  <c r="I1443" i="44"/>
  <c r="I1428" i="44"/>
  <c r="I1427" i="44"/>
  <c r="I1423" i="44"/>
  <c r="I1424" i="44"/>
  <c r="I1439" i="44"/>
  <c r="I1436" i="44"/>
  <c r="I1432" i="44"/>
  <c r="I1435" i="44"/>
  <c r="I1425" i="44"/>
  <c r="I1441" i="44"/>
  <c r="I1433" i="44"/>
  <c r="I1444" i="44"/>
  <c r="I1442" i="44"/>
  <c r="I1431" i="44"/>
  <c r="I1426" i="44"/>
  <c r="I1430" i="44"/>
  <c r="I1429" i="44"/>
  <c r="L1484" i="44"/>
  <c r="D1490" i="44"/>
  <c r="D1487" i="44"/>
  <c r="R1491" i="44"/>
  <c r="S1476" i="44"/>
  <c r="K1474" i="44"/>
  <c r="K1472" i="44"/>
  <c r="E1494" i="44"/>
  <c r="I1467" i="44"/>
  <c r="Q1494" i="44"/>
  <c r="U1488" i="44"/>
  <c r="T1494" i="44"/>
  <c r="P1484" i="44"/>
  <c r="G1482" i="44"/>
  <c r="V1493" i="44"/>
  <c r="Q1491" i="44"/>
  <c r="X1442" i="44"/>
  <c r="X1440" i="44"/>
  <c r="X1444" i="44"/>
  <c r="X1431" i="44"/>
  <c r="X1422" i="44"/>
  <c r="X1434" i="44"/>
  <c r="X1425" i="44"/>
  <c r="X1436" i="44"/>
  <c r="X1428" i="44"/>
  <c r="X1435" i="44"/>
  <c r="X1439" i="44"/>
  <c r="X1433" i="44"/>
  <c r="X1438" i="44"/>
  <c r="X1437" i="44"/>
  <c r="X1443" i="44"/>
  <c r="X1432" i="44"/>
  <c r="X1424" i="44"/>
  <c r="X1441" i="44"/>
  <c r="X1426" i="44"/>
  <c r="X1430" i="44"/>
  <c r="X1429" i="44"/>
  <c r="X1427" i="44"/>
  <c r="X1445" i="44"/>
  <c r="X1423" i="44"/>
  <c r="X1462" i="44"/>
  <c r="X1449" i="44"/>
  <c r="X1467" i="44"/>
  <c r="X1460" i="44"/>
  <c r="X1469" i="44"/>
  <c r="X1461" i="44"/>
  <c r="X1464" i="44"/>
  <c r="X1454" i="44"/>
  <c r="X1452" i="44"/>
  <c r="X1448" i="44"/>
  <c r="X1455" i="44"/>
  <c r="X1447" i="44"/>
  <c r="X1450" i="44"/>
  <c r="X1457" i="44"/>
  <c r="X1466" i="44"/>
  <c r="X1456" i="44"/>
  <c r="X1451" i="44"/>
  <c r="X1465" i="44"/>
  <c r="X1459" i="44"/>
  <c r="X1463" i="44"/>
  <c r="X1468" i="44"/>
  <c r="X1453" i="44"/>
  <c r="X1458" i="44"/>
  <c r="X1446" i="44"/>
  <c r="L1471" i="44"/>
  <c r="D1486" i="44"/>
  <c r="I1457" i="44"/>
  <c r="R1493" i="44"/>
  <c r="J1487" i="44"/>
  <c r="S1480" i="44"/>
  <c r="K1481" i="44"/>
  <c r="K1488" i="44"/>
  <c r="E1475" i="44"/>
  <c r="F1490" i="44"/>
  <c r="Q1487" i="44"/>
  <c r="U1484" i="44"/>
  <c r="T1474" i="44"/>
  <c r="P1471" i="44"/>
  <c r="P1492" i="44"/>
  <c r="G1493" i="44"/>
  <c r="V1492" i="44"/>
  <c r="I1452" i="44"/>
  <c r="E1474" i="44"/>
  <c r="V1486" i="44"/>
  <c r="G1474" i="44"/>
  <c r="T1475" i="44"/>
  <c r="P1480" i="44"/>
  <c r="I1454" i="44"/>
  <c r="S1477" i="44"/>
  <c r="I1446" i="44"/>
  <c r="L1485" i="44"/>
  <c r="D1494" i="44"/>
  <c r="R1489" i="44"/>
  <c r="J1478" i="44"/>
  <c r="S1490" i="44"/>
  <c r="K1480" i="44"/>
  <c r="E1492" i="44"/>
  <c r="F1485" i="44"/>
  <c r="F1475" i="44"/>
  <c r="Q1492" i="44"/>
  <c r="U1480" i="44"/>
  <c r="T1488" i="44"/>
  <c r="P1474" i="44"/>
  <c r="P1478" i="44"/>
  <c r="G1484" i="44"/>
  <c r="V1487" i="44"/>
  <c r="G1480" i="44"/>
  <c r="W1445" i="44"/>
  <c r="W1422" i="44"/>
  <c r="W1438" i="44"/>
  <c r="W1443" i="44"/>
  <c r="W1437" i="44"/>
  <c r="W1444" i="44"/>
  <c r="W1442" i="44"/>
  <c r="W1431" i="44"/>
  <c r="W1425" i="44"/>
  <c r="W1424" i="44"/>
  <c r="W1434" i="44"/>
  <c r="W1427" i="44"/>
  <c r="W1433" i="44"/>
  <c r="W1435" i="44"/>
  <c r="W1432" i="44"/>
  <c r="W1428" i="44"/>
  <c r="W1423" i="44"/>
  <c r="W1441" i="44"/>
  <c r="W1439" i="44"/>
  <c r="W1430" i="44"/>
  <c r="W1429" i="44"/>
  <c r="W1436" i="44"/>
  <c r="W1426" i="44"/>
  <c r="W1440" i="44"/>
  <c r="W1456" i="44"/>
  <c r="W1455" i="44"/>
  <c r="W1449" i="44"/>
  <c r="W1448" i="44"/>
  <c r="W1465" i="44"/>
  <c r="W1447" i="44"/>
  <c r="W1462" i="44"/>
  <c r="W1457" i="44"/>
  <c r="W1446" i="44"/>
  <c r="W1464" i="44"/>
  <c r="W1461" i="44"/>
  <c r="W1469" i="44"/>
  <c r="W1453" i="44"/>
  <c r="W1460" i="44"/>
  <c r="W1467" i="44"/>
  <c r="W1454" i="44"/>
  <c r="W1458" i="44"/>
  <c r="W1459" i="44"/>
  <c r="W1468" i="44"/>
  <c r="W1452" i="44"/>
  <c r="W1450" i="44"/>
  <c r="W1463" i="44"/>
  <c r="W1466" i="44"/>
  <c r="W1451" i="44"/>
  <c r="E1489" i="44"/>
  <c r="T1484" i="44"/>
  <c r="F1476" i="44"/>
  <c r="Q1484" i="44"/>
  <c r="T1480" i="44"/>
  <c r="L1475" i="44"/>
  <c r="D1492" i="44"/>
  <c r="R1484" i="44"/>
  <c r="J1477" i="44"/>
  <c r="S1489" i="44"/>
  <c r="K1487" i="44"/>
  <c r="E1493" i="44"/>
  <c r="F1486" i="44"/>
  <c r="F1492" i="44"/>
  <c r="Q1472" i="44"/>
  <c r="U1493" i="44"/>
  <c r="T1490" i="44"/>
  <c r="P1473" i="44"/>
  <c r="G1488" i="44"/>
  <c r="V1483" i="44"/>
  <c r="D1489" i="44"/>
  <c r="D1488" i="44"/>
  <c r="N1437" i="44"/>
  <c r="N1436" i="44"/>
  <c r="N1435" i="44"/>
  <c r="N1432" i="44"/>
  <c r="N1423" i="44"/>
  <c r="N1433" i="44"/>
  <c r="N1429" i="44"/>
  <c r="N1427" i="44"/>
  <c r="N1440" i="44"/>
  <c r="N1439" i="44"/>
  <c r="N1422" i="44"/>
  <c r="N1445" i="44"/>
  <c r="N1442" i="44"/>
  <c r="N1434" i="44"/>
  <c r="N1441" i="44"/>
  <c r="N1438" i="44"/>
  <c r="N1425" i="44"/>
  <c r="N1430" i="44"/>
  <c r="N1426" i="44"/>
  <c r="N1444" i="44"/>
  <c r="N1424" i="44"/>
  <c r="N1431" i="44"/>
  <c r="N1428" i="44"/>
  <c r="N1443" i="44"/>
  <c r="N1447" i="44"/>
  <c r="N1451" i="44"/>
  <c r="N1466" i="44"/>
  <c r="N1465" i="44"/>
  <c r="N1448" i="44"/>
  <c r="N1458" i="44"/>
  <c r="N1483" i="44" s="1"/>
  <c r="N1446" i="44"/>
  <c r="N1455" i="44"/>
  <c r="N1461" i="44"/>
  <c r="N1460" i="44"/>
  <c r="N1450" i="44"/>
  <c r="N1469" i="44"/>
  <c r="N1454" i="44"/>
  <c r="N1449" i="44"/>
  <c r="N1457" i="44"/>
  <c r="N1459" i="44"/>
  <c r="N1452" i="44"/>
  <c r="N1462" i="44"/>
  <c r="N1463" i="44"/>
  <c r="N1467" i="44"/>
  <c r="N1468" i="44"/>
  <c r="N1453" i="44"/>
  <c r="N1464" i="44"/>
  <c r="N1456" i="44"/>
  <c r="J1483" i="44"/>
  <c r="R1487" i="44"/>
  <c r="J1472" i="44"/>
  <c r="I1466" i="44"/>
  <c r="S1483" i="44"/>
  <c r="K1489" i="44"/>
  <c r="E1479" i="44"/>
  <c r="F1493" i="44"/>
  <c r="Q1488" i="44"/>
  <c r="I1469" i="44"/>
  <c r="U1474" i="44"/>
  <c r="T1479" i="44"/>
  <c r="P1476" i="44"/>
  <c r="V1482" i="44"/>
  <c r="J1476" i="44"/>
  <c r="D1482" i="44"/>
  <c r="J1485" i="44"/>
  <c r="V1478" i="44"/>
  <c r="V1490" i="44"/>
  <c r="L1481" i="44"/>
  <c r="D1491" i="44"/>
  <c r="I1459" i="44"/>
  <c r="R1481" i="44"/>
  <c r="J1479" i="44"/>
  <c r="I1447" i="44"/>
  <c r="S1473" i="44"/>
  <c r="K1479" i="44"/>
  <c r="E1487" i="44"/>
  <c r="F1481" i="44"/>
  <c r="Q1474" i="44"/>
  <c r="U1492" i="44"/>
  <c r="T1483" i="44"/>
  <c r="P1475" i="44"/>
  <c r="G1490" i="44"/>
  <c r="V1488" i="44"/>
  <c r="L1490" i="44"/>
  <c r="E1472" i="44"/>
  <c r="I1450" i="44"/>
  <c r="R1477" i="44"/>
  <c r="J1488" i="44"/>
  <c r="S1491" i="44"/>
  <c r="E1480" i="44"/>
  <c r="F1474" i="44"/>
  <c r="Q1477" i="44"/>
  <c r="U1489" i="44"/>
  <c r="T1476" i="44"/>
  <c r="P1489" i="44"/>
  <c r="G1472" i="44"/>
  <c r="V1474" i="44"/>
  <c r="K1485" i="44"/>
  <c r="I1269" i="44"/>
  <c r="H1344" i="44" s="1"/>
  <c r="T2" i="16" s="1" a="1"/>
  <c r="T2" i="16" s="1"/>
  <c r="I7" i="46"/>
  <c r="D7" i="46"/>
  <c r="K7" i="46"/>
  <c r="C7" i="46"/>
  <c r="E7" i="46"/>
  <c r="X1328" i="44"/>
  <c r="D2" i="34" s="1" a="1"/>
  <c r="D2" i="34" s="1"/>
  <c r="N1326" i="44"/>
  <c r="B2" i="25" s="1" a="1"/>
  <c r="B2" i="25" s="1"/>
  <c r="N1402" i="44"/>
  <c r="N1384" i="44"/>
  <c r="N1362" i="44"/>
  <c r="N3" i="25" s="1" a="1"/>
  <c r="N3" i="25" s="1"/>
  <c r="N1381" i="44"/>
  <c r="N1337" i="44"/>
  <c r="M2" i="25" s="1" a="1"/>
  <c r="M2" i="25" s="1"/>
  <c r="N1405" i="44"/>
  <c r="N1383" i="44"/>
  <c r="N1361" i="44"/>
  <c r="M3" i="25" s="1" a="1"/>
  <c r="M3" i="25" s="1"/>
  <c r="N1408" i="44"/>
  <c r="N1386" i="44"/>
  <c r="N1364" i="44"/>
  <c r="P3" i="25" s="1" a="1"/>
  <c r="P3" i="25" s="1"/>
  <c r="N1380" i="44"/>
  <c r="H4" i="25" s="1" a="1"/>
  <c r="H4" i="25" s="1"/>
  <c r="N1336" i="44"/>
  <c r="L2" i="25" s="1" a="1"/>
  <c r="L2" i="25" s="1"/>
  <c r="N1338" i="44"/>
  <c r="N2" i="25" s="1" a="1"/>
  <c r="N2" i="25" s="1"/>
  <c r="N1406" i="44"/>
  <c r="N1340" i="44"/>
  <c r="P2" i="25" s="1" a="1"/>
  <c r="P2" i="25" s="1"/>
  <c r="N1342" i="44"/>
  <c r="R2" i="25" s="1" a="1"/>
  <c r="R2" i="25" s="1"/>
  <c r="N1358" i="44"/>
  <c r="J3" i="25" s="1" a="1"/>
  <c r="J3" i="25" s="1"/>
  <c r="N1404" i="44"/>
  <c r="N1360" i="44"/>
  <c r="L3" i="25" s="1" a="1"/>
  <c r="L3" i="25" s="1"/>
  <c r="N1419" i="44"/>
  <c r="N1397" i="44"/>
  <c r="N1375" i="44"/>
  <c r="C4" i="25" s="1" a="1"/>
  <c r="C4" i="25" s="1"/>
  <c r="N1353" i="44"/>
  <c r="E3" i="25" s="1" a="1"/>
  <c r="E3" i="25" s="1"/>
  <c r="N1331" i="44"/>
  <c r="G2" i="25" s="1" a="1"/>
  <c r="G2" i="25" s="1"/>
  <c r="N1403" i="44"/>
  <c r="N1359" i="44"/>
  <c r="K3" i="25" s="1" a="1"/>
  <c r="K3" i="25" s="1"/>
  <c r="N1407" i="44"/>
  <c r="N1385" i="44"/>
  <c r="N1363" i="44"/>
  <c r="O3" i="25" s="1" a="1"/>
  <c r="O3" i="25" s="1"/>
  <c r="N1341" i="44"/>
  <c r="Q2" i="25" s="1" a="1"/>
  <c r="Q2" i="25" s="1"/>
  <c r="N1400" i="44"/>
  <c r="N1378" i="44"/>
  <c r="F4" i="25" s="1" a="1"/>
  <c r="F4" i="25" s="1"/>
  <c r="N1356" i="44"/>
  <c r="H3" i="25" s="1" a="1"/>
  <c r="H3" i="25" s="1"/>
  <c r="N1334" i="44"/>
  <c r="J2" i="25" s="1" a="1"/>
  <c r="J2" i="25" s="1"/>
  <c r="N1379" i="44"/>
  <c r="G4" i="25" s="1" a="1"/>
  <c r="G4" i="25" s="1"/>
  <c r="N1357" i="44"/>
  <c r="I3" i="25" s="1" a="1"/>
  <c r="I3" i="25" s="1"/>
  <c r="N1335" i="44"/>
  <c r="K2" i="25" s="1" a="1"/>
  <c r="K2" i="25" s="1"/>
  <c r="N1339" i="44"/>
  <c r="O2" i="25" s="1" a="1"/>
  <c r="O2" i="25" s="1"/>
  <c r="N1329" i="44"/>
  <c r="E2" i="25" s="1" a="1"/>
  <c r="E2" i="25" s="1"/>
  <c r="N1372" i="44"/>
  <c r="X3" i="25" s="1" a="1"/>
  <c r="X3" i="25" s="1"/>
  <c r="N1377" i="44"/>
  <c r="E4" i="25" s="1" a="1"/>
  <c r="E4" i="25" s="1"/>
  <c r="N1344" i="44"/>
  <c r="T2" i="25" s="1" a="1"/>
  <c r="T2" i="25" s="1"/>
  <c r="N1395" i="44"/>
  <c r="N1346" i="44"/>
  <c r="V2" i="25" s="1" a="1"/>
  <c r="V2" i="25" s="1"/>
  <c r="N1399" i="44"/>
  <c r="N1420" i="44"/>
  <c r="N1333" i="44"/>
  <c r="I2" i="25" s="1" a="1"/>
  <c r="I2" i="25" s="1"/>
  <c r="N1394" i="44"/>
  <c r="N1412" i="44"/>
  <c r="N1421" i="44"/>
  <c r="N1398" i="44"/>
  <c r="N1352" i="44"/>
  <c r="D3" i="25" s="1" a="1"/>
  <c r="D3" i="25" s="1"/>
  <c r="N1343" i="44"/>
  <c r="S2" i="25" s="1" a="1"/>
  <c r="S2" i="25" s="1"/>
  <c r="N1365" i="44"/>
  <c r="Q3" i="25" s="1" a="1"/>
  <c r="Q3" i="25" s="1"/>
  <c r="N1330" i="44"/>
  <c r="F2" i="25" s="1" a="1"/>
  <c r="F2" i="25" s="1"/>
  <c r="N1396" i="44"/>
  <c r="N1418" i="44"/>
  <c r="N1417" i="44"/>
  <c r="N1328" i="44"/>
  <c r="D2" i="25" s="1" a="1"/>
  <c r="D2" i="25" s="1"/>
  <c r="N1416" i="44"/>
  <c r="N1345" i="44"/>
  <c r="U2" i="25" s="1" a="1"/>
  <c r="U2" i="25" s="1"/>
  <c r="N1332" i="44"/>
  <c r="H2" i="25" s="1" a="1"/>
  <c r="H2" i="25" s="1"/>
  <c r="N1327" i="44"/>
  <c r="C2" i="25" s="1" a="1"/>
  <c r="C2" i="25" s="1"/>
  <c r="N1367" i="44"/>
  <c r="S3" i="25" s="1" a="1"/>
  <c r="S3" i="25" s="1"/>
  <c r="N1354" i="44"/>
  <c r="F3" i="25" s="1" a="1"/>
  <c r="F3" i="25" s="1"/>
  <c r="N1371" i="44"/>
  <c r="W3" i="25" s="1" a="1"/>
  <c r="W3" i="25" s="1"/>
  <c r="N1393" i="44"/>
  <c r="N1415" i="44"/>
  <c r="N1401" i="44"/>
  <c r="N1349" i="44"/>
  <c r="Y2" i="25" s="1" a="1"/>
  <c r="Y2" i="25" s="1"/>
  <c r="N1389" i="44"/>
  <c r="N1376" i="44"/>
  <c r="D4" i="25" s="1" a="1"/>
  <c r="D4" i="25" s="1"/>
  <c r="N1411" i="44"/>
  <c r="N1366" i="44"/>
  <c r="R3" i="25" s="1" a="1"/>
  <c r="R3" i="25" s="1"/>
  <c r="N1413" i="44"/>
  <c r="N1409" i="44"/>
  <c r="N1355" i="44"/>
  <c r="G3" i="25" s="1" a="1"/>
  <c r="G3" i="25" s="1"/>
  <c r="N1348" i="44"/>
  <c r="X2" i="25" s="1" a="1"/>
  <c r="X2" i="25" s="1"/>
  <c r="N1388" i="44"/>
  <c r="N1374" i="44"/>
  <c r="B4" i="25" s="1" a="1"/>
  <c r="B4" i="25" s="1"/>
  <c r="N1370" i="44"/>
  <c r="V3" i="25" s="1" a="1"/>
  <c r="V3" i="25" s="1"/>
  <c r="N1410" i="44"/>
  <c r="N1373" i="44"/>
  <c r="Y3" i="25" s="1" a="1"/>
  <c r="Y3" i="25" s="1"/>
  <c r="N1392" i="44"/>
  <c r="N1351" i="44"/>
  <c r="C3" i="25" s="1" a="1"/>
  <c r="C3" i="25" s="1"/>
  <c r="N1382" i="44"/>
  <c r="N1414" i="44"/>
  <c r="N1350" i="44"/>
  <c r="B3" i="25" s="1" a="1"/>
  <c r="B3" i="25" s="1"/>
  <c r="N1347" i="44"/>
  <c r="W2" i="25" s="1" a="1"/>
  <c r="W2" i="25" s="1"/>
  <c r="N1368" i="44"/>
  <c r="T3" i="25" s="1" a="1"/>
  <c r="T3" i="25" s="1"/>
  <c r="N1369" i="44"/>
  <c r="U3" i="25" s="1" a="1"/>
  <c r="U3" i="25" s="1"/>
  <c r="N1390" i="44"/>
  <c r="N1391" i="44"/>
  <c r="N1387" i="44"/>
  <c r="N1269" i="44"/>
  <c r="X1420" i="44"/>
  <c r="X1394" i="44"/>
  <c r="X1372" i="44"/>
  <c r="X1368" i="44"/>
  <c r="X1369" i="44"/>
  <c r="X1361" i="44"/>
  <c r="X1366" i="44"/>
  <c r="X1344" i="44"/>
  <c r="X1335" i="44"/>
  <c r="X1337" i="44"/>
  <c r="X1331" i="44"/>
  <c r="X1338" i="44"/>
  <c r="X1330" i="44"/>
  <c r="F2" i="34" s="1" a="1"/>
  <c r="F2" i="34" s="1"/>
  <c r="X1407" i="44"/>
  <c r="X1402" i="44"/>
  <c r="X1410" i="44"/>
  <c r="X1413" i="44"/>
  <c r="X1415" i="44"/>
  <c r="X1419" i="44"/>
  <c r="X1403" i="44"/>
  <c r="X1400" i="44"/>
  <c r="X1408" i="44"/>
  <c r="X1414" i="44"/>
  <c r="X1404" i="44"/>
  <c r="X1398" i="44"/>
  <c r="X1382" i="44"/>
  <c r="X1376" i="44"/>
  <c r="X1387" i="44"/>
  <c r="X1395" i="44"/>
  <c r="X1375" i="44"/>
  <c r="X1374" i="44"/>
  <c r="X1386" i="44"/>
  <c r="X1380" i="44"/>
  <c r="X1392" i="44"/>
  <c r="X1377" i="44"/>
  <c r="X1378" i="44"/>
  <c r="X1381" i="44"/>
  <c r="X1384" i="44"/>
  <c r="X1391" i="44"/>
  <c r="X1379" i="44"/>
  <c r="X1390" i="44"/>
  <c r="X1383" i="44"/>
  <c r="X1388" i="44"/>
  <c r="X1393" i="44"/>
  <c r="X1396" i="44"/>
  <c r="X1352" i="44"/>
  <c r="X1367" i="44"/>
  <c r="X1353" i="44"/>
  <c r="X1365" i="44"/>
  <c r="X1405" i="44"/>
  <c r="X1416" i="44"/>
  <c r="X1389" i="44"/>
  <c r="X1385" i="44"/>
  <c r="X1397" i="44"/>
  <c r="X1359" i="44"/>
  <c r="X1350" i="44"/>
  <c r="X1351" i="44"/>
  <c r="X1370" i="44"/>
  <c r="X1371" i="44"/>
  <c r="X1373" i="44"/>
  <c r="X1364" i="44"/>
  <c r="X1363" i="44"/>
  <c r="X1360" i="44"/>
  <c r="X1348" i="44"/>
  <c r="X1326" i="44"/>
  <c r="B2" i="34" s="1" a="1"/>
  <c r="B2" i="34" s="1"/>
  <c r="X1355" i="44"/>
  <c r="X1347" i="44"/>
  <c r="X1418" i="44"/>
  <c r="X1340" i="44"/>
  <c r="X1357" i="44"/>
  <c r="X1412" i="44"/>
  <c r="X1343" i="44"/>
  <c r="X1401" i="44"/>
  <c r="X1346" i="44"/>
  <c r="X1333" i="44"/>
  <c r="X1362" i="44"/>
  <c r="X1409" i="44"/>
  <c r="X1329" i="44"/>
  <c r="E2" i="34" s="1" a="1"/>
  <c r="E2" i="34" s="1"/>
  <c r="X1411" i="44"/>
  <c r="X1345" i="44"/>
  <c r="X1341" i="44"/>
  <c r="X1339" i="44"/>
  <c r="X1342" i="44"/>
  <c r="X1349" i="44"/>
  <c r="X1336" i="44"/>
  <c r="X1327" i="44"/>
  <c r="C2" i="34" s="1" a="1"/>
  <c r="C2" i="34" s="1"/>
  <c r="X1332" i="44"/>
  <c r="X1406" i="44"/>
  <c r="X1354" i="44"/>
  <c r="X1417" i="44"/>
  <c r="X1358" i="44"/>
  <c r="X1399" i="44"/>
  <c r="X1421" i="44"/>
  <c r="X1334" i="44"/>
  <c r="X1356" i="44"/>
  <c r="I1349" i="44"/>
  <c r="Y2" i="8" s="1" a="1"/>
  <c r="Y2" i="8" s="1"/>
  <c r="I1329" i="44"/>
  <c r="E2" i="8" s="1" a="1"/>
  <c r="E2" i="8" s="1"/>
  <c r="I1327" i="44"/>
  <c r="C2" i="8" s="1" a="1"/>
  <c r="C2" i="8" s="1"/>
  <c r="I1345" i="44"/>
  <c r="U2" i="8" s="1" a="1"/>
  <c r="U2" i="8" s="1"/>
  <c r="I1326" i="44"/>
  <c r="B2" i="8" s="1" a="1"/>
  <c r="B2" i="8" s="1"/>
  <c r="I1332" i="44"/>
  <c r="H2" i="8" s="1" a="1"/>
  <c r="H2" i="8" s="1"/>
  <c r="I1338" i="44"/>
  <c r="N2" i="8" s="1" a="1"/>
  <c r="N2" i="8" s="1"/>
  <c r="I1347" i="44"/>
  <c r="W2" i="8" s="1" a="1"/>
  <c r="W2" i="8" s="1"/>
  <c r="I1334" i="44"/>
  <c r="J2" i="8" s="1" a="1"/>
  <c r="J2" i="8" s="1"/>
  <c r="I1341" i="44"/>
  <c r="Q2" i="8" s="1" a="1"/>
  <c r="Q2" i="8" s="1"/>
  <c r="I1344" i="44"/>
  <c r="T2" i="8" s="1" a="1"/>
  <c r="T2" i="8" s="1"/>
  <c r="I1343" i="44"/>
  <c r="S2" i="8" s="1" a="1"/>
  <c r="S2" i="8" s="1"/>
  <c r="I1328" i="44"/>
  <c r="D2" i="8" s="1" a="1"/>
  <c r="D2" i="8" s="1"/>
  <c r="I1340" i="44"/>
  <c r="P2" i="8" s="1" a="1"/>
  <c r="P2" i="8" s="1"/>
  <c r="I1331" i="44"/>
  <c r="G2" i="8" s="1" a="1"/>
  <c r="G2" i="8" s="1"/>
  <c r="I1415" i="44"/>
  <c r="I1399" i="44"/>
  <c r="C5" i="8" s="1" a="1"/>
  <c r="C5" i="8" s="1"/>
  <c r="I1416" i="44"/>
  <c r="I1420" i="44"/>
  <c r="I1414" i="44"/>
  <c r="I1402" i="44"/>
  <c r="F5" i="8" s="1" a="1"/>
  <c r="F5" i="8" s="1"/>
  <c r="I1421" i="44"/>
  <c r="I1390" i="44"/>
  <c r="R4" i="8" s="1" a="1"/>
  <c r="R4" i="8" s="1"/>
  <c r="I1389" i="44"/>
  <c r="Q4" i="8" s="1" a="1"/>
  <c r="Q4" i="8" s="1"/>
  <c r="I1388" i="44"/>
  <c r="P4" i="8" s="1" a="1"/>
  <c r="P4" i="8" s="1"/>
  <c r="I1382" i="44"/>
  <c r="J4" i="8" s="1" a="1"/>
  <c r="J4" i="8" s="1"/>
  <c r="I1386" i="44"/>
  <c r="N4" i="8" s="1" a="1"/>
  <c r="N4" i="8" s="1"/>
  <c r="I1392" i="44"/>
  <c r="T4" i="8" s="1" a="1"/>
  <c r="T4" i="8" s="1"/>
  <c r="I1377" i="44"/>
  <c r="E4" i="8" s="1" a="1"/>
  <c r="E4" i="8" s="1"/>
  <c r="I1360" i="44"/>
  <c r="L3" i="8" s="1" a="1"/>
  <c r="L3" i="8" s="1"/>
  <c r="I1355" i="44"/>
  <c r="G3" i="8" s="1" a="1"/>
  <c r="G3" i="8" s="1"/>
  <c r="I1362" i="44"/>
  <c r="N3" i="8" s="1" a="1"/>
  <c r="N3" i="8" s="1"/>
  <c r="I1358" i="44"/>
  <c r="J3" i="8" s="1" a="1"/>
  <c r="J3" i="8" s="1"/>
  <c r="I1354" i="44"/>
  <c r="F3" i="8" s="1" a="1"/>
  <c r="F3" i="8" s="1"/>
  <c r="I1371" i="44"/>
  <c r="W3" i="8" s="1" a="1"/>
  <c r="W3" i="8" s="1"/>
  <c r="I1370" i="44"/>
  <c r="V3" i="8" s="1" a="1"/>
  <c r="V3" i="8" s="1"/>
  <c r="I1353" i="44"/>
  <c r="E3" i="8" s="1" a="1"/>
  <c r="E3" i="8" s="1"/>
  <c r="I1368" i="44"/>
  <c r="T3" i="8" s="1" a="1"/>
  <c r="T3" i="8" s="1"/>
  <c r="I1373" i="44"/>
  <c r="Y3" i="8" s="1" a="1"/>
  <c r="Y3" i="8" s="1"/>
  <c r="I1363" i="44"/>
  <c r="O3" i="8" s="1" a="1"/>
  <c r="O3" i="8" s="1"/>
  <c r="I1351" i="44"/>
  <c r="C3" i="8" s="1" a="1"/>
  <c r="C3" i="8" s="1"/>
  <c r="I1336" i="44"/>
  <c r="L2" i="8" s="1" a="1"/>
  <c r="L2" i="8" s="1"/>
  <c r="I1339" i="44"/>
  <c r="O2" i="8" s="1" a="1"/>
  <c r="O2" i="8" s="1"/>
  <c r="I1342" i="44"/>
  <c r="R2" i="8" s="1" a="1"/>
  <c r="R2" i="8" s="1"/>
  <c r="I1333" i="44"/>
  <c r="I2" i="8" s="1" a="1"/>
  <c r="I2" i="8" s="1"/>
  <c r="I1346" i="44"/>
  <c r="V2" i="8" s="1" a="1"/>
  <c r="V2" i="8" s="1"/>
  <c r="I1335" i="44"/>
  <c r="K2" i="8" s="1" a="1"/>
  <c r="K2" i="8" s="1"/>
  <c r="I1404" i="44"/>
  <c r="H5" i="8" s="1" a="1"/>
  <c r="H5" i="8" s="1"/>
  <c r="I1417" i="44"/>
  <c r="I1410" i="44"/>
  <c r="I1413" i="44"/>
  <c r="I1400" i="44"/>
  <c r="D5" i="8" s="1" a="1"/>
  <c r="D5" i="8" s="1"/>
  <c r="I1397" i="44"/>
  <c r="Y4" i="8" s="1" a="1"/>
  <c r="Y4" i="8" s="1"/>
  <c r="I1375" i="44"/>
  <c r="C4" i="8" s="1" a="1"/>
  <c r="C4" i="8" s="1"/>
  <c r="I1380" i="44"/>
  <c r="H4" i="8" s="1" a="1"/>
  <c r="H4" i="8" s="1"/>
  <c r="I1384" i="44"/>
  <c r="L4" i="8" s="1" a="1"/>
  <c r="L4" i="8" s="1"/>
  <c r="I1365" i="44"/>
  <c r="Q3" i="8" s="1" a="1"/>
  <c r="Q3" i="8" s="1"/>
  <c r="I1359" i="44"/>
  <c r="K3" i="8" s="1" a="1"/>
  <c r="K3" i="8" s="1"/>
  <c r="I1372" i="44"/>
  <c r="X3" i="8" s="1" a="1"/>
  <c r="X3" i="8" s="1"/>
  <c r="I1348" i="44"/>
  <c r="X2" i="8" s="1" a="1"/>
  <c r="X2" i="8" s="1"/>
  <c r="I1364" i="44"/>
  <c r="P3" i="8" s="1" a="1"/>
  <c r="P3" i="8" s="1"/>
  <c r="I1356" i="44"/>
  <c r="H3" i="8" s="1" a="1"/>
  <c r="H3" i="8" s="1"/>
  <c r="I1367" i="44"/>
  <c r="S3" i="8" s="1" a="1"/>
  <c r="S3" i="8" s="1"/>
  <c r="I1337" i="44"/>
  <c r="M2" i="8" s="1" a="1"/>
  <c r="M2" i="8" s="1"/>
  <c r="I1419" i="44"/>
  <c r="I1394" i="44"/>
  <c r="V4" i="8" s="1" a="1"/>
  <c r="V4" i="8" s="1"/>
  <c r="I1378" i="44"/>
  <c r="F4" i="8" s="1" a="1"/>
  <c r="F4" i="8" s="1"/>
  <c r="I1403" i="44"/>
  <c r="G5" i="8" s="1" a="1"/>
  <c r="G5" i="8" s="1"/>
  <c r="I1361" i="44"/>
  <c r="M3" i="8" s="1" a="1"/>
  <c r="M3" i="8" s="1"/>
  <c r="I1408" i="44"/>
  <c r="I1374" i="44"/>
  <c r="B4" i="8" s="1" a="1"/>
  <c r="B4" i="8" s="1"/>
  <c r="I1385" i="44"/>
  <c r="M4" i="8" s="1" a="1"/>
  <c r="M4" i="8" s="1"/>
  <c r="I1383" i="44"/>
  <c r="K4" i="8" s="1" a="1"/>
  <c r="K4" i="8" s="1"/>
  <c r="I1350" i="44"/>
  <c r="B3" i="8" s="1" a="1"/>
  <c r="B3" i="8" s="1"/>
  <c r="I1352" i="44"/>
  <c r="D3" i="8" s="1" a="1"/>
  <c r="D3" i="8" s="1"/>
  <c r="I1381" i="44"/>
  <c r="I4" i="8" s="1" a="1"/>
  <c r="I4" i="8" s="1"/>
  <c r="I1407" i="44"/>
  <c r="I1330" i="44"/>
  <c r="F2" i="8" s="1" a="1"/>
  <c r="F2" i="8" s="1"/>
  <c r="I1391" i="44"/>
  <c r="S4" i="8" s="1" a="1"/>
  <c r="S4" i="8" s="1"/>
  <c r="I1369" i="44"/>
  <c r="U3" i="8" s="1" a="1"/>
  <c r="U3" i="8" s="1"/>
  <c r="I1366" i="44"/>
  <c r="R3" i="8" s="1" a="1"/>
  <c r="R3" i="8" s="1"/>
  <c r="I1418" i="44"/>
  <c r="I1405" i="44"/>
  <c r="I5" i="8" s="1" a="1"/>
  <c r="I5" i="8" s="1"/>
  <c r="I1396" i="44"/>
  <c r="X4" i="8" s="1" a="1"/>
  <c r="X4" i="8" s="1"/>
  <c r="I1398" i="44"/>
  <c r="B5" i="8" s="1" a="1"/>
  <c r="B5" i="8" s="1"/>
  <c r="I1393" i="44"/>
  <c r="U4" i="8" s="1" a="1"/>
  <c r="U4" i="8" s="1"/>
  <c r="I1387" i="44"/>
  <c r="O4" i="8" s="1" a="1"/>
  <c r="O4" i="8" s="1"/>
  <c r="I1409" i="44"/>
  <c r="I1379" i="44"/>
  <c r="G4" i="8" s="1" a="1"/>
  <c r="G4" i="8" s="1"/>
  <c r="I1376" i="44"/>
  <c r="D4" i="8" s="1" a="1"/>
  <c r="D4" i="8" s="1"/>
  <c r="I1357" i="44"/>
  <c r="I3" i="8" s="1" a="1"/>
  <c r="I3" i="8" s="1"/>
  <c r="I1401" i="44"/>
  <c r="E5" i="8" s="1" a="1"/>
  <c r="E5" i="8" s="1"/>
  <c r="I1412" i="44"/>
  <c r="I1395" i="44"/>
  <c r="W4" i="8" s="1" a="1"/>
  <c r="W4" i="8" s="1"/>
  <c r="I1406" i="44"/>
  <c r="I1411" i="44"/>
  <c r="H1416" i="44"/>
  <c r="H1382" i="44"/>
  <c r="J4" i="16" s="1" a="1"/>
  <c r="J4" i="16" s="1"/>
  <c r="H1392" i="44"/>
  <c r="T4" i="16" s="1" a="1"/>
  <c r="T4" i="16" s="1"/>
  <c r="H1373" i="44"/>
  <c r="Y3" i="16" s="1" a="1"/>
  <c r="Y3" i="16" s="1"/>
  <c r="H1363" i="44"/>
  <c r="O3" i="16" s="1" a="1"/>
  <c r="O3" i="16" s="1"/>
  <c r="H1336" i="44"/>
  <c r="L2" i="16" s="1" a="1"/>
  <c r="L2" i="16" s="1"/>
  <c r="H1339" i="44"/>
  <c r="O2" i="16" s="1" a="1"/>
  <c r="O2" i="16" s="1"/>
  <c r="H1342" i="44"/>
  <c r="R2" i="16" s="1" a="1"/>
  <c r="R2" i="16" s="1"/>
  <c r="H1333" i="44"/>
  <c r="I2" i="16" s="1" a="1"/>
  <c r="I2" i="16" s="1"/>
  <c r="H1346" i="44"/>
  <c r="V2" i="16" s="1" a="1"/>
  <c r="V2" i="16" s="1"/>
  <c r="H1335" i="44"/>
  <c r="K2" i="16" s="1" a="1"/>
  <c r="K2" i="16" s="1"/>
  <c r="H1374" i="44"/>
  <c r="B4" i="16" s="1" a="1"/>
  <c r="B4" i="16" s="1"/>
  <c r="H1408" i="44"/>
  <c r="L5" i="16" s="1" a="1"/>
  <c r="L5" i="16" s="1"/>
  <c r="H1369" i="44"/>
  <c r="U3" i="16" s="1" a="1"/>
  <c r="U3" i="16" s="1"/>
  <c r="H1338" i="44"/>
  <c r="N2" i="16" s="1" a="1"/>
  <c r="N2" i="16" s="1"/>
  <c r="H1387" i="44"/>
  <c r="O4" i="16" s="1" a="1"/>
  <c r="O4" i="16" s="1"/>
  <c r="H1367" i="44"/>
  <c r="S3" i="16" s="1" a="1"/>
  <c r="S3" i="16" s="1"/>
  <c r="H1376" i="44"/>
  <c r="D4" i="16" s="1" a="1"/>
  <c r="D4" i="16" s="1"/>
  <c r="H1411" i="44"/>
  <c r="W1382" i="44"/>
  <c r="W1385" i="44"/>
  <c r="W1387" i="44"/>
  <c r="W1396" i="44"/>
  <c r="W1352" i="44"/>
  <c r="W1367" i="44"/>
  <c r="W1353" i="44"/>
  <c r="W1365" i="44"/>
  <c r="W1394" i="44"/>
  <c r="W1376" i="44"/>
  <c r="W1372" i="44"/>
  <c r="W1368" i="44"/>
  <c r="W1369" i="44"/>
  <c r="W1360" i="44"/>
  <c r="W1361" i="44"/>
  <c r="W1366" i="44"/>
  <c r="W1389" i="44"/>
  <c r="W1397" i="44"/>
  <c r="W1383" i="44"/>
  <c r="W1351" i="44"/>
  <c r="W1373" i="44"/>
  <c r="W1405" i="44"/>
  <c r="W1416" i="44"/>
  <c r="W1420" i="44"/>
  <c r="W1403" i="44"/>
  <c r="W1400" i="44"/>
  <c r="W1408" i="44"/>
  <c r="W1414" i="44"/>
  <c r="W1404" i="44"/>
  <c r="W1388" i="44"/>
  <c r="W1395" i="44"/>
  <c r="W1375" i="44"/>
  <c r="W1374" i="44"/>
  <c r="W1386" i="44"/>
  <c r="W1380" i="44"/>
  <c r="W1392" i="44"/>
  <c r="W1377" i="44"/>
  <c r="W1378" i="44"/>
  <c r="W1381" i="44"/>
  <c r="W1384" i="44"/>
  <c r="W1391" i="44"/>
  <c r="W1393" i="44"/>
  <c r="W1343" i="44"/>
  <c r="W1328" i="44"/>
  <c r="D2" i="33" s="1" a="1"/>
  <c r="D2" i="33" s="1"/>
  <c r="W1407" i="44"/>
  <c r="W1410" i="44"/>
  <c r="W1413" i="44"/>
  <c r="W1415" i="44"/>
  <c r="W1419" i="44"/>
  <c r="W1398" i="44"/>
  <c r="W1379" i="44"/>
  <c r="W1390" i="44"/>
  <c r="W1359" i="44"/>
  <c r="W1350" i="44"/>
  <c r="W1370" i="44"/>
  <c r="W1371" i="44"/>
  <c r="W1364" i="44"/>
  <c r="W1363" i="44"/>
  <c r="W1348" i="44"/>
  <c r="W1338" i="44"/>
  <c r="W1335" i="44"/>
  <c r="K2" i="33" s="1" a="1"/>
  <c r="K2" i="33" s="1"/>
  <c r="W1337" i="44"/>
  <c r="W1331" i="44"/>
  <c r="G2" i="33" s="1" a="1"/>
  <c r="G2" i="33" s="1"/>
  <c r="W1344" i="44"/>
  <c r="W1330" i="44"/>
  <c r="F2" i="33" s="1" a="1"/>
  <c r="F2" i="33" s="1"/>
  <c r="W1402" i="44"/>
  <c r="W1326" i="44"/>
  <c r="B2" i="33" s="1" a="1"/>
  <c r="B2" i="33" s="1"/>
  <c r="W1355" i="44"/>
  <c r="W1356" i="44"/>
  <c r="W1346" i="44"/>
  <c r="W1362" i="44"/>
  <c r="W1354" i="44"/>
  <c r="W1412" i="44"/>
  <c r="W1418" i="44"/>
  <c r="W1406" i="44"/>
  <c r="W1332" i="44"/>
  <c r="H2" i="33" s="1" a="1"/>
  <c r="H2" i="33" s="1"/>
  <c r="W1340" i="44"/>
  <c r="W1349" i="44"/>
  <c r="W1341" i="44"/>
  <c r="W1333" i="44"/>
  <c r="I2" i="33" s="1" a="1"/>
  <c r="I2" i="33" s="1"/>
  <c r="W1327" i="44"/>
  <c r="C2" i="33" s="1" a="1"/>
  <c r="C2" i="33" s="1"/>
  <c r="W1421" i="44"/>
  <c r="W1334" i="44"/>
  <c r="J2" i="33" s="1" a="1"/>
  <c r="J2" i="33" s="1"/>
  <c r="W1339" i="44"/>
  <c r="W1399" i="44"/>
  <c r="W1347" i="44"/>
  <c r="W1411" i="44"/>
  <c r="W1342" i="44"/>
  <c r="W1409" i="44"/>
  <c r="W1357" i="44"/>
  <c r="W1401" i="44"/>
  <c r="W1336" i="44"/>
  <c r="W1358" i="44"/>
  <c r="W1329" i="44"/>
  <c r="E2" i="33" s="1" a="1"/>
  <c r="E2" i="33" s="1"/>
  <c r="W1417" i="44"/>
  <c r="W1345" i="44"/>
  <c r="P1269" i="44"/>
  <c r="H4" i="46"/>
  <c r="H2" i="46"/>
  <c r="H3" i="46"/>
  <c r="M3" i="46"/>
  <c r="M2" i="46"/>
  <c r="H1398" i="44" l="1"/>
  <c r="B5" i="16" s="1" a="1"/>
  <c r="B5" i="16" s="1"/>
  <c r="H1391" i="44"/>
  <c r="S4" i="16" s="1" a="1"/>
  <c r="S4" i="16" s="1"/>
  <c r="H1364" i="44"/>
  <c r="P3" i="16" s="1" a="1"/>
  <c r="P3" i="16" s="1"/>
  <c r="H1381" i="44"/>
  <c r="I4" i="16" s="1" a="1"/>
  <c r="I4" i="16" s="1"/>
  <c r="H1386" i="44"/>
  <c r="N4" i="16" s="1" a="1"/>
  <c r="N4" i="16" s="1"/>
  <c r="N1480" i="44"/>
  <c r="W1494" i="44"/>
  <c r="H1352" i="44"/>
  <c r="D3" i="16" s="1" a="1"/>
  <c r="D3" i="16" s="1"/>
  <c r="H1388" i="44"/>
  <c r="P4" i="16" s="1" a="1"/>
  <c r="P4" i="16" s="1"/>
  <c r="H1356" i="44"/>
  <c r="H3" i="16" s="1" a="1"/>
  <c r="H3" i="16" s="1"/>
  <c r="H1389" i="44"/>
  <c r="Q4" i="16" s="1" a="1"/>
  <c r="Q4" i="16" s="1"/>
  <c r="N1473" i="44"/>
  <c r="H1330" i="44"/>
  <c r="F2" i="16" s="1" a="1"/>
  <c r="F2" i="16" s="1"/>
  <c r="H1390" i="44"/>
  <c r="R4" i="16" s="1" a="1"/>
  <c r="R4" i="16" s="1"/>
  <c r="H1348" i="44"/>
  <c r="X2" i="16" s="1" a="1"/>
  <c r="X2" i="16" s="1"/>
  <c r="H1421" i="44"/>
  <c r="H1349" i="44"/>
  <c r="Y2" i="16" s="1" a="1"/>
  <c r="Y2" i="16" s="1"/>
  <c r="H1402" i="44"/>
  <c r="F5" i="16" s="1" a="1"/>
  <c r="F5" i="16" s="1"/>
  <c r="H1419" i="44"/>
  <c r="H1414" i="44"/>
  <c r="X1477" i="44"/>
  <c r="I1473" i="44"/>
  <c r="I1489" i="44"/>
  <c r="X1489" i="44"/>
  <c r="I1483" i="44"/>
  <c r="H1399" i="44"/>
  <c r="C5" i="16" s="1" a="1"/>
  <c r="C5" i="16" s="1"/>
  <c r="H1406" i="44"/>
  <c r="J5" i="16" s="1" a="1"/>
  <c r="J5" i="16" s="1"/>
  <c r="H1410" i="44"/>
  <c r="N5" i="16" s="1" a="1"/>
  <c r="N5" i="16" s="1"/>
  <c r="H1345" i="44"/>
  <c r="U2" i="16" s="1" a="1"/>
  <c r="U2" i="16" s="1"/>
  <c r="N1492" i="44"/>
  <c r="W1474" i="44"/>
  <c r="H1378" i="44"/>
  <c r="F4" i="16" s="1" a="1"/>
  <c r="F4" i="16" s="1"/>
  <c r="H1395" i="44"/>
  <c r="W4" i="16" s="1" a="1"/>
  <c r="W4" i="16" s="1"/>
  <c r="H1417" i="44"/>
  <c r="H1327" i="44"/>
  <c r="C2" i="16" s="1" a="1"/>
  <c r="C2" i="16" s="1"/>
  <c r="H1357" i="44"/>
  <c r="I3" i="16" s="1" a="1"/>
  <c r="I3" i="16" s="1"/>
  <c r="H1404" i="44"/>
  <c r="H5" i="16" s="1" a="1"/>
  <c r="H5" i="16" s="1"/>
  <c r="H1329" i="44"/>
  <c r="E2" i="16" s="1" a="1"/>
  <c r="E2" i="16" s="1"/>
  <c r="N1488" i="44"/>
  <c r="W1476" i="44"/>
  <c r="W1480" i="44"/>
  <c r="I1471" i="44"/>
  <c r="X1486" i="44"/>
  <c r="I1475" i="44"/>
  <c r="N1487" i="44"/>
  <c r="W1491" i="44"/>
  <c r="W1481" i="44"/>
  <c r="I1482" i="44"/>
  <c r="X1494" i="44"/>
  <c r="N1477" i="44"/>
  <c r="W1488" i="44"/>
  <c r="I1479" i="44"/>
  <c r="X1485" i="44"/>
  <c r="N1484" i="44"/>
  <c r="X1492" i="44"/>
  <c r="W1473" i="44"/>
  <c r="X1479" i="44"/>
  <c r="N1482" i="44"/>
  <c r="I1486" i="44"/>
  <c r="X1471" i="44"/>
  <c r="W1493" i="44"/>
  <c r="I1493" i="44"/>
  <c r="N1486" i="44"/>
  <c r="I1494" i="44"/>
  <c r="N1494" i="44"/>
  <c r="W1484" i="44"/>
  <c r="I1485" i="44"/>
  <c r="X1483" i="44"/>
  <c r="X1487" i="44"/>
  <c r="I1490" i="44"/>
  <c r="H1393" i="44"/>
  <c r="U4" i="16" s="1" a="1"/>
  <c r="U4" i="16" s="1"/>
  <c r="H1337" i="44"/>
  <c r="M2" i="16" s="1" a="1"/>
  <c r="M2" i="16" s="1"/>
  <c r="H1351" i="44"/>
  <c r="C3" i="16" s="1" a="1"/>
  <c r="C3" i="16" s="1"/>
  <c r="H1420" i="44"/>
  <c r="N1475" i="44"/>
  <c r="W1483" i="44"/>
  <c r="X1478" i="44"/>
  <c r="N1485" i="44"/>
  <c r="W1479" i="44"/>
  <c r="X1493" i="44"/>
  <c r="W1485" i="44"/>
  <c r="X1484" i="44"/>
  <c r="H1465" i="44"/>
  <c r="H1350" i="44"/>
  <c r="B3" i="16" s="1" a="1"/>
  <c r="B3" i="16" s="1"/>
  <c r="H1372" i="44"/>
  <c r="X3" i="16" s="1" a="1"/>
  <c r="X3" i="16" s="1"/>
  <c r="H1353" i="44"/>
  <c r="E3" i="16" s="1" a="1"/>
  <c r="E3" i="16" s="1"/>
  <c r="H1331" i="44"/>
  <c r="G2" i="16" s="1" a="1"/>
  <c r="G2" i="16" s="1"/>
  <c r="N1471" i="44"/>
  <c r="W1478" i="44"/>
  <c r="X1490" i="44"/>
  <c r="H1448" i="44"/>
  <c r="H1473" i="44" s="1"/>
  <c r="H1366" i="44"/>
  <c r="R3" i="16" s="1" a="1"/>
  <c r="R3" i="16" s="1"/>
  <c r="X1476" i="44"/>
  <c r="I1476" i="44"/>
  <c r="H1383" i="44"/>
  <c r="K4" i="16" s="1" a="1"/>
  <c r="K4" i="16" s="1"/>
  <c r="H1365" i="44"/>
  <c r="Q3" i="16" s="1" a="1"/>
  <c r="Q3" i="16" s="1"/>
  <c r="H1371" i="44"/>
  <c r="W3" i="16" s="1" a="1"/>
  <c r="W3" i="16" s="1"/>
  <c r="H1328" i="44"/>
  <c r="D2" i="16" s="1" a="1"/>
  <c r="D2" i="16" s="1"/>
  <c r="I1472" i="44"/>
  <c r="W1486" i="44"/>
  <c r="X1481" i="44"/>
  <c r="I1474" i="44"/>
  <c r="X1474" i="44"/>
  <c r="H1385" i="44"/>
  <c r="M4" i="16" s="1" a="1"/>
  <c r="M4" i="16" s="1"/>
  <c r="H1384" i="44"/>
  <c r="L4" i="16" s="1" a="1"/>
  <c r="L4" i="16" s="1"/>
  <c r="H1354" i="44"/>
  <c r="F3" i="16" s="1" a="1"/>
  <c r="F3" i="16" s="1"/>
  <c r="H1343" i="44"/>
  <c r="S2" i="16" s="1" a="1"/>
  <c r="S2" i="16" s="1"/>
  <c r="N1490" i="44"/>
  <c r="W1489" i="44"/>
  <c r="X1491" i="44"/>
  <c r="W1477" i="44"/>
  <c r="W1492" i="44"/>
  <c r="X1488" i="44"/>
  <c r="I1478" i="44"/>
  <c r="H1359" i="44"/>
  <c r="K3" i="16" s="1" a="1"/>
  <c r="K3" i="16" s="1"/>
  <c r="H1326" i="44"/>
  <c r="B2" i="16" s="1" a="1"/>
  <c r="B2" i="16" s="1"/>
  <c r="H1403" i="44"/>
  <c r="G5" i="16" s="1" a="1"/>
  <c r="G5" i="16" s="1"/>
  <c r="H1380" i="44"/>
  <c r="H4" i="16" s="1" a="1"/>
  <c r="H4" i="16" s="1"/>
  <c r="H1358" i="44"/>
  <c r="J3" i="16" s="1" a="1"/>
  <c r="J3" i="16" s="1"/>
  <c r="N1491" i="44"/>
  <c r="W1471" i="44"/>
  <c r="X1482" i="44"/>
  <c r="N1479" i="44"/>
  <c r="O1437" i="44"/>
  <c r="O1443" i="44"/>
  <c r="O1441" i="44"/>
  <c r="O1428" i="44"/>
  <c r="O1439" i="44"/>
  <c r="O1444" i="44"/>
  <c r="O1427" i="44"/>
  <c r="O1435" i="44"/>
  <c r="O1425" i="44"/>
  <c r="O1429" i="44"/>
  <c r="O1442" i="44"/>
  <c r="O1422" i="44"/>
  <c r="O1436" i="44"/>
  <c r="O1432" i="44"/>
  <c r="O1423" i="44"/>
  <c r="O1440" i="44"/>
  <c r="O1430" i="44"/>
  <c r="O1426" i="44"/>
  <c r="O1431" i="44"/>
  <c r="O1433" i="44"/>
  <c r="O1424" i="44"/>
  <c r="O1434" i="44"/>
  <c r="O1445" i="44"/>
  <c r="O1438" i="44"/>
  <c r="O1455" i="44"/>
  <c r="O1469" i="44"/>
  <c r="O1467" i="44"/>
  <c r="O1454" i="44"/>
  <c r="O1463" i="44"/>
  <c r="O1459" i="44"/>
  <c r="O1447" i="44"/>
  <c r="O1450" i="44"/>
  <c r="O1465" i="44"/>
  <c r="O1448" i="44"/>
  <c r="O1461" i="44"/>
  <c r="O1453" i="44"/>
  <c r="O1464" i="44"/>
  <c r="O1460" i="44"/>
  <c r="O1466" i="44"/>
  <c r="O1446" i="44"/>
  <c r="O1456" i="44"/>
  <c r="O1451" i="44"/>
  <c r="O1457" i="44"/>
  <c r="O1449" i="44"/>
  <c r="O1452" i="44"/>
  <c r="O1468" i="44"/>
  <c r="O1458" i="44"/>
  <c r="O1462" i="44"/>
  <c r="H1440" i="44"/>
  <c r="H1422" i="44"/>
  <c r="H1428" i="44"/>
  <c r="H1435" i="44"/>
  <c r="H1431" i="44"/>
  <c r="H1432" i="44"/>
  <c r="H1445" i="44"/>
  <c r="H1427" i="44"/>
  <c r="H1429" i="44"/>
  <c r="H1443" i="44"/>
  <c r="H1425" i="44"/>
  <c r="H1434" i="44"/>
  <c r="H1430" i="44"/>
  <c r="H1426" i="44"/>
  <c r="H1442" i="44"/>
  <c r="H1444" i="44"/>
  <c r="H1438" i="44"/>
  <c r="H1433" i="44"/>
  <c r="H1423" i="44"/>
  <c r="H1437" i="44"/>
  <c r="H1439" i="44"/>
  <c r="H1441" i="44"/>
  <c r="H1436" i="44"/>
  <c r="H1424" i="44"/>
  <c r="H1454" i="44"/>
  <c r="H1479" i="44" s="1"/>
  <c r="H1460" i="44"/>
  <c r="H1485" i="44" s="1"/>
  <c r="H1463" i="44"/>
  <c r="H1488" i="44" s="1"/>
  <c r="H1447" i="44"/>
  <c r="H1451" i="44"/>
  <c r="H1455" i="44"/>
  <c r="H1458" i="44"/>
  <c r="H1461" i="44"/>
  <c r="H1466" i="44"/>
  <c r="H1449" i="44"/>
  <c r="H1453" i="44"/>
  <c r="H1456" i="44"/>
  <c r="H1464" i="44"/>
  <c r="H1489" i="44" s="1"/>
  <c r="H1446" i="44"/>
  <c r="H1471" i="44" s="1"/>
  <c r="H1468" i="44"/>
  <c r="H1452" i="44"/>
  <c r="H1450" i="44"/>
  <c r="H1469" i="44"/>
  <c r="H1462" i="44"/>
  <c r="H1459" i="44"/>
  <c r="H1484" i="44" s="1"/>
  <c r="H1467" i="44"/>
  <c r="H1492" i="44" s="1"/>
  <c r="H1457" i="44"/>
  <c r="H1394" i="44"/>
  <c r="V4" i="16" s="1" a="1"/>
  <c r="V4" i="16" s="1"/>
  <c r="H1415" i="44"/>
  <c r="I1491" i="44"/>
  <c r="M1437" i="44"/>
  <c r="M1427" i="44"/>
  <c r="M1439" i="44"/>
  <c r="M1423" i="44"/>
  <c r="M1431" i="44"/>
  <c r="M1430" i="44"/>
  <c r="M1443" i="44"/>
  <c r="M1435" i="44"/>
  <c r="M1422" i="44"/>
  <c r="M1436" i="44"/>
  <c r="M1426" i="44"/>
  <c r="M1440" i="44"/>
  <c r="M1442" i="44"/>
  <c r="M1432" i="44"/>
  <c r="M1438" i="44"/>
  <c r="M1434" i="44"/>
  <c r="M1445" i="44"/>
  <c r="M1429" i="44"/>
  <c r="M1433" i="44"/>
  <c r="M1444" i="44"/>
  <c r="M1441" i="44"/>
  <c r="M1424" i="44"/>
  <c r="M1428" i="44"/>
  <c r="M1425" i="44"/>
  <c r="M1468" i="44"/>
  <c r="M1457" i="44"/>
  <c r="M1450" i="44"/>
  <c r="M1462" i="44"/>
  <c r="M1458" i="44"/>
  <c r="M1464" i="44"/>
  <c r="M1465" i="44"/>
  <c r="M1454" i="44"/>
  <c r="M1453" i="44"/>
  <c r="M1456" i="44"/>
  <c r="M1469" i="44"/>
  <c r="M1449" i="44"/>
  <c r="M1461" i="44"/>
  <c r="M1459" i="44"/>
  <c r="M1466" i="44"/>
  <c r="M1448" i="44"/>
  <c r="M1452" i="44"/>
  <c r="M1451" i="44"/>
  <c r="M1446" i="44"/>
  <c r="M1460" i="44"/>
  <c r="M1447" i="44"/>
  <c r="M1463" i="44"/>
  <c r="M1467" i="44"/>
  <c r="M1455" i="44"/>
  <c r="I1484" i="44"/>
  <c r="N1481" i="44"/>
  <c r="N1476" i="44"/>
  <c r="W1482" i="44"/>
  <c r="X1475" i="44"/>
  <c r="W1475" i="44"/>
  <c r="N1474" i="44"/>
  <c r="H1409" i="44"/>
  <c r="M5" i="16" s="1" a="1"/>
  <c r="M5" i="16" s="1"/>
  <c r="H1407" i="44"/>
  <c r="K5" i="16" s="1" a="1"/>
  <c r="K5" i="16" s="1"/>
  <c r="H1375" i="44"/>
  <c r="C4" i="16" s="1" a="1"/>
  <c r="C4" i="16" s="1"/>
  <c r="H1362" i="44"/>
  <c r="N3" i="16" s="1" a="1"/>
  <c r="N3" i="16" s="1"/>
  <c r="H1341" i="44"/>
  <c r="Q2" i="16" s="1" a="1"/>
  <c r="Q2" i="16" s="1"/>
  <c r="H1412" i="44"/>
  <c r="H1396" i="44"/>
  <c r="X4" i="16" s="1" a="1"/>
  <c r="X4" i="16" s="1"/>
  <c r="H1397" i="44"/>
  <c r="Y4" i="16" s="1" a="1"/>
  <c r="Y4" i="16" s="1"/>
  <c r="H1355" i="44"/>
  <c r="G3" i="16" s="1" a="1"/>
  <c r="G3" i="16" s="1"/>
  <c r="H1334" i="44"/>
  <c r="J2" i="16" s="1" a="1"/>
  <c r="J2" i="16" s="1"/>
  <c r="N1489" i="44"/>
  <c r="N1472" i="44"/>
  <c r="W1487" i="44"/>
  <c r="X1472" i="44"/>
  <c r="I1480" i="44"/>
  <c r="I1477" i="44"/>
  <c r="H1368" i="44"/>
  <c r="T3" i="16" s="1" a="1"/>
  <c r="T3" i="16" s="1"/>
  <c r="H1361" i="44"/>
  <c r="M3" i="16" s="1" a="1"/>
  <c r="M3" i="16" s="1"/>
  <c r="H1340" i="44"/>
  <c r="P2" i="16" s="1" a="1"/>
  <c r="P2" i="16" s="1"/>
  <c r="H1401" i="44"/>
  <c r="E5" i="16" s="1" a="1"/>
  <c r="E5" i="16" s="1"/>
  <c r="H1405" i="44"/>
  <c r="I5" i="16" s="1" a="1"/>
  <c r="I5" i="16" s="1"/>
  <c r="H1400" i="44"/>
  <c r="D5" i="16" s="1" a="1"/>
  <c r="D5" i="16" s="1"/>
  <c r="H1360" i="44"/>
  <c r="L3" i="16" s="1" a="1"/>
  <c r="L3" i="16" s="1"/>
  <c r="H1347" i="44"/>
  <c r="W2" i="16" s="1" a="1"/>
  <c r="W2" i="16" s="1"/>
  <c r="N1478" i="44"/>
  <c r="W1472" i="44"/>
  <c r="X1480" i="44"/>
  <c r="I1492" i="44"/>
  <c r="I1487" i="44"/>
  <c r="H1370" i="44"/>
  <c r="V3" i="16" s="1" a="1"/>
  <c r="V3" i="16" s="1"/>
  <c r="H1379" i="44"/>
  <c r="G4" i="16" s="1" a="1"/>
  <c r="G4" i="16" s="1"/>
  <c r="H1418" i="44"/>
  <c r="H1413" i="44"/>
  <c r="H1377" i="44"/>
  <c r="E4" i="16" s="1" a="1"/>
  <c r="E4" i="16" s="1"/>
  <c r="H1332" i="44"/>
  <c r="H2" i="16" s="1" a="1"/>
  <c r="H2" i="16" s="1"/>
  <c r="N1493" i="44"/>
  <c r="I1481" i="44"/>
  <c r="W1490" i="44"/>
  <c r="X1473" i="44"/>
  <c r="I1488" i="44"/>
  <c r="M1411" i="44"/>
  <c r="M1394" i="44"/>
  <c r="M1383" i="44"/>
  <c r="K4" i="24" s="1" a="1"/>
  <c r="K4" i="24" s="1"/>
  <c r="M1408" i="44"/>
  <c r="M1406" i="44"/>
  <c r="M1353" i="44"/>
  <c r="E3" i="24" s="1" a="1"/>
  <c r="E3" i="24" s="1"/>
  <c r="M1345" i="44"/>
  <c r="U2" i="24" s="1" a="1"/>
  <c r="U2" i="24" s="1"/>
  <c r="M1410" i="44"/>
  <c r="M1402" i="44"/>
  <c r="M1389" i="44"/>
  <c r="M1385" i="44"/>
  <c r="M4" i="24" s="1" a="1"/>
  <c r="M4" i="24" s="1"/>
  <c r="M1414" i="44"/>
  <c r="M1397" i="44"/>
  <c r="M1348" i="44"/>
  <c r="X2" i="24" s="1" a="1"/>
  <c r="X2" i="24" s="1"/>
  <c r="M1375" i="44"/>
  <c r="C4" i="24" s="1" a="1"/>
  <c r="C4" i="24" s="1"/>
  <c r="M1403" i="44"/>
  <c r="M1377" i="44"/>
  <c r="E4" i="24" s="1" a="1"/>
  <c r="E4" i="24" s="1"/>
  <c r="M1416" i="44"/>
  <c r="M1340" i="44"/>
  <c r="P2" i="24" s="1" a="1"/>
  <c r="P2" i="24" s="1"/>
  <c r="M1331" i="44"/>
  <c r="G2" i="24" s="1" a="1"/>
  <c r="G2" i="24" s="1"/>
  <c r="M1378" i="44"/>
  <c r="F4" i="24" s="1" a="1"/>
  <c r="F4" i="24" s="1"/>
  <c r="M1343" i="44"/>
  <c r="S2" i="24" s="1" a="1"/>
  <c r="S2" i="24" s="1"/>
  <c r="M1341" i="44"/>
  <c r="Q2" i="24" s="1" a="1"/>
  <c r="Q2" i="24" s="1"/>
  <c r="M1339" i="44"/>
  <c r="O2" i="24" s="1" a="1"/>
  <c r="O2" i="24" s="1"/>
  <c r="M1332" i="44"/>
  <c r="H2" i="24" s="1" a="1"/>
  <c r="H2" i="24" s="1"/>
  <c r="M1412" i="44"/>
  <c r="M1372" i="44"/>
  <c r="X3" i="24" s="1" a="1"/>
  <c r="X3" i="24" s="1"/>
  <c r="M1329" i="44"/>
  <c r="E2" i="24" s="1" a="1"/>
  <c r="E2" i="24" s="1"/>
  <c r="M1327" i="44"/>
  <c r="C2" i="24" s="1" a="1"/>
  <c r="C2" i="24" s="1"/>
  <c r="M1326" i="44"/>
  <c r="B2" i="24" s="1" a="1"/>
  <c r="B2" i="24" s="1"/>
  <c r="M1349" i="44"/>
  <c r="Y2" i="24" s="1" a="1"/>
  <c r="Y2" i="24" s="1"/>
  <c r="M1347" i="44"/>
  <c r="W2" i="24" s="1" a="1"/>
  <c r="W2" i="24" s="1"/>
  <c r="M1344" i="44"/>
  <c r="T2" i="24" s="1" a="1"/>
  <c r="T2" i="24" s="1"/>
  <c r="M1328" i="44"/>
  <c r="D2" i="24" s="1" a="1"/>
  <c r="D2" i="24" s="1"/>
  <c r="M1342" i="44"/>
  <c r="R2" i="24" s="1" a="1"/>
  <c r="R2" i="24" s="1"/>
  <c r="M1335" i="44"/>
  <c r="K2" i="24" s="1" a="1"/>
  <c r="K2" i="24" s="1"/>
  <c r="M1418" i="44"/>
  <c r="M1358" i="44"/>
  <c r="J3" i="24" s="1" a="1"/>
  <c r="J3" i="24" s="1"/>
  <c r="M1419" i="44"/>
  <c r="M1399" i="44"/>
  <c r="M1405" i="44"/>
  <c r="M1413" i="44"/>
  <c r="M1421" i="44"/>
  <c r="M1396" i="44"/>
  <c r="M1388" i="44"/>
  <c r="M1395" i="44"/>
  <c r="M1391" i="44"/>
  <c r="M1355" i="44"/>
  <c r="G3" i="24" s="1" a="1"/>
  <c r="G3" i="24" s="1"/>
  <c r="M1365" i="44"/>
  <c r="Q3" i="24" s="1" a="1"/>
  <c r="Q3" i="24" s="1"/>
  <c r="M1374" i="44"/>
  <c r="B4" i="24" s="1" a="1"/>
  <c r="B4" i="24" s="1"/>
  <c r="M1354" i="44"/>
  <c r="F3" i="24" s="1" a="1"/>
  <c r="F3" i="24" s="1"/>
  <c r="M1370" i="44"/>
  <c r="V3" i="24" s="1" a="1"/>
  <c r="V3" i="24" s="1"/>
  <c r="M1368" i="44"/>
  <c r="T3" i="24" s="1" a="1"/>
  <c r="T3" i="24" s="1"/>
  <c r="M1373" i="44"/>
  <c r="Y3" i="24" s="1" a="1"/>
  <c r="Y3" i="24" s="1"/>
  <c r="M1351" i="44"/>
  <c r="C3" i="24" s="1" a="1"/>
  <c r="C3" i="24" s="1"/>
  <c r="M1346" i="44"/>
  <c r="V2" i="24" s="1" a="1"/>
  <c r="V2" i="24" s="1"/>
  <c r="M1352" i="44"/>
  <c r="D3" i="24" s="1" a="1"/>
  <c r="D3" i="24" s="1"/>
  <c r="M1366" i="44"/>
  <c r="R3" i="24" s="1" a="1"/>
  <c r="R3" i="24" s="1"/>
  <c r="M1359" i="44"/>
  <c r="K3" i="24" s="1" a="1"/>
  <c r="K3" i="24" s="1"/>
  <c r="M1337" i="44"/>
  <c r="M2" i="24" s="1" a="1"/>
  <c r="M2" i="24" s="1"/>
  <c r="M1334" i="44"/>
  <c r="J2" i="24" s="1" a="1"/>
  <c r="J2" i="24" s="1"/>
  <c r="M1333" i="44"/>
  <c r="I2" i="24" s="1" a="1"/>
  <c r="I2" i="24" s="1"/>
  <c r="M1330" i="44"/>
  <c r="F2" i="24" s="1" a="1"/>
  <c r="F2" i="24" s="1"/>
  <c r="M1338" i="44"/>
  <c r="N2" i="24" s="1" a="1"/>
  <c r="N2" i="24" s="1"/>
  <c r="M1398" i="44"/>
  <c r="M1404" i="44"/>
  <c r="M1417" i="44"/>
  <c r="M1415" i="44"/>
  <c r="M1401" i="44"/>
  <c r="M1420" i="44"/>
  <c r="M1400" i="44"/>
  <c r="M1381" i="44"/>
  <c r="I4" i="24" s="1" a="1"/>
  <c r="I4" i="24" s="1"/>
  <c r="M1392" i="44"/>
  <c r="M1384" i="44"/>
  <c r="L4" i="24" s="1" a="1"/>
  <c r="L4" i="24" s="1"/>
  <c r="M1393" i="44"/>
  <c r="M1376" i="44"/>
  <c r="D4" i="24" s="1" a="1"/>
  <c r="D4" i="24" s="1"/>
  <c r="M1382" i="44"/>
  <c r="J4" i="24" s="1" a="1"/>
  <c r="J4" i="24" s="1"/>
  <c r="M1379" i="44"/>
  <c r="G4" i="24" s="1" a="1"/>
  <c r="G4" i="24" s="1"/>
  <c r="M1357" i="44"/>
  <c r="I3" i="24" s="1" a="1"/>
  <c r="I3" i="24" s="1"/>
  <c r="M1350" i="44"/>
  <c r="B3" i="24" s="1" a="1"/>
  <c r="B3" i="24" s="1"/>
  <c r="M1361" i="44"/>
  <c r="M3" i="24" s="1" a="1"/>
  <c r="M3" i="24" s="1"/>
  <c r="M1362" i="44"/>
  <c r="N3" i="24" s="1" a="1"/>
  <c r="N3" i="24" s="1"/>
  <c r="M1363" i="44"/>
  <c r="O3" i="24" s="1" a="1"/>
  <c r="O3" i="24" s="1"/>
  <c r="M1387" i="44"/>
  <c r="M1369" i="44"/>
  <c r="U3" i="24" s="1" a="1"/>
  <c r="U3" i="24" s="1"/>
  <c r="M1336" i="44"/>
  <c r="L2" i="24" s="1" a="1"/>
  <c r="L2" i="24" s="1"/>
  <c r="M1380" i="44"/>
  <c r="H4" i="24" s="1" a="1"/>
  <c r="H4" i="24" s="1"/>
  <c r="M1390" i="44"/>
  <c r="M1367" i="44"/>
  <c r="S3" i="24" s="1" a="1"/>
  <c r="S3" i="24" s="1"/>
  <c r="M1371" i="44"/>
  <c r="W3" i="24" s="1" a="1"/>
  <c r="W3" i="24" s="1"/>
  <c r="M1364" i="44"/>
  <c r="P3" i="24" s="1" a="1"/>
  <c r="P3" i="24" s="1"/>
  <c r="M1409" i="44"/>
  <c r="M1407" i="44"/>
  <c r="M1386" i="44"/>
  <c r="M1356" i="44"/>
  <c r="H3" i="24" s="1" a="1"/>
  <c r="H3" i="24" s="1"/>
  <c r="M1360" i="44"/>
  <c r="L3" i="24" s="1" a="1"/>
  <c r="L3" i="24" s="1"/>
  <c r="O1331" i="44"/>
  <c r="G2" i="26" s="1" a="1"/>
  <c r="G2" i="26" s="1"/>
  <c r="O1340" i="44"/>
  <c r="P2" i="26" s="1" a="1"/>
  <c r="P2" i="26" s="1"/>
  <c r="O1353" i="44"/>
  <c r="E3" i="26" s="1" a="1"/>
  <c r="E3" i="26" s="1"/>
  <c r="O1360" i="44"/>
  <c r="L3" i="26" s="1" a="1"/>
  <c r="L3" i="26" s="1"/>
  <c r="O1374" i="44"/>
  <c r="B4" i="26" s="1" a="1"/>
  <c r="B4" i="26" s="1"/>
  <c r="O1376" i="44"/>
  <c r="O1348" i="44"/>
  <c r="X2" i="26" s="1" a="1"/>
  <c r="X2" i="26" s="1"/>
  <c r="O1357" i="44"/>
  <c r="I3" i="26" s="1" a="1"/>
  <c r="I3" i="26" s="1"/>
  <c r="O1356" i="44"/>
  <c r="H3" i="26" s="1" a="1"/>
  <c r="H3" i="26" s="1"/>
  <c r="O1364" i="44"/>
  <c r="P3" i="26" s="1" a="1"/>
  <c r="P3" i="26" s="1"/>
  <c r="O1385" i="44"/>
  <c r="O1377" i="44"/>
  <c r="O1386" i="44"/>
  <c r="O1375" i="44"/>
  <c r="C4" i="26" s="1" a="1"/>
  <c r="C4" i="26" s="1"/>
  <c r="O1389" i="44"/>
  <c r="O1397" i="44"/>
  <c r="O1378" i="44"/>
  <c r="O1406" i="44"/>
  <c r="O1402" i="44"/>
  <c r="O1414" i="44"/>
  <c r="O1403" i="44"/>
  <c r="O1408" i="44"/>
  <c r="O1416" i="44"/>
  <c r="O1410" i="44"/>
  <c r="O1367" i="44"/>
  <c r="S3" i="26" s="1" a="1"/>
  <c r="S3" i="26" s="1"/>
  <c r="O1361" i="44"/>
  <c r="M3" i="26" s="1" a="1"/>
  <c r="M3" i="26" s="1"/>
  <c r="O1382" i="44"/>
  <c r="O1365" i="44"/>
  <c r="Q3" i="26" s="1" a="1"/>
  <c r="Q3" i="26" s="1"/>
  <c r="O1343" i="44"/>
  <c r="S2" i="26" s="1" a="1"/>
  <c r="S2" i="26" s="1"/>
  <c r="O1412" i="44"/>
  <c r="O1332" i="44"/>
  <c r="H2" i="26" s="1" a="1"/>
  <c r="H2" i="26" s="1"/>
  <c r="O1390" i="44"/>
  <c r="O1349" i="44"/>
  <c r="Y2" i="26" s="1" a="1"/>
  <c r="Y2" i="26" s="1"/>
  <c r="O1346" i="44"/>
  <c r="V2" i="26" s="1" a="1"/>
  <c r="V2" i="26" s="1"/>
  <c r="O1327" i="44"/>
  <c r="C2" i="26" s="1" a="1"/>
  <c r="C2" i="26" s="1"/>
  <c r="O1381" i="44"/>
  <c r="O1388" i="44"/>
  <c r="O1411" i="44"/>
  <c r="O1345" i="44"/>
  <c r="U2" i="26" s="1" a="1"/>
  <c r="U2" i="26" s="1"/>
  <c r="O1368" i="44"/>
  <c r="T3" i="26" s="1" a="1"/>
  <c r="T3" i="26" s="1"/>
  <c r="O1409" i="44"/>
  <c r="O1387" i="44"/>
  <c r="O1336" i="44"/>
  <c r="L2" i="26" s="1" a="1"/>
  <c r="L2" i="26" s="1"/>
  <c r="O1395" i="44"/>
  <c r="O1328" i="44"/>
  <c r="D2" i="26" s="1" a="1"/>
  <c r="D2" i="26" s="1"/>
  <c r="O1398" i="44"/>
  <c r="O1370" i="44"/>
  <c r="V3" i="26" s="1" a="1"/>
  <c r="V3" i="26" s="1"/>
  <c r="O1372" i="44"/>
  <c r="X3" i="26" s="1" a="1"/>
  <c r="X3" i="26" s="1"/>
  <c r="O1417" i="44"/>
  <c r="O1393" i="44"/>
  <c r="O1337" i="44"/>
  <c r="M2" i="26" s="1" a="1"/>
  <c r="M2" i="26" s="1"/>
  <c r="O1351" i="44"/>
  <c r="C3" i="26" s="1" a="1"/>
  <c r="C3" i="26" s="1"/>
  <c r="O1373" i="44"/>
  <c r="Y3" i="26" s="1" a="1"/>
  <c r="Y3" i="26" s="1"/>
  <c r="O1405" i="44"/>
  <c r="O1380" i="44"/>
  <c r="O1329" i="44"/>
  <c r="E2" i="26" s="1" a="1"/>
  <c r="E2" i="26" s="1"/>
  <c r="O1391" i="44"/>
  <c r="O1396" i="44"/>
  <c r="O1330" i="44"/>
  <c r="F2" i="26" s="1" a="1"/>
  <c r="F2" i="26" s="1"/>
  <c r="O1354" i="44"/>
  <c r="F3" i="26" s="1" a="1"/>
  <c r="F3" i="26" s="1"/>
  <c r="O1415" i="44"/>
  <c r="O1394" i="44"/>
  <c r="O1358" i="44"/>
  <c r="J3" i="26" s="1" a="1"/>
  <c r="J3" i="26" s="1"/>
  <c r="O1369" i="44"/>
  <c r="U3" i="26" s="1" a="1"/>
  <c r="U3" i="26" s="1"/>
  <c r="O1392" i="44"/>
  <c r="O1338" i="44"/>
  <c r="N2" i="26" s="1" a="1"/>
  <c r="N2" i="26" s="1"/>
  <c r="O1352" i="44"/>
  <c r="D3" i="26" s="1" a="1"/>
  <c r="D3" i="26" s="1"/>
  <c r="O1413" i="44"/>
  <c r="O1404" i="44"/>
  <c r="O1383" i="44"/>
  <c r="O1347" i="44"/>
  <c r="W2" i="26" s="1" a="1"/>
  <c r="W2" i="26" s="1"/>
  <c r="O1359" i="44"/>
  <c r="K3" i="26" s="1" a="1"/>
  <c r="K3" i="26" s="1"/>
  <c r="O1366" i="44"/>
  <c r="R3" i="26" s="1" a="1"/>
  <c r="R3" i="26" s="1"/>
  <c r="O1371" i="44"/>
  <c r="W3" i="26" s="1" a="1"/>
  <c r="W3" i="26" s="1"/>
  <c r="O1350" i="44"/>
  <c r="B3" i="26" s="1" a="1"/>
  <c r="B3" i="26" s="1"/>
  <c r="O1344" i="44"/>
  <c r="T2" i="26" s="1" a="1"/>
  <c r="T2" i="26" s="1"/>
  <c r="O1339" i="44"/>
  <c r="O2" i="26" s="1" a="1"/>
  <c r="O2" i="26" s="1"/>
  <c r="O1418" i="44"/>
  <c r="O1420" i="44"/>
  <c r="O1334" i="44"/>
  <c r="J2" i="26" s="1" a="1"/>
  <c r="J2" i="26" s="1"/>
  <c r="O1333" i="44"/>
  <c r="I2" i="26" s="1" a="1"/>
  <c r="I2" i="26" s="1"/>
  <c r="O1399" i="44"/>
  <c r="O1384" i="44"/>
  <c r="O1419" i="44"/>
  <c r="O1400" i="44"/>
  <c r="O1362" i="44"/>
  <c r="N3" i="26" s="1" a="1"/>
  <c r="N3" i="26" s="1"/>
  <c r="O1335" i="44"/>
  <c r="K2" i="26" s="1" a="1"/>
  <c r="K2" i="26" s="1"/>
  <c r="O1355" i="44"/>
  <c r="G3" i="26" s="1" a="1"/>
  <c r="G3" i="26" s="1"/>
  <c r="O1421" i="44"/>
  <c r="O1341" i="44"/>
  <c r="Q2" i="26" s="1" a="1"/>
  <c r="Q2" i="26" s="1"/>
  <c r="O1407" i="44"/>
  <c r="O1342" i="44"/>
  <c r="R2" i="26" s="1" a="1"/>
  <c r="R2" i="26" s="1"/>
  <c r="O1379" i="44"/>
  <c r="O1401" i="44"/>
  <c r="O1363" i="44"/>
  <c r="O3" i="26" s="1" a="1"/>
  <c r="O3" i="26" s="1"/>
  <c r="O1326" i="44"/>
  <c r="B2" i="26" s="1" a="1"/>
  <c r="B2" i="26" s="1"/>
  <c r="G2" i="34" a="1"/>
  <c r="G2" i="34" s="1"/>
  <c r="P2" i="34" a="1"/>
  <c r="P2" i="34" s="1"/>
  <c r="J2" i="34" a="1"/>
  <c r="J2" i="34" s="1"/>
  <c r="O2" i="34" a="1"/>
  <c r="O2" i="34" s="1"/>
  <c r="I2" i="34" a="1"/>
  <c r="I2" i="34" s="1"/>
  <c r="H2" i="34" a="1"/>
  <c r="H2" i="34" s="1"/>
  <c r="K2" i="34" a="1"/>
  <c r="K2" i="34" s="1"/>
  <c r="L2" i="34" a="1"/>
  <c r="L2" i="34" s="1"/>
  <c r="N2" i="34" a="1"/>
  <c r="N2" i="34" s="1"/>
  <c r="L2" i="46"/>
  <c r="L3" i="46"/>
  <c r="G3" i="46"/>
  <c r="G4" i="46"/>
  <c r="G2" i="46"/>
  <c r="N3" i="46"/>
  <c r="N2" i="46"/>
  <c r="H1475" i="44" l="1"/>
  <c r="M1472" i="44"/>
  <c r="H1486" i="44"/>
  <c r="H1478" i="44"/>
  <c r="H1487" i="44"/>
  <c r="H1477" i="44"/>
  <c r="O1482" i="44"/>
  <c r="O1493" i="44"/>
  <c r="M1474" i="44"/>
  <c r="O1477" i="44"/>
  <c r="M1494" i="44"/>
  <c r="O1474" i="44"/>
  <c r="O1483" i="44"/>
  <c r="M1484" i="44"/>
  <c r="H1474" i="44"/>
  <c r="M1475" i="44"/>
  <c r="H1483" i="44"/>
  <c r="M1477" i="44"/>
  <c r="H1482" i="44"/>
  <c r="O1479" i="44"/>
  <c r="M1473" i="44"/>
  <c r="O1492" i="44"/>
  <c r="M1491" i="44"/>
  <c r="O1487" i="44"/>
  <c r="O1494" i="44"/>
  <c r="H1490" i="44"/>
  <c r="H1493" i="44"/>
  <c r="M1479" i="44"/>
  <c r="O1481" i="44"/>
  <c r="M1478" i="44"/>
  <c r="O1476" i="44"/>
  <c r="M1490" i="44"/>
  <c r="H1481" i="44"/>
  <c r="O1471" i="44"/>
  <c r="M1487" i="44"/>
  <c r="H1491" i="44"/>
  <c r="O1489" i="44"/>
  <c r="O1480" i="44"/>
  <c r="M1489" i="44"/>
  <c r="O1491" i="44"/>
  <c r="M1480" i="44"/>
  <c r="M1482" i="44"/>
  <c r="O1486" i="44"/>
  <c r="M1486" i="44"/>
  <c r="H1494" i="44"/>
  <c r="O1478" i="44"/>
  <c r="M1492" i="44"/>
  <c r="M1493" i="44"/>
  <c r="H1480" i="44"/>
  <c r="O1473" i="44"/>
  <c r="M1481" i="44"/>
  <c r="M1488" i="44"/>
  <c r="H1476" i="44"/>
  <c r="O1490" i="44"/>
  <c r="H1472" i="44"/>
  <c r="O1475" i="44"/>
  <c r="M1483" i="44"/>
  <c r="O1485" i="44"/>
  <c r="M1485" i="44"/>
  <c r="O1472" i="44"/>
  <c r="M1471" i="44"/>
  <c r="O1484" i="44"/>
  <c r="M1476" i="44"/>
  <c r="O1488" i="44"/>
  <c r="L2" i="33" a="1"/>
  <c r="L2" i="33" s="1"/>
  <c r="M2" i="33" a="1"/>
  <c r="M2" i="33" s="1"/>
  <c r="N2" i="33" a="1"/>
  <c r="N2" i="33" s="1"/>
  <c r="Q2" i="33" a="1"/>
  <c r="Q2" i="33" s="1"/>
  <c r="M2" i="34" a="1"/>
  <c r="M2" i="34" s="1"/>
  <c r="S2" i="33" a="1"/>
  <c r="S2" i="33" s="1"/>
  <c r="P2" i="33" a="1"/>
  <c r="P2" i="33" s="1"/>
  <c r="T2" i="33" a="1"/>
  <c r="T2" i="33" s="1"/>
  <c r="O2" i="33" a="1"/>
  <c r="O2" i="33" s="1"/>
  <c r="U2" i="33" a="1"/>
  <c r="U2" i="33" s="1"/>
  <c r="Q2" i="34" l="1" a="1"/>
  <c r="Q2" i="34" s="1"/>
  <c r="Q2" i="10" a="1"/>
  <c r="Q2" i="10" s="1"/>
  <c r="Y2" i="10" a="1"/>
  <c r="Y2" i="10" s="1"/>
  <c r="U2" i="10" a="1"/>
  <c r="U2" i="10" s="1"/>
  <c r="R2" i="33" a="1"/>
  <c r="R2" i="33" s="1"/>
  <c r="V2" i="10" a="1"/>
  <c r="V2" i="10" s="1"/>
  <c r="B3" i="10" a="1"/>
  <c r="B3" i="10" s="1"/>
  <c r="S2" i="10" a="1"/>
  <c r="S2" i="10" s="1"/>
  <c r="X2" i="10" a="1"/>
  <c r="X2" i="10" s="1"/>
  <c r="T2" i="10" a="1"/>
  <c r="T2" i="10" s="1"/>
  <c r="R2" i="10" a="1"/>
  <c r="R2" i="10" s="1"/>
  <c r="V2" i="32" l="1" a="1"/>
  <c r="V2" i="32" s="1"/>
  <c r="V2" i="33" a="1"/>
  <c r="V2" i="33" s="1"/>
  <c r="W2" i="32" a="1"/>
  <c r="W2" i="32" s="1"/>
  <c r="X2" i="32" a="1"/>
  <c r="X2" i="32" s="1"/>
  <c r="S2" i="34" a="1"/>
  <c r="S2" i="34" s="1"/>
  <c r="U2" i="34" a="1"/>
  <c r="U2" i="34" s="1"/>
  <c r="G3" i="32" a="1"/>
  <c r="G3" i="32" s="1"/>
  <c r="C3" i="32" a="1"/>
  <c r="C3" i="32" s="1"/>
  <c r="W2" i="10" a="1"/>
  <c r="W2" i="10" s="1"/>
  <c r="Y2" i="32" a="1"/>
  <c r="Y2" i="32" s="1"/>
  <c r="T2" i="34" a="1"/>
  <c r="T2" i="34" s="1"/>
  <c r="R2" i="34" a="1"/>
  <c r="R2" i="34" s="1"/>
  <c r="B3" i="32" a="1"/>
  <c r="B3" i="32" s="1"/>
  <c r="V2" i="34" a="1"/>
  <c r="V2" i="34" s="1"/>
  <c r="F3" i="32" a="1"/>
  <c r="F3" i="32" s="1"/>
  <c r="E3" i="32" a="1"/>
  <c r="E3" i="32" s="1"/>
  <c r="U2" i="46"/>
  <c r="T2" i="46"/>
  <c r="C3" i="10" l="1" a="1"/>
  <c r="C3" i="10" s="1"/>
  <c r="C3" i="31" a="1"/>
  <c r="C3" i="31" s="1"/>
  <c r="W2" i="33" a="1"/>
  <c r="W2" i="33" s="1"/>
  <c r="L3" i="31" a="1"/>
  <c r="L3" i="31" s="1"/>
  <c r="B3" i="33" a="1"/>
  <c r="B3" i="33" s="1"/>
  <c r="C3" i="34" a="1"/>
  <c r="C3" i="34" s="1"/>
  <c r="X2" i="33" a="1"/>
  <c r="X2" i="33" s="1"/>
  <c r="Y2" i="33" a="1"/>
  <c r="Y2" i="33" s="1"/>
  <c r="J3" i="31" a="1"/>
  <c r="J3" i="31" s="1"/>
  <c r="E3" i="31" a="1"/>
  <c r="E3" i="31" s="1"/>
  <c r="D3" i="31" a="1"/>
  <c r="D3" i="31" s="1"/>
  <c r="F3" i="31" a="1"/>
  <c r="F3" i="31" s="1"/>
  <c r="X2" i="34" a="1"/>
  <c r="X2" i="34" s="1"/>
  <c r="K3" i="31" a="1"/>
  <c r="K3" i="31" s="1"/>
  <c r="C3" i="33" a="1"/>
  <c r="C3" i="33" s="1"/>
  <c r="D3" i="32" a="1"/>
  <c r="D3" i="32" s="1"/>
  <c r="W2" i="34" a="1"/>
  <c r="W2" i="34" s="1"/>
  <c r="G3" i="31" a="1"/>
  <c r="G3" i="31" s="1"/>
  <c r="H3" i="31" a="1"/>
  <c r="H3" i="31" s="1"/>
  <c r="Y2" i="34" a="1"/>
  <c r="Y2" i="34" s="1"/>
  <c r="W2" i="46"/>
  <c r="V2" i="46"/>
  <c r="H3" i="30" l="1" a="1"/>
  <c r="H3" i="30" s="1"/>
  <c r="H3" i="32" a="1"/>
  <c r="H3" i="32" s="1"/>
  <c r="F3" i="33" a="1"/>
  <c r="F3" i="33" s="1"/>
  <c r="M3" i="30" a="1"/>
  <c r="M3" i="30" s="1"/>
  <c r="L3" i="30" a="1"/>
  <c r="L3" i="30" s="1"/>
  <c r="D3" i="33" a="1"/>
  <c r="D3" i="33" s="1"/>
  <c r="I3" i="31" a="1"/>
  <c r="I3" i="31" s="1"/>
  <c r="H3" i="10" a="1"/>
  <c r="H3" i="10" s="1"/>
  <c r="P3" i="30" a="1"/>
  <c r="P3" i="30" s="1"/>
  <c r="E3" i="33" a="1"/>
  <c r="E3" i="33" s="1"/>
  <c r="K3" i="30" a="1"/>
  <c r="K3" i="30" s="1"/>
  <c r="I3" i="30" a="1"/>
  <c r="I3" i="30" s="1"/>
  <c r="F3" i="34" a="1"/>
  <c r="F3" i="34" s="1"/>
  <c r="J3" i="30" a="1"/>
  <c r="J3" i="30" s="1"/>
  <c r="O3" i="30" a="1"/>
  <c r="O3" i="30" s="1"/>
  <c r="B3" i="34" a="1"/>
  <c r="B3" i="34" s="1"/>
  <c r="E3" i="34" a="1"/>
  <c r="E3" i="34" s="1"/>
  <c r="F3" i="10" a="1"/>
  <c r="F3" i="10" s="1"/>
  <c r="E3" i="10" a="1"/>
  <c r="E3" i="10" s="1"/>
  <c r="H3" i="33" a="1"/>
  <c r="H3" i="33" s="1"/>
  <c r="G3" i="10" a="1"/>
  <c r="G3" i="10" s="1"/>
  <c r="Q3" i="30" a="1"/>
  <c r="Q3" i="30" s="1"/>
  <c r="D3" i="10" a="1"/>
  <c r="D3" i="10" s="1"/>
  <c r="M3" i="31" l="1" a="1"/>
  <c r="M3" i="31" s="1"/>
  <c r="M3" i="29" a="1"/>
  <c r="M3" i="29" s="1"/>
  <c r="I3" i="32" a="1"/>
  <c r="I3" i="32" s="1"/>
  <c r="V3" i="29" a="1"/>
  <c r="V3" i="29" s="1"/>
  <c r="L3" i="32" a="1"/>
  <c r="L3" i="32" s="1"/>
  <c r="M3" i="10" a="1"/>
  <c r="M3" i="10" s="1"/>
  <c r="J3" i="32" a="1"/>
  <c r="J3" i="32" s="1"/>
  <c r="K3" i="32" a="1"/>
  <c r="K3" i="32" s="1"/>
  <c r="J3" i="33" a="1"/>
  <c r="J3" i="33" s="1"/>
  <c r="G3" i="33" a="1"/>
  <c r="G3" i="33" s="1"/>
  <c r="T3" i="29" a="1"/>
  <c r="T3" i="29" s="1"/>
  <c r="O3" i="29" a="1"/>
  <c r="O3" i="29" s="1"/>
  <c r="J3" i="34" a="1"/>
  <c r="J3" i="34" s="1"/>
  <c r="D3" i="34" a="1"/>
  <c r="D3" i="34" s="1"/>
  <c r="K3" i="33" a="1"/>
  <c r="K3" i="33" s="1"/>
  <c r="N3" i="29" a="1"/>
  <c r="N3" i="29" s="1"/>
  <c r="I3" i="34" a="1"/>
  <c r="I3" i="34" s="1"/>
  <c r="P3" i="29" a="1"/>
  <c r="P3" i="29" s="1"/>
  <c r="K3" i="34" a="1"/>
  <c r="K3" i="34" s="1"/>
  <c r="J3" i="10" a="1"/>
  <c r="J3" i="10" s="1"/>
  <c r="U3" i="29" a="1"/>
  <c r="U3" i="29" s="1"/>
  <c r="M3" i="32" a="1"/>
  <c r="M3" i="32" s="1"/>
  <c r="G3" i="34" a="1"/>
  <c r="G3" i="34" s="1"/>
  <c r="N3" i="30" a="1"/>
  <c r="N3" i="30" s="1"/>
  <c r="H3" i="34" a="1"/>
  <c r="H3" i="34" s="1"/>
  <c r="I3" i="10" a="1"/>
  <c r="I3" i="10" s="1"/>
  <c r="Q3" i="29" a="1"/>
  <c r="Q3" i="29" s="1"/>
  <c r="L3" i="34" a="1"/>
  <c r="L3" i="34" s="1"/>
  <c r="R3" i="29" a="1"/>
  <c r="R3" i="29" s="1"/>
  <c r="M3" i="34" a="1"/>
  <c r="M3" i="34" s="1"/>
  <c r="K3" i="10" a="1"/>
  <c r="K3" i="10" s="1"/>
  <c r="R3" i="28" l="1" a="1"/>
  <c r="R3" i="28" s="1"/>
  <c r="R3" i="30" a="1"/>
  <c r="R3" i="30" s="1"/>
  <c r="P3" i="32" a="1"/>
  <c r="P3" i="32" s="1"/>
  <c r="R3" i="33" a="1"/>
  <c r="R3" i="33" s="1"/>
  <c r="W3" i="28" a="1"/>
  <c r="W3" i="28" s="1"/>
  <c r="R3" i="34" a="1"/>
  <c r="R3" i="34" s="1"/>
  <c r="Q3" i="33" a="1"/>
  <c r="Q3" i="33" s="1"/>
  <c r="V3" i="28" a="1"/>
  <c r="V3" i="28" s="1"/>
  <c r="Q3" i="34" a="1"/>
  <c r="Q3" i="34" s="1"/>
  <c r="N3" i="32" a="1"/>
  <c r="N3" i="32" s="1"/>
  <c r="M3" i="33" a="1"/>
  <c r="M3" i="33" s="1"/>
  <c r="S3" i="29" a="1"/>
  <c r="S3" i="29" s="1"/>
  <c r="L3" i="33" a="1"/>
  <c r="L3" i="33" s="1"/>
  <c r="R3" i="31" a="1"/>
  <c r="R3" i="31" s="1"/>
  <c r="B4" i="28" a="1"/>
  <c r="B4" i="28" s="1"/>
  <c r="O3" i="32" a="1"/>
  <c r="O3" i="32" s="1"/>
  <c r="P3" i="33" a="1"/>
  <c r="P3" i="33" s="1"/>
  <c r="U3" i="28" a="1"/>
  <c r="U3" i="28" s="1"/>
  <c r="P3" i="34" a="1"/>
  <c r="P3" i="34" s="1"/>
  <c r="N3" i="33" a="1"/>
  <c r="N3" i="33" s="1"/>
  <c r="S3" i="28" a="1"/>
  <c r="S3" i="28" s="1"/>
  <c r="N3" i="34" a="1"/>
  <c r="N3" i="34" s="1"/>
  <c r="P3" i="10" a="1"/>
  <c r="P3" i="10" s="1"/>
  <c r="I3" i="33" a="1"/>
  <c r="I3" i="33" s="1"/>
  <c r="O3" i="33" a="1"/>
  <c r="O3" i="33" s="1"/>
  <c r="T3" i="28" a="1"/>
  <c r="T3" i="28" s="1"/>
  <c r="O3" i="34" a="1"/>
  <c r="O3" i="34" s="1"/>
  <c r="Y3" i="28" a="1"/>
  <c r="Y3" i="28" s="1"/>
  <c r="L3" i="10" a="1"/>
  <c r="L3" i="10" s="1"/>
  <c r="O3" i="10" a="1"/>
  <c r="O3" i="10" s="1"/>
  <c r="P3" i="31" a="1"/>
  <c r="P3" i="31" s="1"/>
  <c r="O3" i="31" a="1"/>
  <c r="O3" i="31" s="1"/>
  <c r="R3" i="32" a="1"/>
  <c r="R3" i="32" s="1"/>
  <c r="Q3" i="31" a="1"/>
  <c r="Q3" i="31" s="1"/>
  <c r="C4" i="28" a="1"/>
  <c r="C4" i="28" s="1"/>
  <c r="N3" i="31" a="1"/>
  <c r="N3" i="31" s="1"/>
  <c r="W3" i="11" l="1" a="1"/>
  <c r="W3" i="11" s="1"/>
  <c r="W3" i="29" a="1"/>
  <c r="W3" i="29" s="1"/>
  <c r="S3" i="30" a="1"/>
  <c r="S3" i="30" s="1"/>
  <c r="H4" i="11" a="1"/>
  <c r="H4" i="11" s="1"/>
  <c r="V3" i="30" a="1"/>
  <c r="V3" i="30" s="1"/>
  <c r="W3" i="31" a="1"/>
  <c r="W3" i="31" s="1"/>
  <c r="T3" i="30" a="1"/>
  <c r="T3" i="30" s="1"/>
  <c r="U3" i="30" a="1"/>
  <c r="U3" i="30" s="1"/>
  <c r="T3" i="32" a="1"/>
  <c r="T3" i="32" s="1"/>
  <c r="Q3" i="32" a="1"/>
  <c r="Q3" i="32" s="1"/>
  <c r="F4" i="11" a="1"/>
  <c r="F4" i="11" s="1"/>
  <c r="T3" i="33" a="1"/>
  <c r="T3" i="33" s="1"/>
  <c r="Y3" i="11" a="1"/>
  <c r="Y3" i="11" s="1"/>
  <c r="T3" i="34" a="1"/>
  <c r="T3" i="34" s="1"/>
  <c r="T3" i="10" a="1"/>
  <c r="T3" i="10" s="1"/>
  <c r="N3" i="10" a="1"/>
  <c r="N3" i="10" s="1"/>
  <c r="U3" i="32" a="1"/>
  <c r="U3" i="32" s="1"/>
  <c r="S3" i="33" a="1"/>
  <c r="S3" i="33" s="1"/>
  <c r="X3" i="11" a="1"/>
  <c r="X3" i="11" s="1"/>
  <c r="S3" i="34" a="1"/>
  <c r="S3" i="34" s="1"/>
  <c r="S3" i="10" a="1"/>
  <c r="S3" i="10" s="1"/>
  <c r="U3" i="33" a="1"/>
  <c r="U3" i="33" s="1"/>
  <c r="B4" i="11" a="1"/>
  <c r="B4" i="11" s="1"/>
  <c r="U3" i="34" a="1"/>
  <c r="U3" i="34" s="1"/>
  <c r="U3" i="10" a="1"/>
  <c r="U3" i="10" s="1"/>
  <c r="T3" i="31" a="1"/>
  <c r="T3" i="31" s="1"/>
  <c r="G4" i="11" a="1"/>
  <c r="G4" i="11" s="1"/>
  <c r="W3" i="30" a="1"/>
  <c r="W3" i="30" s="1"/>
  <c r="Q3" i="10" a="1"/>
  <c r="Q3" i="10" s="1"/>
  <c r="X3" i="28" a="1"/>
  <c r="X3" i="28" s="1"/>
  <c r="R3" i="10" a="1"/>
  <c r="R3" i="10" s="1"/>
  <c r="S3" i="31" a="1"/>
  <c r="S3" i="31" s="1"/>
  <c r="V3" i="33" a="1"/>
  <c r="V3" i="33" s="1"/>
  <c r="C4" i="11" a="1"/>
  <c r="C4" i="11" s="1"/>
  <c r="V3" i="34" a="1"/>
  <c r="V3" i="34" s="1"/>
  <c r="V3" i="10" a="1"/>
  <c r="V3" i="10" s="1"/>
  <c r="W3" i="33" a="1"/>
  <c r="W3" i="33" s="1"/>
  <c r="D4" i="11" a="1"/>
  <c r="D4" i="11" s="1"/>
  <c r="W3" i="34" a="1"/>
  <c r="W3" i="34" s="1"/>
  <c r="W3" i="10" a="1"/>
  <c r="W3" i="10" s="1"/>
  <c r="U3" i="31" a="1"/>
  <c r="U3" i="31" s="1"/>
  <c r="P3" i="46"/>
  <c r="O3" i="46"/>
  <c r="D4" i="28" l="1" a="1"/>
  <c r="D4" i="28" s="1"/>
  <c r="D4" i="26" a="1"/>
  <c r="D4" i="26" s="1"/>
  <c r="B4" i="30" a="1"/>
  <c r="B4" i="30" s="1"/>
  <c r="D4" i="32" a="1"/>
  <c r="D4" i="32" s="1"/>
  <c r="D4" i="33" a="1"/>
  <c r="D4" i="33" s="1"/>
  <c r="I4" i="26" a="1"/>
  <c r="I4" i="26" s="1"/>
  <c r="D4" i="34" a="1"/>
  <c r="D4" i="34" s="1"/>
  <c r="D4" i="10" a="1"/>
  <c r="D4" i="10" s="1"/>
  <c r="C4" i="32" a="1"/>
  <c r="C4" i="32" s="1"/>
  <c r="C4" i="33" a="1"/>
  <c r="C4" i="33" s="1"/>
  <c r="H4" i="26" a="1"/>
  <c r="H4" i="26" s="1"/>
  <c r="C4" i="34" a="1"/>
  <c r="C4" i="34" s="1"/>
  <c r="C4" i="10" a="1"/>
  <c r="C4" i="10" s="1"/>
  <c r="X3" i="30" a="1"/>
  <c r="X3" i="30" s="1"/>
  <c r="W3" i="32" a="1"/>
  <c r="W3" i="32" s="1"/>
  <c r="E4" i="11" a="1"/>
  <c r="E4" i="11" s="1"/>
  <c r="V3" i="32" a="1"/>
  <c r="V3" i="32" s="1"/>
  <c r="D4" i="29" a="1"/>
  <c r="D4" i="29" s="1"/>
  <c r="L4" i="26" a="1"/>
  <c r="L4" i="26" s="1"/>
  <c r="Y3" i="30" a="1"/>
  <c r="Y3" i="30" s="1"/>
  <c r="B4" i="32" a="1"/>
  <c r="B4" i="32" s="1"/>
  <c r="B4" i="33" a="1"/>
  <c r="B4" i="33" s="1"/>
  <c r="G4" i="26" a="1"/>
  <c r="G4" i="26" s="1"/>
  <c r="B4" i="34" a="1"/>
  <c r="B4" i="34" s="1"/>
  <c r="B4" i="10" a="1"/>
  <c r="B4" i="10" s="1"/>
  <c r="X3" i="32" a="1"/>
  <c r="X3" i="32" s="1"/>
  <c r="X3" i="33" a="1"/>
  <c r="X3" i="33" s="1"/>
  <c r="E4" i="26" a="1"/>
  <c r="E4" i="26" s="1"/>
  <c r="X3" i="34" a="1"/>
  <c r="X3" i="34" s="1"/>
  <c r="X3" i="10" a="1"/>
  <c r="X3" i="10" s="1"/>
  <c r="B4" i="31" a="1"/>
  <c r="B4" i="31" s="1"/>
  <c r="S3" i="32" a="1"/>
  <c r="S3" i="32" s="1"/>
  <c r="Y3" i="32" a="1"/>
  <c r="Y3" i="32" s="1"/>
  <c r="Y3" i="33" a="1"/>
  <c r="Y3" i="33" s="1"/>
  <c r="F4" i="26" a="1"/>
  <c r="F4" i="26" s="1"/>
  <c r="Y3" i="34" a="1"/>
  <c r="Y3" i="34" s="1"/>
  <c r="Y3" i="10" a="1"/>
  <c r="Y3" i="10" s="1"/>
  <c r="K4" i="26" a="1"/>
  <c r="K4" i="26" s="1"/>
  <c r="V3" i="31" a="1"/>
  <c r="V3" i="31" s="1"/>
  <c r="Y3" i="31" a="1"/>
  <c r="Y3" i="31" s="1"/>
  <c r="B4" i="29" a="1"/>
  <c r="B4" i="29" s="1"/>
  <c r="Y3" i="29" a="1"/>
  <c r="Y3" i="29" s="1"/>
  <c r="D4" i="30" a="1"/>
  <c r="D4" i="30" s="1"/>
  <c r="C4" i="29" a="1"/>
  <c r="C4" i="29" s="1"/>
  <c r="M4" i="26" a="1"/>
  <c r="M4" i="26" s="1"/>
  <c r="X3" i="29" a="1"/>
  <c r="X3" i="29" s="1"/>
  <c r="Q3" i="46"/>
  <c r="W3" i="46"/>
  <c r="V3" i="46"/>
  <c r="R3" i="46"/>
  <c r="T3" i="46"/>
  <c r="U3" i="46"/>
  <c r="I4" i="25" l="1" a="1"/>
  <c r="I4" i="25" s="1"/>
  <c r="I4" i="11" a="1"/>
  <c r="I4" i="11" s="1"/>
  <c r="E4" i="28" a="1"/>
  <c r="E4" i="28" s="1"/>
  <c r="R4" i="25" a="1"/>
  <c r="R4" i="25" s="1"/>
  <c r="H4" i="28" a="1"/>
  <c r="H4" i="28" s="1"/>
  <c r="I4" i="29" a="1"/>
  <c r="I4" i="29" s="1"/>
  <c r="F4" i="28" a="1"/>
  <c r="F4" i="28" s="1"/>
  <c r="G4" i="28" a="1"/>
  <c r="G4" i="28" s="1"/>
  <c r="F4" i="30" a="1"/>
  <c r="F4" i="30" s="1"/>
  <c r="C4" i="30" a="1"/>
  <c r="C4" i="30" s="1"/>
  <c r="P4" i="25" a="1"/>
  <c r="P4" i="25" s="1"/>
  <c r="F4" i="32" a="1"/>
  <c r="F4" i="32" s="1"/>
  <c r="F4" i="33" a="1"/>
  <c r="F4" i="33" s="1"/>
  <c r="K4" i="25" a="1"/>
  <c r="K4" i="25" s="1"/>
  <c r="F4" i="34" a="1"/>
  <c r="F4" i="34" s="1"/>
  <c r="F4" i="10" a="1"/>
  <c r="F4" i="10" s="1"/>
  <c r="F4" i="31" a="1"/>
  <c r="F4" i="31" s="1"/>
  <c r="X3" i="31" a="1"/>
  <c r="X3" i="31" s="1"/>
  <c r="G4" i="30" a="1"/>
  <c r="G4" i="30" s="1"/>
  <c r="E4" i="32" a="1"/>
  <c r="E4" i="32" s="1"/>
  <c r="E4" i="33" a="1"/>
  <c r="E4" i="33" s="1"/>
  <c r="J4" i="25" a="1"/>
  <c r="J4" i="25" s="1"/>
  <c r="E4" i="34" a="1"/>
  <c r="E4" i="34" s="1"/>
  <c r="E4" i="10" a="1"/>
  <c r="E4" i="10" s="1"/>
  <c r="E4" i="31" a="1"/>
  <c r="E4" i="31" s="1"/>
  <c r="G4" i="32" a="1"/>
  <c r="G4" i="32" s="1"/>
  <c r="G4" i="33" a="1"/>
  <c r="G4" i="33" s="1"/>
  <c r="L4" i="25" a="1"/>
  <c r="L4" i="25" s="1"/>
  <c r="G4" i="34" a="1"/>
  <c r="G4" i="34" s="1"/>
  <c r="G4" i="10" a="1"/>
  <c r="G4" i="10" s="1"/>
  <c r="G4" i="31" a="1"/>
  <c r="G4" i="31" s="1"/>
  <c r="F4" i="29" a="1"/>
  <c r="F4" i="29" s="1"/>
  <c r="Q4" i="25" a="1"/>
  <c r="Q4" i="25" s="1"/>
  <c r="I4" i="28" a="1"/>
  <c r="I4" i="28" s="1"/>
  <c r="C4" i="31" a="1"/>
  <c r="C4" i="31" s="1"/>
  <c r="J4" i="26" a="1"/>
  <c r="J4" i="26" s="1"/>
  <c r="D4" i="31" a="1"/>
  <c r="D4" i="31" s="1"/>
  <c r="E4" i="29" a="1"/>
  <c r="E4" i="29" s="1"/>
  <c r="H4" i="32" a="1"/>
  <c r="H4" i="32" s="1"/>
  <c r="H4" i="33" a="1"/>
  <c r="H4" i="33" s="1"/>
  <c r="M4" i="25" a="1"/>
  <c r="M4" i="25" s="1"/>
  <c r="H4" i="34" a="1"/>
  <c r="H4" i="34" s="1"/>
  <c r="H4" i="10" a="1"/>
  <c r="H4" i="10" s="1"/>
  <c r="H4" i="31" a="1"/>
  <c r="H4" i="31" s="1"/>
  <c r="I4" i="32" a="1"/>
  <c r="I4" i="32" s="1"/>
  <c r="I4" i="33" a="1"/>
  <c r="I4" i="33" s="1"/>
  <c r="N4" i="25" a="1"/>
  <c r="N4" i="25" s="1"/>
  <c r="I4" i="34" a="1"/>
  <c r="I4" i="34" s="1"/>
  <c r="I4" i="10" a="1"/>
  <c r="I4" i="10" s="1"/>
  <c r="I4" i="31" a="1"/>
  <c r="I4" i="31" s="1"/>
  <c r="G4" i="29" a="1"/>
  <c r="G4" i="29" s="1"/>
  <c r="S3" i="46"/>
  <c r="N4" i="26" l="1" a="1"/>
  <c r="N4" i="26" s="1"/>
  <c r="N4" i="24" a="1"/>
  <c r="N4" i="24" s="1"/>
  <c r="L4" i="28" a="1"/>
  <c r="L4" i="28" s="1"/>
  <c r="N4" i="30" a="1"/>
  <c r="N4" i="30" s="1"/>
  <c r="N4" i="32" a="1"/>
  <c r="N4" i="32" s="1"/>
  <c r="N4" i="33" a="1"/>
  <c r="N4" i="33" s="1"/>
  <c r="S4" i="24" a="1"/>
  <c r="S4" i="24" s="1"/>
  <c r="N4" i="34" a="1"/>
  <c r="N4" i="34" s="1"/>
  <c r="N4" i="10" a="1"/>
  <c r="N4" i="10" s="1"/>
  <c r="N4" i="31" a="1"/>
  <c r="N4" i="31" s="1"/>
  <c r="M4" i="30" a="1"/>
  <c r="M4" i="30" s="1"/>
  <c r="M4" i="32" a="1"/>
  <c r="M4" i="32" s="1"/>
  <c r="M4" i="33" a="1"/>
  <c r="M4" i="33" s="1"/>
  <c r="R4" i="24" a="1"/>
  <c r="R4" i="24" s="1"/>
  <c r="M4" i="34" a="1"/>
  <c r="M4" i="34" s="1"/>
  <c r="M4" i="10" a="1"/>
  <c r="M4" i="10" s="1"/>
  <c r="M4" i="31" a="1"/>
  <c r="M4" i="31" s="1"/>
  <c r="J4" i="28" a="1"/>
  <c r="J4" i="28" s="1"/>
  <c r="I4" i="30" a="1"/>
  <c r="I4" i="30" s="1"/>
  <c r="O4" i="25" a="1"/>
  <c r="O4" i="25" s="1"/>
  <c r="H4" i="30" a="1"/>
  <c r="H4" i="30" s="1"/>
  <c r="N4" i="11" a="1"/>
  <c r="N4" i="11" s="1"/>
  <c r="V4" i="24" a="1"/>
  <c r="V4" i="24" s="1"/>
  <c r="K4" i="28" a="1"/>
  <c r="K4" i="28" s="1"/>
  <c r="L4" i="30" a="1"/>
  <c r="L4" i="30" s="1"/>
  <c r="L4" i="32" a="1"/>
  <c r="L4" i="32" s="1"/>
  <c r="L4" i="33" a="1"/>
  <c r="L4" i="33" s="1"/>
  <c r="Q4" i="24" a="1"/>
  <c r="Q4" i="24" s="1"/>
  <c r="L4" i="34" a="1"/>
  <c r="L4" i="34" s="1"/>
  <c r="L4" i="10" a="1"/>
  <c r="L4" i="10" s="1"/>
  <c r="L4" i="31" a="1"/>
  <c r="L4" i="31" s="1"/>
  <c r="J4" i="30" a="1"/>
  <c r="J4" i="30" s="1"/>
  <c r="J4" i="32" a="1"/>
  <c r="J4" i="32" s="1"/>
  <c r="J4" i="33" a="1"/>
  <c r="J4" i="33" s="1"/>
  <c r="O4" i="24" a="1"/>
  <c r="O4" i="24" s="1"/>
  <c r="J4" i="34" a="1"/>
  <c r="J4" i="34" s="1"/>
  <c r="J4" i="10" a="1"/>
  <c r="J4" i="10" s="1"/>
  <c r="J4" i="31" a="1"/>
  <c r="J4" i="31" s="1"/>
  <c r="L4" i="29" a="1"/>
  <c r="L4" i="29" s="1"/>
  <c r="E4" i="30" a="1"/>
  <c r="E4" i="30" s="1"/>
  <c r="K4" i="30" a="1"/>
  <c r="K4" i="30" s="1"/>
  <c r="K4" i="32" a="1"/>
  <c r="K4" i="32" s="1"/>
  <c r="K4" i="33" a="1"/>
  <c r="K4" i="33" s="1"/>
  <c r="P4" i="24" a="1"/>
  <c r="P4" i="24" s="1"/>
  <c r="K4" i="34" a="1"/>
  <c r="K4" i="34" s="1"/>
  <c r="K4" i="10" a="1"/>
  <c r="K4" i="10" s="1"/>
  <c r="K4" i="31" a="1"/>
  <c r="K4" i="31" s="1"/>
  <c r="U4" i="24" a="1"/>
  <c r="U4" i="24" s="1"/>
  <c r="H4" i="29" a="1"/>
  <c r="H4" i="29" s="1"/>
  <c r="K4" i="29" a="1"/>
  <c r="K4" i="29" s="1"/>
  <c r="L4" i="11" a="1"/>
  <c r="L4" i="11" s="1"/>
  <c r="K4" i="11" a="1"/>
  <c r="K4" i="11" s="1"/>
  <c r="N4" i="28" a="1"/>
  <c r="N4" i="28" s="1"/>
  <c r="M4" i="11" a="1"/>
  <c r="M4" i="11" s="1"/>
  <c r="W4" i="24" a="1"/>
  <c r="W4" i="24" s="1"/>
  <c r="J4" i="11" a="1"/>
  <c r="J4" i="11" s="1"/>
  <c r="X4" i="22" l="1" a="1"/>
  <c r="X4" i="22" s="1"/>
  <c r="S4" i="25" a="1"/>
  <c r="S4" i="25" s="1"/>
  <c r="O4" i="26" a="1"/>
  <c r="O4" i="26" s="1"/>
  <c r="I5" i="22" a="1"/>
  <c r="I5" i="22" s="1"/>
  <c r="R4" i="26" a="1"/>
  <c r="R4" i="26" s="1"/>
  <c r="S4" i="11" a="1"/>
  <c r="S4" i="11" s="1"/>
  <c r="P4" i="26" a="1"/>
  <c r="P4" i="26" s="1"/>
  <c r="Q4" i="26" a="1"/>
  <c r="Q4" i="26" s="1"/>
  <c r="P4" i="28" a="1"/>
  <c r="P4" i="28" s="1"/>
  <c r="M4" i="28" a="1"/>
  <c r="M4" i="28" s="1"/>
  <c r="G5" i="22" a="1"/>
  <c r="G5" i="22" s="1"/>
  <c r="P4" i="30" a="1"/>
  <c r="P4" i="30" s="1"/>
  <c r="P4" i="32" a="1"/>
  <c r="P4" i="32" s="1"/>
  <c r="P4" i="33" a="1"/>
  <c r="P4" i="33" s="1"/>
  <c r="P4" i="34" a="1"/>
  <c r="P4" i="34" s="1"/>
  <c r="P4" i="10" a="1"/>
  <c r="P4" i="10" s="1"/>
  <c r="P4" i="31" a="1"/>
  <c r="P4" i="31" s="1"/>
  <c r="P4" i="29" a="1"/>
  <c r="P4" i="29" s="1"/>
  <c r="J4" i="29" a="1"/>
  <c r="J4" i="29" s="1"/>
  <c r="Q4" i="28" a="1"/>
  <c r="Q4" i="28" s="1"/>
  <c r="O4" i="30" a="1"/>
  <c r="O4" i="30" s="1"/>
  <c r="O4" i="32" a="1"/>
  <c r="O4" i="32" s="1"/>
  <c r="O4" i="33" a="1"/>
  <c r="O4" i="33" s="1"/>
  <c r="O4" i="34" a="1"/>
  <c r="O4" i="34" s="1"/>
  <c r="O4" i="10" a="1"/>
  <c r="O4" i="10" s="1"/>
  <c r="O4" i="31" a="1"/>
  <c r="O4" i="31" s="1"/>
  <c r="O4" i="29" a="1"/>
  <c r="O4" i="29" s="1"/>
  <c r="Q4" i="30" a="1"/>
  <c r="Q4" i="30" s="1"/>
  <c r="Q4" i="32" a="1"/>
  <c r="Q4" i="32" s="1"/>
  <c r="Q4" i="33" a="1"/>
  <c r="Q4" i="33" s="1"/>
  <c r="Q4" i="34" a="1"/>
  <c r="Q4" i="34" s="1"/>
  <c r="Q4" i="10" a="1"/>
  <c r="Q4" i="10" s="1"/>
  <c r="Q4" i="31" a="1"/>
  <c r="Q4" i="31" s="1"/>
  <c r="Q4" i="29" a="1"/>
  <c r="Q4" i="29" s="1"/>
  <c r="P4" i="11" a="1"/>
  <c r="P4" i="11" s="1"/>
  <c r="H5" i="22" a="1"/>
  <c r="H5" i="22" s="1"/>
  <c r="S4" i="26" a="1"/>
  <c r="S4" i="26" s="1"/>
  <c r="M4" i="29" a="1"/>
  <c r="M4" i="29" s="1"/>
  <c r="T4" i="24" a="1"/>
  <c r="T4" i="24" s="1"/>
  <c r="N4" i="29" a="1"/>
  <c r="N4" i="29" s="1"/>
  <c r="O4" i="11" a="1"/>
  <c r="O4" i="11" s="1"/>
  <c r="R4" i="30" a="1"/>
  <c r="R4" i="30" s="1"/>
  <c r="R4" i="32" a="1"/>
  <c r="R4" i="32" s="1"/>
  <c r="R4" i="33" a="1"/>
  <c r="R4" i="33" s="1"/>
  <c r="R4" i="34" a="1"/>
  <c r="R4" i="34" s="1"/>
  <c r="R4" i="10" a="1"/>
  <c r="R4" i="10" s="1"/>
  <c r="R4" i="31" a="1"/>
  <c r="R4" i="31" s="1"/>
  <c r="R4" i="29" a="1"/>
  <c r="R4" i="29" s="1"/>
  <c r="S4" i="30" a="1"/>
  <c r="S4" i="30" s="1"/>
  <c r="S4" i="32" a="1"/>
  <c r="S4" i="32" s="1"/>
  <c r="S4" i="33" a="1"/>
  <c r="S4" i="33" s="1"/>
  <c r="S4" i="34" a="1"/>
  <c r="S4" i="34" s="1"/>
  <c r="S4" i="10" a="1"/>
  <c r="S4" i="10" s="1"/>
  <c r="S4" i="31" a="1"/>
  <c r="S4" i="31" s="1"/>
  <c r="S4" i="29" a="1"/>
  <c r="S4" i="29" s="1"/>
  <c r="Q4" i="11" a="1"/>
  <c r="Q4" i="11" s="1"/>
  <c r="X4" i="24" l="1" a="1"/>
  <c r="X4" i="24" s="1"/>
  <c r="J5" i="8" a="1"/>
  <c r="J5" i="8" s="1"/>
  <c r="V4" i="26" a="1"/>
  <c r="V4" i="26" s="1"/>
  <c r="X4" i="28" a="1"/>
  <c r="X4" i="28" s="1"/>
  <c r="X4" i="30" a="1"/>
  <c r="X4" i="30" s="1"/>
  <c r="X4" i="32" a="1"/>
  <c r="X4" i="32" s="1"/>
  <c r="X4" i="33" a="1"/>
  <c r="X4" i="33" s="1"/>
  <c r="E5" i="22" a="1"/>
  <c r="E5" i="22" s="1"/>
  <c r="X4" i="34" a="1"/>
  <c r="X4" i="34" s="1"/>
  <c r="X4" i="10" a="1"/>
  <c r="X4" i="10" s="1"/>
  <c r="X4" i="31" a="1"/>
  <c r="X4" i="31" s="1"/>
  <c r="X4" i="29" a="1"/>
  <c r="X4" i="29" s="1"/>
  <c r="W4" i="28" a="1"/>
  <c r="W4" i="28" s="1"/>
  <c r="W4" i="30" a="1"/>
  <c r="W4" i="30" s="1"/>
  <c r="W4" i="32" a="1"/>
  <c r="W4" i="32" s="1"/>
  <c r="W4" i="33" a="1"/>
  <c r="W4" i="33" s="1"/>
  <c r="D5" i="22" a="1"/>
  <c r="D5" i="22" s="1"/>
  <c r="W4" i="34" a="1"/>
  <c r="W4" i="34" s="1"/>
  <c r="W4" i="10" a="1"/>
  <c r="W4" i="10" s="1"/>
  <c r="W4" i="31" a="1"/>
  <c r="W4" i="31" s="1"/>
  <c r="W4" i="29" a="1"/>
  <c r="W4" i="29" s="1"/>
  <c r="T4" i="26" a="1"/>
  <c r="T4" i="26" s="1"/>
  <c r="S4" i="28" a="1"/>
  <c r="S4" i="28" s="1"/>
  <c r="F5" i="22" a="1"/>
  <c r="F5" i="22" s="1"/>
  <c r="R4" i="28" a="1"/>
  <c r="R4" i="28" s="1"/>
  <c r="X4" i="25" a="1"/>
  <c r="X4" i="25" s="1"/>
  <c r="R5" i="8" a="1"/>
  <c r="R5" i="8" s="1"/>
  <c r="U4" i="26" a="1"/>
  <c r="U4" i="26" s="1"/>
  <c r="V4" i="28" a="1"/>
  <c r="V4" i="28" s="1"/>
  <c r="V4" i="30" a="1"/>
  <c r="V4" i="30" s="1"/>
  <c r="V4" i="32" a="1"/>
  <c r="V4" i="32" s="1"/>
  <c r="V4" i="33" a="1"/>
  <c r="V4" i="33" s="1"/>
  <c r="C5" i="22" a="1"/>
  <c r="C5" i="22" s="1"/>
  <c r="V4" i="34" a="1"/>
  <c r="V4" i="34" s="1"/>
  <c r="V4" i="10" a="1"/>
  <c r="V4" i="10" s="1"/>
  <c r="V4" i="31" a="1"/>
  <c r="V4" i="31" s="1"/>
  <c r="V4" i="29" a="1"/>
  <c r="V4" i="29" s="1"/>
  <c r="T4" i="28" a="1"/>
  <c r="T4" i="28" s="1"/>
  <c r="T4" i="30" a="1"/>
  <c r="T4" i="30" s="1"/>
  <c r="T4" i="32" a="1"/>
  <c r="T4" i="32" s="1"/>
  <c r="T4" i="33" a="1"/>
  <c r="T4" i="33" s="1"/>
  <c r="Y4" i="22" a="1"/>
  <c r="Y4" i="22" s="1"/>
  <c r="T4" i="34" a="1"/>
  <c r="T4" i="34" s="1"/>
  <c r="T4" i="10" a="1"/>
  <c r="T4" i="10" s="1"/>
  <c r="T4" i="31" a="1"/>
  <c r="T4" i="31" s="1"/>
  <c r="T4" i="29" a="1"/>
  <c r="T4" i="29" s="1"/>
  <c r="V4" i="11" a="1"/>
  <c r="V4" i="11" s="1"/>
  <c r="O4" i="28" a="1"/>
  <c r="O4" i="28" s="1"/>
  <c r="U4" i="28" a="1"/>
  <c r="U4" i="28" s="1"/>
  <c r="U4" i="30" a="1"/>
  <c r="U4" i="30" s="1"/>
  <c r="U4" i="32" a="1"/>
  <c r="U4" i="32" s="1"/>
  <c r="U4" i="33" a="1"/>
  <c r="U4" i="33" s="1"/>
  <c r="B5" i="22" a="1"/>
  <c r="B5" i="22" s="1"/>
  <c r="U4" i="34" a="1"/>
  <c r="U4" i="34" s="1"/>
  <c r="U4" i="10" a="1"/>
  <c r="U4" i="10" s="1"/>
  <c r="U4" i="31" a="1"/>
  <c r="U4" i="31" s="1"/>
  <c r="U4" i="29" a="1"/>
  <c r="U4" i="29" s="1"/>
  <c r="Q5" i="8" a="1"/>
  <c r="Q5" i="8" s="1"/>
  <c r="R4" i="11" a="1"/>
  <c r="R4" i="11" s="1"/>
  <c r="U4" i="11" a="1"/>
  <c r="U4" i="11" s="1"/>
  <c r="V4" i="25" a="1"/>
  <c r="V4" i="25" s="1"/>
  <c r="U4" i="25" a="1"/>
  <c r="U4" i="25" s="1"/>
  <c r="X4" i="26" a="1"/>
  <c r="X4" i="26" s="1"/>
  <c r="W4" i="25" a="1"/>
  <c r="W4" i="25" s="1"/>
  <c r="S5" i="8" a="1"/>
  <c r="S5" i="8" s="1"/>
  <c r="T4" i="25" a="1"/>
  <c r="T4" i="25" s="1"/>
  <c r="J4" i="46"/>
  <c r="O5" i="16" l="1" a="1"/>
  <c r="O5" i="16" s="1"/>
  <c r="J5" i="22" a="1"/>
  <c r="J5" i="22" s="1"/>
  <c r="Y4" i="24" a="1"/>
  <c r="Y4" i="24" s="1"/>
  <c r="X5" i="16" a="1"/>
  <c r="X5" i="16" s="1"/>
  <c r="D5" i="24" a="1"/>
  <c r="D5" i="24" s="1"/>
  <c r="E5" i="25" a="1"/>
  <c r="E5" i="25" s="1"/>
  <c r="B5" i="24" a="1"/>
  <c r="B5" i="24" s="1"/>
  <c r="C5" i="24" a="1"/>
  <c r="C5" i="24" s="1"/>
  <c r="B5" i="26" a="1"/>
  <c r="B5" i="26" s="1"/>
  <c r="W4" i="26" a="1"/>
  <c r="W4" i="26" s="1"/>
  <c r="V5" i="16" a="1"/>
  <c r="V5" i="16" s="1"/>
  <c r="B5" i="28" a="1"/>
  <c r="B5" i="28" s="1"/>
  <c r="B5" i="30" a="1"/>
  <c r="B5" i="30" s="1"/>
  <c r="B5" i="32" a="1"/>
  <c r="B5" i="32" s="1"/>
  <c r="B5" i="33" a="1"/>
  <c r="B5" i="33" s="1"/>
  <c r="B5" i="34" a="1"/>
  <c r="B5" i="34" s="1"/>
  <c r="B5" i="10" a="1"/>
  <c r="B5" i="10" s="1"/>
  <c r="B5" i="31" a="1"/>
  <c r="B5" i="31" s="1"/>
  <c r="B5" i="29" a="1"/>
  <c r="B5" i="29" s="1"/>
  <c r="B5" i="11" a="1"/>
  <c r="B5" i="11" s="1"/>
  <c r="T4" i="11" a="1"/>
  <c r="T4" i="11" s="1"/>
  <c r="C5" i="26" a="1"/>
  <c r="C5" i="26" s="1"/>
  <c r="Y4" i="28" a="1"/>
  <c r="Y4" i="28" s="1"/>
  <c r="Y4" i="30" a="1"/>
  <c r="Y4" i="30" s="1"/>
  <c r="Y4" i="32" a="1"/>
  <c r="Y4" i="32" s="1"/>
  <c r="Y4" i="33" a="1"/>
  <c r="Y4" i="33" s="1"/>
  <c r="Y4" i="34" a="1"/>
  <c r="Y4" i="34" s="1"/>
  <c r="Y4" i="10" a="1"/>
  <c r="Y4" i="10" s="1"/>
  <c r="Y4" i="31" a="1"/>
  <c r="Y4" i="31" s="1"/>
  <c r="Y4" i="29" a="1"/>
  <c r="Y4" i="29" s="1"/>
  <c r="Y4" i="11" a="1"/>
  <c r="Y4" i="11" s="1"/>
  <c r="C5" i="28" a="1"/>
  <c r="C5" i="28" s="1"/>
  <c r="C5" i="30" a="1"/>
  <c r="C5" i="30" s="1"/>
  <c r="C5" i="32" a="1"/>
  <c r="C5" i="32" s="1"/>
  <c r="C5" i="33" a="1"/>
  <c r="C5" i="33" s="1"/>
  <c r="C5" i="34" a="1"/>
  <c r="C5" i="34" s="1"/>
  <c r="C5" i="10" a="1"/>
  <c r="C5" i="10" s="1"/>
  <c r="C5" i="31" a="1"/>
  <c r="C5" i="31" s="1"/>
  <c r="C5" i="29" a="1"/>
  <c r="C5" i="29" s="1"/>
  <c r="C5" i="11" a="1"/>
  <c r="C5" i="11" s="1"/>
  <c r="B5" i="25" a="1"/>
  <c r="B5" i="25" s="1"/>
  <c r="W5" i="16" a="1"/>
  <c r="W5" i="16" s="1"/>
  <c r="E5" i="24" a="1"/>
  <c r="E5" i="24" s="1"/>
  <c r="W4" i="11" a="1"/>
  <c r="W4" i="11" s="1"/>
  <c r="P5" i="8" a="1"/>
  <c r="P5" i="8" s="1"/>
  <c r="X4" i="11" a="1"/>
  <c r="X4" i="11" s="1"/>
  <c r="Y4" i="25" a="1"/>
  <c r="Y4" i="25" s="1"/>
  <c r="D5" i="28" a="1"/>
  <c r="D5" i="28" s="1"/>
  <c r="D5" i="30" a="1"/>
  <c r="D5" i="30" s="1"/>
  <c r="D5" i="32" a="1"/>
  <c r="D5" i="32" s="1"/>
  <c r="D5" i="33" a="1"/>
  <c r="D5" i="33" s="1"/>
  <c r="D5" i="34" a="1"/>
  <c r="D5" i="34" s="1"/>
  <c r="D5" i="10" a="1"/>
  <c r="D5" i="10" s="1"/>
  <c r="D5" i="31" a="1"/>
  <c r="D5" i="31" s="1"/>
  <c r="D5" i="29" a="1"/>
  <c r="D5" i="29" s="1"/>
  <c r="D5" i="11" a="1"/>
  <c r="D5" i="11" s="1"/>
  <c r="E5" i="28" a="1"/>
  <c r="E5" i="28" s="1"/>
  <c r="E5" i="30" a="1"/>
  <c r="E5" i="30" s="1"/>
  <c r="E5" i="32" a="1"/>
  <c r="E5" i="32" s="1"/>
  <c r="E5" i="33" a="1"/>
  <c r="E5" i="33" s="1"/>
  <c r="E5" i="34" a="1"/>
  <c r="E5" i="34" s="1"/>
  <c r="E5" i="10" a="1"/>
  <c r="E5" i="10" s="1"/>
  <c r="E5" i="31" a="1"/>
  <c r="E5" i="31" s="1"/>
  <c r="E5" i="29" a="1"/>
  <c r="E5" i="29" s="1"/>
  <c r="E5" i="11" a="1"/>
  <c r="E5" i="11" s="1"/>
  <c r="C5" i="25" a="1"/>
  <c r="C5" i="25" s="1"/>
  <c r="V4" i="46"/>
  <c r="R4" i="46"/>
  <c r="U4" i="46"/>
  <c r="W4" i="46"/>
  <c r="T4" i="46"/>
  <c r="Q4" i="46"/>
  <c r="M4" i="46"/>
  <c r="L4" i="46"/>
  <c r="O4" i="46"/>
  <c r="S4" i="46"/>
  <c r="P4" i="46"/>
  <c r="T5" i="8" l="1" a="1"/>
  <c r="T5" i="8" s="1"/>
  <c r="T5" i="19" a="1"/>
  <c r="T5" i="19" s="1"/>
  <c r="H5" i="24" a="1"/>
  <c r="H5" i="24" s="1"/>
  <c r="J5" i="26" a="1"/>
  <c r="J5" i="26" s="1"/>
  <c r="J5" i="28" a="1"/>
  <c r="J5" i="28" s="1"/>
  <c r="J5" i="30" a="1"/>
  <c r="J5" i="30" s="1"/>
  <c r="J5" i="32" a="1"/>
  <c r="J5" i="32" s="1"/>
  <c r="J5" i="33" a="1"/>
  <c r="J5" i="33" s="1"/>
  <c r="O5" i="8" a="1"/>
  <c r="O5" i="8" s="1"/>
  <c r="J5" i="34" a="1"/>
  <c r="J5" i="34" s="1"/>
  <c r="J5" i="10" a="1"/>
  <c r="J5" i="10" s="1"/>
  <c r="J5" i="31" a="1"/>
  <c r="J5" i="31" s="1"/>
  <c r="J5" i="29" a="1"/>
  <c r="J5" i="29" s="1"/>
  <c r="J5" i="11" a="1"/>
  <c r="J5" i="11" s="1"/>
  <c r="I5" i="26" a="1"/>
  <c r="I5" i="26" s="1"/>
  <c r="I5" i="28" a="1"/>
  <c r="I5" i="28" s="1"/>
  <c r="I5" i="30" a="1"/>
  <c r="I5" i="30" s="1"/>
  <c r="I5" i="32" a="1"/>
  <c r="I5" i="32" s="1"/>
  <c r="I5" i="33" a="1"/>
  <c r="I5" i="33" s="1"/>
  <c r="N5" i="8" a="1"/>
  <c r="N5" i="8" s="1"/>
  <c r="I5" i="34" a="1"/>
  <c r="I5" i="34" s="1"/>
  <c r="I5" i="10" a="1"/>
  <c r="I5" i="10" s="1"/>
  <c r="I5" i="31" a="1"/>
  <c r="I5" i="31" s="1"/>
  <c r="I5" i="29" a="1"/>
  <c r="I5" i="29" s="1"/>
  <c r="I5" i="11" a="1"/>
  <c r="I5" i="11" s="1"/>
  <c r="F5" i="24" a="1"/>
  <c r="F5" i="24" s="1"/>
  <c r="E5" i="26" a="1"/>
  <c r="E5" i="26" s="1"/>
  <c r="U5" i="16" a="1"/>
  <c r="U5" i="16" s="1"/>
  <c r="D5" i="26" a="1"/>
  <c r="D5" i="26" s="1"/>
  <c r="O5" i="22" a="1"/>
  <c r="O5" i="22" s="1"/>
  <c r="G5" i="24" a="1"/>
  <c r="G5" i="24" s="1"/>
  <c r="H5" i="26" a="1"/>
  <c r="H5" i="26" s="1"/>
  <c r="H5" i="28" a="1"/>
  <c r="H5" i="28" s="1"/>
  <c r="H5" i="30" a="1"/>
  <c r="H5" i="30" s="1"/>
  <c r="H5" i="32" a="1"/>
  <c r="H5" i="32" s="1"/>
  <c r="H5" i="33" a="1"/>
  <c r="H5" i="33" s="1"/>
  <c r="M5" i="8" a="1"/>
  <c r="M5" i="8" s="1"/>
  <c r="H5" i="34" a="1"/>
  <c r="H5" i="34" s="1"/>
  <c r="H5" i="10" a="1"/>
  <c r="H5" i="10" s="1"/>
  <c r="H5" i="31" a="1"/>
  <c r="H5" i="31" s="1"/>
  <c r="H5" i="29" a="1"/>
  <c r="H5" i="29" s="1"/>
  <c r="H5" i="11" a="1"/>
  <c r="H5" i="11" s="1"/>
  <c r="F5" i="26" a="1"/>
  <c r="F5" i="26" s="1"/>
  <c r="F5" i="28" a="1"/>
  <c r="F5" i="28" s="1"/>
  <c r="F5" i="30" a="1"/>
  <c r="F5" i="30" s="1"/>
  <c r="F5" i="32" a="1"/>
  <c r="F5" i="32" s="1"/>
  <c r="F5" i="33" a="1"/>
  <c r="F5" i="33" s="1"/>
  <c r="K5" i="8" a="1"/>
  <c r="K5" i="8" s="1"/>
  <c r="F5" i="34" a="1"/>
  <c r="F5" i="34" s="1"/>
  <c r="F5" i="10" a="1"/>
  <c r="F5" i="10" s="1"/>
  <c r="F5" i="31" a="1"/>
  <c r="F5" i="31" s="1"/>
  <c r="F5" i="29" a="1"/>
  <c r="F5" i="29" s="1"/>
  <c r="F5" i="11" a="1"/>
  <c r="F5" i="11" s="1"/>
  <c r="H5" i="25" a="1"/>
  <c r="H5" i="25" s="1"/>
  <c r="Y4" i="26" a="1"/>
  <c r="Y4" i="26" s="1"/>
  <c r="G5" i="26" a="1"/>
  <c r="G5" i="26" s="1"/>
  <c r="G5" i="28" a="1"/>
  <c r="G5" i="28" s="1"/>
  <c r="G5" i="30" a="1"/>
  <c r="G5" i="30" s="1"/>
  <c r="G5" i="32" a="1"/>
  <c r="G5" i="32" s="1"/>
  <c r="G5" i="33" a="1"/>
  <c r="G5" i="33" s="1"/>
  <c r="L5" i="8" a="1"/>
  <c r="L5" i="8" s="1"/>
  <c r="G5" i="34" a="1"/>
  <c r="G5" i="34" s="1"/>
  <c r="G5" i="10" a="1"/>
  <c r="G5" i="10" s="1"/>
  <c r="G5" i="31" a="1"/>
  <c r="G5" i="31" s="1"/>
  <c r="G5" i="29" a="1"/>
  <c r="G5" i="29" s="1"/>
  <c r="G5" i="11" a="1"/>
  <c r="G5" i="11" s="1"/>
  <c r="D5" i="25" a="1"/>
  <c r="D5" i="25" s="1"/>
  <c r="G5" i="25" a="1"/>
  <c r="G5" i="25" s="1"/>
  <c r="M5" i="22" a="1"/>
  <c r="M5" i="22" s="1"/>
  <c r="L5" i="22" a="1"/>
  <c r="L5" i="22" s="1"/>
  <c r="J5" i="24" a="1"/>
  <c r="J5" i="24" s="1"/>
  <c r="N5" i="22" a="1"/>
  <c r="N5" i="22" s="1"/>
  <c r="K5" i="22" a="1"/>
  <c r="K5" i="22" s="1"/>
  <c r="N4" i="46"/>
  <c r="Y5" i="16" l="1" a="1"/>
  <c r="Y5" i="16" s="1"/>
  <c r="U5" i="8" a="1"/>
  <c r="U5" i="8" s="1"/>
  <c r="X5" i="8" a="1"/>
  <c r="X5" i="8" s="1"/>
  <c r="T5" i="22" a="1"/>
  <c r="T5" i="22" s="1"/>
  <c r="V5" i="8" a="1"/>
  <c r="V5" i="8" s="1"/>
  <c r="W5" i="8" a="1"/>
  <c r="W5" i="8" s="1"/>
  <c r="L5" i="24" a="1"/>
  <c r="L5" i="24" s="1"/>
  <c r="I5" i="24" a="1"/>
  <c r="I5" i="24" s="1"/>
  <c r="L5" i="26" a="1"/>
  <c r="L5" i="26" s="1"/>
  <c r="L5" i="28" a="1"/>
  <c r="L5" i="28" s="1"/>
  <c r="L5" i="30" a="1"/>
  <c r="L5" i="30" s="1"/>
  <c r="L5" i="32" a="1"/>
  <c r="L5" i="32" s="1"/>
  <c r="L5" i="33" a="1"/>
  <c r="L5" i="33" s="1"/>
  <c r="Q5" i="16" a="1"/>
  <c r="Q5" i="16" s="1"/>
  <c r="L5" i="34" a="1"/>
  <c r="L5" i="34" s="1"/>
  <c r="L5" i="10" a="1"/>
  <c r="L5" i="10" s="1"/>
  <c r="L5" i="31" a="1"/>
  <c r="L5" i="31" s="1"/>
  <c r="L5" i="29" a="1"/>
  <c r="L5" i="29" s="1"/>
  <c r="L5" i="11" a="1"/>
  <c r="L5" i="11" s="1"/>
  <c r="L5" i="25" a="1"/>
  <c r="L5" i="25" s="1"/>
  <c r="F5" i="25" a="1"/>
  <c r="F5" i="25" s="1"/>
  <c r="M5" i="24" a="1"/>
  <c r="M5" i="24" s="1"/>
  <c r="K5" i="26" a="1"/>
  <c r="K5" i="26" s="1"/>
  <c r="K5" i="28" a="1"/>
  <c r="K5" i="28" s="1"/>
  <c r="K5" i="30" a="1"/>
  <c r="K5" i="30" s="1"/>
  <c r="K5" i="32" a="1"/>
  <c r="K5" i="32" s="1"/>
  <c r="K5" i="33" a="1"/>
  <c r="K5" i="33" s="1"/>
  <c r="P5" i="16" a="1"/>
  <c r="P5" i="16" s="1"/>
  <c r="K5" i="34" a="1"/>
  <c r="K5" i="34" s="1"/>
  <c r="K5" i="10" a="1"/>
  <c r="K5" i="10" s="1"/>
  <c r="K5" i="31" a="1"/>
  <c r="K5" i="31" s="1"/>
  <c r="K5" i="29" a="1"/>
  <c r="K5" i="29" s="1"/>
  <c r="K5" i="11" a="1"/>
  <c r="K5" i="11" s="1"/>
  <c r="K5" i="25" a="1"/>
  <c r="K5" i="25" s="1"/>
  <c r="M5" i="26" a="1"/>
  <c r="M5" i="26" s="1"/>
  <c r="M5" i="28" a="1"/>
  <c r="M5" i="28" s="1"/>
  <c r="M5" i="30" a="1"/>
  <c r="M5" i="30" s="1"/>
  <c r="M5" i="32" a="1"/>
  <c r="M5" i="32" s="1"/>
  <c r="M5" i="33" a="1"/>
  <c r="M5" i="33" s="1"/>
  <c r="R5" i="16" a="1"/>
  <c r="R5" i="16" s="1"/>
  <c r="M5" i="34" a="1"/>
  <c r="M5" i="34" s="1"/>
  <c r="M5" i="10" a="1"/>
  <c r="M5" i="10" s="1"/>
  <c r="M5" i="31" a="1"/>
  <c r="M5" i="31" s="1"/>
  <c r="M5" i="29" a="1"/>
  <c r="M5" i="29" s="1"/>
  <c r="M5" i="11" a="1"/>
  <c r="M5" i="11" s="1"/>
  <c r="M5" i="25" a="1"/>
  <c r="M5" i="25" s="1"/>
  <c r="Q5" i="22" a="1"/>
  <c r="Q5" i="22" s="1"/>
  <c r="Y5" i="8" a="1"/>
  <c r="Y5" i="8" s="1"/>
  <c r="I5" i="25" a="1"/>
  <c r="I5" i="25" s="1"/>
  <c r="J5" i="25" a="1"/>
  <c r="J5" i="25" s="1"/>
  <c r="P5" i="22" a="1"/>
  <c r="P5" i="22" s="1"/>
  <c r="N5" i="26" a="1"/>
  <c r="N5" i="26" s="1"/>
  <c r="N5" i="28" a="1"/>
  <c r="N5" i="28" s="1"/>
  <c r="N5" i="30" a="1"/>
  <c r="N5" i="30" s="1"/>
  <c r="N5" i="32" a="1"/>
  <c r="N5" i="32" s="1"/>
  <c r="N5" i="33" a="1"/>
  <c r="N5" i="33" s="1"/>
  <c r="S5" i="16" a="1"/>
  <c r="S5" i="16" s="1"/>
  <c r="N5" i="34" a="1"/>
  <c r="N5" i="34" s="1"/>
  <c r="N5" i="10" a="1"/>
  <c r="N5" i="10" s="1"/>
  <c r="N5" i="31" a="1"/>
  <c r="N5" i="31" s="1"/>
  <c r="N5" i="29" a="1"/>
  <c r="N5" i="29" s="1"/>
  <c r="N5" i="11" a="1"/>
  <c r="N5" i="11" s="1"/>
  <c r="N5" i="25" a="1"/>
  <c r="N5" i="25" s="1"/>
  <c r="O5" i="26" a="1"/>
  <c r="O5" i="26" s="1"/>
  <c r="O5" i="28" a="1"/>
  <c r="O5" i="28" s="1"/>
  <c r="O5" i="30" a="1"/>
  <c r="O5" i="30" s="1"/>
  <c r="O5" i="32" a="1"/>
  <c r="O5" i="32" s="1"/>
  <c r="O5" i="33" a="1"/>
  <c r="O5" i="33" s="1"/>
  <c r="T5" i="16" a="1"/>
  <c r="T5" i="16" s="1"/>
  <c r="O5" i="34" a="1"/>
  <c r="O5" i="34" s="1"/>
  <c r="O5" i="10" a="1"/>
  <c r="O5" i="10" s="1"/>
  <c r="O5" i="31" a="1"/>
  <c r="O5" i="31" s="1"/>
  <c r="O5" i="29" a="1"/>
  <c r="O5" i="29" s="1"/>
  <c r="O5" i="11" a="1"/>
  <c r="O5" i="11" s="1"/>
  <c r="O5" i="25" a="1"/>
  <c r="O5" i="25" s="1"/>
  <c r="R5" i="22" a="1"/>
  <c r="R5" i="22" s="1"/>
  <c r="G5" i="46"/>
  <c r="H5" i="46"/>
  <c r="H7" i="46" l="1"/>
  <c r="G7" i="46"/>
  <c r="T5" i="24" a="1"/>
  <c r="T5" i="24" s="1"/>
  <c r="T5" i="26" a="1"/>
  <c r="T5" i="26" s="1"/>
  <c r="T5" i="28" a="1"/>
  <c r="T5" i="28" s="1"/>
  <c r="T5" i="30" a="1"/>
  <c r="T5" i="30" s="1"/>
  <c r="T5" i="32" a="1"/>
  <c r="T5" i="32" s="1"/>
  <c r="T5" i="33" a="1"/>
  <c r="T5" i="33" s="1"/>
  <c r="Y5" i="19" a="1"/>
  <c r="Y5" i="19" s="1"/>
  <c r="T5" i="34" a="1"/>
  <c r="T5" i="34" s="1"/>
  <c r="T5" i="10" a="1"/>
  <c r="T5" i="10" s="1"/>
  <c r="T5" i="31" a="1"/>
  <c r="T5" i="31" s="1"/>
  <c r="T5" i="29" a="1"/>
  <c r="T5" i="29" s="1"/>
  <c r="T5" i="11" a="1"/>
  <c r="T5" i="11" s="1"/>
  <c r="T5" i="25" a="1"/>
  <c r="T5" i="25" s="1"/>
  <c r="S5" i="24" a="1"/>
  <c r="S5" i="24" s="1"/>
  <c r="S5" i="26" a="1"/>
  <c r="S5" i="26" s="1"/>
  <c r="S5" i="28" a="1"/>
  <c r="S5" i="28" s="1"/>
  <c r="S5" i="30" a="1"/>
  <c r="S5" i="30" s="1"/>
  <c r="S5" i="32" a="1"/>
  <c r="S5" i="32" s="1"/>
  <c r="S5" i="33" a="1"/>
  <c r="S5" i="33" s="1"/>
  <c r="X5" i="19" a="1"/>
  <c r="X5" i="19" s="1"/>
  <c r="S5" i="34" a="1"/>
  <c r="S5" i="34" s="1"/>
  <c r="S5" i="10" a="1"/>
  <c r="S5" i="10" s="1"/>
  <c r="S5" i="31" a="1"/>
  <c r="S5" i="31" s="1"/>
  <c r="S5" i="29" a="1"/>
  <c r="S5" i="29" s="1"/>
  <c r="S5" i="11" a="1"/>
  <c r="S5" i="11" s="1"/>
  <c r="S5" i="25" a="1"/>
  <c r="S5" i="25" s="1"/>
  <c r="O5" i="24" a="1"/>
  <c r="O5" i="24" s="1"/>
  <c r="N5" i="24" a="1"/>
  <c r="N5" i="24" s="1"/>
  <c r="R5" i="24" a="1"/>
  <c r="R5" i="24" s="1"/>
  <c r="R5" i="26" a="1"/>
  <c r="R5" i="26" s="1"/>
  <c r="R5" i="28" a="1"/>
  <c r="R5" i="28" s="1"/>
  <c r="R5" i="30" a="1"/>
  <c r="R5" i="30" s="1"/>
  <c r="R5" i="32" a="1"/>
  <c r="R5" i="32" s="1"/>
  <c r="R5" i="33" a="1"/>
  <c r="R5" i="33" s="1"/>
  <c r="W5" i="19" a="1"/>
  <c r="W5" i="19" s="1"/>
  <c r="R5" i="34" a="1"/>
  <c r="R5" i="34" s="1"/>
  <c r="R5" i="10" a="1"/>
  <c r="R5" i="10" s="1"/>
  <c r="R5" i="31" a="1"/>
  <c r="R5" i="31" s="1"/>
  <c r="R5" i="29" a="1"/>
  <c r="R5" i="29" s="1"/>
  <c r="R5" i="11" a="1"/>
  <c r="R5" i="11" s="1"/>
  <c r="R5" i="25" a="1"/>
  <c r="R5" i="25" s="1"/>
  <c r="P5" i="24" a="1"/>
  <c r="P5" i="24" s="1"/>
  <c r="P5" i="26" a="1"/>
  <c r="P5" i="26" s="1"/>
  <c r="P5" i="28" a="1"/>
  <c r="P5" i="28" s="1"/>
  <c r="P5" i="30" a="1"/>
  <c r="P5" i="30" s="1"/>
  <c r="P5" i="32" a="1"/>
  <c r="P5" i="32" s="1"/>
  <c r="P5" i="33" a="1"/>
  <c r="P5" i="33" s="1"/>
  <c r="U5" i="19" a="1"/>
  <c r="U5" i="19" s="1"/>
  <c r="P5" i="34" a="1"/>
  <c r="P5" i="34" s="1"/>
  <c r="P5" i="10" a="1"/>
  <c r="P5" i="10" s="1"/>
  <c r="P5" i="31" a="1"/>
  <c r="P5" i="31" s="1"/>
  <c r="P5" i="29" a="1"/>
  <c r="P5" i="29" s="1"/>
  <c r="P5" i="11" a="1"/>
  <c r="P5" i="11" s="1"/>
  <c r="P5" i="25" a="1"/>
  <c r="P5" i="25" s="1"/>
  <c r="W5" i="22" a="1"/>
  <c r="W5" i="22" s="1"/>
  <c r="K5" i="24" a="1"/>
  <c r="K5" i="24" s="1"/>
  <c r="Q5" i="24" a="1"/>
  <c r="Q5" i="24" s="1"/>
  <c r="Q5" i="26" a="1"/>
  <c r="Q5" i="26" s="1"/>
  <c r="Q5" i="28" a="1"/>
  <c r="Q5" i="28" s="1"/>
  <c r="Q5" i="30" a="1"/>
  <c r="Q5" i="30" s="1"/>
  <c r="Q5" i="32" a="1"/>
  <c r="Q5" i="32" s="1"/>
  <c r="Q5" i="33" a="1"/>
  <c r="Q5" i="33" s="1"/>
  <c r="V5" i="19" a="1"/>
  <c r="V5" i="19" s="1"/>
  <c r="Q5" i="34" a="1"/>
  <c r="Q5" i="34" s="1"/>
  <c r="Q5" i="10" a="1"/>
  <c r="Q5" i="10" s="1"/>
  <c r="Q5" i="31" a="1"/>
  <c r="Q5" i="31" s="1"/>
  <c r="Q5" i="29" a="1"/>
  <c r="Q5" i="29" s="1"/>
  <c r="Q5" i="11" a="1"/>
  <c r="Q5" i="11" s="1"/>
  <c r="Q5" i="25" a="1"/>
  <c r="Q5" i="25" s="1"/>
  <c r="S5" i="22" a="1"/>
  <c r="S5" i="22" s="1"/>
  <c r="V5" i="22" a="1"/>
  <c r="V5" i="22" s="1"/>
  <c r="F5" i="46"/>
  <c r="F7" i="46" l="1"/>
  <c r="V5" i="24" a="1"/>
  <c r="V5" i="24" s="1"/>
  <c r="V5" i="26" a="1"/>
  <c r="V5" i="26" s="1"/>
  <c r="V5" i="28" a="1"/>
  <c r="V5" i="28" s="1"/>
  <c r="V5" i="30" a="1"/>
  <c r="V5" i="30" s="1"/>
  <c r="V5" i="32" a="1"/>
  <c r="V5" i="32" s="1"/>
  <c r="V5" i="33" a="1"/>
  <c r="V5" i="33" s="1"/>
  <c r="V5" i="34" a="1"/>
  <c r="V5" i="34" s="1"/>
  <c r="V5" i="10" a="1"/>
  <c r="V5" i="10" s="1"/>
  <c r="V5" i="31" a="1"/>
  <c r="V5" i="31" s="1"/>
  <c r="V5" i="29" a="1"/>
  <c r="V5" i="29" s="1"/>
  <c r="V5" i="11" a="1"/>
  <c r="V5" i="11" s="1"/>
  <c r="V5" i="25" a="1"/>
  <c r="V5" i="25" s="1"/>
  <c r="U5" i="22" a="1"/>
  <c r="U5" i="22" s="1"/>
  <c r="U5" i="24" a="1"/>
  <c r="U5" i="24" s="1"/>
  <c r="U5" i="26" a="1"/>
  <c r="U5" i="26" s="1"/>
  <c r="U5" i="28" a="1"/>
  <c r="U5" i="28" s="1"/>
  <c r="U5" i="30" a="1"/>
  <c r="U5" i="30" s="1"/>
  <c r="U5" i="32" a="1"/>
  <c r="U5" i="32" s="1"/>
  <c r="U5" i="33" a="1"/>
  <c r="U5" i="33" s="1"/>
  <c r="U5" i="34" a="1"/>
  <c r="U5" i="34" s="1"/>
  <c r="U5" i="10" a="1"/>
  <c r="U5" i="10" s="1"/>
  <c r="U5" i="31" a="1"/>
  <c r="U5" i="31" s="1"/>
  <c r="U5" i="29" a="1"/>
  <c r="U5" i="29" s="1"/>
  <c r="U5" i="11" a="1"/>
  <c r="U5" i="11" s="1"/>
  <c r="U5" i="25" a="1"/>
  <c r="U5" i="25" s="1"/>
  <c r="W5" i="24" a="1"/>
  <c r="W5" i="24" s="1"/>
  <c r="W5" i="26" a="1"/>
  <c r="W5" i="26" s="1"/>
  <c r="W5" i="28" a="1"/>
  <c r="W5" i="28" s="1"/>
  <c r="W5" i="30" a="1"/>
  <c r="W5" i="30" s="1"/>
  <c r="W5" i="32" a="1"/>
  <c r="W5" i="32" s="1"/>
  <c r="W5" i="33" a="1"/>
  <c r="W5" i="33" s="1"/>
  <c r="W5" i="34" a="1"/>
  <c r="W5" i="34" s="1"/>
  <c r="W5" i="10" a="1"/>
  <c r="W5" i="10" s="1"/>
  <c r="W5" i="31" a="1"/>
  <c r="W5" i="31" s="1"/>
  <c r="W5" i="29" a="1"/>
  <c r="W5" i="29" s="1"/>
  <c r="W5" i="11" a="1"/>
  <c r="W5" i="11" s="1"/>
  <c r="W5" i="25" a="1"/>
  <c r="W5" i="25" s="1"/>
  <c r="X5" i="22" a="1"/>
  <c r="X5" i="22" s="1"/>
  <c r="Y5" i="22" a="1"/>
  <c r="Y5" i="22" s="1"/>
  <c r="X5" i="24" a="1"/>
  <c r="X5" i="24" s="1"/>
  <c r="X5" i="26" a="1"/>
  <c r="X5" i="26" s="1"/>
  <c r="X5" i="28" a="1"/>
  <c r="X5" i="28" s="1"/>
  <c r="X5" i="30" a="1"/>
  <c r="X5" i="30" s="1"/>
  <c r="X5" i="32" a="1"/>
  <c r="X5" i="32" s="1"/>
  <c r="X5" i="33" a="1"/>
  <c r="X5" i="33" s="1"/>
  <c r="X5" i="34" a="1"/>
  <c r="X5" i="34" s="1"/>
  <c r="X5" i="10" a="1"/>
  <c r="X5" i="10" s="1"/>
  <c r="X5" i="31" a="1"/>
  <c r="X5" i="31" s="1"/>
  <c r="X5" i="29" a="1"/>
  <c r="X5" i="29" s="1"/>
  <c r="X5" i="11" a="1"/>
  <c r="X5" i="11" s="1"/>
  <c r="X5" i="25" a="1"/>
  <c r="X5" i="25" s="1"/>
  <c r="Y5" i="24" a="1"/>
  <c r="Y5" i="24" s="1"/>
  <c r="Y5" i="26" a="1"/>
  <c r="Y5" i="26" s="1"/>
  <c r="Y5" i="28" a="1"/>
  <c r="Y5" i="28" s="1"/>
  <c r="Y5" i="30" a="1"/>
  <c r="Y5" i="30" s="1"/>
  <c r="Y5" i="32" a="1"/>
  <c r="Y5" i="32" s="1"/>
  <c r="Y5" i="33" a="1"/>
  <c r="Y5" i="33" s="1"/>
  <c r="Y5" i="34" a="1"/>
  <c r="Y5" i="34" s="1"/>
  <c r="Y5" i="10" a="1"/>
  <c r="Y5" i="10" s="1"/>
  <c r="Y5" i="31" a="1"/>
  <c r="Y5" i="31" s="1"/>
  <c r="Y5" i="29" a="1"/>
  <c r="Y5" i="29" s="1"/>
  <c r="Y5" i="11" a="1"/>
  <c r="Y5" i="11" s="1"/>
  <c r="Y5" i="25" a="1"/>
  <c r="Y5" i="25" s="1"/>
  <c r="S5" i="46"/>
  <c r="M5" i="46"/>
  <c r="L5" i="46"/>
  <c r="T5" i="46"/>
  <c r="R5" i="46"/>
  <c r="W5" i="46"/>
  <c r="J5" i="46"/>
  <c r="U5" i="46"/>
  <c r="N5" i="46"/>
  <c r="V5" i="46"/>
  <c r="Q5" i="46"/>
  <c r="O5" i="46"/>
  <c r="P5" i="46"/>
  <c r="M7" i="46" l="1"/>
  <c r="O7" i="46"/>
  <c r="L7" i="46"/>
  <c r="S7" i="46"/>
  <c r="J7" i="46"/>
  <c r="U7" i="46"/>
  <c r="W7" i="46"/>
  <c r="V7" i="46"/>
  <c r="T7" i="46"/>
  <c r="R7" i="46"/>
  <c r="N7" i="46"/>
  <c r="Q7" i="46"/>
  <c r="P7" i="46"/>
  <c r="F7" i="24" a="1"/>
  <c r="F7" i="24" s="1"/>
  <c r="F7" i="26" a="1"/>
  <c r="F7" i="26" s="1"/>
  <c r="F7" i="33" a="1"/>
  <c r="F7" i="33" s="1"/>
  <c r="E7" i="24" a="1"/>
  <c r="E7" i="24" s="1"/>
  <c r="E7" i="26" a="1"/>
  <c r="E7" i="26" s="1"/>
  <c r="E7" i="33" a="1"/>
  <c r="E7" i="33" s="1"/>
  <c r="J7" i="34" a="1"/>
  <c r="J7" i="34" s="1"/>
  <c r="E7" i="34" a="1"/>
  <c r="E7" i="34" s="1"/>
  <c r="D7" i="24" a="1"/>
  <c r="D7" i="24" s="1"/>
  <c r="D7" i="26" a="1"/>
  <c r="D7" i="26" s="1"/>
  <c r="D7" i="33" a="1"/>
  <c r="D7" i="33" s="1"/>
  <c r="I7" i="34" a="1"/>
  <c r="I7" i="34" s="1"/>
  <c r="D7" i="34" a="1"/>
  <c r="D7" i="34" s="1"/>
  <c r="B7" i="24" a="1"/>
  <c r="B7" i="24" s="1"/>
  <c r="B7" i="26" a="1"/>
  <c r="B7" i="26" s="1"/>
  <c r="B7" i="33" a="1"/>
  <c r="B7" i="33" s="1"/>
  <c r="C7" i="24" a="1"/>
  <c r="C7" i="24" s="1"/>
  <c r="C7" i="26" a="1"/>
  <c r="C7" i="26" s="1"/>
  <c r="C7" i="33" a="1"/>
  <c r="C7" i="33" s="1"/>
  <c r="H7" i="34" a="1"/>
  <c r="H7" i="34" s="1"/>
  <c r="C7" i="34" a="1"/>
  <c r="C7" i="34" s="1"/>
  <c r="K7" i="34" l="1" a="1"/>
  <c r="K7" i="34" s="1"/>
  <c r="B7" i="34" a="1"/>
  <c r="B7" i="34" s="1"/>
  <c r="F7" i="34" a="1"/>
  <c r="F7" i="34" s="1"/>
  <c r="H7" i="24" a="1"/>
  <c r="H7" i="24" s="1"/>
  <c r="H7" i="26" a="1"/>
  <c r="H7" i="26" s="1"/>
  <c r="H7" i="33" a="1"/>
  <c r="H7" i="33" s="1"/>
  <c r="M7" i="34" a="1"/>
  <c r="M7" i="34" s="1"/>
  <c r="M7" i="33" a="1"/>
  <c r="M7" i="33" s="1"/>
  <c r="G7" i="24" a="1"/>
  <c r="G7" i="24" s="1"/>
  <c r="G7" i="26" a="1"/>
  <c r="G7" i="26" s="1"/>
  <c r="G7" i="33" a="1"/>
  <c r="G7" i="33" s="1"/>
  <c r="I7" i="24" a="1"/>
  <c r="I7" i="24" s="1"/>
  <c r="I7" i="26" a="1"/>
  <c r="I7" i="26" s="1"/>
  <c r="I7" i="33" a="1"/>
  <c r="I7" i="33" s="1"/>
  <c r="N7" i="34" a="1"/>
  <c r="N7" i="34" s="1"/>
  <c r="N7" i="33" a="1"/>
  <c r="N7" i="33" s="1"/>
  <c r="J7" i="24" a="1"/>
  <c r="J7" i="24" s="1"/>
  <c r="J7" i="26" a="1"/>
  <c r="J7" i="26" s="1"/>
  <c r="J7" i="33" a="1"/>
  <c r="J7" i="33" s="1"/>
  <c r="O7" i="34" a="1"/>
  <c r="O7" i="34" s="1"/>
  <c r="O7" i="33" a="1"/>
  <c r="O7" i="33" s="1"/>
  <c r="K7" i="24" a="1"/>
  <c r="K7" i="24" s="1"/>
  <c r="K7" i="26" a="1"/>
  <c r="K7" i="26" s="1"/>
  <c r="K7" i="33" a="1"/>
  <c r="K7" i="33" s="1"/>
  <c r="P7" i="34" a="1"/>
  <c r="P7" i="34" s="1"/>
  <c r="P7" i="33" a="1"/>
  <c r="P7" i="33" s="1"/>
  <c r="G7" i="34" l="1" a="1"/>
  <c r="G7" i="34" s="1"/>
  <c r="L7" i="34" a="1"/>
  <c r="L7" i="34" s="1"/>
  <c r="P7" i="24" a="1"/>
  <c r="P7" i="24" s="1"/>
  <c r="P7" i="26" a="1"/>
  <c r="P7" i="26" s="1"/>
  <c r="U7" i="33" a="1"/>
  <c r="U7" i="33" s="1"/>
  <c r="O7" i="24" a="1"/>
  <c r="O7" i="24" s="1"/>
  <c r="O7" i="26" a="1"/>
  <c r="O7" i="26" s="1"/>
  <c r="T7" i="33" a="1"/>
  <c r="T7" i="33" s="1"/>
  <c r="N7" i="24" a="1"/>
  <c r="N7" i="24" s="1"/>
  <c r="N7" i="26" a="1"/>
  <c r="N7" i="26" s="1"/>
  <c r="S7" i="33" a="1"/>
  <c r="S7" i="33" s="1"/>
  <c r="L7" i="24" a="1"/>
  <c r="L7" i="24" s="1"/>
  <c r="L7" i="26" a="1"/>
  <c r="L7" i="26" s="1"/>
  <c r="Q7" i="33" a="1"/>
  <c r="Q7" i="33" s="1"/>
  <c r="M7" i="24" a="1"/>
  <c r="M7" i="24" s="1"/>
  <c r="M7" i="26" a="1"/>
  <c r="M7" i="26" s="1"/>
  <c r="R7" i="33" a="1"/>
  <c r="R7" i="33" s="1"/>
  <c r="W7" i="34" l="1" a="1"/>
  <c r="W7" i="34" s="1"/>
  <c r="U7" i="34" a="1"/>
  <c r="U7" i="34" s="1"/>
  <c r="L7" i="33" a="1"/>
  <c r="L7" i="33" s="1"/>
  <c r="S7" i="34" a="1"/>
  <c r="S7" i="34" s="1"/>
  <c r="T7" i="34" a="1"/>
  <c r="T7" i="34" s="1"/>
  <c r="R7" i="34" a="1"/>
  <c r="R7" i="34" s="1"/>
  <c r="R7" i="24" a="1"/>
  <c r="R7" i="24" s="1"/>
  <c r="R7" i="26" a="1"/>
  <c r="R7" i="26" s="1"/>
  <c r="Q7" i="24" a="1"/>
  <c r="Q7" i="24" s="1"/>
  <c r="Q7" i="26" a="1"/>
  <c r="Q7" i="26" s="1"/>
  <c r="S7" i="24" a="1"/>
  <c r="S7" i="24" s="1"/>
  <c r="S7" i="26" a="1"/>
  <c r="S7" i="26" s="1"/>
  <c r="T7" i="24" a="1"/>
  <c r="T7" i="24" s="1"/>
  <c r="T7" i="26" a="1"/>
  <c r="T7" i="26" s="1"/>
  <c r="K6" i="17" a="1"/>
  <c r="K6" i="17" s="1"/>
  <c r="U7" i="24" a="1"/>
  <c r="U7" i="24" s="1"/>
  <c r="U7" i="26" a="1"/>
  <c r="U7" i="26" s="1"/>
  <c r="G6" i="34" l="1" a="1"/>
  <c r="G6" i="34" s="1"/>
  <c r="Y7" i="34" a="1"/>
  <c r="Y7" i="34" s="1"/>
  <c r="Y7" i="33" a="1"/>
  <c r="Y7" i="33" s="1"/>
  <c r="X7" i="33" a="1"/>
  <c r="X7" i="33" s="1"/>
  <c r="X7" i="34" a="1"/>
  <c r="X7" i="34" s="1"/>
  <c r="B6" i="33" a="1"/>
  <c r="B6" i="33" s="1"/>
  <c r="Q7" i="34" a="1"/>
  <c r="Q7" i="34" s="1"/>
  <c r="B6" i="34" a="1"/>
  <c r="B6" i="34" s="1"/>
  <c r="W7" i="33" a="1"/>
  <c r="W7" i="33" s="1"/>
  <c r="D6" i="33" a="1"/>
  <c r="D6" i="33" s="1"/>
  <c r="L6" i="19" a="1"/>
  <c r="L6" i="19" s="1"/>
  <c r="B6" i="24" a="1"/>
  <c r="B6" i="24" s="1"/>
  <c r="B6" i="26" a="1"/>
  <c r="B6" i="26" s="1"/>
  <c r="G6" i="22" a="1"/>
  <c r="G6" i="22" s="1"/>
  <c r="U6" i="17" a="1"/>
  <c r="U6" i="17" s="1"/>
  <c r="Y7" i="24" a="1"/>
  <c r="Y7" i="24" s="1"/>
  <c r="Y7" i="26" a="1"/>
  <c r="Y7" i="26" s="1"/>
  <c r="F6" i="32" a="1"/>
  <c r="F6" i="32" s="1"/>
  <c r="F6" i="22" a="1"/>
  <c r="F6" i="22" s="1"/>
  <c r="J6" i="19" a="1"/>
  <c r="J6" i="19" s="1"/>
  <c r="X7" i="24" a="1"/>
  <c r="X7" i="24" s="1"/>
  <c r="X7" i="26" a="1"/>
  <c r="X7" i="26" s="1"/>
  <c r="E6" i="32" a="1"/>
  <c r="E6" i="32" s="1"/>
  <c r="E6" i="22" a="1"/>
  <c r="E6" i="22" s="1"/>
  <c r="V7" i="24" a="1"/>
  <c r="V7" i="24" s="1"/>
  <c r="V7" i="26" a="1"/>
  <c r="V7" i="26" s="1"/>
  <c r="I6" i="19" a="1"/>
  <c r="I6" i="19" s="1"/>
  <c r="W7" i="24" a="1"/>
  <c r="W7" i="24" s="1"/>
  <c r="W7" i="26" a="1"/>
  <c r="W7" i="26" s="1"/>
  <c r="K6" i="34" l="1" a="1"/>
  <c r="K6" i="34" s="1"/>
  <c r="L6" i="34" a="1"/>
  <c r="L6" i="34" s="1"/>
  <c r="E6" i="34" a="1"/>
  <c r="E6" i="34" s="1"/>
  <c r="E6" i="33" a="1"/>
  <c r="E6" i="33" s="1"/>
  <c r="E6" i="10" a="1"/>
  <c r="E6" i="10" s="1"/>
  <c r="D6" i="34" a="1"/>
  <c r="D6" i="34" s="1"/>
  <c r="G6" i="33" a="1"/>
  <c r="G6" i="33" s="1"/>
  <c r="V7" i="34" a="1"/>
  <c r="V7" i="34" s="1"/>
  <c r="F6" i="33" a="1"/>
  <c r="F6" i="33" s="1"/>
  <c r="V7" i="33" a="1"/>
  <c r="V7" i="33" s="1"/>
  <c r="F6" i="34" a="1"/>
  <c r="F6" i="34" s="1"/>
  <c r="L6" i="33" a="1"/>
  <c r="L6" i="33" s="1"/>
  <c r="D6" i="24" a="1"/>
  <c r="D6" i="24" s="1"/>
  <c r="D6" i="26" a="1"/>
  <c r="D6" i="26" s="1"/>
  <c r="I6" i="30" a="1"/>
  <c r="I6" i="30" s="1"/>
  <c r="I6" i="22" a="1"/>
  <c r="I6" i="22" s="1"/>
  <c r="S6" i="17" a="1"/>
  <c r="S6" i="17" s="1"/>
  <c r="M6" i="19" a="1"/>
  <c r="M6" i="19" s="1"/>
  <c r="C6" i="24" a="1"/>
  <c r="C6" i="24" s="1"/>
  <c r="C6" i="26" a="1"/>
  <c r="C6" i="26" s="1"/>
  <c r="H6" i="31" a="1"/>
  <c r="H6" i="31" s="1"/>
  <c r="O6" i="19" a="1"/>
  <c r="O6" i="19" s="1"/>
  <c r="E6" i="24" a="1"/>
  <c r="E6" i="24" s="1"/>
  <c r="E6" i="26" a="1"/>
  <c r="E6" i="26" s="1"/>
  <c r="E6" i="28" a="1"/>
  <c r="E6" i="28" s="1"/>
  <c r="J6" i="30" a="1"/>
  <c r="J6" i="30" s="1"/>
  <c r="E6" i="29" a="1"/>
  <c r="E6" i="29" s="1"/>
  <c r="F6" i="24" a="1"/>
  <c r="F6" i="24" s="1"/>
  <c r="F6" i="26" a="1"/>
  <c r="F6" i="26" s="1"/>
  <c r="F6" i="30" a="1"/>
  <c r="F6" i="30" s="1"/>
  <c r="K6" i="31" a="1"/>
  <c r="K6" i="31" s="1"/>
  <c r="F6" i="11" a="1"/>
  <c r="F6" i="11" s="1"/>
  <c r="K6" i="22" a="1"/>
  <c r="K6" i="22" s="1"/>
  <c r="G6" i="24" a="1"/>
  <c r="G6" i="24" s="1"/>
  <c r="G6" i="26" a="1"/>
  <c r="G6" i="26" s="1"/>
  <c r="L6" i="31" a="1"/>
  <c r="L6" i="31" s="1"/>
  <c r="G6" i="29" a="1"/>
  <c r="G6" i="29" s="1"/>
  <c r="G6" i="11" a="1"/>
  <c r="G6" i="11" s="1"/>
  <c r="N6" i="34" l="1" a="1"/>
  <c r="N6" i="34" s="1"/>
  <c r="K6" i="10" a="1"/>
  <c r="K6" i="10" s="1"/>
  <c r="C6" i="33" a="1"/>
  <c r="C6" i="33" s="1"/>
  <c r="N6" i="32" a="1"/>
  <c r="N6" i="32" s="1"/>
  <c r="C6" i="34" a="1"/>
  <c r="C6" i="34" s="1"/>
  <c r="J6" i="33" a="1"/>
  <c r="J6" i="33" s="1"/>
  <c r="I6" i="34" a="1"/>
  <c r="I6" i="34" s="1"/>
  <c r="J6" i="34" a="1"/>
  <c r="J6" i="34" s="1"/>
  <c r="Q6" i="33" a="1"/>
  <c r="Q6" i="33" s="1"/>
  <c r="P6" i="33" a="1"/>
  <c r="P6" i="33" s="1"/>
  <c r="Q6" i="22" a="1"/>
  <c r="Q6" i="22" s="1"/>
  <c r="K6" i="33" a="1"/>
  <c r="K6" i="33" s="1"/>
  <c r="I6" i="33" a="1"/>
  <c r="I6" i="33" s="1"/>
  <c r="L6" i="24" a="1"/>
  <c r="L6" i="24" s="1"/>
  <c r="L6" i="26" a="1"/>
  <c r="L6" i="26" s="1"/>
  <c r="L6" i="28" a="1"/>
  <c r="L6" i="28" s="1"/>
  <c r="Q6" i="29" a="1"/>
  <c r="Q6" i="29" s="1"/>
  <c r="Q6" i="30" a="1"/>
  <c r="Q6" i="30" s="1"/>
  <c r="L6" i="29" a="1"/>
  <c r="L6" i="29" s="1"/>
  <c r="K6" i="24" a="1"/>
  <c r="K6" i="24" s="1"/>
  <c r="K6" i="26" a="1"/>
  <c r="K6" i="26" s="1"/>
  <c r="P6" i="29" a="1"/>
  <c r="P6" i="29" s="1"/>
  <c r="K6" i="29" a="1"/>
  <c r="K6" i="29" s="1"/>
  <c r="K6" i="11" a="1"/>
  <c r="K6" i="11" s="1"/>
  <c r="T6" i="19" a="1"/>
  <c r="T6" i="19" s="1"/>
  <c r="J6" i="24" a="1"/>
  <c r="J6" i="24" s="1"/>
  <c r="J6" i="26" a="1"/>
  <c r="J6" i="26" s="1"/>
  <c r="J6" i="28" a="1"/>
  <c r="J6" i="28" s="1"/>
  <c r="O6" i="30" a="1"/>
  <c r="O6" i="30" s="1"/>
  <c r="J6" i="29" a="1"/>
  <c r="J6" i="29" s="1"/>
  <c r="O6" i="22" a="1"/>
  <c r="O6" i="22" s="1"/>
  <c r="H6" i="24" a="1"/>
  <c r="H6" i="24" s="1"/>
  <c r="H6" i="26" a="1"/>
  <c r="H6" i="26" s="1"/>
  <c r="M6" i="30" a="1"/>
  <c r="M6" i="30" s="1"/>
  <c r="H6" i="29" a="1"/>
  <c r="H6" i="29" s="1"/>
  <c r="S6" i="19" a="1"/>
  <c r="S6" i="19" s="1"/>
  <c r="I6" i="24" a="1"/>
  <c r="I6" i="24" s="1"/>
  <c r="I6" i="26" a="1"/>
  <c r="I6" i="26" s="1"/>
  <c r="N6" i="30" a="1"/>
  <c r="N6" i="30" s="1"/>
  <c r="I6" i="29" a="1"/>
  <c r="I6" i="29" s="1"/>
  <c r="N6" i="22" a="1"/>
  <c r="N6" i="22" s="1"/>
  <c r="O6" i="34" l="1" a="1"/>
  <c r="O6" i="34" s="1"/>
  <c r="P6" i="31" a="1"/>
  <c r="P6" i="31" s="1"/>
  <c r="U6" i="33" a="1"/>
  <c r="U6" i="33" s="1"/>
  <c r="P6" i="34" a="1"/>
  <c r="P6" i="34" s="1"/>
  <c r="V6" i="34" a="1"/>
  <c r="V6" i="34" s="1"/>
  <c r="Q6" i="31" a="1"/>
  <c r="Q6" i="31" s="1"/>
  <c r="M6" i="34" a="1"/>
  <c r="M6" i="34" s="1"/>
  <c r="N6" i="33" a="1"/>
  <c r="N6" i="33" s="1"/>
  <c r="Q6" i="34" a="1"/>
  <c r="Q6" i="34" s="1"/>
  <c r="V6" i="33" a="1"/>
  <c r="V6" i="33" s="1"/>
  <c r="O6" i="10" a="1"/>
  <c r="O6" i="10" s="1"/>
  <c r="U6" i="34" a="1"/>
  <c r="U6" i="34" s="1"/>
  <c r="H6" i="33" a="1"/>
  <c r="H6" i="33" s="1"/>
  <c r="H6" i="30" a="1"/>
  <c r="H6" i="30" s="1"/>
  <c r="H6" i="34" a="1"/>
  <c r="H6" i="34" s="1"/>
  <c r="O6" i="33" a="1"/>
  <c r="O6" i="33" s="1"/>
  <c r="S6" i="33" a="1"/>
  <c r="S6" i="33" s="1"/>
  <c r="N6" i="24" a="1"/>
  <c r="N6" i="24" s="1"/>
  <c r="N6" i="26" a="1"/>
  <c r="N6" i="26" s="1"/>
  <c r="N6" i="28" a="1"/>
  <c r="N6" i="28" s="1"/>
  <c r="S6" i="29" a="1"/>
  <c r="S6" i="29" s="1"/>
  <c r="S6" i="28" a="1"/>
  <c r="S6" i="28" s="1"/>
  <c r="M6" i="24" a="1"/>
  <c r="M6" i="24" s="1"/>
  <c r="M6" i="26" a="1"/>
  <c r="M6" i="26" s="1"/>
  <c r="R6" i="29" a="1"/>
  <c r="R6" i="29" s="1"/>
  <c r="O6" i="24" a="1"/>
  <c r="O6" i="24" s="1"/>
  <c r="O6" i="26" a="1"/>
  <c r="O6" i="26" s="1"/>
  <c r="O6" i="28" a="1"/>
  <c r="O6" i="28" s="1"/>
  <c r="T6" i="29" a="1"/>
  <c r="T6" i="29" s="1"/>
  <c r="Y6" i="34" a="1"/>
  <c r="Y6" i="34" s="1"/>
  <c r="P6" i="24" a="1"/>
  <c r="P6" i="24" s="1"/>
  <c r="P6" i="26" a="1"/>
  <c r="P6" i="26" s="1"/>
  <c r="U6" i="26" a="1"/>
  <c r="U6" i="26" s="1"/>
  <c r="U6" i="24" a="1"/>
  <c r="U6" i="24" s="1"/>
  <c r="Q6" i="24" a="1"/>
  <c r="Q6" i="24" s="1"/>
  <c r="Q6" i="26" a="1"/>
  <c r="Q6" i="26" s="1"/>
  <c r="V6" i="26" a="1"/>
  <c r="V6" i="26" s="1"/>
  <c r="V6" i="24" a="1"/>
  <c r="V6" i="24" s="1"/>
  <c r="W6" i="33" l="1" a="1"/>
  <c r="W6" i="33" s="1"/>
  <c r="R6" i="34" a="1"/>
  <c r="R6" i="34" s="1"/>
  <c r="M6" i="10" a="1"/>
  <c r="M6" i="10" s="1"/>
  <c r="S6" i="34" a="1"/>
  <c r="S6" i="34" s="1"/>
  <c r="X6" i="33" a="1"/>
  <c r="X6" i="33" s="1"/>
  <c r="T6" i="31" a="1"/>
  <c r="T6" i="31" s="1"/>
  <c r="X6" i="34" a="1"/>
  <c r="X6" i="34" s="1"/>
  <c r="S6" i="30" a="1"/>
  <c r="S6" i="30" s="1"/>
  <c r="S6" i="10" a="1"/>
  <c r="S6" i="10" s="1"/>
  <c r="M6" i="33" a="1"/>
  <c r="M6" i="33" s="1"/>
  <c r="T6" i="33" a="1"/>
  <c r="T6" i="33" s="1"/>
  <c r="T6" i="30" a="1"/>
  <c r="T6" i="30" s="1"/>
  <c r="R6" i="33" a="1"/>
  <c r="R6" i="33" s="1"/>
  <c r="Y6" i="33" a="1"/>
  <c r="Y6" i="33" s="1"/>
  <c r="T6" i="34" a="1"/>
  <c r="T6" i="34" s="1"/>
  <c r="M6" i="31" a="1"/>
  <c r="M6" i="31" s="1"/>
  <c r="T6" i="24" a="1"/>
  <c r="T6" i="24" s="1"/>
  <c r="T6" i="26" a="1"/>
  <c r="T6" i="26" s="1"/>
  <c r="Y6" i="26" a="1"/>
  <c r="Y6" i="26" s="1"/>
  <c r="Y6" i="24" a="1"/>
  <c r="Y6" i="24" s="1"/>
  <c r="R6" i="24" a="1"/>
  <c r="R6" i="24" s="1"/>
  <c r="R6" i="26" a="1"/>
  <c r="R6" i="26" s="1"/>
  <c r="W6" i="26" a="1"/>
  <c r="W6" i="26" s="1"/>
  <c r="W6" i="24" a="1"/>
  <c r="W6" i="24" s="1"/>
  <c r="S6" i="26" a="1"/>
  <c r="S6" i="26" s="1"/>
  <c r="X6" i="26" a="1"/>
  <c r="X6" i="26" s="1"/>
  <c r="X6" i="24" a="1"/>
  <c r="X6" i="24" s="1"/>
  <c r="R6" i="30" l="1" a="1"/>
  <c r="R6" i="30" s="1"/>
  <c r="R6" i="10" a="1"/>
  <c r="R6" i="10" s="1"/>
  <c r="W6" i="34" l="1" a="1"/>
  <c r="W6" i="34" s="1"/>
  <c r="H6" i="19" l="1" a="1"/>
  <c r="H6" i="19" s="1"/>
  <c r="M7" i="25" l="1" a="1"/>
  <c r="M7" i="25" s="1"/>
  <c r="P7" i="20" a="1"/>
  <c r="P7" i="20" s="1"/>
  <c r="V7" i="23" a="1"/>
  <c r="V7" i="23" s="1"/>
  <c r="H6" i="20" a="1"/>
  <c r="H6" i="20" s="1"/>
  <c r="J6" i="23" a="1"/>
  <c r="J6" i="23" s="1"/>
  <c r="G7" i="21" a="1"/>
  <c r="G7" i="21" s="1"/>
  <c r="H7" i="20" a="1"/>
  <c r="H7" i="20" s="1"/>
  <c r="I7" i="23" a="1"/>
  <c r="I7" i="23" s="1"/>
  <c r="Q7" i="19" a="1"/>
  <c r="Q7" i="19" s="1"/>
  <c r="T6" i="11" a="1"/>
  <c r="T6" i="11" s="1"/>
  <c r="B6" i="22" a="1"/>
  <c r="B6" i="22" s="1"/>
  <c r="B6" i="31" a="1"/>
  <c r="B6" i="31" s="1"/>
  <c r="C6" i="19" a="1"/>
  <c r="C6" i="19" s="1"/>
  <c r="C6" i="22" a="1"/>
  <c r="C6" i="22" s="1"/>
  <c r="D6" i="19" a="1"/>
  <c r="D6" i="19" s="1"/>
  <c r="D6" i="22" a="1"/>
  <c r="D6" i="22" s="1"/>
  <c r="D6" i="29" a="1"/>
  <c r="D6" i="29" s="1"/>
  <c r="E6" i="17" a="1"/>
  <c r="E6" i="17" s="1"/>
  <c r="E6" i="8" a="1"/>
  <c r="E6" i="8" s="1"/>
  <c r="G6" i="20" a="1"/>
  <c r="G6" i="20" s="1"/>
  <c r="J6" i="18" a="1"/>
  <c r="J6" i="18" s="1"/>
  <c r="L6" i="25" a="1"/>
  <c r="L6" i="25" s="1"/>
  <c r="Y6" i="29" a="1"/>
  <c r="Y6" i="29" s="1"/>
  <c r="B7" i="32" a="1"/>
  <c r="B7" i="32" s="1"/>
  <c r="E7" i="18" a="1"/>
  <c r="E7" i="18" s="1"/>
  <c r="K7" i="32" a="1"/>
  <c r="K7" i="32" s="1"/>
  <c r="N7" i="16" a="1"/>
  <c r="N7" i="16" s="1"/>
  <c r="P7" i="21" a="1"/>
  <c r="P7" i="21" s="1"/>
  <c r="R7" i="29" a="1"/>
  <c r="R7" i="29" s="1"/>
  <c r="V7" i="18" a="1"/>
  <c r="V7" i="18" s="1"/>
  <c r="X7" i="30" a="1"/>
  <c r="X7" i="30" s="1"/>
  <c r="H6" i="23" a="1"/>
  <c r="H6" i="23" s="1"/>
  <c r="O6" i="18" a="1"/>
  <c r="O6" i="18" s="1"/>
  <c r="T6" i="20" a="1"/>
  <c r="T6" i="20" s="1"/>
  <c r="C7" i="17" a="1"/>
  <c r="C7" i="17" s="1"/>
  <c r="J7" i="19" a="1"/>
  <c r="J7" i="19" s="1"/>
  <c r="L7" i="8" a="1"/>
  <c r="L7" i="8" s="1"/>
  <c r="N7" i="11" a="1"/>
  <c r="N7" i="11" s="1"/>
  <c r="P7" i="32" a="1"/>
  <c r="P7" i="32" s="1"/>
  <c r="R7" i="11" a="1"/>
  <c r="R7" i="11" s="1"/>
  <c r="U7" i="18" a="1"/>
  <c r="U7" i="18" s="1"/>
  <c r="W7" i="16" a="1"/>
  <c r="W7" i="16" s="1"/>
  <c r="Y7" i="22" a="1"/>
  <c r="Y7" i="22" s="1"/>
  <c r="F6" i="31" a="1"/>
  <c r="F6" i="31" s="1"/>
  <c r="I6" i="21" a="1"/>
  <c r="I6" i="21" s="1"/>
  <c r="W7" i="20" a="1"/>
  <c r="W7" i="20" s="1"/>
  <c r="O6" i="20" a="1"/>
  <c r="O6" i="20" s="1"/>
  <c r="Q6" i="21" a="1"/>
  <c r="Q6" i="21" s="1"/>
  <c r="S6" i="23" a="1"/>
  <c r="S6" i="23" s="1"/>
  <c r="D7" i="29" a="1"/>
  <c r="D7" i="29" s="1"/>
  <c r="E7" i="10" a="1"/>
  <c r="E7" i="10" s="1"/>
  <c r="H7" i="23" a="1"/>
  <c r="H7" i="23" s="1"/>
  <c r="K7" i="17" a="1"/>
  <c r="K7" i="17" s="1"/>
  <c r="L7" i="23" a="1"/>
  <c r="L7" i="23" s="1"/>
  <c r="O7" i="8" a="1"/>
  <c r="O7" i="8" s="1"/>
  <c r="R7" i="16" a="1"/>
  <c r="R7" i="16" s="1"/>
  <c r="S7" i="22" a="1"/>
  <c r="S7" i="22" s="1"/>
  <c r="T7" i="30" a="1"/>
  <c r="T7" i="30" s="1"/>
  <c r="W7" i="8" a="1"/>
  <c r="W7" i="8" s="1"/>
  <c r="X7" i="32" a="1"/>
  <c r="X7" i="32" s="1"/>
  <c r="B6" i="19" a="1"/>
  <c r="B6" i="19" s="1"/>
  <c r="J6" i="20" a="1"/>
  <c r="J6" i="20" s="1"/>
  <c r="O6" i="17" a="1"/>
  <c r="O6" i="17" s="1"/>
  <c r="Q6" i="18" a="1"/>
  <c r="Q6" i="18" s="1"/>
  <c r="B7" i="10" a="1"/>
  <c r="B7" i="10" s="1"/>
  <c r="D7" i="18" a="1"/>
  <c r="D7" i="18" s="1"/>
  <c r="E7" i="25" a="1"/>
  <c r="E7" i="25" s="1"/>
  <c r="G7" i="17" a="1"/>
  <c r="G7" i="17" s="1"/>
  <c r="I7" i="29" a="1"/>
  <c r="I7" i="29" s="1"/>
  <c r="K7" i="11" a="1"/>
  <c r="K7" i="11" s="1"/>
  <c r="O7" i="29" a="1"/>
  <c r="O7" i="29" s="1"/>
  <c r="R7" i="18" a="1"/>
  <c r="R7" i="18" s="1"/>
  <c r="T7" i="17" a="1"/>
  <c r="T7" i="17" s="1"/>
  <c r="V7" i="19" a="1"/>
  <c r="V7" i="19" s="1"/>
  <c r="X7" i="8" a="1"/>
  <c r="X7" i="8" s="1"/>
  <c r="B7" i="30" a="1"/>
  <c r="B7" i="30" s="1"/>
  <c r="F7" i="17" a="1"/>
  <c r="F7" i="17" s="1"/>
  <c r="J7" i="29" a="1"/>
  <c r="J7" i="29" s="1"/>
  <c r="O7" i="20" a="1"/>
  <c r="O7" i="20" s="1"/>
  <c r="Q7" i="23" a="1"/>
  <c r="Q7" i="23" s="1"/>
  <c r="T7" i="19" a="1"/>
  <c r="T7" i="19" s="1"/>
  <c r="U7" i="32" a="1"/>
  <c r="U7" i="32" s="1"/>
  <c r="B6" i="16" a="1"/>
  <c r="B6" i="16" s="1"/>
  <c r="T6" i="16" a="1"/>
  <c r="T6" i="16" s="1"/>
  <c r="F7" i="18" a="1"/>
  <c r="F7" i="18" s="1"/>
  <c r="H7" i="10" a="1"/>
  <c r="H7" i="10" s="1"/>
  <c r="J7" i="10" a="1"/>
  <c r="J7" i="10" s="1"/>
  <c r="N7" i="31" a="1"/>
  <c r="N7" i="31" s="1"/>
  <c r="P7" i="28" a="1"/>
  <c r="P7" i="28" s="1"/>
  <c r="R7" i="30" a="1"/>
  <c r="R7" i="30" s="1"/>
  <c r="T7" i="28" a="1"/>
  <c r="T7" i="28" s="1"/>
  <c r="V7" i="25" a="1"/>
  <c r="V7" i="25" s="1"/>
  <c r="S6" i="25" a="1"/>
  <c r="S6" i="25" s="1"/>
  <c r="U6" i="31" a="1"/>
  <c r="U6" i="31" s="1"/>
  <c r="U6" i="10" a="1"/>
  <c r="U6" i="10" s="1"/>
  <c r="V6" i="25" a="1"/>
  <c r="V6" i="25" s="1"/>
  <c r="V6" i="11" a="1"/>
  <c r="V6" i="11" s="1"/>
  <c r="V6" i="30" a="1"/>
  <c r="V6" i="30" s="1"/>
  <c r="W6" i="18" a="1"/>
  <c r="W6" i="18" s="1"/>
  <c r="W6" i="20" a="1"/>
  <c r="W6" i="20" s="1"/>
  <c r="W6" i="21" a="1"/>
  <c r="W6" i="21" s="1"/>
  <c r="W6" i="22" a="1"/>
  <c r="W6" i="22" s="1"/>
  <c r="W6" i="23" a="1"/>
  <c r="W6" i="23" s="1"/>
  <c r="W6" i="25" a="1"/>
  <c r="W6" i="25" s="1"/>
  <c r="W6" i="11" a="1"/>
  <c r="W6" i="11" s="1"/>
  <c r="W6" i="28" a="1"/>
  <c r="W6" i="28" s="1"/>
  <c r="W6" i="29" a="1"/>
  <c r="W6" i="29" s="1"/>
  <c r="W6" i="30" a="1"/>
  <c r="W6" i="30" s="1"/>
  <c r="W6" i="31" a="1"/>
  <c r="W6" i="31" s="1"/>
  <c r="W6" i="32" a="1"/>
  <c r="W6" i="32" s="1"/>
  <c r="W6" i="10" a="1"/>
  <c r="W6" i="10" s="1"/>
  <c r="X6" i="18" a="1"/>
  <c r="X6" i="18" s="1"/>
  <c r="X6" i="17" a="1"/>
  <c r="X6" i="17" s="1"/>
  <c r="X6" i="20" a="1"/>
  <c r="X6" i="20" s="1"/>
  <c r="X6" i="19" a="1"/>
  <c r="X6" i="19" s="1"/>
  <c r="X6" i="16" a="1"/>
  <c r="X6" i="16" s="1"/>
  <c r="X6" i="8" a="1"/>
  <c r="X6" i="8" s="1"/>
  <c r="X6" i="21" a="1"/>
  <c r="X6" i="21" s="1"/>
  <c r="X6" i="22" a="1"/>
  <c r="X6" i="22" s="1"/>
  <c r="X6" i="23" a="1"/>
  <c r="X6" i="23" s="1"/>
  <c r="X6" i="25" a="1"/>
  <c r="X6" i="25" s="1"/>
  <c r="X6" i="11" a="1"/>
  <c r="X6" i="11" s="1"/>
  <c r="X6" i="28" a="1"/>
  <c r="X6" i="28" s="1"/>
  <c r="X6" i="29" a="1"/>
  <c r="X6" i="29" s="1"/>
  <c r="X6" i="30" a="1"/>
  <c r="X6" i="30" s="1"/>
  <c r="X6" i="31" a="1"/>
  <c r="X6" i="31" s="1"/>
  <c r="X6" i="32" a="1"/>
  <c r="X6" i="32" s="1"/>
  <c r="X6" i="10" a="1"/>
  <c r="X6" i="10" s="1"/>
  <c r="Y6" i="18" a="1"/>
  <c r="Y6" i="18" s="1"/>
  <c r="Y6" i="17" a="1"/>
  <c r="Y6" i="17" s="1"/>
  <c r="Y6" i="16" a="1"/>
  <c r="Y6" i="16" s="1"/>
  <c r="Y6" i="23" a="1"/>
  <c r="Y6" i="23" s="1"/>
  <c r="Y6" i="11" a="1"/>
  <c r="Y6" i="11" s="1"/>
  <c r="Y6" i="32" a="1"/>
  <c r="Y6" i="32" s="1"/>
  <c r="B7" i="22" a="1"/>
  <c r="B7" i="22" s="1"/>
  <c r="C7" i="32" a="1"/>
  <c r="C7" i="32" s="1"/>
  <c r="E7" i="32" a="1"/>
  <c r="E7" i="32" s="1"/>
  <c r="H7" i="28" a="1"/>
  <c r="H7" i="28" s="1"/>
  <c r="L7" i="30" a="1"/>
  <c r="L7" i="30" s="1"/>
  <c r="Q7" i="22" a="1"/>
  <c r="Q7" i="22" s="1"/>
  <c r="S7" i="11" a="1"/>
  <c r="S7" i="11" s="1"/>
  <c r="V7" i="10" a="1"/>
  <c r="V7" i="10" s="1"/>
  <c r="Y7" i="19" a="1"/>
  <c r="Y7" i="19" s="1"/>
  <c r="F6" i="23" a="1"/>
  <c r="F6" i="23" s="1"/>
  <c r="K6" i="25" a="1"/>
  <c r="K6" i="25" s="1"/>
  <c r="N6" i="17" a="1"/>
  <c r="N6" i="17" s="1"/>
  <c r="P6" i="10" a="1"/>
  <c r="P6" i="10" s="1"/>
  <c r="B7" i="29" a="1"/>
  <c r="B7" i="29" s="1"/>
  <c r="D7" i="8" a="1"/>
  <c r="D7" i="8" s="1"/>
  <c r="F7" i="16" a="1"/>
  <c r="F7" i="16" s="1"/>
  <c r="I7" i="28" a="1"/>
  <c r="I7" i="28" s="1"/>
  <c r="K7" i="23" a="1"/>
  <c r="K7" i="23" s="1"/>
  <c r="M7" i="29" a="1"/>
  <c r="M7" i="29" s="1"/>
  <c r="R7" i="20" a="1"/>
  <c r="R7" i="20" s="1"/>
  <c r="T7" i="11" a="1"/>
  <c r="T7" i="11" s="1"/>
  <c r="V7" i="31" a="1"/>
  <c r="V7" i="31" s="1"/>
  <c r="F6" i="21" a="1"/>
  <c r="F6" i="21" s="1"/>
  <c r="H6" i="22" a="1"/>
  <c r="H6" i="22" s="1"/>
  <c r="L6" i="17" a="1"/>
  <c r="L6" i="17" s="1"/>
  <c r="N6" i="29" a="1"/>
  <c r="N6" i="29" s="1"/>
  <c r="Q6" i="8" a="1"/>
  <c r="Q6" i="8" s="1"/>
  <c r="B7" i="28" a="1"/>
  <c r="B7" i="28" s="1"/>
  <c r="D7" i="28" a="1"/>
  <c r="D7" i="28" s="1"/>
  <c r="G7" i="18" a="1"/>
  <c r="G7" i="18" s="1"/>
  <c r="J7" i="17" a="1"/>
  <c r="J7" i="17" s="1"/>
  <c r="L7" i="22" a="1"/>
  <c r="L7" i="22" s="1"/>
  <c r="N7" i="30" a="1"/>
  <c r="N7" i="30" s="1"/>
  <c r="Q7" i="21" a="1"/>
  <c r="Q7" i="21" s="1"/>
  <c r="S7" i="31" a="1"/>
  <c r="S7" i="31" s="1"/>
  <c r="V7" i="17" a="1"/>
  <c r="V7" i="17" s="1"/>
  <c r="X7" i="28" a="1"/>
  <c r="X7" i="28" s="1"/>
  <c r="F6" i="17" a="1"/>
  <c r="F6" i="17" s="1"/>
  <c r="H6" i="21" a="1"/>
  <c r="H6" i="21" s="1"/>
  <c r="K6" i="19" a="1"/>
  <c r="K6" i="19" s="1"/>
  <c r="O6" i="29" a="1"/>
  <c r="O6" i="29" s="1"/>
  <c r="R6" i="23" a="1"/>
  <c r="R6" i="23" s="1"/>
  <c r="B7" i="31" a="1"/>
  <c r="B7" i="31" s="1"/>
  <c r="C7" i="30" a="1"/>
  <c r="C7" i="30" s="1"/>
  <c r="D7" i="31" a="1"/>
  <c r="D7" i="31" s="1"/>
  <c r="F7" i="31" a="1"/>
  <c r="F7" i="31" s="1"/>
  <c r="I7" i="8" a="1"/>
  <c r="I7" i="8" s="1"/>
  <c r="K7" i="25" a="1"/>
  <c r="K7" i="25" s="1"/>
  <c r="M7" i="18" a="1"/>
  <c r="M7" i="18" s="1"/>
  <c r="N7" i="21" a="1"/>
  <c r="N7" i="21" s="1"/>
  <c r="Q7" i="20" a="1"/>
  <c r="Q7" i="20" s="1"/>
  <c r="R7" i="25" a="1"/>
  <c r="R7" i="25" s="1"/>
  <c r="S7" i="28" a="1"/>
  <c r="S7" i="28" s="1"/>
  <c r="U7" i="17" a="1"/>
  <c r="U7" i="17" s="1"/>
  <c r="V7" i="22" a="1"/>
  <c r="V7" i="22" s="1"/>
  <c r="W7" i="10" a="1"/>
  <c r="W7" i="10" s="1"/>
  <c r="Y7" i="8" a="1"/>
  <c r="Y7" i="8" s="1"/>
  <c r="G6" i="21" a="1"/>
  <c r="G6" i="21" s="1"/>
  <c r="K6" i="32" a="1"/>
  <c r="K6" i="32" s="1"/>
  <c r="N6" i="18" a="1"/>
  <c r="N6" i="18" s="1"/>
  <c r="P6" i="20" a="1"/>
  <c r="P6" i="20" s="1"/>
  <c r="R6" i="11" a="1"/>
  <c r="R6" i="11" s="1"/>
  <c r="C7" i="16" a="1"/>
  <c r="C7" i="16" s="1"/>
  <c r="D7" i="23" a="1"/>
  <c r="D7" i="23" s="1"/>
  <c r="H7" i="21" a="1"/>
  <c r="H7" i="21" s="1"/>
  <c r="J7" i="18" a="1"/>
  <c r="J7" i="18" s="1"/>
  <c r="M7" i="21" a="1"/>
  <c r="M7" i="21" s="1"/>
  <c r="N7" i="32" a="1"/>
  <c r="N7" i="32" s="1"/>
  <c r="R7" i="10" a="1"/>
  <c r="R7" i="10" s="1"/>
  <c r="T7" i="31" a="1"/>
  <c r="T7" i="31" s="1"/>
  <c r="W7" i="18" a="1"/>
  <c r="W7" i="18" s="1"/>
  <c r="Y7" i="18" a="1"/>
  <c r="Y7" i="18" s="1"/>
  <c r="H6" i="25" a="1"/>
  <c r="H6" i="25" s="1"/>
  <c r="R6" i="18" a="1"/>
  <c r="R6" i="18" s="1"/>
  <c r="E7" i="17" a="1"/>
  <c r="E7" i="17" s="1"/>
  <c r="S6" i="24" a="1"/>
  <c r="S6" i="24" s="1"/>
  <c r="D7" i="16" a="1"/>
  <c r="D7" i="16" s="1"/>
  <c r="E7" i="11" a="1"/>
  <c r="E7" i="11" s="1"/>
  <c r="H7" i="11" a="1"/>
  <c r="H7" i="11" s="1"/>
  <c r="J7" i="22" a="1"/>
  <c r="J7" i="22" s="1"/>
  <c r="S7" i="25" a="1"/>
  <c r="S7" i="25" s="1"/>
  <c r="U7" i="21" a="1"/>
  <c r="U7" i="21" s="1"/>
  <c r="G6" i="17" a="1"/>
  <c r="G6" i="17" s="1"/>
  <c r="I6" i="16" a="1"/>
  <c r="I6" i="16" s="1"/>
  <c r="M6" i="32" a="1"/>
  <c r="M6" i="32" s="1"/>
  <c r="P6" i="18" a="1"/>
  <c r="P6" i="18" s="1"/>
  <c r="R6" i="19" a="1"/>
  <c r="R6" i="19" s="1"/>
  <c r="T6" i="21" a="1"/>
  <c r="T6" i="21" s="1"/>
  <c r="G7" i="11" a="1"/>
  <c r="G7" i="11" s="1"/>
  <c r="G7" i="31" a="1"/>
  <c r="G7" i="31" s="1"/>
  <c r="H7" i="17" a="1"/>
  <c r="H7" i="17" s="1"/>
  <c r="J7" i="30" a="1"/>
  <c r="J7" i="30" s="1"/>
  <c r="L7" i="11" a="1"/>
  <c r="L7" i="11" s="1"/>
  <c r="N7" i="25" a="1"/>
  <c r="N7" i="25" s="1"/>
  <c r="P7" i="22" a="1"/>
  <c r="P7" i="22" s="1"/>
  <c r="R7" i="17" a="1"/>
  <c r="R7" i="17" s="1"/>
  <c r="U7" i="31" a="1"/>
  <c r="U7" i="31" s="1"/>
  <c r="W7" i="29" a="1"/>
  <c r="W7" i="29" s="1"/>
  <c r="Y7" i="11" a="1"/>
  <c r="Y7" i="11" s="1"/>
  <c r="H6" i="17" a="1"/>
  <c r="H6" i="17" s="1"/>
  <c r="J6" i="16" a="1"/>
  <c r="J6" i="16" s="1"/>
  <c r="N6" i="31" a="1"/>
  <c r="N6" i="31" s="1"/>
  <c r="P6" i="22" a="1"/>
  <c r="P6" i="22" s="1"/>
  <c r="S6" i="18" a="1"/>
  <c r="S6" i="18" s="1"/>
  <c r="U6" i="16" a="1"/>
  <c r="U6" i="16" s="1"/>
  <c r="B6" i="23" a="1"/>
  <c r="B6" i="23" s="1"/>
  <c r="B6" i="30" a="1"/>
  <c r="B6" i="30" s="1"/>
  <c r="C6" i="17" a="1"/>
  <c r="C6" i="17" s="1"/>
  <c r="C6" i="8" a="1"/>
  <c r="C6" i="8" s="1"/>
  <c r="C6" i="28" a="1"/>
  <c r="C6" i="28" s="1"/>
  <c r="C6" i="32" a="1"/>
  <c r="C6" i="32" s="1"/>
  <c r="D6" i="18" a="1"/>
  <c r="D6" i="18" s="1"/>
  <c r="D6" i="16" a="1"/>
  <c r="D6" i="16" s="1"/>
  <c r="D6" i="23" a="1"/>
  <c r="D6" i="23" s="1"/>
  <c r="D6" i="11" a="1"/>
  <c r="D6" i="11" s="1"/>
  <c r="D6" i="31" a="1"/>
  <c r="D6" i="31" s="1"/>
  <c r="E6" i="30" a="1"/>
  <c r="E6" i="30" s="1"/>
  <c r="I6" i="17" a="1"/>
  <c r="I6" i="17" s="1"/>
  <c r="K6" i="18" a="1"/>
  <c r="K6" i="18" s="1"/>
  <c r="Y6" i="20" a="1"/>
  <c r="Y6" i="20" s="1"/>
  <c r="Y6" i="21" a="1"/>
  <c r="Y6" i="21" s="1"/>
  <c r="L7" i="21" a="1"/>
  <c r="L7" i="21" s="1"/>
  <c r="P7" i="31" a="1"/>
  <c r="P7" i="31" s="1"/>
  <c r="W7" i="32" a="1"/>
  <c r="W7" i="32" s="1"/>
  <c r="G6" i="23" a="1"/>
  <c r="G6" i="23" s="1"/>
  <c r="M6" i="11" a="1"/>
  <c r="M6" i="11" s="1"/>
  <c r="O6" i="25" a="1"/>
  <c r="O6" i="25" s="1"/>
  <c r="D7" i="11" a="1"/>
  <c r="D7" i="11" s="1"/>
  <c r="I7" i="16" a="1"/>
  <c r="I7" i="16" s="1"/>
  <c r="K7" i="10" a="1"/>
  <c r="K7" i="10" s="1"/>
  <c r="N7" i="19" a="1"/>
  <c r="N7" i="19" s="1"/>
  <c r="P7" i="23" a="1"/>
  <c r="P7" i="23" s="1"/>
  <c r="S7" i="18" a="1"/>
  <c r="S7" i="18" s="1"/>
  <c r="U7" i="23" a="1"/>
  <c r="U7" i="23" s="1"/>
  <c r="E6" i="21" a="1"/>
  <c r="E6" i="21" s="1"/>
  <c r="G6" i="32" a="1"/>
  <c r="G6" i="32" s="1"/>
  <c r="N6" i="19" a="1"/>
  <c r="N6" i="19" s="1"/>
  <c r="P6" i="8" a="1"/>
  <c r="P6" i="8" s="1"/>
  <c r="R6" i="32" a="1"/>
  <c r="R6" i="32" s="1"/>
  <c r="B7" i="19" a="1"/>
  <c r="B7" i="19" s="1"/>
  <c r="D7" i="21" a="1"/>
  <c r="D7" i="21" s="1"/>
  <c r="F7" i="11" a="1"/>
  <c r="F7" i="11" s="1"/>
  <c r="I7" i="20" a="1"/>
  <c r="I7" i="20" s="1"/>
  <c r="L7" i="32" a="1"/>
  <c r="L7" i="32" s="1"/>
  <c r="O7" i="21" a="1"/>
  <c r="O7" i="21" s="1"/>
  <c r="Q7" i="30" a="1"/>
  <c r="Q7" i="30" s="1"/>
  <c r="T7" i="16" a="1"/>
  <c r="T7" i="16" s="1"/>
  <c r="Y7" i="20" a="1"/>
  <c r="Y7" i="20" s="1"/>
  <c r="F6" i="29" a="1"/>
  <c r="F6" i="29" s="1"/>
  <c r="H6" i="32" a="1"/>
  <c r="H6" i="32" s="1"/>
  <c r="K6" i="30" a="1"/>
  <c r="K6" i="30" s="1"/>
  <c r="N6" i="11" a="1"/>
  <c r="N6" i="11" s="1"/>
  <c r="P6" i="32" a="1"/>
  <c r="P6" i="32" s="1"/>
  <c r="B7" i="8" a="1"/>
  <c r="B7" i="8" s="1"/>
  <c r="C7" i="21" a="1"/>
  <c r="C7" i="21" s="1"/>
  <c r="D7" i="22" a="1"/>
  <c r="D7" i="22" s="1"/>
  <c r="E7" i="19" a="1"/>
  <c r="E7" i="19" s="1"/>
  <c r="F7" i="20" a="1"/>
  <c r="F7" i="20" s="1"/>
  <c r="G7" i="19" a="1"/>
  <c r="G7" i="19" s="1"/>
  <c r="I7" i="11" a="1"/>
  <c r="I7" i="11" s="1"/>
  <c r="J7" i="28" a="1"/>
  <c r="J7" i="28" s="1"/>
  <c r="L7" i="20" a="1"/>
  <c r="L7" i="20" s="1"/>
  <c r="L7" i="31" a="1"/>
  <c r="L7" i="31" s="1"/>
  <c r="M7" i="30" a="1"/>
  <c r="M7" i="30" s="1"/>
  <c r="O7" i="10" a="1"/>
  <c r="O7" i="10" s="1"/>
  <c r="P7" i="10" a="1"/>
  <c r="P7" i="10" s="1"/>
  <c r="Q7" i="32" a="1"/>
  <c r="Q7" i="32" s="1"/>
  <c r="S7" i="20" a="1"/>
  <c r="S7" i="20" s="1"/>
  <c r="S7" i="10" a="1"/>
  <c r="S7" i="10" s="1"/>
  <c r="U7" i="28" a="1"/>
  <c r="U7" i="28" s="1"/>
  <c r="P6" i="11" a="1"/>
  <c r="P6" i="11" s="1"/>
  <c r="T6" i="22" a="1"/>
  <c r="T6" i="22" s="1"/>
  <c r="F7" i="21" a="1"/>
  <c r="F7" i="21" s="1"/>
  <c r="K7" i="16" a="1"/>
  <c r="K7" i="16" s="1"/>
  <c r="M7" i="31" a="1"/>
  <c r="M7" i="31" s="1"/>
  <c r="S7" i="21" a="1"/>
  <c r="S7" i="21" s="1"/>
  <c r="U7" i="16" a="1"/>
  <c r="U7" i="16" s="1"/>
  <c r="W7" i="23" a="1"/>
  <c r="W7" i="23" s="1"/>
  <c r="Y7" i="23" a="1"/>
  <c r="Y7" i="23" s="1"/>
  <c r="I6" i="18" a="1"/>
  <c r="I6" i="18" s="1"/>
  <c r="D7" i="20" a="1"/>
  <c r="D7" i="20" s="1"/>
  <c r="G7" i="16" a="1"/>
  <c r="G7" i="16" s="1"/>
  <c r="J7" i="8" a="1"/>
  <c r="J7" i="8" s="1"/>
  <c r="O7" i="28" a="1"/>
  <c r="O7" i="28" s="1"/>
  <c r="S7" i="30" a="1"/>
  <c r="S7" i="30" s="1"/>
  <c r="U7" i="25" a="1"/>
  <c r="U7" i="25" s="1"/>
  <c r="Y7" i="21" a="1"/>
  <c r="Y7" i="21" s="1"/>
  <c r="N6" i="8" a="1"/>
  <c r="N6" i="8" s="1"/>
  <c r="G7" i="20" a="1"/>
  <c r="G7" i="20" s="1"/>
  <c r="J7" i="20" a="1"/>
  <c r="J7" i="20" s="1"/>
  <c r="L7" i="17" a="1"/>
  <c r="L7" i="17" s="1"/>
  <c r="O7" i="25" a="1"/>
  <c r="O7" i="25" s="1"/>
  <c r="Q7" i="10" a="1"/>
  <c r="Q7" i="10" s="1"/>
  <c r="S7" i="32" a="1"/>
  <c r="S7" i="32" s="1"/>
  <c r="U7" i="30" a="1"/>
  <c r="U7" i="30" s="1"/>
  <c r="W7" i="30" a="1"/>
  <c r="W7" i="30" s="1"/>
  <c r="Y7" i="28" a="1"/>
  <c r="Y7" i="28" s="1"/>
  <c r="I6" i="25" a="1"/>
  <c r="I6" i="25" s="1"/>
  <c r="H6" i="8" a="1"/>
  <c r="H6" i="8" s="1"/>
  <c r="O6" i="16" a="1"/>
  <c r="O6" i="16" s="1"/>
  <c r="B7" i="18" a="1"/>
  <c r="B7" i="18" s="1"/>
  <c r="D7" i="32" a="1"/>
  <c r="D7" i="32" s="1"/>
  <c r="F7" i="23" a="1"/>
  <c r="F7" i="23" s="1"/>
  <c r="I7" i="18" a="1"/>
  <c r="I7" i="18" s="1"/>
  <c r="J7" i="31" a="1"/>
  <c r="J7" i="31" s="1"/>
  <c r="L7" i="16" a="1"/>
  <c r="L7" i="16" s="1"/>
  <c r="N7" i="17" a="1"/>
  <c r="N7" i="17" s="1"/>
  <c r="P7" i="11" a="1"/>
  <c r="P7" i="11" s="1"/>
  <c r="F6" i="25" a="1"/>
  <c r="F6" i="25" s="1"/>
  <c r="H6" i="28" a="1"/>
  <c r="H6" i="28" s="1"/>
  <c r="K6" i="20" a="1"/>
  <c r="K6" i="20" s="1"/>
  <c r="M6" i="8" a="1"/>
  <c r="M6" i="8" s="1"/>
  <c r="Q6" i="28" a="1"/>
  <c r="Q6" i="28" s="1"/>
  <c r="S6" i="32" a="1"/>
  <c r="S6" i="32" s="1"/>
  <c r="G7" i="22" a="1"/>
  <c r="G7" i="22" s="1"/>
  <c r="G7" i="29" a="1"/>
  <c r="G7" i="29" s="1"/>
  <c r="G7" i="10" a="1"/>
  <c r="G7" i="10" s="1"/>
  <c r="H7" i="19" a="1"/>
  <c r="H7" i="19" s="1"/>
  <c r="J7" i="16" a="1"/>
  <c r="J7" i="16" s="1"/>
  <c r="L7" i="19" a="1"/>
  <c r="L7" i="19" s="1"/>
  <c r="N7" i="18" a="1"/>
  <c r="N7" i="18" s="1"/>
  <c r="O7" i="31" a="1"/>
  <c r="O7" i="31" s="1"/>
  <c r="Q7" i="28" a="1"/>
  <c r="Q7" i="28" s="1"/>
  <c r="U7" i="8" a="1"/>
  <c r="U7" i="8" s="1"/>
  <c r="W7" i="19" a="1"/>
  <c r="W7" i="19" s="1"/>
  <c r="Y7" i="17" a="1"/>
  <c r="Y7" i="17" s="1"/>
  <c r="F6" i="18" a="1"/>
  <c r="F6" i="18" s="1"/>
  <c r="H6" i="11" a="1"/>
  <c r="H6" i="11" s="1"/>
  <c r="J6" i="32" a="1"/>
  <c r="J6" i="32" s="1"/>
  <c r="M6" i="17" a="1"/>
  <c r="M6" i="17" s="1"/>
  <c r="O6" i="21" a="1"/>
  <c r="O6" i="21" s="1"/>
  <c r="S6" i="11" a="1"/>
  <c r="S6" i="11" s="1"/>
  <c r="B6" i="21" a="1"/>
  <c r="B6" i="21" s="1"/>
  <c r="B6" i="25" a="1"/>
  <c r="B6" i="25" s="1"/>
  <c r="B6" i="29" a="1"/>
  <c r="B6" i="29" s="1"/>
  <c r="B6" i="10" a="1"/>
  <c r="B6" i="10" s="1"/>
  <c r="C6" i="20" a="1"/>
  <c r="C6" i="20" s="1"/>
  <c r="C6" i="21" a="1"/>
  <c r="C6" i="21" s="1"/>
  <c r="C6" i="25" a="1"/>
  <c r="C6" i="25" s="1"/>
  <c r="C6" i="29" a="1"/>
  <c r="C6" i="29" s="1"/>
  <c r="C6" i="10" a="1"/>
  <c r="C6" i="10" s="1"/>
  <c r="D6" i="17" a="1"/>
  <c r="D6" i="17" s="1"/>
  <c r="D6" i="21" a="1"/>
  <c r="D6" i="21" s="1"/>
  <c r="D6" i="25" a="1"/>
  <c r="D6" i="25" s="1"/>
  <c r="D6" i="30" a="1"/>
  <c r="D6" i="30" s="1"/>
  <c r="D6" i="10" a="1"/>
  <c r="D6" i="10" s="1"/>
  <c r="E6" i="20" a="1"/>
  <c r="E6" i="20" s="1"/>
  <c r="F6" i="19" a="1"/>
  <c r="F6" i="19" s="1"/>
  <c r="H6" i="18" a="1"/>
  <c r="H6" i="18" s="1"/>
  <c r="M6" i="25" a="1"/>
  <c r="M6" i="25" s="1"/>
  <c r="U6" i="20" a="1"/>
  <c r="U6" i="20" s="1"/>
  <c r="P6" i="17" a="1"/>
  <c r="P6" i="17" s="1"/>
  <c r="Q6" i="11" a="1"/>
  <c r="Q6" i="11" s="1"/>
  <c r="S6" i="21" a="1"/>
  <c r="S6" i="21" s="1"/>
  <c r="T6" i="32" a="1"/>
  <c r="T6" i="32" s="1"/>
  <c r="U6" i="22" a="1"/>
  <c r="U6" i="22" s="1"/>
  <c r="U6" i="25" a="1"/>
  <c r="U6" i="25" s="1"/>
  <c r="U6" i="29" a="1"/>
  <c r="U6" i="29" s="1"/>
  <c r="Y6" i="19" a="1"/>
  <c r="Y6" i="19" s="1"/>
  <c r="Y6" i="22" a="1"/>
  <c r="Y6" i="22" s="1"/>
  <c r="Y6" i="25" a="1"/>
  <c r="Y6" i="25" s="1"/>
  <c r="Y6" i="31" a="1"/>
  <c r="Y6" i="31" s="1"/>
  <c r="B7" i="20" a="1"/>
  <c r="B7" i="20" s="1"/>
  <c r="C7" i="25" a="1"/>
  <c r="C7" i="25" s="1"/>
  <c r="E7" i="22" a="1"/>
  <c r="E7" i="22" s="1"/>
  <c r="H7" i="16" a="1"/>
  <c r="H7" i="16" s="1"/>
  <c r="J7" i="25" a="1"/>
  <c r="J7" i="25" s="1"/>
  <c r="M7" i="16" a="1"/>
  <c r="M7" i="16" s="1"/>
  <c r="O7" i="23" a="1"/>
  <c r="O7" i="23" s="1"/>
  <c r="Q7" i="31" a="1"/>
  <c r="Q7" i="31" s="1"/>
  <c r="T7" i="20" a="1"/>
  <c r="T7" i="20" s="1"/>
  <c r="W7" i="22" a="1"/>
  <c r="W7" i="22" s="1"/>
  <c r="Y7" i="25" a="1"/>
  <c r="Y7" i="25" s="1"/>
  <c r="I6" i="23" a="1"/>
  <c r="I6" i="23" s="1"/>
  <c r="R6" i="25" a="1"/>
  <c r="R6" i="25" s="1"/>
  <c r="B7" i="21" a="1"/>
  <c r="B7" i="21" s="1"/>
  <c r="E7" i="31" a="1"/>
  <c r="E7" i="31" s="1"/>
  <c r="H7" i="22" a="1"/>
  <c r="H7" i="22" s="1"/>
  <c r="J7" i="11" a="1"/>
  <c r="J7" i="11" s="1"/>
  <c r="M7" i="19" a="1"/>
  <c r="M7" i="19" s="1"/>
  <c r="O7" i="18" a="1"/>
  <c r="O7" i="18" s="1"/>
  <c r="Q7" i="29" a="1"/>
  <c r="Q7" i="29" s="1"/>
  <c r="U7" i="10" a="1"/>
  <c r="U7" i="10" s="1"/>
  <c r="X7" i="17" a="1"/>
  <c r="X7" i="17" s="1"/>
  <c r="Y7" i="10" a="1"/>
  <c r="Y7" i="10" s="1"/>
  <c r="G6" i="8" a="1"/>
  <c r="G6" i="8" s="1"/>
  <c r="I6" i="10" a="1"/>
  <c r="I6" i="10" s="1"/>
  <c r="L6" i="11" a="1"/>
  <c r="L6" i="11" s="1"/>
  <c r="O6" i="8" a="1"/>
  <c r="O6" i="8" s="1"/>
  <c r="Q6" i="10" a="1"/>
  <c r="Q6" i="10" s="1"/>
  <c r="C7" i="28" a="1"/>
  <c r="C7" i="28" s="1"/>
  <c r="E7" i="23" a="1"/>
  <c r="E7" i="23" s="1"/>
  <c r="H7" i="8" a="1"/>
  <c r="H7" i="8" s="1"/>
  <c r="N7" i="8" a="1"/>
  <c r="N7" i="8" s="1"/>
  <c r="P7" i="30" a="1"/>
  <c r="P7" i="30" s="1"/>
  <c r="R7" i="28" a="1"/>
  <c r="R7" i="28" s="1"/>
  <c r="U7" i="20" a="1"/>
  <c r="U7" i="20" s="1"/>
  <c r="W7" i="28" a="1"/>
  <c r="W7" i="28" s="1"/>
  <c r="B6" i="20" a="1"/>
  <c r="B6" i="20" s="1"/>
  <c r="G6" i="31" a="1"/>
  <c r="G6" i="31" s="1"/>
  <c r="J6" i="11" a="1"/>
  <c r="J6" i="11" s="1"/>
  <c r="M6" i="22" a="1"/>
  <c r="M6" i="22" s="1"/>
  <c r="P6" i="19" a="1"/>
  <c r="P6" i="19" s="1"/>
  <c r="Q6" i="32" a="1"/>
  <c r="Q6" i="32" s="1"/>
  <c r="T6" i="25" a="1"/>
  <c r="T6" i="25" s="1"/>
  <c r="C7" i="18" a="1"/>
  <c r="C7" i="18" s="1"/>
  <c r="D7" i="17" a="1"/>
  <c r="D7" i="17" s="1"/>
  <c r="F7" i="22" a="1"/>
  <c r="F7" i="22" s="1"/>
  <c r="H7" i="32" a="1"/>
  <c r="H7" i="32" s="1"/>
  <c r="J7" i="21" a="1"/>
  <c r="J7" i="21" s="1"/>
  <c r="K7" i="31" a="1"/>
  <c r="K7" i="31" s="1"/>
  <c r="M7" i="23" a="1"/>
  <c r="M7" i="23" s="1"/>
  <c r="N7" i="29" a="1"/>
  <c r="N7" i="29" s="1"/>
  <c r="P7" i="19" a="1"/>
  <c r="P7" i="19" s="1"/>
  <c r="Q7" i="25" a="1"/>
  <c r="Q7" i="25" s="1"/>
  <c r="R7" i="31" a="1"/>
  <c r="R7" i="31" s="1"/>
  <c r="T7" i="21" a="1"/>
  <c r="T7" i="21" s="1"/>
  <c r="U7" i="22" a="1"/>
  <c r="U7" i="22" s="1"/>
  <c r="X7" i="16" a="1"/>
  <c r="X7" i="16" s="1"/>
  <c r="F6" i="10" a="1"/>
  <c r="F6" i="10" s="1"/>
  <c r="K6" i="23" a="1"/>
  <c r="K6" i="23" s="1"/>
  <c r="O6" i="11" a="1"/>
  <c r="O6" i="11" s="1"/>
  <c r="B7" i="17" a="1"/>
  <c r="B7" i="17" s="1"/>
  <c r="C7" i="29" a="1"/>
  <c r="C7" i="29" s="1"/>
  <c r="E7" i="20" a="1"/>
  <c r="E7" i="20" s="1"/>
  <c r="F7" i="29" a="1"/>
  <c r="F7" i="29" s="1"/>
  <c r="I7" i="19" a="1"/>
  <c r="I7" i="19" s="1"/>
  <c r="J7" i="32" a="1"/>
  <c r="J7" i="32" s="1"/>
  <c r="L7" i="10" a="1"/>
  <c r="L7" i="10" s="1"/>
  <c r="N7" i="20" a="1"/>
  <c r="N7" i="20" s="1"/>
  <c r="P7" i="17" a="1"/>
  <c r="P7" i="17" s="1"/>
  <c r="R7" i="23" a="1"/>
  <c r="R7" i="23" s="1"/>
  <c r="T7" i="22" a="1"/>
  <c r="T7" i="22" s="1"/>
  <c r="V7" i="11" a="1"/>
  <c r="V7" i="11" s="1"/>
  <c r="X7" i="29" a="1"/>
  <c r="X7" i="29" s="1"/>
  <c r="E6" i="16" a="1"/>
  <c r="E6" i="16" s="1"/>
  <c r="Q6" i="25" a="1"/>
  <c r="Q6" i="25" s="1"/>
  <c r="C7" i="19" a="1"/>
  <c r="C7" i="19" s="1"/>
  <c r="D7" i="10" a="1"/>
  <c r="D7" i="10" s="1"/>
  <c r="F7" i="30" a="1"/>
  <c r="F7" i="30" s="1"/>
  <c r="I7" i="22" a="1"/>
  <c r="I7" i="22" s="1"/>
  <c r="M7" i="10" a="1"/>
  <c r="M7" i="10" s="1"/>
  <c r="R7" i="32" a="1"/>
  <c r="R7" i="32" s="1"/>
  <c r="T7" i="32" a="1"/>
  <c r="T7" i="32" s="1"/>
  <c r="V7" i="29" a="1"/>
  <c r="V7" i="29" s="1"/>
  <c r="X7" i="23" a="1"/>
  <c r="X7" i="23" s="1"/>
  <c r="H6" i="16" a="1"/>
  <c r="H6" i="16" s="1"/>
  <c r="M6" i="16" a="1"/>
  <c r="M6" i="16" s="1"/>
  <c r="R6" i="16" a="1"/>
  <c r="R6" i="16" s="1"/>
  <c r="F7" i="25" a="1"/>
  <c r="F7" i="25" s="1"/>
  <c r="I7" i="21" a="1"/>
  <c r="I7" i="21" s="1"/>
  <c r="K7" i="21" a="1"/>
  <c r="K7" i="21" s="1"/>
  <c r="M7" i="8" a="1"/>
  <c r="M7" i="8" s="1"/>
  <c r="O7" i="19" a="1"/>
  <c r="O7" i="19" s="1"/>
  <c r="M7" i="20" a="1"/>
  <c r="M7" i="20" s="1"/>
  <c r="O7" i="17" a="1"/>
  <c r="O7" i="17" s="1"/>
  <c r="T7" i="10" a="1"/>
  <c r="T7" i="10" s="1"/>
  <c r="N6" i="23" a="1"/>
  <c r="N6" i="23" s="1"/>
  <c r="R6" i="28" a="1"/>
  <c r="R6" i="28" s="1"/>
  <c r="T6" i="10" a="1"/>
  <c r="T6" i="10" s="1"/>
  <c r="G7" i="23" a="1"/>
  <c r="G7" i="23" s="1"/>
  <c r="G7" i="28" a="1"/>
  <c r="G7" i="28" s="1"/>
  <c r="G7" i="32" a="1"/>
  <c r="G7" i="32" s="1"/>
  <c r="H7" i="18" a="1"/>
  <c r="H7" i="18" s="1"/>
  <c r="I7" i="32" a="1"/>
  <c r="I7" i="32" s="1"/>
  <c r="K7" i="19" a="1"/>
  <c r="K7" i="19" s="1"/>
  <c r="M7" i="17" a="1"/>
  <c r="M7" i="17" s="1"/>
  <c r="N7" i="10" a="1"/>
  <c r="N7" i="10" s="1"/>
  <c r="P7" i="29" a="1"/>
  <c r="P7" i="29" s="1"/>
  <c r="T7" i="23" a="1"/>
  <c r="T7" i="23" s="1"/>
  <c r="V7" i="16" a="1"/>
  <c r="V7" i="16" s="1"/>
  <c r="X7" i="19" a="1"/>
  <c r="X7" i="19" s="1"/>
  <c r="B6" i="18" a="1"/>
  <c r="B6" i="18" s="1"/>
  <c r="I6" i="20" a="1"/>
  <c r="I6" i="20" s="1"/>
  <c r="K6" i="21" a="1"/>
  <c r="K6" i="21" s="1"/>
  <c r="M6" i="29" a="1"/>
  <c r="M6" i="29" s="1"/>
  <c r="O6" i="32" a="1"/>
  <c r="O6" i="32" s="1"/>
  <c r="Q6" i="23" a="1"/>
  <c r="Q6" i="23" s="1"/>
  <c r="T6" i="17" a="1"/>
  <c r="T6" i="17" s="1"/>
  <c r="B6" i="8" a="1"/>
  <c r="B6" i="8" s="1"/>
  <c r="B6" i="28" a="1"/>
  <c r="B6" i="28" s="1"/>
  <c r="B6" i="32" a="1"/>
  <c r="B6" i="32" s="1"/>
  <c r="C6" i="18" a="1"/>
  <c r="C6" i="18" s="1"/>
  <c r="C6" i="16" a="1"/>
  <c r="C6" i="16" s="1"/>
  <c r="C6" i="23" a="1"/>
  <c r="C6" i="23" s="1"/>
  <c r="C6" i="11" a="1"/>
  <c r="C6" i="11" s="1"/>
  <c r="C6" i="31" a="1"/>
  <c r="C6" i="31" s="1"/>
  <c r="D6" i="20" a="1"/>
  <c r="D6" i="20" s="1"/>
  <c r="D6" i="8" a="1"/>
  <c r="D6" i="8" s="1"/>
  <c r="D6" i="28" a="1"/>
  <c r="D6" i="28" s="1"/>
  <c r="D6" i="32" a="1"/>
  <c r="D6" i="32" s="1"/>
  <c r="E6" i="18" a="1"/>
  <c r="E6" i="18" s="1"/>
  <c r="E6" i="19" a="1"/>
  <c r="E6" i="19" s="1"/>
  <c r="F6" i="28" a="1"/>
  <c r="F6" i="28" s="1"/>
  <c r="I6" i="11" a="1"/>
  <c r="I6" i="11" s="1"/>
  <c r="L6" i="18" a="1"/>
  <c r="L6" i="18" s="1"/>
  <c r="N6" i="10" a="1"/>
  <c r="N6" i="10" s="1"/>
  <c r="P6" i="28" a="1"/>
  <c r="P6" i="28" s="1"/>
  <c r="R6" i="20" a="1"/>
  <c r="R6" i="20" s="1"/>
  <c r="S6" i="31" a="1"/>
  <c r="S6" i="31" s="1"/>
  <c r="U6" i="8" a="1"/>
  <c r="U6" i="8" s="1"/>
  <c r="U6" i="23" a="1"/>
  <c r="U6" i="23" s="1"/>
  <c r="U6" i="11" a="1"/>
  <c r="U6" i="11" s="1"/>
  <c r="U6" i="30" a="1"/>
  <c r="U6" i="30" s="1"/>
  <c r="Y6" i="8" a="1"/>
  <c r="Y6" i="8" s="1"/>
  <c r="Y6" i="28" a="1"/>
  <c r="Y6" i="28" s="1"/>
  <c r="Y6" i="10" a="1"/>
  <c r="Y6" i="10" s="1"/>
  <c r="B7" i="11" a="1"/>
  <c r="B7" i="11" s="1"/>
  <c r="D7" i="19" a="1"/>
  <c r="D7" i="19" s="1"/>
  <c r="F7" i="8" a="1"/>
  <c r="F7" i="8" s="1"/>
  <c r="I7" i="17" a="1"/>
  <c r="I7" i="17" s="1"/>
  <c r="K7" i="22" a="1"/>
  <c r="K7" i="22" s="1"/>
  <c r="M7" i="11" a="1"/>
  <c r="M7" i="11" s="1"/>
  <c r="O7" i="32" a="1"/>
  <c r="O7" i="32" s="1"/>
  <c r="R7" i="8" a="1"/>
  <c r="R7" i="8" s="1"/>
  <c r="U7" i="11" a="1"/>
  <c r="U7" i="11" s="1"/>
  <c r="X7" i="21" a="1"/>
  <c r="X7" i="21" s="1"/>
  <c r="E6" i="25" a="1"/>
  <c r="E6" i="25" s="1"/>
  <c r="G6" i="10" a="1"/>
  <c r="G6" i="10" s="1"/>
  <c r="I6" i="32" a="1"/>
  <c r="I6" i="32" s="1"/>
  <c r="M6" i="18" a="1"/>
  <c r="M6" i="18" s="1"/>
  <c r="T6" i="28" a="1"/>
  <c r="T6" i="28" s="1"/>
  <c r="E7" i="21" a="1"/>
  <c r="E7" i="21" s="1"/>
  <c r="H7" i="31" a="1"/>
  <c r="H7" i="31" s="1"/>
  <c r="L7" i="29" a="1"/>
  <c r="L7" i="29" s="1"/>
  <c r="Q7" i="8" a="1"/>
  <c r="Q7" i="8" s="1"/>
  <c r="V7" i="21" a="1"/>
  <c r="V7" i="21" s="1"/>
  <c r="E6" i="31" a="1"/>
  <c r="E6" i="31" s="1"/>
  <c r="H6" i="10" a="1"/>
  <c r="H6" i="10" s="1"/>
  <c r="J6" i="10" a="1"/>
  <c r="J6" i="10" s="1"/>
  <c r="M6" i="20" a="1"/>
  <c r="M6" i="20" s="1"/>
  <c r="P6" i="30" a="1"/>
  <c r="P6" i="30" s="1"/>
  <c r="S6" i="22" a="1"/>
  <c r="S6" i="22" s="1"/>
  <c r="C7" i="20" a="1"/>
  <c r="C7" i="20" s="1"/>
  <c r="F7" i="19" a="1"/>
  <c r="F7" i="19" s="1"/>
  <c r="M7" i="32" a="1"/>
  <c r="M7" i="32" s="1"/>
  <c r="P7" i="16" a="1"/>
  <c r="P7" i="16" s="1"/>
  <c r="S7" i="16" a="1"/>
  <c r="S7" i="16" s="1"/>
  <c r="X7" i="20" a="1"/>
  <c r="X7" i="20" s="1"/>
  <c r="E6" i="11" a="1"/>
  <c r="E6" i="11" s="1"/>
  <c r="L6" i="8" a="1"/>
  <c r="L6" i="8" s="1"/>
  <c r="Q7" i="11" a="1"/>
  <c r="Q7" i="11" s="1"/>
  <c r="S7" i="29" a="1"/>
  <c r="S7" i="29" s="1"/>
  <c r="U7" i="29" a="1"/>
  <c r="U7" i="29" s="1"/>
  <c r="W7" i="31" a="1"/>
  <c r="W7" i="31" s="1"/>
  <c r="Y7" i="32" a="1"/>
  <c r="Y7" i="32" s="1"/>
  <c r="G6" i="18" a="1"/>
  <c r="G6" i="18" s="1"/>
  <c r="J6" i="25" a="1"/>
  <c r="J6" i="25" s="1"/>
  <c r="B7" i="23" a="1"/>
  <c r="B7" i="23" s="1"/>
  <c r="C7" i="31" a="1"/>
  <c r="C7" i="31" s="1"/>
  <c r="E7" i="16" a="1"/>
  <c r="E7" i="16" s="1"/>
  <c r="I7" i="31" a="1"/>
  <c r="I7" i="31" s="1"/>
  <c r="L7" i="18" a="1"/>
  <c r="L7" i="18" s="1"/>
  <c r="N7" i="22" a="1"/>
  <c r="N7" i="22" s="1"/>
  <c r="S7" i="8" a="1"/>
  <c r="S7" i="8" s="1"/>
  <c r="U7" i="19" a="1"/>
  <c r="U7" i="19" s="1"/>
  <c r="W7" i="17" a="1"/>
  <c r="W7" i="17" s="1"/>
  <c r="Y7" i="30" a="1"/>
  <c r="Y7" i="30" s="1"/>
  <c r="G6" i="16" a="1"/>
  <c r="G6" i="16" s="1"/>
  <c r="Q6" i="16" a="1"/>
  <c r="Q6" i="16" s="1"/>
  <c r="E7" i="30" a="1"/>
  <c r="E7" i="30" s="1"/>
  <c r="J7" i="23" a="1"/>
  <c r="J7" i="23" s="1"/>
  <c r="L7" i="25" a="1"/>
  <c r="L7" i="25" s="1"/>
  <c r="N7" i="23" a="1"/>
  <c r="N7" i="23" s="1"/>
  <c r="P7" i="8" a="1"/>
  <c r="P7" i="8" s="1"/>
  <c r="R7" i="21" a="1"/>
  <c r="R7" i="21" s="1"/>
  <c r="T7" i="8" a="1"/>
  <c r="T7" i="8" s="1"/>
  <c r="V7" i="20" a="1"/>
  <c r="V7" i="20" s="1"/>
  <c r="X7" i="18" a="1"/>
  <c r="X7" i="18" s="1"/>
  <c r="R6" i="8" a="1"/>
  <c r="R6" i="8" s="1"/>
  <c r="T6" i="8" a="1"/>
  <c r="T6" i="8" s="1"/>
  <c r="S7" i="23" a="1"/>
  <c r="S7" i="23" s="1"/>
  <c r="C7" i="23" a="1"/>
  <c r="C7" i="23" s="1"/>
  <c r="O6" i="23" a="1"/>
  <c r="O6" i="23" s="1"/>
  <c r="K7" i="20" a="1"/>
  <c r="K7" i="20" s="1"/>
  <c r="V6" i="20" a="1"/>
  <c r="V6" i="20" s="1"/>
  <c r="V6" i="23" a="1"/>
  <c r="V6" i="23" s="1"/>
  <c r="E6" i="23" a="1"/>
  <c r="E6" i="23" s="1"/>
  <c r="V6" i="18" a="1"/>
  <c r="V6" i="18" s="1"/>
  <c r="T7" i="18" a="1"/>
  <c r="T7" i="18" s="1"/>
  <c r="P7" i="18" a="1"/>
  <c r="P7" i="18" s="1"/>
  <c r="K7" i="18" a="1"/>
  <c r="K7" i="18" s="1"/>
  <c r="Q7" i="18" a="1"/>
  <c r="Q7" i="18" s="1"/>
  <c r="V6" i="21" a="1"/>
  <c r="V6" i="21" s="1"/>
  <c r="W7" i="21" a="1"/>
  <c r="W7" i="21" s="1"/>
  <c r="U6" i="21" a="1"/>
  <c r="U6" i="21" s="1"/>
  <c r="T6" i="23" a="1"/>
  <c r="T6" i="23" s="1"/>
  <c r="C7" i="8" a="1"/>
  <c r="C7" i="8" s="1"/>
  <c r="B7" i="16" a="1"/>
  <c r="B7" i="16" s="1"/>
  <c r="E7" i="8" a="1"/>
  <c r="E7" i="8" s="1"/>
  <c r="C7" i="22" a="1"/>
  <c r="C7" i="22" s="1"/>
  <c r="F7" i="32" a="1"/>
  <c r="F7" i="32" s="1"/>
  <c r="K7" i="8" a="1"/>
  <c r="K7" i="8" s="1"/>
  <c r="F7" i="10" a="1"/>
  <c r="F7" i="10" s="1"/>
  <c r="D7" i="30" a="1"/>
  <c r="D7" i="30" s="1"/>
  <c r="B7" i="25" a="1"/>
  <c r="B7" i="25" s="1"/>
  <c r="G7" i="8" a="1"/>
  <c r="G7" i="8" s="1"/>
  <c r="C7" i="10" a="1"/>
  <c r="C7" i="10" s="1"/>
  <c r="S7" i="17" a="1"/>
  <c r="S7" i="17" s="1"/>
  <c r="Q7" i="17" a="1"/>
  <c r="Q7" i="17" s="1"/>
  <c r="E7" i="28" a="1"/>
  <c r="E7" i="28" s="1"/>
  <c r="F7" i="28" a="1"/>
  <c r="F7" i="28" s="1"/>
  <c r="E7" i="29" a="1"/>
  <c r="E7" i="29" s="1"/>
  <c r="D7" i="25" a="1"/>
  <c r="D7" i="25" s="1"/>
  <c r="C7" i="11" a="1"/>
  <c r="C7" i="11" s="1"/>
  <c r="H7" i="29" a="1"/>
  <c r="H7" i="29" s="1"/>
  <c r="Q7" i="16" a="1"/>
  <c r="Q7" i="16" s="1"/>
  <c r="K7" i="28" a="1"/>
  <c r="K7" i="28" s="1"/>
  <c r="K7" i="30" a="1"/>
  <c r="K7" i="30" s="1"/>
  <c r="I7" i="30" a="1"/>
  <c r="I7" i="30" s="1"/>
  <c r="G7" i="30" a="1"/>
  <c r="G7" i="30" s="1"/>
  <c r="H7" i="30" a="1"/>
  <c r="H7" i="30" s="1"/>
  <c r="H7" i="25" a="1"/>
  <c r="H7" i="25" s="1"/>
  <c r="O7" i="16" a="1"/>
  <c r="O7" i="16" s="1"/>
  <c r="O7" i="22" a="1"/>
  <c r="O7" i="22" s="1"/>
  <c r="I7" i="10" a="1"/>
  <c r="I7" i="10" s="1"/>
  <c r="B6" i="17" a="1"/>
  <c r="B6" i="17" s="1"/>
  <c r="M7" i="22" a="1"/>
  <c r="M7" i="22" s="1"/>
  <c r="I7" i="25" a="1"/>
  <c r="I7" i="25" s="1"/>
  <c r="R7" i="19" a="1"/>
  <c r="R7" i="19" s="1"/>
  <c r="G7" i="25" a="1"/>
  <c r="G7" i="25" s="1"/>
  <c r="S7" i="19" a="1"/>
  <c r="S7" i="19" s="1"/>
  <c r="K7" i="29" a="1"/>
  <c r="K7" i="29" s="1"/>
  <c r="P7" i="25" a="1"/>
  <c r="P7" i="25" s="1"/>
  <c r="Y7" i="16" a="1"/>
  <c r="Y7" i="16" s="1"/>
  <c r="V7" i="8" a="1"/>
  <c r="V7" i="8" s="1"/>
  <c r="L7" i="28" a="1"/>
  <c r="L7" i="28" s="1"/>
  <c r="M7" i="28" a="1"/>
  <c r="M7" i="28" s="1"/>
  <c r="R7" i="22" a="1"/>
  <c r="R7" i="22" s="1"/>
  <c r="O7" i="30" a="1"/>
  <c r="O7" i="30" s="1"/>
  <c r="T7" i="29" a="1"/>
  <c r="T7" i="29" s="1"/>
  <c r="T7" i="25" a="1"/>
  <c r="T7" i="25" s="1"/>
  <c r="F6" i="16" a="1"/>
  <c r="F6" i="16" s="1"/>
  <c r="X7" i="10" a="1"/>
  <c r="X7" i="10" s="1"/>
  <c r="G6" i="19" a="1"/>
  <c r="G6" i="19" s="1"/>
  <c r="X7" i="22" a="1"/>
  <c r="X7" i="22" s="1"/>
  <c r="F6" i="8" a="1"/>
  <c r="F6" i="8" s="1"/>
  <c r="J6" i="17" a="1"/>
  <c r="J6" i="17" s="1"/>
  <c r="K6" i="16" a="1"/>
  <c r="K6" i="16" s="1"/>
  <c r="X7" i="25" a="1"/>
  <c r="X7" i="25" s="1"/>
  <c r="V7" i="28" a="1"/>
  <c r="V7" i="28" s="1"/>
  <c r="L6" i="16" a="1"/>
  <c r="L6" i="16" s="1"/>
  <c r="X7" i="31" a="1"/>
  <c r="X7" i="31" s="1"/>
  <c r="X7" i="11" a="1"/>
  <c r="X7" i="11" s="1"/>
  <c r="I6" i="8" a="1"/>
  <c r="I6" i="8" s="1"/>
  <c r="W7" i="11" a="1"/>
  <c r="W7" i="11" s="1"/>
  <c r="Y7" i="29" a="1"/>
  <c r="Y7" i="29" s="1"/>
  <c r="J6" i="8" a="1"/>
  <c r="J6" i="8" s="1"/>
  <c r="Q6" i="17" a="1"/>
  <c r="Q6" i="17" s="1"/>
  <c r="V7" i="30" a="1"/>
  <c r="V7" i="30" s="1"/>
  <c r="B6" i="11" a="1"/>
  <c r="B6" i="11" s="1"/>
  <c r="K6" i="8" a="1"/>
  <c r="K6" i="8" s="1"/>
  <c r="Y7" i="31" a="1"/>
  <c r="Y7" i="31" s="1"/>
  <c r="W7" i="25" a="1"/>
  <c r="W7" i="25" s="1"/>
  <c r="V6" i="17" a="1"/>
  <c r="V6" i="17" s="1"/>
  <c r="W6" i="17" a="1"/>
  <c r="W6" i="17" s="1"/>
  <c r="N6" i="16" a="1"/>
  <c r="N6" i="16" s="1"/>
  <c r="C6" i="30" a="1"/>
  <c r="C6" i="30" s="1"/>
  <c r="R6" i="17" a="1"/>
  <c r="R6" i="17" s="1"/>
  <c r="J6" i="31" a="1"/>
  <c r="J6" i="31" s="1"/>
  <c r="U6" i="19" a="1"/>
  <c r="U6" i="19" s="1"/>
  <c r="P6" i="16" a="1"/>
  <c r="P6" i="16" s="1"/>
  <c r="Q6" i="19" a="1"/>
  <c r="Q6" i="19" s="1"/>
  <c r="V6" i="16" a="1"/>
  <c r="V6" i="16" s="1"/>
  <c r="G6" i="28" a="1"/>
  <c r="G6" i="28" s="1"/>
  <c r="G6" i="30" a="1"/>
  <c r="G6" i="30" s="1"/>
  <c r="L6" i="30" a="1"/>
  <c r="L6" i="30" s="1"/>
  <c r="G6" i="25" a="1"/>
  <c r="G6" i="25" s="1"/>
  <c r="V6" i="8" a="1"/>
  <c r="V6" i="8" s="1"/>
  <c r="L6" i="22" a="1"/>
  <c r="L6" i="22" s="1"/>
  <c r="V6" i="19" a="1"/>
  <c r="V6" i="19" s="1"/>
  <c r="I6" i="31" a="1"/>
  <c r="I6" i="31" s="1"/>
  <c r="J6" i="22" a="1"/>
  <c r="J6" i="22" s="1"/>
  <c r="V7" i="32" a="1"/>
  <c r="V7" i="32" s="1"/>
  <c r="K6" i="28" a="1"/>
  <c r="K6" i="28" s="1"/>
  <c r="U6" i="28" a="1"/>
  <c r="U6" i="28" s="1"/>
  <c r="W6" i="16" a="1"/>
  <c r="W6" i="16" s="1"/>
  <c r="W6" i="19" a="1"/>
  <c r="W6" i="19" s="1"/>
  <c r="I6" i="28" a="1"/>
  <c r="I6" i="28" s="1"/>
  <c r="S6" i="16" a="1"/>
  <c r="S6" i="16" s="1"/>
  <c r="V6" i="32" a="1"/>
  <c r="V6" i="32" s="1"/>
  <c r="L6" i="32" a="1"/>
  <c r="L6" i="32" s="1"/>
  <c r="V6" i="28" a="1"/>
  <c r="V6" i="28" s="1"/>
  <c r="V6" i="29" a="1"/>
  <c r="V6" i="29" s="1"/>
  <c r="S6" i="8" a="1"/>
  <c r="S6" i="8" s="1"/>
  <c r="L6" i="10" a="1"/>
  <c r="L6" i="10" s="1"/>
  <c r="V6" i="10" a="1"/>
  <c r="V6" i="10" s="1"/>
  <c r="V6" i="22" a="1"/>
  <c r="V6" i="22" s="1"/>
  <c r="W6" i="8" a="1"/>
  <c r="W6" i="8" s="1"/>
  <c r="M6" i="28" a="1"/>
  <c r="M6" i="28" s="1"/>
  <c r="U6" i="32" a="1"/>
  <c r="U6" i="32" s="1"/>
  <c r="O6" i="31" a="1"/>
  <c r="O6" i="31" s="1"/>
  <c r="N6" i="25" a="1"/>
  <c r="N6" i="25" s="1"/>
  <c r="R6" i="22" a="1"/>
  <c r="R6" i="22" s="1"/>
  <c r="P6" i="25" a="1"/>
  <c r="P6" i="25" s="1"/>
  <c r="Y6" i="30" a="1"/>
  <c r="Y6" i="30" s="1"/>
  <c r="R6" i="31" a="1"/>
  <c r="R6" i="31" s="1"/>
  <c r="V6" i="31" a="1"/>
  <c r="V6" i="31" s="1"/>
  <c r="O7" i="11" a="1"/>
  <c r="O7" i="11" s="1"/>
  <c r="U6" i="18" a="1"/>
  <c r="U6" i="18" s="1"/>
  <c r="N7" i="28" a="1"/>
  <c r="N7" i="2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BF022B-876E-41EC-B03B-070AD51A1A70}" keepAlive="1" name="Query - Future global electricity demand load curves" description="Connection to the 'Future global electricity demand load curves' query in the workbook." type="5" refreshedVersion="8" background="1" saveData="1">
    <dbPr connection="Provider=Microsoft.Mashup.OleDb.1;Data Source=$Workbook$;Location=&quot;Future global electricity demand load curves&quot;;Extended Properties=&quot;&quot;" command="SELECT * FROM [Future global electricity demand load curves]"/>
  </connection>
  <connection id="2" xr16:uid="{F330CBFC-8879-4803-B07E-D3455920BB81}" keepAlive="1" name="Query - Future global electricity demand load curves (2)" description="Connection to the 'Future global electricity demand load curves (2)' query in the workbook." type="5" refreshedVersion="8" background="1" saveData="1">
    <dbPr connection="Provider=Microsoft.Mashup.OleDb.1;Data Source=$Workbook$;Location=&quot;Future global electricity demand load curves (2)&quot;;Extended Properties=&quot;&quot;" command="SELECT * FROM [Future global electricity demand load curves (2)]"/>
  </connection>
  <connection id="3" xr16:uid="{385F7B77-9BBE-469A-8981-1D6573ACD93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F75A53F6-953E-4EAD-895D-8AE770EB0D17}"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5" xr16:uid="{F2938307-66F2-48E2-BB37-18EB5A45F0D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B62F3D0D-711D-4537-86F2-53687F47B52D}"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<sst xmlns="http://schemas.openxmlformats.org/spreadsheetml/2006/main" count="4897" uniqueCount="571">
  <si>
    <t>SHELF Seasonal Hourly Equipment Load Factors</t>
  </si>
  <si>
    <t>Source:</t>
  </si>
  <si>
    <t>Zapata, Victhalia (2022)</t>
  </si>
  <si>
    <t>“Data for: Future global electricity demand load curves”</t>
  </si>
  <si>
    <t>https://data.mendeley.com/datasets/pmd2dchk44/1</t>
  </si>
  <si>
    <t>About</t>
  </si>
  <si>
    <t>This file specifies the ratio of the electricity consumed in each hour of the year to the</t>
  </si>
  <si>
    <t>total amount of electricity consumed during the year, disaggregated by sector.</t>
  </si>
  <si>
    <t>If you are adapting the EPS to a new geography and don't have hourly load data broken out</t>
  </si>
  <si>
    <t>In Zapata's research, hourly electricity demand aggregated at the monthly level is modeled within the integrated</t>
  </si>
  <si>
    <t>assessment model (IAM) IMAGE and under the SSP2 baseline scenario for the future.</t>
  </si>
  <si>
    <t>Zapata's data files have already been consolidated using Excel's</t>
  </si>
  <si>
    <t>Power Query (aka Get &amp; Transform) feature in the 'Source Data' sheet.</t>
  </si>
  <si>
    <t>by certain sectors, you can use total economy-wide or sector-wide data.</t>
  </si>
  <si>
    <t>Weekend</t>
  </si>
  <si>
    <t>Weekday</t>
  </si>
  <si>
    <t>Total</t>
  </si>
  <si>
    <t>Source.Name</t>
  </si>
  <si>
    <t>(Multiple Items)</t>
  </si>
  <si>
    <t>Row Labels</t>
  </si>
  <si>
    <t>Sum of h9</t>
  </si>
  <si>
    <t>Source Data</t>
  </si>
  <si>
    <t>Category Mapping</t>
  </si>
  <si>
    <t>Year</t>
  </si>
  <si>
    <t>Region</t>
  </si>
  <si>
    <t>Regions_code.Region Name</t>
  </si>
  <si>
    <t>Month</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</si>
  <si>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</si>
  <si>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</si>
  <si>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</si>
  <si>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</si>
  <si>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</si>
  <si>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</si>
  <si>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</si>
  <si>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</si>
  <si>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</si>
  <si>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</si>
  <si>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</si>
  <si>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</si>
  <si>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</si>
  <si>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</si>
  <si>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</si>
  <si>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</si>
  <si>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</si>
  <si>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</si>
  <si>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</si>
  <si>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</si>
  <si>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</si>
  <si>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</si>
  <si>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</si>
  <si>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</si>
  <si>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season</t>
  </si>
  <si>
    <t>time of week</t>
  </si>
  <si>
    <t>sector</t>
  </si>
  <si>
    <t>subsector</t>
  </si>
  <si>
    <t>Residential_cooling_weekday.csv</t>
  </si>
  <si>
    <t>Residential_cooling_weekend.csv</t>
  </si>
  <si>
    <t>Residential_heating_weekday.csv</t>
  </si>
  <si>
    <t>Residential_heating_weekend.csv</t>
  </si>
  <si>
    <t>Residential_lighting_weekday.csv</t>
  </si>
  <si>
    <t>Residential_lighting_weekend.csv</t>
  </si>
  <si>
    <t>Residential_waterheating_weekday.csv</t>
  </si>
  <si>
    <t>Residential_waterheating_weekend.csv</t>
  </si>
  <si>
    <t>Service_cooling_weekday.csv</t>
  </si>
  <si>
    <t>Service_cooling_weekend.csv</t>
  </si>
  <si>
    <t>Service_heating_weekday.csv</t>
  </si>
  <si>
    <t>Service_heating_weekend.csv</t>
  </si>
  <si>
    <t>Service_waterheating_weekday.csv</t>
  </si>
  <si>
    <t>Service_waterheating_weekend.csv</t>
  </si>
  <si>
    <t>Industry_total_weekday_SSP2.csv</t>
  </si>
  <si>
    <t>Industry_total_weekend_SSP2.csv</t>
  </si>
  <si>
    <t>Residential_total_weekday_SSP2.csv</t>
  </si>
  <si>
    <t>Residential_total_weekend_SSP2.csv</t>
  </si>
  <si>
    <t>Service_total_weekday_SSP2.csv</t>
  </si>
  <si>
    <t>Service_total_weekend_SSP2.csv</t>
  </si>
  <si>
    <t>Total_regional_weekday_SSP2.csv</t>
  </si>
  <si>
    <t>Total_regional_weekend_SSP2.csv</t>
  </si>
  <si>
    <t>Transport_total_weekday.csv</t>
  </si>
  <si>
    <t>Transport_total_weekend.csv</t>
  </si>
  <si>
    <t>Residential</t>
  </si>
  <si>
    <t>Commercial</t>
  </si>
  <si>
    <t>Transportation</t>
  </si>
  <si>
    <t>Industry</t>
  </si>
  <si>
    <t>Season</t>
  </si>
  <si>
    <t>Hour</t>
  </si>
  <si>
    <t>Time of Week</t>
  </si>
  <si>
    <t>Heating</t>
  </si>
  <si>
    <t>Cooling</t>
  </si>
  <si>
    <t>Envelope</t>
  </si>
  <si>
    <t>Lighting</t>
  </si>
  <si>
    <t>Appliances</t>
  </si>
  <si>
    <t>Other</t>
  </si>
  <si>
    <t>LDVs</t>
  </si>
  <si>
    <t>HDVs</t>
  </si>
  <si>
    <t>Aircraft</t>
  </si>
  <si>
    <t>Rail</t>
  </si>
  <si>
    <t>Ships</t>
  </si>
  <si>
    <t>Motorbikes</t>
  </si>
  <si>
    <t>District Heat and Hydrogen</t>
  </si>
  <si>
    <t>Geoengineering</t>
  </si>
  <si>
    <t>Winter</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</si>
  <si>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</si>
  <si>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</si>
  <si>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</si>
  <si>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</si>
  <si>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</si>
  <si>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</si>
  <si>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</si>
  <si>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</si>
  <si>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</si>
  <si>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</si>
  <si>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</si>
  <si>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</si>
  <si>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</si>
  <si>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</si>
  <si>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</si>
  <si>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</si>
  <si>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</si>
  <si>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</si>
  <si>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</si>
  <si>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</si>
  <si>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</si>
  <si>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</si>
  <si>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</si>
  <si>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</si>
  <si>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Spring</t>
  </si>
  <si>
    <t>Summer</t>
  </si>
  <si>
    <t>Fall</t>
  </si>
  <si>
    <t>Average and Peak Load Factors by Season and Hour</t>
  </si>
  <si>
    <t>Winter Peak</t>
  </si>
  <si>
    <t>Summer Peak</t>
  </si>
  <si>
    <t>Time</t>
  </si>
  <si>
    <t>EPS Sector</t>
  </si>
  <si>
    <t>EPS End Use</t>
  </si>
  <si>
    <t>Notes</t>
  </si>
  <si>
    <t>In addition to lighting, cooling, heating, and water heating, the residential sector total also includes cooking and appliances/equipment (the latter showing less climate dependence)</t>
  </si>
  <si>
    <t>In addition to lighting, cooling, heating, and water heating, the service sector total also includes cooking and appliances/equipment (the latter showing less climate dependence)</t>
  </si>
  <si>
    <t>All Sectors</t>
  </si>
  <si>
    <t>Month Name</t>
  </si>
  <si>
    <t>Month Abbrev.</t>
  </si>
  <si>
    <t># of Days</t>
  </si>
  <si>
    <t>Weekend Days</t>
  </si>
  <si>
    <t>Weekdays</t>
  </si>
  <si>
    <t>January</t>
  </si>
  <si>
    <t>Jan</t>
  </si>
  <si>
    <t>February</t>
  </si>
  <si>
    <t>Feb</t>
  </si>
  <si>
    <t>March</t>
  </si>
  <si>
    <t>Mar</t>
  </si>
  <si>
    <t>April</t>
  </si>
  <si>
    <t>Apr</t>
  </si>
  <si>
    <t>May</t>
  </si>
  <si>
    <t>June</t>
  </si>
  <si>
    <t>Jun</t>
  </si>
  <si>
    <t>July</t>
  </si>
  <si>
    <t>Jul</t>
  </si>
  <si>
    <t>August</t>
  </si>
  <si>
    <t>Aug</t>
  </si>
  <si>
    <t>September</t>
  </si>
  <si>
    <t>Sep</t>
  </si>
  <si>
    <t>October</t>
  </si>
  <si>
    <t>Oct</t>
  </si>
  <si>
    <t>November</t>
  </si>
  <si>
    <t>Nov</t>
  </si>
  <si>
    <t>December</t>
  </si>
  <si>
    <t>Dec</t>
  </si>
  <si>
    <t>Days per Season</t>
  </si>
  <si>
    <t>Hours per Season</t>
  </si>
  <si>
    <t>Days per Electricity Timeslice</t>
  </si>
  <si>
    <t>SHELF-residential-heating</t>
  </si>
  <si>
    <t>SHELF-residential-cooling</t>
  </si>
  <si>
    <t>SHELF-residential-envelope</t>
  </si>
  <si>
    <t>SHELF-residential-lighting</t>
  </si>
  <si>
    <t>SHELF-residential-appliances</t>
  </si>
  <si>
    <t>SHELF-residential-other</t>
  </si>
  <si>
    <t>SHELF-commercial-heating</t>
  </si>
  <si>
    <t>SHELF-commercial-cooling</t>
  </si>
  <si>
    <t>SHELF-commercial-envelope</t>
  </si>
  <si>
    <t>SHELF-commercial-lighting</t>
  </si>
  <si>
    <t>SHELF-commercial-appliances</t>
  </si>
  <si>
    <t>SHELF-commercial-other</t>
  </si>
  <si>
    <t>SHELF-LDVs</t>
  </si>
  <si>
    <t>SHELF-HDVs</t>
  </si>
  <si>
    <t>SHELF-aircraft</t>
  </si>
  <si>
    <t>SHELF-rail</t>
  </si>
  <si>
    <t>SHELF-ships</t>
  </si>
  <si>
    <t>SHELF-motorbikes</t>
  </si>
  <si>
    <t>SHELF-industry</t>
  </si>
  <si>
    <t>SHELF-district-heat-hydrogen</t>
  </si>
  <si>
    <t>SHELF-geoeng</t>
  </si>
  <si>
    <t>Check</t>
  </si>
  <si>
    <t>Unit: days</t>
  </si>
  <si>
    <t>Days per Timeslice</t>
  </si>
  <si>
    <t>Unit: dimensionless (ratio of electricity demand in this hour to annual demand)</t>
  </si>
  <si>
    <t>SHELF-datacenters</t>
  </si>
  <si>
    <t>Column Labels</t>
  </si>
  <si>
    <t>Sum of h1</t>
  </si>
  <si>
    <t>Sum of h2</t>
  </si>
  <si>
    <t>Sum of h3</t>
  </si>
  <si>
    <t>Sum of h4</t>
  </si>
  <si>
    <t>Sum of h5</t>
  </si>
  <si>
    <t>Sum of h6</t>
  </si>
  <si>
    <t>Sum of h7</t>
  </si>
  <si>
    <t>Sum of h8</t>
  </si>
  <si>
    <t>Sum of h10</t>
  </si>
  <si>
    <t>Sum of h11</t>
  </si>
  <si>
    <t>Sum of h12</t>
  </si>
  <si>
    <t>Sum of h13</t>
  </si>
  <si>
    <t>Sum of h14</t>
  </si>
  <si>
    <t>Sum of h15</t>
  </si>
  <si>
    <t>Sum of h16</t>
  </si>
  <si>
    <t>Sum of h17</t>
  </si>
  <si>
    <t>Sum of h18</t>
  </si>
  <si>
    <t>Sum of h19</t>
  </si>
  <si>
    <t>Sum of h20</t>
  </si>
  <si>
    <t>Sum of h21</t>
  </si>
  <si>
    <t>Sum of h22</t>
  </si>
  <si>
    <t>Sum of h23</t>
  </si>
  <si>
    <t>Sum of h24</t>
  </si>
  <si>
    <t>weekend</t>
  </si>
  <si>
    <t>weekday</t>
  </si>
  <si>
    <t>total</t>
  </si>
  <si>
    <t>total per day</t>
  </si>
  <si>
    <t>winter</t>
  </si>
  <si>
    <t>spring</t>
  </si>
  <si>
    <t>summer</t>
  </si>
  <si>
    <t>fall</t>
  </si>
  <si>
    <t>Total Annual Demand by End Use (kWh/year)</t>
  </si>
  <si>
    <t>Calibration Multipliers</t>
  </si>
  <si>
    <t>Demand Per Specified Hour, Time of Week, and End Use (kW/month)</t>
  </si>
  <si>
    <t>Seasonal Load (kWh/season)</t>
  </si>
  <si>
    <t>Note: the sum of demand across all end uses will be greater than actual total demand because we assume the same demand across multiple end uses for the purpose of calculating load factors.</t>
  </si>
  <si>
    <t>Hourly load data</t>
  </si>
  <si>
    <t>n/a</t>
  </si>
  <si>
    <t>These EPS categories are no broken out in the original Zapata source data. However, we assume they map onto the difference between the sum of categories that are broken out in the Zapata data source and the Zapata load totals for residential and commercial.</t>
  </si>
  <si>
    <t>Day Divider</t>
  </si>
  <si>
    <t>Demand Per Specified Hour, Time of Week, and End Use (kW/day)</t>
  </si>
  <si>
    <t>Share of Annual Total by Month</t>
  </si>
  <si>
    <t>Share of Annual Total by Month from Source Data</t>
  </si>
  <si>
    <t>Multiplier</t>
  </si>
  <si>
    <t>2024/01</t>
  </si>
  <si>
    <t>2024/02</t>
  </si>
  <si>
    <t>2024/03</t>
  </si>
  <si>
    <t>2024/04</t>
  </si>
  <si>
    <t>2024/05</t>
  </si>
  <si>
    <t>2024/06</t>
  </si>
  <si>
    <t>2024/07</t>
  </si>
  <si>
    <t>2024/08</t>
  </si>
  <si>
    <t>2024/09</t>
  </si>
  <si>
    <t>2024/10</t>
  </si>
  <si>
    <t>2024/11</t>
  </si>
  <si>
    <t>2024/12</t>
  </si>
  <si>
    <t>Adjusted Data</t>
  </si>
  <si>
    <t>Summer Peak?</t>
  </si>
  <si>
    <t>Winter Peak?</t>
  </si>
  <si>
    <t>Peak Day Values</t>
  </si>
  <si>
    <t>Days per Month and DayofWeek</t>
  </si>
  <si>
    <t>Max Hour in Month (kW)</t>
  </si>
  <si>
    <t>2024 actual monthly load</t>
  </si>
  <si>
    <t>Calibration Process</t>
  </si>
  <si>
    <t>The Zapata data doesn't always match load shapes or monthly load shares compared</t>
  </si>
  <si>
    <t>to real world data. We calibrate this data in two ways. First, we use real historical load</t>
  </si>
  <si>
    <t>by month to reapportion the monthly values to match the historical share of a month's</t>
  </si>
  <si>
    <t xml:space="preserve">load to the annual total. </t>
  </si>
  <si>
    <t>Second, if necessary, we calibrate sectoral load curves up or down based on real world data.</t>
  </si>
  <si>
    <t xml:space="preserve">Even after doing this, the load shapes are not always reflective of real world data, which </t>
  </si>
  <si>
    <t>is a limitation of using this dataset.</t>
  </si>
  <si>
    <t>Korea</t>
  </si>
  <si>
    <t>LBNL Source Name</t>
  </si>
  <si>
    <t>Period</t>
  </si>
  <si>
    <t>Nuclear</t>
  </si>
  <si>
    <t>coal</t>
  </si>
  <si>
    <t>Oil</t>
  </si>
  <si>
    <t>LNG</t>
  </si>
  <si>
    <t>Pumped-Storage</t>
  </si>
  <si>
    <t>New&amp;Renewable energy</t>
  </si>
  <si>
    <t>Others*</t>
  </si>
  <si>
    <t>PPA Total</t>
  </si>
  <si>
    <t>Total+PPA Total</t>
  </si>
  <si>
    <t>Bituminous
coal</t>
  </si>
  <si>
    <t>Anthracite
coal</t>
  </si>
  <si>
    <t>Sub
Total</t>
  </si>
  <si>
    <t>Fuel
Cell</t>
  </si>
  <si>
    <t>IGCC</t>
  </si>
  <si>
    <t>Solar
Power</t>
  </si>
  <si>
    <t>Wind
Power</t>
  </si>
  <si>
    <t>Hydro
Power*</t>
  </si>
  <si>
    <t>Marine
Energy*</t>
  </si>
  <si>
    <t>Bio
Energy*</t>
  </si>
  <si>
    <t>Waste
Energy</t>
  </si>
  <si>
    <t>2025/11</t>
  </si>
  <si>
    <t>2025/10</t>
  </si>
  <si>
    <t>2025/09</t>
  </si>
  <si>
    <t>2025/08</t>
  </si>
  <si>
    <t>2025/07</t>
  </si>
  <si>
    <t>2025/06</t>
  </si>
  <si>
    <t>2025/05</t>
  </si>
  <si>
    <t>2025/04</t>
  </si>
  <si>
    <t>2025/03</t>
  </si>
  <si>
    <t>2025/02</t>
  </si>
  <si>
    <t>2025/01</t>
  </si>
  <si>
    <t>2023/12</t>
  </si>
  <si>
    <t>2023/11</t>
  </si>
  <si>
    <t>2023/10</t>
  </si>
  <si>
    <t>2023/09</t>
  </si>
  <si>
    <t>2023/08</t>
  </si>
  <si>
    <t>2023/07</t>
  </si>
  <si>
    <t>2023/06</t>
  </si>
  <si>
    <t>2023/05</t>
  </si>
  <si>
    <t>2023/04</t>
  </si>
  <si>
    <t>2023/03</t>
  </si>
  <si>
    <t>2023/02</t>
  </si>
  <si>
    <t>2023/01</t>
  </si>
  <si>
    <t>2022/12</t>
  </si>
  <si>
    <t>2022/11</t>
  </si>
  <si>
    <t>2022/10</t>
  </si>
  <si>
    <t>2022/09</t>
  </si>
  <si>
    <t>2022/08</t>
  </si>
  <si>
    <t>2022/07</t>
  </si>
  <si>
    <t>2022/06</t>
  </si>
  <si>
    <t>2022/05</t>
  </si>
  <si>
    <t>2022/04</t>
  </si>
  <si>
    <t>2022/03</t>
  </si>
  <si>
    <t>2022/02</t>
  </si>
  <si>
    <t>2022/01</t>
  </si>
  <si>
    <t>2021/12</t>
  </si>
  <si>
    <t>2021/11</t>
  </si>
  <si>
    <t>2021/10</t>
  </si>
  <si>
    <t>2021/09</t>
  </si>
  <si>
    <t>2021/08</t>
  </si>
  <si>
    <t>2021/07</t>
  </si>
  <si>
    <t>2021/06</t>
  </si>
  <si>
    <t>2021/05</t>
  </si>
  <si>
    <t>2021/04</t>
  </si>
  <si>
    <t>2021/03</t>
  </si>
  <si>
    <t>2021/02</t>
  </si>
  <si>
    <t>2021/01</t>
  </si>
  <si>
    <t>2020/12</t>
  </si>
  <si>
    <t>2020/11</t>
  </si>
  <si>
    <t>2020/10</t>
  </si>
  <si>
    <t>2020/09</t>
  </si>
  <si>
    <t>2020/08</t>
  </si>
  <si>
    <t>2020/07</t>
  </si>
  <si>
    <t>2020/06</t>
  </si>
  <si>
    <t>2020/05</t>
  </si>
  <si>
    <t>2020/04</t>
  </si>
  <si>
    <t>2020/03</t>
  </si>
  <si>
    <t>2020/02</t>
  </si>
  <si>
    <t>2020/01</t>
  </si>
  <si>
    <t>2019/12</t>
  </si>
  <si>
    <t>2019/11</t>
  </si>
  <si>
    <t>2019/10</t>
  </si>
  <si>
    <t>2019/09</t>
  </si>
  <si>
    <t>2019/08</t>
  </si>
  <si>
    <t>2019/07</t>
  </si>
  <si>
    <t>2019/06</t>
  </si>
  <si>
    <t>2019/05</t>
  </si>
  <si>
    <t>2019/04</t>
  </si>
  <si>
    <t>2019/03</t>
  </si>
  <si>
    <t>2019/02</t>
  </si>
  <si>
    <t>2019/01</t>
  </si>
  <si>
    <t>2018/12</t>
  </si>
  <si>
    <t>2018/11</t>
  </si>
  <si>
    <t>2018/10</t>
  </si>
  <si>
    <t>2018/09</t>
  </si>
  <si>
    <t>2018/08</t>
  </si>
  <si>
    <t>2018/07</t>
  </si>
  <si>
    <t>2018/06</t>
  </si>
  <si>
    <t>2018/05</t>
  </si>
  <si>
    <t>2018/04</t>
  </si>
  <si>
    <t>2018/03</t>
  </si>
  <si>
    <t>2018/02</t>
  </si>
  <si>
    <t>2018/01</t>
  </si>
  <si>
    <t>2017/12</t>
  </si>
  <si>
    <t>2017/11</t>
  </si>
  <si>
    <t>2017/10</t>
  </si>
  <si>
    <t>2017/09</t>
  </si>
  <si>
    <t>2017/08</t>
  </si>
  <si>
    <t>2017/07</t>
  </si>
  <si>
    <t>2017/06</t>
  </si>
  <si>
    <t>2017/05</t>
  </si>
  <si>
    <t>2017/04</t>
  </si>
  <si>
    <t>2017/03</t>
  </si>
  <si>
    <t>2017/02</t>
  </si>
  <si>
    <t>2017/01</t>
  </si>
  <si>
    <t>2016/12</t>
  </si>
  <si>
    <t>2016/11</t>
  </si>
  <si>
    <t>2016/10</t>
  </si>
  <si>
    <t>2016/09</t>
  </si>
  <si>
    <t>2016/08</t>
  </si>
  <si>
    <t>2016/07</t>
  </si>
  <si>
    <t>2016/06</t>
  </si>
  <si>
    <t>2016/05</t>
  </si>
  <si>
    <t>2016/04</t>
  </si>
  <si>
    <t>2016/03</t>
  </si>
  <si>
    <t>2016/02</t>
  </si>
  <si>
    <t>2016/01</t>
  </si>
  <si>
    <t>2015/12</t>
  </si>
  <si>
    <t>2015/11</t>
  </si>
  <si>
    <t>2015/10</t>
  </si>
  <si>
    <t>2015/09</t>
  </si>
  <si>
    <t>2015/08</t>
  </si>
  <si>
    <t>2015/07</t>
  </si>
  <si>
    <t>2015/06</t>
  </si>
  <si>
    <t>2015/05</t>
  </si>
  <si>
    <t>2015/04</t>
  </si>
  <si>
    <t>2015/03</t>
  </si>
  <si>
    <t>2015/02</t>
  </si>
  <si>
    <t>2015/01</t>
  </si>
  <si>
    <t>2014/12</t>
  </si>
  <si>
    <t>2014/11</t>
  </si>
  <si>
    <t>2014/10</t>
  </si>
  <si>
    <t>2014/09</t>
  </si>
  <si>
    <t>2014/08</t>
  </si>
  <si>
    <t>2014/07</t>
  </si>
  <si>
    <t>2014/06</t>
  </si>
  <si>
    <t>2014/05</t>
  </si>
  <si>
    <t>2014/04</t>
  </si>
  <si>
    <t>2014/03</t>
  </si>
  <si>
    <t>2014/02</t>
  </si>
  <si>
    <t>2014/01</t>
  </si>
  <si>
    <t>2013/12</t>
  </si>
  <si>
    <t>2013/11</t>
  </si>
  <si>
    <t>2013/10</t>
  </si>
  <si>
    <t>2013/09</t>
  </si>
  <si>
    <t>2013/08</t>
  </si>
  <si>
    <t>2013/07</t>
  </si>
  <si>
    <t>2013/06</t>
  </si>
  <si>
    <t>2013/05</t>
  </si>
  <si>
    <t>2013/04</t>
  </si>
  <si>
    <t>2013/03</t>
  </si>
  <si>
    <t>2013/02</t>
  </si>
  <si>
    <t>2013/01</t>
  </si>
  <si>
    <t>2012/12</t>
  </si>
  <si>
    <t>2012/11</t>
  </si>
  <si>
    <t>2012/10</t>
  </si>
  <si>
    <t>2012/09</t>
  </si>
  <si>
    <t>2012/08</t>
  </si>
  <si>
    <t>2012/07</t>
  </si>
  <si>
    <t>2012/06</t>
  </si>
  <si>
    <t>2012/05</t>
  </si>
  <si>
    <t>2012/04</t>
  </si>
  <si>
    <t>2012/03</t>
  </si>
  <si>
    <t>2012/02</t>
  </si>
  <si>
    <t>2012/01</t>
  </si>
  <si>
    <t>2011/12</t>
  </si>
  <si>
    <t>2011/11</t>
  </si>
  <si>
    <t>2011/10</t>
  </si>
  <si>
    <t>2011/09</t>
  </si>
  <si>
    <t>2011/08</t>
  </si>
  <si>
    <t>2011/07</t>
  </si>
  <si>
    <t>2011/06</t>
  </si>
  <si>
    <t>2011/05</t>
  </si>
  <si>
    <t>2011/04</t>
  </si>
  <si>
    <t>2011/03</t>
  </si>
  <si>
    <t>2011/02</t>
  </si>
  <si>
    <t>2011/01</t>
  </si>
  <si>
    <t>2010/12</t>
  </si>
  <si>
    <t>2010/11</t>
  </si>
  <si>
    <t>2010/10</t>
  </si>
  <si>
    <t>2010/09</t>
  </si>
  <si>
    <t>2010/08</t>
  </si>
  <si>
    <t>2010/07</t>
  </si>
  <si>
    <t>2010/06</t>
  </si>
  <si>
    <t>2010/05</t>
  </si>
  <si>
    <t>2010/04</t>
  </si>
  <si>
    <t>2010/03</t>
  </si>
  <si>
    <t>2010/02</t>
  </si>
  <si>
    <t>2010/01</t>
  </si>
  <si>
    <t>2009/12</t>
  </si>
  <si>
    <t>2009/11</t>
  </si>
  <si>
    <t>2009/10</t>
  </si>
  <si>
    <t>2009/09</t>
  </si>
  <si>
    <t>2009/08</t>
  </si>
  <si>
    <t>2009/07</t>
  </si>
  <si>
    <t>2009/06</t>
  </si>
  <si>
    <t>2009/05</t>
  </si>
  <si>
    <t>2009/04</t>
  </si>
  <si>
    <t>2009/03</t>
  </si>
  <si>
    <t>2009/02</t>
  </si>
  <si>
    <t>2009/01</t>
  </si>
  <si>
    <t>2008/12</t>
  </si>
  <si>
    <t>2008/11</t>
  </si>
  <si>
    <t>2008/10</t>
  </si>
  <si>
    <t>2008/09</t>
  </si>
  <si>
    <t>2008/08</t>
  </si>
  <si>
    <t>2008/07</t>
  </si>
  <si>
    <t>2008/06</t>
  </si>
  <si>
    <t>2008/05</t>
  </si>
  <si>
    <t>2008/04</t>
  </si>
  <si>
    <t>2008/03</t>
  </si>
  <si>
    <t>2008/02</t>
  </si>
  <si>
    <t>2008/01</t>
  </si>
  <si>
    <t>2007/12</t>
  </si>
  <si>
    <t>2007/11</t>
  </si>
  <si>
    <t>2007/10</t>
  </si>
  <si>
    <t>2007/09</t>
  </si>
  <si>
    <t>2007/08</t>
  </si>
  <si>
    <t>2007/07</t>
  </si>
  <si>
    <t>2007/06</t>
  </si>
  <si>
    <t>2007/05</t>
  </si>
  <si>
    <t>2007/04</t>
  </si>
  <si>
    <t>2007/03</t>
  </si>
  <si>
    <t>2007/02</t>
  </si>
  <si>
    <t>2007/01</t>
  </si>
  <si>
    <t>2006/12</t>
  </si>
  <si>
    <t>2006/11</t>
  </si>
  <si>
    <t>2006/10</t>
  </si>
  <si>
    <t>2006/09</t>
  </si>
  <si>
    <t>2006/08</t>
  </si>
  <si>
    <t>2006/07</t>
  </si>
  <si>
    <t>2006/06</t>
  </si>
  <si>
    <t>2006/05</t>
  </si>
  <si>
    <t>2006/04</t>
  </si>
  <si>
    <t>2006/03</t>
  </si>
  <si>
    <t>2006/02</t>
  </si>
  <si>
    <t>2006/01</t>
  </si>
  <si>
    <t>2005/12</t>
  </si>
  <si>
    <t>2005/11</t>
  </si>
  <si>
    <t>2005/10</t>
  </si>
  <si>
    <t>2005/09</t>
  </si>
  <si>
    <t>2005/08</t>
  </si>
  <si>
    <t>2005/07</t>
  </si>
  <si>
    <t>2005/06</t>
  </si>
  <si>
    <t>2005/05</t>
  </si>
  <si>
    <t>2005/04</t>
  </si>
  <si>
    <t>2005/03</t>
  </si>
  <si>
    <t>2005/02</t>
  </si>
  <si>
    <t>2005/01</t>
  </si>
  <si>
    <t>2004/12</t>
  </si>
  <si>
    <t>2004/11</t>
  </si>
  <si>
    <t>2004/10</t>
  </si>
  <si>
    <t>2004/09</t>
  </si>
  <si>
    <t>2004/08</t>
  </si>
  <si>
    <t>2004/07</t>
  </si>
  <si>
    <t>2004/06</t>
  </si>
  <si>
    <t>2004/05</t>
  </si>
  <si>
    <t>2004/04</t>
  </si>
  <si>
    <t>2004/03</t>
  </si>
  <si>
    <t>2004/02</t>
  </si>
  <si>
    <t>2004/01</t>
  </si>
  <si>
    <t>2003/12</t>
  </si>
  <si>
    <t>2003/11</t>
  </si>
  <si>
    <t>2003/10</t>
  </si>
  <si>
    <t>2003/09</t>
  </si>
  <si>
    <t>2003/08</t>
  </si>
  <si>
    <t>2003/07</t>
  </si>
  <si>
    <t>2003/06</t>
  </si>
  <si>
    <t>2003/05</t>
  </si>
  <si>
    <t>2003/04</t>
  </si>
  <si>
    <t>2003/03</t>
  </si>
  <si>
    <t>2003/02</t>
  </si>
  <si>
    <t>2003/01</t>
  </si>
  <si>
    <t>2002/12</t>
  </si>
  <si>
    <t>2002/11</t>
  </si>
  <si>
    <t>2002/10</t>
  </si>
  <si>
    <t>2002/09</t>
  </si>
  <si>
    <t>2002/08</t>
  </si>
  <si>
    <t>2002/07</t>
  </si>
  <si>
    <t>2002/06</t>
  </si>
  <si>
    <t>2002/05</t>
  </si>
  <si>
    <t>2002/04</t>
  </si>
  <si>
    <t>2002/03</t>
  </si>
  <si>
    <t>2002/02</t>
  </si>
  <si>
    <t>2002/01</t>
  </si>
  <si>
    <t>Electric Power  Statistics Information System</t>
  </si>
  <si>
    <t>Accessed 2026</t>
  </si>
  <si>
    <t>Korea Power Exchange</t>
  </si>
  <si>
    <t>https://epsis.kpx.or.kr/epsisnew/selectEkmaPtdBftChart.do?menuId=040501&amp;locale=eng</t>
  </si>
  <si>
    <t>Trading Volume</t>
  </si>
  <si>
    <t>For Korea, we use Victhalia Zapata's demand load curve for the year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</si>
</sst>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E+00"/>
    <numFmt numFmtId="165" formatCode="0.000000000000000"/>
    <numFmt numFmtId="166" formatCode="0.0"/>
    <numFmt numFmtId="167" formatCode="0.000"/>
    <numFmt numFmtId="168" formatCode="0.0000"/>
  </numFmts>
  <fonts count="14">
    <font>
      <sz val="11"/>
      <color theme="1"/>
      <name val="Calibri"/>
      <family val="2"/>
      <scheme val="minor"/>
    </font>
    <font>
      <b/>
      <sz val="11"/>
      <color theme="1"/>
      <name val="Calibri"/>
      <family val="2"/>
      <scheme val="minor"/>
    </font>
    <font>
      <i/>
      <sz val="11"/>
      <color indexed="8"/>
      <name val="Calibri"/>
      <family val="2"/>
      <scheme val="minor"/>
    </font>
    <font>
      <u/>
      <sz val="11"/>
      <color theme="10"/>
      <name val="Calibri"/>
      <family val="2"/>
      <scheme val="minor"/>
    </font>
    <font>
      <sz val="11"/>
      <color rgb="FF000000"/>
      <name val="Calibri"/>
      <family val="2"/>
    </font>
    <font>
      <sz val="11"/>
      <color theme="1"/>
      <name val="Calibri"/>
      <family val="2"/>
    </font>
    <font>
      <b/>
      <sz val="11"/>
      <color rgb="FFFFFFFF"/>
      <name val="Calibri"/>
      <family val="2"/>
    </font>
    <font>
      <b/>
      <sz val="11"/>
      <color rgb="FF000000"/>
      <name val="Calibri"/>
      <family val="2"/>
      <scheme val="minor"/>
    </font>
    <font>
      <sz val="11"/>
      <color rgb="FF000000"/>
      <name val="Calibri"/>
      <family val="2"/>
      <scheme val="minor"/>
    </font>
    <font>
      <sz val="11"/>
      <name val="Calibri"/>
      <family val="2"/>
      <scheme val="minor"/>
    </font>
    <font>
      <sz val="8"/>
      <name val="Calibri"/>
      <family val="2"/>
      <scheme val="minor"/>
    </font>
    <font>
      <sz val="10"/>
      <color rgb="FF31393F"/>
      <name val="맑은 고딕"/>
      <charset val="1"/>
    </font>
    <font>
      <sz val="13"/>
      <color rgb="FF000000"/>
      <name val="맑은 고딕"/>
      <charset val="1"/>
    </font>
    <font>
      <b/>
      <sz val="10"/>
      <color rgb="FF333333"/>
      <name val="맑은 고딕"/>
      <charset val="1"/>
    </font>
  </fonts>
  <fills count="16">
    <fill>
      <patternFill patternType="none"/>
    </fill>
    <fill>
      <patternFill patternType="gray125"/>
    </fill>
    <fill>
      <patternFill patternType="solid">
        <fgColor theme="3"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70AD47"/>
        <bgColor rgb="FF70AD47"/>
      </patternFill>
    </fill>
    <fill>
      <patternFill patternType="solid">
        <fgColor rgb="FFE2EFDA"/>
        <bgColor rgb="FFE2EFDA"/>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rgb="FFBFBFBF"/>
        <bgColor rgb="FF000000"/>
      </patternFill>
    </fill>
    <fill>
      <patternFill patternType="solid">
        <fgColor theme="5"/>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9" tint="0.79998168889431442"/>
        <bgColor theme="9" tint="0.79998168889431442"/>
      </patternFill>
    </fill>
    <fill>
      <patternFill patternType="solid">
        <fgColor rgb="FFDDDDDD"/>
      </patternFill>
    </fill>
  </fills>
  <borders count="12">
    <border>
      <left/>
      <right/>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bottom style="thin">
        <color rgb="FFA9D08E"/>
      </bottom>
      <diagonal/>
    </border>
    <border>
      <left style="thin">
        <color rgb="FFEAEAEA"/>
      </left>
      <right style="thin">
        <color rgb="FFEAEAEA"/>
      </right>
      <top style="thin">
        <color rgb="FFDDDDDD"/>
      </top>
      <bottom style="thin">
        <color rgb="FFDDDDDD"/>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999999"/>
      </left>
      <right style="thin">
        <color rgb="FF999999"/>
      </right>
      <top style="medium">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EAEAEA"/>
      </left>
      <right style="thin">
        <color rgb="FFEAEAEA"/>
      </right>
      <top/>
      <bottom/>
      <diagonal/>
    </border>
  </borders>
  <cellStyleXfs count="4">
    <xf numFmtId="0" fontId="0" fillId="0" borderId="0"/>
    <xf numFmtId="0" fontId="3" fillId="0" borderId="0" applyNumberFormat="0" applyFill="0" applyBorder="0" applyAlignment="0" applyProtection="0"/>
    <xf numFmtId="0" fontId="4" fillId="0" borderId="0"/>
    <xf numFmtId="0" fontId="12" fillId="0" borderId="0"/>
  </cellStyleXfs>
  <cellXfs count="75">
    <xf numFmtId="0" fontId="0" fillId="0" borderId="0" xfId="0"/>
    <xf numFmtId="0" fontId="1" fillId="0" borderId="0" xfId="0" applyFont="1"/>
    <xf numFmtId="0" fontId="0" fillId="0" borderId="0" xfId="0" applyAlignment="1">
      <alignment horizontal="left"/>
    </xf>
    <xf numFmtId="0" fontId="3" fillId="0" borderId="0" xfId="1"/>
    <xf numFmtId="0" fontId="0" fillId="0" borderId="0" xfId="0" applyAlignment="1">
      <alignment wrapText="1"/>
    </xf>
    <xf numFmtId="164" fontId="2" fillId="0" borderId="0" xfId="0" applyNumberFormat="1" applyFont="1" applyAlignment="1">
      <alignment horizontal="left"/>
    </xf>
    <xf numFmtId="164" fontId="0" fillId="0" borderId="0" xfId="0" applyNumberFormat="1" applyAlignment="1">
      <alignment horizontal="right"/>
    </xf>
    <xf numFmtId="164" fontId="0" fillId="0" borderId="0" xfId="0" applyNumberFormat="1"/>
    <xf numFmtId="0" fontId="0" fillId="0" borderId="0" xfId="0" applyAlignment="1">
      <alignment horizontal="right" wrapText="1"/>
    </xf>
    <xf numFmtId="164" fontId="0" fillId="0" borderId="0" xfId="0" applyNumberFormat="1" applyAlignment="1">
      <alignment horizontal="right" wrapText="1"/>
    </xf>
    <xf numFmtId="11" fontId="0" fillId="0" borderId="0" xfId="0" applyNumberFormat="1"/>
    <xf numFmtId="165" fontId="0" fillId="0" borderId="0" xfId="0" applyNumberFormat="1"/>
    <xf numFmtId="0" fontId="6" fillId="5" borderId="1" xfId="0" applyFont="1" applyFill="1" applyBorder="1"/>
    <xf numFmtId="0" fontId="6" fillId="5" borderId="2" xfId="0" applyFont="1" applyFill="1" applyBorder="1"/>
    <xf numFmtId="0" fontId="6" fillId="5" borderId="3" xfId="0" applyFont="1" applyFill="1" applyBorder="1"/>
    <xf numFmtId="0" fontId="5" fillId="6" borderId="1" xfId="0" applyFont="1" applyFill="1" applyBorder="1"/>
    <xf numFmtId="0" fontId="5" fillId="6" borderId="2" xfId="0" applyFont="1" applyFill="1" applyBorder="1"/>
    <xf numFmtId="0" fontId="5" fillId="0" borderId="1" xfId="0" applyFont="1" applyBorder="1"/>
    <xf numFmtId="0" fontId="5" fillId="0" borderId="2" xfId="0" applyFont="1" applyBorder="1"/>
    <xf numFmtId="0" fontId="1" fillId="0" borderId="0" xfId="0" applyFont="1" applyAlignment="1">
      <alignment horizontal="center"/>
    </xf>
    <xf numFmtId="0" fontId="0" fillId="0" borderId="0" xfId="0" applyAlignment="1">
      <alignment horizontal="center"/>
    </xf>
    <xf numFmtId="166" fontId="0" fillId="0" borderId="0" xfId="0" applyNumberFormat="1" applyAlignment="1">
      <alignment horizontal="center"/>
    </xf>
    <xf numFmtId="1" fontId="0" fillId="0" borderId="0" xfId="0" applyNumberFormat="1"/>
    <xf numFmtId="0" fontId="1" fillId="0" borderId="0" xfId="0" applyFont="1" applyAlignment="1">
      <alignment horizontal="center" wrapText="1"/>
    </xf>
    <xf numFmtId="0" fontId="0" fillId="0" borderId="0" xfId="0" applyAlignment="1">
      <alignment horizontal="center" wrapText="1"/>
    </xf>
    <xf numFmtId="166" fontId="0" fillId="0" borderId="0" xfId="0" applyNumberFormat="1" applyAlignment="1">
      <alignment horizontal="center" wrapText="1"/>
    </xf>
    <xf numFmtId="11" fontId="0" fillId="0" borderId="0" xfId="0" applyNumberFormat="1" applyAlignment="1">
      <alignment horizontal="center"/>
    </xf>
    <xf numFmtId="1" fontId="0" fillId="0" borderId="0" xfId="0" applyNumberFormat="1" applyAlignment="1">
      <alignment horizontal="center"/>
    </xf>
    <xf numFmtId="11" fontId="0" fillId="7" borderId="0" xfId="0" applyNumberFormat="1" applyFill="1" applyAlignment="1">
      <alignment horizontal="center"/>
    </xf>
    <xf numFmtId="11" fontId="5" fillId="0" borderId="2" xfId="0" applyNumberFormat="1" applyFont="1" applyBorder="1"/>
    <xf numFmtId="11" fontId="5" fillId="6" borderId="2" xfId="0" applyNumberFormat="1" applyFont="1" applyFill="1" applyBorder="1"/>
    <xf numFmtId="11" fontId="0" fillId="8" borderId="0" xfId="0" applyNumberFormat="1" applyFill="1" applyAlignment="1">
      <alignment horizontal="center"/>
    </xf>
    <xf numFmtId="0" fontId="0" fillId="7" borderId="0" xfId="0" applyFill="1" applyAlignment="1">
      <alignment horizontal="center"/>
    </xf>
    <xf numFmtId="0" fontId="0" fillId="0" borderId="0" xfId="0" pivotButton="1"/>
    <xf numFmtId="0" fontId="7" fillId="0" borderId="0" xfId="0" applyFont="1"/>
    <xf numFmtId="0" fontId="8" fillId="0" borderId="0" xfId="0" applyFont="1"/>
    <xf numFmtId="0" fontId="7" fillId="10" borderId="0" xfId="0" applyFont="1" applyFill="1"/>
    <xf numFmtId="0" fontId="8" fillId="6" borderId="0" xfId="0" applyFont="1" applyFill="1"/>
    <xf numFmtId="11" fontId="8" fillId="6" borderId="0" xfId="0" applyNumberFormat="1" applyFont="1" applyFill="1"/>
    <xf numFmtId="0" fontId="0" fillId="9" borderId="0" xfId="0" applyFill="1"/>
    <xf numFmtId="11" fontId="0" fillId="0" borderId="0" xfId="0" applyNumberFormat="1" applyAlignment="1">
      <alignment horizontal="left"/>
    </xf>
    <xf numFmtId="167" fontId="0" fillId="0" borderId="0" xfId="0" applyNumberFormat="1"/>
    <xf numFmtId="0" fontId="1" fillId="9" borderId="0" xfId="0" applyFont="1" applyFill="1"/>
    <xf numFmtId="0" fontId="0" fillId="11" borderId="0" xfId="0" applyFill="1"/>
    <xf numFmtId="0" fontId="0" fillId="11" borderId="0" xfId="0" applyFill="1" applyAlignment="1">
      <alignment horizontal="center"/>
    </xf>
    <xf numFmtId="0" fontId="0" fillId="11" borderId="0" xfId="0" applyFill="1" applyAlignment="1">
      <alignment wrapText="1"/>
    </xf>
    <xf numFmtId="0" fontId="0" fillId="11" borderId="0" xfId="0" applyFill="1" applyAlignment="1">
      <alignment horizontal="center" wrapText="1"/>
    </xf>
    <xf numFmtId="11" fontId="0" fillId="12" borderId="0" xfId="0" applyNumberFormat="1" applyFill="1" applyAlignment="1">
      <alignment horizontal="center"/>
    </xf>
    <xf numFmtId="11" fontId="0" fillId="13" borderId="0" xfId="0" applyNumberFormat="1" applyFill="1" applyAlignment="1">
      <alignment horizontal="center"/>
    </xf>
    <xf numFmtId="0" fontId="1" fillId="0" borderId="0" xfId="0" applyFont="1" applyAlignment="1">
      <alignment wrapText="1"/>
    </xf>
    <xf numFmtId="11" fontId="9" fillId="8" borderId="0" xfId="0" applyNumberFormat="1" applyFont="1" applyFill="1"/>
    <xf numFmtId="14" fontId="0" fillId="0" borderId="0" xfId="0" applyNumberFormat="1"/>
    <xf numFmtId="168" fontId="0" fillId="0" borderId="0" xfId="0" applyNumberFormat="1"/>
    <xf numFmtId="0" fontId="1" fillId="9" borderId="0" xfId="0" applyFont="1" applyFill="1" applyAlignment="1">
      <alignment horizontal="center"/>
    </xf>
    <xf numFmtId="0" fontId="1" fillId="9" borderId="0" xfId="0" applyFont="1" applyFill="1" applyAlignment="1">
      <alignment wrapText="1"/>
    </xf>
    <xf numFmtId="0" fontId="1" fillId="2" borderId="4" xfId="0" applyFont="1" applyFill="1" applyBorder="1" applyAlignment="1">
      <alignment horizontal="left"/>
    </xf>
    <xf numFmtId="0" fontId="1" fillId="3" borderId="0" xfId="0" applyFont="1" applyFill="1" applyAlignment="1">
      <alignment horizontal="center"/>
    </xf>
    <xf numFmtId="0" fontId="0" fillId="0" borderId="0" xfId="0" applyAlignment="1">
      <alignment horizontal="center" wrapText="1"/>
    </xf>
    <xf numFmtId="0" fontId="1" fillId="4" borderId="0" xfId="0" applyFont="1" applyFill="1" applyAlignment="1">
      <alignment horizontal="left"/>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14" borderId="6" xfId="0" applyFill="1" applyBorder="1"/>
    <xf numFmtId="0" fontId="0" fillId="14" borderId="7" xfId="0" applyFill="1" applyBorder="1"/>
    <xf numFmtId="0" fontId="0" fillId="14" borderId="8" xfId="0" applyFill="1" applyBorder="1"/>
    <xf numFmtId="0" fontId="0" fillId="0" borderId="6" xfId="0" applyBorder="1"/>
    <xf numFmtId="0" fontId="0" fillId="0" borderId="7" xfId="0" applyBorder="1"/>
    <xf numFmtId="0" fontId="0" fillId="0" borderId="8" xfId="0" applyBorder="1"/>
    <xf numFmtId="11" fontId="5" fillId="6" borderId="3" xfId="0" applyNumberFormat="1" applyFont="1" applyFill="1" applyBorder="1"/>
    <xf numFmtId="11" fontId="5" fillId="0" borderId="3" xfId="0" applyNumberFormat="1" applyFont="1" applyBorder="1"/>
    <xf numFmtId="0" fontId="13" fillId="15" borderId="10" xfId="3" applyFont="1" applyFill="1" applyBorder="1" applyAlignment="1">
      <alignment horizontal="center" vertical="center" wrapText="1"/>
    </xf>
    <xf numFmtId="0" fontId="11" fillId="0" borderId="5" xfId="3" applyFont="1" applyBorder="1" applyAlignment="1">
      <alignment horizontal="center" vertical="top"/>
    </xf>
    <xf numFmtId="3" fontId="11" fillId="0" borderId="5" xfId="3" applyNumberFormat="1" applyFont="1" applyBorder="1" applyAlignment="1">
      <alignment horizontal="right" vertical="top"/>
    </xf>
    <xf numFmtId="0" fontId="13" fillId="15" borderId="9" xfId="3" applyFont="1" applyFill="1" applyBorder="1" applyAlignment="1">
      <alignment horizontal="center" vertical="center" wrapText="1"/>
    </xf>
    <xf numFmtId="3" fontId="11" fillId="0" borderId="11" xfId="3" applyNumberFormat="1" applyFont="1" applyFill="1" applyBorder="1" applyAlignment="1">
      <alignment horizontal="right" vertical="top"/>
    </xf>
  </cellXfs>
  <cellStyles count="4">
    <cellStyle name="Hyperlink" xfId="1" builtinId="8"/>
    <cellStyle name="Normal" xfId="0" builtinId="0"/>
    <cellStyle name="Normal 2" xfId="2" xr:uid="{D3AB6638-E7D9-4681-B987-396182D5819A}"/>
    <cellStyle name="Normal 3" xfId="3" xr:uid="{4758DF0E-50C1-4440-852C-90C5E761A489}"/>
  </cellStyles>
  <dxfs count="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Data'!$F$171:$AC$171</c:f>
              <c:numCache>
                <c:formatCode>0.00E+00</c:formatCode>
                <c:ptCount val="24"/>
                <c:pt idx="0">
                  <c:v>661000000</c:v>
                </c:pt>
                <c:pt idx="1">
                  <c:v>660000000</c:v>
                </c:pt>
                <c:pt idx="2">
                  <c:v>660000000</c:v>
                </c:pt>
                <c:pt idx="3">
                  <c:v>660000000</c:v>
                </c:pt>
                <c:pt idx="4">
                  <c:v>662000000</c:v>
                </c:pt>
                <c:pt idx="5">
                  <c:v>666000000</c:v>
                </c:pt>
                <c:pt idx="6">
                  <c:v>674000000</c:v>
                </c:pt>
                <c:pt idx="7">
                  <c:v>681000000</c:v>
                </c:pt>
                <c:pt idx="8">
                  <c:v>683000000</c:v>
                </c:pt>
                <c:pt idx="9">
                  <c:v>682000000</c:v>
                </c:pt>
                <c:pt idx="10">
                  <c:v>679000000</c:v>
                </c:pt>
                <c:pt idx="11">
                  <c:v>677000000</c:v>
                </c:pt>
                <c:pt idx="12">
                  <c:v>675000000</c:v>
                </c:pt>
                <c:pt idx="13">
                  <c:v>674000000</c:v>
                </c:pt>
                <c:pt idx="14">
                  <c:v>675000000</c:v>
                </c:pt>
                <c:pt idx="15">
                  <c:v>681000000</c:v>
                </c:pt>
                <c:pt idx="16">
                  <c:v>687000000</c:v>
                </c:pt>
                <c:pt idx="17">
                  <c:v>689000000</c:v>
                </c:pt>
                <c:pt idx="18">
                  <c:v>685000000</c:v>
                </c:pt>
                <c:pt idx="19">
                  <c:v>681000000</c:v>
                </c:pt>
                <c:pt idx="20">
                  <c:v>677000000</c:v>
                </c:pt>
                <c:pt idx="21">
                  <c:v>671000000</c:v>
                </c:pt>
                <c:pt idx="22">
                  <c:v>665000000</c:v>
                </c:pt>
                <c:pt idx="23">
                  <c:v>662000000</c:v>
                </c:pt>
              </c:numCache>
            </c:numRef>
          </c:val>
          <c:smooth val="0"/>
          <c:extLst>
            <c:ext xmlns:c16="http://schemas.microsoft.com/office/drawing/2014/chart" uri="{C3380CC4-5D6E-409C-BE32-E72D297353CC}">
              <c16:uniqueId val="{00000000-14B4-4828-9F8F-767F36A63651}"/>
            </c:ext>
          </c:extLst>
        </c:ser>
        <c:ser>
          <c:idx val="1"/>
          <c:order val="1"/>
          <c:spPr>
            <a:ln w="28575" cap="rnd">
              <a:solidFill>
                <a:schemeClr val="accent2"/>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Data'!$F$172:$AC$172</c:f>
              <c:numCache>
                <c:formatCode>0.00E+00</c:formatCode>
                <c:ptCount val="24"/>
                <c:pt idx="0">
                  <c:v>663000000</c:v>
                </c:pt>
                <c:pt idx="1">
                  <c:v>662000000</c:v>
                </c:pt>
                <c:pt idx="2">
                  <c:v>662000000</c:v>
                </c:pt>
                <c:pt idx="3">
                  <c:v>662000000</c:v>
                </c:pt>
                <c:pt idx="4">
                  <c:v>664000000</c:v>
                </c:pt>
                <c:pt idx="5">
                  <c:v>669000000</c:v>
                </c:pt>
                <c:pt idx="6">
                  <c:v>677000000</c:v>
                </c:pt>
                <c:pt idx="7">
                  <c:v>683000000</c:v>
                </c:pt>
                <c:pt idx="8">
                  <c:v>685000000</c:v>
                </c:pt>
                <c:pt idx="9">
                  <c:v>684000000</c:v>
                </c:pt>
                <c:pt idx="10">
                  <c:v>681000000</c:v>
                </c:pt>
                <c:pt idx="11">
                  <c:v>679000000</c:v>
                </c:pt>
                <c:pt idx="12">
                  <c:v>677000000</c:v>
                </c:pt>
                <c:pt idx="13">
                  <c:v>676000000</c:v>
                </c:pt>
                <c:pt idx="14">
                  <c:v>677000000</c:v>
                </c:pt>
                <c:pt idx="15">
                  <c:v>683000000</c:v>
                </c:pt>
                <c:pt idx="16">
                  <c:v>690000000</c:v>
                </c:pt>
                <c:pt idx="17">
                  <c:v>691000000</c:v>
                </c:pt>
                <c:pt idx="18">
                  <c:v>688000000</c:v>
                </c:pt>
                <c:pt idx="19">
                  <c:v>684000000</c:v>
                </c:pt>
                <c:pt idx="20">
                  <c:v>679000000</c:v>
                </c:pt>
                <c:pt idx="21">
                  <c:v>673000000</c:v>
                </c:pt>
                <c:pt idx="22">
                  <c:v>667000000</c:v>
                </c:pt>
                <c:pt idx="23">
                  <c:v>664000000</c:v>
                </c:pt>
              </c:numCache>
            </c:numRef>
          </c:val>
          <c:smooth val="0"/>
          <c:extLst>
            <c:ext xmlns:c16="http://schemas.microsoft.com/office/drawing/2014/chart" uri="{C3380CC4-5D6E-409C-BE32-E72D297353CC}">
              <c16:uniqueId val="{00000001-14B4-4828-9F8F-767F36A63651}"/>
            </c:ext>
          </c:extLst>
        </c:ser>
        <c:ser>
          <c:idx val="2"/>
          <c:order val="2"/>
          <c:spPr>
            <a:ln w="28575" cap="rnd">
              <a:solidFill>
                <a:schemeClr val="accent3"/>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Data'!$F$173:$AC$173</c:f>
              <c:numCache>
                <c:formatCode>0.00E+00</c:formatCode>
                <c:ptCount val="24"/>
                <c:pt idx="0">
                  <c:v>664000000</c:v>
                </c:pt>
                <c:pt idx="1">
                  <c:v>663000000</c:v>
                </c:pt>
                <c:pt idx="2">
                  <c:v>663000000</c:v>
                </c:pt>
                <c:pt idx="3">
                  <c:v>663000000</c:v>
                </c:pt>
                <c:pt idx="4">
                  <c:v>665000000</c:v>
                </c:pt>
                <c:pt idx="5">
                  <c:v>670000000</c:v>
                </c:pt>
                <c:pt idx="6">
                  <c:v>677000000</c:v>
                </c:pt>
                <c:pt idx="7">
                  <c:v>684000000</c:v>
                </c:pt>
                <c:pt idx="8">
                  <c:v>686000000</c:v>
                </c:pt>
                <c:pt idx="9">
                  <c:v>685000000</c:v>
                </c:pt>
                <c:pt idx="10">
                  <c:v>682000000</c:v>
                </c:pt>
                <c:pt idx="11">
                  <c:v>680000000</c:v>
                </c:pt>
                <c:pt idx="12">
                  <c:v>678000000</c:v>
                </c:pt>
                <c:pt idx="13">
                  <c:v>677000000</c:v>
                </c:pt>
                <c:pt idx="14">
                  <c:v>678000000</c:v>
                </c:pt>
                <c:pt idx="15">
                  <c:v>684000000</c:v>
                </c:pt>
                <c:pt idx="16">
                  <c:v>691000000</c:v>
                </c:pt>
                <c:pt idx="17">
                  <c:v>692000000</c:v>
                </c:pt>
                <c:pt idx="18">
                  <c:v>689000000</c:v>
                </c:pt>
                <c:pt idx="19">
                  <c:v>685000000</c:v>
                </c:pt>
                <c:pt idx="20">
                  <c:v>680000000</c:v>
                </c:pt>
                <c:pt idx="21">
                  <c:v>674000000</c:v>
                </c:pt>
                <c:pt idx="22">
                  <c:v>668000000</c:v>
                </c:pt>
                <c:pt idx="23">
                  <c:v>665000000</c:v>
                </c:pt>
              </c:numCache>
            </c:numRef>
          </c:val>
          <c:smooth val="0"/>
          <c:extLst>
            <c:ext xmlns:c16="http://schemas.microsoft.com/office/drawing/2014/chart" uri="{C3380CC4-5D6E-409C-BE32-E72D297353CC}">
              <c16:uniqueId val="{00000002-14B4-4828-9F8F-767F36A63651}"/>
            </c:ext>
          </c:extLst>
        </c:ser>
        <c:ser>
          <c:idx val="3"/>
          <c:order val="3"/>
          <c:spPr>
            <a:ln w="28575" cap="rnd">
              <a:solidFill>
                <a:schemeClr val="accent4"/>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Data'!$F$174:$AC$174</c:f>
              <c:numCache>
                <c:formatCode>0.00E+00</c:formatCode>
                <c:ptCount val="24"/>
                <c:pt idx="0">
                  <c:v>638000000</c:v>
                </c:pt>
                <c:pt idx="1">
                  <c:v>637000000</c:v>
                </c:pt>
                <c:pt idx="2">
                  <c:v>637000000</c:v>
                </c:pt>
                <c:pt idx="3">
                  <c:v>637000000</c:v>
                </c:pt>
                <c:pt idx="4">
                  <c:v>639000000</c:v>
                </c:pt>
                <c:pt idx="5">
                  <c:v>643000000</c:v>
                </c:pt>
                <c:pt idx="6">
                  <c:v>650000000</c:v>
                </c:pt>
                <c:pt idx="7">
                  <c:v>656000000</c:v>
                </c:pt>
                <c:pt idx="8">
                  <c:v>658000000</c:v>
                </c:pt>
                <c:pt idx="9">
                  <c:v>657000000</c:v>
                </c:pt>
                <c:pt idx="10">
                  <c:v>654000000</c:v>
                </c:pt>
                <c:pt idx="11">
                  <c:v>652000000</c:v>
                </c:pt>
                <c:pt idx="12">
                  <c:v>650000000</c:v>
                </c:pt>
                <c:pt idx="13">
                  <c:v>650000000</c:v>
                </c:pt>
                <c:pt idx="14">
                  <c:v>651000000</c:v>
                </c:pt>
                <c:pt idx="15">
                  <c:v>656000000</c:v>
                </c:pt>
                <c:pt idx="16">
                  <c:v>662000000</c:v>
                </c:pt>
                <c:pt idx="17">
                  <c:v>663000000</c:v>
                </c:pt>
                <c:pt idx="18">
                  <c:v>660000000</c:v>
                </c:pt>
                <c:pt idx="19">
                  <c:v>656000000</c:v>
                </c:pt>
                <c:pt idx="20">
                  <c:v>652000000</c:v>
                </c:pt>
                <c:pt idx="21">
                  <c:v>647000000</c:v>
                </c:pt>
                <c:pt idx="22">
                  <c:v>642000000</c:v>
                </c:pt>
                <c:pt idx="23">
                  <c:v>638000000</c:v>
                </c:pt>
              </c:numCache>
            </c:numRef>
          </c:val>
          <c:smooth val="0"/>
          <c:extLst>
            <c:ext xmlns:c16="http://schemas.microsoft.com/office/drawing/2014/chart" uri="{C3380CC4-5D6E-409C-BE32-E72D297353CC}">
              <c16:uniqueId val="{00000003-14B4-4828-9F8F-767F36A63651}"/>
            </c:ext>
          </c:extLst>
        </c:ser>
        <c:ser>
          <c:idx val="4"/>
          <c:order val="4"/>
          <c:spPr>
            <a:ln w="28575" cap="rnd">
              <a:solidFill>
                <a:schemeClr val="accent5"/>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Data'!$F$175:$AC$175</c:f>
              <c:numCache>
                <c:formatCode>0.00E+00</c:formatCode>
                <c:ptCount val="24"/>
                <c:pt idx="0">
                  <c:v>646000000</c:v>
                </c:pt>
                <c:pt idx="1">
                  <c:v>645000000</c:v>
                </c:pt>
                <c:pt idx="2">
                  <c:v>645000000</c:v>
                </c:pt>
                <c:pt idx="3">
                  <c:v>645000000</c:v>
                </c:pt>
                <c:pt idx="4">
                  <c:v>647000000</c:v>
                </c:pt>
                <c:pt idx="5">
                  <c:v>652000000</c:v>
                </c:pt>
                <c:pt idx="6">
                  <c:v>659000000</c:v>
                </c:pt>
                <c:pt idx="7">
                  <c:v>665000000</c:v>
                </c:pt>
                <c:pt idx="8">
                  <c:v>667000000</c:v>
                </c:pt>
                <c:pt idx="9">
                  <c:v>666000000</c:v>
                </c:pt>
                <c:pt idx="10">
                  <c:v>664000000</c:v>
                </c:pt>
                <c:pt idx="11">
                  <c:v>662000000</c:v>
                </c:pt>
                <c:pt idx="12">
                  <c:v>659000000</c:v>
                </c:pt>
                <c:pt idx="13">
                  <c:v>659000000</c:v>
                </c:pt>
                <c:pt idx="14">
                  <c:v>660000000</c:v>
                </c:pt>
                <c:pt idx="15">
                  <c:v>665000000</c:v>
                </c:pt>
                <c:pt idx="16">
                  <c:v>672000000</c:v>
                </c:pt>
                <c:pt idx="17">
                  <c:v>673000000</c:v>
                </c:pt>
                <c:pt idx="18">
                  <c:v>670000000</c:v>
                </c:pt>
                <c:pt idx="19">
                  <c:v>666000000</c:v>
                </c:pt>
                <c:pt idx="20">
                  <c:v>661000000</c:v>
                </c:pt>
                <c:pt idx="21">
                  <c:v>656000000</c:v>
                </c:pt>
                <c:pt idx="22">
                  <c:v>650000000</c:v>
                </c:pt>
                <c:pt idx="23">
                  <c:v>647000000</c:v>
                </c:pt>
              </c:numCache>
            </c:numRef>
          </c:val>
          <c:smooth val="0"/>
          <c:extLst>
            <c:ext xmlns:c16="http://schemas.microsoft.com/office/drawing/2014/chart" uri="{C3380CC4-5D6E-409C-BE32-E72D297353CC}">
              <c16:uniqueId val="{00000004-14B4-4828-9F8F-767F36A63651}"/>
            </c:ext>
          </c:extLst>
        </c:ser>
        <c:ser>
          <c:idx val="5"/>
          <c:order val="5"/>
          <c:spPr>
            <a:ln w="28575" cap="rnd">
              <a:solidFill>
                <a:schemeClr val="accent6"/>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Data'!$F$176:$AC$176</c:f>
              <c:numCache>
                <c:formatCode>0.00E+00</c:formatCode>
                <c:ptCount val="24"/>
                <c:pt idx="0">
                  <c:v>659000000</c:v>
                </c:pt>
                <c:pt idx="1">
                  <c:v>658000000</c:v>
                </c:pt>
                <c:pt idx="2">
                  <c:v>658000000</c:v>
                </c:pt>
                <c:pt idx="3">
                  <c:v>658000000</c:v>
                </c:pt>
                <c:pt idx="4">
                  <c:v>660000000</c:v>
                </c:pt>
                <c:pt idx="5">
                  <c:v>665000000</c:v>
                </c:pt>
                <c:pt idx="6">
                  <c:v>673000000</c:v>
                </c:pt>
                <c:pt idx="7">
                  <c:v>679000000</c:v>
                </c:pt>
                <c:pt idx="8">
                  <c:v>682000000</c:v>
                </c:pt>
                <c:pt idx="9">
                  <c:v>680000000</c:v>
                </c:pt>
                <c:pt idx="10">
                  <c:v>678000000</c:v>
                </c:pt>
                <c:pt idx="11">
                  <c:v>675000000</c:v>
                </c:pt>
                <c:pt idx="12">
                  <c:v>673000000</c:v>
                </c:pt>
                <c:pt idx="13">
                  <c:v>673000000</c:v>
                </c:pt>
                <c:pt idx="14">
                  <c:v>674000000</c:v>
                </c:pt>
                <c:pt idx="15">
                  <c:v>680000000</c:v>
                </c:pt>
                <c:pt idx="16">
                  <c:v>686000000</c:v>
                </c:pt>
                <c:pt idx="17">
                  <c:v>688000000</c:v>
                </c:pt>
                <c:pt idx="18">
                  <c:v>684000000</c:v>
                </c:pt>
                <c:pt idx="19">
                  <c:v>680000000</c:v>
                </c:pt>
                <c:pt idx="20">
                  <c:v>675000000</c:v>
                </c:pt>
                <c:pt idx="21">
                  <c:v>669000000</c:v>
                </c:pt>
                <c:pt idx="22">
                  <c:v>664000000</c:v>
                </c:pt>
                <c:pt idx="23">
                  <c:v>660000000</c:v>
                </c:pt>
              </c:numCache>
            </c:numRef>
          </c:val>
          <c:smooth val="0"/>
          <c:extLst>
            <c:ext xmlns:c16="http://schemas.microsoft.com/office/drawing/2014/chart" uri="{C3380CC4-5D6E-409C-BE32-E72D297353CC}">
              <c16:uniqueId val="{00000005-14B4-4828-9F8F-767F36A63651}"/>
            </c:ext>
          </c:extLst>
        </c:ser>
        <c:ser>
          <c:idx val="6"/>
          <c:order val="6"/>
          <c:spPr>
            <a:ln w="28575" cap="rnd">
              <a:solidFill>
                <a:schemeClr val="accent1">
                  <a:lumMod val="60000"/>
                </a:schemeClr>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Data'!$F$177:$AC$177</c:f>
              <c:numCache>
                <c:formatCode>0.00E+00</c:formatCode>
                <c:ptCount val="24"/>
                <c:pt idx="0">
                  <c:v>618000000</c:v>
                </c:pt>
                <c:pt idx="1">
                  <c:v>617000000</c:v>
                </c:pt>
                <c:pt idx="2">
                  <c:v>617000000</c:v>
                </c:pt>
                <c:pt idx="3">
                  <c:v>617000000</c:v>
                </c:pt>
                <c:pt idx="4">
                  <c:v>619000000</c:v>
                </c:pt>
                <c:pt idx="5">
                  <c:v>623000000</c:v>
                </c:pt>
                <c:pt idx="6">
                  <c:v>630000000</c:v>
                </c:pt>
                <c:pt idx="7">
                  <c:v>637000000</c:v>
                </c:pt>
                <c:pt idx="8">
                  <c:v>639000000</c:v>
                </c:pt>
                <c:pt idx="9">
                  <c:v>638000000</c:v>
                </c:pt>
                <c:pt idx="10">
                  <c:v>635000000</c:v>
                </c:pt>
                <c:pt idx="11">
                  <c:v>633000000</c:v>
                </c:pt>
                <c:pt idx="12">
                  <c:v>631000000</c:v>
                </c:pt>
                <c:pt idx="13">
                  <c:v>630000000</c:v>
                </c:pt>
                <c:pt idx="14">
                  <c:v>631000000</c:v>
                </c:pt>
                <c:pt idx="15">
                  <c:v>637000000</c:v>
                </c:pt>
                <c:pt idx="16">
                  <c:v>643000000</c:v>
                </c:pt>
                <c:pt idx="17">
                  <c:v>644000000</c:v>
                </c:pt>
                <c:pt idx="18">
                  <c:v>641000000</c:v>
                </c:pt>
                <c:pt idx="19">
                  <c:v>637000000</c:v>
                </c:pt>
                <c:pt idx="20">
                  <c:v>633000000</c:v>
                </c:pt>
                <c:pt idx="21">
                  <c:v>627000000</c:v>
                </c:pt>
                <c:pt idx="22">
                  <c:v>622000000</c:v>
                </c:pt>
                <c:pt idx="23">
                  <c:v>619000000</c:v>
                </c:pt>
              </c:numCache>
            </c:numRef>
          </c:val>
          <c:smooth val="0"/>
          <c:extLst>
            <c:ext xmlns:c16="http://schemas.microsoft.com/office/drawing/2014/chart" uri="{C3380CC4-5D6E-409C-BE32-E72D297353CC}">
              <c16:uniqueId val="{00000006-14B4-4828-9F8F-767F36A63651}"/>
            </c:ext>
          </c:extLst>
        </c:ser>
        <c:ser>
          <c:idx val="7"/>
          <c:order val="7"/>
          <c:spPr>
            <a:ln w="28575" cap="rnd">
              <a:solidFill>
                <a:schemeClr val="accent2">
                  <a:lumMod val="60000"/>
                </a:schemeClr>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Data'!$F$178:$AC$178</c:f>
              <c:numCache>
                <c:formatCode>0.00E+00</c:formatCode>
                <c:ptCount val="24"/>
                <c:pt idx="0">
                  <c:v>652000000</c:v>
                </c:pt>
                <c:pt idx="1">
                  <c:v>651000000</c:v>
                </c:pt>
                <c:pt idx="2">
                  <c:v>651000000</c:v>
                </c:pt>
                <c:pt idx="3">
                  <c:v>651000000</c:v>
                </c:pt>
                <c:pt idx="4">
                  <c:v>653000000</c:v>
                </c:pt>
                <c:pt idx="5">
                  <c:v>658000000</c:v>
                </c:pt>
                <c:pt idx="6">
                  <c:v>666000000</c:v>
                </c:pt>
                <c:pt idx="7">
                  <c:v>673000000</c:v>
                </c:pt>
                <c:pt idx="8">
                  <c:v>675000000</c:v>
                </c:pt>
                <c:pt idx="9">
                  <c:v>674000000</c:v>
                </c:pt>
                <c:pt idx="10">
                  <c:v>671000000</c:v>
                </c:pt>
                <c:pt idx="11">
                  <c:v>669000000</c:v>
                </c:pt>
                <c:pt idx="12">
                  <c:v>667000000</c:v>
                </c:pt>
                <c:pt idx="13">
                  <c:v>666000000</c:v>
                </c:pt>
                <c:pt idx="14">
                  <c:v>667000000</c:v>
                </c:pt>
                <c:pt idx="15">
                  <c:v>673000000</c:v>
                </c:pt>
                <c:pt idx="16">
                  <c:v>680000000</c:v>
                </c:pt>
                <c:pt idx="17">
                  <c:v>682000000</c:v>
                </c:pt>
                <c:pt idx="18">
                  <c:v>678000000</c:v>
                </c:pt>
                <c:pt idx="19">
                  <c:v>673000000</c:v>
                </c:pt>
                <c:pt idx="20">
                  <c:v>669000000</c:v>
                </c:pt>
                <c:pt idx="21">
                  <c:v>663000000</c:v>
                </c:pt>
                <c:pt idx="22">
                  <c:v>657000000</c:v>
                </c:pt>
                <c:pt idx="23">
                  <c:v>653000000</c:v>
                </c:pt>
              </c:numCache>
            </c:numRef>
          </c:val>
          <c:smooth val="0"/>
          <c:extLst>
            <c:ext xmlns:c16="http://schemas.microsoft.com/office/drawing/2014/chart" uri="{C3380CC4-5D6E-409C-BE32-E72D297353CC}">
              <c16:uniqueId val="{00000007-14B4-4828-9F8F-767F36A63651}"/>
            </c:ext>
          </c:extLst>
        </c:ser>
        <c:ser>
          <c:idx val="8"/>
          <c:order val="8"/>
          <c:spPr>
            <a:ln w="28575" cap="rnd">
              <a:solidFill>
                <a:schemeClr val="accent3">
                  <a:lumMod val="60000"/>
                </a:schemeClr>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Data'!$F$179:$AC$179</c:f>
              <c:numCache>
                <c:formatCode>0.00E+00</c:formatCode>
                <c:ptCount val="24"/>
                <c:pt idx="0">
                  <c:v>657000000</c:v>
                </c:pt>
                <c:pt idx="1">
                  <c:v>656000000</c:v>
                </c:pt>
                <c:pt idx="2">
                  <c:v>655000000</c:v>
                </c:pt>
                <c:pt idx="3">
                  <c:v>656000000</c:v>
                </c:pt>
                <c:pt idx="4">
                  <c:v>658000000</c:v>
                </c:pt>
                <c:pt idx="5">
                  <c:v>662000000</c:v>
                </c:pt>
                <c:pt idx="6">
                  <c:v>670000000</c:v>
                </c:pt>
                <c:pt idx="7">
                  <c:v>677000000</c:v>
                </c:pt>
                <c:pt idx="8">
                  <c:v>679000000</c:v>
                </c:pt>
                <c:pt idx="9">
                  <c:v>678000000</c:v>
                </c:pt>
                <c:pt idx="10">
                  <c:v>675000000</c:v>
                </c:pt>
                <c:pt idx="11">
                  <c:v>673000000</c:v>
                </c:pt>
                <c:pt idx="12">
                  <c:v>671000000</c:v>
                </c:pt>
                <c:pt idx="13">
                  <c:v>670000000</c:v>
                </c:pt>
                <c:pt idx="14">
                  <c:v>671000000</c:v>
                </c:pt>
                <c:pt idx="15">
                  <c:v>677000000</c:v>
                </c:pt>
                <c:pt idx="16">
                  <c:v>683000000</c:v>
                </c:pt>
                <c:pt idx="17">
                  <c:v>685000000</c:v>
                </c:pt>
                <c:pt idx="18">
                  <c:v>681000000</c:v>
                </c:pt>
                <c:pt idx="19">
                  <c:v>677000000</c:v>
                </c:pt>
                <c:pt idx="20">
                  <c:v>672000000</c:v>
                </c:pt>
                <c:pt idx="21">
                  <c:v>667000000</c:v>
                </c:pt>
                <c:pt idx="22">
                  <c:v>661000000</c:v>
                </c:pt>
                <c:pt idx="23">
                  <c:v>657000000</c:v>
                </c:pt>
              </c:numCache>
            </c:numRef>
          </c:val>
          <c:smooth val="0"/>
          <c:extLst>
            <c:ext xmlns:c16="http://schemas.microsoft.com/office/drawing/2014/chart" uri="{C3380CC4-5D6E-409C-BE32-E72D297353CC}">
              <c16:uniqueId val="{00000008-14B4-4828-9F8F-767F36A63651}"/>
            </c:ext>
          </c:extLst>
        </c:ser>
        <c:ser>
          <c:idx val="9"/>
          <c:order val="9"/>
          <c:spPr>
            <a:ln w="28575" cap="rnd">
              <a:solidFill>
                <a:schemeClr val="accent4">
                  <a:lumMod val="60000"/>
                </a:schemeClr>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Data'!$F$180:$AC$180</c:f>
              <c:numCache>
                <c:formatCode>0.00E+00</c:formatCode>
                <c:ptCount val="24"/>
                <c:pt idx="0">
                  <c:v>653000000</c:v>
                </c:pt>
                <c:pt idx="1">
                  <c:v>652000000</c:v>
                </c:pt>
                <c:pt idx="2">
                  <c:v>652000000</c:v>
                </c:pt>
                <c:pt idx="3">
                  <c:v>652000000</c:v>
                </c:pt>
                <c:pt idx="4">
                  <c:v>654000000</c:v>
                </c:pt>
                <c:pt idx="5">
                  <c:v>659000000</c:v>
                </c:pt>
                <c:pt idx="6">
                  <c:v>666000000</c:v>
                </c:pt>
                <c:pt idx="7">
                  <c:v>673000000</c:v>
                </c:pt>
                <c:pt idx="8">
                  <c:v>675000000</c:v>
                </c:pt>
                <c:pt idx="9">
                  <c:v>674000000</c:v>
                </c:pt>
                <c:pt idx="10">
                  <c:v>671000000</c:v>
                </c:pt>
                <c:pt idx="11">
                  <c:v>669000000</c:v>
                </c:pt>
                <c:pt idx="12">
                  <c:v>667000000</c:v>
                </c:pt>
                <c:pt idx="13">
                  <c:v>666000000</c:v>
                </c:pt>
                <c:pt idx="14">
                  <c:v>667000000</c:v>
                </c:pt>
                <c:pt idx="15">
                  <c:v>673000000</c:v>
                </c:pt>
                <c:pt idx="16">
                  <c:v>680000000</c:v>
                </c:pt>
                <c:pt idx="17">
                  <c:v>681000000</c:v>
                </c:pt>
                <c:pt idx="18">
                  <c:v>678000000</c:v>
                </c:pt>
                <c:pt idx="19">
                  <c:v>673000000</c:v>
                </c:pt>
                <c:pt idx="20">
                  <c:v>669000000</c:v>
                </c:pt>
                <c:pt idx="21">
                  <c:v>663000000</c:v>
                </c:pt>
                <c:pt idx="22">
                  <c:v>657000000</c:v>
                </c:pt>
                <c:pt idx="23">
                  <c:v>654000000</c:v>
                </c:pt>
              </c:numCache>
            </c:numRef>
          </c:val>
          <c:smooth val="0"/>
          <c:extLst>
            <c:ext xmlns:c16="http://schemas.microsoft.com/office/drawing/2014/chart" uri="{C3380CC4-5D6E-409C-BE32-E72D297353CC}">
              <c16:uniqueId val="{00000009-14B4-4828-9F8F-767F36A63651}"/>
            </c:ext>
          </c:extLst>
        </c:ser>
        <c:ser>
          <c:idx val="10"/>
          <c:order val="10"/>
          <c:spPr>
            <a:ln w="28575" cap="rnd">
              <a:solidFill>
                <a:schemeClr val="accent5">
                  <a:lumMod val="60000"/>
                </a:schemeClr>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Data'!$F$181:$AC$181</c:f>
              <c:numCache>
                <c:formatCode>0.00E+00</c:formatCode>
                <c:ptCount val="24"/>
                <c:pt idx="0">
                  <c:v>661000000</c:v>
                </c:pt>
                <c:pt idx="1">
                  <c:v>660000000</c:v>
                </c:pt>
                <c:pt idx="2">
                  <c:v>660000000</c:v>
                </c:pt>
                <c:pt idx="3">
                  <c:v>660000000</c:v>
                </c:pt>
                <c:pt idx="4">
                  <c:v>662000000</c:v>
                </c:pt>
                <c:pt idx="5">
                  <c:v>667000000</c:v>
                </c:pt>
                <c:pt idx="6">
                  <c:v>675000000</c:v>
                </c:pt>
                <c:pt idx="7">
                  <c:v>681000000</c:v>
                </c:pt>
                <c:pt idx="8">
                  <c:v>683000000</c:v>
                </c:pt>
                <c:pt idx="9">
                  <c:v>682000000</c:v>
                </c:pt>
                <c:pt idx="10">
                  <c:v>680000000</c:v>
                </c:pt>
                <c:pt idx="11">
                  <c:v>677000000</c:v>
                </c:pt>
                <c:pt idx="12">
                  <c:v>675000000</c:v>
                </c:pt>
                <c:pt idx="13">
                  <c:v>674000000</c:v>
                </c:pt>
                <c:pt idx="14">
                  <c:v>675000000</c:v>
                </c:pt>
                <c:pt idx="15">
                  <c:v>681000000</c:v>
                </c:pt>
                <c:pt idx="16">
                  <c:v>688000000</c:v>
                </c:pt>
                <c:pt idx="17">
                  <c:v>690000000</c:v>
                </c:pt>
                <c:pt idx="18">
                  <c:v>686000000</c:v>
                </c:pt>
                <c:pt idx="19">
                  <c:v>682000000</c:v>
                </c:pt>
                <c:pt idx="20">
                  <c:v>677000000</c:v>
                </c:pt>
                <c:pt idx="21">
                  <c:v>671000000</c:v>
                </c:pt>
                <c:pt idx="22">
                  <c:v>665000000</c:v>
                </c:pt>
                <c:pt idx="23">
                  <c:v>662000000</c:v>
                </c:pt>
              </c:numCache>
            </c:numRef>
          </c:val>
          <c:smooth val="0"/>
          <c:extLst>
            <c:ext xmlns:c16="http://schemas.microsoft.com/office/drawing/2014/chart" uri="{C3380CC4-5D6E-409C-BE32-E72D297353CC}">
              <c16:uniqueId val="{0000000A-14B4-4828-9F8F-767F36A63651}"/>
            </c:ext>
          </c:extLst>
        </c:ser>
        <c:ser>
          <c:idx val="11"/>
          <c:order val="11"/>
          <c:spPr>
            <a:ln w="28575" cap="rnd">
              <a:solidFill>
                <a:schemeClr val="accent6">
                  <a:lumMod val="60000"/>
                </a:schemeClr>
              </a:solidFill>
              <a:round/>
            </a:ln>
            <a:effectLst/>
          </c:spPr>
          <c:marker>
            <c:symbol val="none"/>
          </c:marker>
          <c:cat>
            <c:strRef>
              <c:f>'Source Data'!$F$2:$AC$2</c:f>
              <c:strCache>
                <c:ptCount val="24"/>
                <c:pt idx="0">
                  <c:v>h1</c:v>
                </c:pt>
                <c:pt idx="1">
                  <c:v>h2</c:v>
                </c:pt>
                <c:pt idx="2">
                  <c:v>h3</c:v>
                </c:pt>
                <c:pt idx="3">
                  <c:v>h4</c:v>
                </c:pt>
                <c:pt idx="4">
                  <c:v>h5</c:v>
                </c:pt>
                <c:pt idx="5">
                  <c:v>h6</c:v>
                </c:pt>
                <c:pt idx="6">
                  <c:v>h7</c:v>
                </c:pt>
                <c:pt idx="7">
                  <c:v>h8</c:v>
                </c:pt>
                <c:pt idx="8">
                  <c:v>h9</c:v>
                </c:pt>
                <c:pt idx="9">
                  <c:v>h10</c:v>
                </c:pt>
                <c:pt idx="10">
                  <c:v>h11</c:v>
                </c:pt>
                <c:pt idx="11">
                  <c:v>h12</c:v>
                </c:pt>
                <c:pt idx="12">
                  <c:v>h13</c:v>
                </c:pt>
                <c:pt idx="13">
                  <c:v>h14</c:v>
                </c:pt>
                <c:pt idx="14">
                  <c:v>h15</c:v>
                </c:pt>
                <c:pt idx="15">
                  <c:v>h16</c:v>
                </c:pt>
                <c:pt idx="16">
                  <c:v>h17</c:v>
                </c:pt>
                <c:pt idx="17">
                  <c:v>h18</c:v>
                </c:pt>
                <c:pt idx="18">
                  <c:v>h19</c:v>
                </c:pt>
                <c:pt idx="19">
                  <c:v>h20</c:v>
                </c:pt>
                <c:pt idx="20">
                  <c:v>h21</c:v>
                </c:pt>
                <c:pt idx="21">
                  <c:v>h22</c:v>
                </c:pt>
                <c:pt idx="22">
                  <c:v>h23</c:v>
                </c:pt>
                <c:pt idx="23">
                  <c:v>h24</c:v>
                </c:pt>
              </c:strCache>
            </c:strRef>
          </c:cat>
          <c:val>
            <c:numRef>
              <c:f>'Source Data'!$F$182:$AC$182</c:f>
              <c:numCache>
                <c:formatCode>0.00E+00</c:formatCode>
                <c:ptCount val="24"/>
                <c:pt idx="0">
                  <c:v>621000000</c:v>
                </c:pt>
                <c:pt idx="1">
                  <c:v>621000000</c:v>
                </c:pt>
                <c:pt idx="2">
                  <c:v>620000000</c:v>
                </c:pt>
                <c:pt idx="3">
                  <c:v>620000000</c:v>
                </c:pt>
                <c:pt idx="4">
                  <c:v>622000000</c:v>
                </c:pt>
                <c:pt idx="5">
                  <c:v>626000000</c:v>
                </c:pt>
                <c:pt idx="6">
                  <c:v>633000000</c:v>
                </c:pt>
                <c:pt idx="7">
                  <c:v>639000000</c:v>
                </c:pt>
                <c:pt idx="8">
                  <c:v>641000000</c:v>
                </c:pt>
                <c:pt idx="9">
                  <c:v>640000000</c:v>
                </c:pt>
                <c:pt idx="10">
                  <c:v>637000000</c:v>
                </c:pt>
                <c:pt idx="11">
                  <c:v>635000000</c:v>
                </c:pt>
                <c:pt idx="12">
                  <c:v>634000000</c:v>
                </c:pt>
                <c:pt idx="13">
                  <c:v>633000000</c:v>
                </c:pt>
                <c:pt idx="14">
                  <c:v>634000000</c:v>
                </c:pt>
                <c:pt idx="15">
                  <c:v>639000000</c:v>
                </c:pt>
                <c:pt idx="16">
                  <c:v>645000000</c:v>
                </c:pt>
                <c:pt idx="17">
                  <c:v>646000000</c:v>
                </c:pt>
                <c:pt idx="18">
                  <c:v>643000000</c:v>
                </c:pt>
                <c:pt idx="19">
                  <c:v>639000000</c:v>
                </c:pt>
                <c:pt idx="20">
                  <c:v>635000000</c:v>
                </c:pt>
                <c:pt idx="21">
                  <c:v>630000000</c:v>
                </c:pt>
                <c:pt idx="22">
                  <c:v>625000000</c:v>
                </c:pt>
                <c:pt idx="23">
                  <c:v>622000000</c:v>
                </c:pt>
              </c:numCache>
            </c:numRef>
          </c:val>
          <c:smooth val="0"/>
          <c:extLst>
            <c:ext xmlns:c16="http://schemas.microsoft.com/office/drawing/2014/chart" uri="{C3380CC4-5D6E-409C-BE32-E72D297353CC}">
              <c16:uniqueId val="{0000000B-14B4-4828-9F8F-767F36A63651}"/>
            </c:ext>
          </c:extLst>
        </c:ser>
        <c:dLbls>
          <c:showLegendKey val="0"/>
          <c:showVal val="0"/>
          <c:showCatName val="0"/>
          <c:showSerName val="0"/>
          <c:showPercent val="0"/>
          <c:showBubbleSize val="0"/>
        </c:dLbls>
        <c:smooth val="0"/>
        <c:axId val="1810286191"/>
        <c:axId val="1810281391"/>
      </c:lineChart>
      <c:catAx>
        <c:axId val="181028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81391"/>
        <c:crosses val="autoZero"/>
        <c:auto val="1"/>
        <c:lblAlgn val="ctr"/>
        <c:lblOffset val="100"/>
        <c:noMultiLvlLbl val="0"/>
      </c:catAx>
      <c:valAx>
        <c:axId val="1810281391"/>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86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1</c:v>
          </c:tx>
          <c:spPr>
            <a:ln w="28575" cap="rnd">
              <a:solidFill>
                <a:schemeClr val="accent1"/>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1014089.9711199999</c:v>
              </c:pt>
              <c:pt idx="1">
                <c:v>979372.08987000014</c:v>
              </c:pt>
              <c:pt idx="2">
                <c:v>954466.46499999997</c:v>
              </c:pt>
              <c:pt idx="3">
                <c:v>941578.15704999969</c:v>
              </c:pt>
              <c:pt idx="4">
                <c:v>940141.44261000003</c:v>
              </c:pt>
              <c:pt idx="5">
                <c:v>956332.98048000014</c:v>
              </c:pt>
              <c:pt idx="6">
                <c:v>995371.03074000031</c:v>
              </c:pt>
              <c:pt idx="7">
                <c:v>1031905.1331300007</c:v>
              </c:pt>
              <c:pt idx="8">
                <c:v>1065944.6565200004</c:v>
              </c:pt>
              <c:pt idx="9">
                <c:v>1092019.9904199999</c:v>
              </c:pt>
              <c:pt idx="10">
                <c:v>1102210.1804999998</c:v>
              </c:pt>
              <c:pt idx="11">
                <c:v>1107976.7061399994</c:v>
              </c:pt>
              <c:pt idx="12">
                <c:v>1110794.2355599999</c:v>
              </c:pt>
              <c:pt idx="13">
                <c:v>1111422.85763</c:v>
              </c:pt>
              <c:pt idx="14">
                <c:v>1115558.0919499991</c:v>
              </c:pt>
              <c:pt idx="15">
                <c:v>1124438.1804699996</c:v>
              </c:pt>
              <c:pt idx="16">
                <c:v>1134009.1208099998</c:v>
              </c:pt>
              <c:pt idx="17">
                <c:v>1140473.1427200006</c:v>
              </c:pt>
              <c:pt idx="18">
                <c:v>1170648.0464300003</c:v>
              </c:pt>
              <c:pt idx="19">
                <c:v>1203564.60843</c:v>
              </c:pt>
              <c:pt idx="20">
                <c:v>1196854.8317900002</c:v>
              </c:pt>
              <c:pt idx="21">
                <c:v>1169515.6158199995</c:v>
              </c:pt>
              <c:pt idx="22">
                <c:v>1125436.0670099996</c:v>
              </c:pt>
              <c:pt idx="23">
                <c:v>1074468.08874</c:v>
              </c:pt>
            </c:numLit>
          </c:val>
          <c:smooth val="0"/>
          <c:extLst>
            <c:ext xmlns:c16="http://schemas.microsoft.com/office/drawing/2014/chart" uri="{C3380CC4-5D6E-409C-BE32-E72D297353CC}">
              <c16:uniqueId val="{00000000-0D8F-4F67-BE41-143939B9C19E}"/>
            </c:ext>
          </c:extLst>
        </c:ser>
        <c:ser>
          <c:idx val="1"/>
          <c:order val="1"/>
          <c:tx>
            <c:v>2</c:v>
          </c:tx>
          <c:spPr>
            <a:ln w="28575" cap="rnd">
              <a:solidFill>
                <a:schemeClr val="accent2"/>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955905.66589000006</c:v>
              </c:pt>
              <c:pt idx="1">
                <c:v>919151.24897000007</c:v>
              </c:pt>
              <c:pt idx="2">
                <c:v>897135.9112099997</c:v>
              </c:pt>
              <c:pt idx="3">
                <c:v>883557.74554999953</c:v>
              </c:pt>
              <c:pt idx="4">
                <c:v>883434.18818999978</c:v>
              </c:pt>
              <c:pt idx="5">
                <c:v>898174.61089999974</c:v>
              </c:pt>
              <c:pt idx="6">
                <c:v>933662.44728999969</c:v>
              </c:pt>
              <c:pt idx="7">
                <c:v>962974.72089000011</c:v>
              </c:pt>
              <c:pt idx="8">
                <c:v>995088.45399999991</c:v>
              </c:pt>
              <c:pt idx="9">
                <c:v>1018455.4086099997</c:v>
              </c:pt>
              <c:pt idx="10">
                <c:v>1029508.0301800013</c:v>
              </c:pt>
              <c:pt idx="11">
                <c:v>1039184.1494800004</c:v>
              </c:pt>
              <c:pt idx="12">
                <c:v>1044022.5549300003</c:v>
              </c:pt>
              <c:pt idx="13">
                <c:v>1047974.95138</c:v>
              </c:pt>
              <c:pt idx="14">
                <c:v>1053042.17402</c:v>
              </c:pt>
              <c:pt idx="15">
                <c:v>1063027.8426600001</c:v>
              </c:pt>
              <c:pt idx="16">
                <c:v>1073161.6748100002</c:v>
              </c:pt>
              <c:pt idx="17">
                <c:v>1077411.1186999998</c:v>
              </c:pt>
              <c:pt idx="18">
                <c:v>1096461.0254600011</c:v>
              </c:pt>
              <c:pt idx="19">
                <c:v>1136330.2435399995</c:v>
              </c:pt>
              <c:pt idx="20">
                <c:v>1130468.1498299998</c:v>
              </c:pt>
              <c:pt idx="21">
                <c:v>1101703.7464100004</c:v>
              </c:pt>
              <c:pt idx="22">
                <c:v>1059095.6175800003</c:v>
              </c:pt>
              <c:pt idx="23">
                <c:v>1008178.1519700004</c:v>
              </c:pt>
            </c:numLit>
          </c:val>
          <c:smooth val="0"/>
          <c:extLst>
            <c:ext xmlns:c16="http://schemas.microsoft.com/office/drawing/2014/chart" uri="{C3380CC4-5D6E-409C-BE32-E72D297353CC}">
              <c16:uniqueId val="{00000001-0D8F-4F67-BE41-143939B9C19E}"/>
            </c:ext>
          </c:extLst>
        </c:ser>
        <c:ser>
          <c:idx val="2"/>
          <c:order val="2"/>
          <c:tx>
            <c:v>3</c:v>
          </c:tx>
          <c:spPr>
            <a:ln w="28575" cap="rnd">
              <a:solidFill>
                <a:schemeClr val="accent3"/>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1100523.1868300003</c:v>
              </c:pt>
              <c:pt idx="1">
                <c:v>1060929.6568099996</c:v>
              </c:pt>
              <c:pt idx="2">
                <c:v>1031871.4335499998</c:v>
              </c:pt>
              <c:pt idx="3">
                <c:v>1013367.6825600001</c:v>
              </c:pt>
              <c:pt idx="4">
                <c:v>1005461.9044799998</c:v>
              </c:pt>
              <c:pt idx="5">
                <c:v>1012306.4086900003</c:v>
              </c:pt>
              <c:pt idx="6">
                <c:v>1031096.92048</c:v>
              </c:pt>
              <c:pt idx="7">
                <c:v>1051728.84164</c:v>
              </c:pt>
              <c:pt idx="8">
                <c:v>1089211.2421000004</c:v>
              </c:pt>
              <c:pt idx="9">
                <c:v>1116478.04055</c:v>
              </c:pt>
              <c:pt idx="10">
                <c:v>1132525.0602000002</c:v>
              </c:pt>
              <c:pt idx="11">
                <c:v>1147154.9821500001</c:v>
              </c:pt>
              <c:pt idx="12">
                <c:v>1159493.0993899994</c:v>
              </c:pt>
              <c:pt idx="13">
                <c:v>1169363.1824799997</c:v>
              </c:pt>
              <c:pt idx="14">
                <c:v>1179909.2612800002</c:v>
              </c:pt>
              <c:pt idx="15">
                <c:v>1193174.4986699997</c:v>
              </c:pt>
              <c:pt idx="16">
                <c:v>1206308.0988699996</c:v>
              </c:pt>
              <c:pt idx="17">
                <c:v>1207472.6337199991</c:v>
              </c:pt>
              <c:pt idx="18">
                <c:v>1214080.0882299996</c:v>
              </c:pt>
              <c:pt idx="19">
                <c:v>1265093.8384500006</c:v>
              </c:pt>
              <c:pt idx="20">
                <c:v>1269564.8021999996</c:v>
              </c:pt>
              <c:pt idx="21">
                <c:v>1245405.1817299991</c:v>
              </c:pt>
              <c:pt idx="22">
                <c:v>1204100.7710800006</c:v>
              </c:pt>
              <c:pt idx="23">
                <c:v>1150806.0357400002</c:v>
              </c:pt>
            </c:numLit>
          </c:val>
          <c:smooth val="0"/>
          <c:extLst>
            <c:ext xmlns:c16="http://schemas.microsoft.com/office/drawing/2014/chart" uri="{C3380CC4-5D6E-409C-BE32-E72D297353CC}">
              <c16:uniqueId val="{00000002-0D8F-4F67-BE41-143939B9C19E}"/>
            </c:ext>
          </c:extLst>
        </c:ser>
        <c:ser>
          <c:idx val="3"/>
          <c:order val="3"/>
          <c:tx>
            <c:v>4</c:v>
          </c:tx>
          <c:spPr>
            <a:ln w="28575" cap="rnd">
              <a:solidFill>
                <a:schemeClr val="accent4"/>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1174814.8305200005</c:v>
              </c:pt>
              <c:pt idx="1">
                <c:v>1132764.2111800013</c:v>
              </c:pt>
              <c:pt idx="2">
                <c:v>1101092.8687399996</c:v>
              </c:pt>
              <c:pt idx="3">
                <c:v>1079577.6601299995</c:v>
              </c:pt>
              <c:pt idx="4">
                <c:v>1068962.18769</c:v>
              </c:pt>
              <c:pt idx="5">
                <c:v>1069336.5852999995</c:v>
              </c:pt>
              <c:pt idx="6">
                <c:v>1074341.4915400001</c:v>
              </c:pt>
              <c:pt idx="7">
                <c:v>1104765.9374000002</c:v>
              </c:pt>
              <c:pt idx="8">
                <c:v>1149948.8360099995</c:v>
              </c:pt>
              <c:pt idx="9">
                <c:v>1182484.910799999</c:v>
              </c:pt>
              <c:pt idx="10">
                <c:v>1203256.2865500008</c:v>
              </c:pt>
              <c:pt idx="11">
                <c:v>1223628.8085699994</c:v>
              </c:pt>
              <c:pt idx="12">
                <c:v>1242305.0760700002</c:v>
              </c:pt>
              <c:pt idx="13">
                <c:v>1256387.0882800003</c:v>
              </c:pt>
              <c:pt idx="14">
                <c:v>1270986.0141699989</c:v>
              </c:pt>
              <c:pt idx="15">
                <c:v>1288895.5318900007</c:v>
              </c:pt>
              <c:pt idx="16">
                <c:v>1302524.0403600002</c:v>
              </c:pt>
              <c:pt idx="17">
                <c:v>1299798.5110799996</c:v>
              </c:pt>
              <c:pt idx="18">
                <c:v>1292566.3768200001</c:v>
              </c:pt>
              <c:pt idx="19">
                <c:v>1336722.0533099985</c:v>
              </c:pt>
              <c:pt idx="20">
                <c:v>1340096.3332800013</c:v>
              </c:pt>
              <c:pt idx="21">
                <c:v>1318016.1974599999</c:v>
              </c:pt>
              <c:pt idx="22">
                <c:v>1283474.2895800001</c:v>
              </c:pt>
              <c:pt idx="23">
                <c:v>1235573.2290400004</c:v>
              </c:pt>
            </c:numLit>
          </c:val>
          <c:smooth val="0"/>
          <c:extLst>
            <c:ext xmlns:c16="http://schemas.microsoft.com/office/drawing/2014/chart" uri="{C3380CC4-5D6E-409C-BE32-E72D297353CC}">
              <c16:uniqueId val="{00000003-0D8F-4F67-BE41-143939B9C19E}"/>
            </c:ext>
          </c:extLst>
        </c:ser>
        <c:ser>
          <c:idx val="4"/>
          <c:order val="4"/>
          <c:tx>
            <c:v>5</c:v>
          </c:tx>
          <c:spPr>
            <a:ln w="28575" cap="rnd">
              <a:solidFill>
                <a:schemeClr val="accent5"/>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1394683.95704</c:v>
              </c:pt>
              <c:pt idx="1">
                <c:v>1346034.7797800007</c:v>
              </c:pt>
              <c:pt idx="2">
                <c:v>1306395.7829599986</c:v>
              </c:pt>
              <c:pt idx="3">
                <c:v>1276774.37359</c:v>
              </c:pt>
              <c:pt idx="4">
                <c:v>1255740.3369000002</c:v>
              </c:pt>
              <c:pt idx="5">
                <c:v>1241037.2936200015</c:v>
              </c:pt>
              <c:pt idx="6">
                <c:v>1224760.6572799995</c:v>
              </c:pt>
              <c:pt idx="7">
                <c:v>1262214.75853</c:v>
              </c:pt>
              <c:pt idx="8">
                <c:v>1315718.6115399997</c:v>
              </c:pt>
              <c:pt idx="9">
                <c:v>1358134.5093800004</c:v>
              </c:pt>
              <c:pt idx="10">
                <c:v>1388077.8371599999</c:v>
              </c:pt>
              <c:pt idx="11">
                <c:v>1415176.9189399986</c:v>
              </c:pt>
              <c:pt idx="12">
                <c:v>1441946.5229199994</c:v>
              </c:pt>
              <c:pt idx="13">
                <c:v>1466432.2980200003</c:v>
              </c:pt>
              <c:pt idx="14">
                <c:v>1491201.3997199989</c:v>
              </c:pt>
              <c:pt idx="15">
                <c:v>1517038.9308100012</c:v>
              </c:pt>
              <c:pt idx="16">
                <c:v>1534370.3093599998</c:v>
              </c:pt>
              <c:pt idx="17">
                <c:v>1527469.7729599997</c:v>
              </c:pt>
              <c:pt idx="18">
                <c:v>1506212.2027099994</c:v>
              </c:pt>
              <c:pt idx="19">
                <c:v>1528173.8529699999</c:v>
              </c:pt>
              <c:pt idx="20">
                <c:v>1535780.2765200015</c:v>
              </c:pt>
              <c:pt idx="21">
                <c:v>1523426.8863399995</c:v>
              </c:pt>
              <c:pt idx="22">
                <c:v>1500601.7279400008</c:v>
              </c:pt>
              <c:pt idx="23">
                <c:v>1456707.8541700004</c:v>
              </c:pt>
            </c:numLit>
          </c:val>
          <c:smooth val="0"/>
          <c:extLst>
            <c:ext xmlns:c16="http://schemas.microsoft.com/office/drawing/2014/chart" uri="{C3380CC4-5D6E-409C-BE32-E72D297353CC}">
              <c16:uniqueId val="{00000004-0D8F-4F67-BE41-143939B9C19E}"/>
            </c:ext>
          </c:extLst>
        </c:ser>
        <c:ser>
          <c:idx val="5"/>
          <c:order val="5"/>
          <c:tx>
            <c:v>6</c:v>
          </c:tx>
          <c:spPr>
            <a:ln w="28575" cap="rnd">
              <a:solidFill>
                <a:schemeClr val="accent6"/>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1351423.2360099989</c:v>
              </c:pt>
              <c:pt idx="1">
                <c:v>1302950.9454600012</c:v>
              </c:pt>
              <c:pt idx="2">
                <c:v>1263572.7664400006</c:v>
              </c:pt>
              <c:pt idx="3">
                <c:v>1232634.8311299996</c:v>
              </c:pt>
              <c:pt idx="4">
                <c:v>1212377.084</c:v>
              </c:pt>
              <c:pt idx="5">
                <c:v>1198112.1267599999</c:v>
              </c:pt>
              <c:pt idx="6">
                <c:v>1185074.3309600006</c:v>
              </c:pt>
              <c:pt idx="7">
                <c:v>1220395.6419600009</c:v>
              </c:pt>
              <c:pt idx="8">
                <c:v>1273190.0253000001</c:v>
              </c:pt>
              <c:pt idx="9">
                <c:v>1315121.3861100008</c:v>
              </c:pt>
              <c:pt idx="10">
                <c:v>1345508.5398799994</c:v>
              </c:pt>
              <c:pt idx="11">
                <c:v>1374086.4903400007</c:v>
              </c:pt>
              <c:pt idx="12">
                <c:v>1399557.7676100009</c:v>
              </c:pt>
              <c:pt idx="13">
                <c:v>1424716.7362099993</c:v>
              </c:pt>
              <c:pt idx="14">
                <c:v>1446609.1562699995</c:v>
              </c:pt>
              <c:pt idx="15">
                <c:v>1467221.9516599986</c:v>
              </c:pt>
              <c:pt idx="16">
                <c:v>1479019.1748200003</c:v>
              </c:pt>
              <c:pt idx="17">
                <c:v>1470182.9989400001</c:v>
              </c:pt>
              <c:pt idx="18">
                <c:v>1449809.169620001</c:v>
              </c:pt>
              <c:pt idx="19">
                <c:v>1465127.6070399994</c:v>
              </c:pt>
              <c:pt idx="20">
                <c:v>1479128.0129399996</c:v>
              </c:pt>
              <c:pt idx="21">
                <c:v>1467272.6122199998</c:v>
              </c:pt>
              <c:pt idx="22">
                <c:v>1440271.1583700003</c:v>
              </c:pt>
              <c:pt idx="23">
                <c:v>1396855.9019099991</c:v>
              </c:pt>
            </c:numLit>
          </c:val>
          <c:smooth val="0"/>
          <c:extLst>
            <c:ext xmlns:c16="http://schemas.microsoft.com/office/drawing/2014/chart" uri="{C3380CC4-5D6E-409C-BE32-E72D297353CC}">
              <c16:uniqueId val="{00000005-0D8F-4F67-BE41-143939B9C19E}"/>
            </c:ext>
          </c:extLst>
        </c:ser>
        <c:ser>
          <c:idx val="6"/>
          <c:order val="6"/>
          <c:tx>
            <c:v>7</c:v>
          </c:tx>
          <c:spPr>
            <a:ln w="28575" cap="rnd">
              <a:solidFill>
                <a:schemeClr val="accent1">
                  <a:lumMod val="60000"/>
                </a:schemeClr>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1338305.4141200003</c:v>
              </c:pt>
              <c:pt idx="1">
                <c:v>1288831.0834900001</c:v>
              </c:pt>
              <c:pt idx="2">
                <c:v>1250075.4317299989</c:v>
              </c:pt>
              <c:pt idx="3">
                <c:v>1220880.7498600008</c:v>
              </c:pt>
              <c:pt idx="4">
                <c:v>1203828.3672499994</c:v>
              </c:pt>
              <c:pt idx="5">
                <c:v>1194273.1337299997</c:v>
              </c:pt>
              <c:pt idx="6">
                <c:v>1187397.6416099996</c:v>
              </c:pt>
              <c:pt idx="7">
                <c:v>1223287.4422099993</c:v>
              </c:pt>
              <c:pt idx="8">
                <c:v>1277175.2409899994</c:v>
              </c:pt>
              <c:pt idx="9">
                <c:v>1321223.6460099991</c:v>
              </c:pt>
              <c:pt idx="10">
                <c:v>1352007.1968499995</c:v>
              </c:pt>
              <c:pt idx="11">
                <c:v>1380963.34066</c:v>
              </c:pt>
              <c:pt idx="12">
                <c:v>1408642.20147</c:v>
              </c:pt>
              <c:pt idx="13">
                <c:v>1435099.7480300011</c:v>
              </c:pt>
              <c:pt idx="14">
                <c:v>1457264.2774800004</c:v>
              </c:pt>
              <c:pt idx="15">
                <c:v>1476353.3502099994</c:v>
              </c:pt>
              <c:pt idx="16">
                <c:v>1486975.5383400004</c:v>
              </c:pt>
              <c:pt idx="17">
                <c:v>1478040.7475800007</c:v>
              </c:pt>
              <c:pt idx="18">
                <c:v>1457751.4895799996</c:v>
              </c:pt>
              <c:pt idx="19">
                <c:v>1478682.6007499988</c:v>
              </c:pt>
              <c:pt idx="20">
                <c:v>1491555.0657899999</c:v>
              </c:pt>
              <c:pt idx="21">
                <c:v>1478106.8981299992</c:v>
              </c:pt>
              <c:pt idx="22">
                <c:v>1447315.2533100003</c:v>
              </c:pt>
              <c:pt idx="23">
                <c:v>1401196.4584399997</c:v>
              </c:pt>
            </c:numLit>
          </c:val>
          <c:smooth val="0"/>
          <c:extLst>
            <c:ext xmlns:c16="http://schemas.microsoft.com/office/drawing/2014/chart" uri="{C3380CC4-5D6E-409C-BE32-E72D297353CC}">
              <c16:uniqueId val="{00000006-0D8F-4F67-BE41-143939B9C19E}"/>
            </c:ext>
          </c:extLst>
        </c:ser>
        <c:ser>
          <c:idx val="7"/>
          <c:order val="7"/>
          <c:tx>
            <c:v>8</c:v>
          </c:tx>
          <c:spPr>
            <a:ln w="28575" cap="rnd">
              <a:solidFill>
                <a:schemeClr val="accent2">
                  <a:lumMod val="60000"/>
                </a:schemeClr>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1395493.2728900008</c:v>
              </c:pt>
              <c:pt idx="1">
                <c:v>1344193.0202699997</c:v>
              </c:pt>
              <c:pt idx="2">
                <c:v>1302469.6311999999</c:v>
              </c:pt>
              <c:pt idx="3">
                <c:v>1271955.3243399991</c:v>
              </c:pt>
              <c:pt idx="4">
                <c:v>1252595.1726799994</c:v>
              </c:pt>
              <c:pt idx="5">
                <c:v>1242998.6537499996</c:v>
              </c:pt>
              <c:pt idx="6">
                <c:v>1236688.3196900007</c:v>
              </c:pt>
              <c:pt idx="7">
                <c:v>1266169.4764700008</c:v>
              </c:pt>
              <c:pt idx="8">
                <c:v>1317885.505309999</c:v>
              </c:pt>
              <c:pt idx="9">
                <c:v>1361212.9064199994</c:v>
              </c:pt>
              <c:pt idx="10">
                <c:v>1392531.6340000005</c:v>
              </c:pt>
              <c:pt idx="11">
                <c:v>1423394.78761</c:v>
              </c:pt>
              <c:pt idx="12">
                <c:v>1452500.7639299994</c:v>
              </c:pt>
              <c:pt idx="13">
                <c:v>1478840.8804500001</c:v>
              </c:pt>
              <c:pt idx="14">
                <c:v>1502280.8952900011</c:v>
              </c:pt>
              <c:pt idx="15">
                <c:v>1522700.766629999</c:v>
              </c:pt>
              <c:pt idx="16">
                <c:v>1535001.4056999986</c:v>
              </c:pt>
              <c:pt idx="17">
                <c:v>1527561.117180001</c:v>
              </c:pt>
              <c:pt idx="18">
                <c:v>1511707.9206700011</c:v>
              </c:pt>
              <c:pt idx="19">
                <c:v>1534317.235610001</c:v>
              </c:pt>
              <c:pt idx="20">
                <c:v>1548238.2928800005</c:v>
              </c:pt>
              <c:pt idx="21">
                <c:v>1532263.3063900014</c:v>
              </c:pt>
              <c:pt idx="22">
                <c:v>1499549.5589300003</c:v>
              </c:pt>
              <c:pt idx="23">
                <c:v>1451213.8331500001</c:v>
              </c:pt>
            </c:numLit>
          </c:val>
          <c:smooth val="0"/>
          <c:extLst>
            <c:ext xmlns:c16="http://schemas.microsoft.com/office/drawing/2014/chart" uri="{C3380CC4-5D6E-409C-BE32-E72D297353CC}">
              <c16:uniqueId val="{00000007-0D8F-4F67-BE41-143939B9C19E}"/>
            </c:ext>
          </c:extLst>
        </c:ser>
        <c:ser>
          <c:idx val="8"/>
          <c:order val="8"/>
          <c:tx>
            <c:v>9</c:v>
          </c:tx>
          <c:spPr>
            <a:ln w="28575" cap="rnd">
              <a:solidFill>
                <a:schemeClr val="accent3">
                  <a:lumMod val="60000"/>
                </a:schemeClr>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1258324.3818900003</c:v>
              </c:pt>
              <c:pt idx="1">
                <c:v>1212070.2705600006</c:v>
              </c:pt>
              <c:pt idx="2">
                <c:v>1176696.9234199997</c:v>
              </c:pt>
              <c:pt idx="3">
                <c:v>1151055.81828</c:v>
              </c:pt>
              <c:pt idx="4">
                <c:v>1136148.3961999996</c:v>
              </c:pt>
              <c:pt idx="5">
                <c:v>1133271.5373599997</c:v>
              </c:pt>
              <c:pt idx="6">
                <c:v>1137524.7473399998</c:v>
              </c:pt>
              <c:pt idx="7">
                <c:v>1157718.2498199998</c:v>
              </c:pt>
              <c:pt idx="8">
                <c:v>1201428.13047</c:v>
              </c:pt>
              <c:pt idx="9">
                <c:v>1240332.9253700003</c:v>
              </c:pt>
              <c:pt idx="10">
                <c:v>1270216.77737</c:v>
              </c:pt>
              <c:pt idx="11">
                <c:v>1297459.8591900002</c:v>
              </c:pt>
              <c:pt idx="12">
                <c:v>1323503.0371599994</c:v>
              </c:pt>
              <c:pt idx="13">
                <c:v>1347441.1130499993</c:v>
              </c:pt>
              <c:pt idx="14">
                <c:v>1369832.1814199991</c:v>
              </c:pt>
              <c:pt idx="15">
                <c:v>1391229.6222399995</c:v>
              </c:pt>
              <c:pt idx="16">
                <c:v>1404366.3909499994</c:v>
              </c:pt>
              <c:pt idx="17">
                <c:v>1400997.2654300001</c:v>
              </c:pt>
              <c:pt idx="18">
                <c:v>1406258.2965299985</c:v>
              </c:pt>
              <c:pt idx="19">
                <c:v>1434612.7912600003</c:v>
              </c:pt>
              <c:pt idx="20">
                <c:v>1431281.0232300002</c:v>
              </c:pt>
              <c:pt idx="21">
                <c:v>1406578.2099300004</c:v>
              </c:pt>
              <c:pt idx="22">
                <c:v>1366395.3948700004</c:v>
              </c:pt>
              <c:pt idx="23">
                <c:v>1314632.4709599991</c:v>
              </c:pt>
            </c:numLit>
          </c:val>
          <c:smooth val="0"/>
          <c:extLst>
            <c:ext xmlns:c16="http://schemas.microsoft.com/office/drawing/2014/chart" uri="{C3380CC4-5D6E-409C-BE32-E72D297353CC}">
              <c16:uniqueId val="{00000008-0D8F-4F67-BE41-143939B9C19E}"/>
            </c:ext>
          </c:extLst>
        </c:ser>
        <c:ser>
          <c:idx val="9"/>
          <c:order val="9"/>
          <c:tx>
            <c:v>10</c:v>
          </c:tx>
          <c:spPr>
            <a:ln w="28575" cap="rnd">
              <a:solidFill>
                <a:schemeClr val="accent4">
                  <a:lumMod val="60000"/>
                </a:schemeClr>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1189115.22502</c:v>
              </c:pt>
              <c:pt idx="1">
                <c:v>1144691.0159299991</c:v>
              </c:pt>
              <c:pt idx="2">
                <c:v>1110791.3568400003</c:v>
              </c:pt>
              <c:pt idx="3">
                <c:v>1088335.4462800005</c:v>
              </c:pt>
              <c:pt idx="4">
                <c:v>1077606.2937200007</c:v>
              </c:pt>
              <c:pt idx="5">
                <c:v>1083807.3133899998</c:v>
              </c:pt>
              <c:pt idx="6">
                <c:v>1101178.8474000001</c:v>
              </c:pt>
              <c:pt idx="7">
                <c:v>1123589.6843600001</c:v>
              </c:pt>
              <c:pt idx="8">
                <c:v>1164625.6484900001</c:v>
              </c:pt>
              <c:pt idx="9">
                <c:v>1200126.51563</c:v>
              </c:pt>
              <c:pt idx="10">
                <c:v>1224625.7308899993</c:v>
              </c:pt>
              <c:pt idx="11">
                <c:v>1248992.9571299986</c:v>
              </c:pt>
              <c:pt idx="12">
                <c:v>1272078.2944800004</c:v>
              </c:pt>
              <c:pt idx="13">
                <c:v>1293460.3997099993</c:v>
              </c:pt>
              <c:pt idx="14">
                <c:v>1316629.2277799998</c:v>
              </c:pt>
              <c:pt idx="15">
                <c:v>1340880.3232500015</c:v>
              </c:pt>
              <c:pt idx="16">
                <c:v>1356679.6318099999</c:v>
              </c:pt>
              <c:pt idx="17">
                <c:v>1357503.48942</c:v>
              </c:pt>
              <c:pt idx="18">
                <c:v>1381951.4738799997</c:v>
              </c:pt>
              <c:pt idx="19">
                <c:v>1390402.1536300008</c:v>
              </c:pt>
              <c:pt idx="20">
                <c:v>1374861.3388600007</c:v>
              </c:pt>
              <c:pt idx="21">
                <c:v>1342697.9012800006</c:v>
              </c:pt>
              <c:pt idx="22">
                <c:v>1298146.8702899988</c:v>
              </c:pt>
              <c:pt idx="23">
                <c:v>1243654.1598799997</c:v>
              </c:pt>
            </c:numLit>
          </c:val>
          <c:smooth val="0"/>
          <c:extLst>
            <c:ext xmlns:c16="http://schemas.microsoft.com/office/drawing/2014/chart" uri="{C3380CC4-5D6E-409C-BE32-E72D297353CC}">
              <c16:uniqueId val="{00000009-0D8F-4F67-BE41-143939B9C19E}"/>
            </c:ext>
          </c:extLst>
        </c:ser>
        <c:ser>
          <c:idx val="10"/>
          <c:order val="10"/>
          <c:tx>
            <c:v>11</c:v>
          </c:tx>
          <c:spPr>
            <a:ln w="28575" cap="rnd">
              <a:solidFill>
                <a:schemeClr val="accent5">
                  <a:lumMod val="60000"/>
                </a:schemeClr>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1056022.2329499996</c:v>
              </c:pt>
              <c:pt idx="1">
                <c:v>1017164.6744799998</c:v>
              </c:pt>
              <c:pt idx="2">
                <c:v>990189.58231999946</c:v>
              </c:pt>
              <c:pt idx="3">
                <c:v>973845.78462999989</c:v>
              </c:pt>
              <c:pt idx="4">
                <c:v>967483.58128999965</c:v>
              </c:pt>
              <c:pt idx="5">
                <c:v>978707.57097000047</c:v>
              </c:pt>
              <c:pt idx="6">
                <c:v>1002751.8630800003</c:v>
              </c:pt>
              <c:pt idx="7">
                <c:v>1028303.7721200003</c:v>
              </c:pt>
              <c:pt idx="8">
                <c:v>1063323.4125899998</c:v>
              </c:pt>
              <c:pt idx="9">
                <c:v>1089325.3129399999</c:v>
              </c:pt>
              <c:pt idx="10">
                <c:v>1103225.82969</c:v>
              </c:pt>
              <c:pt idx="11">
                <c:v>1117660.8241499998</c:v>
              </c:pt>
              <c:pt idx="12">
                <c:v>1129476.894219999</c:v>
              </c:pt>
              <c:pt idx="13">
                <c:v>1141324.7127800004</c:v>
              </c:pt>
              <c:pt idx="14">
                <c:v>1155183.4944899997</c:v>
              </c:pt>
              <c:pt idx="15">
                <c:v>1172963.5967100002</c:v>
              </c:pt>
              <c:pt idx="16">
                <c:v>1186810.8550399994</c:v>
              </c:pt>
              <c:pt idx="17">
                <c:v>1194716.8521699987</c:v>
              </c:pt>
              <c:pt idx="18">
                <c:v>1228370.0475500009</c:v>
              </c:pt>
              <c:pt idx="19">
                <c:v>1231303.4515500006</c:v>
              </c:pt>
              <c:pt idx="20">
                <c:v>1216723.4317900001</c:v>
              </c:pt>
              <c:pt idx="21">
                <c:v>1188267.0010699993</c:v>
              </c:pt>
              <c:pt idx="22">
                <c:v>1147784.0735099993</c:v>
              </c:pt>
              <c:pt idx="23">
                <c:v>1098360.7408899998</c:v>
              </c:pt>
            </c:numLit>
          </c:val>
          <c:smooth val="0"/>
          <c:extLst>
            <c:ext xmlns:c16="http://schemas.microsoft.com/office/drawing/2014/chart" uri="{C3380CC4-5D6E-409C-BE32-E72D297353CC}">
              <c16:uniqueId val="{0000000A-0D8F-4F67-BE41-143939B9C19E}"/>
            </c:ext>
          </c:extLst>
        </c:ser>
        <c:ser>
          <c:idx val="11"/>
          <c:order val="11"/>
          <c:tx>
            <c:v>12</c:v>
          </c:tx>
          <c:spPr>
            <a:ln w="28575" cap="rnd">
              <a:solidFill>
                <a:schemeClr val="accent6">
                  <a:lumMod val="60000"/>
                </a:schemeClr>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Lit>
          </c:cat>
          <c:val>
            <c:numLit>
              <c:formatCode>General</c:formatCode>
              <c:ptCount val="24"/>
              <c:pt idx="0">
                <c:v>993519.46722000022</c:v>
              </c:pt>
              <c:pt idx="1">
                <c:v>956589.11271000002</c:v>
              </c:pt>
              <c:pt idx="2">
                <c:v>931017.98762999987</c:v>
              </c:pt>
              <c:pt idx="3">
                <c:v>914947.77599000069</c:v>
              </c:pt>
              <c:pt idx="4">
                <c:v>911915.90104999999</c:v>
              </c:pt>
              <c:pt idx="5">
                <c:v>924266.39343000075</c:v>
              </c:pt>
              <c:pt idx="6">
                <c:v>955237.02052999986</c:v>
              </c:pt>
              <c:pt idx="7">
                <c:v>981579.39462000027</c:v>
              </c:pt>
              <c:pt idx="8">
                <c:v>1013157.8497699994</c:v>
              </c:pt>
              <c:pt idx="9">
                <c:v>1037300.2704699996</c:v>
              </c:pt>
              <c:pt idx="10">
                <c:v>1047506.4578700005</c:v>
              </c:pt>
              <c:pt idx="11">
                <c:v>1054234.480250001</c:v>
              </c:pt>
              <c:pt idx="12">
                <c:v>1059277.2186900005</c:v>
              </c:pt>
              <c:pt idx="13">
                <c:v>1065058.1919800004</c:v>
              </c:pt>
              <c:pt idx="14">
                <c:v>1073098.1494199994</c:v>
              </c:pt>
              <c:pt idx="15">
                <c:v>1087483.3122800002</c:v>
              </c:pt>
              <c:pt idx="16">
                <c:v>1104541.5609700007</c:v>
              </c:pt>
              <c:pt idx="17">
                <c:v>1119113.7649900003</c:v>
              </c:pt>
              <c:pt idx="18">
                <c:v>1161780.77578</c:v>
              </c:pt>
              <c:pt idx="19">
                <c:v>1170550.4396700002</c:v>
              </c:pt>
              <c:pt idx="20">
                <c:v>1155837.5858199997</c:v>
              </c:pt>
              <c:pt idx="21">
                <c:v>1125953.2126800003</c:v>
              </c:pt>
              <c:pt idx="22">
                <c:v>1086647.2062400004</c:v>
              </c:pt>
              <c:pt idx="23">
                <c:v>1038486.8874499999</c:v>
              </c:pt>
            </c:numLit>
          </c:val>
          <c:smooth val="0"/>
          <c:extLst>
            <c:ext xmlns:c16="http://schemas.microsoft.com/office/drawing/2014/chart" uri="{C3380CC4-5D6E-409C-BE32-E72D297353CC}">
              <c16:uniqueId val="{0000000B-0D8F-4F67-BE41-143939B9C19E}"/>
            </c:ext>
          </c:extLst>
        </c:ser>
        <c:dLbls>
          <c:showLegendKey val="0"/>
          <c:showVal val="0"/>
          <c:showCatName val="0"/>
          <c:showSerName val="0"/>
          <c:showPercent val="0"/>
          <c:showBubbleSize val="0"/>
        </c:dLbls>
        <c:smooth val="0"/>
        <c:axId val="1653922224"/>
        <c:axId val="1653920304"/>
      </c:lineChart>
      <c:catAx>
        <c:axId val="165392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920304"/>
        <c:crosses val="autoZero"/>
        <c:auto val="1"/>
        <c:lblAlgn val="ctr"/>
        <c:lblOffset val="100"/>
        <c:noMultiLvlLbl val="0"/>
      </c:catAx>
      <c:valAx>
        <c:axId val="165392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92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'Calibration Calcs'!$B$8:$B$31</c:f>
              <c:numCache>
                <c:formatCode>0.00E+00</c:formatCode>
                <c:ptCount val="24"/>
                <c:pt idx="0">
                  <c:v>1541000</c:v>
                </c:pt>
                <c:pt idx="1">
                  <c:v>1493000</c:v>
                </c:pt>
                <c:pt idx="2">
                  <c:v>1469000</c:v>
                </c:pt>
                <c:pt idx="3">
                  <c:v>1470000</c:v>
                </c:pt>
                <c:pt idx="4">
                  <c:v>1493000</c:v>
                </c:pt>
                <c:pt idx="5">
                  <c:v>1569000</c:v>
                </c:pt>
                <c:pt idx="6">
                  <c:v>1779000</c:v>
                </c:pt>
                <c:pt idx="7">
                  <c:v>2048000</c:v>
                </c:pt>
                <c:pt idx="8">
                  <c:v>2153000</c:v>
                </c:pt>
                <c:pt idx="9">
                  <c:v>2152000</c:v>
                </c:pt>
                <c:pt idx="10">
                  <c:v>2142000</c:v>
                </c:pt>
                <c:pt idx="11">
                  <c:v>2127000</c:v>
                </c:pt>
                <c:pt idx="12">
                  <c:v>2094000</c:v>
                </c:pt>
                <c:pt idx="13">
                  <c:v>2076000</c:v>
                </c:pt>
                <c:pt idx="14">
                  <c:v>2073000</c:v>
                </c:pt>
                <c:pt idx="15">
                  <c:v>2093000</c:v>
                </c:pt>
                <c:pt idx="16">
                  <c:v>2167000</c:v>
                </c:pt>
                <c:pt idx="17">
                  <c:v>2176000</c:v>
                </c:pt>
                <c:pt idx="18">
                  <c:v>2156000</c:v>
                </c:pt>
                <c:pt idx="19">
                  <c:v>2070000</c:v>
                </c:pt>
                <c:pt idx="20">
                  <c:v>1988000</c:v>
                </c:pt>
                <c:pt idx="21">
                  <c:v>1896000</c:v>
                </c:pt>
                <c:pt idx="22">
                  <c:v>1756000</c:v>
                </c:pt>
                <c:pt idx="23">
                  <c:v>1610000</c:v>
                </c:pt>
              </c:numCache>
            </c:numRef>
          </c:val>
          <c:smooth val="0"/>
          <c:extLst>
            <c:ext xmlns:c16="http://schemas.microsoft.com/office/drawing/2014/chart" uri="{C3380CC4-5D6E-409C-BE32-E72D297353CC}">
              <c16:uniqueId val="{00000000-2280-46B8-B897-C2A9199DC67D}"/>
            </c:ext>
          </c:extLst>
        </c:ser>
        <c:ser>
          <c:idx val="1"/>
          <c:order val="1"/>
          <c:spPr>
            <a:ln w="28575" cap="rnd">
              <a:solidFill>
                <a:schemeClr val="accent2"/>
              </a:solidFill>
              <a:round/>
            </a:ln>
            <a:effectLst/>
          </c:spPr>
          <c:marker>
            <c:symbol val="none"/>
          </c:marker>
          <c:val>
            <c:numRef>
              <c:f>'Calibration Calcs'!$C$8:$C$31</c:f>
              <c:numCache>
                <c:formatCode>0.00E+00</c:formatCode>
                <c:ptCount val="24"/>
                <c:pt idx="0">
                  <c:v>1526000</c:v>
                </c:pt>
                <c:pt idx="1">
                  <c:v>1478000</c:v>
                </c:pt>
                <c:pt idx="2">
                  <c:v>1455000</c:v>
                </c:pt>
                <c:pt idx="3">
                  <c:v>1454000</c:v>
                </c:pt>
                <c:pt idx="4">
                  <c:v>1478000</c:v>
                </c:pt>
                <c:pt idx="5">
                  <c:v>1554000</c:v>
                </c:pt>
                <c:pt idx="6">
                  <c:v>1754000</c:v>
                </c:pt>
                <c:pt idx="7">
                  <c:v>1982000</c:v>
                </c:pt>
                <c:pt idx="8">
                  <c:v>2114000</c:v>
                </c:pt>
                <c:pt idx="9">
                  <c:v>2123000</c:v>
                </c:pt>
                <c:pt idx="10">
                  <c:v>2103000</c:v>
                </c:pt>
                <c:pt idx="11">
                  <c:v>2099000</c:v>
                </c:pt>
                <c:pt idx="12">
                  <c:v>2066000</c:v>
                </c:pt>
                <c:pt idx="13">
                  <c:v>2048000</c:v>
                </c:pt>
                <c:pt idx="14">
                  <c:v>2046000</c:v>
                </c:pt>
                <c:pt idx="15">
                  <c:v>2066000</c:v>
                </c:pt>
                <c:pt idx="16">
                  <c:v>2107000</c:v>
                </c:pt>
                <c:pt idx="17">
                  <c:v>2148000</c:v>
                </c:pt>
                <c:pt idx="18">
                  <c:v>2127000</c:v>
                </c:pt>
                <c:pt idx="19">
                  <c:v>2032000</c:v>
                </c:pt>
                <c:pt idx="20">
                  <c:v>1960000</c:v>
                </c:pt>
                <c:pt idx="21">
                  <c:v>1859000</c:v>
                </c:pt>
                <c:pt idx="22">
                  <c:v>1729000</c:v>
                </c:pt>
                <c:pt idx="23">
                  <c:v>1594000</c:v>
                </c:pt>
              </c:numCache>
            </c:numRef>
          </c:val>
          <c:smooth val="0"/>
          <c:extLst>
            <c:ext xmlns:c16="http://schemas.microsoft.com/office/drawing/2014/chart" uri="{C3380CC4-5D6E-409C-BE32-E72D297353CC}">
              <c16:uniqueId val="{00000001-2280-46B8-B897-C2A9199DC67D}"/>
            </c:ext>
          </c:extLst>
        </c:ser>
        <c:ser>
          <c:idx val="2"/>
          <c:order val="2"/>
          <c:spPr>
            <a:ln w="28575" cap="rnd">
              <a:solidFill>
                <a:schemeClr val="accent3"/>
              </a:solidFill>
              <a:round/>
            </a:ln>
            <a:effectLst/>
          </c:spPr>
          <c:marker>
            <c:symbol val="none"/>
          </c:marker>
          <c:val>
            <c:numRef>
              <c:f>'Calibration Calcs'!$D$8:$D$31</c:f>
              <c:numCache>
                <c:formatCode>0.00E+00</c:formatCode>
                <c:ptCount val="24"/>
                <c:pt idx="0">
                  <c:v>1512000</c:v>
                </c:pt>
                <c:pt idx="1">
                  <c:v>1463000</c:v>
                </c:pt>
                <c:pt idx="2">
                  <c:v>1443000</c:v>
                </c:pt>
                <c:pt idx="3">
                  <c:v>1442000</c:v>
                </c:pt>
                <c:pt idx="4">
                  <c:v>1464000</c:v>
                </c:pt>
                <c:pt idx="5">
                  <c:v>1550000</c:v>
                </c:pt>
                <c:pt idx="6">
                  <c:v>1764000</c:v>
                </c:pt>
                <c:pt idx="7">
                  <c:v>1954000</c:v>
                </c:pt>
                <c:pt idx="8">
                  <c:v>2061000</c:v>
                </c:pt>
                <c:pt idx="9">
                  <c:v>2082000</c:v>
                </c:pt>
                <c:pt idx="10">
                  <c:v>2073000</c:v>
                </c:pt>
                <c:pt idx="11">
                  <c:v>2070000</c:v>
                </c:pt>
                <c:pt idx="12">
                  <c:v>2038000</c:v>
                </c:pt>
                <c:pt idx="13">
                  <c:v>2021000</c:v>
                </c:pt>
                <c:pt idx="14">
                  <c:v>2020000</c:v>
                </c:pt>
                <c:pt idx="15">
                  <c:v>2039000</c:v>
                </c:pt>
                <c:pt idx="16">
                  <c:v>2065000</c:v>
                </c:pt>
                <c:pt idx="17">
                  <c:v>2108000</c:v>
                </c:pt>
                <c:pt idx="18">
                  <c:v>2085000</c:v>
                </c:pt>
                <c:pt idx="19">
                  <c:v>2004000</c:v>
                </c:pt>
                <c:pt idx="20">
                  <c:v>1933000</c:v>
                </c:pt>
                <c:pt idx="21">
                  <c:v>1821000</c:v>
                </c:pt>
                <c:pt idx="22">
                  <c:v>1691000</c:v>
                </c:pt>
                <c:pt idx="23">
                  <c:v>1579000</c:v>
                </c:pt>
              </c:numCache>
            </c:numRef>
          </c:val>
          <c:smooth val="0"/>
          <c:extLst>
            <c:ext xmlns:c16="http://schemas.microsoft.com/office/drawing/2014/chart" uri="{C3380CC4-5D6E-409C-BE32-E72D297353CC}">
              <c16:uniqueId val="{00000002-2280-46B8-B897-C2A9199DC67D}"/>
            </c:ext>
          </c:extLst>
        </c:ser>
        <c:ser>
          <c:idx val="3"/>
          <c:order val="3"/>
          <c:spPr>
            <a:ln w="28575" cap="rnd">
              <a:solidFill>
                <a:schemeClr val="accent4"/>
              </a:solidFill>
              <a:round/>
            </a:ln>
            <a:effectLst/>
          </c:spPr>
          <c:marker>
            <c:symbol val="none"/>
          </c:marker>
          <c:val>
            <c:numRef>
              <c:f>'Calibration Calcs'!$E$8:$E$31</c:f>
              <c:numCache>
                <c:formatCode>0.00E+00</c:formatCode>
                <c:ptCount val="24"/>
                <c:pt idx="0">
                  <c:v>1443000</c:v>
                </c:pt>
                <c:pt idx="1">
                  <c:v>1397000</c:v>
                </c:pt>
                <c:pt idx="2">
                  <c:v>1379000</c:v>
                </c:pt>
                <c:pt idx="3">
                  <c:v>1378000</c:v>
                </c:pt>
                <c:pt idx="4">
                  <c:v>1396000</c:v>
                </c:pt>
                <c:pt idx="5">
                  <c:v>1477000</c:v>
                </c:pt>
                <c:pt idx="6">
                  <c:v>1663000</c:v>
                </c:pt>
                <c:pt idx="7">
                  <c:v>1831000</c:v>
                </c:pt>
                <c:pt idx="8">
                  <c:v>1936000</c:v>
                </c:pt>
                <c:pt idx="9">
                  <c:v>1980000</c:v>
                </c:pt>
                <c:pt idx="10">
                  <c:v>1984000</c:v>
                </c:pt>
                <c:pt idx="11">
                  <c:v>1982000</c:v>
                </c:pt>
                <c:pt idx="12">
                  <c:v>1952000</c:v>
                </c:pt>
                <c:pt idx="13">
                  <c:v>1936000</c:v>
                </c:pt>
                <c:pt idx="14">
                  <c:v>1946000</c:v>
                </c:pt>
                <c:pt idx="15">
                  <c:v>1963000</c:v>
                </c:pt>
                <c:pt idx="16">
                  <c:v>1989000</c:v>
                </c:pt>
                <c:pt idx="17">
                  <c:v>1987000</c:v>
                </c:pt>
                <c:pt idx="18">
                  <c:v>1997000</c:v>
                </c:pt>
                <c:pt idx="19">
                  <c:v>1918000</c:v>
                </c:pt>
                <c:pt idx="20">
                  <c:v>1836000</c:v>
                </c:pt>
                <c:pt idx="21">
                  <c:v>1735000</c:v>
                </c:pt>
                <c:pt idx="22">
                  <c:v>1605000</c:v>
                </c:pt>
                <c:pt idx="23">
                  <c:v>1505000</c:v>
                </c:pt>
              </c:numCache>
            </c:numRef>
          </c:val>
          <c:smooth val="0"/>
          <c:extLst>
            <c:ext xmlns:c16="http://schemas.microsoft.com/office/drawing/2014/chart" uri="{C3380CC4-5D6E-409C-BE32-E72D297353CC}">
              <c16:uniqueId val="{00000003-2280-46B8-B897-C2A9199DC67D}"/>
            </c:ext>
          </c:extLst>
        </c:ser>
        <c:ser>
          <c:idx val="4"/>
          <c:order val="4"/>
          <c:spPr>
            <a:ln w="28575" cap="rnd">
              <a:solidFill>
                <a:schemeClr val="accent5"/>
              </a:solidFill>
              <a:round/>
            </a:ln>
            <a:effectLst/>
          </c:spPr>
          <c:marker>
            <c:symbol val="none"/>
          </c:marker>
          <c:val>
            <c:numRef>
              <c:f>'Calibration Calcs'!$F$8:$F$31</c:f>
              <c:numCache>
                <c:formatCode>0.00E+00</c:formatCode>
                <c:ptCount val="24"/>
                <c:pt idx="0">
                  <c:v>1439000</c:v>
                </c:pt>
                <c:pt idx="1">
                  <c:v>1395000</c:v>
                </c:pt>
                <c:pt idx="2">
                  <c:v>1376000</c:v>
                </c:pt>
                <c:pt idx="3">
                  <c:v>1374000</c:v>
                </c:pt>
                <c:pt idx="4">
                  <c:v>1394000</c:v>
                </c:pt>
                <c:pt idx="5">
                  <c:v>1462000</c:v>
                </c:pt>
                <c:pt idx="6">
                  <c:v>1617000</c:v>
                </c:pt>
                <c:pt idx="7">
                  <c:v>1795000</c:v>
                </c:pt>
                <c:pt idx="8">
                  <c:v>1922000</c:v>
                </c:pt>
                <c:pt idx="9">
                  <c:v>1968000</c:v>
                </c:pt>
                <c:pt idx="10">
                  <c:v>1984000</c:v>
                </c:pt>
                <c:pt idx="11">
                  <c:v>1996000</c:v>
                </c:pt>
                <c:pt idx="12">
                  <c:v>1978000</c:v>
                </c:pt>
                <c:pt idx="13">
                  <c:v>1963000</c:v>
                </c:pt>
                <c:pt idx="14">
                  <c:v>1963000</c:v>
                </c:pt>
                <c:pt idx="15">
                  <c:v>1981000</c:v>
                </c:pt>
                <c:pt idx="16">
                  <c:v>2006000</c:v>
                </c:pt>
                <c:pt idx="17">
                  <c:v>1999000</c:v>
                </c:pt>
                <c:pt idx="18">
                  <c:v>2008000</c:v>
                </c:pt>
                <c:pt idx="19">
                  <c:v>1918000</c:v>
                </c:pt>
                <c:pt idx="20">
                  <c:v>1825000</c:v>
                </c:pt>
                <c:pt idx="21">
                  <c:v>1734000</c:v>
                </c:pt>
                <c:pt idx="22">
                  <c:v>1606000</c:v>
                </c:pt>
                <c:pt idx="23">
                  <c:v>1506000</c:v>
                </c:pt>
              </c:numCache>
            </c:numRef>
          </c:val>
          <c:smooth val="0"/>
          <c:extLst>
            <c:ext xmlns:c16="http://schemas.microsoft.com/office/drawing/2014/chart" uri="{C3380CC4-5D6E-409C-BE32-E72D297353CC}">
              <c16:uniqueId val="{00000004-2280-46B8-B897-C2A9199DC67D}"/>
            </c:ext>
          </c:extLst>
        </c:ser>
        <c:ser>
          <c:idx val="5"/>
          <c:order val="5"/>
          <c:spPr>
            <a:ln w="28575" cap="rnd">
              <a:solidFill>
                <a:schemeClr val="accent6"/>
              </a:solidFill>
              <a:round/>
            </a:ln>
            <a:effectLst/>
          </c:spPr>
          <c:marker>
            <c:symbol val="none"/>
          </c:marker>
          <c:val>
            <c:numRef>
              <c:f>'Calibration Calcs'!$G$8:$G$31</c:f>
              <c:numCache>
                <c:formatCode>0.00E+00</c:formatCode>
                <c:ptCount val="24"/>
                <c:pt idx="0">
                  <c:v>1546000</c:v>
                </c:pt>
                <c:pt idx="1">
                  <c:v>1496000</c:v>
                </c:pt>
                <c:pt idx="2">
                  <c:v>1474000</c:v>
                </c:pt>
                <c:pt idx="3">
                  <c:v>1473000</c:v>
                </c:pt>
                <c:pt idx="4">
                  <c:v>1496000</c:v>
                </c:pt>
                <c:pt idx="5">
                  <c:v>1564000</c:v>
                </c:pt>
                <c:pt idx="6">
                  <c:v>1742000</c:v>
                </c:pt>
                <c:pt idx="7">
                  <c:v>1961000</c:v>
                </c:pt>
                <c:pt idx="8">
                  <c:v>2130000</c:v>
                </c:pt>
                <c:pt idx="9">
                  <c:v>2215000</c:v>
                </c:pt>
                <c:pt idx="10">
                  <c:v>2249000</c:v>
                </c:pt>
                <c:pt idx="11">
                  <c:v>2289000</c:v>
                </c:pt>
                <c:pt idx="12">
                  <c:v>2277000</c:v>
                </c:pt>
                <c:pt idx="13">
                  <c:v>2275000</c:v>
                </c:pt>
                <c:pt idx="14">
                  <c:v>2286000</c:v>
                </c:pt>
                <c:pt idx="15">
                  <c:v>2314000</c:v>
                </c:pt>
                <c:pt idx="16">
                  <c:v>2326000</c:v>
                </c:pt>
                <c:pt idx="17">
                  <c:v>2302000</c:v>
                </c:pt>
                <c:pt idx="18">
                  <c:v>2269000</c:v>
                </c:pt>
                <c:pt idx="19">
                  <c:v>2168000</c:v>
                </c:pt>
                <c:pt idx="20">
                  <c:v>2055000</c:v>
                </c:pt>
                <c:pt idx="21">
                  <c:v>1923000</c:v>
                </c:pt>
                <c:pt idx="22">
                  <c:v>1765000</c:v>
                </c:pt>
                <c:pt idx="23">
                  <c:v>1636000</c:v>
                </c:pt>
              </c:numCache>
            </c:numRef>
          </c:val>
          <c:smooth val="0"/>
          <c:extLst>
            <c:ext xmlns:c16="http://schemas.microsoft.com/office/drawing/2014/chart" uri="{C3380CC4-5D6E-409C-BE32-E72D297353CC}">
              <c16:uniqueId val="{00000005-2280-46B8-B897-C2A9199DC67D}"/>
            </c:ext>
          </c:extLst>
        </c:ser>
        <c:ser>
          <c:idx val="6"/>
          <c:order val="6"/>
          <c:spPr>
            <a:ln w="28575" cap="rnd">
              <a:solidFill>
                <a:schemeClr val="accent1">
                  <a:lumMod val="60000"/>
                </a:schemeClr>
              </a:solidFill>
              <a:round/>
            </a:ln>
            <a:effectLst/>
          </c:spPr>
          <c:marker>
            <c:symbol val="none"/>
          </c:marker>
          <c:val>
            <c:numRef>
              <c:f>'Calibration Calcs'!$H$8:$H$31</c:f>
              <c:numCache>
                <c:formatCode>0.00E+00</c:formatCode>
                <c:ptCount val="24"/>
                <c:pt idx="0">
                  <c:v>1780000</c:v>
                </c:pt>
                <c:pt idx="1">
                  <c:v>1704000</c:v>
                </c:pt>
                <c:pt idx="2">
                  <c:v>1674000</c:v>
                </c:pt>
                <c:pt idx="3">
                  <c:v>1683000</c:v>
                </c:pt>
                <c:pt idx="4">
                  <c:v>1713000</c:v>
                </c:pt>
                <c:pt idx="5">
                  <c:v>1803000</c:v>
                </c:pt>
                <c:pt idx="6">
                  <c:v>1986000</c:v>
                </c:pt>
                <c:pt idx="7">
                  <c:v>2220000</c:v>
                </c:pt>
                <c:pt idx="8">
                  <c:v>2423000</c:v>
                </c:pt>
                <c:pt idx="9">
                  <c:v>2533000</c:v>
                </c:pt>
                <c:pt idx="10">
                  <c:v>2580000</c:v>
                </c:pt>
                <c:pt idx="11">
                  <c:v>2634000</c:v>
                </c:pt>
                <c:pt idx="12">
                  <c:v>2636000</c:v>
                </c:pt>
                <c:pt idx="13">
                  <c:v>2636000</c:v>
                </c:pt>
                <c:pt idx="14">
                  <c:v>2658000</c:v>
                </c:pt>
                <c:pt idx="15">
                  <c:v>2685000</c:v>
                </c:pt>
                <c:pt idx="16">
                  <c:v>2694000</c:v>
                </c:pt>
                <c:pt idx="17">
                  <c:v>2658000</c:v>
                </c:pt>
                <c:pt idx="18">
                  <c:v>2613000</c:v>
                </c:pt>
                <c:pt idx="19">
                  <c:v>2498000</c:v>
                </c:pt>
                <c:pt idx="20">
                  <c:v>2370000</c:v>
                </c:pt>
                <c:pt idx="21">
                  <c:v>2224000</c:v>
                </c:pt>
                <c:pt idx="22">
                  <c:v>2041000</c:v>
                </c:pt>
                <c:pt idx="23">
                  <c:v>1886000</c:v>
                </c:pt>
              </c:numCache>
            </c:numRef>
          </c:val>
          <c:smooth val="0"/>
          <c:extLst>
            <c:ext xmlns:c16="http://schemas.microsoft.com/office/drawing/2014/chart" uri="{C3380CC4-5D6E-409C-BE32-E72D297353CC}">
              <c16:uniqueId val="{00000006-2280-46B8-B897-C2A9199DC67D}"/>
            </c:ext>
          </c:extLst>
        </c:ser>
        <c:ser>
          <c:idx val="7"/>
          <c:order val="7"/>
          <c:spPr>
            <a:ln w="28575" cap="rnd">
              <a:solidFill>
                <a:schemeClr val="accent2">
                  <a:lumMod val="60000"/>
                </a:schemeClr>
              </a:solidFill>
              <a:round/>
            </a:ln>
            <a:effectLst/>
          </c:spPr>
          <c:marker>
            <c:symbol val="none"/>
          </c:marker>
          <c:val>
            <c:numRef>
              <c:f>'Calibration Calcs'!$I$8:$I$31</c:f>
              <c:numCache>
                <c:formatCode>0.00E+00</c:formatCode>
                <c:ptCount val="24"/>
                <c:pt idx="0">
                  <c:v>1870000</c:v>
                </c:pt>
                <c:pt idx="1">
                  <c:v>1792000</c:v>
                </c:pt>
                <c:pt idx="2">
                  <c:v>1762000</c:v>
                </c:pt>
                <c:pt idx="3">
                  <c:v>1762000</c:v>
                </c:pt>
                <c:pt idx="4">
                  <c:v>1803000</c:v>
                </c:pt>
                <c:pt idx="5">
                  <c:v>1908000</c:v>
                </c:pt>
                <c:pt idx="6">
                  <c:v>2104000</c:v>
                </c:pt>
                <c:pt idx="7">
                  <c:v>2352000</c:v>
                </c:pt>
                <c:pt idx="8">
                  <c:v>2570000</c:v>
                </c:pt>
                <c:pt idx="9">
                  <c:v>2683000</c:v>
                </c:pt>
                <c:pt idx="10">
                  <c:v>2754000</c:v>
                </c:pt>
                <c:pt idx="11">
                  <c:v>2812000</c:v>
                </c:pt>
                <c:pt idx="12">
                  <c:v>2816000</c:v>
                </c:pt>
                <c:pt idx="13">
                  <c:v>2828000</c:v>
                </c:pt>
                <c:pt idx="14">
                  <c:v>2850000</c:v>
                </c:pt>
                <c:pt idx="15">
                  <c:v>2877000</c:v>
                </c:pt>
                <c:pt idx="16">
                  <c:v>2885000</c:v>
                </c:pt>
                <c:pt idx="17">
                  <c:v>2849000</c:v>
                </c:pt>
                <c:pt idx="18">
                  <c:v>2817000</c:v>
                </c:pt>
                <c:pt idx="19">
                  <c:v>2669000</c:v>
                </c:pt>
                <c:pt idx="20">
                  <c:v>2517000</c:v>
                </c:pt>
                <c:pt idx="21">
                  <c:v>2356000</c:v>
                </c:pt>
                <c:pt idx="22">
                  <c:v>2159000</c:v>
                </c:pt>
                <c:pt idx="23">
                  <c:v>1990000</c:v>
                </c:pt>
              </c:numCache>
            </c:numRef>
          </c:val>
          <c:smooth val="0"/>
          <c:extLst>
            <c:ext xmlns:c16="http://schemas.microsoft.com/office/drawing/2014/chart" uri="{C3380CC4-5D6E-409C-BE32-E72D297353CC}">
              <c16:uniqueId val="{00000007-2280-46B8-B897-C2A9199DC67D}"/>
            </c:ext>
          </c:extLst>
        </c:ser>
        <c:ser>
          <c:idx val="8"/>
          <c:order val="8"/>
          <c:spPr>
            <a:ln w="28575" cap="rnd">
              <a:solidFill>
                <a:schemeClr val="accent3">
                  <a:lumMod val="60000"/>
                </a:schemeClr>
              </a:solidFill>
              <a:round/>
            </a:ln>
            <a:effectLst/>
          </c:spPr>
          <c:marker>
            <c:symbol val="none"/>
          </c:marker>
          <c:val>
            <c:numRef>
              <c:f>'Calibration Calcs'!$J$8:$J$31</c:f>
              <c:numCache>
                <c:formatCode>0.00E+00</c:formatCode>
                <c:ptCount val="24"/>
                <c:pt idx="0">
                  <c:v>1529000</c:v>
                </c:pt>
                <c:pt idx="1">
                  <c:v>1478000</c:v>
                </c:pt>
                <c:pt idx="2">
                  <c:v>1458000</c:v>
                </c:pt>
                <c:pt idx="3">
                  <c:v>1456000</c:v>
                </c:pt>
                <c:pt idx="4">
                  <c:v>1476000</c:v>
                </c:pt>
                <c:pt idx="5">
                  <c:v>1547000</c:v>
                </c:pt>
                <c:pt idx="6">
                  <c:v>1722000</c:v>
                </c:pt>
                <c:pt idx="7">
                  <c:v>1914000</c:v>
                </c:pt>
                <c:pt idx="8">
                  <c:v>2070000</c:v>
                </c:pt>
                <c:pt idx="9">
                  <c:v>2154000</c:v>
                </c:pt>
                <c:pt idx="10">
                  <c:v>2187000</c:v>
                </c:pt>
                <c:pt idx="11">
                  <c:v>2216000</c:v>
                </c:pt>
                <c:pt idx="12">
                  <c:v>2203000</c:v>
                </c:pt>
                <c:pt idx="13">
                  <c:v>2201000</c:v>
                </c:pt>
                <c:pt idx="14">
                  <c:v>2211000</c:v>
                </c:pt>
                <c:pt idx="15">
                  <c:v>2239000</c:v>
                </c:pt>
                <c:pt idx="16">
                  <c:v>2251000</c:v>
                </c:pt>
                <c:pt idx="17">
                  <c:v>2247000</c:v>
                </c:pt>
                <c:pt idx="18">
                  <c:v>2227000</c:v>
                </c:pt>
                <c:pt idx="19">
                  <c:v>2108000</c:v>
                </c:pt>
                <c:pt idx="20">
                  <c:v>1996000</c:v>
                </c:pt>
                <c:pt idx="21">
                  <c:v>1866000</c:v>
                </c:pt>
                <c:pt idx="22">
                  <c:v>1721000</c:v>
                </c:pt>
                <c:pt idx="23">
                  <c:v>1606000</c:v>
                </c:pt>
              </c:numCache>
            </c:numRef>
          </c:val>
          <c:smooth val="0"/>
          <c:extLst>
            <c:ext xmlns:c16="http://schemas.microsoft.com/office/drawing/2014/chart" uri="{C3380CC4-5D6E-409C-BE32-E72D297353CC}">
              <c16:uniqueId val="{00000008-2280-46B8-B897-C2A9199DC67D}"/>
            </c:ext>
          </c:extLst>
        </c:ser>
        <c:ser>
          <c:idx val="9"/>
          <c:order val="9"/>
          <c:spPr>
            <a:ln w="28575" cap="rnd">
              <a:solidFill>
                <a:schemeClr val="accent4">
                  <a:lumMod val="60000"/>
                </a:schemeClr>
              </a:solidFill>
              <a:round/>
            </a:ln>
            <a:effectLst/>
          </c:spPr>
          <c:marker>
            <c:symbol val="none"/>
          </c:marker>
          <c:val>
            <c:numRef>
              <c:f>'Calibration Calcs'!$K$8:$K$31</c:f>
              <c:numCache>
                <c:formatCode>0.00E+00</c:formatCode>
                <c:ptCount val="24"/>
                <c:pt idx="0">
                  <c:v>1459000</c:v>
                </c:pt>
                <c:pt idx="1">
                  <c:v>1414000</c:v>
                </c:pt>
                <c:pt idx="2">
                  <c:v>1395000</c:v>
                </c:pt>
                <c:pt idx="3">
                  <c:v>1394000</c:v>
                </c:pt>
                <c:pt idx="4">
                  <c:v>1414000</c:v>
                </c:pt>
                <c:pt idx="5">
                  <c:v>1494000</c:v>
                </c:pt>
                <c:pt idx="6">
                  <c:v>1695000</c:v>
                </c:pt>
                <c:pt idx="7">
                  <c:v>1847000</c:v>
                </c:pt>
                <c:pt idx="8">
                  <c:v>1962000</c:v>
                </c:pt>
                <c:pt idx="9">
                  <c:v>1996000</c:v>
                </c:pt>
                <c:pt idx="10">
                  <c:v>2000000</c:v>
                </c:pt>
                <c:pt idx="11">
                  <c:v>2009000</c:v>
                </c:pt>
                <c:pt idx="12">
                  <c:v>1980000</c:v>
                </c:pt>
                <c:pt idx="13">
                  <c:v>1964000</c:v>
                </c:pt>
                <c:pt idx="14">
                  <c:v>1963000</c:v>
                </c:pt>
                <c:pt idx="15">
                  <c:v>1992000</c:v>
                </c:pt>
                <c:pt idx="16">
                  <c:v>2020000</c:v>
                </c:pt>
                <c:pt idx="17">
                  <c:v>2061000</c:v>
                </c:pt>
                <c:pt idx="18">
                  <c:v>2027000</c:v>
                </c:pt>
                <c:pt idx="19">
                  <c:v>1937000</c:v>
                </c:pt>
                <c:pt idx="20">
                  <c:v>1865000</c:v>
                </c:pt>
                <c:pt idx="21">
                  <c:v>1753000</c:v>
                </c:pt>
                <c:pt idx="22">
                  <c:v>1633000</c:v>
                </c:pt>
                <c:pt idx="23">
                  <c:v>1532000</c:v>
                </c:pt>
              </c:numCache>
            </c:numRef>
          </c:val>
          <c:smooth val="0"/>
          <c:extLst>
            <c:ext xmlns:c16="http://schemas.microsoft.com/office/drawing/2014/chart" uri="{C3380CC4-5D6E-409C-BE32-E72D297353CC}">
              <c16:uniqueId val="{00000009-2280-46B8-B897-C2A9199DC67D}"/>
            </c:ext>
          </c:extLst>
        </c:ser>
        <c:ser>
          <c:idx val="10"/>
          <c:order val="10"/>
          <c:spPr>
            <a:ln w="28575" cap="rnd">
              <a:solidFill>
                <a:schemeClr val="accent5">
                  <a:lumMod val="60000"/>
                </a:schemeClr>
              </a:solidFill>
              <a:round/>
            </a:ln>
            <a:effectLst/>
          </c:spPr>
          <c:marker>
            <c:symbol val="none"/>
          </c:marker>
          <c:val>
            <c:numRef>
              <c:f>'Calibration Calcs'!$L$8:$L$31</c:f>
              <c:numCache>
                <c:formatCode>0.00E+00</c:formatCode>
                <c:ptCount val="24"/>
                <c:pt idx="0">
                  <c:v>1500000</c:v>
                </c:pt>
                <c:pt idx="1">
                  <c:v>1453000</c:v>
                </c:pt>
                <c:pt idx="2">
                  <c:v>1431000</c:v>
                </c:pt>
                <c:pt idx="3">
                  <c:v>1430000</c:v>
                </c:pt>
                <c:pt idx="4">
                  <c:v>1452000</c:v>
                </c:pt>
                <c:pt idx="5">
                  <c:v>1526000</c:v>
                </c:pt>
                <c:pt idx="6">
                  <c:v>1717000</c:v>
                </c:pt>
                <c:pt idx="7">
                  <c:v>1941000</c:v>
                </c:pt>
                <c:pt idx="8">
                  <c:v>2043000</c:v>
                </c:pt>
                <c:pt idx="9">
                  <c:v>2066000</c:v>
                </c:pt>
                <c:pt idx="10">
                  <c:v>2058000</c:v>
                </c:pt>
                <c:pt idx="11">
                  <c:v>2055000</c:v>
                </c:pt>
                <c:pt idx="12">
                  <c:v>2034000</c:v>
                </c:pt>
                <c:pt idx="13">
                  <c:v>2007000</c:v>
                </c:pt>
                <c:pt idx="14">
                  <c:v>2016000</c:v>
                </c:pt>
                <c:pt idx="15">
                  <c:v>2035000</c:v>
                </c:pt>
                <c:pt idx="16">
                  <c:v>2081000</c:v>
                </c:pt>
                <c:pt idx="17">
                  <c:v>2118000</c:v>
                </c:pt>
                <c:pt idx="18">
                  <c:v>2095000</c:v>
                </c:pt>
                <c:pt idx="19">
                  <c:v>2004000</c:v>
                </c:pt>
                <c:pt idx="20">
                  <c:v>1922000</c:v>
                </c:pt>
                <c:pt idx="21">
                  <c:v>1820000</c:v>
                </c:pt>
                <c:pt idx="22">
                  <c:v>1689000</c:v>
                </c:pt>
                <c:pt idx="23">
                  <c:v>1566000</c:v>
                </c:pt>
              </c:numCache>
            </c:numRef>
          </c:val>
          <c:smooth val="0"/>
          <c:extLst>
            <c:ext xmlns:c16="http://schemas.microsoft.com/office/drawing/2014/chart" uri="{C3380CC4-5D6E-409C-BE32-E72D297353CC}">
              <c16:uniqueId val="{0000000A-2280-46B8-B897-C2A9199DC67D}"/>
            </c:ext>
          </c:extLst>
        </c:ser>
        <c:ser>
          <c:idx val="11"/>
          <c:order val="11"/>
          <c:spPr>
            <a:ln w="28575" cap="rnd">
              <a:solidFill>
                <a:schemeClr val="accent6">
                  <a:lumMod val="60000"/>
                </a:schemeClr>
              </a:solidFill>
              <a:round/>
            </a:ln>
            <a:effectLst/>
          </c:spPr>
          <c:marker>
            <c:symbol val="none"/>
          </c:marker>
          <c:val>
            <c:numRef>
              <c:f>'Calibration Calcs'!$M$8:$M$31</c:f>
              <c:numCache>
                <c:formatCode>0.00E+00</c:formatCode>
                <c:ptCount val="24"/>
                <c:pt idx="0">
                  <c:v>1468000</c:v>
                </c:pt>
                <c:pt idx="1">
                  <c:v>1420000</c:v>
                </c:pt>
                <c:pt idx="2">
                  <c:v>1396000</c:v>
                </c:pt>
                <c:pt idx="3">
                  <c:v>1396000</c:v>
                </c:pt>
                <c:pt idx="4">
                  <c:v>1419000</c:v>
                </c:pt>
                <c:pt idx="5">
                  <c:v>1493000</c:v>
                </c:pt>
                <c:pt idx="6">
                  <c:v>1683000</c:v>
                </c:pt>
                <c:pt idx="7">
                  <c:v>1963000</c:v>
                </c:pt>
                <c:pt idx="8">
                  <c:v>2064000</c:v>
                </c:pt>
                <c:pt idx="9">
                  <c:v>2064000</c:v>
                </c:pt>
                <c:pt idx="10">
                  <c:v>2054000</c:v>
                </c:pt>
                <c:pt idx="11">
                  <c:v>2049000</c:v>
                </c:pt>
                <c:pt idx="12">
                  <c:v>2018000</c:v>
                </c:pt>
                <c:pt idx="13">
                  <c:v>1989000</c:v>
                </c:pt>
                <c:pt idx="14">
                  <c:v>1987000</c:v>
                </c:pt>
                <c:pt idx="15">
                  <c:v>2006000</c:v>
                </c:pt>
                <c:pt idx="16">
                  <c:v>2094000</c:v>
                </c:pt>
                <c:pt idx="17">
                  <c:v>2090000</c:v>
                </c:pt>
                <c:pt idx="18">
                  <c:v>2080000</c:v>
                </c:pt>
                <c:pt idx="19">
                  <c:v>1983000</c:v>
                </c:pt>
                <c:pt idx="20">
                  <c:v>1912000</c:v>
                </c:pt>
                <c:pt idx="21">
                  <c:v>1810000</c:v>
                </c:pt>
                <c:pt idx="22">
                  <c:v>1680000</c:v>
                </c:pt>
                <c:pt idx="23">
                  <c:v>1535000</c:v>
                </c:pt>
              </c:numCache>
            </c:numRef>
          </c:val>
          <c:smooth val="0"/>
          <c:extLst>
            <c:ext xmlns:c16="http://schemas.microsoft.com/office/drawing/2014/chart" uri="{C3380CC4-5D6E-409C-BE32-E72D297353CC}">
              <c16:uniqueId val="{0000000B-2280-46B8-B897-C2A9199DC67D}"/>
            </c:ext>
          </c:extLst>
        </c:ser>
        <c:dLbls>
          <c:showLegendKey val="0"/>
          <c:showVal val="0"/>
          <c:showCatName val="0"/>
          <c:showSerName val="0"/>
          <c:showPercent val="0"/>
          <c:showBubbleSize val="0"/>
        </c:dLbls>
        <c:smooth val="0"/>
        <c:axId val="754964479"/>
        <c:axId val="754966879"/>
      </c:lineChart>
      <c:catAx>
        <c:axId val="7549644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66879"/>
        <c:crosses val="autoZero"/>
        <c:auto val="1"/>
        <c:lblAlgn val="ctr"/>
        <c:lblOffset val="100"/>
        <c:noMultiLvlLbl val="0"/>
      </c:catAx>
      <c:valAx>
        <c:axId val="75496687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64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'Calibration Calcs'!$B$33:$M$33</c:f>
              <c:numCache>
                <c:formatCode>0.0000</c:formatCode>
                <c:ptCount val="12"/>
                <c:pt idx="0">
                  <c:v>8.2124046200292539E-2</c:v>
                </c:pt>
                <c:pt idx="1">
                  <c:v>8.0882935721645399E-2</c:v>
                </c:pt>
                <c:pt idx="2">
                  <c:v>7.9766116423007918E-2</c:v>
                </c:pt>
                <c:pt idx="3">
                  <c:v>7.6042784987066514E-2</c:v>
                </c:pt>
                <c:pt idx="4">
                  <c:v>7.6031977058370018E-2</c:v>
                </c:pt>
                <c:pt idx="5">
                  <c:v>8.5078213377333609E-2</c:v>
                </c:pt>
                <c:pt idx="6">
                  <c:v>9.7869396989631596E-2</c:v>
                </c:pt>
                <c:pt idx="7">
                  <c:v>0.1040893599544626</c:v>
                </c:pt>
                <c:pt idx="8">
                  <c:v>8.3010296353404858E-2</c:v>
                </c:pt>
                <c:pt idx="9">
                  <c:v>7.7107365963670946E-2</c:v>
                </c:pt>
                <c:pt idx="10">
                  <c:v>7.9364421739788304E-2</c:v>
                </c:pt>
                <c:pt idx="11">
                  <c:v>7.86330852313257E-2</c:v>
                </c:pt>
              </c:numCache>
            </c:numRef>
          </c:val>
          <c:smooth val="0"/>
          <c:extLst>
            <c:ext xmlns:c16="http://schemas.microsoft.com/office/drawing/2014/chart" uri="{C3380CC4-5D6E-409C-BE32-E72D297353CC}">
              <c16:uniqueId val="{00000000-B0FA-4674-972E-78CB9053AA3A}"/>
            </c:ext>
          </c:extLst>
        </c:ser>
        <c:ser>
          <c:idx val="1"/>
          <c:order val="1"/>
          <c:tx>
            <c:strRef>
              <c:f>'Calibration Calcs'!$A$34</c:f>
              <c:strCache>
                <c:ptCount val="1"/>
                <c:pt idx="0">
                  <c:v>Adjusted Data</c:v>
                </c:pt>
              </c:strCache>
            </c:strRef>
          </c:tx>
          <c:spPr>
            <a:ln w="28575" cap="rnd">
              <a:solidFill>
                <a:schemeClr val="accent2"/>
              </a:solidFill>
              <a:round/>
            </a:ln>
            <a:effectLst/>
          </c:spPr>
          <c:marker>
            <c:symbol val="none"/>
          </c:marker>
          <c:val>
            <c:numRef>
              <c:f>'Calibration Calcs'!$B$34:$M$34</c:f>
              <c:numCache>
                <c:formatCode>General</c:formatCode>
                <c:ptCount val="12"/>
                <c:pt idx="0">
                  <c:v>9.1215685155442747E-2</c:v>
                </c:pt>
                <c:pt idx="1">
                  <c:v>7.9212039003235035E-2</c:v>
                </c:pt>
                <c:pt idx="2">
                  <c:v>8.3034502129062368E-2</c:v>
                </c:pt>
                <c:pt idx="3">
                  <c:v>7.3825179803057236E-2</c:v>
                </c:pt>
                <c:pt idx="4">
                  <c:v>7.6241062375183535E-2</c:v>
                </c:pt>
                <c:pt idx="5">
                  <c:v>7.9385526040844021E-2</c:v>
                </c:pt>
                <c:pt idx="6">
                  <c:v>9.1296565191190449E-2</c:v>
                </c:pt>
                <c:pt idx="7">
                  <c:v>9.8451947171878509E-2</c:v>
                </c:pt>
                <c:pt idx="8">
                  <c:v>8.4992309159478044E-2</c:v>
                </c:pt>
                <c:pt idx="9">
                  <c:v>7.737870288503719E-2</c:v>
                </c:pt>
                <c:pt idx="10">
                  <c:v>7.7148090851000869E-2</c:v>
                </c:pt>
                <c:pt idx="11">
                  <c:v>8.7818390234590052E-2</c:v>
                </c:pt>
              </c:numCache>
            </c:numRef>
          </c:val>
          <c:smooth val="0"/>
          <c:extLst>
            <c:ext xmlns:c16="http://schemas.microsoft.com/office/drawing/2014/chart" uri="{C3380CC4-5D6E-409C-BE32-E72D297353CC}">
              <c16:uniqueId val="{00000000-5A32-44E2-BF2F-52A9527EFDEF}"/>
            </c:ext>
          </c:extLst>
        </c:ser>
        <c:dLbls>
          <c:showLegendKey val="0"/>
          <c:showVal val="0"/>
          <c:showCatName val="0"/>
          <c:showSerName val="0"/>
          <c:showPercent val="0"/>
          <c:showBubbleSize val="0"/>
        </c:dLbls>
        <c:smooth val="0"/>
        <c:axId val="771874848"/>
        <c:axId val="771878688"/>
      </c:lineChart>
      <c:catAx>
        <c:axId val="7718748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78688"/>
        <c:crosses val="autoZero"/>
        <c:auto val="1"/>
        <c:lblAlgn val="ctr"/>
        <c:lblOffset val="100"/>
        <c:noMultiLvlLbl val="0"/>
      </c:catAx>
      <c:valAx>
        <c:axId val="771878688"/>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7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'Visual Check'!$D$21:$D$32</c:f>
              <c:numCache>
                <c:formatCode>General</c:formatCode>
                <c:ptCount val="12"/>
                <c:pt idx="0">
                  <c:v>1115717085.1428571</c:v>
                </c:pt>
                <c:pt idx="1">
                  <c:v>1245238084</c:v>
                </c:pt>
                <c:pt idx="2">
                  <c:v>2480364117.1428571</c:v>
                </c:pt>
                <c:pt idx="3">
                  <c:v>4195447577.1428576</c:v>
                </c:pt>
                <c:pt idx="4">
                  <c:v>5212024641.4285717</c:v>
                </c:pt>
                <c:pt idx="5">
                  <c:v>5005713321.4285717</c:v>
                </c:pt>
                <c:pt idx="6">
                  <c:v>5161177600</c:v>
                </c:pt>
                <c:pt idx="7">
                  <c:v>5091883446.1428566</c:v>
                </c:pt>
                <c:pt idx="8">
                  <c:v>4085168850</c:v>
                </c:pt>
                <c:pt idx="9">
                  <c:v>3167405784.4285712</c:v>
                </c:pt>
                <c:pt idx="10">
                  <c:v>1790066922.8571429</c:v>
                </c:pt>
                <c:pt idx="11">
                  <c:v>1287710572.1428571</c:v>
                </c:pt>
              </c:numCache>
            </c:numRef>
          </c:val>
          <c:smooth val="0"/>
          <c:extLst>
            <c:ext xmlns:c16="http://schemas.microsoft.com/office/drawing/2014/chart" uri="{C3380CC4-5D6E-409C-BE32-E72D297353CC}">
              <c16:uniqueId val="{00000000-BA23-4126-9EF6-46C23B6AE136}"/>
            </c:ext>
          </c:extLst>
        </c:ser>
        <c:dLbls>
          <c:showLegendKey val="0"/>
          <c:showVal val="0"/>
          <c:showCatName val="0"/>
          <c:showSerName val="0"/>
          <c:showPercent val="0"/>
          <c:showBubbleSize val="0"/>
        </c:dLbls>
        <c:smooth val="0"/>
        <c:axId val="1017281712"/>
        <c:axId val="1017282672"/>
      </c:lineChart>
      <c:catAx>
        <c:axId val="10172817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282672"/>
        <c:crosses val="autoZero"/>
        <c:auto val="1"/>
        <c:lblAlgn val="ctr"/>
        <c:lblOffset val="100"/>
        <c:noMultiLvlLbl val="0"/>
      </c:catAx>
      <c:valAx>
        <c:axId val="101728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2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'SHELF-commercial-cooling'!$A$2</c:f>
              <c:strCache>
                <c:ptCount val="1"/>
                <c:pt idx="0">
                  <c:v>Winter</c:v>
                </c:pt>
              </c:strCache>
            </c:strRef>
          </c:tx>
          <c:spPr>
            <a:ln w="28575" cap="rnd">
              <a:solidFill>
                <a:schemeClr val="accent1"/>
              </a:solidFill>
              <a:round/>
            </a:ln>
            <a:effectLst/>
          </c:spPr>
          <c:marker>
            <c:symbol val="none"/>
          </c:marker>
          <c:val>
            <c:numRef>
              <c:f>'SHELF-commercial-cooling'!$B$2:$Y$2</c:f>
              <c:numCache>
                <c:formatCode>0.0000E+00</c:formatCode>
                <c:ptCount val="24"/>
                <c:pt idx="0">
                  <c:v>1.0502270281373734E-7</c:v>
                </c:pt>
                <c:pt idx="1">
                  <c:v>1.003526770090689E-7</c:v>
                </c:pt>
                <c:pt idx="2">
                  <c:v>9.8403609906938079E-8</c:v>
                </c:pt>
                <c:pt idx="3">
                  <c:v>9.730463144161972E-8</c:v>
                </c:pt>
                <c:pt idx="4">
                  <c:v>9.7067274105450235E-8</c:v>
                </c:pt>
                <c:pt idx="5">
                  <c:v>9.9377621978603561E-8</c:v>
                </c:pt>
                <c:pt idx="6">
                  <c:v>1.0763830089484651E-7</c:v>
                </c:pt>
                <c:pt idx="7">
                  <c:v>1.2393636524704754E-7</c:v>
                </c:pt>
                <c:pt idx="8">
                  <c:v>1.4789319850752771E-7</c:v>
                </c:pt>
                <c:pt idx="9">
                  <c:v>1.6319187616607939E-7</c:v>
                </c:pt>
                <c:pt idx="10">
                  <c:v>1.7114239099992009E-7</c:v>
                </c:pt>
                <c:pt idx="11">
                  <c:v>1.7300552016599518E-7</c:v>
                </c:pt>
                <c:pt idx="12">
                  <c:v>1.6868583776936881E-7</c:v>
                </c:pt>
                <c:pt idx="13">
                  <c:v>1.715262541723046E-7</c:v>
                </c:pt>
                <c:pt idx="14">
                  <c:v>1.7458304358643926E-7</c:v>
                </c:pt>
                <c:pt idx="15">
                  <c:v>1.7464688175515865E-7</c:v>
                </c:pt>
                <c:pt idx="16">
                  <c:v>1.7153801007380473E-7</c:v>
                </c:pt>
                <c:pt idx="17">
                  <c:v>1.6462806358519336E-7</c:v>
                </c:pt>
                <c:pt idx="18">
                  <c:v>1.5863996952082731E-7</c:v>
                </c:pt>
                <c:pt idx="19">
                  <c:v>1.5009494897361013E-7</c:v>
                </c:pt>
                <c:pt idx="20">
                  <c:v>1.4290891849171313E-7</c:v>
                </c:pt>
                <c:pt idx="21">
                  <c:v>1.3557772040403531E-7</c:v>
                </c:pt>
                <c:pt idx="22">
                  <c:v>1.26762865715106E-7</c:v>
                </c:pt>
                <c:pt idx="23">
                  <c:v>1.1472153987732074E-7</c:v>
                </c:pt>
              </c:numCache>
            </c:numRef>
          </c:val>
          <c:smooth val="0"/>
          <c:extLst>
            <c:ext xmlns:c16="http://schemas.microsoft.com/office/drawing/2014/chart" uri="{C3380CC4-5D6E-409C-BE32-E72D297353CC}">
              <c16:uniqueId val="{00000000-C22F-4268-8CE0-E485E0102DD9}"/>
            </c:ext>
          </c:extLst>
        </c:ser>
        <c:ser>
          <c:idx val="1"/>
          <c:order val="1"/>
          <c:tx>
            <c:strRef>
              <c:f>'SHELF-commercial-cooling'!$A$3</c:f>
              <c:strCache>
                <c:ptCount val="1"/>
                <c:pt idx="0">
                  <c:v>Spring</c:v>
                </c:pt>
              </c:strCache>
            </c:strRef>
          </c:tx>
          <c:spPr>
            <a:ln w="28575" cap="rnd">
              <a:solidFill>
                <a:schemeClr val="accent2"/>
              </a:solidFill>
              <a:round/>
            </a:ln>
            <a:effectLst/>
          </c:spPr>
          <c:marker>
            <c:symbol val="none"/>
          </c:marker>
          <c:val>
            <c:numRef>
              <c:f>'SHELF-commercial-cooling'!$B$3:$Y$3</c:f>
              <c:numCache>
                <c:formatCode>0.0000E+00</c:formatCode>
                <c:ptCount val="24"/>
                <c:pt idx="0">
                  <c:v>4.1942059773528023E-6</c:v>
                </c:pt>
                <c:pt idx="1">
                  <c:v>4.0063418947416314E-6</c:v>
                </c:pt>
                <c:pt idx="2">
                  <c:v>3.9279500330130272E-6</c:v>
                </c:pt>
                <c:pt idx="3">
                  <c:v>3.8837312436956924E-6</c:v>
                </c:pt>
                <c:pt idx="4">
                  <c:v>3.8742095750541464E-6</c:v>
                </c:pt>
                <c:pt idx="5">
                  <c:v>3.967120828707388E-6</c:v>
                </c:pt>
                <c:pt idx="6">
                  <c:v>4.2994312115825026E-6</c:v>
                </c:pt>
                <c:pt idx="7">
                  <c:v>4.9550209352630438E-6</c:v>
                </c:pt>
                <c:pt idx="8">
                  <c:v>5.9471666541254455E-6</c:v>
                </c:pt>
                <c:pt idx="9">
                  <c:v>7.0104309735877454E-6</c:v>
                </c:pt>
                <c:pt idx="10">
                  <c:v>7.9430656613691624E-6</c:v>
                </c:pt>
                <c:pt idx="11">
                  <c:v>8.6372351017543034E-6</c:v>
                </c:pt>
                <c:pt idx="12">
                  <c:v>8.953769130116413E-6</c:v>
                </c:pt>
                <c:pt idx="13">
                  <c:v>9.3549504205473785E-6</c:v>
                </c:pt>
                <c:pt idx="14">
                  <c:v>9.6124662027356963E-6</c:v>
                </c:pt>
                <c:pt idx="15">
                  <c:v>9.5032872569284223E-6</c:v>
                </c:pt>
                <c:pt idx="16">
                  <c:v>9.0474391993549614E-6</c:v>
                </c:pt>
                <c:pt idx="17">
                  <c:v>8.2845916711271915E-6</c:v>
                </c:pt>
                <c:pt idx="18">
                  <c:v>7.4496253786223085E-6</c:v>
                </c:pt>
                <c:pt idx="19">
                  <c:v>6.4768520426405247E-6</c:v>
                </c:pt>
                <c:pt idx="20">
                  <c:v>5.7289560083230103E-6</c:v>
                </c:pt>
                <c:pt idx="21">
                  <c:v>5.4117336724987579E-6</c:v>
                </c:pt>
                <c:pt idx="22">
                  <c:v>5.068727990407225E-6</c:v>
                </c:pt>
                <c:pt idx="23">
                  <c:v>4.5843515953192623E-6</c:v>
                </c:pt>
              </c:numCache>
            </c:numRef>
          </c:val>
          <c:smooth val="0"/>
          <c:extLst>
            <c:ext xmlns:c16="http://schemas.microsoft.com/office/drawing/2014/chart" uri="{C3380CC4-5D6E-409C-BE32-E72D297353CC}">
              <c16:uniqueId val="{00000001-C22F-4268-8CE0-E485E0102DD9}"/>
            </c:ext>
          </c:extLst>
        </c:ser>
        <c:ser>
          <c:idx val="2"/>
          <c:order val="2"/>
          <c:tx>
            <c:strRef>
              <c:f>'SHELF-commercial-cooling'!$A$4</c:f>
              <c:strCache>
                <c:ptCount val="1"/>
                <c:pt idx="0">
                  <c:v>Summer</c:v>
                </c:pt>
              </c:strCache>
            </c:strRef>
          </c:tx>
          <c:spPr>
            <a:ln w="28575" cap="rnd">
              <a:solidFill>
                <a:schemeClr val="accent3"/>
              </a:solidFill>
              <a:round/>
            </a:ln>
            <a:effectLst/>
          </c:spPr>
          <c:marker>
            <c:symbol val="none"/>
          </c:marker>
          <c:val>
            <c:numRef>
              <c:f>'SHELF-commercial-cooling'!$B$4:$Y$4</c:f>
              <c:numCache>
                <c:formatCode>0.0000E+00</c:formatCode>
                <c:ptCount val="24"/>
                <c:pt idx="0">
                  <c:v>2.533894722619583E-4</c:v>
                </c:pt>
                <c:pt idx="1">
                  <c:v>2.3731490953707234E-4</c:v>
                </c:pt>
                <c:pt idx="2">
                  <c:v>2.3092701413755847E-4</c:v>
                </c:pt>
                <c:pt idx="3">
                  <c:v>2.3230660232139821E-4</c:v>
                </c:pt>
                <c:pt idx="4">
                  <c:v>2.3980935312580213E-4</c:v>
                </c:pt>
                <c:pt idx="5">
                  <c:v>2.572311346527382E-4</c:v>
                </c:pt>
                <c:pt idx="6">
                  <c:v>2.9071431339578179E-4</c:v>
                </c:pt>
                <c:pt idx="7">
                  <c:v>3.4261883859338721E-4</c:v>
                </c:pt>
                <c:pt idx="8">
                  <c:v>4.0944616911613738E-4</c:v>
                </c:pt>
                <c:pt idx="9">
                  <c:v>4.6249826496474789E-4</c:v>
                </c:pt>
                <c:pt idx="10">
                  <c:v>5.0072515649024604E-4</c:v>
                </c:pt>
                <c:pt idx="11">
                  <c:v>5.2497707872447836E-4</c:v>
                </c:pt>
                <c:pt idx="12">
                  <c:v>5.338463646098493E-4</c:v>
                </c:pt>
                <c:pt idx="13">
                  <c:v>5.4899690560640264E-4</c:v>
                </c:pt>
                <c:pt idx="14">
                  <c:v>5.5809820037800014E-4</c:v>
                </c:pt>
                <c:pt idx="15">
                  <c:v>5.5488792964161846E-4</c:v>
                </c:pt>
                <c:pt idx="16">
                  <c:v>5.3891968728056276E-4</c:v>
                </c:pt>
                <c:pt idx="17">
                  <c:v>5.1050974474215155E-4</c:v>
                </c:pt>
                <c:pt idx="18">
                  <c:v>4.7886597656005616E-4</c:v>
                </c:pt>
                <c:pt idx="19">
                  <c:v>4.3929639884556952E-4</c:v>
                </c:pt>
                <c:pt idx="20">
                  <c:v>4.0136675647314867E-4</c:v>
                </c:pt>
                <c:pt idx="21">
                  <c:v>3.6248483191986898E-4</c:v>
                </c:pt>
                <c:pt idx="22">
                  <c:v>3.2438807506374726E-4</c:v>
                </c:pt>
                <c:pt idx="23">
                  <c:v>2.8380132076587602E-4</c:v>
                </c:pt>
              </c:numCache>
            </c:numRef>
          </c:val>
          <c:smooth val="0"/>
          <c:extLst>
            <c:ext xmlns:c16="http://schemas.microsoft.com/office/drawing/2014/chart" uri="{C3380CC4-5D6E-409C-BE32-E72D297353CC}">
              <c16:uniqueId val="{00000002-C22F-4268-8CE0-E485E0102DD9}"/>
            </c:ext>
          </c:extLst>
        </c:ser>
        <c:ser>
          <c:idx val="3"/>
          <c:order val="3"/>
          <c:tx>
            <c:strRef>
              <c:f>'SHELF-commercial-cooling'!$A$5</c:f>
              <c:strCache>
                <c:ptCount val="1"/>
                <c:pt idx="0">
                  <c:v>Fall</c:v>
                </c:pt>
              </c:strCache>
            </c:strRef>
          </c:tx>
          <c:spPr>
            <a:ln w="28575" cap="rnd">
              <a:solidFill>
                <a:schemeClr val="accent4"/>
              </a:solidFill>
              <a:round/>
            </a:ln>
            <a:effectLst/>
          </c:spPr>
          <c:marker>
            <c:symbol val="none"/>
          </c:marker>
          <c:val>
            <c:numRef>
              <c:f>'SHELF-commercial-cooling'!$B$5:$Y$5</c:f>
              <c:numCache>
                <c:formatCode>0.0000E+00</c:formatCode>
                <c:ptCount val="24"/>
                <c:pt idx="0">
                  <c:v>4.4629744289683483E-5</c:v>
                </c:pt>
                <c:pt idx="1">
                  <c:v>4.2538399096518567E-5</c:v>
                </c:pt>
                <c:pt idx="2">
                  <c:v>4.1658003787864404E-5</c:v>
                </c:pt>
                <c:pt idx="3">
                  <c:v>4.1270434254733548E-5</c:v>
                </c:pt>
                <c:pt idx="4">
                  <c:v>4.1321975825288039E-5</c:v>
                </c:pt>
                <c:pt idx="5">
                  <c:v>4.26904501765746E-5</c:v>
                </c:pt>
                <c:pt idx="6">
                  <c:v>4.7885639063898256E-5</c:v>
                </c:pt>
                <c:pt idx="7">
                  <c:v>5.8919932210264171E-5</c:v>
                </c:pt>
                <c:pt idx="8">
                  <c:v>7.5143751410084675E-5</c:v>
                </c:pt>
                <c:pt idx="9">
                  <c:v>8.8269803809011842E-5</c:v>
                </c:pt>
                <c:pt idx="10">
                  <c:v>9.8264050853336726E-5</c:v>
                </c:pt>
                <c:pt idx="11">
                  <c:v>1.0490689364664581E-4</c:v>
                </c:pt>
                <c:pt idx="12">
                  <c:v>1.0775146694483143E-4</c:v>
                </c:pt>
                <c:pt idx="13">
                  <c:v>1.1209538841848466E-4</c:v>
                </c:pt>
                <c:pt idx="14">
                  <c:v>1.1413949391619534E-4</c:v>
                </c:pt>
                <c:pt idx="15">
                  <c:v>1.1320259447154964E-4</c:v>
                </c:pt>
                <c:pt idx="16">
                  <c:v>1.091791620725678E-4</c:v>
                </c:pt>
                <c:pt idx="17">
                  <c:v>1.0159501803137878E-4</c:v>
                </c:pt>
                <c:pt idx="18">
                  <c:v>9.308149879663999E-5</c:v>
                </c:pt>
                <c:pt idx="19">
                  <c:v>8.3027634667204834E-5</c:v>
                </c:pt>
                <c:pt idx="20">
                  <c:v>7.3049354481921638E-5</c:v>
                </c:pt>
                <c:pt idx="21">
                  <c:v>6.3717239814999293E-5</c:v>
                </c:pt>
                <c:pt idx="22">
                  <c:v>5.587844143049373E-5</c:v>
                </c:pt>
                <c:pt idx="23">
                  <c:v>4.9085124684817519E-5</c:v>
                </c:pt>
              </c:numCache>
            </c:numRef>
          </c:val>
          <c:smooth val="0"/>
          <c:extLst>
            <c:ext xmlns:c16="http://schemas.microsoft.com/office/drawing/2014/chart" uri="{C3380CC4-5D6E-409C-BE32-E72D297353CC}">
              <c16:uniqueId val="{00000003-C22F-4268-8CE0-E485E0102DD9}"/>
            </c:ext>
          </c:extLst>
        </c:ser>
        <c:ser>
          <c:idx val="4"/>
          <c:order val="4"/>
          <c:tx>
            <c:strRef>
              <c:f>'SHELF-commercial-cooling'!$A$6</c:f>
              <c:strCache>
                <c:ptCount val="1"/>
                <c:pt idx="0">
                  <c:v>Summer Peak</c:v>
                </c:pt>
              </c:strCache>
            </c:strRef>
          </c:tx>
          <c:spPr>
            <a:ln w="28575" cap="rnd">
              <a:solidFill>
                <a:schemeClr val="accent5"/>
              </a:solidFill>
              <a:round/>
            </a:ln>
            <a:effectLst/>
          </c:spPr>
          <c:marker>
            <c:symbol val="none"/>
          </c:marker>
          <c:val>
            <c:numRef>
              <c:f>'SHELF-commercial-cooling'!$B$6:$Y$6</c:f>
              <c:numCache>
                <c:formatCode>0.0000E+00</c:formatCode>
                <c:ptCount val="24"/>
                <c:pt idx="0">
                  <c:v>4.0078187021168381E-4</c:v>
                </c:pt>
                <c:pt idx="1">
                  <c:v>3.8022895379057184E-4</c:v>
                </c:pt>
                <c:pt idx="2">
                  <c:v>3.6995249558001582E-4</c:v>
                </c:pt>
                <c:pt idx="3">
                  <c:v>3.7680346772038645E-4</c:v>
                </c:pt>
                <c:pt idx="4">
                  <c:v>3.905054120011278E-4</c:v>
                </c:pt>
                <c:pt idx="5">
                  <c:v>4.1790930056261044E-4</c:v>
                </c:pt>
                <c:pt idx="6">
                  <c:v>4.5901513340483439E-4</c:v>
                </c:pt>
                <c:pt idx="7">
                  <c:v>5.1724839659798513E-4</c:v>
                </c:pt>
                <c:pt idx="8">
                  <c:v>5.8575811800169167E-4</c:v>
                </c:pt>
                <c:pt idx="9">
                  <c:v>6.4741686726502775E-4</c:v>
                </c:pt>
                <c:pt idx="10">
                  <c:v>6.9537367224762237E-4</c:v>
                </c:pt>
                <c:pt idx="11">
                  <c:v>7.3305401901966087E-4</c:v>
                </c:pt>
                <c:pt idx="12">
                  <c:v>7.6045790758114368E-4</c:v>
                </c:pt>
                <c:pt idx="13">
                  <c:v>7.7758533793207015E-4</c:v>
                </c:pt>
                <c:pt idx="14">
                  <c:v>7.8443631007244093E-4</c:v>
                </c:pt>
                <c:pt idx="15">
                  <c:v>7.7758533793207015E-4</c:v>
                </c:pt>
                <c:pt idx="16">
                  <c:v>7.5703242151095823E-4</c:v>
                </c:pt>
                <c:pt idx="17">
                  <c:v>7.2277756080910485E-4</c:v>
                </c:pt>
                <c:pt idx="18">
                  <c:v>6.8167172796688102E-4</c:v>
                </c:pt>
                <c:pt idx="19">
                  <c:v>6.3028943691410095E-4</c:v>
                </c:pt>
                <c:pt idx="20">
                  <c:v>5.8233263193150644E-4</c:v>
                </c:pt>
                <c:pt idx="21">
                  <c:v>5.3095034087872648E-4</c:v>
                </c:pt>
                <c:pt idx="22">
                  <c:v>4.8299353589613181E-4</c:v>
                </c:pt>
                <c:pt idx="23">
                  <c:v>4.3503673091353708E-4</c:v>
                </c:pt>
              </c:numCache>
            </c:numRef>
          </c:val>
          <c:smooth val="0"/>
          <c:extLst>
            <c:ext xmlns:c16="http://schemas.microsoft.com/office/drawing/2014/chart" uri="{C3380CC4-5D6E-409C-BE32-E72D297353CC}">
              <c16:uniqueId val="{00000004-C22F-4268-8CE0-E485E0102DD9}"/>
            </c:ext>
          </c:extLst>
        </c:ser>
        <c:ser>
          <c:idx val="5"/>
          <c:order val="5"/>
          <c:tx>
            <c:strRef>
              <c:f>'SHELF-commercial-cooling'!$A$7</c:f>
              <c:strCache>
                <c:ptCount val="1"/>
                <c:pt idx="0">
                  <c:v>Winter Peak</c:v>
                </c:pt>
              </c:strCache>
            </c:strRef>
          </c:tx>
          <c:spPr>
            <a:ln w="28575" cap="rnd">
              <a:solidFill>
                <a:schemeClr val="accent6"/>
              </a:solidFill>
              <a:round/>
            </a:ln>
            <a:effectLst/>
          </c:spPr>
          <c:marker>
            <c:symbol val="none"/>
          </c:marker>
          <c:val>
            <c:numRef>
              <c:f>'SHELF-commercial-cooling'!$B$7:$Y$7</c:f>
              <c:numCache>
                <c:formatCode>0.0000E+00</c:formatCode>
                <c:ptCount val="24"/>
                <c:pt idx="0">
                  <c:v>7.7358009739447762E-8</c:v>
                </c:pt>
                <c:pt idx="1">
                  <c:v>7.5712779331074094E-8</c:v>
                </c:pt>
                <c:pt idx="2">
                  <c:v>7.5024920162780952E-8</c:v>
                </c:pt>
                <c:pt idx="3">
                  <c:v>7.4638753612160242E-8</c:v>
                </c:pt>
                <c:pt idx="4">
                  <c:v>7.4554279679211964E-8</c:v>
                </c:pt>
                <c:pt idx="5">
                  <c:v>7.5370861031045351E-8</c:v>
                </c:pt>
                <c:pt idx="6">
                  <c:v>7.8279177865407609E-8</c:v>
                </c:pt>
                <c:pt idx="7">
                  <c:v>8.4023405305890753E-8</c:v>
                </c:pt>
                <c:pt idx="8">
                  <c:v>9.2462753464247644E-8</c:v>
                </c:pt>
                <c:pt idx="9">
                  <c:v>9.785701746823077E-8</c:v>
                </c:pt>
                <c:pt idx="10">
                  <c:v>1.0065672496023096E-7</c:v>
                </c:pt>
                <c:pt idx="11">
                  <c:v>1.0131240358263906E-7</c:v>
                </c:pt>
                <c:pt idx="12">
                  <c:v>1.0186751799915635E-7</c:v>
                </c:pt>
                <c:pt idx="13">
                  <c:v>1.0186751799915635E-7</c:v>
                </c:pt>
                <c:pt idx="14">
                  <c:v>1.0186751799915635E-7</c:v>
                </c:pt>
                <c:pt idx="15">
                  <c:v>1.0189165340857014E-7</c:v>
                </c:pt>
                <c:pt idx="16">
                  <c:v>1.007975148484781E-7</c:v>
                </c:pt>
                <c:pt idx="17">
                  <c:v>9.8359838497684832E-8</c:v>
                </c:pt>
                <c:pt idx="18">
                  <c:v>9.6252012742213412E-8</c:v>
                </c:pt>
                <c:pt idx="19">
                  <c:v>9.3239109133724721E-8</c:v>
                </c:pt>
                <c:pt idx="20">
                  <c:v>9.0708913713511898E-8</c:v>
                </c:pt>
                <c:pt idx="21">
                  <c:v>8.8126424906235859E-8</c:v>
                </c:pt>
                <c:pt idx="22">
                  <c:v>8.5021002228327602E-8</c:v>
                </c:pt>
                <c:pt idx="23">
                  <c:v>8.0777192739735371E-8</c:v>
                </c:pt>
              </c:numCache>
            </c:numRef>
          </c:val>
          <c:smooth val="0"/>
          <c:extLst>
            <c:ext xmlns:c16="http://schemas.microsoft.com/office/drawing/2014/chart" uri="{C3380CC4-5D6E-409C-BE32-E72D297353CC}">
              <c16:uniqueId val="{00000005-C22F-4268-8CE0-E485E0102DD9}"/>
            </c:ext>
          </c:extLst>
        </c:ser>
        <c:dLbls>
          <c:showLegendKey val="0"/>
          <c:showVal val="0"/>
          <c:showCatName val="0"/>
          <c:showSerName val="0"/>
          <c:showPercent val="0"/>
          <c:showBubbleSize val="0"/>
        </c:dLbls>
        <c:smooth val="0"/>
        <c:axId val="518683584"/>
        <c:axId val="1987307583"/>
      </c:lineChart>
      <c:catAx>
        <c:axId val="5186835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07583"/>
        <c:crosses val="autoZero"/>
        <c:auto val="1"/>
        <c:lblAlgn val="ctr"/>
        <c:lblOffset val="100"/>
        <c:noMultiLvlLbl val="0"/>
      </c:catAx>
      <c:valAx>
        <c:axId val="1987307583"/>
        <c:scaling>
          <c:orientation val="minMax"/>
        </c:scaling>
        <c:delete val="0"/>
        <c:axPos val="l"/>
        <c:majorGridlines>
          <c:spPr>
            <a:ln w="9525" cap="flat" cmpd="sng" algn="ctr">
              <a:solidFill>
                <a:schemeClr val="tx1">
                  <a:lumMod val="15000"/>
                  <a:lumOff val="85000"/>
                </a:schemeClr>
              </a:solidFill>
              <a:round/>
            </a:ln>
            <a:effectLst/>
          </c:spPr>
        </c:majorGridlines>
        <c:numFmt formatCode="0.0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8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16</xdr:col>
      <xdr:colOff>745605</xdr:colOff>
      <xdr:row>141</xdr:row>
      <xdr:rowOff>0</xdr:rowOff>
    </xdr:from>
    <xdr:to>
      <xdr:col>32</xdr:col>
      <xdr:colOff>701843</xdr:colOff>
      <xdr:row>201</xdr:row>
      <xdr:rowOff>0</xdr:rowOff>
    </xdr:to>
    <xdr:graphicFrame macro="">
      <xdr:nvGraphicFramePr>
        <xdr:cNvPr id="2" name="Chart 1">
          <a:extLst>
            <a:ext uri="{FF2B5EF4-FFF2-40B4-BE49-F238E27FC236}">
              <a16:creationId xmlns:a16="http://schemas.microsoft.com/office/drawing/2014/main" id="{5788336F-93EA-E367-2385-BDF694C96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163830</xdr:colOff>
      <xdr:row>1</xdr:row>
      <xdr:rowOff>0</xdr:rowOff>
    </xdr:from>
    <xdr:to>
      <xdr:col>22</xdr:col>
      <xdr:colOff>771526</xdr:colOff>
      <xdr:row>5</xdr:row>
      <xdr:rowOff>38101</xdr:rowOff>
    </xdr:to>
    <xdr:graphicFrame macro="">
      <xdr:nvGraphicFramePr>
        <xdr:cNvPr id="3" name="Chart 2">
          <a:extLst>
            <a:ext uri="{FF2B5EF4-FFF2-40B4-BE49-F238E27FC236}">
              <a16:creationId xmlns:a16="http://schemas.microsoft.com/office/drawing/2014/main" id="{3079009F-881B-4C8E-072C-E7E3B0118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821056</xdr:colOff>
      <xdr:row>1</xdr:row>
      <xdr:rowOff>0</xdr:rowOff>
    </xdr:from>
    <xdr:to>
      <xdr:col>31</xdr:col>
      <xdr:colOff>257176</xdr:colOff>
      <xdr:row>5</xdr:row>
      <xdr:rowOff>19050</xdr:rowOff>
    </xdr:to>
    <xdr:graphicFrame macro="">
      <xdr:nvGraphicFramePr>
        <xdr:cNvPr id="4" name="Chart 3">
          <a:extLst>
            <a:ext uri="{FF2B5EF4-FFF2-40B4-BE49-F238E27FC236}">
              <a16:creationId xmlns:a16="http://schemas.microsoft.com/office/drawing/2014/main" id="{C2A2213F-4993-BB5B-418A-F5300C6A2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623887</xdr:colOff>
      <xdr:row>8</xdr:row>
      <xdr:rowOff>123825</xdr:rowOff>
    </xdr:from>
    <xdr:to>
      <xdr:col>14</xdr:col>
      <xdr:colOff>461962</xdr:colOff>
      <xdr:row>23</xdr:row>
      <xdr:rowOff>9525</xdr:rowOff>
    </xdr:to>
    <xdr:graphicFrame macro="">
      <xdr:nvGraphicFramePr>
        <xdr:cNvPr id="5" name="Chart 4">
          <a:extLst>
            <a:ext uri="{FF2B5EF4-FFF2-40B4-BE49-F238E27FC236}">
              <a16:creationId xmlns:a16="http://schemas.microsoft.com/office/drawing/2014/main" id="{AA840930-2B94-1732-C7F6-17ADD3DEC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468630</xdr:colOff>
      <xdr:row>15</xdr:row>
      <xdr:rowOff>85725</xdr:rowOff>
    </xdr:from>
    <xdr:to>
      <xdr:col>16</xdr:col>
      <xdr:colOff>41910</xdr:colOff>
      <xdr:row>29</xdr:row>
      <xdr:rowOff>161925</xdr:rowOff>
    </xdr:to>
    <xdr:graphicFrame macro="">
      <xdr:nvGraphicFramePr>
        <xdr:cNvPr id="3" name="Chart 2">
          <a:extLst>
            <a:ext uri="{FF2B5EF4-FFF2-40B4-BE49-F238E27FC236}">
              <a16:creationId xmlns:a16="http://schemas.microsoft.com/office/drawing/2014/main" id="{A34303F1-B281-DC84-3B0E-C811DA9D3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209550</xdr:colOff>
      <xdr:row>11</xdr:row>
      <xdr:rowOff>133350</xdr:rowOff>
    </xdr:from>
    <xdr:to>
      <xdr:col>16</xdr:col>
      <xdr:colOff>552450</xdr:colOff>
      <xdr:row>26</xdr:row>
      <xdr:rowOff>19050</xdr:rowOff>
    </xdr:to>
    <xdr:graphicFrame macro="">
      <xdr:nvGraphicFramePr>
        <xdr:cNvPr id="2" name="Chart 1">
          <a:extLst>
            <a:ext uri="{FF2B5EF4-FFF2-40B4-BE49-F238E27FC236}">
              <a16:creationId xmlns:a16="http://schemas.microsoft.com/office/drawing/2014/main" id="{48D815EB-33C3-ADF0-36E7-B24B48BF5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bie Orvis" refreshedDate="46027.471506481481" createdVersion="8" refreshedVersion="8" minRefreshableVersion="3" recordCount="288" xr:uid="{BB640B33-191D-4BAB-B6C4-9B1A8002F3E0}">
  <cacheSource type="worksheet">
    <worksheetSource ref="A2:AG290" sheet="Source Data"/>
  </cacheSource>
  <cacheFields count="33">
    <cacheField name="Source.Name" numFmtId="0">
      <sharedItems count="24">
        <s v="Residential_cooling_weekday.csv"/>
        <s v="Residential_cooling_weekend.csv"/>
        <s v="Residential_heating_weekday.csv"/>
        <s v="Residential_heating_weekend.csv"/>
        <s v="Residential_lighting_weekday.csv"/>
        <s v="Residential_lighting_weekend.csv"/>
        <s v="Residential_waterheating_weekday.csv"/>
        <s v="Residential_waterheating_weekend.csv"/>
        <s v="Service_cooling_weekday.csv"/>
        <s v="Service_cooling_weekend.csv"/>
        <s v="Service_heating_weekday.csv"/>
        <s v="Service_heating_weekend.csv"/>
        <s v="Service_waterheating_weekday.csv"/>
        <s v="Service_waterheating_weekend.csv"/>
        <s v="Industry_total_weekday_SSP2.csv"/>
        <s v="Industry_total_weekend_SSP2.csv"/>
        <s v="Residential_total_weekday_SSP2.csv"/>
        <s v="Residential_total_weekend_SSP2.csv"/>
        <s v="Service_total_weekday_SSP2.csv"/>
        <s v="Service_total_weekend_SSP2.csv"/>
        <s v="Total_regional_weekday_SSP2.csv"/>
        <s v="Total_regional_weekend_SSP2.csv"/>
        <s v="Transport_total_weekday.csv"/>
        <s v="Transport_total_weekend.csv"/>
      </sharedItems>
    </cacheField>
    <cacheField name="Year" numFmtId="0">
      <sharedItems containsSemiMixedTypes="0" containsString="0" containsNumber="1" containsInteger="1" minValue="2019" maxValue="2019"/>
    </cacheField>
    <cacheField name="Region" numFmtId="0">
      <sharedItems containsSemiMixedTypes="0" containsString="0" containsNumber="1" containsInteger="1" minValue="3" maxValue="3"/>
    </cacheField>
    <cacheField name="Regions_code.Region Name" numFmtId="0">
      <sharedItems/>
    </cacheField>
    <cacheField name="Month" numFmtId="0">
      <sharedItems containsSemiMixedTypes="0" containsString="0" containsNumber="1" containsInteger="1" minValue="1" maxValue="12" count="12">
        <n v="1"/>
        <n v="2"/>
        <n v="3"/>
        <n v="4"/>
        <n v="5"/>
        <n v="6"/>
        <n v="7"/>
        <n v="8"/>
        <n v="9"/>
        <n v="10"/>
        <n v="11"/>
        <n v="12"/>
      </sharedItems>
    </cacheField>
    <cacheField name="h1" numFmtId="11">
      <sharedItems containsSemiMixedTypes="0" containsString="0" containsNumber="1" containsInteger="1" minValue="0" maxValue="569000000"/>
    </cacheField>
    <cacheField name="h2" numFmtId="11">
      <sharedItems containsSemiMixedTypes="0" containsString="0" containsNumber="1" containsInteger="1" minValue="0" maxValue="540000000"/>
    </cacheField>
    <cacheField name="h3" numFmtId="11">
      <sharedItems containsSemiMixedTypes="0" containsString="0" containsNumber="1" containsInteger="1" minValue="0" maxValue="525000000"/>
    </cacheField>
    <cacheField name="h4" numFmtId="11">
      <sharedItems containsSemiMixedTypes="0" containsString="0" containsNumber="1" containsInteger="1" minValue="0" maxValue="518000000"/>
    </cacheField>
    <cacheField name="h5" numFmtId="11">
      <sharedItems containsSemiMixedTypes="0" containsString="0" containsNumber="1" containsInteger="1" minValue="0" maxValue="523000000"/>
    </cacheField>
    <cacheField name="h6" numFmtId="11">
      <sharedItems containsSemiMixedTypes="0" containsString="0" containsNumber="1" containsInteger="1" minValue="0" maxValue="546000000"/>
    </cacheField>
    <cacheField name="h7" numFmtId="11">
      <sharedItems containsSemiMixedTypes="0" containsString="0" containsNumber="1" containsInteger="1" minValue="0" maxValue="591000000"/>
    </cacheField>
    <cacheField name="h8" numFmtId="11">
      <sharedItems containsSemiMixedTypes="0" containsString="0" containsNumber="1" containsInteger="1" minValue="0" maxValue="613000000"/>
    </cacheField>
    <cacheField name="h9" numFmtId="11">
      <sharedItems containsSemiMixedTypes="0" containsString="0" containsNumber="1" containsInteger="1" minValue="0" maxValue="657000000"/>
    </cacheField>
    <cacheField name="h10" numFmtId="11">
      <sharedItems containsSemiMixedTypes="0" containsString="0" containsNumber="1" containsInteger="1" minValue="0" maxValue="670000000"/>
    </cacheField>
    <cacheField name="h11" numFmtId="11">
      <sharedItems containsSemiMixedTypes="0" containsString="0" containsNumber="1" containsInteger="1" minValue="0" maxValue="667000000"/>
    </cacheField>
    <cacheField name="h12" numFmtId="11">
      <sharedItems containsSemiMixedTypes="0" containsString="0" containsNumber="1" containsInteger="1" minValue="0" maxValue="664000000"/>
    </cacheField>
    <cacheField name="h13" numFmtId="11">
      <sharedItems containsSemiMixedTypes="0" containsString="0" containsNumber="1" containsInteger="1" minValue="0" maxValue="671000000"/>
    </cacheField>
    <cacheField name="h14" numFmtId="11">
      <sharedItems containsSemiMixedTypes="0" containsString="0" containsNumber="1" containsInteger="1" minValue="0" maxValue="682000000"/>
    </cacheField>
    <cacheField name="h15" numFmtId="11">
      <sharedItems containsSemiMixedTypes="0" containsString="0" containsNumber="1" containsInteger="1" minValue="0" maxValue="684000000"/>
    </cacheField>
    <cacheField name="h16" numFmtId="11">
      <sharedItems containsSemiMixedTypes="0" containsString="0" containsNumber="1" containsInteger="1" minValue="0" maxValue="677000000"/>
    </cacheField>
    <cacheField name="h17" numFmtId="11">
      <sharedItems containsSemiMixedTypes="0" containsString="0" containsNumber="1" containsInteger="1" minValue="0" maxValue="676000000"/>
    </cacheField>
    <cacheField name="h18" numFmtId="11">
      <sharedItems containsSemiMixedTypes="0" containsString="0" containsNumber="1" containsInteger="1" minValue="0" maxValue="735000000"/>
    </cacheField>
    <cacheField name="h19" numFmtId="11">
      <sharedItems containsSemiMixedTypes="0" containsString="0" containsNumber="1" containsInteger="1" minValue="0" maxValue="763000000"/>
    </cacheField>
    <cacheField name="h20" numFmtId="11">
      <sharedItems containsSemiMixedTypes="0" containsString="0" containsNumber="1" containsInteger="1" minValue="0" maxValue="762000000"/>
    </cacheField>
    <cacheField name="h21" numFmtId="11">
      <sharedItems containsSemiMixedTypes="0" containsString="0" containsNumber="1" containsInteger="1" minValue="0" maxValue="761000000"/>
    </cacheField>
    <cacheField name="h22" numFmtId="11">
      <sharedItems containsSemiMixedTypes="0" containsString="0" containsNumber="1" containsInteger="1" minValue="0" maxValue="736000000"/>
    </cacheField>
    <cacheField name="h23" numFmtId="11">
      <sharedItems containsSemiMixedTypes="0" containsString="0" containsNumber="1" containsInteger="1" minValue="0" maxValue="660000000"/>
    </cacheField>
    <cacheField name="h24" numFmtId="11">
      <sharedItems containsSemiMixedTypes="0" containsString="0" containsNumber="1" containsInteger="1" minValue="0" maxValue="606000000"/>
    </cacheField>
    <cacheField name="season" numFmtId="0">
      <sharedItems/>
    </cacheField>
    <cacheField name="time of week" numFmtId="0">
      <sharedItems count="2">
        <s v="Weekday"/>
        <s v="Weekend"/>
      </sharedItems>
    </cacheField>
    <cacheField name="sector" numFmtId="0">
      <sharedItems/>
    </cacheField>
    <cacheField name="subsect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x v="0"/>
    <n v="2019"/>
    <n v="3"/>
    <s v="Mexico"/>
    <x v="0"/>
    <n v="297235"/>
    <n v="215977"/>
    <n v="192095"/>
    <n v="216924"/>
    <n v="292622"/>
    <n v="411259"/>
    <n v="521714"/>
    <n v="640741"/>
    <n v="817725"/>
    <n v="1081544"/>
    <n v="1544113"/>
    <n v="2373507"/>
    <n v="3274609"/>
    <n v="3857826"/>
    <n v="4201111"/>
    <n v="4399980"/>
    <n v="4206632"/>
    <n v="3627806"/>
    <n v="2930211"/>
    <n v="2234029"/>
    <n v="1580521"/>
    <n v="1064353"/>
    <n v="677984"/>
    <n v="448604"/>
    <s v="Winter"/>
    <x v="0"/>
    <s v="Residential"/>
    <s v="Cooling"/>
  </r>
  <r>
    <x v="0"/>
    <n v="2019"/>
    <n v="3"/>
    <s v="Mexico"/>
    <x v="1"/>
    <n v="445010"/>
    <n v="346547"/>
    <n v="317629"/>
    <n v="348067"/>
    <n v="438103"/>
    <n v="584946"/>
    <n v="733644"/>
    <n v="841912"/>
    <n v="1058560"/>
    <n v="1395286"/>
    <n v="1996647"/>
    <n v="2978823"/>
    <n v="3873366"/>
    <n v="4412848"/>
    <n v="4756987"/>
    <n v="5033001"/>
    <n v="4975810"/>
    <n v="4553007"/>
    <n v="3788969"/>
    <n v="2882090"/>
    <n v="2046015"/>
    <n v="1398524"/>
    <n v="953393"/>
    <n v="638063"/>
    <s v="Winter"/>
    <x v="0"/>
    <s v="Residential"/>
    <s v="Cooling"/>
  </r>
  <r>
    <x v="0"/>
    <n v="2019"/>
    <n v="3"/>
    <s v="Mexico"/>
    <x v="2"/>
    <n v="973628"/>
    <n v="774974"/>
    <n v="720664"/>
    <n v="778374"/>
    <n v="958517"/>
    <n v="1220127"/>
    <n v="1429568"/>
    <n v="1659914"/>
    <n v="2088819"/>
    <n v="2686019"/>
    <n v="3704179"/>
    <n v="5219125"/>
    <n v="6565219"/>
    <n v="7357147"/>
    <n v="7890942"/>
    <n v="8391072"/>
    <n v="8433820"/>
    <n v="7977214"/>
    <n v="7029294"/>
    <n v="5548218"/>
    <n v="4037329"/>
    <n v="2757331"/>
    <n v="1857769"/>
    <n v="1330923"/>
    <s v="Spring"/>
    <x v="0"/>
    <s v="Residential"/>
    <s v="Cooling"/>
  </r>
  <r>
    <x v="0"/>
    <n v="2019"/>
    <n v="3"/>
    <s v="Mexico"/>
    <x v="3"/>
    <n v="2127434"/>
    <n v="1731629"/>
    <n v="1624547"/>
    <n v="1739224"/>
    <n v="2094415"/>
    <n v="2568006"/>
    <n v="2981361"/>
    <n v="3324563"/>
    <n v="3935264"/>
    <n v="4846495"/>
    <n v="6380863"/>
    <n v="8675352"/>
    <n v="10700000"/>
    <n v="11900000"/>
    <n v="12700000"/>
    <n v="13500000"/>
    <n v="13700000"/>
    <n v="13300000"/>
    <n v="12100000"/>
    <n v="10000000"/>
    <n v="7606189"/>
    <n v="5522527"/>
    <n v="3874374"/>
    <n v="2801197"/>
    <s v="Spring"/>
    <x v="0"/>
    <s v="Residential"/>
    <s v="Cooling"/>
  </r>
  <r>
    <x v="0"/>
    <n v="2019"/>
    <n v="3"/>
    <s v="Mexico"/>
    <x v="4"/>
    <n v="3539755"/>
    <n v="3061268"/>
    <n v="2925658"/>
    <n v="3074695"/>
    <n v="3484815"/>
    <n v="4077843"/>
    <n v="4534234"/>
    <n v="4695486"/>
    <n v="5151005"/>
    <n v="5856330"/>
    <n v="7239026"/>
    <n v="9491340"/>
    <n v="11500000"/>
    <n v="12600000"/>
    <n v="13400000"/>
    <n v="14300000"/>
    <n v="14700000"/>
    <n v="14500000"/>
    <n v="13700000"/>
    <n v="12100000"/>
    <n v="9956007"/>
    <n v="7799806"/>
    <n v="5892380"/>
    <n v="4448138"/>
    <s v="Spring"/>
    <x v="0"/>
    <s v="Residential"/>
    <s v="Cooling"/>
  </r>
  <r>
    <x v="0"/>
    <n v="2019"/>
    <n v="3"/>
    <s v="Mexico"/>
    <x v="5"/>
    <n v="4392643"/>
    <n v="3868408"/>
    <n v="3701412"/>
    <n v="3885375"/>
    <n v="4324465"/>
    <n v="4849092"/>
    <n v="5068487"/>
    <n v="4962979"/>
    <n v="5190879"/>
    <n v="5670306"/>
    <n v="6822479"/>
    <n v="8802688"/>
    <n v="10500000"/>
    <n v="11500000"/>
    <n v="12200000"/>
    <n v="13100000"/>
    <n v="13500000"/>
    <n v="13500000"/>
    <n v="12900000"/>
    <n v="11700000"/>
    <n v="10000000"/>
    <n v="8244146"/>
    <n v="6586658"/>
    <n v="5289422"/>
    <s v="Summer"/>
    <x v="0"/>
    <s v="Residential"/>
    <s v="Cooling"/>
  </r>
  <r>
    <x v="0"/>
    <n v="2019"/>
    <n v="3"/>
    <s v="Mexico"/>
    <x v="6"/>
    <n v="4774775"/>
    <n v="4276473"/>
    <n v="4116400"/>
    <n v="4295230"/>
    <n v="4700666"/>
    <n v="5161769"/>
    <n v="5294096"/>
    <n v="5054550"/>
    <n v="5155255"/>
    <n v="5523447"/>
    <n v="6609618"/>
    <n v="8519837"/>
    <n v="10200000"/>
    <n v="11100000"/>
    <n v="11800000"/>
    <n v="12700000"/>
    <n v="13100000"/>
    <n v="13000000"/>
    <n v="12500000"/>
    <n v="11400000"/>
    <n v="9964223"/>
    <n v="8396257"/>
    <n v="6879846"/>
    <n v="5630492"/>
    <s v="Summer"/>
    <x v="0"/>
    <s v="Residential"/>
    <s v="Cooling"/>
  </r>
  <r>
    <x v="0"/>
    <n v="2019"/>
    <n v="3"/>
    <s v="Mexico"/>
    <x v="7"/>
    <n v="4413787"/>
    <n v="3934235"/>
    <n v="3782551"/>
    <n v="3951491"/>
    <n v="4345281"/>
    <n v="4821944"/>
    <n v="4995566"/>
    <n v="4857231"/>
    <n v="5047920"/>
    <n v="5490485"/>
    <n v="6649056"/>
    <n v="8632058"/>
    <n v="10400000"/>
    <n v="11300000"/>
    <n v="12100000"/>
    <n v="12900000"/>
    <n v="13300000"/>
    <n v="13200000"/>
    <n v="12600000"/>
    <n v="11300000"/>
    <n v="9756763"/>
    <n v="8068485"/>
    <n v="6491894"/>
    <n v="5259808"/>
    <s v="Summer"/>
    <x v="0"/>
    <s v="Residential"/>
    <s v="Cooling"/>
  </r>
  <r>
    <x v="0"/>
    <n v="2019"/>
    <n v="3"/>
    <s v="Mexico"/>
    <x v="8"/>
    <n v="3581765"/>
    <n v="3195126"/>
    <n v="3071571"/>
    <n v="3209140"/>
    <n v="3526173"/>
    <n v="3923516"/>
    <n v="4056470"/>
    <n v="3948261"/>
    <n v="4119243"/>
    <n v="4527900"/>
    <n v="5529613"/>
    <n v="7234027"/>
    <n v="8727007"/>
    <n v="9568934"/>
    <n v="10200000"/>
    <n v="10900000"/>
    <n v="11200000"/>
    <n v="11100000"/>
    <n v="10500000"/>
    <n v="9352791"/>
    <n v="7961789"/>
    <n v="6558570"/>
    <n v="5271510"/>
    <n v="4279797"/>
    <s v="Fall"/>
    <x v="0"/>
    <s v="Residential"/>
    <s v="Cooling"/>
  </r>
  <r>
    <x v="0"/>
    <n v="2019"/>
    <n v="3"/>
    <s v="Mexico"/>
    <x v="9"/>
    <n v="2140364"/>
    <n v="1825491"/>
    <n v="1733188"/>
    <n v="1833498"/>
    <n v="2107143"/>
    <n v="2445803"/>
    <n v="2636924"/>
    <n v="2681117"/>
    <n v="2936138"/>
    <n v="3377885"/>
    <n v="4330062"/>
    <n v="5881621"/>
    <n v="7250151"/>
    <n v="8039681"/>
    <n v="8594724"/>
    <n v="9169525"/>
    <n v="9313698"/>
    <n v="8989812"/>
    <n v="8217012"/>
    <n v="6977331"/>
    <n v="5675049"/>
    <n v="4453681"/>
    <n v="3426765"/>
    <n v="2667898"/>
    <s v="Fall"/>
    <x v="0"/>
    <s v="Residential"/>
    <s v="Cooling"/>
  </r>
  <r>
    <x v="0"/>
    <n v="2019"/>
    <n v="3"/>
    <s v="Mexico"/>
    <x v="10"/>
    <n v="839224"/>
    <n v="700923"/>
    <n v="658545"/>
    <n v="703997"/>
    <n v="826199"/>
    <n v="1008084"/>
    <n v="1171396"/>
    <n v="1275839"/>
    <n v="1493450"/>
    <n v="1857810"/>
    <n v="2545438"/>
    <n v="3777382"/>
    <n v="4912516"/>
    <n v="5594227"/>
    <n v="6028992"/>
    <n v="6380403"/>
    <n v="6310723"/>
    <n v="5773570"/>
    <n v="4830390"/>
    <n v="3837476"/>
    <n v="2886582"/>
    <n v="2119332"/>
    <n v="1522267"/>
    <n v="1099625"/>
    <s v="Winter"/>
    <x v="0"/>
    <s v="Residential"/>
    <s v="Cooling"/>
  </r>
  <r>
    <x v="0"/>
    <n v="2019"/>
    <n v="3"/>
    <s v="Mexico"/>
    <x v="11"/>
    <n v="456666"/>
    <n v="358304"/>
    <n v="328026"/>
    <n v="359876"/>
    <n v="449578"/>
    <n v="574277"/>
    <n v="687779"/>
    <n v="791918"/>
    <n v="966917"/>
    <n v="1239267"/>
    <n v="1741929"/>
    <n v="2683936"/>
    <n v="3660106"/>
    <n v="4269033"/>
    <n v="4635586"/>
    <n v="4868975"/>
    <n v="4701851"/>
    <n v="4102284"/>
    <n v="3305600"/>
    <n v="2559820"/>
    <n v="1868884"/>
    <n v="1315477"/>
    <n v="893791"/>
    <n v="626425"/>
    <s v="Winter"/>
    <x v="0"/>
    <s v="Residential"/>
    <s v="Cooling"/>
  </r>
  <r>
    <x v="1"/>
    <n v="2019"/>
    <n v="3"/>
    <s v="Mexico"/>
    <x v="0"/>
    <n v="127520"/>
    <n v="93551"/>
    <n v="83988"/>
    <n v="94974"/>
    <n v="131019"/>
    <n v="196675"/>
    <n v="293190"/>
    <n v="446011"/>
    <n v="630022"/>
    <n v="840096"/>
    <n v="1132611"/>
    <n v="1610440"/>
    <n v="2134094"/>
    <n v="2460312"/>
    <n v="2560410"/>
    <n v="2447331"/>
    <n v="2159841"/>
    <n v="1766607"/>
    <n v="1364411"/>
    <n v="1003537"/>
    <n v="686772"/>
    <n v="453383"/>
    <n v="287518"/>
    <n v="190940"/>
    <s v="Winter"/>
    <x v="1"/>
    <s v="Residential"/>
    <s v="Cooling"/>
  </r>
  <r>
    <x v="1"/>
    <n v="2019"/>
    <n v="3"/>
    <s v="Mexico"/>
    <x v="1"/>
    <n v="191865"/>
    <n v="150852"/>
    <n v="139563"/>
    <n v="153146"/>
    <n v="197129"/>
    <n v="281122"/>
    <n v="414332"/>
    <n v="588948"/>
    <n v="819617"/>
    <n v="1089168"/>
    <n v="1471804"/>
    <n v="2031169"/>
    <n v="2536821"/>
    <n v="2828222"/>
    <n v="2913563"/>
    <n v="2813300"/>
    <n v="2567427"/>
    <n v="2228134"/>
    <n v="1773024"/>
    <n v="1301066"/>
    <n v="893446"/>
    <n v="598683"/>
    <n v="406316"/>
    <n v="272926"/>
    <s v="Winter"/>
    <x v="1"/>
    <s v="Residential"/>
    <s v="Cooling"/>
  </r>
  <r>
    <x v="1"/>
    <n v="2019"/>
    <n v="3"/>
    <s v="Mexico"/>
    <x v="2"/>
    <n v="421966"/>
    <n v="339106"/>
    <n v="318303"/>
    <n v="344262"/>
    <n v="433542"/>
    <n v="589445"/>
    <n v="811571"/>
    <n v="1167225"/>
    <n v="1625755"/>
    <n v="2107656"/>
    <n v="2744728"/>
    <n v="3577319"/>
    <n v="4322243"/>
    <n v="4739830"/>
    <n v="4858252"/>
    <n v="4714822"/>
    <n v="4374390"/>
    <n v="3924217"/>
    <n v="3306465"/>
    <n v="2517701"/>
    <n v="1772199"/>
    <n v="1186519"/>
    <n v="795870"/>
    <n v="572259"/>
    <s v="Spring"/>
    <x v="1"/>
    <s v="Residential"/>
    <s v="Cooling"/>
  </r>
  <r>
    <x v="1"/>
    <n v="2019"/>
    <n v="3"/>
    <s v="Mexico"/>
    <x v="3"/>
    <n v="928553"/>
    <n v="763079"/>
    <n v="722614"/>
    <n v="774680"/>
    <n v="954028"/>
    <n v="1249397"/>
    <n v="1704522"/>
    <n v="2354344"/>
    <n v="3084568"/>
    <n v="3829875"/>
    <n v="4761603"/>
    <n v="5988436"/>
    <n v="7093853"/>
    <n v="7699730"/>
    <n v="7867029"/>
    <n v="7659105"/>
    <n v="7179439"/>
    <n v="6569144"/>
    <n v="5736114"/>
    <n v="4574979"/>
    <n v="3362418"/>
    <n v="2393259"/>
    <n v="1671546"/>
    <n v="1212969"/>
    <s v="Spring"/>
    <x v="1"/>
    <s v="Residential"/>
    <s v="Cooling"/>
  </r>
  <r>
    <x v="1"/>
    <n v="2019"/>
    <n v="3"/>
    <s v="Mexico"/>
    <x v="4"/>
    <n v="1564533"/>
    <n v="1366084"/>
    <n v="1317829"/>
    <n v="1386853"/>
    <n v="1607456"/>
    <n v="2009075"/>
    <n v="2625144"/>
    <n v="3367263"/>
    <n v="4088592"/>
    <n v="4686445"/>
    <n v="5470350"/>
    <n v="6634604"/>
    <n v="7697332"/>
    <n v="8265018"/>
    <n v="8416006"/>
    <n v="8221412"/>
    <n v="7790198"/>
    <n v="7277971"/>
    <n v="6589913"/>
    <n v="5598196"/>
    <n v="4456880"/>
    <n v="3422921"/>
    <n v="2574358"/>
    <n v="1950497"/>
    <s v="Spring"/>
    <x v="1"/>
    <s v="Residential"/>
    <s v="Cooling"/>
  </r>
  <r>
    <x v="1"/>
    <n v="2019"/>
    <n v="3"/>
    <s v="Mexico"/>
    <x v="5"/>
    <n v="1959913"/>
    <n v="1742639"/>
    <n v="1683070"/>
    <n v="1769133"/>
    <n v="2013683"/>
    <n v="2411712"/>
    <n v="2962284"/>
    <n v="3592843"/>
    <n v="4159315"/>
    <n v="4580614"/>
    <n v="5204468"/>
    <n v="6211579"/>
    <n v="7137625"/>
    <n v="7624938"/>
    <n v="7751135"/>
    <n v="7584708"/>
    <n v="7223739"/>
    <n v="6813925"/>
    <n v="6269616"/>
    <n v="5471775"/>
    <n v="4533975"/>
    <n v="3652230"/>
    <n v="2904977"/>
    <n v="2341394"/>
    <s v="Summer"/>
    <x v="1"/>
    <s v="Residential"/>
    <s v="Cooling"/>
  </r>
  <r>
    <x v="1"/>
    <n v="2019"/>
    <n v="3"/>
    <s v="Mexico"/>
    <x v="6"/>
    <n v="2139300"/>
    <n v="1934501"/>
    <n v="1879578"/>
    <n v="1963912"/>
    <n v="2197992"/>
    <n v="2577932"/>
    <n v="3107049"/>
    <n v="3674398"/>
    <n v="4148003"/>
    <n v="4480592"/>
    <n v="5063122"/>
    <n v="6037066"/>
    <n v="6933445"/>
    <n v="7404594"/>
    <n v="7526549"/>
    <n v="7365527"/>
    <n v="7017097"/>
    <n v="6622489"/>
    <n v="6099342"/>
    <n v="5352293"/>
    <n v="4521643"/>
    <n v="3735133"/>
    <n v="3046941"/>
    <n v="2502767"/>
    <s v="Summer"/>
    <x v="1"/>
    <s v="Residential"/>
    <s v="Cooling"/>
  </r>
  <r>
    <x v="1"/>
    <n v="2019"/>
    <n v="3"/>
    <s v="Mexico"/>
    <x v="7"/>
    <n v="1970787"/>
    <n v="1773589"/>
    <n v="1721222"/>
    <n v="1800553"/>
    <n v="2024855"/>
    <n v="2399962"/>
    <n v="2921799"/>
    <n v="3518859"/>
    <n v="4047724"/>
    <n v="4438593"/>
    <n v="5075881"/>
    <n v="6095628"/>
    <n v="7031518"/>
    <n v="7526094"/>
    <n v="7655696"/>
    <n v="7486385"/>
    <n v="7116351"/>
    <n v="6686730"/>
    <n v="6114713"/>
    <n v="5302124"/>
    <n v="4412331"/>
    <n v="3577023"/>
    <n v="2865275"/>
    <n v="2329987"/>
    <s v="Summer"/>
    <x v="1"/>
    <s v="Residential"/>
    <s v="Cooling"/>
  </r>
  <r>
    <x v="1"/>
    <n v="2019"/>
    <n v="3"/>
    <s v="Mexico"/>
    <x v="8"/>
    <n v="1597218"/>
    <n v="1438532"/>
    <n v="1395891"/>
    <n v="1460402"/>
    <n v="1641038"/>
    <n v="1950278"/>
    <n v="2369478"/>
    <n v="2856655"/>
    <n v="3298789"/>
    <n v="3655697"/>
    <n v="4215849"/>
    <n v="5101794"/>
    <n v="5911643"/>
    <n v="6343074"/>
    <n v="6457152"/>
    <n v="6309607"/>
    <n v="5982965"/>
    <n v="5596522"/>
    <n v="5078666"/>
    <n v="4366915"/>
    <n v="3595934"/>
    <n v="2903873"/>
    <n v="2323639"/>
    <n v="1893414"/>
    <s v="Fall"/>
    <x v="1"/>
    <s v="Residential"/>
    <s v="Cooling"/>
  </r>
  <r>
    <x v="1"/>
    <n v="2019"/>
    <n v="3"/>
    <s v="Mexico"/>
    <x v="9"/>
    <n v="944108"/>
    <n v="812977"/>
    <n v="779119"/>
    <n v="825337"/>
    <n v="970010"/>
    <n v="1202568"/>
    <n v="1523594"/>
    <n v="1918823"/>
    <n v="2325845"/>
    <n v="2697649"/>
    <n v="3265514"/>
    <n v="4103053"/>
    <n v="4857996"/>
    <n v="5271597"/>
    <n v="5385589"/>
    <n v="5243783"/>
    <n v="4916606"/>
    <n v="4500932"/>
    <n v="3933836"/>
    <n v="3222478"/>
    <n v="2535350"/>
    <n v="1950540"/>
    <n v="1494119"/>
    <n v="1167505"/>
    <s v="Fall"/>
    <x v="1"/>
    <s v="Residential"/>
    <s v="Cooling"/>
  </r>
  <r>
    <x v="1"/>
    <n v="2019"/>
    <n v="3"/>
    <s v="Mexico"/>
    <x v="10"/>
    <n v="364647"/>
    <n v="307488"/>
    <n v="291611"/>
    <n v="312163"/>
    <n v="374651"/>
    <n v="488253"/>
    <n v="666708"/>
    <n v="899445"/>
    <n v="1165346"/>
    <n v="1461510"/>
    <n v="1890949"/>
    <n v="2595738"/>
    <n v="3242455"/>
    <n v="3613295"/>
    <n v="3721396"/>
    <n v="3594230"/>
    <n v="3281574"/>
    <n v="2847451"/>
    <n v="2277952"/>
    <n v="1745848"/>
    <n v="1270317"/>
    <n v="914312"/>
    <n v="653810"/>
    <n v="474017"/>
    <s v="Winter"/>
    <x v="1"/>
    <s v="Residential"/>
    <s v="Cooling"/>
  </r>
  <r>
    <x v="1"/>
    <n v="2019"/>
    <n v="3"/>
    <s v="Mexico"/>
    <x v="11"/>
    <n v="196938"/>
    <n v="156008"/>
    <n v="144166"/>
    <n v="158380"/>
    <n v="202341"/>
    <n v="276062"/>
    <n v="388524"/>
    <n v="554111"/>
    <n v="748844"/>
    <n v="967616"/>
    <n v="1284356"/>
    <n v="1830543"/>
    <n v="2397736"/>
    <n v="2736721"/>
    <n v="2839903"/>
    <n v="2722281"/>
    <n v="2426664"/>
    <n v="2008053"/>
    <n v="1547213"/>
    <n v="1155867"/>
    <n v="816297"/>
    <n v="563270"/>
    <n v="381008"/>
    <n v="268013"/>
    <s v="Winter"/>
    <x v="1"/>
    <s v="Residential"/>
    <s v="Cooling"/>
  </r>
  <r>
    <x v="2"/>
    <n v="2019"/>
    <n v="3"/>
    <s v="Mexico"/>
    <x v="0"/>
    <n v="0"/>
    <n v="0"/>
    <n v="0"/>
    <n v="0"/>
    <n v="0"/>
    <n v="0"/>
    <n v="0"/>
    <n v="0"/>
    <n v="0"/>
    <n v="0"/>
    <n v="0"/>
    <n v="0"/>
    <n v="0"/>
    <n v="0"/>
    <n v="0"/>
    <n v="0"/>
    <n v="0"/>
    <n v="0"/>
    <n v="0"/>
    <n v="0"/>
    <n v="0"/>
    <n v="0"/>
    <n v="0"/>
    <n v="0"/>
    <s v="Winter"/>
    <x v="0"/>
    <s v="Residential"/>
    <s v="Heating"/>
  </r>
  <r>
    <x v="2"/>
    <n v="2019"/>
    <n v="3"/>
    <s v="Mexico"/>
    <x v="1"/>
    <n v="0"/>
    <n v="0"/>
    <n v="0"/>
    <n v="0"/>
    <n v="0"/>
    <n v="0"/>
    <n v="0"/>
    <n v="0"/>
    <n v="0"/>
    <n v="0"/>
    <n v="0"/>
    <n v="0"/>
    <n v="0"/>
    <n v="0"/>
    <n v="0"/>
    <n v="0"/>
    <n v="0"/>
    <n v="0"/>
    <n v="0"/>
    <n v="0"/>
    <n v="0"/>
    <n v="0"/>
    <n v="0"/>
    <n v="0"/>
    <s v="Winter"/>
    <x v="0"/>
    <s v="Residential"/>
    <s v="Heating"/>
  </r>
  <r>
    <x v="2"/>
    <n v="2019"/>
    <n v="3"/>
    <s v="Mexico"/>
    <x v="2"/>
    <n v="0"/>
    <n v="0"/>
    <n v="0"/>
    <n v="0"/>
    <n v="0"/>
    <n v="0"/>
    <n v="0"/>
    <n v="0"/>
    <n v="0"/>
    <n v="0"/>
    <n v="0"/>
    <n v="0"/>
    <n v="0"/>
    <n v="0"/>
    <n v="0"/>
    <n v="0"/>
    <n v="0"/>
    <n v="0"/>
    <n v="0"/>
    <n v="0"/>
    <n v="0"/>
    <n v="0"/>
    <n v="0"/>
    <n v="0"/>
    <s v="Spring"/>
    <x v="0"/>
    <s v="Residential"/>
    <s v="Heating"/>
  </r>
  <r>
    <x v="2"/>
    <n v="2019"/>
    <n v="3"/>
    <s v="Mexico"/>
    <x v="3"/>
    <n v="0"/>
    <n v="0"/>
    <n v="0"/>
    <n v="0"/>
    <n v="0"/>
    <n v="0"/>
    <n v="0"/>
    <n v="0"/>
    <n v="0"/>
    <n v="0"/>
    <n v="0"/>
    <n v="0"/>
    <n v="0"/>
    <n v="0"/>
    <n v="0"/>
    <n v="0"/>
    <n v="0"/>
    <n v="0"/>
    <n v="0"/>
    <n v="0"/>
    <n v="0"/>
    <n v="0"/>
    <n v="0"/>
    <n v="0"/>
    <s v="Spring"/>
    <x v="0"/>
    <s v="Residential"/>
    <s v="Heating"/>
  </r>
  <r>
    <x v="2"/>
    <n v="2019"/>
    <n v="3"/>
    <s v="Mexico"/>
    <x v="4"/>
    <n v="0"/>
    <n v="0"/>
    <n v="0"/>
    <n v="0"/>
    <n v="0"/>
    <n v="0"/>
    <n v="0"/>
    <n v="0"/>
    <n v="0"/>
    <n v="0"/>
    <n v="0"/>
    <n v="0"/>
    <n v="0"/>
    <n v="0"/>
    <n v="0"/>
    <n v="0"/>
    <n v="0"/>
    <n v="0"/>
    <n v="0"/>
    <n v="0"/>
    <n v="0"/>
    <n v="0"/>
    <n v="0"/>
    <n v="0"/>
    <s v="Spring"/>
    <x v="0"/>
    <s v="Residential"/>
    <s v="Heating"/>
  </r>
  <r>
    <x v="2"/>
    <n v="2019"/>
    <n v="3"/>
    <s v="Mexico"/>
    <x v="5"/>
    <n v="0"/>
    <n v="0"/>
    <n v="0"/>
    <n v="0"/>
    <n v="0"/>
    <n v="0"/>
    <n v="0"/>
    <n v="0"/>
    <n v="0"/>
    <n v="0"/>
    <n v="0"/>
    <n v="0"/>
    <n v="0"/>
    <n v="0"/>
    <n v="0"/>
    <n v="0"/>
    <n v="0"/>
    <n v="0"/>
    <n v="0"/>
    <n v="0"/>
    <n v="0"/>
    <n v="0"/>
    <n v="0"/>
    <n v="0"/>
    <s v="Summer"/>
    <x v="0"/>
    <s v="Residential"/>
    <s v="Heating"/>
  </r>
  <r>
    <x v="2"/>
    <n v="2019"/>
    <n v="3"/>
    <s v="Mexico"/>
    <x v="6"/>
    <n v="0"/>
    <n v="0"/>
    <n v="0"/>
    <n v="0"/>
    <n v="0"/>
    <n v="0"/>
    <n v="0"/>
    <n v="0"/>
    <n v="0"/>
    <n v="0"/>
    <n v="0"/>
    <n v="0"/>
    <n v="0"/>
    <n v="0"/>
    <n v="0"/>
    <n v="0"/>
    <n v="0"/>
    <n v="0"/>
    <n v="0"/>
    <n v="0"/>
    <n v="0"/>
    <n v="0"/>
    <n v="0"/>
    <n v="0"/>
    <s v="Summer"/>
    <x v="0"/>
    <s v="Residential"/>
    <s v="Heating"/>
  </r>
  <r>
    <x v="2"/>
    <n v="2019"/>
    <n v="3"/>
    <s v="Mexico"/>
    <x v="7"/>
    <n v="0"/>
    <n v="0"/>
    <n v="0"/>
    <n v="0"/>
    <n v="0"/>
    <n v="0"/>
    <n v="0"/>
    <n v="0"/>
    <n v="0"/>
    <n v="0"/>
    <n v="0"/>
    <n v="0"/>
    <n v="0"/>
    <n v="0"/>
    <n v="0"/>
    <n v="0"/>
    <n v="0"/>
    <n v="0"/>
    <n v="0"/>
    <n v="0"/>
    <n v="0"/>
    <n v="0"/>
    <n v="0"/>
    <n v="0"/>
    <s v="Summer"/>
    <x v="0"/>
    <s v="Residential"/>
    <s v="Heating"/>
  </r>
  <r>
    <x v="2"/>
    <n v="2019"/>
    <n v="3"/>
    <s v="Mexico"/>
    <x v="8"/>
    <n v="0"/>
    <n v="0"/>
    <n v="0"/>
    <n v="0"/>
    <n v="0"/>
    <n v="0"/>
    <n v="0"/>
    <n v="0"/>
    <n v="0"/>
    <n v="0"/>
    <n v="0"/>
    <n v="0"/>
    <n v="0"/>
    <n v="0"/>
    <n v="0"/>
    <n v="0"/>
    <n v="0"/>
    <n v="0"/>
    <n v="0"/>
    <n v="0"/>
    <n v="0"/>
    <n v="0"/>
    <n v="0"/>
    <n v="0"/>
    <s v="Fall"/>
    <x v="0"/>
    <s v="Residential"/>
    <s v="Heating"/>
  </r>
  <r>
    <x v="2"/>
    <n v="2019"/>
    <n v="3"/>
    <s v="Mexico"/>
    <x v="9"/>
    <n v="0"/>
    <n v="0"/>
    <n v="0"/>
    <n v="0"/>
    <n v="0"/>
    <n v="0"/>
    <n v="0"/>
    <n v="0"/>
    <n v="0"/>
    <n v="0"/>
    <n v="0"/>
    <n v="0"/>
    <n v="0"/>
    <n v="0"/>
    <n v="0"/>
    <n v="0"/>
    <n v="0"/>
    <n v="0"/>
    <n v="0"/>
    <n v="0"/>
    <n v="0"/>
    <n v="0"/>
    <n v="0"/>
    <n v="0"/>
    <s v="Fall"/>
    <x v="0"/>
    <s v="Residential"/>
    <s v="Heating"/>
  </r>
  <r>
    <x v="2"/>
    <n v="2019"/>
    <n v="3"/>
    <s v="Mexico"/>
    <x v="10"/>
    <n v="0"/>
    <n v="0"/>
    <n v="0"/>
    <n v="0"/>
    <n v="0"/>
    <n v="0"/>
    <n v="0"/>
    <n v="0"/>
    <n v="0"/>
    <n v="0"/>
    <n v="0"/>
    <n v="0"/>
    <n v="0"/>
    <n v="0"/>
    <n v="0"/>
    <n v="0"/>
    <n v="0"/>
    <n v="0"/>
    <n v="0"/>
    <n v="0"/>
    <n v="0"/>
    <n v="0"/>
    <n v="0"/>
    <n v="0"/>
    <s v="Winter"/>
    <x v="0"/>
    <s v="Residential"/>
    <s v="Heating"/>
  </r>
  <r>
    <x v="2"/>
    <n v="2019"/>
    <n v="3"/>
    <s v="Mexico"/>
    <x v="11"/>
    <n v="0"/>
    <n v="0"/>
    <n v="0"/>
    <n v="0"/>
    <n v="0"/>
    <n v="0"/>
    <n v="0"/>
    <n v="0"/>
    <n v="0"/>
    <n v="0"/>
    <n v="0"/>
    <n v="0"/>
    <n v="0"/>
    <n v="0"/>
    <n v="0"/>
    <n v="0"/>
    <n v="0"/>
    <n v="0"/>
    <n v="0"/>
    <n v="0"/>
    <n v="0"/>
    <n v="0"/>
    <n v="0"/>
    <n v="0"/>
    <s v="Winter"/>
    <x v="0"/>
    <s v="Residential"/>
    <s v="Heating"/>
  </r>
  <r>
    <x v="3"/>
    <n v="2019"/>
    <n v="3"/>
    <s v="Mexico"/>
    <x v="0"/>
    <n v="0"/>
    <n v="0"/>
    <n v="0"/>
    <n v="0"/>
    <n v="0"/>
    <n v="0"/>
    <n v="0"/>
    <n v="0"/>
    <n v="0"/>
    <n v="0"/>
    <n v="0"/>
    <n v="0"/>
    <n v="0"/>
    <n v="0"/>
    <n v="0"/>
    <n v="0"/>
    <n v="0"/>
    <n v="0"/>
    <n v="0"/>
    <n v="0"/>
    <n v="0"/>
    <n v="0"/>
    <n v="0"/>
    <n v="0"/>
    <s v="Winter"/>
    <x v="1"/>
    <s v="Residential"/>
    <s v="Heating"/>
  </r>
  <r>
    <x v="3"/>
    <n v="2019"/>
    <n v="3"/>
    <s v="Mexico"/>
    <x v="1"/>
    <n v="0"/>
    <n v="0"/>
    <n v="0"/>
    <n v="0"/>
    <n v="0"/>
    <n v="0"/>
    <n v="0"/>
    <n v="0"/>
    <n v="0"/>
    <n v="0"/>
    <n v="0"/>
    <n v="0"/>
    <n v="0"/>
    <n v="0"/>
    <n v="0"/>
    <n v="0"/>
    <n v="0"/>
    <n v="0"/>
    <n v="0"/>
    <n v="0"/>
    <n v="0"/>
    <n v="0"/>
    <n v="0"/>
    <n v="0"/>
    <s v="Winter"/>
    <x v="1"/>
    <s v="Residential"/>
    <s v="Heating"/>
  </r>
  <r>
    <x v="3"/>
    <n v="2019"/>
    <n v="3"/>
    <s v="Mexico"/>
    <x v="2"/>
    <n v="0"/>
    <n v="0"/>
    <n v="0"/>
    <n v="0"/>
    <n v="0"/>
    <n v="0"/>
    <n v="0"/>
    <n v="0"/>
    <n v="0"/>
    <n v="0"/>
    <n v="0"/>
    <n v="0"/>
    <n v="0"/>
    <n v="0"/>
    <n v="0"/>
    <n v="0"/>
    <n v="0"/>
    <n v="0"/>
    <n v="0"/>
    <n v="0"/>
    <n v="0"/>
    <n v="0"/>
    <n v="0"/>
    <n v="0"/>
    <s v="Spring"/>
    <x v="1"/>
    <s v="Residential"/>
    <s v="Heating"/>
  </r>
  <r>
    <x v="3"/>
    <n v="2019"/>
    <n v="3"/>
    <s v="Mexico"/>
    <x v="3"/>
    <n v="0"/>
    <n v="0"/>
    <n v="0"/>
    <n v="0"/>
    <n v="0"/>
    <n v="0"/>
    <n v="0"/>
    <n v="0"/>
    <n v="0"/>
    <n v="0"/>
    <n v="0"/>
    <n v="0"/>
    <n v="0"/>
    <n v="0"/>
    <n v="0"/>
    <n v="0"/>
    <n v="0"/>
    <n v="0"/>
    <n v="0"/>
    <n v="0"/>
    <n v="0"/>
    <n v="0"/>
    <n v="0"/>
    <n v="0"/>
    <s v="Spring"/>
    <x v="1"/>
    <s v="Residential"/>
    <s v="Heating"/>
  </r>
  <r>
    <x v="3"/>
    <n v="2019"/>
    <n v="3"/>
    <s v="Mexico"/>
    <x v="4"/>
    <n v="0"/>
    <n v="0"/>
    <n v="0"/>
    <n v="0"/>
    <n v="0"/>
    <n v="0"/>
    <n v="0"/>
    <n v="0"/>
    <n v="0"/>
    <n v="0"/>
    <n v="0"/>
    <n v="0"/>
    <n v="0"/>
    <n v="0"/>
    <n v="0"/>
    <n v="0"/>
    <n v="0"/>
    <n v="0"/>
    <n v="0"/>
    <n v="0"/>
    <n v="0"/>
    <n v="0"/>
    <n v="0"/>
    <n v="0"/>
    <s v="Spring"/>
    <x v="1"/>
    <s v="Residential"/>
    <s v="Heating"/>
  </r>
  <r>
    <x v="3"/>
    <n v="2019"/>
    <n v="3"/>
    <s v="Mexico"/>
    <x v="5"/>
    <n v="0"/>
    <n v="0"/>
    <n v="0"/>
    <n v="0"/>
    <n v="0"/>
    <n v="0"/>
    <n v="0"/>
    <n v="0"/>
    <n v="0"/>
    <n v="0"/>
    <n v="0"/>
    <n v="0"/>
    <n v="0"/>
    <n v="0"/>
    <n v="0"/>
    <n v="0"/>
    <n v="0"/>
    <n v="0"/>
    <n v="0"/>
    <n v="0"/>
    <n v="0"/>
    <n v="0"/>
    <n v="0"/>
    <n v="0"/>
    <s v="Summer"/>
    <x v="1"/>
    <s v="Residential"/>
    <s v="Heating"/>
  </r>
  <r>
    <x v="3"/>
    <n v="2019"/>
    <n v="3"/>
    <s v="Mexico"/>
    <x v="6"/>
    <n v="0"/>
    <n v="0"/>
    <n v="0"/>
    <n v="0"/>
    <n v="0"/>
    <n v="0"/>
    <n v="0"/>
    <n v="0"/>
    <n v="0"/>
    <n v="0"/>
    <n v="0"/>
    <n v="0"/>
    <n v="0"/>
    <n v="0"/>
    <n v="0"/>
    <n v="0"/>
    <n v="0"/>
    <n v="0"/>
    <n v="0"/>
    <n v="0"/>
    <n v="0"/>
    <n v="0"/>
    <n v="0"/>
    <n v="0"/>
    <s v="Summer"/>
    <x v="1"/>
    <s v="Residential"/>
    <s v="Heating"/>
  </r>
  <r>
    <x v="3"/>
    <n v="2019"/>
    <n v="3"/>
    <s v="Mexico"/>
    <x v="7"/>
    <n v="0"/>
    <n v="0"/>
    <n v="0"/>
    <n v="0"/>
    <n v="0"/>
    <n v="0"/>
    <n v="0"/>
    <n v="0"/>
    <n v="0"/>
    <n v="0"/>
    <n v="0"/>
    <n v="0"/>
    <n v="0"/>
    <n v="0"/>
    <n v="0"/>
    <n v="0"/>
    <n v="0"/>
    <n v="0"/>
    <n v="0"/>
    <n v="0"/>
    <n v="0"/>
    <n v="0"/>
    <n v="0"/>
    <n v="0"/>
    <s v="Summer"/>
    <x v="1"/>
    <s v="Residential"/>
    <s v="Heating"/>
  </r>
  <r>
    <x v="3"/>
    <n v="2019"/>
    <n v="3"/>
    <s v="Mexico"/>
    <x v="8"/>
    <n v="0"/>
    <n v="0"/>
    <n v="0"/>
    <n v="0"/>
    <n v="0"/>
    <n v="0"/>
    <n v="0"/>
    <n v="0"/>
    <n v="0"/>
    <n v="0"/>
    <n v="0"/>
    <n v="0"/>
    <n v="0"/>
    <n v="0"/>
    <n v="0"/>
    <n v="0"/>
    <n v="0"/>
    <n v="0"/>
    <n v="0"/>
    <n v="0"/>
    <n v="0"/>
    <n v="0"/>
    <n v="0"/>
    <n v="0"/>
    <s v="Fall"/>
    <x v="1"/>
    <s v="Residential"/>
    <s v="Heating"/>
  </r>
  <r>
    <x v="3"/>
    <n v="2019"/>
    <n v="3"/>
    <s v="Mexico"/>
    <x v="9"/>
    <n v="0"/>
    <n v="0"/>
    <n v="0"/>
    <n v="0"/>
    <n v="0"/>
    <n v="0"/>
    <n v="0"/>
    <n v="0"/>
    <n v="0"/>
    <n v="0"/>
    <n v="0"/>
    <n v="0"/>
    <n v="0"/>
    <n v="0"/>
    <n v="0"/>
    <n v="0"/>
    <n v="0"/>
    <n v="0"/>
    <n v="0"/>
    <n v="0"/>
    <n v="0"/>
    <n v="0"/>
    <n v="0"/>
    <n v="0"/>
    <s v="Fall"/>
    <x v="1"/>
    <s v="Residential"/>
    <s v="Heating"/>
  </r>
  <r>
    <x v="3"/>
    <n v="2019"/>
    <n v="3"/>
    <s v="Mexico"/>
    <x v="10"/>
    <n v="0"/>
    <n v="0"/>
    <n v="0"/>
    <n v="0"/>
    <n v="0"/>
    <n v="0"/>
    <n v="0"/>
    <n v="0"/>
    <n v="0"/>
    <n v="0"/>
    <n v="0"/>
    <n v="0"/>
    <n v="0"/>
    <n v="0"/>
    <n v="0"/>
    <n v="0"/>
    <n v="0"/>
    <n v="0"/>
    <n v="0"/>
    <n v="0"/>
    <n v="0"/>
    <n v="0"/>
    <n v="0"/>
    <n v="0"/>
    <s v="Winter"/>
    <x v="1"/>
    <s v="Residential"/>
    <s v="Heating"/>
  </r>
  <r>
    <x v="3"/>
    <n v="2019"/>
    <n v="3"/>
    <s v="Mexico"/>
    <x v="11"/>
    <n v="0"/>
    <n v="0"/>
    <n v="0"/>
    <n v="0"/>
    <n v="0"/>
    <n v="0"/>
    <n v="0"/>
    <n v="0"/>
    <n v="0"/>
    <n v="0"/>
    <n v="0"/>
    <n v="0"/>
    <n v="0"/>
    <n v="0"/>
    <n v="0"/>
    <n v="0"/>
    <n v="0"/>
    <n v="0"/>
    <n v="0"/>
    <n v="0"/>
    <n v="0"/>
    <n v="0"/>
    <n v="0"/>
    <n v="0"/>
    <s v="Winter"/>
    <x v="1"/>
    <s v="Residential"/>
    <s v="Heating"/>
  </r>
  <r>
    <x v="4"/>
    <n v="2019"/>
    <n v="3"/>
    <s v="Mexico"/>
    <x v="0"/>
    <n v="18200000"/>
    <n v="16800000"/>
    <n v="16600000"/>
    <n v="17000000"/>
    <n v="21800000"/>
    <n v="37600000"/>
    <n v="54900000"/>
    <n v="24300000"/>
    <n v="16700000"/>
    <n v="16000000"/>
    <n v="16300000"/>
    <n v="17900000"/>
    <n v="18800000"/>
    <n v="19100000"/>
    <n v="19600000"/>
    <n v="21200000"/>
    <n v="33000000"/>
    <n v="84000000"/>
    <n v="92000000"/>
    <n v="99000000"/>
    <n v="101000000"/>
    <n v="82300000"/>
    <n v="48900000"/>
    <n v="25700000"/>
    <s v="Winter"/>
    <x v="0"/>
    <s v="Residential"/>
    <s v="Lighting"/>
  </r>
  <r>
    <x v="4"/>
    <n v="2019"/>
    <n v="3"/>
    <s v="Mexico"/>
    <x v="1"/>
    <n v="17700000"/>
    <n v="16300000"/>
    <n v="16100000"/>
    <n v="16500000"/>
    <n v="21200000"/>
    <n v="36400000"/>
    <n v="53200000"/>
    <n v="20200000"/>
    <n v="16200000"/>
    <n v="15600000"/>
    <n v="15800000"/>
    <n v="17300000"/>
    <n v="18300000"/>
    <n v="18500000"/>
    <n v="19000000"/>
    <n v="20500000"/>
    <n v="27300000"/>
    <n v="81500000"/>
    <n v="89200000"/>
    <n v="96000000"/>
    <n v="97500000"/>
    <n v="79800000"/>
    <n v="47400000"/>
    <n v="24900000"/>
    <s v="Winter"/>
    <x v="0"/>
    <s v="Residential"/>
    <s v="Lighting"/>
  </r>
  <r>
    <x v="4"/>
    <n v="2019"/>
    <n v="3"/>
    <s v="Mexico"/>
    <x v="2"/>
    <n v="17200000"/>
    <n v="15800000"/>
    <n v="15700000"/>
    <n v="16000000"/>
    <n v="20600000"/>
    <n v="35500000"/>
    <n v="47000000"/>
    <n v="16700000"/>
    <n v="15700000"/>
    <n v="15100000"/>
    <n v="15400000"/>
    <n v="16900000"/>
    <n v="17800000"/>
    <n v="18000000"/>
    <n v="18500000"/>
    <n v="20000000"/>
    <n v="22700000"/>
    <n v="71900000"/>
    <n v="86800000"/>
    <n v="93400000"/>
    <n v="94900000"/>
    <n v="77700000"/>
    <n v="46100000"/>
    <n v="24300000"/>
    <s v="Spring"/>
    <x v="0"/>
    <s v="Residential"/>
    <s v="Lighting"/>
  </r>
  <r>
    <x v="4"/>
    <n v="2019"/>
    <n v="3"/>
    <s v="Mexico"/>
    <x v="3"/>
    <n v="17200000"/>
    <n v="15900000"/>
    <n v="15700000"/>
    <n v="16100000"/>
    <n v="20700000"/>
    <n v="35500000"/>
    <n v="31300000"/>
    <n v="16100000"/>
    <n v="15800000"/>
    <n v="15200000"/>
    <n v="15400000"/>
    <n v="16900000"/>
    <n v="17800000"/>
    <n v="18100000"/>
    <n v="18500000"/>
    <n v="20000000"/>
    <n v="21800000"/>
    <n v="47800000"/>
    <n v="87000000"/>
    <n v="93600000"/>
    <n v="95100000"/>
    <n v="77800000"/>
    <n v="46300000"/>
    <n v="24300000"/>
    <s v="Spring"/>
    <x v="0"/>
    <s v="Residential"/>
    <s v="Lighting"/>
  </r>
  <r>
    <x v="4"/>
    <n v="2019"/>
    <n v="3"/>
    <s v="Mexico"/>
    <x v="4"/>
    <n v="16900000"/>
    <n v="15600000"/>
    <n v="15400000"/>
    <n v="15800000"/>
    <n v="20300000"/>
    <n v="34900000"/>
    <n v="24300000"/>
    <n v="15800000"/>
    <n v="15500000"/>
    <n v="14900000"/>
    <n v="15100000"/>
    <n v="16600000"/>
    <n v="17500000"/>
    <n v="17700000"/>
    <n v="18200000"/>
    <n v="19700000"/>
    <n v="21400000"/>
    <n v="37200000"/>
    <n v="85300000"/>
    <n v="91800000"/>
    <n v="93300000"/>
    <n v="76400000"/>
    <n v="45400000"/>
    <n v="23900000"/>
    <s v="Spring"/>
    <x v="0"/>
    <s v="Residential"/>
    <s v="Lighting"/>
  </r>
  <r>
    <x v="4"/>
    <n v="2019"/>
    <n v="3"/>
    <s v="Mexico"/>
    <x v="5"/>
    <n v="16700000"/>
    <n v="15400000"/>
    <n v="15200000"/>
    <n v="15600000"/>
    <n v="20000000"/>
    <n v="34400000"/>
    <n v="21800000"/>
    <n v="15600000"/>
    <n v="15300000"/>
    <n v="14700000"/>
    <n v="14900000"/>
    <n v="16400000"/>
    <n v="17200000"/>
    <n v="17500000"/>
    <n v="17900000"/>
    <n v="19400000"/>
    <n v="21100000"/>
    <n v="33300000"/>
    <n v="84200000"/>
    <n v="90600000"/>
    <n v="92100000"/>
    <n v="75400000"/>
    <n v="44800000"/>
    <n v="23600000"/>
    <s v="Summer"/>
    <x v="0"/>
    <s v="Residential"/>
    <s v="Lighting"/>
  </r>
  <r>
    <x v="4"/>
    <n v="2019"/>
    <n v="3"/>
    <s v="Mexico"/>
    <x v="6"/>
    <n v="16700000"/>
    <n v="15400000"/>
    <n v="15300000"/>
    <n v="15600000"/>
    <n v="20100000"/>
    <n v="34600000"/>
    <n v="22500000"/>
    <n v="15700000"/>
    <n v="15300000"/>
    <n v="14800000"/>
    <n v="15000000"/>
    <n v="16400000"/>
    <n v="17300000"/>
    <n v="17600000"/>
    <n v="18000000"/>
    <n v="19500000"/>
    <n v="21200000"/>
    <n v="34400000"/>
    <n v="84600000"/>
    <n v="91000000"/>
    <n v="92500000"/>
    <n v="75700000"/>
    <n v="45000000"/>
    <n v="23700000"/>
    <s v="Summer"/>
    <x v="0"/>
    <s v="Residential"/>
    <s v="Lighting"/>
  </r>
  <r>
    <x v="4"/>
    <n v="2019"/>
    <n v="3"/>
    <s v="Mexico"/>
    <x v="7"/>
    <n v="17000000"/>
    <n v="15700000"/>
    <n v="15600000"/>
    <n v="15900000"/>
    <n v="20500000"/>
    <n v="35200000"/>
    <n v="26800000"/>
    <n v="15900000"/>
    <n v="15600000"/>
    <n v="15000000"/>
    <n v="15300000"/>
    <n v="16700000"/>
    <n v="17600000"/>
    <n v="17900000"/>
    <n v="18300000"/>
    <n v="19800000"/>
    <n v="21600000"/>
    <n v="41000000"/>
    <n v="86100000"/>
    <n v="92700000"/>
    <n v="94100000"/>
    <n v="77100000"/>
    <n v="45800000"/>
    <n v="24100000"/>
    <s v="Summer"/>
    <x v="0"/>
    <s v="Residential"/>
    <s v="Lighting"/>
  </r>
  <r>
    <x v="4"/>
    <n v="2019"/>
    <n v="3"/>
    <s v="Mexico"/>
    <x v="8"/>
    <n v="17300000"/>
    <n v="15900000"/>
    <n v="15800000"/>
    <n v="16100000"/>
    <n v="20800000"/>
    <n v="35700000"/>
    <n v="36600000"/>
    <n v="16200000"/>
    <n v="15800000"/>
    <n v="15200000"/>
    <n v="15500000"/>
    <n v="17000000"/>
    <n v="17900000"/>
    <n v="18100000"/>
    <n v="18600000"/>
    <n v="20100000"/>
    <n v="21900000"/>
    <n v="56000000"/>
    <n v="87400000"/>
    <n v="94000000"/>
    <n v="95500000"/>
    <n v="78200000"/>
    <n v="46500000"/>
    <n v="24400000"/>
    <s v="Fall"/>
    <x v="0"/>
    <s v="Residential"/>
    <s v="Lighting"/>
  </r>
  <r>
    <x v="4"/>
    <n v="2019"/>
    <n v="3"/>
    <s v="Mexico"/>
    <x v="9"/>
    <n v="17300000"/>
    <n v="15900000"/>
    <n v="15700000"/>
    <n v="16100000"/>
    <n v="20700000"/>
    <n v="35600000"/>
    <n v="52000000"/>
    <n v="17900000"/>
    <n v="15800000"/>
    <n v="15200000"/>
    <n v="15400000"/>
    <n v="16900000"/>
    <n v="17800000"/>
    <n v="18100000"/>
    <n v="18600000"/>
    <n v="20100000"/>
    <n v="24300000"/>
    <n v="79600000"/>
    <n v="87100000"/>
    <n v="93800000"/>
    <n v="95300000"/>
    <n v="78000000"/>
    <n v="46300000"/>
    <n v="24400000"/>
    <s v="Fall"/>
    <x v="0"/>
    <s v="Residential"/>
    <s v="Lighting"/>
  </r>
  <r>
    <x v="4"/>
    <n v="2019"/>
    <n v="3"/>
    <s v="Mexico"/>
    <x v="10"/>
    <n v="17900000"/>
    <n v="16500000"/>
    <n v="16400000"/>
    <n v="16700000"/>
    <n v="21500000"/>
    <n v="37000000"/>
    <n v="54000000"/>
    <n v="22000000"/>
    <n v="16400000"/>
    <n v="15800000"/>
    <n v="16000000"/>
    <n v="17600000"/>
    <n v="18500000"/>
    <n v="18800000"/>
    <n v="19300000"/>
    <n v="20900000"/>
    <n v="29800000"/>
    <n v="82700000"/>
    <n v="90500000"/>
    <n v="97500000"/>
    <n v="99000000"/>
    <n v="81000000"/>
    <n v="48200000"/>
    <n v="25300000"/>
    <s v="Winter"/>
    <x v="0"/>
    <s v="Residential"/>
    <s v="Lighting"/>
  </r>
  <r>
    <x v="4"/>
    <n v="2019"/>
    <n v="3"/>
    <s v="Mexico"/>
    <x v="11"/>
    <n v="18300000"/>
    <n v="16900000"/>
    <n v="16700000"/>
    <n v="17100000"/>
    <n v="22000000"/>
    <n v="37800000"/>
    <n v="55300000"/>
    <n v="25500000"/>
    <n v="16800000"/>
    <n v="16100000"/>
    <n v="16400000"/>
    <n v="18000000"/>
    <n v="19000000"/>
    <n v="19200000"/>
    <n v="19700000"/>
    <n v="21300000"/>
    <n v="34600000"/>
    <n v="84500000"/>
    <n v="92600000"/>
    <n v="99600000"/>
    <n v="101000000"/>
    <n v="82900000"/>
    <n v="49200000"/>
    <n v="25900000"/>
    <s v="Winter"/>
    <x v="0"/>
    <s v="Residential"/>
    <s v="Lighting"/>
  </r>
  <r>
    <x v="5"/>
    <n v="2019"/>
    <n v="3"/>
    <s v="Mexico"/>
    <x v="0"/>
    <n v="10800000"/>
    <n v="9359413"/>
    <n v="9039509"/>
    <n v="9031880"/>
    <n v="9506920"/>
    <n v="12300000"/>
    <n v="21300000"/>
    <n v="14100000"/>
    <n v="12000000"/>
    <n v="12400000"/>
    <n v="12500000"/>
    <n v="13300000"/>
    <n v="13700000"/>
    <n v="13700000"/>
    <n v="13600000"/>
    <n v="13600000"/>
    <n v="20000000"/>
    <n v="48900000"/>
    <n v="51700000"/>
    <n v="54100000"/>
    <n v="53800000"/>
    <n v="44500000"/>
    <n v="28700000"/>
    <n v="16100000"/>
    <s v="Winter"/>
    <x v="1"/>
    <s v="Residential"/>
    <s v="Lighting"/>
  </r>
  <r>
    <x v="5"/>
    <n v="2019"/>
    <n v="3"/>
    <s v="Mexico"/>
    <x v="1"/>
    <n v="10500000"/>
    <n v="9081323"/>
    <n v="8770925"/>
    <n v="8763522"/>
    <n v="9224447"/>
    <n v="12000000"/>
    <n v="20600000"/>
    <n v="11700000"/>
    <n v="11600000"/>
    <n v="12100000"/>
    <n v="12100000"/>
    <n v="12900000"/>
    <n v="13300000"/>
    <n v="13300000"/>
    <n v="13200000"/>
    <n v="13200000"/>
    <n v="16600000"/>
    <n v="47500000"/>
    <n v="50100000"/>
    <n v="52500000"/>
    <n v="52200000"/>
    <n v="43200000"/>
    <n v="27900000"/>
    <n v="15600000"/>
    <s v="Winter"/>
    <x v="1"/>
    <s v="Residential"/>
    <s v="Lighting"/>
  </r>
  <r>
    <x v="5"/>
    <n v="2019"/>
    <n v="3"/>
    <s v="Mexico"/>
    <x v="2"/>
    <n v="10200000"/>
    <n v="8823990"/>
    <n v="8522387"/>
    <n v="8515194"/>
    <n v="8963058"/>
    <n v="11600000"/>
    <n v="18200000"/>
    <n v="9666967"/>
    <n v="11300000"/>
    <n v="11700000"/>
    <n v="11800000"/>
    <n v="12500000"/>
    <n v="13000000"/>
    <n v="12900000"/>
    <n v="12800000"/>
    <n v="12800000"/>
    <n v="13700000"/>
    <n v="41900000"/>
    <n v="48700000"/>
    <n v="51000000"/>
    <n v="50800000"/>
    <n v="42000000"/>
    <n v="27100000"/>
    <n v="15100000"/>
    <s v="Spring"/>
    <x v="1"/>
    <s v="Residential"/>
    <s v="Lighting"/>
  </r>
  <r>
    <x v="5"/>
    <n v="2019"/>
    <n v="3"/>
    <s v="Mexico"/>
    <x v="3"/>
    <n v="10200000"/>
    <n v="8799580"/>
    <n v="8498812"/>
    <n v="8491638"/>
    <n v="8938265"/>
    <n v="11600000"/>
    <n v="12000000"/>
    <n v="9253171"/>
    <n v="11300000"/>
    <n v="11700000"/>
    <n v="11800000"/>
    <n v="12500000"/>
    <n v="12900000"/>
    <n v="12900000"/>
    <n v="12800000"/>
    <n v="12800000"/>
    <n v="13100000"/>
    <n v="27700000"/>
    <n v="48600000"/>
    <n v="50900000"/>
    <n v="50600000"/>
    <n v="41900000"/>
    <n v="27000000"/>
    <n v="15100000"/>
    <s v="Spring"/>
    <x v="1"/>
    <s v="Residential"/>
    <s v="Lighting"/>
  </r>
  <r>
    <x v="5"/>
    <n v="2019"/>
    <n v="3"/>
    <s v="Mexico"/>
    <x v="4"/>
    <n v="9970108"/>
    <n v="8614111"/>
    <n v="8319683"/>
    <n v="8312659"/>
    <n v="8749872"/>
    <n v="11300000"/>
    <n v="9350494"/>
    <n v="9058140"/>
    <n v="11100000"/>
    <n v="11500000"/>
    <n v="11500000"/>
    <n v="12200000"/>
    <n v="12600000"/>
    <n v="12600000"/>
    <n v="12500000"/>
    <n v="12500000"/>
    <n v="12900000"/>
    <n v="21500000"/>
    <n v="47600000"/>
    <n v="49800000"/>
    <n v="49600000"/>
    <n v="41000000"/>
    <n v="26400000"/>
    <n v="14800000"/>
    <s v="Spring"/>
    <x v="1"/>
    <s v="Residential"/>
    <s v="Lighting"/>
  </r>
  <r>
    <x v="5"/>
    <n v="2019"/>
    <n v="3"/>
    <s v="Mexico"/>
    <x v="5"/>
    <n v="9831164"/>
    <n v="8494063"/>
    <n v="8203739"/>
    <n v="8196814"/>
    <n v="8627933"/>
    <n v="11200000"/>
    <n v="8352998"/>
    <n v="8931905"/>
    <n v="10900000"/>
    <n v="11300000"/>
    <n v="11400000"/>
    <n v="12100000"/>
    <n v="12500000"/>
    <n v="12500000"/>
    <n v="12300000"/>
    <n v="12400000"/>
    <n v="12700000"/>
    <n v="19200000"/>
    <n v="46900000"/>
    <n v="49100000"/>
    <n v="48900000"/>
    <n v="40400000"/>
    <n v="26100000"/>
    <n v="14600000"/>
    <s v="Summer"/>
    <x v="1"/>
    <s v="Residential"/>
    <s v="Lighting"/>
  </r>
  <r>
    <x v="5"/>
    <n v="2019"/>
    <n v="3"/>
    <s v="Mexico"/>
    <x v="6"/>
    <n v="9876479"/>
    <n v="8533216"/>
    <n v="8241553"/>
    <n v="8234596"/>
    <n v="8667703"/>
    <n v="11200000"/>
    <n v="8646572"/>
    <n v="8973076"/>
    <n v="10900000"/>
    <n v="11300000"/>
    <n v="11400000"/>
    <n v="12100000"/>
    <n v="12500000"/>
    <n v="12500000"/>
    <n v="12400000"/>
    <n v="12400000"/>
    <n v="12700000"/>
    <n v="19900000"/>
    <n v="47100000"/>
    <n v="49400000"/>
    <n v="49100000"/>
    <n v="40600000"/>
    <n v="26200000"/>
    <n v="14600000"/>
    <s v="Summer"/>
    <x v="1"/>
    <s v="Residential"/>
    <s v="Lighting"/>
  </r>
  <r>
    <x v="5"/>
    <n v="2019"/>
    <n v="3"/>
    <s v="Mexico"/>
    <x v="7"/>
    <n v="10100000"/>
    <n v="8699870"/>
    <n v="8402510"/>
    <n v="8395417"/>
    <n v="8836983"/>
    <n v="11500000"/>
    <n v="10300000"/>
    <n v="9148320"/>
    <n v="11200000"/>
    <n v="11600000"/>
    <n v="11600000"/>
    <n v="12300000"/>
    <n v="12800000"/>
    <n v="12800000"/>
    <n v="12600000"/>
    <n v="12700000"/>
    <n v="13000000"/>
    <n v="23700000"/>
    <n v="48000000"/>
    <n v="50300000"/>
    <n v="50000000"/>
    <n v="41400000"/>
    <n v="26700000"/>
    <n v="14900000"/>
    <s v="Summer"/>
    <x v="1"/>
    <s v="Residential"/>
    <s v="Lighting"/>
  </r>
  <r>
    <x v="5"/>
    <n v="2019"/>
    <n v="3"/>
    <s v="Mexico"/>
    <x v="8"/>
    <n v="10200000"/>
    <n v="8855634"/>
    <n v="8552950"/>
    <n v="8545731"/>
    <n v="8995202"/>
    <n v="11700000"/>
    <n v="14100000"/>
    <n v="9312114"/>
    <n v="11400000"/>
    <n v="11800000"/>
    <n v="11800000"/>
    <n v="12600000"/>
    <n v="13000000"/>
    <n v="13000000"/>
    <n v="12800000"/>
    <n v="12900000"/>
    <n v="13200000"/>
    <n v="32500000"/>
    <n v="48900000"/>
    <n v="51200000"/>
    <n v="50900000"/>
    <n v="42100000"/>
    <n v="27200000"/>
    <n v="15200000"/>
    <s v="Fall"/>
    <x v="1"/>
    <s v="Residential"/>
    <s v="Lighting"/>
  </r>
  <r>
    <x v="5"/>
    <n v="2019"/>
    <n v="3"/>
    <s v="Mexico"/>
    <x v="9"/>
    <n v="10300000"/>
    <n v="8874230"/>
    <n v="8570910"/>
    <n v="8563675"/>
    <n v="9014089"/>
    <n v="11700000"/>
    <n v="20200000"/>
    <n v="10400000"/>
    <n v="11400000"/>
    <n v="11800000"/>
    <n v="11900000"/>
    <n v="12600000"/>
    <n v="13000000"/>
    <n v="13000000"/>
    <n v="12900000"/>
    <n v="12900000"/>
    <n v="14700000"/>
    <n v="46400000"/>
    <n v="49000000"/>
    <n v="51300000"/>
    <n v="51100000"/>
    <n v="42200000"/>
    <n v="27200000"/>
    <n v="15200000"/>
    <s v="Fall"/>
    <x v="1"/>
    <s v="Residential"/>
    <s v="Lighting"/>
  </r>
  <r>
    <x v="5"/>
    <n v="2019"/>
    <n v="3"/>
    <s v="Mexico"/>
    <x v="10"/>
    <n v="10700000"/>
    <n v="9215874"/>
    <n v="8900877"/>
    <n v="8893363"/>
    <n v="9361119"/>
    <n v="12100000"/>
    <n v="20900000"/>
    <n v="12700000"/>
    <n v="11800000"/>
    <n v="12300000"/>
    <n v="12300000"/>
    <n v="13100000"/>
    <n v="13500000"/>
    <n v="13500000"/>
    <n v="13400000"/>
    <n v="13400000"/>
    <n v="18000000"/>
    <n v="48200000"/>
    <n v="50900000"/>
    <n v="53300000"/>
    <n v="53000000"/>
    <n v="43800000"/>
    <n v="28300000"/>
    <n v="15800000"/>
    <s v="Winter"/>
    <x v="1"/>
    <s v="Residential"/>
    <s v="Lighting"/>
  </r>
  <r>
    <x v="5"/>
    <n v="2019"/>
    <n v="3"/>
    <s v="Mexico"/>
    <x v="11"/>
    <n v="10900000"/>
    <n v="9418451"/>
    <n v="9096530"/>
    <n v="9088851"/>
    <n v="9566888"/>
    <n v="12400000"/>
    <n v="21400000"/>
    <n v="14700000"/>
    <n v="12100000"/>
    <n v="12500000"/>
    <n v="12600000"/>
    <n v="13400000"/>
    <n v="13800000"/>
    <n v="13800000"/>
    <n v="13700000"/>
    <n v="13700000"/>
    <n v="21000000"/>
    <n v="49200000"/>
    <n v="52000000"/>
    <n v="54500000"/>
    <n v="54200000"/>
    <n v="44800000"/>
    <n v="28900000"/>
    <n v="16200000"/>
    <s v="Winter"/>
    <x v="1"/>
    <s v="Residential"/>
    <s v="Lighting"/>
  </r>
  <r>
    <x v="6"/>
    <n v="2019"/>
    <n v="3"/>
    <s v="Mexico"/>
    <x v="0"/>
    <n v="0"/>
    <n v="0"/>
    <n v="0"/>
    <n v="0"/>
    <n v="0"/>
    <n v="0"/>
    <n v="0"/>
    <n v="0"/>
    <n v="0"/>
    <n v="0"/>
    <n v="0"/>
    <n v="0"/>
    <n v="0"/>
    <n v="0"/>
    <n v="0"/>
    <n v="0"/>
    <n v="0"/>
    <n v="0"/>
    <n v="0"/>
    <n v="0"/>
    <n v="0"/>
    <n v="0"/>
    <n v="0"/>
    <n v="0"/>
    <s v="Winter"/>
    <x v="0"/>
    <s v="Residential"/>
    <s v="Appliances"/>
  </r>
  <r>
    <x v="6"/>
    <n v="2019"/>
    <n v="3"/>
    <s v="Mexico"/>
    <x v="1"/>
    <n v="0"/>
    <n v="0"/>
    <n v="0"/>
    <n v="0"/>
    <n v="0"/>
    <n v="0"/>
    <n v="0"/>
    <n v="0"/>
    <n v="0"/>
    <n v="0"/>
    <n v="0"/>
    <n v="0"/>
    <n v="0"/>
    <n v="0"/>
    <n v="0"/>
    <n v="0"/>
    <n v="0"/>
    <n v="0"/>
    <n v="0"/>
    <n v="0"/>
    <n v="0"/>
    <n v="0"/>
    <n v="0"/>
    <n v="0"/>
    <s v="Winter"/>
    <x v="0"/>
    <s v="Residential"/>
    <s v="Appliances"/>
  </r>
  <r>
    <x v="6"/>
    <n v="2019"/>
    <n v="3"/>
    <s v="Mexico"/>
    <x v="2"/>
    <n v="0"/>
    <n v="0"/>
    <n v="0"/>
    <n v="0"/>
    <n v="0"/>
    <n v="0"/>
    <n v="0"/>
    <n v="0"/>
    <n v="0"/>
    <n v="0"/>
    <n v="0"/>
    <n v="0"/>
    <n v="0"/>
    <n v="0"/>
    <n v="0"/>
    <n v="0"/>
    <n v="0"/>
    <n v="0"/>
    <n v="0"/>
    <n v="0"/>
    <n v="0"/>
    <n v="0"/>
    <n v="0"/>
    <n v="0"/>
    <s v="Spring"/>
    <x v="0"/>
    <s v="Residential"/>
    <s v="Appliances"/>
  </r>
  <r>
    <x v="6"/>
    <n v="2019"/>
    <n v="3"/>
    <s v="Mexico"/>
    <x v="3"/>
    <n v="0"/>
    <n v="0"/>
    <n v="0"/>
    <n v="0"/>
    <n v="0"/>
    <n v="0"/>
    <n v="0"/>
    <n v="0"/>
    <n v="0"/>
    <n v="0"/>
    <n v="0"/>
    <n v="0"/>
    <n v="0"/>
    <n v="0"/>
    <n v="0"/>
    <n v="0"/>
    <n v="0"/>
    <n v="0"/>
    <n v="0"/>
    <n v="0"/>
    <n v="0"/>
    <n v="0"/>
    <n v="0"/>
    <n v="0"/>
    <s v="Spring"/>
    <x v="0"/>
    <s v="Residential"/>
    <s v="Appliances"/>
  </r>
  <r>
    <x v="6"/>
    <n v="2019"/>
    <n v="3"/>
    <s v="Mexico"/>
    <x v="4"/>
    <n v="0"/>
    <n v="0"/>
    <n v="0"/>
    <n v="0"/>
    <n v="0"/>
    <n v="0"/>
    <n v="0"/>
    <n v="0"/>
    <n v="0"/>
    <n v="0"/>
    <n v="0"/>
    <n v="0"/>
    <n v="0"/>
    <n v="0"/>
    <n v="0"/>
    <n v="0"/>
    <n v="0"/>
    <n v="0"/>
    <n v="0"/>
    <n v="0"/>
    <n v="0"/>
    <n v="0"/>
    <n v="0"/>
    <n v="0"/>
    <s v="Spring"/>
    <x v="0"/>
    <s v="Residential"/>
    <s v="Appliances"/>
  </r>
  <r>
    <x v="6"/>
    <n v="2019"/>
    <n v="3"/>
    <s v="Mexico"/>
    <x v="5"/>
    <n v="0"/>
    <n v="0"/>
    <n v="0"/>
    <n v="0"/>
    <n v="0"/>
    <n v="0"/>
    <n v="0"/>
    <n v="0"/>
    <n v="0"/>
    <n v="0"/>
    <n v="0"/>
    <n v="0"/>
    <n v="0"/>
    <n v="0"/>
    <n v="0"/>
    <n v="0"/>
    <n v="0"/>
    <n v="0"/>
    <n v="0"/>
    <n v="0"/>
    <n v="0"/>
    <n v="0"/>
    <n v="0"/>
    <n v="0"/>
    <s v="Summer"/>
    <x v="0"/>
    <s v="Residential"/>
    <s v="Appliances"/>
  </r>
  <r>
    <x v="6"/>
    <n v="2019"/>
    <n v="3"/>
    <s v="Mexico"/>
    <x v="6"/>
    <n v="0"/>
    <n v="0"/>
    <n v="0"/>
    <n v="0"/>
    <n v="0"/>
    <n v="0"/>
    <n v="0"/>
    <n v="0"/>
    <n v="0"/>
    <n v="0"/>
    <n v="0"/>
    <n v="0"/>
    <n v="0"/>
    <n v="0"/>
    <n v="0"/>
    <n v="0"/>
    <n v="0"/>
    <n v="0"/>
    <n v="0"/>
    <n v="0"/>
    <n v="0"/>
    <n v="0"/>
    <n v="0"/>
    <n v="0"/>
    <s v="Summer"/>
    <x v="0"/>
    <s v="Residential"/>
    <s v="Appliances"/>
  </r>
  <r>
    <x v="6"/>
    <n v="2019"/>
    <n v="3"/>
    <s v="Mexico"/>
    <x v="7"/>
    <n v="0"/>
    <n v="0"/>
    <n v="0"/>
    <n v="0"/>
    <n v="0"/>
    <n v="0"/>
    <n v="0"/>
    <n v="0"/>
    <n v="0"/>
    <n v="0"/>
    <n v="0"/>
    <n v="0"/>
    <n v="0"/>
    <n v="0"/>
    <n v="0"/>
    <n v="0"/>
    <n v="0"/>
    <n v="0"/>
    <n v="0"/>
    <n v="0"/>
    <n v="0"/>
    <n v="0"/>
    <n v="0"/>
    <n v="0"/>
    <s v="Summer"/>
    <x v="0"/>
    <s v="Residential"/>
    <s v="Appliances"/>
  </r>
  <r>
    <x v="6"/>
    <n v="2019"/>
    <n v="3"/>
    <s v="Mexico"/>
    <x v="8"/>
    <n v="0"/>
    <n v="0"/>
    <n v="0"/>
    <n v="0"/>
    <n v="0"/>
    <n v="0"/>
    <n v="0"/>
    <n v="0"/>
    <n v="0"/>
    <n v="0"/>
    <n v="0"/>
    <n v="0"/>
    <n v="0"/>
    <n v="0"/>
    <n v="0"/>
    <n v="0"/>
    <n v="0"/>
    <n v="0"/>
    <n v="0"/>
    <n v="0"/>
    <n v="0"/>
    <n v="0"/>
    <n v="0"/>
    <n v="0"/>
    <s v="Fall"/>
    <x v="0"/>
    <s v="Residential"/>
    <s v="Appliances"/>
  </r>
  <r>
    <x v="6"/>
    <n v="2019"/>
    <n v="3"/>
    <s v="Mexico"/>
    <x v="9"/>
    <n v="0"/>
    <n v="0"/>
    <n v="0"/>
    <n v="0"/>
    <n v="0"/>
    <n v="0"/>
    <n v="0"/>
    <n v="0"/>
    <n v="0"/>
    <n v="0"/>
    <n v="0"/>
    <n v="0"/>
    <n v="0"/>
    <n v="0"/>
    <n v="0"/>
    <n v="0"/>
    <n v="0"/>
    <n v="0"/>
    <n v="0"/>
    <n v="0"/>
    <n v="0"/>
    <n v="0"/>
    <n v="0"/>
    <n v="0"/>
    <s v="Fall"/>
    <x v="0"/>
    <s v="Residential"/>
    <s v="Appliances"/>
  </r>
  <r>
    <x v="6"/>
    <n v="2019"/>
    <n v="3"/>
    <s v="Mexico"/>
    <x v="10"/>
    <n v="0"/>
    <n v="0"/>
    <n v="0"/>
    <n v="0"/>
    <n v="0"/>
    <n v="0"/>
    <n v="0"/>
    <n v="0"/>
    <n v="0"/>
    <n v="0"/>
    <n v="0"/>
    <n v="0"/>
    <n v="0"/>
    <n v="0"/>
    <n v="0"/>
    <n v="0"/>
    <n v="0"/>
    <n v="0"/>
    <n v="0"/>
    <n v="0"/>
    <n v="0"/>
    <n v="0"/>
    <n v="0"/>
    <n v="0"/>
    <s v="Winter"/>
    <x v="0"/>
    <s v="Residential"/>
    <s v="Appliances"/>
  </r>
  <r>
    <x v="6"/>
    <n v="2019"/>
    <n v="3"/>
    <s v="Mexico"/>
    <x v="11"/>
    <n v="0"/>
    <n v="0"/>
    <n v="0"/>
    <n v="0"/>
    <n v="0"/>
    <n v="0"/>
    <n v="0"/>
    <n v="0"/>
    <n v="0"/>
    <n v="0"/>
    <n v="0"/>
    <n v="0"/>
    <n v="0"/>
    <n v="0"/>
    <n v="0"/>
    <n v="0"/>
    <n v="0"/>
    <n v="0"/>
    <n v="0"/>
    <n v="0"/>
    <n v="0"/>
    <n v="0"/>
    <n v="0"/>
    <n v="0"/>
    <s v="Winter"/>
    <x v="0"/>
    <s v="Residential"/>
    <s v="Appliances"/>
  </r>
  <r>
    <x v="7"/>
    <n v="2019"/>
    <n v="3"/>
    <s v="Mexico"/>
    <x v="0"/>
    <n v="0"/>
    <n v="0"/>
    <n v="0"/>
    <n v="0"/>
    <n v="0"/>
    <n v="0"/>
    <n v="0"/>
    <n v="0"/>
    <n v="0"/>
    <n v="0"/>
    <n v="0"/>
    <n v="0"/>
    <n v="0"/>
    <n v="0"/>
    <n v="0"/>
    <n v="0"/>
    <n v="0"/>
    <n v="0"/>
    <n v="0"/>
    <n v="0"/>
    <n v="0"/>
    <n v="0"/>
    <n v="0"/>
    <n v="0"/>
    <s v="Winter"/>
    <x v="1"/>
    <s v="Residential"/>
    <s v="Appliances"/>
  </r>
  <r>
    <x v="7"/>
    <n v="2019"/>
    <n v="3"/>
    <s v="Mexico"/>
    <x v="1"/>
    <n v="0"/>
    <n v="0"/>
    <n v="0"/>
    <n v="0"/>
    <n v="0"/>
    <n v="0"/>
    <n v="0"/>
    <n v="0"/>
    <n v="0"/>
    <n v="0"/>
    <n v="0"/>
    <n v="0"/>
    <n v="0"/>
    <n v="0"/>
    <n v="0"/>
    <n v="0"/>
    <n v="0"/>
    <n v="0"/>
    <n v="0"/>
    <n v="0"/>
    <n v="0"/>
    <n v="0"/>
    <n v="0"/>
    <n v="0"/>
    <s v="Winter"/>
    <x v="1"/>
    <s v="Residential"/>
    <s v="Appliances"/>
  </r>
  <r>
    <x v="7"/>
    <n v="2019"/>
    <n v="3"/>
    <s v="Mexico"/>
    <x v="2"/>
    <n v="0"/>
    <n v="0"/>
    <n v="0"/>
    <n v="0"/>
    <n v="0"/>
    <n v="0"/>
    <n v="0"/>
    <n v="0"/>
    <n v="0"/>
    <n v="0"/>
    <n v="0"/>
    <n v="0"/>
    <n v="0"/>
    <n v="0"/>
    <n v="0"/>
    <n v="0"/>
    <n v="0"/>
    <n v="0"/>
    <n v="0"/>
    <n v="0"/>
    <n v="0"/>
    <n v="0"/>
    <n v="0"/>
    <n v="0"/>
    <s v="Spring"/>
    <x v="1"/>
    <s v="Residential"/>
    <s v="Appliances"/>
  </r>
  <r>
    <x v="7"/>
    <n v="2019"/>
    <n v="3"/>
    <s v="Mexico"/>
    <x v="3"/>
    <n v="0"/>
    <n v="0"/>
    <n v="0"/>
    <n v="0"/>
    <n v="0"/>
    <n v="0"/>
    <n v="0"/>
    <n v="0"/>
    <n v="0"/>
    <n v="0"/>
    <n v="0"/>
    <n v="0"/>
    <n v="0"/>
    <n v="0"/>
    <n v="0"/>
    <n v="0"/>
    <n v="0"/>
    <n v="0"/>
    <n v="0"/>
    <n v="0"/>
    <n v="0"/>
    <n v="0"/>
    <n v="0"/>
    <n v="0"/>
    <s v="Spring"/>
    <x v="1"/>
    <s v="Residential"/>
    <s v="Appliances"/>
  </r>
  <r>
    <x v="7"/>
    <n v="2019"/>
    <n v="3"/>
    <s v="Mexico"/>
    <x v="4"/>
    <n v="0"/>
    <n v="0"/>
    <n v="0"/>
    <n v="0"/>
    <n v="0"/>
    <n v="0"/>
    <n v="0"/>
    <n v="0"/>
    <n v="0"/>
    <n v="0"/>
    <n v="0"/>
    <n v="0"/>
    <n v="0"/>
    <n v="0"/>
    <n v="0"/>
    <n v="0"/>
    <n v="0"/>
    <n v="0"/>
    <n v="0"/>
    <n v="0"/>
    <n v="0"/>
    <n v="0"/>
    <n v="0"/>
    <n v="0"/>
    <s v="Spring"/>
    <x v="1"/>
    <s v="Residential"/>
    <s v="Appliances"/>
  </r>
  <r>
    <x v="7"/>
    <n v="2019"/>
    <n v="3"/>
    <s v="Mexico"/>
    <x v="5"/>
    <n v="0"/>
    <n v="0"/>
    <n v="0"/>
    <n v="0"/>
    <n v="0"/>
    <n v="0"/>
    <n v="0"/>
    <n v="0"/>
    <n v="0"/>
    <n v="0"/>
    <n v="0"/>
    <n v="0"/>
    <n v="0"/>
    <n v="0"/>
    <n v="0"/>
    <n v="0"/>
    <n v="0"/>
    <n v="0"/>
    <n v="0"/>
    <n v="0"/>
    <n v="0"/>
    <n v="0"/>
    <n v="0"/>
    <n v="0"/>
    <s v="Summer"/>
    <x v="1"/>
    <s v="Residential"/>
    <s v="Appliances"/>
  </r>
  <r>
    <x v="7"/>
    <n v="2019"/>
    <n v="3"/>
    <s v="Mexico"/>
    <x v="6"/>
    <n v="0"/>
    <n v="0"/>
    <n v="0"/>
    <n v="0"/>
    <n v="0"/>
    <n v="0"/>
    <n v="0"/>
    <n v="0"/>
    <n v="0"/>
    <n v="0"/>
    <n v="0"/>
    <n v="0"/>
    <n v="0"/>
    <n v="0"/>
    <n v="0"/>
    <n v="0"/>
    <n v="0"/>
    <n v="0"/>
    <n v="0"/>
    <n v="0"/>
    <n v="0"/>
    <n v="0"/>
    <n v="0"/>
    <n v="0"/>
    <s v="Summer"/>
    <x v="1"/>
    <s v="Residential"/>
    <s v="Appliances"/>
  </r>
  <r>
    <x v="7"/>
    <n v="2019"/>
    <n v="3"/>
    <s v="Mexico"/>
    <x v="7"/>
    <n v="0"/>
    <n v="0"/>
    <n v="0"/>
    <n v="0"/>
    <n v="0"/>
    <n v="0"/>
    <n v="0"/>
    <n v="0"/>
    <n v="0"/>
    <n v="0"/>
    <n v="0"/>
    <n v="0"/>
    <n v="0"/>
    <n v="0"/>
    <n v="0"/>
    <n v="0"/>
    <n v="0"/>
    <n v="0"/>
    <n v="0"/>
    <n v="0"/>
    <n v="0"/>
    <n v="0"/>
    <n v="0"/>
    <n v="0"/>
    <s v="Summer"/>
    <x v="1"/>
    <s v="Residential"/>
    <s v="Appliances"/>
  </r>
  <r>
    <x v="7"/>
    <n v="2019"/>
    <n v="3"/>
    <s v="Mexico"/>
    <x v="8"/>
    <n v="0"/>
    <n v="0"/>
    <n v="0"/>
    <n v="0"/>
    <n v="0"/>
    <n v="0"/>
    <n v="0"/>
    <n v="0"/>
    <n v="0"/>
    <n v="0"/>
    <n v="0"/>
    <n v="0"/>
    <n v="0"/>
    <n v="0"/>
    <n v="0"/>
    <n v="0"/>
    <n v="0"/>
    <n v="0"/>
    <n v="0"/>
    <n v="0"/>
    <n v="0"/>
    <n v="0"/>
    <n v="0"/>
    <n v="0"/>
    <s v="Fall"/>
    <x v="1"/>
    <s v="Residential"/>
    <s v="Appliances"/>
  </r>
  <r>
    <x v="7"/>
    <n v="2019"/>
    <n v="3"/>
    <s v="Mexico"/>
    <x v="9"/>
    <n v="0"/>
    <n v="0"/>
    <n v="0"/>
    <n v="0"/>
    <n v="0"/>
    <n v="0"/>
    <n v="0"/>
    <n v="0"/>
    <n v="0"/>
    <n v="0"/>
    <n v="0"/>
    <n v="0"/>
    <n v="0"/>
    <n v="0"/>
    <n v="0"/>
    <n v="0"/>
    <n v="0"/>
    <n v="0"/>
    <n v="0"/>
    <n v="0"/>
    <n v="0"/>
    <n v="0"/>
    <n v="0"/>
    <n v="0"/>
    <s v="Fall"/>
    <x v="1"/>
    <s v="Residential"/>
    <s v="Appliances"/>
  </r>
  <r>
    <x v="7"/>
    <n v="2019"/>
    <n v="3"/>
    <s v="Mexico"/>
    <x v="10"/>
    <n v="0"/>
    <n v="0"/>
    <n v="0"/>
    <n v="0"/>
    <n v="0"/>
    <n v="0"/>
    <n v="0"/>
    <n v="0"/>
    <n v="0"/>
    <n v="0"/>
    <n v="0"/>
    <n v="0"/>
    <n v="0"/>
    <n v="0"/>
    <n v="0"/>
    <n v="0"/>
    <n v="0"/>
    <n v="0"/>
    <n v="0"/>
    <n v="0"/>
    <n v="0"/>
    <n v="0"/>
    <n v="0"/>
    <n v="0"/>
    <s v="Winter"/>
    <x v="1"/>
    <s v="Residential"/>
    <s v="Appliances"/>
  </r>
  <r>
    <x v="7"/>
    <n v="2019"/>
    <n v="3"/>
    <s v="Mexico"/>
    <x v="11"/>
    <n v="0"/>
    <n v="0"/>
    <n v="0"/>
    <n v="0"/>
    <n v="0"/>
    <n v="0"/>
    <n v="0"/>
    <n v="0"/>
    <n v="0"/>
    <n v="0"/>
    <n v="0"/>
    <n v="0"/>
    <n v="0"/>
    <n v="0"/>
    <n v="0"/>
    <n v="0"/>
    <n v="0"/>
    <n v="0"/>
    <n v="0"/>
    <n v="0"/>
    <n v="0"/>
    <n v="0"/>
    <n v="0"/>
    <n v="0"/>
    <s v="Winter"/>
    <x v="1"/>
    <s v="Residential"/>
    <s v="Appliances"/>
  </r>
  <r>
    <x v="8"/>
    <n v="2019"/>
    <n v="3"/>
    <s v="Mexico"/>
    <x v="0"/>
    <n v="3052099"/>
    <n v="2858376"/>
    <n v="2780507"/>
    <n v="2748020"/>
    <n v="2764084"/>
    <n v="2894638"/>
    <n v="3268772"/>
    <n v="3992996"/>
    <n v="5060147"/>
    <n v="5902660"/>
    <n v="6561207"/>
    <n v="7079426"/>
    <n v="7328148"/>
    <n v="7750692"/>
    <n v="7986858"/>
    <n v="7886090"/>
    <n v="7474624"/>
    <n v="6776107"/>
    <n v="6108564"/>
    <n v="5428494"/>
    <n v="4879686"/>
    <n v="4414503"/>
    <n v="3961182"/>
    <n v="3450180"/>
    <s v="Winter"/>
    <x v="0"/>
    <s v="Commercial"/>
    <s v="Cooling"/>
  </r>
  <r>
    <x v="8"/>
    <n v="2019"/>
    <n v="3"/>
    <s v="Mexico"/>
    <x v="1"/>
    <n v="3557219"/>
    <n v="3323371"/>
    <n v="3230703"/>
    <n v="3197718"/>
    <n v="3229281"/>
    <n v="3407301"/>
    <n v="3890217"/>
    <n v="4778152"/>
    <n v="6112806"/>
    <n v="7253136"/>
    <n v="8244694"/>
    <n v="9037791"/>
    <n v="9376568"/>
    <n v="9875451"/>
    <n v="10100000"/>
    <n v="10000000"/>
    <n v="9543348"/>
    <n v="8692427"/>
    <n v="7729308"/>
    <n v="6713243"/>
    <n v="5907329"/>
    <n v="5258085"/>
    <n v="4678607"/>
    <n v="4039850"/>
    <s v="Winter"/>
    <x v="0"/>
    <s v="Commercial"/>
    <s v="Cooling"/>
  </r>
  <r>
    <x v="8"/>
    <n v="2019"/>
    <n v="3"/>
    <s v="Mexico"/>
    <x v="2"/>
    <n v="6115293"/>
    <n v="5690543"/>
    <n v="5527683"/>
    <n v="5481448"/>
    <n v="5569583"/>
    <n v="5920476"/>
    <n v="6788136"/>
    <n v="8450134"/>
    <n v="11000000"/>
    <n v="13200000"/>
    <n v="15100000"/>
    <n v="16500000"/>
    <n v="17200000"/>
    <n v="18000000"/>
    <n v="18500000"/>
    <n v="18300000"/>
    <n v="17400000"/>
    <n v="16000000"/>
    <n v="14300000"/>
    <n v="12300000"/>
    <n v="10600000"/>
    <n v="9248775"/>
    <n v="8100067"/>
    <n v="6973078"/>
    <s v="Spring"/>
    <x v="0"/>
    <s v="Commercial"/>
    <s v="Cooling"/>
  </r>
  <r>
    <x v="8"/>
    <n v="2019"/>
    <n v="3"/>
    <s v="Mexico"/>
    <x v="3"/>
    <n v="10400000"/>
    <n v="9656583"/>
    <n v="9370699"/>
    <n v="9316544"/>
    <n v="9536644"/>
    <n v="10200000"/>
    <n v="11900000"/>
    <n v="14900000"/>
    <n v="19200000"/>
    <n v="23200000"/>
    <n v="26600000"/>
    <n v="29000000"/>
    <n v="30100000"/>
    <n v="31500000"/>
    <n v="32300000"/>
    <n v="31900000"/>
    <n v="30500000"/>
    <n v="28100000"/>
    <n v="25200000"/>
    <n v="21800000"/>
    <n v="18700000"/>
    <n v="16200000"/>
    <n v="14000000"/>
    <n v="11900000"/>
    <s v="Spring"/>
    <x v="0"/>
    <s v="Commercial"/>
    <s v="Cooling"/>
  </r>
  <r>
    <x v="8"/>
    <n v="2019"/>
    <n v="3"/>
    <s v="Mexico"/>
    <x v="4"/>
    <n v="12900000"/>
    <n v="11900000"/>
    <n v="11600000"/>
    <n v="11500000"/>
    <n v="11800000"/>
    <n v="12800000"/>
    <n v="15000000"/>
    <n v="18600000"/>
    <n v="23800000"/>
    <n v="28200000"/>
    <n v="31800000"/>
    <n v="34200000"/>
    <n v="35200000"/>
    <n v="36800000"/>
    <n v="37600000"/>
    <n v="37200000"/>
    <n v="35800000"/>
    <n v="33200000"/>
    <n v="30200000"/>
    <n v="26500000"/>
    <n v="23100000"/>
    <n v="20100000"/>
    <n v="17400000"/>
    <n v="14800000"/>
    <s v="Spring"/>
    <x v="0"/>
    <s v="Commercial"/>
    <s v="Cooling"/>
  </r>
  <r>
    <x v="8"/>
    <n v="2019"/>
    <n v="3"/>
    <s v="Mexico"/>
    <x v="5"/>
    <n v="13400000"/>
    <n v="12400000"/>
    <n v="12100000"/>
    <n v="12000000"/>
    <n v="12400000"/>
    <n v="13400000"/>
    <n v="15500000"/>
    <n v="19000000"/>
    <n v="23900000"/>
    <n v="27900000"/>
    <n v="31200000"/>
    <n v="33300000"/>
    <n v="34100000"/>
    <n v="35500000"/>
    <n v="36200000"/>
    <n v="35900000"/>
    <n v="34600000"/>
    <n v="32300000"/>
    <n v="29600000"/>
    <n v="26300000"/>
    <n v="23200000"/>
    <n v="20500000"/>
    <n v="17900000"/>
    <n v="15300000"/>
    <s v="Summer"/>
    <x v="0"/>
    <s v="Commercial"/>
    <s v="Cooling"/>
  </r>
  <r>
    <x v="8"/>
    <n v="2019"/>
    <n v="3"/>
    <s v="Mexico"/>
    <x v="6"/>
    <n v="13900000"/>
    <n v="12900000"/>
    <n v="12500000"/>
    <n v="12500000"/>
    <n v="12800000"/>
    <n v="13700000"/>
    <n v="15800000"/>
    <n v="19200000"/>
    <n v="23900000"/>
    <n v="27800000"/>
    <n v="30800000"/>
    <n v="32800000"/>
    <n v="33400000"/>
    <n v="34700000"/>
    <n v="35500000"/>
    <n v="35200000"/>
    <n v="34000000"/>
    <n v="31700000"/>
    <n v="29200000"/>
    <n v="26100000"/>
    <n v="23300000"/>
    <n v="20700000"/>
    <n v="18300000"/>
    <n v="15700000"/>
    <s v="Summer"/>
    <x v="0"/>
    <s v="Commercial"/>
    <s v="Cooling"/>
  </r>
  <r>
    <x v="8"/>
    <n v="2019"/>
    <n v="3"/>
    <s v="Mexico"/>
    <x v="7"/>
    <n v="13400000"/>
    <n v="12500000"/>
    <n v="12100000"/>
    <n v="12100000"/>
    <n v="12400000"/>
    <n v="13300000"/>
    <n v="15300000"/>
    <n v="18800000"/>
    <n v="23500000"/>
    <n v="27400000"/>
    <n v="30500000"/>
    <n v="32600000"/>
    <n v="33300000"/>
    <n v="34700000"/>
    <n v="35400000"/>
    <n v="35100000"/>
    <n v="33900000"/>
    <n v="31500000"/>
    <n v="28900000"/>
    <n v="25700000"/>
    <n v="22800000"/>
    <n v="20200000"/>
    <n v="17800000"/>
    <n v="15300000"/>
    <s v="Summer"/>
    <x v="0"/>
    <s v="Commercial"/>
    <s v="Cooling"/>
  </r>
  <r>
    <x v="8"/>
    <n v="2019"/>
    <n v="3"/>
    <s v="Mexico"/>
    <x v="8"/>
    <n v="11200000"/>
    <n v="10400000"/>
    <n v="10100000"/>
    <n v="10100000"/>
    <n v="10300000"/>
    <n v="11100000"/>
    <n v="12700000"/>
    <n v="15500000"/>
    <n v="19400000"/>
    <n v="22700000"/>
    <n v="25300000"/>
    <n v="27000000"/>
    <n v="27600000"/>
    <n v="28700000"/>
    <n v="29400000"/>
    <n v="29100000"/>
    <n v="28000000"/>
    <n v="26100000"/>
    <n v="23900000"/>
    <n v="21200000"/>
    <n v="18900000"/>
    <n v="16800000"/>
    <n v="14800000"/>
    <n v="12700000"/>
    <s v="Fall"/>
    <x v="0"/>
    <s v="Commercial"/>
    <s v="Cooling"/>
  </r>
  <r>
    <x v="8"/>
    <n v="2019"/>
    <n v="3"/>
    <s v="Mexico"/>
    <x v="9"/>
    <n v="8261717"/>
    <n v="7678706"/>
    <n v="7455931"/>
    <n v="7414861"/>
    <n v="7573118"/>
    <n v="8081836"/>
    <n v="9271993"/>
    <n v="11400000"/>
    <n v="14400000"/>
    <n v="16900000"/>
    <n v="19000000"/>
    <n v="20500000"/>
    <n v="21100000"/>
    <n v="22000000"/>
    <n v="22500000"/>
    <n v="22300000"/>
    <n v="21400000"/>
    <n v="19800000"/>
    <n v="17900000"/>
    <n v="15800000"/>
    <n v="14000000"/>
    <n v="12400000"/>
    <n v="10900000"/>
    <n v="9410050"/>
    <s v="Fall"/>
    <x v="0"/>
    <s v="Commercial"/>
    <s v="Cooling"/>
  </r>
  <r>
    <x v="8"/>
    <n v="2019"/>
    <n v="3"/>
    <s v="Mexico"/>
    <x v="10"/>
    <n v="4876348"/>
    <n v="4558526"/>
    <n v="4432076"/>
    <n v="4390038"/>
    <n v="4436616"/>
    <n v="4679419"/>
    <n v="5333421"/>
    <n v="6534257"/>
    <n v="8291067"/>
    <n v="9749892"/>
    <n v="11000000"/>
    <n v="12000000"/>
    <n v="12400000"/>
    <n v="13100000"/>
    <n v="13400000"/>
    <n v="13300000"/>
    <n v="12600000"/>
    <n v="11500000"/>
    <n v="10300000"/>
    <n v="9025953"/>
    <n v="8015545"/>
    <n v="7177799"/>
    <n v="6390570"/>
    <n v="5527602"/>
    <s v="Winter"/>
    <x v="0"/>
    <s v="Commercial"/>
    <s v="Cooling"/>
  </r>
  <r>
    <x v="8"/>
    <n v="2019"/>
    <n v="3"/>
    <s v="Mexico"/>
    <x v="11"/>
    <n v="3499869"/>
    <n v="3275544"/>
    <n v="3185426"/>
    <n v="3150840"/>
    <n v="3174410"/>
    <n v="3327801"/>
    <n v="3763747"/>
    <n v="4595180"/>
    <n v="5816860"/>
    <n v="6787444"/>
    <n v="7560162"/>
    <n v="8205309"/>
    <n v="8511566"/>
    <n v="8992174"/>
    <n v="9260266"/>
    <n v="9145174"/>
    <n v="8677086"/>
    <n v="7862556"/>
    <n v="7048671"/>
    <n v="6251633"/>
    <n v="5612937"/>
    <n v="5071486"/>
    <n v="4546177"/>
    <n v="3955568"/>
    <s v="Winter"/>
    <x v="0"/>
    <s v="Commercial"/>
    <s v="Cooling"/>
  </r>
  <r>
    <x v="9"/>
    <n v="2019"/>
    <n v="3"/>
    <s v="Mexico"/>
    <x v="0"/>
    <n v="1560449"/>
    <n v="1514293"/>
    <n v="1496725"/>
    <n v="1493332"/>
    <n v="1505742"/>
    <n v="1548367"/>
    <n v="1647938"/>
    <n v="1836466"/>
    <n v="2115056"/>
    <n v="2384733"/>
    <n v="2650643"/>
    <n v="2920310"/>
    <n v="3186640"/>
    <n v="3356960"/>
    <n v="3415699"/>
    <n v="3357399"/>
    <n v="3165696"/>
    <n v="2862696"/>
    <n v="2564665"/>
    <n v="2294668"/>
    <n v="2080778"/>
    <n v="1916529"/>
    <n v="1779458"/>
    <n v="1653890"/>
    <s v="Winter"/>
    <x v="1"/>
    <s v="Commercial"/>
    <s v="Cooling"/>
  </r>
  <r>
    <x v="9"/>
    <n v="2019"/>
    <n v="3"/>
    <s v="Mexico"/>
    <x v="1"/>
    <n v="1783670"/>
    <n v="1724867"/>
    <n v="1703068"/>
    <n v="1701521"/>
    <n v="1722740"/>
    <n v="1786584"/>
    <n v="1929207"/>
    <n v="2174473"/>
    <n v="2551403"/>
    <n v="2952658"/>
    <n v="3383547"/>
    <n v="3797061"/>
    <n v="4124663"/>
    <n v="4324257"/>
    <n v="4392580"/>
    <n v="4324747"/>
    <n v="4101337"/>
    <n v="3732894"/>
    <n v="3287790"/>
    <n v="2852348"/>
    <n v="2513226"/>
    <n v="2263643"/>
    <n v="2075687"/>
    <n v="1904109"/>
    <s v="Winter"/>
    <x v="1"/>
    <s v="Commercial"/>
    <s v="Cooling"/>
  </r>
  <r>
    <x v="9"/>
    <n v="2019"/>
    <n v="3"/>
    <s v="Mexico"/>
    <x v="2"/>
    <n v="3019218"/>
    <n v="2903739"/>
    <n v="2863415"/>
    <n v="2865623"/>
    <n v="2919741"/>
    <n v="3053866"/>
    <n v="3321750"/>
    <n v="3823036"/>
    <n v="4591203"/>
    <n v="5420865"/>
    <n v="6290967"/>
    <n v="7020576"/>
    <n v="7584195"/>
    <n v="7927102"/>
    <n v="8044300"/>
    <n v="7927901"/>
    <n v="7546112"/>
    <n v="6915814"/>
    <n v="6134630"/>
    <n v="5257093"/>
    <n v="4528874"/>
    <n v="3968619"/>
    <n v="3560900"/>
    <n v="3245743"/>
    <s v="Spring"/>
    <x v="1"/>
    <s v="Commercial"/>
    <s v="Cooling"/>
  </r>
  <r>
    <x v="9"/>
    <n v="2019"/>
    <n v="3"/>
    <s v="Mexico"/>
    <x v="3"/>
    <n v="5089569"/>
    <n v="4863452"/>
    <n v="4787601"/>
    <n v="4802454"/>
    <n v="4930375"/>
    <n v="5208711"/>
    <n v="5764899"/>
    <n v="6731986"/>
    <n v="8122178"/>
    <n v="9647090"/>
    <n v="11200000"/>
    <n v="12400000"/>
    <n v="13300000"/>
    <n v="13900000"/>
    <n v="14100000"/>
    <n v="13900000"/>
    <n v="13300000"/>
    <n v="12200000"/>
    <n v="10900000"/>
    <n v="9385005"/>
    <n v="8022431"/>
    <n v="6964964"/>
    <n v="6147615"/>
    <n v="5515775"/>
    <s v="Spring"/>
    <x v="1"/>
    <s v="Commercial"/>
    <s v="Cooling"/>
  </r>
  <r>
    <x v="9"/>
    <n v="2019"/>
    <n v="3"/>
    <s v="Mexico"/>
    <x v="4"/>
    <n v="6261205"/>
    <n v="5975154"/>
    <n v="5877925"/>
    <n v="5906101"/>
    <n v="6080987"/>
    <n v="6484323"/>
    <n v="7263117"/>
    <n v="8479593"/>
    <n v="10100000"/>
    <n v="11800000"/>
    <n v="13300000"/>
    <n v="14600000"/>
    <n v="15500000"/>
    <n v="16100000"/>
    <n v="16300000"/>
    <n v="16100000"/>
    <n v="15400000"/>
    <n v="14400000"/>
    <n v="13100000"/>
    <n v="11500000"/>
    <n v="10000000"/>
    <n v="8743339"/>
    <n v="7696374"/>
    <n v="6831938"/>
    <s v="Spring"/>
    <x v="1"/>
    <s v="Commercial"/>
    <s v="Cooling"/>
  </r>
  <r>
    <x v="9"/>
    <n v="2019"/>
    <n v="3"/>
    <s v="Mexico"/>
    <x v="5"/>
    <n v="6550967"/>
    <n v="6242354"/>
    <n v="6131413"/>
    <n v="6174221"/>
    <n v="6373149"/>
    <n v="6785526"/>
    <n v="7530324"/>
    <n v="8676219"/>
    <n v="10200000"/>
    <n v="11700000"/>
    <n v="13000000"/>
    <n v="14100000"/>
    <n v="14900000"/>
    <n v="15400000"/>
    <n v="15600000"/>
    <n v="15400000"/>
    <n v="14900000"/>
    <n v="13900000"/>
    <n v="12800000"/>
    <n v="11400000"/>
    <n v="10100000"/>
    <n v="8936453"/>
    <n v="7957811"/>
    <n v="7128512"/>
    <s v="Summer"/>
    <x v="1"/>
    <s v="Commercial"/>
    <s v="Cooling"/>
  </r>
  <r>
    <x v="9"/>
    <n v="2019"/>
    <n v="3"/>
    <s v="Mexico"/>
    <x v="6"/>
    <n v="6819776"/>
    <n v="6524102"/>
    <n v="6416161"/>
    <n v="6453155"/>
    <n v="6634616"/>
    <n v="7020469"/>
    <n v="7734368"/>
    <n v="8811546"/>
    <n v="10200000"/>
    <n v="11600000"/>
    <n v="12800000"/>
    <n v="13800000"/>
    <n v="14600000"/>
    <n v="15000000"/>
    <n v="15200000"/>
    <n v="15000000"/>
    <n v="14500000"/>
    <n v="13600000"/>
    <n v="12500000"/>
    <n v="11300000"/>
    <n v="10100000"/>
    <n v="9082526"/>
    <n v="8179508"/>
    <n v="7377618"/>
    <s v="Summer"/>
    <x v="1"/>
    <s v="Commercial"/>
    <s v="Cooling"/>
  </r>
  <r>
    <x v="9"/>
    <n v="2019"/>
    <n v="3"/>
    <s v="Mexico"/>
    <x v="7"/>
    <n v="6606283"/>
    <n v="6320708"/>
    <n v="6217235"/>
    <n v="6250795"/>
    <n v="6423820"/>
    <n v="6801691"/>
    <n v="7499479"/>
    <n v="8583918"/>
    <n v="10000000"/>
    <n v="11400000"/>
    <n v="12700000"/>
    <n v="13800000"/>
    <n v="14600000"/>
    <n v="15000000"/>
    <n v="15200000"/>
    <n v="15000000"/>
    <n v="14500000"/>
    <n v="13600000"/>
    <n v="12400000"/>
    <n v="11100000"/>
    <n v="9909695"/>
    <n v="8850952"/>
    <n v="7938137"/>
    <n v="7153640"/>
    <s v="Summer"/>
    <x v="1"/>
    <s v="Commercial"/>
    <s v="Cooling"/>
  </r>
  <r>
    <x v="9"/>
    <n v="2019"/>
    <n v="3"/>
    <s v="Mexico"/>
    <x v="8"/>
    <n v="5528281"/>
    <n v="5299296"/>
    <n v="5215374"/>
    <n v="5239416"/>
    <n v="5372005"/>
    <n v="5672727"/>
    <n v="6225579"/>
    <n v="7098490"/>
    <n v="8271516"/>
    <n v="9418011"/>
    <n v="10500000"/>
    <n v="11400000"/>
    <n v="12000000"/>
    <n v="12400000"/>
    <n v="12600000"/>
    <n v="12400000"/>
    <n v="12000000"/>
    <n v="11200000"/>
    <n v="10300000"/>
    <n v="9160729"/>
    <n v="8173597"/>
    <n v="7327199"/>
    <n v="6601280"/>
    <n v="5974164"/>
    <s v="Fall"/>
    <x v="1"/>
    <s v="Commercial"/>
    <s v="Cooling"/>
  </r>
  <r>
    <x v="9"/>
    <n v="2019"/>
    <n v="3"/>
    <s v="Mexico"/>
    <x v="9"/>
    <n v="4096613"/>
    <n v="3925641"/>
    <n v="3865480"/>
    <n v="3877677"/>
    <n v="3971435"/>
    <n v="4176177"/>
    <n v="4565252"/>
    <n v="5201178"/>
    <n v="6092611"/>
    <n v="6982665"/>
    <n v="7884440"/>
    <n v="8640749"/>
    <n v="9223532"/>
    <n v="9574237"/>
    <n v="9693894"/>
    <n v="9575243"/>
    <n v="9175610"/>
    <n v="8508919"/>
    <n v="7687711"/>
    <n v="6776582"/>
    <n v="6014178"/>
    <n v="5384375"/>
    <n v="4866190"/>
    <n v="4417629"/>
    <s v="Fall"/>
    <x v="1"/>
    <s v="Commercial"/>
    <s v="Cooling"/>
  </r>
  <r>
    <x v="9"/>
    <n v="2019"/>
    <n v="3"/>
    <s v="Mexico"/>
    <x v="10"/>
    <n v="2450696"/>
    <n v="2369488"/>
    <n v="2339041"/>
    <n v="2338189"/>
    <n v="2369008"/>
    <n v="2456887"/>
    <n v="2651701"/>
    <n v="2986216"/>
    <n v="3473270"/>
    <n v="3972086"/>
    <n v="4486810"/>
    <n v="5013663"/>
    <n v="5438031"/>
    <n v="5694807"/>
    <n v="5782378"/>
    <n v="5695463"/>
    <n v="5406758"/>
    <n v="4927635"/>
    <n v="4358429"/>
    <n v="3837601"/>
    <n v="3422086"/>
    <n v="3105765"/>
    <n v="2848085"/>
    <n v="2614452"/>
    <s v="Winter"/>
    <x v="1"/>
    <s v="Commercial"/>
    <s v="Cooling"/>
  </r>
  <r>
    <x v="9"/>
    <n v="2019"/>
    <n v="3"/>
    <s v="Mexico"/>
    <x v="11"/>
    <n v="1781765"/>
    <n v="1726850"/>
    <n v="1705910"/>
    <n v="1703303"/>
    <n v="1720311"/>
    <n v="1771516"/>
    <n v="1890827"/>
    <n v="2110000"/>
    <n v="2431892"/>
    <n v="2745329"/>
    <n v="3060206"/>
    <n v="3396867"/>
    <n v="3710316"/>
    <n v="3903413"/>
    <n v="3970089"/>
    <n v="3903906"/>
    <n v="3686790"/>
    <n v="3332147"/>
    <n v="2963625"/>
    <n v="2644156"/>
    <n v="2393387"/>
    <n v="2199937"/>
    <n v="2038567"/>
    <n v="1890052"/>
    <s v="Winter"/>
    <x v="1"/>
    <s v="Commercial"/>
    <s v="Cooling"/>
  </r>
  <r>
    <x v="10"/>
    <n v="2019"/>
    <n v="3"/>
    <s v="Mexico"/>
    <x v="0"/>
    <n v="4727468"/>
    <n v="4314194"/>
    <n v="3895355"/>
    <n v="4058087"/>
    <n v="4265312"/>
    <n v="4340604"/>
    <n v="6307580"/>
    <n v="13400000"/>
    <n v="14200000"/>
    <n v="10300000"/>
    <n v="8588184"/>
    <n v="7552858"/>
    <n v="6683159"/>
    <n v="6266982"/>
    <n v="5872667"/>
    <n v="5648055"/>
    <n v="5535403"/>
    <n v="5630097"/>
    <n v="6504277"/>
    <n v="7314252"/>
    <n v="7782411"/>
    <n v="8407885"/>
    <n v="8420674"/>
    <n v="3867113"/>
    <s v="Winter"/>
    <x v="0"/>
    <s v="Commercial"/>
    <s v="Heating"/>
  </r>
  <r>
    <x v="10"/>
    <n v="2019"/>
    <n v="3"/>
    <s v="Mexico"/>
    <x v="1"/>
    <n v="2973872"/>
    <n v="2719983"/>
    <n v="2443678"/>
    <n v="2530194"/>
    <n v="2683030"/>
    <n v="2710805"/>
    <n v="4090656"/>
    <n v="8739681"/>
    <n v="9114909"/>
    <n v="6428435"/>
    <n v="5285687"/>
    <n v="4599560"/>
    <n v="4027122"/>
    <n v="3747153"/>
    <n v="3503010"/>
    <n v="3350731"/>
    <n v="3262121"/>
    <n v="3238922"/>
    <n v="3764563"/>
    <n v="4371394"/>
    <n v="4764309"/>
    <n v="5235127"/>
    <n v="5224793"/>
    <n v="2564632"/>
    <s v="Winter"/>
    <x v="0"/>
    <s v="Commercial"/>
    <s v="Heating"/>
  </r>
  <r>
    <x v="10"/>
    <n v="2019"/>
    <n v="3"/>
    <s v="Mexico"/>
    <x v="2"/>
    <n v="1813629"/>
    <n v="1614889"/>
    <n v="1553538"/>
    <n v="1601696"/>
    <n v="1627633"/>
    <n v="2272893"/>
    <n v="3983306"/>
    <n v="5610794"/>
    <n v="4663337"/>
    <n v="3452667"/>
    <n v="2845894"/>
    <n v="2415465"/>
    <n v="2146743"/>
    <n v="1973637"/>
    <n v="1837618"/>
    <n v="1722910"/>
    <n v="1617763"/>
    <n v="1682840"/>
    <n v="1943601"/>
    <n v="2312219"/>
    <n v="2712223"/>
    <n v="2390743"/>
    <n v="2104802"/>
    <n v="1762103"/>
    <s v="Spring"/>
    <x v="0"/>
    <s v="Commercial"/>
    <s v="Heating"/>
  </r>
  <r>
    <x v="10"/>
    <n v="2019"/>
    <n v="3"/>
    <s v="Mexico"/>
    <x v="3"/>
    <n v="830799"/>
    <n v="742284"/>
    <n v="753331"/>
    <n v="765745"/>
    <n v="746337"/>
    <n v="1244762"/>
    <n v="2302359"/>
    <n v="1932770"/>
    <n v="1293830"/>
    <n v="1013018"/>
    <n v="838298"/>
    <n v="689268"/>
    <n v="621364"/>
    <n v="569146"/>
    <n v="528805"/>
    <n v="488071"/>
    <n v="441763"/>
    <n v="484477"/>
    <n v="552866"/>
    <n v="660374"/>
    <n v="849742"/>
    <n v="642942"/>
    <n v="587489"/>
    <n v="587489"/>
    <s v="Spring"/>
    <x v="0"/>
    <s v="Commercial"/>
    <s v="Heating"/>
  </r>
  <r>
    <x v="10"/>
    <n v="2019"/>
    <n v="3"/>
    <s v="Mexico"/>
    <x v="4"/>
    <n v="640840"/>
    <n v="602398"/>
    <n v="612516"/>
    <n v="622296"/>
    <n v="602240"/>
    <n v="949870"/>
    <n v="2379043"/>
    <n v="1867239"/>
    <n v="1219511"/>
    <n v="960716"/>
    <n v="809130"/>
    <n v="678863"/>
    <n v="618522"/>
    <n v="574005"/>
    <n v="537872"/>
    <n v="499205"/>
    <n v="456191"/>
    <n v="486309"/>
    <n v="547987"/>
    <n v="640881"/>
    <n v="849941"/>
    <n v="753892"/>
    <n v="580895"/>
    <n v="616228"/>
    <s v="Spring"/>
    <x v="0"/>
    <s v="Commercial"/>
    <s v="Heating"/>
  </r>
  <r>
    <x v="10"/>
    <n v="2019"/>
    <n v="3"/>
    <s v="Mexico"/>
    <x v="5"/>
    <n v="798412"/>
    <n v="797764"/>
    <n v="820243"/>
    <n v="840761"/>
    <n v="813957"/>
    <n v="1184619"/>
    <n v="1710759"/>
    <n v="1374387"/>
    <n v="914420"/>
    <n v="727781"/>
    <n v="625569"/>
    <n v="544351"/>
    <n v="498240"/>
    <n v="459668"/>
    <n v="425825"/>
    <n v="391310"/>
    <n v="364595"/>
    <n v="371988"/>
    <n v="434315"/>
    <n v="506423"/>
    <n v="690279"/>
    <n v="726752"/>
    <n v="701747"/>
    <n v="751043"/>
    <s v="Summer"/>
    <x v="0"/>
    <s v="Commercial"/>
    <s v="Heating"/>
  </r>
  <r>
    <x v="10"/>
    <n v="2019"/>
    <n v="3"/>
    <s v="Mexico"/>
    <x v="6"/>
    <n v="1401135"/>
    <n v="1439281"/>
    <n v="1494062"/>
    <n v="1545234"/>
    <n v="1500446"/>
    <n v="2158337"/>
    <n v="1850339"/>
    <n v="2108806"/>
    <n v="1363247"/>
    <n v="1072861"/>
    <n v="918132"/>
    <n v="806196"/>
    <n v="724089"/>
    <n v="652618"/>
    <n v="590603"/>
    <n v="533226"/>
    <n v="495406"/>
    <n v="492866"/>
    <n v="586527"/>
    <n v="697712"/>
    <n v="975462"/>
    <n v="1118670"/>
    <n v="1194857"/>
    <n v="1292976"/>
    <s v="Summer"/>
    <x v="0"/>
    <s v="Commercial"/>
    <s v="Heating"/>
  </r>
  <r>
    <x v="10"/>
    <n v="2019"/>
    <n v="3"/>
    <s v="Mexico"/>
    <x v="7"/>
    <n v="1445630"/>
    <n v="1477167"/>
    <n v="1528365"/>
    <n v="1575608"/>
    <n v="1527302"/>
    <n v="2192192"/>
    <n v="2106123"/>
    <n v="2586470"/>
    <n v="1556701"/>
    <n v="1169599"/>
    <n v="976028"/>
    <n v="846015"/>
    <n v="757388"/>
    <n v="682152"/>
    <n v="619581"/>
    <n v="561524"/>
    <n v="524423"/>
    <n v="524143"/>
    <n v="635844"/>
    <n v="778016"/>
    <n v="1089220"/>
    <n v="1230761"/>
    <n v="1266541"/>
    <n v="1359718"/>
    <s v="Summer"/>
    <x v="0"/>
    <s v="Commercial"/>
    <s v="Heating"/>
  </r>
  <r>
    <x v="10"/>
    <n v="2019"/>
    <n v="3"/>
    <s v="Mexico"/>
    <x v="8"/>
    <n v="1960072"/>
    <n v="1907370"/>
    <n v="1947337"/>
    <n v="1984755"/>
    <n v="1917788"/>
    <n v="2907830"/>
    <n v="2927854"/>
    <n v="2586838"/>
    <n v="1654422"/>
    <n v="1225776"/>
    <n v="977691"/>
    <n v="802891"/>
    <n v="721504"/>
    <n v="658901"/>
    <n v="612118"/>
    <n v="568689"/>
    <n v="535810"/>
    <n v="571854"/>
    <n v="692910"/>
    <n v="858145"/>
    <n v="1153774"/>
    <n v="1083481"/>
    <n v="1347080"/>
    <n v="1425698"/>
    <s v="Fall"/>
    <x v="0"/>
    <s v="Commercial"/>
    <s v="Heating"/>
  </r>
  <r>
    <x v="10"/>
    <n v="2019"/>
    <n v="3"/>
    <s v="Mexico"/>
    <x v="9"/>
    <n v="2331966"/>
    <n v="2099995"/>
    <n v="2127741"/>
    <n v="2160203"/>
    <n v="2096843"/>
    <n v="3494428"/>
    <n v="6017210"/>
    <n v="5419463"/>
    <n v="3731159"/>
    <n v="2843663"/>
    <n v="2286186"/>
    <n v="1851184"/>
    <n v="1663397"/>
    <n v="1514576"/>
    <n v="1409808"/>
    <n v="1317417"/>
    <n v="1231608"/>
    <n v="1429892"/>
    <n v="1774660"/>
    <n v="2127612"/>
    <n v="2607171"/>
    <n v="1928864"/>
    <n v="1678296"/>
    <n v="1763947"/>
    <s v="Fall"/>
    <x v="0"/>
    <s v="Commercial"/>
    <s v="Heating"/>
  </r>
  <r>
    <x v="10"/>
    <n v="2019"/>
    <n v="3"/>
    <s v="Mexico"/>
    <x v="10"/>
    <n v="3246765"/>
    <n v="2985437"/>
    <n v="2654187"/>
    <n v="2704831"/>
    <n v="2776070"/>
    <n v="2936928"/>
    <n v="3058713"/>
    <n v="9727820"/>
    <n v="8615644"/>
    <n v="5995327"/>
    <n v="4818414"/>
    <n v="4117366"/>
    <n v="3554726"/>
    <n v="3311506"/>
    <n v="3093836"/>
    <n v="2986045"/>
    <n v="2967687"/>
    <n v="3116866"/>
    <n v="3792151"/>
    <n v="4378569"/>
    <n v="4790524"/>
    <n v="5104036"/>
    <n v="5000533"/>
    <n v="3039723"/>
    <s v="Winter"/>
    <x v="0"/>
    <s v="Commercial"/>
    <s v="Heating"/>
  </r>
  <r>
    <x v="10"/>
    <n v="2019"/>
    <n v="3"/>
    <s v="Mexico"/>
    <x v="11"/>
    <n v="4333422"/>
    <n v="3939099"/>
    <n v="3523413"/>
    <n v="3622220"/>
    <n v="3817577"/>
    <n v="3832050"/>
    <n v="4342263"/>
    <n v="12600000"/>
    <n v="12900000"/>
    <n v="9249107"/>
    <n v="7636112"/>
    <n v="6663580"/>
    <n v="5851683"/>
    <n v="5494894"/>
    <n v="5170131"/>
    <n v="5004314"/>
    <n v="4982372"/>
    <n v="5163142"/>
    <n v="6009560"/>
    <n v="6738621"/>
    <n v="7169702"/>
    <n v="7769889"/>
    <n v="7716300"/>
    <n v="3734055"/>
    <s v="Winter"/>
    <x v="0"/>
    <s v="Commercial"/>
    <s v="Heating"/>
  </r>
  <r>
    <x v="11"/>
    <n v="2019"/>
    <n v="3"/>
    <s v="Mexico"/>
    <x v="0"/>
    <n v="1435542"/>
    <n v="1411087"/>
    <n v="1269612"/>
    <n v="1354114"/>
    <n v="1396037"/>
    <n v="1472403"/>
    <n v="1717912"/>
    <n v="3325187"/>
    <n v="4236301"/>
    <n v="3493041"/>
    <n v="2972744"/>
    <n v="2655562"/>
    <n v="2399928"/>
    <n v="2231171"/>
    <n v="2104798"/>
    <n v="2170216"/>
    <n v="2144531"/>
    <n v="2311599"/>
    <n v="2663768"/>
    <n v="1852947"/>
    <n v="1866933"/>
    <n v="2024576"/>
    <n v="2067535"/>
    <n v="1738248"/>
    <s v="Winter"/>
    <x v="1"/>
    <s v="Commercial"/>
    <s v="Heating"/>
  </r>
  <r>
    <x v="11"/>
    <n v="2019"/>
    <n v="3"/>
    <s v="Mexico"/>
    <x v="1"/>
    <n v="936699"/>
    <n v="866010"/>
    <n v="780149"/>
    <n v="814894"/>
    <n v="864250"/>
    <n v="893409"/>
    <n v="1086165"/>
    <n v="2228298"/>
    <n v="2816243"/>
    <n v="2223102"/>
    <n v="1866984"/>
    <n v="1635007"/>
    <n v="1478057"/>
    <n v="1353098"/>
    <n v="1275176"/>
    <n v="1301249"/>
    <n v="1277058"/>
    <n v="1345500"/>
    <n v="1582019"/>
    <n v="1086109"/>
    <n v="1126180"/>
    <n v="1225603"/>
    <n v="1264127"/>
    <n v="1035384"/>
    <s v="Winter"/>
    <x v="1"/>
    <s v="Commercial"/>
    <s v="Heating"/>
  </r>
  <r>
    <x v="11"/>
    <n v="2019"/>
    <n v="3"/>
    <s v="Mexico"/>
    <x v="2"/>
    <n v="558677"/>
    <n v="493640"/>
    <n v="474462"/>
    <n v="489838"/>
    <n v="505147"/>
    <n v="574156"/>
    <n v="978781"/>
    <n v="1468456"/>
    <n v="1485021"/>
    <n v="1179866"/>
    <n v="991444"/>
    <n v="871860"/>
    <n v="786113"/>
    <n v="728190"/>
    <n v="707271"/>
    <n v="690124"/>
    <n v="677485"/>
    <n v="733439"/>
    <n v="736468"/>
    <n v="621729"/>
    <n v="683114"/>
    <n v="715955"/>
    <n v="648793"/>
    <n v="607159"/>
    <s v="Spring"/>
    <x v="1"/>
    <s v="Commercial"/>
    <s v="Heating"/>
  </r>
  <r>
    <x v="11"/>
    <n v="2019"/>
    <n v="3"/>
    <s v="Mexico"/>
    <x v="3"/>
    <n v="221580"/>
    <n v="198330"/>
    <n v="201477"/>
    <n v="204965"/>
    <n v="204511"/>
    <n v="242807"/>
    <n v="486856"/>
    <n v="518231"/>
    <n v="422015"/>
    <n v="356210"/>
    <n v="306355"/>
    <n v="272667"/>
    <n v="248621"/>
    <n v="233774"/>
    <n v="234031"/>
    <n v="211113"/>
    <n v="210566"/>
    <n v="233629"/>
    <n v="208086"/>
    <n v="225469"/>
    <n v="262410"/>
    <n v="266481"/>
    <n v="227858"/>
    <n v="239781"/>
    <s v="Spring"/>
    <x v="1"/>
    <s v="Commercial"/>
    <s v="Heating"/>
  </r>
  <r>
    <x v="11"/>
    <n v="2019"/>
    <n v="3"/>
    <s v="Mexico"/>
    <x v="4"/>
    <n v="250993"/>
    <n v="236548"/>
    <n v="240768"/>
    <n v="244792"/>
    <n v="242368"/>
    <n v="273804"/>
    <n v="423914"/>
    <n v="434204"/>
    <n v="353918"/>
    <n v="300833"/>
    <n v="262311"/>
    <n v="237442"/>
    <n v="218283"/>
    <n v="206004"/>
    <n v="202707"/>
    <n v="178818"/>
    <n v="177509"/>
    <n v="193225"/>
    <n v="195660"/>
    <n v="212680"/>
    <n v="254300"/>
    <n v="258928"/>
    <n v="243042"/>
    <n v="256162"/>
    <s v="Spring"/>
    <x v="1"/>
    <s v="Commercial"/>
    <s v="Heating"/>
  </r>
  <r>
    <x v="11"/>
    <n v="2019"/>
    <n v="3"/>
    <s v="Mexico"/>
    <x v="5"/>
    <n v="260896"/>
    <n v="259596"/>
    <n v="266658"/>
    <n v="273077"/>
    <n v="270466"/>
    <n v="289944"/>
    <n v="332483"/>
    <n v="359501"/>
    <n v="293548"/>
    <n v="248796"/>
    <n v="218396"/>
    <n v="199606"/>
    <n v="185104"/>
    <n v="174950"/>
    <n v="168798"/>
    <n v="144711"/>
    <n v="142938"/>
    <n v="153453"/>
    <n v="170495"/>
    <n v="185433"/>
    <n v="228884"/>
    <n v="238998"/>
    <n v="248883"/>
    <n v="262831"/>
    <s v="Summer"/>
    <x v="1"/>
    <s v="Commercial"/>
    <s v="Heating"/>
  </r>
  <r>
    <x v="11"/>
    <n v="2019"/>
    <n v="3"/>
    <s v="Mexico"/>
    <x v="6"/>
    <n v="422995"/>
    <n v="435925"/>
    <n v="453040"/>
    <n v="468887"/>
    <n v="467541"/>
    <n v="491509"/>
    <n v="477784"/>
    <n v="539906"/>
    <n v="436583"/>
    <n v="363375"/>
    <n v="316536"/>
    <n v="287637"/>
    <n v="265663"/>
    <n v="248998"/>
    <n v="235825"/>
    <n v="198341"/>
    <n v="195350"/>
    <n v="210269"/>
    <n v="249266"/>
    <n v="274086"/>
    <n v="349788"/>
    <n v="378054"/>
    <n v="414530"/>
    <n v="441239"/>
    <s v="Summer"/>
    <x v="1"/>
    <s v="Commercial"/>
    <s v="Heating"/>
  </r>
  <r>
    <x v="11"/>
    <n v="2019"/>
    <n v="3"/>
    <s v="Mexico"/>
    <x v="7"/>
    <n v="445825"/>
    <n v="455442"/>
    <n v="471761"/>
    <n v="486773"/>
    <n v="484338"/>
    <n v="512692"/>
    <n v="536008"/>
    <n v="604876"/>
    <n v="485540"/>
    <n v="400404"/>
    <n v="344428"/>
    <n v="309677"/>
    <n v="284027"/>
    <n v="265824"/>
    <n v="252721"/>
    <n v="213661"/>
    <n v="211559"/>
    <n v="228819"/>
    <n v="270441"/>
    <n v="302697"/>
    <n v="384086"/>
    <n v="406975"/>
    <n v="439348"/>
    <n v="464742"/>
    <s v="Summer"/>
    <x v="1"/>
    <s v="Commercial"/>
    <s v="Heating"/>
  </r>
  <r>
    <x v="11"/>
    <n v="2019"/>
    <n v="3"/>
    <s v="Mexico"/>
    <x v="8"/>
    <n v="449670"/>
    <n v="437817"/>
    <n v="447448"/>
    <n v="456571"/>
    <n v="451717"/>
    <n v="494699"/>
    <n v="709324"/>
    <n v="796844"/>
    <n v="627918"/>
    <n v="512220"/>
    <n v="432092"/>
    <n v="383273"/>
    <n v="349230"/>
    <n v="327801"/>
    <n v="320770"/>
    <n v="274532"/>
    <n v="277292"/>
    <n v="308605"/>
    <n v="325800"/>
    <n v="367294"/>
    <n v="442155"/>
    <n v="447295"/>
    <n v="441350"/>
    <n v="462321"/>
    <s v="Fall"/>
    <x v="1"/>
    <s v="Commercial"/>
    <s v="Heating"/>
  </r>
  <r>
    <x v="11"/>
    <n v="2019"/>
    <n v="3"/>
    <s v="Mexico"/>
    <x v="9"/>
    <n v="627522"/>
    <n v="564008"/>
    <n v="571448"/>
    <n v="579968"/>
    <n v="576180"/>
    <n v="676304"/>
    <n v="1327613"/>
    <n v="1472563"/>
    <n v="1211500"/>
    <n v="990954"/>
    <n v="835571"/>
    <n v="741474"/>
    <n v="672626"/>
    <n v="631766"/>
    <n v="635469"/>
    <n v="578029"/>
    <n v="589626"/>
    <n v="683599"/>
    <n v="626304"/>
    <n v="681429"/>
    <n v="772711"/>
    <n v="771547"/>
    <n v="658090"/>
    <n v="689670"/>
    <s v="Fall"/>
    <x v="1"/>
    <s v="Commercial"/>
    <s v="Heating"/>
  </r>
  <r>
    <x v="11"/>
    <n v="2019"/>
    <n v="3"/>
    <s v="Mexico"/>
    <x v="10"/>
    <n v="1001081"/>
    <n v="914660"/>
    <n v="827265"/>
    <n v="846619"/>
    <n v="870443"/>
    <n v="917407"/>
    <n v="1358079"/>
    <n v="2283590"/>
    <n v="2366907"/>
    <n v="1950701"/>
    <n v="1658526"/>
    <n v="1456342"/>
    <n v="1320349"/>
    <n v="1215712"/>
    <n v="1170429"/>
    <n v="1176122"/>
    <n v="1185320"/>
    <n v="1328610"/>
    <n v="1465025"/>
    <n v="1225956"/>
    <n v="1265683"/>
    <n v="1340608"/>
    <n v="1291249"/>
    <n v="1093901"/>
    <s v="Winter"/>
    <x v="1"/>
    <s v="Commercial"/>
    <s v="Heating"/>
  </r>
  <r>
    <x v="11"/>
    <n v="2019"/>
    <n v="3"/>
    <s v="Mexico"/>
    <x v="11"/>
    <n v="1298744"/>
    <n v="1193255"/>
    <n v="1065925"/>
    <n v="1107785"/>
    <n v="1168478"/>
    <n v="1202946"/>
    <n v="1458334"/>
    <n v="3094626"/>
    <n v="3863848"/>
    <n v="3118943"/>
    <n v="2653429"/>
    <n v="2349419"/>
    <n v="2147769"/>
    <n v="1995365"/>
    <n v="1905400"/>
    <n v="1979380"/>
    <n v="1994560"/>
    <n v="2190307"/>
    <n v="2546695"/>
    <n v="1685649"/>
    <n v="1715609"/>
    <n v="1841844"/>
    <n v="1891141"/>
    <n v="1543028"/>
    <s v="Winter"/>
    <x v="1"/>
    <s v="Commercial"/>
    <s v="Heating"/>
  </r>
  <r>
    <x v="12"/>
    <n v="2019"/>
    <n v="3"/>
    <s v="Mexico"/>
    <x v="0"/>
    <n v="0"/>
    <n v="0"/>
    <n v="0"/>
    <n v="0"/>
    <n v="0"/>
    <n v="0"/>
    <n v="0"/>
    <n v="0"/>
    <n v="0"/>
    <n v="0"/>
    <n v="0"/>
    <n v="0"/>
    <n v="0"/>
    <n v="0"/>
    <n v="0"/>
    <n v="0"/>
    <n v="0"/>
    <n v="0"/>
    <n v="0"/>
    <n v="0"/>
    <n v="0"/>
    <n v="0"/>
    <n v="0"/>
    <n v="0"/>
    <s v="Winter"/>
    <x v="0"/>
    <s v="Commercial"/>
    <s v="Appliances"/>
  </r>
  <r>
    <x v="12"/>
    <n v="2019"/>
    <n v="3"/>
    <s v="Mexico"/>
    <x v="1"/>
    <n v="0"/>
    <n v="0"/>
    <n v="0"/>
    <n v="0"/>
    <n v="0"/>
    <n v="0"/>
    <n v="0"/>
    <n v="0"/>
    <n v="0"/>
    <n v="0"/>
    <n v="0"/>
    <n v="0"/>
    <n v="0"/>
    <n v="0"/>
    <n v="0"/>
    <n v="0"/>
    <n v="0"/>
    <n v="0"/>
    <n v="0"/>
    <n v="0"/>
    <n v="0"/>
    <n v="0"/>
    <n v="0"/>
    <n v="0"/>
    <s v="Winter"/>
    <x v="0"/>
    <s v="Commercial"/>
    <s v="Appliances"/>
  </r>
  <r>
    <x v="12"/>
    <n v="2019"/>
    <n v="3"/>
    <s v="Mexico"/>
    <x v="2"/>
    <n v="0"/>
    <n v="0"/>
    <n v="0"/>
    <n v="0"/>
    <n v="0"/>
    <n v="0"/>
    <n v="0"/>
    <n v="0"/>
    <n v="0"/>
    <n v="0"/>
    <n v="0"/>
    <n v="0"/>
    <n v="0"/>
    <n v="0"/>
    <n v="0"/>
    <n v="0"/>
    <n v="0"/>
    <n v="0"/>
    <n v="0"/>
    <n v="0"/>
    <n v="0"/>
    <n v="0"/>
    <n v="0"/>
    <n v="0"/>
    <s v="Spring"/>
    <x v="0"/>
    <s v="Commercial"/>
    <s v="Appliances"/>
  </r>
  <r>
    <x v="12"/>
    <n v="2019"/>
    <n v="3"/>
    <s v="Mexico"/>
    <x v="3"/>
    <n v="0"/>
    <n v="0"/>
    <n v="0"/>
    <n v="0"/>
    <n v="0"/>
    <n v="0"/>
    <n v="0"/>
    <n v="0"/>
    <n v="0"/>
    <n v="0"/>
    <n v="0"/>
    <n v="0"/>
    <n v="0"/>
    <n v="0"/>
    <n v="0"/>
    <n v="0"/>
    <n v="0"/>
    <n v="0"/>
    <n v="0"/>
    <n v="0"/>
    <n v="0"/>
    <n v="0"/>
    <n v="0"/>
    <n v="0"/>
    <s v="Spring"/>
    <x v="0"/>
    <s v="Commercial"/>
    <s v="Appliances"/>
  </r>
  <r>
    <x v="12"/>
    <n v="2019"/>
    <n v="3"/>
    <s v="Mexico"/>
    <x v="4"/>
    <n v="0"/>
    <n v="0"/>
    <n v="0"/>
    <n v="0"/>
    <n v="0"/>
    <n v="0"/>
    <n v="0"/>
    <n v="0"/>
    <n v="0"/>
    <n v="0"/>
    <n v="0"/>
    <n v="0"/>
    <n v="0"/>
    <n v="0"/>
    <n v="0"/>
    <n v="0"/>
    <n v="0"/>
    <n v="0"/>
    <n v="0"/>
    <n v="0"/>
    <n v="0"/>
    <n v="0"/>
    <n v="0"/>
    <n v="0"/>
    <s v="Spring"/>
    <x v="0"/>
    <s v="Commercial"/>
    <s v="Appliances"/>
  </r>
  <r>
    <x v="12"/>
    <n v="2019"/>
    <n v="3"/>
    <s v="Mexico"/>
    <x v="5"/>
    <n v="0"/>
    <n v="0"/>
    <n v="0"/>
    <n v="0"/>
    <n v="0"/>
    <n v="0"/>
    <n v="0"/>
    <n v="0"/>
    <n v="0"/>
    <n v="0"/>
    <n v="0"/>
    <n v="0"/>
    <n v="0"/>
    <n v="0"/>
    <n v="0"/>
    <n v="0"/>
    <n v="0"/>
    <n v="0"/>
    <n v="0"/>
    <n v="0"/>
    <n v="0"/>
    <n v="0"/>
    <n v="0"/>
    <n v="0"/>
    <s v="Summer"/>
    <x v="0"/>
    <s v="Commercial"/>
    <s v="Appliances"/>
  </r>
  <r>
    <x v="12"/>
    <n v="2019"/>
    <n v="3"/>
    <s v="Mexico"/>
    <x v="6"/>
    <n v="0"/>
    <n v="0"/>
    <n v="0"/>
    <n v="0"/>
    <n v="0"/>
    <n v="0"/>
    <n v="0"/>
    <n v="0"/>
    <n v="0"/>
    <n v="0"/>
    <n v="0"/>
    <n v="0"/>
    <n v="0"/>
    <n v="0"/>
    <n v="0"/>
    <n v="0"/>
    <n v="0"/>
    <n v="0"/>
    <n v="0"/>
    <n v="0"/>
    <n v="0"/>
    <n v="0"/>
    <n v="0"/>
    <n v="0"/>
    <s v="Summer"/>
    <x v="0"/>
    <s v="Commercial"/>
    <s v="Appliances"/>
  </r>
  <r>
    <x v="12"/>
    <n v="2019"/>
    <n v="3"/>
    <s v="Mexico"/>
    <x v="7"/>
    <n v="0"/>
    <n v="0"/>
    <n v="0"/>
    <n v="0"/>
    <n v="0"/>
    <n v="0"/>
    <n v="0"/>
    <n v="0"/>
    <n v="0"/>
    <n v="0"/>
    <n v="0"/>
    <n v="0"/>
    <n v="0"/>
    <n v="0"/>
    <n v="0"/>
    <n v="0"/>
    <n v="0"/>
    <n v="0"/>
    <n v="0"/>
    <n v="0"/>
    <n v="0"/>
    <n v="0"/>
    <n v="0"/>
    <n v="0"/>
    <s v="Summer"/>
    <x v="0"/>
    <s v="Commercial"/>
    <s v="Appliances"/>
  </r>
  <r>
    <x v="12"/>
    <n v="2019"/>
    <n v="3"/>
    <s v="Mexico"/>
    <x v="8"/>
    <n v="0"/>
    <n v="0"/>
    <n v="0"/>
    <n v="0"/>
    <n v="0"/>
    <n v="0"/>
    <n v="0"/>
    <n v="0"/>
    <n v="0"/>
    <n v="0"/>
    <n v="0"/>
    <n v="0"/>
    <n v="0"/>
    <n v="0"/>
    <n v="0"/>
    <n v="0"/>
    <n v="0"/>
    <n v="0"/>
    <n v="0"/>
    <n v="0"/>
    <n v="0"/>
    <n v="0"/>
    <n v="0"/>
    <n v="0"/>
    <s v="Fall"/>
    <x v="0"/>
    <s v="Commercial"/>
    <s v="Appliances"/>
  </r>
  <r>
    <x v="12"/>
    <n v="2019"/>
    <n v="3"/>
    <s v="Mexico"/>
    <x v="9"/>
    <n v="0"/>
    <n v="0"/>
    <n v="0"/>
    <n v="0"/>
    <n v="0"/>
    <n v="0"/>
    <n v="0"/>
    <n v="0"/>
    <n v="0"/>
    <n v="0"/>
    <n v="0"/>
    <n v="0"/>
    <n v="0"/>
    <n v="0"/>
    <n v="0"/>
    <n v="0"/>
    <n v="0"/>
    <n v="0"/>
    <n v="0"/>
    <n v="0"/>
    <n v="0"/>
    <n v="0"/>
    <n v="0"/>
    <n v="0"/>
    <s v="Fall"/>
    <x v="0"/>
    <s v="Commercial"/>
    <s v="Appliances"/>
  </r>
  <r>
    <x v="12"/>
    <n v="2019"/>
    <n v="3"/>
    <s v="Mexico"/>
    <x v="10"/>
    <n v="0"/>
    <n v="0"/>
    <n v="0"/>
    <n v="0"/>
    <n v="0"/>
    <n v="0"/>
    <n v="0"/>
    <n v="0"/>
    <n v="0"/>
    <n v="0"/>
    <n v="0"/>
    <n v="0"/>
    <n v="0"/>
    <n v="0"/>
    <n v="0"/>
    <n v="0"/>
    <n v="0"/>
    <n v="0"/>
    <n v="0"/>
    <n v="0"/>
    <n v="0"/>
    <n v="0"/>
    <n v="0"/>
    <n v="0"/>
    <s v="Winter"/>
    <x v="0"/>
    <s v="Commercial"/>
    <s v="Appliances"/>
  </r>
  <r>
    <x v="12"/>
    <n v="2019"/>
    <n v="3"/>
    <s v="Mexico"/>
    <x v="11"/>
    <n v="0"/>
    <n v="0"/>
    <n v="0"/>
    <n v="0"/>
    <n v="0"/>
    <n v="0"/>
    <n v="0"/>
    <n v="0"/>
    <n v="0"/>
    <n v="0"/>
    <n v="0"/>
    <n v="0"/>
    <n v="0"/>
    <n v="0"/>
    <n v="0"/>
    <n v="0"/>
    <n v="0"/>
    <n v="0"/>
    <n v="0"/>
    <n v="0"/>
    <n v="0"/>
    <n v="0"/>
    <n v="0"/>
    <n v="0"/>
    <s v="Winter"/>
    <x v="0"/>
    <s v="Commercial"/>
    <s v="Appliances"/>
  </r>
  <r>
    <x v="13"/>
    <n v="2019"/>
    <n v="3"/>
    <s v="Mexico"/>
    <x v="0"/>
    <n v="0"/>
    <n v="0"/>
    <n v="0"/>
    <n v="0"/>
    <n v="0"/>
    <n v="0"/>
    <n v="0"/>
    <n v="0"/>
    <n v="0"/>
    <n v="0"/>
    <n v="0"/>
    <n v="0"/>
    <n v="0"/>
    <n v="0"/>
    <n v="0"/>
    <n v="0"/>
    <n v="0"/>
    <n v="0"/>
    <n v="0"/>
    <n v="0"/>
    <n v="0"/>
    <n v="0"/>
    <n v="0"/>
    <n v="0"/>
    <s v="Winter"/>
    <x v="1"/>
    <s v="Commercial"/>
    <s v="Appliances"/>
  </r>
  <r>
    <x v="13"/>
    <n v="2019"/>
    <n v="3"/>
    <s v="Mexico"/>
    <x v="1"/>
    <n v="0"/>
    <n v="0"/>
    <n v="0"/>
    <n v="0"/>
    <n v="0"/>
    <n v="0"/>
    <n v="0"/>
    <n v="0"/>
    <n v="0"/>
    <n v="0"/>
    <n v="0"/>
    <n v="0"/>
    <n v="0"/>
    <n v="0"/>
    <n v="0"/>
    <n v="0"/>
    <n v="0"/>
    <n v="0"/>
    <n v="0"/>
    <n v="0"/>
    <n v="0"/>
    <n v="0"/>
    <n v="0"/>
    <n v="0"/>
    <s v="Winter"/>
    <x v="1"/>
    <s v="Commercial"/>
    <s v="Appliances"/>
  </r>
  <r>
    <x v="13"/>
    <n v="2019"/>
    <n v="3"/>
    <s v="Mexico"/>
    <x v="2"/>
    <n v="0"/>
    <n v="0"/>
    <n v="0"/>
    <n v="0"/>
    <n v="0"/>
    <n v="0"/>
    <n v="0"/>
    <n v="0"/>
    <n v="0"/>
    <n v="0"/>
    <n v="0"/>
    <n v="0"/>
    <n v="0"/>
    <n v="0"/>
    <n v="0"/>
    <n v="0"/>
    <n v="0"/>
    <n v="0"/>
    <n v="0"/>
    <n v="0"/>
    <n v="0"/>
    <n v="0"/>
    <n v="0"/>
    <n v="0"/>
    <s v="Spring"/>
    <x v="1"/>
    <s v="Commercial"/>
    <s v="Appliances"/>
  </r>
  <r>
    <x v="13"/>
    <n v="2019"/>
    <n v="3"/>
    <s v="Mexico"/>
    <x v="3"/>
    <n v="0"/>
    <n v="0"/>
    <n v="0"/>
    <n v="0"/>
    <n v="0"/>
    <n v="0"/>
    <n v="0"/>
    <n v="0"/>
    <n v="0"/>
    <n v="0"/>
    <n v="0"/>
    <n v="0"/>
    <n v="0"/>
    <n v="0"/>
    <n v="0"/>
    <n v="0"/>
    <n v="0"/>
    <n v="0"/>
    <n v="0"/>
    <n v="0"/>
    <n v="0"/>
    <n v="0"/>
    <n v="0"/>
    <n v="0"/>
    <s v="Spring"/>
    <x v="1"/>
    <s v="Commercial"/>
    <s v="Appliances"/>
  </r>
  <r>
    <x v="13"/>
    <n v="2019"/>
    <n v="3"/>
    <s v="Mexico"/>
    <x v="4"/>
    <n v="0"/>
    <n v="0"/>
    <n v="0"/>
    <n v="0"/>
    <n v="0"/>
    <n v="0"/>
    <n v="0"/>
    <n v="0"/>
    <n v="0"/>
    <n v="0"/>
    <n v="0"/>
    <n v="0"/>
    <n v="0"/>
    <n v="0"/>
    <n v="0"/>
    <n v="0"/>
    <n v="0"/>
    <n v="0"/>
    <n v="0"/>
    <n v="0"/>
    <n v="0"/>
    <n v="0"/>
    <n v="0"/>
    <n v="0"/>
    <s v="Spring"/>
    <x v="1"/>
    <s v="Commercial"/>
    <s v="Appliances"/>
  </r>
  <r>
    <x v="13"/>
    <n v="2019"/>
    <n v="3"/>
    <s v="Mexico"/>
    <x v="5"/>
    <n v="0"/>
    <n v="0"/>
    <n v="0"/>
    <n v="0"/>
    <n v="0"/>
    <n v="0"/>
    <n v="0"/>
    <n v="0"/>
    <n v="0"/>
    <n v="0"/>
    <n v="0"/>
    <n v="0"/>
    <n v="0"/>
    <n v="0"/>
    <n v="0"/>
    <n v="0"/>
    <n v="0"/>
    <n v="0"/>
    <n v="0"/>
    <n v="0"/>
    <n v="0"/>
    <n v="0"/>
    <n v="0"/>
    <n v="0"/>
    <s v="Summer"/>
    <x v="1"/>
    <s v="Commercial"/>
    <s v="Appliances"/>
  </r>
  <r>
    <x v="13"/>
    <n v="2019"/>
    <n v="3"/>
    <s v="Mexico"/>
    <x v="6"/>
    <n v="0"/>
    <n v="0"/>
    <n v="0"/>
    <n v="0"/>
    <n v="0"/>
    <n v="0"/>
    <n v="0"/>
    <n v="0"/>
    <n v="0"/>
    <n v="0"/>
    <n v="0"/>
    <n v="0"/>
    <n v="0"/>
    <n v="0"/>
    <n v="0"/>
    <n v="0"/>
    <n v="0"/>
    <n v="0"/>
    <n v="0"/>
    <n v="0"/>
    <n v="0"/>
    <n v="0"/>
    <n v="0"/>
    <n v="0"/>
    <s v="Summer"/>
    <x v="1"/>
    <s v="Commercial"/>
    <s v="Appliances"/>
  </r>
  <r>
    <x v="13"/>
    <n v="2019"/>
    <n v="3"/>
    <s v="Mexico"/>
    <x v="7"/>
    <n v="0"/>
    <n v="0"/>
    <n v="0"/>
    <n v="0"/>
    <n v="0"/>
    <n v="0"/>
    <n v="0"/>
    <n v="0"/>
    <n v="0"/>
    <n v="0"/>
    <n v="0"/>
    <n v="0"/>
    <n v="0"/>
    <n v="0"/>
    <n v="0"/>
    <n v="0"/>
    <n v="0"/>
    <n v="0"/>
    <n v="0"/>
    <n v="0"/>
    <n v="0"/>
    <n v="0"/>
    <n v="0"/>
    <n v="0"/>
    <s v="Summer"/>
    <x v="1"/>
    <s v="Commercial"/>
    <s v="Appliances"/>
  </r>
  <r>
    <x v="13"/>
    <n v="2019"/>
    <n v="3"/>
    <s v="Mexico"/>
    <x v="8"/>
    <n v="0"/>
    <n v="0"/>
    <n v="0"/>
    <n v="0"/>
    <n v="0"/>
    <n v="0"/>
    <n v="0"/>
    <n v="0"/>
    <n v="0"/>
    <n v="0"/>
    <n v="0"/>
    <n v="0"/>
    <n v="0"/>
    <n v="0"/>
    <n v="0"/>
    <n v="0"/>
    <n v="0"/>
    <n v="0"/>
    <n v="0"/>
    <n v="0"/>
    <n v="0"/>
    <n v="0"/>
    <n v="0"/>
    <n v="0"/>
    <s v="Fall"/>
    <x v="1"/>
    <s v="Commercial"/>
    <s v="Appliances"/>
  </r>
  <r>
    <x v="13"/>
    <n v="2019"/>
    <n v="3"/>
    <s v="Mexico"/>
    <x v="9"/>
    <n v="0"/>
    <n v="0"/>
    <n v="0"/>
    <n v="0"/>
    <n v="0"/>
    <n v="0"/>
    <n v="0"/>
    <n v="0"/>
    <n v="0"/>
    <n v="0"/>
    <n v="0"/>
    <n v="0"/>
    <n v="0"/>
    <n v="0"/>
    <n v="0"/>
    <n v="0"/>
    <n v="0"/>
    <n v="0"/>
    <n v="0"/>
    <n v="0"/>
    <n v="0"/>
    <n v="0"/>
    <n v="0"/>
    <n v="0"/>
    <s v="Fall"/>
    <x v="1"/>
    <s v="Commercial"/>
    <s v="Appliances"/>
  </r>
  <r>
    <x v="13"/>
    <n v="2019"/>
    <n v="3"/>
    <s v="Mexico"/>
    <x v="10"/>
    <n v="0"/>
    <n v="0"/>
    <n v="0"/>
    <n v="0"/>
    <n v="0"/>
    <n v="0"/>
    <n v="0"/>
    <n v="0"/>
    <n v="0"/>
    <n v="0"/>
    <n v="0"/>
    <n v="0"/>
    <n v="0"/>
    <n v="0"/>
    <n v="0"/>
    <n v="0"/>
    <n v="0"/>
    <n v="0"/>
    <n v="0"/>
    <n v="0"/>
    <n v="0"/>
    <n v="0"/>
    <n v="0"/>
    <n v="0"/>
    <s v="Winter"/>
    <x v="1"/>
    <s v="Commercial"/>
    <s v="Appliances"/>
  </r>
  <r>
    <x v="13"/>
    <n v="2019"/>
    <n v="3"/>
    <s v="Mexico"/>
    <x v="11"/>
    <n v="0"/>
    <n v="0"/>
    <n v="0"/>
    <n v="0"/>
    <n v="0"/>
    <n v="0"/>
    <n v="0"/>
    <n v="0"/>
    <n v="0"/>
    <n v="0"/>
    <n v="0"/>
    <n v="0"/>
    <n v="0"/>
    <n v="0"/>
    <n v="0"/>
    <n v="0"/>
    <n v="0"/>
    <n v="0"/>
    <n v="0"/>
    <n v="0"/>
    <n v="0"/>
    <n v="0"/>
    <n v="0"/>
    <n v="0"/>
    <s v="Winter"/>
    <x v="1"/>
    <s v="Commercial"/>
    <s v="Appliances"/>
  </r>
  <r>
    <x v="14"/>
    <n v="2019"/>
    <n v="3"/>
    <s v="Mexico"/>
    <x v="0"/>
    <n v="328000000"/>
    <n v="328000000"/>
    <n v="328000000"/>
    <n v="328000000"/>
    <n v="328000000"/>
    <n v="330000000"/>
    <n v="332000000"/>
    <n v="334000000"/>
    <n v="334000000"/>
    <n v="334000000"/>
    <n v="333000000"/>
    <n v="332000000"/>
    <n v="332000000"/>
    <n v="332000000"/>
    <n v="332000000"/>
    <n v="334000000"/>
    <n v="335000000"/>
    <n v="336000000"/>
    <n v="335000000"/>
    <n v="334000000"/>
    <n v="332000000"/>
    <n v="331000000"/>
    <n v="329000000"/>
    <n v="328000000"/>
    <s v="Winter"/>
    <x v="0"/>
    <s v="Industry"/>
    <s v="Industry"/>
  </r>
  <r>
    <x v="14"/>
    <n v="2019"/>
    <n v="3"/>
    <s v="Mexico"/>
    <x v="1"/>
    <n v="328000000"/>
    <n v="327000000"/>
    <n v="327000000"/>
    <n v="327000000"/>
    <n v="328000000"/>
    <n v="329000000"/>
    <n v="331000000"/>
    <n v="333000000"/>
    <n v="334000000"/>
    <n v="333000000"/>
    <n v="333000000"/>
    <n v="332000000"/>
    <n v="331000000"/>
    <n v="331000000"/>
    <n v="332000000"/>
    <n v="333000000"/>
    <n v="335000000"/>
    <n v="335000000"/>
    <n v="335000000"/>
    <n v="333000000"/>
    <n v="332000000"/>
    <n v="330000000"/>
    <n v="329000000"/>
    <n v="328000000"/>
    <s v="Winter"/>
    <x v="0"/>
    <s v="Industry"/>
    <s v="Industry"/>
  </r>
  <r>
    <x v="14"/>
    <n v="2019"/>
    <n v="3"/>
    <s v="Mexico"/>
    <x v="2"/>
    <n v="329000000"/>
    <n v="329000000"/>
    <n v="329000000"/>
    <n v="329000000"/>
    <n v="330000000"/>
    <n v="331000000"/>
    <n v="333000000"/>
    <n v="335000000"/>
    <n v="336000000"/>
    <n v="335000000"/>
    <n v="334000000"/>
    <n v="334000000"/>
    <n v="333000000"/>
    <n v="333000000"/>
    <n v="333000000"/>
    <n v="335000000"/>
    <n v="337000000"/>
    <n v="337000000"/>
    <n v="336000000"/>
    <n v="335000000"/>
    <n v="334000000"/>
    <n v="332000000"/>
    <n v="331000000"/>
    <n v="330000000"/>
    <s v="Spring"/>
    <x v="0"/>
    <s v="Industry"/>
    <s v="Industry"/>
  </r>
  <r>
    <x v="14"/>
    <n v="2019"/>
    <n v="3"/>
    <s v="Mexico"/>
    <x v="3"/>
    <n v="322000000"/>
    <n v="322000000"/>
    <n v="322000000"/>
    <n v="322000000"/>
    <n v="322000000"/>
    <n v="324000000"/>
    <n v="325000000"/>
    <n v="327000000"/>
    <n v="328000000"/>
    <n v="327000000"/>
    <n v="327000000"/>
    <n v="326000000"/>
    <n v="325000000"/>
    <n v="325000000"/>
    <n v="326000000"/>
    <n v="327000000"/>
    <n v="329000000"/>
    <n v="329000000"/>
    <n v="328000000"/>
    <n v="327000000"/>
    <n v="326000000"/>
    <n v="325000000"/>
    <n v="323000000"/>
    <n v="322000000"/>
    <s v="Spring"/>
    <x v="0"/>
    <s v="Industry"/>
    <s v="Industry"/>
  </r>
  <r>
    <x v="14"/>
    <n v="2019"/>
    <n v="3"/>
    <s v="Mexico"/>
    <x v="4"/>
    <n v="325000000"/>
    <n v="324000000"/>
    <n v="324000000"/>
    <n v="324000000"/>
    <n v="325000000"/>
    <n v="326000000"/>
    <n v="328000000"/>
    <n v="330000000"/>
    <n v="330000000"/>
    <n v="330000000"/>
    <n v="329000000"/>
    <n v="329000000"/>
    <n v="328000000"/>
    <n v="328000000"/>
    <n v="328000000"/>
    <n v="330000000"/>
    <n v="332000000"/>
    <n v="332000000"/>
    <n v="331000000"/>
    <n v="330000000"/>
    <n v="329000000"/>
    <n v="327000000"/>
    <n v="326000000"/>
    <n v="325000000"/>
    <s v="Spring"/>
    <x v="0"/>
    <s v="Industry"/>
    <s v="Industry"/>
  </r>
  <r>
    <x v="14"/>
    <n v="2019"/>
    <n v="3"/>
    <s v="Mexico"/>
    <x v="5"/>
    <n v="328000000"/>
    <n v="327000000"/>
    <n v="327000000"/>
    <n v="327000000"/>
    <n v="328000000"/>
    <n v="329000000"/>
    <n v="331000000"/>
    <n v="333000000"/>
    <n v="334000000"/>
    <n v="333000000"/>
    <n v="333000000"/>
    <n v="332000000"/>
    <n v="331000000"/>
    <n v="331000000"/>
    <n v="331000000"/>
    <n v="333000000"/>
    <n v="335000000"/>
    <n v="335000000"/>
    <n v="334000000"/>
    <n v="333000000"/>
    <n v="332000000"/>
    <n v="330000000"/>
    <n v="329000000"/>
    <n v="328000000"/>
    <s v="Summer"/>
    <x v="0"/>
    <s v="Industry"/>
    <s v="Industry"/>
  </r>
  <r>
    <x v="14"/>
    <n v="2019"/>
    <n v="3"/>
    <s v="Mexico"/>
    <x v="6"/>
    <n v="316000000"/>
    <n v="316000000"/>
    <n v="316000000"/>
    <n v="316000000"/>
    <n v="316000000"/>
    <n v="317000000"/>
    <n v="319000000"/>
    <n v="321000000"/>
    <n v="322000000"/>
    <n v="321000000"/>
    <n v="321000000"/>
    <n v="320000000"/>
    <n v="319000000"/>
    <n v="319000000"/>
    <n v="320000000"/>
    <n v="321000000"/>
    <n v="323000000"/>
    <n v="323000000"/>
    <n v="322000000"/>
    <n v="321000000"/>
    <n v="320000000"/>
    <n v="319000000"/>
    <n v="317000000"/>
    <n v="316000000"/>
    <s v="Summer"/>
    <x v="0"/>
    <s v="Industry"/>
    <s v="Industry"/>
  </r>
  <r>
    <x v="14"/>
    <n v="2019"/>
    <n v="3"/>
    <s v="Mexico"/>
    <x v="7"/>
    <n v="326000000"/>
    <n v="326000000"/>
    <n v="326000000"/>
    <n v="326000000"/>
    <n v="326000000"/>
    <n v="328000000"/>
    <n v="330000000"/>
    <n v="332000000"/>
    <n v="332000000"/>
    <n v="332000000"/>
    <n v="331000000"/>
    <n v="331000000"/>
    <n v="330000000"/>
    <n v="330000000"/>
    <n v="330000000"/>
    <n v="332000000"/>
    <n v="334000000"/>
    <n v="334000000"/>
    <n v="333000000"/>
    <n v="332000000"/>
    <n v="331000000"/>
    <n v="329000000"/>
    <n v="327000000"/>
    <n v="326000000"/>
    <s v="Summer"/>
    <x v="0"/>
    <s v="Industry"/>
    <s v="Industry"/>
  </r>
  <r>
    <x v="14"/>
    <n v="2019"/>
    <n v="3"/>
    <s v="Mexico"/>
    <x v="8"/>
    <n v="328000000"/>
    <n v="328000000"/>
    <n v="328000000"/>
    <n v="328000000"/>
    <n v="328000000"/>
    <n v="330000000"/>
    <n v="332000000"/>
    <n v="334000000"/>
    <n v="334000000"/>
    <n v="334000000"/>
    <n v="333000000"/>
    <n v="332000000"/>
    <n v="332000000"/>
    <n v="332000000"/>
    <n v="332000000"/>
    <n v="334000000"/>
    <n v="335000000"/>
    <n v="336000000"/>
    <n v="335000000"/>
    <n v="334000000"/>
    <n v="332000000"/>
    <n v="331000000"/>
    <n v="329000000"/>
    <n v="328000000"/>
    <s v="Fall"/>
    <x v="0"/>
    <s v="Industry"/>
    <s v="Industry"/>
  </r>
  <r>
    <x v="14"/>
    <n v="2019"/>
    <n v="3"/>
    <s v="Mexico"/>
    <x v="9"/>
    <n v="327000000"/>
    <n v="327000000"/>
    <n v="327000000"/>
    <n v="327000000"/>
    <n v="327000000"/>
    <n v="329000000"/>
    <n v="331000000"/>
    <n v="332000000"/>
    <n v="333000000"/>
    <n v="333000000"/>
    <n v="332000000"/>
    <n v="331000000"/>
    <n v="331000000"/>
    <n v="330000000"/>
    <n v="331000000"/>
    <n v="332000000"/>
    <n v="334000000"/>
    <n v="335000000"/>
    <n v="334000000"/>
    <n v="333000000"/>
    <n v="331000000"/>
    <n v="330000000"/>
    <n v="328000000"/>
    <n v="327000000"/>
    <s v="Fall"/>
    <x v="0"/>
    <s v="Industry"/>
    <s v="Industry"/>
  </r>
  <r>
    <x v="14"/>
    <n v="2019"/>
    <n v="3"/>
    <s v="Mexico"/>
    <x v="10"/>
    <n v="330000000"/>
    <n v="330000000"/>
    <n v="330000000"/>
    <n v="330000000"/>
    <n v="330000000"/>
    <n v="332000000"/>
    <n v="334000000"/>
    <n v="336000000"/>
    <n v="336000000"/>
    <n v="336000000"/>
    <n v="335000000"/>
    <n v="334000000"/>
    <n v="334000000"/>
    <n v="334000000"/>
    <n v="334000000"/>
    <n v="336000000"/>
    <n v="338000000"/>
    <n v="338000000"/>
    <n v="337000000"/>
    <n v="336000000"/>
    <n v="335000000"/>
    <n v="333000000"/>
    <n v="331000000"/>
    <n v="330000000"/>
    <s v="Winter"/>
    <x v="0"/>
    <s v="Industry"/>
    <s v="Industry"/>
  </r>
  <r>
    <x v="14"/>
    <n v="2019"/>
    <n v="3"/>
    <s v="Mexico"/>
    <x v="11"/>
    <n v="319000000"/>
    <n v="318000000"/>
    <n v="318000000"/>
    <n v="318000000"/>
    <n v="319000000"/>
    <n v="320000000"/>
    <n v="322000000"/>
    <n v="323000000"/>
    <n v="324000000"/>
    <n v="323000000"/>
    <n v="323000000"/>
    <n v="322000000"/>
    <n v="322000000"/>
    <n v="322000000"/>
    <n v="322000000"/>
    <n v="323000000"/>
    <n v="325000000"/>
    <n v="325000000"/>
    <n v="324000000"/>
    <n v="323000000"/>
    <n v="322000000"/>
    <n v="321000000"/>
    <n v="320000000"/>
    <n v="319000000"/>
    <s v="Winter"/>
    <x v="0"/>
    <s v="Industry"/>
    <s v="Industry"/>
  </r>
  <r>
    <x v="15"/>
    <n v="2019"/>
    <n v="3"/>
    <s v="Mexico"/>
    <x v="0"/>
    <n v="170000000"/>
    <n v="170000000"/>
    <n v="170000000"/>
    <n v="171000000"/>
    <n v="171000000"/>
    <n v="172000000"/>
    <n v="173000000"/>
    <n v="173000000"/>
    <n v="173000000"/>
    <n v="172000000"/>
    <n v="172000000"/>
    <n v="172000000"/>
    <n v="172000000"/>
    <n v="172000000"/>
    <n v="172000000"/>
    <n v="173000000"/>
    <n v="174000000"/>
    <n v="175000000"/>
    <n v="174000000"/>
    <n v="174000000"/>
    <n v="173000000"/>
    <n v="172000000"/>
    <n v="171000000"/>
    <n v="171000000"/>
    <s v="Winter"/>
    <x v="1"/>
    <s v="Industry"/>
    <s v="Industry"/>
  </r>
  <r>
    <x v="15"/>
    <n v="2019"/>
    <n v="3"/>
    <s v="Mexico"/>
    <x v="1"/>
    <n v="170000000"/>
    <n v="170000000"/>
    <n v="170000000"/>
    <n v="170000000"/>
    <n v="171000000"/>
    <n v="172000000"/>
    <n v="172000000"/>
    <n v="173000000"/>
    <n v="172000000"/>
    <n v="172000000"/>
    <n v="172000000"/>
    <n v="172000000"/>
    <n v="171000000"/>
    <n v="172000000"/>
    <n v="172000000"/>
    <n v="173000000"/>
    <n v="174000000"/>
    <n v="174000000"/>
    <n v="174000000"/>
    <n v="173000000"/>
    <n v="173000000"/>
    <n v="172000000"/>
    <n v="171000000"/>
    <n v="170000000"/>
    <s v="Winter"/>
    <x v="1"/>
    <s v="Industry"/>
    <s v="Industry"/>
  </r>
  <r>
    <x v="15"/>
    <n v="2019"/>
    <n v="3"/>
    <s v="Mexico"/>
    <x v="2"/>
    <n v="171000000"/>
    <n v="171000000"/>
    <n v="171000000"/>
    <n v="171000000"/>
    <n v="172000000"/>
    <n v="173000000"/>
    <n v="173000000"/>
    <n v="174000000"/>
    <n v="173000000"/>
    <n v="173000000"/>
    <n v="173000000"/>
    <n v="172000000"/>
    <n v="172000000"/>
    <n v="172000000"/>
    <n v="173000000"/>
    <n v="174000000"/>
    <n v="175000000"/>
    <n v="175000000"/>
    <n v="175000000"/>
    <n v="174000000"/>
    <n v="174000000"/>
    <n v="173000000"/>
    <n v="172000000"/>
    <n v="171000000"/>
    <s v="Spring"/>
    <x v="1"/>
    <s v="Industry"/>
    <s v="Industry"/>
  </r>
  <r>
    <x v="15"/>
    <n v="2019"/>
    <n v="3"/>
    <s v="Mexico"/>
    <x v="3"/>
    <n v="167000000"/>
    <n v="167000000"/>
    <n v="167000000"/>
    <n v="167000000"/>
    <n v="168000000"/>
    <n v="169000000"/>
    <n v="169000000"/>
    <n v="169000000"/>
    <n v="169000000"/>
    <n v="169000000"/>
    <n v="169000000"/>
    <n v="169000000"/>
    <n v="168000000"/>
    <n v="169000000"/>
    <n v="169000000"/>
    <n v="170000000"/>
    <n v="171000000"/>
    <n v="171000000"/>
    <n v="171000000"/>
    <n v="170000000"/>
    <n v="170000000"/>
    <n v="169000000"/>
    <n v="168000000"/>
    <n v="168000000"/>
    <s v="Spring"/>
    <x v="1"/>
    <s v="Industry"/>
    <s v="Industry"/>
  </r>
  <r>
    <x v="15"/>
    <n v="2019"/>
    <n v="3"/>
    <s v="Mexico"/>
    <x v="4"/>
    <n v="169000000"/>
    <n v="168000000"/>
    <n v="168000000"/>
    <n v="169000000"/>
    <n v="169000000"/>
    <n v="170000000"/>
    <n v="171000000"/>
    <n v="171000000"/>
    <n v="171000000"/>
    <n v="170000000"/>
    <n v="170000000"/>
    <n v="170000000"/>
    <n v="170000000"/>
    <n v="170000000"/>
    <n v="170000000"/>
    <n v="171000000"/>
    <n v="172000000"/>
    <n v="173000000"/>
    <n v="172000000"/>
    <n v="172000000"/>
    <n v="171000000"/>
    <n v="170000000"/>
    <n v="169000000"/>
    <n v="169000000"/>
    <s v="Spring"/>
    <x v="1"/>
    <s v="Industry"/>
    <s v="Industry"/>
  </r>
  <r>
    <x v="15"/>
    <n v="2019"/>
    <n v="3"/>
    <s v="Mexico"/>
    <x v="5"/>
    <n v="170000000"/>
    <n v="170000000"/>
    <n v="170000000"/>
    <n v="170000000"/>
    <n v="171000000"/>
    <n v="172000000"/>
    <n v="172000000"/>
    <n v="173000000"/>
    <n v="172000000"/>
    <n v="172000000"/>
    <n v="172000000"/>
    <n v="171000000"/>
    <n v="171000000"/>
    <n v="171000000"/>
    <n v="172000000"/>
    <n v="173000000"/>
    <n v="174000000"/>
    <n v="174000000"/>
    <n v="174000000"/>
    <n v="173000000"/>
    <n v="173000000"/>
    <n v="172000000"/>
    <n v="171000000"/>
    <n v="170000000"/>
    <s v="Summer"/>
    <x v="1"/>
    <s v="Industry"/>
    <s v="Industry"/>
  </r>
  <r>
    <x v="15"/>
    <n v="2019"/>
    <n v="3"/>
    <s v="Mexico"/>
    <x v="6"/>
    <n v="164000000"/>
    <n v="164000000"/>
    <n v="164000000"/>
    <n v="164000000"/>
    <n v="165000000"/>
    <n v="166000000"/>
    <n v="166000000"/>
    <n v="166000000"/>
    <n v="166000000"/>
    <n v="166000000"/>
    <n v="166000000"/>
    <n v="165000000"/>
    <n v="165000000"/>
    <n v="165000000"/>
    <n v="166000000"/>
    <n v="167000000"/>
    <n v="168000000"/>
    <n v="168000000"/>
    <n v="168000000"/>
    <n v="167000000"/>
    <n v="167000000"/>
    <n v="166000000"/>
    <n v="165000000"/>
    <n v="164000000"/>
    <s v="Summer"/>
    <x v="1"/>
    <s v="Industry"/>
    <s v="Industry"/>
  </r>
  <r>
    <x v="15"/>
    <n v="2019"/>
    <n v="3"/>
    <s v="Mexico"/>
    <x v="7"/>
    <n v="169000000"/>
    <n v="169000000"/>
    <n v="169000000"/>
    <n v="170000000"/>
    <n v="170000000"/>
    <n v="171000000"/>
    <n v="172000000"/>
    <n v="172000000"/>
    <n v="172000000"/>
    <n v="171000000"/>
    <n v="171000000"/>
    <n v="171000000"/>
    <n v="171000000"/>
    <n v="171000000"/>
    <n v="171000000"/>
    <n v="172000000"/>
    <n v="173000000"/>
    <n v="174000000"/>
    <n v="173000000"/>
    <n v="173000000"/>
    <n v="172000000"/>
    <n v="171000000"/>
    <n v="170000000"/>
    <n v="170000000"/>
    <s v="Summer"/>
    <x v="1"/>
    <s v="Industry"/>
    <s v="Industry"/>
  </r>
  <r>
    <x v="15"/>
    <n v="2019"/>
    <n v="3"/>
    <s v="Mexico"/>
    <x v="8"/>
    <n v="170000000"/>
    <n v="170000000"/>
    <n v="170000000"/>
    <n v="171000000"/>
    <n v="171000000"/>
    <n v="172000000"/>
    <n v="173000000"/>
    <n v="173000000"/>
    <n v="173000000"/>
    <n v="172000000"/>
    <n v="172000000"/>
    <n v="172000000"/>
    <n v="172000000"/>
    <n v="172000000"/>
    <n v="172000000"/>
    <n v="173000000"/>
    <n v="174000000"/>
    <n v="175000000"/>
    <n v="174000000"/>
    <n v="174000000"/>
    <n v="173000000"/>
    <n v="172000000"/>
    <n v="171000000"/>
    <n v="171000000"/>
    <s v="Fall"/>
    <x v="1"/>
    <s v="Industry"/>
    <s v="Industry"/>
  </r>
  <r>
    <x v="15"/>
    <n v="2019"/>
    <n v="3"/>
    <s v="Mexico"/>
    <x v="9"/>
    <n v="170000000"/>
    <n v="170000000"/>
    <n v="170000000"/>
    <n v="170000000"/>
    <n v="171000000"/>
    <n v="171000000"/>
    <n v="172000000"/>
    <n v="172000000"/>
    <n v="172000000"/>
    <n v="172000000"/>
    <n v="171000000"/>
    <n v="171000000"/>
    <n v="171000000"/>
    <n v="171000000"/>
    <n v="172000000"/>
    <n v="173000000"/>
    <n v="174000000"/>
    <n v="174000000"/>
    <n v="173000000"/>
    <n v="173000000"/>
    <n v="172000000"/>
    <n v="171000000"/>
    <n v="171000000"/>
    <n v="170000000"/>
    <s v="Fall"/>
    <x v="1"/>
    <s v="Industry"/>
    <s v="Industry"/>
  </r>
  <r>
    <x v="15"/>
    <n v="2019"/>
    <n v="3"/>
    <s v="Mexico"/>
    <x v="10"/>
    <n v="171000000"/>
    <n v="171000000"/>
    <n v="171000000"/>
    <n v="172000000"/>
    <n v="172000000"/>
    <n v="173000000"/>
    <n v="174000000"/>
    <n v="174000000"/>
    <n v="174000000"/>
    <n v="173000000"/>
    <n v="173000000"/>
    <n v="173000000"/>
    <n v="173000000"/>
    <n v="173000000"/>
    <n v="173000000"/>
    <n v="174000000"/>
    <n v="175000000"/>
    <n v="176000000"/>
    <n v="175000000"/>
    <n v="175000000"/>
    <n v="174000000"/>
    <n v="173000000"/>
    <n v="172000000"/>
    <n v="172000000"/>
    <s v="Winter"/>
    <x v="1"/>
    <s v="Industry"/>
    <s v="Industry"/>
  </r>
  <r>
    <x v="15"/>
    <n v="2019"/>
    <n v="3"/>
    <s v="Mexico"/>
    <x v="11"/>
    <n v="165000000"/>
    <n v="165000000"/>
    <n v="165000000"/>
    <n v="166000000"/>
    <n v="166000000"/>
    <n v="167000000"/>
    <n v="167000000"/>
    <n v="168000000"/>
    <n v="167000000"/>
    <n v="167000000"/>
    <n v="167000000"/>
    <n v="167000000"/>
    <n v="167000000"/>
    <n v="167000000"/>
    <n v="167000000"/>
    <n v="168000000"/>
    <n v="169000000"/>
    <n v="169000000"/>
    <n v="169000000"/>
    <n v="168000000"/>
    <n v="168000000"/>
    <n v="167000000"/>
    <n v="166000000"/>
    <n v="166000000"/>
    <s v="Winter"/>
    <x v="1"/>
    <s v="Industry"/>
    <s v="Industry"/>
  </r>
  <r>
    <x v="16"/>
    <n v="2019"/>
    <n v="3"/>
    <s v="Mexico"/>
    <x v="0"/>
    <n v="110000000"/>
    <n v="83300000"/>
    <n v="68400000"/>
    <n v="59900000"/>
    <n v="62200000"/>
    <n v="78500000"/>
    <n v="105000000"/>
    <n v="98600000"/>
    <n v="115000000"/>
    <n v="120000000"/>
    <n v="115000000"/>
    <n v="110000000"/>
    <n v="117000000"/>
    <n v="126000000"/>
    <n v="127000000"/>
    <n v="117000000"/>
    <n v="128000000"/>
    <n v="202000000"/>
    <n v="226000000"/>
    <n v="245000000"/>
    <n v="260000000"/>
    <n v="250000000"/>
    <n v="185000000"/>
    <n v="139000000"/>
    <s v="Winter"/>
    <x v="0"/>
    <s v="Residential"/>
    <s v="Total"/>
  </r>
  <r>
    <x v="16"/>
    <n v="2019"/>
    <n v="3"/>
    <s v="Mexico"/>
    <x v="1"/>
    <n v="110000000"/>
    <n v="82900000"/>
    <n v="68000000"/>
    <n v="59500000"/>
    <n v="61700000"/>
    <n v="77500000"/>
    <n v="103000000"/>
    <n v="94400000"/>
    <n v="115000000"/>
    <n v="120000000"/>
    <n v="115000000"/>
    <n v="110000000"/>
    <n v="117000000"/>
    <n v="126000000"/>
    <n v="127000000"/>
    <n v="117000000"/>
    <n v="123000000"/>
    <n v="200000000"/>
    <n v="224000000"/>
    <n v="242000000"/>
    <n v="257000000"/>
    <n v="248000000"/>
    <n v="184000000"/>
    <n v="138000000"/>
    <s v="Winter"/>
    <x v="0"/>
    <s v="Residential"/>
    <s v="Total"/>
  </r>
  <r>
    <x v="16"/>
    <n v="2019"/>
    <n v="3"/>
    <s v="Mexico"/>
    <x v="2"/>
    <n v="110000000"/>
    <n v="82900000"/>
    <n v="68000000"/>
    <n v="59500000"/>
    <n v="61700000"/>
    <n v="77200000"/>
    <n v="97500000"/>
    <n v="91700000"/>
    <n v="116000000"/>
    <n v="121000000"/>
    <n v="117000000"/>
    <n v="112000000"/>
    <n v="119000000"/>
    <n v="129000000"/>
    <n v="130000000"/>
    <n v="120000000"/>
    <n v="122000000"/>
    <n v="194000000"/>
    <n v="225000000"/>
    <n v="242000000"/>
    <n v="256000000"/>
    <n v="247000000"/>
    <n v="183000000"/>
    <n v="138000000"/>
    <s v="Spring"/>
    <x v="0"/>
    <s v="Residential"/>
    <s v="Total"/>
  </r>
  <r>
    <x v="16"/>
    <n v="2019"/>
    <n v="3"/>
    <s v="Mexico"/>
    <x v="3"/>
    <n v="111000000"/>
    <n v="84000000"/>
    <n v="69000000"/>
    <n v="60600000"/>
    <n v="63000000"/>
    <n v="78700000"/>
    <n v="82700000"/>
    <n v="92900000"/>
    <n v="118000000"/>
    <n v="123000000"/>
    <n v="120000000"/>
    <n v="116000000"/>
    <n v="124000000"/>
    <n v="134000000"/>
    <n v="135000000"/>
    <n v="126000000"/>
    <n v="127000000"/>
    <n v="175000000"/>
    <n v="230000000"/>
    <n v="247000000"/>
    <n v="260000000"/>
    <n v="250000000"/>
    <n v="186000000"/>
    <n v="140000000"/>
    <s v="Spring"/>
    <x v="0"/>
    <s v="Residential"/>
    <s v="Total"/>
  </r>
  <r>
    <x v="16"/>
    <n v="2019"/>
    <n v="3"/>
    <s v="Mexico"/>
    <x v="4"/>
    <n v="113000000"/>
    <n v="85200000"/>
    <n v="70100000"/>
    <n v="61800000"/>
    <n v="64100000"/>
    <n v="79700000"/>
    <n v="77100000"/>
    <n v="94100000"/>
    <n v="119000000"/>
    <n v="124000000"/>
    <n v="120000000"/>
    <n v="116000000"/>
    <n v="124000000"/>
    <n v="134000000"/>
    <n v="135000000"/>
    <n v="126000000"/>
    <n v="127000000"/>
    <n v="165000000"/>
    <n v="231000000"/>
    <n v="248000000"/>
    <n v="261000000"/>
    <n v="251000000"/>
    <n v="187000000"/>
    <n v="141000000"/>
    <s v="Spring"/>
    <x v="0"/>
    <s v="Residential"/>
    <s v="Total"/>
  </r>
  <r>
    <x v="16"/>
    <n v="2019"/>
    <n v="3"/>
    <s v="Mexico"/>
    <x v="5"/>
    <n v="113000000"/>
    <n v="85800000"/>
    <n v="70800000"/>
    <n v="62400000"/>
    <n v="64700000"/>
    <n v="80100000"/>
    <n v="75000000"/>
    <n v="94100000"/>
    <n v="118000000"/>
    <n v="124000000"/>
    <n v="119000000"/>
    <n v="115000000"/>
    <n v="123000000"/>
    <n v="133000000"/>
    <n v="134000000"/>
    <n v="125000000"/>
    <n v="126000000"/>
    <n v="160000000"/>
    <n v="228000000"/>
    <n v="246000000"/>
    <n v="260000000"/>
    <n v="250000000"/>
    <n v="187000000"/>
    <n v="142000000"/>
    <s v="Summer"/>
    <x v="0"/>
    <s v="Residential"/>
    <s v="Total"/>
  </r>
  <r>
    <x v="16"/>
    <n v="2019"/>
    <n v="3"/>
    <s v="Mexico"/>
    <x v="6"/>
    <n v="114000000"/>
    <n v="86400000"/>
    <n v="71300000"/>
    <n v="63000000"/>
    <n v="65200000"/>
    <n v="80600000"/>
    <n v="76100000"/>
    <n v="94300000"/>
    <n v="118000000"/>
    <n v="123000000"/>
    <n v="119000000"/>
    <n v="115000000"/>
    <n v="123000000"/>
    <n v="133000000"/>
    <n v="134000000"/>
    <n v="124000000"/>
    <n v="125000000"/>
    <n v="160000000"/>
    <n v="228000000"/>
    <n v="246000000"/>
    <n v="260000000"/>
    <n v="251000000"/>
    <n v="188000000"/>
    <n v="142000000"/>
    <s v="Summer"/>
    <x v="0"/>
    <s v="Residential"/>
    <s v="Total"/>
  </r>
  <r>
    <x v="16"/>
    <n v="2019"/>
    <n v="3"/>
    <s v="Mexico"/>
    <x v="7"/>
    <n v="114000000"/>
    <n v="86300000"/>
    <n v="71200000"/>
    <n v="62900000"/>
    <n v="65200000"/>
    <n v="80800000"/>
    <n v="80300000"/>
    <n v="94400000"/>
    <n v="119000000"/>
    <n v="124000000"/>
    <n v="120000000"/>
    <n v="116000000"/>
    <n v="123000000"/>
    <n v="133000000"/>
    <n v="134000000"/>
    <n v="125000000"/>
    <n v="126000000"/>
    <n v="168000000"/>
    <n v="230000000"/>
    <n v="248000000"/>
    <n v="262000000"/>
    <n v="252000000"/>
    <n v="188000000"/>
    <n v="142000000"/>
    <s v="Summer"/>
    <x v="0"/>
    <s v="Residential"/>
    <s v="Total"/>
  </r>
  <r>
    <x v="16"/>
    <n v="2019"/>
    <n v="3"/>
    <s v="Mexico"/>
    <x v="8"/>
    <n v="113000000"/>
    <n v="85700000"/>
    <n v="70700000"/>
    <n v="62300000"/>
    <n v="64600000"/>
    <n v="80400000"/>
    <n v="89500000"/>
    <n v="93600000"/>
    <n v="118000000"/>
    <n v="123000000"/>
    <n v="119000000"/>
    <n v="114000000"/>
    <n v="122000000"/>
    <n v="131000000"/>
    <n v="132000000"/>
    <n v="123000000"/>
    <n v="124000000"/>
    <n v="181000000"/>
    <n v="229000000"/>
    <n v="247000000"/>
    <n v="261000000"/>
    <n v="252000000"/>
    <n v="187000000"/>
    <n v="142000000"/>
    <s v="Fall"/>
    <x v="0"/>
    <s v="Residential"/>
    <s v="Total"/>
  </r>
  <r>
    <x v="16"/>
    <n v="2019"/>
    <n v="3"/>
    <s v="Mexico"/>
    <x v="9"/>
    <n v="111000000"/>
    <n v="84200000"/>
    <n v="69200000"/>
    <n v="60800000"/>
    <n v="63000000"/>
    <n v="78700000"/>
    <n v="104000000"/>
    <n v="94100000"/>
    <n v="117000000"/>
    <n v="122000000"/>
    <n v="117000000"/>
    <n v="113000000"/>
    <n v="120000000"/>
    <n v="130000000"/>
    <n v="131000000"/>
    <n v="121000000"/>
    <n v="124000000"/>
    <n v="203000000"/>
    <n v="226000000"/>
    <n v="244000000"/>
    <n v="259000000"/>
    <n v="249000000"/>
    <n v="185000000"/>
    <n v="140000000"/>
    <s v="Fall"/>
    <x v="0"/>
    <s v="Residential"/>
    <s v="Total"/>
  </r>
  <r>
    <x v="16"/>
    <n v="2019"/>
    <n v="3"/>
    <s v="Mexico"/>
    <x v="10"/>
    <n v="111000000"/>
    <n v="83600000"/>
    <n v="68600000"/>
    <n v="60200000"/>
    <n v="62500000"/>
    <n v="78600000"/>
    <n v="105000000"/>
    <n v="96800000"/>
    <n v="116000000"/>
    <n v="121000000"/>
    <n v="116000000"/>
    <n v="111000000"/>
    <n v="118000000"/>
    <n v="128000000"/>
    <n v="129000000"/>
    <n v="119000000"/>
    <n v="127000000"/>
    <n v="203000000"/>
    <n v="226000000"/>
    <n v="245000000"/>
    <n v="259000000"/>
    <n v="250000000"/>
    <n v="185000000"/>
    <n v="139000000"/>
    <s v="Winter"/>
    <x v="0"/>
    <s v="Residential"/>
    <s v="Total"/>
  </r>
  <r>
    <x v="16"/>
    <n v="2019"/>
    <n v="3"/>
    <s v="Mexico"/>
    <x v="11"/>
    <n v="111000000"/>
    <n v="83600000"/>
    <n v="68600000"/>
    <n v="60200000"/>
    <n v="62600000"/>
    <n v="78900000"/>
    <n v="105000000"/>
    <n v="100000000"/>
    <n v="115000000"/>
    <n v="120000000"/>
    <n v="115000000"/>
    <n v="110000000"/>
    <n v="117000000"/>
    <n v="127000000"/>
    <n v="127000000"/>
    <n v="118000000"/>
    <n v="130000000"/>
    <n v="203000000"/>
    <n v="227000000"/>
    <n v="246000000"/>
    <n v="261000000"/>
    <n v="251000000"/>
    <n v="185000000"/>
    <n v="139000000"/>
    <s v="Winter"/>
    <x v="0"/>
    <s v="Residential"/>
    <s v="Total"/>
  </r>
  <r>
    <x v="17"/>
    <n v="2019"/>
    <n v="3"/>
    <s v="Mexico"/>
    <x v="0"/>
    <n v="56000000"/>
    <n v="44400000"/>
    <n v="36200000"/>
    <n v="30300000"/>
    <n v="30300000"/>
    <n v="31900000"/>
    <n v="43100000"/>
    <n v="41700000"/>
    <n v="49900000"/>
    <n v="65700000"/>
    <n v="84600000"/>
    <n v="95800000"/>
    <n v="92500000"/>
    <n v="90200000"/>
    <n v="95400000"/>
    <n v="90400000"/>
    <n v="91700000"/>
    <n v="123000000"/>
    <n v="134000000"/>
    <n v="138000000"/>
    <n v="139000000"/>
    <n v="127000000"/>
    <n v="99700000"/>
    <n v="74000000"/>
    <s v="Winter"/>
    <x v="1"/>
    <s v="Residential"/>
    <s v="Total"/>
  </r>
  <r>
    <x v="17"/>
    <n v="2019"/>
    <n v="3"/>
    <s v="Mexico"/>
    <x v="1"/>
    <n v="55700000"/>
    <n v="44200000"/>
    <n v="35900000"/>
    <n v="30100000"/>
    <n v="30100000"/>
    <n v="31600000"/>
    <n v="42500000"/>
    <n v="39300000"/>
    <n v="49700000"/>
    <n v="65600000"/>
    <n v="84600000"/>
    <n v="95900000"/>
    <n v="92600000"/>
    <n v="90200000"/>
    <n v="95400000"/>
    <n v="90400000"/>
    <n v="88600000"/>
    <n v="122000000"/>
    <n v="132000000"/>
    <n v="137000000"/>
    <n v="137000000"/>
    <n v="126000000"/>
    <n v="98900000"/>
    <n v="73600000"/>
    <s v="Winter"/>
    <x v="1"/>
    <s v="Residential"/>
    <s v="Total"/>
  </r>
  <r>
    <x v="17"/>
    <n v="2019"/>
    <n v="3"/>
    <s v="Mexico"/>
    <x v="2"/>
    <n v="55600000"/>
    <n v="44100000"/>
    <n v="35900000"/>
    <n v="30100000"/>
    <n v="30100000"/>
    <n v="31600000"/>
    <n v="40400000"/>
    <n v="37800000"/>
    <n v="50200000"/>
    <n v="66300000"/>
    <n v="85600000"/>
    <n v="97200000"/>
    <n v="94100000"/>
    <n v="91900000"/>
    <n v="97100000"/>
    <n v="92100000"/>
    <n v="87600000"/>
    <n v="118000000"/>
    <n v="133000000"/>
    <n v="137000000"/>
    <n v="136000000"/>
    <n v="125000000"/>
    <n v="98500000"/>
    <n v="73400000"/>
    <s v="Spring"/>
    <x v="1"/>
    <s v="Residential"/>
    <s v="Total"/>
  </r>
  <r>
    <x v="17"/>
    <n v="2019"/>
    <n v="3"/>
    <s v="Mexico"/>
    <x v="3"/>
    <n v="56200000"/>
    <n v="44500000"/>
    <n v="36300000"/>
    <n v="30500000"/>
    <n v="30600000"/>
    <n v="32300000"/>
    <n v="34900000"/>
    <n v="38700000"/>
    <n v="51800000"/>
    <n v="68200000"/>
    <n v="87800000"/>
    <n v="99800000"/>
    <n v="97100000"/>
    <n v="95100000"/>
    <n v="100000000"/>
    <n v="95300000"/>
    <n v="90000000"/>
    <n v="106000000"/>
    <n v="135000000"/>
    <n v="139000000"/>
    <n v="138000000"/>
    <n v="126000000"/>
    <n v="99400000"/>
    <n v="74100000"/>
    <s v="Spring"/>
    <x v="1"/>
    <s v="Residential"/>
    <s v="Total"/>
  </r>
  <r>
    <x v="17"/>
    <n v="2019"/>
    <n v="3"/>
    <s v="Mexico"/>
    <x v="4"/>
    <n v="56600000"/>
    <n v="45000000"/>
    <n v="36800000"/>
    <n v="31000000"/>
    <n v="31100000"/>
    <n v="32900000"/>
    <n v="33100000"/>
    <n v="39600000"/>
    <n v="52700000"/>
    <n v="68900000"/>
    <n v="88300000"/>
    <n v="100000000"/>
    <n v="97500000"/>
    <n v="95400000"/>
    <n v="101000000"/>
    <n v="95600000"/>
    <n v="90400000"/>
    <n v="101000000"/>
    <n v="135000000"/>
    <n v="139000000"/>
    <n v="138000000"/>
    <n v="127000000"/>
    <n v="99800000"/>
    <n v="74600000"/>
    <s v="Spring"/>
    <x v="1"/>
    <s v="Residential"/>
    <s v="Total"/>
  </r>
  <r>
    <x v="17"/>
    <n v="2019"/>
    <n v="3"/>
    <s v="Mexico"/>
    <x v="5"/>
    <n v="56900000"/>
    <n v="45300000"/>
    <n v="37000000"/>
    <n v="31300000"/>
    <n v="31500000"/>
    <n v="33200000"/>
    <n v="32400000"/>
    <n v="39700000"/>
    <n v="52600000"/>
    <n v="68600000"/>
    <n v="87800000"/>
    <n v="99600000"/>
    <n v="96700000"/>
    <n v="94500000"/>
    <n v="99800000"/>
    <n v="94700000"/>
    <n v="89600000"/>
    <n v="97900000"/>
    <n v="134000000"/>
    <n v="138000000"/>
    <n v="138000000"/>
    <n v="126000000"/>
    <n v="99800000"/>
    <n v="74800000"/>
    <s v="Summer"/>
    <x v="1"/>
    <s v="Residential"/>
    <s v="Total"/>
  </r>
  <r>
    <x v="17"/>
    <n v="2019"/>
    <n v="3"/>
    <s v="Mexico"/>
    <x v="6"/>
    <n v="57200000"/>
    <n v="45500000"/>
    <n v="37300000"/>
    <n v="31500000"/>
    <n v="31700000"/>
    <n v="33400000"/>
    <n v="32900000"/>
    <n v="39900000"/>
    <n v="52600000"/>
    <n v="68500000"/>
    <n v="87700000"/>
    <n v="99500000"/>
    <n v="96500000"/>
    <n v="94300000"/>
    <n v="99600000"/>
    <n v="94500000"/>
    <n v="89400000"/>
    <n v="98400000"/>
    <n v="134000000"/>
    <n v="138000000"/>
    <n v="138000000"/>
    <n v="126000000"/>
    <n v="100000000"/>
    <n v="75000000"/>
    <s v="Summer"/>
    <x v="1"/>
    <s v="Residential"/>
    <s v="Total"/>
  </r>
  <r>
    <x v="17"/>
    <n v="2019"/>
    <n v="3"/>
    <s v="Mexico"/>
    <x v="7"/>
    <n v="57200000"/>
    <n v="45500000"/>
    <n v="37300000"/>
    <n v="31500000"/>
    <n v="31700000"/>
    <n v="33400000"/>
    <n v="34500000"/>
    <n v="39900000"/>
    <n v="52700000"/>
    <n v="68700000"/>
    <n v="88000000"/>
    <n v="99800000"/>
    <n v="96900000"/>
    <n v="94700000"/>
    <n v="100000000"/>
    <n v="94900000"/>
    <n v="89800000"/>
    <n v="102000000"/>
    <n v="135000000"/>
    <n v="139000000"/>
    <n v="139000000"/>
    <n v="127000000"/>
    <n v="100000000"/>
    <n v="75100000"/>
    <s v="Summer"/>
    <x v="1"/>
    <s v="Residential"/>
    <s v="Total"/>
  </r>
  <r>
    <x v="17"/>
    <n v="2019"/>
    <n v="3"/>
    <s v="Mexico"/>
    <x v="8"/>
    <n v="57000000"/>
    <n v="45300000"/>
    <n v="37100000"/>
    <n v="31300000"/>
    <n v="31400000"/>
    <n v="33200000"/>
    <n v="37900000"/>
    <n v="39300000"/>
    <n v="52100000"/>
    <n v="68100000"/>
    <n v="87300000"/>
    <n v="98900000"/>
    <n v="95900000"/>
    <n v="93700000"/>
    <n v="98900000"/>
    <n v="93900000"/>
    <n v="88800000"/>
    <n v="110000000"/>
    <n v="135000000"/>
    <n v="139000000"/>
    <n v="139000000"/>
    <n v="127000000"/>
    <n v="100000000"/>
    <n v="74900000"/>
    <s v="Fall"/>
    <x v="1"/>
    <s v="Residential"/>
    <s v="Total"/>
  </r>
  <r>
    <x v="17"/>
    <n v="2019"/>
    <n v="3"/>
    <s v="Mexico"/>
    <x v="9"/>
    <n v="56300000"/>
    <n v="44700000"/>
    <n v="36400000"/>
    <n v="30600000"/>
    <n v="30700000"/>
    <n v="32400000"/>
    <n v="43300000"/>
    <n v="39400000"/>
    <n v="51100000"/>
    <n v="67000000"/>
    <n v="86300000"/>
    <n v="97800000"/>
    <n v="94800000"/>
    <n v="92500000"/>
    <n v="97800000"/>
    <n v="92700000"/>
    <n v="89200000"/>
    <n v="124000000"/>
    <n v="134000000"/>
    <n v="138000000"/>
    <n v="138000000"/>
    <n v="126000000"/>
    <n v="99500000"/>
    <n v="74200000"/>
    <s v="Fall"/>
    <x v="1"/>
    <s v="Residential"/>
    <s v="Total"/>
  </r>
  <r>
    <x v="17"/>
    <n v="2019"/>
    <n v="3"/>
    <s v="Mexico"/>
    <x v="10"/>
    <n v="56000000"/>
    <n v="44500000"/>
    <n v="36200000"/>
    <n v="30400000"/>
    <n v="30400000"/>
    <n v="32100000"/>
    <n v="43100000"/>
    <n v="40700000"/>
    <n v="50300000"/>
    <n v="66200000"/>
    <n v="85200000"/>
    <n v="96700000"/>
    <n v="93500000"/>
    <n v="91200000"/>
    <n v="96500000"/>
    <n v="91400000"/>
    <n v="90900000"/>
    <n v="124000000"/>
    <n v="134000000"/>
    <n v="138000000"/>
    <n v="138000000"/>
    <n v="127000000"/>
    <n v="99600000"/>
    <n v="74000000"/>
    <s v="Winter"/>
    <x v="1"/>
    <s v="Residential"/>
    <s v="Total"/>
  </r>
  <r>
    <x v="17"/>
    <n v="2019"/>
    <n v="3"/>
    <s v="Mexico"/>
    <x v="11"/>
    <n v="56100000"/>
    <n v="44500000"/>
    <n v="36300000"/>
    <n v="30500000"/>
    <n v="30500000"/>
    <n v="32100000"/>
    <n v="43300000"/>
    <n v="42500000"/>
    <n v="50100000"/>
    <n v="65900000"/>
    <n v="84800000"/>
    <n v="96200000"/>
    <n v="92900000"/>
    <n v="90600000"/>
    <n v="95800000"/>
    <n v="90800000"/>
    <n v="93000000"/>
    <n v="124000000"/>
    <n v="134000000"/>
    <n v="139000000"/>
    <n v="139000000"/>
    <n v="127000000"/>
    <n v="100000000"/>
    <n v="74200000"/>
    <s v="Winter"/>
    <x v="1"/>
    <s v="Residential"/>
    <s v="Total"/>
  </r>
  <r>
    <x v="18"/>
    <n v="2019"/>
    <n v="3"/>
    <s v="Mexico"/>
    <x v="0"/>
    <n v="36100000"/>
    <n v="35200000"/>
    <n v="34600000"/>
    <n v="36000000"/>
    <n v="38000000"/>
    <n v="43100000"/>
    <n v="63300000"/>
    <n v="90800000"/>
    <n v="111000000"/>
    <n v="113000000"/>
    <n v="112000000"/>
    <n v="111000000"/>
    <n v="109000000"/>
    <n v="109000000"/>
    <n v="109000000"/>
    <n v="109000000"/>
    <n v="105000000"/>
    <n v="99000000"/>
    <n v="94500000"/>
    <n v="81000000"/>
    <n v="69300000"/>
    <n v="58300000"/>
    <n v="50600000"/>
    <n v="41000000"/>
    <s v="Winter"/>
    <x v="0"/>
    <s v="Commercial"/>
    <s v="Total"/>
  </r>
  <r>
    <x v="18"/>
    <n v="2019"/>
    <n v="3"/>
    <s v="Mexico"/>
    <x v="1"/>
    <n v="34900000"/>
    <n v="34100000"/>
    <n v="33600000"/>
    <n v="34900000"/>
    <n v="36800000"/>
    <n v="41900000"/>
    <n v="61600000"/>
    <n v="86700000"/>
    <n v="107000000"/>
    <n v="110000000"/>
    <n v="110000000"/>
    <n v="110000000"/>
    <n v="108000000"/>
    <n v="108000000"/>
    <n v="108000000"/>
    <n v="108000000"/>
    <n v="105000000"/>
    <n v="98300000"/>
    <n v="93200000"/>
    <n v="79200000"/>
    <n v="67200000"/>
    <n v="56000000"/>
    <n v="48100000"/>
    <n v="40200000"/>
    <s v="Winter"/>
    <x v="0"/>
    <s v="Commercial"/>
    <s v="Total"/>
  </r>
  <r>
    <x v="18"/>
    <n v="2019"/>
    <n v="3"/>
    <s v="Mexico"/>
    <x v="2"/>
    <n v="36200000"/>
    <n v="35300000"/>
    <n v="35000000"/>
    <n v="36200000"/>
    <n v="38000000"/>
    <n v="43900000"/>
    <n v="64200000"/>
    <n v="87100000"/>
    <n v="107000000"/>
    <n v="113000000"/>
    <n v="114000000"/>
    <n v="115000000"/>
    <n v="114000000"/>
    <n v="114000000"/>
    <n v="115000000"/>
    <n v="115000000"/>
    <n v="111000000"/>
    <n v="104000000"/>
    <n v="97700000"/>
    <n v="82500000"/>
    <n v="69700000"/>
    <n v="57000000"/>
    <n v="48300000"/>
    <n v="42300000"/>
    <s v="Spring"/>
    <x v="0"/>
    <s v="Commercial"/>
    <s v="Total"/>
  </r>
  <r>
    <x v="18"/>
    <n v="2019"/>
    <n v="3"/>
    <s v="Mexico"/>
    <x v="3"/>
    <n v="39500000"/>
    <n v="38400000"/>
    <n v="38000000"/>
    <n v="39200000"/>
    <n v="41100000"/>
    <n v="47100000"/>
    <n v="67500000"/>
    <n v="89600000"/>
    <n v="111000000"/>
    <n v="120000000"/>
    <n v="123000000"/>
    <n v="125000000"/>
    <n v="125000000"/>
    <n v="126000000"/>
    <n v="127000000"/>
    <n v="127000000"/>
    <n v="122000000"/>
    <n v="115000000"/>
    <n v="107000000"/>
    <n v="90200000"/>
    <n v="75800000"/>
    <n v="62100000"/>
    <n v="52700000"/>
    <n v="46100000"/>
    <s v="Spring"/>
    <x v="0"/>
    <s v="Commercial"/>
    <s v="Total"/>
  </r>
  <r>
    <x v="18"/>
    <n v="2019"/>
    <n v="3"/>
    <s v="Mexico"/>
    <x v="4"/>
    <n v="41700000"/>
    <n v="40500000"/>
    <n v="40000000"/>
    <n v="41200000"/>
    <n v="43200000"/>
    <n v="49300000"/>
    <n v="70500000"/>
    <n v="93100000"/>
    <n v="116000000"/>
    <n v="125000000"/>
    <n v="128000000"/>
    <n v="130000000"/>
    <n v="130000000"/>
    <n v="131000000"/>
    <n v="132000000"/>
    <n v="132000000"/>
    <n v="127000000"/>
    <n v="119000000"/>
    <n v="112000000"/>
    <n v="94800000"/>
    <n v="80100000"/>
    <n v="66100000"/>
    <n v="56000000"/>
    <n v="48900000"/>
    <s v="Spring"/>
    <x v="0"/>
    <s v="Commercial"/>
    <s v="Total"/>
  </r>
  <r>
    <x v="18"/>
    <n v="2019"/>
    <n v="3"/>
    <s v="Mexico"/>
    <x v="5"/>
    <n v="42400000"/>
    <n v="41100000"/>
    <n v="40700000"/>
    <n v="41900000"/>
    <n v="43900000"/>
    <n v="50100000"/>
    <n v="70300000"/>
    <n v="92900000"/>
    <n v="115000000"/>
    <n v="124000000"/>
    <n v="127000000"/>
    <n v="129000000"/>
    <n v="128000000"/>
    <n v="130000000"/>
    <n v="131000000"/>
    <n v="130000000"/>
    <n v="126000000"/>
    <n v="118000000"/>
    <n v="111000000"/>
    <n v="94400000"/>
    <n v="80000000"/>
    <n v="66400000"/>
    <n v="56600000"/>
    <n v="49600000"/>
    <s v="Summer"/>
    <x v="0"/>
    <s v="Commercial"/>
    <s v="Total"/>
  </r>
  <r>
    <x v="18"/>
    <n v="2019"/>
    <n v="3"/>
    <s v="Mexico"/>
    <x v="6"/>
    <n v="43500000"/>
    <n v="42300000"/>
    <n v="41800000"/>
    <n v="43100000"/>
    <n v="45000000"/>
    <n v="51500000"/>
    <n v="70800000"/>
    <n v="93900000"/>
    <n v="116000000"/>
    <n v="125000000"/>
    <n v="127000000"/>
    <n v="129000000"/>
    <n v="128000000"/>
    <n v="129000000"/>
    <n v="130000000"/>
    <n v="130000000"/>
    <n v="126000000"/>
    <n v="118000000"/>
    <n v="111000000"/>
    <n v="94400000"/>
    <n v="80400000"/>
    <n v="67100000"/>
    <n v="57500000"/>
    <n v="50500000"/>
    <s v="Summer"/>
    <x v="0"/>
    <s v="Commercial"/>
    <s v="Total"/>
  </r>
  <r>
    <x v="18"/>
    <n v="2019"/>
    <n v="3"/>
    <s v="Mexico"/>
    <x v="7"/>
    <n v="43100000"/>
    <n v="41900000"/>
    <n v="41500000"/>
    <n v="42800000"/>
    <n v="44700000"/>
    <n v="51100000"/>
    <n v="70700000"/>
    <n v="94000000"/>
    <n v="116000000"/>
    <n v="124000000"/>
    <n v="127000000"/>
    <n v="129000000"/>
    <n v="128000000"/>
    <n v="129000000"/>
    <n v="130000000"/>
    <n v="130000000"/>
    <n v="126000000"/>
    <n v="118000000"/>
    <n v="111000000"/>
    <n v="94200000"/>
    <n v="80100000"/>
    <n v="66700000"/>
    <n v="57100000"/>
    <n v="50200000"/>
    <s v="Summer"/>
    <x v="0"/>
    <s v="Commercial"/>
    <s v="Total"/>
  </r>
  <r>
    <x v="18"/>
    <n v="2019"/>
    <n v="3"/>
    <s v="Mexico"/>
    <x v="8"/>
    <n v="41400000"/>
    <n v="40300000"/>
    <n v="40000000"/>
    <n v="41200000"/>
    <n v="43000000"/>
    <n v="49700000"/>
    <n v="69000000"/>
    <n v="91000000"/>
    <n v="112000000"/>
    <n v="120000000"/>
    <n v="122000000"/>
    <n v="124000000"/>
    <n v="123000000"/>
    <n v="124000000"/>
    <n v="124000000"/>
    <n v="124000000"/>
    <n v="120000000"/>
    <n v="113000000"/>
    <n v="106000000"/>
    <n v="90000000"/>
    <n v="76300000"/>
    <n v="63200000"/>
    <n v="54200000"/>
    <n v="47700000"/>
    <s v="Fall"/>
    <x v="0"/>
    <s v="Commercial"/>
    <s v="Total"/>
  </r>
  <r>
    <x v="18"/>
    <n v="2019"/>
    <n v="3"/>
    <s v="Mexico"/>
    <x v="9"/>
    <n v="38900000"/>
    <n v="37800000"/>
    <n v="37500000"/>
    <n v="38700000"/>
    <n v="40500000"/>
    <n v="47300000"/>
    <n v="68800000"/>
    <n v="89900000"/>
    <n v="109000000"/>
    <n v="116000000"/>
    <n v="117000000"/>
    <n v="118000000"/>
    <n v="117000000"/>
    <n v="118000000"/>
    <n v="119000000"/>
    <n v="118000000"/>
    <n v="114000000"/>
    <n v="107000000"/>
    <n v="101000000"/>
    <n v="85900000"/>
    <n v="73000000"/>
    <n v="59700000"/>
    <n v="50800000"/>
    <n v="44800000"/>
    <s v="Fall"/>
    <x v="0"/>
    <s v="Commercial"/>
    <s v="Total"/>
  </r>
  <r>
    <x v="18"/>
    <n v="2019"/>
    <n v="3"/>
    <s v="Mexico"/>
    <x v="10"/>
    <n v="36500000"/>
    <n v="35600000"/>
    <n v="35000000"/>
    <n v="36300000"/>
    <n v="38100000"/>
    <n v="43500000"/>
    <n v="62000000"/>
    <n v="89600000"/>
    <n v="108000000"/>
    <n v="112000000"/>
    <n v="112000000"/>
    <n v="112000000"/>
    <n v="111000000"/>
    <n v="111000000"/>
    <n v="111000000"/>
    <n v="111000000"/>
    <n v="108000000"/>
    <n v="101000000"/>
    <n v="95900000"/>
    <n v="81600000"/>
    <n v="69400000"/>
    <n v="57800000"/>
    <n v="49600000"/>
    <n v="42200000"/>
    <s v="Winter"/>
    <x v="0"/>
    <s v="Commercial"/>
    <s v="Total"/>
  </r>
  <r>
    <x v="18"/>
    <n v="2019"/>
    <n v="3"/>
    <s v="Mexico"/>
    <x v="11"/>
    <n v="36200000"/>
    <n v="35300000"/>
    <n v="34700000"/>
    <n v="36000000"/>
    <n v="37900000"/>
    <n v="43000000"/>
    <n v="61800000"/>
    <n v="90600000"/>
    <n v="110000000"/>
    <n v="113000000"/>
    <n v="112000000"/>
    <n v="111000000"/>
    <n v="109000000"/>
    <n v="110000000"/>
    <n v="109000000"/>
    <n v="109000000"/>
    <n v="106000000"/>
    <n v="99600000"/>
    <n v="95000000"/>
    <n v="81300000"/>
    <n v="69400000"/>
    <n v="58400000"/>
    <n v="50500000"/>
    <n v="41400000"/>
    <s v="Winter"/>
    <x v="0"/>
    <s v="Commercial"/>
    <s v="Total"/>
  </r>
  <r>
    <x v="19"/>
    <n v="2019"/>
    <n v="3"/>
    <s v="Mexico"/>
    <x v="0"/>
    <n v="17500000"/>
    <n v="15600000"/>
    <n v="15300000"/>
    <n v="15500000"/>
    <n v="15700000"/>
    <n v="16600000"/>
    <n v="18500000"/>
    <n v="24200000"/>
    <n v="27700000"/>
    <n v="29300000"/>
    <n v="28900000"/>
    <n v="29000000"/>
    <n v="29100000"/>
    <n v="28200000"/>
    <n v="27100000"/>
    <n v="25500000"/>
    <n v="24400000"/>
    <n v="24500000"/>
    <n v="24300000"/>
    <n v="22600000"/>
    <n v="21500000"/>
    <n v="20200000"/>
    <n v="19200000"/>
    <n v="17500000"/>
    <s v="Winter"/>
    <x v="1"/>
    <s v="Commercial"/>
    <s v="Total"/>
  </r>
  <r>
    <x v="19"/>
    <n v="2019"/>
    <n v="3"/>
    <s v="Mexico"/>
    <x v="1"/>
    <n v="17200000"/>
    <n v="15300000"/>
    <n v="15000000"/>
    <n v="15200000"/>
    <n v="15400000"/>
    <n v="16300000"/>
    <n v="18100000"/>
    <n v="23400000"/>
    <n v="26700000"/>
    <n v="28600000"/>
    <n v="28500000"/>
    <n v="28800000"/>
    <n v="29100000"/>
    <n v="28300000"/>
    <n v="27200000"/>
    <n v="25600000"/>
    <n v="24500000"/>
    <n v="24400000"/>
    <n v="23900000"/>
    <n v="22300000"/>
    <n v="21100000"/>
    <n v="19800000"/>
    <n v="18700000"/>
    <n v="17000000"/>
    <s v="Winter"/>
    <x v="1"/>
    <s v="Commercial"/>
    <s v="Total"/>
  </r>
  <r>
    <x v="19"/>
    <n v="2019"/>
    <n v="3"/>
    <s v="Mexico"/>
    <x v="2"/>
    <n v="18000000"/>
    <n v="16000000"/>
    <n v="15900000"/>
    <n v="16000000"/>
    <n v="16200000"/>
    <n v="17200000"/>
    <n v="19400000"/>
    <n v="24300000"/>
    <n v="27300000"/>
    <n v="30000000"/>
    <n v="30400000"/>
    <n v="31300000"/>
    <n v="31800000"/>
    <n v="31200000"/>
    <n v="30300000"/>
    <n v="28600000"/>
    <n v="27300000"/>
    <n v="27000000"/>
    <n v="25800000"/>
    <n v="24200000"/>
    <n v="22700000"/>
    <n v="20900000"/>
    <n v="19500000"/>
    <n v="17900000"/>
    <s v="Spring"/>
    <x v="1"/>
    <s v="Commercial"/>
    <s v="Total"/>
  </r>
  <r>
    <x v="19"/>
    <n v="2019"/>
    <n v="3"/>
    <s v="Mexico"/>
    <x v="3"/>
    <n v="19700000"/>
    <n v="17700000"/>
    <n v="17500000"/>
    <n v="17600000"/>
    <n v="17900000"/>
    <n v="19000000"/>
    <n v="21300000"/>
    <n v="26200000"/>
    <n v="29800000"/>
    <n v="33300000"/>
    <n v="34600000"/>
    <n v="36000000"/>
    <n v="36900000"/>
    <n v="36600000"/>
    <n v="35800000"/>
    <n v="34000000"/>
    <n v="32500000"/>
    <n v="31700000"/>
    <n v="30100000"/>
    <n v="27900000"/>
    <n v="25700000"/>
    <n v="23400000"/>
    <n v="21700000"/>
    <n v="19800000"/>
    <s v="Spring"/>
    <x v="1"/>
    <s v="Commercial"/>
    <s v="Total"/>
  </r>
  <r>
    <x v="19"/>
    <n v="2019"/>
    <n v="3"/>
    <s v="Mexico"/>
    <x v="4"/>
    <n v="20900000"/>
    <n v="18800000"/>
    <n v="18600000"/>
    <n v="18800000"/>
    <n v="19100000"/>
    <n v="20300000"/>
    <n v="22700000"/>
    <n v="27800000"/>
    <n v="31700000"/>
    <n v="35400000"/>
    <n v="36700000"/>
    <n v="38100000"/>
    <n v="39100000"/>
    <n v="38800000"/>
    <n v="38000000"/>
    <n v="36100000"/>
    <n v="34600000"/>
    <n v="33800000"/>
    <n v="32200000"/>
    <n v="30000000"/>
    <n v="27700000"/>
    <n v="25200000"/>
    <n v="23200000"/>
    <n v="21100000"/>
    <s v="Spring"/>
    <x v="1"/>
    <s v="Commercial"/>
    <s v="Total"/>
  </r>
  <r>
    <x v="19"/>
    <n v="2019"/>
    <n v="3"/>
    <s v="Mexico"/>
    <x v="5"/>
    <n v="21200000"/>
    <n v="19100000"/>
    <n v="18900000"/>
    <n v="19000000"/>
    <n v="19400000"/>
    <n v="20600000"/>
    <n v="22900000"/>
    <n v="27900000"/>
    <n v="31700000"/>
    <n v="35200000"/>
    <n v="36300000"/>
    <n v="37600000"/>
    <n v="38400000"/>
    <n v="38100000"/>
    <n v="37200000"/>
    <n v="35400000"/>
    <n v="34000000"/>
    <n v="33300000"/>
    <n v="31800000"/>
    <n v="29900000"/>
    <n v="27700000"/>
    <n v="25400000"/>
    <n v="23500000"/>
    <n v="21400000"/>
    <s v="Summer"/>
    <x v="1"/>
    <s v="Commercial"/>
    <s v="Total"/>
  </r>
  <r>
    <x v="19"/>
    <n v="2019"/>
    <n v="3"/>
    <s v="Mexico"/>
    <x v="6"/>
    <n v="21600000"/>
    <n v="19600000"/>
    <n v="19400000"/>
    <n v="19500000"/>
    <n v="19800000"/>
    <n v="21000000"/>
    <n v="23300000"/>
    <n v="28200000"/>
    <n v="31800000"/>
    <n v="35200000"/>
    <n v="36200000"/>
    <n v="37400000"/>
    <n v="38200000"/>
    <n v="37700000"/>
    <n v="36900000"/>
    <n v="35100000"/>
    <n v="33700000"/>
    <n v="33100000"/>
    <n v="31700000"/>
    <n v="29800000"/>
    <n v="27800000"/>
    <n v="25600000"/>
    <n v="23900000"/>
    <n v="21900000"/>
    <s v="Summer"/>
    <x v="1"/>
    <s v="Commercial"/>
    <s v="Total"/>
  </r>
  <r>
    <x v="19"/>
    <n v="2019"/>
    <n v="3"/>
    <s v="Mexico"/>
    <x v="7"/>
    <n v="21400000"/>
    <n v="19400000"/>
    <n v="19200000"/>
    <n v="19300000"/>
    <n v="19700000"/>
    <n v="20900000"/>
    <n v="23100000"/>
    <n v="28100000"/>
    <n v="31700000"/>
    <n v="35100000"/>
    <n v="36200000"/>
    <n v="37400000"/>
    <n v="38200000"/>
    <n v="37800000"/>
    <n v="36900000"/>
    <n v="35100000"/>
    <n v="33700000"/>
    <n v="33100000"/>
    <n v="31600000"/>
    <n v="29700000"/>
    <n v="27700000"/>
    <n v="25500000"/>
    <n v="23700000"/>
    <n v="21700000"/>
    <s v="Summer"/>
    <x v="1"/>
    <s v="Commercial"/>
    <s v="Total"/>
  </r>
  <r>
    <x v="19"/>
    <n v="2019"/>
    <n v="3"/>
    <s v="Mexico"/>
    <x v="8"/>
    <n v="20400000"/>
    <n v="18400000"/>
    <n v="18200000"/>
    <n v="18300000"/>
    <n v="18600000"/>
    <n v="19700000"/>
    <n v="22000000"/>
    <n v="26800000"/>
    <n v="30100000"/>
    <n v="33300000"/>
    <n v="34100000"/>
    <n v="35100000"/>
    <n v="35800000"/>
    <n v="35300000"/>
    <n v="34400000"/>
    <n v="32600000"/>
    <n v="31300000"/>
    <n v="30800000"/>
    <n v="29500000"/>
    <n v="27900000"/>
    <n v="26100000"/>
    <n v="24000000"/>
    <n v="22300000"/>
    <n v="20500000"/>
    <s v="Fall"/>
    <x v="1"/>
    <s v="Commercial"/>
    <s v="Total"/>
  </r>
  <r>
    <x v="19"/>
    <n v="2019"/>
    <n v="3"/>
    <s v="Mexico"/>
    <x v="9"/>
    <n v="19200000"/>
    <n v="17100000"/>
    <n v="17000000"/>
    <n v="17100000"/>
    <n v="17300000"/>
    <n v="18400000"/>
    <n v="21000000"/>
    <n v="25700000"/>
    <n v="28600000"/>
    <n v="31400000"/>
    <n v="31900000"/>
    <n v="32800000"/>
    <n v="33300000"/>
    <n v="32800000"/>
    <n v="31900000"/>
    <n v="30100000"/>
    <n v="28800000"/>
    <n v="28500000"/>
    <n v="27300000"/>
    <n v="25800000"/>
    <n v="24300000"/>
    <n v="22400000"/>
    <n v="20900000"/>
    <n v="19200000"/>
    <s v="Fall"/>
    <x v="1"/>
    <s v="Commercial"/>
    <s v="Total"/>
  </r>
  <r>
    <x v="19"/>
    <n v="2019"/>
    <n v="3"/>
    <s v="Mexico"/>
    <x v="10"/>
    <n v="17900000"/>
    <n v="16000000"/>
    <n v="15700000"/>
    <n v="15800000"/>
    <n v="16000000"/>
    <n v="17000000"/>
    <n v="19200000"/>
    <n v="24300000"/>
    <n v="27200000"/>
    <n v="29400000"/>
    <n v="29400000"/>
    <n v="29900000"/>
    <n v="30300000"/>
    <n v="29500000"/>
    <n v="28500000"/>
    <n v="26900000"/>
    <n v="25700000"/>
    <n v="25600000"/>
    <n v="24800000"/>
    <n v="23500000"/>
    <n v="22200000"/>
    <n v="20700000"/>
    <n v="19500000"/>
    <n v="17800000"/>
    <s v="Winter"/>
    <x v="1"/>
    <s v="Commercial"/>
    <s v="Total"/>
  </r>
  <r>
    <x v="19"/>
    <n v="2019"/>
    <n v="3"/>
    <s v="Mexico"/>
    <x v="11"/>
    <n v="17500000"/>
    <n v="15600000"/>
    <n v="15300000"/>
    <n v="15500000"/>
    <n v="15700000"/>
    <n v="16600000"/>
    <n v="18500000"/>
    <n v="24300000"/>
    <n v="27700000"/>
    <n v="29300000"/>
    <n v="29000000"/>
    <n v="29200000"/>
    <n v="29400000"/>
    <n v="28500000"/>
    <n v="27500000"/>
    <n v="25900000"/>
    <n v="24800000"/>
    <n v="24900000"/>
    <n v="24600000"/>
    <n v="22800000"/>
    <n v="21600000"/>
    <n v="20300000"/>
    <n v="19300000"/>
    <n v="17600000"/>
    <s v="Winter"/>
    <x v="1"/>
    <s v="Commercial"/>
    <s v="Total"/>
  </r>
  <r>
    <x v="20"/>
    <n v="2019"/>
    <n v="3"/>
    <s v="Mexico"/>
    <x v="0"/>
    <n v="561000000"/>
    <n v="533000000"/>
    <n v="517000000"/>
    <n v="510000000"/>
    <n v="515000000"/>
    <n v="538000000"/>
    <n v="587000000"/>
    <n v="613000000"/>
    <n v="650000000"/>
    <n v="656000000"/>
    <n v="648000000"/>
    <n v="642000000"/>
    <n v="646000000"/>
    <n v="655000000"/>
    <n v="656000000"/>
    <n v="649000000"/>
    <n v="658000000"/>
    <n v="727000000"/>
    <n v="745000000"/>
    <n v="748000000"/>
    <n v="750000000"/>
    <n v="728000000"/>
    <n v="653000000"/>
    <n v="595000000"/>
    <s v="Winter"/>
    <x v="0"/>
    <s v="All Sectors"/>
    <s v="Total"/>
  </r>
  <r>
    <x v="20"/>
    <n v="2019"/>
    <n v="3"/>
    <s v="Mexico"/>
    <x v="1"/>
    <n v="559000000"/>
    <n v="531000000"/>
    <n v="515000000"/>
    <n v="508000000"/>
    <n v="513000000"/>
    <n v="535000000"/>
    <n v="584000000"/>
    <n v="604000000"/>
    <n v="645000000"/>
    <n v="653000000"/>
    <n v="646000000"/>
    <n v="640000000"/>
    <n v="645000000"/>
    <n v="654000000"/>
    <n v="655000000"/>
    <n v="648000000"/>
    <n v="652000000"/>
    <n v="724000000"/>
    <n v="741000000"/>
    <n v="743000000"/>
    <n v="745000000"/>
    <n v="722000000"/>
    <n v="649000000"/>
    <n v="593000000"/>
    <s v="Winter"/>
    <x v="0"/>
    <s v="All Sectors"/>
    <s v="Total"/>
  </r>
  <r>
    <x v="20"/>
    <n v="2019"/>
    <n v="3"/>
    <s v="Mexico"/>
    <x v="2"/>
    <n v="562000000"/>
    <n v="534000000"/>
    <n v="518000000"/>
    <n v="511000000"/>
    <n v="516000000"/>
    <n v="538000000"/>
    <n v="582000000"/>
    <n v="603000000"/>
    <n v="647000000"/>
    <n v="658000000"/>
    <n v="653000000"/>
    <n v="649000000"/>
    <n v="654000000"/>
    <n v="665000000"/>
    <n v="666000000"/>
    <n v="659000000"/>
    <n v="659000000"/>
    <n v="725000000"/>
    <n v="748000000"/>
    <n v="748000000"/>
    <n v="748000000"/>
    <n v="724000000"/>
    <n v="651000000"/>
    <n v="597000000"/>
    <s v="Spring"/>
    <x v="0"/>
    <s v="All Sectors"/>
    <s v="Total"/>
  </r>
  <r>
    <x v="20"/>
    <n v="2019"/>
    <n v="3"/>
    <s v="Mexico"/>
    <x v="3"/>
    <n v="559000000"/>
    <n v="531000000"/>
    <n v="515000000"/>
    <n v="508000000"/>
    <n v="513000000"/>
    <n v="536000000"/>
    <n v="563000000"/>
    <n v="599000000"/>
    <n v="646000000"/>
    <n v="660000000"/>
    <n v="658000000"/>
    <n v="655000000"/>
    <n v="662000000"/>
    <n v="674000000"/>
    <n v="676000000"/>
    <n v="669000000"/>
    <n v="667000000"/>
    <n v="708000000"/>
    <n v="755000000"/>
    <n v="753000000"/>
    <n v="751000000"/>
    <n v="725000000"/>
    <n v="650000000"/>
    <n v="595000000"/>
    <s v="Spring"/>
    <x v="0"/>
    <s v="All Sectors"/>
    <s v="Total"/>
  </r>
  <r>
    <x v="20"/>
    <n v="2019"/>
    <n v="3"/>
    <s v="Mexico"/>
    <x v="4"/>
    <n v="565000000"/>
    <n v="536000000"/>
    <n v="521000000"/>
    <n v="513000000"/>
    <n v="518000000"/>
    <n v="541000000"/>
    <n v="563000000"/>
    <n v="606000000"/>
    <n v="654000000"/>
    <n v="668000000"/>
    <n v="666000000"/>
    <n v="663000000"/>
    <n v="670000000"/>
    <n v="682000000"/>
    <n v="684000000"/>
    <n v="677000000"/>
    <n v="676000000"/>
    <n v="706000000"/>
    <n v="762000000"/>
    <n v="761000000"/>
    <n v="758000000"/>
    <n v="732000000"/>
    <n v="657000000"/>
    <n v="602000000"/>
    <s v="Spring"/>
    <x v="0"/>
    <s v="All Sectors"/>
    <s v="Total"/>
  </r>
  <r>
    <x v="20"/>
    <n v="2019"/>
    <n v="3"/>
    <s v="Mexico"/>
    <x v="5"/>
    <n v="569000000"/>
    <n v="540000000"/>
    <n v="525000000"/>
    <n v="518000000"/>
    <n v="523000000"/>
    <n v="545000000"/>
    <n v="563000000"/>
    <n v="609000000"/>
    <n v="657000000"/>
    <n v="670000000"/>
    <n v="667000000"/>
    <n v="664000000"/>
    <n v="671000000"/>
    <n v="682000000"/>
    <n v="684000000"/>
    <n v="677000000"/>
    <n v="676000000"/>
    <n v="703000000"/>
    <n v="763000000"/>
    <n v="762000000"/>
    <n v="760000000"/>
    <n v="735000000"/>
    <n v="660000000"/>
    <n v="606000000"/>
    <s v="Summer"/>
    <x v="0"/>
    <s v="All Sectors"/>
    <s v="Total"/>
  </r>
  <r>
    <x v="20"/>
    <n v="2019"/>
    <n v="3"/>
    <s v="Mexico"/>
    <x v="6"/>
    <n v="559000000"/>
    <n v="531000000"/>
    <n v="515000000"/>
    <n v="508000000"/>
    <n v="513000000"/>
    <n v="536000000"/>
    <n v="553000000"/>
    <n v="598000000"/>
    <n v="645000000"/>
    <n v="658000000"/>
    <n v="655000000"/>
    <n v="652000000"/>
    <n v="658000000"/>
    <n v="669000000"/>
    <n v="671000000"/>
    <n v="664000000"/>
    <n v="663000000"/>
    <n v="691000000"/>
    <n v="750000000"/>
    <n v="750000000"/>
    <n v="749000000"/>
    <n v="724000000"/>
    <n v="650000000"/>
    <n v="596000000"/>
    <s v="Summer"/>
    <x v="0"/>
    <s v="All Sectors"/>
    <s v="Total"/>
  </r>
  <r>
    <x v="20"/>
    <n v="2019"/>
    <n v="3"/>
    <s v="Mexico"/>
    <x v="7"/>
    <n v="569000000"/>
    <n v="540000000"/>
    <n v="525000000"/>
    <n v="518000000"/>
    <n v="523000000"/>
    <n v="546000000"/>
    <n v="568000000"/>
    <n v="609000000"/>
    <n v="656000000"/>
    <n v="669000000"/>
    <n v="666000000"/>
    <n v="663000000"/>
    <n v="669000000"/>
    <n v="680000000"/>
    <n v="683000000"/>
    <n v="676000000"/>
    <n v="675000000"/>
    <n v="709000000"/>
    <n v="763000000"/>
    <n v="762000000"/>
    <n v="761000000"/>
    <n v="736000000"/>
    <n v="660000000"/>
    <n v="606000000"/>
    <s v="Summer"/>
    <x v="0"/>
    <s v="All Sectors"/>
    <s v="Total"/>
  </r>
  <r>
    <x v="20"/>
    <n v="2019"/>
    <n v="3"/>
    <s v="Mexico"/>
    <x v="8"/>
    <n v="569000000"/>
    <n v="540000000"/>
    <n v="525000000"/>
    <n v="518000000"/>
    <n v="522000000"/>
    <n v="546000000"/>
    <n v="577000000"/>
    <n v="608000000"/>
    <n v="654000000"/>
    <n v="666000000"/>
    <n v="662000000"/>
    <n v="658000000"/>
    <n v="664000000"/>
    <n v="675000000"/>
    <n v="677000000"/>
    <n v="670000000"/>
    <n v="669000000"/>
    <n v="719000000"/>
    <n v="759000000"/>
    <n v="759000000"/>
    <n v="758000000"/>
    <n v="734000000"/>
    <n v="659000000"/>
    <n v="605000000"/>
    <s v="Fall"/>
    <x v="0"/>
    <s v="All Sectors"/>
    <s v="Total"/>
  </r>
  <r>
    <x v="20"/>
    <n v="2019"/>
    <n v="3"/>
    <s v="Mexico"/>
    <x v="9"/>
    <n v="564000000"/>
    <n v="535000000"/>
    <n v="520000000"/>
    <n v="513000000"/>
    <n v="517000000"/>
    <n v="541000000"/>
    <n v="591000000"/>
    <n v="606000000"/>
    <n v="649000000"/>
    <n v="660000000"/>
    <n v="655000000"/>
    <n v="651000000"/>
    <n v="656000000"/>
    <n v="667000000"/>
    <n v="668000000"/>
    <n v="661000000"/>
    <n v="663000000"/>
    <n v="735000000"/>
    <n v="751000000"/>
    <n v="751000000"/>
    <n v="751000000"/>
    <n v="727000000"/>
    <n v="652000000"/>
    <n v="599000000"/>
    <s v="Fall"/>
    <x v="0"/>
    <s v="All Sectors"/>
    <s v="Total"/>
  </r>
  <r>
    <x v="20"/>
    <n v="2019"/>
    <n v="3"/>
    <s v="Mexico"/>
    <x v="10"/>
    <n v="564000000"/>
    <n v="535000000"/>
    <n v="520000000"/>
    <n v="513000000"/>
    <n v="517000000"/>
    <n v="540000000"/>
    <n v="588000000"/>
    <n v="612000000"/>
    <n v="650000000"/>
    <n v="658000000"/>
    <n v="652000000"/>
    <n v="646000000"/>
    <n v="651000000"/>
    <n v="661000000"/>
    <n v="662000000"/>
    <n v="655000000"/>
    <n v="662000000"/>
    <n v="732000000"/>
    <n v="748000000"/>
    <n v="751000000"/>
    <n v="752000000"/>
    <n v="729000000"/>
    <n v="654000000"/>
    <n v="599000000"/>
    <s v="Winter"/>
    <x v="0"/>
    <s v="All Sectors"/>
    <s v="Total"/>
  </r>
  <r>
    <x v="20"/>
    <n v="2019"/>
    <n v="3"/>
    <s v="Mexico"/>
    <x v="11"/>
    <n v="552000000"/>
    <n v="524000000"/>
    <n v="508000000"/>
    <n v="501000000"/>
    <n v="506000000"/>
    <n v="528000000"/>
    <n v="576000000"/>
    <n v="604000000"/>
    <n v="639000000"/>
    <n v="646000000"/>
    <n v="639000000"/>
    <n v="632000000"/>
    <n v="637000000"/>
    <n v="646000000"/>
    <n v="647000000"/>
    <n v="640000000"/>
    <n v="651000000"/>
    <n v="718000000"/>
    <n v="736000000"/>
    <n v="739000000"/>
    <n v="741000000"/>
    <n v="718000000"/>
    <n v="644000000"/>
    <n v="586000000"/>
    <s v="Winter"/>
    <x v="0"/>
    <s v="All Sectors"/>
    <s v="Total"/>
  </r>
  <r>
    <x v="21"/>
    <n v="2019"/>
    <n v="3"/>
    <s v="Mexico"/>
    <x v="0"/>
    <n v="289000000"/>
    <n v="275000000"/>
    <n v="267000000"/>
    <n v="261000000"/>
    <n v="262000000"/>
    <n v="266000000"/>
    <n v="279000000"/>
    <n v="284000000"/>
    <n v="296000000"/>
    <n v="313000000"/>
    <n v="331000000"/>
    <n v="343000000"/>
    <n v="339000000"/>
    <n v="336000000"/>
    <n v="340000000"/>
    <n v="335000000"/>
    <n v="337000000"/>
    <n v="369000000"/>
    <n v="378000000"/>
    <n v="381000000"/>
    <n v="379000000"/>
    <n v="365000000"/>
    <n v="336000000"/>
    <n v="308000000"/>
    <s v="Winter"/>
    <x v="1"/>
    <s v="All Sectors"/>
    <s v="Total"/>
  </r>
  <r>
    <x v="21"/>
    <n v="2019"/>
    <n v="3"/>
    <s v="Mexico"/>
    <x v="1"/>
    <n v="288000000"/>
    <n v="275000000"/>
    <n v="266000000"/>
    <n v="261000000"/>
    <n v="261000000"/>
    <n v="265000000"/>
    <n v="278000000"/>
    <n v="281000000"/>
    <n v="295000000"/>
    <n v="312000000"/>
    <n v="331000000"/>
    <n v="342000000"/>
    <n v="339000000"/>
    <n v="336000000"/>
    <n v="340000000"/>
    <n v="335000000"/>
    <n v="333000000"/>
    <n v="367000000"/>
    <n v="376000000"/>
    <n v="379000000"/>
    <n v="377000000"/>
    <n v="363000000"/>
    <n v="335000000"/>
    <n v="307000000"/>
    <s v="Winter"/>
    <x v="1"/>
    <s v="All Sectors"/>
    <s v="Total"/>
  </r>
  <r>
    <x v="21"/>
    <n v="2019"/>
    <n v="3"/>
    <s v="Mexico"/>
    <x v="2"/>
    <n v="290000000"/>
    <n v="276000000"/>
    <n v="268000000"/>
    <n v="262000000"/>
    <n v="263000000"/>
    <n v="267000000"/>
    <n v="278000000"/>
    <n v="281000000"/>
    <n v="297000000"/>
    <n v="315000000"/>
    <n v="335000000"/>
    <n v="347000000"/>
    <n v="344000000"/>
    <n v="341000000"/>
    <n v="346000000"/>
    <n v="340000000"/>
    <n v="336000000"/>
    <n v="367000000"/>
    <n v="379000000"/>
    <n v="381000000"/>
    <n v="379000000"/>
    <n v="365000000"/>
    <n v="336000000"/>
    <n v="308000000"/>
    <s v="Spring"/>
    <x v="1"/>
    <s v="All Sectors"/>
    <s v="Total"/>
  </r>
  <r>
    <x v="21"/>
    <n v="2019"/>
    <n v="3"/>
    <s v="Mexico"/>
    <x v="3"/>
    <n v="288000000"/>
    <n v="274000000"/>
    <n v="266000000"/>
    <n v="261000000"/>
    <n v="261000000"/>
    <n v="265000000"/>
    <n v="271000000"/>
    <n v="280000000"/>
    <n v="297000000"/>
    <n v="316000000"/>
    <n v="337000000"/>
    <n v="350000000"/>
    <n v="348000000"/>
    <n v="346000000"/>
    <n v="351000000"/>
    <n v="345000000"/>
    <n v="339000000"/>
    <n v="355000000"/>
    <n v="382000000"/>
    <n v="383000000"/>
    <n v="379000000"/>
    <n v="365000000"/>
    <n v="335000000"/>
    <n v="307000000"/>
    <s v="Spring"/>
    <x v="1"/>
    <s v="All Sectors"/>
    <s v="Total"/>
  </r>
  <r>
    <x v="21"/>
    <n v="2019"/>
    <n v="3"/>
    <s v="Mexico"/>
    <x v="4"/>
    <n v="291000000"/>
    <n v="277000000"/>
    <n v="269000000"/>
    <n v="263000000"/>
    <n v="264000000"/>
    <n v="268000000"/>
    <n v="272000000"/>
    <n v="284000000"/>
    <n v="301000000"/>
    <n v="320000000"/>
    <n v="341000000"/>
    <n v="354000000"/>
    <n v="352000000"/>
    <n v="350000000"/>
    <n v="354000000"/>
    <n v="349000000"/>
    <n v="343000000"/>
    <n v="353000000"/>
    <n v="385000000"/>
    <n v="386000000"/>
    <n v="383000000"/>
    <n v="368000000"/>
    <n v="338000000"/>
    <n v="310000000"/>
    <s v="Spring"/>
    <x v="1"/>
    <s v="All Sectors"/>
    <s v="Total"/>
  </r>
  <r>
    <x v="21"/>
    <n v="2019"/>
    <n v="3"/>
    <s v="Mexico"/>
    <x v="5"/>
    <n v="293000000"/>
    <n v="279000000"/>
    <n v="271000000"/>
    <n v="265000000"/>
    <n v="267000000"/>
    <n v="270000000"/>
    <n v="273000000"/>
    <n v="286000000"/>
    <n v="302000000"/>
    <n v="321000000"/>
    <n v="342000000"/>
    <n v="354000000"/>
    <n v="352000000"/>
    <n v="350000000"/>
    <n v="354000000"/>
    <n v="349000000"/>
    <n v="343000000"/>
    <n v="351000000"/>
    <n v="386000000"/>
    <n v="387000000"/>
    <n v="384000000"/>
    <n v="369000000"/>
    <n v="340000000"/>
    <n v="312000000"/>
    <s v="Summer"/>
    <x v="1"/>
    <s v="All Sectors"/>
    <s v="Total"/>
  </r>
  <r>
    <x v="21"/>
    <n v="2019"/>
    <n v="3"/>
    <s v="Mexico"/>
    <x v="6"/>
    <n v="288000000"/>
    <n v="274000000"/>
    <n v="266000000"/>
    <n v="260000000"/>
    <n v="261000000"/>
    <n v="265000000"/>
    <n v="267000000"/>
    <n v="280000000"/>
    <n v="296000000"/>
    <n v="315000000"/>
    <n v="335000000"/>
    <n v="348000000"/>
    <n v="346000000"/>
    <n v="343000000"/>
    <n v="348000000"/>
    <n v="342000000"/>
    <n v="337000000"/>
    <n v="345000000"/>
    <n v="379000000"/>
    <n v="381000000"/>
    <n v="378000000"/>
    <n v="364000000"/>
    <n v="335000000"/>
    <n v="307000000"/>
    <s v="Summer"/>
    <x v="1"/>
    <s v="All Sectors"/>
    <s v="Total"/>
  </r>
  <r>
    <x v="21"/>
    <n v="2019"/>
    <n v="3"/>
    <s v="Mexico"/>
    <x v="7"/>
    <n v="293000000"/>
    <n v="279000000"/>
    <n v="271000000"/>
    <n v="265000000"/>
    <n v="266000000"/>
    <n v="270000000"/>
    <n v="274000000"/>
    <n v="285000000"/>
    <n v="302000000"/>
    <n v="321000000"/>
    <n v="341000000"/>
    <n v="354000000"/>
    <n v="351000000"/>
    <n v="349000000"/>
    <n v="354000000"/>
    <n v="348000000"/>
    <n v="343000000"/>
    <n v="355000000"/>
    <n v="386000000"/>
    <n v="387000000"/>
    <n v="384000000"/>
    <n v="370000000"/>
    <n v="340000000"/>
    <n v="312000000"/>
    <s v="Summer"/>
    <x v="1"/>
    <s v="All Sectors"/>
    <s v="Total"/>
  </r>
  <r>
    <x v="21"/>
    <n v="2019"/>
    <n v="3"/>
    <s v="Mexico"/>
    <x v="8"/>
    <n v="293000000"/>
    <n v="279000000"/>
    <n v="271000000"/>
    <n v="265000000"/>
    <n v="266000000"/>
    <n v="270000000"/>
    <n v="278000000"/>
    <n v="284000000"/>
    <n v="301000000"/>
    <n v="319000000"/>
    <n v="339000000"/>
    <n v="352000000"/>
    <n v="349000000"/>
    <n v="346000000"/>
    <n v="351000000"/>
    <n v="345000000"/>
    <n v="340000000"/>
    <n v="362000000"/>
    <n v="384000000"/>
    <n v="386000000"/>
    <n v="384000000"/>
    <n v="369000000"/>
    <n v="340000000"/>
    <n v="312000000"/>
    <s v="Fall"/>
    <x v="1"/>
    <s v="All Sectors"/>
    <s v="Total"/>
  </r>
  <r>
    <x v="21"/>
    <n v="2019"/>
    <n v="3"/>
    <s v="Mexico"/>
    <x v="9"/>
    <n v="290000000"/>
    <n v="277000000"/>
    <n v="268000000"/>
    <n v="263000000"/>
    <n v="264000000"/>
    <n v="267000000"/>
    <n v="281000000"/>
    <n v="283000000"/>
    <n v="297000000"/>
    <n v="316000000"/>
    <n v="335000000"/>
    <n v="348000000"/>
    <n v="345000000"/>
    <n v="342000000"/>
    <n v="347000000"/>
    <n v="341000000"/>
    <n v="338000000"/>
    <n v="372000000"/>
    <n v="381000000"/>
    <n v="383000000"/>
    <n v="380000000"/>
    <n v="366000000"/>
    <n v="337000000"/>
    <n v="309000000"/>
    <s v="Fall"/>
    <x v="1"/>
    <s v="All Sectors"/>
    <s v="Total"/>
  </r>
  <r>
    <x v="21"/>
    <n v="2019"/>
    <n v="3"/>
    <s v="Mexico"/>
    <x v="10"/>
    <n v="290000000"/>
    <n v="277000000"/>
    <n v="268000000"/>
    <n v="263000000"/>
    <n v="264000000"/>
    <n v="267000000"/>
    <n v="281000000"/>
    <n v="284000000"/>
    <n v="297000000"/>
    <n v="315000000"/>
    <n v="334000000"/>
    <n v="345000000"/>
    <n v="342000000"/>
    <n v="339000000"/>
    <n v="344000000"/>
    <n v="338000000"/>
    <n v="338000000"/>
    <n v="371000000"/>
    <n v="380000000"/>
    <n v="383000000"/>
    <n v="381000000"/>
    <n v="367000000"/>
    <n v="338000000"/>
    <n v="309000000"/>
    <s v="Winter"/>
    <x v="1"/>
    <s v="All Sectors"/>
    <s v="Total"/>
  </r>
  <r>
    <x v="21"/>
    <n v="2019"/>
    <n v="3"/>
    <s v="Mexico"/>
    <x v="11"/>
    <n v="284000000"/>
    <n v="271000000"/>
    <n v="262000000"/>
    <n v="257000000"/>
    <n v="257000000"/>
    <n v="261000000"/>
    <n v="274000000"/>
    <n v="280000000"/>
    <n v="291000000"/>
    <n v="308000000"/>
    <n v="327000000"/>
    <n v="338000000"/>
    <n v="335000000"/>
    <n v="332000000"/>
    <n v="336000000"/>
    <n v="330000000"/>
    <n v="333000000"/>
    <n v="364000000"/>
    <n v="374000000"/>
    <n v="376000000"/>
    <n v="374000000"/>
    <n v="361000000"/>
    <n v="332000000"/>
    <n v="303000000"/>
    <s v="Winter"/>
    <x v="1"/>
    <s v="All Sectors"/>
    <s v="Total"/>
  </r>
  <r>
    <x v="22"/>
    <n v="2019"/>
    <n v="3"/>
    <s v="Mexico"/>
    <x v="0"/>
    <n v="1810000"/>
    <n v="1810000"/>
    <n v="1810000"/>
    <n v="1810000"/>
    <n v="1810000"/>
    <n v="1810000"/>
    <n v="2620000"/>
    <n v="5260000"/>
    <n v="5330000"/>
    <n v="4790000"/>
    <n v="3960000"/>
    <n v="3960000"/>
    <n v="3970000"/>
    <n v="3970000"/>
    <n v="3960000"/>
    <n v="4770000"/>
    <n v="5310000"/>
    <n v="5350000"/>
    <n v="4850000"/>
    <n v="4010000"/>
    <n v="3960000"/>
    <n v="3930000"/>
    <n v="3900000"/>
    <n v="2620000"/>
    <s v="Winter"/>
    <x v="0"/>
    <s v="Transportation"/>
    <s v="Transportation"/>
  </r>
  <r>
    <x v="22"/>
    <n v="2019"/>
    <n v="3"/>
    <s v="Mexico"/>
    <x v="1"/>
    <n v="1760000"/>
    <n v="1760000"/>
    <n v="1760000"/>
    <n v="1760000"/>
    <n v="1760000"/>
    <n v="1760000"/>
    <n v="2550000"/>
    <n v="5120000"/>
    <n v="5180000"/>
    <n v="4670000"/>
    <n v="3850000"/>
    <n v="3860000"/>
    <n v="3870000"/>
    <n v="3860000"/>
    <n v="3860000"/>
    <n v="4640000"/>
    <n v="5170000"/>
    <n v="5210000"/>
    <n v="4720000"/>
    <n v="3910000"/>
    <n v="3850000"/>
    <n v="3820000"/>
    <n v="3790000"/>
    <n v="2540000"/>
    <s v="Winter"/>
    <x v="0"/>
    <s v="Transportation"/>
    <s v="Transportation"/>
  </r>
  <r>
    <x v="22"/>
    <n v="2019"/>
    <n v="3"/>
    <s v="Mexico"/>
    <x v="2"/>
    <n v="1710000"/>
    <n v="1710000"/>
    <n v="1710000"/>
    <n v="1710000"/>
    <n v="1710000"/>
    <n v="1710000"/>
    <n v="2480000"/>
    <n v="4980000"/>
    <n v="5040000"/>
    <n v="4540000"/>
    <n v="3750000"/>
    <n v="3750000"/>
    <n v="3760000"/>
    <n v="3760000"/>
    <n v="3750000"/>
    <n v="4510000"/>
    <n v="5030000"/>
    <n v="5070000"/>
    <n v="4590000"/>
    <n v="3800000"/>
    <n v="3750000"/>
    <n v="3710000"/>
    <n v="3680000"/>
    <n v="2470000"/>
    <s v="Spring"/>
    <x v="0"/>
    <s v="Transportation"/>
    <s v="Transportation"/>
  </r>
  <r>
    <x v="22"/>
    <n v="2019"/>
    <n v="3"/>
    <s v="Mexico"/>
    <x v="3"/>
    <n v="1660000"/>
    <n v="1660000"/>
    <n v="1660000"/>
    <n v="1660000"/>
    <n v="1660000"/>
    <n v="1660000"/>
    <n v="2410000"/>
    <n v="4830000"/>
    <n v="4900000"/>
    <n v="4410000"/>
    <n v="3640000"/>
    <n v="3640000"/>
    <n v="3650000"/>
    <n v="3650000"/>
    <n v="3640000"/>
    <n v="4380000"/>
    <n v="4880000"/>
    <n v="4920000"/>
    <n v="4460000"/>
    <n v="3690000"/>
    <n v="3640000"/>
    <n v="3600000"/>
    <n v="3570000"/>
    <n v="2400000"/>
    <s v="Spring"/>
    <x v="0"/>
    <s v="Transportation"/>
    <s v="Transportation"/>
  </r>
  <r>
    <x v="22"/>
    <n v="2019"/>
    <n v="3"/>
    <s v="Mexico"/>
    <x v="4"/>
    <n v="1610000"/>
    <n v="1600000"/>
    <n v="1600000"/>
    <n v="1600000"/>
    <n v="1600000"/>
    <n v="1610000"/>
    <n v="2330000"/>
    <n v="4680000"/>
    <n v="4740000"/>
    <n v="4270000"/>
    <n v="3520000"/>
    <n v="3530000"/>
    <n v="3540000"/>
    <n v="3530000"/>
    <n v="3520000"/>
    <n v="4240000"/>
    <n v="4730000"/>
    <n v="4770000"/>
    <n v="4320000"/>
    <n v="3570000"/>
    <n v="3520000"/>
    <n v="3490000"/>
    <n v="3460000"/>
    <n v="2320000"/>
    <s v="Spring"/>
    <x v="0"/>
    <s v="Transportation"/>
    <s v="Transportation"/>
  </r>
  <r>
    <x v="22"/>
    <n v="2019"/>
    <n v="3"/>
    <s v="Mexico"/>
    <x v="5"/>
    <n v="1550000"/>
    <n v="1550000"/>
    <n v="1550000"/>
    <n v="1550000"/>
    <n v="1550000"/>
    <n v="1560000"/>
    <n v="2250000"/>
    <n v="4520000"/>
    <n v="4590000"/>
    <n v="4130000"/>
    <n v="3410000"/>
    <n v="3410000"/>
    <n v="3420000"/>
    <n v="3420000"/>
    <n v="3410000"/>
    <n v="4100000"/>
    <n v="4570000"/>
    <n v="4620000"/>
    <n v="4180000"/>
    <n v="3460000"/>
    <n v="3410000"/>
    <n v="3370000"/>
    <n v="3340000"/>
    <n v="2240000"/>
    <s v="Summer"/>
    <x v="0"/>
    <s v="Transportation"/>
    <s v="Transportation"/>
  </r>
  <r>
    <x v="22"/>
    <n v="2019"/>
    <n v="3"/>
    <s v="Mexico"/>
    <x v="6"/>
    <n v="1510000"/>
    <n v="1510000"/>
    <n v="1510000"/>
    <n v="1510000"/>
    <n v="1510000"/>
    <n v="1510000"/>
    <n v="2190000"/>
    <n v="4410000"/>
    <n v="4470000"/>
    <n v="4020000"/>
    <n v="3320000"/>
    <n v="3320000"/>
    <n v="3330000"/>
    <n v="3330000"/>
    <n v="3320000"/>
    <n v="3990000"/>
    <n v="4460000"/>
    <n v="4500000"/>
    <n v="4080000"/>
    <n v="3370000"/>
    <n v="3320000"/>
    <n v="3290000"/>
    <n v="3260000"/>
    <n v="2190000"/>
    <s v="Summer"/>
    <x v="0"/>
    <s v="Transportation"/>
    <s v="Transportation"/>
  </r>
  <r>
    <x v="22"/>
    <n v="2019"/>
    <n v="3"/>
    <s v="Mexico"/>
    <x v="7"/>
    <n v="1570000"/>
    <n v="1570000"/>
    <n v="1560000"/>
    <n v="1570000"/>
    <n v="1560000"/>
    <n v="1570000"/>
    <n v="2270000"/>
    <n v="4570000"/>
    <n v="4630000"/>
    <n v="4170000"/>
    <n v="3440000"/>
    <n v="3440000"/>
    <n v="3450000"/>
    <n v="3450000"/>
    <n v="3440000"/>
    <n v="4140000"/>
    <n v="4620000"/>
    <n v="4660000"/>
    <n v="4220000"/>
    <n v="3490000"/>
    <n v="3440000"/>
    <n v="3410000"/>
    <n v="3380000"/>
    <n v="2270000"/>
    <s v="Summer"/>
    <x v="0"/>
    <s v="Transportation"/>
    <s v="Transportation"/>
  </r>
  <r>
    <x v="22"/>
    <n v="2019"/>
    <n v="3"/>
    <s v="Mexico"/>
    <x v="8"/>
    <n v="1640000"/>
    <n v="1640000"/>
    <n v="1640000"/>
    <n v="1640000"/>
    <n v="1640000"/>
    <n v="1650000"/>
    <n v="2380000"/>
    <n v="4780000"/>
    <n v="4840000"/>
    <n v="4360000"/>
    <n v="3600000"/>
    <n v="3600000"/>
    <n v="3610000"/>
    <n v="3610000"/>
    <n v="3600000"/>
    <n v="4330000"/>
    <n v="4830000"/>
    <n v="4870000"/>
    <n v="4410000"/>
    <n v="3650000"/>
    <n v="3600000"/>
    <n v="3570000"/>
    <n v="3540000"/>
    <n v="2370000"/>
    <s v="Fall"/>
    <x v="0"/>
    <s v="Transportation"/>
    <s v="Transportation"/>
  </r>
  <r>
    <x v="22"/>
    <n v="2019"/>
    <n v="3"/>
    <s v="Mexico"/>
    <x v="9"/>
    <n v="1740000"/>
    <n v="1730000"/>
    <n v="1730000"/>
    <n v="1730000"/>
    <n v="1730000"/>
    <n v="1740000"/>
    <n v="2520000"/>
    <n v="5050000"/>
    <n v="5110000"/>
    <n v="4600000"/>
    <n v="3800000"/>
    <n v="3800000"/>
    <n v="3810000"/>
    <n v="3810000"/>
    <n v="3800000"/>
    <n v="4570000"/>
    <n v="5100000"/>
    <n v="5140000"/>
    <n v="4650000"/>
    <n v="3850000"/>
    <n v="3800000"/>
    <n v="3770000"/>
    <n v="3740000"/>
    <n v="2510000"/>
    <s v="Fall"/>
    <x v="0"/>
    <s v="Transportation"/>
    <s v="Transportation"/>
  </r>
  <r>
    <x v="22"/>
    <n v="2019"/>
    <n v="3"/>
    <s v="Mexico"/>
    <x v="10"/>
    <n v="1760000"/>
    <n v="1750000"/>
    <n v="1750000"/>
    <n v="1750000"/>
    <n v="1750000"/>
    <n v="1760000"/>
    <n v="2550000"/>
    <n v="5110000"/>
    <n v="5170000"/>
    <n v="4660000"/>
    <n v="3850000"/>
    <n v="3850000"/>
    <n v="3860000"/>
    <n v="3860000"/>
    <n v="3850000"/>
    <n v="4630000"/>
    <n v="5160000"/>
    <n v="5200000"/>
    <n v="4710000"/>
    <n v="3900000"/>
    <n v="3850000"/>
    <n v="3810000"/>
    <n v="3780000"/>
    <n v="2540000"/>
    <s v="Winter"/>
    <x v="0"/>
    <s v="Transportation"/>
    <s v="Transportation"/>
  </r>
  <r>
    <x v="22"/>
    <n v="2019"/>
    <n v="3"/>
    <s v="Mexico"/>
    <x v="11"/>
    <n v="1790000"/>
    <n v="1780000"/>
    <n v="1780000"/>
    <n v="1780000"/>
    <n v="1780000"/>
    <n v="1790000"/>
    <n v="2590000"/>
    <n v="5190000"/>
    <n v="5260000"/>
    <n v="4730000"/>
    <n v="3910000"/>
    <n v="3910000"/>
    <n v="3920000"/>
    <n v="3920000"/>
    <n v="3910000"/>
    <n v="4700000"/>
    <n v="5240000"/>
    <n v="5290000"/>
    <n v="4790000"/>
    <n v="3960000"/>
    <n v="3910000"/>
    <n v="3880000"/>
    <n v="3850000"/>
    <n v="2580000"/>
    <s v="Winter"/>
    <x v="0"/>
    <s v="Transportation"/>
    <s v="Transportation"/>
  </r>
  <r>
    <x v="23"/>
    <n v="2019"/>
    <n v="3"/>
    <s v="Mexico"/>
    <x v="0"/>
    <n v="951000"/>
    <n v="945000"/>
    <n v="943000"/>
    <n v="943000"/>
    <n v="943000"/>
    <n v="944000"/>
    <n v="1150000"/>
    <n v="1490000"/>
    <n v="1710000"/>
    <n v="1860000"/>
    <n v="1940000"/>
    <n v="1940000"/>
    <n v="1880000"/>
    <n v="1740000"/>
    <n v="1740000"/>
    <n v="1730000"/>
    <n v="2060000"/>
    <n v="2060000"/>
    <n v="2060000"/>
    <n v="2060000"/>
    <n v="2050000"/>
    <n v="2040000"/>
    <n v="2030000"/>
    <n v="1370000"/>
    <s v="Winter"/>
    <x v="1"/>
    <s v="Transportation"/>
    <s v="Transportation"/>
  </r>
  <r>
    <x v="23"/>
    <n v="2019"/>
    <n v="3"/>
    <s v="Mexico"/>
    <x v="1"/>
    <n v="925000"/>
    <n v="919000"/>
    <n v="918000"/>
    <n v="918000"/>
    <n v="917000"/>
    <n v="918000"/>
    <n v="1120000"/>
    <n v="1450000"/>
    <n v="1660000"/>
    <n v="1810000"/>
    <n v="1880000"/>
    <n v="1890000"/>
    <n v="1830000"/>
    <n v="1700000"/>
    <n v="1690000"/>
    <n v="1690000"/>
    <n v="2010000"/>
    <n v="2010000"/>
    <n v="2010000"/>
    <n v="2000000"/>
    <n v="1990000"/>
    <n v="1980000"/>
    <n v="1980000"/>
    <n v="1330000"/>
    <s v="Winter"/>
    <x v="1"/>
    <s v="Transportation"/>
    <s v="Transportation"/>
  </r>
  <r>
    <x v="23"/>
    <n v="2019"/>
    <n v="3"/>
    <s v="Mexico"/>
    <x v="2"/>
    <n v="899000"/>
    <n v="893000"/>
    <n v="892000"/>
    <n v="892000"/>
    <n v="891000"/>
    <n v="892000"/>
    <n v="1090000"/>
    <n v="1410000"/>
    <n v="1610000"/>
    <n v="1760000"/>
    <n v="1830000"/>
    <n v="1840000"/>
    <n v="1780000"/>
    <n v="1650000"/>
    <n v="1650000"/>
    <n v="1640000"/>
    <n v="1950000"/>
    <n v="1950000"/>
    <n v="1950000"/>
    <n v="1940000"/>
    <n v="1940000"/>
    <n v="1930000"/>
    <n v="1920000"/>
    <n v="1290000"/>
    <s v="Spring"/>
    <x v="1"/>
    <s v="Transportation"/>
    <s v="Transportation"/>
  </r>
  <r>
    <x v="23"/>
    <n v="2019"/>
    <n v="3"/>
    <s v="Mexico"/>
    <x v="3"/>
    <n v="873000"/>
    <n v="867000"/>
    <n v="865000"/>
    <n v="865000"/>
    <n v="865000"/>
    <n v="865000"/>
    <n v="1060000"/>
    <n v="1370000"/>
    <n v="1570000"/>
    <n v="1710000"/>
    <n v="1780000"/>
    <n v="1790000"/>
    <n v="1730000"/>
    <n v="1600000"/>
    <n v="1600000"/>
    <n v="1590000"/>
    <n v="1900000"/>
    <n v="1900000"/>
    <n v="1890000"/>
    <n v="1890000"/>
    <n v="1880000"/>
    <n v="1870000"/>
    <n v="1870000"/>
    <n v="1250000"/>
    <s v="Spring"/>
    <x v="1"/>
    <s v="Transportation"/>
    <s v="Transportation"/>
  </r>
  <r>
    <x v="23"/>
    <n v="2019"/>
    <n v="3"/>
    <s v="Mexico"/>
    <x v="4"/>
    <n v="845000"/>
    <n v="839000"/>
    <n v="837000"/>
    <n v="837000"/>
    <n v="836000"/>
    <n v="837000"/>
    <n v="1020000"/>
    <n v="1320000"/>
    <n v="1520000"/>
    <n v="1650000"/>
    <n v="1720000"/>
    <n v="1730000"/>
    <n v="1670000"/>
    <n v="1550000"/>
    <n v="1550000"/>
    <n v="1540000"/>
    <n v="1840000"/>
    <n v="1840000"/>
    <n v="1830000"/>
    <n v="1830000"/>
    <n v="1820000"/>
    <n v="1810000"/>
    <n v="1810000"/>
    <n v="1210000"/>
    <s v="Spring"/>
    <x v="1"/>
    <s v="Transportation"/>
    <s v="Transportation"/>
  </r>
  <r>
    <x v="23"/>
    <n v="2019"/>
    <n v="3"/>
    <s v="Mexico"/>
    <x v="5"/>
    <n v="817000"/>
    <n v="811000"/>
    <n v="809000"/>
    <n v="809000"/>
    <n v="808000"/>
    <n v="809000"/>
    <n v="989000"/>
    <n v="1280000"/>
    <n v="1470000"/>
    <n v="1600000"/>
    <n v="1660000"/>
    <n v="1670000"/>
    <n v="1620000"/>
    <n v="1500000"/>
    <n v="1500000"/>
    <n v="1490000"/>
    <n v="1780000"/>
    <n v="1780000"/>
    <n v="1770000"/>
    <n v="1770000"/>
    <n v="1760000"/>
    <n v="1750000"/>
    <n v="1750000"/>
    <n v="1170000"/>
    <s v="Summer"/>
    <x v="1"/>
    <s v="Transportation"/>
    <s v="Transportation"/>
  </r>
  <r>
    <x v="23"/>
    <n v="2019"/>
    <n v="3"/>
    <s v="Mexico"/>
    <x v="6"/>
    <n v="796000"/>
    <n v="790000"/>
    <n v="788000"/>
    <n v="788000"/>
    <n v="787000"/>
    <n v="788000"/>
    <n v="963000"/>
    <n v="1240000"/>
    <n v="1430000"/>
    <n v="1560000"/>
    <n v="1620000"/>
    <n v="1630000"/>
    <n v="1580000"/>
    <n v="1460000"/>
    <n v="1460000"/>
    <n v="1460000"/>
    <n v="1730000"/>
    <n v="1730000"/>
    <n v="1730000"/>
    <n v="1720000"/>
    <n v="1710000"/>
    <n v="1700000"/>
    <n v="1700000"/>
    <n v="1140000"/>
    <s v="Summer"/>
    <x v="1"/>
    <s v="Transportation"/>
    <s v="Transportation"/>
  </r>
  <r>
    <x v="23"/>
    <n v="2019"/>
    <n v="3"/>
    <s v="Mexico"/>
    <x v="7"/>
    <n v="825000"/>
    <n v="819000"/>
    <n v="817000"/>
    <n v="817000"/>
    <n v="817000"/>
    <n v="817000"/>
    <n v="999000"/>
    <n v="1290000"/>
    <n v="1480000"/>
    <n v="1610000"/>
    <n v="1680000"/>
    <n v="1690000"/>
    <n v="1630000"/>
    <n v="1520000"/>
    <n v="1510000"/>
    <n v="1510000"/>
    <n v="1790000"/>
    <n v="1790000"/>
    <n v="1790000"/>
    <n v="1780000"/>
    <n v="1780000"/>
    <n v="1770000"/>
    <n v="1760000"/>
    <n v="1180000"/>
    <s v="Summer"/>
    <x v="1"/>
    <s v="Transportation"/>
    <s v="Transportation"/>
  </r>
  <r>
    <x v="23"/>
    <n v="2019"/>
    <n v="3"/>
    <s v="Mexico"/>
    <x v="8"/>
    <n v="864000"/>
    <n v="858000"/>
    <n v="856000"/>
    <n v="856000"/>
    <n v="855000"/>
    <n v="856000"/>
    <n v="1050000"/>
    <n v="1350000"/>
    <n v="1550000"/>
    <n v="1690000"/>
    <n v="1760000"/>
    <n v="1770000"/>
    <n v="1710000"/>
    <n v="1590000"/>
    <n v="1580000"/>
    <n v="1580000"/>
    <n v="1880000"/>
    <n v="1880000"/>
    <n v="1870000"/>
    <n v="1870000"/>
    <n v="1860000"/>
    <n v="1850000"/>
    <n v="1850000"/>
    <n v="1240000"/>
    <s v="Fall"/>
    <x v="1"/>
    <s v="Transportation"/>
    <s v="Transportation"/>
  </r>
  <r>
    <x v="23"/>
    <n v="2019"/>
    <n v="3"/>
    <s v="Mexico"/>
    <x v="9"/>
    <n v="912000"/>
    <n v="906000"/>
    <n v="905000"/>
    <n v="905000"/>
    <n v="904000"/>
    <n v="905000"/>
    <n v="1110000"/>
    <n v="1430000"/>
    <n v="1640000"/>
    <n v="1780000"/>
    <n v="1860000"/>
    <n v="1870000"/>
    <n v="1800000"/>
    <n v="1670000"/>
    <n v="1670000"/>
    <n v="1660000"/>
    <n v="1980000"/>
    <n v="1980000"/>
    <n v="1980000"/>
    <n v="1970000"/>
    <n v="1960000"/>
    <n v="1950000"/>
    <n v="1950000"/>
    <n v="1310000"/>
    <s v="Fall"/>
    <x v="1"/>
    <s v="Transportation"/>
    <s v="Transportation"/>
  </r>
  <r>
    <x v="23"/>
    <n v="2019"/>
    <n v="3"/>
    <s v="Mexico"/>
    <x v="10"/>
    <n v="924000"/>
    <n v="918000"/>
    <n v="916000"/>
    <n v="916000"/>
    <n v="915000"/>
    <n v="916000"/>
    <n v="1120000"/>
    <n v="1450000"/>
    <n v="1660000"/>
    <n v="1810000"/>
    <n v="1880000"/>
    <n v="1890000"/>
    <n v="1820000"/>
    <n v="1690000"/>
    <n v="1690000"/>
    <n v="1690000"/>
    <n v="2000000"/>
    <n v="2010000"/>
    <n v="2000000"/>
    <n v="2000000"/>
    <n v="1990000"/>
    <n v="1980000"/>
    <n v="1980000"/>
    <n v="1330000"/>
    <s v="Winter"/>
    <x v="1"/>
    <s v="Transportation"/>
    <s v="Transportation"/>
  </r>
  <r>
    <x v="23"/>
    <n v="2019"/>
    <n v="3"/>
    <s v="Mexico"/>
    <x v="11"/>
    <n v="939000"/>
    <n v="933000"/>
    <n v="931000"/>
    <n v="931000"/>
    <n v="930000"/>
    <n v="931000"/>
    <n v="1140000"/>
    <n v="1470000"/>
    <n v="1690000"/>
    <n v="1840000"/>
    <n v="1910000"/>
    <n v="1920000"/>
    <n v="1850000"/>
    <n v="1720000"/>
    <n v="1720000"/>
    <n v="1710000"/>
    <n v="2040000"/>
    <n v="2040000"/>
    <n v="2040000"/>
    <n v="2030000"/>
    <n v="2020000"/>
    <n v="2010000"/>
    <n v="2010000"/>
    <n v="1350000"/>
    <s v="Winter"/>
    <x v="1"/>
    <s v="Transportation"/>
    <s v="Transporta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B03306-012C-481B-A66C-72CC2554CEE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AW18" firstHeaderRow="1" firstDataRow="3" firstDataCol="1" rowPageCount="1" colPageCount="1"/>
  <pivotFields count="33">
    <pivotField axis="axisPage" subtotalTop="0" multipleItemSelectionAllowed="1" showAll="0">
      <items count="25">
        <item h="1" x="14"/>
        <item h="1" x="15"/>
        <item x="0"/>
        <item x="1"/>
        <item h="1" x="2"/>
        <item h="1" x="3"/>
        <item h="1" x="4"/>
        <item h="1" x="5"/>
        <item h="1" x="16"/>
        <item h="1" x="17"/>
        <item h="1" x="6"/>
        <item h="1" x="7"/>
        <item h="1" x="8"/>
        <item h="1" x="9"/>
        <item h="1" x="10"/>
        <item h="1" x="11"/>
        <item h="1" x="18"/>
        <item h="1" x="19"/>
        <item h="1" x="12"/>
        <item h="1" x="13"/>
        <item h="1" x="20"/>
        <item h="1" x="21"/>
        <item h="1" x="22"/>
        <item h="1" x="23"/>
        <item t="default"/>
      </items>
    </pivotField>
    <pivotField subtotalTop="0" showAll="0"/>
    <pivotField subtotalTop="0" showAll="0"/>
    <pivotField subtotalTop="0" showAll="0"/>
    <pivotField axis="axisRow" subtotalTop="0" showAll="0">
      <items count="13">
        <item x="0"/>
        <item x="1"/>
        <item x="2"/>
        <item x="3"/>
        <item x="4"/>
        <item x="5"/>
        <item x="6"/>
        <item x="7"/>
        <item x="8"/>
        <item x="9"/>
        <item x="10"/>
        <item x="11"/>
        <item t="default"/>
      </items>
    </pivotField>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dataField="1" numFmtId="11" subtotalTop="0" showAll="0"/>
    <pivotField subtotalTop="0" showAll="0"/>
    <pivotField axis="axisCol" subtotalTop="0" showAll="0" sortType="descending">
      <items count="3">
        <item x="1"/>
        <item x="0"/>
        <item t="default"/>
      </items>
    </pivotField>
    <pivotField subtotalTop="0" showAll="0"/>
    <pivotField subtotalTop="0" showAll="0"/>
  </pivotFields>
  <rowFields count="1">
    <field x="4"/>
  </rowFields>
  <rowItems count="12">
    <i>
      <x/>
    </i>
    <i>
      <x v="1"/>
    </i>
    <i>
      <x v="2"/>
    </i>
    <i>
      <x v="3"/>
    </i>
    <i>
      <x v="4"/>
    </i>
    <i>
      <x v="5"/>
    </i>
    <i>
      <x v="6"/>
    </i>
    <i>
      <x v="7"/>
    </i>
    <i>
      <x v="8"/>
    </i>
    <i>
      <x v="9"/>
    </i>
    <i>
      <x v="10"/>
    </i>
    <i>
      <x v="11"/>
    </i>
  </rowItems>
  <colFields count="2">
    <field x="30"/>
    <field x="-2"/>
  </colFields>
  <colItems count="48">
    <i>
      <x/>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r="1" i="21">
      <x v="21"/>
    </i>
    <i r="1" i="22">
      <x v="22"/>
    </i>
    <i r="1" i="23">
      <x v="23"/>
    </i>
    <i>
      <x v="1"/>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r="1" i="21">
      <x v="21"/>
    </i>
    <i r="1" i="22">
      <x v="22"/>
    </i>
    <i r="1" i="23">
      <x v="23"/>
    </i>
  </colItems>
  <pageFields count="1">
    <pageField fld="0" hier="-1"/>
  </pageFields>
  <dataFields count="24">
    <dataField name="Sum of h1" fld="5" baseField="0" baseItem="0" numFmtId="11"/>
    <dataField name="Sum of h2" fld="6" baseField="0" baseItem="0" numFmtId="11"/>
    <dataField name="Sum of h3" fld="7" baseField="0" baseItem="0" numFmtId="11"/>
    <dataField name="Sum of h4" fld="8" baseField="0" baseItem="0" numFmtId="11"/>
    <dataField name="Sum of h5" fld="9" baseField="0" baseItem="0" numFmtId="11"/>
    <dataField name="Sum of h6" fld="10" baseField="0" baseItem="0" numFmtId="11"/>
    <dataField name="Sum of h7" fld="11" baseField="0" baseItem="0" numFmtId="11"/>
    <dataField name="Sum of h8" fld="12" baseField="0" baseItem="0" numFmtId="11"/>
    <dataField name="Sum of h9" fld="13" baseField="0" baseItem="0" numFmtId="11"/>
    <dataField name="Sum of h10" fld="14" baseField="0" baseItem="0" numFmtId="11"/>
    <dataField name="Sum of h11" fld="15" baseField="0" baseItem="0" numFmtId="11"/>
    <dataField name="Sum of h12" fld="16" baseField="0" baseItem="0" numFmtId="11"/>
    <dataField name="Sum of h13" fld="17" baseField="0" baseItem="0" numFmtId="11"/>
    <dataField name="Sum of h14" fld="18" baseField="0" baseItem="0" numFmtId="11"/>
    <dataField name="Sum of h15" fld="19" baseField="0" baseItem="0" numFmtId="11"/>
    <dataField name="Sum of h16" fld="20" baseField="0" baseItem="0" numFmtId="11"/>
    <dataField name="Sum of h17" fld="21" baseField="0" baseItem="0" numFmtId="11"/>
    <dataField name="Sum of h18" fld="22" baseField="0" baseItem="0" numFmtId="11"/>
    <dataField name="Sum of h19" fld="23" baseField="0" baseItem="0" numFmtId="11"/>
    <dataField name="Sum of h20" fld="24" baseField="0" baseItem="0" numFmtId="11"/>
    <dataField name="Sum of h21" fld="25" baseField="0" baseItem="0" numFmtId="11"/>
    <dataField name="Sum of h22" fld="26" baseField="0" baseItem="0" numFmtId="11"/>
    <dataField name="Sum of h23" fld="27" baseField="0" baseItem="0" numFmtId="11"/>
    <dataField name="Sum of h24" fld="28" baseField="0" baseItem="0" numFmtId="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ta.mendeley.com/datasets/pmd2dchk44/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4BC6-E9B6-4A5C-B81E-1C82F1EFD636}">
  <sheetPr codeName="Sheet1"/>
  <dimension ref="A1:I37"/>
  <sheetViews>
    <sheetView tabSelected="1" topLeftCell="A7" zoomScale="89" workbookViewId="0">
      <selection activeCell="A20" sqref="A20"/>
    </sheetView>
  </sheetViews>
  <sheetFormatPr defaultRowHeight="15"/>
  <cols>
    <col min="2" max="2" width="50.140625" customWidth="1"/>
    <col min="4" max="4" width="51.5703125" bestFit="1" customWidth="1"/>
    <col min="6" max="6" width="9.85546875" bestFit="1" customWidth="1"/>
    <col min="11" max="12" width="10.7109375" bestFit="1" customWidth="1"/>
    <col min="19" max="19" width="13.28515625" bestFit="1" customWidth="1"/>
    <col min="21" max="21" width="19.140625" customWidth="1"/>
    <col min="22" max="22" width="16" customWidth="1"/>
  </cols>
  <sheetData>
    <row r="1" spans="1:9">
      <c r="A1" s="34" t="s">
        <v>0</v>
      </c>
      <c r="B1" s="35"/>
      <c r="C1" s="35"/>
      <c r="D1" s="35"/>
      <c r="E1" s="35"/>
      <c r="F1" s="35"/>
      <c r="G1" s="35"/>
      <c r="H1" s="35"/>
      <c r="I1" s="35"/>
    </row>
    <row r="2" spans="1:9">
      <c r="A2" s="35"/>
      <c r="B2" s="35"/>
      <c r="C2" s="35"/>
      <c r="D2" s="35"/>
      <c r="E2" s="35"/>
      <c r="F2" s="35"/>
      <c r="G2" s="35"/>
      <c r="H2" s="35"/>
      <c r="I2" s="35"/>
    </row>
    <row r="3" spans="1:9">
      <c r="A3" s="35" t="s">
        <v>1</v>
      </c>
      <c r="B3" s="36" t="s">
        <v>232</v>
      </c>
      <c r="C3" s="35"/>
      <c r="E3" s="35"/>
      <c r="F3" s="35"/>
      <c r="G3" s="35"/>
      <c r="H3" s="34"/>
      <c r="I3" s="35"/>
    </row>
    <row r="4" spans="1:9">
      <c r="A4" s="35"/>
      <c r="B4" t="s">
        <v>2</v>
      </c>
      <c r="C4" s="35"/>
      <c r="E4" s="35"/>
      <c r="F4" s="35"/>
      <c r="G4" s="35"/>
      <c r="H4" s="35"/>
      <c r="I4" s="35"/>
    </row>
    <row r="5" spans="1:9">
      <c r="A5" s="35"/>
      <c r="B5" s="2" t="s">
        <v>3</v>
      </c>
      <c r="C5" s="35"/>
      <c r="E5" s="35"/>
      <c r="F5" s="35"/>
      <c r="G5" s="35"/>
      <c r="H5" s="35"/>
    </row>
    <row r="6" spans="1:9">
      <c r="A6" s="35"/>
      <c r="B6" s="3" t="s">
        <v>4</v>
      </c>
      <c r="C6" s="35"/>
      <c r="E6" s="35"/>
      <c r="F6" s="35"/>
      <c r="G6" s="35"/>
      <c r="H6" s="35"/>
    </row>
    <row r="7" spans="1:9">
      <c r="A7" s="35"/>
      <c r="C7" s="35"/>
      <c r="E7" s="35"/>
      <c r="F7" s="35"/>
      <c r="G7" s="35"/>
      <c r="H7" s="35"/>
    </row>
    <row r="8" spans="1:9">
      <c r="A8" s="35"/>
      <c r="B8" s="36" t="s">
        <v>258</v>
      </c>
      <c r="C8" s="35"/>
      <c r="E8" s="35"/>
      <c r="F8" s="35"/>
      <c r="G8" s="35"/>
      <c r="H8" s="35"/>
    </row>
    <row r="9" spans="1:9">
      <c r="A9" s="35"/>
      <c r="B9" t="s">
        <v>567</v>
      </c>
      <c r="E9" s="35"/>
      <c r="F9" s="35"/>
      <c r="G9" s="35"/>
      <c r="H9" s="35"/>
    </row>
    <row r="10" spans="1:9">
      <c r="A10" s="35"/>
      <c r="B10" s="35" t="s">
        <v>566</v>
      </c>
      <c r="E10" s="35"/>
      <c r="F10" s="35"/>
      <c r="G10" s="35"/>
      <c r="H10" s="35"/>
    </row>
    <row r="11" spans="1:9">
      <c r="A11" s="35"/>
      <c r="B11" t="s">
        <v>565</v>
      </c>
      <c r="E11" s="35"/>
      <c r="F11" s="35"/>
      <c r="G11" s="35"/>
      <c r="H11" s="35"/>
    </row>
    <row r="12" spans="1:9">
      <c r="A12" s="35"/>
      <c r="B12" s="3" t="s">
        <v>568</v>
      </c>
      <c r="E12" s="35"/>
      <c r="F12" s="35"/>
      <c r="G12" s="35"/>
      <c r="H12" s="35"/>
    </row>
    <row r="13" spans="1:9">
      <c r="A13" s="35"/>
      <c r="B13" s="35" t="s">
        <v>569</v>
      </c>
      <c r="E13" s="35"/>
      <c r="F13" s="35"/>
      <c r="G13" s="35"/>
      <c r="H13" s="35"/>
    </row>
    <row r="14" spans="1:9">
      <c r="A14" s="35"/>
      <c r="B14" s="35"/>
      <c r="E14" s="35"/>
      <c r="F14" s="35"/>
      <c r="G14" s="35"/>
      <c r="H14" s="35"/>
    </row>
    <row r="15" spans="1:9">
      <c r="A15" s="34" t="s">
        <v>5</v>
      </c>
      <c r="B15" s="35"/>
      <c r="C15" s="35"/>
      <c r="D15" s="35"/>
      <c r="E15" s="35"/>
      <c r="F15" s="35"/>
      <c r="G15" s="35"/>
      <c r="H15" s="35"/>
      <c r="I15" s="35"/>
    </row>
    <row r="16" spans="1:9">
      <c r="A16" s="35" t="s">
        <v>6</v>
      </c>
      <c r="B16" s="35"/>
      <c r="C16" s="35"/>
      <c r="D16" s="35"/>
      <c r="E16" s="35"/>
      <c r="F16" s="35"/>
      <c r="G16" s="35"/>
      <c r="H16" s="35"/>
      <c r="I16" s="35"/>
    </row>
    <row r="17" spans="1:9">
      <c r="A17" s="35" t="s">
        <v>7</v>
      </c>
      <c r="B17" s="35"/>
      <c r="C17" s="35"/>
      <c r="D17" s="35"/>
      <c r="E17" s="35"/>
      <c r="F17" s="35"/>
      <c r="G17" s="35"/>
      <c r="H17" s="35"/>
      <c r="I17" s="35"/>
    </row>
    <row r="18" spans="1:9">
      <c r="A18" s="35"/>
      <c r="B18" s="35"/>
      <c r="C18" s="35"/>
      <c r="D18" s="35"/>
      <c r="E18" s="35"/>
      <c r="F18" s="35"/>
      <c r="G18" s="35"/>
      <c r="H18" s="35"/>
      <c r="I18" s="35"/>
    </row>
    <row r="19" spans="1:9">
      <c r="A19" s="35" t="s">
        <v>570</v>
      </c>
      <c r="B19" s="35"/>
      <c r="C19" s="35"/>
      <c r="D19" s="35"/>
      <c r="E19" s="35"/>
      <c r="F19" s="35"/>
      <c r="G19" s="35"/>
      <c r="H19" s="35"/>
      <c r="I19" s="35"/>
    </row>
    <row r="20" spans="1:9">
      <c r="A20" s="35" t="s">
        <v>9</v>
      </c>
      <c r="B20" s="35"/>
      <c r="C20" s="35"/>
      <c r="D20" s="35"/>
      <c r="E20" s="35"/>
      <c r="F20" s="35"/>
      <c r="G20" s="35"/>
      <c r="H20" s="35"/>
      <c r="I20" s="35"/>
    </row>
    <row r="21" spans="1:9">
      <c r="A21" s="35" t="s">
        <v>10</v>
      </c>
      <c r="B21" s="35"/>
      <c r="C21" s="35"/>
      <c r="D21" s="35"/>
      <c r="E21" s="35"/>
      <c r="F21" s="35"/>
      <c r="G21" s="35"/>
      <c r="H21" s="35"/>
      <c r="I21" s="35"/>
    </row>
    <row r="22" spans="1:9">
      <c r="A22" s="35"/>
      <c r="B22" s="35"/>
      <c r="C22" s="35"/>
      <c r="D22" s="35"/>
      <c r="E22" s="35"/>
      <c r="F22" s="35"/>
      <c r="G22" s="35"/>
      <c r="H22" s="35"/>
      <c r="I22" s="35"/>
    </row>
    <row r="23" spans="1:9">
      <c r="A23" s="35" t="s">
        <v>11</v>
      </c>
      <c r="B23" s="35"/>
      <c r="C23" s="35"/>
      <c r="D23" s="35"/>
      <c r="E23" s="35"/>
      <c r="F23" s="35"/>
      <c r="G23" s="35"/>
      <c r="H23" s="35"/>
      <c r="I23" s="35"/>
    </row>
    <row r="24" spans="1:9">
      <c r="A24" s="35" t="s">
        <v>12</v>
      </c>
      <c r="B24" s="35"/>
      <c r="C24" s="35"/>
      <c r="D24" s="35"/>
      <c r="E24" s="35"/>
      <c r="F24" s="35"/>
      <c r="G24" s="35"/>
      <c r="H24" s="35"/>
      <c r="I24" s="35"/>
    </row>
    <row r="25" spans="1:9">
      <c r="A25" s="35"/>
      <c r="B25" s="35"/>
      <c r="C25" s="35"/>
      <c r="D25" s="35"/>
      <c r="E25" s="35"/>
      <c r="F25" s="35"/>
      <c r="G25" s="35"/>
      <c r="H25" s="35"/>
      <c r="I25" s="35"/>
    </row>
    <row r="26" spans="1:9">
      <c r="A26" s="35" t="s">
        <v>8</v>
      </c>
      <c r="B26" s="35"/>
      <c r="C26" s="35"/>
      <c r="D26" s="35"/>
      <c r="E26" s="35"/>
      <c r="F26" s="35"/>
      <c r="G26" s="35"/>
      <c r="H26" s="35"/>
      <c r="I26" s="35"/>
    </row>
    <row r="27" spans="1:9">
      <c r="A27" s="35" t="s">
        <v>13</v>
      </c>
      <c r="B27" s="35"/>
      <c r="C27" s="35"/>
      <c r="D27" s="35"/>
      <c r="E27" s="35"/>
      <c r="F27" s="35"/>
      <c r="G27" s="35"/>
      <c r="H27" s="35"/>
      <c r="I27" s="35"/>
    </row>
    <row r="29" spans="1:9">
      <c r="A29" s="1" t="s">
        <v>259</v>
      </c>
    </row>
    <row r="30" spans="1:9">
      <c r="A30" s="35" t="s">
        <v>260</v>
      </c>
    </row>
    <row r="31" spans="1:9">
      <c r="A31" s="35" t="s">
        <v>261</v>
      </c>
    </row>
    <row r="32" spans="1:9">
      <c r="A32" s="35" t="s">
        <v>262</v>
      </c>
    </row>
    <row r="33" spans="1:1">
      <c r="A33" s="35" t="s">
        <v>263</v>
      </c>
    </row>
    <row r="35" spans="1:1">
      <c r="A35" s="35" t="s">
        <v>264</v>
      </c>
    </row>
    <row r="36" spans="1:1">
      <c r="A36" s="35" t="s">
        <v>265</v>
      </c>
    </row>
    <row r="37" spans="1:1">
      <c r="A37" s="35" t="s">
        <v>266</v>
      </c>
    </row>
  </sheetData>
  <hyperlinks>
    <hyperlink ref="B6" r:id="rId1" xr:uid="{9FD1A54B-E6CD-43E8-891E-FD7CE2C0C3B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0058-43D6-4757-A82C-F4E11CFA513B}">
  <dimension ref="A1:AH296"/>
  <sheetViews>
    <sheetView zoomScale="76" workbookViewId="0">
      <selection activeCell="A2" sqref="A2:AC290"/>
    </sheetView>
  </sheetViews>
  <sheetFormatPr defaultRowHeight="15"/>
  <cols>
    <col min="1" max="1" width="36.140625" bestFit="1" customWidth="1"/>
    <col min="6" max="29" width="14.5703125" bestFit="1" customWidth="1"/>
    <col min="30" max="30" width="7.5703125" bestFit="1" customWidth="1"/>
    <col min="31" max="31" width="11.85546875" bestFit="1" customWidth="1"/>
    <col min="32" max="33" width="13.42578125" bestFit="1" customWidth="1"/>
  </cols>
  <sheetData>
    <row r="1" spans="1:34">
      <c r="A1" s="55" t="s">
        <v>21</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6" t="s">
        <v>22</v>
      </c>
      <c r="AE1" s="56"/>
      <c r="AF1" s="56"/>
      <c r="AG1" s="56"/>
    </row>
    <row r="2" spans="1:34">
      <c r="A2" s="12" t="s">
        <v>17</v>
      </c>
      <c r="B2" s="13" t="s">
        <v>23</v>
      </c>
      <c r="C2" s="13" t="s">
        <v>24</v>
      </c>
      <c r="D2" s="13" t="s">
        <v>25</v>
      </c>
      <c r="E2" s="13" t="s">
        <v>26</v>
      </c>
      <c r="F2" s="13" t="s">
        <v>27</v>
      </c>
      <c r="G2" s="13" t="s">
        <v>28</v>
      </c>
      <c r="H2" s="13" t="s">
        <v>29</v>
      </c>
      <c r="I2" s="13" t="s">
        <v>30</v>
      </c>
      <c r="J2" s="13" t="s">
        <v>31</v>
      </c>
      <c r="K2" s="13" t="s">
        <v>32</v>
      </c>
      <c r="L2" s="13" t="s">
        <v>33</v>
      </c>
      <c r="M2" s="13" t="s">
        <v>34</v>
      </c>
      <c r="N2" s="13" t="s">
        <v>35</v>
      </c>
      <c r="O2" s="13" t="s">
        <v>36</v>
      </c>
      <c r="P2" s="13" t="s">
        <v>37</v>
      </c>
      <c r="Q2" s="13" t="s">
        <v>38</v>
      </c>
      <c r="R2" s="13" t="s">
        <v>39</v>
      </c>
      <c r="S2" s="13" t="s">
        <v>40</v>
      </c>
      <c r="T2" s="13" t="s">
        <v>41</v>
      </c>
      <c r="U2" s="13" t="s">
        <v>42</v>
      </c>
      <c r="V2" s="13" t="s">
        <v>43</v>
      </c>
      <c r="W2" s="13" t="s">
        <v>44</v>
      </c>
      <c r="X2" s="13" t="s">
        <v>45</v>
      </c>
      <c r="Y2" s="13" t="s">
        <v>46</v>
      </c>
      <c r="Z2" s="13" t="s">
        <v>47</v>
      </c>
      <c r="AA2" s="13" t="s">
        <v>48</v>
      </c>
      <c r="AB2" s="13" t="s">
        <v>49</v>
      </c>
      <c r="AC2" s="14" t="s">
        <v>50</v>
      </c>
      <c r="AD2" t="s">
        <v>51</v>
      </c>
      <c r="AE2" t="s">
        <v>52</v>
      </c>
      <c r="AF2" t="s">
        <v>53</v>
      </c>
      <c r="AG2" t="s">
        <v>54</v>
      </c>
    </row>
    <row r="3" spans="1:34">
      <c r="A3" s="62" t="s">
        <v>55</v>
      </c>
      <c r="B3" s="63">
        <v>2019</v>
      </c>
      <c r="C3" s="63">
        <v>19</v>
      </c>
      <c r="D3" s="63" t="s">
        <v>267</v>
      </c>
      <c r="E3" s="63">
        <v>1</v>
      </c>
      <c r="F3" s="63">
        <v>13377</v>
      </c>
      <c r="G3" s="63">
        <v>13452</v>
      </c>
      <c r="H3" s="63">
        <v>13504</v>
      </c>
      <c r="I3" s="63">
        <v>13511</v>
      </c>
      <c r="J3" s="63">
        <v>13169</v>
      </c>
      <c r="K3" s="63">
        <v>12109</v>
      </c>
      <c r="L3" s="63">
        <v>9892</v>
      </c>
      <c r="M3" s="63">
        <v>7424</v>
      </c>
      <c r="N3" s="63">
        <v>5999</v>
      </c>
      <c r="O3" s="63">
        <v>5187</v>
      </c>
      <c r="P3" s="63">
        <v>5125</v>
      </c>
      <c r="Q3" s="63">
        <v>5732</v>
      </c>
      <c r="R3" s="63">
        <v>6222</v>
      </c>
      <c r="S3" s="63">
        <v>6418</v>
      </c>
      <c r="T3" s="63">
        <v>6702</v>
      </c>
      <c r="U3" s="63">
        <v>7320</v>
      </c>
      <c r="V3" s="63">
        <v>7993</v>
      </c>
      <c r="W3" s="63">
        <v>8761</v>
      </c>
      <c r="X3" s="63">
        <v>9726</v>
      </c>
      <c r="Y3" s="63">
        <v>10713</v>
      </c>
      <c r="Z3" s="63">
        <v>11596</v>
      </c>
      <c r="AA3" s="63">
        <v>12331</v>
      </c>
      <c r="AB3" s="63">
        <v>12855</v>
      </c>
      <c r="AC3" s="64">
        <v>13209</v>
      </c>
      <c r="AD3" t="str">
        <f>INDEX('Category Mapping'!$G$34:$G$45,MATCH(E3,'Category Mapping'!$A$34:$A$45,0),1)</f>
        <v>Winter</v>
      </c>
      <c r="AE3" t="str">
        <f>INDEX('Category Mapping'!$B$2:$B$25,MATCH('Source Data'!A3,'Category Mapping'!$A$2:$A$25,0))</f>
        <v>Weekday</v>
      </c>
      <c r="AF3" t="str">
        <f>INDEX('Category Mapping'!$C$2:$C$25,MATCH('Source Data'!A3,'Category Mapping'!$A$2:$A$25,0))</f>
        <v>Residential</v>
      </c>
      <c r="AG3" t="str">
        <f>INDEX('Category Mapping'!$D$2:$D$25,MATCH('Source Data'!A3,'Category Mapping'!$A$2:$A$25,0))</f>
        <v>Cooling</v>
      </c>
      <c r="AH3" s="10"/>
    </row>
    <row r="4" spans="1:34">
      <c r="A4" s="65" t="s">
        <v>55</v>
      </c>
      <c r="B4" s="66">
        <v>2019</v>
      </c>
      <c r="C4" s="66">
        <v>19</v>
      </c>
      <c r="D4" s="66" t="s">
        <v>267</v>
      </c>
      <c r="E4" s="66">
        <v>2</v>
      </c>
      <c r="F4" s="66">
        <v>15093</v>
      </c>
      <c r="G4" s="66">
        <v>15177</v>
      </c>
      <c r="H4" s="66">
        <v>15235</v>
      </c>
      <c r="I4" s="66">
        <v>15244</v>
      </c>
      <c r="J4" s="66">
        <v>14858</v>
      </c>
      <c r="K4" s="66">
        <v>13662</v>
      </c>
      <c r="L4" s="66">
        <v>11161</v>
      </c>
      <c r="M4" s="66">
        <v>8376</v>
      </c>
      <c r="N4" s="66">
        <v>6769</v>
      </c>
      <c r="O4" s="66">
        <v>5852</v>
      </c>
      <c r="P4" s="66">
        <v>5782</v>
      </c>
      <c r="Q4" s="66">
        <v>6467</v>
      </c>
      <c r="R4" s="66">
        <v>7020</v>
      </c>
      <c r="S4" s="66">
        <v>7241</v>
      </c>
      <c r="T4" s="66">
        <v>7561</v>
      </c>
      <c r="U4" s="66">
        <v>8259</v>
      </c>
      <c r="V4" s="66">
        <v>9018</v>
      </c>
      <c r="W4" s="66">
        <v>9885</v>
      </c>
      <c r="X4" s="66">
        <v>10973</v>
      </c>
      <c r="Y4" s="66">
        <v>12087</v>
      </c>
      <c r="Z4" s="66">
        <v>13083</v>
      </c>
      <c r="AA4" s="66">
        <v>13913</v>
      </c>
      <c r="AB4" s="66">
        <v>14504</v>
      </c>
      <c r="AC4" s="67">
        <v>14902</v>
      </c>
      <c r="AD4" t="str">
        <f>INDEX('Category Mapping'!$G$34:$G$45,MATCH(E4,'Category Mapping'!$A$34:$A$45,0),1)</f>
        <v>Winter</v>
      </c>
      <c r="AE4" t="str">
        <f>INDEX('Category Mapping'!$B$2:$B$25,MATCH('Source Data'!A4,'Category Mapping'!$A$2:$A$25,0))</f>
        <v>Weekday</v>
      </c>
      <c r="AF4" t="str">
        <f>INDEX('Category Mapping'!$C$2:$C$25,MATCH('Source Data'!A4,'Category Mapping'!$A$2:$A$25,0))</f>
        <v>Residential</v>
      </c>
      <c r="AG4" t="str">
        <f>INDEX('Category Mapping'!$D$2:$D$25,MATCH('Source Data'!A4,'Category Mapping'!$A$2:$A$25,0))</f>
        <v>Cooling</v>
      </c>
    </row>
    <row r="5" spans="1:34">
      <c r="A5" s="62" t="s">
        <v>55</v>
      </c>
      <c r="B5" s="63">
        <v>2019</v>
      </c>
      <c r="C5" s="63">
        <v>19</v>
      </c>
      <c r="D5" s="63" t="s">
        <v>267</v>
      </c>
      <c r="E5" s="63">
        <v>3</v>
      </c>
      <c r="F5" s="63">
        <v>33976</v>
      </c>
      <c r="G5" s="63">
        <v>34167</v>
      </c>
      <c r="H5" s="63">
        <v>34298</v>
      </c>
      <c r="I5" s="63">
        <v>34317</v>
      </c>
      <c r="J5" s="63">
        <v>33448</v>
      </c>
      <c r="K5" s="63">
        <v>30755</v>
      </c>
      <c r="L5" s="63">
        <v>25125</v>
      </c>
      <c r="M5" s="63">
        <v>18855</v>
      </c>
      <c r="N5" s="63">
        <v>15238</v>
      </c>
      <c r="O5" s="63">
        <v>13173</v>
      </c>
      <c r="P5" s="63">
        <v>13017</v>
      </c>
      <c r="Q5" s="63">
        <v>14558</v>
      </c>
      <c r="R5" s="63">
        <v>15804</v>
      </c>
      <c r="S5" s="63">
        <v>16301</v>
      </c>
      <c r="T5" s="63">
        <v>17022</v>
      </c>
      <c r="U5" s="63">
        <v>18592</v>
      </c>
      <c r="V5" s="63">
        <v>20302</v>
      </c>
      <c r="W5" s="63">
        <v>22252</v>
      </c>
      <c r="X5" s="63">
        <v>24702</v>
      </c>
      <c r="Y5" s="63">
        <v>27210</v>
      </c>
      <c r="Z5" s="63">
        <v>29452</v>
      </c>
      <c r="AA5" s="63">
        <v>31320</v>
      </c>
      <c r="AB5" s="63">
        <v>32650</v>
      </c>
      <c r="AC5" s="64">
        <v>33548</v>
      </c>
      <c r="AD5" t="str">
        <f>INDEX('Category Mapping'!$G$34:$G$45,MATCH(E5,'Category Mapping'!$A$34:$A$45,0),1)</f>
        <v>Spring</v>
      </c>
      <c r="AE5" t="str">
        <f>INDEX('Category Mapping'!$B$2:$B$25,MATCH('Source Data'!A5,'Category Mapping'!$A$2:$A$25,0))</f>
        <v>Weekday</v>
      </c>
      <c r="AF5" t="str">
        <f>INDEX('Category Mapping'!$C$2:$C$25,MATCH('Source Data'!A5,'Category Mapping'!$A$2:$A$25,0))</f>
        <v>Residential</v>
      </c>
      <c r="AG5" t="str">
        <f>INDEX('Category Mapping'!$D$2:$D$25,MATCH('Source Data'!A5,'Category Mapping'!$A$2:$A$25,0))</f>
        <v>Cooling</v>
      </c>
    </row>
    <row r="6" spans="1:34">
      <c r="A6" s="65" t="s">
        <v>55</v>
      </c>
      <c r="B6" s="66">
        <v>2019</v>
      </c>
      <c r="C6" s="66">
        <v>19</v>
      </c>
      <c r="D6" s="66" t="s">
        <v>267</v>
      </c>
      <c r="E6" s="66">
        <v>4</v>
      </c>
      <c r="F6" s="66">
        <v>37933</v>
      </c>
      <c r="G6" s="66">
        <v>38146</v>
      </c>
      <c r="H6" s="66">
        <v>38292</v>
      </c>
      <c r="I6" s="66">
        <v>38314</v>
      </c>
      <c r="J6" s="66">
        <v>37344</v>
      </c>
      <c r="K6" s="66">
        <v>34337</v>
      </c>
      <c r="L6" s="66">
        <v>28051</v>
      </c>
      <c r="M6" s="66">
        <v>21051</v>
      </c>
      <c r="N6" s="66">
        <v>17012</v>
      </c>
      <c r="O6" s="66">
        <v>14707</v>
      </c>
      <c r="P6" s="66">
        <v>14533</v>
      </c>
      <c r="Q6" s="66">
        <v>16254</v>
      </c>
      <c r="R6" s="66">
        <v>17644</v>
      </c>
      <c r="S6" s="66">
        <v>536764</v>
      </c>
      <c r="T6" s="66">
        <v>1040400</v>
      </c>
      <c r="U6" s="66">
        <v>612197</v>
      </c>
      <c r="V6" s="66">
        <v>22666</v>
      </c>
      <c r="W6" s="66">
        <v>24843</v>
      </c>
      <c r="X6" s="66">
        <v>27579</v>
      </c>
      <c r="Y6" s="66">
        <v>30380</v>
      </c>
      <c r="Z6" s="66">
        <v>32882</v>
      </c>
      <c r="AA6" s="66">
        <v>34968</v>
      </c>
      <c r="AB6" s="66">
        <v>36453</v>
      </c>
      <c r="AC6" s="67">
        <v>37455</v>
      </c>
      <c r="AD6" t="str">
        <f>INDEX('Category Mapping'!$G$34:$G$45,MATCH(E6,'Category Mapping'!$A$34:$A$45,0),1)</f>
        <v>Spring</v>
      </c>
      <c r="AE6" t="str">
        <f>INDEX('Category Mapping'!$B$2:$B$25,MATCH('Source Data'!A6,'Category Mapping'!$A$2:$A$25,0))</f>
        <v>Weekday</v>
      </c>
      <c r="AF6" t="str">
        <f>INDEX('Category Mapping'!$C$2:$C$25,MATCH('Source Data'!A6,'Category Mapping'!$A$2:$A$25,0))</f>
        <v>Residential</v>
      </c>
      <c r="AG6" t="str">
        <f>INDEX('Category Mapping'!$D$2:$D$25,MATCH('Source Data'!A6,'Category Mapping'!$A$2:$A$25,0))</f>
        <v>Cooling</v>
      </c>
    </row>
    <row r="7" spans="1:34">
      <c r="A7" s="62" t="s">
        <v>55</v>
      </c>
      <c r="B7" s="63">
        <v>2019</v>
      </c>
      <c r="C7" s="63">
        <v>19</v>
      </c>
      <c r="D7" s="63" t="s">
        <v>267</v>
      </c>
      <c r="E7" s="63">
        <v>5</v>
      </c>
      <c r="F7" s="63">
        <v>4397</v>
      </c>
      <c r="G7" s="63">
        <v>4421</v>
      </c>
      <c r="H7" s="63">
        <v>4438</v>
      </c>
      <c r="I7" s="63">
        <v>4441</v>
      </c>
      <c r="J7" s="63">
        <v>4329</v>
      </c>
      <c r="K7" s="63">
        <v>3980</v>
      </c>
      <c r="L7" s="63">
        <v>3251</v>
      </c>
      <c r="M7" s="63">
        <v>2440</v>
      </c>
      <c r="N7" s="63">
        <v>58818</v>
      </c>
      <c r="O7" s="63">
        <v>995883</v>
      </c>
      <c r="P7" s="63">
        <v>2342718</v>
      </c>
      <c r="Q7" s="63">
        <v>4070541</v>
      </c>
      <c r="R7" s="63">
        <v>5674487</v>
      </c>
      <c r="S7" s="63">
        <v>6673404</v>
      </c>
      <c r="T7" s="63">
        <v>7261770</v>
      </c>
      <c r="U7" s="63">
        <v>7611241</v>
      </c>
      <c r="V7" s="63">
        <v>7289568</v>
      </c>
      <c r="W7" s="63">
        <v>6221652</v>
      </c>
      <c r="X7" s="63">
        <v>4445696</v>
      </c>
      <c r="Y7" s="63">
        <v>2057088</v>
      </c>
      <c r="Z7" s="63">
        <v>113684</v>
      </c>
      <c r="AA7" s="63">
        <v>4053</v>
      </c>
      <c r="AB7" s="63">
        <v>4225</v>
      </c>
      <c r="AC7" s="64">
        <v>4341</v>
      </c>
      <c r="AD7" t="str">
        <f>INDEX('Category Mapping'!$G$34:$G$45,MATCH(E7,'Category Mapping'!$A$34:$A$45,0),1)</f>
        <v>Spring</v>
      </c>
      <c r="AE7" t="str">
        <f>INDEX('Category Mapping'!$B$2:$B$25,MATCH('Source Data'!A7,'Category Mapping'!$A$2:$A$25,0))</f>
        <v>Weekday</v>
      </c>
      <c r="AF7" t="str">
        <f>INDEX('Category Mapping'!$C$2:$C$25,MATCH('Source Data'!A7,'Category Mapping'!$A$2:$A$25,0))</f>
        <v>Residential</v>
      </c>
      <c r="AG7" t="str">
        <f>INDEX('Category Mapping'!$D$2:$D$25,MATCH('Source Data'!A7,'Category Mapping'!$A$2:$A$25,0))</f>
        <v>Cooling</v>
      </c>
    </row>
    <row r="8" spans="1:34">
      <c r="A8" s="65" t="s">
        <v>55</v>
      </c>
      <c r="B8" s="66">
        <v>2019</v>
      </c>
      <c r="C8" s="66">
        <v>19</v>
      </c>
      <c r="D8" s="66" t="s">
        <v>267</v>
      </c>
      <c r="E8" s="66">
        <v>6</v>
      </c>
      <c r="F8" s="66">
        <v>3799513</v>
      </c>
      <c r="G8" s="66">
        <v>2502986</v>
      </c>
      <c r="H8" s="66">
        <v>2214972</v>
      </c>
      <c r="I8" s="66">
        <v>2513965</v>
      </c>
      <c r="J8" s="66">
        <v>3740541</v>
      </c>
      <c r="K8" s="66">
        <v>6945215</v>
      </c>
      <c r="L8" s="66">
        <v>11800000</v>
      </c>
      <c r="M8" s="66">
        <v>14800000</v>
      </c>
      <c r="N8" s="66">
        <v>17500000</v>
      </c>
      <c r="O8" s="66">
        <v>20100000</v>
      </c>
      <c r="P8" s="66">
        <v>24600000</v>
      </c>
      <c r="Q8" s="66">
        <v>32000000</v>
      </c>
      <c r="R8" s="66">
        <v>38600000</v>
      </c>
      <c r="S8" s="66">
        <v>42300000</v>
      </c>
      <c r="T8" s="66">
        <v>45000000</v>
      </c>
      <c r="U8" s="66">
        <v>48200000</v>
      </c>
      <c r="V8" s="66">
        <v>49600000</v>
      </c>
      <c r="W8" s="66">
        <v>49000000</v>
      </c>
      <c r="X8" s="66">
        <v>46600000</v>
      </c>
      <c r="Y8" s="66">
        <v>41600000</v>
      </c>
      <c r="Z8" s="66">
        <v>33900000</v>
      </c>
      <c r="AA8" s="66">
        <v>24600000</v>
      </c>
      <c r="AB8" s="66">
        <v>15300000</v>
      </c>
      <c r="AC8" s="67">
        <v>7575886</v>
      </c>
      <c r="AD8" t="str">
        <f>INDEX('Category Mapping'!$G$34:$G$45,MATCH(E8,'Category Mapping'!$A$34:$A$45,0),1)</f>
        <v>Summer</v>
      </c>
      <c r="AE8" t="str">
        <f>INDEX('Category Mapping'!$B$2:$B$25,MATCH('Source Data'!A8,'Category Mapping'!$A$2:$A$25,0))</f>
        <v>Weekday</v>
      </c>
      <c r="AF8" t="str">
        <f>INDEX('Category Mapping'!$C$2:$C$25,MATCH('Source Data'!A8,'Category Mapping'!$A$2:$A$25,0))</f>
        <v>Residential</v>
      </c>
      <c r="AG8" t="str">
        <f>INDEX('Category Mapping'!$D$2:$D$25,MATCH('Source Data'!A8,'Category Mapping'!$A$2:$A$25,0))</f>
        <v>Cooling</v>
      </c>
    </row>
    <row r="9" spans="1:34">
      <c r="A9" s="62" t="s">
        <v>55</v>
      </c>
      <c r="B9" s="63">
        <v>2019</v>
      </c>
      <c r="C9" s="63">
        <v>19</v>
      </c>
      <c r="D9" s="63" t="s">
        <v>267</v>
      </c>
      <c r="E9" s="63">
        <v>7</v>
      </c>
      <c r="F9" s="63">
        <v>53400000</v>
      </c>
      <c r="G9" s="63">
        <v>48800000</v>
      </c>
      <c r="H9" s="63">
        <v>47300000</v>
      </c>
      <c r="I9" s="63">
        <v>49000000</v>
      </c>
      <c r="J9" s="63">
        <v>52600000</v>
      </c>
      <c r="K9" s="63">
        <v>55500000</v>
      </c>
      <c r="L9" s="63">
        <v>53100000</v>
      </c>
      <c r="M9" s="63">
        <v>46600000</v>
      </c>
      <c r="N9" s="63">
        <v>43700000</v>
      </c>
      <c r="O9" s="63">
        <v>43100000</v>
      </c>
      <c r="P9" s="63">
        <v>47500000</v>
      </c>
      <c r="Q9" s="63">
        <v>57800000</v>
      </c>
      <c r="R9" s="63">
        <v>66700000</v>
      </c>
      <c r="S9" s="63">
        <v>71300000</v>
      </c>
      <c r="T9" s="63">
        <v>75400000</v>
      </c>
      <c r="U9" s="63">
        <v>81400000</v>
      </c>
      <c r="V9" s="63">
        <v>85700000</v>
      </c>
      <c r="W9" s="63">
        <v>88300000</v>
      </c>
      <c r="X9" s="63">
        <v>90000000</v>
      </c>
      <c r="Y9" s="63">
        <v>89000000</v>
      </c>
      <c r="Z9" s="63">
        <v>84500000</v>
      </c>
      <c r="AA9" s="63">
        <v>77500000</v>
      </c>
      <c r="AB9" s="63">
        <v>69000000</v>
      </c>
      <c r="AC9" s="64">
        <v>60500000</v>
      </c>
      <c r="AD9" t="str">
        <f>INDEX('Category Mapping'!$G$34:$G$45,MATCH(E9,'Category Mapping'!$A$34:$A$45,0),1)</f>
        <v>Summer</v>
      </c>
      <c r="AE9" t="str">
        <f>INDEX('Category Mapping'!$B$2:$B$25,MATCH('Source Data'!A9,'Category Mapping'!$A$2:$A$25,0))</f>
        <v>Weekday</v>
      </c>
      <c r="AF9" t="str">
        <f>INDEX('Category Mapping'!$C$2:$C$25,MATCH('Source Data'!A9,'Category Mapping'!$A$2:$A$25,0))</f>
        <v>Residential</v>
      </c>
      <c r="AG9" t="str">
        <f>INDEX('Category Mapping'!$D$2:$D$25,MATCH('Source Data'!A9,'Category Mapping'!$A$2:$A$25,0))</f>
        <v>Cooling</v>
      </c>
    </row>
    <row r="10" spans="1:34">
      <c r="A10" s="65" t="s">
        <v>55</v>
      </c>
      <c r="B10" s="66">
        <v>2019</v>
      </c>
      <c r="C10" s="66">
        <v>19</v>
      </c>
      <c r="D10" s="66" t="s">
        <v>267</v>
      </c>
      <c r="E10" s="66">
        <v>8</v>
      </c>
      <c r="F10" s="66">
        <v>56500000</v>
      </c>
      <c r="G10" s="66">
        <v>50600000</v>
      </c>
      <c r="H10" s="66">
        <v>48600000</v>
      </c>
      <c r="I10" s="66">
        <v>50800000</v>
      </c>
      <c r="J10" s="66">
        <v>55600000</v>
      </c>
      <c r="K10" s="66">
        <v>60300000</v>
      </c>
      <c r="L10" s="66">
        <v>59300000</v>
      </c>
      <c r="M10" s="66">
        <v>53200000</v>
      </c>
      <c r="N10" s="66">
        <v>50700000</v>
      </c>
      <c r="O10" s="66">
        <v>50600000</v>
      </c>
      <c r="P10" s="66">
        <v>56300000</v>
      </c>
      <c r="Q10" s="66">
        <v>69000000</v>
      </c>
      <c r="R10" s="66">
        <v>80000000</v>
      </c>
      <c r="S10" s="66">
        <v>85800000</v>
      </c>
      <c r="T10" s="66">
        <v>90800000</v>
      </c>
      <c r="U10" s="66">
        <v>97900000</v>
      </c>
      <c r="V10" s="66">
        <v>103000000</v>
      </c>
      <c r="W10" s="66">
        <v>106000000</v>
      </c>
      <c r="X10" s="66">
        <v>107000000</v>
      </c>
      <c r="Y10" s="66">
        <v>105000000</v>
      </c>
      <c r="Z10" s="66">
        <v>98000000</v>
      </c>
      <c r="AA10" s="66">
        <v>88400000</v>
      </c>
      <c r="AB10" s="66">
        <v>77000000</v>
      </c>
      <c r="AC10" s="67">
        <v>65800000</v>
      </c>
      <c r="AD10" t="str">
        <f>INDEX('Category Mapping'!$G$34:$G$45,MATCH(E10,'Category Mapping'!$A$34:$A$45,0),1)</f>
        <v>Summer</v>
      </c>
      <c r="AE10" t="str">
        <f>INDEX('Category Mapping'!$B$2:$B$25,MATCH('Source Data'!A10,'Category Mapping'!$A$2:$A$25,0))</f>
        <v>Weekday</v>
      </c>
      <c r="AF10" t="str">
        <f>INDEX('Category Mapping'!$C$2:$C$25,MATCH('Source Data'!A10,'Category Mapping'!$A$2:$A$25,0))</f>
        <v>Residential</v>
      </c>
      <c r="AG10" t="str">
        <f>INDEX('Category Mapping'!$D$2:$D$25,MATCH('Source Data'!A10,'Category Mapping'!$A$2:$A$25,0))</f>
        <v>Cooling</v>
      </c>
    </row>
    <row r="11" spans="1:34">
      <c r="A11" s="62" t="s">
        <v>55</v>
      </c>
      <c r="B11" s="63">
        <v>2019</v>
      </c>
      <c r="C11" s="63">
        <v>19</v>
      </c>
      <c r="D11" s="63" t="s">
        <v>267</v>
      </c>
      <c r="E11" s="63">
        <v>9</v>
      </c>
      <c r="F11" s="63">
        <v>2827273</v>
      </c>
      <c r="G11" s="63">
        <v>2549733</v>
      </c>
      <c r="H11" s="63">
        <v>2460053</v>
      </c>
      <c r="I11" s="63">
        <v>2560917</v>
      </c>
      <c r="J11" s="63">
        <v>2783391</v>
      </c>
      <c r="K11" s="63">
        <v>3228720</v>
      </c>
      <c r="L11" s="63">
        <v>4970225</v>
      </c>
      <c r="M11" s="63">
        <v>7996402</v>
      </c>
      <c r="N11" s="63">
        <v>11500000</v>
      </c>
      <c r="O11" s="63">
        <v>14700000</v>
      </c>
      <c r="P11" s="63">
        <v>19200000</v>
      </c>
      <c r="Q11" s="63">
        <v>25900000</v>
      </c>
      <c r="R11" s="63">
        <v>32000000</v>
      </c>
      <c r="S11" s="63">
        <v>35500000</v>
      </c>
      <c r="T11" s="63">
        <v>37900000</v>
      </c>
      <c r="U11" s="63">
        <v>40400000</v>
      </c>
      <c r="V11" s="63">
        <v>41100000</v>
      </c>
      <c r="W11" s="63">
        <v>39700000</v>
      </c>
      <c r="X11" s="63">
        <v>36300000</v>
      </c>
      <c r="Y11" s="63">
        <v>30400000</v>
      </c>
      <c r="Z11" s="63">
        <v>22200000</v>
      </c>
      <c r="AA11" s="63">
        <v>13300000</v>
      </c>
      <c r="AB11" s="63">
        <v>6458964</v>
      </c>
      <c r="AC11" s="64">
        <v>3521910</v>
      </c>
      <c r="AD11" t="str">
        <f>INDEX('Category Mapping'!$G$34:$G$45,MATCH(E11,'Category Mapping'!$A$34:$A$45,0),1)</f>
        <v>Fall</v>
      </c>
      <c r="AE11" t="str">
        <f>INDEX('Category Mapping'!$B$2:$B$25,MATCH('Source Data'!A11,'Category Mapping'!$A$2:$A$25,0))</f>
        <v>Weekday</v>
      </c>
      <c r="AF11" t="str">
        <f>INDEX('Category Mapping'!$C$2:$C$25,MATCH('Source Data'!A11,'Category Mapping'!$A$2:$A$25,0))</f>
        <v>Residential</v>
      </c>
      <c r="AG11" t="str">
        <f>INDEX('Category Mapping'!$D$2:$D$25,MATCH('Source Data'!A11,'Category Mapping'!$A$2:$A$25,0))</f>
        <v>Cooling</v>
      </c>
    </row>
    <row r="12" spans="1:34">
      <c r="A12" s="65" t="s">
        <v>55</v>
      </c>
      <c r="B12" s="66">
        <v>2019</v>
      </c>
      <c r="C12" s="66">
        <v>19</v>
      </c>
      <c r="D12" s="66" t="s">
        <v>267</v>
      </c>
      <c r="E12" s="66">
        <v>10</v>
      </c>
      <c r="F12" s="66">
        <v>2902</v>
      </c>
      <c r="G12" s="66">
        <v>2918</v>
      </c>
      <c r="H12" s="66">
        <v>2929</v>
      </c>
      <c r="I12" s="66">
        <v>2931</v>
      </c>
      <c r="J12" s="66">
        <v>2857</v>
      </c>
      <c r="K12" s="66">
        <v>2627</v>
      </c>
      <c r="L12" s="66">
        <v>2146</v>
      </c>
      <c r="M12" s="66">
        <v>1610</v>
      </c>
      <c r="N12" s="66">
        <v>1301</v>
      </c>
      <c r="O12" s="66">
        <v>10087</v>
      </c>
      <c r="P12" s="66">
        <v>65252</v>
      </c>
      <c r="Q12" s="66">
        <v>413141</v>
      </c>
      <c r="R12" s="66">
        <v>1020552</v>
      </c>
      <c r="S12" s="66">
        <v>1479165</v>
      </c>
      <c r="T12" s="66">
        <v>1702028</v>
      </c>
      <c r="U12" s="66">
        <v>1687037</v>
      </c>
      <c r="V12" s="66">
        <v>1311023</v>
      </c>
      <c r="W12" s="66">
        <v>631468</v>
      </c>
      <c r="X12" s="66">
        <v>123827</v>
      </c>
      <c r="Y12" s="66">
        <v>20837</v>
      </c>
      <c r="Z12" s="66">
        <v>2515</v>
      </c>
      <c r="AA12" s="66">
        <v>2675</v>
      </c>
      <c r="AB12" s="66">
        <v>2788</v>
      </c>
      <c r="AC12" s="67">
        <v>2865</v>
      </c>
      <c r="AD12" t="str">
        <f>INDEX('Category Mapping'!$G$34:$G$45,MATCH(E12,'Category Mapping'!$A$34:$A$45,0),1)</f>
        <v>Fall</v>
      </c>
      <c r="AE12" t="str">
        <f>INDEX('Category Mapping'!$B$2:$B$25,MATCH('Source Data'!A12,'Category Mapping'!$A$2:$A$25,0))</f>
        <v>Weekday</v>
      </c>
      <c r="AF12" t="str">
        <f>INDEX('Category Mapping'!$C$2:$C$25,MATCH('Source Data'!A12,'Category Mapping'!$A$2:$A$25,0))</f>
        <v>Residential</v>
      </c>
      <c r="AG12" t="str">
        <f>INDEX('Category Mapping'!$D$2:$D$25,MATCH('Source Data'!A12,'Category Mapping'!$A$2:$A$25,0))</f>
        <v>Cooling</v>
      </c>
    </row>
    <row r="13" spans="1:34">
      <c r="A13" s="62" t="s">
        <v>55</v>
      </c>
      <c r="B13" s="63">
        <v>2019</v>
      </c>
      <c r="C13" s="63">
        <v>19</v>
      </c>
      <c r="D13" s="63" t="s">
        <v>267</v>
      </c>
      <c r="E13" s="63">
        <v>11</v>
      </c>
      <c r="F13" s="63">
        <v>47696</v>
      </c>
      <c r="G13" s="63">
        <v>47964</v>
      </c>
      <c r="H13" s="63">
        <v>48148</v>
      </c>
      <c r="I13" s="63">
        <v>48174</v>
      </c>
      <c r="J13" s="63">
        <v>46956</v>
      </c>
      <c r="K13" s="63">
        <v>43175</v>
      </c>
      <c r="L13" s="63">
        <v>35271</v>
      </c>
      <c r="M13" s="63">
        <v>26469</v>
      </c>
      <c r="N13" s="63">
        <v>21391</v>
      </c>
      <c r="O13" s="63">
        <v>18493</v>
      </c>
      <c r="P13" s="63">
        <v>18273</v>
      </c>
      <c r="Q13" s="63">
        <v>20437</v>
      </c>
      <c r="R13" s="63">
        <v>22185</v>
      </c>
      <c r="S13" s="63">
        <v>22884</v>
      </c>
      <c r="T13" s="63">
        <v>23895</v>
      </c>
      <c r="U13" s="63">
        <v>26100</v>
      </c>
      <c r="V13" s="63">
        <v>28500</v>
      </c>
      <c r="W13" s="63">
        <v>31237</v>
      </c>
      <c r="X13" s="63">
        <v>34677</v>
      </c>
      <c r="Y13" s="63">
        <v>38198</v>
      </c>
      <c r="Z13" s="63">
        <v>41345</v>
      </c>
      <c r="AA13" s="63">
        <v>43968</v>
      </c>
      <c r="AB13" s="63">
        <v>45835</v>
      </c>
      <c r="AC13" s="64">
        <v>47095</v>
      </c>
      <c r="AD13" t="str">
        <f>INDEX('Category Mapping'!$G$34:$G$45,MATCH(E13,'Category Mapping'!$A$34:$A$45,0),1)</f>
        <v>Winter</v>
      </c>
      <c r="AE13" t="str">
        <f>INDEX('Category Mapping'!$B$2:$B$25,MATCH('Source Data'!A13,'Category Mapping'!$A$2:$A$25,0))</f>
        <v>Weekday</v>
      </c>
      <c r="AF13" t="str">
        <f>INDEX('Category Mapping'!$C$2:$C$25,MATCH('Source Data'!A13,'Category Mapping'!$A$2:$A$25,0))</f>
        <v>Residential</v>
      </c>
      <c r="AG13" t="str">
        <f>INDEX('Category Mapping'!$D$2:$D$25,MATCH('Source Data'!A13,'Category Mapping'!$A$2:$A$25,0))</f>
        <v>Cooling</v>
      </c>
    </row>
    <row r="14" spans="1:34">
      <c r="A14" s="65" t="s">
        <v>55</v>
      </c>
      <c r="B14" s="66">
        <v>2019</v>
      </c>
      <c r="C14" s="66">
        <v>19</v>
      </c>
      <c r="D14" s="66" t="s">
        <v>267</v>
      </c>
      <c r="E14" s="66">
        <v>12</v>
      </c>
      <c r="F14" s="66">
        <v>18044</v>
      </c>
      <c r="G14" s="66">
        <v>18146</v>
      </c>
      <c r="H14" s="66">
        <v>18215</v>
      </c>
      <c r="I14" s="66">
        <v>18225</v>
      </c>
      <c r="J14" s="66">
        <v>17764</v>
      </c>
      <c r="K14" s="66">
        <v>16334</v>
      </c>
      <c r="L14" s="66">
        <v>13343</v>
      </c>
      <c r="M14" s="66">
        <v>10014</v>
      </c>
      <c r="N14" s="66">
        <v>8092</v>
      </c>
      <c r="O14" s="66">
        <v>6996</v>
      </c>
      <c r="P14" s="66">
        <v>6913</v>
      </c>
      <c r="Q14" s="66">
        <v>7732</v>
      </c>
      <c r="R14" s="66">
        <v>8393</v>
      </c>
      <c r="S14" s="66">
        <v>8657</v>
      </c>
      <c r="T14" s="66">
        <v>9040</v>
      </c>
      <c r="U14" s="66">
        <v>9874</v>
      </c>
      <c r="V14" s="66">
        <v>10782</v>
      </c>
      <c r="W14" s="66">
        <v>11818</v>
      </c>
      <c r="X14" s="66">
        <v>13119</v>
      </c>
      <c r="Y14" s="66">
        <v>14451</v>
      </c>
      <c r="Z14" s="66">
        <v>15641</v>
      </c>
      <c r="AA14" s="66">
        <v>16634</v>
      </c>
      <c r="AB14" s="66">
        <v>17340</v>
      </c>
      <c r="AC14" s="67">
        <v>17817</v>
      </c>
      <c r="AD14" t="str">
        <f>INDEX('Category Mapping'!$G$34:$G$45,MATCH(E14,'Category Mapping'!$A$34:$A$45,0),1)</f>
        <v>Winter</v>
      </c>
      <c r="AE14" t="str">
        <f>INDEX('Category Mapping'!$B$2:$B$25,MATCH('Source Data'!A14,'Category Mapping'!$A$2:$A$25,0))</f>
        <v>Weekday</v>
      </c>
      <c r="AF14" t="str">
        <f>INDEX('Category Mapping'!$C$2:$C$25,MATCH('Source Data'!A14,'Category Mapping'!$A$2:$A$25,0))</f>
        <v>Residential</v>
      </c>
      <c r="AG14" t="str">
        <f>INDEX('Category Mapping'!$D$2:$D$25,MATCH('Source Data'!A14,'Category Mapping'!$A$2:$A$25,0))</f>
        <v>Cooling</v>
      </c>
    </row>
    <row r="15" spans="1:34">
      <c r="A15" s="62" t="s">
        <v>56</v>
      </c>
      <c r="B15" s="63">
        <v>2019</v>
      </c>
      <c r="C15" s="63">
        <v>19</v>
      </c>
      <c r="D15" s="63" t="s">
        <v>267</v>
      </c>
      <c r="E15" s="63">
        <v>1</v>
      </c>
      <c r="F15" s="63">
        <v>6404</v>
      </c>
      <c r="G15" s="63">
        <v>6502</v>
      </c>
      <c r="H15" s="63">
        <v>6588</v>
      </c>
      <c r="I15" s="63">
        <v>6601</v>
      </c>
      <c r="J15" s="63">
        <v>6579</v>
      </c>
      <c r="K15" s="63">
        <v>6462</v>
      </c>
      <c r="L15" s="63">
        <v>6203</v>
      </c>
      <c r="M15" s="63">
        <v>5766</v>
      </c>
      <c r="N15" s="63">
        <v>5158</v>
      </c>
      <c r="O15" s="63">
        <v>4495</v>
      </c>
      <c r="P15" s="63">
        <v>4195</v>
      </c>
      <c r="Q15" s="63">
        <v>4340</v>
      </c>
      <c r="R15" s="63">
        <v>4525</v>
      </c>
      <c r="S15" s="63">
        <v>4567</v>
      </c>
      <c r="T15" s="63">
        <v>4558</v>
      </c>
      <c r="U15" s="63">
        <v>4543</v>
      </c>
      <c r="V15" s="63">
        <v>4579</v>
      </c>
      <c r="W15" s="63">
        <v>4760</v>
      </c>
      <c r="X15" s="63">
        <v>5053</v>
      </c>
      <c r="Y15" s="63">
        <v>5370</v>
      </c>
      <c r="Z15" s="63">
        <v>5622</v>
      </c>
      <c r="AA15" s="63">
        <v>5861</v>
      </c>
      <c r="AB15" s="63">
        <v>6083</v>
      </c>
      <c r="AC15" s="64">
        <v>6273</v>
      </c>
      <c r="AD15" t="str">
        <f>INDEX('Category Mapping'!$G$34:$G$45,MATCH(E15,'Category Mapping'!$A$34:$A$45,0),1)</f>
        <v>Winter</v>
      </c>
      <c r="AE15" t="str">
        <f>INDEX('Category Mapping'!$B$2:$B$25,MATCH('Source Data'!A15,'Category Mapping'!$A$2:$A$25,0))</f>
        <v>Weekend</v>
      </c>
      <c r="AF15" t="str">
        <f>INDEX('Category Mapping'!$C$2:$C$25,MATCH('Source Data'!A15,'Category Mapping'!$A$2:$A$25,0))</f>
        <v>Residential</v>
      </c>
      <c r="AG15" t="str">
        <f>INDEX('Category Mapping'!$D$2:$D$25,MATCH('Source Data'!A15,'Category Mapping'!$A$2:$A$25,0))</f>
        <v>Cooling</v>
      </c>
    </row>
    <row r="16" spans="1:34">
      <c r="A16" s="65" t="s">
        <v>56</v>
      </c>
      <c r="B16" s="66">
        <v>2019</v>
      </c>
      <c r="C16" s="66">
        <v>19</v>
      </c>
      <c r="D16" s="66" t="s">
        <v>267</v>
      </c>
      <c r="E16" s="66">
        <v>2</v>
      </c>
      <c r="F16" s="66">
        <v>7225</v>
      </c>
      <c r="G16" s="66">
        <v>7336</v>
      </c>
      <c r="H16" s="66">
        <v>7433</v>
      </c>
      <c r="I16" s="66">
        <v>7447</v>
      </c>
      <c r="J16" s="66">
        <v>7423</v>
      </c>
      <c r="K16" s="66">
        <v>7290</v>
      </c>
      <c r="L16" s="66">
        <v>6999</v>
      </c>
      <c r="M16" s="66">
        <v>6505</v>
      </c>
      <c r="N16" s="66">
        <v>5819</v>
      </c>
      <c r="O16" s="66">
        <v>5072</v>
      </c>
      <c r="P16" s="66">
        <v>4733</v>
      </c>
      <c r="Q16" s="66">
        <v>4896</v>
      </c>
      <c r="R16" s="66">
        <v>5105</v>
      </c>
      <c r="S16" s="66">
        <v>5153</v>
      </c>
      <c r="T16" s="66">
        <v>5142</v>
      </c>
      <c r="U16" s="66">
        <v>5126</v>
      </c>
      <c r="V16" s="66">
        <v>5167</v>
      </c>
      <c r="W16" s="66">
        <v>5371</v>
      </c>
      <c r="X16" s="66">
        <v>5701</v>
      </c>
      <c r="Y16" s="66">
        <v>6059</v>
      </c>
      <c r="Z16" s="66">
        <v>6343</v>
      </c>
      <c r="AA16" s="66">
        <v>6613</v>
      </c>
      <c r="AB16" s="66">
        <v>6863</v>
      </c>
      <c r="AC16" s="67">
        <v>7078</v>
      </c>
      <c r="AD16" t="str">
        <f>INDEX('Category Mapping'!$G$34:$G$45,MATCH(E16,'Category Mapping'!$A$34:$A$45,0),1)</f>
        <v>Winter</v>
      </c>
      <c r="AE16" t="str">
        <f>INDEX('Category Mapping'!$B$2:$B$25,MATCH('Source Data'!A16,'Category Mapping'!$A$2:$A$25,0))</f>
        <v>Weekend</v>
      </c>
      <c r="AF16" t="str">
        <f>INDEX('Category Mapping'!$C$2:$C$25,MATCH('Source Data'!A16,'Category Mapping'!$A$2:$A$25,0))</f>
        <v>Residential</v>
      </c>
      <c r="AG16" t="str">
        <f>INDEX('Category Mapping'!$D$2:$D$25,MATCH('Source Data'!A16,'Category Mapping'!$A$2:$A$25,0))</f>
        <v>Cooling</v>
      </c>
    </row>
    <row r="17" spans="1:33">
      <c r="A17" s="62" t="s">
        <v>56</v>
      </c>
      <c r="B17" s="63">
        <v>2019</v>
      </c>
      <c r="C17" s="63">
        <v>19</v>
      </c>
      <c r="D17" s="63" t="s">
        <v>267</v>
      </c>
      <c r="E17" s="63">
        <v>3</v>
      </c>
      <c r="F17" s="63">
        <v>16265</v>
      </c>
      <c r="G17" s="63">
        <v>16514</v>
      </c>
      <c r="H17" s="63">
        <v>16733</v>
      </c>
      <c r="I17" s="63">
        <v>16765</v>
      </c>
      <c r="J17" s="63">
        <v>16711</v>
      </c>
      <c r="K17" s="63">
        <v>16412</v>
      </c>
      <c r="L17" s="63">
        <v>15755</v>
      </c>
      <c r="M17" s="63">
        <v>14645</v>
      </c>
      <c r="N17" s="63">
        <v>13100</v>
      </c>
      <c r="O17" s="63">
        <v>11418</v>
      </c>
      <c r="P17" s="63">
        <v>10654</v>
      </c>
      <c r="Q17" s="63">
        <v>11022</v>
      </c>
      <c r="R17" s="63">
        <v>11492</v>
      </c>
      <c r="S17" s="63">
        <v>11600</v>
      </c>
      <c r="T17" s="63">
        <v>11576</v>
      </c>
      <c r="U17" s="63">
        <v>11539</v>
      </c>
      <c r="V17" s="63">
        <v>11631</v>
      </c>
      <c r="W17" s="63">
        <v>12091</v>
      </c>
      <c r="X17" s="63">
        <v>12834</v>
      </c>
      <c r="Y17" s="63">
        <v>13639</v>
      </c>
      <c r="Z17" s="63">
        <v>14280</v>
      </c>
      <c r="AA17" s="63">
        <v>14887</v>
      </c>
      <c r="AB17" s="63">
        <v>15450</v>
      </c>
      <c r="AC17" s="64">
        <v>15933</v>
      </c>
      <c r="AD17" t="str">
        <f>INDEX('Category Mapping'!$G$34:$G$45,MATCH(E17,'Category Mapping'!$A$34:$A$45,0),1)</f>
        <v>Spring</v>
      </c>
      <c r="AE17" t="str">
        <f>INDEX('Category Mapping'!$B$2:$B$25,MATCH('Source Data'!A17,'Category Mapping'!$A$2:$A$25,0))</f>
        <v>Weekend</v>
      </c>
      <c r="AF17" t="str">
        <f>INDEX('Category Mapping'!$C$2:$C$25,MATCH('Source Data'!A17,'Category Mapping'!$A$2:$A$25,0))</f>
        <v>Residential</v>
      </c>
      <c r="AG17" t="str">
        <f>INDEX('Category Mapping'!$D$2:$D$25,MATCH('Source Data'!A17,'Category Mapping'!$A$2:$A$25,0))</f>
        <v>Cooling</v>
      </c>
    </row>
    <row r="18" spans="1:33">
      <c r="A18" s="65" t="s">
        <v>56</v>
      </c>
      <c r="B18" s="66">
        <v>2019</v>
      </c>
      <c r="C18" s="66">
        <v>19</v>
      </c>
      <c r="D18" s="66" t="s">
        <v>267</v>
      </c>
      <c r="E18" s="66">
        <v>4</v>
      </c>
      <c r="F18" s="66">
        <v>15861</v>
      </c>
      <c r="G18" s="66">
        <v>16104</v>
      </c>
      <c r="H18" s="66">
        <v>16317</v>
      </c>
      <c r="I18" s="66">
        <v>16349</v>
      </c>
      <c r="J18" s="66">
        <v>16296</v>
      </c>
      <c r="K18" s="66">
        <v>16004</v>
      </c>
      <c r="L18" s="66">
        <v>15364</v>
      </c>
      <c r="M18" s="66">
        <v>14281</v>
      </c>
      <c r="N18" s="66">
        <v>12775</v>
      </c>
      <c r="O18" s="66">
        <v>11134</v>
      </c>
      <c r="P18" s="66">
        <v>10390</v>
      </c>
      <c r="Q18" s="66">
        <v>10749</v>
      </c>
      <c r="R18" s="66">
        <v>11207</v>
      </c>
      <c r="S18" s="66">
        <v>333634</v>
      </c>
      <c r="T18" s="66">
        <v>617997</v>
      </c>
      <c r="U18" s="66">
        <v>331874</v>
      </c>
      <c r="V18" s="66">
        <v>11342</v>
      </c>
      <c r="W18" s="66">
        <v>11791</v>
      </c>
      <c r="X18" s="66">
        <v>12516</v>
      </c>
      <c r="Y18" s="66">
        <v>13300</v>
      </c>
      <c r="Z18" s="66">
        <v>13925</v>
      </c>
      <c r="AA18" s="66">
        <v>14518</v>
      </c>
      <c r="AB18" s="66">
        <v>15067</v>
      </c>
      <c r="AC18" s="67">
        <v>15538</v>
      </c>
      <c r="AD18" t="str">
        <f>INDEX('Category Mapping'!$G$34:$G$45,MATCH(E18,'Category Mapping'!$A$34:$A$45,0),1)</f>
        <v>Spring</v>
      </c>
      <c r="AE18" t="str">
        <f>INDEX('Category Mapping'!$B$2:$B$25,MATCH('Source Data'!A18,'Category Mapping'!$A$2:$A$25,0))</f>
        <v>Weekend</v>
      </c>
      <c r="AF18" t="str">
        <f>INDEX('Category Mapping'!$C$2:$C$25,MATCH('Source Data'!A18,'Category Mapping'!$A$2:$A$25,0))</f>
        <v>Residential</v>
      </c>
      <c r="AG18" t="str">
        <f>INDEX('Category Mapping'!$D$2:$D$25,MATCH('Source Data'!A18,'Category Mapping'!$A$2:$A$25,0))</f>
        <v>Cooling</v>
      </c>
    </row>
    <row r="19" spans="1:33">
      <c r="A19" s="62" t="s">
        <v>56</v>
      </c>
      <c r="B19" s="63">
        <v>2019</v>
      </c>
      <c r="C19" s="63">
        <v>19</v>
      </c>
      <c r="D19" s="63" t="s">
        <v>267</v>
      </c>
      <c r="E19" s="63">
        <v>5</v>
      </c>
      <c r="F19" s="63">
        <v>1839</v>
      </c>
      <c r="G19" s="63">
        <v>1867</v>
      </c>
      <c r="H19" s="63">
        <v>1892</v>
      </c>
      <c r="I19" s="63">
        <v>1896</v>
      </c>
      <c r="J19" s="63">
        <v>1890</v>
      </c>
      <c r="K19" s="63">
        <v>1856</v>
      </c>
      <c r="L19" s="63">
        <v>1781</v>
      </c>
      <c r="M19" s="63">
        <v>1656</v>
      </c>
      <c r="N19" s="63">
        <v>44183</v>
      </c>
      <c r="O19" s="63">
        <v>754204</v>
      </c>
      <c r="P19" s="63">
        <v>1675395</v>
      </c>
      <c r="Q19" s="63">
        <v>2692787</v>
      </c>
      <c r="R19" s="63">
        <v>3605591</v>
      </c>
      <c r="S19" s="63">
        <v>4149450</v>
      </c>
      <c r="T19" s="63">
        <v>4315027</v>
      </c>
      <c r="U19" s="63">
        <v>4127557</v>
      </c>
      <c r="V19" s="63">
        <v>3649092</v>
      </c>
      <c r="W19" s="63">
        <v>2953910</v>
      </c>
      <c r="X19" s="63">
        <v>2018282</v>
      </c>
      <c r="Y19" s="63">
        <v>900935</v>
      </c>
      <c r="Z19" s="63">
        <v>48162</v>
      </c>
      <c r="AA19" s="63">
        <v>1683</v>
      </c>
      <c r="AB19" s="63">
        <v>1747</v>
      </c>
      <c r="AC19" s="64">
        <v>1802</v>
      </c>
      <c r="AD19" t="str">
        <f>INDEX('Category Mapping'!$G$34:$G$45,MATCH(E19,'Category Mapping'!$A$34:$A$45,0),1)</f>
        <v>Spring</v>
      </c>
      <c r="AE19" t="str">
        <f>INDEX('Category Mapping'!$B$2:$B$25,MATCH('Source Data'!A19,'Category Mapping'!$A$2:$A$25,0))</f>
        <v>Weekend</v>
      </c>
      <c r="AF19" t="str">
        <f>INDEX('Category Mapping'!$C$2:$C$25,MATCH('Source Data'!A19,'Category Mapping'!$A$2:$A$25,0))</f>
        <v>Residential</v>
      </c>
      <c r="AG19" t="str">
        <f>INDEX('Category Mapping'!$D$2:$D$25,MATCH('Source Data'!A19,'Category Mapping'!$A$2:$A$25,0))</f>
        <v>Cooling</v>
      </c>
    </row>
    <row r="20" spans="1:33">
      <c r="A20" s="65" t="s">
        <v>56</v>
      </c>
      <c r="B20" s="66">
        <v>2019</v>
      </c>
      <c r="C20" s="66">
        <v>19</v>
      </c>
      <c r="D20" s="66" t="s">
        <v>267</v>
      </c>
      <c r="E20" s="66">
        <v>6</v>
      </c>
      <c r="F20" s="66">
        <v>1646896</v>
      </c>
      <c r="G20" s="66">
        <v>1095371</v>
      </c>
      <c r="H20" s="66">
        <v>978431</v>
      </c>
      <c r="I20" s="66">
        <v>1112024</v>
      </c>
      <c r="J20" s="66">
        <v>1692079</v>
      </c>
      <c r="K20" s="66">
        <v>3355660</v>
      </c>
      <c r="L20" s="66">
        <v>6681058</v>
      </c>
      <c r="M20" s="66">
        <v>10400000</v>
      </c>
      <c r="N20" s="66">
        <v>13700000</v>
      </c>
      <c r="O20" s="66">
        <v>15800000</v>
      </c>
      <c r="P20" s="66">
        <v>18200000</v>
      </c>
      <c r="Q20" s="66">
        <v>22000000</v>
      </c>
      <c r="R20" s="66">
        <v>25400000</v>
      </c>
      <c r="S20" s="66">
        <v>27200000</v>
      </c>
      <c r="T20" s="66">
        <v>27700000</v>
      </c>
      <c r="U20" s="66">
        <v>27100000</v>
      </c>
      <c r="V20" s="66">
        <v>25700000</v>
      </c>
      <c r="W20" s="66">
        <v>24100000</v>
      </c>
      <c r="X20" s="66">
        <v>21900000</v>
      </c>
      <c r="Y20" s="66">
        <v>18900000</v>
      </c>
      <c r="Z20" s="66">
        <v>14900000</v>
      </c>
      <c r="AA20" s="66">
        <v>10600000</v>
      </c>
      <c r="AB20" s="66">
        <v>6551808</v>
      </c>
      <c r="AC20" s="67">
        <v>3257820</v>
      </c>
      <c r="AD20" t="str">
        <f>INDEX('Category Mapping'!$G$34:$G$45,MATCH(E20,'Category Mapping'!$A$34:$A$45,0),1)</f>
        <v>Summer</v>
      </c>
      <c r="AE20" t="str">
        <f>INDEX('Category Mapping'!$B$2:$B$25,MATCH('Source Data'!A20,'Category Mapping'!$A$2:$A$25,0))</f>
        <v>Weekend</v>
      </c>
      <c r="AF20" t="str">
        <f>INDEX('Category Mapping'!$C$2:$C$25,MATCH('Source Data'!A20,'Category Mapping'!$A$2:$A$25,0))</f>
        <v>Residential</v>
      </c>
      <c r="AG20" t="str">
        <f>INDEX('Category Mapping'!$D$2:$D$25,MATCH('Source Data'!A20,'Category Mapping'!$A$2:$A$25,0))</f>
        <v>Cooling</v>
      </c>
    </row>
    <row r="21" spans="1:33">
      <c r="A21" s="62" t="s">
        <v>56</v>
      </c>
      <c r="B21" s="63">
        <v>2019</v>
      </c>
      <c r="C21" s="63">
        <v>19</v>
      </c>
      <c r="D21" s="63" t="s">
        <v>267</v>
      </c>
      <c r="E21" s="63">
        <v>7</v>
      </c>
      <c r="F21" s="63">
        <v>24400000</v>
      </c>
      <c r="G21" s="63">
        <v>22600000</v>
      </c>
      <c r="H21" s="63">
        <v>22100000</v>
      </c>
      <c r="I21" s="63">
        <v>22900000</v>
      </c>
      <c r="J21" s="63">
        <v>25100000</v>
      </c>
      <c r="K21" s="63">
        <v>28300000</v>
      </c>
      <c r="L21" s="63">
        <v>31800000</v>
      </c>
      <c r="M21" s="63">
        <v>34600000</v>
      </c>
      <c r="N21" s="63">
        <v>35900000</v>
      </c>
      <c r="O21" s="63">
        <v>35700000</v>
      </c>
      <c r="P21" s="63">
        <v>37100000</v>
      </c>
      <c r="Q21" s="63">
        <v>41800000</v>
      </c>
      <c r="R21" s="63">
        <v>46300000</v>
      </c>
      <c r="S21" s="63">
        <v>48500000</v>
      </c>
      <c r="T21" s="63">
        <v>49000000</v>
      </c>
      <c r="U21" s="63">
        <v>48300000</v>
      </c>
      <c r="V21" s="63">
        <v>46900000</v>
      </c>
      <c r="W21" s="63">
        <v>45900000</v>
      </c>
      <c r="X21" s="63">
        <v>44700000</v>
      </c>
      <c r="Y21" s="63">
        <v>42600000</v>
      </c>
      <c r="Z21" s="63">
        <v>39100000</v>
      </c>
      <c r="AA21" s="63">
        <v>35200000</v>
      </c>
      <c r="AB21" s="63">
        <v>31200000</v>
      </c>
      <c r="AC21" s="64">
        <v>27500000</v>
      </c>
      <c r="AD21" t="str">
        <f>INDEX('Category Mapping'!$G$34:$G$45,MATCH(E21,'Category Mapping'!$A$34:$A$45,0),1)</f>
        <v>Summer</v>
      </c>
      <c r="AE21" t="str">
        <f>INDEX('Category Mapping'!$B$2:$B$25,MATCH('Source Data'!A21,'Category Mapping'!$A$2:$A$25,0))</f>
        <v>Weekend</v>
      </c>
      <c r="AF21" t="str">
        <f>INDEX('Category Mapping'!$C$2:$C$25,MATCH('Source Data'!A21,'Category Mapping'!$A$2:$A$25,0))</f>
        <v>Residential</v>
      </c>
      <c r="AG21" t="str">
        <f>INDEX('Category Mapping'!$D$2:$D$25,MATCH('Source Data'!A21,'Category Mapping'!$A$2:$A$25,0))</f>
        <v>Cooling</v>
      </c>
    </row>
    <row r="22" spans="1:33">
      <c r="A22" s="65" t="s">
        <v>56</v>
      </c>
      <c r="B22" s="66">
        <v>2019</v>
      </c>
      <c r="C22" s="66">
        <v>19</v>
      </c>
      <c r="D22" s="66" t="s">
        <v>267</v>
      </c>
      <c r="E22" s="66">
        <v>8</v>
      </c>
      <c r="F22" s="66">
        <v>25700000</v>
      </c>
      <c r="G22" s="66">
        <v>23200000</v>
      </c>
      <c r="H22" s="66">
        <v>22600000</v>
      </c>
      <c r="I22" s="66">
        <v>23600000</v>
      </c>
      <c r="J22" s="66">
        <v>26400000</v>
      </c>
      <c r="K22" s="66">
        <v>30600000</v>
      </c>
      <c r="L22" s="66">
        <v>35300000</v>
      </c>
      <c r="M22" s="66">
        <v>39300000</v>
      </c>
      <c r="N22" s="66">
        <v>41400000</v>
      </c>
      <c r="O22" s="66">
        <v>41700000</v>
      </c>
      <c r="P22" s="66">
        <v>43800000</v>
      </c>
      <c r="Q22" s="66">
        <v>49700000</v>
      </c>
      <c r="R22" s="66">
        <v>55300000</v>
      </c>
      <c r="S22" s="66">
        <v>58100000</v>
      </c>
      <c r="T22" s="66">
        <v>58700000</v>
      </c>
      <c r="U22" s="66">
        <v>57700000</v>
      </c>
      <c r="V22" s="66">
        <v>56000000</v>
      </c>
      <c r="W22" s="66">
        <v>54500000</v>
      </c>
      <c r="X22" s="66">
        <v>52800000</v>
      </c>
      <c r="Y22" s="66">
        <v>49800000</v>
      </c>
      <c r="Z22" s="66">
        <v>45200000</v>
      </c>
      <c r="AA22" s="66">
        <v>40000000</v>
      </c>
      <c r="AB22" s="66">
        <v>34600000</v>
      </c>
      <c r="AC22" s="67">
        <v>29700000</v>
      </c>
      <c r="AD22" t="str">
        <f>INDEX('Category Mapping'!$G$34:$G$45,MATCH(E22,'Category Mapping'!$A$34:$A$45,0),1)</f>
        <v>Summer</v>
      </c>
      <c r="AE22" t="str">
        <f>INDEX('Category Mapping'!$B$2:$B$25,MATCH('Source Data'!A22,'Category Mapping'!$A$2:$A$25,0))</f>
        <v>Weekend</v>
      </c>
      <c r="AF22" t="str">
        <f>INDEX('Category Mapping'!$C$2:$C$25,MATCH('Source Data'!A22,'Category Mapping'!$A$2:$A$25,0))</f>
        <v>Residential</v>
      </c>
      <c r="AG22" t="str">
        <f>INDEX('Category Mapping'!$D$2:$D$25,MATCH('Source Data'!A22,'Category Mapping'!$A$2:$A$25,0))</f>
        <v>Cooling</v>
      </c>
    </row>
    <row r="23" spans="1:33">
      <c r="A23" s="62" t="s">
        <v>56</v>
      </c>
      <c r="B23" s="63">
        <v>2019</v>
      </c>
      <c r="C23" s="63">
        <v>19</v>
      </c>
      <c r="D23" s="63" t="s">
        <v>267</v>
      </c>
      <c r="E23" s="63">
        <v>9</v>
      </c>
      <c r="F23" s="63">
        <v>1216668</v>
      </c>
      <c r="G23" s="63">
        <v>1107806</v>
      </c>
      <c r="H23" s="63">
        <v>1078879</v>
      </c>
      <c r="I23" s="63">
        <v>1124648</v>
      </c>
      <c r="J23" s="63">
        <v>1250048</v>
      </c>
      <c r="K23" s="63">
        <v>1548777</v>
      </c>
      <c r="L23" s="63">
        <v>2801677</v>
      </c>
      <c r="M23" s="63">
        <v>5583211</v>
      </c>
      <c r="N23" s="63">
        <v>8880556</v>
      </c>
      <c r="O23" s="63">
        <v>11500000</v>
      </c>
      <c r="P23" s="63">
        <v>14100000</v>
      </c>
      <c r="Q23" s="63">
        <v>17700000</v>
      </c>
      <c r="R23" s="63">
        <v>20900000</v>
      </c>
      <c r="S23" s="63">
        <v>22700000</v>
      </c>
      <c r="T23" s="63">
        <v>23200000</v>
      </c>
      <c r="U23" s="63">
        <v>22600000</v>
      </c>
      <c r="V23" s="63">
        <v>21100000</v>
      </c>
      <c r="W23" s="63">
        <v>19400000</v>
      </c>
      <c r="X23" s="63">
        <v>17000000</v>
      </c>
      <c r="Y23" s="63">
        <v>13700000</v>
      </c>
      <c r="Z23" s="63">
        <v>9680490</v>
      </c>
      <c r="AA23" s="63">
        <v>5675497</v>
      </c>
      <c r="AB23" s="63">
        <v>2747476</v>
      </c>
      <c r="AC23" s="64">
        <v>1503620</v>
      </c>
      <c r="AD23" t="str">
        <f>INDEX('Category Mapping'!$G$34:$G$45,MATCH(E23,'Category Mapping'!$A$34:$A$45,0),1)</f>
        <v>Fall</v>
      </c>
      <c r="AE23" t="str">
        <f>INDEX('Category Mapping'!$B$2:$B$25,MATCH('Source Data'!A23,'Category Mapping'!$A$2:$A$25,0))</f>
        <v>Weekend</v>
      </c>
      <c r="AF23" t="str">
        <f>INDEX('Category Mapping'!$C$2:$C$25,MATCH('Source Data'!A23,'Category Mapping'!$A$2:$A$25,0))</f>
        <v>Residential</v>
      </c>
      <c r="AG23" t="str">
        <f>INDEX('Category Mapping'!$D$2:$D$25,MATCH('Source Data'!A23,'Category Mapping'!$A$2:$A$25,0))</f>
        <v>Cooling</v>
      </c>
    </row>
    <row r="24" spans="1:33">
      <c r="A24" s="65" t="s">
        <v>56</v>
      </c>
      <c r="B24" s="66">
        <v>2019</v>
      </c>
      <c r="C24" s="66">
        <v>19</v>
      </c>
      <c r="D24" s="66" t="s">
        <v>267</v>
      </c>
      <c r="E24" s="66">
        <v>10</v>
      </c>
      <c r="F24" s="66">
        <v>1198</v>
      </c>
      <c r="G24" s="66">
        <v>1216</v>
      </c>
      <c r="H24" s="66">
        <v>1232</v>
      </c>
      <c r="I24" s="66">
        <v>1235</v>
      </c>
      <c r="J24" s="66">
        <v>1231</v>
      </c>
      <c r="K24" s="66">
        <v>1209</v>
      </c>
      <c r="L24" s="66">
        <v>1160</v>
      </c>
      <c r="M24" s="66">
        <v>1078</v>
      </c>
      <c r="N24" s="66">
        <v>965</v>
      </c>
      <c r="O24" s="66">
        <v>7539</v>
      </c>
      <c r="P24" s="66">
        <v>46050</v>
      </c>
      <c r="Q24" s="66">
        <v>269701</v>
      </c>
      <c r="R24" s="66">
        <v>639911</v>
      </c>
      <c r="S24" s="66">
        <v>907600</v>
      </c>
      <c r="T24" s="66">
        <v>998027</v>
      </c>
      <c r="U24" s="66">
        <v>902811</v>
      </c>
      <c r="V24" s="66">
        <v>647631</v>
      </c>
      <c r="W24" s="66">
        <v>295854</v>
      </c>
      <c r="X24" s="66">
        <v>55474</v>
      </c>
      <c r="Y24" s="66">
        <v>9005</v>
      </c>
      <c r="Z24" s="66">
        <v>1052</v>
      </c>
      <c r="AA24" s="66">
        <v>1096</v>
      </c>
      <c r="AB24" s="66">
        <v>1138</v>
      </c>
      <c r="AC24" s="67">
        <v>1173</v>
      </c>
      <c r="AD24" t="str">
        <f>INDEX('Category Mapping'!$G$34:$G$45,MATCH(E24,'Category Mapping'!$A$34:$A$45,0),1)</f>
        <v>Fall</v>
      </c>
      <c r="AE24" t="str">
        <f>INDEX('Category Mapping'!$B$2:$B$25,MATCH('Source Data'!A24,'Category Mapping'!$A$2:$A$25,0))</f>
        <v>Weekend</v>
      </c>
      <c r="AF24" t="str">
        <f>INDEX('Category Mapping'!$C$2:$C$25,MATCH('Source Data'!A24,'Category Mapping'!$A$2:$A$25,0))</f>
        <v>Residential</v>
      </c>
      <c r="AG24" t="str">
        <f>INDEX('Category Mapping'!$D$2:$D$25,MATCH('Source Data'!A24,'Category Mapping'!$A$2:$A$25,0))</f>
        <v>Cooling</v>
      </c>
    </row>
    <row r="25" spans="1:33">
      <c r="A25" s="62" t="s">
        <v>56</v>
      </c>
      <c r="B25" s="63">
        <v>2019</v>
      </c>
      <c r="C25" s="63">
        <v>19</v>
      </c>
      <c r="D25" s="63" t="s">
        <v>267</v>
      </c>
      <c r="E25" s="63">
        <v>11</v>
      </c>
      <c r="F25" s="63">
        <v>22833</v>
      </c>
      <c r="G25" s="63">
        <v>23182</v>
      </c>
      <c r="H25" s="63">
        <v>23490</v>
      </c>
      <c r="I25" s="63">
        <v>23535</v>
      </c>
      <c r="J25" s="63">
        <v>23459</v>
      </c>
      <c r="K25" s="63">
        <v>23039</v>
      </c>
      <c r="L25" s="63">
        <v>22117</v>
      </c>
      <c r="M25" s="63">
        <v>20559</v>
      </c>
      <c r="N25" s="63">
        <v>18390</v>
      </c>
      <c r="O25" s="63">
        <v>16028</v>
      </c>
      <c r="P25" s="63">
        <v>14956</v>
      </c>
      <c r="Q25" s="63">
        <v>15473</v>
      </c>
      <c r="R25" s="63">
        <v>16133</v>
      </c>
      <c r="S25" s="63">
        <v>16285</v>
      </c>
      <c r="T25" s="63">
        <v>16250</v>
      </c>
      <c r="U25" s="63">
        <v>16199</v>
      </c>
      <c r="V25" s="63">
        <v>16328</v>
      </c>
      <c r="W25" s="63">
        <v>16974</v>
      </c>
      <c r="X25" s="63">
        <v>18017</v>
      </c>
      <c r="Y25" s="63">
        <v>19147</v>
      </c>
      <c r="Z25" s="63">
        <v>20046</v>
      </c>
      <c r="AA25" s="63">
        <v>20899</v>
      </c>
      <c r="AB25" s="63">
        <v>21689</v>
      </c>
      <c r="AC25" s="64">
        <v>22367</v>
      </c>
      <c r="AD25" t="str">
        <f>INDEX('Category Mapping'!$G$34:$G$45,MATCH(E25,'Category Mapping'!$A$34:$A$45,0),1)</f>
        <v>Winter</v>
      </c>
      <c r="AE25" t="str">
        <f>INDEX('Category Mapping'!$B$2:$B$25,MATCH('Source Data'!A25,'Category Mapping'!$A$2:$A$25,0))</f>
        <v>Weekend</v>
      </c>
      <c r="AF25" t="str">
        <f>INDEX('Category Mapping'!$C$2:$C$25,MATCH('Source Data'!A25,'Category Mapping'!$A$2:$A$25,0))</f>
        <v>Residential</v>
      </c>
      <c r="AG25" t="str">
        <f>INDEX('Category Mapping'!$D$2:$D$25,MATCH('Source Data'!A25,'Category Mapping'!$A$2:$A$25,0))</f>
        <v>Cooling</v>
      </c>
    </row>
    <row r="26" spans="1:33">
      <c r="A26" s="65" t="s">
        <v>56</v>
      </c>
      <c r="B26" s="66">
        <v>2019</v>
      </c>
      <c r="C26" s="66">
        <v>19</v>
      </c>
      <c r="D26" s="66" t="s">
        <v>267</v>
      </c>
      <c r="E26" s="66">
        <v>12</v>
      </c>
      <c r="F26" s="66">
        <v>8638</v>
      </c>
      <c r="G26" s="66">
        <v>8770</v>
      </c>
      <c r="H26" s="66">
        <v>8886</v>
      </c>
      <c r="I26" s="66">
        <v>8904</v>
      </c>
      <c r="J26" s="66">
        <v>8875</v>
      </c>
      <c r="K26" s="66">
        <v>8716</v>
      </c>
      <c r="L26" s="66">
        <v>8367</v>
      </c>
      <c r="M26" s="66">
        <v>7778</v>
      </c>
      <c r="N26" s="66">
        <v>6957</v>
      </c>
      <c r="O26" s="66">
        <v>6064</v>
      </c>
      <c r="P26" s="66">
        <v>5658</v>
      </c>
      <c r="Q26" s="66">
        <v>5854</v>
      </c>
      <c r="R26" s="66">
        <v>6103</v>
      </c>
      <c r="S26" s="66">
        <v>6161</v>
      </c>
      <c r="T26" s="66">
        <v>6148</v>
      </c>
      <c r="U26" s="66">
        <v>6128</v>
      </c>
      <c r="V26" s="66">
        <v>6177</v>
      </c>
      <c r="W26" s="66">
        <v>6421</v>
      </c>
      <c r="X26" s="66">
        <v>6816</v>
      </c>
      <c r="Y26" s="66">
        <v>7243</v>
      </c>
      <c r="Z26" s="66">
        <v>7584</v>
      </c>
      <c r="AA26" s="66">
        <v>7906</v>
      </c>
      <c r="AB26" s="66">
        <v>8205</v>
      </c>
      <c r="AC26" s="67">
        <v>8462</v>
      </c>
      <c r="AD26" t="str">
        <f>INDEX('Category Mapping'!$G$34:$G$45,MATCH(E26,'Category Mapping'!$A$34:$A$45,0),1)</f>
        <v>Winter</v>
      </c>
      <c r="AE26" t="str">
        <f>INDEX('Category Mapping'!$B$2:$B$25,MATCH('Source Data'!A26,'Category Mapping'!$A$2:$A$25,0))</f>
        <v>Weekend</v>
      </c>
      <c r="AF26" t="str">
        <f>INDEX('Category Mapping'!$C$2:$C$25,MATCH('Source Data'!A26,'Category Mapping'!$A$2:$A$25,0))</f>
        <v>Residential</v>
      </c>
      <c r="AG26" t="str">
        <f>INDEX('Category Mapping'!$D$2:$D$25,MATCH('Source Data'!A26,'Category Mapping'!$A$2:$A$25,0))</f>
        <v>Cooling</v>
      </c>
    </row>
    <row r="27" spans="1:33">
      <c r="A27" s="62" t="s">
        <v>57</v>
      </c>
      <c r="B27" s="63">
        <v>2019</v>
      </c>
      <c r="C27" s="63">
        <v>19</v>
      </c>
      <c r="D27" s="63" t="s">
        <v>267</v>
      </c>
      <c r="E27" s="63">
        <v>1</v>
      </c>
      <c r="F27" s="63">
        <v>20700000</v>
      </c>
      <c r="G27" s="63">
        <v>21100000</v>
      </c>
      <c r="H27" s="63">
        <v>21200000</v>
      </c>
      <c r="I27" s="63">
        <v>21100000</v>
      </c>
      <c r="J27" s="63">
        <v>20700000</v>
      </c>
      <c r="K27" s="63">
        <v>25000000</v>
      </c>
      <c r="L27" s="63">
        <v>26300000</v>
      </c>
      <c r="M27" s="63">
        <v>25600000</v>
      </c>
      <c r="N27" s="63">
        <v>24600000</v>
      </c>
      <c r="O27" s="63">
        <v>18400000</v>
      </c>
      <c r="P27" s="63">
        <v>17700000</v>
      </c>
      <c r="Q27" s="63">
        <v>17600000</v>
      </c>
      <c r="R27" s="63">
        <v>17400000</v>
      </c>
      <c r="S27" s="63">
        <v>17100000</v>
      </c>
      <c r="T27" s="63">
        <v>17200000</v>
      </c>
      <c r="U27" s="63">
        <v>17900000</v>
      </c>
      <c r="V27" s="63">
        <v>19000000</v>
      </c>
      <c r="W27" s="63">
        <v>20300000</v>
      </c>
      <c r="X27" s="63">
        <v>22000000</v>
      </c>
      <c r="Y27" s="63">
        <v>23600000</v>
      </c>
      <c r="Z27" s="63">
        <v>24700000</v>
      </c>
      <c r="AA27" s="63">
        <v>23500000</v>
      </c>
      <c r="AB27" s="63">
        <v>20600000</v>
      </c>
      <c r="AC27" s="64">
        <v>20200000</v>
      </c>
      <c r="AD27" t="str">
        <f>INDEX('Category Mapping'!$G$34:$G$45,MATCH(E27,'Category Mapping'!$A$34:$A$45,0),1)</f>
        <v>Winter</v>
      </c>
      <c r="AE27" t="str">
        <f>INDEX('Category Mapping'!$B$2:$B$25,MATCH('Source Data'!A27,'Category Mapping'!$A$2:$A$25,0))</f>
        <v>Weekday</v>
      </c>
      <c r="AF27" t="str">
        <f>INDEX('Category Mapping'!$C$2:$C$25,MATCH('Source Data'!A27,'Category Mapping'!$A$2:$A$25,0))</f>
        <v>Residential</v>
      </c>
      <c r="AG27" t="str">
        <f>INDEX('Category Mapping'!$D$2:$D$25,MATCH('Source Data'!A27,'Category Mapping'!$A$2:$A$25,0))</f>
        <v>Heating</v>
      </c>
    </row>
    <row r="28" spans="1:33">
      <c r="A28" s="65" t="s">
        <v>57</v>
      </c>
      <c r="B28" s="66">
        <v>2019</v>
      </c>
      <c r="C28" s="66">
        <v>19</v>
      </c>
      <c r="D28" s="66" t="s">
        <v>267</v>
      </c>
      <c r="E28" s="66">
        <v>2</v>
      </c>
      <c r="F28" s="66">
        <v>16700000</v>
      </c>
      <c r="G28" s="66">
        <v>17100000</v>
      </c>
      <c r="H28" s="66">
        <v>17200000</v>
      </c>
      <c r="I28" s="66">
        <v>17100000</v>
      </c>
      <c r="J28" s="66">
        <v>16700000</v>
      </c>
      <c r="K28" s="66">
        <v>20600000</v>
      </c>
      <c r="L28" s="66">
        <v>21700000</v>
      </c>
      <c r="M28" s="66">
        <v>21100000</v>
      </c>
      <c r="N28" s="66">
        <v>20100000</v>
      </c>
      <c r="O28" s="66">
        <v>14600000</v>
      </c>
      <c r="P28" s="66">
        <v>13800000</v>
      </c>
      <c r="Q28" s="66">
        <v>13700000</v>
      </c>
      <c r="R28" s="66">
        <v>13500000</v>
      </c>
      <c r="S28" s="66">
        <v>13300000</v>
      </c>
      <c r="T28" s="66">
        <v>13300000</v>
      </c>
      <c r="U28" s="66">
        <v>14000000</v>
      </c>
      <c r="V28" s="66">
        <v>14900000</v>
      </c>
      <c r="W28" s="66">
        <v>16200000</v>
      </c>
      <c r="X28" s="66">
        <v>17700000</v>
      </c>
      <c r="Y28" s="66">
        <v>19200000</v>
      </c>
      <c r="Z28" s="66">
        <v>20200000</v>
      </c>
      <c r="AA28" s="66">
        <v>19200000</v>
      </c>
      <c r="AB28" s="66">
        <v>16600000</v>
      </c>
      <c r="AC28" s="67">
        <v>16200000</v>
      </c>
      <c r="AD28" t="str">
        <f>INDEX('Category Mapping'!$G$34:$G$45,MATCH(E28,'Category Mapping'!$A$34:$A$45,0),1)</f>
        <v>Winter</v>
      </c>
      <c r="AE28" t="str">
        <f>INDEX('Category Mapping'!$B$2:$B$25,MATCH('Source Data'!A28,'Category Mapping'!$A$2:$A$25,0))</f>
        <v>Weekday</v>
      </c>
      <c r="AF28" t="str">
        <f>INDEX('Category Mapping'!$C$2:$C$25,MATCH('Source Data'!A28,'Category Mapping'!$A$2:$A$25,0))</f>
        <v>Residential</v>
      </c>
      <c r="AG28" t="str">
        <f>INDEX('Category Mapping'!$D$2:$D$25,MATCH('Source Data'!A28,'Category Mapping'!$A$2:$A$25,0))</f>
        <v>Heating</v>
      </c>
    </row>
    <row r="29" spans="1:33">
      <c r="A29" s="62" t="s">
        <v>57</v>
      </c>
      <c r="B29" s="63">
        <v>2019</v>
      </c>
      <c r="C29" s="63">
        <v>19</v>
      </c>
      <c r="D29" s="63" t="s">
        <v>267</v>
      </c>
      <c r="E29" s="63">
        <v>3</v>
      </c>
      <c r="F29" s="63">
        <v>13000000</v>
      </c>
      <c r="G29" s="63">
        <v>13300000</v>
      </c>
      <c r="H29" s="63">
        <v>13400000</v>
      </c>
      <c r="I29" s="63">
        <v>13300000</v>
      </c>
      <c r="J29" s="63">
        <v>13000000</v>
      </c>
      <c r="K29" s="63">
        <v>16700000</v>
      </c>
      <c r="L29" s="63">
        <v>17700000</v>
      </c>
      <c r="M29" s="63">
        <v>17100000</v>
      </c>
      <c r="N29" s="63">
        <v>16200000</v>
      </c>
      <c r="O29" s="63">
        <v>10900000</v>
      </c>
      <c r="P29" s="63">
        <v>10200000</v>
      </c>
      <c r="Q29" s="63">
        <v>10600000</v>
      </c>
      <c r="R29" s="63">
        <v>10900000</v>
      </c>
      <c r="S29" s="63">
        <v>11000000</v>
      </c>
      <c r="T29" s="63">
        <v>11200000</v>
      </c>
      <c r="U29" s="63">
        <v>11700000</v>
      </c>
      <c r="V29" s="63">
        <v>12300000</v>
      </c>
      <c r="W29" s="63">
        <v>13000000</v>
      </c>
      <c r="X29" s="63">
        <v>13900000</v>
      </c>
      <c r="Y29" s="63">
        <v>15300000</v>
      </c>
      <c r="Z29" s="63">
        <v>16300000</v>
      </c>
      <c r="AA29" s="63">
        <v>15300000</v>
      </c>
      <c r="AB29" s="63">
        <v>12900000</v>
      </c>
      <c r="AC29" s="64">
        <v>12500000</v>
      </c>
      <c r="AD29" t="str">
        <f>INDEX('Category Mapping'!$G$34:$G$45,MATCH(E29,'Category Mapping'!$A$34:$A$45,0),1)</f>
        <v>Spring</v>
      </c>
      <c r="AE29" t="str">
        <f>INDEX('Category Mapping'!$B$2:$B$25,MATCH('Source Data'!A29,'Category Mapping'!$A$2:$A$25,0))</f>
        <v>Weekday</v>
      </c>
      <c r="AF29" t="str">
        <f>INDEX('Category Mapping'!$C$2:$C$25,MATCH('Source Data'!A29,'Category Mapping'!$A$2:$A$25,0))</f>
        <v>Residential</v>
      </c>
      <c r="AG29" t="str">
        <f>INDEX('Category Mapping'!$D$2:$D$25,MATCH('Source Data'!A29,'Category Mapping'!$A$2:$A$25,0))</f>
        <v>Heating</v>
      </c>
    </row>
    <row r="30" spans="1:33">
      <c r="A30" s="65" t="s">
        <v>57</v>
      </c>
      <c r="B30" s="66">
        <v>2019</v>
      </c>
      <c r="C30" s="66">
        <v>19</v>
      </c>
      <c r="D30" s="66" t="s">
        <v>267</v>
      </c>
      <c r="E30" s="66">
        <v>4</v>
      </c>
      <c r="F30" s="66">
        <v>5437090</v>
      </c>
      <c r="G30" s="66">
        <v>5630222</v>
      </c>
      <c r="H30" s="66">
        <v>5695999</v>
      </c>
      <c r="I30" s="66">
        <v>5630222</v>
      </c>
      <c r="J30" s="66">
        <v>5437090</v>
      </c>
      <c r="K30" s="66">
        <v>7581491</v>
      </c>
      <c r="L30" s="66">
        <v>8446843</v>
      </c>
      <c r="M30" s="66">
        <v>8552344</v>
      </c>
      <c r="N30" s="66">
        <v>8485649</v>
      </c>
      <c r="O30" s="66">
        <v>5860206</v>
      </c>
      <c r="P30" s="66">
        <v>5909911</v>
      </c>
      <c r="Q30" s="66">
        <v>6207414</v>
      </c>
      <c r="R30" s="66">
        <v>6389605</v>
      </c>
      <c r="S30" s="66">
        <v>6440861</v>
      </c>
      <c r="T30" s="66">
        <v>6534109</v>
      </c>
      <c r="U30" s="66">
        <v>6835315</v>
      </c>
      <c r="V30" s="66">
        <v>7198265</v>
      </c>
      <c r="W30" s="66">
        <v>7597023</v>
      </c>
      <c r="X30" s="66">
        <v>8050556</v>
      </c>
      <c r="Y30" s="66">
        <v>8450511</v>
      </c>
      <c r="Z30" s="66">
        <v>8539152</v>
      </c>
      <c r="AA30" s="66">
        <v>7501669</v>
      </c>
      <c r="AB30" s="66">
        <v>5601358</v>
      </c>
      <c r="AC30" s="67">
        <v>5130247</v>
      </c>
      <c r="AD30" t="str">
        <f>INDEX('Category Mapping'!$G$34:$G$45,MATCH(E30,'Category Mapping'!$A$34:$A$45,0),1)</f>
        <v>Spring</v>
      </c>
      <c r="AE30" t="str">
        <f>INDEX('Category Mapping'!$B$2:$B$25,MATCH('Source Data'!A30,'Category Mapping'!$A$2:$A$25,0))</f>
        <v>Weekday</v>
      </c>
      <c r="AF30" t="str">
        <f>INDEX('Category Mapping'!$C$2:$C$25,MATCH('Source Data'!A30,'Category Mapping'!$A$2:$A$25,0))</f>
        <v>Residential</v>
      </c>
      <c r="AG30" t="str">
        <f>INDEX('Category Mapping'!$D$2:$D$25,MATCH('Source Data'!A30,'Category Mapping'!$A$2:$A$25,0))</f>
        <v>Heating</v>
      </c>
    </row>
    <row r="31" spans="1:33">
      <c r="A31" s="62" t="s">
        <v>57</v>
      </c>
      <c r="B31" s="63">
        <v>2019</v>
      </c>
      <c r="C31" s="63">
        <v>19</v>
      </c>
      <c r="D31" s="63" t="s">
        <v>267</v>
      </c>
      <c r="E31" s="63">
        <v>5</v>
      </c>
      <c r="F31" s="63">
        <v>1510774</v>
      </c>
      <c r="G31" s="63">
        <v>1510774</v>
      </c>
      <c r="H31" s="63">
        <v>1510774</v>
      </c>
      <c r="I31" s="63">
        <v>1510774</v>
      </c>
      <c r="J31" s="63">
        <v>1510774</v>
      </c>
      <c r="K31" s="63">
        <v>2249916</v>
      </c>
      <c r="L31" s="63">
        <v>2547039</v>
      </c>
      <c r="M31" s="63">
        <v>2578851</v>
      </c>
      <c r="N31" s="63">
        <v>2558740</v>
      </c>
      <c r="O31" s="63">
        <v>1767071</v>
      </c>
      <c r="P31" s="63">
        <v>1782059</v>
      </c>
      <c r="Q31" s="63">
        <v>1871767</v>
      </c>
      <c r="R31" s="63">
        <v>1926704</v>
      </c>
      <c r="S31" s="63">
        <v>1942160</v>
      </c>
      <c r="T31" s="63">
        <v>1970278</v>
      </c>
      <c r="U31" s="63">
        <v>2061103</v>
      </c>
      <c r="V31" s="63">
        <v>2170546</v>
      </c>
      <c r="W31" s="63">
        <v>2290786</v>
      </c>
      <c r="X31" s="63">
        <v>2427543</v>
      </c>
      <c r="Y31" s="63">
        <v>2548145</v>
      </c>
      <c r="Z31" s="63">
        <v>2574873</v>
      </c>
      <c r="AA31" s="63">
        <v>2262033</v>
      </c>
      <c r="AB31" s="63">
        <v>1689019</v>
      </c>
      <c r="AC31" s="64">
        <v>1510774</v>
      </c>
      <c r="AD31" t="str">
        <f>INDEX('Category Mapping'!$G$34:$G$45,MATCH(E31,'Category Mapping'!$A$34:$A$45,0),1)</f>
        <v>Spring</v>
      </c>
      <c r="AE31" t="str">
        <f>INDEX('Category Mapping'!$B$2:$B$25,MATCH('Source Data'!A31,'Category Mapping'!$A$2:$A$25,0))</f>
        <v>Weekday</v>
      </c>
      <c r="AF31" t="str">
        <f>INDEX('Category Mapping'!$C$2:$C$25,MATCH('Source Data'!A31,'Category Mapping'!$A$2:$A$25,0))</f>
        <v>Residential</v>
      </c>
      <c r="AG31" t="str">
        <f>INDEX('Category Mapping'!$D$2:$D$25,MATCH('Source Data'!A31,'Category Mapping'!$A$2:$A$25,0))</f>
        <v>Heating</v>
      </c>
    </row>
    <row r="32" spans="1:33">
      <c r="A32" s="65" t="s">
        <v>57</v>
      </c>
      <c r="B32" s="66">
        <v>2019</v>
      </c>
      <c r="C32" s="66">
        <v>19</v>
      </c>
      <c r="D32" s="66" t="s">
        <v>267</v>
      </c>
      <c r="E32" s="66">
        <v>6</v>
      </c>
      <c r="F32" s="66">
        <v>260040</v>
      </c>
      <c r="G32" s="66">
        <v>260040</v>
      </c>
      <c r="H32" s="66">
        <v>260040</v>
      </c>
      <c r="I32" s="66">
        <v>260040</v>
      </c>
      <c r="J32" s="66">
        <v>260040</v>
      </c>
      <c r="K32" s="66">
        <v>387264</v>
      </c>
      <c r="L32" s="66">
        <v>438406</v>
      </c>
      <c r="M32" s="66">
        <v>443882</v>
      </c>
      <c r="N32" s="66">
        <v>440420</v>
      </c>
      <c r="O32" s="66">
        <v>304155</v>
      </c>
      <c r="P32" s="66">
        <v>306735</v>
      </c>
      <c r="Q32" s="66">
        <v>322176</v>
      </c>
      <c r="R32" s="66">
        <v>331632</v>
      </c>
      <c r="S32" s="66">
        <v>334292</v>
      </c>
      <c r="T32" s="66">
        <v>339132</v>
      </c>
      <c r="U32" s="66">
        <v>354765</v>
      </c>
      <c r="V32" s="66">
        <v>373603</v>
      </c>
      <c r="W32" s="66">
        <v>394299</v>
      </c>
      <c r="X32" s="66">
        <v>417838</v>
      </c>
      <c r="Y32" s="66">
        <v>438597</v>
      </c>
      <c r="Z32" s="66">
        <v>443197</v>
      </c>
      <c r="AA32" s="66">
        <v>389350</v>
      </c>
      <c r="AB32" s="66">
        <v>290720</v>
      </c>
      <c r="AC32" s="67">
        <v>260040</v>
      </c>
      <c r="AD32" t="str">
        <f>INDEX('Category Mapping'!$G$34:$G$45,MATCH(E32,'Category Mapping'!$A$34:$A$45,0),1)</f>
        <v>Summer</v>
      </c>
      <c r="AE32" t="str">
        <f>INDEX('Category Mapping'!$B$2:$B$25,MATCH('Source Data'!A32,'Category Mapping'!$A$2:$A$25,0))</f>
        <v>Weekday</v>
      </c>
      <c r="AF32" t="str">
        <f>INDEX('Category Mapping'!$C$2:$C$25,MATCH('Source Data'!A32,'Category Mapping'!$A$2:$A$25,0))</f>
        <v>Residential</v>
      </c>
      <c r="AG32" t="str">
        <f>INDEX('Category Mapping'!$D$2:$D$25,MATCH('Source Data'!A32,'Category Mapping'!$A$2:$A$25,0))</f>
        <v>Heating</v>
      </c>
    </row>
    <row r="33" spans="1:33">
      <c r="A33" s="62" t="s">
        <v>57</v>
      </c>
      <c r="B33" s="63">
        <v>2019</v>
      </c>
      <c r="C33" s="63">
        <v>19</v>
      </c>
      <c r="D33" s="63" t="s">
        <v>267</v>
      </c>
      <c r="E33" s="63">
        <v>7</v>
      </c>
      <c r="F33" s="63">
        <v>51165</v>
      </c>
      <c r="G33" s="63">
        <v>51165</v>
      </c>
      <c r="H33" s="63">
        <v>51165</v>
      </c>
      <c r="I33" s="63">
        <v>51165</v>
      </c>
      <c r="J33" s="63">
        <v>51165</v>
      </c>
      <c r="K33" s="63">
        <v>76198</v>
      </c>
      <c r="L33" s="63">
        <v>86260</v>
      </c>
      <c r="M33" s="63">
        <v>87338</v>
      </c>
      <c r="N33" s="63">
        <v>86657</v>
      </c>
      <c r="O33" s="63">
        <v>59845</v>
      </c>
      <c r="P33" s="63">
        <v>60353</v>
      </c>
      <c r="Q33" s="63">
        <v>63391</v>
      </c>
      <c r="R33" s="63">
        <v>65252</v>
      </c>
      <c r="S33" s="63">
        <v>65775</v>
      </c>
      <c r="T33" s="63">
        <v>66727</v>
      </c>
      <c r="U33" s="63">
        <v>69803</v>
      </c>
      <c r="V33" s="63">
        <v>73510</v>
      </c>
      <c r="W33" s="63">
        <v>77582</v>
      </c>
      <c r="X33" s="63">
        <v>82213</v>
      </c>
      <c r="Y33" s="63">
        <v>86298</v>
      </c>
      <c r="Z33" s="63">
        <v>87203</v>
      </c>
      <c r="AA33" s="63">
        <v>76608</v>
      </c>
      <c r="AB33" s="63">
        <v>57202</v>
      </c>
      <c r="AC33" s="64">
        <v>51165</v>
      </c>
      <c r="AD33" t="str">
        <f>INDEX('Category Mapping'!$G$34:$G$45,MATCH(E33,'Category Mapping'!$A$34:$A$45,0),1)</f>
        <v>Summer</v>
      </c>
      <c r="AE33" t="str">
        <f>INDEX('Category Mapping'!$B$2:$B$25,MATCH('Source Data'!A33,'Category Mapping'!$A$2:$A$25,0))</f>
        <v>Weekday</v>
      </c>
      <c r="AF33" t="str">
        <f>INDEX('Category Mapping'!$C$2:$C$25,MATCH('Source Data'!A33,'Category Mapping'!$A$2:$A$25,0))</f>
        <v>Residential</v>
      </c>
      <c r="AG33" t="str">
        <f>INDEX('Category Mapping'!$D$2:$D$25,MATCH('Source Data'!A33,'Category Mapping'!$A$2:$A$25,0))</f>
        <v>Heating</v>
      </c>
    </row>
    <row r="34" spans="1:33">
      <c r="A34" s="65" t="s">
        <v>57</v>
      </c>
      <c r="B34" s="66">
        <v>2019</v>
      </c>
      <c r="C34" s="66">
        <v>19</v>
      </c>
      <c r="D34" s="66" t="s">
        <v>267</v>
      </c>
      <c r="E34" s="66">
        <v>8</v>
      </c>
      <c r="F34" s="66">
        <v>53554</v>
      </c>
      <c r="G34" s="66">
        <v>53554</v>
      </c>
      <c r="H34" s="66">
        <v>53554</v>
      </c>
      <c r="I34" s="66">
        <v>53554</v>
      </c>
      <c r="J34" s="66">
        <v>53554</v>
      </c>
      <c r="K34" s="66">
        <v>79755</v>
      </c>
      <c r="L34" s="66">
        <v>90288</v>
      </c>
      <c r="M34" s="66">
        <v>91415</v>
      </c>
      <c r="N34" s="66">
        <v>90702</v>
      </c>
      <c r="O34" s="66">
        <v>62639</v>
      </c>
      <c r="P34" s="66">
        <v>63171</v>
      </c>
      <c r="Q34" s="66">
        <v>66350</v>
      </c>
      <c r="R34" s="66">
        <v>68298</v>
      </c>
      <c r="S34" s="66">
        <v>68846</v>
      </c>
      <c r="T34" s="66">
        <v>69843</v>
      </c>
      <c r="U34" s="66">
        <v>73062</v>
      </c>
      <c r="V34" s="66">
        <v>76942</v>
      </c>
      <c r="W34" s="66">
        <v>81204</v>
      </c>
      <c r="X34" s="66">
        <v>86052</v>
      </c>
      <c r="Y34" s="66">
        <v>90327</v>
      </c>
      <c r="Z34" s="66">
        <v>91274</v>
      </c>
      <c r="AA34" s="66">
        <v>80185</v>
      </c>
      <c r="AB34" s="66">
        <v>59872</v>
      </c>
      <c r="AC34" s="67">
        <v>53554</v>
      </c>
      <c r="AD34" t="str">
        <f>INDEX('Category Mapping'!$G$34:$G$45,MATCH(E34,'Category Mapping'!$A$34:$A$45,0),1)</f>
        <v>Summer</v>
      </c>
      <c r="AE34" t="str">
        <f>INDEX('Category Mapping'!$B$2:$B$25,MATCH('Source Data'!A34,'Category Mapping'!$A$2:$A$25,0))</f>
        <v>Weekday</v>
      </c>
      <c r="AF34" t="str">
        <f>INDEX('Category Mapping'!$C$2:$C$25,MATCH('Source Data'!A34,'Category Mapping'!$A$2:$A$25,0))</f>
        <v>Residential</v>
      </c>
      <c r="AG34" t="str">
        <f>INDEX('Category Mapping'!$D$2:$D$25,MATCH('Source Data'!A34,'Category Mapping'!$A$2:$A$25,0))</f>
        <v>Heating</v>
      </c>
    </row>
    <row r="35" spans="1:33">
      <c r="A35" s="62" t="s">
        <v>57</v>
      </c>
      <c r="B35" s="63">
        <v>2019</v>
      </c>
      <c r="C35" s="63">
        <v>19</v>
      </c>
      <c r="D35" s="63" t="s">
        <v>267</v>
      </c>
      <c r="E35" s="63">
        <v>9</v>
      </c>
      <c r="F35" s="63">
        <v>530600</v>
      </c>
      <c r="G35" s="63">
        <v>530600</v>
      </c>
      <c r="H35" s="63">
        <v>530600</v>
      </c>
      <c r="I35" s="63">
        <v>530600</v>
      </c>
      <c r="J35" s="63">
        <v>530600</v>
      </c>
      <c r="K35" s="63">
        <v>790194</v>
      </c>
      <c r="L35" s="63">
        <v>894547</v>
      </c>
      <c r="M35" s="63">
        <v>905720</v>
      </c>
      <c r="N35" s="63">
        <v>898657</v>
      </c>
      <c r="O35" s="63">
        <v>620614</v>
      </c>
      <c r="P35" s="63">
        <v>625878</v>
      </c>
      <c r="Q35" s="63">
        <v>657384</v>
      </c>
      <c r="R35" s="63">
        <v>676679</v>
      </c>
      <c r="S35" s="63">
        <v>682107</v>
      </c>
      <c r="T35" s="63">
        <v>691982</v>
      </c>
      <c r="U35" s="63">
        <v>723881</v>
      </c>
      <c r="V35" s="63">
        <v>762319</v>
      </c>
      <c r="W35" s="63">
        <v>804548</v>
      </c>
      <c r="X35" s="63">
        <v>852579</v>
      </c>
      <c r="Y35" s="63">
        <v>894935</v>
      </c>
      <c r="Z35" s="63">
        <v>904323</v>
      </c>
      <c r="AA35" s="63">
        <v>794450</v>
      </c>
      <c r="AB35" s="63">
        <v>593201</v>
      </c>
      <c r="AC35" s="64">
        <v>530600</v>
      </c>
      <c r="AD35" t="str">
        <f>INDEX('Category Mapping'!$G$34:$G$45,MATCH(E35,'Category Mapping'!$A$34:$A$45,0),1)</f>
        <v>Fall</v>
      </c>
      <c r="AE35" t="str">
        <f>INDEX('Category Mapping'!$B$2:$B$25,MATCH('Source Data'!A35,'Category Mapping'!$A$2:$A$25,0))</f>
        <v>Weekday</v>
      </c>
      <c r="AF35" t="str">
        <f>INDEX('Category Mapping'!$C$2:$C$25,MATCH('Source Data'!A35,'Category Mapping'!$A$2:$A$25,0))</f>
        <v>Residential</v>
      </c>
      <c r="AG35" t="str">
        <f>INDEX('Category Mapping'!$D$2:$D$25,MATCH('Source Data'!A35,'Category Mapping'!$A$2:$A$25,0))</f>
        <v>Heating</v>
      </c>
    </row>
    <row r="36" spans="1:33">
      <c r="A36" s="65" t="s">
        <v>57</v>
      </c>
      <c r="B36" s="66">
        <v>2019</v>
      </c>
      <c r="C36" s="66">
        <v>19</v>
      </c>
      <c r="D36" s="66" t="s">
        <v>267</v>
      </c>
      <c r="E36" s="66">
        <v>10</v>
      </c>
      <c r="F36" s="66">
        <v>3718567</v>
      </c>
      <c r="G36" s="66">
        <v>3718567</v>
      </c>
      <c r="H36" s="66">
        <v>3718567</v>
      </c>
      <c r="I36" s="66">
        <v>3718567</v>
      </c>
      <c r="J36" s="66">
        <v>3718567</v>
      </c>
      <c r="K36" s="66">
        <v>5537864</v>
      </c>
      <c r="L36" s="66">
        <v>6269191</v>
      </c>
      <c r="M36" s="66">
        <v>6347494</v>
      </c>
      <c r="N36" s="66">
        <v>6297993</v>
      </c>
      <c r="O36" s="66">
        <v>4349406</v>
      </c>
      <c r="P36" s="66">
        <v>4386297</v>
      </c>
      <c r="Q36" s="66">
        <v>4607102</v>
      </c>
      <c r="R36" s="66">
        <v>4742322</v>
      </c>
      <c r="S36" s="66">
        <v>4780364</v>
      </c>
      <c r="T36" s="66">
        <v>4849572</v>
      </c>
      <c r="U36" s="66">
        <v>5073126</v>
      </c>
      <c r="V36" s="66">
        <v>5342505</v>
      </c>
      <c r="W36" s="66">
        <v>5638460</v>
      </c>
      <c r="X36" s="66">
        <v>5975069</v>
      </c>
      <c r="Y36" s="66">
        <v>6271913</v>
      </c>
      <c r="Z36" s="66">
        <v>6337702</v>
      </c>
      <c r="AA36" s="66">
        <v>5567689</v>
      </c>
      <c r="AB36" s="66">
        <v>4157291</v>
      </c>
      <c r="AC36" s="67">
        <v>3718567</v>
      </c>
      <c r="AD36" t="str">
        <f>INDEX('Category Mapping'!$G$34:$G$45,MATCH(E36,'Category Mapping'!$A$34:$A$45,0),1)</f>
        <v>Fall</v>
      </c>
      <c r="AE36" t="str">
        <f>INDEX('Category Mapping'!$B$2:$B$25,MATCH('Source Data'!A36,'Category Mapping'!$A$2:$A$25,0))</f>
        <v>Weekday</v>
      </c>
      <c r="AF36" t="str">
        <f>INDEX('Category Mapping'!$C$2:$C$25,MATCH('Source Data'!A36,'Category Mapping'!$A$2:$A$25,0))</f>
        <v>Residential</v>
      </c>
      <c r="AG36" t="str">
        <f>INDEX('Category Mapping'!$D$2:$D$25,MATCH('Source Data'!A36,'Category Mapping'!$A$2:$A$25,0))</f>
        <v>Heating</v>
      </c>
    </row>
    <row r="37" spans="1:33">
      <c r="A37" s="62" t="s">
        <v>57</v>
      </c>
      <c r="B37" s="63">
        <v>2019</v>
      </c>
      <c r="C37" s="63">
        <v>19</v>
      </c>
      <c r="D37" s="63" t="s">
        <v>267</v>
      </c>
      <c r="E37" s="63">
        <v>11</v>
      </c>
      <c r="F37" s="63">
        <v>10400000</v>
      </c>
      <c r="G37" s="63">
        <v>10700000</v>
      </c>
      <c r="H37" s="63">
        <v>10800000</v>
      </c>
      <c r="I37" s="63">
        <v>10700000</v>
      </c>
      <c r="J37" s="63">
        <v>10400000</v>
      </c>
      <c r="K37" s="63">
        <v>13600000</v>
      </c>
      <c r="L37" s="63">
        <v>14500000</v>
      </c>
      <c r="M37" s="63">
        <v>14000000</v>
      </c>
      <c r="N37" s="63">
        <v>13200000</v>
      </c>
      <c r="O37" s="63">
        <v>8654439</v>
      </c>
      <c r="P37" s="63">
        <v>8614184</v>
      </c>
      <c r="Q37" s="63">
        <v>9047819</v>
      </c>
      <c r="R37" s="63">
        <v>9313377</v>
      </c>
      <c r="S37" s="63">
        <v>9388088</v>
      </c>
      <c r="T37" s="63">
        <v>9524004</v>
      </c>
      <c r="U37" s="63">
        <v>9963037</v>
      </c>
      <c r="V37" s="63">
        <v>10500000</v>
      </c>
      <c r="W37" s="63">
        <v>11100000</v>
      </c>
      <c r="X37" s="63">
        <v>11700000</v>
      </c>
      <c r="Y37" s="63">
        <v>12400000</v>
      </c>
      <c r="Z37" s="63">
        <v>13300000</v>
      </c>
      <c r="AA37" s="63">
        <v>12400000</v>
      </c>
      <c r="AB37" s="63">
        <v>10300000</v>
      </c>
      <c r="AC37" s="64">
        <v>10000000</v>
      </c>
      <c r="AD37" t="str">
        <f>INDEX('Category Mapping'!$G$34:$G$45,MATCH(E37,'Category Mapping'!$A$34:$A$45,0),1)</f>
        <v>Winter</v>
      </c>
      <c r="AE37" t="str">
        <f>INDEX('Category Mapping'!$B$2:$B$25,MATCH('Source Data'!A37,'Category Mapping'!$A$2:$A$25,0))</f>
        <v>Weekday</v>
      </c>
      <c r="AF37" t="str">
        <f>INDEX('Category Mapping'!$C$2:$C$25,MATCH('Source Data'!A37,'Category Mapping'!$A$2:$A$25,0))</f>
        <v>Residential</v>
      </c>
      <c r="AG37" t="str">
        <f>INDEX('Category Mapping'!$D$2:$D$25,MATCH('Source Data'!A37,'Category Mapping'!$A$2:$A$25,0))</f>
        <v>Heating</v>
      </c>
    </row>
    <row r="38" spans="1:33">
      <c r="A38" s="65" t="s">
        <v>57</v>
      </c>
      <c r="B38" s="66">
        <v>2019</v>
      </c>
      <c r="C38" s="66">
        <v>19</v>
      </c>
      <c r="D38" s="66" t="s">
        <v>267</v>
      </c>
      <c r="E38" s="66">
        <v>12</v>
      </c>
      <c r="F38" s="66">
        <v>17500000</v>
      </c>
      <c r="G38" s="66">
        <v>17800000</v>
      </c>
      <c r="H38" s="66">
        <v>17900000</v>
      </c>
      <c r="I38" s="66">
        <v>17800000</v>
      </c>
      <c r="J38" s="66">
        <v>17500000</v>
      </c>
      <c r="K38" s="66">
        <v>21500000</v>
      </c>
      <c r="L38" s="66">
        <v>22700000</v>
      </c>
      <c r="M38" s="66">
        <v>22200000</v>
      </c>
      <c r="N38" s="66">
        <v>21200000</v>
      </c>
      <c r="O38" s="66">
        <v>15600000</v>
      </c>
      <c r="P38" s="66">
        <v>14900000</v>
      </c>
      <c r="Q38" s="66">
        <v>14800000</v>
      </c>
      <c r="R38" s="66">
        <v>14700000</v>
      </c>
      <c r="S38" s="66">
        <v>14500000</v>
      </c>
      <c r="T38" s="66">
        <v>14500000</v>
      </c>
      <c r="U38" s="66">
        <v>15200000</v>
      </c>
      <c r="V38" s="66">
        <v>16200000</v>
      </c>
      <c r="W38" s="66">
        <v>17400000</v>
      </c>
      <c r="X38" s="66">
        <v>18900000</v>
      </c>
      <c r="Y38" s="66">
        <v>20400000</v>
      </c>
      <c r="Z38" s="66">
        <v>21300000</v>
      </c>
      <c r="AA38" s="66">
        <v>20200000</v>
      </c>
      <c r="AB38" s="66">
        <v>17400000</v>
      </c>
      <c r="AC38" s="67">
        <v>17000000</v>
      </c>
      <c r="AD38" t="str">
        <f>INDEX('Category Mapping'!$G$34:$G$45,MATCH(E38,'Category Mapping'!$A$34:$A$45,0),1)</f>
        <v>Winter</v>
      </c>
      <c r="AE38" t="str">
        <f>INDEX('Category Mapping'!$B$2:$B$25,MATCH('Source Data'!A38,'Category Mapping'!$A$2:$A$25,0))</f>
        <v>Weekday</v>
      </c>
      <c r="AF38" t="str">
        <f>INDEX('Category Mapping'!$C$2:$C$25,MATCH('Source Data'!A38,'Category Mapping'!$A$2:$A$25,0))</f>
        <v>Residential</v>
      </c>
      <c r="AG38" t="str">
        <f>INDEX('Category Mapping'!$D$2:$D$25,MATCH('Source Data'!A38,'Category Mapping'!$A$2:$A$25,0))</f>
        <v>Heating</v>
      </c>
    </row>
    <row r="39" spans="1:33">
      <c r="A39" s="62" t="s">
        <v>58</v>
      </c>
      <c r="B39" s="63">
        <v>2019</v>
      </c>
      <c r="C39" s="63">
        <v>19</v>
      </c>
      <c r="D39" s="63" t="s">
        <v>267</v>
      </c>
      <c r="E39" s="63">
        <v>1</v>
      </c>
      <c r="F39" s="63">
        <v>11500000</v>
      </c>
      <c r="G39" s="63">
        <v>11700000</v>
      </c>
      <c r="H39" s="63">
        <v>11700000</v>
      </c>
      <c r="I39" s="63">
        <v>11700000</v>
      </c>
      <c r="J39" s="63">
        <v>11500000</v>
      </c>
      <c r="K39" s="63">
        <v>11900000</v>
      </c>
      <c r="L39" s="63">
        <v>12500000</v>
      </c>
      <c r="M39" s="63">
        <v>13300000</v>
      </c>
      <c r="N39" s="63">
        <v>13600000</v>
      </c>
      <c r="O39" s="63">
        <v>13300000</v>
      </c>
      <c r="P39" s="63">
        <v>12800000</v>
      </c>
      <c r="Q39" s="63">
        <v>10900000</v>
      </c>
      <c r="R39" s="63">
        <v>10700000</v>
      </c>
      <c r="S39" s="63">
        <v>10500000</v>
      </c>
      <c r="T39" s="63">
        <v>10400000</v>
      </c>
      <c r="U39" s="63">
        <v>10500000</v>
      </c>
      <c r="V39" s="63">
        <v>10800000</v>
      </c>
      <c r="W39" s="63">
        <v>11400000</v>
      </c>
      <c r="X39" s="63">
        <v>12100000</v>
      </c>
      <c r="Y39" s="63">
        <v>12800000</v>
      </c>
      <c r="Z39" s="63">
        <v>13300000</v>
      </c>
      <c r="AA39" s="63">
        <v>12800000</v>
      </c>
      <c r="AB39" s="63">
        <v>11600000</v>
      </c>
      <c r="AC39" s="64">
        <v>11100000</v>
      </c>
      <c r="AD39" t="str">
        <f>INDEX('Category Mapping'!$G$34:$G$45,MATCH(E39,'Category Mapping'!$A$34:$A$45,0),1)</f>
        <v>Winter</v>
      </c>
      <c r="AE39" t="str">
        <f>INDEX('Category Mapping'!$B$2:$B$25,MATCH('Source Data'!A39,'Category Mapping'!$A$2:$A$25,0))</f>
        <v>Weekend</v>
      </c>
      <c r="AF39" t="str">
        <f>INDEX('Category Mapping'!$C$2:$C$25,MATCH('Source Data'!A39,'Category Mapping'!$A$2:$A$25,0))</f>
        <v>Residential</v>
      </c>
      <c r="AG39" t="str">
        <f>INDEX('Category Mapping'!$D$2:$D$25,MATCH('Source Data'!A39,'Category Mapping'!$A$2:$A$25,0))</f>
        <v>Heating</v>
      </c>
    </row>
    <row r="40" spans="1:33">
      <c r="A40" s="65" t="s">
        <v>58</v>
      </c>
      <c r="B40" s="66">
        <v>2019</v>
      </c>
      <c r="C40" s="66">
        <v>19</v>
      </c>
      <c r="D40" s="66" t="s">
        <v>267</v>
      </c>
      <c r="E40" s="66">
        <v>2</v>
      </c>
      <c r="F40" s="66">
        <v>9218859</v>
      </c>
      <c r="G40" s="66">
        <v>9403205</v>
      </c>
      <c r="H40" s="66">
        <v>9465939</v>
      </c>
      <c r="I40" s="66">
        <v>9403205</v>
      </c>
      <c r="J40" s="66">
        <v>9218859</v>
      </c>
      <c r="K40" s="66">
        <v>9685058</v>
      </c>
      <c r="L40" s="66">
        <v>10200000</v>
      </c>
      <c r="M40" s="66">
        <v>10900000</v>
      </c>
      <c r="N40" s="66">
        <v>11200000</v>
      </c>
      <c r="O40" s="66">
        <v>10900000</v>
      </c>
      <c r="P40" s="66">
        <v>10500000</v>
      </c>
      <c r="Q40" s="66">
        <v>8566602</v>
      </c>
      <c r="R40" s="66">
        <v>8420815</v>
      </c>
      <c r="S40" s="66">
        <v>8230841</v>
      </c>
      <c r="T40" s="66">
        <v>8121941</v>
      </c>
      <c r="U40" s="66">
        <v>8195570</v>
      </c>
      <c r="V40" s="66">
        <v>8498767</v>
      </c>
      <c r="W40" s="66">
        <v>9013986</v>
      </c>
      <c r="X40" s="66">
        <v>9660495</v>
      </c>
      <c r="Y40" s="66">
        <v>10300000</v>
      </c>
      <c r="Z40" s="66">
        <v>10800000</v>
      </c>
      <c r="AA40" s="66">
        <v>10400000</v>
      </c>
      <c r="AB40" s="66">
        <v>9301245</v>
      </c>
      <c r="AC40" s="67">
        <v>8925870</v>
      </c>
      <c r="AD40" t="str">
        <f>INDEX('Category Mapping'!$G$34:$G$45,MATCH(E40,'Category Mapping'!$A$34:$A$45,0),1)</f>
        <v>Winter</v>
      </c>
      <c r="AE40" t="str">
        <f>INDEX('Category Mapping'!$B$2:$B$25,MATCH('Source Data'!A40,'Category Mapping'!$A$2:$A$25,0))</f>
        <v>Weekend</v>
      </c>
      <c r="AF40" t="str">
        <f>INDEX('Category Mapping'!$C$2:$C$25,MATCH('Source Data'!A40,'Category Mapping'!$A$2:$A$25,0))</f>
        <v>Residential</v>
      </c>
      <c r="AG40" t="str">
        <f>INDEX('Category Mapping'!$D$2:$D$25,MATCH('Source Data'!A40,'Category Mapping'!$A$2:$A$25,0))</f>
        <v>Heating</v>
      </c>
    </row>
    <row r="41" spans="1:33">
      <c r="A41" s="62" t="s">
        <v>58</v>
      </c>
      <c r="B41" s="63">
        <v>2019</v>
      </c>
      <c r="C41" s="63">
        <v>19</v>
      </c>
      <c r="D41" s="63" t="s">
        <v>267</v>
      </c>
      <c r="E41" s="63">
        <v>3</v>
      </c>
      <c r="F41" s="63">
        <v>7165946</v>
      </c>
      <c r="G41" s="63">
        <v>7341709</v>
      </c>
      <c r="H41" s="63">
        <v>7401971</v>
      </c>
      <c r="I41" s="63">
        <v>7341709</v>
      </c>
      <c r="J41" s="63">
        <v>7165946</v>
      </c>
      <c r="K41" s="63">
        <v>7760723</v>
      </c>
      <c r="L41" s="63">
        <v>8249120</v>
      </c>
      <c r="M41" s="63">
        <v>8920415</v>
      </c>
      <c r="N41" s="63">
        <v>9167345</v>
      </c>
      <c r="O41" s="63">
        <v>8886105</v>
      </c>
      <c r="P41" s="63">
        <v>8522854</v>
      </c>
      <c r="Q41" s="63">
        <v>6546186</v>
      </c>
      <c r="R41" s="63">
        <v>6648215</v>
      </c>
      <c r="S41" s="63">
        <v>6642837</v>
      </c>
      <c r="T41" s="63">
        <v>6598737</v>
      </c>
      <c r="U41" s="63">
        <v>6609144</v>
      </c>
      <c r="V41" s="63">
        <v>6722679</v>
      </c>
      <c r="W41" s="63">
        <v>6973553</v>
      </c>
      <c r="X41" s="63">
        <v>7590836</v>
      </c>
      <c r="Y41" s="63">
        <v>8239843</v>
      </c>
      <c r="Z41" s="63">
        <v>8668349</v>
      </c>
      <c r="AA41" s="63">
        <v>8269849</v>
      </c>
      <c r="AB41" s="63">
        <v>7245316</v>
      </c>
      <c r="AC41" s="64">
        <v>6886401</v>
      </c>
      <c r="AD41" t="str">
        <f>INDEX('Category Mapping'!$G$34:$G$45,MATCH(E41,'Category Mapping'!$A$34:$A$45,0),1)</f>
        <v>Spring</v>
      </c>
      <c r="AE41" t="str">
        <f>INDEX('Category Mapping'!$B$2:$B$25,MATCH('Source Data'!A41,'Category Mapping'!$A$2:$A$25,0))</f>
        <v>Weekend</v>
      </c>
      <c r="AF41" t="str">
        <f>INDEX('Category Mapping'!$C$2:$C$25,MATCH('Source Data'!A41,'Category Mapping'!$A$2:$A$25,0))</f>
        <v>Residential</v>
      </c>
      <c r="AG41" t="str">
        <f>INDEX('Category Mapping'!$D$2:$D$25,MATCH('Source Data'!A41,'Category Mapping'!$A$2:$A$25,0))</f>
        <v>Heating</v>
      </c>
    </row>
    <row r="42" spans="1:33">
      <c r="A42" s="65" t="s">
        <v>58</v>
      </c>
      <c r="B42" s="66">
        <v>2019</v>
      </c>
      <c r="C42" s="66">
        <v>19</v>
      </c>
      <c r="D42" s="66" t="s">
        <v>267</v>
      </c>
      <c r="E42" s="66">
        <v>4</v>
      </c>
      <c r="F42" s="66">
        <v>2996652</v>
      </c>
      <c r="G42" s="66">
        <v>3105374</v>
      </c>
      <c r="H42" s="66">
        <v>3142402</v>
      </c>
      <c r="I42" s="66">
        <v>3105374</v>
      </c>
      <c r="J42" s="66">
        <v>2996652</v>
      </c>
      <c r="K42" s="66">
        <v>3449882</v>
      </c>
      <c r="L42" s="66">
        <v>3870788</v>
      </c>
      <c r="M42" s="66">
        <v>4492762</v>
      </c>
      <c r="N42" s="66">
        <v>4881727</v>
      </c>
      <c r="O42" s="66">
        <v>4959783</v>
      </c>
      <c r="P42" s="66">
        <v>4973118</v>
      </c>
      <c r="Q42" s="66">
        <v>3828319</v>
      </c>
      <c r="R42" s="66">
        <v>3911243</v>
      </c>
      <c r="S42" s="66">
        <v>3908079</v>
      </c>
      <c r="T42" s="66">
        <v>3882134</v>
      </c>
      <c r="U42" s="66">
        <v>3888257</v>
      </c>
      <c r="V42" s="66">
        <v>3955051</v>
      </c>
      <c r="W42" s="66">
        <v>4079746</v>
      </c>
      <c r="X42" s="66">
        <v>4228393</v>
      </c>
      <c r="Y42" s="66">
        <v>4360468</v>
      </c>
      <c r="Z42" s="66">
        <v>4344700</v>
      </c>
      <c r="AA42" s="66">
        <v>3842194</v>
      </c>
      <c r="AB42" s="66">
        <v>3024241</v>
      </c>
      <c r="AC42" s="67">
        <v>2823919</v>
      </c>
      <c r="AD42" t="str">
        <f>INDEX('Category Mapping'!$G$34:$G$45,MATCH(E42,'Category Mapping'!$A$34:$A$45,0),1)</f>
        <v>Spring</v>
      </c>
      <c r="AE42" t="str">
        <f>INDEX('Category Mapping'!$B$2:$B$25,MATCH('Source Data'!A42,'Category Mapping'!$A$2:$A$25,0))</f>
        <v>Weekend</v>
      </c>
      <c r="AF42" t="str">
        <f>INDEX('Category Mapping'!$C$2:$C$25,MATCH('Source Data'!A42,'Category Mapping'!$A$2:$A$25,0))</f>
        <v>Residential</v>
      </c>
      <c r="AG42" t="str">
        <f>INDEX('Category Mapping'!$D$2:$D$25,MATCH('Source Data'!A42,'Category Mapping'!$A$2:$A$25,0))</f>
        <v>Heating</v>
      </c>
    </row>
    <row r="43" spans="1:33">
      <c r="A43" s="62" t="s">
        <v>58</v>
      </c>
      <c r="B43" s="63">
        <v>2019</v>
      </c>
      <c r="C43" s="63">
        <v>19</v>
      </c>
      <c r="D43" s="63" t="s">
        <v>267</v>
      </c>
      <c r="E43" s="63">
        <v>5</v>
      </c>
      <c r="F43" s="63">
        <v>783376</v>
      </c>
      <c r="G43" s="63">
        <v>783376</v>
      </c>
      <c r="H43" s="63">
        <v>783376</v>
      </c>
      <c r="I43" s="63">
        <v>783376</v>
      </c>
      <c r="J43" s="63">
        <v>783376</v>
      </c>
      <c r="K43" s="63">
        <v>1035251</v>
      </c>
      <c r="L43" s="63">
        <v>1182611</v>
      </c>
      <c r="M43" s="63">
        <v>1372637</v>
      </c>
      <c r="N43" s="63">
        <v>1491475</v>
      </c>
      <c r="O43" s="63">
        <v>1515322</v>
      </c>
      <c r="P43" s="63">
        <v>1519397</v>
      </c>
      <c r="Q43" s="63">
        <v>1169635</v>
      </c>
      <c r="R43" s="63">
        <v>1194971</v>
      </c>
      <c r="S43" s="63">
        <v>1194004</v>
      </c>
      <c r="T43" s="63">
        <v>1186077</v>
      </c>
      <c r="U43" s="63">
        <v>1187948</v>
      </c>
      <c r="V43" s="63">
        <v>1208355</v>
      </c>
      <c r="W43" s="63">
        <v>1246452</v>
      </c>
      <c r="X43" s="63">
        <v>1291867</v>
      </c>
      <c r="Y43" s="63">
        <v>1332219</v>
      </c>
      <c r="Z43" s="63">
        <v>1327401</v>
      </c>
      <c r="AA43" s="63">
        <v>1173875</v>
      </c>
      <c r="AB43" s="63">
        <v>913419</v>
      </c>
      <c r="AC43" s="64">
        <v>783376</v>
      </c>
      <c r="AD43" t="str">
        <f>INDEX('Category Mapping'!$G$34:$G$45,MATCH(E43,'Category Mapping'!$A$34:$A$45,0),1)</f>
        <v>Spring</v>
      </c>
      <c r="AE43" t="str">
        <f>INDEX('Category Mapping'!$B$2:$B$25,MATCH('Source Data'!A43,'Category Mapping'!$A$2:$A$25,0))</f>
        <v>Weekend</v>
      </c>
      <c r="AF43" t="str">
        <f>INDEX('Category Mapping'!$C$2:$C$25,MATCH('Source Data'!A43,'Category Mapping'!$A$2:$A$25,0))</f>
        <v>Residential</v>
      </c>
      <c r="AG43" t="str">
        <f>INDEX('Category Mapping'!$D$2:$D$25,MATCH('Source Data'!A43,'Category Mapping'!$A$2:$A$25,0))</f>
        <v>Heating</v>
      </c>
    </row>
    <row r="44" spans="1:33">
      <c r="A44" s="65" t="s">
        <v>58</v>
      </c>
      <c r="B44" s="66">
        <v>2019</v>
      </c>
      <c r="C44" s="66">
        <v>19</v>
      </c>
      <c r="D44" s="66" t="s">
        <v>267</v>
      </c>
      <c r="E44" s="66">
        <v>6</v>
      </c>
      <c r="F44" s="66">
        <v>134838</v>
      </c>
      <c r="G44" s="66">
        <v>134838</v>
      </c>
      <c r="H44" s="66">
        <v>134838</v>
      </c>
      <c r="I44" s="66">
        <v>134838</v>
      </c>
      <c r="J44" s="66">
        <v>134838</v>
      </c>
      <c r="K44" s="66">
        <v>178191</v>
      </c>
      <c r="L44" s="66">
        <v>203556</v>
      </c>
      <c r="M44" s="66">
        <v>236264</v>
      </c>
      <c r="N44" s="66">
        <v>256718</v>
      </c>
      <c r="O44" s="66">
        <v>260823</v>
      </c>
      <c r="P44" s="66">
        <v>261524</v>
      </c>
      <c r="Q44" s="66">
        <v>201322</v>
      </c>
      <c r="R44" s="66">
        <v>205683</v>
      </c>
      <c r="S44" s="66">
        <v>205517</v>
      </c>
      <c r="T44" s="66">
        <v>204152</v>
      </c>
      <c r="U44" s="66">
        <v>204474</v>
      </c>
      <c r="V44" s="66">
        <v>207987</v>
      </c>
      <c r="W44" s="66">
        <v>214544</v>
      </c>
      <c r="X44" s="66">
        <v>222361</v>
      </c>
      <c r="Y44" s="66">
        <v>229307</v>
      </c>
      <c r="Z44" s="66">
        <v>228478</v>
      </c>
      <c r="AA44" s="66">
        <v>202052</v>
      </c>
      <c r="AB44" s="66">
        <v>157221</v>
      </c>
      <c r="AC44" s="67">
        <v>134838</v>
      </c>
      <c r="AD44" t="str">
        <f>INDEX('Category Mapping'!$G$34:$G$45,MATCH(E44,'Category Mapping'!$A$34:$A$45,0),1)</f>
        <v>Summer</v>
      </c>
      <c r="AE44" t="str">
        <f>INDEX('Category Mapping'!$B$2:$B$25,MATCH('Source Data'!A44,'Category Mapping'!$A$2:$A$25,0))</f>
        <v>Weekend</v>
      </c>
      <c r="AF44" t="str">
        <f>INDEX('Category Mapping'!$C$2:$C$25,MATCH('Source Data'!A44,'Category Mapping'!$A$2:$A$25,0))</f>
        <v>Residential</v>
      </c>
      <c r="AG44" t="str">
        <f>INDEX('Category Mapping'!$D$2:$D$25,MATCH('Source Data'!A44,'Category Mapping'!$A$2:$A$25,0))</f>
        <v>Heating</v>
      </c>
    </row>
    <row r="45" spans="1:33">
      <c r="A45" s="62" t="s">
        <v>58</v>
      </c>
      <c r="B45" s="63">
        <v>2019</v>
      </c>
      <c r="C45" s="63">
        <v>19</v>
      </c>
      <c r="D45" s="63" t="s">
        <v>267</v>
      </c>
      <c r="E45" s="63">
        <v>7</v>
      </c>
      <c r="F45" s="63">
        <v>26531</v>
      </c>
      <c r="G45" s="63">
        <v>26531</v>
      </c>
      <c r="H45" s="63">
        <v>26531</v>
      </c>
      <c r="I45" s="63">
        <v>26531</v>
      </c>
      <c r="J45" s="63">
        <v>26531</v>
      </c>
      <c r="K45" s="63">
        <v>35061</v>
      </c>
      <c r="L45" s="63">
        <v>40051</v>
      </c>
      <c r="M45" s="63">
        <v>46487</v>
      </c>
      <c r="N45" s="63">
        <v>50512</v>
      </c>
      <c r="O45" s="63">
        <v>51319</v>
      </c>
      <c r="P45" s="63">
        <v>51457</v>
      </c>
      <c r="Q45" s="63">
        <v>39612</v>
      </c>
      <c r="R45" s="63">
        <v>40470</v>
      </c>
      <c r="S45" s="63">
        <v>40437</v>
      </c>
      <c r="T45" s="63">
        <v>40169</v>
      </c>
      <c r="U45" s="63">
        <v>40232</v>
      </c>
      <c r="V45" s="63">
        <v>40923</v>
      </c>
      <c r="W45" s="63">
        <v>42213</v>
      </c>
      <c r="X45" s="63">
        <v>43752</v>
      </c>
      <c r="Y45" s="63">
        <v>45118</v>
      </c>
      <c r="Z45" s="63">
        <v>44955</v>
      </c>
      <c r="AA45" s="63">
        <v>39756</v>
      </c>
      <c r="AB45" s="63">
        <v>30935</v>
      </c>
      <c r="AC45" s="64">
        <v>26531</v>
      </c>
      <c r="AD45" t="str">
        <f>INDEX('Category Mapping'!$G$34:$G$45,MATCH(E45,'Category Mapping'!$A$34:$A$45,0),1)</f>
        <v>Summer</v>
      </c>
      <c r="AE45" t="str">
        <f>INDEX('Category Mapping'!$B$2:$B$25,MATCH('Source Data'!A45,'Category Mapping'!$A$2:$A$25,0))</f>
        <v>Weekend</v>
      </c>
      <c r="AF45" t="str">
        <f>INDEX('Category Mapping'!$C$2:$C$25,MATCH('Source Data'!A45,'Category Mapping'!$A$2:$A$25,0))</f>
        <v>Residential</v>
      </c>
      <c r="AG45" t="str">
        <f>INDEX('Category Mapping'!$D$2:$D$25,MATCH('Source Data'!A45,'Category Mapping'!$A$2:$A$25,0))</f>
        <v>Heating</v>
      </c>
    </row>
    <row r="46" spans="1:33">
      <c r="A46" s="65" t="s">
        <v>58</v>
      </c>
      <c r="B46" s="66">
        <v>2019</v>
      </c>
      <c r="C46" s="66">
        <v>19</v>
      </c>
      <c r="D46" s="66" t="s">
        <v>267</v>
      </c>
      <c r="E46" s="66">
        <v>8</v>
      </c>
      <c r="F46" s="66">
        <v>27769</v>
      </c>
      <c r="G46" s="66">
        <v>27769</v>
      </c>
      <c r="H46" s="66">
        <v>27769</v>
      </c>
      <c r="I46" s="66">
        <v>27769</v>
      </c>
      <c r="J46" s="66">
        <v>27769</v>
      </c>
      <c r="K46" s="66">
        <v>36698</v>
      </c>
      <c r="L46" s="66">
        <v>41921</v>
      </c>
      <c r="M46" s="66">
        <v>48657</v>
      </c>
      <c r="N46" s="66">
        <v>52870</v>
      </c>
      <c r="O46" s="66">
        <v>53715</v>
      </c>
      <c r="P46" s="66">
        <v>53860</v>
      </c>
      <c r="Q46" s="66">
        <v>41461</v>
      </c>
      <c r="R46" s="66">
        <v>42359</v>
      </c>
      <c r="S46" s="66">
        <v>42325</v>
      </c>
      <c r="T46" s="66">
        <v>42044</v>
      </c>
      <c r="U46" s="66">
        <v>42110</v>
      </c>
      <c r="V46" s="66">
        <v>42834</v>
      </c>
      <c r="W46" s="66">
        <v>44184</v>
      </c>
      <c r="X46" s="66">
        <v>45794</v>
      </c>
      <c r="Y46" s="66">
        <v>47225</v>
      </c>
      <c r="Z46" s="66">
        <v>47054</v>
      </c>
      <c r="AA46" s="66">
        <v>41612</v>
      </c>
      <c r="AB46" s="66">
        <v>32379</v>
      </c>
      <c r="AC46" s="67">
        <v>27769</v>
      </c>
      <c r="AD46" t="str">
        <f>INDEX('Category Mapping'!$G$34:$G$45,MATCH(E46,'Category Mapping'!$A$34:$A$45,0),1)</f>
        <v>Summer</v>
      </c>
      <c r="AE46" t="str">
        <f>INDEX('Category Mapping'!$B$2:$B$25,MATCH('Source Data'!A46,'Category Mapping'!$A$2:$A$25,0))</f>
        <v>Weekend</v>
      </c>
      <c r="AF46" t="str">
        <f>INDEX('Category Mapping'!$C$2:$C$25,MATCH('Source Data'!A46,'Category Mapping'!$A$2:$A$25,0))</f>
        <v>Residential</v>
      </c>
      <c r="AG46" t="str">
        <f>INDEX('Category Mapping'!$D$2:$D$25,MATCH('Source Data'!A46,'Category Mapping'!$A$2:$A$25,0))</f>
        <v>Heating</v>
      </c>
    </row>
    <row r="47" spans="1:33">
      <c r="A47" s="62" t="s">
        <v>58</v>
      </c>
      <c r="B47" s="63">
        <v>2019</v>
      </c>
      <c r="C47" s="63">
        <v>19</v>
      </c>
      <c r="D47" s="63" t="s">
        <v>267</v>
      </c>
      <c r="E47" s="63">
        <v>9</v>
      </c>
      <c r="F47" s="63">
        <v>275130</v>
      </c>
      <c r="G47" s="63">
        <v>275130</v>
      </c>
      <c r="H47" s="63">
        <v>275130</v>
      </c>
      <c r="I47" s="63">
        <v>275130</v>
      </c>
      <c r="J47" s="63">
        <v>275130</v>
      </c>
      <c r="K47" s="63">
        <v>363591</v>
      </c>
      <c r="L47" s="63">
        <v>415345</v>
      </c>
      <c r="M47" s="63">
        <v>482085</v>
      </c>
      <c r="N47" s="63">
        <v>523822</v>
      </c>
      <c r="O47" s="63">
        <v>532197</v>
      </c>
      <c r="P47" s="63">
        <v>533628</v>
      </c>
      <c r="Q47" s="63">
        <v>410788</v>
      </c>
      <c r="R47" s="63">
        <v>419686</v>
      </c>
      <c r="S47" s="63">
        <v>419347</v>
      </c>
      <c r="T47" s="63">
        <v>416563</v>
      </c>
      <c r="U47" s="63">
        <v>417220</v>
      </c>
      <c r="V47" s="63">
        <v>424387</v>
      </c>
      <c r="W47" s="63">
        <v>437767</v>
      </c>
      <c r="X47" s="63">
        <v>453717</v>
      </c>
      <c r="Y47" s="63">
        <v>467889</v>
      </c>
      <c r="Z47" s="63">
        <v>466197</v>
      </c>
      <c r="AA47" s="63">
        <v>412277</v>
      </c>
      <c r="AB47" s="63">
        <v>320802</v>
      </c>
      <c r="AC47" s="64">
        <v>275130</v>
      </c>
      <c r="AD47" t="str">
        <f>INDEX('Category Mapping'!$G$34:$G$45,MATCH(E47,'Category Mapping'!$A$34:$A$45,0),1)</f>
        <v>Fall</v>
      </c>
      <c r="AE47" t="str">
        <f>INDEX('Category Mapping'!$B$2:$B$25,MATCH('Source Data'!A47,'Category Mapping'!$A$2:$A$25,0))</f>
        <v>Weekend</v>
      </c>
      <c r="AF47" t="str">
        <f>INDEX('Category Mapping'!$C$2:$C$25,MATCH('Source Data'!A47,'Category Mapping'!$A$2:$A$25,0))</f>
        <v>Residential</v>
      </c>
      <c r="AG47" t="str">
        <f>INDEX('Category Mapping'!$D$2:$D$25,MATCH('Source Data'!A47,'Category Mapping'!$A$2:$A$25,0))</f>
        <v>Heating</v>
      </c>
    </row>
    <row r="48" spans="1:33">
      <c r="A48" s="65" t="s">
        <v>58</v>
      </c>
      <c r="B48" s="66">
        <v>2019</v>
      </c>
      <c r="C48" s="66">
        <v>19</v>
      </c>
      <c r="D48" s="66" t="s">
        <v>267</v>
      </c>
      <c r="E48" s="66">
        <v>10</v>
      </c>
      <c r="F48" s="66">
        <v>1927719</v>
      </c>
      <c r="G48" s="66">
        <v>1927719</v>
      </c>
      <c r="H48" s="66">
        <v>1943514</v>
      </c>
      <c r="I48" s="66">
        <v>1927719</v>
      </c>
      <c r="J48" s="66">
        <v>1927719</v>
      </c>
      <c r="K48" s="66">
        <v>2547530</v>
      </c>
      <c r="L48" s="66">
        <v>2910151</v>
      </c>
      <c r="M48" s="66">
        <v>3377765</v>
      </c>
      <c r="N48" s="66">
        <v>3670199</v>
      </c>
      <c r="O48" s="66">
        <v>3728883</v>
      </c>
      <c r="P48" s="66">
        <v>3738908</v>
      </c>
      <c r="Q48" s="66">
        <v>2878221</v>
      </c>
      <c r="R48" s="66">
        <v>2940566</v>
      </c>
      <c r="S48" s="66">
        <v>2938187</v>
      </c>
      <c r="T48" s="66">
        <v>2918681</v>
      </c>
      <c r="U48" s="66">
        <v>2923284</v>
      </c>
      <c r="V48" s="66">
        <v>2973502</v>
      </c>
      <c r="W48" s="66">
        <v>3067250</v>
      </c>
      <c r="X48" s="66">
        <v>3179007</v>
      </c>
      <c r="Y48" s="66">
        <v>3278304</v>
      </c>
      <c r="Z48" s="66">
        <v>3266449</v>
      </c>
      <c r="AA48" s="66">
        <v>2888653</v>
      </c>
      <c r="AB48" s="66">
        <v>2247729</v>
      </c>
      <c r="AC48" s="67">
        <v>1927719</v>
      </c>
      <c r="AD48" t="str">
        <f>INDEX('Category Mapping'!$G$34:$G$45,MATCH(E48,'Category Mapping'!$A$34:$A$45,0),1)</f>
        <v>Fall</v>
      </c>
      <c r="AE48" t="str">
        <f>INDEX('Category Mapping'!$B$2:$B$25,MATCH('Source Data'!A48,'Category Mapping'!$A$2:$A$25,0))</f>
        <v>Weekend</v>
      </c>
      <c r="AF48" t="str">
        <f>INDEX('Category Mapping'!$C$2:$C$25,MATCH('Source Data'!A48,'Category Mapping'!$A$2:$A$25,0))</f>
        <v>Residential</v>
      </c>
      <c r="AG48" t="str">
        <f>INDEX('Category Mapping'!$D$2:$D$25,MATCH('Source Data'!A48,'Category Mapping'!$A$2:$A$25,0))</f>
        <v>Heating</v>
      </c>
    </row>
    <row r="49" spans="1:33">
      <c r="A49" s="62" t="s">
        <v>58</v>
      </c>
      <c r="B49" s="63">
        <v>2019</v>
      </c>
      <c r="C49" s="63">
        <v>19</v>
      </c>
      <c r="D49" s="63" t="s">
        <v>267</v>
      </c>
      <c r="E49" s="63">
        <v>11</v>
      </c>
      <c r="F49" s="63">
        <v>5753227</v>
      </c>
      <c r="G49" s="63">
        <v>5903270</v>
      </c>
      <c r="H49" s="63">
        <v>5954427</v>
      </c>
      <c r="I49" s="63">
        <v>5903270</v>
      </c>
      <c r="J49" s="63">
        <v>5753227</v>
      </c>
      <c r="K49" s="63">
        <v>6293809</v>
      </c>
      <c r="L49" s="63">
        <v>6710736</v>
      </c>
      <c r="M49" s="63">
        <v>7283799</v>
      </c>
      <c r="N49" s="63">
        <v>7494595</v>
      </c>
      <c r="O49" s="63">
        <v>7254250</v>
      </c>
      <c r="P49" s="63">
        <v>7216180</v>
      </c>
      <c r="Q49" s="63">
        <v>5555034</v>
      </c>
      <c r="R49" s="63">
        <v>5675360</v>
      </c>
      <c r="S49" s="63">
        <v>5670770</v>
      </c>
      <c r="T49" s="63">
        <v>5633123</v>
      </c>
      <c r="U49" s="63">
        <v>5642007</v>
      </c>
      <c r="V49" s="63">
        <v>5738928</v>
      </c>
      <c r="W49" s="63">
        <v>5919864</v>
      </c>
      <c r="X49" s="63">
        <v>6135557</v>
      </c>
      <c r="Y49" s="63">
        <v>6669404</v>
      </c>
      <c r="Z49" s="63">
        <v>7035493</v>
      </c>
      <c r="AA49" s="63">
        <v>6695306</v>
      </c>
      <c r="AB49" s="63">
        <v>5820696</v>
      </c>
      <c r="AC49" s="64">
        <v>5514302</v>
      </c>
      <c r="AD49" t="str">
        <f>INDEX('Category Mapping'!$G$34:$G$45,MATCH(E49,'Category Mapping'!$A$34:$A$45,0),1)</f>
        <v>Winter</v>
      </c>
      <c r="AE49" t="str">
        <f>INDEX('Category Mapping'!$B$2:$B$25,MATCH('Source Data'!A49,'Category Mapping'!$A$2:$A$25,0))</f>
        <v>Weekend</v>
      </c>
      <c r="AF49" t="str">
        <f>INDEX('Category Mapping'!$C$2:$C$25,MATCH('Source Data'!A49,'Category Mapping'!$A$2:$A$25,0))</f>
        <v>Residential</v>
      </c>
      <c r="AG49" t="str">
        <f>INDEX('Category Mapping'!$D$2:$D$25,MATCH('Source Data'!A49,'Category Mapping'!$A$2:$A$25,0))</f>
        <v>Heating</v>
      </c>
    </row>
    <row r="50" spans="1:33">
      <c r="A50" s="65" t="s">
        <v>58</v>
      </c>
      <c r="B50" s="66">
        <v>2019</v>
      </c>
      <c r="C50" s="66">
        <v>19</v>
      </c>
      <c r="D50" s="66" t="s">
        <v>267</v>
      </c>
      <c r="E50" s="66">
        <v>12</v>
      </c>
      <c r="F50" s="66">
        <v>9631397</v>
      </c>
      <c r="G50" s="66">
        <v>9803247</v>
      </c>
      <c r="H50" s="66">
        <v>9862094</v>
      </c>
      <c r="I50" s="66">
        <v>9803247</v>
      </c>
      <c r="J50" s="66">
        <v>9631397</v>
      </c>
      <c r="K50" s="66">
        <v>10100000</v>
      </c>
      <c r="L50" s="66">
        <v>10700000</v>
      </c>
      <c r="M50" s="66">
        <v>11400000</v>
      </c>
      <c r="N50" s="66">
        <v>11800000</v>
      </c>
      <c r="O50" s="66">
        <v>11500000</v>
      </c>
      <c r="P50" s="66">
        <v>11100000</v>
      </c>
      <c r="Q50" s="66">
        <v>9242526</v>
      </c>
      <c r="R50" s="66">
        <v>9120867</v>
      </c>
      <c r="S50" s="66">
        <v>8943217</v>
      </c>
      <c r="T50" s="66">
        <v>8837173</v>
      </c>
      <c r="U50" s="66">
        <v>8906883</v>
      </c>
      <c r="V50" s="66">
        <v>9201168</v>
      </c>
      <c r="W50" s="66">
        <v>9703395</v>
      </c>
      <c r="X50" s="66">
        <v>10300000</v>
      </c>
      <c r="Y50" s="66">
        <v>11000000</v>
      </c>
      <c r="Z50" s="66">
        <v>11400000</v>
      </c>
      <c r="AA50" s="66">
        <v>10900000</v>
      </c>
      <c r="AB50" s="66">
        <v>9781972</v>
      </c>
      <c r="AC50" s="67">
        <v>9358097</v>
      </c>
      <c r="AD50" t="str">
        <f>INDEX('Category Mapping'!$G$34:$G$45,MATCH(E50,'Category Mapping'!$A$34:$A$45,0),1)</f>
        <v>Winter</v>
      </c>
      <c r="AE50" t="str">
        <f>INDEX('Category Mapping'!$B$2:$B$25,MATCH('Source Data'!A50,'Category Mapping'!$A$2:$A$25,0))</f>
        <v>Weekend</v>
      </c>
      <c r="AF50" t="str">
        <f>INDEX('Category Mapping'!$C$2:$C$25,MATCH('Source Data'!A50,'Category Mapping'!$A$2:$A$25,0))</f>
        <v>Residential</v>
      </c>
      <c r="AG50" t="str">
        <f>INDEX('Category Mapping'!$D$2:$D$25,MATCH('Source Data'!A50,'Category Mapping'!$A$2:$A$25,0))</f>
        <v>Heating</v>
      </c>
    </row>
    <row r="51" spans="1:33">
      <c r="A51" s="62" t="s">
        <v>59</v>
      </c>
      <c r="B51" s="63">
        <v>2019</v>
      </c>
      <c r="C51" s="63">
        <v>19</v>
      </c>
      <c r="D51" s="63" t="s">
        <v>267</v>
      </c>
      <c r="E51" s="63">
        <v>1</v>
      </c>
      <c r="F51" s="63">
        <v>11700000</v>
      </c>
      <c r="G51" s="63">
        <v>10800000</v>
      </c>
      <c r="H51" s="63">
        <v>10700000</v>
      </c>
      <c r="I51" s="63">
        <v>10900000</v>
      </c>
      <c r="J51" s="63">
        <v>14100000</v>
      </c>
      <c r="K51" s="63">
        <v>24200000</v>
      </c>
      <c r="L51" s="63">
        <v>35300000</v>
      </c>
      <c r="M51" s="63">
        <v>33200000</v>
      </c>
      <c r="N51" s="63">
        <v>10700000</v>
      </c>
      <c r="O51" s="63">
        <v>10300000</v>
      </c>
      <c r="P51" s="63">
        <v>10500000</v>
      </c>
      <c r="Q51" s="63">
        <v>11500000</v>
      </c>
      <c r="R51" s="63">
        <v>12100000</v>
      </c>
      <c r="S51" s="63">
        <v>12300000</v>
      </c>
      <c r="T51" s="63">
        <v>12600000</v>
      </c>
      <c r="U51" s="63">
        <v>13600000</v>
      </c>
      <c r="V51" s="63">
        <v>45100000</v>
      </c>
      <c r="W51" s="63">
        <v>54100000</v>
      </c>
      <c r="X51" s="63">
        <v>59200000</v>
      </c>
      <c r="Y51" s="63">
        <v>63700000</v>
      </c>
      <c r="Z51" s="63">
        <v>64700000</v>
      </c>
      <c r="AA51" s="63">
        <v>53000000</v>
      </c>
      <c r="AB51" s="63">
        <v>31500000</v>
      </c>
      <c r="AC51" s="64">
        <v>16600000</v>
      </c>
      <c r="AD51" t="str">
        <f>INDEX('Category Mapping'!$G$34:$G$45,MATCH(E51,'Category Mapping'!$A$34:$A$45,0),1)</f>
        <v>Winter</v>
      </c>
      <c r="AE51" t="str">
        <f>INDEX('Category Mapping'!$B$2:$B$25,MATCH('Source Data'!A51,'Category Mapping'!$A$2:$A$25,0))</f>
        <v>Weekday</v>
      </c>
      <c r="AF51" t="str">
        <f>INDEX('Category Mapping'!$C$2:$C$25,MATCH('Source Data'!A51,'Category Mapping'!$A$2:$A$25,0))</f>
        <v>Residential</v>
      </c>
      <c r="AG51" t="str">
        <f>INDEX('Category Mapping'!$D$2:$D$25,MATCH('Source Data'!A51,'Category Mapping'!$A$2:$A$25,0))</f>
        <v>Lighting</v>
      </c>
    </row>
    <row r="52" spans="1:33">
      <c r="A52" s="65" t="s">
        <v>59</v>
      </c>
      <c r="B52" s="66">
        <v>2019</v>
      </c>
      <c r="C52" s="66">
        <v>19</v>
      </c>
      <c r="D52" s="66" t="s">
        <v>267</v>
      </c>
      <c r="E52" s="66">
        <v>2</v>
      </c>
      <c r="F52" s="66">
        <v>11400000</v>
      </c>
      <c r="G52" s="66">
        <v>10500000</v>
      </c>
      <c r="H52" s="66">
        <v>10400000</v>
      </c>
      <c r="I52" s="66">
        <v>10600000</v>
      </c>
      <c r="J52" s="66">
        <v>13700000</v>
      </c>
      <c r="K52" s="66">
        <v>23500000</v>
      </c>
      <c r="L52" s="66">
        <v>34300000</v>
      </c>
      <c r="M52" s="66">
        <v>16900000</v>
      </c>
      <c r="N52" s="66">
        <v>10400000</v>
      </c>
      <c r="O52" s="66">
        <v>10000000</v>
      </c>
      <c r="P52" s="66">
        <v>10200000</v>
      </c>
      <c r="Q52" s="66">
        <v>11200000</v>
      </c>
      <c r="R52" s="66">
        <v>11800000</v>
      </c>
      <c r="S52" s="66">
        <v>12000000</v>
      </c>
      <c r="T52" s="66">
        <v>12300000</v>
      </c>
      <c r="U52" s="66">
        <v>13300000</v>
      </c>
      <c r="V52" s="66">
        <v>22900000</v>
      </c>
      <c r="W52" s="66">
        <v>52500000</v>
      </c>
      <c r="X52" s="66">
        <v>57500000</v>
      </c>
      <c r="Y52" s="66">
        <v>61900000</v>
      </c>
      <c r="Z52" s="66">
        <v>62900000</v>
      </c>
      <c r="AA52" s="66">
        <v>51500000</v>
      </c>
      <c r="AB52" s="66">
        <v>30600000</v>
      </c>
      <c r="AC52" s="67">
        <v>16100000</v>
      </c>
      <c r="AD52" t="str">
        <f>INDEX('Category Mapping'!$G$34:$G$45,MATCH(E52,'Category Mapping'!$A$34:$A$45,0),1)</f>
        <v>Winter</v>
      </c>
      <c r="AE52" t="str">
        <f>INDEX('Category Mapping'!$B$2:$B$25,MATCH('Source Data'!A52,'Category Mapping'!$A$2:$A$25,0))</f>
        <v>Weekday</v>
      </c>
      <c r="AF52" t="str">
        <f>INDEX('Category Mapping'!$C$2:$C$25,MATCH('Source Data'!A52,'Category Mapping'!$A$2:$A$25,0))</f>
        <v>Residential</v>
      </c>
      <c r="AG52" t="str">
        <f>INDEX('Category Mapping'!$D$2:$D$25,MATCH('Source Data'!A52,'Category Mapping'!$A$2:$A$25,0))</f>
        <v>Lighting</v>
      </c>
    </row>
    <row r="53" spans="1:33">
      <c r="A53" s="62" t="s">
        <v>59</v>
      </c>
      <c r="B53" s="63">
        <v>2019</v>
      </c>
      <c r="C53" s="63">
        <v>19</v>
      </c>
      <c r="D53" s="63" t="s">
        <v>267</v>
      </c>
      <c r="E53" s="63">
        <v>3</v>
      </c>
      <c r="F53" s="63">
        <v>10500000</v>
      </c>
      <c r="G53" s="63">
        <v>9700166</v>
      </c>
      <c r="H53" s="63">
        <v>9604977</v>
      </c>
      <c r="I53" s="63">
        <v>9819097</v>
      </c>
      <c r="J53" s="63">
        <v>12600000</v>
      </c>
      <c r="K53" s="63">
        <v>21700000</v>
      </c>
      <c r="L53" s="63">
        <v>31200000</v>
      </c>
      <c r="M53" s="63">
        <v>10500000</v>
      </c>
      <c r="N53" s="63">
        <v>9639399</v>
      </c>
      <c r="O53" s="63">
        <v>9272622</v>
      </c>
      <c r="P53" s="63">
        <v>9424134</v>
      </c>
      <c r="Q53" s="63">
        <v>10300000</v>
      </c>
      <c r="R53" s="63">
        <v>10900000</v>
      </c>
      <c r="S53" s="63">
        <v>11000000</v>
      </c>
      <c r="T53" s="63">
        <v>11300000</v>
      </c>
      <c r="U53" s="63">
        <v>12200000</v>
      </c>
      <c r="V53" s="63">
        <v>14200000</v>
      </c>
      <c r="W53" s="63">
        <v>47800000</v>
      </c>
      <c r="X53" s="63">
        <v>53200000</v>
      </c>
      <c r="Y53" s="63">
        <v>57200000</v>
      </c>
      <c r="Z53" s="63">
        <v>58100000</v>
      </c>
      <c r="AA53" s="63">
        <v>47600000</v>
      </c>
      <c r="AB53" s="63">
        <v>28300000</v>
      </c>
      <c r="AC53" s="64">
        <v>14900000</v>
      </c>
      <c r="AD53" t="str">
        <f>INDEX('Category Mapping'!$G$34:$G$45,MATCH(E53,'Category Mapping'!$A$34:$A$45,0),1)</f>
        <v>Spring</v>
      </c>
      <c r="AE53" t="str">
        <f>INDEX('Category Mapping'!$B$2:$B$25,MATCH('Source Data'!A53,'Category Mapping'!$A$2:$A$25,0))</f>
        <v>Weekday</v>
      </c>
      <c r="AF53" t="str">
        <f>INDEX('Category Mapping'!$C$2:$C$25,MATCH('Source Data'!A53,'Category Mapping'!$A$2:$A$25,0))</f>
        <v>Residential</v>
      </c>
      <c r="AG53" t="str">
        <f>INDEX('Category Mapping'!$D$2:$D$25,MATCH('Source Data'!A53,'Category Mapping'!$A$2:$A$25,0))</f>
        <v>Lighting</v>
      </c>
    </row>
    <row r="54" spans="1:33">
      <c r="A54" s="65" t="s">
        <v>59</v>
      </c>
      <c r="B54" s="66">
        <v>2019</v>
      </c>
      <c r="C54" s="66">
        <v>19</v>
      </c>
      <c r="D54" s="66" t="s">
        <v>267</v>
      </c>
      <c r="E54" s="66">
        <v>4</v>
      </c>
      <c r="F54" s="66">
        <v>10400000</v>
      </c>
      <c r="G54" s="66">
        <v>9589808</v>
      </c>
      <c r="H54" s="66">
        <v>9495704</v>
      </c>
      <c r="I54" s="66">
        <v>9707388</v>
      </c>
      <c r="J54" s="66">
        <v>12500000</v>
      </c>
      <c r="K54" s="66">
        <v>21500000</v>
      </c>
      <c r="L54" s="66">
        <v>14900000</v>
      </c>
      <c r="M54" s="66">
        <v>9730725</v>
      </c>
      <c r="N54" s="66">
        <v>9529734</v>
      </c>
      <c r="O54" s="66">
        <v>9167130</v>
      </c>
      <c r="P54" s="66">
        <v>9316919</v>
      </c>
      <c r="Q54" s="66">
        <v>10200000</v>
      </c>
      <c r="R54" s="66">
        <v>10800000</v>
      </c>
      <c r="S54" s="66">
        <v>10900000</v>
      </c>
      <c r="T54" s="66">
        <v>11200000</v>
      </c>
      <c r="U54" s="66">
        <v>12100000</v>
      </c>
      <c r="V54" s="66">
        <v>13200000</v>
      </c>
      <c r="W54" s="66">
        <v>22800000</v>
      </c>
      <c r="X54" s="66">
        <v>52600000</v>
      </c>
      <c r="Y54" s="66">
        <v>56600000</v>
      </c>
      <c r="Z54" s="66">
        <v>57500000</v>
      </c>
      <c r="AA54" s="66">
        <v>47000000</v>
      </c>
      <c r="AB54" s="66">
        <v>28000000</v>
      </c>
      <c r="AC54" s="67">
        <v>14700000</v>
      </c>
      <c r="AD54" t="str">
        <f>INDEX('Category Mapping'!$G$34:$G$45,MATCH(E54,'Category Mapping'!$A$34:$A$45,0),1)</f>
        <v>Spring</v>
      </c>
      <c r="AE54" t="str">
        <f>INDEX('Category Mapping'!$B$2:$B$25,MATCH('Source Data'!A54,'Category Mapping'!$A$2:$A$25,0))</f>
        <v>Weekday</v>
      </c>
      <c r="AF54" t="str">
        <f>INDEX('Category Mapping'!$C$2:$C$25,MATCH('Source Data'!A54,'Category Mapping'!$A$2:$A$25,0))</f>
        <v>Residential</v>
      </c>
      <c r="AG54" t="str">
        <f>INDEX('Category Mapping'!$D$2:$D$25,MATCH('Source Data'!A54,'Category Mapping'!$A$2:$A$25,0))</f>
        <v>Lighting</v>
      </c>
    </row>
    <row r="55" spans="1:33">
      <c r="A55" s="62" t="s">
        <v>59</v>
      </c>
      <c r="B55" s="63">
        <v>2019</v>
      </c>
      <c r="C55" s="63">
        <v>19</v>
      </c>
      <c r="D55" s="63" t="s">
        <v>267</v>
      </c>
      <c r="E55" s="63">
        <v>5</v>
      </c>
      <c r="F55" s="63">
        <v>9967663</v>
      </c>
      <c r="G55" s="63">
        <v>9185694</v>
      </c>
      <c r="H55" s="63">
        <v>9095554</v>
      </c>
      <c r="I55" s="63">
        <v>9298318</v>
      </c>
      <c r="J55" s="63">
        <v>12000000</v>
      </c>
      <c r="K55" s="63">
        <v>19100000</v>
      </c>
      <c r="L55" s="63">
        <v>10500000</v>
      </c>
      <c r="M55" s="63">
        <v>9320671</v>
      </c>
      <c r="N55" s="63">
        <v>9128150</v>
      </c>
      <c r="O55" s="63">
        <v>8780826</v>
      </c>
      <c r="P55" s="63">
        <v>8924303</v>
      </c>
      <c r="Q55" s="63">
        <v>9783070</v>
      </c>
      <c r="R55" s="63">
        <v>10300000</v>
      </c>
      <c r="S55" s="63">
        <v>10500000</v>
      </c>
      <c r="T55" s="63">
        <v>10700000</v>
      </c>
      <c r="U55" s="63">
        <v>11600000</v>
      </c>
      <c r="V55" s="63">
        <v>12600000</v>
      </c>
      <c r="W55" s="63">
        <v>16000000</v>
      </c>
      <c r="X55" s="63">
        <v>46700000</v>
      </c>
      <c r="Y55" s="63">
        <v>54200000</v>
      </c>
      <c r="Z55" s="63">
        <v>55000000</v>
      </c>
      <c r="AA55" s="63">
        <v>45100000</v>
      </c>
      <c r="AB55" s="63">
        <v>26800000</v>
      </c>
      <c r="AC55" s="64">
        <v>14100000</v>
      </c>
      <c r="AD55" t="str">
        <f>INDEX('Category Mapping'!$G$34:$G$45,MATCH(E55,'Category Mapping'!$A$34:$A$45,0),1)</f>
        <v>Spring</v>
      </c>
      <c r="AE55" t="str">
        <f>INDEX('Category Mapping'!$B$2:$B$25,MATCH('Source Data'!A55,'Category Mapping'!$A$2:$A$25,0))</f>
        <v>Weekday</v>
      </c>
      <c r="AF55" t="str">
        <f>INDEX('Category Mapping'!$C$2:$C$25,MATCH('Source Data'!A55,'Category Mapping'!$A$2:$A$25,0))</f>
        <v>Residential</v>
      </c>
      <c r="AG55" t="str">
        <f>INDEX('Category Mapping'!$D$2:$D$25,MATCH('Source Data'!A55,'Category Mapping'!$A$2:$A$25,0))</f>
        <v>Lighting</v>
      </c>
    </row>
    <row r="56" spans="1:33">
      <c r="A56" s="65" t="s">
        <v>59</v>
      </c>
      <c r="B56" s="66">
        <v>2019</v>
      </c>
      <c r="C56" s="66">
        <v>19</v>
      </c>
      <c r="D56" s="66" t="s">
        <v>267</v>
      </c>
      <c r="E56" s="66">
        <v>6</v>
      </c>
      <c r="F56" s="66">
        <v>10100000</v>
      </c>
      <c r="G56" s="66">
        <v>9311343</v>
      </c>
      <c r="H56" s="66">
        <v>9219972</v>
      </c>
      <c r="I56" s="66">
        <v>9425508</v>
      </c>
      <c r="J56" s="66">
        <v>12100000</v>
      </c>
      <c r="K56" s="66">
        <v>13600000</v>
      </c>
      <c r="L56" s="66">
        <v>9418487</v>
      </c>
      <c r="M56" s="66">
        <v>9448167</v>
      </c>
      <c r="N56" s="66">
        <v>9253012</v>
      </c>
      <c r="O56" s="66">
        <v>8900938</v>
      </c>
      <c r="P56" s="66">
        <v>9046377</v>
      </c>
      <c r="Q56" s="66">
        <v>9916891</v>
      </c>
      <c r="R56" s="66">
        <v>10400000</v>
      </c>
      <c r="S56" s="66">
        <v>10600000</v>
      </c>
      <c r="T56" s="66">
        <v>10900000</v>
      </c>
      <c r="U56" s="66">
        <v>11800000</v>
      </c>
      <c r="V56" s="66">
        <v>12800000</v>
      </c>
      <c r="W56" s="66">
        <v>14400000</v>
      </c>
      <c r="X56" s="66">
        <v>33200000</v>
      </c>
      <c r="Y56" s="66">
        <v>54900000</v>
      </c>
      <c r="Z56" s="66">
        <v>55800000</v>
      </c>
      <c r="AA56" s="66">
        <v>45700000</v>
      </c>
      <c r="AB56" s="66">
        <v>27100000</v>
      </c>
      <c r="AC56" s="67">
        <v>14300000</v>
      </c>
      <c r="AD56" t="str">
        <f>INDEX('Category Mapping'!$G$34:$G$45,MATCH(E56,'Category Mapping'!$A$34:$A$45,0),1)</f>
        <v>Summer</v>
      </c>
      <c r="AE56" t="str">
        <f>INDEX('Category Mapping'!$B$2:$B$25,MATCH('Source Data'!A56,'Category Mapping'!$A$2:$A$25,0))</f>
        <v>Weekday</v>
      </c>
      <c r="AF56" t="str">
        <f>INDEX('Category Mapping'!$C$2:$C$25,MATCH('Source Data'!A56,'Category Mapping'!$A$2:$A$25,0))</f>
        <v>Residential</v>
      </c>
      <c r="AG56" t="str">
        <f>INDEX('Category Mapping'!$D$2:$D$25,MATCH('Source Data'!A56,'Category Mapping'!$A$2:$A$25,0))</f>
        <v>Lighting</v>
      </c>
    </row>
    <row r="57" spans="1:33">
      <c r="A57" s="62" t="s">
        <v>59</v>
      </c>
      <c r="B57" s="63">
        <v>2019</v>
      </c>
      <c r="C57" s="63">
        <v>19</v>
      </c>
      <c r="D57" s="63" t="s">
        <v>267</v>
      </c>
      <c r="E57" s="63">
        <v>7</v>
      </c>
      <c r="F57" s="63">
        <v>10100000</v>
      </c>
      <c r="G57" s="63">
        <v>9303487</v>
      </c>
      <c r="H57" s="63">
        <v>9212192</v>
      </c>
      <c r="I57" s="63">
        <v>9417556</v>
      </c>
      <c r="J57" s="63">
        <v>12100000</v>
      </c>
      <c r="K57" s="63">
        <v>14900000</v>
      </c>
      <c r="L57" s="63">
        <v>9753282</v>
      </c>
      <c r="M57" s="63">
        <v>9440196</v>
      </c>
      <c r="N57" s="63">
        <v>9245206</v>
      </c>
      <c r="O57" s="63">
        <v>8893428</v>
      </c>
      <c r="P57" s="63">
        <v>9038745</v>
      </c>
      <c r="Q57" s="63">
        <v>9908524</v>
      </c>
      <c r="R57" s="63">
        <v>10400000</v>
      </c>
      <c r="S57" s="63">
        <v>10600000</v>
      </c>
      <c r="T57" s="63">
        <v>10900000</v>
      </c>
      <c r="U57" s="63">
        <v>11700000</v>
      </c>
      <c r="V57" s="63">
        <v>12800000</v>
      </c>
      <c r="W57" s="63">
        <v>14900000</v>
      </c>
      <c r="X57" s="63">
        <v>36600000</v>
      </c>
      <c r="Y57" s="63">
        <v>54900000</v>
      </c>
      <c r="Z57" s="63">
        <v>55800000</v>
      </c>
      <c r="AA57" s="63">
        <v>45600000</v>
      </c>
      <c r="AB57" s="63">
        <v>27100000</v>
      </c>
      <c r="AC57" s="64">
        <v>14300000</v>
      </c>
      <c r="AD57" t="str">
        <f>INDEX('Category Mapping'!$G$34:$G$45,MATCH(E57,'Category Mapping'!$A$34:$A$45,0),1)</f>
        <v>Summer</v>
      </c>
      <c r="AE57" t="str">
        <f>INDEX('Category Mapping'!$B$2:$B$25,MATCH('Source Data'!A57,'Category Mapping'!$A$2:$A$25,0))</f>
        <v>Weekday</v>
      </c>
      <c r="AF57" t="str">
        <f>INDEX('Category Mapping'!$C$2:$C$25,MATCH('Source Data'!A57,'Category Mapping'!$A$2:$A$25,0))</f>
        <v>Residential</v>
      </c>
      <c r="AG57" t="str">
        <f>INDEX('Category Mapping'!$D$2:$D$25,MATCH('Source Data'!A57,'Category Mapping'!$A$2:$A$25,0))</f>
        <v>Lighting</v>
      </c>
    </row>
    <row r="58" spans="1:33">
      <c r="A58" s="65" t="s">
        <v>59</v>
      </c>
      <c r="B58" s="66">
        <v>2019</v>
      </c>
      <c r="C58" s="66">
        <v>19</v>
      </c>
      <c r="D58" s="66" t="s">
        <v>267</v>
      </c>
      <c r="E58" s="66">
        <v>8</v>
      </c>
      <c r="F58" s="66">
        <v>10100000</v>
      </c>
      <c r="G58" s="66">
        <v>9303677</v>
      </c>
      <c r="H58" s="66">
        <v>9212380</v>
      </c>
      <c r="I58" s="66">
        <v>9417748</v>
      </c>
      <c r="J58" s="66">
        <v>12100000</v>
      </c>
      <c r="K58" s="66">
        <v>20800000</v>
      </c>
      <c r="L58" s="66">
        <v>11900000</v>
      </c>
      <c r="M58" s="66">
        <v>9440389</v>
      </c>
      <c r="N58" s="66">
        <v>9245394</v>
      </c>
      <c r="O58" s="66">
        <v>8893610</v>
      </c>
      <c r="P58" s="66">
        <v>9038929</v>
      </c>
      <c r="Q58" s="66">
        <v>9908726</v>
      </c>
      <c r="R58" s="66">
        <v>10400000</v>
      </c>
      <c r="S58" s="66">
        <v>10600000</v>
      </c>
      <c r="T58" s="66">
        <v>10900000</v>
      </c>
      <c r="U58" s="66">
        <v>11700000</v>
      </c>
      <c r="V58" s="66">
        <v>12800000</v>
      </c>
      <c r="W58" s="66">
        <v>18200000</v>
      </c>
      <c r="X58" s="66">
        <v>51000000</v>
      </c>
      <c r="Y58" s="66">
        <v>54900000</v>
      </c>
      <c r="Z58" s="66">
        <v>55800000</v>
      </c>
      <c r="AA58" s="66">
        <v>45600000</v>
      </c>
      <c r="AB58" s="66">
        <v>27100000</v>
      </c>
      <c r="AC58" s="67">
        <v>14300000</v>
      </c>
      <c r="AD58" t="str">
        <f>INDEX('Category Mapping'!$G$34:$G$45,MATCH(E58,'Category Mapping'!$A$34:$A$45,0),1)</f>
        <v>Summer</v>
      </c>
      <c r="AE58" t="str">
        <f>INDEX('Category Mapping'!$B$2:$B$25,MATCH('Source Data'!A58,'Category Mapping'!$A$2:$A$25,0))</f>
        <v>Weekday</v>
      </c>
      <c r="AF58" t="str">
        <f>INDEX('Category Mapping'!$C$2:$C$25,MATCH('Source Data'!A58,'Category Mapping'!$A$2:$A$25,0))</f>
        <v>Residential</v>
      </c>
      <c r="AG58" t="str">
        <f>INDEX('Category Mapping'!$D$2:$D$25,MATCH('Source Data'!A58,'Category Mapping'!$A$2:$A$25,0))</f>
        <v>Lighting</v>
      </c>
    </row>
    <row r="59" spans="1:33">
      <c r="A59" s="62" t="s">
        <v>59</v>
      </c>
      <c r="B59" s="63">
        <v>2019</v>
      </c>
      <c r="C59" s="63">
        <v>19</v>
      </c>
      <c r="D59" s="63" t="s">
        <v>267</v>
      </c>
      <c r="E59" s="63">
        <v>9</v>
      </c>
      <c r="F59" s="63">
        <v>10600000</v>
      </c>
      <c r="G59" s="63">
        <v>9779567</v>
      </c>
      <c r="H59" s="63">
        <v>9683599</v>
      </c>
      <c r="I59" s="63">
        <v>9899472</v>
      </c>
      <c r="J59" s="63">
        <v>12700000</v>
      </c>
      <c r="K59" s="63">
        <v>21900000</v>
      </c>
      <c r="L59" s="63">
        <v>19300000</v>
      </c>
      <c r="M59" s="63">
        <v>9923271</v>
      </c>
      <c r="N59" s="63">
        <v>9718303</v>
      </c>
      <c r="O59" s="63">
        <v>9348525</v>
      </c>
      <c r="P59" s="63">
        <v>9501277</v>
      </c>
      <c r="Q59" s="63">
        <v>10400000</v>
      </c>
      <c r="R59" s="63">
        <v>11000000</v>
      </c>
      <c r="S59" s="63">
        <v>11100000</v>
      </c>
      <c r="T59" s="63">
        <v>11400000</v>
      </c>
      <c r="U59" s="63">
        <v>12300000</v>
      </c>
      <c r="V59" s="63">
        <v>13500000</v>
      </c>
      <c r="W59" s="63">
        <v>29600000</v>
      </c>
      <c r="X59" s="63">
        <v>53600000</v>
      </c>
      <c r="Y59" s="63">
        <v>57700000</v>
      </c>
      <c r="Z59" s="63">
        <v>58600000</v>
      </c>
      <c r="AA59" s="63">
        <v>48000000</v>
      </c>
      <c r="AB59" s="63">
        <v>28500000</v>
      </c>
      <c r="AC59" s="64">
        <v>15000000</v>
      </c>
      <c r="AD59" t="str">
        <f>INDEX('Category Mapping'!$G$34:$G$45,MATCH(E59,'Category Mapping'!$A$34:$A$45,0),1)</f>
        <v>Fall</v>
      </c>
      <c r="AE59" t="str">
        <f>INDEX('Category Mapping'!$B$2:$B$25,MATCH('Source Data'!A59,'Category Mapping'!$A$2:$A$25,0))</f>
        <v>Weekday</v>
      </c>
      <c r="AF59" t="str">
        <f>INDEX('Category Mapping'!$C$2:$C$25,MATCH('Source Data'!A59,'Category Mapping'!$A$2:$A$25,0))</f>
        <v>Residential</v>
      </c>
      <c r="AG59" t="str">
        <f>INDEX('Category Mapping'!$D$2:$D$25,MATCH('Source Data'!A59,'Category Mapping'!$A$2:$A$25,0))</f>
        <v>Lighting</v>
      </c>
    </row>
    <row r="60" spans="1:33">
      <c r="A60" s="65" t="s">
        <v>59</v>
      </c>
      <c r="B60" s="66">
        <v>2019</v>
      </c>
      <c r="C60" s="66">
        <v>19</v>
      </c>
      <c r="D60" s="66" t="s">
        <v>267</v>
      </c>
      <c r="E60" s="66">
        <v>10</v>
      </c>
      <c r="F60" s="66">
        <v>10900000</v>
      </c>
      <c r="G60" s="66">
        <v>10000000</v>
      </c>
      <c r="H60" s="66">
        <v>9944766</v>
      </c>
      <c r="I60" s="66">
        <v>10200000</v>
      </c>
      <c r="J60" s="66">
        <v>13100000</v>
      </c>
      <c r="K60" s="66">
        <v>22500000</v>
      </c>
      <c r="L60" s="66">
        <v>32900000</v>
      </c>
      <c r="M60" s="66">
        <v>12500000</v>
      </c>
      <c r="N60" s="66">
        <v>9980405</v>
      </c>
      <c r="O60" s="66">
        <v>9600653</v>
      </c>
      <c r="P60" s="66">
        <v>9757526</v>
      </c>
      <c r="Q60" s="66">
        <v>10700000</v>
      </c>
      <c r="R60" s="66">
        <v>11300000</v>
      </c>
      <c r="S60" s="66">
        <v>11400000</v>
      </c>
      <c r="T60" s="66">
        <v>11700000</v>
      </c>
      <c r="U60" s="66">
        <v>12700000</v>
      </c>
      <c r="V60" s="66">
        <v>17000000</v>
      </c>
      <c r="W60" s="66">
        <v>50300000</v>
      </c>
      <c r="X60" s="66">
        <v>55000000</v>
      </c>
      <c r="Y60" s="66">
        <v>59300000</v>
      </c>
      <c r="Z60" s="66">
        <v>60200000</v>
      </c>
      <c r="AA60" s="66">
        <v>49300000</v>
      </c>
      <c r="AB60" s="66">
        <v>29300000</v>
      </c>
      <c r="AC60" s="67">
        <v>15400000</v>
      </c>
      <c r="AD60" t="str">
        <f>INDEX('Category Mapping'!$G$34:$G$45,MATCH(E60,'Category Mapping'!$A$34:$A$45,0),1)</f>
        <v>Fall</v>
      </c>
      <c r="AE60" t="str">
        <f>INDEX('Category Mapping'!$B$2:$B$25,MATCH('Source Data'!A60,'Category Mapping'!$A$2:$A$25,0))</f>
        <v>Weekday</v>
      </c>
      <c r="AF60" t="str">
        <f>INDEX('Category Mapping'!$C$2:$C$25,MATCH('Source Data'!A60,'Category Mapping'!$A$2:$A$25,0))</f>
        <v>Residential</v>
      </c>
      <c r="AG60" t="str">
        <f>INDEX('Category Mapping'!$D$2:$D$25,MATCH('Source Data'!A60,'Category Mapping'!$A$2:$A$25,0))</f>
        <v>Lighting</v>
      </c>
    </row>
    <row r="61" spans="1:33">
      <c r="A61" s="62" t="s">
        <v>59</v>
      </c>
      <c r="B61" s="63">
        <v>2019</v>
      </c>
      <c r="C61" s="63">
        <v>19</v>
      </c>
      <c r="D61" s="63" t="s">
        <v>267</v>
      </c>
      <c r="E61" s="63">
        <v>11</v>
      </c>
      <c r="F61" s="63">
        <v>11700000</v>
      </c>
      <c r="G61" s="63">
        <v>10700000</v>
      </c>
      <c r="H61" s="63">
        <v>10600000</v>
      </c>
      <c r="I61" s="63">
        <v>10900000</v>
      </c>
      <c r="J61" s="63">
        <v>14000000</v>
      </c>
      <c r="K61" s="63">
        <v>24100000</v>
      </c>
      <c r="L61" s="63">
        <v>35100000</v>
      </c>
      <c r="M61" s="63">
        <v>22000000</v>
      </c>
      <c r="N61" s="63">
        <v>10700000</v>
      </c>
      <c r="O61" s="63">
        <v>10300000</v>
      </c>
      <c r="P61" s="63">
        <v>10400000</v>
      </c>
      <c r="Q61" s="63">
        <v>11400000</v>
      </c>
      <c r="R61" s="63">
        <v>12100000</v>
      </c>
      <c r="S61" s="63">
        <v>12200000</v>
      </c>
      <c r="T61" s="63">
        <v>12500000</v>
      </c>
      <c r="U61" s="63">
        <v>13600000</v>
      </c>
      <c r="V61" s="63">
        <v>29800000</v>
      </c>
      <c r="W61" s="63">
        <v>53800000</v>
      </c>
      <c r="X61" s="63">
        <v>58900000</v>
      </c>
      <c r="Y61" s="63">
        <v>63400000</v>
      </c>
      <c r="Z61" s="63">
        <v>64400000</v>
      </c>
      <c r="AA61" s="63">
        <v>52700000</v>
      </c>
      <c r="AB61" s="63">
        <v>31300000</v>
      </c>
      <c r="AC61" s="64">
        <v>16500000</v>
      </c>
      <c r="AD61" t="str">
        <f>INDEX('Category Mapping'!$G$34:$G$45,MATCH(E61,'Category Mapping'!$A$34:$A$45,0),1)</f>
        <v>Winter</v>
      </c>
      <c r="AE61" t="str">
        <f>INDEX('Category Mapping'!$B$2:$B$25,MATCH('Source Data'!A61,'Category Mapping'!$A$2:$A$25,0))</f>
        <v>Weekday</v>
      </c>
      <c r="AF61" t="str">
        <f>INDEX('Category Mapping'!$C$2:$C$25,MATCH('Source Data'!A61,'Category Mapping'!$A$2:$A$25,0))</f>
        <v>Residential</v>
      </c>
      <c r="AG61" t="str">
        <f>INDEX('Category Mapping'!$D$2:$D$25,MATCH('Source Data'!A61,'Category Mapping'!$A$2:$A$25,0))</f>
        <v>Lighting</v>
      </c>
    </row>
    <row r="62" spans="1:33">
      <c r="A62" s="65" t="s">
        <v>59</v>
      </c>
      <c r="B62" s="66">
        <v>2019</v>
      </c>
      <c r="C62" s="66">
        <v>19</v>
      </c>
      <c r="D62" s="66" t="s">
        <v>267</v>
      </c>
      <c r="E62" s="66">
        <v>12</v>
      </c>
      <c r="F62" s="66">
        <v>11800000</v>
      </c>
      <c r="G62" s="66">
        <v>10900000</v>
      </c>
      <c r="H62" s="66">
        <v>10800000</v>
      </c>
      <c r="I62" s="66">
        <v>11000000</v>
      </c>
      <c r="J62" s="66">
        <v>14200000</v>
      </c>
      <c r="K62" s="66">
        <v>24400000</v>
      </c>
      <c r="L62" s="66">
        <v>35700000</v>
      </c>
      <c r="M62" s="66">
        <v>36900000</v>
      </c>
      <c r="N62" s="66">
        <v>10800000</v>
      </c>
      <c r="O62" s="66">
        <v>10400000</v>
      </c>
      <c r="P62" s="66">
        <v>10600000</v>
      </c>
      <c r="Q62" s="66">
        <v>11600000</v>
      </c>
      <c r="R62" s="66">
        <v>12200000</v>
      </c>
      <c r="S62" s="66">
        <v>12400000</v>
      </c>
      <c r="T62" s="66">
        <v>12700000</v>
      </c>
      <c r="U62" s="66">
        <v>13800000</v>
      </c>
      <c r="V62" s="66">
        <v>50000000</v>
      </c>
      <c r="W62" s="66">
        <v>54600000</v>
      </c>
      <c r="X62" s="66">
        <v>59700000</v>
      </c>
      <c r="Y62" s="66">
        <v>64300000</v>
      </c>
      <c r="Z62" s="66">
        <v>65300000</v>
      </c>
      <c r="AA62" s="66">
        <v>53500000</v>
      </c>
      <c r="AB62" s="66">
        <v>31800000</v>
      </c>
      <c r="AC62" s="67">
        <v>16700000</v>
      </c>
      <c r="AD62" t="str">
        <f>INDEX('Category Mapping'!$G$34:$G$45,MATCH(E62,'Category Mapping'!$A$34:$A$45,0),1)</f>
        <v>Winter</v>
      </c>
      <c r="AE62" t="str">
        <f>INDEX('Category Mapping'!$B$2:$B$25,MATCH('Source Data'!A62,'Category Mapping'!$A$2:$A$25,0))</f>
        <v>Weekday</v>
      </c>
      <c r="AF62" t="str">
        <f>INDEX('Category Mapping'!$C$2:$C$25,MATCH('Source Data'!A62,'Category Mapping'!$A$2:$A$25,0))</f>
        <v>Residential</v>
      </c>
      <c r="AG62" t="str">
        <f>INDEX('Category Mapping'!$D$2:$D$25,MATCH('Source Data'!A62,'Category Mapping'!$A$2:$A$25,0))</f>
        <v>Lighting</v>
      </c>
    </row>
    <row r="63" spans="1:33">
      <c r="A63" s="62" t="s">
        <v>60</v>
      </c>
      <c r="B63" s="63">
        <v>2019</v>
      </c>
      <c r="C63" s="63">
        <v>19</v>
      </c>
      <c r="D63" s="63" t="s">
        <v>267</v>
      </c>
      <c r="E63" s="63">
        <v>1</v>
      </c>
      <c r="F63" s="63">
        <v>6948352</v>
      </c>
      <c r="G63" s="63">
        <v>6003332</v>
      </c>
      <c r="H63" s="63">
        <v>5798140</v>
      </c>
      <c r="I63" s="63">
        <v>5793246</v>
      </c>
      <c r="J63" s="63">
        <v>6097947</v>
      </c>
      <c r="K63" s="63">
        <v>7902722</v>
      </c>
      <c r="L63" s="63">
        <v>13600000</v>
      </c>
      <c r="M63" s="63">
        <v>19200000</v>
      </c>
      <c r="N63" s="63">
        <v>7701263</v>
      </c>
      <c r="O63" s="63">
        <v>7979897</v>
      </c>
      <c r="P63" s="63">
        <v>8027498</v>
      </c>
      <c r="Q63" s="63">
        <v>8517362</v>
      </c>
      <c r="R63" s="63">
        <v>8813374</v>
      </c>
      <c r="S63" s="63">
        <v>8802082</v>
      </c>
      <c r="T63" s="63">
        <v>8709466</v>
      </c>
      <c r="U63" s="63">
        <v>8731323</v>
      </c>
      <c r="V63" s="63">
        <v>27200000</v>
      </c>
      <c r="W63" s="63">
        <v>31400000</v>
      </c>
      <c r="X63" s="63">
        <v>33200000</v>
      </c>
      <c r="Y63" s="63">
        <v>34700000</v>
      </c>
      <c r="Z63" s="63">
        <v>34500000</v>
      </c>
      <c r="AA63" s="63">
        <v>28600000</v>
      </c>
      <c r="AB63" s="63">
        <v>18400000</v>
      </c>
      <c r="AC63" s="64">
        <v>10300000</v>
      </c>
      <c r="AD63" t="str">
        <f>INDEX('Category Mapping'!$G$34:$G$45,MATCH(E63,'Category Mapping'!$A$34:$A$45,0),1)</f>
        <v>Winter</v>
      </c>
      <c r="AE63" t="str">
        <f>INDEX('Category Mapping'!$B$2:$B$25,MATCH('Source Data'!A63,'Category Mapping'!$A$2:$A$25,0))</f>
        <v>Weekend</v>
      </c>
      <c r="AF63" t="str">
        <f>INDEX('Category Mapping'!$C$2:$C$25,MATCH('Source Data'!A63,'Category Mapping'!$A$2:$A$25,0))</f>
        <v>Residential</v>
      </c>
      <c r="AG63" t="str">
        <f>INDEX('Category Mapping'!$D$2:$D$25,MATCH('Source Data'!A63,'Category Mapping'!$A$2:$A$25,0))</f>
        <v>Lighting</v>
      </c>
    </row>
    <row r="64" spans="1:33">
      <c r="A64" s="65" t="s">
        <v>60</v>
      </c>
      <c r="B64" s="66">
        <v>2019</v>
      </c>
      <c r="C64" s="66">
        <v>19</v>
      </c>
      <c r="D64" s="66" t="s">
        <v>267</v>
      </c>
      <c r="E64" s="66">
        <v>2</v>
      </c>
      <c r="F64" s="66">
        <v>6774368</v>
      </c>
      <c r="G64" s="66">
        <v>5853012</v>
      </c>
      <c r="H64" s="66">
        <v>5652957</v>
      </c>
      <c r="I64" s="66">
        <v>5648185</v>
      </c>
      <c r="J64" s="66">
        <v>5945257</v>
      </c>
      <c r="K64" s="66">
        <v>7704840</v>
      </c>
      <c r="L64" s="66">
        <v>13300000</v>
      </c>
      <c r="M64" s="66">
        <v>9747728</v>
      </c>
      <c r="N64" s="66">
        <v>7508427</v>
      </c>
      <c r="O64" s="66">
        <v>7780084</v>
      </c>
      <c r="P64" s="66">
        <v>7826492</v>
      </c>
      <c r="Q64" s="66">
        <v>8304091</v>
      </c>
      <c r="R64" s="66">
        <v>8592692</v>
      </c>
      <c r="S64" s="66">
        <v>8581681</v>
      </c>
      <c r="T64" s="66">
        <v>8491385</v>
      </c>
      <c r="U64" s="66">
        <v>8512694</v>
      </c>
      <c r="V64" s="66">
        <v>13900000</v>
      </c>
      <c r="W64" s="66">
        <v>30600000</v>
      </c>
      <c r="X64" s="66">
        <v>32300000</v>
      </c>
      <c r="Y64" s="66">
        <v>33900000</v>
      </c>
      <c r="Z64" s="66">
        <v>33700000</v>
      </c>
      <c r="AA64" s="66">
        <v>27800000</v>
      </c>
      <c r="AB64" s="66">
        <v>18000000</v>
      </c>
      <c r="AC64" s="67">
        <v>10000000</v>
      </c>
      <c r="AD64" t="str">
        <f>INDEX('Category Mapping'!$G$34:$G$45,MATCH(E64,'Category Mapping'!$A$34:$A$45,0),1)</f>
        <v>Winter</v>
      </c>
      <c r="AE64" t="str">
        <f>INDEX('Category Mapping'!$B$2:$B$25,MATCH('Source Data'!A64,'Category Mapping'!$A$2:$A$25,0))</f>
        <v>Weekend</v>
      </c>
      <c r="AF64" t="str">
        <f>INDEX('Category Mapping'!$C$2:$C$25,MATCH('Source Data'!A64,'Category Mapping'!$A$2:$A$25,0))</f>
        <v>Residential</v>
      </c>
      <c r="AG64" t="str">
        <f>INDEX('Category Mapping'!$D$2:$D$25,MATCH('Source Data'!A64,'Category Mapping'!$A$2:$A$25,0))</f>
        <v>Lighting</v>
      </c>
    </row>
    <row r="65" spans="1:33">
      <c r="A65" s="62" t="s">
        <v>60</v>
      </c>
      <c r="B65" s="63">
        <v>2019</v>
      </c>
      <c r="C65" s="63">
        <v>19</v>
      </c>
      <c r="D65" s="63" t="s">
        <v>267</v>
      </c>
      <c r="E65" s="63">
        <v>3</v>
      </c>
      <c r="F65" s="63">
        <v>6265754</v>
      </c>
      <c r="G65" s="63">
        <v>5413572</v>
      </c>
      <c r="H65" s="63">
        <v>5228537</v>
      </c>
      <c r="I65" s="63">
        <v>5224123</v>
      </c>
      <c r="J65" s="63">
        <v>5498891</v>
      </c>
      <c r="K65" s="63">
        <v>7126367</v>
      </c>
      <c r="L65" s="63">
        <v>12100000</v>
      </c>
      <c r="M65" s="63">
        <v>6053407</v>
      </c>
      <c r="N65" s="63">
        <v>6944700</v>
      </c>
      <c r="O65" s="63">
        <v>7195960</v>
      </c>
      <c r="P65" s="63">
        <v>7238886</v>
      </c>
      <c r="Q65" s="63">
        <v>7680626</v>
      </c>
      <c r="R65" s="63">
        <v>7947560</v>
      </c>
      <c r="S65" s="63">
        <v>7937376</v>
      </c>
      <c r="T65" s="63">
        <v>7853858</v>
      </c>
      <c r="U65" s="63">
        <v>7873568</v>
      </c>
      <c r="V65" s="63">
        <v>8601209</v>
      </c>
      <c r="W65" s="63">
        <v>27800000</v>
      </c>
      <c r="X65" s="63">
        <v>29900000</v>
      </c>
      <c r="Y65" s="63">
        <v>31300000</v>
      </c>
      <c r="Z65" s="63">
        <v>31100000</v>
      </c>
      <c r="AA65" s="63">
        <v>25800000</v>
      </c>
      <c r="AB65" s="63">
        <v>16600000</v>
      </c>
      <c r="AC65" s="64">
        <v>9284207</v>
      </c>
      <c r="AD65" t="str">
        <f>INDEX('Category Mapping'!$G$34:$G$45,MATCH(E65,'Category Mapping'!$A$34:$A$45,0),1)</f>
        <v>Spring</v>
      </c>
      <c r="AE65" t="str">
        <f>INDEX('Category Mapping'!$B$2:$B$25,MATCH('Source Data'!A65,'Category Mapping'!$A$2:$A$25,0))</f>
        <v>Weekend</v>
      </c>
      <c r="AF65" t="str">
        <f>INDEX('Category Mapping'!$C$2:$C$25,MATCH('Source Data'!A65,'Category Mapping'!$A$2:$A$25,0))</f>
        <v>Residential</v>
      </c>
      <c r="AG65" t="str">
        <f>INDEX('Category Mapping'!$D$2:$D$25,MATCH('Source Data'!A65,'Category Mapping'!$A$2:$A$25,0))</f>
        <v>Lighting</v>
      </c>
    </row>
    <row r="66" spans="1:33">
      <c r="A66" s="65" t="s">
        <v>60</v>
      </c>
      <c r="B66" s="66">
        <v>2019</v>
      </c>
      <c r="C66" s="66">
        <v>19</v>
      </c>
      <c r="D66" s="66" t="s">
        <v>267</v>
      </c>
      <c r="E66" s="66">
        <v>4</v>
      </c>
      <c r="F66" s="66">
        <v>6141192</v>
      </c>
      <c r="G66" s="66">
        <v>5305951</v>
      </c>
      <c r="H66" s="66">
        <v>5124595</v>
      </c>
      <c r="I66" s="66">
        <v>5120269</v>
      </c>
      <c r="J66" s="66">
        <v>5389575</v>
      </c>
      <c r="K66" s="66">
        <v>6984697</v>
      </c>
      <c r="L66" s="66">
        <v>5739201</v>
      </c>
      <c r="M66" s="66">
        <v>5579456</v>
      </c>
      <c r="N66" s="66">
        <v>6806641</v>
      </c>
      <c r="O66" s="66">
        <v>7052907</v>
      </c>
      <c r="P66" s="66">
        <v>7094978</v>
      </c>
      <c r="Q66" s="66">
        <v>7527937</v>
      </c>
      <c r="R66" s="66">
        <v>7789564</v>
      </c>
      <c r="S66" s="66">
        <v>7779583</v>
      </c>
      <c r="T66" s="66">
        <v>7697725</v>
      </c>
      <c r="U66" s="66">
        <v>7717043</v>
      </c>
      <c r="V66" s="66">
        <v>7927779</v>
      </c>
      <c r="W66" s="66">
        <v>13200000</v>
      </c>
      <c r="X66" s="66">
        <v>29300000</v>
      </c>
      <c r="Y66" s="66">
        <v>30700000</v>
      </c>
      <c r="Z66" s="66">
        <v>30500000</v>
      </c>
      <c r="AA66" s="66">
        <v>25200000</v>
      </c>
      <c r="AB66" s="66">
        <v>16300000</v>
      </c>
      <c r="AC66" s="67">
        <v>9099641</v>
      </c>
      <c r="AD66" t="str">
        <f>INDEX('Category Mapping'!$G$34:$G$45,MATCH(E66,'Category Mapping'!$A$34:$A$45,0),1)</f>
        <v>Spring</v>
      </c>
      <c r="AE66" t="str">
        <f>INDEX('Category Mapping'!$B$2:$B$25,MATCH('Source Data'!A66,'Category Mapping'!$A$2:$A$25,0))</f>
        <v>Weekend</v>
      </c>
      <c r="AF66" t="str">
        <f>INDEX('Category Mapping'!$C$2:$C$25,MATCH('Source Data'!A66,'Category Mapping'!$A$2:$A$25,0))</f>
        <v>Residential</v>
      </c>
      <c r="AG66" t="str">
        <f>INDEX('Category Mapping'!$D$2:$D$25,MATCH('Source Data'!A66,'Category Mapping'!$A$2:$A$25,0))</f>
        <v>Lighting</v>
      </c>
    </row>
    <row r="67" spans="1:33">
      <c r="A67" s="62" t="s">
        <v>60</v>
      </c>
      <c r="B67" s="63">
        <v>2019</v>
      </c>
      <c r="C67" s="63">
        <v>19</v>
      </c>
      <c r="D67" s="63" t="s">
        <v>267</v>
      </c>
      <c r="E67" s="63">
        <v>5</v>
      </c>
      <c r="F67" s="63">
        <v>5859047</v>
      </c>
      <c r="G67" s="63">
        <v>5062180</v>
      </c>
      <c r="H67" s="63">
        <v>4889156</v>
      </c>
      <c r="I67" s="63">
        <v>4885029</v>
      </c>
      <c r="J67" s="63">
        <v>5141962</v>
      </c>
      <c r="K67" s="63">
        <v>6185456</v>
      </c>
      <c r="L67" s="63">
        <v>4010750</v>
      </c>
      <c r="M67" s="63">
        <v>5323119</v>
      </c>
      <c r="N67" s="63">
        <v>6493924</v>
      </c>
      <c r="O67" s="63">
        <v>6728875</v>
      </c>
      <c r="P67" s="63">
        <v>6769014</v>
      </c>
      <c r="Q67" s="63">
        <v>7182082</v>
      </c>
      <c r="R67" s="63">
        <v>7431687</v>
      </c>
      <c r="S67" s="63">
        <v>7422165</v>
      </c>
      <c r="T67" s="63">
        <v>7344069</v>
      </c>
      <c r="U67" s="63">
        <v>7362499</v>
      </c>
      <c r="V67" s="63">
        <v>7563552</v>
      </c>
      <c r="W67" s="63">
        <v>9226705</v>
      </c>
      <c r="X67" s="63">
        <v>25900000</v>
      </c>
      <c r="Y67" s="63">
        <v>29300000</v>
      </c>
      <c r="Z67" s="63">
        <v>29100000</v>
      </c>
      <c r="AA67" s="63">
        <v>24100000</v>
      </c>
      <c r="AB67" s="63">
        <v>15500000</v>
      </c>
      <c r="AC67" s="64">
        <v>8681575</v>
      </c>
      <c r="AD67" t="str">
        <f>INDEX('Category Mapping'!$G$34:$G$45,MATCH(E67,'Category Mapping'!$A$34:$A$45,0),1)</f>
        <v>Spring</v>
      </c>
      <c r="AE67" t="str">
        <f>INDEX('Category Mapping'!$B$2:$B$25,MATCH('Source Data'!A67,'Category Mapping'!$A$2:$A$25,0))</f>
        <v>Weekend</v>
      </c>
      <c r="AF67" t="str">
        <f>INDEX('Category Mapping'!$C$2:$C$25,MATCH('Source Data'!A67,'Category Mapping'!$A$2:$A$25,0))</f>
        <v>Residential</v>
      </c>
      <c r="AG67" t="str">
        <f>INDEX('Category Mapping'!$D$2:$D$25,MATCH('Source Data'!A67,'Category Mapping'!$A$2:$A$25,0))</f>
        <v>Lighting</v>
      </c>
    </row>
    <row r="68" spans="1:33">
      <c r="A68" s="65" t="s">
        <v>60</v>
      </c>
      <c r="B68" s="66">
        <v>2019</v>
      </c>
      <c r="C68" s="66">
        <v>19</v>
      </c>
      <c r="D68" s="66" t="s">
        <v>267</v>
      </c>
      <c r="E68" s="66">
        <v>6</v>
      </c>
      <c r="F68" s="66">
        <v>5896661</v>
      </c>
      <c r="G68" s="66">
        <v>5094679</v>
      </c>
      <c r="H68" s="66">
        <v>4920543</v>
      </c>
      <c r="I68" s="66">
        <v>4916390</v>
      </c>
      <c r="J68" s="66">
        <v>5174972</v>
      </c>
      <c r="K68" s="66">
        <v>4363421</v>
      </c>
      <c r="L68" s="66">
        <v>3579136</v>
      </c>
      <c r="M68" s="66">
        <v>5357293</v>
      </c>
      <c r="N68" s="66">
        <v>6535613</v>
      </c>
      <c r="O68" s="66">
        <v>6772073</v>
      </c>
      <c r="P68" s="66">
        <v>6812470</v>
      </c>
      <c r="Q68" s="66">
        <v>7228189</v>
      </c>
      <c r="R68" s="66">
        <v>7479398</v>
      </c>
      <c r="S68" s="66">
        <v>7469815</v>
      </c>
      <c r="T68" s="66">
        <v>7391217</v>
      </c>
      <c r="U68" s="66">
        <v>7409765</v>
      </c>
      <c r="V68" s="66">
        <v>7612110</v>
      </c>
      <c r="W68" s="66">
        <v>8233780</v>
      </c>
      <c r="X68" s="66">
        <v>18300000</v>
      </c>
      <c r="Y68" s="66">
        <v>29500000</v>
      </c>
      <c r="Z68" s="66">
        <v>29300000</v>
      </c>
      <c r="AA68" s="66">
        <v>24200000</v>
      </c>
      <c r="AB68" s="66">
        <v>15600000</v>
      </c>
      <c r="AC68" s="67">
        <v>8737309</v>
      </c>
      <c r="AD68" t="str">
        <f>INDEX('Category Mapping'!$G$34:$G$45,MATCH(E68,'Category Mapping'!$A$34:$A$45,0),1)</f>
        <v>Summer</v>
      </c>
      <c r="AE68" t="str">
        <f>INDEX('Category Mapping'!$B$2:$B$25,MATCH('Source Data'!A68,'Category Mapping'!$A$2:$A$25,0))</f>
        <v>Weekend</v>
      </c>
      <c r="AF68" t="str">
        <f>INDEX('Category Mapping'!$C$2:$C$25,MATCH('Source Data'!A68,'Category Mapping'!$A$2:$A$25,0))</f>
        <v>Residential</v>
      </c>
      <c r="AG68" t="str">
        <f>INDEX('Category Mapping'!$D$2:$D$25,MATCH('Source Data'!A68,'Category Mapping'!$A$2:$A$25,0))</f>
        <v>Lighting</v>
      </c>
    </row>
    <row r="69" spans="1:33">
      <c r="A69" s="62" t="s">
        <v>60</v>
      </c>
      <c r="B69" s="63">
        <v>2019</v>
      </c>
      <c r="C69" s="63">
        <v>19</v>
      </c>
      <c r="D69" s="63" t="s">
        <v>267</v>
      </c>
      <c r="E69" s="63">
        <v>7</v>
      </c>
      <c r="F69" s="63">
        <v>5902495</v>
      </c>
      <c r="G69" s="63">
        <v>5099719</v>
      </c>
      <c r="H69" s="63">
        <v>4925411</v>
      </c>
      <c r="I69" s="63">
        <v>4921254</v>
      </c>
      <c r="J69" s="63">
        <v>5180092</v>
      </c>
      <c r="K69" s="63">
        <v>4816079</v>
      </c>
      <c r="L69" s="63">
        <v>3713161</v>
      </c>
      <c r="M69" s="63">
        <v>5362592</v>
      </c>
      <c r="N69" s="63">
        <v>6542079</v>
      </c>
      <c r="O69" s="63">
        <v>6778772</v>
      </c>
      <c r="P69" s="63">
        <v>6819209</v>
      </c>
      <c r="Q69" s="63">
        <v>7235339</v>
      </c>
      <c r="R69" s="63">
        <v>7486797</v>
      </c>
      <c r="S69" s="63">
        <v>7477204</v>
      </c>
      <c r="T69" s="63">
        <v>7398528</v>
      </c>
      <c r="U69" s="63">
        <v>7417095</v>
      </c>
      <c r="V69" s="63">
        <v>7619641</v>
      </c>
      <c r="W69" s="63">
        <v>8542103</v>
      </c>
      <c r="X69" s="63">
        <v>20200000</v>
      </c>
      <c r="Y69" s="63">
        <v>29500000</v>
      </c>
      <c r="Z69" s="63">
        <v>29300000</v>
      </c>
      <c r="AA69" s="63">
        <v>24300000</v>
      </c>
      <c r="AB69" s="63">
        <v>15600000</v>
      </c>
      <c r="AC69" s="64">
        <v>8745953</v>
      </c>
      <c r="AD69" t="str">
        <f>INDEX('Category Mapping'!$G$34:$G$45,MATCH(E69,'Category Mapping'!$A$34:$A$45,0),1)</f>
        <v>Summer</v>
      </c>
      <c r="AE69" t="str">
        <f>INDEX('Category Mapping'!$B$2:$B$25,MATCH('Source Data'!A69,'Category Mapping'!$A$2:$A$25,0))</f>
        <v>Weekend</v>
      </c>
      <c r="AF69" t="str">
        <f>INDEX('Category Mapping'!$C$2:$C$25,MATCH('Source Data'!A69,'Category Mapping'!$A$2:$A$25,0))</f>
        <v>Residential</v>
      </c>
      <c r="AG69" t="str">
        <f>INDEX('Category Mapping'!$D$2:$D$25,MATCH('Source Data'!A69,'Category Mapping'!$A$2:$A$25,0))</f>
        <v>Lighting</v>
      </c>
    </row>
    <row r="70" spans="1:33">
      <c r="A70" s="65" t="s">
        <v>60</v>
      </c>
      <c r="B70" s="66">
        <v>2019</v>
      </c>
      <c r="C70" s="66">
        <v>19</v>
      </c>
      <c r="D70" s="66" t="s">
        <v>267</v>
      </c>
      <c r="E70" s="66">
        <v>8</v>
      </c>
      <c r="F70" s="66">
        <v>5948297</v>
      </c>
      <c r="G70" s="66">
        <v>5139291</v>
      </c>
      <c r="H70" s="66">
        <v>4963631</v>
      </c>
      <c r="I70" s="66">
        <v>4959441</v>
      </c>
      <c r="J70" s="66">
        <v>5220288</v>
      </c>
      <c r="K70" s="66">
        <v>6765307</v>
      </c>
      <c r="L70" s="66">
        <v>4559200</v>
      </c>
      <c r="M70" s="66">
        <v>5404205</v>
      </c>
      <c r="N70" s="66">
        <v>6592844</v>
      </c>
      <c r="O70" s="66">
        <v>6831374</v>
      </c>
      <c r="P70" s="66">
        <v>6872124</v>
      </c>
      <c r="Q70" s="66">
        <v>7291484</v>
      </c>
      <c r="R70" s="66">
        <v>7544893</v>
      </c>
      <c r="S70" s="66">
        <v>7535226</v>
      </c>
      <c r="T70" s="66">
        <v>7455939</v>
      </c>
      <c r="U70" s="66">
        <v>7474650</v>
      </c>
      <c r="V70" s="66">
        <v>7678766</v>
      </c>
      <c r="W70" s="66">
        <v>10500000</v>
      </c>
      <c r="X70" s="66">
        <v>28400000</v>
      </c>
      <c r="Y70" s="66">
        <v>29700000</v>
      </c>
      <c r="Z70" s="66">
        <v>29600000</v>
      </c>
      <c r="AA70" s="66">
        <v>24400000</v>
      </c>
      <c r="AB70" s="66">
        <v>15800000</v>
      </c>
      <c r="AC70" s="67">
        <v>8813820</v>
      </c>
      <c r="AD70" t="str">
        <f>INDEX('Category Mapping'!$G$34:$G$45,MATCH(E70,'Category Mapping'!$A$34:$A$45,0),1)</f>
        <v>Summer</v>
      </c>
      <c r="AE70" t="str">
        <f>INDEX('Category Mapping'!$B$2:$B$25,MATCH('Source Data'!A70,'Category Mapping'!$A$2:$A$25,0))</f>
        <v>Weekend</v>
      </c>
      <c r="AF70" t="str">
        <f>INDEX('Category Mapping'!$C$2:$C$25,MATCH('Source Data'!A70,'Category Mapping'!$A$2:$A$25,0))</f>
        <v>Residential</v>
      </c>
      <c r="AG70" t="str">
        <f>INDEX('Category Mapping'!$D$2:$D$25,MATCH('Source Data'!A70,'Category Mapping'!$A$2:$A$25,0))</f>
        <v>Lighting</v>
      </c>
    </row>
    <row r="71" spans="1:33">
      <c r="A71" s="62" t="s">
        <v>60</v>
      </c>
      <c r="B71" s="63">
        <v>2019</v>
      </c>
      <c r="C71" s="63">
        <v>19</v>
      </c>
      <c r="D71" s="63" t="s">
        <v>267</v>
      </c>
      <c r="E71" s="63">
        <v>9</v>
      </c>
      <c r="F71" s="63">
        <v>6277411</v>
      </c>
      <c r="G71" s="63">
        <v>5423644</v>
      </c>
      <c r="H71" s="63">
        <v>5238265</v>
      </c>
      <c r="I71" s="63">
        <v>5233843</v>
      </c>
      <c r="J71" s="63">
        <v>5509122</v>
      </c>
      <c r="K71" s="63">
        <v>7139626</v>
      </c>
      <c r="L71" s="63">
        <v>7443108</v>
      </c>
      <c r="M71" s="63">
        <v>5703215</v>
      </c>
      <c r="N71" s="63">
        <v>6957621</v>
      </c>
      <c r="O71" s="63">
        <v>7209349</v>
      </c>
      <c r="P71" s="63">
        <v>7252354</v>
      </c>
      <c r="Q71" s="63">
        <v>7694915</v>
      </c>
      <c r="R71" s="63">
        <v>7962345</v>
      </c>
      <c r="S71" s="63">
        <v>7952143</v>
      </c>
      <c r="T71" s="63">
        <v>7868470</v>
      </c>
      <c r="U71" s="63">
        <v>7888216</v>
      </c>
      <c r="V71" s="63">
        <v>8103626</v>
      </c>
      <c r="W71" s="63">
        <v>17100000</v>
      </c>
      <c r="X71" s="63">
        <v>30000000</v>
      </c>
      <c r="Y71" s="63">
        <v>31400000</v>
      </c>
      <c r="Z71" s="63">
        <v>31200000</v>
      </c>
      <c r="AA71" s="63">
        <v>25800000</v>
      </c>
      <c r="AB71" s="63">
        <v>16600000</v>
      </c>
      <c r="AC71" s="64">
        <v>9301481</v>
      </c>
      <c r="AD71" t="str">
        <f>INDEX('Category Mapping'!$G$34:$G$45,MATCH(E71,'Category Mapping'!$A$34:$A$45,0),1)</f>
        <v>Fall</v>
      </c>
      <c r="AE71" t="str">
        <f>INDEX('Category Mapping'!$B$2:$B$25,MATCH('Source Data'!A71,'Category Mapping'!$A$2:$A$25,0))</f>
        <v>Weekend</v>
      </c>
      <c r="AF71" t="str">
        <f>INDEX('Category Mapping'!$C$2:$C$25,MATCH('Source Data'!A71,'Category Mapping'!$A$2:$A$25,0))</f>
        <v>Residential</v>
      </c>
      <c r="AG71" t="str">
        <f>INDEX('Category Mapping'!$D$2:$D$25,MATCH('Source Data'!A71,'Category Mapping'!$A$2:$A$25,0))</f>
        <v>Lighting</v>
      </c>
    </row>
    <row r="72" spans="1:33">
      <c r="A72" s="65" t="s">
        <v>60</v>
      </c>
      <c r="B72" s="66">
        <v>2019</v>
      </c>
      <c r="C72" s="66">
        <v>19</v>
      </c>
      <c r="D72" s="66" t="s">
        <v>267</v>
      </c>
      <c r="E72" s="66">
        <v>10</v>
      </c>
      <c r="F72" s="66">
        <v>6486574</v>
      </c>
      <c r="G72" s="66">
        <v>5604359</v>
      </c>
      <c r="H72" s="66">
        <v>5412804</v>
      </c>
      <c r="I72" s="66">
        <v>5408235</v>
      </c>
      <c r="J72" s="66">
        <v>5692686</v>
      </c>
      <c r="K72" s="66">
        <v>7377518</v>
      </c>
      <c r="L72" s="66">
        <v>12700000</v>
      </c>
      <c r="M72" s="66">
        <v>7240305</v>
      </c>
      <c r="N72" s="66">
        <v>7189449</v>
      </c>
      <c r="O72" s="66">
        <v>7449564</v>
      </c>
      <c r="P72" s="66">
        <v>7494002</v>
      </c>
      <c r="Q72" s="66">
        <v>7951310</v>
      </c>
      <c r="R72" s="66">
        <v>8227652</v>
      </c>
      <c r="S72" s="66">
        <v>8217109</v>
      </c>
      <c r="T72" s="66">
        <v>8130648</v>
      </c>
      <c r="U72" s="66">
        <v>8151052</v>
      </c>
      <c r="V72" s="66">
        <v>10300000</v>
      </c>
      <c r="W72" s="66">
        <v>29300000</v>
      </c>
      <c r="X72" s="66">
        <v>30900000</v>
      </c>
      <c r="Y72" s="66">
        <v>32400000</v>
      </c>
      <c r="Z72" s="66">
        <v>32200000</v>
      </c>
      <c r="AA72" s="66">
        <v>26700000</v>
      </c>
      <c r="AB72" s="66">
        <v>17200000</v>
      </c>
      <c r="AC72" s="67">
        <v>9611407</v>
      </c>
      <c r="AD72" t="str">
        <f>INDEX('Category Mapping'!$G$34:$G$45,MATCH(E72,'Category Mapping'!$A$34:$A$45,0),1)</f>
        <v>Fall</v>
      </c>
      <c r="AE72" t="str">
        <f>INDEX('Category Mapping'!$B$2:$B$25,MATCH('Source Data'!A72,'Category Mapping'!$A$2:$A$25,0))</f>
        <v>Weekend</v>
      </c>
      <c r="AF72" t="str">
        <f>INDEX('Category Mapping'!$C$2:$C$25,MATCH('Source Data'!A72,'Category Mapping'!$A$2:$A$25,0))</f>
        <v>Residential</v>
      </c>
      <c r="AG72" t="str">
        <f>INDEX('Category Mapping'!$D$2:$D$25,MATCH('Source Data'!A72,'Category Mapping'!$A$2:$A$25,0))</f>
        <v>Lighting</v>
      </c>
    </row>
    <row r="73" spans="1:33">
      <c r="A73" s="62" t="s">
        <v>60</v>
      </c>
      <c r="B73" s="63">
        <v>2019</v>
      </c>
      <c r="C73" s="63">
        <v>19</v>
      </c>
      <c r="D73" s="63" t="s">
        <v>267</v>
      </c>
      <c r="E73" s="63">
        <v>11</v>
      </c>
      <c r="F73" s="63">
        <v>6924355</v>
      </c>
      <c r="G73" s="63">
        <v>5982599</v>
      </c>
      <c r="H73" s="63">
        <v>5778115</v>
      </c>
      <c r="I73" s="63">
        <v>5773238</v>
      </c>
      <c r="J73" s="63">
        <v>6076887</v>
      </c>
      <c r="K73" s="63">
        <v>7875428</v>
      </c>
      <c r="L73" s="63">
        <v>13600000</v>
      </c>
      <c r="M73" s="63">
        <v>12700000</v>
      </c>
      <c r="N73" s="63">
        <v>7674665</v>
      </c>
      <c r="O73" s="63">
        <v>7952336</v>
      </c>
      <c r="P73" s="63">
        <v>7999773</v>
      </c>
      <c r="Q73" s="63">
        <v>8487946</v>
      </c>
      <c r="R73" s="63">
        <v>8782936</v>
      </c>
      <c r="S73" s="63">
        <v>8771683</v>
      </c>
      <c r="T73" s="63">
        <v>8679387</v>
      </c>
      <c r="U73" s="63">
        <v>8701168</v>
      </c>
      <c r="V73" s="63">
        <v>18000000</v>
      </c>
      <c r="W73" s="63">
        <v>31300000</v>
      </c>
      <c r="X73" s="63">
        <v>33000000</v>
      </c>
      <c r="Y73" s="63">
        <v>34600000</v>
      </c>
      <c r="Z73" s="63">
        <v>34400000</v>
      </c>
      <c r="AA73" s="63">
        <v>28500000</v>
      </c>
      <c r="AB73" s="63">
        <v>18300000</v>
      </c>
      <c r="AC73" s="64">
        <v>10300000</v>
      </c>
      <c r="AD73" t="str">
        <f>INDEX('Category Mapping'!$G$34:$G$45,MATCH(E73,'Category Mapping'!$A$34:$A$45,0),1)</f>
        <v>Winter</v>
      </c>
      <c r="AE73" t="str">
        <f>INDEX('Category Mapping'!$B$2:$B$25,MATCH('Source Data'!A73,'Category Mapping'!$A$2:$A$25,0))</f>
        <v>Weekend</v>
      </c>
      <c r="AF73" t="str">
        <f>INDEX('Category Mapping'!$C$2:$C$25,MATCH('Source Data'!A73,'Category Mapping'!$A$2:$A$25,0))</f>
        <v>Residential</v>
      </c>
      <c r="AG73" t="str">
        <f>INDEX('Category Mapping'!$D$2:$D$25,MATCH('Source Data'!A73,'Category Mapping'!$A$2:$A$25,0))</f>
        <v>Lighting</v>
      </c>
    </row>
    <row r="74" spans="1:33">
      <c r="A74" s="65" t="s">
        <v>60</v>
      </c>
      <c r="B74" s="66">
        <v>2019</v>
      </c>
      <c r="C74" s="66">
        <v>19</v>
      </c>
      <c r="D74" s="66" t="s">
        <v>267</v>
      </c>
      <c r="E74" s="66">
        <v>12</v>
      </c>
      <c r="F74" s="66">
        <v>7008055</v>
      </c>
      <c r="G74" s="66">
        <v>6054916</v>
      </c>
      <c r="H74" s="66">
        <v>5847960</v>
      </c>
      <c r="I74" s="66">
        <v>5843024</v>
      </c>
      <c r="J74" s="66">
        <v>6150343</v>
      </c>
      <c r="K74" s="66">
        <v>7970625</v>
      </c>
      <c r="L74" s="66">
        <v>13800000</v>
      </c>
      <c r="M74" s="66">
        <v>21200000</v>
      </c>
      <c r="N74" s="66">
        <v>7767437</v>
      </c>
      <c r="O74" s="66">
        <v>8048464</v>
      </c>
      <c r="P74" s="66">
        <v>8096474</v>
      </c>
      <c r="Q74" s="66">
        <v>8590548</v>
      </c>
      <c r="R74" s="66">
        <v>8889103</v>
      </c>
      <c r="S74" s="66">
        <v>8877712</v>
      </c>
      <c r="T74" s="66">
        <v>8784302</v>
      </c>
      <c r="U74" s="66">
        <v>8806346</v>
      </c>
      <c r="V74" s="66">
        <v>30200000</v>
      </c>
      <c r="W74" s="66">
        <v>31700000</v>
      </c>
      <c r="X74" s="66">
        <v>33400000</v>
      </c>
      <c r="Y74" s="66">
        <v>35000000</v>
      </c>
      <c r="Z74" s="66">
        <v>34800000</v>
      </c>
      <c r="AA74" s="66">
        <v>28800000</v>
      </c>
      <c r="AB74" s="66">
        <v>18600000</v>
      </c>
      <c r="AC74" s="67">
        <v>10400000</v>
      </c>
      <c r="AD74" t="str">
        <f>INDEX('Category Mapping'!$G$34:$G$45,MATCH(E74,'Category Mapping'!$A$34:$A$45,0),1)</f>
        <v>Winter</v>
      </c>
      <c r="AE74" t="str">
        <f>INDEX('Category Mapping'!$B$2:$B$25,MATCH('Source Data'!A74,'Category Mapping'!$A$2:$A$25,0))</f>
        <v>Weekend</v>
      </c>
      <c r="AF74" t="str">
        <f>INDEX('Category Mapping'!$C$2:$C$25,MATCH('Source Data'!A74,'Category Mapping'!$A$2:$A$25,0))</f>
        <v>Residential</v>
      </c>
      <c r="AG74" t="str">
        <f>INDEX('Category Mapping'!$D$2:$D$25,MATCH('Source Data'!A74,'Category Mapping'!$A$2:$A$25,0))</f>
        <v>Lighting</v>
      </c>
    </row>
    <row r="75" spans="1:33">
      <c r="A75" s="62" t="s">
        <v>61</v>
      </c>
      <c r="B75" s="63">
        <v>2019</v>
      </c>
      <c r="C75" s="63">
        <v>19</v>
      </c>
      <c r="D75" s="63" t="s">
        <v>267</v>
      </c>
      <c r="E75" s="63">
        <v>1</v>
      </c>
      <c r="F75" s="63">
        <v>5289287</v>
      </c>
      <c r="G75" s="63">
        <v>3656468</v>
      </c>
      <c r="H75" s="63">
        <v>3320863</v>
      </c>
      <c r="I75" s="63">
        <v>3245602</v>
      </c>
      <c r="J75" s="63">
        <v>4554087</v>
      </c>
      <c r="K75" s="63">
        <v>10100000</v>
      </c>
      <c r="L75" s="63">
        <v>19800000</v>
      </c>
      <c r="M75" s="63">
        <v>27300000</v>
      </c>
      <c r="N75" s="63">
        <v>18000000</v>
      </c>
      <c r="O75" s="63">
        <v>16100000</v>
      </c>
      <c r="P75" s="63">
        <v>15000000</v>
      </c>
      <c r="Q75" s="63">
        <v>12900000</v>
      </c>
      <c r="R75" s="63">
        <v>10500000</v>
      </c>
      <c r="S75" s="63">
        <v>9237531</v>
      </c>
      <c r="T75" s="63">
        <v>9075739</v>
      </c>
      <c r="U75" s="63">
        <v>9173165</v>
      </c>
      <c r="V75" s="63">
        <v>11100000</v>
      </c>
      <c r="W75" s="63">
        <v>14000000</v>
      </c>
      <c r="X75" s="63">
        <v>18000000</v>
      </c>
      <c r="Y75" s="63">
        <v>18000000</v>
      </c>
      <c r="Z75" s="63">
        <v>16200000</v>
      </c>
      <c r="AA75" s="63">
        <v>15000000</v>
      </c>
      <c r="AB75" s="63">
        <v>13200000</v>
      </c>
      <c r="AC75" s="64">
        <v>9259196</v>
      </c>
      <c r="AD75" t="str">
        <f>INDEX('Category Mapping'!$G$34:$G$45,MATCH(E75,'Category Mapping'!$A$34:$A$45,0),1)</f>
        <v>Winter</v>
      </c>
      <c r="AE75" t="str">
        <f>INDEX('Category Mapping'!$B$2:$B$25,MATCH('Source Data'!A75,'Category Mapping'!$A$2:$A$25,0))</f>
        <v>Weekday</v>
      </c>
      <c r="AF75" t="str">
        <f>INDEX('Category Mapping'!$C$2:$C$25,MATCH('Source Data'!A75,'Category Mapping'!$A$2:$A$25,0))</f>
        <v>Residential</v>
      </c>
      <c r="AG75" t="str">
        <f>INDEX('Category Mapping'!$D$2:$D$25,MATCH('Source Data'!A75,'Category Mapping'!$A$2:$A$25,0))</f>
        <v>Appliances</v>
      </c>
    </row>
    <row r="76" spans="1:33">
      <c r="A76" s="65" t="s">
        <v>61</v>
      </c>
      <c r="B76" s="66">
        <v>2019</v>
      </c>
      <c r="C76" s="66">
        <v>19</v>
      </c>
      <c r="D76" s="66" t="s">
        <v>267</v>
      </c>
      <c r="E76" s="66">
        <v>2</v>
      </c>
      <c r="F76" s="66">
        <v>4961836</v>
      </c>
      <c r="G76" s="66">
        <v>3430102</v>
      </c>
      <c r="H76" s="66">
        <v>3115274</v>
      </c>
      <c r="I76" s="66">
        <v>3044672</v>
      </c>
      <c r="J76" s="66">
        <v>4272150</v>
      </c>
      <c r="K76" s="66">
        <v>9477508</v>
      </c>
      <c r="L76" s="66">
        <v>18600000</v>
      </c>
      <c r="M76" s="66">
        <v>25600000</v>
      </c>
      <c r="N76" s="66">
        <v>16900000</v>
      </c>
      <c r="O76" s="66">
        <v>15100000</v>
      </c>
      <c r="P76" s="66">
        <v>14100000</v>
      </c>
      <c r="Q76" s="66">
        <v>12100000</v>
      </c>
      <c r="R76" s="66">
        <v>9875154</v>
      </c>
      <c r="S76" s="66">
        <v>8665650</v>
      </c>
      <c r="T76" s="66">
        <v>8513874</v>
      </c>
      <c r="U76" s="66">
        <v>8605268</v>
      </c>
      <c r="V76" s="66">
        <v>10400000</v>
      </c>
      <c r="W76" s="66">
        <v>13200000</v>
      </c>
      <c r="X76" s="66">
        <v>16900000</v>
      </c>
      <c r="Y76" s="66">
        <v>16900000</v>
      </c>
      <c r="Z76" s="66">
        <v>15200000</v>
      </c>
      <c r="AA76" s="66">
        <v>14100000</v>
      </c>
      <c r="AB76" s="66">
        <v>12400000</v>
      </c>
      <c r="AC76" s="67">
        <v>8685973</v>
      </c>
      <c r="AD76" t="str">
        <f>INDEX('Category Mapping'!$G$34:$G$45,MATCH(E76,'Category Mapping'!$A$34:$A$45,0),1)</f>
        <v>Winter</v>
      </c>
      <c r="AE76" t="str">
        <f>INDEX('Category Mapping'!$B$2:$B$25,MATCH('Source Data'!A76,'Category Mapping'!$A$2:$A$25,0))</f>
        <v>Weekday</v>
      </c>
      <c r="AF76" t="str">
        <f>INDEX('Category Mapping'!$C$2:$C$25,MATCH('Source Data'!A76,'Category Mapping'!$A$2:$A$25,0))</f>
        <v>Residential</v>
      </c>
      <c r="AG76" t="str">
        <f>INDEX('Category Mapping'!$D$2:$D$25,MATCH('Source Data'!A76,'Category Mapping'!$A$2:$A$25,0))</f>
        <v>Appliances</v>
      </c>
    </row>
    <row r="77" spans="1:33">
      <c r="A77" s="62" t="s">
        <v>61</v>
      </c>
      <c r="B77" s="63">
        <v>2019</v>
      </c>
      <c r="C77" s="63">
        <v>19</v>
      </c>
      <c r="D77" s="63" t="s">
        <v>267</v>
      </c>
      <c r="E77" s="63">
        <v>3</v>
      </c>
      <c r="F77" s="63">
        <v>4685614</v>
      </c>
      <c r="G77" s="63">
        <v>3239151</v>
      </c>
      <c r="H77" s="63">
        <v>2941849</v>
      </c>
      <c r="I77" s="63">
        <v>2875177</v>
      </c>
      <c r="J77" s="63">
        <v>4034323</v>
      </c>
      <c r="K77" s="63">
        <v>8949902</v>
      </c>
      <c r="L77" s="63">
        <v>17500000</v>
      </c>
      <c r="M77" s="63">
        <v>24100000</v>
      </c>
      <c r="N77" s="63">
        <v>16000000</v>
      </c>
      <c r="O77" s="63">
        <v>14300000</v>
      </c>
      <c r="P77" s="63">
        <v>13300000</v>
      </c>
      <c r="Q77" s="63">
        <v>11500000</v>
      </c>
      <c r="R77" s="63">
        <v>9325412</v>
      </c>
      <c r="S77" s="63">
        <v>8183240</v>
      </c>
      <c r="T77" s="63">
        <v>8039913</v>
      </c>
      <c r="U77" s="63">
        <v>8126220</v>
      </c>
      <c r="V77" s="63">
        <v>9822617</v>
      </c>
      <c r="W77" s="63">
        <v>12400000</v>
      </c>
      <c r="X77" s="63">
        <v>16000000</v>
      </c>
      <c r="Y77" s="63">
        <v>16000000</v>
      </c>
      <c r="Z77" s="63">
        <v>14400000</v>
      </c>
      <c r="AA77" s="63">
        <v>13300000</v>
      </c>
      <c r="AB77" s="63">
        <v>11700000</v>
      </c>
      <c r="AC77" s="64">
        <v>8202431</v>
      </c>
      <c r="AD77" t="str">
        <f>INDEX('Category Mapping'!$G$34:$G$45,MATCH(E77,'Category Mapping'!$A$34:$A$45,0),1)</f>
        <v>Spring</v>
      </c>
      <c r="AE77" t="str">
        <f>INDEX('Category Mapping'!$B$2:$B$25,MATCH('Source Data'!A77,'Category Mapping'!$A$2:$A$25,0))</f>
        <v>Weekday</v>
      </c>
      <c r="AF77" t="str">
        <f>INDEX('Category Mapping'!$C$2:$C$25,MATCH('Source Data'!A77,'Category Mapping'!$A$2:$A$25,0))</f>
        <v>Residential</v>
      </c>
      <c r="AG77" t="str">
        <f>INDEX('Category Mapping'!$D$2:$D$25,MATCH('Source Data'!A77,'Category Mapping'!$A$2:$A$25,0))</f>
        <v>Appliances</v>
      </c>
    </row>
    <row r="78" spans="1:33">
      <c r="A78" s="65" t="s">
        <v>61</v>
      </c>
      <c r="B78" s="66">
        <v>2019</v>
      </c>
      <c r="C78" s="66">
        <v>19</v>
      </c>
      <c r="D78" s="66" t="s">
        <v>267</v>
      </c>
      <c r="E78" s="66">
        <v>4</v>
      </c>
      <c r="F78" s="66">
        <v>4157965</v>
      </c>
      <c r="G78" s="66">
        <v>2874388</v>
      </c>
      <c r="H78" s="66">
        <v>2610566</v>
      </c>
      <c r="I78" s="66">
        <v>2551402</v>
      </c>
      <c r="J78" s="66">
        <v>3580016</v>
      </c>
      <c r="K78" s="66">
        <v>7942049</v>
      </c>
      <c r="L78" s="66">
        <v>15600000</v>
      </c>
      <c r="M78" s="66">
        <v>21400000</v>
      </c>
      <c r="N78" s="66">
        <v>14200000</v>
      </c>
      <c r="O78" s="66">
        <v>12700000</v>
      </c>
      <c r="P78" s="66">
        <v>11800000</v>
      </c>
      <c r="Q78" s="66">
        <v>10200000</v>
      </c>
      <c r="R78" s="66">
        <v>8275273</v>
      </c>
      <c r="S78" s="66">
        <v>7261721</v>
      </c>
      <c r="T78" s="66">
        <v>7134535</v>
      </c>
      <c r="U78" s="66">
        <v>7211122</v>
      </c>
      <c r="V78" s="66">
        <v>8716487</v>
      </c>
      <c r="W78" s="66">
        <v>11000000</v>
      </c>
      <c r="X78" s="66">
        <v>14200000</v>
      </c>
      <c r="Y78" s="66">
        <v>14200000</v>
      </c>
      <c r="Z78" s="66">
        <v>12800000</v>
      </c>
      <c r="AA78" s="66">
        <v>11800000</v>
      </c>
      <c r="AB78" s="66">
        <v>10400000</v>
      </c>
      <c r="AC78" s="67">
        <v>7278752</v>
      </c>
      <c r="AD78" t="str">
        <f>INDEX('Category Mapping'!$G$34:$G$45,MATCH(E78,'Category Mapping'!$A$34:$A$45,0),1)</f>
        <v>Spring</v>
      </c>
      <c r="AE78" t="str">
        <f>INDEX('Category Mapping'!$B$2:$B$25,MATCH('Source Data'!A78,'Category Mapping'!$A$2:$A$25,0))</f>
        <v>Weekday</v>
      </c>
      <c r="AF78" t="str">
        <f>INDEX('Category Mapping'!$C$2:$C$25,MATCH('Source Data'!A78,'Category Mapping'!$A$2:$A$25,0))</f>
        <v>Residential</v>
      </c>
      <c r="AG78" t="str">
        <f>INDEX('Category Mapping'!$D$2:$D$25,MATCH('Source Data'!A78,'Category Mapping'!$A$2:$A$25,0))</f>
        <v>Appliances</v>
      </c>
    </row>
    <row r="79" spans="1:33">
      <c r="A79" s="62" t="s">
        <v>61</v>
      </c>
      <c r="B79" s="63">
        <v>2019</v>
      </c>
      <c r="C79" s="63">
        <v>19</v>
      </c>
      <c r="D79" s="63" t="s">
        <v>267</v>
      </c>
      <c r="E79" s="63">
        <v>5</v>
      </c>
      <c r="F79" s="63">
        <v>3775949</v>
      </c>
      <c r="G79" s="63">
        <v>2610302</v>
      </c>
      <c r="H79" s="63">
        <v>2370718</v>
      </c>
      <c r="I79" s="63">
        <v>2316991</v>
      </c>
      <c r="J79" s="63">
        <v>3251100</v>
      </c>
      <c r="K79" s="63">
        <v>7212369</v>
      </c>
      <c r="L79" s="63">
        <v>14100000</v>
      </c>
      <c r="M79" s="63">
        <v>19500000</v>
      </c>
      <c r="N79" s="63">
        <v>12900000</v>
      </c>
      <c r="O79" s="63">
        <v>11500000</v>
      </c>
      <c r="P79" s="63">
        <v>10700000</v>
      </c>
      <c r="Q79" s="63">
        <v>9235780</v>
      </c>
      <c r="R79" s="63">
        <v>7514977</v>
      </c>
      <c r="S79" s="63">
        <v>6594546</v>
      </c>
      <c r="T79" s="63">
        <v>6479045</v>
      </c>
      <c r="U79" s="63">
        <v>6548596</v>
      </c>
      <c r="V79" s="63">
        <v>7915655</v>
      </c>
      <c r="W79" s="63">
        <v>10000000</v>
      </c>
      <c r="X79" s="63">
        <v>12900000</v>
      </c>
      <c r="Y79" s="63">
        <v>12900000</v>
      </c>
      <c r="Z79" s="63">
        <v>11600000</v>
      </c>
      <c r="AA79" s="63">
        <v>10700000</v>
      </c>
      <c r="AB79" s="63">
        <v>9444075</v>
      </c>
      <c r="AC79" s="64">
        <v>6610012</v>
      </c>
      <c r="AD79" t="str">
        <f>INDEX('Category Mapping'!$G$34:$G$45,MATCH(E79,'Category Mapping'!$A$34:$A$45,0),1)</f>
        <v>Spring</v>
      </c>
      <c r="AE79" t="str">
        <f>INDEX('Category Mapping'!$B$2:$B$25,MATCH('Source Data'!A79,'Category Mapping'!$A$2:$A$25,0))</f>
        <v>Weekday</v>
      </c>
      <c r="AF79" t="str">
        <f>INDEX('Category Mapping'!$C$2:$C$25,MATCH('Source Data'!A79,'Category Mapping'!$A$2:$A$25,0))</f>
        <v>Residential</v>
      </c>
      <c r="AG79" t="str">
        <f>INDEX('Category Mapping'!$D$2:$D$25,MATCH('Source Data'!A79,'Category Mapping'!$A$2:$A$25,0))</f>
        <v>Appliances</v>
      </c>
    </row>
    <row r="80" spans="1:33">
      <c r="A80" s="65" t="s">
        <v>61</v>
      </c>
      <c r="B80" s="66">
        <v>2019</v>
      </c>
      <c r="C80" s="66">
        <v>19</v>
      </c>
      <c r="D80" s="66" t="s">
        <v>267</v>
      </c>
      <c r="E80" s="66">
        <v>6</v>
      </c>
      <c r="F80" s="66">
        <v>3643003</v>
      </c>
      <c r="G80" s="66">
        <v>2518397</v>
      </c>
      <c r="H80" s="66">
        <v>2287249</v>
      </c>
      <c r="I80" s="66">
        <v>2235413</v>
      </c>
      <c r="J80" s="66">
        <v>3136633</v>
      </c>
      <c r="K80" s="66">
        <v>6958432</v>
      </c>
      <c r="L80" s="66">
        <v>13600000</v>
      </c>
      <c r="M80" s="66">
        <v>18800000</v>
      </c>
      <c r="N80" s="66">
        <v>12400000</v>
      </c>
      <c r="O80" s="66">
        <v>11100000</v>
      </c>
      <c r="P80" s="66">
        <v>10300000</v>
      </c>
      <c r="Q80" s="66">
        <v>8910601</v>
      </c>
      <c r="R80" s="66">
        <v>7250386</v>
      </c>
      <c r="S80" s="66">
        <v>6362362</v>
      </c>
      <c r="T80" s="66">
        <v>6250927</v>
      </c>
      <c r="U80" s="66">
        <v>6318029</v>
      </c>
      <c r="V80" s="66">
        <v>7636956</v>
      </c>
      <c r="W80" s="66">
        <v>9669768</v>
      </c>
      <c r="X80" s="66">
        <v>12400000</v>
      </c>
      <c r="Y80" s="66">
        <v>12400000</v>
      </c>
      <c r="Z80" s="66">
        <v>11200000</v>
      </c>
      <c r="AA80" s="66">
        <v>10400000</v>
      </c>
      <c r="AB80" s="66">
        <v>9111562</v>
      </c>
      <c r="AC80" s="67">
        <v>6377283</v>
      </c>
      <c r="AD80" t="str">
        <f>INDEX('Category Mapping'!$G$34:$G$45,MATCH(E80,'Category Mapping'!$A$34:$A$45,0),1)</f>
        <v>Summer</v>
      </c>
      <c r="AE80" t="str">
        <f>INDEX('Category Mapping'!$B$2:$B$25,MATCH('Source Data'!A80,'Category Mapping'!$A$2:$A$25,0))</f>
        <v>Weekday</v>
      </c>
      <c r="AF80" t="str">
        <f>INDEX('Category Mapping'!$C$2:$C$25,MATCH('Source Data'!A80,'Category Mapping'!$A$2:$A$25,0))</f>
        <v>Residential</v>
      </c>
      <c r="AG80" t="str">
        <f>INDEX('Category Mapping'!$D$2:$D$25,MATCH('Source Data'!A80,'Category Mapping'!$A$2:$A$25,0))</f>
        <v>Appliances</v>
      </c>
    </row>
    <row r="81" spans="1:33">
      <c r="A81" s="62" t="s">
        <v>61</v>
      </c>
      <c r="B81" s="63">
        <v>2019</v>
      </c>
      <c r="C81" s="63">
        <v>19</v>
      </c>
      <c r="D81" s="63" t="s">
        <v>267</v>
      </c>
      <c r="E81" s="63">
        <v>7</v>
      </c>
      <c r="F81" s="63">
        <v>3620801</v>
      </c>
      <c r="G81" s="63">
        <v>2503049</v>
      </c>
      <c r="H81" s="63">
        <v>2273309</v>
      </c>
      <c r="I81" s="63">
        <v>2221789</v>
      </c>
      <c r="J81" s="63">
        <v>3117517</v>
      </c>
      <c r="K81" s="63">
        <v>6916023</v>
      </c>
      <c r="L81" s="63">
        <v>13600000</v>
      </c>
      <c r="M81" s="63">
        <v>18700000</v>
      </c>
      <c r="N81" s="63">
        <v>12300000</v>
      </c>
      <c r="O81" s="63">
        <v>11000000</v>
      </c>
      <c r="P81" s="63">
        <v>10300000</v>
      </c>
      <c r="Q81" s="63">
        <v>8856295</v>
      </c>
      <c r="R81" s="63">
        <v>7206198</v>
      </c>
      <c r="S81" s="63">
        <v>6323586</v>
      </c>
      <c r="T81" s="63">
        <v>6212831</v>
      </c>
      <c r="U81" s="63">
        <v>6279524</v>
      </c>
      <c r="V81" s="63">
        <v>7590412</v>
      </c>
      <c r="W81" s="63">
        <v>9610835</v>
      </c>
      <c r="X81" s="63">
        <v>12300000</v>
      </c>
      <c r="Y81" s="63">
        <v>12400000</v>
      </c>
      <c r="Z81" s="63">
        <v>11100000</v>
      </c>
      <c r="AA81" s="63">
        <v>10300000</v>
      </c>
      <c r="AB81" s="63">
        <v>9056031</v>
      </c>
      <c r="AC81" s="64">
        <v>6338416</v>
      </c>
      <c r="AD81" t="str">
        <f>INDEX('Category Mapping'!$G$34:$G$45,MATCH(E81,'Category Mapping'!$A$34:$A$45,0),1)</f>
        <v>Summer</v>
      </c>
      <c r="AE81" t="str">
        <f>INDEX('Category Mapping'!$B$2:$B$25,MATCH('Source Data'!A81,'Category Mapping'!$A$2:$A$25,0))</f>
        <v>Weekday</v>
      </c>
      <c r="AF81" t="str">
        <f>INDEX('Category Mapping'!$C$2:$C$25,MATCH('Source Data'!A81,'Category Mapping'!$A$2:$A$25,0))</f>
        <v>Residential</v>
      </c>
      <c r="AG81" t="str">
        <f>INDEX('Category Mapping'!$D$2:$D$25,MATCH('Source Data'!A81,'Category Mapping'!$A$2:$A$25,0))</f>
        <v>Appliances</v>
      </c>
    </row>
    <row r="82" spans="1:33">
      <c r="A82" s="65" t="s">
        <v>61</v>
      </c>
      <c r="B82" s="66">
        <v>2019</v>
      </c>
      <c r="C82" s="66">
        <v>19</v>
      </c>
      <c r="D82" s="66" t="s">
        <v>267</v>
      </c>
      <c r="E82" s="66">
        <v>8</v>
      </c>
      <c r="F82" s="66">
        <v>3621055</v>
      </c>
      <c r="G82" s="66">
        <v>2503224</v>
      </c>
      <c r="H82" s="66">
        <v>2273468</v>
      </c>
      <c r="I82" s="66">
        <v>2221945</v>
      </c>
      <c r="J82" s="66">
        <v>3117735</v>
      </c>
      <c r="K82" s="66">
        <v>6916508</v>
      </c>
      <c r="L82" s="66">
        <v>13600000</v>
      </c>
      <c r="M82" s="66">
        <v>18700000</v>
      </c>
      <c r="N82" s="66">
        <v>12300000</v>
      </c>
      <c r="O82" s="66">
        <v>11000000</v>
      </c>
      <c r="P82" s="66">
        <v>10300000</v>
      </c>
      <c r="Q82" s="66">
        <v>8856916</v>
      </c>
      <c r="R82" s="66">
        <v>7206703</v>
      </c>
      <c r="S82" s="66">
        <v>6324029</v>
      </c>
      <c r="T82" s="66">
        <v>6213267</v>
      </c>
      <c r="U82" s="66">
        <v>6279964</v>
      </c>
      <c r="V82" s="66">
        <v>7590945</v>
      </c>
      <c r="W82" s="66">
        <v>9611509</v>
      </c>
      <c r="X82" s="66">
        <v>12300000</v>
      </c>
      <c r="Y82" s="66">
        <v>12400000</v>
      </c>
      <c r="Z82" s="66">
        <v>11100000</v>
      </c>
      <c r="AA82" s="66">
        <v>10300000</v>
      </c>
      <c r="AB82" s="66">
        <v>9056667</v>
      </c>
      <c r="AC82" s="67">
        <v>6338861</v>
      </c>
      <c r="AD82" t="str">
        <f>INDEX('Category Mapping'!$G$34:$G$45,MATCH(E82,'Category Mapping'!$A$34:$A$45,0),1)</f>
        <v>Summer</v>
      </c>
      <c r="AE82" t="str">
        <f>INDEX('Category Mapping'!$B$2:$B$25,MATCH('Source Data'!A82,'Category Mapping'!$A$2:$A$25,0))</f>
        <v>Weekday</v>
      </c>
      <c r="AF82" t="str">
        <f>INDEX('Category Mapping'!$C$2:$C$25,MATCH('Source Data'!A82,'Category Mapping'!$A$2:$A$25,0))</f>
        <v>Residential</v>
      </c>
      <c r="AG82" t="str">
        <f>INDEX('Category Mapping'!$D$2:$D$25,MATCH('Source Data'!A82,'Category Mapping'!$A$2:$A$25,0))</f>
        <v>Appliances</v>
      </c>
    </row>
    <row r="83" spans="1:33">
      <c r="A83" s="62" t="s">
        <v>61</v>
      </c>
      <c r="B83" s="63">
        <v>2019</v>
      </c>
      <c r="C83" s="63">
        <v>19</v>
      </c>
      <c r="D83" s="63" t="s">
        <v>267</v>
      </c>
      <c r="E83" s="63">
        <v>9</v>
      </c>
      <c r="F83" s="63">
        <v>3671762</v>
      </c>
      <c r="G83" s="63">
        <v>2538278</v>
      </c>
      <c r="H83" s="63">
        <v>2305305</v>
      </c>
      <c r="I83" s="63">
        <v>2253060</v>
      </c>
      <c r="J83" s="63">
        <v>3161394</v>
      </c>
      <c r="K83" s="63">
        <v>7013363</v>
      </c>
      <c r="L83" s="63">
        <v>13700000</v>
      </c>
      <c r="M83" s="63">
        <v>18900000</v>
      </c>
      <c r="N83" s="63">
        <v>12500000</v>
      </c>
      <c r="O83" s="63">
        <v>11200000</v>
      </c>
      <c r="P83" s="63">
        <v>10400000</v>
      </c>
      <c r="Q83" s="63">
        <v>8980943</v>
      </c>
      <c r="R83" s="63">
        <v>7307622</v>
      </c>
      <c r="S83" s="63">
        <v>6412587</v>
      </c>
      <c r="T83" s="63">
        <v>6300274</v>
      </c>
      <c r="U83" s="63">
        <v>6367905</v>
      </c>
      <c r="V83" s="63">
        <v>7697244</v>
      </c>
      <c r="W83" s="63">
        <v>9746103</v>
      </c>
      <c r="X83" s="63">
        <v>12500000</v>
      </c>
      <c r="Y83" s="63">
        <v>12500000</v>
      </c>
      <c r="Z83" s="63">
        <v>11300000</v>
      </c>
      <c r="AA83" s="63">
        <v>10400000</v>
      </c>
      <c r="AB83" s="63">
        <v>9183491</v>
      </c>
      <c r="AC83" s="64">
        <v>6427627</v>
      </c>
      <c r="AD83" t="str">
        <f>INDEX('Category Mapping'!$G$34:$G$45,MATCH(E83,'Category Mapping'!$A$34:$A$45,0),1)</f>
        <v>Fall</v>
      </c>
      <c r="AE83" t="str">
        <f>INDEX('Category Mapping'!$B$2:$B$25,MATCH('Source Data'!A83,'Category Mapping'!$A$2:$A$25,0))</f>
        <v>Weekday</v>
      </c>
      <c r="AF83" t="str">
        <f>INDEX('Category Mapping'!$C$2:$C$25,MATCH('Source Data'!A83,'Category Mapping'!$A$2:$A$25,0))</f>
        <v>Residential</v>
      </c>
      <c r="AG83" t="str">
        <f>INDEX('Category Mapping'!$D$2:$D$25,MATCH('Source Data'!A83,'Category Mapping'!$A$2:$A$25,0))</f>
        <v>Appliances</v>
      </c>
    </row>
    <row r="84" spans="1:33">
      <c r="A84" s="65" t="s">
        <v>61</v>
      </c>
      <c r="B84" s="66">
        <v>2019</v>
      </c>
      <c r="C84" s="66">
        <v>19</v>
      </c>
      <c r="D84" s="66" t="s">
        <v>267</v>
      </c>
      <c r="E84" s="66">
        <v>10</v>
      </c>
      <c r="F84" s="66">
        <v>4010625</v>
      </c>
      <c r="G84" s="66">
        <v>2772533</v>
      </c>
      <c r="H84" s="66">
        <v>2518059</v>
      </c>
      <c r="I84" s="66">
        <v>2460992</v>
      </c>
      <c r="J84" s="66">
        <v>3453156</v>
      </c>
      <c r="K84" s="66">
        <v>7660618</v>
      </c>
      <c r="L84" s="66">
        <v>15000000</v>
      </c>
      <c r="M84" s="66">
        <v>20700000</v>
      </c>
      <c r="N84" s="66">
        <v>13700000</v>
      </c>
      <c r="O84" s="66">
        <v>12200000</v>
      </c>
      <c r="P84" s="66">
        <v>11400000</v>
      </c>
      <c r="Q84" s="66">
        <v>9809784</v>
      </c>
      <c r="R84" s="66">
        <v>7982034</v>
      </c>
      <c r="S84" s="66">
        <v>7004398</v>
      </c>
      <c r="T84" s="66">
        <v>6881719</v>
      </c>
      <c r="U84" s="66">
        <v>6955592</v>
      </c>
      <c r="V84" s="66">
        <v>8407613</v>
      </c>
      <c r="W84" s="66">
        <v>10600000</v>
      </c>
      <c r="X84" s="66">
        <v>13700000</v>
      </c>
      <c r="Y84" s="66">
        <v>13700000</v>
      </c>
      <c r="Z84" s="66">
        <v>12300000</v>
      </c>
      <c r="AA84" s="66">
        <v>11400000</v>
      </c>
      <c r="AB84" s="66">
        <v>10000000</v>
      </c>
      <c r="AC84" s="67">
        <v>7020825</v>
      </c>
      <c r="AD84" t="str">
        <f>INDEX('Category Mapping'!$G$34:$G$45,MATCH(E84,'Category Mapping'!$A$34:$A$45,0),1)</f>
        <v>Fall</v>
      </c>
      <c r="AE84" t="str">
        <f>INDEX('Category Mapping'!$B$2:$B$25,MATCH('Source Data'!A84,'Category Mapping'!$A$2:$A$25,0))</f>
        <v>Weekday</v>
      </c>
      <c r="AF84" t="str">
        <f>INDEX('Category Mapping'!$C$2:$C$25,MATCH('Source Data'!A84,'Category Mapping'!$A$2:$A$25,0))</f>
        <v>Residential</v>
      </c>
      <c r="AG84" t="str">
        <f>INDEX('Category Mapping'!$D$2:$D$25,MATCH('Source Data'!A84,'Category Mapping'!$A$2:$A$25,0))</f>
        <v>Appliances</v>
      </c>
    </row>
    <row r="85" spans="1:33">
      <c r="A85" s="62" t="s">
        <v>61</v>
      </c>
      <c r="B85" s="63">
        <v>2019</v>
      </c>
      <c r="C85" s="63">
        <v>19</v>
      </c>
      <c r="D85" s="63" t="s">
        <v>267</v>
      </c>
      <c r="E85" s="63">
        <v>11</v>
      </c>
      <c r="F85" s="63">
        <v>4494989</v>
      </c>
      <c r="G85" s="63">
        <v>3107372</v>
      </c>
      <c r="H85" s="63">
        <v>2822165</v>
      </c>
      <c r="I85" s="63">
        <v>2758206</v>
      </c>
      <c r="J85" s="63">
        <v>3870194</v>
      </c>
      <c r="K85" s="63">
        <v>8585792</v>
      </c>
      <c r="L85" s="63">
        <v>16800000</v>
      </c>
      <c r="M85" s="63">
        <v>23200000</v>
      </c>
      <c r="N85" s="63">
        <v>15300000</v>
      </c>
      <c r="O85" s="63">
        <v>13700000</v>
      </c>
      <c r="P85" s="63">
        <v>12700000</v>
      </c>
      <c r="Q85" s="63">
        <v>11000000</v>
      </c>
      <c r="R85" s="63">
        <v>8946025</v>
      </c>
      <c r="S85" s="63">
        <v>7850320</v>
      </c>
      <c r="T85" s="63">
        <v>7712825</v>
      </c>
      <c r="U85" s="63">
        <v>7795620</v>
      </c>
      <c r="V85" s="63">
        <v>9423002</v>
      </c>
      <c r="W85" s="63">
        <v>11900000</v>
      </c>
      <c r="X85" s="63">
        <v>15300000</v>
      </c>
      <c r="Y85" s="63">
        <v>15300000</v>
      </c>
      <c r="Z85" s="63">
        <v>13800000</v>
      </c>
      <c r="AA85" s="63">
        <v>12800000</v>
      </c>
      <c r="AB85" s="63">
        <v>11200000</v>
      </c>
      <c r="AC85" s="64">
        <v>7868731</v>
      </c>
      <c r="AD85" t="str">
        <f>INDEX('Category Mapping'!$G$34:$G$45,MATCH(E85,'Category Mapping'!$A$34:$A$45,0),1)</f>
        <v>Winter</v>
      </c>
      <c r="AE85" t="str">
        <f>INDEX('Category Mapping'!$B$2:$B$25,MATCH('Source Data'!A85,'Category Mapping'!$A$2:$A$25,0))</f>
        <v>Weekday</v>
      </c>
      <c r="AF85" t="str">
        <f>INDEX('Category Mapping'!$C$2:$C$25,MATCH('Source Data'!A85,'Category Mapping'!$A$2:$A$25,0))</f>
        <v>Residential</v>
      </c>
      <c r="AG85" t="str">
        <f>INDEX('Category Mapping'!$D$2:$D$25,MATCH('Source Data'!A85,'Category Mapping'!$A$2:$A$25,0))</f>
        <v>Appliances</v>
      </c>
    </row>
    <row r="86" spans="1:33">
      <c r="A86" s="65" t="s">
        <v>61</v>
      </c>
      <c r="B86" s="66">
        <v>2019</v>
      </c>
      <c r="C86" s="66">
        <v>19</v>
      </c>
      <c r="D86" s="66" t="s">
        <v>267</v>
      </c>
      <c r="E86" s="66">
        <v>12</v>
      </c>
      <c r="F86" s="66">
        <v>5042649</v>
      </c>
      <c r="G86" s="66">
        <v>3485968</v>
      </c>
      <c r="H86" s="66">
        <v>3166012</v>
      </c>
      <c r="I86" s="66">
        <v>3094260</v>
      </c>
      <c r="J86" s="66">
        <v>4341731</v>
      </c>
      <c r="K86" s="66">
        <v>9631867</v>
      </c>
      <c r="L86" s="66">
        <v>18900000</v>
      </c>
      <c r="M86" s="66">
        <v>26000000</v>
      </c>
      <c r="N86" s="66">
        <v>17200000</v>
      </c>
      <c r="O86" s="66">
        <v>15400000</v>
      </c>
      <c r="P86" s="66">
        <v>14300000</v>
      </c>
      <c r="Q86" s="66">
        <v>12300000</v>
      </c>
      <c r="R86" s="66">
        <v>10000000</v>
      </c>
      <c r="S86" s="66">
        <v>8806787</v>
      </c>
      <c r="T86" s="66">
        <v>8652539</v>
      </c>
      <c r="U86" s="66">
        <v>8745422</v>
      </c>
      <c r="V86" s="66">
        <v>10600000</v>
      </c>
      <c r="W86" s="66">
        <v>13400000</v>
      </c>
      <c r="X86" s="66">
        <v>17200000</v>
      </c>
      <c r="Y86" s="66">
        <v>17200000</v>
      </c>
      <c r="Z86" s="66">
        <v>15500000</v>
      </c>
      <c r="AA86" s="66">
        <v>14300000</v>
      </c>
      <c r="AB86" s="66">
        <v>12600000</v>
      </c>
      <c r="AC86" s="67">
        <v>8827441</v>
      </c>
      <c r="AD86" t="str">
        <f>INDEX('Category Mapping'!$G$34:$G$45,MATCH(E86,'Category Mapping'!$A$34:$A$45,0),1)</f>
        <v>Winter</v>
      </c>
      <c r="AE86" t="str">
        <f>INDEX('Category Mapping'!$B$2:$B$25,MATCH('Source Data'!A86,'Category Mapping'!$A$2:$A$25,0))</f>
        <v>Weekday</v>
      </c>
      <c r="AF86" t="str">
        <f>INDEX('Category Mapping'!$C$2:$C$25,MATCH('Source Data'!A86,'Category Mapping'!$A$2:$A$25,0))</f>
        <v>Residential</v>
      </c>
      <c r="AG86" t="str">
        <f>INDEX('Category Mapping'!$D$2:$D$25,MATCH('Source Data'!A86,'Category Mapping'!$A$2:$A$25,0))</f>
        <v>Appliances</v>
      </c>
    </row>
    <row r="87" spans="1:33">
      <c r="A87" s="62" t="s">
        <v>62</v>
      </c>
      <c r="B87" s="63">
        <v>2019</v>
      </c>
      <c r="C87" s="63">
        <v>19</v>
      </c>
      <c r="D87" s="63" t="s">
        <v>267</v>
      </c>
      <c r="E87" s="63">
        <v>1</v>
      </c>
      <c r="F87" s="63">
        <v>4556869</v>
      </c>
      <c r="G87" s="63">
        <v>2944436</v>
      </c>
      <c r="H87" s="63">
        <v>2454087</v>
      </c>
      <c r="I87" s="63">
        <v>2274738</v>
      </c>
      <c r="J87" s="63">
        <v>2344891</v>
      </c>
      <c r="K87" s="63">
        <v>3038123</v>
      </c>
      <c r="L87" s="63">
        <v>5350823</v>
      </c>
      <c r="M87" s="63">
        <v>8349451</v>
      </c>
      <c r="N87" s="63">
        <v>12700000</v>
      </c>
      <c r="O87" s="63">
        <v>17300000</v>
      </c>
      <c r="P87" s="63">
        <v>17800000</v>
      </c>
      <c r="Q87" s="63">
        <v>16400000</v>
      </c>
      <c r="R87" s="63">
        <v>14700000</v>
      </c>
      <c r="S87" s="63">
        <v>12600000</v>
      </c>
      <c r="T87" s="63">
        <v>11600000</v>
      </c>
      <c r="U87" s="63">
        <v>10200000</v>
      </c>
      <c r="V87" s="63">
        <v>10200000</v>
      </c>
      <c r="W87" s="63">
        <v>11700000</v>
      </c>
      <c r="X87" s="63">
        <v>13300000</v>
      </c>
      <c r="Y87" s="63">
        <v>12100000</v>
      </c>
      <c r="Z87" s="63">
        <v>11300000</v>
      </c>
      <c r="AA87" s="63">
        <v>9892092</v>
      </c>
      <c r="AB87" s="63">
        <v>8590929</v>
      </c>
      <c r="AC87" s="64">
        <v>6542610</v>
      </c>
      <c r="AD87" t="str">
        <f>INDEX('Category Mapping'!$G$34:$G$45,MATCH(E87,'Category Mapping'!$A$34:$A$45,0),1)</f>
        <v>Winter</v>
      </c>
      <c r="AE87" t="str">
        <f>INDEX('Category Mapping'!$B$2:$B$25,MATCH('Source Data'!A87,'Category Mapping'!$A$2:$A$25,0))</f>
        <v>Weekend</v>
      </c>
      <c r="AF87" t="str">
        <f>INDEX('Category Mapping'!$C$2:$C$25,MATCH('Source Data'!A87,'Category Mapping'!$A$2:$A$25,0))</f>
        <v>Residential</v>
      </c>
      <c r="AG87" t="str">
        <f>INDEX('Category Mapping'!$D$2:$D$25,MATCH('Source Data'!A87,'Category Mapping'!$A$2:$A$25,0))</f>
        <v>Appliances</v>
      </c>
    </row>
    <row r="88" spans="1:33">
      <c r="A88" s="65" t="s">
        <v>62</v>
      </c>
      <c r="B88" s="66">
        <v>2019</v>
      </c>
      <c r="C88" s="66">
        <v>19</v>
      </c>
      <c r="D88" s="66" t="s">
        <v>267</v>
      </c>
      <c r="E88" s="66">
        <v>2</v>
      </c>
      <c r="F88" s="66">
        <v>4274761</v>
      </c>
      <c r="G88" s="66">
        <v>2762150</v>
      </c>
      <c r="H88" s="66">
        <v>2302158</v>
      </c>
      <c r="I88" s="66">
        <v>2133912</v>
      </c>
      <c r="J88" s="66">
        <v>2199722</v>
      </c>
      <c r="K88" s="66">
        <v>2850038</v>
      </c>
      <c r="L88" s="66">
        <v>5019562</v>
      </c>
      <c r="M88" s="66">
        <v>7832549</v>
      </c>
      <c r="N88" s="66">
        <v>11900000</v>
      </c>
      <c r="O88" s="66">
        <v>16300000</v>
      </c>
      <c r="P88" s="66">
        <v>16700000</v>
      </c>
      <c r="Q88" s="66">
        <v>15400000</v>
      </c>
      <c r="R88" s="66">
        <v>13800000</v>
      </c>
      <c r="S88" s="66">
        <v>11900000</v>
      </c>
      <c r="T88" s="66">
        <v>10900000</v>
      </c>
      <c r="U88" s="66">
        <v>9528293</v>
      </c>
      <c r="V88" s="66">
        <v>9535652</v>
      </c>
      <c r="W88" s="66">
        <v>10900000</v>
      </c>
      <c r="X88" s="66">
        <v>12500000</v>
      </c>
      <c r="Y88" s="66">
        <v>11400000</v>
      </c>
      <c r="Z88" s="66">
        <v>10600000</v>
      </c>
      <c r="AA88" s="66">
        <v>9279688</v>
      </c>
      <c r="AB88" s="66">
        <v>8059077</v>
      </c>
      <c r="AC88" s="67">
        <v>6137567</v>
      </c>
      <c r="AD88" t="str">
        <f>INDEX('Category Mapping'!$G$34:$G$45,MATCH(E88,'Category Mapping'!$A$34:$A$45,0),1)</f>
        <v>Winter</v>
      </c>
      <c r="AE88" t="str">
        <f>INDEX('Category Mapping'!$B$2:$B$25,MATCH('Source Data'!A88,'Category Mapping'!$A$2:$A$25,0))</f>
        <v>Weekend</v>
      </c>
      <c r="AF88" t="str">
        <f>INDEX('Category Mapping'!$C$2:$C$25,MATCH('Source Data'!A88,'Category Mapping'!$A$2:$A$25,0))</f>
        <v>Residential</v>
      </c>
      <c r="AG88" t="str">
        <f>INDEX('Category Mapping'!$D$2:$D$25,MATCH('Source Data'!A88,'Category Mapping'!$A$2:$A$25,0))</f>
        <v>Appliances</v>
      </c>
    </row>
    <row r="89" spans="1:33">
      <c r="A89" s="62" t="s">
        <v>62</v>
      </c>
      <c r="B89" s="63">
        <v>2019</v>
      </c>
      <c r="C89" s="63">
        <v>19</v>
      </c>
      <c r="D89" s="63" t="s">
        <v>267</v>
      </c>
      <c r="E89" s="63">
        <v>3</v>
      </c>
      <c r="F89" s="63">
        <v>4036788</v>
      </c>
      <c r="G89" s="63">
        <v>2608383</v>
      </c>
      <c r="H89" s="63">
        <v>2173999</v>
      </c>
      <c r="I89" s="63">
        <v>2015119</v>
      </c>
      <c r="J89" s="63">
        <v>2077265</v>
      </c>
      <c r="K89" s="63">
        <v>2691378</v>
      </c>
      <c r="L89" s="63">
        <v>4740126</v>
      </c>
      <c r="M89" s="63">
        <v>7396517</v>
      </c>
      <c r="N89" s="63">
        <v>11300000</v>
      </c>
      <c r="O89" s="63">
        <v>15400000</v>
      </c>
      <c r="P89" s="63">
        <v>15800000</v>
      </c>
      <c r="Q89" s="63">
        <v>14500000</v>
      </c>
      <c r="R89" s="63">
        <v>13000000</v>
      </c>
      <c r="S89" s="63">
        <v>11200000</v>
      </c>
      <c r="T89" s="63">
        <v>10300000</v>
      </c>
      <c r="U89" s="63">
        <v>8997860</v>
      </c>
      <c r="V89" s="63">
        <v>9004809</v>
      </c>
      <c r="W89" s="63">
        <v>10300000</v>
      </c>
      <c r="X89" s="63">
        <v>11800000</v>
      </c>
      <c r="Y89" s="63">
        <v>10700000</v>
      </c>
      <c r="Z89" s="63">
        <v>10000000</v>
      </c>
      <c r="AA89" s="63">
        <v>8763094</v>
      </c>
      <c r="AB89" s="63">
        <v>7610435</v>
      </c>
      <c r="AC89" s="64">
        <v>5795893</v>
      </c>
      <c r="AD89" t="str">
        <f>INDEX('Category Mapping'!$G$34:$G$45,MATCH(E89,'Category Mapping'!$A$34:$A$45,0),1)</f>
        <v>Spring</v>
      </c>
      <c r="AE89" t="str">
        <f>INDEX('Category Mapping'!$B$2:$B$25,MATCH('Source Data'!A89,'Category Mapping'!$A$2:$A$25,0))</f>
        <v>Weekend</v>
      </c>
      <c r="AF89" t="str">
        <f>INDEX('Category Mapping'!$C$2:$C$25,MATCH('Source Data'!A89,'Category Mapping'!$A$2:$A$25,0))</f>
        <v>Residential</v>
      </c>
      <c r="AG89" t="str">
        <f>INDEX('Category Mapping'!$D$2:$D$25,MATCH('Source Data'!A89,'Category Mapping'!$A$2:$A$25,0))</f>
        <v>Appliances</v>
      </c>
    </row>
    <row r="90" spans="1:33">
      <c r="A90" s="65" t="s">
        <v>62</v>
      </c>
      <c r="B90" s="66">
        <v>2019</v>
      </c>
      <c r="C90" s="66">
        <v>19</v>
      </c>
      <c r="D90" s="66" t="s">
        <v>267</v>
      </c>
      <c r="E90" s="66">
        <v>4</v>
      </c>
      <c r="F90" s="66">
        <v>3582203</v>
      </c>
      <c r="G90" s="66">
        <v>2314652</v>
      </c>
      <c r="H90" s="66">
        <v>1929184</v>
      </c>
      <c r="I90" s="66">
        <v>1788195</v>
      </c>
      <c r="J90" s="66">
        <v>1843343</v>
      </c>
      <c r="K90" s="66">
        <v>2388301</v>
      </c>
      <c r="L90" s="66">
        <v>4206338</v>
      </c>
      <c r="M90" s="66">
        <v>6563592</v>
      </c>
      <c r="N90" s="66">
        <v>9998639</v>
      </c>
      <c r="O90" s="66">
        <v>13600000</v>
      </c>
      <c r="P90" s="66">
        <v>14000000</v>
      </c>
      <c r="Q90" s="66">
        <v>12900000</v>
      </c>
      <c r="R90" s="66">
        <v>11500000</v>
      </c>
      <c r="S90" s="66">
        <v>9931299</v>
      </c>
      <c r="T90" s="66">
        <v>9153983</v>
      </c>
      <c r="U90" s="66">
        <v>7984606</v>
      </c>
      <c r="V90" s="66">
        <v>7990773</v>
      </c>
      <c r="W90" s="66">
        <v>9172271</v>
      </c>
      <c r="X90" s="66">
        <v>10500000</v>
      </c>
      <c r="Y90" s="66">
        <v>9527472</v>
      </c>
      <c r="Z90" s="66">
        <v>8896673</v>
      </c>
      <c r="AA90" s="66">
        <v>7776278</v>
      </c>
      <c r="AB90" s="66">
        <v>6753420</v>
      </c>
      <c r="AC90" s="67">
        <v>5143214</v>
      </c>
      <c r="AD90" t="str">
        <f>INDEX('Category Mapping'!$G$34:$G$45,MATCH(E90,'Category Mapping'!$A$34:$A$45,0),1)</f>
        <v>Spring</v>
      </c>
      <c r="AE90" t="str">
        <f>INDEX('Category Mapping'!$B$2:$B$25,MATCH('Source Data'!A90,'Category Mapping'!$A$2:$A$25,0))</f>
        <v>Weekend</v>
      </c>
      <c r="AF90" t="str">
        <f>INDEX('Category Mapping'!$C$2:$C$25,MATCH('Source Data'!A90,'Category Mapping'!$A$2:$A$25,0))</f>
        <v>Residential</v>
      </c>
      <c r="AG90" t="str">
        <f>INDEX('Category Mapping'!$D$2:$D$25,MATCH('Source Data'!A90,'Category Mapping'!$A$2:$A$25,0))</f>
        <v>Appliances</v>
      </c>
    </row>
    <row r="91" spans="1:33">
      <c r="A91" s="62" t="s">
        <v>62</v>
      </c>
      <c r="B91" s="63">
        <v>2019</v>
      </c>
      <c r="C91" s="63">
        <v>19</v>
      </c>
      <c r="D91" s="63" t="s">
        <v>267</v>
      </c>
      <c r="E91" s="63">
        <v>5</v>
      </c>
      <c r="F91" s="63">
        <v>3253086</v>
      </c>
      <c r="G91" s="63">
        <v>2101992</v>
      </c>
      <c r="H91" s="63">
        <v>1751939</v>
      </c>
      <c r="I91" s="63">
        <v>1623904</v>
      </c>
      <c r="J91" s="63">
        <v>1673985</v>
      </c>
      <c r="K91" s="63">
        <v>2168874</v>
      </c>
      <c r="L91" s="63">
        <v>3819879</v>
      </c>
      <c r="M91" s="63">
        <v>5960558</v>
      </c>
      <c r="N91" s="63">
        <v>9080008</v>
      </c>
      <c r="O91" s="63">
        <v>12400000</v>
      </c>
      <c r="P91" s="63">
        <v>12700000</v>
      </c>
      <c r="Q91" s="63">
        <v>11700000</v>
      </c>
      <c r="R91" s="63">
        <v>10500000</v>
      </c>
      <c r="S91" s="63">
        <v>9018855</v>
      </c>
      <c r="T91" s="63">
        <v>8312956</v>
      </c>
      <c r="U91" s="63">
        <v>7251016</v>
      </c>
      <c r="V91" s="63">
        <v>7256617</v>
      </c>
      <c r="W91" s="63">
        <v>8329563</v>
      </c>
      <c r="X91" s="63">
        <v>9491665</v>
      </c>
      <c r="Y91" s="63">
        <v>8652130</v>
      </c>
      <c r="Z91" s="63">
        <v>8079287</v>
      </c>
      <c r="AA91" s="63">
        <v>7061828</v>
      </c>
      <c r="AB91" s="63">
        <v>6132946</v>
      </c>
      <c r="AC91" s="64">
        <v>4670679</v>
      </c>
      <c r="AD91" t="str">
        <f>INDEX('Category Mapping'!$G$34:$G$45,MATCH(E91,'Category Mapping'!$A$34:$A$45,0),1)</f>
        <v>Spring</v>
      </c>
      <c r="AE91" t="str">
        <f>INDEX('Category Mapping'!$B$2:$B$25,MATCH('Source Data'!A91,'Category Mapping'!$A$2:$A$25,0))</f>
        <v>Weekend</v>
      </c>
      <c r="AF91" t="str">
        <f>INDEX('Category Mapping'!$C$2:$C$25,MATCH('Source Data'!A91,'Category Mapping'!$A$2:$A$25,0))</f>
        <v>Residential</v>
      </c>
      <c r="AG91" t="str">
        <f>INDEX('Category Mapping'!$D$2:$D$25,MATCH('Source Data'!A91,'Category Mapping'!$A$2:$A$25,0))</f>
        <v>Appliances</v>
      </c>
    </row>
    <row r="92" spans="1:33">
      <c r="A92" s="65" t="s">
        <v>62</v>
      </c>
      <c r="B92" s="66">
        <v>2019</v>
      </c>
      <c r="C92" s="66">
        <v>19</v>
      </c>
      <c r="D92" s="66" t="s">
        <v>267</v>
      </c>
      <c r="E92" s="66">
        <v>6</v>
      </c>
      <c r="F92" s="66">
        <v>3138550</v>
      </c>
      <c r="G92" s="66">
        <v>2027984</v>
      </c>
      <c r="H92" s="66">
        <v>1690256</v>
      </c>
      <c r="I92" s="66">
        <v>1566728</v>
      </c>
      <c r="J92" s="66">
        <v>1615046</v>
      </c>
      <c r="K92" s="66">
        <v>2092511</v>
      </c>
      <c r="L92" s="66">
        <v>3685386</v>
      </c>
      <c r="M92" s="66">
        <v>5750695</v>
      </c>
      <c r="N92" s="66">
        <v>8760314</v>
      </c>
      <c r="O92" s="66">
        <v>11900000</v>
      </c>
      <c r="P92" s="66">
        <v>12300000</v>
      </c>
      <c r="Q92" s="66">
        <v>11300000</v>
      </c>
      <c r="R92" s="66">
        <v>10100000</v>
      </c>
      <c r="S92" s="66">
        <v>8701314</v>
      </c>
      <c r="T92" s="66">
        <v>8020269</v>
      </c>
      <c r="U92" s="66">
        <v>6995718</v>
      </c>
      <c r="V92" s="66">
        <v>7001122</v>
      </c>
      <c r="W92" s="66">
        <v>8036291</v>
      </c>
      <c r="X92" s="66">
        <v>9157477</v>
      </c>
      <c r="Y92" s="66">
        <v>8347501</v>
      </c>
      <c r="Z92" s="66">
        <v>7794826</v>
      </c>
      <c r="AA92" s="66">
        <v>6813191</v>
      </c>
      <c r="AB92" s="66">
        <v>5917013</v>
      </c>
      <c r="AC92" s="67">
        <v>4506231</v>
      </c>
      <c r="AD92" t="str">
        <f>INDEX('Category Mapping'!$G$34:$G$45,MATCH(E92,'Category Mapping'!$A$34:$A$45,0),1)</f>
        <v>Summer</v>
      </c>
      <c r="AE92" t="str">
        <f>INDEX('Category Mapping'!$B$2:$B$25,MATCH('Source Data'!A92,'Category Mapping'!$A$2:$A$25,0))</f>
        <v>Weekend</v>
      </c>
      <c r="AF92" t="str">
        <f>INDEX('Category Mapping'!$C$2:$C$25,MATCH('Source Data'!A92,'Category Mapping'!$A$2:$A$25,0))</f>
        <v>Residential</v>
      </c>
      <c r="AG92" t="str">
        <f>INDEX('Category Mapping'!$D$2:$D$25,MATCH('Source Data'!A92,'Category Mapping'!$A$2:$A$25,0))</f>
        <v>Appliances</v>
      </c>
    </row>
    <row r="93" spans="1:33">
      <c r="A93" s="62" t="s">
        <v>62</v>
      </c>
      <c r="B93" s="63">
        <v>2019</v>
      </c>
      <c r="C93" s="63">
        <v>19</v>
      </c>
      <c r="D93" s="63" t="s">
        <v>267</v>
      </c>
      <c r="E93" s="63">
        <v>7</v>
      </c>
      <c r="F93" s="63">
        <v>3119421</v>
      </c>
      <c r="G93" s="63">
        <v>2015624</v>
      </c>
      <c r="H93" s="63">
        <v>1679954</v>
      </c>
      <c r="I93" s="63">
        <v>1557180</v>
      </c>
      <c r="J93" s="63">
        <v>1605203</v>
      </c>
      <c r="K93" s="63">
        <v>2079758</v>
      </c>
      <c r="L93" s="63">
        <v>3662925</v>
      </c>
      <c r="M93" s="63">
        <v>5715647</v>
      </c>
      <c r="N93" s="63">
        <v>8706924</v>
      </c>
      <c r="O93" s="63">
        <v>11900000</v>
      </c>
      <c r="P93" s="63">
        <v>12200000</v>
      </c>
      <c r="Q93" s="63">
        <v>11200000</v>
      </c>
      <c r="R93" s="63">
        <v>10100000</v>
      </c>
      <c r="S93" s="63">
        <v>8648283</v>
      </c>
      <c r="T93" s="63">
        <v>7971389</v>
      </c>
      <c r="U93" s="63">
        <v>6953082</v>
      </c>
      <c r="V93" s="63">
        <v>6958453</v>
      </c>
      <c r="W93" s="63">
        <v>7987313</v>
      </c>
      <c r="X93" s="63">
        <v>9101666</v>
      </c>
      <c r="Y93" s="63">
        <v>8296626</v>
      </c>
      <c r="Z93" s="63">
        <v>7747320</v>
      </c>
      <c r="AA93" s="63">
        <v>6771668</v>
      </c>
      <c r="AB93" s="63">
        <v>5880952</v>
      </c>
      <c r="AC93" s="64">
        <v>4478767</v>
      </c>
      <c r="AD93" t="str">
        <f>INDEX('Category Mapping'!$G$34:$G$45,MATCH(E93,'Category Mapping'!$A$34:$A$45,0),1)</f>
        <v>Summer</v>
      </c>
      <c r="AE93" t="str">
        <f>INDEX('Category Mapping'!$B$2:$B$25,MATCH('Source Data'!A93,'Category Mapping'!$A$2:$A$25,0))</f>
        <v>Weekend</v>
      </c>
      <c r="AF93" t="str">
        <f>INDEX('Category Mapping'!$C$2:$C$25,MATCH('Source Data'!A93,'Category Mapping'!$A$2:$A$25,0))</f>
        <v>Residential</v>
      </c>
      <c r="AG93" t="str">
        <f>INDEX('Category Mapping'!$D$2:$D$25,MATCH('Source Data'!A93,'Category Mapping'!$A$2:$A$25,0))</f>
        <v>Appliances</v>
      </c>
    </row>
    <row r="94" spans="1:33">
      <c r="A94" s="65" t="s">
        <v>62</v>
      </c>
      <c r="B94" s="66">
        <v>2019</v>
      </c>
      <c r="C94" s="66">
        <v>19</v>
      </c>
      <c r="D94" s="66" t="s">
        <v>267</v>
      </c>
      <c r="E94" s="66">
        <v>8</v>
      </c>
      <c r="F94" s="66">
        <v>3119640</v>
      </c>
      <c r="G94" s="66">
        <v>2015766</v>
      </c>
      <c r="H94" s="66">
        <v>1680072</v>
      </c>
      <c r="I94" s="66">
        <v>1557289</v>
      </c>
      <c r="J94" s="66">
        <v>1605316</v>
      </c>
      <c r="K94" s="66">
        <v>2079904</v>
      </c>
      <c r="L94" s="66">
        <v>3663182</v>
      </c>
      <c r="M94" s="66">
        <v>5716048</v>
      </c>
      <c r="N94" s="66">
        <v>8707535</v>
      </c>
      <c r="O94" s="66">
        <v>11900000</v>
      </c>
      <c r="P94" s="66">
        <v>12200000</v>
      </c>
      <c r="Q94" s="66">
        <v>11200000</v>
      </c>
      <c r="R94" s="66">
        <v>10100000</v>
      </c>
      <c r="S94" s="66">
        <v>8648890</v>
      </c>
      <c r="T94" s="66">
        <v>7971948</v>
      </c>
      <c r="U94" s="66">
        <v>6953570</v>
      </c>
      <c r="V94" s="66">
        <v>6958941</v>
      </c>
      <c r="W94" s="66">
        <v>7987874</v>
      </c>
      <c r="X94" s="66">
        <v>9102305</v>
      </c>
      <c r="Y94" s="66">
        <v>8297209</v>
      </c>
      <c r="Z94" s="66">
        <v>7747864</v>
      </c>
      <c r="AA94" s="66">
        <v>6772143</v>
      </c>
      <c r="AB94" s="66">
        <v>5881364</v>
      </c>
      <c r="AC94" s="67">
        <v>4479082</v>
      </c>
      <c r="AD94" t="str">
        <f>INDEX('Category Mapping'!$G$34:$G$45,MATCH(E94,'Category Mapping'!$A$34:$A$45,0),1)</f>
        <v>Summer</v>
      </c>
      <c r="AE94" t="str">
        <f>INDEX('Category Mapping'!$B$2:$B$25,MATCH('Source Data'!A94,'Category Mapping'!$A$2:$A$25,0))</f>
        <v>Weekend</v>
      </c>
      <c r="AF94" t="str">
        <f>INDEX('Category Mapping'!$C$2:$C$25,MATCH('Source Data'!A94,'Category Mapping'!$A$2:$A$25,0))</f>
        <v>Residential</v>
      </c>
      <c r="AG94" t="str">
        <f>INDEX('Category Mapping'!$D$2:$D$25,MATCH('Source Data'!A94,'Category Mapping'!$A$2:$A$25,0))</f>
        <v>Appliances</v>
      </c>
    </row>
    <row r="95" spans="1:33">
      <c r="A95" s="62" t="s">
        <v>62</v>
      </c>
      <c r="B95" s="63">
        <v>2019</v>
      </c>
      <c r="C95" s="63">
        <v>19</v>
      </c>
      <c r="D95" s="63" t="s">
        <v>267</v>
      </c>
      <c r="E95" s="63">
        <v>9</v>
      </c>
      <c r="F95" s="63">
        <v>3163326</v>
      </c>
      <c r="G95" s="63">
        <v>2043993</v>
      </c>
      <c r="H95" s="63">
        <v>1703599</v>
      </c>
      <c r="I95" s="63">
        <v>1579096</v>
      </c>
      <c r="J95" s="63">
        <v>1627796</v>
      </c>
      <c r="K95" s="63">
        <v>2109030</v>
      </c>
      <c r="L95" s="63">
        <v>3714479</v>
      </c>
      <c r="M95" s="63">
        <v>5796092</v>
      </c>
      <c r="N95" s="63">
        <v>8829470</v>
      </c>
      <c r="O95" s="63">
        <v>12000000</v>
      </c>
      <c r="P95" s="63">
        <v>12400000</v>
      </c>
      <c r="Q95" s="63">
        <v>11400000</v>
      </c>
      <c r="R95" s="63">
        <v>10200000</v>
      </c>
      <c r="S95" s="63">
        <v>8770004</v>
      </c>
      <c r="T95" s="63">
        <v>8083582</v>
      </c>
      <c r="U95" s="63">
        <v>7050944</v>
      </c>
      <c r="V95" s="63">
        <v>7056390</v>
      </c>
      <c r="W95" s="63">
        <v>8099731</v>
      </c>
      <c r="X95" s="63">
        <v>9229768</v>
      </c>
      <c r="Y95" s="63">
        <v>8413398</v>
      </c>
      <c r="Z95" s="63">
        <v>7856360</v>
      </c>
      <c r="AA95" s="63">
        <v>6866976</v>
      </c>
      <c r="AB95" s="63">
        <v>5963723</v>
      </c>
      <c r="AC95" s="64">
        <v>4541804</v>
      </c>
      <c r="AD95" t="str">
        <f>INDEX('Category Mapping'!$G$34:$G$45,MATCH(E95,'Category Mapping'!$A$34:$A$45,0),1)</f>
        <v>Fall</v>
      </c>
      <c r="AE95" t="str">
        <f>INDEX('Category Mapping'!$B$2:$B$25,MATCH('Source Data'!A95,'Category Mapping'!$A$2:$A$25,0))</f>
        <v>Weekend</v>
      </c>
      <c r="AF95" t="str">
        <f>INDEX('Category Mapping'!$C$2:$C$25,MATCH('Source Data'!A95,'Category Mapping'!$A$2:$A$25,0))</f>
        <v>Residential</v>
      </c>
      <c r="AG95" t="str">
        <f>INDEX('Category Mapping'!$D$2:$D$25,MATCH('Source Data'!A95,'Category Mapping'!$A$2:$A$25,0))</f>
        <v>Appliances</v>
      </c>
    </row>
    <row r="96" spans="1:33">
      <c r="A96" s="65" t="s">
        <v>62</v>
      </c>
      <c r="B96" s="66">
        <v>2019</v>
      </c>
      <c r="C96" s="66">
        <v>19</v>
      </c>
      <c r="D96" s="66" t="s">
        <v>267</v>
      </c>
      <c r="E96" s="66">
        <v>10</v>
      </c>
      <c r="F96" s="66">
        <v>3455266</v>
      </c>
      <c r="G96" s="66">
        <v>2232631</v>
      </c>
      <c r="H96" s="66">
        <v>1860822</v>
      </c>
      <c r="I96" s="66">
        <v>1724829</v>
      </c>
      <c r="J96" s="66">
        <v>1778023</v>
      </c>
      <c r="K96" s="66">
        <v>2303670</v>
      </c>
      <c r="L96" s="66">
        <v>4057284</v>
      </c>
      <c r="M96" s="66">
        <v>6331007</v>
      </c>
      <c r="N96" s="66">
        <v>9644332</v>
      </c>
      <c r="O96" s="66">
        <v>13100000</v>
      </c>
      <c r="P96" s="66">
        <v>13500000</v>
      </c>
      <c r="Q96" s="66">
        <v>12500000</v>
      </c>
      <c r="R96" s="66">
        <v>11100000</v>
      </c>
      <c r="S96" s="66">
        <v>9579378</v>
      </c>
      <c r="T96" s="66">
        <v>8829607</v>
      </c>
      <c r="U96" s="66">
        <v>7701668</v>
      </c>
      <c r="V96" s="66">
        <v>7707616</v>
      </c>
      <c r="W96" s="66">
        <v>8847246</v>
      </c>
      <c r="X96" s="66">
        <v>10100000</v>
      </c>
      <c r="Y96" s="66">
        <v>9189861</v>
      </c>
      <c r="Z96" s="66">
        <v>8581415</v>
      </c>
      <c r="AA96" s="66">
        <v>7500722</v>
      </c>
      <c r="AB96" s="66">
        <v>6514109</v>
      </c>
      <c r="AC96" s="67">
        <v>4960962</v>
      </c>
      <c r="AD96" t="str">
        <f>INDEX('Category Mapping'!$G$34:$G$45,MATCH(E96,'Category Mapping'!$A$34:$A$45,0),1)</f>
        <v>Fall</v>
      </c>
      <c r="AE96" t="str">
        <f>INDEX('Category Mapping'!$B$2:$B$25,MATCH('Source Data'!A96,'Category Mapping'!$A$2:$A$25,0))</f>
        <v>Weekend</v>
      </c>
      <c r="AF96" t="str">
        <f>INDEX('Category Mapping'!$C$2:$C$25,MATCH('Source Data'!A96,'Category Mapping'!$A$2:$A$25,0))</f>
        <v>Residential</v>
      </c>
      <c r="AG96" t="str">
        <f>INDEX('Category Mapping'!$D$2:$D$25,MATCH('Source Data'!A96,'Category Mapping'!$A$2:$A$25,0))</f>
        <v>Appliances</v>
      </c>
    </row>
    <row r="97" spans="1:33">
      <c r="A97" s="62" t="s">
        <v>62</v>
      </c>
      <c r="B97" s="63">
        <v>2019</v>
      </c>
      <c r="C97" s="63">
        <v>19</v>
      </c>
      <c r="D97" s="63" t="s">
        <v>267</v>
      </c>
      <c r="E97" s="63">
        <v>11</v>
      </c>
      <c r="F97" s="63">
        <v>3872559</v>
      </c>
      <c r="G97" s="63">
        <v>2502266</v>
      </c>
      <c r="H97" s="63">
        <v>2085554</v>
      </c>
      <c r="I97" s="63">
        <v>1933137</v>
      </c>
      <c r="J97" s="63">
        <v>1992755</v>
      </c>
      <c r="K97" s="63">
        <v>2581885</v>
      </c>
      <c r="L97" s="63">
        <v>4547284</v>
      </c>
      <c r="M97" s="63">
        <v>7095604</v>
      </c>
      <c r="N97" s="63">
        <v>10800000</v>
      </c>
      <c r="O97" s="63">
        <v>14700000</v>
      </c>
      <c r="P97" s="63">
        <v>15200000</v>
      </c>
      <c r="Q97" s="63">
        <v>14000000</v>
      </c>
      <c r="R97" s="63">
        <v>12500000</v>
      </c>
      <c r="S97" s="63">
        <v>10700000</v>
      </c>
      <c r="T97" s="63">
        <v>9895960</v>
      </c>
      <c r="U97" s="63">
        <v>8631799</v>
      </c>
      <c r="V97" s="63">
        <v>8638466</v>
      </c>
      <c r="W97" s="63">
        <v>9915730</v>
      </c>
      <c r="X97" s="63">
        <v>11300000</v>
      </c>
      <c r="Y97" s="63">
        <v>10300000</v>
      </c>
      <c r="Z97" s="63">
        <v>9617794</v>
      </c>
      <c r="AA97" s="63">
        <v>8406585</v>
      </c>
      <c r="AB97" s="63">
        <v>7300819</v>
      </c>
      <c r="AC97" s="64">
        <v>5560098</v>
      </c>
      <c r="AD97" t="str">
        <f>INDEX('Category Mapping'!$G$34:$G$45,MATCH(E97,'Category Mapping'!$A$34:$A$45,0),1)</f>
        <v>Winter</v>
      </c>
      <c r="AE97" t="str">
        <f>INDEX('Category Mapping'!$B$2:$B$25,MATCH('Source Data'!A97,'Category Mapping'!$A$2:$A$25,0))</f>
        <v>Weekend</v>
      </c>
      <c r="AF97" t="str">
        <f>INDEX('Category Mapping'!$C$2:$C$25,MATCH('Source Data'!A97,'Category Mapping'!$A$2:$A$25,0))</f>
        <v>Residential</v>
      </c>
      <c r="AG97" t="str">
        <f>INDEX('Category Mapping'!$D$2:$D$25,MATCH('Source Data'!A97,'Category Mapping'!$A$2:$A$25,0))</f>
        <v>Appliances</v>
      </c>
    </row>
    <row r="98" spans="1:33">
      <c r="A98" s="65" t="s">
        <v>62</v>
      </c>
      <c r="B98" s="66">
        <v>2019</v>
      </c>
      <c r="C98" s="66">
        <v>19</v>
      </c>
      <c r="D98" s="66" t="s">
        <v>267</v>
      </c>
      <c r="E98" s="66">
        <v>12</v>
      </c>
      <c r="F98" s="66">
        <v>4344383</v>
      </c>
      <c r="G98" s="66">
        <v>2807137</v>
      </c>
      <c r="H98" s="66">
        <v>2339654</v>
      </c>
      <c r="I98" s="66">
        <v>2168667</v>
      </c>
      <c r="J98" s="66">
        <v>2235549</v>
      </c>
      <c r="K98" s="66">
        <v>2896456</v>
      </c>
      <c r="L98" s="66">
        <v>5101315</v>
      </c>
      <c r="M98" s="66">
        <v>7960118</v>
      </c>
      <c r="N98" s="66">
        <v>12100000</v>
      </c>
      <c r="O98" s="66">
        <v>16500000</v>
      </c>
      <c r="P98" s="66">
        <v>17000000</v>
      </c>
      <c r="Q98" s="66">
        <v>15700000</v>
      </c>
      <c r="R98" s="66">
        <v>14000000</v>
      </c>
      <c r="S98" s="66">
        <v>12000000</v>
      </c>
      <c r="T98" s="66">
        <v>11100000</v>
      </c>
      <c r="U98" s="66">
        <v>9683480</v>
      </c>
      <c r="V98" s="66">
        <v>9690959</v>
      </c>
      <c r="W98" s="66">
        <v>11100000</v>
      </c>
      <c r="X98" s="66">
        <v>12700000</v>
      </c>
      <c r="Y98" s="66">
        <v>11600000</v>
      </c>
      <c r="Z98" s="66">
        <v>10800000</v>
      </c>
      <c r="AA98" s="66">
        <v>9430826</v>
      </c>
      <c r="AB98" s="66">
        <v>8190335</v>
      </c>
      <c r="AC98" s="67">
        <v>6237529</v>
      </c>
      <c r="AD98" t="str">
        <f>INDEX('Category Mapping'!$G$34:$G$45,MATCH(E98,'Category Mapping'!$A$34:$A$45,0),1)</f>
        <v>Winter</v>
      </c>
      <c r="AE98" t="str">
        <f>INDEX('Category Mapping'!$B$2:$B$25,MATCH('Source Data'!A98,'Category Mapping'!$A$2:$A$25,0))</f>
        <v>Weekend</v>
      </c>
      <c r="AF98" t="str">
        <f>INDEX('Category Mapping'!$C$2:$C$25,MATCH('Source Data'!A98,'Category Mapping'!$A$2:$A$25,0))</f>
        <v>Residential</v>
      </c>
      <c r="AG98" t="str">
        <f>INDEX('Category Mapping'!$D$2:$D$25,MATCH('Source Data'!A98,'Category Mapping'!$A$2:$A$25,0))</f>
        <v>Appliances</v>
      </c>
    </row>
    <row r="99" spans="1:33">
      <c r="A99" s="62" t="s">
        <v>63</v>
      </c>
      <c r="B99" s="63">
        <v>2019</v>
      </c>
      <c r="C99" s="63">
        <v>19</v>
      </c>
      <c r="D99" s="63" t="s">
        <v>267</v>
      </c>
      <c r="E99" s="63">
        <v>1</v>
      </c>
      <c r="F99" s="63">
        <v>35427</v>
      </c>
      <c r="G99" s="63">
        <v>33406</v>
      </c>
      <c r="H99" s="63">
        <v>32562</v>
      </c>
      <c r="I99" s="63">
        <v>32086</v>
      </c>
      <c r="J99" s="63">
        <v>31984</v>
      </c>
      <c r="K99" s="63">
        <v>32984</v>
      </c>
      <c r="L99" s="63">
        <v>36559</v>
      </c>
      <c r="M99" s="63">
        <v>43614</v>
      </c>
      <c r="N99" s="63">
        <v>53983</v>
      </c>
      <c r="O99" s="63">
        <v>60605</v>
      </c>
      <c r="P99" s="63">
        <v>64047</v>
      </c>
      <c r="Q99" s="63">
        <v>64853</v>
      </c>
      <c r="R99" s="63">
        <v>62467</v>
      </c>
      <c r="S99" s="63">
        <v>63945</v>
      </c>
      <c r="T99" s="63">
        <v>65536</v>
      </c>
      <c r="U99" s="63">
        <v>65564</v>
      </c>
      <c r="V99" s="63">
        <v>64218</v>
      </c>
      <c r="W99" s="63">
        <v>61227</v>
      </c>
      <c r="X99" s="63">
        <v>58635</v>
      </c>
      <c r="Y99" s="63">
        <v>54937</v>
      </c>
      <c r="Z99" s="63">
        <v>51826</v>
      </c>
      <c r="AA99" s="63">
        <v>48653</v>
      </c>
      <c r="AB99" s="63">
        <v>44837</v>
      </c>
      <c r="AC99" s="64">
        <v>39625</v>
      </c>
      <c r="AD99" t="str">
        <f>INDEX('Category Mapping'!$G$34:$G$45,MATCH(E99,'Category Mapping'!$A$34:$A$45,0),1)</f>
        <v>Winter</v>
      </c>
      <c r="AE99" t="str">
        <f>INDEX('Category Mapping'!$B$2:$B$25,MATCH('Source Data'!A99,'Category Mapping'!$A$2:$A$25,0))</f>
        <v>Weekday</v>
      </c>
      <c r="AF99" t="str">
        <f>INDEX('Category Mapping'!$C$2:$C$25,MATCH('Source Data'!A99,'Category Mapping'!$A$2:$A$25,0))</f>
        <v>Commercial</v>
      </c>
      <c r="AG99" t="str">
        <f>INDEX('Category Mapping'!$D$2:$D$25,MATCH('Source Data'!A99,'Category Mapping'!$A$2:$A$25,0))</f>
        <v>Cooling</v>
      </c>
    </row>
    <row r="100" spans="1:33">
      <c r="A100" s="65" t="s">
        <v>63</v>
      </c>
      <c r="B100" s="66">
        <v>2019</v>
      </c>
      <c r="C100" s="66">
        <v>19</v>
      </c>
      <c r="D100" s="66" t="s">
        <v>267</v>
      </c>
      <c r="E100" s="66">
        <v>2</v>
      </c>
      <c r="F100" s="66">
        <v>39970</v>
      </c>
      <c r="G100" s="66">
        <v>37690</v>
      </c>
      <c r="H100" s="66">
        <v>36738</v>
      </c>
      <c r="I100" s="66">
        <v>36201</v>
      </c>
      <c r="J100" s="66">
        <v>36085</v>
      </c>
      <c r="K100" s="66">
        <v>37213</v>
      </c>
      <c r="L100" s="66">
        <v>41248</v>
      </c>
      <c r="M100" s="66">
        <v>49207</v>
      </c>
      <c r="N100" s="66">
        <v>60907</v>
      </c>
      <c r="O100" s="66">
        <v>68378</v>
      </c>
      <c r="P100" s="66">
        <v>72260</v>
      </c>
      <c r="Q100" s="66">
        <v>73170</v>
      </c>
      <c r="R100" s="66">
        <v>70478</v>
      </c>
      <c r="S100" s="66">
        <v>72146</v>
      </c>
      <c r="T100" s="66">
        <v>73941</v>
      </c>
      <c r="U100" s="66">
        <v>73972</v>
      </c>
      <c r="V100" s="66">
        <v>72454</v>
      </c>
      <c r="W100" s="66">
        <v>69079</v>
      </c>
      <c r="X100" s="66">
        <v>66155</v>
      </c>
      <c r="Y100" s="66">
        <v>61982</v>
      </c>
      <c r="Z100" s="66">
        <v>58472</v>
      </c>
      <c r="AA100" s="66">
        <v>54892</v>
      </c>
      <c r="AB100" s="66">
        <v>50587</v>
      </c>
      <c r="AC100" s="67">
        <v>44707</v>
      </c>
      <c r="AD100" t="str">
        <f>INDEX('Category Mapping'!$G$34:$G$45,MATCH(E100,'Category Mapping'!$A$34:$A$45,0),1)</f>
        <v>Winter</v>
      </c>
      <c r="AE100" t="str">
        <f>INDEX('Category Mapping'!$B$2:$B$25,MATCH('Source Data'!A100,'Category Mapping'!$A$2:$A$25,0))</f>
        <v>Weekday</v>
      </c>
      <c r="AF100" t="str">
        <f>INDEX('Category Mapping'!$C$2:$C$25,MATCH('Source Data'!A100,'Category Mapping'!$A$2:$A$25,0))</f>
        <v>Commercial</v>
      </c>
      <c r="AG100" t="str">
        <f>INDEX('Category Mapping'!$D$2:$D$25,MATCH('Source Data'!A100,'Category Mapping'!$A$2:$A$25,0))</f>
        <v>Cooling</v>
      </c>
    </row>
    <row r="101" spans="1:33">
      <c r="A101" s="62" t="s">
        <v>63</v>
      </c>
      <c r="B101" s="63">
        <v>2019</v>
      </c>
      <c r="C101" s="63">
        <v>19</v>
      </c>
      <c r="D101" s="63" t="s">
        <v>267</v>
      </c>
      <c r="E101" s="63">
        <v>3</v>
      </c>
      <c r="F101" s="63">
        <v>89980</v>
      </c>
      <c r="G101" s="63">
        <v>84846</v>
      </c>
      <c r="H101" s="63">
        <v>82703</v>
      </c>
      <c r="I101" s="63">
        <v>81495</v>
      </c>
      <c r="J101" s="63">
        <v>81234</v>
      </c>
      <c r="K101" s="63">
        <v>83774</v>
      </c>
      <c r="L101" s="63">
        <v>92856</v>
      </c>
      <c r="M101" s="63">
        <v>110773</v>
      </c>
      <c r="N101" s="63">
        <v>137111</v>
      </c>
      <c r="O101" s="63">
        <v>153929</v>
      </c>
      <c r="P101" s="63">
        <v>162670</v>
      </c>
      <c r="Q101" s="63">
        <v>164719</v>
      </c>
      <c r="R101" s="63">
        <v>158658</v>
      </c>
      <c r="S101" s="63">
        <v>162412</v>
      </c>
      <c r="T101" s="63">
        <v>166453</v>
      </c>
      <c r="U101" s="63">
        <v>166524</v>
      </c>
      <c r="V101" s="63">
        <v>163105</v>
      </c>
      <c r="W101" s="63">
        <v>155509</v>
      </c>
      <c r="X101" s="63">
        <v>148926</v>
      </c>
      <c r="Y101" s="63">
        <v>139532</v>
      </c>
      <c r="Z101" s="63">
        <v>131631</v>
      </c>
      <c r="AA101" s="63">
        <v>123572</v>
      </c>
      <c r="AB101" s="63">
        <v>113881</v>
      </c>
      <c r="AC101" s="64">
        <v>100643</v>
      </c>
      <c r="AD101" t="str">
        <f>INDEX('Category Mapping'!$G$34:$G$45,MATCH(E101,'Category Mapping'!$A$34:$A$45,0),1)</f>
        <v>Spring</v>
      </c>
      <c r="AE101" t="str">
        <f>INDEX('Category Mapping'!$B$2:$B$25,MATCH('Source Data'!A101,'Category Mapping'!$A$2:$A$25,0))</f>
        <v>Weekday</v>
      </c>
      <c r="AF101" t="str">
        <f>INDEX('Category Mapping'!$C$2:$C$25,MATCH('Source Data'!A101,'Category Mapping'!$A$2:$A$25,0))</f>
        <v>Commercial</v>
      </c>
      <c r="AG101" t="str">
        <f>INDEX('Category Mapping'!$D$2:$D$25,MATCH('Source Data'!A101,'Category Mapping'!$A$2:$A$25,0))</f>
        <v>Cooling</v>
      </c>
    </row>
    <row r="102" spans="1:33">
      <c r="A102" s="65" t="s">
        <v>63</v>
      </c>
      <c r="B102" s="66">
        <v>2019</v>
      </c>
      <c r="C102" s="66">
        <v>19</v>
      </c>
      <c r="D102" s="66" t="s">
        <v>267</v>
      </c>
      <c r="E102" s="66">
        <v>4</v>
      </c>
      <c r="F102" s="66">
        <v>425192</v>
      </c>
      <c r="G102" s="66">
        <v>400930</v>
      </c>
      <c r="H102" s="66">
        <v>390806</v>
      </c>
      <c r="I102" s="66">
        <v>385096</v>
      </c>
      <c r="J102" s="66">
        <v>383866</v>
      </c>
      <c r="K102" s="66">
        <v>395865</v>
      </c>
      <c r="L102" s="66">
        <v>438782</v>
      </c>
      <c r="M102" s="66">
        <v>523448</v>
      </c>
      <c r="N102" s="66">
        <v>647905</v>
      </c>
      <c r="O102" s="66">
        <v>727380</v>
      </c>
      <c r="P102" s="66">
        <v>768684</v>
      </c>
      <c r="Q102" s="66">
        <v>778365</v>
      </c>
      <c r="R102" s="66">
        <v>749794</v>
      </c>
      <c r="S102" s="66">
        <v>769890</v>
      </c>
      <c r="T102" s="66">
        <v>791062</v>
      </c>
      <c r="U102" s="66">
        <v>789317</v>
      </c>
      <c r="V102" s="66">
        <v>770811</v>
      </c>
      <c r="W102" s="66">
        <v>734843</v>
      </c>
      <c r="X102" s="66">
        <v>703736</v>
      </c>
      <c r="Y102" s="66">
        <v>659344</v>
      </c>
      <c r="Z102" s="66">
        <v>622011</v>
      </c>
      <c r="AA102" s="66">
        <v>583928</v>
      </c>
      <c r="AB102" s="66">
        <v>538132</v>
      </c>
      <c r="AC102" s="67">
        <v>475578</v>
      </c>
      <c r="AD102" t="str">
        <f>INDEX('Category Mapping'!$G$34:$G$45,MATCH(E102,'Category Mapping'!$A$34:$A$45,0),1)</f>
        <v>Spring</v>
      </c>
      <c r="AE102" t="str">
        <f>INDEX('Category Mapping'!$B$2:$B$25,MATCH('Source Data'!A102,'Category Mapping'!$A$2:$A$25,0))</f>
        <v>Weekday</v>
      </c>
      <c r="AF102" t="str">
        <f>INDEX('Category Mapping'!$C$2:$C$25,MATCH('Source Data'!A102,'Category Mapping'!$A$2:$A$25,0))</f>
        <v>Commercial</v>
      </c>
      <c r="AG102" t="str">
        <f>INDEX('Category Mapping'!$D$2:$D$25,MATCH('Source Data'!A102,'Category Mapping'!$A$2:$A$25,0))</f>
        <v>Cooling</v>
      </c>
    </row>
    <row r="103" spans="1:33">
      <c r="A103" s="62" t="s">
        <v>63</v>
      </c>
      <c r="B103" s="63">
        <v>2019</v>
      </c>
      <c r="C103" s="63">
        <v>19</v>
      </c>
      <c r="D103" s="63" t="s">
        <v>267</v>
      </c>
      <c r="E103" s="63">
        <v>5</v>
      </c>
      <c r="F103" s="63">
        <v>7378556</v>
      </c>
      <c r="G103" s="63">
        <v>6957531</v>
      </c>
      <c r="H103" s="63">
        <v>6781846</v>
      </c>
      <c r="I103" s="63">
        <v>6682746</v>
      </c>
      <c r="J103" s="63">
        <v>6661407</v>
      </c>
      <c r="K103" s="63">
        <v>6869632</v>
      </c>
      <c r="L103" s="63">
        <v>7614378</v>
      </c>
      <c r="M103" s="63">
        <v>9083633</v>
      </c>
      <c r="N103" s="63">
        <v>11300000</v>
      </c>
      <c r="O103" s="63">
        <v>13500000</v>
      </c>
      <c r="P103" s="63">
        <v>15300000</v>
      </c>
      <c r="Q103" s="63">
        <v>16600000</v>
      </c>
      <c r="R103" s="63">
        <v>17000000</v>
      </c>
      <c r="S103" s="63">
        <v>17800000</v>
      </c>
      <c r="T103" s="63">
        <v>18400000</v>
      </c>
      <c r="U103" s="63">
        <v>18200000</v>
      </c>
      <c r="V103" s="63">
        <v>17300000</v>
      </c>
      <c r="W103" s="63">
        <v>15800000</v>
      </c>
      <c r="X103" s="63">
        <v>14200000</v>
      </c>
      <c r="Y103" s="63">
        <v>12300000</v>
      </c>
      <c r="Z103" s="63">
        <v>10800000</v>
      </c>
      <c r="AA103" s="63">
        <v>10100000</v>
      </c>
      <c r="AB103" s="63">
        <v>9338463</v>
      </c>
      <c r="AC103" s="64">
        <v>8252918</v>
      </c>
      <c r="AD103" t="str">
        <f>INDEX('Category Mapping'!$G$34:$G$45,MATCH(E103,'Category Mapping'!$A$34:$A$45,0),1)</f>
        <v>Spring</v>
      </c>
      <c r="AE103" t="str">
        <f>INDEX('Category Mapping'!$B$2:$B$25,MATCH('Source Data'!A103,'Category Mapping'!$A$2:$A$25,0))</f>
        <v>Weekday</v>
      </c>
      <c r="AF103" t="str">
        <f>INDEX('Category Mapping'!$C$2:$C$25,MATCH('Source Data'!A103,'Category Mapping'!$A$2:$A$25,0))</f>
        <v>Commercial</v>
      </c>
      <c r="AG103" t="str">
        <f>INDEX('Category Mapping'!$D$2:$D$25,MATCH('Source Data'!A103,'Category Mapping'!$A$2:$A$25,0))</f>
        <v>Cooling</v>
      </c>
    </row>
    <row r="104" spans="1:33">
      <c r="A104" s="65" t="s">
        <v>63</v>
      </c>
      <c r="B104" s="66">
        <v>2019</v>
      </c>
      <c r="C104" s="66">
        <v>19</v>
      </c>
      <c r="D104" s="66" t="s">
        <v>267</v>
      </c>
      <c r="E104" s="66">
        <v>6</v>
      </c>
      <c r="F104" s="66">
        <v>67600000</v>
      </c>
      <c r="G104" s="66">
        <v>62800000</v>
      </c>
      <c r="H104" s="66">
        <v>61000000</v>
      </c>
      <c r="I104" s="66">
        <v>60400000</v>
      </c>
      <c r="J104" s="66">
        <v>61300000</v>
      </c>
      <c r="K104" s="66">
        <v>66400000</v>
      </c>
      <c r="L104" s="66">
        <v>79700000</v>
      </c>
      <c r="M104" s="66">
        <v>102000000</v>
      </c>
      <c r="N104" s="66">
        <v>131000000</v>
      </c>
      <c r="O104" s="66">
        <v>154000000</v>
      </c>
      <c r="P104" s="66">
        <v>170000000</v>
      </c>
      <c r="Q104" s="66">
        <v>180000000</v>
      </c>
      <c r="R104" s="66">
        <v>183000000</v>
      </c>
      <c r="S104" s="66">
        <v>190000000</v>
      </c>
      <c r="T104" s="66">
        <v>194000000</v>
      </c>
      <c r="U104" s="66">
        <v>193000000</v>
      </c>
      <c r="V104" s="66">
        <v>186000000</v>
      </c>
      <c r="W104" s="66">
        <v>174000000</v>
      </c>
      <c r="X104" s="66">
        <v>160000000</v>
      </c>
      <c r="Y104" s="66">
        <v>143000000</v>
      </c>
      <c r="Z104" s="66">
        <v>127000000</v>
      </c>
      <c r="AA104" s="66">
        <v>111000000</v>
      </c>
      <c r="AB104" s="66">
        <v>94800000</v>
      </c>
      <c r="AC104" s="67">
        <v>78400000</v>
      </c>
      <c r="AD104" t="str">
        <f>INDEX('Category Mapping'!$G$34:$G$45,MATCH(E104,'Category Mapping'!$A$34:$A$45,0),1)</f>
        <v>Summer</v>
      </c>
      <c r="AE104" t="str">
        <f>INDEX('Category Mapping'!$B$2:$B$25,MATCH('Source Data'!A104,'Category Mapping'!$A$2:$A$25,0))</f>
        <v>Weekday</v>
      </c>
      <c r="AF104" t="str">
        <f>INDEX('Category Mapping'!$C$2:$C$25,MATCH('Source Data'!A104,'Category Mapping'!$A$2:$A$25,0))</f>
        <v>Commercial</v>
      </c>
      <c r="AG104" t="str">
        <f>INDEX('Category Mapping'!$D$2:$D$25,MATCH('Source Data'!A104,'Category Mapping'!$A$2:$A$25,0))</f>
        <v>Cooling</v>
      </c>
    </row>
    <row r="105" spans="1:33">
      <c r="A105" s="62" t="s">
        <v>63</v>
      </c>
      <c r="B105" s="63">
        <v>2019</v>
      </c>
      <c r="C105" s="63">
        <v>19</v>
      </c>
      <c r="D105" s="63" t="s">
        <v>267</v>
      </c>
      <c r="E105" s="63">
        <v>7</v>
      </c>
      <c r="F105" s="63">
        <v>214000000</v>
      </c>
      <c r="G105" s="63">
        <v>199000000</v>
      </c>
      <c r="H105" s="63">
        <v>193000000</v>
      </c>
      <c r="I105" s="63">
        <v>194000000</v>
      </c>
      <c r="J105" s="63">
        <v>200000000</v>
      </c>
      <c r="K105" s="63">
        <v>214000000</v>
      </c>
      <c r="L105" s="63">
        <v>242000000</v>
      </c>
      <c r="M105" s="63">
        <v>287000000</v>
      </c>
      <c r="N105" s="63">
        <v>347000000</v>
      </c>
      <c r="O105" s="63">
        <v>391000000</v>
      </c>
      <c r="P105" s="63">
        <v>422000000</v>
      </c>
      <c r="Q105" s="63">
        <v>440000000</v>
      </c>
      <c r="R105" s="63">
        <v>441000000</v>
      </c>
      <c r="S105" s="63">
        <v>454000000</v>
      </c>
      <c r="T105" s="63">
        <v>463000000</v>
      </c>
      <c r="U105" s="63">
        <v>461000000</v>
      </c>
      <c r="V105" s="63">
        <v>448000000</v>
      </c>
      <c r="W105" s="63">
        <v>425000000</v>
      </c>
      <c r="X105" s="63">
        <v>400000000</v>
      </c>
      <c r="Y105" s="63">
        <v>368000000</v>
      </c>
      <c r="Z105" s="63">
        <v>338000000</v>
      </c>
      <c r="AA105" s="63">
        <v>307000000</v>
      </c>
      <c r="AB105" s="63">
        <v>276000000</v>
      </c>
      <c r="AC105" s="64">
        <v>241000000</v>
      </c>
      <c r="AD105" t="str">
        <f>INDEX('Category Mapping'!$G$34:$G$45,MATCH(E105,'Category Mapping'!$A$34:$A$45,0),1)</f>
        <v>Summer</v>
      </c>
      <c r="AE105" t="str">
        <f>INDEX('Category Mapping'!$B$2:$B$25,MATCH('Source Data'!A105,'Category Mapping'!$A$2:$A$25,0))</f>
        <v>Weekday</v>
      </c>
      <c r="AF105" t="str">
        <f>INDEX('Category Mapping'!$C$2:$C$25,MATCH('Source Data'!A105,'Category Mapping'!$A$2:$A$25,0))</f>
        <v>Commercial</v>
      </c>
      <c r="AG105" t="str">
        <f>INDEX('Category Mapping'!$D$2:$D$25,MATCH('Source Data'!A105,'Category Mapping'!$A$2:$A$25,0))</f>
        <v>Cooling</v>
      </c>
    </row>
    <row r="106" spans="1:33">
      <c r="A106" s="65" t="s">
        <v>63</v>
      </c>
      <c r="B106" s="66">
        <v>2019</v>
      </c>
      <c r="C106" s="66">
        <v>19</v>
      </c>
      <c r="D106" s="66" t="s">
        <v>267</v>
      </c>
      <c r="E106" s="66">
        <v>8</v>
      </c>
      <c r="F106" s="66">
        <v>237000000</v>
      </c>
      <c r="G106" s="66">
        <v>220000000</v>
      </c>
      <c r="H106" s="66">
        <v>213000000</v>
      </c>
      <c r="I106" s="66">
        <v>214000000</v>
      </c>
      <c r="J106" s="66">
        <v>222000000</v>
      </c>
      <c r="K106" s="66">
        <v>240000000</v>
      </c>
      <c r="L106" s="66">
        <v>274000000</v>
      </c>
      <c r="M106" s="66">
        <v>327000000</v>
      </c>
      <c r="N106" s="66">
        <v>397000000</v>
      </c>
      <c r="O106" s="66">
        <v>451000000</v>
      </c>
      <c r="P106" s="66">
        <v>489000000</v>
      </c>
      <c r="Q106" s="66">
        <v>511000000</v>
      </c>
      <c r="R106" s="66">
        <v>515000000</v>
      </c>
      <c r="S106" s="66">
        <v>530000000</v>
      </c>
      <c r="T106" s="66">
        <v>541000000</v>
      </c>
      <c r="U106" s="66">
        <v>538000000</v>
      </c>
      <c r="V106" s="66">
        <v>523000000</v>
      </c>
      <c r="W106" s="66">
        <v>494000000</v>
      </c>
      <c r="X106" s="66">
        <v>464000000</v>
      </c>
      <c r="Y106" s="66">
        <v>425000000</v>
      </c>
      <c r="Z106" s="66">
        <v>388000000</v>
      </c>
      <c r="AA106" s="66">
        <v>350000000</v>
      </c>
      <c r="AB106" s="66">
        <v>312000000</v>
      </c>
      <c r="AC106" s="67">
        <v>270000000</v>
      </c>
      <c r="AD106" t="str">
        <f>INDEX('Category Mapping'!$G$34:$G$45,MATCH(E106,'Category Mapping'!$A$34:$A$45,0),1)</f>
        <v>Summer</v>
      </c>
      <c r="AE106" t="str">
        <f>INDEX('Category Mapping'!$B$2:$B$25,MATCH('Source Data'!A106,'Category Mapping'!$A$2:$A$25,0))</f>
        <v>Weekday</v>
      </c>
      <c r="AF106" t="str">
        <f>INDEX('Category Mapping'!$C$2:$C$25,MATCH('Source Data'!A106,'Category Mapping'!$A$2:$A$25,0))</f>
        <v>Commercial</v>
      </c>
      <c r="AG106" t="str">
        <f>INDEX('Category Mapping'!$D$2:$D$25,MATCH('Source Data'!A106,'Category Mapping'!$A$2:$A$25,0))</f>
        <v>Cooling</v>
      </c>
    </row>
    <row r="107" spans="1:33">
      <c r="A107" s="62" t="s">
        <v>63</v>
      </c>
      <c r="B107" s="63">
        <v>2019</v>
      </c>
      <c r="C107" s="63">
        <v>19</v>
      </c>
      <c r="D107" s="63" t="s">
        <v>267</v>
      </c>
      <c r="E107" s="63">
        <v>9</v>
      </c>
      <c r="F107" s="63">
        <v>53900000</v>
      </c>
      <c r="G107" s="63">
        <v>50700000</v>
      </c>
      <c r="H107" s="63">
        <v>49400000</v>
      </c>
      <c r="I107" s="63">
        <v>48800000</v>
      </c>
      <c r="J107" s="63">
        <v>48800000</v>
      </c>
      <c r="K107" s="63">
        <v>50800000</v>
      </c>
      <c r="L107" s="63">
        <v>58100000</v>
      </c>
      <c r="M107" s="63">
        <v>73500000</v>
      </c>
      <c r="N107" s="63">
        <v>96200000</v>
      </c>
      <c r="O107" s="63">
        <v>114000000</v>
      </c>
      <c r="P107" s="63">
        <v>127000000</v>
      </c>
      <c r="Q107" s="63">
        <v>135000000</v>
      </c>
      <c r="R107" s="63">
        <v>137000000</v>
      </c>
      <c r="S107" s="63">
        <v>143000000</v>
      </c>
      <c r="T107" s="63">
        <v>146000000</v>
      </c>
      <c r="U107" s="63">
        <v>145000000</v>
      </c>
      <c r="V107" s="63">
        <v>140000000</v>
      </c>
      <c r="W107" s="63">
        <v>130000000</v>
      </c>
      <c r="X107" s="63">
        <v>119000000</v>
      </c>
      <c r="Y107" s="63">
        <v>106000000</v>
      </c>
      <c r="Z107" s="63">
        <v>93000000</v>
      </c>
      <c r="AA107" s="63">
        <v>80900000</v>
      </c>
      <c r="AB107" s="63">
        <v>70300000</v>
      </c>
      <c r="AC107" s="64">
        <v>60500000</v>
      </c>
      <c r="AD107" t="str">
        <f>INDEX('Category Mapping'!$G$34:$G$45,MATCH(E107,'Category Mapping'!$A$34:$A$45,0),1)</f>
        <v>Fall</v>
      </c>
      <c r="AE107" t="str">
        <f>INDEX('Category Mapping'!$B$2:$B$25,MATCH('Source Data'!A107,'Category Mapping'!$A$2:$A$25,0))</f>
        <v>Weekday</v>
      </c>
      <c r="AF107" t="str">
        <f>INDEX('Category Mapping'!$C$2:$C$25,MATCH('Source Data'!A107,'Category Mapping'!$A$2:$A$25,0))</f>
        <v>Commercial</v>
      </c>
      <c r="AG107" t="str">
        <f>INDEX('Category Mapping'!$D$2:$D$25,MATCH('Source Data'!A107,'Category Mapping'!$A$2:$A$25,0))</f>
        <v>Cooling</v>
      </c>
    </row>
    <row r="108" spans="1:33">
      <c r="A108" s="65" t="s">
        <v>63</v>
      </c>
      <c r="B108" s="66">
        <v>2019</v>
      </c>
      <c r="C108" s="66">
        <v>19</v>
      </c>
      <c r="D108" s="66" t="s">
        <v>267</v>
      </c>
      <c r="E108" s="66">
        <v>10</v>
      </c>
      <c r="F108" s="66">
        <v>1255669</v>
      </c>
      <c r="G108" s="66">
        <v>1184020</v>
      </c>
      <c r="H108" s="66">
        <v>1154122</v>
      </c>
      <c r="I108" s="66">
        <v>1137258</v>
      </c>
      <c r="J108" s="66">
        <v>1133626</v>
      </c>
      <c r="K108" s="66">
        <v>1169062</v>
      </c>
      <c r="L108" s="66">
        <v>1295801</v>
      </c>
      <c r="M108" s="66">
        <v>1545836</v>
      </c>
      <c r="N108" s="66">
        <v>1913596</v>
      </c>
      <c r="O108" s="66">
        <v>2150262</v>
      </c>
      <c r="P108" s="66">
        <v>2284313</v>
      </c>
      <c r="Q108" s="66">
        <v>2379330</v>
      </c>
      <c r="R108" s="66">
        <v>2397655</v>
      </c>
      <c r="S108" s="66">
        <v>2524426</v>
      </c>
      <c r="T108" s="66">
        <v>2607128</v>
      </c>
      <c r="U108" s="66">
        <v>2581799</v>
      </c>
      <c r="V108" s="66">
        <v>2459724</v>
      </c>
      <c r="W108" s="66">
        <v>2250802</v>
      </c>
      <c r="X108" s="66">
        <v>2092511</v>
      </c>
      <c r="Y108" s="66">
        <v>1949339</v>
      </c>
      <c r="Z108" s="66">
        <v>1837128</v>
      </c>
      <c r="AA108" s="66">
        <v>1724445</v>
      </c>
      <c r="AB108" s="66">
        <v>1589203</v>
      </c>
      <c r="AC108" s="67">
        <v>1404467</v>
      </c>
      <c r="AD108" t="str">
        <f>INDEX('Category Mapping'!$G$34:$G$45,MATCH(E108,'Category Mapping'!$A$34:$A$45,0),1)</f>
        <v>Fall</v>
      </c>
      <c r="AE108" t="str">
        <f>INDEX('Category Mapping'!$B$2:$B$25,MATCH('Source Data'!A108,'Category Mapping'!$A$2:$A$25,0))</f>
        <v>Weekday</v>
      </c>
      <c r="AF108" t="str">
        <f>INDEX('Category Mapping'!$C$2:$C$25,MATCH('Source Data'!A108,'Category Mapping'!$A$2:$A$25,0))</f>
        <v>Commercial</v>
      </c>
      <c r="AG108" t="str">
        <f>INDEX('Category Mapping'!$D$2:$D$25,MATCH('Source Data'!A108,'Category Mapping'!$A$2:$A$25,0))</f>
        <v>Cooling</v>
      </c>
    </row>
    <row r="109" spans="1:33">
      <c r="A109" s="62" t="s">
        <v>63</v>
      </c>
      <c r="B109" s="63">
        <v>2019</v>
      </c>
      <c r="C109" s="63">
        <v>19</v>
      </c>
      <c r="D109" s="63" t="s">
        <v>267</v>
      </c>
      <c r="E109" s="63">
        <v>11</v>
      </c>
      <c r="F109" s="63">
        <v>126316</v>
      </c>
      <c r="G109" s="63">
        <v>119108</v>
      </c>
      <c r="H109" s="63">
        <v>116100</v>
      </c>
      <c r="I109" s="63">
        <v>114404</v>
      </c>
      <c r="J109" s="63">
        <v>114038</v>
      </c>
      <c r="K109" s="63">
        <v>117603</v>
      </c>
      <c r="L109" s="63">
        <v>130353</v>
      </c>
      <c r="M109" s="63">
        <v>155505</v>
      </c>
      <c r="N109" s="63">
        <v>192479</v>
      </c>
      <c r="O109" s="63">
        <v>216089</v>
      </c>
      <c r="P109" s="63">
        <v>228360</v>
      </c>
      <c r="Q109" s="63">
        <v>231236</v>
      </c>
      <c r="R109" s="63">
        <v>222727</v>
      </c>
      <c r="S109" s="63">
        <v>227998</v>
      </c>
      <c r="T109" s="63">
        <v>233670</v>
      </c>
      <c r="U109" s="63">
        <v>233769</v>
      </c>
      <c r="V109" s="63">
        <v>228970</v>
      </c>
      <c r="W109" s="63">
        <v>218306</v>
      </c>
      <c r="X109" s="63">
        <v>209065</v>
      </c>
      <c r="Y109" s="63">
        <v>195877</v>
      </c>
      <c r="Z109" s="63">
        <v>184786</v>
      </c>
      <c r="AA109" s="63">
        <v>173472</v>
      </c>
      <c r="AB109" s="63">
        <v>159868</v>
      </c>
      <c r="AC109" s="64">
        <v>141284</v>
      </c>
      <c r="AD109" t="str">
        <f>INDEX('Category Mapping'!$G$34:$G$45,MATCH(E109,'Category Mapping'!$A$34:$A$45,0),1)</f>
        <v>Winter</v>
      </c>
      <c r="AE109" t="str">
        <f>INDEX('Category Mapping'!$B$2:$B$25,MATCH('Source Data'!A109,'Category Mapping'!$A$2:$A$25,0))</f>
        <v>Weekday</v>
      </c>
      <c r="AF109" t="str">
        <f>INDEX('Category Mapping'!$C$2:$C$25,MATCH('Source Data'!A109,'Category Mapping'!$A$2:$A$25,0))</f>
        <v>Commercial</v>
      </c>
      <c r="AG109" t="str">
        <f>INDEX('Category Mapping'!$D$2:$D$25,MATCH('Source Data'!A109,'Category Mapping'!$A$2:$A$25,0))</f>
        <v>Cooling</v>
      </c>
    </row>
    <row r="110" spans="1:33">
      <c r="A110" s="65" t="s">
        <v>63</v>
      </c>
      <c r="B110" s="66">
        <v>2019</v>
      </c>
      <c r="C110" s="66">
        <v>19</v>
      </c>
      <c r="D110" s="66" t="s">
        <v>267</v>
      </c>
      <c r="E110" s="66">
        <v>12</v>
      </c>
      <c r="F110" s="66">
        <v>47787</v>
      </c>
      <c r="G110" s="66">
        <v>45060</v>
      </c>
      <c r="H110" s="66">
        <v>43923</v>
      </c>
      <c r="I110" s="66">
        <v>43281</v>
      </c>
      <c r="J110" s="66">
        <v>43142</v>
      </c>
      <c r="K110" s="66">
        <v>44491</v>
      </c>
      <c r="L110" s="66">
        <v>49314</v>
      </c>
      <c r="M110" s="66">
        <v>58830</v>
      </c>
      <c r="N110" s="66">
        <v>72818</v>
      </c>
      <c r="O110" s="66">
        <v>81750</v>
      </c>
      <c r="P110" s="66">
        <v>86392</v>
      </c>
      <c r="Q110" s="66">
        <v>87480</v>
      </c>
      <c r="R110" s="66">
        <v>84261</v>
      </c>
      <c r="S110" s="66">
        <v>86255</v>
      </c>
      <c r="T110" s="66">
        <v>88401</v>
      </c>
      <c r="U110" s="66">
        <v>88438</v>
      </c>
      <c r="V110" s="66">
        <v>86623</v>
      </c>
      <c r="W110" s="66">
        <v>82589</v>
      </c>
      <c r="X110" s="66">
        <v>79092</v>
      </c>
      <c r="Y110" s="66">
        <v>74103</v>
      </c>
      <c r="Z110" s="66">
        <v>69908</v>
      </c>
      <c r="AA110" s="66">
        <v>65627</v>
      </c>
      <c r="AB110" s="66">
        <v>60480</v>
      </c>
      <c r="AC110" s="67">
        <v>53450</v>
      </c>
      <c r="AD110" t="str">
        <f>INDEX('Category Mapping'!$G$34:$G$45,MATCH(E110,'Category Mapping'!$A$34:$A$45,0),1)</f>
        <v>Winter</v>
      </c>
      <c r="AE110" t="str">
        <f>INDEX('Category Mapping'!$B$2:$B$25,MATCH('Source Data'!A110,'Category Mapping'!$A$2:$A$25,0))</f>
        <v>Weekday</v>
      </c>
      <c r="AF110" t="str">
        <f>INDEX('Category Mapping'!$C$2:$C$25,MATCH('Source Data'!A110,'Category Mapping'!$A$2:$A$25,0))</f>
        <v>Commercial</v>
      </c>
      <c r="AG110" t="str">
        <f>INDEX('Category Mapping'!$D$2:$D$25,MATCH('Source Data'!A110,'Category Mapping'!$A$2:$A$25,0))</f>
        <v>Cooling</v>
      </c>
    </row>
    <row r="111" spans="1:33">
      <c r="A111" s="62" t="s">
        <v>64</v>
      </c>
      <c r="B111" s="63">
        <v>2019</v>
      </c>
      <c r="C111" s="63">
        <v>19</v>
      </c>
      <c r="D111" s="63" t="s">
        <v>267</v>
      </c>
      <c r="E111" s="63">
        <v>1</v>
      </c>
      <c r="F111" s="63">
        <v>19231</v>
      </c>
      <c r="G111" s="63">
        <v>18822</v>
      </c>
      <c r="H111" s="63">
        <v>18651</v>
      </c>
      <c r="I111" s="63">
        <v>18555</v>
      </c>
      <c r="J111" s="63">
        <v>18534</v>
      </c>
      <c r="K111" s="63">
        <v>18737</v>
      </c>
      <c r="L111" s="63">
        <v>19460</v>
      </c>
      <c r="M111" s="63">
        <v>20888</v>
      </c>
      <c r="N111" s="63">
        <v>22986</v>
      </c>
      <c r="O111" s="63">
        <v>24327</v>
      </c>
      <c r="P111" s="63">
        <v>25023</v>
      </c>
      <c r="Q111" s="63">
        <v>25186</v>
      </c>
      <c r="R111" s="63">
        <v>25324</v>
      </c>
      <c r="S111" s="63">
        <v>25324</v>
      </c>
      <c r="T111" s="63">
        <v>25324</v>
      </c>
      <c r="U111" s="63">
        <v>25330</v>
      </c>
      <c r="V111" s="63">
        <v>25058</v>
      </c>
      <c r="W111" s="63">
        <v>24452</v>
      </c>
      <c r="X111" s="63">
        <v>23928</v>
      </c>
      <c r="Y111" s="63">
        <v>23179</v>
      </c>
      <c r="Z111" s="63">
        <v>22550</v>
      </c>
      <c r="AA111" s="63">
        <v>21908</v>
      </c>
      <c r="AB111" s="63">
        <v>21136</v>
      </c>
      <c r="AC111" s="64">
        <v>20081</v>
      </c>
      <c r="AD111" t="str">
        <f>INDEX('Category Mapping'!$G$34:$G$45,MATCH(E111,'Category Mapping'!$A$34:$A$45,0),1)</f>
        <v>Winter</v>
      </c>
      <c r="AE111" t="str">
        <f>INDEX('Category Mapping'!$B$2:$B$25,MATCH('Source Data'!A111,'Category Mapping'!$A$2:$A$25,0))</f>
        <v>Weekend</v>
      </c>
      <c r="AF111" t="str">
        <f>INDEX('Category Mapping'!$C$2:$C$25,MATCH('Source Data'!A111,'Category Mapping'!$A$2:$A$25,0))</f>
        <v>Commercial</v>
      </c>
      <c r="AG111" t="str">
        <f>INDEX('Category Mapping'!$D$2:$D$25,MATCH('Source Data'!A111,'Category Mapping'!$A$2:$A$25,0))</f>
        <v>Cooling</v>
      </c>
    </row>
    <row r="112" spans="1:33">
      <c r="A112" s="65" t="s">
        <v>64</v>
      </c>
      <c r="B112" s="66">
        <v>2019</v>
      </c>
      <c r="C112" s="66">
        <v>19</v>
      </c>
      <c r="D112" s="66" t="s">
        <v>267</v>
      </c>
      <c r="E112" s="66">
        <v>2</v>
      </c>
      <c r="F112" s="66">
        <v>21698</v>
      </c>
      <c r="G112" s="66">
        <v>21236</v>
      </c>
      <c r="H112" s="66">
        <v>21043</v>
      </c>
      <c r="I112" s="66">
        <v>20935</v>
      </c>
      <c r="J112" s="66">
        <v>20911</v>
      </c>
      <c r="K112" s="66">
        <v>21140</v>
      </c>
      <c r="L112" s="66">
        <v>21956</v>
      </c>
      <c r="M112" s="66">
        <v>23567</v>
      </c>
      <c r="N112" s="66">
        <v>25934</v>
      </c>
      <c r="O112" s="66">
        <v>27446</v>
      </c>
      <c r="P112" s="66">
        <v>28232</v>
      </c>
      <c r="Q112" s="66">
        <v>28416</v>
      </c>
      <c r="R112" s="66">
        <v>28572</v>
      </c>
      <c r="S112" s="66">
        <v>28572</v>
      </c>
      <c r="T112" s="66">
        <v>28572</v>
      </c>
      <c r="U112" s="66">
        <v>28578</v>
      </c>
      <c r="V112" s="66">
        <v>28271</v>
      </c>
      <c r="W112" s="66">
        <v>27588</v>
      </c>
      <c r="X112" s="66">
        <v>26996</v>
      </c>
      <c r="Y112" s="66">
        <v>26152</v>
      </c>
      <c r="Z112" s="66">
        <v>25442</v>
      </c>
      <c r="AA112" s="66">
        <v>24717</v>
      </c>
      <c r="AB112" s="66">
        <v>23846</v>
      </c>
      <c r="AC112" s="67">
        <v>22656</v>
      </c>
      <c r="AD112" t="str">
        <f>INDEX('Category Mapping'!$G$34:$G$45,MATCH(E112,'Category Mapping'!$A$34:$A$45,0),1)</f>
        <v>Winter</v>
      </c>
      <c r="AE112" t="str">
        <f>INDEX('Category Mapping'!$B$2:$B$25,MATCH('Source Data'!A112,'Category Mapping'!$A$2:$A$25,0))</f>
        <v>Weekend</v>
      </c>
      <c r="AF112" t="str">
        <f>INDEX('Category Mapping'!$C$2:$C$25,MATCH('Source Data'!A112,'Category Mapping'!$A$2:$A$25,0))</f>
        <v>Commercial</v>
      </c>
      <c r="AG112" t="str">
        <f>INDEX('Category Mapping'!$D$2:$D$25,MATCH('Source Data'!A112,'Category Mapping'!$A$2:$A$25,0))</f>
        <v>Cooling</v>
      </c>
    </row>
    <row r="113" spans="1:33">
      <c r="A113" s="62" t="s">
        <v>64</v>
      </c>
      <c r="B113" s="63">
        <v>2019</v>
      </c>
      <c r="C113" s="63">
        <v>19</v>
      </c>
      <c r="D113" s="63" t="s">
        <v>267</v>
      </c>
      <c r="E113" s="63">
        <v>3</v>
      </c>
      <c r="F113" s="63">
        <v>48845</v>
      </c>
      <c r="G113" s="63">
        <v>47806</v>
      </c>
      <c r="H113" s="63">
        <v>47372</v>
      </c>
      <c r="I113" s="63">
        <v>47128</v>
      </c>
      <c r="J113" s="63">
        <v>47075</v>
      </c>
      <c r="K113" s="63">
        <v>47589</v>
      </c>
      <c r="L113" s="63">
        <v>49427</v>
      </c>
      <c r="M113" s="63">
        <v>53053</v>
      </c>
      <c r="N113" s="63">
        <v>58383</v>
      </c>
      <c r="O113" s="63">
        <v>61786</v>
      </c>
      <c r="P113" s="63">
        <v>63555</v>
      </c>
      <c r="Q113" s="63">
        <v>63970</v>
      </c>
      <c r="R113" s="63">
        <v>64321</v>
      </c>
      <c r="S113" s="63">
        <v>64321</v>
      </c>
      <c r="T113" s="63">
        <v>64321</v>
      </c>
      <c r="U113" s="63">
        <v>64335</v>
      </c>
      <c r="V113" s="63">
        <v>63643</v>
      </c>
      <c r="W113" s="63">
        <v>62106</v>
      </c>
      <c r="X113" s="63">
        <v>60774</v>
      </c>
      <c r="Y113" s="63">
        <v>58872</v>
      </c>
      <c r="Z113" s="63">
        <v>57274</v>
      </c>
      <c r="AA113" s="63">
        <v>55643</v>
      </c>
      <c r="AB113" s="63">
        <v>53682</v>
      </c>
      <c r="AC113" s="64">
        <v>51003</v>
      </c>
      <c r="AD113" t="str">
        <f>INDEX('Category Mapping'!$G$34:$G$45,MATCH(E113,'Category Mapping'!$A$34:$A$45,0),1)</f>
        <v>Spring</v>
      </c>
      <c r="AE113" t="str">
        <f>INDEX('Category Mapping'!$B$2:$B$25,MATCH('Source Data'!A113,'Category Mapping'!$A$2:$A$25,0))</f>
        <v>Weekend</v>
      </c>
      <c r="AF113" t="str">
        <f>INDEX('Category Mapping'!$C$2:$C$25,MATCH('Source Data'!A113,'Category Mapping'!$A$2:$A$25,0))</f>
        <v>Commercial</v>
      </c>
      <c r="AG113" t="str">
        <f>INDEX('Category Mapping'!$D$2:$D$25,MATCH('Source Data'!A113,'Category Mapping'!$A$2:$A$25,0))</f>
        <v>Cooling</v>
      </c>
    </row>
    <row r="114" spans="1:33">
      <c r="A114" s="65" t="s">
        <v>64</v>
      </c>
      <c r="B114" s="66">
        <v>2019</v>
      </c>
      <c r="C114" s="66">
        <v>19</v>
      </c>
      <c r="D114" s="66" t="s">
        <v>267</v>
      </c>
      <c r="E114" s="66">
        <v>4</v>
      </c>
      <c r="F114" s="66">
        <v>230756</v>
      </c>
      <c r="G114" s="66">
        <v>225847</v>
      </c>
      <c r="H114" s="66">
        <v>223799</v>
      </c>
      <c r="I114" s="66">
        <v>222643</v>
      </c>
      <c r="J114" s="66">
        <v>222395</v>
      </c>
      <c r="K114" s="66">
        <v>224822</v>
      </c>
      <c r="L114" s="66">
        <v>233505</v>
      </c>
      <c r="M114" s="66">
        <v>250635</v>
      </c>
      <c r="N114" s="66">
        <v>275815</v>
      </c>
      <c r="O114" s="66">
        <v>291894</v>
      </c>
      <c r="P114" s="66">
        <v>300251</v>
      </c>
      <c r="Q114" s="66">
        <v>302210</v>
      </c>
      <c r="R114" s="66">
        <v>303911</v>
      </c>
      <c r="S114" s="66">
        <v>305340</v>
      </c>
      <c r="T114" s="66">
        <v>306600</v>
      </c>
      <c r="U114" s="66">
        <v>305407</v>
      </c>
      <c r="V114" s="66">
        <v>300710</v>
      </c>
      <c r="W114" s="66">
        <v>293404</v>
      </c>
      <c r="X114" s="66">
        <v>287111</v>
      </c>
      <c r="Y114" s="66">
        <v>278129</v>
      </c>
      <c r="Z114" s="66">
        <v>270576</v>
      </c>
      <c r="AA114" s="66">
        <v>262871</v>
      </c>
      <c r="AB114" s="66">
        <v>253606</v>
      </c>
      <c r="AC114" s="67">
        <v>240950</v>
      </c>
      <c r="AD114" t="str">
        <f>INDEX('Category Mapping'!$G$34:$G$45,MATCH(E114,'Category Mapping'!$A$34:$A$45,0),1)</f>
        <v>Spring</v>
      </c>
      <c r="AE114" t="str">
        <f>INDEX('Category Mapping'!$B$2:$B$25,MATCH('Source Data'!A114,'Category Mapping'!$A$2:$A$25,0))</f>
        <v>Weekend</v>
      </c>
      <c r="AF114" t="str">
        <f>INDEX('Category Mapping'!$C$2:$C$25,MATCH('Source Data'!A114,'Category Mapping'!$A$2:$A$25,0))</f>
        <v>Commercial</v>
      </c>
      <c r="AG114" t="str">
        <f>INDEX('Category Mapping'!$D$2:$D$25,MATCH('Source Data'!A114,'Category Mapping'!$A$2:$A$25,0))</f>
        <v>Cooling</v>
      </c>
    </row>
    <row r="115" spans="1:33">
      <c r="A115" s="62" t="s">
        <v>64</v>
      </c>
      <c r="B115" s="63">
        <v>2019</v>
      </c>
      <c r="C115" s="63">
        <v>19</v>
      </c>
      <c r="D115" s="63" t="s">
        <v>267</v>
      </c>
      <c r="E115" s="63">
        <v>5</v>
      </c>
      <c r="F115" s="63">
        <v>3838547</v>
      </c>
      <c r="G115" s="63">
        <v>3756893</v>
      </c>
      <c r="H115" s="63">
        <v>3722821</v>
      </c>
      <c r="I115" s="63">
        <v>3703601</v>
      </c>
      <c r="J115" s="63">
        <v>3699463</v>
      </c>
      <c r="K115" s="63">
        <v>3739846</v>
      </c>
      <c r="L115" s="63">
        <v>3884282</v>
      </c>
      <c r="M115" s="63">
        <v>4169228</v>
      </c>
      <c r="N115" s="63">
        <v>4612852</v>
      </c>
      <c r="O115" s="63">
        <v>5340502</v>
      </c>
      <c r="P115" s="63">
        <v>6149038</v>
      </c>
      <c r="Q115" s="63">
        <v>6820678</v>
      </c>
      <c r="R115" s="63">
        <v>7357973</v>
      </c>
      <c r="S115" s="63">
        <v>7680697</v>
      </c>
      <c r="T115" s="63">
        <v>7791332</v>
      </c>
      <c r="U115" s="63">
        <v>7681814</v>
      </c>
      <c r="V115" s="63">
        <v>7304727</v>
      </c>
      <c r="W115" s="63">
        <v>6674204</v>
      </c>
      <c r="X115" s="63">
        <v>5930455</v>
      </c>
      <c r="Y115" s="63">
        <v>5111525</v>
      </c>
      <c r="Z115" s="63">
        <v>4525707</v>
      </c>
      <c r="AA115" s="63">
        <v>4372776</v>
      </c>
      <c r="AB115" s="63">
        <v>4218651</v>
      </c>
      <c r="AC115" s="64">
        <v>4008120</v>
      </c>
      <c r="AD115" t="str">
        <f>INDEX('Category Mapping'!$G$34:$G$45,MATCH(E115,'Category Mapping'!$A$34:$A$45,0),1)</f>
        <v>Spring</v>
      </c>
      <c r="AE115" t="str">
        <f>INDEX('Category Mapping'!$B$2:$B$25,MATCH('Source Data'!A115,'Category Mapping'!$A$2:$A$25,0))</f>
        <v>Weekend</v>
      </c>
      <c r="AF115" t="str">
        <f>INDEX('Category Mapping'!$C$2:$C$25,MATCH('Source Data'!A115,'Category Mapping'!$A$2:$A$25,0))</f>
        <v>Commercial</v>
      </c>
      <c r="AG115" t="str">
        <f>INDEX('Category Mapping'!$D$2:$D$25,MATCH('Source Data'!A115,'Category Mapping'!$A$2:$A$25,0))</f>
        <v>Cooling</v>
      </c>
    </row>
    <row r="116" spans="1:33">
      <c r="A116" s="65" t="s">
        <v>64</v>
      </c>
      <c r="B116" s="66">
        <v>2019</v>
      </c>
      <c r="C116" s="66">
        <v>19</v>
      </c>
      <c r="D116" s="66" t="s">
        <v>267</v>
      </c>
      <c r="E116" s="66">
        <v>6</v>
      </c>
      <c r="F116" s="66">
        <v>33500000</v>
      </c>
      <c r="G116" s="66">
        <v>32200000</v>
      </c>
      <c r="H116" s="66">
        <v>31800000</v>
      </c>
      <c r="I116" s="66">
        <v>31700000</v>
      </c>
      <c r="J116" s="66">
        <v>32300000</v>
      </c>
      <c r="K116" s="66">
        <v>34400000</v>
      </c>
      <c r="L116" s="66">
        <v>39400000</v>
      </c>
      <c r="M116" s="66">
        <v>46700000</v>
      </c>
      <c r="N116" s="66">
        <v>55900000</v>
      </c>
      <c r="O116" s="66">
        <v>64000000</v>
      </c>
      <c r="P116" s="66">
        <v>70800000</v>
      </c>
      <c r="Q116" s="66">
        <v>75900000</v>
      </c>
      <c r="R116" s="66">
        <v>80000000</v>
      </c>
      <c r="S116" s="66">
        <v>82300000</v>
      </c>
      <c r="T116" s="66">
        <v>83100000</v>
      </c>
      <c r="U116" s="66">
        <v>82300000</v>
      </c>
      <c r="V116" s="66">
        <v>79500000</v>
      </c>
      <c r="W116" s="66">
        <v>74700000</v>
      </c>
      <c r="X116" s="66">
        <v>69000000</v>
      </c>
      <c r="Y116" s="66">
        <v>62100000</v>
      </c>
      <c r="Z116" s="66">
        <v>55200000</v>
      </c>
      <c r="AA116" s="66">
        <v>48400000</v>
      </c>
      <c r="AB116" s="66">
        <v>42200000</v>
      </c>
      <c r="AC116" s="67">
        <v>36600000</v>
      </c>
      <c r="AD116" t="str">
        <f>INDEX('Category Mapping'!$G$34:$G$45,MATCH(E116,'Category Mapping'!$A$34:$A$45,0),1)</f>
        <v>Summer</v>
      </c>
      <c r="AE116" t="str">
        <f>INDEX('Category Mapping'!$B$2:$B$25,MATCH('Source Data'!A116,'Category Mapping'!$A$2:$A$25,0))</f>
        <v>Weekend</v>
      </c>
      <c r="AF116" t="str">
        <f>INDEX('Category Mapping'!$C$2:$C$25,MATCH('Source Data'!A116,'Category Mapping'!$A$2:$A$25,0))</f>
        <v>Commercial</v>
      </c>
      <c r="AG116" t="str">
        <f>INDEX('Category Mapping'!$D$2:$D$25,MATCH('Source Data'!A116,'Category Mapping'!$A$2:$A$25,0))</f>
        <v>Cooling</v>
      </c>
    </row>
    <row r="117" spans="1:33">
      <c r="A117" s="62" t="s">
        <v>64</v>
      </c>
      <c r="B117" s="63">
        <v>2019</v>
      </c>
      <c r="C117" s="63">
        <v>19</v>
      </c>
      <c r="D117" s="63" t="s">
        <v>267</v>
      </c>
      <c r="E117" s="63">
        <v>7</v>
      </c>
      <c r="F117" s="63">
        <v>105000000</v>
      </c>
      <c r="G117" s="63">
        <v>100000000</v>
      </c>
      <c r="H117" s="63">
        <v>98700000</v>
      </c>
      <c r="I117" s="63">
        <v>99600000</v>
      </c>
      <c r="J117" s="63">
        <v>103000000</v>
      </c>
      <c r="K117" s="63">
        <v>109000000</v>
      </c>
      <c r="L117" s="63">
        <v>119000000</v>
      </c>
      <c r="M117" s="63">
        <v>133000000</v>
      </c>
      <c r="N117" s="63">
        <v>149000000</v>
      </c>
      <c r="O117" s="63">
        <v>164000000</v>
      </c>
      <c r="P117" s="63">
        <v>175000000</v>
      </c>
      <c r="Q117" s="63">
        <v>183000000</v>
      </c>
      <c r="R117" s="63">
        <v>190000000</v>
      </c>
      <c r="S117" s="63">
        <v>194000000</v>
      </c>
      <c r="T117" s="63">
        <v>195000000</v>
      </c>
      <c r="U117" s="63">
        <v>194000000</v>
      </c>
      <c r="V117" s="63">
        <v>189000000</v>
      </c>
      <c r="W117" s="63">
        <v>181000000</v>
      </c>
      <c r="X117" s="63">
        <v>171000000</v>
      </c>
      <c r="Y117" s="63">
        <v>160000000</v>
      </c>
      <c r="Z117" s="63">
        <v>148000000</v>
      </c>
      <c r="AA117" s="63">
        <v>136000000</v>
      </c>
      <c r="AB117" s="63">
        <v>125000000</v>
      </c>
      <c r="AC117" s="64">
        <v>114000000</v>
      </c>
      <c r="AD117" t="str">
        <f>INDEX('Category Mapping'!$G$34:$G$45,MATCH(E117,'Category Mapping'!$A$34:$A$45,0),1)</f>
        <v>Summer</v>
      </c>
      <c r="AE117" t="str">
        <f>INDEX('Category Mapping'!$B$2:$B$25,MATCH('Source Data'!A117,'Category Mapping'!$A$2:$A$25,0))</f>
        <v>Weekend</v>
      </c>
      <c r="AF117" t="str">
        <f>INDEX('Category Mapping'!$C$2:$C$25,MATCH('Source Data'!A117,'Category Mapping'!$A$2:$A$25,0))</f>
        <v>Commercial</v>
      </c>
      <c r="AG117" t="str">
        <f>INDEX('Category Mapping'!$D$2:$D$25,MATCH('Source Data'!A117,'Category Mapping'!$A$2:$A$25,0))</f>
        <v>Cooling</v>
      </c>
    </row>
    <row r="118" spans="1:33">
      <c r="A118" s="65" t="s">
        <v>64</v>
      </c>
      <c r="B118" s="66">
        <v>2019</v>
      </c>
      <c r="C118" s="66">
        <v>19</v>
      </c>
      <c r="D118" s="66" t="s">
        <v>267</v>
      </c>
      <c r="E118" s="66">
        <v>8</v>
      </c>
      <c r="F118" s="66">
        <v>117000000</v>
      </c>
      <c r="G118" s="66">
        <v>111000000</v>
      </c>
      <c r="H118" s="66">
        <v>108000000</v>
      </c>
      <c r="I118" s="66">
        <v>110000000</v>
      </c>
      <c r="J118" s="66">
        <v>114000000</v>
      </c>
      <c r="K118" s="66">
        <v>122000000</v>
      </c>
      <c r="L118" s="66">
        <v>134000000</v>
      </c>
      <c r="M118" s="66">
        <v>151000000</v>
      </c>
      <c r="N118" s="66">
        <v>171000000</v>
      </c>
      <c r="O118" s="66">
        <v>189000000</v>
      </c>
      <c r="P118" s="66">
        <v>203000000</v>
      </c>
      <c r="Q118" s="66">
        <v>214000000</v>
      </c>
      <c r="R118" s="66">
        <v>222000000</v>
      </c>
      <c r="S118" s="66">
        <v>227000000</v>
      </c>
      <c r="T118" s="66">
        <v>229000000</v>
      </c>
      <c r="U118" s="66">
        <v>227000000</v>
      </c>
      <c r="V118" s="66">
        <v>221000000</v>
      </c>
      <c r="W118" s="66">
        <v>211000000</v>
      </c>
      <c r="X118" s="66">
        <v>199000000</v>
      </c>
      <c r="Y118" s="66">
        <v>184000000</v>
      </c>
      <c r="Z118" s="66">
        <v>170000000</v>
      </c>
      <c r="AA118" s="66">
        <v>155000000</v>
      </c>
      <c r="AB118" s="66">
        <v>141000000</v>
      </c>
      <c r="AC118" s="67">
        <v>127000000</v>
      </c>
      <c r="AD118" t="str">
        <f>INDEX('Category Mapping'!$G$34:$G$45,MATCH(E118,'Category Mapping'!$A$34:$A$45,0),1)</f>
        <v>Summer</v>
      </c>
      <c r="AE118" t="str">
        <f>INDEX('Category Mapping'!$B$2:$B$25,MATCH('Source Data'!A118,'Category Mapping'!$A$2:$A$25,0))</f>
        <v>Weekend</v>
      </c>
      <c r="AF118" t="str">
        <f>INDEX('Category Mapping'!$C$2:$C$25,MATCH('Source Data'!A118,'Category Mapping'!$A$2:$A$25,0))</f>
        <v>Commercial</v>
      </c>
      <c r="AG118" t="str">
        <f>INDEX('Category Mapping'!$D$2:$D$25,MATCH('Source Data'!A118,'Category Mapping'!$A$2:$A$25,0))</f>
        <v>Cooling</v>
      </c>
    </row>
    <row r="119" spans="1:33">
      <c r="A119" s="62" t="s">
        <v>64</v>
      </c>
      <c r="B119" s="63">
        <v>2019</v>
      </c>
      <c r="C119" s="63">
        <v>19</v>
      </c>
      <c r="D119" s="63" t="s">
        <v>267</v>
      </c>
      <c r="E119" s="63">
        <v>9</v>
      </c>
      <c r="F119" s="63">
        <v>27100000</v>
      </c>
      <c r="G119" s="63">
        <v>26500000</v>
      </c>
      <c r="H119" s="63">
        <v>26200000</v>
      </c>
      <c r="I119" s="63">
        <v>26100000</v>
      </c>
      <c r="J119" s="63">
        <v>26200000</v>
      </c>
      <c r="K119" s="63">
        <v>26700000</v>
      </c>
      <c r="L119" s="63">
        <v>28900000</v>
      </c>
      <c r="M119" s="63">
        <v>33700000</v>
      </c>
      <c r="N119" s="63">
        <v>40700000</v>
      </c>
      <c r="O119" s="63">
        <v>47000000</v>
      </c>
      <c r="P119" s="63">
        <v>52400000</v>
      </c>
      <c r="Q119" s="63">
        <v>56600000</v>
      </c>
      <c r="R119" s="63">
        <v>59800000</v>
      </c>
      <c r="S119" s="63">
        <v>61700000</v>
      </c>
      <c r="T119" s="63">
        <v>62400000</v>
      </c>
      <c r="U119" s="63">
        <v>61700000</v>
      </c>
      <c r="V119" s="63">
        <v>59400000</v>
      </c>
      <c r="W119" s="63">
        <v>55600000</v>
      </c>
      <c r="X119" s="63">
        <v>51000000</v>
      </c>
      <c r="Y119" s="63">
        <v>45500000</v>
      </c>
      <c r="Z119" s="63">
        <v>40100000</v>
      </c>
      <c r="AA119" s="63">
        <v>35000000</v>
      </c>
      <c r="AB119" s="63">
        <v>31200000</v>
      </c>
      <c r="AC119" s="64">
        <v>28600000</v>
      </c>
      <c r="AD119" t="str">
        <f>INDEX('Category Mapping'!$G$34:$G$45,MATCH(E119,'Category Mapping'!$A$34:$A$45,0),1)</f>
        <v>Fall</v>
      </c>
      <c r="AE119" t="str">
        <f>INDEX('Category Mapping'!$B$2:$B$25,MATCH('Source Data'!A119,'Category Mapping'!$A$2:$A$25,0))</f>
        <v>Weekend</v>
      </c>
      <c r="AF119" t="str">
        <f>INDEX('Category Mapping'!$C$2:$C$25,MATCH('Source Data'!A119,'Category Mapping'!$A$2:$A$25,0))</f>
        <v>Commercial</v>
      </c>
      <c r="AG119" t="str">
        <f>INDEX('Category Mapping'!$D$2:$D$25,MATCH('Source Data'!A119,'Category Mapping'!$A$2:$A$25,0))</f>
        <v>Cooling</v>
      </c>
    </row>
    <row r="120" spans="1:33">
      <c r="A120" s="65" t="s">
        <v>64</v>
      </c>
      <c r="B120" s="66">
        <v>2019</v>
      </c>
      <c r="C120" s="66">
        <v>19</v>
      </c>
      <c r="D120" s="66" t="s">
        <v>267</v>
      </c>
      <c r="E120" s="66">
        <v>10</v>
      </c>
      <c r="F120" s="66">
        <v>673947</v>
      </c>
      <c r="G120" s="66">
        <v>659611</v>
      </c>
      <c r="H120" s="66">
        <v>653629</v>
      </c>
      <c r="I120" s="66">
        <v>650254</v>
      </c>
      <c r="J120" s="66">
        <v>649528</v>
      </c>
      <c r="K120" s="66">
        <v>656618</v>
      </c>
      <c r="L120" s="66">
        <v>681977</v>
      </c>
      <c r="M120" s="66">
        <v>732006</v>
      </c>
      <c r="N120" s="66">
        <v>805677</v>
      </c>
      <c r="O120" s="66">
        <v>853816</v>
      </c>
      <c r="P120" s="66">
        <v>885470</v>
      </c>
      <c r="Q120" s="66">
        <v>931064</v>
      </c>
      <c r="R120" s="66">
        <v>997681</v>
      </c>
      <c r="S120" s="66">
        <v>1042325</v>
      </c>
      <c r="T120" s="66">
        <v>1058118</v>
      </c>
      <c r="U120" s="66">
        <v>1042521</v>
      </c>
      <c r="V120" s="66">
        <v>988332</v>
      </c>
      <c r="W120" s="66">
        <v>905347</v>
      </c>
      <c r="X120" s="66">
        <v>847092</v>
      </c>
      <c r="Y120" s="66">
        <v>813614</v>
      </c>
      <c r="Z120" s="66">
        <v>790377</v>
      </c>
      <c r="AA120" s="66">
        <v>767744</v>
      </c>
      <c r="AB120" s="66">
        <v>740684</v>
      </c>
      <c r="AC120" s="67">
        <v>703720</v>
      </c>
      <c r="AD120" t="str">
        <f>INDEX('Category Mapping'!$G$34:$G$45,MATCH(E120,'Category Mapping'!$A$34:$A$45,0),1)</f>
        <v>Fall</v>
      </c>
      <c r="AE120" t="str">
        <f>INDEX('Category Mapping'!$B$2:$B$25,MATCH('Source Data'!A120,'Category Mapping'!$A$2:$A$25,0))</f>
        <v>Weekend</v>
      </c>
      <c r="AF120" t="str">
        <f>INDEX('Category Mapping'!$C$2:$C$25,MATCH('Source Data'!A120,'Category Mapping'!$A$2:$A$25,0))</f>
        <v>Commercial</v>
      </c>
      <c r="AG120" t="str">
        <f>INDEX('Category Mapping'!$D$2:$D$25,MATCH('Source Data'!A120,'Category Mapping'!$A$2:$A$25,0))</f>
        <v>Cooling</v>
      </c>
    </row>
    <row r="121" spans="1:33">
      <c r="A121" s="62" t="s">
        <v>64</v>
      </c>
      <c r="B121" s="63">
        <v>2019</v>
      </c>
      <c r="C121" s="63">
        <v>19</v>
      </c>
      <c r="D121" s="63" t="s">
        <v>267</v>
      </c>
      <c r="E121" s="63">
        <v>11</v>
      </c>
      <c r="F121" s="63">
        <v>68569</v>
      </c>
      <c r="G121" s="63">
        <v>67111</v>
      </c>
      <c r="H121" s="63">
        <v>66502</v>
      </c>
      <c r="I121" s="63">
        <v>66159</v>
      </c>
      <c r="J121" s="63">
        <v>66085</v>
      </c>
      <c r="K121" s="63">
        <v>66806</v>
      </c>
      <c r="L121" s="63">
        <v>69386</v>
      </c>
      <c r="M121" s="63">
        <v>74476</v>
      </c>
      <c r="N121" s="63">
        <v>81959</v>
      </c>
      <c r="O121" s="63">
        <v>86737</v>
      </c>
      <c r="P121" s="63">
        <v>89220</v>
      </c>
      <c r="Q121" s="63">
        <v>89802</v>
      </c>
      <c r="R121" s="63">
        <v>90294</v>
      </c>
      <c r="S121" s="63">
        <v>90294</v>
      </c>
      <c r="T121" s="63">
        <v>90294</v>
      </c>
      <c r="U121" s="63">
        <v>90314</v>
      </c>
      <c r="V121" s="63">
        <v>89343</v>
      </c>
      <c r="W121" s="63">
        <v>87185</v>
      </c>
      <c r="X121" s="63">
        <v>85315</v>
      </c>
      <c r="Y121" s="63">
        <v>82646</v>
      </c>
      <c r="Z121" s="63">
        <v>80402</v>
      </c>
      <c r="AA121" s="63">
        <v>78112</v>
      </c>
      <c r="AB121" s="63">
        <v>75359</v>
      </c>
      <c r="AC121" s="64">
        <v>71598</v>
      </c>
      <c r="AD121" t="str">
        <f>INDEX('Category Mapping'!$G$34:$G$45,MATCH(E121,'Category Mapping'!$A$34:$A$45,0),1)</f>
        <v>Winter</v>
      </c>
      <c r="AE121" t="str">
        <f>INDEX('Category Mapping'!$B$2:$B$25,MATCH('Source Data'!A121,'Category Mapping'!$A$2:$A$25,0))</f>
        <v>Weekend</v>
      </c>
      <c r="AF121" t="str">
        <f>INDEX('Category Mapping'!$C$2:$C$25,MATCH('Source Data'!A121,'Category Mapping'!$A$2:$A$25,0))</f>
        <v>Commercial</v>
      </c>
      <c r="AG121" t="str">
        <f>INDEX('Category Mapping'!$D$2:$D$25,MATCH('Source Data'!A121,'Category Mapping'!$A$2:$A$25,0))</f>
        <v>Cooling</v>
      </c>
    </row>
    <row r="122" spans="1:33">
      <c r="A122" s="65" t="s">
        <v>64</v>
      </c>
      <c r="B122" s="66">
        <v>2019</v>
      </c>
      <c r="C122" s="66">
        <v>19</v>
      </c>
      <c r="D122" s="66" t="s">
        <v>267</v>
      </c>
      <c r="E122" s="66">
        <v>12</v>
      </c>
      <c r="F122" s="66">
        <v>25941</v>
      </c>
      <c r="G122" s="66">
        <v>25389</v>
      </c>
      <c r="H122" s="66">
        <v>25159</v>
      </c>
      <c r="I122" s="66">
        <v>25029</v>
      </c>
      <c r="J122" s="66">
        <v>25001</v>
      </c>
      <c r="K122" s="66">
        <v>25274</v>
      </c>
      <c r="L122" s="66">
        <v>26250</v>
      </c>
      <c r="M122" s="66">
        <v>28176</v>
      </c>
      <c r="N122" s="66">
        <v>31006</v>
      </c>
      <c r="O122" s="66">
        <v>32814</v>
      </c>
      <c r="P122" s="66">
        <v>33753</v>
      </c>
      <c r="Q122" s="66">
        <v>33973</v>
      </c>
      <c r="R122" s="66">
        <v>34160</v>
      </c>
      <c r="S122" s="66">
        <v>34160</v>
      </c>
      <c r="T122" s="66">
        <v>34160</v>
      </c>
      <c r="U122" s="66">
        <v>34167</v>
      </c>
      <c r="V122" s="66">
        <v>33800</v>
      </c>
      <c r="W122" s="66">
        <v>32984</v>
      </c>
      <c r="X122" s="66">
        <v>32276</v>
      </c>
      <c r="Y122" s="66">
        <v>31266</v>
      </c>
      <c r="Z122" s="66">
        <v>30417</v>
      </c>
      <c r="AA122" s="66">
        <v>29551</v>
      </c>
      <c r="AB122" s="66">
        <v>28510</v>
      </c>
      <c r="AC122" s="67">
        <v>27087</v>
      </c>
      <c r="AD122" t="str">
        <f>INDEX('Category Mapping'!$G$34:$G$45,MATCH(E122,'Category Mapping'!$A$34:$A$45,0),1)</f>
        <v>Winter</v>
      </c>
      <c r="AE122" t="str">
        <f>INDEX('Category Mapping'!$B$2:$B$25,MATCH('Source Data'!A122,'Category Mapping'!$A$2:$A$25,0))</f>
        <v>Weekend</v>
      </c>
      <c r="AF122" t="str">
        <f>INDEX('Category Mapping'!$C$2:$C$25,MATCH('Source Data'!A122,'Category Mapping'!$A$2:$A$25,0))</f>
        <v>Commercial</v>
      </c>
      <c r="AG122" t="str">
        <f>INDEX('Category Mapping'!$D$2:$D$25,MATCH('Source Data'!A122,'Category Mapping'!$A$2:$A$25,0))</f>
        <v>Cooling</v>
      </c>
    </row>
    <row r="123" spans="1:33">
      <c r="A123" s="62" t="s">
        <v>65</v>
      </c>
      <c r="B123" s="63">
        <v>2019</v>
      </c>
      <c r="C123" s="63">
        <v>19</v>
      </c>
      <c r="D123" s="63" t="s">
        <v>267</v>
      </c>
      <c r="E123" s="63">
        <v>1</v>
      </c>
      <c r="F123" s="63">
        <v>42300000</v>
      </c>
      <c r="G123" s="63">
        <v>38600000</v>
      </c>
      <c r="H123" s="63">
        <v>34800000</v>
      </c>
      <c r="I123" s="63">
        <v>36300000</v>
      </c>
      <c r="J123" s="63">
        <v>38100000</v>
      </c>
      <c r="K123" s="63">
        <v>38800000</v>
      </c>
      <c r="L123" s="63">
        <v>56400000</v>
      </c>
      <c r="M123" s="63">
        <v>120000000</v>
      </c>
      <c r="N123" s="63">
        <v>127000000</v>
      </c>
      <c r="O123" s="63">
        <v>91800000</v>
      </c>
      <c r="P123" s="63">
        <v>76800000</v>
      </c>
      <c r="Q123" s="63">
        <v>67500000</v>
      </c>
      <c r="R123" s="63">
        <v>59800000</v>
      </c>
      <c r="S123" s="63">
        <v>56000000</v>
      </c>
      <c r="T123" s="63">
        <v>52500000</v>
      </c>
      <c r="U123" s="63">
        <v>50500000</v>
      </c>
      <c r="V123" s="63">
        <v>49500000</v>
      </c>
      <c r="W123" s="63">
        <v>50300000</v>
      </c>
      <c r="X123" s="63">
        <v>58200000</v>
      </c>
      <c r="Y123" s="63">
        <v>65400000</v>
      </c>
      <c r="Z123" s="63">
        <v>69600000</v>
      </c>
      <c r="AA123" s="63">
        <v>75200000</v>
      </c>
      <c r="AB123" s="63">
        <v>75300000</v>
      </c>
      <c r="AC123" s="64">
        <v>34600000</v>
      </c>
      <c r="AD123" t="str">
        <f>INDEX('Category Mapping'!$G$34:$G$45,MATCH(E123,'Category Mapping'!$A$34:$A$45,0),1)</f>
        <v>Winter</v>
      </c>
      <c r="AE123" t="str">
        <f>INDEX('Category Mapping'!$B$2:$B$25,MATCH('Source Data'!A123,'Category Mapping'!$A$2:$A$25,0))</f>
        <v>Weekday</v>
      </c>
      <c r="AF123" t="str">
        <f>INDEX('Category Mapping'!$C$2:$C$25,MATCH('Source Data'!A123,'Category Mapping'!$A$2:$A$25,0))</f>
        <v>Commercial</v>
      </c>
      <c r="AG123" t="str">
        <f>INDEX('Category Mapping'!$D$2:$D$25,MATCH('Source Data'!A123,'Category Mapping'!$A$2:$A$25,0))</f>
        <v>Heating</v>
      </c>
    </row>
    <row r="124" spans="1:33">
      <c r="A124" s="65" t="s">
        <v>65</v>
      </c>
      <c r="B124" s="66">
        <v>2019</v>
      </c>
      <c r="C124" s="66">
        <v>19</v>
      </c>
      <c r="D124" s="66" t="s">
        <v>267</v>
      </c>
      <c r="E124" s="66">
        <v>2</v>
      </c>
      <c r="F124" s="66">
        <v>34600000</v>
      </c>
      <c r="G124" s="66">
        <v>31600000</v>
      </c>
      <c r="H124" s="66">
        <v>28400000</v>
      </c>
      <c r="I124" s="66">
        <v>29400000</v>
      </c>
      <c r="J124" s="66">
        <v>31200000</v>
      </c>
      <c r="K124" s="66">
        <v>31500000</v>
      </c>
      <c r="L124" s="66">
        <v>47600000</v>
      </c>
      <c r="M124" s="66">
        <v>102000000</v>
      </c>
      <c r="N124" s="66">
        <v>106000000</v>
      </c>
      <c r="O124" s="66">
        <v>74700000</v>
      </c>
      <c r="P124" s="66">
        <v>61500000</v>
      </c>
      <c r="Q124" s="66">
        <v>53500000</v>
      </c>
      <c r="R124" s="66">
        <v>46800000</v>
      </c>
      <c r="S124" s="66">
        <v>43600000</v>
      </c>
      <c r="T124" s="66">
        <v>40700000</v>
      </c>
      <c r="U124" s="66">
        <v>39000000</v>
      </c>
      <c r="V124" s="66">
        <v>37900000</v>
      </c>
      <c r="W124" s="66">
        <v>37700000</v>
      </c>
      <c r="X124" s="66">
        <v>43800000</v>
      </c>
      <c r="Y124" s="66">
        <v>50800000</v>
      </c>
      <c r="Z124" s="66">
        <v>55400000</v>
      </c>
      <c r="AA124" s="66">
        <v>60900000</v>
      </c>
      <c r="AB124" s="66">
        <v>60700000</v>
      </c>
      <c r="AC124" s="67">
        <v>29800000</v>
      </c>
      <c r="AD124" t="str">
        <f>INDEX('Category Mapping'!$G$34:$G$45,MATCH(E124,'Category Mapping'!$A$34:$A$45,0),1)</f>
        <v>Winter</v>
      </c>
      <c r="AE124" t="str">
        <f>INDEX('Category Mapping'!$B$2:$B$25,MATCH('Source Data'!A124,'Category Mapping'!$A$2:$A$25,0))</f>
        <v>Weekday</v>
      </c>
      <c r="AF124" t="str">
        <f>INDEX('Category Mapping'!$C$2:$C$25,MATCH('Source Data'!A124,'Category Mapping'!$A$2:$A$25,0))</f>
        <v>Commercial</v>
      </c>
      <c r="AG124" t="str">
        <f>INDEX('Category Mapping'!$D$2:$D$25,MATCH('Source Data'!A124,'Category Mapping'!$A$2:$A$25,0))</f>
        <v>Heating</v>
      </c>
    </row>
    <row r="125" spans="1:33">
      <c r="A125" s="62" t="s">
        <v>65</v>
      </c>
      <c r="B125" s="63">
        <v>2019</v>
      </c>
      <c r="C125" s="63">
        <v>19</v>
      </c>
      <c r="D125" s="63" t="s">
        <v>267</v>
      </c>
      <c r="E125" s="63">
        <v>3</v>
      </c>
      <c r="F125" s="63">
        <v>29500000</v>
      </c>
      <c r="G125" s="63">
        <v>26200000</v>
      </c>
      <c r="H125" s="63">
        <v>25200000</v>
      </c>
      <c r="I125" s="63">
        <v>26000000</v>
      </c>
      <c r="J125" s="63">
        <v>26400000</v>
      </c>
      <c r="K125" s="63">
        <v>36900000</v>
      </c>
      <c r="L125" s="63">
        <v>64700000</v>
      </c>
      <c r="M125" s="63">
        <v>91200000</v>
      </c>
      <c r="N125" s="63">
        <v>75800000</v>
      </c>
      <c r="O125" s="63">
        <v>56100000</v>
      </c>
      <c r="P125" s="63">
        <v>46200000</v>
      </c>
      <c r="Q125" s="63">
        <v>39200000</v>
      </c>
      <c r="R125" s="63">
        <v>34900000</v>
      </c>
      <c r="S125" s="63">
        <v>32100000</v>
      </c>
      <c r="T125" s="63">
        <v>29900000</v>
      </c>
      <c r="U125" s="63">
        <v>28000000</v>
      </c>
      <c r="V125" s="63">
        <v>26300000</v>
      </c>
      <c r="W125" s="63">
        <v>27300000</v>
      </c>
      <c r="X125" s="63">
        <v>31600000</v>
      </c>
      <c r="Y125" s="63">
        <v>37600000</v>
      </c>
      <c r="Z125" s="63">
        <v>44100000</v>
      </c>
      <c r="AA125" s="63">
        <v>38800000</v>
      </c>
      <c r="AB125" s="63">
        <v>34200000</v>
      </c>
      <c r="AC125" s="64">
        <v>28600000</v>
      </c>
      <c r="AD125" t="str">
        <f>INDEX('Category Mapping'!$G$34:$G$45,MATCH(E125,'Category Mapping'!$A$34:$A$45,0),1)</f>
        <v>Spring</v>
      </c>
      <c r="AE125" t="str">
        <f>INDEX('Category Mapping'!$B$2:$B$25,MATCH('Source Data'!A125,'Category Mapping'!$A$2:$A$25,0))</f>
        <v>Weekday</v>
      </c>
      <c r="AF125" t="str">
        <f>INDEX('Category Mapping'!$C$2:$C$25,MATCH('Source Data'!A125,'Category Mapping'!$A$2:$A$25,0))</f>
        <v>Commercial</v>
      </c>
      <c r="AG125" t="str">
        <f>INDEX('Category Mapping'!$D$2:$D$25,MATCH('Source Data'!A125,'Category Mapping'!$A$2:$A$25,0))</f>
        <v>Heating</v>
      </c>
    </row>
    <row r="126" spans="1:33">
      <c r="A126" s="65" t="s">
        <v>65</v>
      </c>
      <c r="B126" s="66">
        <v>2019</v>
      </c>
      <c r="C126" s="66">
        <v>19</v>
      </c>
      <c r="D126" s="66" t="s">
        <v>267</v>
      </c>
      <c r="E126" s="66">
        <v>4</v>
      </c>
      <c r="F126" s="66">
        <v>19600000</v>
      </c>
      <c r="G126" s="66">
        <v>17500000</v>
      </c>
      <c r="H126" s="66">
        <v>17700000</v>
      </c>
      <c r="I126" s="66">
        <v>18000000</v>
      </c>
      <c r="J126" s="66">
        <v>17600000</v>
      </c>
      <c r="K126" s="66">
        <v>29300000</v>
      </c>
      <c r="L126" s="66">
        <v>54200000</v>
      </c>
      <c r="M126" s="66">
        <v>45500000</v>
      </c>
      <c r="N126" s="66">
        <v>30500000</v>
      </c>
      <c r="O126" s="66">
        <v>23900000</v>
      </c>
      <c r="P126" s="66">
        <v>19700000</v>
      </c>
      <c r="Q126" s="66">
        <v>16200000</v>
      </c>
      <c r="R126" s="66">
        <v>14600000</v>
      </c>
      <c r="S126" s="66">
        <v>13400000</v>
      </c>
      <c r="T126" s="66">
        <v>12500000</v>
      </c>
      <c r="U126" s="66">
        <v>11500000</v>
      </c>
      <c r="V126" s="66">
        <v>10400000</v>
      </c>
      <c r="W126" s="66">
        <v>11400000</v>
      </c>
      <c r="X126" s="66">
        <v>13000000</v>
      </c>
      <c r="Y126" s="66">
        <v>15600000</v>
      </c>
      <c r="Z126" s="66">
        <v>20000000</v>
      </c>
      <c r="AA126" s="66">
        <v>15100000</v>
      </c>
      <c r="AB126" s="66">
        <v>13800000</v>
      </c>
      <c r="AC126" s="67">
        <v>13800000</v>
      </c>
      <c r="AD126" t="str">
        <f>INDEX('Category Mapping'!$G$34:$G$45,MATCH(E126,'Category Mapping'!$A$34:$A$45,0),1)</f>
        <v>Spring</v>
      </c>
      <c r="AE126" t="str">
        <f>INDEX('Category Mapping'!$B$2:$B$25,MATCH('Source Data'!A126,'Category Mapping'!$A$2:$A$25,0))</f>
        <v>Weekday</v>
      </c>
      <c r="AF126" t="str">
        <f>INDEX('Category Mapping'!$C$2:$C$25,MATCH('Source Data'!A126,'Category Mapping'!$A$2:$A$25,0))</f>
        <v>Commercial</v>
      </c>
      <c r="AG126" t="str">
        <f>INDEX('Category Mapping'!$D$2:$D$25,MATCH('Source Data'!A126,'Category Mapping'!$A$2:$A$25,0))</f>
        <v>Heating</v>
      </c>
    </row>
    <row r="127" spans="1:33">
      <c r="A127" s="62" t="s">
        <v>65</v>
      </c>
      <c r="B127" s="63">
        <v>2019</v>
      </c>
      <c r="C127" s="63">
        <v>19</v>
      </c>
      <c r="D127" s="63" t="s">
        <v>267</v>
      </c>
      <c r="E127" s="63">
        <v>5</v>
      </c>
      <c r="F127" s="63">
        <v>4714881</v>
      </c>
      <c r="G127" s="63">
        <v>4432044</v>
      </c>
      <c r="H127" s="63">
        <v>4506486</v>
      </c>
      <c r="I127" s="63">
        <v>4578442</v>
      </c>
      <c r="J127" s="63">
        <v>4430885</v>
      </c>
      <c r="K127" s="63">
        <v>6988517</v>
      </c>
      <c r="L127" s="63">
        <v>17500000</v>
      </c>
      <c r="M127" s="63">
        <v>13700000</v>
      </c>
      <c r="N127" s="63">
        <v>8972358</v>
      </c>
      <c r="O127" s="63">
        <v>7068316</v>
      </c>
      <c r="P127" s="63">
        <v>5953044</v>
      </c>
      <c r="Q127" s="63">
        <v>4994629</v>
      </c>
      <c r="R127" s="63">
        <v>4550673</v>
      </c>
      <c r="S127" s="63">
        <v>4223149</v>
      </c>
      <c r="T127" s="63">
        <v>3957311</v>
      </c>
      <c r="U127" s="63">
        <v>3672823</v>
      </c>
      <c r="V127" s="63">
        <v>3356355</v>
      </c>
      <c r="W127" s="63">
        <v>3577938</v>
      </c>
      <c r="X127" s="63">
        <v>4031724</v>
      </c>
      <c r="Y127" s="63">
        <v>4715178</v>
      </c>
      <c r="Z127" s="63">
        <v>6253307</v>
      </c>
      <c r="AA127" s="63">
        <v>5546639</v>
      </c>
      <c r="AB127" s="63">
        <v>4273846</v>
      </c>
      <c r="AC127" s="64">
        <v>4533801</v>
      </c>
      <c r="AD127" t="str">
        <f>INDEX('Category Mapping'!$G$34:$G$45,MATCH(E127,'Category Mapping'!$A$34:$A$45,0),1)</f>
        <v>Spring</v>
      </c>
      <c r="AE127" t="str">
        <f>INDEX('Category Mapping'!$B$2:$B$25,MATCH('Source Data'!A127,'Category Mapping'!$A$2:$A$25,0))</f>
        <v>Weekday</v>
      </c>
      <c r="AF127" t="str">
        <f>INDEX('Category Mapping'!$C$2:$C$25,MATCH('Source Data'!A127,'Category Mapping'!$A$2:$A$25,0))</f>
        <v>Commercial</v>
      </c>
      <c r="AG127" t="str">
        <f>INDEX('Category Mapping'!$D$2:$D$25,MATCH('Source Data'!A127,'Category Mapping'!$A$2:$A$25,0))</f>
        <v>Heating</v>
      </c>
    </row>
    <row r="128" spans="1:33">
      <c r="A128" s="65" t="s">
        <v>65</v>
      </c>
      <c r="B128" s="66">
        <v>2019</v>
      </c>
      <c r="C128" s="66">
        <v>19</v>
      </c>
      <c r="D128" s="66" t="s">
        <v>267</v>
      </c>
      <c r="E128" s="66">
        <v>6</v>
      </c>
      <c r="F128" s="66">
        <v>1105477</v>
      </c>
      <c r="G128" s="66">
        <v>1104580</v>
      </c>
      <c r="H128" s="66">
        <v>1135704</v>
      </c>
      <c r="I128" s="66">
        <v>1164114</v>
      </c>
      <c r="J128" s="66">
        <v>1127001</v>
      </c>
      <c r="K128" s="66">
        <v>1640218</v>
      </c>
      <c r="L128" s="66">
        <v>2368709</v>
      </c>
      <c r="M128" s="66">
        <v>1902970</v>
      </c>
      <c r="N128" s="66">
        <v>1266102</v>
      </c>
      <c r="O128" s="66">
        <v>1007682</v>
      </c>
      <c r="P128" s="66">
        <v>866160</v>
      </c>
      <c r="Q128" s="66">
        <v>753706</v>
      </c>
      <c r="R128" s="66">
        <v>689861</v>
      </c>
      <c r="S128" s="66">
        <v>636455</v>
      </c>
      <c r="T128" s="66">
        <v>589596</v>
      </c>
      <c r="U128" s="66">
        <v>541806</v>
      </c>
      <c r="V128" s="66">
        <v>504816</v>
      </c>
      <c r="W128" s="66">
        <v>515053</v>
      </c>
      <c r="X128" s="66">
        <v>601351</v>
      </c>
      <c r="Y128" s="66">
        <v>701190</v>
      </c>
      <c r="Z128" s="66">
        <v>955758</v>
      </c>
      <c r="AA128" s="66">
        <v>1006258</v>
      </c>
      <c r="AB128" s="66">
        <v>971636</v>
      </c>
      <c r="AC128" s="67">
        <v>1039891</v>
      </c>
      <c r="AD128" t="str">
        <f>INDEX('Category Mapping'!$G$34:$G$45,MATCH(E128,'Category Mapping'!$A$34:$A$45,0),1)</f>
        <v>Summer</v>
      </c>
      <c r="AE128" t="str">
        <f>INDEX('Category Mapping'!$B$2:$B$25,MATCH('Source Data'!A128,'Category Mapping'!$A$2:$A$25,0))</f>
        <v>Weekday</v>
      </c>
      <c r="AF128" t="str">
        <f>INDEX('Category Mapping'!$C$2:$C$25,MATCH('Source Data'!A128,'Category Mapping'!$A$2:$A$25,0))</f>
        <v>Commercial</v>
      </c>
      <c r="AG128" t="str">
        <f>INDEX('Category Mapping'!$D$2:$D$25,MATCH('Source Data'!A128,'Category Mapping'!$A$2:$A$25,0))</f>
        <v>Heating</v>
      </c>
    </row>
    <row r="129" spans="1:33">
      <c r="A129" s="62" t="s">
        <v>65</v>
      </c>
      <c r="B129" s="63">
        <v>2019</v>
      </c>
      <c r="C129" s="63">
        <v>19</v>
      </c>
      <c r="D129" s="63" t="s">
        <v>267</v>
      </c>
      <c r="E129" s="63">
        <v>7</v>
      </c>
      <c r="F129" s="63">
        <v>198366</v>
      </c>
      <c r="G129" s="63">
        <v>198366</v>
      </c>
      <c r="H129" s="63">
        <v>198366</v>
      </c>
      <c r="I129" s="63">
        <v>198366</v>
      </c>
      <c r="J129" s="63">
        <v>198366</v>
      </c>
      <c r="K129" s="63">
        <v>198366</v>
      </c>
      <c r="L129" s="63">
        <v>198366</v>
      </c>
      <c r="M129" s="63">
        <v>198366</v>
      </c>
      <c r="N129" s="63">
        <v>198366</v>
      </c>
      <c r="O129" s="63">
        <v>198366</v>
      </c>
      <c r="P129" s="63">
        <v>198366</v>
      </c>
      <c r="Q129" s="63">
        <v>198366</v>
      </c>
      <c r="R129" s="63">
        <v>198366</v>
      </c>
      <c r="S129" s="63">
        <v>198366</v>
      </c>
      <c r="T129" s="63">
        <v>198366</v>
      </c>
      <c r="U129" s="63">
        <v>198366</v>
      </c>
      <c r="V129" s="63">
        <v>198366</v>
      </c>
      <c r="W129" s="63">
        <v>198366</v>
      </c>
      <c r="X129" s="63">
        <v>198366</v>
      </c>
      <c r="Y129" s="63">
        <v>198366</v>
      </c>
      <c r="Z129" s="63">
        <v>198366</v>
      </c>
      <c r="AA129" s="63">
        <v>198366</v>
      </c>
      <c r="AB129" s="63">
        <v>198366</v>
      </c>
      <c r="AC129" s="64">
        <v>198366</v>
      </c>
      <c r="AD129" t="str">
        <f>INDEX('Category Mapping'!$G$34:$G$45,MATCH(E129,'Category Mapping'!$A$34:$A$45,0),1)</f>
        <v>Summer</v>
      </c>
      <c r="AE129" t="str">
        <f>INDEX('Category Mapping'!$B$2:$B$25,MATCH('Source Data'!A129,'Category Mapping'!$A$2:$A$25,0))</f>
        <v>Weekday</v>
      </c>
      <c r="AF129" t="str">
        <f>INDEX('Category Mapping'!$C$2:$C$25,MATCH('Source Data'!A129,'Category Mapping'!$A$2:$A$25,0))</f>
        <v>Commercial</v>
      </c>
      <c r="AG129" t="str">
        <f>INDEX('Category Mapping'!$D$2:$D$25,MATCH('Source Data'!A129,'Category Mapping'!$A$2:$A$25,0))</f>
        <v>Heating</v>
      </c>
    </row>
    <row r="130" spans="1:33">
      <c r="A130" s="65" t="s">
        <v>65</v>
      </c>
      <c r="B130" s="66">
        <v>2019</v>
      </c>
      <c r="C130" s="66">
        <v>19</v>
      </c>
      <c r="D130" s="66" t="s">
        <v>267</v>
      </c>
      <c r="E130" s="66">
        <v>8</v>
      </c>
      <c r="F130" s="66">
        <v>207628</v>
      </c>
      <c r="G130" s="66">
        <v>207628</v>
      </c>
      <c r="H130" s="66">
        <v>207628</v>
      </c>
      <c r="I130" s="66">
        <v>207628</v>
      </c>
      <c r="J130" s="66">
        <v>207628</v>
      </c>
      <c r="K130" s="66">
        <v>207628</v>
      </c>
      <c r="L130" s="66">
        <v>207628</v>
      </c>
      <c r="M130" s="66">
        <v>207628</v>
      </c>
      <c r="N130" s="66">
        <v>207628</v>
      </c>
      <c r="O130" s="66">
        <v>207628</v>
      </c>
      <c r="P130" s="66">
        <v>207628</v>
      </c>
      <c r="Q130" s="66">
        <v>207628</v>
      </c>
      <c r="R130" s="66">
        <v>207628</v>
      </c>
      <c r="S130" s="66">
        <v>207628</v>
      </c>
      <c r="T130" s="66">
        <v>207628</v>
      </c>
      <c r="U130" s="66">
        <v>207628</v>
      </c>
      <c r="V130" s="66">
        <v>207628</v>
      </c>
      <c r="W130" s="66">
        <v>207628</v>
      </c>
      <c r="X130" s="66">
        <v>207628</v>
      </c>
      <c r="Y130" s="66">
        <v>207628</v>
      </c>
      <c r="Z130" s="66">
        <v>207628</v>
      </c>
      <c r="AA130" s="66">
        <v>207628</v>
      </c>
      <c r="AB130" s="66">
        <v>207628</v>
      </c>
      <c r="AC130" s="67">
        <v>207628</v>
      </c>
      <c r="AD130" t="str">
        <f>INDEX('Category Mapping'!$G$34:$G$45,MATCH(E130,'Category Mapping'!$A$34:$A$45,0),1)</f>
        <v>Summer</v>
      </c>
      <c r="AE130" t="str">
        <f>INDEX('Category Mapping'!$B$2:$B$25,MATCH('Source Data'!A130,'Category Mapping'!$A$2:$A$25,0))</f>
        <v>Weekday</v>
      </c>
      <c r="AF130" t="str">
        <f>INDEX('Category Mapping'!$C$2:$C$25,MATCH('Source Data'!A130,'Category Mapping'!$A$2:$A$25,0))</f>
        <v>Commercial</v>
      </c>
      <c r="AG130" t="str">
        <f>INDEX('Category Mapping'!$D$2:$D$25,MATCH('Source Data'!A130,'Category Mapping'!$A$2:$A$25,0))</f>
        <v>Heating</v>
      </c>
    </row>
    <row r="131" spans="1:33">
      <c r="A131" s="62" t="s">
        <v>65</v>
      </c>
      <c r="B131" s="63">
        <v>2019</v>
      </c>
      <c r="C131" s="63">
        <v>19</v>
      </c>
      <c r="D131" s="63" t="s">
        <v>267</v>
      </c>
      <c r="E131" s="63">
        <v>9</v>
      </c>
      <c r="F131" s="63">
        <v>2929728</v>
      </c>
      <c r="G131" s="63">
        <v>2850955</v>
      </c>
      <c r="H131" s="63">
        <v>2910694</v>
      </c>
      <c r="I131" s="63">
        <v>2966623</v>
      </c>
      <c r="J131" s="63">
        <v>2866526</v>
      </c>
      <c r="K131" s="63">
        <v>4346346</v>
      </c>
      <c r="L131" s="63">
        <v>4376276</v>
      </c>
      <c r="M131" s="63">
        <v>3866558</v>
      </c>
      <c r="N131" s="63">
        <v>2472873</v>
      </c>
      <c r="O131" s="63">
        <v>1832172</v>
      </c>
      <c r="P131" s="63">
        <v>1461359</v>
      </c>
      <c r="Q131" s="63">
        <v>1200085</v>
      </c>
      <c r="R131" s="63">
        <v>1078435</v>
      </c>
      <c r="S131" s="63">
        <v>984863</v>
      </c>
      <c r="T131" s="63">
        <v>914936</v>
      </c>
      <c r="U131" s="63">
        <v>850022</v>
      </c>
      <c r="V131" s="63">
        <v>800877</v>
      </c>
      <c r="W131" s="63">
        <v>854753</v>
      </c>
      <c r="X131" s="63">
        <v>1035695</v>
      </c>
      <c r="Y131" s="63">
        <v>1282673</v>
      </c>
      <c r="Z131" s="63">
        <v>1724551</v>
      </c>
      <c r="AA131" s="63">
        <v>1619485</v>
      </c>
      <c r="AB131" s="63">
        <v>2013487</v>
      </c>
      <c r="AC131" s="64">
        <v>2130997</v>
      </c>
      <c r="AD131" t="str">
        <f>INDEX('Category Mapping'!$G$34:$G$45,MATCH(E131,'Category Mapping'!$A$34:$A$45,0),1)</f>
        <v>Fall</v>
      </c>
      <c r="AE131" t="str">
        <f>INDEX('Category Mapping'!$B$2:$B$25,MATCH('Source Data'!A131,'Category Mapping'!$A$2:$A$25,0))</f>
        <v>Weekday</v>
      </c>
      <c r="AF131" t="str">
        <f>INDEX('Category Mapping'!$C$2:$C$25,MATCH('Source Data'!A131,'Category Mapping'!$A$2:$A$25,0))</f>
        <v>Commercial</v>
      </c>
      <c r="AG131" t="str">
        <f>INDEX('Category Mapping'!$D$2:$D$25,MATCH('Source Data'!A131,'Category Mapping'!$A$2:$A$25,0))</f>
        <v>Heating</v>
      </c>
    </row>
    <row r="132" spans="1:33">
      <c r="A132" s="65" t="s">
        <v>65</v>
      </c>
      <c r="B132" s="66">
        <v>2019</v>
      </c>
      <c r="C132" s="66">
        <v>19</v>
      </c>
      <c r="D132" s="66" t="s">
        <v>267</v>
      </c>
      <c r="E132" s="66">
        <v>10</v>
      </c>
      <c r="F132" s="66">
        <v>14200000</v>
      </c>
      <c r="G132" s="66">
        <v>12800000</v>
      </c>
      <c r="H132" s="66">
        <v>12900000</v>
      </c>
      <c r="I132" s="66">
        <v>13100000</v>
      </c>
      <c r="J132" s="66">
        <v>12700000</v>
      </c>
      <c r="K132" s="66">
        <v>21200000</v>
      </c>
      <c r="L132" s="66">
        <v>36600000</v>
      </c>
      <c r="M132" s="66">
        <v>33000000</v>
      </c>
      <c r="N132" s="66">
        <v>22700000</v>
      </c>
      <c r="O132" s="66">
        <v>17300000</v>
      </c>
      <c r="P132" s="66">
        <v>13900000</v>
      </c>
      <c r="Q132" s="66">
        <v>11300000</v>
      </c>
      <c r="R132" s="66">
        <v>10100000</v>
      </c>
      <c r="S132" s="66">
        <v>9208803</v>
      </c>
      <c r="T132" s="66">
        <v>8571802</v>
      </c>
      <c r="U132" s="66">
        <v>8010053</v>
      </c>
      <c r="V132" s="66">
        <v>7488322</v>
      </c>
      <c r="W132" s="66">
        <v>8693915</v>
      </c>
      <c r="X132" s="66">
        <v>10800000</v>
      </c>
      <c r="Y132" s="66">
        <v>12900000</v>
      </c>
      <c r="Z132" s="66">
        <v>15900000</v>
      </c>
      <c r="AA132" s="66">
        <v>11700000</v>
      </c>
      <c r="AB132" s="66">
        <v>10200000</v>
      </c>
      <c r="AC132" s="67">
        <v>10700000</v>
      </c>
      <c r="AD132" t="str">
        <f>INDEX('Category Mapping'!$G$34:$G$45,MATCH(E132,'Category Mapping'!$A$34:$A$45,0),1)</f>
        <v>Fall</v>
      </c>
      <c r="AE132" t="str">
        <f>INDEX('Category Mapping'!$B$2:$B$25,MATCH('Source Data'!A132,'Category Mapping'!$A$2:$A$25,0))</f>
        <v>Weekday</v>
      </c>
      <c r="AF132" t="str">
        <f>INDEX('Category Mapping'!$C$2:$C$25,MATCH('Source Data'!A132,'Category Mapping'!$A$2:$A$25,0))</f>
        <v>Commercial</v>
      </c>
      <c r="AG132" t="str">
        <f>INDEX('Category Mapping'!$D$2:$D$25,MATCH('Source Data'!A132,'Category Mapping'!$A$2:$A$25,0))</f>
        <v>Heating</v>
      </c>
    </row>
    <row r="133" spans="1:33">
      <c r="A133" s="62" t="s">
        <v>65</v>
      </c>
      <c r="B133" s="63">
        <v>2019</v>
      </c>
      <c r="C133" s="63">
        <v>19</v>
      </c>
      <c r="D133" s="63" t="s">
        <v>267</v>
      </c>
      <c r="E133" s="63">
        <v>11</v>
      </c>
      <c r="F133" s="63">
        <v>25300000</v>
      </c>
      <c r="G133" s="63">
        <v>23300000</v>
      </c>
      <c r="H133" s="63">
        <v>20700000</v>
      </c>
      <c r="I133" s="63">
        <v>21100000</v>
      </c>
      <c r="J133" s="63">
        <v>21600000</v>
      </c>
      <c r="K133" s="63">
        <v>22900000</v>
      </c>
      <c r="L133" s="63">
        <v>23800000</v>
      </c>
      <c r="M133" s="63">
        <v>75800000</v>
      </c>
      <c r="N133" s="63">
        <v>67200000</v>
      </c>
      <c r="O133" s="63">
        <v>46700000</v>
      </c>
      <c r="P133" s="63">
        <v>37600000</v>
      </c>
      <c r="Q133" s="63">
        <v>32100000</v>
      </c>
      <c r="R133" s="63">
        <v>27700000</v>
      </c>
      <c r="S133" s="63">
        <v>25800000</v>
      </c>
      <c r="T133" s="63">
        <v>24100000</v>
      </c>
      <c r="U133" s="63">
        <v>23300000</v>
      </c>
      <c r="V133" s="63">
        <v>23100000</v>
      </c>
      <c r="W133" s="63">
        <v>24300000</v>
      </c>
      <c r="X133" s="63">
        <v>29600000</v>
      </c>
      <c r="Y133" s="63">
        <v>34100000</v>
      </c>
      <c r="Z133" s="63">
        <v>37300000</v>
      </c>
      <c r="AA133" s="63">
        <v>39800000</v>
      </c>
      <c r="AB133" s="63">
        <v>39000000</v>
      </c>
      <c r="AC133" s="64">
        <v>23700000</v>
      </c>
      <c r="AD133" t="str">
        <f>INDEX('Category Mapping'!$G$34:$G$45,MATCH(E133,'Category Mapping'!$A$34:$A$45,0),1)</f>
        <v>Winter</v>
      </c>
      <c r="AE133" t="str">
        <f>INDEX('Category Mapping'!$B$2:$B$25,MATCH('Source Data'!A133,'Category Mapping'!$A$2:$A$25,0))</f>
        <v>Weekday</v>
      </c>
      <c r="AF133" t="str">
        <f>INDEX('Category Mapping'!$C$2:$C$25,MATCH('Source Data'!A133,'Category Mapping'!$A$2:$A$25,0))</f>
        <v>Commercial</v>
      </c>
      <c r="AG133" t="str">
        <f>INDEX('Category Mapping'!$D$2:$D$25,MATCH('Source Data'!A133,'Category Mapping'!$A$2:$A$25,0))</f>
        <v>Heating</v>
      </c>
    </row>
    <row r="134" spans="1:33">
      <c r="A134" s="65" t="s">
        <v>65</v>
      </c>
      <c r="B134" s="66">
        <v>2019</v>
      </c>
      <c r="C134" s="66">
        <v>19</v>
      </c>
      <c r="D134" s="66" t="s">
        <v>267</v>
      </c>
      <c r="E134" s="66">
        <v>12</v>
      </c>
      <c r="F134" s="66">
        <v>36800000</v>
      </c>
      <c r="G134" s="66">
        <v>33400000</v>
      </c>
      <c r="H134" s="66">
        <v>29900000</v>
      </c>
      <c r="I134" s="66">
        <v>30700000</v>
      </c>
      <c r="J134" s="66">
        <v>32400000</v>
      </c>
      <c r="K134" s="66">
        <v>32500000</v>
      </c>
      <c r="L134" s="66">
        <v>36800000</v>
      </c>
      <c r="M134" s="66">
        <v>107000000</v>
      </c>
      <c r="N134" s="66">
        <v>110000000</v>
      </c>
      <c r="O134" s="66">
        <v>78500000</v>
      </c>
      <c r="P134" s="66">
        <v>64800000</v>
      </c>
      <c r="Q134" s="66">
        <v>56500000</v>
      </c>
      <c r="R134" s="66">
        <v>49600000</v>
      </c>
      <c r="S134" s="66">
        <v>46600000</v>
      </c>
      <c r="T134" s="66">
        <v>43900000</v>
      </c>
      <c r="U134" s="66">
        <v>42500000</v>
      </c>
      <c r="V134" s="66">
        <v>42300000</v>
      </c>
      <c r="W134" s="66">
        <v>43800000</v>
      </c>
      <c r="X134" s="66">
        <v>51000000</v>
      </c>
      <c r="Y134" s="66">
        <v>57200000</v>
      </c>
      <c r="Z134" s="66">
        <v>60800000</v>
      </c>
      <c r="AA134" s="66">
        <v>65900000</v>
      </c>
      <c r="AB134" s="66">
        <v>65500000</v>
      </c>
      <c r="AC134" s="67">
        <v>31700000</v>
      </c>
      <c r="AD134" t="str">
        <f>INDEX('Category Mapping'!$G$34:$G$45,MATCH(E134,'Category Mapping'!$A$34:$A$45,0),1)</f>
        <v>Winter</v>
      </c>
      <c r="AE134" t="str">
        <f>INDEX('Category Mapping'!$B$2:$B$25,MATCH('Source Data'!A134,'Category Mapping'!$A$2:$A$25,0))</f>
        <v>Weekday</v>
      </c>
      <c r="AF134" t="str">
        <f>INDEX('Category Mapping'!$C$2:$C$25,MATCH('Source Data'!A134,'Category Mapping'!$A$2:$A$25,0))</f>
        <v>Commercial</v>
      </c>
      <c r="AG134" t="str">
        <f>INDEX('Category Mapping'!$D$2:$D$25,MATCH('Source Data'!A134,'Category Mapping'!$A$2:$A$25,0))</f>
        <v>Heating</v>
      </c>
    </row>
    <row r="135" spans="1:33">
      <c r="A135" s="62" t="s">
        <v>66</v>
      </c>
      <c r="B135" s="63">
        <v>2019</v>
      </c>
      <c r="C135" s="63">
        <v>19</v>
      </c>
      <c r="D135" s="63" t="s">
        <v>267</v>
      </c>
      <c r="E135" s="63">
        <v>1</v>
      </c>
      <c r="F135" s="63">
        <v>12800000</v>
      </c>
      <c r="G135" s="63">
        <v>12600000</v>
      </c>
      <c r="H135" s="63">
        <v>11400000</v>
      </c>
      <c r="I135" s="63">
        <v>12100000</v>
      </c>
      <c r="J135" s="63">
        <v>12500000</v>
      </c>
      <c r="K135" s="63">
        <v>13200000</v>
      </c>
      <c r="L135" s="63">
        <v>15400000</v>
      </c>
      <c r="M135" s="63">
        <v>29700000</v>
      </c>
      <c r="N135" s="63">
        <v>37900000</v>
      </c>
      <c r="O135" s="63">
        <v>31200000</v>
      </c>
      <c r="P135" s="63">
        <v>26600000</v>
      </c>
      <c r="Q135" s="63">
        <v>23700000</v>
      </c>
      <c r="R135" s="63">
        <v>21500000</v>
      </c>
      <c r="S135" s="63">
        <v>19900000</v>
      </c>
      <c r="T135" s="63">
        <v>18800000</v>
      </c>
      <c r="U135" s="63">
        <v>19400000</v>
      </c>
      <c r="V135" s="63">
        <v>19200000</v>
      </c>
      <c r="W135" s="63">
        <v>20700000</v>
      </c>
      <c r="X135" s="63">
        <v>23800000</v>
      </c>
      <c r="Y135" s="63">
        <v>16600000</v>
      </c>
      <c r="Z135" s="63">
        <v>16700000</v>
      </c>
      <c r="AA135" s="63">
        <v>18100000</v>
      </c>
      <c r="AB135" s="63">
        <v>18500000</v>
      </c>
      <c r="AC135" s="64">
        <v>15500000</v>
      </c>
      <c r="AD135" t="str">
        <f>INDEX('Category Mapping'!$G$34:$G$45,MATCH(E135,'Category Mapping'!$A$34:$A$45,0),1)</f>
        <v>Winter</v>
      </c>
      <c r="AE135" t="str">
        <f>INDEX('Category Mapping'!$B$2:$B$25,MATCH('Source Data'!A135,'Category Mapping'!$A$2:$A$25,0))</f>
        <v>Weekend</v>
      </c>
      <c r="AF135" t="str">
        <f>INDEX('Category Mapping'!$C$2:$C$25,MATCH('Source Data'!A135,'Category Mapping'!$A$2:$A$25,0))</f>
        <v>Commercial</v>
      </c>
      <c r="AG135" t="str">
        <f>INDEX('Category Mapping'!$D$2:$D$25,MATCH('Source Data'!A135,'Category Mapping'!$A$2:$A$25,0))</f>
        <v>Heating</v>
      </c>
    </row>
    <row r="136" spans="1:33">
      <c r="A136" s="65" t="s">
        <v>66</v>
      </c>
      <c r="B136" s="66">
        <v>2019</v>
      </c>
      <c r="C136" s="66">
        <v>19</v>
      </c>
      <c r="D136" s="66" t="s">
        <v>267</v>
      </c>
      <c r="E136" s="66">
        <v>2</v>
      </c>
      <c r="F136" s="66">
        <v>10900000</v>
      </c>
      <c r="G136" s="66">
        <v>10100000</v>
      </c>
      <c r="H136" s="66">
        <v>9070712</v>
      </c>
      <c r="I136" s="66">
        <v>9474688</v>
      </c>
      <c r="J136" s="66">
        <v>10000000</v>
      </c>
      <c r="K136" s="66">
        <v>10400000</v>
      </c>
      <c r="L136" s="66">
        <v>12600000</v>
      </c>
      <c r="M136" s="66">
        <v>25900000</v>
      </c>
      <c r="N136" s="66">
        <v>32700000</v>
      </c>
      <c r="O136" s="66">
        <v>25800000</v>
      </c>
      <c r="P136" s="66">
        <v>21700000</v>
      </c>
      <c r="Q136" s="66">
        <v>19000000</v>
      </c>
      <c r="R136" s="66">
        <v>17200000</v>
      </c>
      <c r="S136" s="66">
        <v>15700000</v>
      </c>
      <c r="T136" s="66">
        <v>14800000</v>
      </c>
      <c r="U136" s="66">
        <v>15100000</v>
      </c>
      <c r="V136" s="66">
        <v>14800000</v>
      </c>
      <c r="W136" s="66">
        <v>15600000</v>
      </c>
      <c r="X136" s="66">
        <v>18400000</v>
      </c>
      <c r="Y136" s="66">
        <v>12600000</v>
      </c>
      <c r="Z136" s="66">
        <v>13100000</v>
      </c>
      <c r="AA136" s="66">
        <v>14200000</v>
      </c>
      <c r="AB136" s="66">
        <v>14700000</v>
      </c>
      <c r="AC136" s="67">
        <v>12000000</v>
      </c>
      <c r="AD136" t="str">
        <f>INDEX('Category Mapping'!$G$34:$G$45,MATCH(E136,'Category Mapping'!$A$34:$A$45,0),1)</f>
        <v>Winter</v>
      </c>
      <c r="AE136" t="str">
        <f>INDEX('Category Mapping'!$B$2:$B$25,MATCH('Source Data'!A136,'Category Mapping'!$A$2:$A$25,0))</f>
        <v>Weekend</v>
      </c>
      <c r="AF136" t="str">
        <f>INDEX('Category Mapping'!$C$2:$C$25,MATCH('Source Data'!A136,'Category Mapping'!$A$2:$A$25,0))</f>
        <v>Commercial</v>
      </c>
      <c r="AG136" t="str">
        <f>INDEX('Category Mapping'!$D$2:$D$25,MATCH('Source Data'!A136,'Category Mapping'!$A$2:$A$25,0))</f>
        <v>Heating</v>
      </c>
    </row>
    <row r="137" spans="1:33">
      <c r="A137" s="62" t="s">
        <v>66</v>
      </c>
      <c r="B137" s="63">
        <v>2019</v>
      </c>
      <c r="C137" s="63">
        <v>19</v>
      </c>
      <c r="D137" s="63" t="s">
        <v>267</v>
      </c>
      <c r="E137" s="63">
        <v>3</v>
      </c>
      <c r="F137" s="63">
        <v>9077037</v>
      </c>
      <c r="G137" s="63">
        <v>8020362</v>
      </c>
      <c r="H137" s="63">
        <v>7708773</v>
      </c>
      <c r="I137" s="63">
        <v>7958585</v>
      </c>
      <c r="J137" s="63">
        <v>8207315</v>
      </c>
      <c r="K137" s="63">
        <v>9328540</v>
      </c>
      <c r="L137" s="63">
        <v>15900000</v>
      </c>
      <c r="M137" s="63">
        <v>23900000</v>
      </c>
      <c r="N137" s="63">
        <v>24100000</v>
      </c>
      <c r="O137" s="63">
        <v>19200000</v>
      </c>
      <c r="P137" s="63">
        <v>16100000</v>
      </c>
      <c r="Q137" s="63">
        <v>14200000</v>
      </c>
      <c r="R137" s="63">
        <v>12800000</v>
      </c>
      <c r="S137" s="63">
        <v>11800000</v>
      </c>
      <c r="T137" s="63">
        <v>11500000</v>
      </c>
      <c r="U137" s="63">
        <v>11200000</v>
      </c>
      <c r="V137" s="63">
        <v>11000000</v>
      </c>
      <c r="W137" s="63">
        <v>11900000</v>
      </c>
      <c r="X137" s="63">
        <v>12000000</v>
      </c>
      <c r="Y137" s="63">
        <v>10100000</v>
      </c>
      <c r="Z137" s="63">
        <v>11100000</v>
      </c>
      <c r="AA137" s="63">
        <v>11600000</v>
      </c>
      <c r="AB137" s="63">
        <v>10500000</v>
      </c>
      <c r="AC137" s="64">
        <v>9864752</v>
      </c>
      <c r="AD137" t="str">
        <f>INDEX('Category Mapping'!$G$34:$G$45,MATCH(E137,'Category Mapping'!$A$34:$A$45,0),1)</f>
        <v>Spring</v>
      </c>
      <c r="AE137" t="str">
        <f>INDEX('Category Mapping'!$B$2:$B$25,MATCH('Source Data'!A137,'Category Mapping'!$A$2:$A$25,0))</f>
        <v>Weekend</v>
      </c>
      <c r="AF137" t="str">
        <f>INDEX('Category Mapping'!$C$2:$C$25,MATCH('Source Data'!A137,'Category Mapping'!$A$2:$A$25,0))</f>
        <v>Commercial</v>
      </c>
      <c r="AG137" t="str">
        <f>INDEX('Category Mapping'!$D$2:$D$25,MATCH('Source Data'!A137,'Category Mapping'!$A$2:$A$25,0))</f>
        <v>Heating</v>
      </c>
    </row>
    <row r="138" spans="1:33">
      <c r="A138" s="65" t="s">
        <v>66</v>
      </c>
      <c r="B138" s="66">
        <v>2019</v>
      </c>
      <c r="C138" s="66">
        <v>19</v>
      </c>
      <c r="D138" s="66" t="s">
        <v>267</v>
      </c>
      <c r="E138" s="66">
        <v>4</v>
      </c>
      <c r="F138" s="66">
        <v>5218639</v>
      </c>
      <c r="G138" s="66">
        <v>4671067</v>
      </c>
      <c r="H138" s="66">
        <v>4745185</v>
      </c>
      <c r="I138" s="66">
        <v>4827337</v>
      </c>
      <c r="J138" s="66">
        <v>4816634</v>
      </c>
      <c r="K138" s="66">
        <v>5718600</v>
      </c>
      <c r="L138" s="66">
        <v>11500000</v>
      </c>
      <c r="M138" s="66">
        <v>12200000</v>
      </c>
      <c r="N138" s="66">
        <v>9939302</v>
      </c>
      <c r="O138" s="66">
        <v>8389465</v>
      </c>
      <c r="P138" s="66">
        <v>7215264</v>
      </c>
      <c r="Q138" s="66">
        <v>6421846</v>
      </c>
      <c r="R138" s="66">
        <v>5855516</v>
      </c>
      <c r="S138" s="66">
        <v>5505845</v>
      </c>
      <c r="T138" s="66">
        <v>5511896</v>
      </c>
      <c r="U138" s="66">
        <v>4972132</v>
      </c>
      <c r="V138" s="66">
        <v>4959262</v>
      </c>
      <c r="W138" s="66">
        <v>5502430</v>
      </c>
      <c r="X138" s="66">
        <v>4900848</v>
      </c>
      <c r="Y138" s="66">
        <v>5310237</v>
      </c>
      <c r="Z138" s="66">
        <v>6180292</v>
      </c>
      <c r="AA138" s="66">
        <v>6276157</v>
      </c>
      <c r="AB138" s="66">
        <v>5366521</v>
      </c>
      <c r="AC138" s="67">
        <v>5647324</v>
      </c>
      <c r="AD138" t="str">
        <f>INDEX('Category Mapping'!$G$34:$G$45,MATCH(E138,'Category Mapping'!$A$34:$A$45,0),1)</f>
        <v>Spring</v>
      </c>
      <c r="AE138" t="str">
        <f>INDEX('Category Mapping'!$B$2:$B$25,MATCH('Source Data'!A138,'Category Mapping'!$A$2:$A$25,0))</f>
        <v>Weekend</v>
      </c>
      <c r="AF138" t="str">
        <f>INDEX('Category Mapping'!$C$2:$C$25,MATCH('Source Data'!A138,'Category Mapping'!$A$2:$A$25,0))</f>
        <v>Commercial</v>
      </c>
      <c r="AG138" t="str">
        <f>INDEX('Category Mapping'!$D$2:$D$25,MATCH('Source Data'!A138,'Category Mapping'!$A$2:$A$25,0))</f>
        <v>Heating</v>
      </c>
    </row>
    <row r="139" spans="1:33">
      <c r="A139" s="62" t="s">
        <v>66</v>
      </c>
      <c r="B139" s="63">
        <v>2019</v>
      </c>
      <c r="C139" s="63">
        <v>19</v>
      </c>
      <c r="D139" s="63" t="s">
        <v>267</v>
      </c>
      <c r="E139" s="63">
        <v>5</v>
      </c>
      <c r="F139" s="63">
        <v>1846643</v>
      </c>
      <c r="G139" s="63">
        <v>1740361</v>
      </c>
      <c r="H139" s="63">
        <v>1771415</v>
      </c>
      <c r="I139" s="63">
        <v>1801019</v>
      </c>
      <c r="J139" s="63">
        <v>1783184</v>
      </c>
      <c r="K139" s="63">
        <v>2014466</v>
      </c>
      <c r="L139" s="63">
        <v>3118879</v>
      </c>
      <c r="M139" s="63">
        <v>3194588</v>
      </c>
      <c r="N139" s="63">
        <v>2603892</v>
      </c>
      <c r="O139" s="63">
        <v>2213333</v>
      </c>
      <c r="P139" s="63">
        <v>1929909</v>
      </c>
      <c r="Q139" s="63">
        <v>1746941</v>
      </c>
      <c r="R139" s="63">
        <v>1605981</v>
      </c>
      <c r="S139" s="63">
        <v>1515643</v>
      </c>
      <c r="T139" s="63">
        <v>1491386</v>
      </c>
      <c r="U139" s="63">
        <v>1315623</v>
      </c>
      <c r="V139" s="63">
        <v>1305995</v>
      </c>
      <c r="W139" s="63">
        <v>1421624</v>
      </c>
      <c r="X139" s="63">
        <v>1439540</v>
      </c>
      <c r="Y139" s="63">
        <v>1564760</v>
      </c>
      <c r="Z139" s="63">
        <v>1870970</v>
      </c>
      <c r="AA139" s="63">
        <v>1905023</v>
      </c>
      <c r="AB139" s="63">
        <v>1788147</v>
      </c>
      <c r="AC139" s="64">
        <v>1884670</v>
      </c>
      <c r="AD139" t="str">
        <f>INDEX('Category Mapping'!$G$34:$G$45,MATCH(E139,'Category Mapping'!$A$34:$A$45,0),1)</f>
        <v>Spring</v>
      </c>
      <c r="AE139" t="str">
        <f>INDEX('Category Mapping'!$B$2:$B$25,MATCH('Source Data'!A139,'Category Mapping'!$A$2:$A$25,0))</f>
        <v>Weekend</v>
      </c>
      <c r="AF139" t="str">
        <f>INDEX('Category Mapping'!$C$2:$C$25,MATCH('Source Data'!A139,'Category Mapping'!$A$2:$A$25,0))</f>
        <v>Commercial</v>
      </c>
      <c r="AG139" t="str">
        <f>INDEX('Category Mapping'!$D$2:$D$25,MATCH('Source Data'!A139,'Category Mapping'!$A$2:$A$25,0))</f>
        <v>Heating</v>
      </c>
    </row>
    <row r="140" spans="1:33">
      <c r="A140" s="65" t="s">
        <v>66</v>
      </c>
      <c r="B140" s="66">
        <v>2019</v>
      </c>
      <c r="C140" s="66">
        <v>19</v>
      </c>
      <c r="D140" s="66" t="s">
        <v>267</v>
      </c>
      <c r="E140" s="66">
        <v>6</v>
      </c>
      <c r="F140" s="66">
        <v>361235</v>
      </c>
      <c r="G140" s="66">
        <v>359435</v>
      </c>
      <c r="H140" s="66">
        <v>369213</v>
      </c>
      <c r="I140" s="66">
        <v>378101</v>
      </c>
      <c r="J140" s="66">
        <v>374486</v>
      </c>
      <c r="K140" s="66">
        <v>401454</v>
      </c>
      <c r="L140" s="66">
        <v>460355</v>
      </c>
      <c r="M140" s="66">
        <v>497764</v>
      </c>
      <c r="N140" s="66">
        <v>406445</v>
      </c>
      <c r="O140" s="66">
        <v>344482</v>
      </c>
      <c r="P140" s="66">
        <v>302390</v>
      </c>
      <c r="Q140" s="66">
        <v>276374</v>
      </c>
      <c r="R140" s="66">
        <v>256294</v>
      </c>
      <c r="S140" s="66">
        <v>242234</v>
      </c>
      <c r="T140" s="66">
        <v>233718</v>
      </c>
      <c r="U140" s="66">
        <v>200366</v>
      </c>
      <c r="V140" s="66">
        <v>197911</v>
      </c>
      <c r="W140" s="66">
        <v>212470</v>
      </c>
      <c r="X140" s="66">
        <v>236067</v>
      </c>
      <c r="Y140" s="66">
        <v>256749</v>
      </c>
      <c r="Z140" s="66">
        <v>316912</v>
      </c>
      <c r="AA140" s="66">
        <v>330915</v>
      </c>
      <c r="AB140" s="66">
        <v>344602</v>
      </c>
      <c r="AC140" s="67">
        <v>363914</v>
      </c>
      <c r="AD140" t="str">
        <f>INDEX('Category Mapping'!$G$34:$G$45,MATCH(E140,'Category Mapping'!$A$34:$A$45,0),1)</f>
        <v>Summer</v>
      </c>
      <c r="AE140" t="str">
        <f>INDEX('Category Mapping'!$B$2:$B$25,MATCH('Source Data'!A140,'Category Mapping'!$A$2:$A$25,0))</f>
        <v>Weekend</v>
      </c>
      <c r="AF140" t="str">
        <f>INDEX('Category Mapping'!$C$2:$C$25,MATCH('Source Data'!A140,'Category Mapping'!$A$2:$A$25,0))</f>
        <v>Commercial</v>
      </c>
      <c r="AG140" t="str">
        <f>INDEX('Category Mapping'!$D$2:$D$25,MATCH('Source Data'!A140,'Category Mapping'!$A$2:$A$25,0))</f>
        <v>Heating</v>
      </c>
    </row>
    <row r="141" spans="1:33">
      <c r="A141" s="62" t="s">
        <v>66</v>
      </c>
      <c r="B141" s="63">
        <v>2019</v>
      </c>
      <c r="C141" s="63">
        <v>19</v>
      </c>
      <c r="D141" s="63" t="s">
        <v>267</v>
      </c>
      <c r="E141" s="63">
        <v>7</v>
      </c>
      <c r="F141" s="63">
        <v>63323</v>
      </c>
      <c r="G141" s="63">
        <v>63323</v>
      </c>
      <c r="H141" s="63">
        <v>63323</v>
      </c>
      <c r="I141" s="63">
        <v>63323</v>
      </c>
      <c r="J141" s="63">
        <v>63323</v>
      </c>
      <c r="K141" s="63">
        <v>63323</v>
      </c>
      <c r="L141" s="63">
        <v>63323</v>
      </c>
      <c r="M141" s="63">
        <v>63323</v>
      </c>
      <c r="N141" s="63">
        <v>63323</v>
      </c>
      <c r="O141" s="63">
        <v>63323</v>
      </c>
      <c r="P141" s="63">
        <v>63323</v>
      </c>
      <c r="Q141" s="63">
        <v>63323</v>
      </c>
      <c r="R141" s="63">
        <v>63323</v>
      </c>
      <c r="S141" s="63">
        <v>63323</v>
      </c>
      <c r="T141" s="63">
        <v>63323</v>
      </c>
      <c r="U141" s="63">
        <v>63323</v>
      </c>
      <c r="V141" s="63">
        <v>63323</v>
      </c>
      <c r="W141" s="63">
        <v>63323</v>
      </c>
      <c r="X141" s="63">
        <v>63323</v>
      </c>
      <c r="Y141" s="63">
        <v>63323</v>
      </c>
      <c r="Z141" s="63">
        <v>63323</v>
      </c>
      <c r="AA141" s="63">
        <v>63323</v>
      </c>
      <c r="AB141" s="63">
        <v>63323</v>
      </c>
      <c r="AC141" s="64">
        <v>63323</v>
      </c>
      <c r="AD141" t="str">
        <f>INDEX('Category Mapping'!$G$34:$G$45,MATCH(E141,'Category Mapping'!$A$34:$A$45,0),1)</f>
        <v>Summer</v>
      </c>
      <c r="AE141" t="str">
        <f>INDEX('Category Mapping'!$B$2:$B$25,MATCH('Source Data'!A141,'Category Mapping'!$A$2:$A$25,0))</f>
        <v>Weekend</v>
      </c>
      <c r="AF141" t="str">
        <f>INDEX('Category Mapping'!$C$2:$C$25,MATCH('Source Data'!A141,'Category Mapping'!$A$2:$A$25,0))</f>
        <v>Commercial</v>
      </c>
      <c r="AG141" t="str">
        <f>INDEX('Category Mapping'!$D$2:$D$25,MATCH('Source Data'!A141,'Category Mapping'!$A$2:$A$25,0))</f>
        <v>Heating</v>
      </c>
    </row>
    <row r="142" spans="1:33">
      <c r="A142" s="65" t="s">
        <v>66</v>
      </c>
      <c r="B142" s="66">
        <v>2019</v>
      </c>
      <c r="C142" s="66">
        <v>19</v>
      </c>
      <c r="D142" s="66" t="s">
        <v>267</v>
      </c>
      <c r="E142" s="66">
        <v>8</v>
      </c>
      <c r="F142" s="66">
        <v>66279</v>
      </c>
      <c r="G142" s="66">
        <v>66279</v>
      </c>
      <c r="H142" s="66">
        <v>66279</v>
      </c>
      <c r="I142" s="66">
        <v>66279</v>
      </c>
      <c r="J142" s="66">
        <v>66279</v>
      </c>
      <c r="K142" s="66">
        <v>66279</v>
      </c>
      <c r="L142" s="66">
        <v>66279</v>
      </c>
      <c r="M142" s="66">
        <v>66279</v>
      </c>
      <c r="N142" s="66">
        <v>66279</v>
      </c>
      <c r="O142" s="66">
        <v>66279</v>
      </c>
      <c r="P142" s="66">
        <v>66279</v>
      </c>
      <c r="Q142" s="66">
        <v>66279</v>
      </c>
      <c r="R142" s="66">
        <v>66279</v>
      </c>
      <c r="S142" s="66">
        <v>66279</v>
      </c>
      <c r="T142" s="66">
        <v>66279</v>
      </c>
      <c r="U142" s="66">
        <v>66279</v>
      </c>
      <c r="V142" s="66">
        <v>66279</v>
      </c>
      <c r="W142" s="66">
        <v>66279</v>
      </c>
      <c r="X142" s="66">
        <v>66279</v>
      </c>
      <c r="Y142" s="66">
        <v>66279</v>
      </c>
      <c r="Z142" s="66">
        <v>66279</v>
      </c>
      <c r="AA142" s="66">
        <v>66279</v>
      </c>
      <c r="AB142" s="66">
        <v>66279</v>
      </c>
      <c r="AC142" s="67">
        <v>66279</v>
      </c>
      <c r="AD142" t="str">
        <f>INDEX('Category Mapping'!$G$34:$G$45,MATCH(E142,'Category Mapping'!$A$34:$A$45,0),1)</f>
        <v>Summer</v>
      </c>
      <c r="AE142" t="str">
        <f>INDEX('Category Mapping'!$B$2:$B$25,MATCH('Source Data'!A142,'Category Mapping'!$A$2:$A$25,0))</f>
        <v>Weekend</v>
      </c>
      <c r="AF142" t="str">
        <f>INDEX('Category Mapping'!$C$2:$C$25,MATCH('Source Data'!A142,'Category Mapping'!$A$2:$A$25,0))</f>
        <v>Commercial</v>
      </c>
      <c r="AG142" t="str">
        <f>INDEX('Category Mapping'!$D$2:$D$25,MATCH('Source Data'!A142,'Category Mapping'!$A$2:$A$25,0))</f>
        <v>Heating</v>
      </c>
    </row>
    <row r="143" spans="1:33">
      <c r="A143" s="62" t="s">
        <v>66</v>
      </c>
      <c r="B143" s="63">
        <v>2019</v>
      </c>
      <c r="C143" s="63">
        <v>19</v>
      </c>
      <c r="D143" s="63" t="s">
        <v>267</v>
      </c>
      <c r="E143" s="63">
        <v>9</v>
      </c>
      <c r="F143" s="63">
        <v>672124</v>
      </c>
      <c r="G143" s="63">
        <v>654407</v>
      </c>
      <c r="H143" s="63">
        <v>668802</v>
      </c>
      <c r="I143" s="63">
        <v>682439</v>
      </c>
      <c r="J143" s="63">
        <v>675184</v>
      </c>
      <c r="K143" s="63">
        <v>739429</v>
      </c>
      <c r="L143" s="63">
        <v>1060230</v>
      </c>
      <c r="M143" s="63">
        <v>1191046</v>
      </c>
      <c r="N143" s="63">
        <v>938552</v>
      </c>
      <c r="O143" s="63">
        <v>765618</v>
      </c>
      <c r="P143" s="63">
        <v>645849</v>
      </c>
      <c r="Q143" s="63">
        <v>572880</v>
      </c>
      <c r="R143" s="63">
        <v>521996</v>
      </c>
      <c r="S143" s="63">
        <v>489966</v>
      </c>
      <c r="T143" s="63">
        <v>479456</v>
      </c>
      <c r="U143" s="63">
        <v>410344</v>
      </c>
      <c r="V143" s="63">
        <v>414469</v>
      </c>
      <c r="W143" s="63">
        <v>461274</v>
      </c>
      <c r="X143" s="63">
        <v>486975</v>
      </c>
      <c r="Y143" s="63">
        <v>548997</v>
      </c>
      <c r="Z143" s="63">
        <v>660891</v>
      </c>
      <c r="AA143" s="63">
        <v>668574</v>
      </c>
      <c r="AB143" s="63">
        <v>659688</v>
      </c>
      <c r="AC143" s="64">
        <v>691034</v>
      </c>
      <c r="AD143" t="str">
        <f>INDEX('Category Mapping'!$G$34:$G$45,MATCH(E143,'Category Mapping'!$A$34:$A$45,0),1)</f>
        <v>Fall</v>
      </c>
      <c r="AE143" t="str">
        <f>INDEX('Category Mapping'!$B$2:$B$25,MATCH('Source Data'!A143,'Category Mapping'!$A$2:$A$25,0))</f>
        <v>Weekend</v>
      </c>
      <c r="AF143" t="str">
        <f>INDEX('Category Mapping'!$C$2:$C$25,MATCH('Source Data'!A143,'Category Mapping'!$A$2:$A$25,0))</f>
        <v>Commercial</v>
      </c>
      <c r="AG143" t="str">
        <f>INDEX('Category Mapping'!$D$2:$D$25,MATCH('Source Data'!A143,'Category Mapping'!$A$2:$A$25,0))</f>
        <v>Heating</v>
      </c>
    </row>
    <row r="144" spans="1:33">
      <c r="A144" s="65" t="s">
        <v>66</v>
      </c>
      <c r="B144" s="66">
        <v>2019</v>
      </c>
      <c r="C144" s="66">
        <v>19</v>
      </c>
      <c r="D144" s="66" t="s">
        <v>267</v>
      </c>
      <c r="E144" s="66">
        <v>10</v>
      </c>
      <c r="F144" s="66">
        <v>3815407</v>
      </c>
      <c r="G144" s="66">
        <v>3429233</v>
      </c>
      <c r="H144" s="66">
        <v>3474470</v>
      </c>
      <c r="I144" s="66">
        <v>3526275</v>
      </c>
      <c r="J144" s="66">
        <v>3503241</v>
      </c>
      <c r="K144" s="66">
        <v>4112008</v>
      </c>
      <c r="L144" s="66">
        <v>8072043</v>
      </c>
      <c r="M144" s="66">
        <v>8953361</v>
      </c>
      <c r="N144" s="66">
        <v>7366065</v>
      </c>
      <c r="O144" s="66">
        <v>6025122</v>
      </c>
      <c r="P144" s="66">
        <v>5080371</v>
      </c>
      <c r="Q144" s="66">
        <v>4508250</v>
      </c>
      <c r="R144" s="66">
        <v>4089644</v>
      </c>
      <c r="S144" s="66">
        <v>3841211</v>
      </c>
      <c r="T144" s="66">
        <v>3863725</v>
      </c>
      <c r="U144" s="66">
        <v>3514485</v>
      </c>
      <c r="V144" s="66">
        <v>3584994</v>
      </c>
      <c r="W144" s="66">
        <v>4156366</v>
      </c>
      <c r="X144" s="66">
        <v>3808006</v>
      </c>
      <c r="Y144" s="66">
        <v>4143169</v>
      </c>
      <c r="Z144" s="66">
        <v>4698174</v>
      </c>
      <c r="AA144" s="66">
        <v>4691097</v>
      </c>
      <c r="AB144" s="66">
        <v>4001268</v>
      </c>
      <c r="AC144" s="67">
        <v>4193277</v>
      </c>
      <c r="AD144" t="str">
        <f>INDEX('Category Mapping'!$G$34:$G$45,MATCH(E144,'Category Mapping'!$A$34:$A$45,0),1)</f>
        <v>Fall</v>
      </c>
      <c r="AE144" t="str">
        <f>INDEX('Category Mapping'!$B$2:$B$25,MATCH('Source Data'!A144,'Category Mapping'!$A$2:$A$25,0))</f>
        <v>Weekend</v>
      </c>
      <c r="AF144" t="str">
        <f>INDEX('Category Mapping'!$C$2:$C$25,MATCH('Source Data'!A144,'Category Mapping'!$A$2:$A$25,0))</f>
        <v>Commercial</v>
      </c>
      <c r="AG144" t="str">
        <f>INDEX('Category Mapping'!$D$2:$D$25,MATCH('Source Data'!A144,'Category Mapping'!$A$2:$A$25,0))</f>
        <v>Heating</v>
      </c>
    </row>
    <row r="145" spans="1:33">
      <c r="A145" s="62" t="s">
        <v>66</v>
      </c>
      <c r="B145" s="63">
        <v>2019</v>
      </c>
      <c r="C145" s="63">
        <v>19</v>
      </c>
      <c r="D145" s="63" t="s">
        <v>267</v>
      </c>
      <c r="E145" s="63">
        <v>11</v>
      </c>
      <c r="F145" s="63">
        <v>7804061</v>
      </c>
      <c r="G145" s="63">
        <v>7130356</v>
      </c>
      <c r="H145" s="63">
        <v>6449058</v>
      </c>
      <c r="I145" s="63">
        <v>6599931</v>
      </c>
      <c r="J145" s="63">
        <v>6785656</v>
      </c>
      <c r="K145" s="63">
        <v>7151769</v>
      </c>
      <c r="L145" s="63">
        <v>10600000</v>
      </c>
      <c r="M145" s="63">
        <v>17800000</v>
      </c>
      <c r="N145" s="63">
        <v>18500000</v>
      </c>
      <c r="O145" s="63">
        <v>15200000</v>
      </c>
      <c r="P145" s="63">
        <v>12900000</v>
      </c>
      <c r="Q145" s="63">
        <v>11400000</v>
      </c>
      <c r="R145" s="63">
        <v>10300000</v>
      </c>
      <c r="S145" s="63">
        <v>9477244</v>
      </c>
      <c r="T145" s="63">
        <v>9124239</v>
      </c>
      <c r="U145" s="63">
        <v>9168618</v>
      </c>
      <c r="V145" s="63">
        <v>9240321</v>
      </c>
      <c r="W145" s="63">
        <v>10400000</v>
      </c>
      <c r="X145" s="63">
        <v>11400000</v>
      </c>
      <c r="Y145" s="63">
        <v>9557101</v>
      </c>
      <c r="Z145" s="63">
        <v>9866798</v>
      </c>
      <c r="AA145" s="63">
        <v>10500000</v>
      </c>
      <c r="AB145" s="63">
        <v>10100000</v>
      </c>
      <c r="AC145" s="64">
        <v>8527650</v>
      </c>
      <c r="AD145" t="str">
        <f>INDEX('Category Mapping'!$G$34:$G$45,MATCH(E145,'Category Mapping'!$A$34:$A$45,0),1)</f>
        <v>Winter</v>
      </c>
      <c r="AE145" t="str">
        <f>INDEX('Category Mapping'!$B$2:$B$25,MATCH('Source Data'!A145,'Category Mapping'!$A$2:$A$25,0))</f>
        <v>Weekend</v>
      </c>
      <c r="AF145" t="str">
        <f>INDEX('Category Mapping'!$C$2:$C$25,MATCH('Source Data'!A145,'Category Mapping'!$A$2:$A$25,0))</f>
        <v>Commercial</v>
      </c>
      <c r="AG145" t="str">
        <f>INDEX('Category Mapping'!$D$2:$D$25,MATCH('Source Data'!A145,'Category Mapping'!$A$2:$A$25,0))</f>
        <v>Heating</v>
      </c>
    </row>
    <row r="146" spans="1:33">
      <c r="A146" s="65" t="s">
        <v>66</v>
      </c>
      <c r="B146" s="66">
        <v>2019</v>
      </c>
      <c r="C146" s="66">
        <v>19</v>
      </c>
      <c r="D146" s="66" t="s">
        <v>267</v>
      </c>
      <c r="E146" s="66">
        <v>12</v>
      </c>
      <c r="F146" s="66">
        <v>11000000</v>
      </c>
      <c r="G146" s="66">
        <v>10100000</v>
      </c>
      <c r="H146" s="66">
        <v>9042940</v>
      </c>
      <c r="I146" s="66">
        <v>9398065</v>
      </c>
      <c r="J146" s="66">
        <v>9912965</v>
      </c>
      <c r="K146" s="66">
        <v>10200000</v>
      </c>
      <c r="L146" s="66">
        <v>12400000</v>
      </c>
      <c r="M146" s="66">
        <v>26300000</v>
      </c>
      <c r="N146" s="66">
        <v>32800000</v>
      </c>
      <c r="O146" s="66">
        <v>26500000</v>
      </c>
      <c r="P146" s="66">
        <v>22500000</v>
      </c>
      <c r="Q146" s="66">
        <v>19900000</v>
      </c>
      <c r="R146" s="66">
        <v>18200000</v>
      </c>
      <c r="S146" s="66">
        <v>16900000</v>
      </c>
      <c r="T146" s="66">
        <v>16200000</v>
      </c>
      <c r="U146" s="66">
        <v>16800000</v>
      </c>
      <c r="V146" s="66">
        <v>16900000</v>
      </c>
      <c r="W146" s="66">
        <v>18600000</v>
      </c>
      <c r="X146" s="66">
        <v>21600000</v>
      </c>
      <c r="Y146" s="66">
        <v>14300000</v>
      </c>
      <c r="Z146" s="66">
        <v>14600000</v>
      </c>
      <c r="AA146" s="66">
        <v>15600000</v>
      </c>
      <c r="AB146" s="66">
        <v>16000000</v>
      </c>
      <c r="AC146" s="67">
        <v>13100000</v>
      </c>
      <c r="AD146" t="str">
        <f>INDEX('Category Mapping'!$G$34:$G$45,MATCH(E146,'Category Mapping'!$A$34:$A$45,0),1)</f>
        <v>Winter</v>
      </c>
      <c r="AE146" t="str">
        <f>INDEX('Category Mapping'!$B$2:$B$25,MATCH('Source Data'!A146,'Category Mapping'!$A$2:$A$25,0))</f>
        <v>Weekend</v>
      </c>
      <c r="AF146" t="str">
        <f>INDEX('Category Mapping'!$C$2:$C$25,MATCH('Source Data'!A146,'Category Mapping'!$A$2:$A$25,0))</f>
        <v>Commercial</v>
      </c>
      <c r="AG146" t="str">
        <f>INDEX('Category Mapping'!$D$2:$D$25,MATCH('Source Data'!A146,'Category Mapping'!$A$2:$A$25,0))</f>
        <v>Heating</v>
      </c>
    </row>
    <row r="147" spans="1:33">
      <c r="A147" s="62" t="s">
        <v>67</v>
      </c>
      <c r="B147" s="63">
        <v>2019</v>
      </c>
      <c r="C147" s="63">
        <v>19</v>
      </c>
      <c r="D147" s="63" t="s">
        <v>267</v>
      </c>
      <c r="E147" s="63">
        <v>1</v>
      </c>
      <c r="F147" s="63">
        <v>4724201</v>
      </c>
      <c r="G147" s="63">
        <v>3583468</v>
      </c>
      <c r="H147" s="63">
        <v>3174597</v>
      </c>
      <c r="I147" s="63">
        <v>3167300</v>
      </c>
      <c r="J147" s="63">
        <v>3692419</v>
      </c>
      <c r="K147" s="63">
        <v>5528259</v>
      </c>
      <c r="L147" s="63">
        <v>9097187</v>
      </c>
      <c r="M147" s="63">
        <v>13600000</v>
      </c>
      <c r="N147" s="63">
        <v>14300000</v>
      </c>
      <c r="O147" s="63">
        <v>12300000</v>
      </c>
      <c r="P147" s="63">
        <v>10600000</v>
      </c>
      <c r="Q147" s="63">
        <v>9201468</v>
      </c>
      <c r="R147" s="63">
        <v>8673664</v>
      </c>
      <c r="S147" s="63">
        <v>8708451</v>
      </c>
      <c r="T147" s="63">
        <v>8357538</v>
      </c>
      <c r="U147" s="63">
        <v>8037290</v>
      </c>
      <c r="V147" s="63">
        <v>6853234</v>
      </c>
      <c r="W147" s="63">
        <v>6835010</v>
      </c>
      <c r="X147" s="63">
        <v>9890533</v>
      </c>
      <c r="Y147" s="63">
        <v>9805135</v>
      </c>
      <c r="Z147" s="63">
        <v>8540297</v>
      </c>
      <c r="AA147" s="63">
        <v>10300000</v>
      </c>
      <c r="AB147" s="63">
        <v>9886906</v>
      </c>
      <c r="AC147" s="64">
        <v>6653606</v>
      </c>
      <c r="AD147" t="str">
        <f>INDEX('Category Mapping'!$G$34:$G$45,MATCH(E147,'Category Mapping'!$A$34:$A$45,0),1)</f>
        <v>Winter</v>
      </c>
      <c r="AE147" t="str">
        <f>INDEX('Category Mapping'!$B$2:$B$25,MATCH('Source Data'!A147,'Category Mapping'!$A$2:$A$25,0))</f>
        <v>Weekday</v>
      </c>
      <c r="AF147" t="str">
        <f>INDEX('Category Mapping'!$C$2:$C$25,MATCH('Source Data'!A147,'Category Mapping'!$A$2:$A$25,0))</f>
        <v>Commercial</v>
      </c>
      <c r="AG147" t="str">
        <f>INDEX('Category Mapping'!$D$2:$D$25,MATCH('Source Data'!A147,'Category Mapping'!$A$2:$A$25,0))</f>
        <v>Appliances</v>
      </c>
    </row>
    <row r="148" spans="1:33">
      <c r="A148" s="65" t="s">
        <v>67</v>
      </c>
      <c r="B148" s="66">
        <v>2019</v>
      </c>
      <c r="C148" s="66">
        <v>19</v>
      </c>
      <c r="D148" s="66" t="s">
        <v>267</v>
      </c>
      <c r="E148" s="66">
        <v>2</v>
      </c>
      <c r="F148" s="66">
        <v>4329240</v>
      </c>
      <c r="G148" s="66">
        <v>3283877</v>
      </c>
      <c r="H148" s="66">
        <v>2909189</v>
      </c>
      <c r="I148" s="66">
        <v>2902503</v>
      </c>
      <c r="J148" s="66">
        <v>3383719</v>
      </c>
      <c r="K148" s="66">
        <v>5066077</v>
      </c>
      <c r="L148" s="66">
        <v>8336630</v>
      </c>
      <c r="M148" s="66">
        <v>12400000</v>
      </c>
      <c r="N148" s="66">
        <v>13100000</v>
      </c>
      <c r="O148" s="66">
        <v>11300000</v>
      </c>
      <c r="P148" s="66">
        <v>9685073</v>
      </c>
      <c r="Q148" s="66">
        <v>8432192</v>
      </c>
      <c r="R148" s="66">
        <v>7948514</v>
      </c>
      <c r="S148" s="66">
        <v>7980394</v>
      </c>
      <c r="T148" s="66">
        <v>7658818</v>
      </c>
      <c r="U148" s="66">
        <v>7365343</v>
      </c>
      <c r="V148" s="66">
        <v>6280279</v>
      </c>
      <c r="W148" s="66">
        <v>6263579</v>
      </c>
      <c r="X148" s="66">
        <v>9063649</v>
      </c>
      <c r="Y148" s="66">
        <v>8985390</v>
      </c>
      <c r="Z148" s="66">
        <v>7826297</v>
      </c>
      <c r="AA148" s="66">
        <v>9468200</v>
      </c>
      <c r="AB148" s="66">
        <v>9060325</v>
      </c>
      <c r="AC148" s="67">
        <v>6097341</v>
      </c>
      <c r="AD148" t="str">
        <f>INDEX('Category Mapping'!$G$34:$G$45,MATCH(E148,'Category Mapping'!$A$34:$A$45,0),1)</f>
        <v>Winter</v>
      </c>
      <c r="AE148" t="str">
        <f>INDEX('Category Mapping'!$B$2:$B$25,MATCH('Source Data'!A148,'Category Mapping'!$A$2:$A$25,0))</f>
        <v>Weekday</v>
      </c>
      <c r="AF148" t="str">
        <f>INDEX('Category Mapping'!$C$2:$C$25,MATCH('Source Data'!A148,'Category Mapping'!$A$2:$A$25,0))</f>
        <v>Commercial</v>
      </c>
      <c r="AG148" t="str">
        <f>INDEX('Category Mapping'!$D$2:$D$25,MATCH('Source Data'!A148,'Category Mapping'!$A$2:$A$25,0))</f>
        <v>Appliances</v>
      </c>
    </row>
    <row r="149" spans="1:33">
      <c r="A149" s="62" t="s">
        <v>67</v>
      </c>
      <c r="B149" s="63">
        <v>2019</v>
      </c>
      <c r="C149" s="63">
        <v>19</v>
      </c>
      <c r="D149" s="63" t="s">
        <v>267</v>
      </c>
      <c r="E149" s="63">
        <v>3</v>
      </c>
      <c r="F149" s="63">
        <v>3996073</v>
      </c>
      <c r="G149" s="63">
        <v>3031158</v>
      </c>
      <c r="H149" s="63">
        <v>2685305</v>
      </c>
      <c r="I149" s="63">
        <v>2679133</v>
      </c>
      <c r="J149" s="63">
        <v>3123316</v>
      </c>
      <c r="K149" s="63">
        <v>4676204</v>
      </c>
      <c r="L149" s="63">
        <v>7695063</v>
      </c>
      <c r="M149" s="63">
        <v>11500000</v>
      </c>
      <c r="N149" s="63">
        <v>12100000</v>
      </c>
      <c r="O149" s="63">
        <v>10400000</v>
      </c>
      <c r="P149" s="63">
        <v>8939733</v>
      </c>
      <c r="Q149" s="63">
        <v>7783272</v>
      </c>
      <c r="R149" s="63">
        <v>7336816</v>
      </c>
      <c r="S149" s="63">
        <v>7366242</v>
      </c>
      <c r="T149" s="63">
        <v>7069414</v>
      </c>
      <c r="U149" s="63">
        <v>6798525</v>
      </c>
      <c r="V149" s="63">
        <v>5796965</v>
      </c>
      <c r="W149" s="63">
        <v>5781549</v>
      </c>
      <c r="X149" s="63">
        <v>8366133</v>
      </c>
      <c r="Y149" s="63">
        <v>8293897</v>
      </c>
      <c r="Z149" s="63">
        <v>7224004</v>
      </c>
      <c r="AA149" s="63">
        <v>8739551</v>
      </c>
      <c r="AB149" s="63">
        <v>8363065</v>
      </c>
      <c r="AC149" s="64">
        <v>5628105</v>
      </c>
      <c r="AD149" t="str">
        <f>INDEX('Category Mapping'!$G$34:$G$45,MATCH(E149,'Category Mapping'!$A$34:$A$45,0),1)</f>
        <v>Spring</v>
      </c>
      <c r="AE149" t="str">
        <f>INDEX('Category Mapping'!$B$2:$B$25,MATCH('Source Data'!A149,'Category Mapping'!$A$2:$A$25,0))</f>
        <v>Weekday</v>
      </c>
      <c r="AF149" t="str">
        <f>INDEX('Category Mapping'!$C$2:$C$25,MATCH('Source Data'!A149,'Category Mapping'!$A$2:$A$25,0))</f>
        <v>Commercial</v>
      </c>
      <c r="AG149" t="str">
        <f>INDEX('Category Mapping'!$D$2:$D$25,MATCH('Source Data'!A149,'Category Mapping'!$A$2:$A$25,0))</f>
        <v>Appliances</v>
      </c>
    </row>
    <row r="150" spans="1:33">
      <c r="A150" s="65" t="s">
        <v>67</v>
      </c>
      <c r="B150" s="66">
        <v>2019</v>
      </c>
      <c r="C150" s="66">
        <v>19</v>
      </c>
      <c r="D150" s="66" t="s">
        <v>267</v>
      </c>
      <c r="E150" s="66">
        <v>4</v>
      </c>
      <c r="F150" s="66">
        <v>3359641</v>
      </c>
      <c r="G150" s="66">
        <v>2548403</v>
      </c>
      <c r="H150" s="66">
        <v>2257632</v>
      </c>
      <c r="I150" s="66">
        <v>2252443</v>
      </c>
      <c r="J150" s="66">
        <v>2625884</v>
      </c>
      <c r="K150" s="66">
        <v>3931452</v>
      </c>
      <c r="L150" s="66">
        <v>6469515</v>
      </c>
      <c r="M150" s="66">
        <v>9655953</v>
      </c>
      <c r="N150" s="66">
        <v>10200000</v>
      </c>
      <c r="O150" s="66">
        <v>8739436</v>
      </c>
      <c r="P150" s="66">
        <v>7515954</v>
      </c>
      <c r="Q150" s="66">
        <v>6543675</v>
      </c>
      <c r="R150" s="66">
        <v>6168324</v>
      </c>
      <c r="S150" s="66">
        <v>6193064</v>
      </c>
      <c r="T150" s="66">
        <v>5943510</v>
      </c>
      <c r="U150" s="66">
        <v>5715763</v>
      </c>
      <c r="V150" s="66">
        <v>4873716</v>
      </c>
      <c r="W150" s="66">
        <v>4860756</v>
      </c>
      <c r="X150" s="66">
        <v>7033708</v>
      </c>
      <c r="Y150" s="66">
        <v>6972976</v>
      </c>
      <c r="Z150" s="66">
        <v>6073479</v>
      </c>
      <c r="AA150" s="66">
        <v>7347654</v>
      </c>
      <c r="AB150" s="66">
        <v>7031128</v>
      </c>
      <c r="AC150" s="67">
        <v>4731749</v>
      </c>
      <c r="AD150" t="str">
        <f>INDEX('Category Mapping'!$G$34:$G$45,MATCH(E150,'Category Mapping'!$A$34:$A$45,0),1)</f>
        <v>Spring</v>
      </c>
      <c r="AE150" t="str">
        <f>INDEX('Category Mapping'!$B$2:$B$25,MATCH('Source Data'!A150,'Category Mapping'!$A$2:$A$25,0))</f>
        <v>Weekday</v>
      </c>
      <c r="AF150" t="str">
        <f>INDEX('Category Mapping'!$C$2:$C$25,MATCH('Source Data'!A150,'Category Mapping'!$A$2:$A$25,0))</f>
        <v>Commercial</v>
      </c>
      <c r="AG150" t="str">
        <f>INDEX('Category Mapping'!$D$2:$D$25,MATCH('Source Data'!A150,'Category Mapping'!$A$2:$A$25,0))</f>
        <v>Appliances</v>
      </c>
    </row>
    <row r="151" spans="1:33">
      <c r="A151" s="62" t="s">
        <v>67</v>
      </c>
      <c r="B151" s="63">
        <v>2019</v>
      </c>
      <c r="C151" s="63">
        <v>19</v>
      </c>
      <c r="D151" s="63" t="s">
        <v>267</v>
      </c>
      <c r="E151" s="63">
        <v>5</v>
      </c>
      <c r="F151" s="63">
        <v>2898868</v>
      </c>
      <c r="G151" s="63">
        <v>2198891</v>
      </c>
      <c r="H151" s="63">
        <v>1947999</v>
      </c>
      <c r="I151" s="63">
        <v>1943522</v>
      </c>
      <c r="J151" s="63">
        <v>2265746</v>
      </c>
      <c r="K151" s="63">
        <v>3392255</v>
      </c>
      <c r="L151" s="63">
        <v>5582225</v>
      </c>
      <c r="M151" s="63">
        <v>8331645</v>
      </c>
      <c r="N151" s="63">
        <v>8773450</v>
      </c>
      <c r="O151" s="63">
        <v>7540828</v>
      </c>
      <c r="P151" s="63">
        <v>6485145</v>
      </c>
      <c r="Q151" s="63">
        <v>5646214</v>
      </c>
      <c r="R151" s="63">
        <v>5322342</v>
      </c>
      <c r="S151" s="63">
        <v>5343688</v>
      </c>
      <c r="T151" s="63">
        <v>5128361</v>
      </c>
      <c r="U151" s="63">
        <v>4931850</v>
      </c>
      <c r="V151" s="63">
        <v>4205289</v>
      </c>
      <c r="W151" s="63">
        <v>4194106</v>
      </c>
      <c r="X151" s="63">
        <v>6069039</v>
      </c>
      <c r="Y151" s="63">
        <v>6016637</v>
      </c>
      <c r="Z151" s="63">
        <v>5240505</v>
      </c>
      <c r="AA151" s="63">
        <v>6339927</v>
      </c>
      <c r="AB151" s="63">
        <v>6066814</v>
      </c>
      <c r="AC151" s="64">
        <v>4082792</v>
      </c>
      <c r="AD151" t="str">
        <f>INDEX('Category Mapping'!$G$34:$G$45,MATCH(E151,'Category Mapping'!$A$34:$A$45,0),1)</f>
        <v>Spring</v>
      </c>
      <c r="AE151" t="str">
        <f>INDEX('Category Mapping'!$B$2:$B$25,MATCH('Source Data'!A151,'Category Mapping'!$A$2:$A$25,0))</f>
        <v>Weekday</v>
      </c>
      <c r="AF151" t="str">
        <f>INDEX('Category Mapping'!$C$2:$C$25,MATCH('Source Data'!A151,'Category Mapping'!$A$2:$A$25,0))</f>
        <v>Commercial</v>
      </c>
      <c r="AG151" t="str">
        <f>INDEX('Category Mapping'!$D$2:$D$25,MATCH('Source Data'!A151,'Category Mapping'!$A$2:$A$25,0))</f>
        <v>Appliances</v>
      </c>
    </row>
    <row r="152" spans="1:33">
      <c r="A152" s="65" t="s">
        <v>67</v>
      </c>
      <c r="B152" s="66">
        <v>2019</v>
      </c>
      <c r="C152" s="66">
        <v>19</v>
      </c>
      <c r="D152" s="66" t="s">
        <v>267</v>
      </c>
      <c r="E152" s="66">
        <v>6</v>
      </c>
      <c r="F152" s="66">
        <v>2738514</v>
      </c>
      <c r="G152" s="66">
        <v>2077257</v>
      </c>
      <c r="H152" s="66">
        <v>1840243</v>
      </c>
      <c r="I152" s="66">
        <v>1836014</v>
      </c>
      <c r="J152" s="66">
        <v>2140413</v>
      </c>
      <c r="K152" s="66">
        <v>3204609</v>
      </c>
      <c r="L152" s="66">
        <v>5273438</v>
      </c>
      <c r="M152" s="66">
        <v>7870770</v>
      </c>
      <c r="N152" s="66">
        <v>8288136</v>
      </c>
      <c r="O152" s="66">
        <v>7123698</v>
      </c>
      <c r="P152" s="66">
        <v>6126412</v>
      </c>
      <c r="Q152" s="66">
        <v>5333887</v>
      </c>
      <c r="R152" s="66">
        <v>5027930</v>
      </c>
      <c r="S152" s="66">
        <v>5048096</v>
      </c>
      <c r="T152" s="66">
        <v>4844679</v>
      </c>
      <c r="U152" s="66">
        <v>4659038</v>
      </c>
      <c r="V152" s="66">
        <v>3972668</v>
      </c>
      <c r="W152" s="66">
        <v>3962104</v>
      </c>
      <c r="X152" s="66">
        <v>5733323</v>
      </c>
      <c r="Y152" s="66">
        <v>5683819</v>
      </c>
      <c r="Z152" s="66">
        <v>4950620</v>
      </c>
      <c r="AA152" s="66">
        <v>5989226</v>
      </c>
      <c r="AB152" s="66">
        <v>5731220</v>
      </c>
      <c r="AC152" s="67">
        <v>3856948</v>
      </c>
      <c r="AD152" t="str">
        <f>INDEX('Category Mapping'!$G$34:$G$45,MATCH(E152,'Category Mapping'!$A$34:$A$45,0),1)</f>
        <v>Summer</v>
      </c>
      <c r="AE152" t="str">
        <f>INDEX('Category Mapping'!$B$2:$B$25,MATCH('Source Data'!A152,'Category Mapping'!$A$2:$A$25,0))</f>
        <v>Weekday</v>
      </c>
      <c r="AF152" t="str">
        <f>INDEX('Category Mapping'!$C$2:$C$25,MATCH('Source Data'!A152,'Category Mapping'!$A$2:$A$25,0))</f>
        <v>Commercial</v>
      </c>
      <c r="AG152" t="str">
        <f>INDEX('Category Mapping'!$D$2:$D$25,MATCH('Source Data'!A152,'Category Mapping'!$A$2:$A$25,0))</f>
        <v>Appliances</v>
      </c>
    </row>
    <row r="153" spans="1:33">
      <c r="A153" s="62" t="s">
        <v>67</v>
      </c>
      <c r="B153" s="63">
        <v>2019</v>
      </c>
      <c r="C153" s="63">
        <v>19</v>
      </c>
      <c r="D153" s="63" t="s">
        <v>267</v>
      </c>
      <c r="E153" s="63">
        <v>7</v>
      </c>
      <c r="F153" s="63">
        <v>2711735</v>
      </c>
      <c r="G153" s="63">
        <v>2056944</v>
      </c>
      <c r="H153" s="63">
        <v>1822248</v>
      </c>
      <c r="I153" s="63">
        <v>1818060</v>
      </c>
      <c r="J153" s="63">
        <v>2119482</v>
      </c>
      <c r="K153" s="63">
        <v>3173272</v>
      </c>
      <c r="L153" s="63">
        <v>5221869</v>
      </c>
      <c r="M153" s="63">
        <v>7793803</v>
      </c>
      <c r="N153" s="63">
        <v>8207088</v>
      </c>
      <c r="O153" s="63">
        <v>7054036</v>
      </c>
      <c r="P153" s="63">
        <v>6066502</v>
      </c>
      <c r="Q153" s="63">
        <v>5281728</v>
      </c>
      <c r="R153" s="63">
        <v>4978763</v>
      </c>
      <c r="S153" s="63">
        <v>4998732</v>
      </c>
      <c r="T153" s="63">
        <v>4797304</v>
      </c>
      <c r="U153" s="63">
        <v>4613479</v>
      </c>
      <c r="V153" s="63">
        <v>3933820</v>
      </c>
      <c r="W153" s="63">
        <v>3923359</v>
      </c>
      <c r="X153" s="63">
        <v>5677258</v>
      </c>
      <c r="Y153" s="63">
        <v>5628238</v>
      </c>
      <c r="Z153" s="63">
        <v>4902209</v>
      </c>
      <c r="AA153" s="63">
        <v>5930659</v>
      </c>
      <c r="AB153" s="63">
        <v>5675176</v>
      </c>
      <c r="AC153" s="64">
        <v>3819231</v>
      </c>
      <c r="AD153" t="str">
        <f>INDEX('Category Mapping'!$G$34:$G$45,MATCH(E153,'Category Mapping'!$A$34:$A$45,0),1)</f>
        <v>Summer</v>
      </c>
      <c r="AE153" t="str">
        <f>INDEX('Category Mapping'!$B$2:$B$25,MATCH('Source Data'!A153,'Category Mapping'!$A$2:$A$25,0))</f>
        <v>Weekday</v>
      </c>
      <c r="AF153" t="str">
        <f>INDEX('Category Mapping'!$C$2:$C$25,MATCH('Source Data'!A153,'Category Mapping'!$A$2:$A$25,0))</f>
        <v>Commercial</v>
      </c>
      <c r="AG153" t="str">
        <f>INDEX('Category Mapping'!$D$2:$D$25,MATCH('Source Data'!A153,'Category Mapping'!$A$2:$A$25,0))</f>
        <v>Appliances</v>
      </c>
    </row>
    <row r="154" spans="1:33">
      <c r="A154" s="65" t="s">
        <v>67</v>
      </c>
      <c r="B154" s="66">
        <v>2019</v>
      </c>
      <c r="C154" s="66">
        <v>19</v>
      </c>
      <c r="D154" s="66" t="s">
        <v>267</v>
      </c>
      <c r="E154" s="66">
        <v>8</v>
      </c>
      <c r="F154" s="66">
        <v>2712041</v>
      </c>
      <c r="G154" s="66">
        <v>2057176</v>
      </c>
      <c r="H154" s="66">
        <v>1822453</v>
      </c>
      <c r="I154" s="66">
        <v>1818265</v>
      </c>
      <c r="J154" s="66">
        <v>2119722</v>
      </c>
      <c r="K154" s="66">
        <v>3173630</v>
      </c>
      <c r="L154" s="66">
        <v>5222459</v>
      </c>
      <c r="M154" s="66">
        <v>7794683</v>
      </c>
      <c r="N154" s="66">
        <v>8208014</v>
      </c>
      <c r="O154" s="66">
        <v>7054833</v>
      </c>
      <c r="P154" s="66">
        <v>6067187</v>
      </c>
      <c r="Q154" s="66">
        <v>5282324</v>
      </c>
      <c r="R154" s="66">
        <v>4979325</v>
      </c>
      <c r="S154" s="66">
        <v>4999296</v>
      </c>
      <c r="T154" s="66">
        <v>4797846</v>
      </c>
      <c r="U154" s="66">
        <v>4613999</v>
      </c>
      <c r="V154" s="66">
        <v>3934264</v>
      </c>
      <c r="W154" s="66">
        <v>3923802</v>
      </c>
      <c r="X154" s="66">
        <v>5677899</v>
      </c>
      <c r="Y154" s="66">
        <v>5628874</v>
      </c>
      <c r="Z154" s="66">
        <v>4902763</v>
      </c>
      <c r="AA154" s="66">
        <v>5931328</v>
      </c>
      <c r="AB154" s="66">
        <v>5675817</v>
      </c>
      <c r="AC154" s="67">
        <v>3819663</v>
      </c>
      <c r="AD154" t="str">
        <f>INDEX('Category Mapping'!$G$34:$G$45,MATCH(E154,'Category Mapping'!$A$34:$A$45,0),1)</f>
        <v>Summer</v>
      </c>
      <c r="AE154" t="str">
        <f>INDEX('Category Mapping'!$B$2:$B$25,MATCH('Source Data'!A154,'Category Mapping'!$A$2:$A$25,0))</f>
        <v>Weekday</v>
      </c>
      <c r="AF154" t="str">
        <f>INDEX('Category Mapping'!$C$2:$C$25,MATCH('Source Data'!A154,'Category Mapping'!$A$2:$A$25,0))</f>
        <v>Commercial</v>
      </c>
      <c r="AG154" t="str">
        <f>INDEX('Category Mapping'!$D$2:$D$25,MATCH('Source Data'!A154,'Category Mapping'!$A$2:$A$25,0))</f>
        <v>Appliances</v>
      </c>
    </row>
    <row r="155" spans="1:33">
      <c r="A155" s="62" t="s">
        <v>67</v>
      </c>
      <c r="B155" s="63">
        <v>2019</v>
      </c>
      <c r="C155" s="63">
        <v>19</v>
      </c>
      <c r="D155" s="63" t="s">
        <v>267</v>
      </c>
      <c r="E155" s="63">
        <v>9</v>
      </c>
      <c r="F155" s="63">
        <v>2773202</v>
      </c>
      <c r="G155" s="63">
        <v>2103569</v>
      </c>
      <c r="H155" s="63">
        <v>1863553</v>
      </c>
      <c r="I155" s="63">
        <v>1859270</v>
      </c>
      <c r="J155" s="63">
        <v>2167525</v>
      </c>
      <c r="K155" s="63">
        <v>3245201</v>
      </c>
      <c r="L155" s="63">
        <v>5340235</v>
      </c>
      <c r="M155" s="63">
        <v>7970467</v>
      </c>
      <c r="N155" s="63">
        <v>8393119</v>
      </c>
      <c r="O155" s="63">
        <v>7213932</v>
      </c>
      <c r="P155" s="63">
        <v>6204013</v>
      </c>
      <c r="Q155" s="63">
        <v>5401449</v>
      </c>
      <c r="R155" s="63">
        <v>5091617</v>
      </c>
      <c r="S155" s="63">
        <v>5112039</v>
      </c>
      <c r="T155" s="63">
        <v>4906045</v>
      </c>
      <c r="U155" s="63">
        <v>4718053</v>
      </c>
      <c r="V155" s="63">
        <v>4022988</v>
      </c>
      <c r="W155" s="63">
        <v>4012290</v>
      </c>
      <c r="X155" s="63">
        <v>5805945</v>
      </c>
      <c r="Y155" s="63">
        <v>5755814</v>
      </c>
      <c r="Z155" s="63">
        <v>5013329</v>
      </c>
      <c r="AA155" s="63">
        <v>6065090</v>
      </c>
      <c r="AB155" s="63">
        <v>5803816</v>
      </c>
      <c r="AC155" s="64">
        <v>3905803</v>
      </c>
      <c r="AD155" t="str">
        <f>INDEX('Category Mapping'!$G$34:$G$45,MATCH(E155,'Category Mapping'!$A$34:$A$45,0),1)</f>
        <v>Fall</v>
      </c>
      <c r="AE155" t="str">
        <f>INDEX('Category Mapping'!$B$2:$B$25,MATCH('Source Data'!A155,'Category Mapping'!$A$2:$A$25,0))</f>
        <v>Weekday</v>
      </c>
      <c r="AF155" t="str">
        <f>INDEX('Category Mapping'!$C$2:$C$25,MATCH('Source Data'!A155,'Category Mapping'!$A$2:$A$25,0))</f>
        <v>Commercial</v>
      </c>
      <c r="AG155" t="str">
        <f>INDEX('Category Mapping'!$D$2:$D$25,MATCH('Source Data'!A155,'Category Mapping'!$A$2:$A$25,0))</f>
        <v>Appliances</v>
      </c>
    </row>
    <row r="156" spans="1:33">
      <c r="A156" s="65" t="s">
        <v>67</v>
      </c>
      <c r="B156" s="66">
        <v>2019</v>
      </c>
      <c r="C156" s="66">
        <v>19</v>
      </c>
      <c r="D156" s="66" t="s">
        <v>267</v>
      </c>
      <c r="E156" s="66">
        <v>10</v>
      </c>
      <c r="F156" s="66">
        <v>3181925</v>
      </c>
      <c r="G156" s="66">
        <v>2413600</v>
      </c>
      <c r="H156" s="66">
        <v>2138209</v>
      </c>
      <c r="I156" s="66">
        <v>2133295</v>
      </c>
      <c r="J156" s="66">
        <v>2486982</v>
      </c>
      <c r="K156" s="66">
        <v>3723489</v>
      </c>
      <c r="L156" s="66">
        <v>6127296</v>
      </c>
      <c r="M156" s="66">
        <v>9145179</v>
      </c>
      <c r="N156" s="66">
        <v>9630124</v>
      </c>
      <c r="O156" s="66">
        <v>8277144</v>
      </c>
      <c r="P156" s="66">
        <v>7118381</v>
      </c>
      <c r="Q156" s="66">
        <v>6197533</v>
      </c>
      <c r="R156" s="66">
        <v>5842037</v>
      </c>
      <c r="S156" s="66">
        <v>5865467</v>
      </c>
      <c r="T156" s="66">
        <v>5629114</v>
      </c>
      <c r="U156" s="66">
        <v>5413415</v>
      </c>
      <c r="V156" s="66">
        <v>4615910</v>
      </c>
      <c r="W156" s="66">
        <v>4603635</v>
      </c>
      <c r="X156" s="66">
        <v>6661644</v>
      </c>
      <c r="Y156" s="66">
        <v>6604125</v>
      </c>
      <c r="Z156" s="66">
        <v>5752209</v>
      </c>
      <c r="AA156" s="66">
        <v>6958982</v>
      </c>
      <c r="AB156" s="66">
        <v>6659201</v>
      </c>
      <c r="AC156" s="67">
        <v>4481452</v>
      </c>
      <c r="AD156" t="str">
        <f>INDEX('Category Mapping'!$G$34:$G$45,MATCH(E156,'Category Mapping'!$A$34:$A$45,0),1)</f>
        <v>Fall</v>
      </c>
      <c r="AE156" t="str">
        <f>INDEX('Category Mapping'!$B$2:$B$25,MATCH('Source Data'!A156,'Category Mapping'!$A$2:$A$25,0))</f>
        <v>Weekday</v>
      </c>
      <c r="AF156" t="str">
        <f>INDEX('Category Mapping'!$C$2:$C$25,MATCH('Source Data'!A156,'Category Mapping'!$A$2:$A$25,0))</f>
        <v>Commercial</v>
      </c>
      <c r="AG156" t="str">
        <f>INDEX('Category Mapping'!$D$2:$D$25,MATCH('Source Data'!A156,'Category Mapping'!$A$2:$A$25,0))</f>
        <v>Appliances</v>
      </c>
    </row>
    <row r="157" spans="1:33">
      <c r="A157" s="62" t="s">
        <v>67</v>
      </c>
      <c r="B157" s="63">
        <v>2019</v>
      </c>
      <c r="C157" s="63">
        <v>19</v>
      </c>
      <c r="D157" s="63" t="s">
        <v>267</v>
      </c>
      <c r="E157" s="63">
        <v>11</v>
      </c>
      <c r="F157" s="63">
        <v>3766147</v>
      </c>
      <c r="G157" s="63">
        <v>2856752</v>
      </c>
      <c r="H157" s="63">
        <v>2530798</v>
      </c>
      <c r="I157" s="63">
        <v>2524982</v>
      </c>
      <c r="J157" s="63">
        <v>2943608</v>
      </c>
      <c r="K157" s="63">
        <v>4407145</v>
      </c>
      <c r="L157" s="63">
        <v>7252306</v>
      </c>
      <c r="M157" s="63">
        <v>10800000</v>
      </c>
      <c r="N157" s="63">
        <v>11400000</v>
      </c>
      <c r="O157" s="63">
        <v>9796881</v>
      </c>
      <c r="P157" s="63">
        <v>8425360</v>
      </c>
      <c r="Q157" s="63">
        <v>7335439</v>
      </c>
      <c r="R157" s="63">
        <v>6914672</v>
      </c>
      <c r="S157" s="63">
        <v>6942405</v>
      </c>
      <c r="T157" s="63">
        <v>6662655</v>
      </c>
      <c r="U157" s="63">
        <v>6407352</v>
      </c>
      <c r="V157" s="63">
        <v>5463420</v>
      </c>
      <c r="W157" s="63">
        <v>5448891</v>
      </c>
      <c r="X157" s="63">
        <v>7884764</v>
      </c>
      <c r="Y157" s="63">
        <v>7816684</v>
      </c>
      <c r="Z157" s="63">
        <v>6808351</v>
      </c>
      <c r="AA157" s="63">
        <v>8236696</v>
      </c>
      <c r="AB157" s="63">
        <v>7881873</v>
      </c>
      <c r="AC157" s="64">
        <v>5304275</v>
      </c>
      <c r="AD157" t="str">
        <f>INDEX('Category Mapping'!$G$34:$G$45,MATCH(E157,'Category Mapping'!$A$34:$A$45,0),1)</f>
        <v>Winter</v>
      </c>
      <c r="AE157" t="str">
        <f>INDEX('Category Mapping'!$B$2:$B$25,MATCH('Source Data'!A157,'Category Mapping'!$A$2:$A$25,0))</f>
        <v>Weekday</v>
      </c>
      <c r="AF157" t="str">
        <f>INDEX('Category Mapping'!$C$2:$C$25,MATCH('Source Data'!A157,'Category Mapping'!$A$2:$A$25,0))</f>
        <v>Commercial</v>
      </c>
      <c r="AG157" t="str">
        <f>INDEX('Category Mapping'!$D$2:$D$25,MATCH('Source Data'!A157,'Category Mapping'!$A$2:$A$25,0))</f>
        <v>Appliances</v>
      </c>
    </row>
    <row r="158" spans="1:33">
      <c r="A158" s="65" t="s">
        <v>67</v>
      </c>
      <c r="B158" s="66">
        <v>2019</v>
      </c>
      <c r="C158" s="66">
        <v>19</v>
      </c>
      <c r="D158" s="66" t="s">
        <v>267</v>
      </c>
      <c r="E158" s="66">
        <v>12</v>
      </c>
      <c r="F158" s="66">
        <v>4426714</v>
      </c>
      <c r="G158" s="66">
        <v>3357815</v>
      </c>
      <c r="H158" s="66">
        <v>2974690</v>
      </c>
      <c r="I158" s="66">
        <v>2967853</v>
      </c>
      <c r="J158" s="66">
        <v>3459904</v>
      </c>
      <c r="K158" s="66">
        <v>5180141</v>
      </c>
      <c r="L158" s="66">
        <v>8524331</v>
      </c>
      <c r="M158" s="66">
        <v>12700000</v>
      </c>
      <c r="N158" s="66">
        <v>13400000</v>
      </c>
      <c r="O158" s="66">
        <v>11500000</v>
      </c>
      <c r="P158" s="66">
        <v>9903134</v>
      </c>
      <c r="Q158" s="66">
        <v>8622045</v>
      </c>
      <c r="R158" s="66">
        <v>8127477</v>
      </c>
      <c r="S158" s="66">
        <v>8160074</v>
      </c>
      <c r="T158" s="66">
        <v>7831258</v>
      </c>
      <c r="U158" s="66">
        <v>7531176</v>
      </c>
      <c r="V158" s="66">
        <v>6421682</v>
      </c>
      <c r="W158" s="66">
        <v>6404605</v>
      </c>
      <c r="X158" s="66">
        <v>9267720</v>
      </c>
      <c r="Y158" s="66">
        <v>9187699</v>
      </c>
      <c r="Z158" s="66">
        <v>8002508</v>
      </c>
      <c r="AA158" s="66">
        <v>9681379</v>
      </c>
      <c r="AB158" s="66">
        <v>9264321</v>
      </c>
      <c r="AC158" s="67">
        <v>6234624</v>
      </c>
      <c r="AD158" t="str">
        <f>INDEX('Category Mapping'!$G$34:$G$45,MATCH(E158,'Category Mapping'!$A$34:$A$45,0),1)</f>
        <v>Winter</v>
      </c>
      <c r="AE158" t="str">
        <f>INDEX('Category Mapping'!$B$2:$B$25,MATCH('Source Data'!A158,'Category Mapping'!$A$2:$A$25,0))</f>
        <v>Weekday</v>
      </c>
      <c r="AF158" t="str">
        <f>INDEX('Category Mapping'!$C$2:$C$25,MATCH('Source Data'!A158,'Category Mapping'!$A$2:$A$25,0))</f>
        <v>Commercial</v>
      </c>
      <c r="AG158" t="str">
        <f>INDEX('Category Mapping'!$D$2:$D$25,MATCH('Source Data'!A158,'Category Mapping'!$A$2:$A$25,0))</f>
        <v>Appliances</v>
      </c>
    </row>
    <row r="159" spans="1:33">
      <c r="A159" s="62" t="s">
        <v>68</v>
      </c>
      <c r="B159" s="63">
        <v>2019</v>
      </c>
      <c r="C159" s="63">
        <v>19</v>
      </c>
      <c r="D159" s="63" t="s">
        <v>267</v>
      </c>
      <c r="E159" s="63">
        <v>1</v>
      </c>
      <c r="F159" s="63">
        <v>2575244</v>
      </c>
      <c r="G159" s="63">
        <v>1879370</v>
      </c>
      <c r="H159" s="63">
        <v>1664652</v>
      </c>
      <c r="I159" s="63">
        <v>1663161</v>
      </c>
      <c r="J159" s="63">
        <v>1928390</v>
      </c>
      <c r="K159" s="63">
        <v>2392000</v>
      </c>
      <c r="L159" s="63">
        <v>3176781</v>
      </c>
      <c r="M159" s="63">
        <v>4894543</v>
      </c>
      <c r="N159" s="63">
        <v>7341454</v>
      </c>
      <c r="O159" s="63">
        <v>7141541</v>
      </c>
      <c r="P159" s="63">
        <v>5729925</v>
      </c>
      <c r="Q159" s="63">
        <v>4791159</v>
      </c>
      <c r="R159" s="63">
        <v>3874275</v>
      </c>
      <c r="S159" s="63">
        <v>3500202</v>
      </c>
      <c r="T159" s="63">
        <v>3431864</v>
      </c>
      <c r="U159" s="63">
        <v>3384541</v>
      </c>
      <c r="V159" s="63">
        <v>2857083</v>
      </c>
      <c r="W159" s="63">
        <v>2787626</v>
      </c>
      <c r="X159" s="63">
        <v>3184290</v>
      </c>
      <c r="Y159" s="63">
        <v>3863115</v>
      </c>
      <c r="Z159" s="63">
        <v>4155762</v>
      </c>
      <c r="AA159" s="63">
        <v>4338858</v>
      </c>
      <c r="AB159" s="63">
        <v>5311091</v>
      </c>
      <c r="AC159" s="64">
        <v>4417758</v>
      </c>
      <c r="AD159" t="str">
        <f>INDEX('Category Mapping'!$G$34:$G$45,MATCH(E159,'Category Mapping'!$A$34:$A$45,0),1)</f>
        <v>Winter</v>
      </c>
      <c r="AE159" t="str">
        <f>INDEX('Category Mapping'!$B$2:$B$25,MATCH('Source Data'!A159,'Category Mapping'!$A$2:$A$25,0))</f>
        <v>Weekend</v>
      </c>
      <c r="AF159" t="str">
        <f>INDEX('Category Mapping'!$C$2:$C$25,MATCH('Source Data'!A159,'Category Mapping'!$A$2:$A$25,0))</f>
        <v>Commercial</v>
      </c>
      <c r="AG159" t="str">
        <f>INDEX('Category Mapping'!$D$2:$D$25,MATCH('Source Data'!A159,'Category Mapping'!$A$2:$A$25,0))</f>
        <v>Appliances</v>
      </c>
    </row>
    <row r="160" spans="1:33">
      <c r="A160" s="65" t="s">
        <v>68</v>
      </c>
      <c r="B160" s="66">
        <v>2019</v>
      </c>
      <c r="C160" s="66">
        <v>19</v>
      </c>
      <c r="D160" s="66" t="s">
        <v>267</v>
      </c>
      <c r="E160" s="66">
        <v>2</v>
      </c>
      <c r="F160" s="66">
        <v>2359944</v>
      </c>
      <c r="G160" s="66">
        <v>1722248</v>
      </c>
      <c r="H160" s="66">
        <v>1525481</v>
      </c>
      <c r="I160" s="66">
        <v>1524115</v>
      </c>
      <c r="J160" s="66">
        <v>1767169</v>
      </c>
      <c r="K160" s="66">
        <v>2192020</v>
      </c>
      <c r="L160" s="66">
        <v>2911191</v>
      </c>
      <c r="M160" s="66">
        <v>4485342</v>
      </c>
      <c r="N160" s="66">
        <v>6727682</v>
      </c>
      <c r="O160" s="66">
        <v>6544482</v>
      </c>
      <c r="P160" s="66">
        <v>5250883</v>
      </c>
      <c r="Q160" s="66">
        <v>4390601</v>
      </c>
      <c r="R160" s="66">
        <v>3550372</v>
      </c>
      <c r="S160" s="66">
        <v>3207572</v>
      </c>
      <c r="T160" s="66">
        <v>3144948</v>
      </c>
      <c r="U160" s="66">
        <v>3101581</v>
      </c>
      <c r="V160" s="66">
        <v>2618220</v>
      </c>
      <c r="W160" s="66">
        <v>2554571</v>
      </c>
      <c r="X160" s="66">
        <v>2918072</v>
      </c>
      <c r="Y160" s="66">
        <v>3540145</v>
      </c>
      <c r="Z160" s="66">
        <v>3808325</v>
      </c>
      <c r="AA160" s="66">
        <v>3976113</v>
      </c>
      <c r="AB160" s="66">
        <v>4867065</v>
      </c>
      <c r="AC160" s="67">
        <v>4048418</v>
      </c>
      <c r="AD160" t="str">
        <f>INDEX('Category Mapping'!$G$34:$G$45,MATCH(E160,'Category Mapping'!$A$34:$A$45,0),1)</f>
        <v>Winter</v>
      </c>
      <c r="AE160" t="str">
        <f>INDEX('Category Mapping'!$B$2:$B$25,MATCH('Source Data'!A160,'Category Mapping'!$A$2:$A$25,0))</f>
        <v>Weekend</v>
      </c>
      <c r="AF160" t="str">
        <f>INDEX('Category Mapping'!$C$2:$C$25,MATCH('Source Data'!A160,'Category Mapping'!$A$2:$A$25,0))</f>
        <v>Commercial</v>
      </c>
      <c r="AG160" t="str">
        <f>INDEX('Category Mapping'!$D$2:$D$25,MATCH('Source Data'!A160,'Category Mapping'!$A$2:$A$25,0))</f>
        <v>Appliances</v>
      </c>
    </row>
    <row r="161" spans="1:33">
      <c r="A161" s="62" t="s">
        <v>68</v>
      </c>
      <c r="B161" s="63">
        <v>2019</v>
      </c>
      <c r="C161" s="63">
        <v>19</v>
      </c>
      <c r="D161" s="63" t="s">
        <v>267</v>
      </c>
      <c r="E161" s="63">
        <v>3</v>
      </c>
      <c r="F161" s="63">
        <v>2178328</v>
      </c>
      <c r="G161" s="63">
        <v>1589708</v>
      </c>
      <c r="H161" s="63">
        <v>1408084</v>
      </c>
      <c r="I161" s="63">
        <v>1406823</v>
      </c>
      <c r="J161" s="63">
        <v>1631172</v>
      </c>
      <c r="K161" s="63">
        <v>2023328</v>
      </c>
      <c r="L161" s="63">
        <v>2687153</v>
      </c>
      <c r="M161" s="63">
        <v>4140161</v>
      </c>
      <c r="N161" s="63">
        <v>6209936</v>
      </c>
      <c r="O161" s="63">
        <v>6040835</v>
      </c>
      <c r="P161" s="63">
        <v>4846788</v>
      </c>
      <c r="Q161" s="63">
        <v>4052711</v>
      </c>
      <c r="R161" s="63">
        <v>3277144</v>
      </c>
      <c r="S161" s="63">
        <v>2960725</v>
      </c>
      <c r="T161" s="63">
        <v>2902920</v>
      </c>
      <c r="U161" s="63">
        <v>2862891</v>
      </c>
      <c r="V161" s="63">
        <v>2416728</v>
      </c>
      <c r="W161" s="63">
        <v>2357977</v>
      </c>
      <c r="X161" s="63">
        <v>2693504</v>
      </c>
      <c r="Y161" s="63">
        <v>3267704</v>
      </c>
      <c r="Z161" s="63">
        <v>3515246</v>
      </c>
      <c r="AA161" s="63">
        <v>3670121</v>
      </c>
      <c r="AB161" s="63">
        <v>4492507</v>
      </c>
      <c r="AC161" s="64">
        <v>3736862</v>
      </c>
      <c r="AD161" t="str">
        <f>INDEX('Category Mapping'!$G$34:$G$45,MATCH(E161,'Category Mapping'!$A$34:$A$45,0),1)</f>
        <v>Spring</v>
      </c>
      <c r="AE161" t="str">
        <f>INDEX('Category Mapping'!$B$2:$B$25,MATCH('Source Data'!A161,'Category Mapping'!$A$2:$A$25,0))</f>
        <v>Weekend</v>
      </c>
      <c r="AF161" t="str">
        <f>INDEX('Category Mapping'!$C$2:$C$25,MATCH('Source Data'!A161,'Category Mapping'!$A$2:$A$25,0))</f>
        <v>Commercial</v>
      </c>
      <c r="AG161" t="str">
        <f>INDEX('Category Mapping'!$D$2:$D$25,MATCH('Source Data'!A161,'Category Mapping'!$A$2:$A$25,0))</f>
        <v>Appliances</v>
      </c>
    </row>
    <row r="162" spans="1:33">
      <c r="A162" s="65" t="s">
        <v>68</v>
      </c>
      <c r="B162" s="66">
        <v>2019</v>
      </c>
      <c r="C162" s="66">
        <v>19</v>
      </c>
      <c r="D162" s="66" t="s">
        <v>267</v>
      </c>
      <c r="E162" s="66">
        <v>4</v>
      </c>
      <c r="F162" s="66">
        <v>1831399</v>
      </c>
      <c r="G162" s="66">
        <v>1336524</v>
      </c>
      <c r="H162" s="66">
        <v>1183827</v>
      </c>
      <c r="I162" s="66">
        <v>1182766</v>
      </c>
      <c r="J162" s="66">
        <v>1371385</v>
      </c>
      <c r="K162" s="66">
        <v>1701084</v>
      </c>
      <c r="L162" s="66">
        <v>2259186</v>
      </c>
      <c r="M162" s="66">
        <v>3480781</v>
      </c>
      <c r="N162" s="66">
        <v>5220916</v>
      </c>
      <c r="O162" s="66">
        <v>5078747</v>
      </c>
      <c r="P162" s="66">
        <v>4074868</v>
      </c>
      <c r="Q162" s="66">
        <v>3407259</v>
      </c>
      <c r="R162" s="66">
        <v>2755212</v>
      </c>
      <c r="S162" s="66">
        <v>2489188</v>
      </c>
      <c r="T162" s="66">
        <v>2440589</v>
      </c>
      <c r="U162" s="66">
        <v>2406935</v>
      </c>
      <c r="V162" s="66">
        <v>2031830</v>
      </c>
      <c r="W162" s="66">
        <v>1982436</v>
      </c>
      <c r="X162" s="66">
        <v>2264525</v>
      </c>
      <c r="Y162" s="66">
        <v>2747276</v>
      </c>
      <c r="Z162" s="66">
        <v>2955393</v>
      </c>
      <c r="AA162" s="66">
        <v>3085603</v>
      </c>
      <c r="AB162" s="66">
        <v>3777012</v>
      </c>
      <c r="AC162" s="67">
        <v>3141713</v>
      </c>
      <c r="AD162" t="str">
        <f>INDEX('Category Mapping'!$G$34:$G$45,MATCH(E162,'Category Mapping'!$A$34:$A$45,0),1)</f>
        <v>Spring</v>
      </c>
      <c r="AE162" t="str">
        <f>INDEX('Category Mapping'!$B$2:$B$25,MATCH('Source Data'!A162,'Category Mapping'!$A$2:$A$25,0))</f>
        <v>Weekend</v>
      </c>
      <c r="AF162" t="str">
        <f>INDEX('Category Mapping'!$C$2:$C$25,MATCH('Source Data'!A162,'Category Mapping'!$A$2:$A$25,0))</f>
        <v>Commercial</v>
      </c>
      <c r="AG162" t="str">
        <f>INDEX('Category Mapping'!$D$2:$D$25,MATCH('Source Data'!A162,'Category Mapping'!$A$2:$A$25,0))</f>
        <v>Appliances</v>
      </c>
    </row>
    <row r="163" spans="1:33">
      <c r="A163" s="62" t="s">
        <v>68</v>
      </c>
      <c r="B163" s="63">
        <v>2019</v>
      </c>
      <c r="C163" s="63">
        <v>19</v>
      </c>
      <c r="D163" s="63" t="s">
        <v>267</v>
      </c>
      <c r="E163" s="63">
        <v>5</v>
      </c>
      <c r="F163" s="63">
        <v>1580223</v>
      </c>
      <c r="G163" s="63">
        <v>1153221</v>
      </c>
      <c r="H163" s="63">
        <v>1021465</v>
      </c>
      <c r="I163" s="63">
        <v>1020550</v>
      </c>
      <c r="J163" s="63">
        <v>1183300</v>
      </c>
      <c r="K163" s="63">
        <v>1467781</v>
      </c>
      <c r="L163" s="63">
        <v>1949340</v>
      </c>
      <c r="M163" s="63">
        <v>3003394</v>
      </c>
      <c r="N163" s="63">
        <v>4504870</v>
      </c>
      <c r="O163" s="63">
        <v>4382199</v>
      </c>
      <c r="P163" s="63">
        <v>3516002</v>
      </c>
      <c r="Q163" s="63">
        <v>2939955</v>
      </c>
      <c r="R163" s="63">
        <v>2377337</v>
      </c>
      <c r="S163" s="63">
        <v>2147797</v>
      </c>
      <c r="T163" s="63">
        <v>2105864</v>
      </c>
      <c r="U163" s="63">
        <v>2076825</v>
      </c>
      <c r="V163" s="63">
        <v>1753166</v>
      </c>
      <c r="W163" s="63">
        <v>1710546</v>
      </c>
      <c r="X163" s="63">
        <v>1953947</v>
      </c>
      <c r="Y163" s="63">
        <v>2370488</v>
      </c>
      <c r="Z163" s="63">
        <v>2550063</v>
      </c>
      <c r="AA163" s="63">
        <v>2662414</v>
      </c>
      <c r="AB163" s="63">
        <v>3258997</v>
      </c>
      <c r="AC163" s="64">
        <v>2710829</v>
      </c>
      <c r="AD163" t="str">
        <f>INDEX('Category Mapping'!$G$34:$G$45,MATCH(E163,'Category Mapping'!$A$34:$A$45,0),1)</f>
        <v>Spring</v>
      </c>
      <c r="AE163" t="str">
        <f>INDEX('Category Mapping'!$B$2:$B$25,MATCH('Source Data'!A163,'Category Mapping'!$A$2:$A$25,0))</f>
        <v>Weekend</v>
      </c>
      <c r="AF163" t="str">
        <f>INDEX('Category Mapping'!$C$2:$C$25,MATCH('Source Data'!A163,'Category Mapping'!$A$2:$A$25,0))</f>
        <v>Commercial</v>
      </c>
      <c r="AG163" t="str">
        <f>INDEX('Category Mapping'!$D$2:$D$25,MATCH('Source Data'!A163,'Category Mapping'!$A$2:$A$25,0))</f>
        <v>Appliances</v>
      </c>
    </row>
    <row r="164" spans="1:33">
      <c r="A164" s="65" t="s">
        <v>68</v>
      </c>
      <c r="B164" s="66">
        <v>2019</v>
      </c>
      <c r="C164" s="66">
        <v>19</v>
      </c>
      <c r="D164" s="66" t="s">
        <v>267</v>
      </c>
      <c r="E164" s="66">
        <v>6</v>
      </c>
      <c r="F164" s="66">
        <v>1492811</v>
      </c>
      <c r="G164" s="66">
        <v>1089429</v>
      </c>
      <c r="H164" s="66">
        <v>964962</v>
      </c>
      <c r="I164" s="66">
        <v>964097</v>
      </c>
      <c r="J164" s="66">
        <v>1117845</v>
      </c>
      <c r="K164" s="66">
        <v>1386589</v>
      </c>
      <c r="L164" s="66">
        <v>1841510</v>
      </c>
      <c r="M164" s="66">
        <v>2837258</v>
      </c>
      <c r="N164" s="66">
        <v>4255678</v>
      </c>
      <c r="O164" s="66">
        <v>4139793</v>
      </c>
      <c r="P164" s="66">
        <v>3321510</v>
      </c>
      <c r="Q164" s="66">
        <v>2777328</v>
      </c>
      <c r="R164" s="66">
        <v>2245832</v>
      </c>
      <c r="S164" s="66">
        <v>2028989</v>
      </c>
      <c r="T164" s="66">
        <v>1989375</v>
      </c>
      <c r="U164" s="66">
        <v>1961943</v>
      </c>
      <c r="V164" s="66">
        <v>1656187</v>
      </c>
      <c r="W164" s="66">
        <v>1615925</v>
      </c>
      <c r="X164" s="66">
        <v>1845862</v>
      </c>
      <c r="Y164" s="66">
        <v>2239362</v>
      </c>
      <c r="Z164" s="66">
        <v>2409003</v>
      </c>
      <c r="AA164" s="66">
        <v>2515139</v>
      </c>
      <c r="AB164" s="66">
        <v>3078722</v>
      </c>
      <c r="AC164" s="67">
        <v>2560876</v>
      </c>
      <c r="AD164" t="str">
        <f>INDEX('Category Mapping'!$G$34:$G$45,MATCH(E164,'Category Mapping'!$A$34:$A$45,0),1)</f>
        <v>Summer</v>
      </c>
      <c r="AE164" t="str">
        <f>INDEX('Category Mapping'!$B$2:$B$25,MATCH('Source Data'!A164,'Category Mapping'!$A$2:$A$25,0))</f>
        <v>Weekend</v>
      </c>
      <c r="AF164" t="str">
        <f>INDEX('Category Mapping'!$C$2:$C$25,MATCH('Source Data'!A164,'Category Mapping'!$A$2:$A$25,0))</f>
        <v>Commercial</v>
      </c>
      <c r="AG164" t="str">
        <f>INDEX('Category Mapping'!$D$2:$D$25,MATCH('Source Data'!A164,'Category Mapping'!$A$2:$A$25,0))</f>
        <v>Appliances</v>
      </c>
    </row>
    <row r="165" spans="1:33">
      <c r="A165" s="62" t="s">
        <v>68</v>
      </c>
      <c r="B165" s="63">
        <v>2019</v>
      </c>
      <c r="C165" s="63">
        <v>19</v>
      </c>
      <c r="D165" s="63" t="s">
        <v>267</v>
      </c>
      <c r="E165" s="63">
        <v>7</v>
      </c>
      <c r="F165" s="63">
        <v>1478214</v>
      </c>
      <c r="G165" s="63">
        <v>1078776</v>
      </c>
      <c r="H165" s="63">
        <v>955526</v>
      </c>
      <c r="I165" s="63">
        <v>954670</v>
      </c>
      <c r="J165" s="63">
        <v>1106913</v>
      </c>
      <c r="K165" s="63">
        <v>1373030</v>
      </c>
      <c r="L165" s="63">
        <v>1823502</v>
      </c>
      <c r="M165" s="63">
        <v>2809513</v>
      </c>
      <c r="N165" s="63">
        <v>4214062</v>
      </c>
      <c r="O165" s="63">
        <v>4099310</v>
      </c>
      <c r="P165" s="63">
        <v>3289030</v>
      </c>
      <c r="Q165" s="63">
        <v>2750169</v>
      </c>
      <c r="R165" s="63">
        <v>2223870</v>
      </c>
      <c r="S165" s="63">
        <v>2009148</v>
      </c>
      <c r="T165" s="63">
        <v>1969921</v>
      </c>
      <c r="U165" s="63">
        <v>1942758</v>
      </c>
      <c r="V165" s="63">
        <v>1639992</v>
      </c>
      <c r="W165" s="63">
        <v>1600123</v>
      </c>
      <c r="X165" s="63">
        <v>1827812</v>
      </c>
      <c r="Y165" s="63">
        <v>2217463</v>
      </c>
      <c r="Z165" s="63">
        <v>2385446</v>
      </c>
      <c r="AA165" s="63">
        <v>2490544</v>
      </c>
      <c r="AB165" s="63">
        <v>3048615</v>
      </c>
      <c r="AC165" s="64">
        <v>2535834</v>
      </c>
      <c r="AD165" t="str">
        <f>INDEX('Category Mapping'!$G$34:$G$45,MATCH(E165,'Category Mapping'!$A$34:$A$45,0),1)</f>
        <v>Summer</v>
      </c>
      <c r="AE165" t="str">
        <f>INDEX('Category Mapping'!$B$2:$B$25,MATCH('Source Data'!A165,'Category Mapping'!$A$2:$A$25,0))</f>
        <v>Weekend</v>
      </c>
      <c r="AF165" t="str">
        <f>INDEX('Category Mapping'!$C$2:$C$25,MATCH('Source Data'!A165,'Category Mapping'!$A$2:$A$25,0))</f>
        <v>Commercial</v>
      </c>
      <c r="AG165" t="str">
        <f>INDEX('Category Mapping'!$D$2:$D$25,MATCH('Source Data'!A165,'Category Mapping'!$A$2:$A$25,0))</f>
        <v>Appliances</v>
      </c>
    </row>
    <row r="166" spans="1:33">
      <c r="A166" s="65" t="s">
        <v>68</v>
      </c>
      <c r="B166" s="66">
        <v>2019</v>
      </c>
      <c r="C166" s="66">
        <v>19</v>
      </c>
      <c r="D166" s="66" t="s">
        <v>267</v>
      </c>
      <c r="E166" s="66">
        <v>8</v>
      </c>
      <c r="F166" s="66">
        <v>1478380</v>
      </c>
      <c r="G166" s="66">
        <v>1078897</v>
      </c>
      <c r="H166" s="66">
        <v>955633</v>
      </c>
      <c r="I166" s="66">
        <v>954777</v>
      </c>
      <c r="J166" s="66">
        <v>1107038</v>
      </c>
      <c r="K166" s="66">
        <v>1373185</v>
      </c>
      <c r="L166" s="66">
        <v>1823708</v>
      </c>
      <c r="M166" s="66">
        <v>2809830</v>
      </c>
      <c r="N166" s="66">
        <v>4214538</v>
      </c>
      <c r="O166" s="66">
        <v>4099773</v>
      </c>
      <c r="P166" s="66">
        <v>3289401</v>
      </c>
      <c r="Q166" s="66">
        <v>2750480</v>
      </c>
      <c r="R166" s="66">
        <v>2224121</v>
      </c>
      <c r="S166" s="66">
        <v>2009375</v>
      </c>
      <c r="T166" s="66">
        <v>1970144</v>
      </c>
      <c r="U166" s="66">
        <v>1942977</v>
      </c>
      <c r="V166" s="66">
        <v>1640177</v>
      </c>
      <c r="W166" s="66">
        <v>1600304</v>
      </c>
      <c r="X166" s="66">
        <v>1828018</v>
      </c>
      <c r="Y166" s="66">
        <v>2217714</v>
      </c>
      <c r="Z166" s="66">
        <v>2385715</v>
      </c>
      <c r="AA166" s="66">
        <v>2490825</v>
      </c>
      <c r="AB166" s="66">
        <v>3048959</v>
      </c>
      <c r="AC166" s="67">
        <v>2536120</v>
      </c>
      <c r="AD166" t="str">
        <f>INDEX('Category Mapping'!$G$34:$G$45,MATCH(E166,'Category Mapping'!$A$34:$A$45,0),1)</f>
        <v>Summer</v>
      </c>
      <c r="AE166" t="str">
        <f>INDEX('Category Mapping'!$B$2:$B$25,MATCH('Source Data'!A166,'Category Mapping'!$A$2:$A$25,0))</f>
        <v>Weekend</v>
      </c>
      <c r="AF166" t="str">
        <f>INDEX('Category Mapping'!$C$2:$C$25,MATCH('Source Data'!A166,'Category Mapping'!$A$2:$A$25,0))</f>
        <v>Commercial</v>
      </c>
      <c r="AG166" t="str">
        <f>INDEX('Category Mapping'!$D$2:$D$25,MATCH('Source Data'!A166,'Category Mapping'!$A$2:$A$25,0))</f>
        <v>Appliances</v>
      </c>
    </row>
    <row r="167" spans="1:33">
      <c r="A167" s="62" t="s">
        <v>68</v>
      </c>
      <c r="B167" s="63">
        <v>2019</v>
      </c>
      <c r="C167" s="63">
        <v>19</v>
      </c>
      <c r="D167" s="63" t="s">
        <v>267</v>
      </c>
      <c r="E167" s="63">
        <v>9</v>
      </c>
      <c r="F167" s="63">
        <v>1511721</v>
      </c>
      <c r="G167" s="63">
        <v>1103228</v>
      </c>
      <c r="H167" s="63">
        <v>977185</v>
      </c>
      <c r="I167" s="63">
        <v>976309</v>
      </c>
      <c r="J167" s="63">
        <v>1132004</v>
      </c>
      <c r="K167" s="63">
        <v>1404153</v>
      </c>
      <c r="L167" s="63">
        <v>1864835</v>
      </c>
      <c r="M167" s="63">
        <v>2873197</v>
      </c>
      <c r="N167" s="63">
        <v>4309583</v>
      </c>
      <c r="O167" s="63">
        <v>4192230</v>
      </c>
      <c r="P167" s="63">
        <v>3363583</v>
      </c>
      <c r="Q167" s="63">
        <v>2812508</v>
      </c>
      <c r="R167" s="63">
        <v>2274279</v>
      </c>
      <c r="S167" s="63">
        <v>2054690</v>
      </c>
      <c r="T167" s="63">
        <v>2014574</v>
      </c>
      <c r="U167" s="63">
        <v>1986795</v>
      </c>
      <c r="V167" s="63">
        <v>1677166</v>
      </c>
      <c r="W167" s="63">
        <v>1636393</v>
      </c>
      <c r="X167" s="63">
        <v>1869243</v>
      </c>
      <c r="Y167" s="63">
        <v>2267727</v>
      </c>
      <c r="Z167" s="63">
        <v>2439517</v>
      </c>
      <c r="AA167" s="63">
        <v>2546998</v>
      </c>
      <c r="AB167" s="63">
        <v>3117719</v>
      </c>
      <c r="AC167" s="64">
        <v>2593314</v>
      </c>
      <c r="AD167" t="str">
        <f>INDEX('Category Mapping'!$G$34:$G$45,MATCH(E167,'Category Mapping'!$A$34:$A$45,0),1)</f>
        <v>Fall</v>
      </c>
      <c r="AE167" t="str">
        <f>INDEX('Category Mapping'!$B$2:$B$25,MATCH('Source Data'!A167,'Category Mapping'!$A$2:$A$25,0))</f>
        <v>Weekend</v>
      </c>
      <c r="AF167" t="str">
        <f>INDEX('Category Mapping'!$C$2:$C$25,MATCH('Source Data'!A167,'Category Mapping'!$A$2:$A$25,0))</f>
        <v>Commercial</v>
      </c>
      <c r="AG167" t="str">
        <f>INDEX('Category Mapping'!$D$2:$D$25,MATCH('Source Data'!A167,'Category Mapping'!$A$2:$A$25,0))</f>
        <v>Appliances</v>
      </c>
    </row>
    <row r="168" spans="1:33">
      <c r="A168" s="65" t="s">
        <v>68</v>
      </c>
      <c r="B168" s="66">
        <v>2019</v>
      </c>
      <c r="C168" s="66">
        <v>19</v>
      </c>
      <c r="D168" s="66" t="s">
        <v>267</v>
      </c>
      <c r="E168" s="66">
        <v>10</v>
      </c>
      <c r="F168" s="66">
        <v>1734523</v>
      </c>
      <c r="G168" s="66">
        <v>1265826</v>
      </c>
      <c r="H168" s="66">
        <v>1121205</v>
      </c>
      <c r="I168" s="66">
        <v>1120201</v>
      </c>
      <c r="J168" s="66">
        <v>1298842</v>
      </c>
      <c r="K168" s="66">
        <v>1611101</v>
      </c>
      <c r="L168" s="66">
        <v>2139681</v>
      </c>
      <c r="M168" s="66">
        <v>3296657</v>
      </c>
      <c r="N168" s="66">
        <v>4944743</v>
      </c>
      <c r="O168" s="66">
        <v>4810094</v>
      </c>
      <c r="P168" s="66">
        <v>3859319</v>
      </c>
      <c r="Q168" s="66">
        <v>3227024</v>
      </c>
      <c r="R168" s="66">
        <v>2609469</v>
      </c>
      <c r="S168" s="66">
        <v>2357517</v>
      </c>
      <c r="T168" s="66">
        <v>2311488</v>
      </c>
      <c r="U168" s="66">
        <v>2279615</v>
      </c>
      <c r="V168" s="66">
        <v>1924352</v>
      </c>
      <c r="W168" s="66">
        <v>1877570</v>
      </c>
      <c r="X168" s="66">
        <v>2144738</v>
      </c>
      <c r="Y168" s="66">
        <v>2601952</v>
      </c>
      <c r="Z168" s="66">
        <v>2799061</v>
      </c>
      <c r="AA168" s="66">
        <v>2922383</v>
      </c>
      <c r="AB168" s="66">
        <v>3577218</v>
      </c>
      <c r="AC168" s="67">
        <v>2975525</v>
      </c>
      <c r="AD168" t="str">
        <f>INDEX('Category Mapping'!$G$34:$G$45,MATCH(E168,'Category Mapping'!$A$34:$A$45,0),1)</f>
        <v>Fall</v>
      </c>
      <c r="AE168" t="str">
        <f>INDEX('Category Mapping'!$B$2:$B$25,MATCH('Source Data'!A168,'Category Mapping'!$A$2:$A$25,0))</f>
        <v>Weekend</v>
      </c>
      <c r="AF168" t="str">
        <f>INDEX('Category Mapping'!$C$2:$C$25,MATCH('Source Data'!A168,'Category Mapping'!$A$2:$A$25,0))</f>
        <v>Commercial</v>
      </c>
      <c r="AG168" t="str">
        <f>INDEX('Category Mapping'!$D$2:$D$25,MATCH('Source Data'!A168,'Category Mapping'!$A$2:$A$25,0))</f>
        <v>Appliances</v>
      </c>
    </row>
    <row r="169" spans="1:33">
      <c r="A169" s="62" t="s">
        <v>68</v>
      </c>
      <c r="B169" s="63">
        <v>2019</v>
      </c>
      <c r="C169" s="63">
        <v>19</v>
      </c>
      <c r="D169" s="63" t="s">
        <v>267</v>
      </c>
      <c r="E169" s="63">
        <v>11</v>
      </c>
      <c r="F169" s="63">
        <v>2052992</v>
      </c>
      <c r="G169" s="63">
        <v>1498239</v>
      </c>
      <c r="H169" s="63">
        <v>1327066</v>
      </c>
      <c r="I169" s="63">
        <v>1325877</v>
      </c>
      <c r="J169" s="63">
        <v>1537318</v>
      </c>
      <c r="K169" s="63">
        <v>1906910</v>
      </c>
      <c r="L169" s="63">
        <v>2532540</v>
      </c>
      <c r="M169" s="63">
        <v>3901945</v>
      </c>
      <c r="N169" s="63">
        <v>5852630</v>
      </c>
      <c r="O169" s="63">
        <v>5693259</v>
      </c>
      <c r="P169" s="63">
        <v>4567914</v>
      </c>
      <c r="Q169" s="63">
        <v>3819526</v>
      </c>
      <c r="R169" s="63">
        <v>3088584</v>
      </c>
      <c r="S169" s="63">
        <v>2790372</v>
      </c>
      <c r="T169" s="63">
        <v>2735892</v>
      </c>
      <c r="U169" s="63">
        <v>2698167</v>
      </c>
      <c r="V169" s="63">
        <v>2277675</v>
      </c>
      <c r="W169" s="63">
        <v>2222304</v>
      </c>
      <c r="X169" s="63">
        <v>2538526</v>
      </c>
      <c r="Y169" s="63">
        <v>3079687</v>
      </c>
      <c r="Z169" s="63">
        <v>3312986</v>
      </c>
      <c r="AA169" s="63">
        <v>3458950</v>
      </c>
      <c r="AB169" s="63">
        <v>4234018</v>
      </c>
      <c r="AC169" s="64">
        <v>3521851</v>
      </c>
      <c r="AD169" t="str">
        <f>INDEX('Category Mapping'!$G$34:$G$45,MATCH(E169,'Category Mapping'!$A$34:$A$45,0),1)</f>
        <v>Winter</v>
      </c>
      <c r="AE169" t="str">
        <f>INDEX('Category Mapping'!$B$2:$B$25,MATCH('Source Data'!A169,'Category Mapping'!$A$2:$A$25,0))</f>
        <v>Weekend</v>
      </c>
      <c r="AF169" t="str">
        <f>INDEX('Category Mapping'!$C$2:$C$25,MATCH('Source Data'!A169,'Category Mapping'!$A$2:$A$25,0))</f>
        <v>Commercial</v>
      </c>
      <c r="AG169" t="str">
        <f>INDEX('Category Mapping'!$D$2:$D$25,MATCH('Source Data'!A169,'Category Mapping'!$A$2:$A$25,0))</f>
        <v>Appliances</v>
      </c>
    </row>
    <row r="170" spans="1:33">
      <c r="A170" s="65" t="s">
        <v>68</v>
      </c>
      <c r="B170" s="66">
        <v>2019</v>
      </c>
      <c r="C170" s="66">
        <v>19</v>
      </c>
      <c r="D170" s="66" t="s">
        <v>267</v>
      </c>
      <c r="E170" s="66">
        <v>12</v>
      </c>
      <c r="F170" s="66">
        <v>2413079</v>
      </c>
      <c r="G170" s="66">
        <v>1761025</v>
      </c>
      <c r="H170" s="66">
        <v>1559828</v>
      </c>
      <c r="I170" s="66">
        <v>1558431</v>
      </c>
      <c r="J170" s="66">
        <v>1806958</v>
      </c>
      <c r="K170" s="66">
        <v>2241374</v>
      </c>
      <c r="L170" s="66">
        <v>2976737</v>
      </c>
      <c r="M170" s="66">
        <v>4586331</v>
      </c>
      <c r="N170" s="66">
        <v>6879158</v>
      </c>
      <c r="O170" s="66">
        <v>6691833</v>
      </c>
      <c r="P170" s="66">
        <v>5369108</v>
      </c>
      <c r="Q170" s="66">
        <v>4489456</v>
      </c>
      <c r="R170" s="66">
        <v>3630310</v>
      </c>
      <c r="S170" s="66">
        <v>3279791</v>
      </c>
      <c r="T170" s="66">
        <v>3215757</v>
      </c>
      <c r="U170" s="66">
        <v>3171414</v>
      </c>
      <c r="V170" s="66">
        <v>2677170</v>
      </c>
      <c r="W170" s="66">
        <v>2612087</v>
      </c>
      <c r="X170" s="66">
        <v>2983773</v>
      </c>
      <c r="Y170" s="66">
        <v>3619852</v>
      </c>
      <c r="Z170" s="66">
        <v>3894071</v>
      </c>
      <c r="AA170" s="66">
        <v>4065637</v>
      </c>
      <c r="AB170" s="66">
        <v>4976648</v>
      </c>
      <c r="AC170" s="67">
        <v>4139569</v>
      </c>
      <c r="AD170" t="str">
        <f>INDEX('Category Mapping'!$G$34:$G$45,MATCH(E170,'Category Mapping'!$A$34:$A$45,0),1)</f>
        <v>Winter</v>
      </c>
      <c r="AE170" t="str">
        <f>INDEX('Category Mapping'!$B$2:$B$25,MATCH('Source Data'!A170,'Category Mapping'!$A$2:$A$25,0))</f>
        <v>Weekend</v>
      </c>
      <c r="AF170" t="str">
        <f>INDEX('Category Mapping'!$C$2:$C$25,MATCH('Source Data'!A170,'Category Mapping'!$A$2:$A$25,0))</f>
        <v>Commercial</v>
      </c>
      <c r="AG170" t="str">
        <f>INDEX('Category Mapping'!$D$2:$D$25,MATCH('Source Data'!A170,'Category Mapping'!$A$2:$A$25,0))</f>
        <v>Appliances</v>
      </c>
    </row>
    <row r="171" spans="1:33">
      <c r="A171" s="15" t="s">
        <v>69</v>
      </c>
      <c r="B171" s="16">
        <v>2019</v>
      </c>
      <c r="C171" s="16">
        <v>19</v>
      </c>
      <c r="D171" s="16" t="s">
        <v>267</v>
      </c>
      <c r="E171" s="16">
        <v>1</v>
      </c>
      <c r="F171" s="30">
        <v>661000000</v>
      </c>
      <c r="G171" s="30">
        <v>660000000</v>
      </c>
      <c r="H171" s="30">
        <v>660000000</v>
      </c>
      <c r="I171" s="30">
        <v>660000000</v>
      </c>
      <c r="J171" s="30">
        <v>662000000</v>
      </c>
      <c r="K171" s="30">
        <v>666000000</v>
      </c>
      <c r="L171" s="30">
        <v>674000000</v>
      </c>
      <c r="M171" s="30">
        <v>681000000</v>
      </c>
      <c r="N171" s="30">
        <v>683000000</v>
      </c>
      <c r="O171" s="30">
        <v>682000000</v>
      </c>
      <c r="P171" s="30">
        <v>679000000</v>
      </c>
      <c r="Q171" s="30">
        <v>677000000</v>
      </c>
      <c r="R171" s="30">
        <v>675000000</v>
      </c>
      <c r="S171" s="30">
        <v>674000000</v>
      </c>
      <c r="T171" s="30">
        <v>675000000</v>
      </c>
      <c r="U171" s="30">
        <v>681000000</v>
      </c>
      <c r="V171" s="30">
        <v>687000000</v>
      </c>
      <c r="W171" s="30">
        <v>689000000</v>
      </c>
      <c r="X171" s="30">
        <v>685000000</v>
      </c>
      <c r="Y171" s="30">
        <v>681000000</v>
      </c>
      <c r="Z171" s="30">
        <v>677000000</v>
      </c>
      <c r="AA171" s="30">
        <v>671000000</v>
      </c>
      <c r="AB171" s="30">
        <v>665000000</v>
      </c>
      <c r="AC171" s="68">
        <v>662000000</v>
      </c>
      <c r="AD171" t="str">
        <f>INDEX('Category Mapping'!$G$34:$G$45,MATCH(E171,'Category Mapping'!$A$34:$A$45,0),1)</f>
        <v>Winter</v>
      </c>
      <c r="AE171" t="str">
        <f>INDEX('Category Mapping'!$B$2:$B$25,MATCH('Source Data'!A171,'Category Mapping'!$A$2:$A$25,0))</f>
        <v>Weekday</v>
      </c>
      <c r="AF171" t="str">
        <f>INDEX('Category Mapping'!$C$2:$C$25,MATCH('Source Data'!A171,'Category Mapping'!$A$2:$A$25,0))</f>
        <v>Industry</v>
      </c>
      <c r="AG171" t="str">
        <f>INDEX('Category Mapping'!$D$2:$D$25,MATCH('Source Data'!A171,'Category Mapping'!$A$2:$A$25,0))</f>
        <v>Industry</v>
      </c>
    </row>
    <row r="172" spans="1:33">
      <c r="A172" s="17" t="s">
        <v>69</v>
      </c>
      <c r="B172" s="18">
        <v>2019</v>
      </c>
      <c r="C172" s="18">
        <v>19</v>
      </c>
      <c r="D172" s="18" t="s">
        <v>267</v>
      </c>
      <c r="E172" s="18">
        <v>2</v>
      </c>
      <c r="F172" s="29">
        <v>663000000</v>
      </c>
      <c r="G172" s="29">
        <v>662000000</v>
      </c>
      <c r="H172" s="29">
        <v>662000000</v>
      </c>
      <c r="I172" s="29">
        <v>662000000</v>
      </c>
      <c r="J172" s="29">
        <v>664000000</v>
      </c>
      <c r="K172" s="29">
        <v>669000000</v>
      </c>
      <c r="L172" s="29">
        <v>677000000</v>
      </c>
      <c r="M172" s="29">
        <v>683000000</v>
      </c>
      <c r="N172" s="29">
        <v>685000000</v>
      </c>
      <c r="O172" s="29">
        <v>684000000</v>
      </c>
      <c r="P172" s="29">
        <v>681000000</v>
      </c>
      <c r="Q172" s="29">
        <v>679000000</v>
      </c>
      <c r="R172" s="29">
        <v>677000000</v>
      </c>
      <c r="S172" s="29">
        <v>676000000</v>
      </c>
      <c r="T172" s="29">
        <v>677000000</v>
      </c>
      <c r="U172" s="29">
        <v>683000000</v>
      </c>
      <c r="V172" s="29">
        <v>690000000</v>
      </c>
      <c r="W172" s="29">
        <v>691000000</v>
      </c>
      <c r="X172" s="29">
        <v>688000000</v>
      </c>
      <c r="Y172" s="29">
        <v>684000000</v>
      </c>
      <c r="Z172" s="29">
        <v>679000000</v>
      </c>
      <c r="AA172" s="29">
        <v>673000000</v>
      </c>
      <c r="AB172" s="29">
        <v>667000000</v>
      </c>
      <c r="AC172" s="69">
        <v>664000000</v>
      </c>
      <c r="AD172" t="str">
        <f>INDEX('Category Mapping'!$G$34:$G$45,MATCH(E172,'Category Mapping'!$A$34:$A$45,0),1)</f>
        <v>Winter</v>
      </c>
      <c r="AE172" t="str">
        <f>INDEX('Category Mapping'!$B$2:$B$25,MATCH('Source Data'!A172,'Category Mapping'!$A$2:$A$25,0))</f>
        <v>Weekday</v>
      </c>
      <c r="AF172" t="str">
        <f>INDEX('Category Mapping'!$C$2:$C$25,MATCH('Source Data'!A172,'Category Mapping'!$A$2:$A$25,0))</f>
        <v>Industry</v>
      </c>
      <c r="AG172" t="str">
        <f>INDEX('Category Mapping'!$D$2:$D$25,MATCH('Source Data'!A172,'Category Mapping'!$A$2:$A$25,0))</f>
        <v>Industry</v>
      </c>
    </row>
    <row r="173" spans="1:33">
      <c r="A173" s="15" t="s">
        <v>69</v>
      </c>
      <c r="B173" s="16">
        <v>2019</v>
      </c>
      <c r="C173" s="16">
        <v>19</v>
      </c>
      <c r="D173" s="16" t="s">
        <v>267</v>
      </c>
      <c r="E173" s="16">
        <v>3</v>
      </c>
      <c r="F173" s="30">
        <v>664000000</v>
      </c>
      <c r="G173" s="30">
        <v>663000000</v>
      </c>
      <c r="H173" s="30">
        <v>663000000</v>
      </c>
      <c r="I173" s="30">
        <v>663000000</v>
      </c>
      <c r="J173" s="30">
        <v>665000000</v>
      </c>
      <c r="K173" s="30">
        <v>670000000</v>
      </c>
      <c r="L173" s="30">
        <v>677000000</v>
      </c>
      <c r="M173" s="30">
        <v>684000000</v>
      </c>
      <c r="N173" s="30">
        <v>686000000</v>
      </c>
      <c r="O173" s="30">
        <v>685000000</v>
      </c>
      <c r="P173" s="30">
        <v>682000000</v>
      </c>
      <c r="Q173" s="30">
        <v>680000000</v>
      </c>
      <c r="R173" s="30">
        <v>678000000</v>
      </c>
      <c r="S173" s="30">
        <v>677000000</v>
      </c>
      <c r="T173" s="30">
        <v>678000000</v>
      </c>
      <c r="U173" s="30">
        <v>684000000</v>
      </c>
      <c r="V173" s="30">
        <v>691000000</v>
      </c>
      <c r="W173" s="30">
        <v>692000000</v>
      </c>
      <c r="X173" s="30">
        <v>689000000</v>
      </c>
      <c r="Y173" s="30">
        <v>685000000</v>
      </c>
      <c r="Z173" s="30">
        <v>680000000</v>
      </c>
      <c r="AA173" s="30">
        <v>674000000</v>
      </c>
      <c r="AB173" s="30">
        <v>668000000</v>
      </c>
      <c r="AC173" s="68">
        <v>665000000</v>
      </c>
      <c r="AD173" t="str">
        <f>INDEX('Category Mapping'!$G$34:$G$45,MATCH(E173,'Category Mapping'!$A$34:$A$45,0),1)</f>
        <v>Spring</v>
      </c>
      <c r="AE173" t="str">
        <f>INDEX('Category Mapping'!$B$2:$B$25,MATCH('Source Data'!A173,'Category Mapping'!$A$2:$A$25,0))</f>
        <v>Weekday</v>
      </c>
      <c r="AF173" t="str">
        <f>INDEX('Category Mapping'!$C$2:$C$25,MATCH('Source Data'!A173,'Category Mapping'!$A$2:$A$25,0))</f>
        <v>Industry</v>
      </c>
      <c r="AG173" t="str">
        <f>INDEX('Category Mapping'!$D$2:$D$25,MATCH('Source Data'!A173,'Category Mapping'!$A$2:$A$25,0))</f>
        <v>Industry</v>
      </c>
    </row>
    <row r="174" spans="1:33">
      <c r="A174" s="17" t="s">
        <v>69</v>
      </c>
      <c r="B174" s="18">
        <v>2019</v>
      </c>
      <c r="C174" s="18">
        <v>19</v>
      </c>
      <c r="D174" s="18" t="s">
        <v>267</v>
      </c>
      <c r="E174" s="18">
        <v>4</v>
      </c>
      <c r="F174" s="29">
        <v>638000000</v>
      </c>
      <c r="G174" s="29">
        <v>637000000</v>
      </c>
      <c r="H174" s="29">
        <v>637000000</v>
      </c>
      <c r="I174" s="29">
        <v>637000000</v>
      </c>
      <c r="J174" s="29">
        <v>639000000</v>
      </c>
      <c r="K174" s="29">
        <v>643000000</v>
      </c>
      <c r="L174" s="29">
        <v>650000000</v>
      </c>
      <c r="M174" s="29">
        <v>656000000</v>
      </c>
      <c r="N174" s="29">
        <v>658000000</v>
      </c>
      <c r="O174" s="29">
        <v>657000000</v>
      </c>
      <c r="P174" s="29">
        <v>654000000</v>
      </c>
      <c r="Q174" s="29">
        <v>652000000</v>
      </c>
      <c r="R174" s="29">
        <v>650000000</v>
      </c>
      <c r="S174" s="29">
        <v>650000000</v>
      </c>
      <c r="T174" s="29">
        <v>651000000</v>
      </c>
      <c r="U174" s="29">
        <v>656000000</v>
      </c>
      <c r="V174" s="29">
        <v>662000000</v>
      </c>
      <c r="W174" s="29">
        <v>663000000</v>
      </c>
      <c r="X174" s="29">
        <v>660000000</v>
      </c>
      <c r="Y174" s="29">
        <v>656000000</v>
      </c>
      <c r="Z174" s="29">
        <v>652000000</v>
      </c>
      <c r="AA174" s="29">
        <v>647000000</v>
      </c>
      <c r="AB174" s="29">
        <v>642000000</v>
      </c>
      <c r="AC174" s="69">
        <v>638000000</v>
      </c>
      <c r="AD174" t="str">
        <f>INDEX('Category Mapping'!$G$34:$G$45,MATCH(E174,'Category Mapping'!$A$34:$A$45,0),1)</f>
        <v>Spring</v>
      </c>
      <c r="AE174" t="str">
        <f>INDEX('Category Mapping'!$B$2:$B$25,MATCH('Source Data'!A174,'Category Mapping'!$A$2:$A$25,0))</f>
        <v>Weekday</v>
      </c>
      <c r="AF174" t="str">
        <f>INDEX('Category Mapping'!$C$2:$C$25,MATCH('Source Data'!A174,'Category Mapping'!$A$2:$A$25,0))</f>
        <v>Industry</v>
      </c>
      <c r="AG174" t="str">
        <f>INDEX('Category Mapping'!$D$2:$D$25,MATCH('Source Data'!A174,'Category Mapping'!$A$2:$A$25,0))</f>
        <v>Industry</v>
      </c>
    </row>
    <row r="175" spans="1:33">
      <c r="A175" s="15" t="s">
        <v>69</v>
      </c>
      <c r="B175" s="16">
        <v>2019</v>
      </c>
      <c r="C175" s="16">
        <v>19</v>
      </c>
      <c r="D175" s="16" t="s">
        <v>267</v>
      </c>
      <c r="E175" s="16">
        <v>5</v>
      </c>
      <c r="F175" s="30">
        <v>646000000</v>
      </c>
      <c r="G175" s="30">
        <v>645000000</v>
      </c>
      <c r="H175" s="30">
        <v>645000000</v>
      </c>
      <c r="I175" s="30">
        <v>645000000</v>
      </c>
      <c r="J175" s="30">
        <v>647000000</v>
      </c>
      <c r="K175" s="30">
        <v>652000000</v>
      </c>
      <c r="L175" s="30">
        <v>659000000</v>
      </c>
      <c r="M175" s="30">
        <v>665000000</v>
      </c>
      <c r="N175" s="30">
        <v>667000000</v>
      </c>
      <c r="O175" s="30">
        <v>666000000</v>
      </c>
      <c r="P175" s="30">
        <v>664000000</v>
      </c>
      <c r="Q175" s="30">
        <v>662000000</v>
      </c>
      <c r="R175" s="30">
        <v>659000000</v>
      </c>
      <c r="S175" s="30">
        <v>659000000</v>
      </c>
      <c r="T175" s="30">
        <v>660000000</v>
      </c>
      <c r="U175" s="30">
        <v>665000000</v>
      </c>
      <c r="V175" s="30">
        <v>672000000</v>
      </c>
      <c r="W175" s="30">
        <v>673000000</v>
      </c>
      <c r="X175" s="30">
        <v>670000000</v>
      </c>
      <c r="Y175" s="30">
        <v>666000000</v>
      </c>
      <c r="Z175" s="30">
        <v>661000000</v>
      </c>
      <c r="AA175" s="30">
        <v>656000000</v>
      </c>
      <c r="AB175" s="30">
        <v>650000000</v>
      </c>
      <c r="AC175" s="68">
        <v>647000000</v>
      </c>
      <c r="AD175" t="str">
        <f>INDEX('Category Mapping'!$G$34:$G$45,MATCH(E175,'Category Mapping'!$A$34:$A$45,0),1)</f>
        <v>Spring</v>
      </c>
      <c r="AE175" t="str">
        <f>INDEX('Category Mapping'!$B$2:$B$25,MATCH('Source Data'!A175,'Category Mapping'!$A$2:$A$25,0))</f>
        <v>Weekday</v>
      </c>
      <c r="AF175" t="str">
        <f>INDEX('Category Mapping'!$C$2:$C$25,MATCH('Source Data'!A175,'Category Mapping'!$A$2:$A$25,0))</f>
        <v>Industry</v>
      </c>
      <c r="AG175" t="str">
        <f>INDEX('Category Mapping'!$D$2:$D$25,MATCH('Source Data'!A175,'Category Mapping'!$A$2:$A$25,0))</f>
        <v>Industry</v>
      </c>
    </row>
    <row r="176" spans="1:33">
      <c r="A176" s="17" t="s">
        <v>69</v>
      </c>
      <c r="B176" s="18">
        <v>2019</v>
      </c>
      <c r="C176" s="18">
        <v>19</v>
      </c>
      <c r="D176" s="18" t="s">
        <v>267</v>
      </c>
      <c r="E176" s="18">
        <v>6</v>
      </c>
      <c r="F176" s="29">
        <v>659000000</v>
      </c>
      <c r="G176" s="29">
        <v>658000000</v>
      </c>
      <c r="H176" s="29">
        <v>658000000</v>
      </c>
      <c r="I176" s="29">
        <v>658000000</v>
      </c>
      <c r="J176" s="29">
        <v>660000000</v>
      </c>
      <c r="K176" s="29">
        <v>665000000</v>
      </c>
      <c r="L176" s="29">
        <v>673000000</v>
      </c>
      <c r="M176" s="29">
        <v>679000000</v>
      </c>
      <c r="N176" s="29">
        <v>682000000</v>
      </c>
      <c r="O176" s="29">
        <v>680000000</v>
      </c>
      <c r="P176" s="29">
        <v>678000000</v>
      </c>
      <c r="Q176" s="29">
        <v>675000000</v>
      </c>
      <c r="R176" s="29">
        <v>673000000</v>
      </c>
      <c r="S176" s="29">
        <v>673000000</v>
      </c>
      <c r="T176" s="29">
        <v>674000000</v>
      </c>
      <c r="U176" s="29">
        <v>680000000</v>
      </c>
      <c r="V176" s="29">
        <v>686000000</v>
      </c>
      <c r="W176" s="29">
        <v>688000000</v>
      </c>
      <c r="X176" s="29">
        <v>684000000</v>
      </c>
      <c r="Y176" s="29">
        <v>680000000</v>
      </c>
      <c r="Z176" s="29">
        <v>675000000</v>
      </c>
      <c r="AA176" s="29">
        <v>669000000</v>
      </c>
      <c r="AB176" s="29">
        <v>664000000</v>
      </c>
      <c r="AC176" s="69">
        <v>660000000</v>
      </c>
      <c r="AD176" t="str">
        <f>INDEX('Category Mapping'!$G$34:$G$45,MATCH(E176,'Category Mapping'!$A$34:$A$45,0),1)</f>
        <v>Summer</v>
      </c>
      <c r="AE176" t="str">
        <f>INDEX('Category Mapping'!$B$2:$B$25,MATCH('Source Data'!A176,'Category Mapping'!$A$2:$A$25,0))</f>
        <v>Weekday</v>
      </c>
      <c r="AF176" t="str">
        <f>INDEX('Category Mapping'!$C$2:$C$25,MATCH('Source Data'!A176,'Category Mapping'!$A$2:$A$25,0))</f>
        <v>Industry</v>
      </c>
      <c r="AG176" t="str">
        <f>INDEX('Category Mapping'!$D$2:$D$25,MATCH('Source Data'!A176,'Category Mapping'!$A$2:$A$25,0))</f>
        <v>Industry</v>
      </c>
    </row>
    <row r="177" spans="1:33">
      <c r="A177" s="15" t="s">
        <v>69</v>
      </c>
      <c r="B177" s="16">
        <v>2019</v>
      </c>
      <c r="C177" s="16">
        <v>19</v>
      </c>
      <c r="D177" s="16" t="s">
        <v>267</v>
      </c>
      <c r="E177" s="16">
        <v>7</v>
      </c>
      <c r="F177" s="30">
        <v>618000000</v>
      </c>
      <c r="G177" s="30">
        <v>617000000</v>
      </c>
      <c r="H177" s="30">
        <v>617000000</v>
      </c>
      <c r="I177" s="30">
        <v>617000000</v>
      </c>
      <c r="J177" s="30">
        <v>619000000</v>
      </c>
      <c r="K177" s="30">
        <v>623000000</v>
      </c>
      <c r="L177" s="30">
        <v>630000000</v>
      </c>
      <c r="M177" s="30">
        <v>637000000</v>
      </c>
      <c r="N177" s="30">
        <v>639000000</v>
      </c>
      <c r="O177" s="30">
        <v>638000000</v>
      </c>
      <c r="P177" s="30">
        <v>635000000</v>
      </c>
      <c r="Q177" s="30">
        <v>633000000</v>
      </c>
      <c r="R177" s="30">
        <v>631000000</v>
      </c>
      <c r="S177" s="30">
        <v>630000000</v>
      </c>
      <c r="T177" s="30">
        <v>631000000</v>
      </c>
      <c r="U177" s="30">
        <v>637000000</v>
      </c>
      <c r="V177" s="30">
        <v>643000000</v>
      </c>
      <c r="W177" s="30">
        <v>644000000</v>
      </c>
      <c r="X177" s="30">
        <v>641000000</v>
      </c>
      <c r="Y177" s="30">
        <v>637000000</v>
      </c>
      <c r="Z177" s="30">
        <v>633000000</v>
      </c>
      <c r="AA177" s="30">
        <v>627000000</v>
      </c>
      <c r="AB177" s="30">
        <v>622000000</v>
      </c>
      <c r="AC177" s="68">
        <v>619000000</v>
      </c>
      <c r="AD177" t="str">
        <f>INDEX('Category Mapping'!$G$34:$G$45,MATCH(E177,'Category Mapping'!$A$34:$A$45,0),1)</f>
        <v>Summer</v>
      </c>
      <c r="AE177" t="str">
        <f>INDEX('Category Mapping'!$B$2:$B$25,MATCH('Source Data'!A177,'Category Mapping'!$A$2:$A$25,0))</f>
        <v>Weekday</v>
      </c>
      <c r="AF177" t="str">
        <f>INDEX('Category Mapping'!$C$2:$C$25,MATCH('Source Data'!A177,'Category Mapping'!$A$2:$A$25,0))</f>
        <v>Industry</v>
      </c>
      <c r="AG177" t="str">
        <f>INDEX('Category Mapping'!$D$2:$D$25,MATCH('Source Data'!A177,'Category Mapping'!$A$2:$A$25,0))</f>
        <v>Industry</v>
      </c>
    </row>
    <row r="178" spans="1:33">
      <c r="A178" s="17" t="s">
        <v>69</v>
      </c>
      <c r="B178" s="18">
        <v>2019</v>
      </c>
      <c r="C178" s="18">
        <v>19</v>
      </c>
      <c r="D178" s="18" t="s">
        <v>267</v>
      </c>
      <c r="E178" s="18">
        <v>8</v>
      </c>
      <c r="F178" s="29">
        <v>652000000</v>
      </c>
      <c r="G178" s="29">
        <v>651000000</v>
      </c>
      <c r="H178" s="29">
        <v>651000000</v>
      </c>
      <c r="I178" s="29">
        <v>651000000</v>
      </c>
      <c r="J178" s="29">
        <v>653000000</v>
      </c>
      <c r="K178" s="29">
        <v>658000000</v>
      </c>
      <c r="L178" s="29">
        <v>666000000</v>
      </c>
      <c r="M178" s="29">
        <v>673000000</v>
      </c>
      <c r="N178" s="29">
        <v>675000000</v>
      </c>
      <c r="O178" s="29">
        <v>674000000</v>
      </c>
      <c r="P178" s="29">
        <v>671000000</v>
      </c>
      <c r="Q178" s="29">
        <v>669000000</v>
      </c>
      <c r="R178" s="29">
        <v>667000000</v>
      </c>
      <c r="S178" s="29">
        <v>666000000</v>
      </c>
      <c r="T178" s="29">
        <v>667000000</v>
      </c>
      <c r="U178" s="29">
        <v>673000000</v>
      </c>
      <c r="V178" s="29">
        <v>680000000</v>
      </c>
      <c r="W178" s="29">
        <v>682000000</v>
      </c>
      <c r="X178" s="29">
        <v>678000000</v>
      </c>
      <c r="Y178" s="29">
        <v>673000000</v>
      </c>
      <c r="Z178" s="29">
        <v>669000000</v>
      </c>
      <c r="AA178" s="29">
        <v>663000000</v>
      </c>
      <c r="AB178" s="29">
        <v>657000000</v>
      </c>
      <c r="AC178" s="69">
        <v>653000000</v>
      </c>
      <c r="AD178" t="str">
        <f>INDEX('Category Mapping'!$G$34:$G$45,MATCH(E178,'Category Mapping'!$A$34:$A$45,0),1)</f>
        <v>Summer</v>
      </c>
      <c r="AE178" t="str">
        <f>INDEX('Category Mapping'!$B$2:$B$25,MATCH('Source Data'!A178,'Category Mapping'!$A$2:$A$25,0))</f>
        <v>Weekday</v>
      </c>
      <c r="AF178" t="str">
        <f>INDEX('Category Mapping'!$C$2:$C$25,MATCH('Source Data'!A178,'Category Mapping'!$A$2:$A$25,0))</f>
        <v>Industry</v>
      </c>
      <c r="AG178" t="str">
        <f>INDEX('Category Mapping'!$D$2:$D$25,MATCH('Source Data'!A178,'Category Mapping'!$A$2:$A$25,0))</f>
        <v>Industry</v>
      </c>
    </row>
    <row r="179" spans="1:33">
      <c r="A179" s="15" t="s">
        <v>69</v>
      </c>
      <c r="B179" s="16">
        <v>2019</v>
      </c>
      <c r="C179" s="16">
        <v>19</v>
      </c>
      <c r="D179" s="16" t="s">
        <v>267</v>
      </c>
      <c r="E179" s="16">
        <v>9</v>
      </c>
      <c r="F179" s="30">
        <v>657000000</v>
      </c>
      <c r="G179" s="30">
        <v>656000000</v>
      </c>
      <c r="H179" s="30">
        <v>655000000</v>
      </c>
      <c r="I179" s="30">
        <v>656000000</v>
      </c>
      <c r="J179" s="30">
        <v>658000000</v>
      </c>
      <c r="K179" s="30">
        <v>662000000</v>
      </c>
      <c r="L179" s="30">
        <v>670000000</v>
      </c>
      <c r="M179" s="30">
        <v>677000000</v>
      </c>
      <c r="N179" s="30">
        <v>679000000</v>
      </c>
      <c r="O179" s="30">
        <v>678000000</v>
      </c>
      <c r="P179" s="30">
        <v>675000000</v>
      </c>
      <c r="Q179" s="30">
        <v>673000000</v>
      </c>
      <c r="R179" s="30">
        <v>671000000</v>
      </c>
      <c r="S179" s="30">
        <v>670000000</v>
      </c>
      <c r="T179" s="30">
        <v>671000000</v>
      </c>
      <c r="U179" s="30">
        <v>677000000</v>
      </c>
      <c r="V179" s="30">
        <v>683000000</v>
      </c>
      <c r="W179" s="30">
        <v>685000000</v>
      </c>
      <c r="X179" s="30">
        <v>681000000</v>
      </c>
      <c r="Y179" s="30">
        <v>677000000</v>
      </c>
      <c r="Z179" s="30">
        <v>672000000</v>
      </c>
      <c r="AA179" s="30">
        <v>667000000</v>
      </c>
      <c r="AB179" s="30">
        <v>661000000</v>
      </c>
      <c r="AC179" s="68">
        <v>657000000</v>
      </c>
      <c r="AD179" t="str">
        <f>INDEX('Category Mapping'!$G$34:$G$45,MATCH(E179,'Category Mapping'!$A$34:$A$45,0),1)</f>
        <v>Fall</v>
      </c>
      <c r="AE179" t="str">
        <f>INDEX('Category Mapping'!$B$2:$B$25,MATCH('Source Data'!A179,'Category Mapping'!$A$2:$A$25,0))</f>
        <v>Weekday</v>
      </c>
      <c r="AF179" t="str">
        <f>INDEX('Category Mapping'!$C$2:$C$25,MATCH('Source Data'!A179,'Category Mapping'!$A$2:$A$25,0))</f>
        <v>Industry</v>
      </c>
      <c r="AG179" t="str">
        <f>INDEX('Category Mapping'!$D$2:$D$25,MATCH('Source Data'!A179,'Category Mapping'!$A$2:$A$25,0))</f>
        <v>Industry</v>
      </c>
    </row>
    <row r="180" spans="1:33">
      <c r="A180" s="17" t="s">
        <v>69</v>
      </c>
      <c r="B180" s="18">
        <v>2019</v>
      </c>
      <c r="C180" s="18">
        <v>19</v>
      </c>
      <c r="D180" s="18" t="s">
        <v>267</v>
      </c>
      <c r="E180" s="18">
        <v>10</v>
      </c>
      <c r="F180" s="29">
        <v>653000000</v>
      </c>
      <c r="G180" s="29">
        <v>652000000</v>
      </c>
      <c r="H180" s="29">
        <v>652000000</v>
      </c>
      <c r="I180" s="29">
        <v>652000000</v>
      </c>
      <c r="J180" s="29">
        <v>654000000</v>
      </c>
      <c r="K180" s="29">
        <v>659000000</v>
      </c>
      <c r="L180" s="29">
        <v>666000000</v>
      </c>
      <c r="M180" s="29">
        <v>673000000</v>
      </c>
      <c r="N180" s="29">
        <v>675000000</v>
      </c>
      <c r="O180" s="29">
        <v>674000000</v>
      </c>
      <c r="P180" s="29">
        <v>671000000</v>
      </c>
      <c r="Q180" s="29">
        <v>669000000</v>
      </c>
      <c r="R180" s="29">
        <v>667000000</v>
      </c>
      <c r="S180" s="29">
        <v>666000000</v>
      </c>
      <c r="T180" s="29">
        <v>667000000</v>
      </c>
      <c r="U180" s="29">
        <v>673000000</v>
      </c>
      <c r="V180" s="29">
        <v>680000000</v>
      </c>
      <c r="W180" s="29">
        <v>681000000</v>
      </c>
      <c r="X180" s="29">
        <v>678000000</v>
      </c>
      <c r="Y180" s="29">
        <v>673000000</v>
      </c>
      <c r="Z180" s="29">
        <v>669000000</v>
      </c>
      <c r="AA180" s="29">
        <v>663000000</v>
      </c>
      <c r="AB180" s="29">
        <v>657000000</v>
      </c>
      <c r="AC180" s="69">
        <v>654000000</v>
      </c>
      <c r="AD180" t="str">
        <f>INDEX('Category Mapping'!$G$34:$G$45,MATCH(E180,'Category Mapping'!$A$34:$A$45,0),1)</f>
        <v>Fall</v>
      </c>
      <c r="AE180" t="str">
        <f>INDEX('Category Mapping'!$B$2:$B$25,MATCH('Source Data'!A180,'Category Mapping'!$A$2:$A$25,0))</f>
        <v>Weekday</v>
      </c>
      <c r="AF180" t="str">
        <f>INDEX('Category Mapping'!$C$2:$C$25,MATCH('Source Data'!A180,'Category Mapping'!$A$2:$A$25,0))</f>
        <v>Industry</v>
      </c>
      <c r="AG180" t="str">
        <f>INDEX('Category Mapping'!$D$2:$D$25,MATCH('Source Data'!A180,'Category Mapping'!$A$2:$A$25,0))</f>
        <v>Industry</v>
      </c>
    </row>
    <row r="181" spans="1:33">
      <c r="A181" s="15" t="s">
        <v>69</v>
      </c>
      <c r="B181" s="16">
        <v>2019</v>
      </c>
      <c r="C181" s="16">
        <v>19</v>
      </c>
      <c r="D181" s="16" t="s">
        <v>267</v>
      </c>
      <c r="E181" s="16">
        <v>11</v>
      </c>
      <c r="F181" s="30">
        <v>661000000</v>
      </c>
      <c r="G181" s="30">
        <v>660000000</v>
      </c>
      <c r="H181" s="30">
        <v>660000000</v>
      </c>
      <c r="I181" s="30">
        <v>660000000</v>
      </c>
      <c r="J181" s="30">
        <v>662000000</v>
      </c>
      <c r="K181" s="30">
        <v>667000000</v>
      </c>
      <c r="L181" s="30">
        <v>675000000</v>
      </c>
      <c r="M181" s="30">
        <v>681000000</v>
      </c>
      <c r="N181" s="30">
        <v>683000000</v>
      </c>
      <c r="O181" s="30">
        <v>682000000</v>
      </c>
      <c r="P181" s="30">
        <v>680000000</v>
      </c>
      <c r="Q181" s="30">
        <v>677000000</v>
      </c>
      <c r="R181" s="30">
        <v>675000000</v>
      </c>
      <c r="S181" s="30">
        <v>674000000</v>
      </c>
      <c r="T181" s="30">
        <v>675000000</v>
      </c>
      <c r="U181" s="30">
        <v>681000000</v>
      </c>
      <c r="V181" s="30">
        <v>688000000</v>
      </c>
      <c r="W181" s="30">
        <v>690000000</v>
      </c>
      <c r="X181" s="30">
        <v>686000000</v>
      </c>
      <c r="Y181" s="30">
        <v>682000000</v>
      </c>
      <c r="Z181" s="30">
        <v>677000000</v>
      </c>
      <c r="AA181" s="30">
        <v>671000000</v>
      </c>
      <c r="AB181" s="30">
        <v>665000000</v>
      </c>
      <c r="AC181" s="68">
        <v>662000000</v>
      </c>
      <c r="AD181" t="str">
        <f>INDEX('Category Mapping'!$G$34:$G$45,MATCH(E181,'Category Mapping'!$A$34:$A$45,0),1)</f>
        <v>Winter</v>
      </c>
      <c r="AE181" t="str">
        <f>INDEX('Category Mapping'!$B$2:$B$25,MATCH('Source Data'!A181,'Category Mapping'!$A$2:$A$25,0))</f>
        <v>Weekday</v>
      </c>
      <c r="AF181" t="str">
        <f>INDEX('Category Mapping'!$C$2:$C$25,MATCH('Source Data'!A181,'Category Mapping'!$A$2:$A$25,0))</f>
        <v>Industry</v>
      </c>
      <c r="AG181" t="str">
        <f>INDEX('Category Mapping'!$D$2:$D$25,MATCH('Source Data'!A181,'Category Mapping'!$A$2:$A$25,0))</f>
        <v>Industry</v>
      </c>
    </row>
    <row r="182" spans="1:33">
      <c r="A182" s="17" t="s">
        <v>69</v>
      </c>
      <c r="B182" s="18">
        <v>2019</v>
      </c>
      <c r="C182" s="18">
        <v>19</v>
      </c>
      <c r="D182" s="18" t="s">
        <v>267</v>
      </c>
      <c r="E182" s="18">
        <v>12</v>
      </c>
      <c r="F182" s="29">
        <v>621000000</v>
      </c>
      <c r="G182" s="29">
        <v>621000000</v>
      </c>
      <c r="H182" s="29">
        <v>620000000</v>
      </c>
      <c r="I182" s="29">
        <v>620000000</v>
      </c>
      <c r="J182" s="29">
        <v>622000000</v>
      </c>
      <c r="K182" s="29">
        <v>626000000</v>
      </c>
      <c r="L182" s="29">
        <v>633000000</v>
      </c>
      <c r="M182" s="29">
        <v>639000000</v>
      </c>
      <c r="N182" s="29">
        <v>641000000</v>
      </c>
      <c r="O182" s="29">
        <v>640000000</v>
      </c>
      <c r="P182" s="29">
        <v>637000000</v>
      </c>
      <c r="Q182" s="29">
        <v>635000000</v>
      </c>
      <c r="R182" s="29">
        <v>634000000</v>
      </c>
      <c r="S182" s="29">
        <v>633000000</v>
      </c>
      <c r="T182" s="29">
        <v>634000000</v>
      </c>
      <c r="U182" s="29">
        <v>639000000</v>
      </c>
      <c r="V182" s="29">
        <v>645000000</v>
      </c>
      <c r="W182" s="29">
        <v>646000000</v>
      </c>
      <c r="X182" s="29">
        <v>643000000</v>
      </c>
      <c r="Y182" s="29">
        <v>639000000</v>
      </c>
      <c r="Z182" s="29">
        <v>635000000</v>
      </c>
      <c r="AA182" s="29">
        <v>630000000</v>
      </c>
      <c r="AB182" s="29">
        <v>625000000</v>
      </c>
      <c r="AC182" s="69">
        <v>622000000</v>
      </c>
      <c r="AD182" t="str">
        <f>INDEX('Category Mapping'!$G$34:$G$45,MATCH(E182,'Category Mapping'!$A$34:$A$45,0),1)</f>
        <v>Winter</v>
      </c>
      <c r="AE182" t="str">
        <f>INDEX('Category Mapping'!$B$2:$B$25,MATCH('Source Data'!A182,'Category Mapping'!$A$2:$A$25,0))</f>
        <v>Weekday</v>
      </c>
      <c r="AF182" t="str">
        <f>INDEX('Category Mapping'!$C$2:$C$25,MATCH('Source Data'!A182,'Category Mapping'!$A$2:$A$25,0))</f>
        <v>Industry</v>
      </c>
      <c r="AG182" t="str">
        <f>INDEX('Category Mapping'!$D$2:$D$25,MATCH('Source Data'!A182,'Category Mapping'!$A$2:$A$25,0))</f>
        <v>Industry</v>
      </c>
    </row>
    <row r="183" spans="1:33">
      <c r="A183" s="15" t="s">
        <v>70</v>
      </c>
      <c r="B183" s="16">
        <v>2019</v>
      </c>
      <c r="C183" s="16">
        <v>19</v>
      </c>
      <c r="D183" s="16" t="s">
        <v>267</v>
      </c>
      <c r="E183" s="16">
        <v>1</v>
      </c>
      <c r="F183" s="30">
        <v>343000000</v>
      </c>
      <c r="G183" s="30">
        <v>342000000</v>
      </c>
      <c r="H183" s="30">
        <v>342000000</v>
      </c>
      <c r="I183" s="30">
        <v>343000000</v>
      </c>
      <c r="J183" s="30">
        <v>346000000</v>
      </c>
      <c r="K183" s="30">
        <v>349000000</v>
      </c>
      <c r="L183" s="30">
        <v>351000000</v>
      </c>
      <c r="M183" s="30">
        <v>351000000</v>
      </c>
      <c r="N183" s="30">
        <v>350000000</v>
      </c>
      <c r="O183" s="30">
        <v>349000000</v>
      </c>
      <c r="P183" s="30">
        <v>348000000</v>
      </c>
      <c r="Q183" s="30">
        <v>347000000</v>
      </c>
      <c r="R183" s="30">
        <v>347000000</v>
      </c>
      <c r="S183" s="30">
        <v>347000000</v>
      </c>
      <c r="T183" s="30">
        <v>349000000</v>
      </c>
      <c r="U183" s="30">
        <v>352000000</v>
      </c>
      <c r="V183" s="30">
        <v>357000000</v>
      </c>
      <c r="W183" s="30">
        <v>357000000</v>
      </c>
      <c r="X183" s="30">
        <v>356000000</v>
      </c>
      <c r="Y183" s="30">
        <v>354000000</v>
      </c>
      <c r="Z183" s="30">
        <v>352000000</v>
      </c>
      <c r="AA183" s="30">
        <v>349000000</v>
      </c>
      <c r="AB183" s="30">
        <v>346000000</v>
      </c>
      <c r="AC183" s="68">
        <v>344000000</v>
      </c>
      <c r="AD183" t="str">
        <f>INDEX('Category Mapping'!$G$34:$G$45,MATCH(E183,'Category Mapping'!$A$34:$A$45,0),1)</f>
        <v>Winter</v>
      </c>
      <c r="AE183" t="str">
        <f>INDEX('Category Mapping'!$B$2:$B$25,MATCH('Source Data'!A183,'Category Mapping'!$A$2:$A$25,0))</f>
        <v>Weekend</v>
      </c>
      <c r="AF183" t="str">
        <f>INDEX('Category Mapping'!$C$2:$C$25,MATCH('Source Data'!A183,'Category Mapping'!$A$2:$A$25,0))</f>
        <v>Industry</v>
      </c>
      <c r="AG183" t="str">
        <f>INDEX('Category Mapping'!$D$2:$D$25,MATCH('Source Data'!A183,'Category Mapping'!$A$2:$A$25,0))</f>
        <v>Industry</v>
      </c>
    </row>
    <row r="184" spans="1:33">
      <c r="A184" s="17" t="s">
        <v>70</v>
      </c>
      <c r="B184" s="18">
        <v>2019</v>
      </c>
      <c r="C184" s="18">
        <v>19</v>
      </c>
      <c r="D184" s="18" t="s">
        <v>267</v>
      </c>
      <c r="E184" s="18">
        <v>2</v>
      </c>
      <c r="F184" s="29">
        <v>344000000</v>
      </c>
      <c r="G184" s="29">
        <v>343000000</v>
      </c>
      <c r="H184" s="29">
        <v>343000000</v>
      </c>
      <c r="I184" s="29">
        <v>344000000</v>
      </c>
      <c r="J184" s="29">
        <v>347000000</v>
      </c>
      <c r="K184" s="29">
        <v>350000000</v>
      </c>
      <c r="L184" s="29">
        <v>352000000</v>
      </c>
      <c r="M184" s="29">
        <v>352000000</v>
      </c>
      <c r="N184" s="29">
        <v>352000000</v>
      </c>
      <c r="O184" s="29">
        <v>350000000</v>
      </c>
      <c r="P184" s="29">
        <v>349000000</v>
      </c>
      <c r="Q184" s="29">
        <v>349000000</v>
      </c>
      <c r="R184" s="29">
        <v>348000000</v>
      </c>
      <c r="S184" s="29">
        <v>349000000</v>
      </c>
      <c r="T184" s="29">
        <v>350000000</v>
      </c>
      <c r="U184" s="29">
        <v>354000000</v>
      </c>
      <c r="V184" s="29">
        <v>358000000</v>
      </c>
      <c r="W184" s="29">
        <v>359000000</v>
      </c>
      <c r="X184" s="29">
        <v>357000000</v>
      </c>
      <c r="Y184" s="29">
        <v>355000000</v>
      </c>
      <c r="Z184" s="29">
        <v>353000000</v>
      </c>
      <c r="AA184" s="29">
        <v>350000000</v>
      </c>
      <c r="AB184" s="29">
        <v>347000000</v>
      </c>
      <c r="AC184" s="69">
        <v>345000000</v>
      </c>
      <c r="AD184" t="str">
        <f>INDEX('Category Mapping'!$G$34:$G$45,MATCH(E184,'Category Mapping'!$A$34:$A$45,0),1)</f>
        <v>Winter</v>
      </c>
      <c r="AE184" t="str">
        <f>INDEX('Category Mapping'!$B$2:$B$25,MATCH('Source Data'!A184,'Category Mapping'!$A$2:$A$25,0))</f>
        <v>Weekend</v>
      </c>
      <c r="AF184" t="str">
        <f>INDEX('Category Mapping'!$C$2:$C$25,MATCH('Source Data'!A184,'Category Mapping'!$A$2:$A$25,0))</f>
        <v>Industry</v>
      </c>
      <c r="AG184" t="str">
        <f>INDEX('Category Mapping'!$D$2:$D$25,MATCH('Source Data'!A184,'Category Mapping'!$A$2:$A$25,0))</f>
        <v>Industry</v>
      </c>
    </row>
    <row r="185" spans="1:33">
      <c r="A185" s="15" t="s">
        <v>70</v>
      </c>
      <c r="B185" s="16">
        <v>2019</v>
      </c>
      <c r="C185" s="16">
        <v>19</v>
      </c>
      <c r="D185" s="16" t="s">
        <v>267</v>
      </c>
      <c r="E185" s="16">
        <v>3</v>
      </c>
      <c r="F185" s="30">
        <v>344000000</v>
      </c>
      <c r="G185" s="30">
        <v>344000000</v>
      </c>
      <c r="H185" s="30">
        <v>344000000</v>
      </c>
      <c r="I185" s="30">
        <v>345000000</v>
      </c>
      <c r="J185" s="30">
        <v>347000000</v>
      </c>
      <c r="K185" s="30">
        <v>351000000</v>
      </c>
      <c r="L185" s="30">
        <v>352000000</v>
      </c>
      <c r="M185" s="30">
        <v>353000000</v>
      </c>
      <c r="N185" s="30">
        <v>352000000</v>
      </c>
      <c r="O185" s="30">
        <v>351000000</v>
      </c>
      <c r="P185" s="30">
        <v>350000000</v>
      </c>
      <c r="Q185" s="30">
        <v>349000000</v>
      </c>
      <c r="R185" s="30">
        <v>349000000</v>
      </c>
      <c r="S185" s="30">
        <v>349000000</v>
      </c>
      <c r="T185" s="30">
        <v>350000000</v>
      </c>
      <c r="U185" s="30">
        <v>354000000</v>
      </c>
      <c r="V185" s="30">
        <v>358000000</v>
      </c>
      <c r="W185" s="30">
        <v>359000000</v>
      </c>
      <c r="X185" s="30">
        <v>358000000</v>
      </c>
      <c r="Y185" s="30">
        <v>356000000</v>
      </c>
      <c r="Z185" s="30">
        <v>353000000</v>
      </c>
      <c r="AA185" s="30">
        <v>350000000</v>
      </c>
      <c r="AB185" s="30">
        <v>347000000</v>
      </c>
      <c r="AC185" s="68">
        <v>345000000</v>
      </c>
      <c r="AD185" t="str">
        <f>INDEX('Category Mapping'!$G$34:$G$45,MATCH(E185,'Category Mapping'!$A$34:$A$45,0),1)</f>
        <v>Spring</v>
      </c>
      <c r="AE185" t="str">
        <f>INDEX('Category Mapping'!$B$2:$B$25,MATCH('Source Data'!A185,'Category Mapping'!$A$2:$A$25,0))</f>
        <v>Weekend</v>
      </c>
      <c r="AF185" t="str">
        <f>INDEX('Category Mapping'!$C$2:$C$25,MATCH('Source Data'!A185,'Category Mapping'!$A$2:$A$25,0))</f>
        <v>Industry</v>
      </c>
      <c r="AG185" t="str">
        <f>INDEX('Category Mapping'!$D$2:$D$25,MATCH('Source Data'!A185,'Category Mapping'!$A$2:$A$25,0))</f>
        <v>Industry</v>
      </c>
    </row>
    <row r="186" spans="1:33">
      <c r="A186" s="17" t="s">
        <v>70</v>
      </c>
      <c r="B186" s="18">
        <v>2019</v>
      </c>
      <c r="C186" s="18">
        <v>19</v>
      </c>
      <c r="D186" s="18" t="s">
        <v>267</v>
      </c>
      <c r="E186" s="18">
        <v>4</v>
      </c>
      <c r="F186" s="29">
        <v>331000000</v>
      </c>
      <c r="G186" s="29">
        <v>330000000</v>
      </c>
      <c r="H186" s="29">
        <v>331000000</v>
      </c>
      <c r="I186" s="29">
        <v>331000000</v>
      </c>
      <c r="J186" s="29">
        <v>333000000</v>
      </c>
      <c r="K186" s="29">
        <v>337000000</v>
      </c>
      <c r="L186" s="29">
        <v>338000000</v>
      </c>
      <c r="M186" s="29">
        <v>338000000</v>
      </c>
      <c r="N186" s="29">
        <v>338000000</v>
      </c>
      <c r="O186" s="29">
        <v>337000000</v>
      </c>
      <c r="P186" s="29">
        <v>336000000</v>
      </c>
      <c r="Q186" s="29">
        <v>335000000</v>
      </c>
      <c r="R186" s="29">
        <v>335000000</v>
      </c>
      <c r="S186" s="29">
        <v>335000000</v>
      </c>
      <c r="T186" s="29">
        <v>336000000</v>
      </c>
      <c r="U186" s="29">
        <v>340000000</v>
      </c>
      <c r="V186" s="29">
        <v>343000000</v>
      </c>
      <c r="W186" s="29">
        <v>344000000</v>
      </c>
      <c r="X186" s="29">
        <v>343000000</v>
      </c>
      <c r="Y186" s="29">
        <v>341000000</v>
      </c>
      <c r="Z186" s="29">
        <v>339000000</v>
      </c>
      <c r="AA186" s="29">
        <v>336000000</v>
      </c>
      <c r="AB186" s="29">
        <v>333000000</v>
      </c>
      <c r="AC186" s="69">
        <v>332000000</v>
      </c>
      <c r="AD186" t="str">
        <f>INDEX('Category Mapping'!$G$34:$G$45,MATCH(E186,'Category Mapping'!$A$34:$A$45,0),1)</f>
        <v>Spring</v>
      </c>
      <c r="AE186" t="str">
        <f>INDEX('Category Mapping'!$B$2:$B$25,MATCH('Source Data'!A186,'Category Mapping'!$A$2:$A$25,0))</f>
        <v>Weekend</v>
      </c>
      <c r="AF186" t="str">
        <f>INDEX('Category Mapping'!$C$2:$C$25,MATCH('Source Data'!A186,'Category Mapping'!$A$2:$A$25,0))</f>
        <v>Industry</v>
      </c>
      <c r="AG186" t="str">
        <f>INDEX('Category Mapping'!$D$2:$D$25,MATCH('Source Data'!A186,'Category Mapping'!$A$2:$A$25,0))</f>
        <v>Industry</v>
      </c>
    </row>
    <row r="187" spans="1:33">
      <c r="A187" s="15" t="s">
        <v>70</v>
      </c>
      <c r="B187" s="16">
        <v>2019</v>
      </c>
      <c r="C187" s="16">
        <v>19</v>
      </c>
      <c r="D187" s="16" t="s">
        <v>267</v>
      </c>
      <c r="E187" s="16">
        <v>5</v>
      </c>
      <c r="F187" s="30">
        <v>335000000</v>
      </c>
      <c r="G187" s="30">
        <v>335000000</v>
      </c>
      <c r="H187" s="30">
        <v>335000000</v>
      </c>
      <c r="I187" s="30">
        <v>335000000</v>
      </c>
      <c r="J187" s="30">
        <v>338000000</v>
      </c>
      <c r="K187" s="30">
        <v>341000000</v>
      </c>
      <c r="L187" s="30">
        <v>343000000</v>
      </c>
      <c r="M187" s="30">
        <v>343000000</v>
      </c>
      <c r="N187" s="30">
        <v>342000000</v>
      </c>
      <c r="O187" s="30">
        <v>341000000</v>
      </c>
      <c r="P187" s="30">
        <v>340000000</v>
      </c>
      <c r="Q187" s="30">
        <v>340000000</v>
      </c>
      <c r="R187" s="30">
        <v>339000000</v>
      </c>
      <c r="S187" s="30">
        <v>340000000</v>
      </c>
      <c r="T187" s="30">
        <v>341000000</v>
      </c>
      <c r="U187" s="30">
        <v>344000000</v>
      </c>
      <c r="V187" s="30">
        <v>349000000</v>
      </c>
      <c r="W187" s="30">
        <v>349000000</v>
      </c>
      <c r="X187" s="30">
        <v>348000000</v>
      </c>
      <c r="Y187" s="30">
        <v>346000000</v>
      </c>
      <c r="Z187" s="30">
        <v>344000000</v>
      </c>
      <c r="AA187" s="30">
        <v>341000000</v>
      </c>
      <c r="AB187" s="30">
        <v>338000000</v>
      </c>
      <c r="AC187" s="68">
        <v>336000000</v>
      </c>
      <c r="AD187" t="str">
        <f>INDEX('Category Mapping'!$G$34:$G$45,MATCH(E187,'Category Mapping'!$A$34:$A$45,0),1)</f>
        <v>Spring</v>
      </c>
      <c r="AE187" t="str">
        <f>INDEX('Category Mapping'!$B$2:$B$25,MATCH('Source Data'!A187,'Category Mapping'!$A$2:$A$25,0))</f>
        <v>Weekend</v>
      </c>
      <c r="AF187" t="str">
        <f>INDEX('Category Mapping'!$C$2:$C$25,MATCH('Source Data'!A187,'Category Mapping'!$A$2:$A$25,0))</f>
        <v>Industry</v>
      </c>
      <c r="AG187" t="str">
        <f>INDEX('Category Mapping'!$D$2:$D$25,MATCH('Source Data'!A187,'Category Mapping'!$A$2:$A$25,0))</f>
        <v>Industry</v>
      </c>
    </row>
    <row r="188" spans="1:33">
      <c r="A188" s="17" t="s">
        <v>70</v>
      </c>
      <c r="B188" s="18">
        <v>2019</v>
      </c>
      <c r="C188" s="18">
        <v>19</v>
      </c>
      <c r="D188" s="18" t="s">
        <v>267</v>
      </c>
      <c r="E188" s="18">
        <v>6</v>
      </c>
      <c r="F188" s="29">
        <v>342000000</v>
      </c>
      <c r="G188" s="29">
        <v>341000000</v>
      </c>
      <c r="H188" s="29">
        <v>342000000</v>
      </c>
      <c r="I188" s="29">
        <v>342000000</v>
      </c>
      <c r="J188" s="29">
        <v>345000000</v>
      </c>
      <c r="K188" s="29">
        <v>348000000</v>
      </c>
      <c r="L188" s="29">
        <v>350000000</v>
      </c>
      <c r="M188" s="29">
        <v>350000000</v>
      </c>
      <c r="N188" s="29">
        <v>350000000</v>
      </c>
      <c r="O188" s="29">
        <v>348000000</v>
      </c>
      <c r="P188" s="29">
        <v>347000000</v>
      </c>
      <c r="Q188" s="29">
        <v>347000000</v>
      </c>
      <c r="R188" s="29">
        <v>346000000</v>
      </c>
      <c r="S188" s="29">
        <v>347000000</v>
      </c>
      <c r="T188" s="29">
        <v>348000000</v>
      </c>
      <c r="U188" s="29">
        <v>352000000</v>
      </c>
      <c r="V188" s="29">
        <v>356000000</v>
      </c>
      <c r="W188" s="29">
        <v>357000000</v>
      </c>
      <c r="X188" s="29">
        <v>355000000</v>
      </c>
      <c r="Y188" s="29">
        <v>353000000</v>
      </c>
      <c r="Z188" s="29">
        <v>351000000</v>
      </c>
      <c r="AA188" s="29">
        <v>348000000</v>
      </c>
      <c r="AB188" s="29">
        <v>345000000</v>
      </c>
      <c r="AC188" s="69">
        <v>343000000</v>
      </c>
      <c r="AD188" t="str">
        <f>INDEX('Category Mapping'!$G$34:$G$45,MATCH(E188,'Category Mapping'!$A$34:$A$45,0),1)</f>
        <v>Summer</v>
      </c>
      <c r="AE188" t="str">
        <f>INDEX('Category Mapping'!$B$2:$B$25,MATCH('Source Data'!A188,'Category Mapping'!$A$2:$A$25,0))</f>
        <v>Weekend</v>
      </c>
      <c r="AF188" t="str">
        <f>INDEX('Category Mapping'!$C$2:$C$25,MATCH('Source Data'!A188,'Category Mapping'!$A$2:$A$25,0))</f>
        <v>Industry</v>
      </c>
      <c r="AG188" t="str">
        <f>INDEX('Category Mapping'!$D$2:$D$25,MATCH('Source Data'!A188,'Category Mapping'!$A$2:$A$25,0))</f>
        <v>Industry</v>
      </c>
    </row>
    <row r="189" spans="1:33">
      <c r="A189" s="15" t="s">
        <v>70</v>
      </c>
      <c r="B189" s="16">
        <v>2019</v>
      </c>
      <c r="C189" s="16">
        <v>19</v>
      </c>
      <c r="D189" s="16" t="s">
        <v>267</v>
      </c>
      <c r="E189" s="16">
        <v>7</v>
      </c>
      <c r="F189" s="30">
        <v>320000000</v>
      </c>
      <c r="G189" s="30">
        <v>320000000</v>
      </c>
      <c r="H189" s="30">
        <v>320000000</v>
      </c>
      <c r="I189" s="30">
        <v>321000000</v>
      </c>
      <c r="J189" s="30">
        <v>323000000</v>
      </c>
      <c r="K189" s="30">
        <v>327000000</v>
      </c>
      <c r="L189" s="30">
        <v>328000000</v>
      </c>
      <c r="M189" s="30">
        <v>328000000</v>
      </c>
      <c r="N189" s="30">
        <v>328000000</v>
      </c>
      <c r="O189" s="30">
        <v>326000000</v>
      </c>
      <c r="P189" s="30">
        <v>326000000</v>
      </c>
      <c r="Q189" s="30">
        <v>325000000</v>
      </c>
      <c r="R189" s="30">
        <v>325000000</v>
      </c>
      <c r="S189" s="30">
        <v>325000000</v>
      </c>
      <c r="T189" s="30">
        <v>326000000</v>
      </c>
      <c r="U189" s="30">
        <v>330000000</v>
      </c>
      <c r="V189" s="30">
        <v>334000000</v>
      </c>
      <c r="W189" s="30">
        <v>334000000</v>
      </c>
      <c r="X189" s="30">
        <v>333000000</v>
      </c>
      <c r="Y189" s="30">
        <v>331000000</v>
      </c>
      <c r="Z189" s="30">
        <v>329000000</v>
      </c>
      <c r="AA189" s="30">
        <v>326000000</v>
      </c>
      <c r="AB189" s="30">
        <v>323000000</v>
      </c>
      <c r="AC189" s="68">
        <v>321000000</v>
      </c>
      <c r="AD189" t="str">
        <f>INDEX('Category Mapping'!$G$34:$G$45,MATCH(E189,'Category Mapping'!$A$34:$A$45,0),1)</f>
        <v>Summer</v>
      </c>
      <c r="AE189" t="str">
        <f>INDEX('Category Mapping'!$B$2:$B$25,MATCH('Source Data'!A189,'Category Mapping'!$A$2:$A$25,0))</f>
        <v>Weekend</v>
      </c>
      <c r="AF189" t="str">
        <f>INDEX('Category Mapping'!$C$2:$C$25,MATCH('Source Data'!A189,'Category Mapping'!$A$2:$A$25,0))</f>
        <v>Industry</v>
      </c>
      <c r="AG189" t="str">
        <f>INDEX('Category Mapping'!$D$2:$D$25,MATCH('Source Data'!A189,'Category Mapping'!$A$2:$A$25,0))</f>
        <v>Industry</v>
      </c>
    </row>
    <row r="190" spans="1:33">
      <c r="A190" s="17" t="s">
        <v>70</v>
      </c>
      <c r="B190" s="18">
        <v>2019</v>
      </c>
      <c r="C190" s="18">
        <v>19</v>
      </c>
      <c r="D190" s="18" t="s">
        <v>267</v>
      </c>
      <c r="E190" s="18">
        <v>8</v>
      </c>
      <c r="F190" s="29">
        <v>338000000</v>
      </c>
      <c r="G190" s="29">
        <v>338000000</v>
      </c>
      <c r="H190" s="29">
        <v>338000000</v>
      </c>
      <c r="I190" s="29">
        <v>339000000</v>
      </c>
      <c r="J190" s="29">
        <v>341000000</v>
      </c>
      <c r="K190" s="29">
        <v>345000000</v>
      </c>
      <c r="L190" s="29">
        <v>347000000</v>
      </c>
      <c r="M190" s="29">
        <v>347000000</v>
      </c>
      <c r="N190" s="29">
        <v>346000000</v>
      </c>
      <c r="O190" s="29">
        <v>345000000</v>
      </c>
      <c r="P190" s="29">
        <v>344000000</v>
      </c>
      <c r="Q190" s="29">
        <v>343000000</v>
      </c>
      <c r="R190" s="29">
        <v>343000000</v>
      </c>
      <c r="S190" s="29">
        <v>343000000</v>
      </c>
      <c r="T190" s="29">
        <v>344000000</v>
      </c>
      <c r="U190" s="29">
        <v>348000000</v>
      </c>
      <c r="V190" s="29">
        <v>353000000</v>
      </c>
      <c r="W190" s="29">
        <v>354000000</v>
      </c>
      <c r="X190" s="29">
        <v>352000000</v>
      </c>
      <c r="Y190" s="29">
        <v>350000000</v>
      </c>
      <c r="Z190" s="29">
        <v>348000000</v>
      </c>
      <c r="AA190" s="29">
        <v>344000000</v>
      </c>
      <c r="AB190" s="29">
        <v>341000000</v>
      </c>
      <c r="AC190" s="69">
        <v>339000000</v>
      </c>
      <c r="AD190" t="str">
        <f>INDEX('Category Mapping'!$G$34:$G$45,MATCH(E190,'Category Mapping'!$A$34:$A$45,0),1)</f>
        <v>Summer</v>
      </c>
      <c r="AE190" t="str">
        <f>INDEX('Category Mapping'!$B$2:$B$25,MATCH('Source Data'!A190,'Category Mapping'!$A$2:$A$25,0))</f>
        <v>Weekend</v>
      </c>
      <c r="AF190" t="str">
        <f>INDEX('Category Mapping'!$C$2:$C$25,MATCH('Source Data'!A190,'Category Mapping'!$A$2:$A$25,0))</f>
        <v>Industry</v>
      </c>
      <c r="AG190" t="str">
        <f>INDEX('Category Mapping'!$D$2:$D$25,MATCH('Source Data'!A190,'Category Mapping'!$A$2:$A$25,0))</f>
        <v>Industry</v>
      </c>
    </row>
    <row r="191" spans="1:33">
      <c r="A191" s="15" t="s">
        <v>70</v>
      </c>
      <c r="B191" s="16">
        <v>2019</v>
      </c>
      <c r="C191" s="16">
        <v>19</v>
      </c>
      <c r="D191" s="16" t="s">
        <v>267</v>
      </c>
      <c r="E191" s="16">
        <v>9</v>
      </c>
      <c r="F191" s="30">
        <v>340000000</v>
      </c>
      <c r="G191" s="30">
        <v>340000000</v>
      </c>
      <c r="H191" s="30">
        <v>340000000</v>
      </c>
      <c r="I191" s="30">
        <v>341000000</v>
      </c>
      <c r="J191" s="30">
        <v>343000000</v>
      </c>
      <c r="K191" s="30">
        <v>347000000</v>
      </c>
      <c r="L191" s="30">
        <v>349000000</v>
      </c>
      <c r="M191" s="30">
        <v>349000000</v>
      </c>
      <c r="N191" s="30">
        <v>348000000</v>
      </c>
      <c r="O191" s="30">
        <v>347000000</v>
      </c>
      <c r="P191" s="30">
        <v>346000000</v>
      </c>
      <c r="Q191" s="30">
        <v>345000000</v>
      </c>
      <c r="R191" s="30">
        <v>345000000</v>
      </c>
      <c r="S191" s="30">
        <v>345000000</v>
      </c>
      <c r="T191" s="30">
        <v>346000000</v>
      </c>
      <c r="U191" s="30">
        <v>350000000</v>
      </c>
      <c r="V191" s="30">
        <v>354000000</v>
      </c>
      <c r="W191" s="30">
        <v>355000000</v>
      </c>
      <c r="X191" s="30">
        <v>354000000</v>
      </c>
      <c r="Y191" s="30">
        <v>352000000</v>
      </c>
      <c r="Z191" s="30">
        <v>350000000</v>
      </c>
      <c r="AA191" s="30">
        <v>346000000</v>
      </c>
      <c r="AB191" s="30">
        <v>343000000</v>
      </c>
      <c r="AC191" s="68">
        <v>342000000</v>
      </c>
      <c r="AD191" t="str">
        <f>INDEX('Category Mapping'!$G$34:$G$45,MATCH(E191,'Category Mapping'!$A$34:$A$45,0),1)</f>
        <v>Fall</v>
      </c>
      <c r="AE191" t="str">
        <f>INDEX('Category Mapping'!$B$2:$B$25,MATCH('Source Data'!A191,'Category Mapping'!$A$2:$A$25,0))</f>
        <v>Weekend</v>
      </c>
      <c r="AF191" t="str">
        <f>INDEX('Category Mapping'!$C$2:$C$25,MATCH('Source Data'!A191,'Category Mapping'!$A$2:$A$25,0))</f>
        <v>Industry</v>
      </c>
      <c r="AG191" t="str">
        <f>INDEX('Category Mapping'!$D$2:$D$25,MATCH('Source Data'!A191,'Category Mapping'!$A$2:$A$25,0))</f>
        <v>Industry</v>
      </c>
    </row>
    <row r="192" spans="1:33">
      <c r="A192" s="17" t="s">
        <v>70</v>
      </c>
      <c r="B192" s="18">
        <v>2019</v>
      </c>
      <c r="C192" s="18">
        <v>19</v>
      </c>
      <c r="D192" s="18" t="s">
        <v>267</v>
      </c>
      <c r="E192" s="18">
        <v>10</v>
      </c>
      <c r="F192" s="29">
        <v>339000000</v>
      </c>
      <c r="G192" s="29">
        <v>338000000</v>
      </c>
      <c r="H192" s="29">
        <v>338000000</v>
      </c>
      <c r="I192" s="29">
        <v>339000000</v>
      </c>
      <c r="J192" s="29">
        <v>342000000</v>
      </c>
      <c r="K192" s="29">
        <v>345000000</v>
      </c>
      <c r="L192" s="29">
        <v>347000000</v>
      </c>
      <c r="M192" s="29">
        <v>347000000</v>
      </c>
      <c r="N192" s="29">
        <v>346000000</v>
      </c>
      <c r="O192" s="29">
        <v>345000000</v>
      </c>
      <c r="P192" s="29">
        <v>344000000</v>
      </c>
      <c r="Q192" s="29">
        <v>343000000</v>
      </c>
      <c r="R192" s="29">
        <v>343000000</v>
      </c>
      <c r="S192" s="29">
        <v>343000000</v>
      </c>
      <c r="T192" s="29">
        <v>345000000</v>
      </c>
      <c r="U192" s="29">
        <v>348000000</v>
      </c>
      <c r="V192" s="29">
        <v>352000000</v>
      </c>
      <c r="W192" s="29">
        <v>353000000</v>
      </c>
      <c r="X192" s="29">
        <v>352000000</v>
      </c>
      <c r="Y192" s="29">
        <v>350000000</v>
      </c>
      <c r="Z192" s="29">
        <v>348000000</v>
      </c>
      <c r="AA192" s="29">
        <v>344000000</v>
      </c>
      <c r="AB192" s="29">
        <v>341000000</v>
      </c>
      <c r="AC192" s="69">
        <v>340000000</v>
      </c>
      <c r="AD192" t="str">
        <f>INDEX('Category Mapping'!$G$34:$G$45,MATCH(E192,'Category Mapping'!$A$34:$A$45,0),1)</f>
        <v>Fall</v>
      </c>
      <c r="AE192" t="str">
        <f>INDEX('Category Mapping'!$B$2:$B$25,MATCH('Source Data'!A192,'Category Mapping'!$A$2:$A$25,0))</f>
        <v>Weekend</v>
      </c>
      <c r="AF192" t="str">
        <f>INDEX('Category Mapping'!$C$2:$C$25,MATCH('Source Data'!A192,'Category Mapping'!$A$2:$A$25,0))</f>
        <v>Industry</v>
      </c>
      <c r="AG192" t="str">
        <f>INDEX('Category Mapping'!$D$2:$D$25,MATCH('Source Data'!A192,'Category Mapping'!$A$2:$A$25,0))</f>
        <v>Industry</v>
      </c>
    </row>
    <row r="193" spans="1:33">
      <c r="A193" s="15" t="s">
        <v>70</v>
      </c>
      <c r="B193" s="16">
        <v>2019</v>
      </c>
      <c r="C193" s="16">
        <v>19</v>
      </c>
      <c r="D193" s="16" t="s">
        <v>267</v>
      </c>
      <c r="E193" s="16">
        <v>11</v>
      </c>
      <c r="F193" s="30">
        <v>343000000</v>
      </c>
      <c r="G193" s="30">
        <v>342000000</v>
      </c>
      <c r="H193" s="30">
        <v>342000000</v>
      </c>
      <c r="I193" s="30">
        <v>343000000</v>
      </c>
      <c r="J193" s="30">
        <v>346000000</v>
      </c>
      <c r="K193" s="30">
        <v>349000000</v>
      </c>
      <c r="L193" s="30">
        <v>351000000</v>
      </c>
      <c r="M193" s="30">
        <v>351000000</v>
      </c>
      <c r="N193" s="30">
        <v>351000000</v>
      </c>
      <c r="O193" s="30">
        <v>349000000</v>
      </c>
      <c r="P193" s="30">
        <v>348000000</v>
      </c>
      <c r="Q193" s="30">
        <v>348000000</v>
      </c>
      <c r="R193" s="30">
        <v>347000000</v>
      </c>
      <c r="S193" s="30">
        <v>348000000</v>
      </c>
      <c r="T193" s="30">
        <v>349000000</v>
      </c>
      <c r="U193" s="30">
        <v>353000000</v>
      </c>
      <c r="V193" s="30">
        <v>357000000</v>
      </c>
      <c r="W193" s="30">
        <v>358000000</v>
      </c>
      <c r="X193" s="30">
        <v>356000000</v>
      </c>
      <c r="Y193" s="30">
        <v>354000000</v>
      </c>
      <c r="Z193" s="30">
        <v>352000000</v>
      </c>
      <c r="AA193" s="30">
        <v>349000000</v>
      </c>
      <c r="AB193" s="30">
        <v>346000000</v>
      </c>
      <c r="AC193" s="68">
        <v>344000000</v>
      </c>
      <c r="AD193" t="str">
        <f>INDEX('Category Mapping'!$G$34:$G$45,MATCH(E193,'Category Mapping'!$A$34:$A$45,0),1)</f>
        <v>Winter</v>
      </c>
      <c r="AE193" t="str">
        <f>INDEX('Category Mapping'!$B$2:$B$25,MATCH('Source Data'!A193,'Category Mapping'!$A$2:$A$25,0))</f>
        <v>Weekend</v>
      </c>
      <c r="AF193" t="str">
        <f>INDEX('Category Mapping'!$C$2:$C$25,MATCH('Source Data'!A193,'Category Mapping'!$A$2:$A$25,0))</f>
        <v>Industry</v>
      </c>
      <c r="AG193" t="str">
        <f>INDEX('Category Mapping'!$D$2:$D$25,MATCH('Source Data'!A193,'Category Mapping'!$A$2:$A$25,0))</f>
        <v>Industry</v>
      </c>
    </row>
    <row r="194" spans="1:33">
      <c r="A194" s="17" t="s">
        <v>70</v>
      </c>
      <c r="B194" s="18">
        <v>2019</v>
      </c>
      <c r="C194" s="18">
        <v>19</v>
      </c>
      <c r="D194" s="18" t="s">
        <v>267</v>
      </c>
      <c r="E194" s="18">
        <v>12</v>
      </c>
      <c r="F194" s="29">
        <v>322000000</v>
      </c>
      <c r="G194" s="29">
        <v>322000000</v>
      </c>
      <c r="H194" s="29">
        <v>322000000</v>
      </c>
      <c r="I194" s="29">
        <v>323000000</v>
      </c>
      <c r="J194" s="29">
        <v>325000000</v>
      </c>
      <c r="K194" s="29">
        <v>328000000</v>
      </c>
      <c r="L194" s="29">
        <v>329000000</v>
      </c>
      <c r="M194" s="29">
        <v>330000000</v>
      </c>
      <c r="N194" s="29">
        <v>329000000</v>
      </c>
      <c r="O194" s="29">
        <v>328000000</v>
      </c>
      <c r="P194" s="29">
        <v>327000000</v>
      </c>
      <c r="Q194" s="29">
        <v>326000000</v>
      </c>
      <c r="R194" s="29">
        <v>326000000</v>
      </c>
      <c r="S194" s="29">
        <v>326000000</v>
      </c>
      <c r="T194" s="29">
        <v>328000000</v>
      </c>
      <c r="U194" s="29">
        <v>331000000</v>
      </c>
      <c r="V194" s="29">
        <v>335000000</v>
      </c>
      <c r="W194" s="29">
        <v>335000000</v>
      </c>
      <c r="X194" s="29">
        <v>334000000</v>
      </c>
      <c r="Y194" s="29">
        <v>332000000</v>
      </c>
      <c r="Z194" s="29">
        <v>330000000</v>
      </c>
      <c r="AA194" s="29">
        <v>327000000</v>
      </c>
      <c r="AB194" s="29">
        <v>325000000</v>
      </c>
      <c r="AC194" s="69">
        <v>323000000</v>
      </c>
      <c r="AD194" t="str">
        <f>INDEX('Category Mapping'!$G$34:$G$45,MATCH(E194,'Category Mapping'!$A$34:$A$45,0),1)</f>
        <v>Winter</v>
      </c>
      <c r="AE194" t="str">
        <f>INDEX('Category Mapping'!$B$2:$B$25,MATCH('Source Data'!A194,'Category Mapping'!$A$2:$A$25,0))</f>
        <v>Weekend</v>
      </c>
      <c r="AF194" t="str">
        <f>INDEX('Category Mapping'!$C$2:$C$25,MATCH('Source Data'!A194,'Category Mapping'!$A$2:$A$25,0))</f>
        <v>Industry</v>
      </c>
      <c r="AG194" t="str">
        <f>INDEX('Category Mapping'!$D$2:$D$25,MATCH('Source Data'!A194,'Category Mapping'!$A$2:$A$25,0))</f>
        <v>Industry</v>
      </c>
    </row>
    <row r="195" spans="1:33">
      <c r="A195" s="15" t="s">
        <v>71</v>
      </c>
      <c r="B195" s="16">
        <v>2019</v>
      </c>
      <c r="C195" s="16">
        <v>19</v>
      </c>
      <c r="D195" s="16" t="s">
        <v>267</v>
      </c>
      <c r="E195" s="16">
        <v>1</v>
      </c>
      <c r="F195" s="30">
        <v>107000000</v>
      </c>
      <c r="G195" s="30">
        <v>86200000</v>
      </c>
      <c r="H195" s="30">
        <v>75600000</v>
      </c>
      <c r="I195" s="30">
        <v>69900000</v>
      </c>
      <c r="J195" s="30">
        <v>75000000</v>
      </c>
      <c r="K195" s="30">
        <v>105000000</v>
      </c>
      <c r="L195" s="30">
        <v>151000000</v>
      </c>
      <c r="M195" s="30">
        <v>173000000</v>
      </c>
      <c r="N195" s="30">
        <v>149000000</v>
      </c>
      <c r="O195" s="30">
        <v>142000000</v>
      </c>
      <c r="P195" s="30">
        <v>140000000</v>
      </c>
      <c r="Q195" s="30">
        <v>141000000</v>
      </c>
      <c r="R195" s="30">
        <v>137000000</v>
      </c>
      <c r="S195" s="30">
        <v>136000000</v>
      </c>
      <c r="T195" s="30">
        <v>140000000</v>
      </c>
      <c r="U195" s="30">
        <v>155000000</v>
      </c>
      <c r="V195" s="30">
        <v>214000000</v>
      </c>
      <c r="W195" s="30">
        <v>240000000</v>
      </c>
      <c r="X195" s="30">
        <v>243000000</v>
      </c>
      <c r="Y195" s="30">
        <v>242000000</v>
      </c>
      <c r="Z195" s="30">
        <v>241000000</v>
      </c>
      <c r="AA195" s="30">
        <v>226000000</v>
      </c>
      <c r="AB195" s="30">
        <v>170000000</v>
      </c>
      <c r="AC195" s="68">
        <v>130000000</v>
      </c>
      <c r="AD195" t="str">
        <f>INDEX('Category Mapping'!$G$34:$G$45,MATCH(E195,'Category Mapping'!$A$34:$A$45,0),1)</f>
        <v>Winter</v>
      </c>
      <c r="AE195" t="str">
        <f>INDEX('Category Mapping'!$B$2:$B$25,MATCH('Source Data'!A195,'Category Mapping'!$A$2:$A$25,0))</f>
        <v>Weekday</v>
      </c>
      <c r="AF195" t="str">
        <f>INDEX('Category Mapping'!$C$2:$C$25,MATCH('Source Data'!A195,'Category Mapping'!$A$2:$A$25,0))</f>
        <v>Residential</v>
      </c>
      <c r="AG195" t="str">
        <f>INDEX('Category Mapping'!$D$2:$D$25,MATCH('Source Data'!A195,'Category Mapping'!$A$2:$A$25,0))</f>
        <v>Total</v>
      </c>
    </row>
    <row r="196" spans="1:33">
      <c r="A196" s="17" t="s">
        <v>71</v>
      </c>
      <c r="B196" s="18">
        <v>2019</v>
      </c>
      <c r="C196" s="18">
        <v>19</v>
      </c>
      <c r="D196" s="18" t="s">
        <v>267</v>
      </c>
      <c r="E196" s="18">
        <v>2</v>
      </c>
      <c r="F196" s="29">
        <v>102000000</v>
      </c>
      <c r="G196" s="29">
        <v>81500000</v>
      </c>
      <c r="H196" s="29">
        <v>70900000</v>
      </c>
      <c r="I196" s="29">
        <v>65300000</v>
      </c>
      <c r="J196" s="29">
        <v>70200000</v>
      </c>
      <c r="K196" s="29">
        <v>99500000</v>
      </c>
      <c r="L196" s="29">
        <v>144000000</v>
      </c>
      <c r="M196" s="29">
        <v>150000000</v>
      </c>
      <c r="N196" s="29">
        <v>143000000</v>
      </c>
      <c r="O196" s="29">
        <v>137000000</v>
      </c>
      <c r="P196" s="29">
        <v>135000000</v>
      </c>
      <c r="Q196" s="29">
        <v>136000000</v>
      </c>
      <c r="R196" s="29">
        <v>132000000</v>
      </c>
      <c r="S196" s="29">
        <v>131000000</v>
      </c>
      <c r="T196" s="29">
        <v>135000000</v>
      </c>
      <c r="U196" s="29">
        <v>150000000</v>
      </c>
      <c r="V196" s="29">
        <v>187000000</v>
      </c>
      <c r="W196" s="29">
        <v>234000000</v>
      </c>
      <c r="X196" s="29">
        <v>236000000</v>
      </c>
      <c r="Y196" s="29">
        <v>235000000</v>
      </c>
      <c r="Z196" s="29">
        <v>233000000</v>
      </c>
      <c r="AA196" s="29">
        <v>219000000</v>
      </c>
      <c r="AB196" s="29">
        <v>164000000</v>
      </c>
      <c r="AC196" s="69">
        <v>125000000</v>
      </c>
      <c r="AD196" t="str">
        <f>INDEX('Category Mapping'!$G$34:$G$45,MATCH(E196,'Category Mapping'!$A$34:$A$45,0),1)</f>
        <v>Winter</v>
      </c>
      <c r="AE196" t="str">
        <f>INDEX('Category Mapping'!$B$2:$B$25,MATCH('Source Data'!A196,'Category Mapping'!$A$2:$A$25,0))</f>
        <v>Weekday</v>
      </c>
      <c r="AF196" t="str">
        <f>INDEX('Category Mapping'!$C$2:$C$25,MATCH('Source Data'!A196,'Category Mapping'!$A$2:$A$25,0))</f>
        <v>Residential</v>
      </c>
      <c r="AG196" t="str">
        <f>INDEX('Category Mapping'!$D$2:$D$25,MATCH('Source Data'!A196,'Category Mapping'!$A$2:$A$25,0))</f>
        <v>Total</v>
      </c>
    </row>
    <row r="197" spans="1:33">
      <c r="A197" s="15" t="s">
        <v>71</v>
      </c>
      <c r="B197" s="16">
        <v>2019</v>
      </c>
      <c r="C197" s="16">
        <v>19</v>
      </c>
      <c r="D197" s="16" t="s">
        <v>267</v>
      </c>
      <c r="E197" s="16">
        <v>3</v>
      </c>
      <c r="F197" s="30">
        <v>97400000</v>
      </c>
      <c r="G197" s="30">
        <v>76600000</v>
      </c>
      <c r="H197" s="30">
        <v>66100000</v>
      </c>
      <c r="I197" s="30">
        <v>60400000</v>
      </c>
      <c r="J197" s="30">
        <v>65100000</v>
      </c>
      <c r="K197" s="30">
        <v>93100000</v>
      </c>
      <c r="L197" s="30">
        <v>136000000</v>
      </c>
      <c r="M197" s="30">
        <v>138000000</v>
      </c>
      <c r="N197" s="30">
        <v>138000000</v>
      </c>
      <c r="O197" s="30">
        <v>132000000</v>
      </c>
      <c r="P197" s="30">
        <v>130000000</v>
      </c>
      <c r="Q197" s="30">
        <v>131000000</v>
      </c>
      <c r="R197" s="30">
        <v>128000000</v>
      </c>
      <c r="S197" s="30">
        <v>127000000</v>
      </c>
      <c r="T197" s="30">
        <v>131000000</v>
      </c>
      <c r="U197" s="30">
        <v>146000000</v>
      </c>
      <c r="V197" s="30">
        <v>174000000</v>
      </c>
      <c r="W197" s="30">
        <v>225000000</v>
      </c>
      <c r="X197" s="30">
        <v>227000000</v>
      </c>
      <c r="Y197" s="30">
        <v>225000000</v>
      </c>
      <c r="Z197" s="30">
        <v>223000000</v>
      </c>
      <c r="AA197" s="30">
        <v>210000000</v>
      </c>
      <c r="AB197" s="30">
        <v>157000000</v>
      </c>
      <c r="AC197" s="68">
        <v>119000000</v>
      </c>
      <c r="AD197" t="str">
        <f>INDEX('Category Mapping'!$G$34:$G$45,MATCH(E197,'Category Mapping'!$A$34:$A$45,0),1)</f>
        <v>Spring</v>
      </c>
      <c r="AE197" t="str">
        <f>INDEX('Category Mapping'!$B$2:$B$25,MATCH('Source Data'!A197,'Category Mapping'!$A$2:$A$25,0))</f>
        <v>Weekday</v>
      </c>
      <c r="AF197" t="str">
        <f>INDEX('Category Mapping'!$C$2:$C$25,MATCH('Source Data'!A197,'Category Mapping'!$A$2:$A$25,0))</f>
        <v>Residential</v>
      </c>
      <c r="AG197" t="str">
        <f>INDEX('Category Mapping'!$D$2:$D$25,MATCH('Source Data'!A197,'Category Mapping'!$A$2:$A$25,0))</f>
        <v>Total</v>
      </c>
    </row>
    <row r="198" spans="1:33">
      <c r="A198" s="17" t="s">
        <v>71</v>
      </c>
      <c r="B198" s="18">
        <v>2019</v>
      </c>
      <c r="C198" s="18">
        <v>19</v>
      </c>
      <c r="D198" s="18" t="s">
        <v>267</v>
      </c>
      <c r="E198" s="18">
        <v>4</v>
      </c>
      <c r="F198" s="29">
        <v>88900000</v>
      </c>
      <c r="G198" s="29">
        <v>68200000</v>
      </c>
      <c r="H198" s="29">
        <v>57600000</v>
      </c>
      <c r="I198" s="29">
        <v>52000000</v>
      </c>
      <c r="J198" s="29">
        <v>56600000</v>
      </c>
      <c r="K198" s="29">
        <v>82400000</v>
      </c>
      <c r="L198" s="29">
        <v>108000000</v>
      </c>
      <c r="M198" s="29">
        <v>126000000</v>
      </c>
      <c r="N198" s="29">
        <v>128000000</v>
      </c>
      <c r="O198" s="29">
        <v>125000000</v>
      </c>
      <c r="P198" s="29">
        <v>124000000</v>
      </c>
      <c r="Q198" s="29">
        <v>125000000</v>
      </c>
      <c r="R198" s="29">
        <v>122000000</v>
      </c>
      <c r="S198" s="29">
        <v>122000000</v>
      </c>
      <c r="T198" s="29">
        <v>126000000</v>
      </c>
      <c r="U198" s="29">
        <v>141000000</v>
      </c>
      <c r="V198" s="29">
        <v>167000000</v>
      </c>
      <c r="W198" s="29">
        <v>192000000</v>
      </c>
      <c r="X198" s="29">
        <v>218000000</v>
      </c>
      <c r="Y198" s="29">
        <v>215000000</v>
      </c>
      <c r="Z198" s="29">
        <v>213000000</v>
      </c>
      <c r="AA198" s="29">
        <v>200000000</v>
      </c>
      <c r="AB198" s="29">
        <v>148000000</v>
      </c>
      <c r="AC198" s="69">
        <v>111000000</v>
      </c>
      <c r="AD198" t="str">
        <f>INDEX('Category Mapping'!$G$34:$G$45,MATCH(E198,'Category Mapping'!$A$34:$A$45,0),1)</f>
        <v>Spring</v>
      </c>
      <c r="AE198" t="str">
        <f>INDEX('Category Mapping'!$B$2:$B$25,MATCH('Source Data'!A198,'Category Mapping'!$A$2:$A$25,0))</f>
        <v>Weekday</v>
      </c>
      <c r="AF198" t="str">
        <f>INDEX('Category Mapping'!$C$2:$C$25,MATCH('Source Data'!A198,'Category Mapping'!$A$2:$A$25,0))</f>
        <v>Residential</v>
      </c>
      <c r="AG198" t="str">
        <f>INDEX('Category Mapping'!$D$2:$D$25,MATCH('Source Data'!A198,'Category Mapping'!$A$2:$A$25,0))</f>
        <v>Total</v>
      </c>
    </row>
    <row r="199" spans="1:33">
      <c r="A199" s="15" t="s">
        <v>71</v>
      </c>
      <c r="B199" s="16">
        <v>2019</v>
      </c>
      <c r="C199" s="16">
        <v>19</v>
      </c>
      <c r="D199" s="16" t="s">
        <v>267</v>
      </c>
      <c r="E199" s="16">
        <v>5</v>
      </c>
      <c r="F199" s="30">
        <v>84000000</v>
      </c>
      <c r="G199" s="30">
        <v>63200000</v>
      </c>
      <c r="H199" s="30">
        <v>52600000</v>
      </c>
      <c r="I199" s="30">
        <v>47000000</v>
      </c>
      <c r="J199" s="30">
        <v>51700000</v>
      </c>
      <c r="K199" s="30">
        <v>73600000</v>
      </c>
      <c r="L199" s="30">
        <v>95400000</v>
      </c>
      <c r="M199" s="30">
        <v>117000000</v>
      </c>
      <c r="N199" s="30">
        <v>120000000</v>
      </c>
      <c r="O199" s="30">
        <v>120000000</v>
      </c>
      <c r="P199" s="30">
        <v>121000000</v>
      </c>
      <c r="Q199" s="30">
        <v>123000000</v>
      </c>
      <c r="R199" s="30">
        <v>122000000</v>
      </c>
      <c r="S199" s="30">
        <v>122000000</v>
      </c>
      <c r="T199" s="30">
        <v>127000000</v>
      </c>
      <c r="U199" s="30">
        <v>142000000</v>
      </c>
      <c r="V199" s="30">
        <v>168000000</v>
      </c>
      <c r="W199" s="30">
        <v>185000000</v>
      </c>
      <c r="X199" s="30">
        <v>210000000</v>
      </c>
      <c r="Y199" s="30">
        <v>208000000</v>
      </c>
      <c r="Z199" s="30">
        <v>203000000</v>
      </c>
      <c r="AA199" s="30">
        <v>191000000</v>
      </c>
      <c r="AB199" s="30">
        <v>141000000</v>
      </c>
      <c r="AC199" s="68">
        <v>106000000</v>
      </c>
      <c r="AD199" t="str">
        <f>INDEX('Category Mapping'!$G$34:$G$45,MATCH(E199,'Category Mapping'!$A$34:$A$45,0),1)</f>
        <v>Spring</v>
      </c>
      <c r="AE199" t="str">
        <f>INDEX('Category Mapping'!$B$2:$B$25,MATCH('Source Data'!A199,'Category Mapping'!$A$2:$A$25,0))</f>
        <v>Weekday</v>
      </c>
      <c r="AF199" t="str">
        <f>INDEX('Category Mapping'!$C$2:$C$25,MATCH('Source Data'!A199,'Category Mapping'!$A$2:$A$25,0))</f>
        <v>Residential</v>
      </c>
      <c r="AG199" t="str">
        <f>INDEX('Category Mapping'!$D$2:$D$25,MATCH('Source Data'!A199,'Category Mapping'!$A$2:$A$25,0))</f>
        <v>Total</v>
      </c>
    </row>
    <row r="200" spans="1:33">
      <c r="A200" s="17" t="s">
        <v>71</v>
      </c>
      <c r="B200" s="18">
        <v>2019</v>
      </c>
      <c r="C200" s="18">
        <v>19</v>
      </c>
      <c r="D200" s="18" t="s">
        <v>267</v>
      </c>
      <c r="E200" s="18">
        <v>6</v>
      </c>
      <c r="F200" s="29">
        <v>86600000</v>
      </c>
      <c r="G200" s="29">
        <v>64500000</v>
      </c>
      <c r="H200" s="29">
        <v>53600000</v>
      </c>
      <c r="I200" s="29">
        <v>48400000</v>
      </c>
      <c r="J200" s="29">
        <v>54300000</v>
      </c>
      <c r="K200" s="29">
        <v>73000000</v>
      </c>
      <c r="L200" s="29">
        <v>104000000</v>
      </c>
      <c r="M200" s="29">
        <v>129000000</v>
      </c>
      <c r="N200" s="29">
        <v>135000000</v>
      </c>
      <c r="O200" s="29">
        <v>138000000</v>
      </c>
      <c r="P200" s="29">
        <v>142000000</v>
      </c>
      <c r="Q200" s="29">
        <v>150000000</v>
      </c>
      <c r="R200" s="29">
        <v>154000000</v>
      </c>
      <c r="S200" s="29">
        <v>157000000</v>
      </c>
      <c r="T200" s="29">
        <v>164000000</v>
      </c>
      <c r="U200" s="29">
        <v>182000000</v>
      </c>
      <c r="V200" s="29">
        <v>210000000</v>
      </c>
      <c r="W200" s="29">
        <v>225000000</v>
      </c>
      <c r="X200" s="29">
        <v>237000000</v>
      </c>
      <c r="Y200" s="29">
        <v>247000000</v>
      </c>
      <c r="Z200" s="29">
        <v>236000000</v>
      </c>
      <c r="AA200" s="29">
        <v>215000000</v>
      </c>
      <c r="AB200" s="29">
        <v>156000000</v>
      </c>
      <c r="AC200" s="69">
        <v>112000000</v>
      </c>
      <c r="AD200" t="str">
        <f>INDEX('Category Mapping'!$G$34:$G$45,MATCH(E200,'Category Mapping'!$A$34:$A$45,0),1)</f>
        <v>Summer</v>
      </c>
      <c r="AE200" t="str">
        <f>INDEX('Category Mapping'!$B$2:$B$25,MATCH('Source Data'!A200,'Category Mapping'!$A$2:$A$25,0))</f>
        <v>Weekday</v>
      </c>
      <c r="AF200" t="str">
        <f>INDEX('Category Mapping'!$C$2:$C$25,MATCH('Source Data'!A200,'Category Mapping'!$A$2:$A$25,0))</f>
        <v>Residential</v>
      </c>
      <c r="AG200" t="str">
        <f>INDEX('Category Mapping'!$D$2:$D$25,MATCH('Source Data'!A200,'Category Mapping'!$A$2:$A$25,0))</f>
        <v>Total</v>
      </c>
    </row>
    <row r="201" spans="1:33">
      <c r="A201" s="15" t="s">
        <v>71</v>
      </c>
      <c r="B201" s="16">
        <v>2019</v>
      </c>
      <c r="C201" s="16">
        <v>19</v>
      </c>
      <c r="D201" s="16" t="s">
        <v>267</v>
      </c>
      <c r="E201" s="16">
        <v>7</v>
      </c>
      <c r="F201" s="30">
        <v>138000000</v>
      </c>
      <c r="G201" s="30">
        <v>112000000</v>
      </c>
      <c r="H201" s="30">
        <v>100000000</v>
      </c>
      <c r="I201" s="30">
        <v>96200000</v>
      </c>
      <c r="J201" s="30">
        <v>104000000</v>
      </c>
      <c r="K201" s="30">
        <v>124000000</v>
      </c>
      <c r="L201" s="30">
        <v>146000000</v>
      </c>
      <c r="M201" s="30">
        <v>162000000</v>
      </c>
      <c r="N201" s="30">
        <v>162000000</v>
      </c>
      <c r="O201" s="30">
        <v>161000000</v>
      </c>
      <c r="P201" s="30">
        <v>165000000</v>
      </c>
      <c r="Q201" s="30">
        <v>177000000</v>
      </c>
      <c r="R201" s="30">
        <v>183000000</v>
      </c>
      <c r="S201" s="30">
        <v>187000000</v>
      </c>
      <c r="T201" s="30">
        <v>195000000</v>
      </c>
      <c r="U201" s="30">
        <v>216000000</v>
      </c>
      <c r="V201" s="30">
        <v>247000000</v>
      </c>
      <c r="W201" s="30">
        <v>266000000</v>
      </c>
      <c r="X201" s="30">
        <v>285000000</v>
      </c>
      <c r="Y201" s="30">
        <v>295000000</v>
      </c>
      <c r="Z201" s="30">
        <v>288000000</v>
      </c>
      <c r="AA201" s="30">
        <v>269000000</v>
      </c>
      <c r="AB201" s="30">
        <v>211000000</v>
      </c>
      <c r="AC201" s="68">
        <v>167000000</v>
      </c>
      <c r="AD201" t="str">
        <f>INDEX('Category Mapping'!$G$34:$G$45,MATCH(E201,'Category Mapping'!$A$34:$A$45,0),1)</f>
        <v>Summer</v>
      </c>
      <c r="AE201" t="str">
        <f>INDEX('Category Mapping'!$B$2:$B$25,MATCH('Source Data'!A201,'Category Mapping'!$A$2:$A$25,0))</f>
        <v>Weekday</v>
      </c>
      <c r="AF201" t="str">
        <f>INDEX('Category Mapping'!$C$2:$C$25,MATCH('Source Data'!A201,'Category Mapping'!$A$2:$A$25,0))</f>
        <v>Residential</v>
      </c>
      <c r="AG201" t="str">
        <f>INDEX('Category Mapping'!$D$2:$D$25,MATCH('Source Data'!A201,'Category Mapping'!$A$2:$A$25,0))</f>
        <v>Total</v>
      </c>
    </row>
    <row r="202" spans="1:33">
      <c r="A202" s="17" t="s">
        <v>71</v>
      </c>
      <c r="B202" s="18">
        <v>2019</v>
      </c>
      <c r="C202" s="18">
        <v>19</v>
      </c>
      <c r="D202" s="18" t="s">
        <v>267</v>
      </c>
      <c r="E202" s="18">
        <v>8</v>
      </c>
      <c r="F202" s="29">
        <v>141000000</v>
      </c>
      <c r="G202" s="29">
        <v>114000000</v>
      </c>
      <c r="H202" s="29">
        <v>101000000</v>
      </c>
      <c r="I202" s="29">
        <v>98000000</v>
      </c>
      <c r="J202" s="29">
        <v>108000000</v>
      </c>
      <c r="K202" s="29">
        <v>135000000</v>
      </c>
      <c r="L202" s="29">
        <v>155000000</v>
      </c>
      <c r="M202" s="29">
        <v>169000000</v>
      </c>
      <c r="N202" s="29">
        <v>169000000</v>
      </c>
      <c r="O202" s="29">
        <v>169000000</v>
      </c>
      <c r="P202" s="29">
        <v>174000000</v>
      </c>
      <c r="Q202" s="29">
        <v>188000000</v>
      </c>
      <c r="R202" s="29">
        <v>196000000</v>
      </c>
      <c r="S202" s="29">
        <v>202000000</v>
      </c>
      <c r="T202" s="29">
        <v>211000000</v>
      </c>
      <c r="U202" s="29">
        <v>233000000</v>
      </c>
      <c r="V202" s="29">
        <v>264000000</v>
      </c>
      <c r="W202" s="29">
        <v>287000000</v>
      </c>
      <c r="X202" s="29">
        <v>317000000</v>
      </c>
      <c r="Y202" s="29">
        <v>311000000</v>
      </c>
      <c r="Z202" s="29">
        <v>302000000</v>
      </c>
      <c r="AA202" s="29">
        <v>280000000</v>
      </c>
      <c r="AB202" s="29">
        <v>219000000</v>
      </c>
      <c r="AC202" s="69">
        <v>172000000</v>
      </c>
      <c r="AD202" t="str">
        <f>INDEX('Category Mapping'!$G$34:$G$45,MATCH(E202,'Category Mapping'!$A$34:$A$45,0),1)</f>
        <v>Summer</v>
      </c>
      <c r="AE202" t="str">
        <f>INDEX('Category Mapping'!$B$2:$B$25,MATCH('Source Data'!A202,'Category Mapping'!$A$2:$A$25,0))</f>
        <v>Weekday</v>
      </c>
      <c r="AF202" t="str">
        <f>INDEX('Category Mapping'!$C$2:$C$25,MATCH('Source Data'!A202,'Category Mapping'!$A$2:$A$25,0))</f>
        <v>Residential</v>
      </c>
      <c r="AG202" t="str">
        <f>INDEX('Category Mapping'!$D$2:$D$25,MATCH('Source Data'!A202,'Category Mapping'!$A$2:$A$25,0))</f>
        <v>Total</v>
      </c>
    </row>
    <row r="203" spans="1:33">
      <c r="A203" s="15" t="s">
        <v>71</v>
      </c>
      <c r="B203" s="16">
        <v>2019</v>
      </c>
      <c r="C203" s="16">
        <v>19</v>
      </c>
      <c r="D203" s="16" t="s">
        <v>267</v>
      </c>
      <c r="E203" s="16">
        <v>9</v>
      </c>
      <c r="F203" s="30">
        <v>86400000</v>
      </c>
      <c r="G203" s="30">
        <v>65300000</v>
      </c>
      <c r="H203" s="30">
        <v>54600000</v>
      </c>
      <c r="I203" s="30">
        <v>49200000</v>
      </c>
      <c r="J203" s="30">
        <v>54200000</v>
      </c>
      <c r="K203" s="30">
        <v>78100000</v>
      </c>
      <c r="L203" s="30">
        <v>107000000</v>
      </c>
      <c r="M203" s="30">
        <v>124000000</v>
      </c>
      <c r="N203" s="30">
        <v>130000000</v>
      </c>
      <c r="O203" s="30">
        <v>133000000</v>
      </c>
      <c r="P203" s="30">
        <v>137000000</v>
      </c>
      <c r="Q203" s="30">
        <v>145000000</v>
      </c>
      <c r="R203" s="30">
        <v>148000000</v>
      </c>
      <c r="S203" s="30">
        <v>151000000</v>
      </c>
      <c r="T203" s="30">
        <v>158000000</v>
      </c>
      <c r="U203" s="30">
        <v>175000000</v>
      </c>
      <c r="V203" s="30">
        <v>202000000</v>
      </c>
      <c r="W203" s="30">
        <v>232000000</v>
      </c>
      <c r="X203" s="30">
        <v>248000000</v>
      </c>
      <c r="Y203" s="30">
        <v>238000000</v>
      </c>
      <c r="Z203" s="30">
        <v>228000000</v>
      </c>
      <c r="AA203" s="30">
        <v>206000000</v>
      </c>
      <c r="AB203" s="30">
        <v>148000000</v>
      </c>
      <c r="AC203" s="68">
        <v>109000000</v>
      </c>
      <c r="AD203" t="str">
        <f>INDEX('Category Mapping'!$G$34:$G$45,MATCH(E203,'Category Mapping'!$A$34:$A$45,0),1)</f>
        <v>Fall</v>
      </c>
      <c r="AE203" t="str">
        <f>INDEX('Category Mapping'!$B$2:$B$25,MATCH('Source Data'!A203,'Category Mapping'!$A$2:$A$25,0))</f>
        <v>Weekday</v>
      </c>
      <c r="AF203" t="str">
        <f>INDEX('Category Mapping'!$C$2:$C$25,MATCH('Source Data'!A203,'Category Mapping'!$A$2:$A$25,0))</f>
        <v>Residential</v>
      </c>
      <c r="AG203" t="str">
        <f>INDEX('Category Mapping'!$D$2:$D$25,MATCH('Source Data'!A203,'Category Mapping'!$A$2:$A$25,0))</f>
        <v>Total</v>
      </c>
    </row>
    <row r="204" spans="1:33">
      <c r="A204" s="17" t="s">
        <v>71</v>
      </c>
      <c r="B204" s="18">
        <v>2019</v>
      </c>
      <c r="C204" s="18">
        <v>19</v>
      </c>
      <c r="D204" s="18" t="s">
        <v>267</v>
      </c>
      <c r="E204" s="18">
        <v>10</v>
      </c>
      <c r="F204" s="29">
        <v>87500000</v>
      </c>
      <c r="G204" s="29">
        <v>66500000</v>
      </c>
      <c r="H204" s="29">
        <v>55900000</v>
      </c>
      <c r="I204" s="29">
        <v>50400000</v>
      </c>
      <c r="J204" s="29">
        <v>55300000</v>
      </c>
      <c r="K204" s="29">
        <v>81000000</v>
      </c>
      <c r="L204" s="29">
        <v>123000000</v>
      </c>
      <c r="M204" s="29">
        <v>125000000</v>
      </c>
      <c r="N204" s="29">
        <v>125000000</v>
      </c>
      <c r="O204" s="29">
        <v>123000000</v>
      </c>
      <c r="P204" s="29">
        <v>122000000</v>
      </c>
      <c r="Q204" s="29">
        <v>124000000</v>
      </c>
      <c r="R204" s="29">
        <v>121000000</v>
      </c>
      <c r="S204" s="29">
        <v>121000000</v>
      </c>
      <c r="T204" s="29">
        <v>125000000</v>
      </c>
      <c r="U204" s="29">
        <v>140000000</v>
      </c>
      <c r="V204" s="29">
        <v>170000000</v>
      </c>
      <c r="W204" s="29">
        <v>218000000</v>
      </c>
      <c r="X204" s="29">
        <v>218000000</v>
      </c>
      <c r="Y204" s="29">
        <v>215000000</v>
      </c>
      <c r="Z204" s="29">
        <v>213000000</v>
      </c>
      <c r="AA204" s="29">
        <v>200000000</v>
      </c>
      <c r="AB204" s="29">
        <v>147000000</v>
      </c>
      <c r="AC204" s="69">
        <v>110000000</v>
      </c>
      <c r="AD204" t="str">
        <f>INDEX('Category Mapping'!$G$34:$G$45,MATCH(E204,'Category Mapping'!$A$34:$A$45,0),1)</f>
        <v>Fall</v>
      </c>
      <c r="AE204" t="str">
        <f>INDEX('Category Mapping'!$B$2:$B$25,MATCH('Source Data'!A204,'Category Mapping'!$A$2:$A$25,0))</f>
        <v>Weekday</v>
      </c>
      <c r="AF204" t="str">
        <f>INDEX('Category Mapping'!$C$2:$C$25,MATCH('Source Data'!A204,'Category Mapping'!$A$2:$A$25,0))</f>
        <v>Residential</v>
      </c>
      <c r="AG204" t="str">
        <f>INDEX('Category Mapping'!$D$2:$D$25,MATCH('Source Data'!A204,'Category Mapping'!$A$2:$A$25,0))</f>
        <v>Total</v>
      </c>
    </row>
    <row r="205" spans="1:33">
      <c r="A205" s="15" t="s">
        <v>71</v>
      </c>
      <c r="B205" s="16">
        <v>2019</v>
      </c>
      <c r="C205" s="16">
        <v>19</v>
      </c>
      <c r="D205" s="16" t="s">
        <v>267</v>
      </c>
      <c r="E205" s="16">
        <v>11</v>
      </c>
      <c r="F205" s="30">
        <v>95700000</v>
      </c>
      <c r="G205" s="30">
        <v>74800000</v>
      </c>
      <c r="H205" s="30">
        <v>64300000</v>
      </c>
      <c r="I205" s="30">
        <v>58700000</v>
      </c>
      <c r="J205" s="30">
        <v>63600000</v>
      </c>
      <c r="K205" s="30">
        <v>91900000</v>
      </c>
      <c r="L205" s="30">
        <v>136000000</v>
      </c>
      <c r="M205" s="30">
        <v>145000000</v>
      </c>
      <c r="N205" s="30">
        <v>135000000</v>
      </c>
      <c r="O205" s="30">
        <v>130000000</v>
      </c>
      <c r="P205" s="30">
        <v>129000000</v>
      </c>
      <c r="Q205" s="30">
        <v>130000000</v>
      </c>
      <c r="R205" s="30">
        <v>127000000</v>
      </c>
      <c r="S205" s="30">
        <v>126000000</v>
      </c>
      <c r="T205" s="30">
        <v>130000000</v>
      </c>
      <c r="U205" s="30">
        <v>145000000</v>
      </c>
      <c r="V205" s="30">
        <v>188000000</v>
      </c>
      <c r="W205" s="30">
        <v>228000000</v>
      </c>
      <c r="X205" s="30">
        <v>230000000</v>
      </c>
      <c r="Y205" s="30">
        <v>228000000</v>
      </c>
      <c r="Z205" s="30">
        <v>226000000</v>
      </c>
      <c r="AA205" s="30">
        <v>212000000</v>
      </c>
      <c r="AB205" s="30">
        <v>157000000</v>
      </c>
      <c r="AC205" s="68">
        <v>118000000</v>
      </c>
      <c r="AD205" t="str">
        <f>INDEX('Category Mapping'!$G$34:$G$45,MATCH(E205,'Category Mapping'!$A$34:$A$45,0),1)</f>
        <v>Winter</v>
      </c>
      <c r="AE205" t="str">
        <f>INDEX('Category Mapping'!$B$2:$B$25,MATCH('Source Data'!A205,'Category Mapping'!$A$2:$A$25,0))</f>
        <v>Weekday</v>
      </c>
      <c r="AF205" t="str">
        <f>INDEX('Category Mapping'!$C$2:$C$25,MATCH('Source Data'!A205,'Category Mapping'!$A$2:$A$25,0))</f>
        <v>Residential</v>
      </c>
      <c r="AG205" t="str">
        <f>INDEX('Category Mapping'!$D$2:$D$25,MATCH('Source Data'!A205,'Category Mapping'!$A$2:$A$25,0))</f>
        <v>Total</v>
      </c>
    </row>
    <row r="206" spans="1:33">
      <c r="A206" s="17" t="s">
        <v>71</v>
      </c>
      <c r="B206" s="18">
        <v>2019</v>
      </c>
      <c r="C206" s="18">
        <v>19</v>
      </c>
      <c r="D206" s="18" t="s">
        <v>267</v>
      </c>
      <c r="E206" s="18">
        <v>12</v>
      </c>
      <c r="F206" s="29">
        <v>104000000</v>
      </c>
      <c r="G206" s="29">
        <v>82700000</v>
      </c>
      <c r="H206" s="29">
        <v>72100000</v>
      </c>
      <c r="I206" s="29">
        <v>66500000</v>
      </c>
      <c r="J206" s="29">
        <v>71600000</v>
      </c>
      <c r="K206" s="29">
        <v>101000000</v>
      </c>
      <c r="L206" s="29">
        <v>147000000</v>
      </c>
      <c r="M206" s="29">
        <v>172000000</v>
      </c>
      <c r="N206" s="29">
        <v>145000000</v>
      </c>
      <c r="O206" s="29">
        <v>139000000</v>
      </c>
      <c r="P206" s="29">
        <v>137000000</v>
      </c>
      <c r="Q206" s="29">
        <v>137000000</v>
      </c>
      <c r="R206" s="29">
        <v>134000000</v>
      </c>
      <c r="S206" s="29">
        <v>133000000</v>
      </c>
      <c r="T206" s="29">
        <v>137000000</v>
      </c>
      <c r="U206" s="29">
        <v>152000000</v>
      </c>
      <c r="V206" s="29">
        <v>216000000</v>
      </c>
      <c r="W206" s="29">
        <v>237000000</v>
      </c>
      <c r="X206" s="29">
        <v>240000000</v>
      </c>
      <c r="Y206" s="29">
        <v>239000000</v>
      </c>
      <c r="Z206" s="29">
        <v>237000000</v>
      </c>
      <c r="AA206" s="29">
        <v>222000000</v>
      </c>
      <c r="AB206" s="29">
        <v>166000000</v>
      </c>
      <c r="AC206" s="69">
        <v>127000000</v>
      </c>
      <c r="AD206" t="str">
        <f>INDEX('Category Mapping'!$G$34:$G$45,MATCH(E206,'Category Mapping'!$A$34:$A$45,0),1)</f>
        <v>Winter</v>
      </c>
      <c r="AE206" t="str">
        <f>INDEX('Category Mapping'!$B$2:$B$25,MATCH('Source Data'!A206,'Category Mapping'!$A$2:$A$25,0))</f>
        <v>Weekday</v>
      </c>
      <c r="AF206" t="str">
        <f>INDEX('Category Mapping'!$C$2:$C$25,MATCH('Source Data'!A206,'Category Mapping'!$A$2:$A$25,0))</f>
        <v>Residential</v>
      </c>
      <c r="AG206" t="str">
        <f>INDEX('Category Mapping'!$D$2:$D$25,MATCH('Source Data'!A206,'Category Mapping'!$A$2:$A$25,0))</f>
        <v>Total</v>
      </c>
    </row>
    <row r="207" spans="1:33">
      <c r="A207" s="15" t="s">
        <v>72</v>
      </c>
      <c r="B207" s="16">
        <v>2019</v>
      </c>
      <c r="C207" s="16">
        <v>19</v>
      </c>
      <c r="D207" s="16" t="s">
        <v>267</v>
      </c>
      <c r="E207" s="16">
        <v>1</v>
      </c>
      <c r="F207" s="30">
        <v>57000000</v>
      </c>
      <c r="G207" s="30">
        <v>47600000</v>
      </c>
      <c r="H207" s="30">
        <v>41000000</v>
      </c>
      <c r="I207" s="30">
        <v>36900000</v>
      </c>
      <c r="J207" s="30">
        <v>37500000</v>
      </c>
      <c r="K207" s="30">
        <v>42800000</v>
      </c>
      <c r="L207" s="30">
        <v>60000000</v>
      </c>
      <c r="M207" s="30">
        <v>80700000</v>
      </c>
      <c r="N207" s="30">
        <v>81900000</v>
      </c>
      <c r="O207" s="30">
        <v>98000000</v>
      </c>
      <c r="P207" s="30">
        <v>115000000</v>
      </c>
      <c r="Q207" s="30">
        <v>123000000</v>
      </c>
      <c r="R207" s="30">
        <v>114000000</v>
      </c>
      <c r="S207" s="30">
        <v>103000000</v>
      </c>
      <c r="T207" s="30">
        <v>106000000</v>
      </c>
      <c r="U207" s="30">
        <v>109000000</v>
      </c>
      <c r="V207" s="30">
        <v>134000000</v>
      </c>
      <c r="W207" s="30">
        <v>139000000</v>
      </c>
      <c r="X207" s="30">
        <v>140000000</v>
      </c>
      <c r="Y207" s="30">
        <v>135000000</v>
      </c>
      <c r="Z207" s="30">
        <v>130000000</v>
      </c>
      <c r="AA207" s="30">
        <v>117000000</v>
      </c>
      <c r="AB207" s="30">
        <v>93100000</v>
      </c>
      <c r="AC207" s="68">
        <v>71700000</v>
      </c>
      <c r="AD207" t="str">
        <f>INDEX('Category Mapping'!$G$34:$G$45,MATCH(E207,'Category Mapping'!$A$34:$A$45,0),1)</f>
        <v>Winter</v>
      </c>
      <c r="AE207" t="str">
        <f>INDEX('Category Mapping'!$B$2:$B$25,MATCH('Source Data'!A207,'Category Mapping'!$A$2:$A$25,0))</f>
        <v>Weekend</v>
      </c>
      <c r="AF207" t="str">
        <f>INDEX('Category Mapping'!$C$2:$C$25,MATCH('Source Data'!A207,'Category Mapping'!$A$2:$A$25,0))</f>
        <v>Residential</v>
      </c>
      <c r="AG207" t="str">
        <f>INDEX('Category Mapping'!$D$2:$D$25,MATCH('Source Data'!A207,'Category Mapping'!$A$2:$A$25,0))</f>
        <v>Total</v>
      </c>
    </row>
    <row r="208" spans="1:33">
      <c r="A208" s="17" t="s">
        <v>72</v>
      </c>
      <c r="B208" s="18">
        <v>2019</v>
      </c>
      <c r="C208" s="18">
        <v>19</v>
      </c>
      <c r="D208" s="18" t="s">
        <v>267</v>
      </c>
      <c r="E208" s="18">
        <v>2</v>
      </c>
      <c r="F208" s="29">
        <v>54200000</v>
      </c>
      <c r="G208" s="29">
        <v>44900000</v>
      </c>
      <c r="H208" s="29">
        <v>38300000</v>
      </c>
      <c r="I208" s="29">
        <v>34300000</v>
      </c>
      <c r="J208" s="29">
        <v>34800000</v>
      </c>
      <c r="K208" s="29">
        <v>40100000</v>
      </c>
      <c r="L208" s="29">
        <v>57000000</v>
      </c>
      <c r="M208" s="29">
        <v>68100000</v>
      </c>
      <c r="N208" s="29">
        <v>78400000</v>
      </c>
      <c r="O208" s="29">
        <v>94200000</v>
      </c>
      <c r="P208" s="29">
        <v>111000000</v>
      </c>
      <c r="Q208" s="29">
        <v>120000000</v>
      </c>
      <c r="R208" s="29">
        <v>111000000</v>
      </c>
      <c r="S208" s="29">
        <v>99100000</v>
      </c>
      <c r="T208" s="29">
        <v>102000000</v>
      </c>
      <c r="U208" s="29">
        <v>106000000</v>
      </c>
      <c r="V208" s="29">
        <v>118000000</v>
      </c>
      <c r="W208" s="29">
        <v>136000000</v>
      </c>
      <c r="X208" s="29">
        <v>135000000</v>
      </c>
      <c r="Y208" s="29">
        <v>130000000</v>
      </c>
      <c r="Z208" s="29">
        <v>125000000</v>
      </c>
      <c r="AA208" s="29">
        <v>113000000</v>
      </c>
      <c r="AB208" s="29">
        <v>89700000</v>
      </c>
      <c r="AC208" s="69">
        <v>68700000</v>
      </c>
      <c r="AD208" t="str">
        <f>INDEX('Category Mapping'!$G$34:$G$45,MATCH(E208,'Category Mapping'!$A$34:$A$45,0),1)</f>
        <v>Winter</v>
      </c>
      <c r="AE208" t="str">
        <f>INDEX('Category Mapping'!$B$2:$B$25,MATCH('Source Data'!A208,'Category Mapping'!$A$2:$A$25,0))</f>
        <v>Weekend</v>
      </c>
      <c r="AF208" t="str">
        <f>INDEX('Category Mapping'!$C$2:$C$25,MATCH('Source Data'!A208,'Category Mapping'!$A$2:$A$25,0))</f>
        <v>Residential</v>
      </c>
      <c r="AG208" t="str">
        <f>INDEX('Category Mapping'!$D$2:$D$25,MATCH('Source Data'!A208,'Category Mapping'!$A$2:$A$25,0))</f>
        <v>Total</v>
      </c>
    </row>
    <row r="209" spans="1:33">
      <c r="A209" s="15" t="s">
        <v>72</v>
      </c>
      <c r="B209" s="16">
        <v>2019</v>
      </c>
      <c r="C209" s="16">
        <v>19</v>
      </c>
      <c r="D209" s="16" t="s">
        <v>267</v>
      </c>
      <c r="E209" s="16">
        <v>3</v>
      </c>
      <c r="F209" s="30">
        <v>51300000</v>
      </c>
      <c r="G209" s="30">
        <v>42200000</v>
      </c>
      <c r="H209" s="30">
        <v>35600000</v>
      </c>
      <c r="I209" s="30">
        <v>31600000</v>
      </c>
      <c r="J209" s="30">
        <v>32100000</v>
      </c>
      <c r="K209" s="30">
        <v>37400000</v>
      </c>
      <c r="L209" s="30">
        <v>53500000</v>
      </c>
      <c r="M209" s="30">
        <v>61900000</v>
      </c>
      <c r="N209" s="30">
        <v>75100000</v>
      </c>
      <c r="O209" s="30">
        <v>90700000</v>
      </c>
      <c r="P209" s="30">
        <v>108000000</v>
      </c>
      <c r="Q209" s="30">
        <v>116000000</v>
      </c>
      <c r="R209" s="30">
        <v>107000000</v>
      </c>
      <c r="S209" s="30">
        <v>96200000</v>
      </c>
      <c r="T209" s="30">
        <v>99600000</v>
      </c>
      <c r="U209" s="30">
        <v>103000000</v>
      </c>
      <c r="V209" s="30">
        <v>110000000</v>
      </c>
      <c r="W209" s="30">
        <v>130000000</v>
      </c>
      <c r="X209" s="30">
        <v>130000000</v>
      </c>
      <c r="Y209" s="30">
        <v>125000000</v>
      </c>
      <c r="Z209" s="30">
        <v>120000000</v>
      </c>
      <c r="AA209" s="30">
        <v>108000000</v>
      </c>
      <c r="AB209" s="30">
        <v>85800000</v>
      </c>
      <c r="AC209" s="68">
        <v>65500000</v>
      </c>
      <c r="AD209" t="str">
        <f>INDEX('Category Mapping'!$G$34:$G$45,MATCH(E209,'Category Mapping'!$A$34:$A$45,0),1)</f>
        <v>Spring</v>
      </c>
      <c r="AE209" t="str">
        <f>INDEX('Category Mapping'!$B$2:$B$25,MATCH('Source Data'!A209,'Category Mapping'!$A$2:$A$25,0))</f>
        <v>Weekend</v>
      </c>
      <c r="AF209" t="str">
        <f>INDEX('Category Mapping'!$C$2:$C$25,MATCH('Source Data'!A209,'Category Mapping'!$A$2:$A$25,0))</f>
        <v>Residential</v>
      </c>
      <c r="AG209" t="str">
        <f>INDEX('Category Mapping'!$D$2:$D$25,MATCH('Source Data'!A209,'Category Mapping'!$A$2:$A$25,0))</f>
        <v>Total</v>
      </c>
    </row>
    <row r="210" spans="1:33">
      <c r="A210" s="17" t="s">
        <v>72</v>
      </c>
      <c r="B210" s="18">
        <v>2019</v>
      </c>
      <c r="C210" s="18">
        <v>19</v>
      </c>
      <c r="D210" s="18" t="s">
        <v>267</v>
      </c>
      <c r="E210" s="18">
        <v>4</v>
      </c>
      <c r="F210" s="29">
        <v>46400000</v>
      </c>
      <c r="G210" s="29">
        <v>37400000</v>
      </c>
      <c r="H210" s="29">
        <v>30900000</v>
      </c>
      <c r="I210" s="29">
        <v>26900000</v>
      </c>
      <c r="J210" s="29">
        <v>27500000</v>
      </c>
      <c r="K210" s="29">
        <v>32500000</v>
      </c>
      <c r="L210" s="29">
        <v>41900000</v>
      </c>
      <c r="M210" s="29">
        <v>56000000</v>
      </c>
      <c r="N210" s="29">
        <v>69200000</v>
      </c>
      <c r="O210" s="29">
        <v>84800000</v>
      </c>
      <c r="P210" s="29">
        <v>102000000</v>
      </c>
      <c r="Q210" s="29">
        <v>112000000</v>
      </c>
      <c r="R210" s="29">
        <v>103000000</v>
      </c>
      <c r="S210" s="29">
        <v>92300000</v>
      </c>
      <c r="T210" s="29">
        <v>96100000</v>
      </c>
      <c r="U210" s="29">
        <v>99400000</v>
      </c>
      <c r="V210" s="29">
        <v>105000000</v>
      </c>
      <c r="W210" s="29">
        <v>111000000</v>
      </c>
      <c r="X210" s="29">
        <v>125000000</v>
      </c>
      <c r="Y210" s="29">
        <v>119000000</v>
      </c>
      <c r="Z210" s="29">
        <v>114000000</v>
      </c>
      <c r="AA210" s="29">
        <v>102000000</v>
      </c>
      <c r="AB210" s="29">
        <v>80200000</v>
      </c>
      <c r="AC210" s="69">
        <v>60400000</v>
      </c>
      <c r="AD210" t="str">
        <f>INDEX('Category Mapping'!$G$34:$G$45,MATCH(E210,'Category Mapping'!$A$34:$A$45,0),1)</f>
        <v>Spring</v>
      </c>
      <c r="AE210" t="str">
        <f>INDEX('Category Mapping'!$B$2:$B$25,MATCH('Source Data'!A210,'Category Mapping'!$A$2:$A$25,0))</f>
        <v>Weekend</v>
      </c>
      <c r="AF210" t="str">
        <f>INDEX('Category Mapping'!$C$2:$C$25,MATCH('Source Data'!A210,'Category Mapping'!$A$2:$A$25,0))</f>
        <v>Residential</v>
      </c>
      <c r="AG210" t="str">
        <f>INDEX('Category Mapping'!$D$2:$D$25,MATCH('Source Data'!A210,'Category Mapping'!$A$2:$A$25,0))</f>
        <v>Total</v>
      </c>
    </row>
    <row r="211" spans="1:33">
      <c r="A211" s="15" t="s">
        <v>72</v>
      </c>
      <c r="B211" s="16">
        <v>2019</v>
      </c>
      <c r="C211" s="16">
        <v>19</v>
      </c>
      <c r="D211" s="16" t="s">
        <v>267</v>
      </c>
      <c r="E211" s="16">
        <v>5</v>
      </c>
      <c r="F211" s="30">
        <v>43500000</v>
      </c>
      <c r="G211" s="30">
        <v>34500000</v>
      </c>
      <c r="H211" s="30">
        <v>28000000</v>
      </c>
      <c r="I211" s="30">
        <v>24100000</v>
      </c>
      <c r="J211" s="30">
        <v>24700000</v>
      </c>
      <c r="K211" s="30">
        <v>28900000</v>
      </c>
      <c r="L211" s="30">
        <v>36900000</v>
      </c>
      <c r="M211" s="30">
        <v>51900000</v>
      </c>
      <c r="N211" s="30">
        <v>64500000</v>
      </c>
      <c r="O211" s="30">
        <v>80400000</v>
      </c>
      <c r="P211" s="30">
        <v>98600000</v>
      </c>
      <c r="Q211" s="30">
        <v>110000000</v>
      </c>
      <c r="R211" s="30">
        <v>102000000</v>
      </c>
      <c r="S211" s="30">
        <v>92100000</v>
      </c>
      <c r="T211" s="30">
        <v>95900000</v>
      </c>
      <c r="U211" s="30">
        <v>99400000</v>
      </c>
      <c r="V211" s="30">
        <v>105000000</v>
      </c>
      <c r="W211" s="30">
        <v>106000000</v>
      </c>
      <c r="X211" s="30">
        <v>119000000</v>
      </c>
      <c r="Y211" s="30">
        <v>115000000</v>
      </c>
      <c r="Z211" s="30">
        <v>108000000</v>
      </c>
      <c r="AA211" s="30">
        <v>97100000</v>
      </c>
      <c r="AB211" s="30">
        <v>76600000</v>
      </c>
      <c r="AC211" s="68">
        <v>57400000</v>
      </c>
      <c r="AD211" t="str">
        <f>INDEX('Category Mapping'!$G$34:$G$45,MATCH(E211,'Category Mapping'!$A$34:$A$45,0),1)</f>
        <v>Spring</v>
      </c>
      <c r="AE211" t="str">
        <f>INDEX('Category Mapping'!$B$2:$B$25,MATCH('Source Data'!A211,'Category Mapping'!$A$2:$A$25,0))</f>
        <v>Weekend</v>
      </c>
      <c r="AF211" t="str">
        <f>INDEX('Category Mapping'!$C$2:$C$25,MATCH('Source Data'!A211,'Category Mapping'!$A$2:$A$25,0))</f>
        <v>Residential</v>
      </c>
      <c r="AG211" t="str">
        <f>INDEX('Category Mapping'!$D$2:$D$25,MATCH('Source Data'!A211,'Category Mapping'!$A$2:$A$25,0))</f>
        <v>Total</v>
      </c>
    </row>
    <row r="212" spans="1:33">
      <c r="A212" s="17" t="s">
        <v>72</v>
      </c>
      <c r="B212" s="18">
        <v>2019</v>
      </c>
      <c r="C212" s="18">
        <v>19</v>
      </c>
      <c r="D212" s="18" t="s">
        <v>267</v>
      </c>
      <c r="E212" s="18">
        <v>6</v>
      </c>
      <c r="F212" s="29">
        <v>44500000</v>
      </c>
      <c r="G212" s="29">
        <v>34900000</v>
      </c>
      <c r="H212" s="29">
        <v>28300000</v>
      </c>
      <c r="I212" s="29">
        <v>24500000</v>
      </c>
      <c r="J212" s="29">
        <v>25800000</v>
      </c>
      <c r="K212" s="29">
        <v>29500000</v>
      </c>
      <c r="L212" s="29">
        <v>42300000</v>
      </c>
      <c r="M212" s="29">
        <v>61300000</v>
      </c>
      <c r="N212" s="29">
        <v>77000000</v>
      </c>
      <c r="O212" s="29">
        <v>94200000</v>
      </c>
      <c r="P212" s="29">
        <v>114000000</v>
      </c>
      <c r="Q212" s="29">
        <v>129000000</v>
      </c>
      <c r="R212" s="29">
        <v>123000000</v>
      </c>
      <c r="S212" s="29">
        <v>115000000</v>
      </c>
      <c r="T212" s="29">
        <v>119000000</v>
      </c>
      <c r="U212" s="29">
        <v>122000000</v>
      </c>
      <c r="V212" s="29">
        <v>127000000</v>
      </c>
      <c r="W212" s="29">
        <v>126000000</v>
      </c>
      <c r="X212" s="29">
        <v>131000000</v>
      </c>
      <c r="Y212" s="29">
        <v>132000000</v>
      </c>
      <c r="Z212" s="29">
        <v>122000000</v>
      </c>
      <c r="AA212" s="29">
        <v>107000000</v>
      </c>
      <c r="AB212" s="29">
        <v>82500000</v>
      </c>
      <c r="AC212" s="69">
        <v>60000000</v>
      </c>
      <c r="AD212" t="str">
        <f>INDEX('Category Mapping'!$G$34:$G$45,MATCH(E212,'Category Mapping'!$A$34:$A$45,0),1)</f>
        <v>Summer</v>
      </c>
      <c r="AE212" t="str">
        <f>INDEX('Category Mapping'!$B$2:$B$25,MATCH('Source Data'!A212,'Category Mapping'!$A$2:$A$25,0))</f>
        <v>Weekend</v>
      </c>
      <c r="AF212" t="str">
        <f>INDEX('Category Mapping'!$C$2:$C$25,MATCH('Source Data'!A212,'Category Mapping'!$A$2:$A$25,0))</f>
        <v>Residential</v>
      </c>
      <c r="AG212" t="str">
        <f>INDEX('Category Mapping'!$D$2:$D$25,MATCH('Source Data'!A212,'Category Mapping'!$A$2:$A$25,0))</f>
        <v>Total</v>
      </c>
    </row>
    <row r="213" spans="1:33">
      <c r="A213" s="15" t="s">
        <v>72</v>
      </c>
      <c r="B213" s="16">
        <v>2019</v>
      </c>
      <c r="C213" s="16">
        <v>19</v>
      </c>
      <c r="D213" s="16" t="s">
        <v>267</v>
      </c>
      <c r="E213" s="16">
        <v>7</v>
      </c>
      <c r="F213" s="30">
        <v>67900000</v>
      </c>
      <c r="G213" s="30">
        <v>56900000</v>
      </c>
      <c r="H213" s="30">
        <v>50000000</v>
      </c>
      <c r="I213" s="30">
        <v>46900000</v>
      </c>
      <c r="J213" s="30">
        <v>49900000</v>
      </c>
      <c r="K213" s="30">
        <v>55600000</v>
      </c>
      <c r="L213" s="30">
        <v>68100000</v>
      </c>
      <c r="M213" s="30">
        <v>86000000</v>
      </c>
      <c r="N213" s="30">
        <v>99700000</v>
      </c>
      <c r="O213" s="30">
        <v>114000000</v>
      </c>
      <c r="P213" s="30">
        <v>133000000</v>
      </c>
      <c r="Q213" s="30">
        <v>149000000</v>
      </c>
      <c r="R213" s="30">
        <v>145000000</v>
      </c>
      <c r="S213" s="30">
        <v>136000000</v>
      </c>
      <c r="T213" s="30">
        <v>141000000</v>
      </c>
      <c r="U213" s="30">
        <v>144000000</v>
      </c>
      <c r="V213" s="30">
        <v>148000000</v>
      </c>
      <c r="W213" s="30">
        <v>148000000</v>
      </c>
      <c r="X213" s="30">
        <v>156000000</v>
      </c>
      <c r="Y213" s="30">
        <v>156000000</v>
      </c>
      <c r="Z213" s="30">
        <v>147000000</v>
      </c>
      <c r="AA213" s="30">
        <v>132000000</v>
      </c>
      <c r="AB213" s="30">
        <v>108000000</v>
      </c>
      <c r="AC213" s="68">
        <v>84900000</v>
      </c>
      <c r="AD213" t="str">
        <f>INDEX('Category Mapping'!$G$34:$G$45,MATCH(E213,'Category Mapping'!$A$34:$A$45,0),1)</f>
        <v>Summer</v>
      </c>
      <c r="AE213" t="str">
        <f>INDEX('Category Mapping'!$B$2:$B$25,MATCH('Source Data'!A213,'Category Mapping'!$A$2:$A$25,0))</f>
        <v>Weekend</v>
      </c>
      <c r="AF213" t="str">
        <f>INDEX('Category Mapping'!$C$2:$C$25,MATCH('Source Data'!A213,'Category Mapping'!$A$2:$A$25,0))</f>
        <v>Residential</v>
      </c>
      <c r="AG213" t="str">
        <f>INDEX('Category Mapping'!$D$2:$D$25,MATCH('Source Data'!A213,'Category Mapping'!$A$2:$A$25,0))</f>
        <v>Total</v>
      </c>
    </row>
    <row r="214" spans="1:33">
      <c r="A214" s="17" t="s">
        <v>72</v>
      </c>
      <c r="B214" s="18">
        <v>2019</v>
      </c>
      <c r="C214" s="18">
        <v>19</v>
      </c>
      <c r="D214" s="18" t="s">
        <v>267</v>
      </c>
      <c r="E214" s="18">
        <v>8</v>
      </c>
      <c r="F214" s="29">
        <v>69200000</v>
      </c>
      <c r="G214" s="29">
        <v>57700000</v>
      </c>
      <c r="H214" s="29">
        <v>50500000</v>
      </c>
      <c r="I214" s="29">
        <v>47600000</v>
      </c>
      <c r="J214" s="29">
        <v>51200000</v>
      </c>
      <c r="K214" s="29">
        <v>60000000</v>
      </c>
      <c r="L214" s="29">
        <v>72600000</v>
      </c>
      <c r="M214" s="29">
        <v>90900000</v>
      </c>
      <c r="N214" s="29">
        <v>106000000</v>
      </c>
      <c r="O214" s="29">
        <v>121000000</v>
      </c>
      <c r="P214" s="29">
        <v>140000000</v>
      </c>
      <c r="Q214" s="29">
        <v>157000000</v>
      </c>
      <c r="R214" s="29">
        <v>154000000</v>
      </c>
      <c r="S214" s="29">
        <v>146000000</v>
      </c>
      <c r="T214" s="29">
        <v>151000000</v>
      </c>
      <c r="U214" s="29">
        <v>153000000</v>
      </c>
      <c r="V214" s="29">
        <v>158000000</v>
      </c>
      <c r="W214" s="29">
        <v>159000000</v>
      </c>
      <c r="X214" s="29">
        <v>172000000</v>
      </c>
      <c r="Y214" s="29">
        <v>164000000</v>
      </c>
      <c r="Z214" s="29">
        <v>154000000</v>
      </c>
      <c r="AA214" s="29">
        <v>137000000</v>
      </c>
      <c r="AB214" s="29">
        <v>111000000</v>
      </c>
      <c r="AC214" s="69">
        <v>87200000</v>
      </c>
      <c r="AD214" t="str">
        <f>INDEX('Category Mapping'!$G$34:$G$45,MATCH(E214,'Category Mapping'!$A$34:$A$45,0),1)</f>
        <v>Summer</v>
      </c>
      <c r="AE214" t="str">
        <f>INDEX('Category Mapping'!$B$2:$B$25,MATCH('Source Data'!A214,'Category Mapping'!$A$2:$A$25,0))</f>
        <v>Weekend</v>
      </c>
      <c r="AF214" t="str">
        <f>INDEX('Category Mapping'!$C$2:$C$25,MATCH('Source Data'!A214,'Category Mapping'!$A$2:$A$25,0))</f>
        <v>Residential</v>
      </c>
      <c r="AG214" t="str">
        <f>INDEX('Category Mapping'!$D$2:$D$25,MATCH('Source Data'!A214,'Category Mapping'!$A$2:$A$25,0))</f>
        <v>Total</v>
      </c>
    </row>
    <row r="215" spans="1:33">
      <c r="A215" s="15" t="s">
        <v>72</v>
      </c>
      <c r="B215" s="16">
        <v>2019</v>
      </c>
      <c r="C215" s="16">
        <v>19</v>
      </c>
      <c r="D215" s="16" t="s">
        <v>267</v>
      </c>
      <c r="E215" s="16">
        <v>9</v>
      </c>
      <c r="F215" s="30">
        <v>44600000</v>
      </c>
      <c r="G215" s="30">
        <v>35400000</v>
      </c>
      <c r="H215" s="30">
        <v>28900000</v>
      </c>
      <c r="I215" s="30">
        <v>25000000</v>
      </c>
      <c r="J215" s="30">
        <v>25800000</v>
      </c>
      <c r="K215" s="30">
        <v>30700000</v>
      </c>
      <c r="L215" s="30">
        <v>42400000</v>
      </c>
      <c r="M215" s="30">
        <v>56900000</v>
      </c>
      <c r="N215" s="30">
        <v>72900000</v>
      </c>
      <c r="O215" s="30">
        <v>90500000</v>
      </c>
      <c r="P215" s="30">
        <v>111000000</v>
      </c>
      <c r="Q215" s="30">
        <v>125000000</v>
      </c>
      <c r="R215" s="30">
        <v>120000000</v>
      </c>
      <c r="S215" s="30">
        <v>111000000</v>
      </c>
      <c r="T215" s="30">
        <v>115000000</v>
      </c>
      <c r="U215" s="30">
        <v>118000000</v>
      </c>
      <c r="V215" s="30">
        <v>123000000</v>
      </c>
      <c r="W215" s="30">
        <v>130000000</v>
      </c>
      <c r="X215" s="30">
        <v>138000000</v>
      </c>
      <c r="Y215" s="30">
        <v>129000000</v>
      </c>
      <c r="Z215" s="30">
        <v>119000000</v>
      </c>
      <c r="AA215" s="30">
        <v>104000000</v>
      </c>
      <c r="AB215" s="30">
        <v>79800000</v>
      </c>
      <c r="AC215" s="68">
        <v>58900000</v>
      </c>
      <c r="AD215" t="str">
        <f>INDEX('Category Mapping'!$G$34:$G$45,MATCH(E215,'Category Mapping'!$A$34:$A$45,0),1)</f>
        <v>Fall</v>
      </c>
      <c r="AE215" t="str">
        <f>INDEX('Category Mapping'!$B$2:$B$25,MATCH('Source Data'!A215,'Category Mapping'!$A$2:$A$25,0))</f>
        <v>Weekend</v>
      </c>
      <c r="AF215" t="str">
        <f>INDEX('Category Mapping'!$C$2:$C$25,MATCH('Source Data'!A215,'Category Mapping'!$A$2:$A$25,0))</f>
        <v>Residential</v>
      </c>
      <c r="AG215" t="str">
        <f>INDEX('Category Mapping'!$D$2:$D$25,MATCH('Source Data'!A215,'Category Mapping'!$A$2:$A$25,0))</f>
        <v>Total</v>
      </c>
    </row>
    <row r="216" spans="1:33">
      <c r="A216" s="17" t="s">
        <v>72</v>
      </c>
      <c r="B216" s="18">
        <v>2019</v>
      </c>
      <c r="C216" s="18">
        <v>19</v>
      </c>
      <c r="D216" s="18" t="s">
        <v>267</v>
      </c>
      <c r="E216" s="18">
        <v>10</v>
      </c>
      <c r="F216" s="29">
        <v>45500000</v>
      </c>
      <c r="G216" s="29">
        <v>36400000</v>
      </c>
      <c r="H216" s="29">
        <v>29800000</v>
      </c>
      <c r="I216" s="29">
        <v>25900000</v>
      </c>
      <c r="J216" s="29">
        <v>26600000</v>
      </c>
      <c r="K216" s="29">
        <v>31800000</v>
      </c>
      <c r="L216" s="29">
        <v>47900000</v>
      </c>
      <c r="M216" s="29">
        <v>56300000</v>
      </c>
      <c r="N216" s="29">
        <v>68000000</v>
      </c>
      <c r="O216" s="29">
        <v>83400000</v>
      </c>
      <c r="P216" s="29">
        <v>101000000</v>
      </c>
      <c r="Q216" s="29">
        <v>111000000</v>
      </c>
      <c r="R216" s="29">
        <v>103000000</v>
      </c>
      <c r="S216" s="29">
        <v>91900000</v>
      </c>
      <c r="T216" s="29">
        <v>95600000</v>
      </c>
      <c r="U216" s="29">
        <v>99100000</v>
      </c>
      <c r="V216" s="29">
        <v>107000000</v>
      </c>
      <c r="W216" s="29">
        <v>126000000</v>
      </c>
      <c r="X216" s="29">
        <v>125000000</v>
      </c>
      <c r="Y216" s="29">
        <v>119000000</v>
      </c>
      <c r="Z216" s="29">
        <v>114000000</v>
      </c>
      <c r="AA216" s="29">
        <v>102000000</v>
      </c>
      <c r="AB216" s="29">
        <v>80100000</v>
      </c>
      <c r="AC216" s="69">
        <v>59800000</v>
      </c>
      <c r="AD216" t="str">
        <f>INDEX('Category Mapping'!$G$34:$G$45,MATCH(E216,'Category Mapping'!$A$34:$A$45,0),1)</f>
        <v>Fall</v>
      </c>
      <c r="AE216" t="str">
        <f>INDEX('Category Mapping'!$B$2:$B$25,MATCH('Source Data'!A216,'Category Mapping'!$A$2:$A$25,0))</f>
        <v>Weekend</v>
      </c>
      <c r="AF216" t="str">
        <f>INDEX('Category Mapping'!$C$2:$C$25,MATCH('Source Data'!A216,'Category Mapping'!$A$2:$A$25,0))</f>
        <v>Residential</v>
      </c>
      <c r="AG216" t="str">
        <f>INDEX('Category Mapping'!$D$2:$D$25,MATCH('Source Data'!A216,'Category Mapping'!$A$2:$A$25,0))</f>
        <v>Total</v>
      </c>
    </row>
    <row r="217" spans="1:33">
      <c r="A217" s="15" t="s">
        <v>72</v>
      </c>
      <c r="B217" s="16">
        <v>2019</v>
      </c>
      <c r="C217" s="16">
        <v>19</v>
      </c>
      <c r="D217" s="16" t="s">
        <v>267</v>
      </c>
      <c r="E217" s="16">
        <v>11</v>
      </c>
      <c r="F217" s="30">
        <v>50400000</v>
      </c>
      <c r="G217" s="30">
        <v>41200000</v>
      </c>
      <c r="H217" s="30">
        <v>34600000</v>
      </c>
      <c r="I217" s="30">
        <v>30600000</v>
      </c>
      <c r="J217" s="30">
        <v>31200000</v>
      </c>
      <c r="K217" s="30">
        <v>36500000</v>
      </c>
      <c r="L217" s="30">
        <v>53200000</v>
      </c>
      <c r="M217" s="30">
        <v>66700000</v>
      </c>
      <c r="N217" s="30">
        <v>73700000</v>
      </c>
      <c r="O217" s="30">
        <v>89200000</v>
      </c>
      <c r="P217" s="30">
        <v>106000000</v>
      </c>
      <c r="Q217" s="30">
        <v>115000000</v>
      </c>
      <c r="R217" s="30">
        <v>107000000</v>
      </c>
      <c r="S217" s="30">
        <v>95600000</v>
      </c>
      <c r="T217" s="30">
        <v>99000000</v>
      </c>
      <c r="U217" s="30">
        <v>103000000</v>
      </c>
      <c r="V217" s="30">
        <v>118000000</v>
      </c>
      <c r="W217" s="30">
        <v>132000000</v>
      </c>
      <c r="X217" s="30">
        <v>131000000</v>
      </c>
      <c r="Y217" s="30">
        <v>126000000</v>
      </c>
      <c r="Z217" s="30">
        <v>121000000</v>
      </c>
      <c r="AA217" s="30">
        <v>109000000</v>
      </c>
      <c r="AB217" s="30">
        <v>85800000</v>
      </c>
      <c r="AC217" s="68">
        <v>64800000</v>
      </c>
      <c r="AD217" t="str">
        <f>INDEX('Category Mapping'!$G$34:$G$45,MATCH(E217,'Category Mapping'!$A$34:$A$45,0),1)</f>
        <v>Winter</v>
      </c>
      <c r="AE217" t="str">
        <f>INDEX('Category Mapping'!$B$2:$B$25,MATCH('Source Data'!A217,'Category Mapping'!$A$2:$A$25,0))</f>
        <v>Weekend</v>
      </c>
      <c r="AF217" t="str">
        <f>INDEX('Category Mapping'!$C$2:$C$25,MATCH('Source Data'!A217,'Category Mapping'!$A$2:$A$25,0))</f>
        <v>Residential</v>
      </c>
      <c r="AG217" t="str">
        <f>INDEX('Category Mapping'!$D$2:$D$25,MATCH('Source Data'!A217,'Category Mapping'!$A$2:$A$25,0))</f>
        <v>Total</v>
      </c>
    </row>
    <row r="218" spans="1:33">
      <c r="A218" s="17" t="s">
        <v>72</v>
      </c>
      <c r="B218" s="18">
        <v>2019</v>
      </c>
      <c r="C218" s="18">
        <v>19</v>
      </c>
      <c r="D218" s="18" t="s">
        <v>267</v>
      </c>
      <c r="E218" s="18">
        <v>12</v>
      </c>
      <c r="F218" s="29">
        <v>55000000</v>
      </c>
      <c r="G218" s="29">
        <v>45600000</v>
      </c>
      <c r="H218" s="29">
        <v>39000000</v>
      </c>
      <c r="I218" s="29">
        <v>35000000</v>
      </c>
      <c r="J218" s="29">
        <v>35500000</v>
      </c>
      <c r="K218" s="29">
        <v>40900000</v>
      </c>
      <c r="L218" s="29">
        <v>58000000</v>
      </c>
      <c r="M218" s="29">
        <v>80500000</v>
      </c>
      <c r="N218" s="29">
        <v>79500000</v>
      </c>
      <c r="O218" s="29">
        <v>95400000</v>
      </c>
      <c r="P218" s="29">
        <v>112000000</v>
      </c>
      <c r="Q218" s="29">
        <v>121000000</v>
      </c>
      <c r="R218" s="29">
        <v>112000000</v>
      </c>
      <c r="S218" s="29">
        <v>100000000</v>
      </c>
      <c r="T218" s="29">
        <v>104000000</v>
      </c>
      <c r="U218" s="29">
        <v>107000000</v>
      </c>
      <c r="V218" s="29">
        <v>135000000</v>
      </c>
      <c r="W218" s="29">
        <v>138000000</v>
      </c>
      <c r="X218" s="29">
        <v>137000000</v>
      </c>
      <c r="Y218" s="29">
        <v>132000000</v>
      </c>
      <c r="Z218" s="29">
        <v>127000000</v>
      </c>
      <c r="AA218" s="29">
        <v>114000000</v>
      </c>
      <c r="AB218" s="29">
        <v>91000000</v>
      </c>
      <c r="AC218" s="69">
        <v>69600000</v>
      </c>
      <c r="AD218" t="str">
        <f>INDEX('Category Mapping'!$G$34:$G$45,MATCH(E218,'Category Mapping'!$A$34:$A$45,0),1)</f>
        <v>Winter</v>
      </c>
      <c r="AE218" t="str">
        <f>INDEX('Category Mapping'!$B$2:$B$25,MATCH('Source Data'!A218,'Category Mapping'!$A$2:$A$25,0))</f>
        <v>Weekend</v>
      </c>
      <c r="AF218" t="str">
        <f>INDEX('Category Mapping'!$C$2:$C$25,MATCH('Source Data'!A218,'Category Mapping'!$A$2:$A$25,0))</f>
        <v>Residential</v>
      </c>
      <c r="AG218" t="str">
        <f>INDEX('Category Mapping'!$D$2:$D$25,MATCH('Source Data'!A218,'Category Mapping'!$A$2:$A$25,0))</f>
        <v>Total</v>
      </c>
    </row>
    <row r="219" spans="1:33">
      <c r="A219" s="15" t="s">
        <v>73</v>
      </c>
      <c r="B219" s="16">
        <v>2019</v>
      </c>
      <c r="C219" s="16">
        <v>19</v>
      </c>
      <c r="D219" s="16" t="s">
        <v>267</v>
      </c>
      <c r="E219" s="16">
        <v>1</v>
      </c>
      <c r="F219" s="30">
        <v>197000000</v>
      </c>
      <c r="G219" s="30">
        <v>190000000</v>
      </c>
      <c r="H219" s="30">
        <v>186000000</v>
      </c>
      <c r="I219" s="30">
        <v>194000000</v>
      </c>
      <c r="J219" s="30">
        <v>206000000</v>
      </c>
      <c r="K219" s="30">
        <v>235000000</v>
      </c>
      <c r="L219" s="30">
        <v>352000000</v>
      </c>
      <c r="M219" s="30">
        <v>527000000</v>
      </c>
      <c r="N219" s="30">
        <v>631000000</v>
      </c>
      <c r="O219" s="30">
        <v>621000000</v>
      </c>
      <c r="P219" s="30">
        <v>603000000</v>
      </c>
      <c r="Q219" s="30">
        <v>592000000</v>
      </c>
      <c r="R219" s="30">
        <v>576000000</v>
      </c>
      <c r="S219" s="30">
        <v>572000000</v>
      </c>
      <c r="T219" s="30">
        <v>568000000</v>
      </c>
      <c r="U219" s="30">
        <v>566000000</v>
      </c>
      <c r="V219" s="30">
        <v>548000000</v>
      </c>
      <c r="W219" s="30">
        <v>518000000</v>
      </c>
      <c r="X219" s="30">
        <v>504000000</v>
      </c>
      <c r="Y219" s="30">
        <v>439000000</v>
      </c>
      <c r="Z219" s="30">
        <v>380000000</v>
      </c>
      <c r="AA219" s="30">
        <v>327000000</v>
      </c>
      <c r="AB219" s="30">
        <v>287000000</v>
      </c>
      <c r="AC219" s="68">
        <v>219000000</v>
      </c>
      <c r="AD219" t="str">
        <f>INDEX('Category Mapping'!$G$34:$G$45,MATCH(E219,'Category Mapping'!$A$34:$A$45,0),1)</f>
        <v>Winter</v>
      </c>
      <c r="AE219" t="str">
        <f>INDEX('Category Mapping'!$B$2:$B$25,MATCH('Source Data'!A219,'Category Mapping'!$A$2:$A$25,0))</f>
        <v>Weekday</v>
      </c>
      <c r="AF219" t="str">
        <f>INDEX('Category Mapping'!$C$2:$C$25,MATCH('Source Data'!A219,'Category Mapping'!$A$2:$A$25,0))</f>
        <v>Commercial</v>
      </c>
      <c r="AG219" t="str">
        <f>INDEX('Category Mapping'!$D$2:$D$25,MATCH('Source Data'!A219,'Category Mapping'!$A$2:$A$25,0))</f>
        <v>Total</v>
      </c>
    </row>
    <row r="220" spans="1:33">
      <c r="A220" s="17" t="s">
        <v>73</v>
      </c>
      <c r="B220" s="18">
        <v>2019</v>
      </c>
      <c r="C220" s="18">
        <v>19</v>
      </c>
      <c r="D220" s="18" t="s">
        <v>267</v>
      </c>
      <c r="E220" s="18">
        <v>2</v>
      </c>
      <c r="F220" s="29">
        <v>188000000</v>
      </c>
      <c r="G220" s="29">
        <v>183000000</v>
      </c>
      <c r="H220" s="29">
        <v>179000000</v>
      </c>
      <c r="I220" s="29">
        <v>186000000</v>
      </c>
      <c r="J220" s="29">
        <v>198000000</v>
      </c>
      <c r="K220" s="29">
        <v>226000000</v>
      </c>
      <c r="L220" s="29">
        <v>341000000</v>
      </c>
      <c r="M220" s="29">
        <v>505000000</v>
      </c>
      <c r="N220" s="29">
        <v>606000000</v>
      </c>
      <c r="O220" s="29">
        <v>600000000</v>
      </c>
      <c r="P220" s="29">
        <v>584000000</v>
      </c>
      <c r="Q220" s="29">
        <v>574000000</v>
      </c>
      <c r="R220" s="29">
        <v>559000000</v>
      </c>
      <c r="S220" s="29">
        <v>556000000</v>
      </c>
      <c r="T220" s="29">
        <v>553000000</v>
      </c>
      <c r="U220" s="29">
        <v>551000000</v>
      </c>
      <c r="V220" s="29">
        <v>533000000</v>
      </c>
      <c r="W220" s="29">
        <v>503000000</v>
      </c>
      <c r="X220" s="29">
        <v>487000000</v>
      </c>
      <c r="Y220" s="29">
        <v>422000000</v>
      </c>
      <c r="Z220" s="29">
        <v>363000000</v>
      </c>
      <c r="AA220" s="29">
        <v>311000000</v>
      </c>
      <c r="AB220" s="29">
        <v>271000000</v>
      </c>
      <c r="AC220" s="69">
        <v>213000000</v>
      </c>
      <c r="AD220" t="str">
        <f>INDEX('Category Mapping'!$G$34:$G$45,MATCH(E220,'Category Mapping'!$A$34:$A$45,0),1)</f>
        <v>Winter</v>
      </c>
      <c r="AE220" t="str">
        <f>INDEX('Category Mapping'!$B$2:$B$25,MATCH('Source Data'!A220,'Category Mapping'!$A$2:$A$25,0))</f>
        <v>Weekday</v>
      </c>
      <c r="AF220" t="str">
        <f>INDEX('Category Mapping'!$C$2:$C$25,MATCH('Source Data'!A220,'Category Mapping'!$A$2:$A$25,0))</f>
        <v>Commercial</v>
      </c>
      <c r="AG220" t="str">
        <f>INDEX('Category Mapping'!$D$2:$D$25,MATCH('Source Data'!A220,'Category Mapping'!$A$2:$A$25,0))</f>
        <v>Total</v>
      </c>
    </row>
    <row r="221" spans="1:33">
      <c r="A221" s="15" t="s">
        <v>73</v>
      </c>
      <c r="B221" s="16">
        <v>2019</v>
      </c>
      <c r="C221" s="16">
        <v>19</v>
      </c>
      <c r="D221" s="16" t="s">
        <v>267</v>
      </c>
      <c r="E221" s="16">
        <v>3</v>
      </c>
      <c r="F221" s="30">
        <v>182000000</v>
      </c>
      <c r="G221" s="30">
        <v>177000000</v>
      </c>
      <c r="H221" s="30">
        <v>175000000</v>
      </c>
      <c r="I221" s="30">
        <v>182000000</v>
      </c>
      <c r="J221" s="30">
        <v>192000000</v>
      </c>
      <c r="K221" s="30">
        <v>231000000</v>
      </c>
      <c r="L221" s="30">
        <v>356000000</v>
      </c>
      <c r="M221" s="30">
        <v>491000000</v>
      </c>
      <c r="N221" s="30">
        <v>572000000</v>
      </c>
      <c r="O221" s="30">
        <v>577000000</v>
      </c>
      <c r="P221" s="30">
        <v>565000000</v>
      </c>
      <c r="Q221" s="30">
        <v>556000000</v>
      </c>
      <c r="R221" s="30">
        <v>543000000</v>
      </c>
      <c r="S221" s="30">
        <v>541000000</v>
      </c>
      <c r="T221" s="30">
        <v>538000000</v>
      </c>
      <c r="U221" s="30">
        <v>536000000</v>
      </c>
      <c r="V221" s="30">
        <v>518000000</v>
      </c>
      <c r="W221" s="30">
        <v>489000000</v>
      </c>
      <c r="X221" s="30">
        <v>472000000</v>
      </c>
      <c r="Y221" s="30">
        <v>406000000</v>
      </c>
      <c r="Z221" s="30">
        <v>350000000</v>
      </c>
      <c r="AA221" s="30">
        <v>287000000</v>
      </c>
      <c r="AB221" s="30">
        <v>243000000</v>
      </c>
      <c r="AC221" s="68">
        <v>211000000</v>
      </c>
      <c r="AD221" t="str">
        <f>INDEX('Category Mapping'!$G$34:$G$45,MATCH(E221,'Category Mapping'!$A$34:$A$45,0),1)</f>
        <v>Spring</v>
      </c>
      <c r="AE221" t="str">
        <f>INDEX('Category Mapping'!$B$2:$B$25,MATCH('Source Data'!A221,'Category Mapping'!$A$2:$A$25,0))</f>
        <v>Weekday</v>
      </c>
      <c r="AF221" t="str">
        <f>INDEX('Category Mapping'!$C$2:$C$25,MATCH('Source Data'!A221,'Category Mapping'!$A$2:$A$25,0))</f>
        <v>Commercial</v>
      </c>
      <c r="AG221" t="str">
        <f>INDEX('Category Mapping'!$D$2:$D$25,MATCH('Source Data'!A221,'Category Mapping'!$A$2:$A$25,0))</f>
        <v>Total</v>
      </c>
    </row>
    <row r="222" spans="1:33">
      <c r="A222" s="17" t="s">
        <v>73</v>
      </c>
      <c r="B222" s="18">
        <v>2019</v>
      </c>
      <c r="C222" s="18">
        <v>19</v>
      </c>
      <c r="D222" s="18" t="s">
        <v>267</v>
      </c>
      <c r="E222" s="18">
        <v>4</v>
      </c>
      <c r="F222" s="29">
        <v>172000000</v>
      </c>
      <c r="G222" s="29">
        <v>167000000</v>
      </c>
      <c r="H222" s="29">
        <v>167000000</v>
      </c>
      <c r="I222" s="29">
        <v>174000000</v>
      </c>
      <c r="J222" s="29">
        <v>183000000</v>
      </c>
      <c r="K222" s="29">
        <v>222000000</v>
      </c>
      <c r="L222" s="29">
        <v>343000000</v>
      </c>
      <c r="M222" s="29">
        <v>441000000</v>
      </c>
      <c r="N222" s="29">
        <v>522000000</v>
      </c>
      <c r="O222" s="29">
        <v>541000000</v>
      </c>
      <c r="P222" s="29">
        <v>535000000</v>
      </c>
      <c r="Q222" s="29">
        <v>530000000</v>
      </c>
      <c r="R222" s="29">
        <v>520000000</v>
      </c>
      <c r="S222" s="29">
        <v>519000000</v>
      </c>
      <c r="T222" s="29">
        <v>518000000</v>
      </c>
      <c r="U222" s="29">
        <v>517000000</v>
      </c>
      <c r="V222" s="29">
        <v>499000000</v>
      </c>
      <c r="W222" s="29">
        <v>471000000</v>
      </c>
      <c r="X222" s="29">
        <v>450000000</v>
      </c>
      <c r="Y222" s="29">
        <v>382000000</v>
      </c>
      <c r="Z222" s="29">
        <v>324000000</v>
      </c>
      <c r="AA222" s="29">
        <v>262000000</v>
      </c>
      <c r="AB222" s="29">
        <v>222000000</v>
      </c>
      <c r="AC222" s="69">
        <v>195000000</v>
      </c>
      <c r="AD222" t="str">
        <f>INDEX('Category Mapping'!$G$34:$G$45,MATCH(E222,'Category Mapping'!$A$34:$A$45,0),1)</f>
        <v>Spring</v>
      </c>
      <c r="AE222" t="str">
        <f>INDEX('Category Mapping'!$B$2:$B$25,MATCH('Source Data'!A222,'Category Mapping'!$A$2:$A$25,0))</f>
        <v>Weekday</v>
      </c>
      <c r="AF222" t="str">
        <f>INDEX('Category Mapping'!$C$2:$C$25,MATCH('Source Data'!A222,'Category Mapping'!$A$2:$A$25,0))</f>
        <v>Commercial</v>
      </c>
      <c r="AG222" t="str">
        <f>INDEX('Category Mapping'!$D$2:$D$25,MATCH('Source Data'!A222,'Category Mapping'!$A$2:$A$25,0))</f>
        <v>Total</v>
      </c>
    </row>
    <row r="223" spans="1:33">
      <c r="A223" s="15" t="s">
        <v>73</v>
      </c>
      <c r="B223" s="16">
        <v>2019</v>
      </c>
      <c r="C223" s="16">
        <v>19</v>
      </c>
      <c r="D223" s="16" t="s">
        <v>267</v>
      </c>
      <c r="E223" s="16">
        <v>5</v>
      </c>
      <c r="F223" s="30">
        <v>163000000</v>
      </c>
      <c r="G223" s="30">
        <v>160000000</v>
      </c>
      <c r="H223" s="30">
        <v>159000000</v>
      </c>
      <c r="I223" s="30">
        <v>166000000</v>
      </c>
      <c r="J223" s="30">
        <v>175000000</v>
      </c>
      <c r="K223" s="30">
        <v>205000000</v>
      </c>
      <c r="L223" s="30">
        <v>311000000</v>
      </c>
      <c r="M223" s="30">
        <v>415000000</v>
      </c>
      <c r="N223" s="30">
        <v>508000000</v>
      </c>
      <c r="O223" s="30">
        <v>534000000</v>
      </c>
      <c r="P223" s="30">
        <v>533000000</v>
      </c>
      <c r="Q223" s="30">
        <v>532000000</v>
      </c>
      <c r="R223" s="30">
        <v>523000000</v>
      </c>
      <c r="S223" s="30">
        <v>524000000</v>
      </c>
      <c r="T223" s="30">
        <v>524000000</v>
      </c>
      <c r="U223" s="30">
        <v>524000000</v>
      </c>
      <c r="V223" s="30">
        <v>506000000</v>
      </c>
      <c r="W223" s="30">
        <v>476000000</v>
      </c>
      <c r="X223" s="30">
        <v>452000000</v>
      </c>
      <c r="Y223" s="30">
        <v>380000000</v>
      </c>
      <c r="Z223" s="30">
        <v>318000000</v>
      </c>
      <c r="AA223" s="30">
        <v>260000000</v>
      </c>
      <c r="AB223" s="30">
        <v>219000000</v>
      </c>
      <c r="AC223" s="68">
        <v>193000000</v>
      </c>
      <c r="AD223" t="str">
        <f>INDEX('Category Mapping'!$G$34:$G$45,MATCH(E223,'Category Mapping'!$A$34:$A$45,0),1)</f>
        <v>Spring</v>
      </c>
      <c r="AE223" t="str">
        <f>INDEX('Category Mapping'!$B$2:$B$25,MATCH('Source Data'!A223,'Category Mapping'!$A$2:$A$25,0))</f>
        <v>Weekday</v>
      </c>
      <c r="AF223" t="str">
        <f>INDEX('Category Mapping'!$C$2:$C$25,MATCH('Source Data'!A223,'Category Mapping'!$A$2:$A$25,0))</f>
        <v>Commercial</v>
      </c>
      <c r="AG223" t="str">
        <f>INDEX('Category Mapping'!$D$2:$D$25,MATCH('Source Data'!A223,'Category Mapping'!$A$2:$A$25,0))</f>
        <v>Total</v>
      </c>
    </row>
    <row r="224" spans="1:33">
      <c r="A224" s="17" t="s">
        <v>73</v>
      </c>
      <c r="B224" s="18">
        <v>2019</v>
      </c>
      <c r="C224" s="18">
        <v>19</v>
      </c>
      <c r="D224" s="18" t="s">
        <v>267</v>
      </c>
      <c r="E224" s="18">
        <v>6</v>
      </c>
      <c r="F224" s="29">
        <v>220000000</v>
      </c>
      <c r="G224" s="29">
        <v>212000000</v>
      </c>
      <c r="H224" s="29">
        <v>210000000</v>
      </c>
      <c r="I224" s="29">
        <v>216000000</v>
      </c>
      <c r="J224" s="29">
        <v>226000000</v>
      </c>
      <c r="K224" s="29">
        <v>258000000</v>
      </c>
      <c r="L224" s="29">
        <v>368000000</v>
      </c>
      <c r="M224" s="29">
        <v>494000000</v>
      </c>
      <c r="N224" s="29">
        <v>619000000</v>
      </c>
      <c r="O224" s="29">
        <v>667000000</v>
      </c>
      <c r="P224" s="29">
        <v>681000000</v>
      </c>
      <c r="Q224" s="29">
        <v>690000000</v>
      </c>
      <c r="R224" s="29">
        <v>684000000</v>
      </c>
      <c r="S224" s="29">
        <v>691000000</v>
      </c>
      <c r="T224" s="29">
        <v>695000000</v>
      </c>
      <c r="U224" s="29">
        <v>694000000</v>
      </c>
      <c r="V224" s="29">
        <v>671000000</v>
      </c>
      <c r="W224" s="29">
        <v>630000000</v>
      </c>
      <c r="X224" s="29">
        <v>594000000</v>
      </c>
      <c r="Y224" s="29">
        <v>506000000</v>
      </c>
      <c r="Z224" s="29">
        <v>428000000</v>
      </c>
      <c r="AA224" s="29">
        <v>355000000</v>
      </c>
      <c r="AB224" s="29">
        <v>301000000</v>
      </c>
      <c r="AC224" s="69">
        <v>259000000</v>
      </c>
      <c r="AD224" t="str">
        <f>INDEX('Category Mapping'!$G$34:$G$45,MATCH(E224,'Category Mapping'!$A$34:$A$45,0),1)</f>
        <v>Summer</v>
      </c>
      <c r="AE224" t="str">
        <f>INDEX('Category Mapping'!$B$2:$B$25,MATCH('Source Data'!A224,'Category Mapping'!$A$2:$A$25,0))</f>
        <v>Weekday</v>
      </c>
      <c r="AF224" t="str">
        <f>INDEX('Category Mapping'!$C$2:$C$25,MATCH('Source Data'!A224,'Category Mapping'!$A$2:$A$25,0))</f>
        <v>Commercial</v>
      </c>
      <c r="AG224" t="str">
        <f>INDEX('Category Mapping'!$D$2:$D$25,MATCH('Source Data'!A224,'Category Mapping'!$A$2:$A$25,0))</f>
        <v>Total</v>
      </c>
    </row>
    <row r="225" spans="1:34">
      <c r="A225" s="15" t="s">
        <v>73</v>
      </c>
      <c r="B225" s="16">
        <v>2019</v>
      </c>
      <c r="C225" s="16">
        <v>19</v>
      </c>
      <c r="D225" s="16" t="s">
        <v>267</v>
      </c>
      <c r="E225" s="16">
        <v>7</v>
      </c>
      <c r="F225" s="30">
        <v>365000000</v>
      </c>
      <c r="G225" s="30">
        <v>348000000</v>
      </c>
      <c r="H225" s="30">
        <v>341000000</v>
      </c>
      <c r="I225" s="30">
        <v>348000000</v>
      </c>
      <c r="J225" s="30">
        <v>363000000</v>
      </c>
      <c r="K225" s="30">
        <v>405000000</v>
      </c>
      <c r="L225" s="30">
        <v>528000000</v>
      </c>
      <c r="M225" s="30">
        <v>678000000</v>
      </c>
      <c r="N225" s="30">
        <v>833000000</v>
      </c>
      <c r="O225" s="30">
        <v>904000000</v>
      </c>
      <c r="P225" s="30">
        <v>933000000</v>
      </c>
      <c r="Q225" s="30">
        <v>949000000</v>
      </c>
      <c r="R225" s="30">
        <v>942000000</v>
      </c>
      <c r="S225" s="30">
        <v>955000000</v>
      </c>
      <c r="T225" s="30">
        <v>964000000</v>
      </c>
      <c r="U225" s="30">
        <v>962000000</v>
      </c>
      <c r="V225" s="30">
        <v>934000000</v>
      </c>
      <c r="W225" s="30">
        <v>881000000</v>
      </c>
      <c r="X225" s="30">
        <v>834000000</v>
      </c>
      <c r="Y225" s="30">
        <v>731000000</v>
      </c>
      <c r="Z225" s="30">
        <v>639000000</v>
      </c>
      <c r="AA225" s="30">
        <v>551000000</v>
      </c>
      <c r="AB225" s="30">
        <v>481000000</v>
      </c>
      <c r="AC225" s="68">
        <v>421000000</v>
      </c>
      <c r="AD225" t="str">
        <f>INDEX('Category Mapping'!$G$34:$G$45,MATCH(E225,'Category Mapping'!$A$34:$A$45,0),1)</f>
        <v>Summer</v>
      </c>
      <c r="AE225" t="str">
        <f>INDEX('Category Mapping'!$B$2:$B$25,MATCH('Source Data'!A225,'Category Mapping'!$A$2:$A$25,0))</f>
        <v>Weekday</v>
      </c>
      <c r="AF225" t="str">
        <f>INDEX('Category Mapping'!$C$2:$C$25,MATCH('Source Data'!A225,'Category Mapping'!$A$2:$A$25,0))</f>
        <v>Commercial</v>
      </c>
      <c r="AG225" t="str">
        <f>INDEX('Category Mapping'!$D$2:$D$25,MATCH('Source Data'!A225,'Category Mapping'!$A$2:$A$25,0))</f>
        <v>Total</v>
      </c>
    </row>
    <row r="226" spans="1:34">
      <c r="A226" s="17" t="s">
        <v>73</v>
      </c>
      <c r="B226" s="18">
        <v>2019</v>
      </c>
      <c r="C226" s="18">
        <v>19</v>
      </c>
      <c r="D226" s="18" t="s">
        <v>267</v>
      </c>
      <c r="E226" s="18">
        <v>8</v>
      </c>
      <c r="F226" s="29">
        <v>389000000</v>
      </c>
      <c r="G226" s="29">
        <v>369000000</v>
      </c>
      <c r="H226" s="29">
        <v>361000000</v>
      </c>
      <c r="I226" s="29">
        <v>369000000</v>
      </c>
      <c r="J226" s="29">
        <v>386000000</v>
      </c>
      <c r="K226" s="29">
        <v>431000000</v>
      </c>
      <c r="L226" s="29">
        <v>561000000</v>
      </c>
      <c r="M226" s="29">
        <v>720000000</v>
      </c>
      <c r="N226" s="29">
        <v>886000000</v>
      </c>
      <c r="O226" s="29">
        <v>965000000</v>
      </c>
      <c r="P226" s="29">
        <v>1000000000</v>
      </c>
      <c r="Q226" s="29">
        <v>1020000000</v>
      </c>
      <c r="R226" s="29">
        <v>1020000000</v>
      </c>
      <c r="S226" s="29">
        <v>1030000000</v>
      </c>
      <c r="T226" s="29">
        <v>1040000000</v>
      </c>
      <c r="U226" s="29">
        <v>1040000000</v>
      </c>
      <c r="V226" s="29">
        <v>1010000000</v>
      </c>
      <c r="W226" s="29">
        <v>952000000</v>
      </c>
      <c r="X226" s="29">
        <v>898000000</v>
      </c>
      <c r="Y226" s="29">
        <v>788000000</v>
      </c>
      <c r="Z226" s="29">
        <v>689000000</v>
      </c>
      <c r="AA226" s="29">
        <v>595000000</v>
      </c>
      <c r="AB226" s="29">
        <v>518000000</v>
      </c>
      <c r="AC226" s="69">
        <v>450000000</v>
      </c>
      <c r="AD226" t="str">
        <f>INDEX('Category Mapping'!$G$34:$G$45,MATCH(E226,'Category Mapping'!$A$34:$A$45,0),1)</f>
        <v>Summer</v>
      </c>
      <c r="AE226" t="str">
        <f>INDEX('Category Mapping'!$B$2:$B$25,MATCH('Source Data'!A226,'Category Mapping'!$A$2:$A$25,0))</f>
        <v>Weekday</v>
      </c>
      <c r="AF226" t="str">
        <f>INDEX('Category Mapping'!$C$2:$C$25,MATCH('Source Data'!A226,'Category Mapping'!$A$2:$A$25,0))</f>
        <v>Commercial</v>
      </c>
      <c r="AG226" t="str">
        <f>INDEX('Category Mapping'!$D$2:$D$25,MATCH('Source Data'!A226,'Category Mapping'!$A$2:$A$25,0))</f>
        <v>Total</v>
      </c>
    </row>
    <row r="227" spans="1:34">
      <c r="A227" s="15" t="s">
        <v>73</v>
      </c>
      <c r="B227" s="16">
        <v>2019</v>
      </c>
      <c r="C227" s="16">
        <v>19</v>
      </c>
      <c r="D227" s="16" t="s">
        <v>267</v>
      </c>
      <c r="E227" s="16">
        <v>9</v>
      </c>
      <c r="F227" s="30">
        <v>208000000</v>
      </c>
      <c r="G227" s="30">
        <v>203000000</v>
      </c>
      <c r="H227" s="30">
        <v>201000000</v>
      </c>
      <c r="I227" s="30">
        <v>207000000</v>
      </c>
      <c r="J227" s="30">
        <v>216000000</v>
      </c>
      <c r="K227" s="30">
        <v>247000000</v>
      </c>
      <c r="L227" s="30">
        <v>350000000</v>
      </c>
      <c r="M227" s="30">
        <v>472000000</v>
      </c>
      <c r="N227" s="30">
        <v>589000000</v>
      </c>
      <c r="O227" s="30">
        <v>632000000</v>
      </c>
      <c r="P227" s="30">
        <v>643000000</v>
      </c>
      <c r="Q227" s="30">
        <v>649000000</v>
      </c>
      <c r="R227" s="30">
        <v>643000000</v>
      </c>
      <c r="S227" s="30">
        <v>648000000</v>
      </c>
      <c r="T227" s="30">
        <v>652000000</v>
      </c>
      <c r="U227" s="30">
        <v>651000000</v>
      </c>
      <c r="V227" s="30">
        <v>629000000</v>
      </c>
      <c r="W227" s="30">
        <v>590000000</v>
      </c>
      <c r="X227" s="30">
        <v>556000000</v>
      </c>
      <c r="Y227" s="30">
        <v>472000000</v>
      </c>
      <c r="Z227" s="30">
        <v>397000000</v>
      </c>
      <c r="AA227" s="30">
        <v>328000000</v>
      </c>
      <c r="AB227" s="30">
        <v>278000000</v>
      </c>
      <c r="AC227" s="68">
        <v>243000000</v>
      </c>
      <c r="AD227" t="str">
        <f>INDEX('Category Mapping'!$G$34:$G$45,MATCH(E227,'Category Mapping'!$A$34:$A$45,0),1)</f>
        <v>Fall</v>
      </c>
      <c r="AE227" t="str">
        <f>INDEX('Category Mapping'!$B$2:$B$25,MATCH('Source Data'!A227,'Category Mapping'!$A$2:$A$25,0))</f>
        <v>Weekday</v>
      </c>
      <c r="AF227" t="str">
        <f>INDEX('Category Mapping'!$C$2:$C$25,MATCH('Source Data'!A227,'Category Mapping'!$A$2:$A$25,0))</f>
        <v>Commercial</v>
      </c>
      <c r="AG227" t="str">
        <f>INDEX('Category Mapping'!$D$2:$D$25,MATCH('Source Data'!A227,'Category Mapping'!$A$2:$A$25,0))</f>
        <v>Total</v>
      </c>
    </row>
    <row r="228" spans="1:34">
      <c r="A228" s="17" t="s">
        <v>73</v>
      </c>
      <c r="B228" s="18">
        <v>2019</v>
      </c>
      <c r="C228" s="18">
        <v>19</v>
      </c>
      <c r="D228" s="18" t="s">
        <v>267</v>
      </c>
      <c r="E228" s="18">
        <v>10</v>
      </c>
      <c r="F228" s="29">
        <v>168000000</v>
      </c>
      <c r="G228" s="29">
        <v>164000000</v>
      </c>
      <c r="H228" s="29">
        <v>163000000</v>
      </c>
      <c r="I228" s="29">
        <v>170000000</v>
      </c>
      <c r="J228" s="29">
        <v>179000000</v>
      </c>
      <c r="K228" s="29">
        <v>215000000</v>
      </c>
      <c r="L228" s="29">
        <v>328000000</v>
      </c>
      <c r="M228" s="29">
        <v>433000000</v>
      </c>
      <c r="N228" s="29">
        <v>519000000</v>
      </c>
      <c r="O228" s="29">
        <v>540000000</v>
      </c>
      <c r="P228" s="29">
        <v>534000000</v>
      </c>
      <c r="Q228" s="29">
        <v>530000000</v>
      </c>
      <c r="R228" s="29">
        <v>521000000</v>
      </c>
      <c r="S228" s="29">
        <v>520000000</v>
      </c>
      <c r="T228" s="29">
        <v>519000000</v>
      </c>
      <c r="U228" s="29">
        <v>519000000</v>
      </c>
      <c r="V228" s="29">
        <v>502000000</v>
      </c>
      <c r="W228" s="29">
        <v>473000000</v>
      </c>
      <c r="X228" s="29">
        <v>452000000</v>
      </c>
      <c r="Y228" s="29">
        <v>382000000</v>
      </c>
      <c r="Z228" s="29">
        <v>322000000</v>
      </c>
      <c r="AA228" s="29">
        <v>260000000</v>
      </c>
      <c r="AB228" s="29">
        <v>219000000</v>
      </c>
      <c r="AC228" s="69">
        <v>193000000</v>
      </c>
      <c r="AD228" t="str">
        <f>INDEX('Category Mapping'!$G$34:$G$45,MATCH(E228,'Category Mapping'!$A$34:$A$45,0),1)</f>
        <v>Fall</v>
      </c>
      <c r="AE228" t="str">
        <f>INDEX('Category Mapping'!$B$2:$B$25,MATCH('Source Data'!A228,'Category Mapping'!$A$2:$A$25,0))</f>
        <v>Weekday</v>
      </c>
      <c r="AF228" t="str">
        <f>INDEX('Category Mapping'!$C$2:$C$25,MATCH('Source Data'!A228,'Category Mapping'!$A$2:$A$25,0))</f>
        <v>Commercial</v>
      </c>
      <c r="AG228" t="str">
        <f>INDEX('Category Mapping'!$D$2:$D$25,MATCH('Source Data'!A228,'Category Mapping'!$A$2:$A$25,0))</f>
        <v>Total</v>
      </c>
    </row>
    <row r="229" spans="1:34">
      <c r="A229" s="15" t="s">
        <v>73</v>
      </c>
      <c r="B229" s="16">
        <v>2019</v>
      </c>
      <c r="C229" s="16">
        <v>19</v>
      </c>
      <c r="D229" s="16" t="s">
        <v>267</v>
      </c>
      <c r="E229" s="16">
        <v>11</v>
      </c>
      <c r="F229" s="30">
        <v>179000000</v>
      </c>
      <c r="G229" s="30">
        <v>174000000</v>
      </c>
      <c r="H229" s="30">
        <v>171000000</v>
      </c>
      <c r="I229" s="30">
        <v>178000000</v>
      </c>
      <c r="J229" s="30">
        <v>188000000</v>
      </c>
      <c r="K229" s="30">
        <v>218000000</v>
      </c>
      <c r="L229" s="30">
        <v>317000000</v>
      </c>
      <c r="M229" s="30">
        <v>479000000</v>
      </c>
      <c r="N229" s="30">
        <v>567000000</v>
      </c>
      <c r="O229" s="30">
        <v>572000000</v>
      </c>
      <c r="P229" s="30">
        <v>560000000</v>
      </c>
      <c r="Q229" s="30">
        <v>553000000</v>
      </c>
      <c r="R229" s="30">
        <v>540000000</v>
      </c>
      <c r="S229" s="30">
        <v>539000000</v>
      </c>
      <c r="T229" s="30">
        <v>537000000</v>
      </c>
      <c r="U229" s="30">
        <v>536000000</v>
      </c>
      <c r="V229" s="30">
        <v>519000000</v>
      </c>
      <c r="W229" s="30">
        <v>490000000</v>
      </c>
      <c r="X229" s="30">
        <v>473000000</v>
      </c>
      <c r="Y229" s="30">
        <v>405000000</v>
      </c>
      <c r="Z229" s="30">
        <v>345000000</v>
      </c>
      <c r="AA229" s="30">
        <v>289000000</v>
      </c>
      <c r="AB229" s="30">
        <v>249000000</v>
      </c>
      <c r="AC229" s="68">
        <v>207000000</v>
      </c>
      <c r="AD229" t="str">
        <f>INDEX('Category Mapping'!$G$34:$G$45,MATCH(E229,'Category Mapping'!$A$34:$A$45,0),1)</f>
        <v>Winter</v>
      </c>
      <c r="AE229" t="str">
        <f>INDEX('Category Mapping'!$B$2:$B$25,MATCH('Source Data'!A229,'Category Mapping'!$A$2:$A$25,0))</f>
        <v>Weekday</v>
      </c>
      <c r="AF229" t="str">
        <f>INDEX('Category Mapping'!$C$2:$C$25,MATCH('Source Data'!A229,'Category Mapping'!$A$2:$A$25,0))</f>
        <v>Commercial</v>
      </c>
      <c r="AG229" t="str">
        <f>INDEX('Category Mapping'!$D$2:$D$25,MATCH('Source Data'!A229,'Category Mapping'!$A$2:$A$25,0))</f>
        <v>Total</v>
      </c>
    </row>
    <row r="230" spans="1:34">
      <c r="A230" s="17" t="s">
        <v>73</v>
      </c>
      <c r="B230" s="18">
        <v>2019</v>
      </c>
      <c r="C230" s="18">
        <v>19</v>
      </c>
      <c r="D230" s="18" t="s">
        <v>267</v>
      </c>
      <c r="E230" s="18">
        <v>12</v>
      </c>
      <c r="F230" s="29">
        <v>191000000</v>
      </c>
      <c r="G230" s="29">
        <v>185000000</v>
      </c>
      <c r="H230" s="29">
        <v>181000000</v>
      </c>
      <c r="I230" s="29">
        <v>188000000</v>
      </c>
      <c r="J230" s="29">
        <v>200000000</v>
      </c>
      <c r="K230" s="29">
        <v>229000000</v>
      </c>
      <c r="L230" s="29">
        <v>332000000</v>
      </c>
      <c r="M230" s="29">
        <v>513000000</v>
      </c>
      <c r="N230" s="29">
        <v>614000000</v>
      </c>
      <c r="O230" s="29">
        <v>608000000</v>
      </c>
      <c r="P230" s="29">
        <v>591000000</v>
      </c>
      <c r="Q230" s="29">
        <v>581000000</v>
      </c>
      <c r="R230" s="29">
        <v>566000000</v>
      </c>
      <c r="S230" s="29">
        <v>563000000</v>
      </c>
      <c r="T230" s="29">
        <v>560000000</v>
      </c>
      <c r="U230" s="29">
        <v>559000000</v>
      </c>
      <c r="V230" s="29">
        <v>541000000</v>
      </c>
      <c r="W230" s="29">
        <v>512000000</v>
      </c>
      <c r="X230" s="29">
        <v>497000000</v>
      </c>
      <c r="Y230" s="29">
        <v>431000000</v>
      </c>
      <c r="Z230" s="29">
        <v>371000000</v>
      </c>
      <c r="AA230" s="29">
        <v>317000000</v>
      </c>
      <c r="AB230" s="29">
        <v>277000000</v>
      </c>
      <c r="AC230" s="69">
        <v>216000000</v>
      </c>
      <c r="AD230" t="str">
        <f>INDEX('Category Mapping'!$G$34:$G$45,MATCH(E230,'Category Mapping'!$A$34:$A$45,0),1)</f>
        <v>Winter</v>
      </c>
      <c r="AE230" t="str">
        <f>INDEX('Category Mapping'!$B$2:$B$25,MATCH('Source Data'!A230,'Category Mapping'!$A$2:$A$25,0))</f>
        <v>Weekday</v>
      </c>
      <c r="AF230" t="str">
        <f>INDEX('Category Mapping'!$C$2:$C$25,MATCH('Source Data'!A230,'Category Mapping'!$A$2:$A$25,0))</f>
        <v>Commercial</v>
      </c>
      <c r="AG230" t="str">
        <f>INDEX('Category Mapping'!$D$2:$D$25,MATCH('Source Data'!A230,'Category Mapping'!$A$2:$A$25,0))</f>
        <v>Total</v>
      </c>
    </row>
    <row r="231" spans="1:34">
      <c r="A231" s="15" t="s">
        <v>74</v>
      </c>
      <c r="B231" s="16">
        <v>2019</v>
      </c>
      <c r="C231" s="16">
        <v>19</v>
      </c>
      <c r="D231" s="16" t="s">
        <v>267</v>
      </c>
      <c r="E231" s="16">
        <v>1</v>
      </c>
      <c r="F231" s="30">
        <v>91700000</v>
      </c>
      <c r="G231" s="30">
        <v>81500000</v>
      </c>
      <c r="H231" s="30">
        <v>79300000</v>
      </c>
      <c r="I231" s="30">
        <v>80700000</v>
      </c>
      <c r="J231" s="30">
        <v>82200000</v>
      </c>
      <c r="K231" s="30">
        <v>87800000</v>
      </c>
      <c r="L231" s="30">
        <v>99000000</v>
      </c>
      <c r="M231" s="30">
        <v>136000000</v>
      </c>
      <c r="N231" s="30">
        <v>159000000</v>
      </c>
      <c r="O231" s="30">
        <v>163000000</v>
      </c>
      <c r="P231" s="30">
        <v>156000000</v>
      </c>
      <c r="Q231" s="30">
        <v>153000000</v>
      </c>
      <c r="R231" s="30">
        <v>150000000</v>
      </c>
      <c r="S231" s="30">
        <v>144000000</v>
      </c>
      <c r="T231" s="30">
        <v>137000000</v>
      </c>
      <c r="U231" s="30">
        <v>129000000</v>
      </c>
      <c r="V231" s="30">
        <v>124000000</v>
      </c>
      <c r="W231" s="30">
        <v>126000000</v>
      </c>
      <c r="X231" s="30">
        <v>128000000</v>
      </c>
      <c r="Y231" s="30">
        <v>118000000</v>
      </c>
      <c r="Z231" s="30">
        <v>114000000</v>
      </c>
      <c r="AA231" s="30">
        <v>109000000</v>
      </c>
      <c r="AB231" s="30">
        <v>105000000</v>
      </c>
      <c r="AC231" s="68">
        <v>94600000</v>
      </c>
      <c r="AD231" t="str">
        <f>INDEX('Category Mapping'!$G$34:$G$45,MATCH(E231,'Category Mapping'!$A$34:$A$45,0),1)</f>
        <v>Winter</v>
      </c>
      <c r="AE231" t="str">
        <f>INDEX('Category Mapping'!$B$2:$B$25,MATCH('Source Data'!A231,'Category Mapping'!$A$2:$A$25,0))</f>
        <v>Weekend</v>
      </c>
      <c r="AF231" t="str">
        <f>INDEX('Category Mapping'!$C$2:$C$25,MATCH('Source Data'!A231,'Category Mapping'!$A$2:$A$25,0))</f>
        <v>Commercial</v>
      </c>
      <c r="AG231" t="str">
        <f>INDEX('Category Mapping'!$D$2:$D$25,MATCH('Source Data'!A231,'Category Mapping'!$A$2:$A$25,0))</f>
        <v>Total</v>
      </c>
    </row>
    <row r="232" spans="1:34">
      <c r="A232" s="17" t="s">
        <v>74</v>
      </c>
      <c r="B232" s="18">
        <v>2019</v>
      </c>
      <c r="C232" s="18">
        <v>19</v>
      </c>
      <c r="D232" s="18" t="s">
        <v>267</v>
      </c>
      <c r="E232" s="18">
        <v>2</v>
      </c>
      <c r="F232" s="29">
        <v>89400000</v>
      </c>
      <c r="G232" s="29">
        <v>78600000</v>
      </c>
      <c r="H232" s="29">
        <v>76700000</v>
      </c>
      <c r="I232" s="29">
        <v>77700000</v>
      </c>
      <c r="J232" s="29">
        <v>79400000</v>
      </c>
      <c r="K232" s="29">
        <v>84500000</v>
      </c>
      <c r="L232" s="29">
        <v>95700000</v>
      </c>
      <c r="M232" s="29">
        <v>131000000</v>
      </c>
      <c r="N232" s="29">
        <v>153000000</v>
      </c>
      <c r="O232" s="29">
        <v>157000000</v>
      </c>
      <c r="P232" s="29">
        <v>150000000</v>
      </c>
      <c r="Q232" s="29">
        <v>148000000</v>
      </c>
      <c r="R232" s="29">
        <v>145000000</v>
      </c>
      <c r="S232" s="29">
        <v>139000000</v>
      </c>
      <c r="T232" s="29">
        <v>132000000</v>
      </c>
      <c r="U232" s="29">
        <v>124000000</v>
      </c>
      <c r="V232" s="29">
        <v>119000000</v>
      </c>
      <c r="W232" s="29">
        <v>121000000</v>
      </c>
      <c r="X232" s="29">
        <v>122000000</v>
      </c>
      <c r="Y232" s="29">
        <v>114000000</v>
      </c>
      <c r="Z232" s="29">
        <v>109000000</v>
      </c>
      <c r="AA232" s="29">
        <v>104000000</v>
      </c>
      <c r="AB232" s="29">
        <v>101000000</v>
      </c>
      <c r="AC232" s="69">
        <v>90500000</v>
      </c>
      <c r="AD232" t="str">
        <f>INDEX('Category Mapping'!$G$34:$G$45,MATCH(E232,'Category Mapping'!$A$34:$A$45,0),1)</f>
        <v>Winter</v>
      </c>
      <c r="AE232" t="str">
        <f>INDEX('Category Mapping'!$B$2:$B$25,MATCH('Source Data'!A232,'Category Mapping'!$A$2:$A$25,0))</f>
        <v>Weekend</v>
      </c>
      <c r="AF232" t="str">
        <f>INDEX('Category Mapping'!$C$2:$C$25,MATCH('Source Data'!A232,'Category Mapping'!$A$2:$A$25,0))</f>
        <v>Commercial</v>
      </c>
      <c r="AG232" t="str">
        <f>INDEX('Category Mapping'!$D$2:$D$25,MATCH('Source Data'!A232,'Category Mapping'!$A$2:$A$25,0))</f>
        <v>Total</v>
      </c>
    </row>
    <row r="233" spans="1:34">
      <c r="A233" s="15" t="s">
        <v>74</v>
      </c>
      <c r="B233" s="16">
        <v>2019</v>
      </c>
      <c r="C233" s="16">
        <v>19</v>
      </c>
      <c r="D233" s="16" t="s">
        <v>267</v>
      </c>
      <c r="E233" s="16">
        <v>3</v>
      </c>
      <c r="F233" s="30">
        <v>87200000</v>
      </c>
      <c r="G233" s="30">
        <v>76200000</v>
      </c>
      <c r="H233" s="30">
        <v>75000000</v>
      </c>
      <c r="I233" s="30">
        <v>75900000</v>
      </c>
      <c r="J233" s="30">
        <v>77200000</v>
      </c>
      <c r="K233" s="30">
        <v>83100000</v>
      </c>
      <c r="L233" s="30">
        <v>98400000</v>
      </c>
      <c r="M233" s="30">
        <v>128000000</v>
      </c>
      <c r="N233" s="30">
        <v>143000000</v>
      </c>
      <c r="O233" s="30">
        <v>149000000</v>
      </c>
      <c r="P233" s="30">
        <v>144000000</v>
      </c>
      <c r="Q233" s="30">
        <v>142000000</v>
      </c>
      <c r="R233" s="30">
        <v>140000000</v>
      </c>
      <c r="S233" s="30">
        <v>134000000</v>
      </c>
      <c r="T233" s="30">
        <v>128000000</v>
      </c>
      <c r="U233" s="30">
        <v>120000000</v>
      </c>
      <c r="V233" s="30">
        <v>114000000</v>
      </c>
      <c r="W233" s="30">
        <v>116000000</v>
      </c>
      <c r="X233" s="30">
        <v>115000000</v>
      </c>
      <c r="Y233" s="30">
        <v>110000000</v>
      </c>
      <c r="Z233" s="30">
        <v>107000000</v>
      </c>
      <c r="AA233" s="30">
        <v>101000000</v>
      </c>
      <c r="AB233" s="30">
        <v>95800000</v>
      </c>
      <c r="AC233" s="68">
        <v>87800000</v>
      </c>
      <c r="AD233" t="str">
        <f>INDEX('Category Mapping'!$G$34:$G$45,MATCH(E233,'Category Mapping'!$A$34:$A$45,0),1)</f>
        <v>Spring</v>
      </c>
      <c r="AE233" t="str">
        <f>INDEX('Category Mapping'!$B$2:$B$25,MATCH('Source Data'!A233,'Category Mapping'!$A$2:$A$25,0))</f>
        <v>Weekend</v>
      </c>
      <c r="AF233" t="str">
        <f>INDEX('Category Mapping'!$C$2:$C$25,MATCH('Source Data'!A233,'Category Mapping'!$A$2:$A$25,0))</f>
        <v>Commercial</v>
      </c>
      <c r="AG233" t="str">
        <f>INDEX('Category Mapping'!$D$2:$D$25,MATCH('Source Data'!A233,'Category Mapping'!$A$2:$A$25,0))</f>
        <v>Total</v>
      </c>
    </row>
    <row r="234" spans="1:34">
      <c r="A234" s="17" t="s">
        <v>74</v>
      </c>
      <c r="B234" s="18">
        <v>2019</v>
      </c>
      <c r="C234" s="18">
        <v>19</v>
      </c>
      <c r="D234" s="18" t="s">
        <v>267</v>
      </c>
      <c r="E234" s="18">
        <v>4</v>
      </c>
      <c r="F234" s="29">
        <v>83000000</v>
      </c>
      <c r="G234" s="29">
        <v>72600000</v>
      </c>
      <c r="H234" s="29">
        <v>71800000</v>
      </c>
      <c r="I234" s="29">
        <v>72600000</v>
      </c>
      <c r="J234" s="29">
        <v>73500000</v>
      </c>
      <c r="K234" s="29">
        <v>79100000</v>
      </c>
      <c r="L234" s="29">
        <v>93500000</v>
      </c>
      <c r="M234" s="29">
        <v>116000000</v>
      </c>
      <c r="N234" s="29">
        <v>127000000</v>
      </c>
      <c r="O234" s="29">
        <v>137000000</v>
      </c>
      <c r="P234" s="29">
        <v>134000000</v>
      </c>
      <c r="Q234" s="29">
        <v>133000000</v>
      </c>
      <c r="R234" s="29">
        <v>132000000</v>
      </c>
      <c r="S234" s="29">
        <v>127000000</v>
      </c>
      <c r="T234" s="29">
        <v>122000000</v>
      </c>
      <c r="U234" s="29">
        <v>113000000</v>
      </c>
      <c r="V234" s="29">
        <v>108000000</v>
      </c>
      <c r="W234" s="29">
        <v>109000000</v>
      </c>
      <c r="X234" s="29">
        <v>107000000</v>
      </c>
      <c r="Y234" s="29">
        <v>105000000</v>
      </c>
      <c r="Z234" s="29">
        <v>101000000</v>
      </c>
      <c r="AA234" s="29">
        <v>95100000</v>
      </c>
      <c r="AB234" s="29">
        <v>89900000</v>
      </c>
      <c r="AC234" s="69">
        <v>83000000</v>
      </c>
      <c r="AD234" t="str">
        <f>INDEX('Category Mapping'!$G$34:$G$45,MATCH(E234,'Category Mapping'!$A$34:$A$45,0),1)</f>
        <v>Spring</v>
      </c>
      <c r="AE234" t="str">
        <f>INDEX('Category Mapping'!$B$2:$B$25,MATCH('Source Data'!A234,'Category Mapping'!$A$2:$A$25,0))</f>
        <v>Weekend</v>
      </c>
      <c r="AF234" t="str">
        <f>INDEX('Category Mapping'!$C$2:$C$25,MATCH('Source Data'!A234,'Category Mapping'!$A$2:$A$25,0))</f>
        <v>Commercial</v>
      </c>
      <c r="AG234" t="str">
        <f>INDEX('Category Mapping'!$D$2:$D$25,MATCH('Source Data'!A234,'Category Mapping'!$A$2:$A$25,0))</f>
        <v>Total</v>
      </c>
    </row>
    <row r="235" spans="1:34">
      <c r="A235" s="15" t="s">
        <v>74</v>
      </c>
      <c r="B235" s="16">
        <v>2019</v>
      </c>
      <c r="C235" s="16">
        <v>19</v>
      </c>
      <c r="D235" s="16" t="s">
        <v>267</v>
      </c>
      <c r="E235" s="16">
        <v>5</v>
      </c>
      <c r="F235" s="30">
        <v>82800000</v>
      </c>
      <c r="G235" s="30">
        <v>72900000</v>
      </c>
      <c r="H235" s="30">
        <v>72100000</v>
      </c>
      <c r="I235" s="30">
        <v>72700000</v>
      </c>
      <c r="J235" s="30">
        <v>73600000</v>
      </c>
      <c r="K235" s="30">
        <v>78500000</v>
      </c>
      <c r="L235" s="30">
        <v>88200000</v>
      </c>
      <c r="M235" s="30">
        <v>110000000</v>
      </c>
      <c r="N235" s="30">
        <v>123000000</v>
      </c>
      <c r="O235" s="30">
        <v>135000000</v>
      </c>
      <c r="P235" s="30">
        <v>133000000</v>
      </c>
      <c r="Q235" s="30">
        <v>134000000</v>
      </c>
      <c r="R235" s="30">
        <v>134000000</v>
      </c>
      <c r="S235" s="30">
        <v>130000000</v>
      </c>
      <c r="T235" s="30">
        <v>124000000</v>
      </c>
      <c r="U235" s="30">
        <v>116000000</v>
      </c>
      <c r="V235" s="30">
        <v>110000000</v>
      </c>
      <c r="W235" s="30">
        <v>111000000</v>
      </c>
      <c r="X235" s="30">
        <v>109000000</v>
      </c>
      <c r="Y235" s="30">
        <v>105000000</v>
      </c>
      <c r="Z235" s="30">
        <v>101000000</v>
      </c>
      <c r="AA235" s="30">
        <v>94200000</v>
      </c>
      <c r="AB235" s="30">
        <v>89600000</v>
      </c>
      <c r="AC235" s="68">
        <v>82400000</v>
      </c>
      <c r="AD235" t="str">
        <f>INDEX('Category Mapping'!$G$34:$G$45,MATCH(E235,'Category Mapping'!$A$34:$A$45,0),1)</f>
        <v>Spring</v>
      </c>
      <c r="AE235" t="str">
        <f>INDEX('Category Mapping'!$B$2:$B$25,MATCH('Source Data'!A235,'Category Mapping'!$A$2:$A$25,0))</f>
        <v>Weekend</v>
      </c>
      <c r="AF235" t="str">
        <f>INDEX('Category Mapping'!$C$2:$C$25,MATCH('Source Data'!A235,'Category Mapping'!$A$2:$A$25,0))</f>
        <v>Commercial</v>
      </c>
      <c r="AG235" t="str">
        <f>INDEX('Category Mapping'!$D$2:$D$25,MATCH('Source Data'!A235,'Category Mapping'!$A$2:$A$25,0))</f>
        <v>Total</v>
      </c>
    </row>
    <row r="236" spans="1:34">
      <c r="A236" s="17" t="s">
        <v>74</v>
      </c>
      <c r="B236" s="18">
        <v>2019</v>
      </c>
      <c r="C236" s="18">
        <v>19</v>
      </c>
      <c r="D236" s="18" t="s">
        <v>267</v>
      </c>
      <c r="E236" s="18">
        <v>6</v>
      </c>
      <c r="F236" s="29">
        <v>111000000</v>
      </c>
      <c r="G236" s="29">
        <v>99800000</v>
      </c>
      <c r="H236" s="29">
        <v>98600000</v>
      </c>
      <c r="I236" s="29">
        <v>99200000</v>
      </c>
      <c r="J236" s="29">
        <v>101000000</v>
      </c>
      <c r="K236" s="29">
        <v>107000000</v>
      </c>
      <c r="L236" s="29">
        <v>121000000</v>
      </c>
      <c r="M236" s="29">
        <v>149000000</v>
      </c>
      <c r="N236" s="29">
        <v>172000000</v>
      </c>
      <c r="O236" s="29">
        <v>191000000</v>
      </c>
      <c r="P236" s="29">
        <v>196000000</v>
      </c>
      <c r="Q236" s="29">
        <v>202000000</v>
      </c>
      <c r="R236" s="29">
        <v>205000000</v>
      </c>
      <c r="S236" s="29">
        <v>203000000</v>
      </c>
      <c r="T236" s="29">
        <v>198000000</v>
      </c>
      <c r="U236" s="29">
        <v>189000000</v>
      </c>
      <c r="V236" s="29">
        <v>181000000</v>
      </c>
      <c r="W236" s="29">
        <v>178000000</v>
      </c>
      <c r="X236" s="29">
        <v>171000000</v>
      </c>
      <c r="Y236" s="29">
        <v>161000000</v>
      </c>
      <c r="Z236" s="29">
        <v>149000000</v>
      </c>
      <c r="AA236" s="29">
        <v>136000000</v>
      </c>
      <c r="AB236" s="29">
        <v>126000000</v>
      </c>
      <c r="AC236" s="69">
        <v>113000000</v>
      </c>
      <c r="AD236" t="str">
        <f>INDEX('Category Mapping'!$G$34:$G$45,MATCH(E236,'Category Mapping'!$A$34:$A$45,0),1)</f>
        <v>Summer</v>
      </c>
      <c r="AE236" t="str">
        <f>INDEX('Category Mapping'!$B$2:$B$25,MATCH('Source Data'!A236,'Category Mapping'!$A$2:$A$25,0))</f>
        <v>Weekend</v>
      </c>
      <c r="AF236" t="str">
        <f>INDEX('Category Mapping'!$C$2:$C$25,MATCH('Source Data'!A236,'Category Mapping'!$A$2:$A$25,0))</f>
        <v>Commercial</v>
      </c>
      <c r="AG236" t="str">
        <f>INDEX('Category Mapping'!$D$2:$D$25,MATCH('Source Data'!A236,'Category Mapping'!$A$2:$A$25,0))</f>
        <v>Total</v>
      </c>
      <c r="AH236" s="10"/>
    </row>
    <row r="237" spans="1:34">
      <c r="A237" s="15" t="s">
        <v>74</v>
      </c>
      <c r="B237" s="16">
        <v>2019</v>
      </c>
      <c r="C237" s="16">
        <v>19</v>
      </c>
      <c r="D237" s="16" t="s">
        <v>267</v>
      </c>
      <c r="E237" s="16">
        <v>7</v>
      </c>
      <c r="F237" s="30">
        <v>182000000</v>
      </c>
      <c r="G237" s="30">
        <v>168000000</v>
      </c>
      <c r="H237" s="30">
        <v>165000000</v>
      </c>
      <c r="I237" s="30">
        <v>167000000</v>
      </c>
      <c r="J237" s="30">
        <v>171000000</v>
      </c>
      <c r="K237" s="30">
        <v>182000000</v>
      </c>
      <c r="L237" s="30">
        <v>200000000</v>
      </c>
      <c r="M237" s="30">
        <v>235000000</v>
      </c>
      <c r="N237" s="30">
        <v>265000000</v>
      </c>
      <c r="O237" s="30">
        <v>290000000</v>
      </c>
      <c r="P237" s="30">
        <v>300000000</v>
      </c>
      <c r="Q237" s="30">
        <v>309000000</v>
      </c>
      <c r="R237" s="30">
        <v>315000000</v>
      </c>
      <c r="S237" s="30">
        <v>314000000</v>
      </c>
      <c r="T237" s="30">
        <v>310000000</v>
      </c>
      <c r="U237" s="30">
        <v>300000000</v>
      </c>
      <c r="V237" s="30">
        <v>291000000</v>
      </c>
      <c r="W237" s="30">
        <v>284000000</v>
      </c>
      <c r="X237" s="30">
        <v>273000000</v>
      </c>
      <c r="Y237" s="30">
        <v>258000000</v>
      </c>
      <c r="Z237" s="30">
        <v>242000000</v>
      </c>
      <c r="AA237" s="30">
        <v>224000000</v>
      </c>
      <c r="AB237" s="30">
        <v>208000000</v>
      </c>
      <c r="AC237" s="68">
        <v>190000000</v>
      </c>
      <c r="AD237" t="str">
        <f>INDEX('Category Mapping'!$G$34:$G$45,MATCH(E237,'Category Mapping'!$A$34:$A$45,0),1)</f>
        <v>Summer</v>
      </c>
      <c r="AE237" t="str">
        <f>INDEX('Category Mapping'!$B$2:$B$25,MATCH('Source Data'!A237,'Category Mapping'!$A$2:$A$25,0))</f>
        <v>Weekend</v>
      </c>
      <c r="AF237" t="str">
        <f>INDEX('Category Mapping'!$C$2:$C$25,MATCH('Source Data'!A237,'Category Mapping'!$A$2:$A$25,0))</f>
        <v>Commercial</v>
      </c>
      <c r="AG237" t="str">
        <f>INDEX('Category Mapping'!$D$2:$D$25,MATCH('Source Data'!A237,'Category Mapping'!$A$2:$A$25,0))</f>
        <v>Total</v>
      </c>
      <c r="AH237" s="10"/>
    </row>
    <row r="238" spans="1:34">
      <c r="A238" s="17" t="s">
        <v>74</v>
      </c>
      <c r="B238" s="18">
        <v>2019</v>
      </c>
      <c r="C238" s="18">
        <v>19</v>
      </c>
      <c r="D238" s="18" t="s">
        <v>267</v>
      </c>
      <c r="E238" s="18">
        <v>8</v>
      </c>
      <c r="F238" s="29">
        <v>194000000</v>
      </c>
      <c r="G238" s="29">
        <v>178000000</v>
      </c>
      <c r="H238" s="29">
        <v>175000000</v>
      </c>
      <c r="I238" s="29">
        <v>177000000</v>
      </c>
      <c r="J238" s="29">
        <v>182000000</v>
      </c>
      <c r="K238" s="29">
        <v>195000000</v>
      </c>
      <c r="L238" s="29">
        <v>215000000</v>
      </c>
      <c r="M238" s="29">
        <v>254000000</v>
      </c>
      <c r="N238" s="29">
        <v>288000000</v>
      </c>
      <c r="O238" s="29">
        <v>316000000</v>
      </c>
      <c r="P238" s="29">
        <v>329000000</v>
      </c>
      <c r="Q238" s="29">
        <v>340000000</v>
      </c>
      <c r="R238" s="29">
        <v>348000000</v>
      </c>
      <c r="S238" s="29">
        <v>348000000</v>
      </c>
      <c r="T238" s="29">
        <v>344000000</v>
      </c>
      <c r="U238" s="29">
        <v>334000000</v>
      </c>
      <c r="V238" s="29">
        <v>323000000</v>
      </c>
      <c r="W238" s="29">
        <v>314000000</v>
      </c>
      <c r="X238" s="29">
        <v>301000000</v>
      </c>
      <c r="Y238" s="29">
        <v>283000000</v>
      </c>
      <c r="Z238" s="29">
        <v>264000000</v>
      </c>
      <c r="AA238" s="29">
        <v>243000000</v>
      </c>
      <c r="AB238" s="29">
        <v>224000000</v>
      </c>
      <c r="AC238" s="69">
        <v>204000000</v>
      </c>
      <c r="AD238" t="str">
        <f>INDEX('Category Mapping'!$G$34:$G$45,MATCH(E238,'Category Mapping'!$A$34:$A$45,0),1)</f>
        <v>Summer</v>
      </c>
      <c r="AE238" t="str">
        <f>INDEX('Category Mapping'!$B$2:$B$25,MATCH('Source Data'!A238,'Category Mapping'!$A$2:$A$25,0))</f>
        <v>Weekend</v>
      </c>
      <c r="AF238" t="str">
        <f>INDEX('Category Mapping'!$C$2:$C$25,MATCH('Source Data'!A238,'Category Mapping'!$A$2:$A$25,0))</f>
        <v>Commercial</v>
      </c>
      <c r="AG238" t="str">
        <f>INDEX('Category Mapping'!$D$2:$D$25,MATCH('Source Data'!A238,'Category Mapping'!$A$2:$A$25,0))</f>
        <v>Total</v>
      </c>
    </row>
    <row r="239" spans="1:34">
      <c r="A239" s="15" t="s">
        <v>74</v>
      </c>
      <c r="B239" s="16">
        <v>2019</v>
      </c>
      <c r="C239" s="16">
        <v>19</v>
      </c>
      <c r="D239" s="16" t="s">
        <v>267</v>
      </c>
      <c r="E239" s="16">
        <v>9</v>
      </c>
      <c r="F239" s="30">
        <v>105000000</v>
      </c>
      <c r="G239" s="30">
        <v>94700000</v>
      </c>
      <c r="H239" s="30">
        <v>93600000</v>
      </c>
      <c r="I239" s="30">
        <v>94200000</v>
      </c>
      <c r="J239" s="30">
        <v>95200000</v>
      </c>
      <c r="K239" s="30">
        <v>100000000</v>
      </c>
      <c r="L239" s="30">
        <v>111000000</v>
      </c>
      <c r="M239" s="30">
        <v>138000000</v>
      </c>
      <c r="N239" s="30">
        <v>158000000</v>
      </c>
      <c r="O239" s="30">
        <v>175000000</v>
      </c>
      <c r="P239" s="30">
        <v>179000000</v>
      </c>
      <c r="Q239" s="30">
        <v>183000000</v>
      </c>
      <c r="R239" s="30">
        <v>186000000</v>
      </c>
      <c r="S239" s="30">
        <v>183000000</v>
      </c>
      <c r="T239" s="30">
        <v>178000000</v>
      </c>
      <c r="U239" s="30">
        <v>169000000</v>
      </c>
      <c r="V239" s="30">
        <v>162000000</v>
      </c>
      <c r="W239" s="30">
        <v>159000000</v>
      </c>
      <c r="X239" s="30">
        <v>153000000</v>
      </c>
      <c r="Y239" s="30">
        <v>145000000</v>
      </c>
      <c r="Z239" s="30">
        <v>135000000</v>
      </c>
      <c r="AA239" s="30">
        <v>124000000</v>
      </c>
      <c r="AB239" s="30">
        <v>116000000</v>
      </c>
      <c r="AC239" s="68">
        <v>106000000</v>
      </c>
      <c r="AD239" t="str">
        <f>INDEX('Category Mapping'!$G$34:$G$45,MATCH(E239,'Category Mapping'!$A$34:$A$45,0),1)</f>
        <v>Fall</v>
      </c>
      <c r="AE239" t="str">
        <f>INDEX('Category Mapping'!$B$2:$B$25,MATCH('Source Data'!A239,'Category Mapping'!$A$2:$A$25,0))</f>
        <v>Weekend</v>
      </c>
      <c r="AF239" t="str">
        <f>INDEX('Category Mapping'!$C$2:$C$25,MATCH('Source Data'!A239,'Category Mapping'!$A$2:$A$25,0))</f>
        <v>Commercial</v>
      </c>
      <c r="AG239" t="str">
        <f>INDEX('Category Mapping'!$D$2:$D$25,MATCH('Source Data'!A239,'Category Mapping'!$A$2:$A$25,0))</f>
        <v>Total</v>
      </c>
    </row>
    <row r="240" spans="1:34">
      <c r="A240" s="17" t="s">
        <v>74</v>
      </c>
      <c r="B240" s="18">
        <v>2019</v>
      </c>
      <c r="C240" s="18">
        <v>19</v>
      </c>
      <c r="D240" s="18" t="s">
        <v>267</v>
      </c>
      <c r="E240" s="18">
        <v>10</v>
      </c>
      <c r="F240" s="29">
        <v>82200000</v>
      </c>
      <c r="G240" s="29">
        <v>72000000</v>
      </c>
      <c r="H240" s="29">
        <v>71200000</v>
      </c>
      <c r="I240" s="29">
        <v>71900000</v>
      </c>
      <c r="J240" s="29">
        <v>72800000</v>
      </c>
      <c r="K240" s="29">
        <v>78100000</v>
      </c>
      <c r="L240" s="29">
        <v>90800000</v>
      </c>
      <c r="M240" s="29">
        <v>113000000</v>
      </c>
      <c r="N240" s="29">
        <v>126000000</v>
      </c>
      <c r="O240" s="29">
        <v>135000000</v>
      </c>
      <c r="P240" s="29">
        <v>133000000</v>
      </c>
      <c r="Q240" s="29">
        <v>133000000</v>
      </c>
      <c r="R240" s="29">
        <v>132000000</v>
      </c>
      <c r="S240" s="29">
        <v>127000000</v>
      </c>
      <c r="T240" s="29">
        <v>121000000</v>
      </c>
      <c r="U240" s="29">
        <v>112000000</v>
      </c>
      <c r="V240" s="29">
        <v>107000000</v>
      </c>
      <c r="W240" s="29">
        <v>109000000</v>
      </c>
      <c r="X240" s="29">
        <v>107000000</v>
      </c>
      <c r="Y240" s="29">
        <v>105000000</v>
      </c>
      <c r="Z240" s="29">
        <v>101000000</v>
      </c>
      <c r="AA240" s="29">
        <v>94200000</v>
      </c>
      <c r="AB240" s="29">
        <v>89100000</v>
      </c>
      <c r="AC240" s="69">
        <v>82100000</v>
      </c>
      <c r="AD240" t="str">
        <f>INDEX('Category Mapping'!$G$34:$G$45,MATCH(E240,'Category Mapping'!$A$34:$A$45,0),1)</f>
        <v>Fall</v>
      </c>
      <c r="AE240" t="str">
        <f>INDEX('Category Mapping'!$B$2:$B$25,MATCH('Source Data'!A240,'Category Mapping'!$A$2:$A$25,0))</f>
        <v>Weekend</v>
      </c>
      <c r="AF240" t="str">
        <f>INDEX('Category Mapping'!$C$2:$C$25,MATCH('Source Data'!A240,'Category Mapping'!$A$2:$A$25,0))</f>
        <v>Commercial</v>
      </c>
      <c r="AG240" t="str">
        <f>INDEX('Category Mapping'!$D$2:$D$25,MATCH('Source Data'!A240,'Category Mapping'!$A$2:$A$25,0))</f>
        <v>Total</v>
      </c>
    </row>
    <row r="241" spans="1:34">
      <c r="A241" s="15" t="s">
        <v>74</v>
      </c>
      <c r="B241" s="16">
        <v>2019</v>
      </c>
      <c r="C241" s="16">
        <v>19</v>
      </c>
      <c r="D241" s="16" t="s">
        <v>267</v>
      </c>
      <c r="E241" s="16">
        <v>11</v>
      </c>
      <c r="F241" s="30">
        <v>86100000</v>
      </c>
      <c r="G241" s="30">
        <v>75500000</v>
      </c>
      <c r="H241" s="30">
        <v>74000000</v>
      </c>
      <c r="I241" s="30">
        <v>74800000</v>
      </c>
      <c r="J241" s="30">
        <v>76000000</v>
      </c>
      <c r="K241" s="30">
        <v>81200000</v>
      </c>
      <c r="L241" s="30">
        <v>93500000</v>
      </c>
      <c r="M241" s="30">
        <v>123000000</v>
      </c>
      <c r="N241" s="30">
        <v>138000000</v>
      </c>
      <c r="O241" s="30">
        <v>145000000</v>
      </c>
      <c r="P241" s="30">
        <v>141000000</v>
      </c>
      <c r="Q241" s="30">
        <v>140000000</v>
      </c>
      <c r="R241" s="30">
        <v>138000000</v>
      </c>
      <c r="S241" s="30">
        <v>132000000</v>
      </c>
      <c r="T241" s="30">
        <v>126000000</v>
      </c>
      <c r="U241" s="30">
        <v>118000000</v>
      </c>
      <c r="V241" s="30">
        <v>113000000</v>
      </c>
      <c r="W241" s="30">
        <v>115000000</v>
      </c>
      <c r="X241" s="30">
        <v>115000000</v>
      </c>
      <c r="Y241" s="30">
        <v>110000000</v>
      </c>
      <c r="Z241" s="30">
        <v>106000000</v>
      </c>
      <c r="AA241" s="30">
        <v>100000000</v>
      </c>
      <c r="AB241" s="30">
        <v>95500000</v>
      </c>
      <c r="AC241" s="68">
        <v>86600000</v>
      </c>
      <c r="AD241" t="str">
        <f>INDEX('Category Mapping'!$G$34:$G$45,MATCH(E241,'Category Mapping'!$A$34:$A$45,0),1)</f>
        <v>Winter</v>
      </c>
      <c r="AE241" t="str">
        <f>INDEX('Category Mapping'!$B$2:$B$25,MATCH('Source Data'!A241,'Category Mapping'!$A$2:$A$25,0))</f>
        <v>Weekend</v>
      </c>
      <c r="AF241" t="str">
        <f>INDEX('Category Mapping'!$C$2:$C$25,MATCH('Source Data'!A241,'Category Mapping'!$A$2:$A$25,0))</f>
        <v>Commercial</v>
      </c>
      <c r="AG241" t="str">
        <f>INDEX('Category Mapping'!$D$2:$D$25,MATCH('Source Data'!A241,'Category Mapping'!$A$2:$A$25,0))</f>
        <v>Total</v>
      </c>
    </row>
    <row r="242" spans="1:34">
      <c r="A242" s="17" t="s">
        <v>74</v>
      </c>
      <c r="B242" s="18">
        <v>2019</v>
      </c>
      <c r="C242" s="18">
        <v>19</v>
      </c>
      <c r="D242" s="18" t="s">
        <v>267</v>
      </c>
      <c r="E242" s="18">
        <v>12</v>
      </c>
      <c r="F242" s="29">
        <v>89800000</v>
      </c>
      <c r="G242" s="29">
        <v>78900000</v>
      </c>
      <c r="H242" s="29">
        <v>76900000</v>
      </c>
      <c r="I242" s="29">
        <v>77900000</v>
      </c>
      <c r="J242" s="29">
        <v>79500000</v>
      </c>
      <c r="K242" s="29">
        <v>84700000</v>
      </c>
      <c r="L242" s="29">
        <v>95900000</v>
      </c>
      <c r="M242" s="29">
        <v>132000000</v>
      </c>
      <c r="N242" s="29">
        <v>153000000</v>
      </c>
      <c r="O242" s="29">
        <v>158000000</v>
      </c>
      <c r="P242" s="29">
        <v>152000000</v>
      </c>
      <c r="Q242" s="29">
        <v>149000000</v>
      </c>
      <c r="R242" s="29">
        <v>147000000</v>
      </c>
      <c r="S242" s="29">
        <v>140000000</v>
      </c>
      <c r="T242" s="29">
        <v>134000000</v>
      </c>
      <c r="U242" s="29">
        <v>126000000</v>
      </c>
      <c r="V242" s="29">
        <v>121000000</v>
      </c>
      <c r="W242" s="29">
        <v>124000000</v>
      </c>
      <c r="X242" s="29">
        <v>126000000</v>
      </c>
      <c r="Y242" s="29">
        <v>116000000</v>
      </c>
      <c r="Z242" s="29">
        <v>112000000</v>
      </c>
      <c r="AA242" s="29">
        <v>106000000</v>
      </c>
      <c r="AB242" s="29">
        <v>102000000</v>
      </c>
      <c r="AC242" s="69">
        <v>91900000</v>
      </c>
      <c r="AD242" t="str">
        <f>INDEX('Category Mapping'!$G$34:$G$45,MATCH(E242,'Category Mapping'!$A$34:$A$45,0),1)</f>
        <v>Winter</v>
      </c>
      <c r="AE242" t="str">
        <f>INDEX('Category Mapping'!$B$2:$B$25,MATCH('Source Data'!A242,'Category Mapping'!$A$2:$A$25,0))</f>
        <v>Weekend</v>
      </c>
      <c r="AF242" t="str">
        <f>INDEX('Category Mapping'!$C$2:$C$25,MATCH('Source Data'!A242,'Category Mapping'!$A$2:$A$25,0))</f>
        <v>Commercial</v>
      </c>
      <c r="AG242" t="str">
        <f>INDEX('Category Mapping'!$D$2:$D$25,MATCH('Source Data'!A242,'Category Mapping'!$A$2:$A$25,0))</f>
        <v>Total</v>
      </c>
    </row>
    <row r="243" spans="1:34">
      <c r="A243" s="15" t="s">
        <v>75</v>
      </c>
      <c r="B243" s="16">
        <v>2019</v>
      </c>
      <c r="C243" s="16">
        <v>19</v>
      </c>
      <c r="D243" s="16" t="s">
        <v>267</v>
      </c>
      <c r="E243" s="16">
        <v>1</v>
      </c>
      <c r="F243" s="30">
        <v>1020000000</v>
      </c>
      <c r="G243" s="30">
        <v>992000000</v>
      </c>
      <c r="H243" s="30">
        <v>977000000</v>
      </c>
      <c r="I243" s="30">
        <v>980000000</v>
      </c>
      <c r="J243" s="30">
        <v>999000000</v>
      </c>
      <c r="K243" s="30">
        <v>1060000000</v>
      </c>
      <c r="L243" s="30">
        <v>1240000000</v>
      </c>
      <c r="M243" s="30">
        <v>1450000000</v>
      </c>
      <c r="N243" s="30">
        <v>1530000000</v>
      </c>
      <c r="O243" s="30">
        <v>1510000000</v>
      </c>
      <c r="P243" s="30">
        <v>1490000000</v>
      </c>
      <c r="Q243" s="30">
        <v>1470000000</v>
      </c>
      <c r="R243" s="30">
        <v>1450000000</v>
      </c>
      <c r="S243" s="30">
        <v>1450000000</v>
      </c>
      <c r="T243" s="30">
        <v>1450000000</v>
      </c>
      <c r="U243" s="30">
        <v>1470000000</v>
      </c>
      <c r="V243" s="30">
        <v>1520000000</v>
      </c>
      <c r="W243" s="30">
        <v>1520000000</v>
      </c>
      <c r="X243" s="30">
        <v>1500000000</v>
      </c>
      <c r="Y243" s="30">
        <v>1430000000</v>
      </c>
      <c r="Z243" s="30">
        <v>1360000000</v>
      </c>
      <c r="AA243" s="30">
        <v>1290000000</v>
      </c>
      <c r="AB243" s="30">
        <v>1180000000</v>
      </c>
      <c r="AC243" s="68">
        <v>1070000000</v>
      </c>
      <c r="AD243" t="str">
        <f>INDEX('Category Mapping'!$G$34:$G$45,MATCH(E243,'Category Mapping'!$A$34:$A$45,0),1)</f>
        <v>Winter</v>
      </c>
      <c r="AE243" t="str">
        <f>INDEX('Category Mapping'!$B$2:$B$25,MATCH('Source Data'!A243,'Category Mapping'!$A$2:$A$25,0))</f>
        <v>Weekday</v>
      </c>
      <c r="AF243" t="str">
        <f>INDEX('Category Mapping'!$C$2:$C$25,MATCH('Source Data'!A243,'Category Mapping'!$A$2:$A$25,0))</f>
        <v>All Sectors</v>
      </c>
      <c r="AG243" t="str">
        <f>INDEX('Category Mapping'!$D$2:$D$25,MATCH('Source Data'!A243,'Category Mapping'!$A$2:$A$25,0))</f>
        <v>Total</v>
      </c>
    </row>
    <row r="244" spans="1:34">
      <c r="A244" s="17" t="s">
        <v>75</v>
      </c>
      <c r="B244" s="18">
        <v>2019</v>
      </c>
      <c r="C244" s="18">
        <v>19</v>
      </c>
      <c r="D244" s="18" t="s">
        <v>267</v>
      </c>
      <c r="E244" s="18">
        <v>2</v>
      </c>
      <c r="F244" s="29">
        <v>1010000000</v>
      </c>
      <c r="G244" s="29">
        <v>982000000</v>
      </c>
      <c r="H244" s="29">
        <v>967000000</v>
      </c>
      <c r="I244" s="29">
        <v>969000000</v>
      </c>
      <c r="J244" s="29">
        <v>988000000</v>
      </c>
      <c r="K244" s="29">
        <v>1050000000</v>
      </c>
      <c r="L244" s="29">
        <v>1220000000</v>
      </c>
      <c r="M244" s="29">
        <v>1400000000</v>
      </c>
      <c r="N244" s="29">
        <v>1500000000</v>
      </c>
      <c r="O244" s="29">
        <v>1490000000</v>
      </c>
      <c r="P244" s="29">
        <v>1460000000</v>
      </c>
      <c r="Q244" s="29">
        <v>1450000000</v>
      </c>
      <c r="R244" s="29">
        <v>1430000000</v>
      </c>
      <c r="S244" s="29">
        <v>1430000000</v>
      </c>
      <c r="T244" s="29">
        <v>1430000000</v>
      </c>
      <c r="U244" s="29">
        <v>1450000000</v>
      </c>
      <c r="V244" s="29">
        <v>1480000000</v>
      </c>
      <c r="W244" s="29">
        <v>1500000000</v>
      </c>
      <c r="X244" s="29">
        <v>1480000000</v>
      </c>
      <c r="Y244" s="29">
        <v>1400000000</v>
      </c>
      <c r="Z244" s="29">
        <v>1340000000</v>
      </c>
      <c r="AA244" s="29">
        <v>1260000000</v>
      </c>
      <c r="AB244" s="29">
        <v>1160000000</v>
      </c>
      <c r="AC244" s="69">
        <v>1060000000</v>
      </c>
      <c r="AD244" t="str">
        <f>INDEX('Category Mapping'!$G$34:$G$45,MATCH(E244,'Category Mapping'!$A$34:$A$45,0),1)</f>
        <v>Winter</v>
      </c>
      <c r="AE244" t="str">
        <f>INDEX('Category Mapping'!$B$2:$B$25,MATCH('Source Data'!A244,'Category Mapping'!$A$2:$A$25,0))</f>
        <v>Weekday</v>
      </c>
      <c r="AF244" t="str">
        <f>INDEX('Category Mapping'!$C$2:$C$25,MATCH('Source Data'!A244,'Category Mapping'!$A$2:$A$25,0))</f>
        <v>All Sectors</v>
      </c>
      <c r="AG244" t="str">
        <f>INDEX('Category Mapping'!$D$2:$D$25,MATCH('Source Data'!A244,'Category Mapping'!$A$2:$A$25,0))</f>
        <v>Total</v>
      </c>
    </row>
    <row r="245" spans="1:34">
      <c r="A245" s="15" t="s">
        <v>75</v>
      </c>
      <c r="B245" s="16">
        <v>2019</v>
      </c>
      <c r="C245" s="16">
        <v>19</v>
      </c>
      <c r="D245" s="16" t="s">
        <v>267</v>
      </c>
      <c r="E245" s="16">
        <v>3</v>
      </c>
      <c r="F245" s="30">
        <v>1000000000</v>
      </c>
      <c r="G245" s="30">
        <v>972000000</v>
      </c>
      <c r="H245" s="30">
        <v>959000000</v>
      </c>
      <c r="I245" s="30">
        <v>961000000</v>
      </c>
      <c r="J245" s="30">
        <v>978000000</v>
      </c>
      <c r="K245" s="30">
        <v>1050000000</v>
      </c>
      <c r="L245" s="30">
        <v>1230000000</v>
      </c>
      <c r="M245" s="30">
        <v>1380000000</v>
      </c>
      <c r="N245" s="30">
        <v>1460000000</v>
      </c>
      <c r="O245" s="30">
        <v>1460000000</v>
      </c>
      <c r="P245" s="30">
        <v>1440000000</v>
      </c>
      <c r="Q245" s="30">
        <v>1430000000</v>
      </c>
      <c r="R245" s="30">
        <v>1410000000</v>
      </c>
      <c r="S245" s="30">
        <v>1410000000</v>
      </c>
      <c r="T245" s="30">
        <v>1410000000</v>
      </c>
      <c r="U245" s="30">
        <v>1430000000</v>
      </c>
      <c r="V245" s="30">
        <v>1450000000</v>
      </c>
      <c r="W245" s="30">
        <v>1470000000</v>
      </c>
      <c r="X245" s="30">
        <v>1450000000</v>
      </c>
      <c r="Y245" s="30">
        <v>1380000000</v>
      </c>
      <c r="Z245" s="30">
        <v>1320000000</v>
      </c>
      <c r="AA245" s="30">
        <v>1230000000</v>
      </c>
      <c r="AB245" s="30">
        <v>1130000000</v>
      </c>
      <c r="AC245" s="68">
        <v>1050000000</v>
      </c>
      <c r="AD245" t="str">
        <f>INDEX('Category Mapping'!$G$34:$G$45,MATCH(E245,'Category Mapping'!$A$34:$A$45,0),1)</f>
        <v>Spring</v>
      </c>
      <c r="AE245" t="str">
        <f>INDEX('Category Mapping'!$B$2:$B$25,MATCH('Source Data'!A245,'Category Mapping'!$A$2:$A$25,0))</f>
        <v>Weekday</v>
      </c>
      <c r="AF245" t="str">
        <f>INDEX('Category Mapping'!$C$2:$C$25,MATCH('Source Data'!A245,'Category Mapping'!$A$2:$A$25,0))</f>
        <v>All Sectors</v>
      </c>
      <c r="AG245" t="str">
        <f>INDEX('Category Mapping'!$D$2:$D$25,MATCH('Source Data'!A245,'Category Mapping'!$A$2:$A$25,0))</f>
        <v>Total</v>
      </c>
    </row>
    <row r="246" spans="1:34">
      <c r="A246" s="17" t="s">
        <v>75</v>
      </c>
      <c r="B246" s="18">
        <v>2019</v>
      </c>
      <c r="C246" s="18">
        <v>19</v>
      </c>
      <c r="D246" s="18" t="s">
        <v>267</v>
      </c>
      <c r="E246" s="18">
        <v>4</v>
      </c>
      <c r="F246" s="29">
        <v>954000000</v>
      </c>
      <c r="G246" s="29">
        <v>928000000</v>
      </c>
      <c r="H246" s="29">
        <v>917000000</v>
      </c>
      <c r="I246" s="29">
        <v>918000000</v>
      </c>
      <c r="J246" s="29">
        <v>933000000</v>
      </c>
      <c r="K246" s="29">
        <v>1000000000</v>
      </c>
      <c r="L246" s="29">
        <v>1160000000</v>
      </c>
      <c r="M246" s="29">
        <v>1290000000</v>
      </c>
      <c r="N246" s="29">
        <v>1370000000</v>
      </c>
      <c r="O246" s="29">
        <v>1390000000</v>
      </c>
      <c r="P246" s="29">
        <v>1380000000</v>
      </c>
      <c r="Q246" s="29">
        <v>1370000000</v>
      </c>
      <c r="R246" s="29">
        <v>1350000000</v>
      </c>
      <c r="S246" s="29">
        <v>1350000000</v>
      </c>
      <c r="T246" s="29">
        <v>1360000000</v>
      </c>
      <c r="U246" s="29">
        <v>1380000000</v>
      </c>
      <c r="V246" s="29">
        <v>1400000000</v>
      </c>
      <c r="W246" s="29">
        <v>1390000000</v>
      </c>
      <c r="X246" s="29">
        <v>1390000000</v>
      </c>
      <c r="Y246" s="29">
        <v>1320000000</v>
      </c>
      <c r="Z246" s="29">
        <v>1250000000</v>
      </c>
      <c r="AA246" s="29">
        <v>1170000000</v>
      </c>
      <c r="AB246" s="29">
        <v>1070000000</v>
      </c>
      <c r="AC246" s="69">
        <v>1000000000</v>
      </c>
      <c r="AD246" t="str">
        <f>INDEX('Category Mapping'!$G$34:$G$45,MATCH(E246,'Category Mapping'!$A$34:$A$45,0),1)</f>
        <v>Spring</v>
      </c>
      <c r="AE246" t="str">
        <f>INDEX('Category Mapping'!$B$2:$B$25,MATCH('Source Data'!A246,'Category Mapping'!$A$2:$A$25,0))</f>
        <v>Weekday</v>
      </c>
      <c r="AF246" t="str">
        <f>INDEX('Category Mapping'!$C$2:$C$25,MATCH('Source Data'!A246,'Category Mapping'!$A$2:$A$25,0))</f>
        <v>All Sectors</v>
      </c>
      <c r="AG246" t="str">
        <f>INDEX('Category Mapping'!$D$2:$D$25,MATCH('Source Data'!A246,'Category Mapping'!$A$2:$A$25,0))</f>
        <v>Total</v>
      </c>
    </row>
    <row r="247" spans="1:34">
      <c r="A247" s="15" t="s">
        <v>75</v>
      </c>
      <c r="B247" s="16">
        <v>2019</v>
      </c>
      <c r="C247" s="16">
        <v>19</v>
      </c>
      <c r="D247" s="16" t="s">
        <v>267</v>
      </c>
      <c r="E247" s="16">
        <v>5</v>
      </c>
      <c r="F247" s="30">
        <v>949000000</v>
      </c>
      <c r="G247" s="30">
        <v>924000000</v>
      </c>
      <c r="H247" s="30">
        <v>912000000</v>
      </c>
      <c r="I247" s="30">
        <v>913000000</v>
      </c>
      <c r="J247" s="30">
        <v>929000000</v>
      </c>
      <c r="K247" s="30">
        <v>985000000</v>
      </c>
      <c r="L247" s="30">
        <v>1120000000</v>
      </c>
      <c r="M247" s="30">
        <v>1260000000</v>
      </c>
      <c r="N247" s="30">
        <v>1360000000</v>
      </c>
      <c r="O247" s="30">
        <v>1380000000</v>
      </c>
      <c r="P247" s="30">
        <v>1380000000</v>
      </c>
      <c r="Q247" s="30">
        <v>1380000000</v>
      </c>
      <c r="R247" s="30">
        <v>1370000000</v>
      </c>
      <c r="S247" s="30">
        <v>1370000000</v>
      </c>
      <c r="T247" s="30">
        <v>1370000000</v>
      </c>
      <c r="U247" s="30">
        <v>1390000000</v>
      </c>
      <c r="V247" s="30">
        <v>1410000000</v>
      </c>
      <c r="W247" s="30">
        <v>1400000000</v>
      </c>
      <c r="X247" s="30">
        <v>1400000000</v>
      </c>
      <c r="Y247" s="30">
        <v>1320000000</v>
      </c>
      <c r="Z247" s="30">
        <v>1240000000</v>
      </c>
      <c r="AA247" s="30">
        <v>1170000000</v>
      </c>
      <c r="AB247" s="30">
        <v>1070000000</v>
      </c>
      <c r="AC247" s="68">
        <v>1000000000</v>
      </c>
      <c r="AD247" t="str">
        <f>INDEX('Category Mapping'!$G$34:$G$45,MATCH(E247,'Category Mapping'!$A$34:$A$45,0),1)</f>
        <v>Spring</v>
      </c>
      <c r="AE247" t="str">
        <f>INDEX('Category Mapping'!$B$2:$B$25,MATCH('Source Data'!A247,'Category Mapping'!$A$2:$A$25,0))</f>
        <v>Weekday</v>
      </c>
      <c r="AF247" t="str">
        <f>INDEX('Category Mapping'!$C$2:$C$25,MATCH('Source Data'!A247,'Category Mapping'!$A$2:$A$25,0))</f>
        <v>All Sectors</v>
      </c>
      <c r="AG247" t="str">
        <f>INDEX('Category Mapping'!$D$2:$D$25,MATCH('Source Data'!A247,'Category Mapping'!$A$2:$A$25,0))</f>
        <v>Total</v>
      </c>
    </row>
    <row r="248" spans="1:34">
      <c r="A248" s="17" t="s">
        <v>75</v>
      </c>
      <c r="B248" s="18">
        <v>2019</v>
      </c>
      <c r="C248" s="18">
        <v>19</v>
      </c>
      <c r="D248" s="18" t="s">
        <v>267</v>
      </c>
      <c r="E248" s="18">
        <v>6</v>
      </c>
      <c r="F248" s="29">
        <v>1020000000</v>
      </c>
      <c r="G248" s="29">
        <v>991000000</v>
      </c>
      <c r="H248" s="29">
        <v>977000000</v>
      </c>
      <c r="I248" s="29">
        <v>978000000</v>
      </c>
      <c r="J248" s="29">
        <v>996000000</v>
      </c>
      <c r="K248" s="29">
        <v>1050000000</v>
      </c>
      <c r="L248" s="29">
        <v>1200000000</v>
      </c>
      <c r="M248" s="29">
        <v>1370000000</v>
      </c>
      <c r="N248" s="29">
        <v>1500000000</v>
      </c>
      <c r="O248" s="29">
        <v>1550000000</v>
      </c>
      <c r="P248" s="29">
        <v>1560000000</v>
      </c>
      <c r="Q248" s="29">
        <v>1580000000</v>
      </c>
      <c r="R248" s="29">
        <v>1570000000</v>
      </c>
      <c r="S248" s="29">
        <v>1580000000</v>
      </c>
      <c r="T248" s="29">
        <v>1590000000</v>
      </c>
      <c r="U248" s="29">
        <v>1620000000</v>
      </c>
      <c r="V248" s="29">
        <v>1630000000</v>
      </c>
      <c r="W248" s="29">
        <v>1610000000</v>
      </c>
      <c r="X248" s="29">
        <v>1580000000</v>
      </c>
      <c r="Y248" s="29">
        <v>1490000000</v>
      </c>
      <c r="Z248" s="29">
        <v>1400000000</v>
      </c>
      <c r="AA248" s="29">
        <v>1300000000</v>
      </c>
      <c r="AB248" s="29">
        <v>1180000000</v>
      </c>
      <c r="AC248" s="69">
        <v>1090000000</v>
      </c>
      <c r="AD248" t="str">
        <f>INDEX('Category Mapping'!$G$34:$G$45,MATCH(E248,'Category Mapping'!$A$34:$A$45,0),1)</f>
        <v>Summer</v>
      </c>
      <c r="AE248" t="str">
        <f>INDEX('Category Mapping'!$B$2:$B$25,MATCH('Source Data'!A248,'Category Mapping'!$A$2:$A$25,0))</f>
        <v>Weekday</v>
      </c>
      <c r="AF248" t="str">
        <f>INDEX('Category Mapping'!$C$2:$C$25,MATCH('Source Data'!A248,'Category Mapping'!$A$2:$A$25,0))</f>
        <v>All Sectors</v>
      </c>
      <c r="AG248" t="str">
        <f>INDEX('Category Mapping'!$D$2:$D$25,MATCH('Source Data'!A248,'Category Mapping'!$A$2:$A$25,0))</f>
        <v>Total</v>
      </c>
      <c r="AH248" s="10">
        <f>SUM(F248:AC248)</f>
        <v>32412000000</v>
      </c>
    </row>
    <row r="249" spans="1:34">
      <c r="A249" s="15" t="s">
        <v>75</v>
      </c>
      <c r="B249" s="16">
        <v>2019</v>
      </c>
      <c r="C249" s="16">
        <v>19</v>
      </c>
      <c r="D249" s="16" t="s">
        <v>267</v>
      </c>
      <c r="E249" s="16">
        <v>7</v>
      </c>
      <c r="F249" s="30">
        <v>1180000000</v>
      </c>
      <c r="G249" s="30">
        <v>1130000000</v>
      </c>
      <c r="H249" s="30">
        <v>1110000000</v>
      </c>
      <c r="I249" s="30">
        <v>1120000000</v>
      </c>
      <c r="J249" s="30">
        <v>1140000000</v>
      </c>
      <c r="K249" s="30">
        <v>1210000000</v>
      </c>
      <c r="L249" s="30">
        <v>1360000000</v>
      </c>
      <c r="M249" s="30">
        <v>1540000000</v>
      </c>
      <c r="N249" s="30">
        <v>1700000000</v>
      </c>
      <c r="O249" s="30">
        <v>1770000000</v>
      </c>
      <c r="P249" s="30">
        <v>1790000000</v>
      </c>
      <c r="Q249" s="30">
        <v>1820000000</v>
      </c>
      <c r="R249" s="30">
        <v>1820000000</v>
      </c>
      <c r="S249" s="30">
        <v>1830000000</v>
      </c>
      <c r="T249" s="30">
        <v>1850000000</v>
      </c>
      <c r="U249" s="30">
        <v>1880000000</v>
      </c>
      <c r="V249" s="30">
        <v>1890000000</v>
      </c>
      <c r="W249" s="30">
        <v>1860000000</v>
      </c>
      <c r="X249" s="30">
        <v>1820000000</v>
      </c>
      <c r="Y249" s="30">
        <v>1720000000</v>
      </c>
      <c r="Z249" s="30">
        <v>1620000000</v>
      </c>
      <c r="AA249" s="30">
        <v>1510000000</v>
      </c>
      <c r="AB249" s="30">
        <v>1370000000</v>
      </c>
      <c r="AC249" s="68">
        <v>1260000000</v>
      </c>
      <c r="AD249" t="str">
        <f>INDEX('Category Mapping'!$G$34:$G$45,MATCH(E249,'Category Mapping'!$A$34:$A$45,0),1)</f>
        <v>Summer</v>
      </c>
      <c r="AE249" t="str">
        <f>INDEX('Category Mapping'!$B$2:$B$25,MATCH('Source Data'!A249,'Category Mapping'!$A$2:$A$25,0))</f>
        <v>Weekday</v>
      </c>
      <c r="AF249" t="str">
        <f>INDEX('Category Mapping'!$C$2:$C$25,MATCH('Source Data'!A249,'Category Mapping'!$A$2:$A$25,0))</f>
        <v>All Sectors</v>
      </c>
      <c r="AG249" t="str">
        <f>INDEX('Category Mapping'!$D$2:$D$25,MATCH('Source Data'!A249,'Category Mapping'!$A$2:$A$25,0))</f>
        <v>Total</v>
      </c>
      <c r="AH249" s="10">
        <f>SUM(F249:AC249)</f>
        <v>37300000000</v>
      </c>
    </row>
    <row r="250" spans="1:34">
      <c r="A250" s="17" t="s">
        <v>75</v>
      </c>
      <c r="B250" s="18">
        <v>2019</v>
      </c>
      <c r="C250" s="18">
        <v>19</v>
      </c>
      <c r="D250" s="18" t="s">
        <v>267</v>
      </c>
      <c r="E250" s="18">
        <v>8</v>
      </c>
      <c r="F250" s="29">
        <v>1240000000</v>
      </c>
      <c r="G250" s="29">
        <v>1190000000</v>
      </c>
      <c r="H250" s="29">
        <v>1170000000</v>
      </c>
      <c r="I250" s="29">
        <v>1170000000</v>
      </c>
      <c r="J250" s="29">
        <v>1200000000</v>
      </c>
      <c r="K250" s="29">
        <v>1280000000</v>
      </c>
      <c r="L250" s="29">
        <v>1440000000</v>
      </c>
      <c r="M250" s="29">
        <v>1630000000</v>
      </c>
      <c r="N250" s="29">
        <v>1800000000</v>
      </c>
      <c r="O250" s="29">
        <v>1870000000</v>
      </c>
      <c r="P250" s="29">
        <v>1910000000</v>
      </c>
      <c r="Q250" s="29">
        <v>1940000000</v>
      </c>
      <c r="R250" s="29">
        <v>1940000000</v>
      </c>
      <c r="S250" s="29">
        <v>1960000000</v>
      </c>
      <c r="T250" s="29">
        <v>1980000000</v>
      </c>
      <c r="U250" s="29">
        <v>2010000000</v>
      </c>
      <c r="V250" s="29">
        <v>2020000000</v>
      </c>
      <c r="W250" s="29">
        <v>1990000000</v>
      </c>
      <c r="X250" s="29">
        <v>1960000000</v>
      </c>
      <c r="Y250" s="29">
        <v>1840000000</v>
      </c>
      <c r="Z250" s="29">
        <v>1720000000</v>
      </c>
      <c r="AA250" s="29">
        <v>1600000000</v>
      </c>
      <c r="AB250" s="29">
        <v>1450000000</v>
      </c>
      <c r="AC250" s="69">
        <v>1330000000</v>
      </c>
      <c r="AD250" t="str">
        <f>INDEX('Category Mapping'!$G$34:$G$45,MATCH(E250,'Category Mapping'!$A$34:$A$45,0),1)</f>
        <v>Summer</v>
      </c>
      <c r="AE250" t="str">
        <f>INDEX('Category Mapping'!$B$2:$B$25,MATCH('Source Data'!A250,'Category Mapping'!$A$2:$A$25,0))</f>
        <v>Weekday</v>
      </c>
      <c r="AF250" t="str">
        <f>INDEX('Category Mapping'!$C$2:$C$25,MATCH('Source Data'!A250,'Category Mapping'!$A$2:$A$25,0))</f>
        <v>All Sectors</v>
      </c>
      <c r="AG250" t="str">
        <f>INDEX('Category Mapping'!$D$2:$D$25,MATCH('Source Data'!A250,'Category Mapping'!$A$2:$A$25,0))</f>
        <v>Total</v>
      </c>
    </row>
    <row r="251" spans="1:34">
      <c r="A251" s="15" t="s">
        <v>75</v>
      </c>
      <c r="B251" s="16">
        <v>2019</v>
      </c>
      <c r="C251" s="16">
        <v>19</v>
      </c>
      <c r="D251" s="16" t="s">
        <v>267</v>
      </c>
      <c r="E251" s="16">
        <v>9</v>
      </c>
      <c r="F251" s="30">
        <v>1010000000</v>
      </c>
      <c r="G251" s="30">
        <v>979000000</v>
      </c>
      <c r="H251" s="30">
        <v>966000000</v>
      </c>
      <c r="I251" s="30">
        <v>967000000</v>
      </c>
      <c r="J251" s="30">
        <v>983000000</v>
      </c>
      <c r="K251" s="30">
        <v>1040000000</v>
      </c>
      <c r="L251" s="30">
        <v>1190000000</v>
      </c>
      <c r="M251" s="30">
        <v>1340000000</v>
      </c>
      <c r="N251" s="30">
        <v>1460000000</v>
      </c>
      <c r="O251" s="30">
        <v>1510000000</v>
      </c>
      <c r="P251" s="30">
        <v>1520000000</v>
      </c>
      <c r="Q251" s="30">
        <v>1530000000</v>
      </c>
      <c r="R251" s="30">
        <v>1520000000</v>
      </c>
      <c r="S251" s="30">
        <v>1530000000</v>
      </c>
      <c r="T251" s="30">
        <v>1540000000</v>
      </c>
      <c r="U251" s="30">
        <v>1570000000</v>
      </c>
      <c r="V251" s="30">
        <v>1580000000</v>
      </c>
      <c r="W251" s="30">
        <v>1570000000</v>
      </c>
      <c r="X251" s="30">
        <v>1550000000</v>
      </c>
      <c r="Y251" s="30">
        <v>1450000000</v>
      </c>
      <c r="Z251" s="30">
        <v>1360000000</v>
      </c>
      <c r="AA251" s="30">
        <v>1260000000</v>
      </c>
      <c r="AB251" s="30">
        <v>1150000000</v>
      </c>
      <c r="AC251" s="68">
        <v>1070000000</v>
      </c>
      <c r="AD251" t="str">
        <f>INDEX('Category Mapping'!$G$34:$G$45,MATCH(E251,'Category Mapping'!$A$34:$A$45,0),1)</f>
        <v>Fall</v>
      </c>
      <c r="AE251" t="str">
        <f>INDEX('Category Mapping'!$B$2:$B$25,MATCH('Source Data'!A251,'Category Mapping'!$A$2:$A$25,0))</f>
        <v>Weekday</v>
      </c>
      <c r="AF251" t="str">
        <f>INDEX('Category Mapping'!$C$2:$C$25,MATCH('Source Data'!A251,'Category Mapping'!$A$2:$A$25,0))</f>
        <v>All Sectors</v>
      </c>
      <c r="AG251" t="str">
        <f>INDEX('Category Mapping'!$D$2:$D$25,MATCH('Source Data'!A251,'Category Mapping'!$A$2:$A$25,0))</f>
        <v>Total</v>
      </c>
    </row>
    <row r="252" spans="1:34">
      <c r="A252" s="17" t="s">
        <v>75</v>
      </c>
      <c r="B252" s="18">
        <v>2019</v>
      </c>
      <c r="C252" s="18">
        <v>19</v>
      </c>
      <c r="D252" s="18" t="s">
        <v>267</v>
      </c>
      <c r="E252" s="18">
        <v>10</v>
      </c>
      <c r="F252" s="29">
        <v>964000000</v>
      </c>
      <c r="G252" s="29">
        <v>938000000</v>
      </c>
      <c r="H252" s="29">
        <v>927000000</v>
      </c>
      <c r="I252" s="29">
        <v>928000000</v>
      </c>
      <c r="J252" s="29">
        <v>944000000</v>
      </c>
      <c r="K252" s="29">
        <v>1010000000</v>
      </c>
      <c r="L252" s="29">
        <v>1180000000</v>
      </c>
      <c r="M252" s="29">
        <v>1300000000</v>
      </c>
      <c r="N252" s="29">
        <v>1390000000</v>
      </c>
      <c r="O252" s="29">
        <v>1400000000</v>
      </c>
      <c r="P252" s="29">
        <v>1390000000</v>
      </c>
      <c r="Q252" s="29">
        <v>1390000000</v>
      </c>
      <c r="R252" s="29">
        <v>1370000000</v>
      </c>
      <c r="S252" s="29">
        <v>1370000000</v>
      </c>
      <c r="T252" s="29">
        <v>1370000000</v>
      </c>
      <c r="U252" s="29">
        <v>1400000000</v>
      </c>
      <c r="V252" s="29">
        <v>1420000000</v>
      </c>
      <c r="W252" s="29">
        <v>1440000000</v>
      </c>
      <c r="X252" s="29">
        <v>1410000000</v>
      </c>
      <c r="Y252" s="29">
        <v>1330000000</v>
      </c>
      <c r="Z252" s="29">
        <v>1270000000</v>
      </c>
      <c r="AA252" s="29">
        <v>1180000000</v>
      </c>
      <c r="AB252" s="29">
        <v>1090000000</v>
      </c>
      <c r="AC252" s="69">
        <v>1020000000</v>
      </c>
      <c r="AD252" t="str">
        <f>INDEX('Category Mapping'!$G$34:$G$45,MATCH(E252,'Category Mapping'!$A$34:$A$45,0),1)</f>
        <v>Fall</v>
      </c>
      <c r="AE252" t="str">
        <f>INDEX('Category Mapping'!$B$2:$B$25,MATCH('Source Data'!A252,'Category Mapping'!$A$2:$A$25,0))</f>
        <v>Weekday</v>
      </c>
      <c r="AF252" t="str">
        <f>INDEX('Category Mapping'!$C$2:$C$25,MATCH('Source Data'!A252,'Category Mapping'!$A$2:$A$25,0))</f>
        <v>All Sectors</v>
      </c>
      <c r="AG252" t="str">
        <f>INDEX('Category Mapping'!$D$2:$D$25,MATCH('Source Data'!A252,'Category Mapping'!$A$2:$A$25,0))</f>
        <v>Total</v>
      </c>
    </row>
    <row r="253" spans="1:34">
      <c r="A253" s="15" t="s">
        <v>75</v>
      </c>
      <c r="B253" s="16">
        <v>2019</v>
      </c>
      <c r="C253" s="16">
        <v>19</v>
      </c>
      <c r="D253" s="16" t="s">
        <v>267</v>
      </c>
      <c r="E253" s="16">
        <v>11</v>
      </c>
      <c r="F253" s="30">
        <v>992000000</v>
      </c>
      <c r="G253" s="30">
        <v>965000000</v>
      </c>
      <c r="H253" s="30">
        <v>951000000</v>
      </c>
      <c r="I253" s="30">
        <v>952000000</v>
      </c>
      <c r="J253" s="30">
        <v>970000000</v>
      </c>
      <c r="K253" s="30">
        <v>1030000000</v>
      </c>
      <c r="L253" s="30">
        <v>1190000000</v>
      </c>
      <c r="M253" s="30">
        <v>1370000000</v>
      </c>
      <c r="N253" s="30">
        <v>1450000000</v>
      </c>
      <c r="O253" s="30">
        <v>1450000000</v>
      </c>
      <c r="P253" s="30">
        <v>1430000000</v>
      </c>
      <c r="Q253" s="30">
        <v>1420000000</v>
      </c>
      <c r="R253" s="30">
        <v>1410000000</v>
      </c>
      <c r="S253" s="30">
        <v>1400000000</v>
      </c>
      <c r="T253" s="30">
        <v>1410000000</v>
      </c>
      <c r="U253" s="30">
        <v>1430000000</v>
      </c>
      <c r="V253" s="30">
        <v>1460000000</v>
      </c>
      <c r="W253" s="30">
        <v>1480000000</v>
      </c>
      <c r="X253" s="30">
        <v>1460000000</v>
      </c>
      <c r="Y253" s="30">
        <v>1380000000</v>
      </c>
      <c r="Z253" s="30">
        <v>1310000000</v>
      </c>
      <c r="AA253" s="30">
        <v>1230000000</v>
      </c>
      <c r="AB253" s="30">
        <v>1130000000</v>
      </c>
      <c r="AC253" s="68">
        <v>1040000000</v>
      </c>
      <c r="AD253" t="str">
        <f>INDEX('Category Mapping'!$G$34:$G$45,MATCH(E253,'Category Mapping'!$A$34:$A$45,0),1)</f>
        <v>Winter</v>
      </c>
      <c r="AE253" t="str">
        <f>INDEX('Category Mapping'!$B$2:$B$25,MATCH('Source Data'!A253,'Category Mapping'!$A$2:$A$25,0))</f>
        <v>Weekday</v>
      </c>
      <c r="AF253" t="str">
        <f>INDEX('Category Mapping'!$C$2:$C$25,MATCH('Source Data'!A253,'Category Mapping'!$A$2:$A$25,0))</f>
        <v>All Sectors</v>
      </c>
      <c r="AG253" t="str">
        <f>INDEX('Category Mapping'!$D$2:$D$25,MATCH('Source Data'!A253,'Category Mapping'!$A$2:$A$25,0))</f>
        <v>Total</v>
      </c>
    </row>
    <row r="254" spans="1:34">
      <c r="A254" s="17" t="s">
        <v>75</v>
      </c>
      <c r="B254" s="18">
        <v>2019</v>
      </c>
      <c r="C254" s="18">
        <v>19</v>
      </c>
      <c r="D254" s="18" t="s">
        <v>267</v>
      </c>
      <c r="E254" s="18">
        <v>12</v>
      </c>
      <c r="F254" s="29">
        <v>972000000</v>
      </c>
      <c r="G254" s="29">
        <v>944000000</v>
      </c>
      <c r="H254" s="29">
        <v>929000000</v>
      </c>
      <c r="I254" s="29">
        <v>931000000</v>
      </c>
      <c r="J254" s="29">
        <v>950000000</v>
      </c>
      <c r="K254" s="29">
        <v>1010000000</v>
      </c>
      <c r="L254" s="29">
        <v>1170000000</v>
      </c>
      <c r="M254" s="29">
        <v>1390000000</v>
      </c>
      <c r="N254" s="29">
        <v>1470000000</v>
      </c>
      <c r="O254" s="29">
        <v>1450000000</v>
      </c>
      <c r="P254" s="29">
        <v>1430000000</v>
      </c>
      <c r="Q254" s="29">
        <v>1420000000</v>
      </c>
      <c r="R254" s="29">
        <v>1400000000</v>
      </c>
      <c r="S254" s="29">
        <v>1390000000</v>
      </c>
      <c r="T254" s="29">
        <v>1390000000</v>
      </c>
      <c r="U254" s="29">
        <v>1410000000</v>
      </c>
      <c r="V254" s="29">
        <v>1470000000</v>
      </c>
      <c r="W254" s="29">
        <v>1460000000</v>
      </c>
      <c r="X254" s="29">
        <v>1450000000</v>
      </c>
      <c r="Y254" s="29">
        <v>1370000000</v>
      </c>
      <c r="Z254" s="29">
        <v>1310000000</v>
      </c>
      <c r="AA254" s="29">
        <v>1230000000</v>
      </c>
      <c r="AB254" s="29">
        <v>1130000000</v>
      </c>
      <c r="AC254" s="69">
        <v>1020000000</v>
      </c>
      <c r="AD254" t="str">
        <f>INDEX('Category Mapping'!$G$34:$G$45,MATCH(E254,'Category Mapping'!$A$34:$A$45,0),1)</f>
        <v>Winter</v>
      </c>
      <c r="AE254" t="str">
        <f>INDEX('Category Mapping'!$B$2:$B$25,MATCH('Source Data'!A254,'Category Mapping'!$A$2:$A$25,0))</f>
        <v>Weekday</v>
      </c>
      <c r="AF254" t="str">
        <f>INDEX('Category Mapping'!$C$2:$C$25,MATCH('Source Data'!A254,'Category Mapping'!$A$2:$A$25,0))</f>
        <v>All Sectors</v>
      </c>
      <c r="AG254" t="str">
        <f>INDEX('Category Mapping'!$D$2:$D$25,MATCH('Source Data'!A254,'Category Mapping'!$A$2:$A$25,0))</f>
        <v>Total</v>
      </c>
    </row>
    <row r="255" spans="1:34">
      <c r="A255" s="15" t="s">
        <v>76</v>
      </c>
      <c r="B255" s="16">
        <v>2019</v>
      </c>
      <c r="C255" s="16">
        <v>19</v>
      </c>
      <c r="D255" s="16" t="s">
        <v>267</v>
      </c>
      <c r="E255" s="16">
        <v>1</v>
      </c>
      <c r="F255" s="30">
        <v>521000000</v>
      </c>
      <c r="G255" s="30">
        <v>501000000</v>
      </c>
      <c r="H255" s="30">
        <v>492000000</v>
      </c>
      <c r="I255" s="30">
        <v>490000000</v>
      </c>
      <c r="J255" s="30">
        <v>494000000</v>
      </c>
      <c r="K255" s="30">
        <v>509000000</v>
      </c>
      <c r="L255" s="30">
        <v>539000000</v>
      </c>
      <c r="M255" s="30">
        <v>598000000</v>
      </c>
      <c r="N255" s="30">
        <v>623000000</v>
      </c>
      <c r="O255" s="30">
        <v>642000000</v>
      </c>
      <c r="P255" s="30">
        <v>652000000</v>
      </c>
      <c r="Q255" s="30">
        <v>657000000</v>
      </c>
      <c r="R255" s="30">
        <v>644000000</v>
      </c>
      <c r="S255" s="30">
        <v>626000000</v>
      </c>
      <c r="T255" s="30">
        <v>623000000</v>
      </c>
      <c r="U255" s="30">
        <v>623000000</v>
      </c>
      <c r="V255" s="30">
        <v>647000000</v>
      </c>
      <c r="W255" s="30">
        <v>656000000</v>
      </c>
      <c r="X255" s="30">
        <v>656000000</v>
      </c>
      <c r="Y255" s="30">
        <v>640000000</v>
      </c>
      <c r="Z255" s="30">
        <v>628000000</v>
      </c>
      <c r="AA255" s="30">
        <v>606000000</v>
      </c>
      <c r="AB255" s="30">
        <v>576000000</v>
      </c>
      <c r="AC255" s="68">
        <v>540000000</v>
      </c>
      <c r="AD255" t="str">
        <f>INDEX('Category Mapping'!$G$34:$G$45,MATCH(E255,'Category Mapping'!$A$34:$A$45,0),1)</f>
        <v>Winter</v>
      </c>
      <c r="AE255" t="str">
        <f>INDEX('Category Mapping'!$B$2:$B$25,MATCH('Source Data'!A255,'Category Mapping'!$A$2:$A$25,0))</f>
        <v>Weekend</v>
      </c>
      <c r="AF255" t="str">
        <f>INDEX('Category Mapping'!$C$2:$C$25,MATCH('Source Data'!A255,'Category Mapping'!$A$2:$A$25,0))</f>
        <v>All Sectors</v>
      </c>
      <c r="AG255" t="str">
        <f>INDEX('Category Mapping'!$D$2:$D$25,MATCH('Source Data'!A255,'Category Mapping'!$A$2:$A$25,0))</f>
        <v>Total</v>
      </c>
    </row>
    <row r="256" spans="1:34">
      <c r="A256" s="17" t="s">
        <v>76</v>
      </c>
      <c r="B256" s="18">
        <v>2019</v>
      </c>
      <c r="C256" s="18">
        <v>19</v>
      </c>
      <c r="D256" s="18" t="s">
        <v>267</v>
      </c>
      <c r="E256" s="18">
        <v>2</v>
      </c>
      <c r="F256" s="29">
        <v>516000000</v>
      </c>
      <c r="G256" s="29">
        <v>496000000</v>
      </c>
      <c r="H256" s="29">
        <v>488000000</v>
      </c>
      <c r="I256" s="29">
        <v>485000000</v>
      </c>
      <c r="J256" s="29">
        <v>490000000</v>
      </c>
      <c r="K256" s="29">
        <v>504000000</v>
      </c>
      <c r="L256" s="29">
        <v>534000000</v>
      </c>
      <c r="M256" s="29">
        <v>582000000</v>
      </c>
      <c r="N256" s="29">
        <v>614000000</v>
      </c>
      <c r="O256" s="29">
        <v>633000000</v>
      </c>
      <c r="P256" s="29">
        <v>643000000</v>
      </c>
      <c r="Q256" s="29">
        <v>649000000</v>
      </c>
      <c r="R256" s="29">
        <v>636000000</v>
      </c>
      <c r="S256" s="29">
        <v>618000000</v>
      </c>
      <c r="T256" s="29">
        <v>616000000</v>
      </c>
      <c r="U256" s="29">
        <v>616000000</v>
      </c>
      <c r="V256" s="29">
        <v>627000000</v>
      </c>
      <c r="W256" s="29">
        <v>648000000</v>
      </c>
      <c r="X256" s="29">
        <v>647000000</v>
      </c>
      <c r="Y256" s="29">
        <v>632000000</v>
      </c>
      <c r="Z256" s="29">
        <v>620000000</v>
      </c>
      <c r="AA256" s="29">
        <v>599000000</v>
      </c>
      <c r="AB256" s="29">
        <v>569000000</v>
      </c>
      <c r="AC256" s="69">
        <v>534000000</v>
      </c>
      <c r="AD256" t="str">
        <f>INDEX('Category Mapping'!$G$34:$G$45,MATCH(E256,'Category Mapping'!$A$34:$A$45,0),1)</f>
        <v>Winter</v>
      </c>
      <c r="AE256" t="str">
        <f>INDEX('Category Mapping'!$B$2:$B$25,MATCH('Source Data'!A256,'Category Mapping'!$A$2:$A$25,0))</f>
        <v>Weekend</v>
      </c>
      <c r="AF256" t="str">
        <f>INDEX('Category Mapping'!$C$2:$C$25,MATCH('Source Data'!A256,'Category Mapping'!$A$2:$A$25,0))</f>
        <v>All Sectors</v>
      </c>
      <c r="AG256" t="str">
        <f>INDEX('Category Mapping'!$D$2:$D$25,MATCH('Source Data'!A256,'Category Mapping'!$A$2:$A$25,0))</f>
        <v>Total</v>
      </c>
    </row>
    <row r="257" spans="1:34">
      <c r="A257" s="15" t="s">
        <v>76</v>
      </c>
      <c r="B257" s="16">
        <v>2019</v>
      </c>
      <c r="C257" s="16">
        <v>19</v>
      </c>
      <c r="D257" s="16" t="s">
        <v>267</v>
      </c>
      <c r="E257" s="16">
        <v>3</v>
      </c>
      <c r="F257" s="30">
        <v>512000000</v>
      </c>
      <c r="G257" s="30">
        <v>491000000</v>
      </c>
      <c r="H257" s="30">
        <v>484000000</v>
      </c>
      <c r="I257" s="30">
        <v>481000000</v>
      </c>
      <c r="J257" s="30">
        <v>486000000</v>
      </c>
      <c r="K257" s="30">
        <v>500000000</v>
      </c>
      <c r="L257" s="30">
        <v>534000000</v>
      </c>
      <c r="M257" s="30">
        <v>574000000</v>
      </c>
      <c r="N257" s="30">
        <v>601000000</v>
      </c>
      <c r="O257" s="30">
        <v>622000000</v>
      </c>
      <c r="P257" s="30">
        <v>633000000</v>
      </c>
      <c r="Q257" s="30">
        <v>640000000</v>
      </c>
      <c r="R257" s="30">
        <v>628000000</v>
      </c>
      <c r="S257" s="30">
        <v>611000000</v>
      </c>
      <c r="T257" s="30">
        <v>610000000</v>
      </c>
      <c r="U257" s="30">
        <v>609000000</v>
      </c>
      <c r="V257" s="30">
        <v>615000000</v>
      </c>
      <c r="W257" s="30">
        <v>638000000</v>
      </c>
      <c r="X257" s="30">
        <v>635000000</v>
      </c>
      <c r="Y257" s="30">
        <v>624000000</v>
      </c>
      <c r="Z257" s="30">
        <v>613000000</v>
      </c>
      <c r="AA257" s="30">
        <v>591000000</v>
      </c>
      <c r="AB257" s="30">
        <v>561000000</v>
      </c>
      <c r="AC257" s="68">
        <v>529000000</v>
      </c>
      <c r="AD257" t="str">
        <f>INDEX('Category Mapping'!$G$34:$G$45,MATCH(E257,'Category Mapping'!$A$34:$A$45,0),1)</f>
        <v>Spring</v>
      </c>
      <c r="AE257" t="str">
        <f>INDEX('Category Mapping'!$B$2:$B$25,MATCH('Source Data'!A257,'Category Mapping'!$A$2:$A$25,0))</f>
        <v>Weekend</v>
      </c>
      <c r="AF257" t="str">
        <f>INDEX('Category Mapping'!$C$2:$C$25,MATCH('Source Data'!A257,'Category Mapping'!$A$2:$A$25,0))</f>
        <v>All Sectors</v>
      </c>
      <c r="AG257" t="str">
        <f>INDEX('Category Mapping'!$D$2:$D$25,MATCH('Source Data'!A257,'Category Mapping'!$A$2:$A$25,0))</f>
        <v>Total</v>
      </c>
    </row>
    <row r="258" spans="1:34">
      <c r="A258" s="17" t="s">
        <v>76</v>
      </c>
      <c r="B258" s="18">
        <v>2019</v>
      </c>
      <c r="C258" s="18">
        <v>19</v>
      </c>
      <c r="D258" s="18" t="s">
        <v>267</v>
      </c>
      <c r="E258" s="18">
        <v>4</v>
      </c>
      <c r="F258" s="29">
        <v>489000000</v>
      </c>
      <c r="G258" s="29">
        <v>469000000</v>
      </c>
      <c r="H258" s="29">
        <v>462000000</v>
      </c>
      <c r="I258" s="29">
        <v>460000000</v>
      </c>
      <c r="J258" s="29">
        <v>463000000</v>
      </c>
      <c r="K258" s="29">
        <v>477000000</v>
      </c>
      <c r="L258" s="29">
        <v>503000000</v>
      </c>
      <c r="M258" s="29">
        <v>541000000</v>
      </c>
      <c r="N258" s="29">
        <v>566000000</v>
      </c>
      <c r="O258" s="29">
        <v>590000000</v>
      </c>
      <c r="P258" s="29">
        <v>604000000</v>
      </c>
      <c r="Q258" s="29">
        <v>612000000</v>
      </c>
      <c r="R258" s="29">
        <v>602000000</v>
      </c>
      <c r="S258" s="29">
        <v>586000000</v>
      </c>
      <c r="T258" s="29">
        <v>586000000</v>
      </c>
      <c r="U258" s="29">
        <v>583000000</v>
      </c>
      <c r="V258" s="29">
        <v>589000000</v>
      </c>
      <c r="W258" s="29">
        <v>597000000</v>
      </c>
      <c r="X258" s="29">
        <v>607000000</v>
      </c>
      <c r="Y258" s="29">
        <v>598000000</v>
      </c>
      <c r="Z258" s="29">
        <v>586000000</v>
      </c>
      <c r="AA258" s="29">
        <v>565000000</v>
      </c>
      <c r="AB258" s="29">
        <v>535000000</v>
      </c>
      <c r="AC258" s="69">
        <v>505000000</v>
      </c>
      <c r="AD258" t="str">
        <f>INDEX('Category Mapping'!$G$34:$G$45,MATCH(E258,'Category Mapping'!$A$34:$A$45,0),1)</f>
        <v>Spring</v>
      </c>
      <c r="AE258" t="str">
        <f>INDEX('Category Mapping'!$B$2:$B$25,MATCH('Source Data'!A258,'Category Mapping'!$A$2:$A$25,0))</f>
        <v>Weekend</v>
      </c>
      <c r="AF258" t="str">
        <f>INDEX('Category Mapping'!$C$2:$C$25,MATCH('Source Data'!A258,'Category Mapping'!$A$2:$A$25,0))</f>
        <v>All Sectors</v>
      </c>
      <c r="AG258" t="str">
        <f>INDEX('Category Mapping'!$D$2:$D$25,MATCH('Source Data'!A258,'Category Mapping'!$A$2:$A$25,0))</f>
        <v>Total</v>
      </c>
    </row>
    <row r="259" spans="1:34">
      <c r="A259" s="15" t="s">
        <v>76</v>
      </c>
      <c r="B259" s="16">
        <v>2019</v>
      </c>
      <c r="C259" s="16">
        <v>19</v>
      </c>
      <c r="D259" s="16" t="s">
        <v>267</v>
      </c>
      <c r="E259" s="16">
        <v>5</v>
      </c>
      <c r="F259" s="30">
        <v>490000000</v>
      </c>
      <c r="G259" s="30">
        <v>471000000</v>
      </c>
      <c r="H259" s="30">
        <v>464000000</v>
      </c>
      <c r="I259" s="30">
        <v>461000000</v>
      </c>
      <c r="J259" s="30">
        <v>465000000</v>
      </c>
      <c r="K259" s="30">
        <v>477000000</v>
      </c>
      <c r="L259" s="30">
        <v>497000000</v>
      </c>
      <c r="M259" s="30">
        <v>535000000</v>
      </c>
      <c r="N259" s="30">
        <v>562000000</v>
      </c>
      <c r="O259" s="30">
        <v>588000000</v>
      </c>
      <c r="P259" s="30">
        <v>604000000</v>
      </c>
      <c r="Q259" s="30">
        <v>616000000</v>
      </c>
      <c r="R259" s="30">
        <v>608000000</v>
      </c>
      <c r="S259" s="30">
        <v>593000000</v>
      </c>
      <c r="T259" s="30">
        <v>593000000</v>
      </c>
      <c r="U259" s="30">
        <v>591000000</v>
      </c>
      <c r="V259" s="30">
        <v>596000000</v>
      </c>
      <c r="W259" s="30">
        <v>599000000</v>
      </c>
      <c r="X259" s="30">
        <v>608000000</v>
      </c>
      <c r="Y259" s="30">
        <v>598000000</v>
      </c>
      <c r="Z259" s="30">
        <v>585000000</v>
      </c>
      <c r="AA259" s="30">
        <v>564000000</v>
      </c>
      <c r="AB259" s="30">
        <v>536000000</v>
      </c>
      <c r="AC259" s="68">
        <v>506000000</v>
      </c>
      <c r="AD259" t="str">
        <f>INDEX('Category Mapping'!$G$34:$G$45,MATCH(E259,'Category Mapping'!$A$34:$A$45,0),1)</f>
        <v>Spring</v>
      </c>
      <c r="AE259" t="str">
        <f>INDEX('Category Mapping'!$B$2:$B$25,MATCH('Source Data'!A259,'Category Mapping'!$A$2:$A$25,0))</f>
        <v>Weekend</v>
      </c>
      <c r="AF259" t="str">
        <f>INDEX('Category Mapping'!$C$2:$C$25,MATCH('Source Data'!A259,'Category Mapping'!$A$2:$A$25,0))</f>
        <v>All Sectors</v>
      </c>
      <c r="AG259" t="str">
        <f>INDEX('Category Mapping'!$D$2:$D$25,MATCH('Source Data'!A259,'Category Mapping'!$A$2:$A$25,0))</f>
        <v>Total</v>
      </c>
    </row>
    <row r="260" spans="1:34">
      <c r="A260" s="17" t="s">
        <v>76</v>
      </c>
      <c r="B260" s="18">
        <v>2019</v>
      </c>
      <c r="C260" s="18">
        <v>19</v>
      </c>
      <c r="D260" s="18" t="s">
        <v>267</v>
      </c>
      <c r="E260" s="18">
        <v>6</v>
      </c>
      <c r="F260" s="29">
        <v>526000000</v>
      </c>
      <c r="G260" s="29">
        <v>505000000</v>
      </c>
      <c r="H260" s="29">
        <v>497000000</v>
      </c>
      <c r="I260" s="29">
        <v>495000000</v>
      </c>
      <c r="J260" s="29">
        <v>500000000</v>
      </c>
      <c r="K260" s="29">
        <v>514000000</v>
      </c>
      <c r="L260" s="29">
        <v>542000000</v>
      </c>
      <c r="M260" s="29">
        <v>591000000</v>
      </c>
      <c r="N260" s="29">
        <v>630000000</v>
      </c>
      <c r="O260" s="29">
        <v>665000000</v>
      </c>
      <c r="P260" s="29">
        <v>689000000</v>
      </c>
      <c r="Q260" s="29">
        <v>709000000</v>
      </c>
      <c r="R260" s="29">
        <v>707000000</v>
      </c>
      <c r="S260" s="29">
        <v>695000000</v>
      </c>
      <c r="T260" s="29">
        <v>696000000</v>
      </c>
      <c r="U260" s="29">
        <v>694000000</v>
      </c>
      <c r="V260" s="29">
        <v>696000000</v>
      </c>
      <c r="W260" s="29">
        <v>692000000</v>
      </c>
      <c r="X260" s="29">
        <v>689000000</v>
      </c>
      <c r="Y260" s="29">
        <v>678000000</v>
      </c>
      <c r="Z260" s="29">
        <v>655000000</v>
      </c>
      <c r="AA260" s="29">
        <v>623000000</v>
      </c>
      <c r="AB260" s="29">
        <v>585000000</v>
      </c>
      <c r="AC260" s="69">
        <v>546000000</v>
      </c>
      <c r="AD260" t="str">
        <f>INDEX('Category Mapping'!$G$34:$G$45,MATCH(E260,'Category Mapping'!$A$34:$A$45,0),1)</f>
        <v>Summer</v>
      </c>
      <c r="AE260" t="str">
        <f>INDEX('Category Mapping'!$B$2:$B$25,MATCH('Source Data'!A260,'Category Mapping'!$A$2:$A$25,0))</f>
        <v>Weekend</v>
      </c>
      <c r="AF260" t="str">
        <f>INDEX('Category Mapping'!$C$2:$C$25,MATCH('Source Data'!A260,'Category Mapping'!$A$2:$A$25,0))</f>
        <v>All Sectors</v>
      </c>
      <c r="AG260" t="str">
        <f>INDEX('Category Mapping'!$D$2:$D$25,MATCH('Source Data'!A260,'Category Mapping'!$A$2:$A$25,0))</f>
        <v>Total</v>
      </c>
      <c r="AH260" s="10">
        <f>SUM(F260:AC260)</f>
        <v>14819000000</v>
      </c>
    </row>
    <row r="261" spans="1:34">
      <c r="A261" s="15" t="s">
        <v>76</v>
      </c>
      <c r="B261" s="16">
        <v>2019</v>
      </c>
      <c r="C261" s="16">
        <v>19</v>
      </c>
      <c r="D261" s="16" t="s">
        <v>267</v>
      </c>
      <c r="E261" s="16">
        <v>7</v>
      </c>
      <c r="F261" s="30">
        <v>600000000</v>
      </c>
      <c r="G261" s="30">
        <v>574000000</v>
      </c>
      <c r="H261" s="30">
        <v>564000000</v>
      </c>
      <c r="I261" s="30">
        <v>563000000</v>
      </c>
      <c r="J261" s="30">
        <v>573000000</v>
      </c>
      <c r="K261" s="30">
        <v>593000000</v>
      </c>
      <c r="L261" s="30">
        <v>626000000</v>
      </c>
      <c r="M261" s="30">
        <v>680000000</v>
      </c>
      <c r="N261" s="30">
        <v>723000000</v>
      </c>
      <c r="O261" s="30">
        <v>763000000</v>
      </c>
      <c r="P261" s="30">
        <v>790000000</v>
      </c>
      <c r="Q261" s="30">
        <v>814000000</v>
      </c>
      <c r="R261" s="30">
        <v>816000000</v>
      </c>
      <c r="S261" s="30">
        <v>806000000</v>
      </c>
      <c r="T261" s="30">
        <v>808000000</v>
      </c>
      <c r="U261" s="30">
        <v>805000000</v>
      </c>
      <c r="V261" s="30">
        <v>804000000</v>
      </c>
      <c r="W261" s="30">
        <v>798000000</v>
      </c>
      <c r="X261" s="30">
        <v>793000000</v>
      </c>
      <c r="Y261" s="30">
        <v>778000000</v>
      </c>
      <c r="Z261" s="30">
        <v>750000000</v>
      </c>
      <c r="AA261" s="30">
        <v>714000000</v>
      </c>
      <c r="AB261" s="30">
        <v>671000000</v>
      </c>
      <c r="AC261" s="68">
        <v>626000000</v>
      </c>
      <c r="AD261" t="str">
        <f>INDEX('Category Mapping'!$G$34:$G$45,MATCH(E261,'Category Mapping'!$A$34:$A$45,0),1)</f>
        <v>Summer</v>
      </c>
      <c r="AE261" t="str">
        <f>INDEX('Category Mapping'!$B$2:$B$25,MATCH('Source Data'!A261,'Category Mapping'!$A$2:$A$25,0))</f>
        <v>Weekend</v>
      </c>
      <c r="AF261" t="str">
        <f>INDEX('Category Mapping'!$C$2:$C$25,MATCH('Source Data'!A261,'Category Mapping'!$A$2:$A$25,0))</f>
        <v>All Sectors</v>
      </c>
      <c r="AG261" t="str">
        <f>INDEX('Category Mapping'!$D$2:$D$25,MATCH('Source Data'!A261,'Category Mapping'!$A$2:$A$25,0))</f>
        <v>Total</v>
      </c>
      <c r="AH261" s="10">
        <f>SUM(F261:AC261)</f>
        <v>17032000000</v>
      </c>
    </row>
    <row r="262" spans="1:34">
      <c r="A262" s="17" t="s">
        <v>76</v>
      </c>
      <c r="B262" s="18">
        <v>2019</v>
      </c>
      <c r="C262" s="18">
        <v>19</v>
      </c>
      <c r="D262" s="18" t="s">
        <v>267</v>
      </c>
      <c r="E262" s="18">
        <v>8</v>
      </c>
      <c r="F262" s="29">
        <v>630000000</v>
      </c>
      <c r="G262" s="29">
        <v>602000000</v>
      </c>
      <c r="H262" s="29">
        <v>592000000</v>
      </c>
      <c r="I262" s="29">
        <v>592000000</v>
      </c>
      <c r="J262" s="29">
        <v>603000000</v>
      </c>
      <c r="K262" s="29">
        <v>628000000</v>
      </c>
      <c r="L262" s="29">
        <v>664000000</v>
      </c>
      <c r="M262" s="29">
        <v>722000000</v>
      </c>
      <c r="N262" s="29">
        <v>770000000</v>
      </c>
      <c r="O262" s="29">
        <v>813000000</v>
      </c>
      <c r="P262" s="29">
        <v>844000000</v>
      </c>
      <c r="Q262" s="29">
        <v>872000000</v>
      </c>
      <c r="R262" s="29">
        <v>876000000</v>
      </c>
      <c r="S262" s="29">
        <v>868000000</v>
      </c>
      <c r="T262" s="29">
        <v>870000000</v>
      </c>
      <c r="U262" s="29">
        <v>867000000</v>
      </c>
      <c r="V262" s="29">
        <v>865000000</v>
      </c>
      <c r="W262" s="29">
        <v>859000000</v>
      </c>
      <c r="X262" s="29">
        <v>857000000</v>
      </c>
      <c r="Y262" s="29">
        <v>829000000</v>
      </c>
      <c r="Z262" s="29">
        <v>797000000</v>
      </c>
      <c r="AA262" s="29">
        <v>756000000</v>
      </c>
      <c r="AB262" s="29">
        <v>709000000</v>
      </c>
      <c r="AC262" s="69">
        <v>660000000</v>
      </c>
      <c r="AD262" t="str">
        <f>INDEX('Category Mapping'!$G$34:$G$45,MATCH(E262,'Category Mapping'!$A$34:$A$45,0),1)</f>
        <v>Summer</v>
      </c>
      <c r="AE262" t="str">
        <f>INDEX('Category Mapping'!$B$2:$B$25,MATCH('Source Data'!A262,'Category Mapping'!$A$2:$A$25,0))</f>
        <v>Weekend</v>
      </c>
      <c r="AF262" t="str">
        <f>INDEX('Category Mapping'!$C$2:$C$25,MATCH('Source Data'!A262,'Category Mapping'!$A$2:$A$25,0))</f>
        <v>All Sectors</v>
      </c>
      <c r="AG262" t="str">
        <f>INDEX('Category Mapping'!$D$2:$D$25,MATCH('Source Data'!A262,'Category Mapping'!$A$2:$A$25,0))</f>
        <v>Total</v>
      </c>
    </row>
    <row r="263" spans="1:34">
      <c r="A263" s="15" t="s">
        <v>76</v>
      </c>
      <c r="B263" s="16">
        <v>2019</v>
      </c>
      <c r="C263" s="16">
        <v>19</v>
      </c>
      <c r="D263" s="16" t="s">
        <v>267</v>
      </c>
      <c r="E263" s="16">
        <v>9</v>
      </c>
      <c r="F263" s="30">
        <v>519000000</v>
      </c>
      <c r="G263" s="30">
        <v>499000000</v>
      </c>
      <c r="H263" s="30">
        <v>492000000</v>
      </c>
      <c r="I263" s="30">
        <v>489000000</v>
      </c>
      <c r="J263" s="30">
        <v>493000000</v>
      </c>
      <c r="K263" s="30">
        <v>507000000</v>
      </c>
      <c r="L263" s="30">
        <v>532000000</v>
      </c>
      <c r="M263" s="30">
        <v>574000000</v>
      </c>
      <c r="N263" s="30">
        <v>610000000</v>
      </c>
      <c r="O263" s="30">
        <v>644000000</v>
      </c>
      <c r="P263" s="30">
        <v>667000000</v>
      </c>
      <c r="Q263" s="30">
        <v>686000000</v>
      </c>
      <c r="R263" s="30">
        <v>683000000</v>
      </c>
      <c r="S263" s="30">
        <v>671000000</v>
      </c>
      <c r="T263" s="30">
        <v>671000000</v>
      </c>
      <c r="U263" s="30">
        <v>669000000</v>
      </c>
      <c r="V263" s="30">
        <v>671000000</v>
      </c>
      <c r="W263" s="30">
        <v>677000000</v>
      </c>
      <c r="X263" s="30">
        <v>677000000</v>
      </c>
      <c r="Y263" s="30">
        <v>658000000</v>
      </c>
      <c r="Z263" s="30">
        <v>636000000</v>
      </c>
      <c r="AA263" s="30">
        <v>606000000</v>
      </c>
      <c r="AB263" s="30">
        <v>571000000</v>
      </c>
      <c r="AC263" s="68">
        <v>536000000</v>
      </c>
      <c r="AD263" t="str">
        <f>INDEX('Category Mapping'!$G$34:$G$45,MATCH(E263,'Category Mapping'!$A$34:$A$45,0),1)</f>
        <v>Fall</v>
      </c>
      <c r="AE263" t="str">
        <f>INDEX('Category Mapping'!$B$2:$B$25,MATCH('Source Data'!A263,'Category Mapping'!$A$2:$A$25,0))</f>
        <v>Weekend</v>
      </c>
      <c r="AF263" t="str">
        <f>INDEX('Category Mapping'!$C$2:$C$25,MATCH('Source Data'!A263,'Category Mapping'!$A$2:$A$25,0))</f>
        <v>All Sectors</v>
      </c>
      <c r="AG263" t="str">
        <f>INDEX('Category Mapping'!$D$2:$D$25,MATCH('Source Data'!A263,'Category Mapping'!$A$2:$A$25,0))</f>
        <v>Total</v>
      </c>
    </row>
    <row r="264" spans="1:34">
      <c r="A264" s="17" t="s">
        <v>76</v>
      </c>
      <c r="B264" s="18">
        <v>2019</v>
      </c>
      <c r="C264" s="18">
        <v>19</v>
      </c>
      <c r="D264" s="18" t="s">
        <v>267</v>
      </c>
      <c r="E264" s="18">
        <v>10</v>
      </c>
      <c r="F264" s="29">
        <v>495000000</v>
      </c>
      <c r="G264" s="29">
        <v>476000000</v>
      </c>
      <c r="H264" s="29">
        <v>468000000</v>
      </c>
      <c r="I264" s="29">
        <v>466000000</v>
      </c>
      <c r="J264" s="29">
        <v>470000000</v>
      </c>
      <c r="K264" s="29">
        <v>484000000</v>
      </c>
      <c r="L264" s="29">
        <v>515000000</v>
      </c>
      <c r="M264" s="29">
        <v>547000000</v>
      </c>
      <c r="N264" s="29">
        <v>572000000</v>
      </c>
      <c r="O264" s="29">
        <v>596000000</v>
      </c>
      <c r="P264" s="29">
        <v>610000000</v>
      </c>
      <c r="Q264" s="29">
        <v>619000000</v>
      </c>
      <c r="R264" s="29">
        <v>610000000</v>
      </c>
      <c r="S264" s="29">
        <v>594000000</v>
      </c>
      <c r="T264" s="29">
        <v>593000000</v>
      </c>
      <c r="U264" s="29">
        <v>592000000</v>
      </c>
      <c r="V264" s="29">
        <v>600000000</v>
      </c>
      <c r="W264" s="29">
        <v>621000000</v>
      </c>
      <c r="X264" s="29">
        <v>617000000</v>
      </c>
      <c r="Y264" s="29">
        <v>607000000</v>
      </c>
      <c r="Z264" s="29">
        <v>595000000</v>
      </c>
      <c r="AA264" s="29">
        <v>573000000</v>
      </c>
      <c r="AB264" s="29">
        <v>543000000</v>
      </c>
      <c r="AC264" s="69">
        <v>512000000</v>
      </c>
      <c r="AD264" t="str">
        <f>INDEX('Category Mapping'!$G$34:$G$45,MATCH(E264,'Category Mapping'!$A$34:$A$45,0),1)</f>
        <v>Fall</v>
      </c>
      <c r="AE264" t="str">
        <f>INDEX('Category Mapping'!$B$2:$B$25,MATCH('Source Data'!A264,'Category Mapping'!$A$2:$A$25,0))</f>
        <v>Weekend</v>
      </c>
      <c r="AF264" t="str">
        <f>INDEX('Category Mapping'!$C$2:$C$25,MATCH('Source Data'!A264,'Category Mapping'!$A$2:$A$25,0))</f>
        <v>All Sectors</v>
      </c>
      <c r="AG264" t="str">
        <f>INDEX('Category Mapping'!$D$2:$D$25,MATCH('Source Data'!A264,'Category Mapping'!$A$2:$A$25,0))</f>
        <v>Total</v>
      </c>
    </row>
    <row r="265" spans="1:34">
      <c r="A265" s="15" t="s">
        <v>76</v>
      </c>
      <c r="B265" s="16">
        <v>2019</v>
      </c>
      <c r="C265" s="16">
        <v>19</v>
      </c>
      <c r="D265" s="16" t="s">
        <v>267</v>
      </c>
      <c r="E265" s="16">
        <v>11</v>
      </c>
      <c r="F265" s="30">
        <v>508000000</v>
      </c>
      <c r="G265" s="30">
        <v>488000000</v>
      </c>
      <c r="H265" s="30">
        <v>480000000</v>
      </c>
      <c r="I265" s="30">
        <v>478000000</v>
      </c>
      <c r="J265" s="30">
        <v>482000000</v>
      </c>
      <c r="K265" s="30">
        <v>496000000</v>
      </c>
      <c r="L265" s="30">
        <v>527000000</v>
      </c>
      <c r="M265" s="30">
        <v>571000000</v>
      </c>
      <c r="N265" s="30">
        <v>593000000</v>
      </c>
      <c r="O265" s="30">
        <v>616000000</v>
      </c>
      <c r="P265" s="30">
        <v>628000000</v>
      </c>
      <c r="Q265" s="30">
        <v>635000000</v>
      </c>
      <c r="R265" s="30">
        <v>624000000</v>
      </c>
      <c r="S265" s="30">
        <v>607000000</v>
      </c>
      <c r="T265" s="30">
        <v>606000000</v>
      </c>
      <c r="U265" s="30">
        <v>605000000</v>
      </c>
      <c r="V265" s="30">
        <v>621000000</v>
      </c>
      <c r="W265" s="30">
        <v>638000000</v>
      </c>
      <c r="X265" s="30">
        <v>635000000</v>
      </c>
      <c r="Y265" s="30">
        <v>624000000</v>
      </c>
      <c r="Z265" s="30">
        <v>612000000</v>
      </c>
      <c r="AA265" s="30">
        <v>590000000</v>
      </c>
      <c r="AB265" s="30">
        <v>559000000</v>
      </c>
      <c r="AC265" s="68">
        <v>526000000</v>
      </c>
      <c r="AD265" t="str">
        <f>INDEX('Category Mapping'!$G$34:$G$45,MATCH(E265,'Category Mapping'!$A$34:$A$45,0),1)</f>
        <v>Winter</v>
      </c>
      <c r="AE265" t="str">
        <f>INDEX('Category Mapping'!$B$2:$B$25,MATCH('Source Data'!A265,'Category Mapping'!$A$2:$A$25,0))</f>
        <v>Weekend</v>
      </c>
      <c r="AF265" t="str">
        <f>INDEX('Category Mapping'!$C$2:$C$25,MATCH('Source Data'!A265,'Category Mapping'!$A$2:$A$25,0))</f>
        <v>All Sectors</v>
      </c>
      <c r="AG265" t="str">
        <f>INDEX('Category Mapping'!$D$2:$D$25,MATCH('Source Data'!A265,'Category Mapping'!$A$2:$A$25,0))</f>
        <v>Total</v>
      </c>
    </row>
    <row r="266" spans="1:34">
      <c r="A266" s="17" t="s">
        <v>76</v>
      </c>
      <c r="B266" s="18">
        <v>2019</v>
      </c>
      <c r="C266" s="18">
        <v>19</v>
      </c>
      <c r="D266" s="18" t="s">
        <v>267</v>
      </c>
      <c r="E266" s="18">
        <v>12</v>
      </c>
      <c r="F266" s="29">
        <v>496000000</v>
      </c>
      <c r="G266" s="29">
        <v>476000000</v>
      </c>
      <c r="H266" s="29">
        <v>467000000</v>
      </c>
      <c r="I266" s="29">
        <v>465000000</v>
      </c>
      <c r="J266" s="29">
        <v>469000000</v>
      </c>
      <c r="K266" s="29">
        <v>483000000</v>
      </c>
      <c r="L266" s="29">
        <v>513000000</v>
      </c>
      <c r="M266" s="29">
        <v>573000000</v>
      </c>
      <c r="N266" s="29">
        <v>594000000</v>
      </c>
      <c r="O266" s="29">
        <v>614000000</v>
      </c>
      <c r="P266" s="29">
        <v>624000000</v>
      </c>
      <c r="Q266" s="29">
        <v>629000000</v>
      </c>
      <c r="R266" s="29">
        <v>618000000</v>
      </c>
      <c r="S266" s="29">
        <v>599000000</v>
      </c>
      <c r="T266" s="29">
        <v>597000000</v>
      </c>
      <c r="U266" s="29">
        <v>596000000</v>
      </c>
      <c r="V266" s="29">
        <v>624000000</v>
      </c>
      <c r="W266" s="29">
        <v>630000000</v>
      </c>
      <c r="X266" s="29">
        <v>630000000</v>
      </c>
      <c r="Y266" s="29">
        <v>613000000</v>
      </c>
      <c r="Z266" s="29">
        <v>602000000</v>
      </c>
      <c r="AA266" s="29">
        <v>580000000</v>
      </c>
      <c r="AB266" s="29">
        <v>550000000</v>
      </c>
      <c r="AC266" s="69">
        <v>515000000</v>
      </c>
      <c r="AD266" t="str">
        <f>INDEX('Category Mapping'!$G$34:$G$45,MATCH(E266,'Category Mapping'!$A$34:$A$45,0),1)</f>
        <v>Winter</v>
      </c>
      <c r="AE266" t="str">
        <f>INDEX('Category Mapping'!$B$2:$B$25,MATCH('Source Data'!A266,'Category Mapping'!$A$2:$A$25,0))</f>
        <v>Weekend</v>
      </c>
      <c r="AF266" t="str">
        <f>INDEX('Category Mapping'!$C$2:$C$25,MATCH('Source Data'!A266,'Category Mapping'!$A$2:$A$25,0))</f>
        <v>All Sectors</v>
      </c>
      <c r="AG266" t="str">
        <f>INDEX('Category Mapping'!$D$2:$D$25,MATCH('Source Data'!A266,'Category Mapping'!$A$2:$A$25,0))</f>
        <v>Total</v>
      </c>
    </row>
    <row r="267" spans="1:34">
      <c r="A267" s="15" t="s">
        <v>77</v>
      </c>
      <c r="B267" s="16">
        <v>2019</v>
      </c>
      <c r="C267" s="16">
        <v>19</v>
      </c>
      <c r="D267" s="16" t="s">
        <v>267</v>
      </c>
      <c r="E267" s="16">
        <v>1</v>
      </c>
      <c r="F267" s="30">
        <v>5047694</v>
      </c>
      <c r="G267" s="30">
        <v>4979874</v>
      </c>
      <c r="H267" s="30">
        <v>4962456</v>
      </c>
      <c r="I267" s="30">
        <v>4978492</v>
      </c>
      <c r="J267" s="30">
        <v>4961019</v>
      </c>
      <c r="K267" s="30">
        <v>5094226</v>
      </c>
      <c r="L267" s="30">
        <v>7632037</v>
      </c>
      <c r="M267" s="30">
        <v>16000000</v>
      </c>
      <c r="N267" s="30">
        <v>17400000</v>
      </c>
      <c r="O267" s="30">
        <v>15400000</v>
      </c>
      <c r="P267" s="30">
        <v>12400000</v>
      </c>
      <c r="Q267" s="30">
        <v>12500000</v>
      </c>
      <c r="R267" s="30">
        <v>12700000</v>
      </c>
      <c r="S267" s="30">
        <v>12600000</v>
      </c>
      <c r="T267" s="30">
        <v>12500000</v>
      </c>
      <c r="U267" s="30">
        <v>14800000</v>
      </c>
      <c r="V267" s="30">
        <v>17100000</v>
      </c>
      <c r="W267" s="30">
        <v>18000000</v>
      </c>
      <c r="X267" s="30">
        <v>16500000</v>
      </c>
      <c r="Y267" s="30">
        <v>13500000</v>
      </c>
      <c r="Z267" s="30">
        <v>12400000</v>
      </c>
      <c r="AA267" s="30">
        <v>11700000</v>
      </c>
      <c r="AB267" s="30">
        <v>11100000</v>
      </c>
      <c r="AC267" s="68">
        <v>7452133</v>
      </c>
      <c r="AD267" t="str">
        <f>INDEX('Category Mapping'!$G$34:$G$45,MATCH(E267,'Category Mapping'!$A$34:$A$45,0),1)</f>
        <v>Winter</v>
      </c>
      <c r="AE267" t="str">
        <f>INDEX('Category Mapping'!$B$2:$B$25,MATCH('Source Data'!A267,'Category Mapping'!$A$2:$A$25,0))</f>
        <v>Weekday</v>
      </c>
      <c r="AF267" t="str">
        <f>INDEX('Category Mapping'!$C$2:$C$25,MATCH('Source Data'!A267,'Category Mapping'!$A$2:$A$25,0))</f>
        <v>Transportation</v>
      </c>
      <c r="AG267" t="str">
        <f>INDEX('Category Mapping'!$D$2:$D$25,MATCH('Source Data'!A267,'Category Mapping'!$A$2:$A$25,0))</f>
        <v>Transportation</v>
      </c>
    </row>
    <row r="268" spans="1:34">
      <c r="A268" s="17" t="s">
        <v>77</v>
      </c>
      <c r="B268" s="18">
        <v>2019</v>
      </c>
      <c r="C268" s="18">
        <v>19</v>
      </c>
      <c r="D268" s="18" t="s">
        <v>267</v>
      </c>
      <c r="E268" s="18">
        <v>2</v>
      </c>
      <c r="F268" s="29">
        <v>4913547</v>
      </c>
      <c r="G268" s="29">
        <v>4845727</v>
      </c>
      <c r="H268" s="29">
        <v>4828309</v>
      </c>
      <c r="I268" s="29">
        <v>4844345</v>
      </c>
      <c r="J268" s="29">
        <v>4826872</v>
      </c>
      <c r="K268" s="29">
        <v>4960079</v>
      </c>
      <c r="L268" s="29">
        <v>7438962</v>
      </c>
      <c r="M268" s="29">
        <v>15600000</v>
      </c>
      <c r="N268" s="29">
        <v>17000000</v>
      </c>
      <c r="O268" s="29">
        <v>15100000</v>
      </c>
      <c r="P268" s="29">
        <v>12100000</v>
      </c>
      <c r="Q268" s="29">
        <v>12200000</v>
      </c>
      <c r="R268" s="29">
        <v>12400000</v>
      </c>
      <c r="S268" s="29">
        <v>12300000</v>
      </c>
      <c r="T268" s="29">
        <v>12200000</v>
      </c>
      <c r="U268" s="29">
        <v>14500000</v>
      </c>
      <c r="V268" s="29">
        <v>16700000</v>
      </c>
      <c r="W268" s="29">
        <v>17600000</v>
      </c>
      <c r="X268" s="29">
        <v>16200000</v>
      </c>
      <c r="Y268" s="29">
        <v>13200000</v>
      </c>
      <c r="Z268" s="29">
        <v>12100000</v>
      </c>
      <c r="AA268" s="29">
        <v>11400000</v>
      </c>
      <c r="AB268" s="29">
        <v>10800000</v>
      </c>
      <c r="AC268" s="69">
        <v>7259058</v>
      </c>
      <c r="AD268" t="str">
        <f>INDEX('Category Mapping'!$G$34:$G$45,MATCH(E268,'Category Mapping'!$A$34:$A$45,0),1)</f>
        <v>Winter</v>
      </c>
      <c r="AE268" t="str">
        <f>INDEX('Category Mapping'!$B$2:$B$25,MATCH('Source Data'!A268,'Category Mapping'!$A$2:$A$25,0))</f>
        <v>Weekday</v>
      </c>
      <c r="AF268" t="str">
        <f>INDEX('Category Mapping'!$C$2:$C$25,MATCH('Source Data'!A268,'Category Mapping'!$A$2:$A$25,0))</f>
        <v>Transportation</v>
      </c>
      <c r="AG268" t="str">
        <f>INDEX('Category Mapping'!$D$2:$D$25,MATCH('Source Data'!A268,'Category Mapping'!$A$2:$A$25,0))</f>
        <v>Transportation</v>
      </c>
    </row>
    <row r="269" spans="1:34">
      <c r="A269" s="15" t="s">
        <v>77</v>
      </c>
      <c r="B269" s="16">
        <v>2019</v>
      </c>
      <c r="C269" s="16">
        <v>19</v>
      </c>
      <c r="D269" s="16" t="s">
        <v>267</v>
      </c>
      <c r="E269" s="16">
        <v>3</v>
      </c>
      <c r="F269" s="30">
        <v>4779367</v>
      </c>
      <c r="G269" s="30">
        <v>4711547</v>
      </c>
      <c r="H269" s="30">
        <v>4694129</v>
      </c>
      <c r="I269" s="30">
        <v>4710164</v>
      </c>
      <c r="J269" s="30">
        <v>4692691</v>
      </c>
      <c r="K269" s="30">
        <v>4825898</v>
      </c>
      <c r="L269" s="30">
        <v>7245839</v>
      </c>
      <c r="M269" s="30">
        <v>15300000</v>
      </c>
      <c r="N269" s="30">
        <v>16600000</v>
      </c>
      <c r="O269" s="30">
        <v>14700000</v>
      </c>
      <c r="P269" s="30">
        <v>11900000</v>
      </c>
      <c r="Q269" s="30">
        <v>11900000</v>
      </c>
      <c r="R269" s="30">
        <v>12100000</v>
      </c>
      <c r="S269" s="30">
        <v>12100000</v>
      </c>
      <c r="T269" s="30">
        <v>11900000</v>
      </c>
      <c r="U269" s="30">
        <v>14100000</v>
      </c>
      <c r="V269" s="30">
        <v>16300000</v>
      </c>
      <c r="W269" s="30">
        <v>17200000</v>
      </c>
      <c r="X269" s="30">
        <v>15900000</v>
      </c>
      <c r="Y269" s="30">
        <v>12900000</v>
      </c>
      <c r="Z269" s="30">
        <v>11900000</v>
      </c>
      <c r="AA269" s="30">
        <v>11100000</v>
      </c>
      <c r="AB269" s="30">
        <v>10500000</v>
      </c>
      <c r="AC269" s="68">
        <v>7065935</v>
      </c>
      <c r="AD269" t="str">
        <f>INDEX('Category Mapping'!$G$34:$G$45,MATCH(E269,'Category Mapping'!$A$34:$A$45,0),1)</f>
        <v>Spring</v>
      </c>
      <c r="AE269" t="str">
        <f>INDEX('Category Mapping'!$B$2:$B$25,MATCH('Source Data'!A269,'Category Mapping'!$A$2:$A$25,0))</f>
        <v>Weekday</v>
      </c>
      <c r="AF269" t="str">
        <f>INDEX('Category Mapping'!$C$2:$C$25,MATCH('Source Data'!A269,'Category Mapping'!$A$2:$A$25,0))</f>
        <v>Transportation</v>
      </c>
      <c r="AG269" t="str">
        <f>INDEX('Category Mapping'!$D$2:$D$25,MATCH('Source Data'!A269,'Category Mapping'!$A$2:$A$25,0))</f>
        <v>Transportation</v>
      </c>
    </row>
    <row r="270" spans="1:34">
      <c r="A270" s="17" t="s">
        <v>77</v>
      </c>
      <c r="B270" s="18">
        <v>2019</v>
      </c>
      <c r="C270" s="18">
        <v>19</v>
      </c>
      <c r="D270" s="18" t="s">
        <v>267</v>
      </c>
      <c r="E270" s="18">
        <v>4</v>
      </c>
      <c r="F270" s="29">
        <v>4642425</v>
      </c>
      <c r="G270" s="29">
        <v>4574605</v>
      </c>
      <c r="H270" s="29">
        <v>4557187</v>
      </c>
      <c r="I270" s="29">
        <v>4573223</v>
      </c>
      <c r="J270" s="29">
        <v>4555750</v>
      </c>
      <c r="K270" s="29">
        <v>4688957</v>
      </c>
      <c r="L270" s="29">
        <v>7048742</v>
      </c>
      <c r="M270" s="29">
        <v>14900000</v>
      </c>
      <c r="N270" s="29">
        <v>16200000</v>
      </c>
      <c r="O270" s="29">
        <v>14400000</v>
      </c>
      <c r="P270" s="29">
        <v>11600000</v>
      </c>
      <c r="Q270" s="29">
        <v>11600000</v>
      </c>
      <c r="R270" s="29">
        <v>11800000</v>
      </c>
      <c r="S270" s="29">
        <v>11800000</v>
      </c>
      <c r="T270" s="29">
        <v>11600000</v>
      </c>
      <c r="U270" s="29">
        <v>13800000</v>
      </c>
      <c r="V270" s="29">
        <v>15900000</v>
      </c>
      <c r="W270" s="29">
        <v>16800000</v>
      </c>
      <c r="X270" s="29">
        <v>15500000</v>
      </c>
      <c r="Y270" s="29">
        <v>12700000</v>
      </c>
      <c r="Z270" s="29">
        <v>11600000</v>
      </c>
      <c r="AA270" s="29">
        <v>10800000</v>
      </c>
      <c r="AB270" s="29">
        <v>10200000</v>
      </c>
      <c r="AC270" s="69">
        <v>6868838</v>
      </c>
      <c r="AD270" t="str">
        <f>INDEX('Category Mapping'!$G$34:$G$45,MATCH(E270,'Category Mapping'!$A$34:$A$45,0),1)</f>
        <v>Spring</v>
      </c>
      <c r="AE270" t="str">
        <f>INDEX('Category Mapping'!$B$2:$B$25,MATCH('Source Data'!A270,'Category Mapping'!$A$2:$A$25,0))</f>
        <v>Weekday</v>
      </c>
      <c r="AF270" t="str">
        <f>INDEX('Category Mapping'!$C$2:$C$25,MATCH('Source Data'!A270,'Category Mapping'!$A$2:$A$25,0))</f>
        <v>Transportation</v>
      </c>
      <c r="AG270" t="str">
        <f>INDEX('Category Mapping'!$D$2:$D$25,MATCH('Source Data'!A270,'Category Mapping'!$A$2:$A$25,0))</f>
        <v>Transportation</v>
      </c>
    </row>
    <row r="271" spans="1:34">
      <c r="A271" s="15" t="s">
        <v>77</v>
      </c>
      <c r="B271" s="16">
        <v>2019</v>
      </c>
      <c r="C271" s="16">
        <v>19</v>
      </c>
      <c r="D271" s="16" t="s">
        <v>267</v>
      </c>
      <c r="E271" s="16">
        <v>5</v>
      </c>
      <c r="F271" s="30">
        <v>4497066</v>
      </c>
      <c r="G271" s="30">
        <v>4429246</v>
      </c>
      <c r="H271" s="30">
        <v>4411828</v>
      </c>
      <c r="I271" s="30">
        <v>4427863</v>
      </c>
      <c r="J271" s="30">
        <v>4410390</v>
      </c>
      <c r="K271" s="30">
        <v>4543597</v>
      </c>
      <c r="L271" s="30">
        <v>6839529</v>
      </c>
      <c r="M271" s="30">
        <v>14400000</v>
      </c>
      <c r="N271" s="30">
        <v>15800000</v>
      </c>
      <c r="O271" s="30">
        <v>14000000</v>
      </c>
      <c r="P271" s="30">
        <v>11300000</v>
      </c>
      <c r="Q271" s="30">
        <v>11300000</v>
      </c>
      <c r="R271" s="30">
        <v>11500000</v>
      </c>
      <c r="S271" s="30">
        <v>11500000</v>
      </c>
      <c r="T271" s="30">
        <v>11300000</v>
      </c>
      <c r="U271" s="30">
        <v>13400000</v>
      </c>
      <c r="V271" s="30">
        <v>15500000</v>
      </c>
      <c r="W271" s="30">
        <v>16400000</v>
      </c>
      <c r="X271" s="30">
        <v>15100000</v>
      </c>
      <c r="Y271" s="30">
        <v>12300000</v>
      </c>
      <c r="Z271" s="30">
        <v>11200000</v>
      </c>
      <c r="AA271" s="30">
        <v>10500000</v>
      </c>
      <c r="AB271" s="30">
        <v>9890570</v>
      </c>
      <c r="AC271" s="68">
        <v>6659625</v>
      </c>
      <c r="AD271" t="str">
        <f>INDEX('Category Mapping'!$G$34:$G$45,MATCH(E271,'Category Mapping'!$A$34:$A$45,0),1)</f>
        <v>Spring</v>
      </c>
      <c r="AE271" t="str">
        <f>INDEX('Category Mapping'!$B$2:$B$25,MATCH('Source Data'!A271,'Category Mapping'!$A$2:$A$25,0))</f>
        <v>Weekday</v>
      </c>
      <c r="AF271" t="str">
        <f>INDEX('Category Mapping'!$C$2:$C$25,MATCH('Source Data'!A271,'Category Mapping'!$A$2:$A$25,0))</f>
        <v>Transportation</v>
      </c>
      <c r="AG271" t="str">
        <f>INDEX('Category Mapping'!$D$2:$D$25,MATCH('Source Data'!A271,'Category Mapping'!$A$2:$A$25,0))</f>
        <v>Transportation</v>
      </c>
    </row>
    <row r="272" spans="1:34">
      <c r="A272" s="17" t="s">
        <v>77</v>
      </c>
      <c r="B272" s="18">
        <v>2019</v>
      </c>
      <c r="C272" s="18">
        <v>19</v>
      </c>
      <c r="D272" s="18" t="s">
        <v>267</v>
      </c>
      <c r="E272" s="18">
        <v>6</v>
      </c>
      <c r="F272" s="29">
        <v>4351740</v>
      </c>
      <c r="G272" s="29">
        <v>4283920</v>
      </c>
      <c r="H272" s="29">
        <v>4266502</v>
      </c>
      <c r="I272" s="29">
        <v>4282538</v>
      </c>
      <c r="J272" s="29">
        <v>4265065</v>
      </c>
      <c r="K272" s="29">
        <v>4398272</v>
      </c>
      <c r="L272" s="29">
        <v>6630364</v>
      </c>
      <c r="M272" s="29">
        <v>14000000</v>
      </c>
      <c r="N272" s="29">
        <v>15400000</v>
      </c>
      <c r="O272" s="29">
        <v>13600000</v>
      </c>
      <c r="P272" s="29">
        <v>10900000</v>
      </c>
      <c r="Q272" s="29">
        <v>11000000</v>
      </c>
      <c r="R272" s="29">
        <v>11200000</v>
      </c>
      <c r="S272" s="29">
        <v>11100000</v>
      </c>
      <c r="T272" s="29">
        <v>11000000</v>
      </c>
      <c r="U272" s="29">
        <v>13000000</v>
      </c>
      <c r="V272" s="29">
        <v>15100000</v>
      </c>
      <c r="W272" s="29">
        <v>16000000</v>
      </c>
      <c r="X272" s="29">
        <v>14800000</v>
      </c>
      <c r="Y272" s="29">
        <v>12000000</v>
      </c>
      <c r="Z272" s="29">
        <v>10900000</v>
      </c>
      <c r="AA272" s="29">
        <v>10200000</v>
      </c>
      <c r="AB272" s="29">
        <v>9578769</v>
      </c>
      <c r="AC272" s="69">
        <v>6450460</v>
      </c>
      <c r="AD272" t="str">
        <f>INDEX('Category Mapping'!$G$34:$G$45,MATCH(E272,'Category Mapping'!$A$34:$A$45,0),1)</f>
        <v>Summer</v>
      </c>
      <c r="AE272" t="str">
        <f>INDEX('Category Mapping'!$B$2:$B$25,MATCH('Source Data'!A272,'Category Mapping'!$A$2:$A$25,0))</f>
        <v>Weekday</v>
      </c>
      <c r="AF272" t="str">
        <f>INDEX('Category Mapping'!$C$2:$C$25,MATCH('Source Data'!A272,'Category Mapping'!$A$2:$A$25,0))</f>
        <v>Transportation</v>
      </c>
      <c r="AG272" t="str">
        <f>INDEX('Category Mapping'!$D$2:$D$25,MATCH('Source Data'!A272,'Category Mapping'!$A$2:$A$25,0))</f>
        <v>Transportation</v>
      </c>
    </row>
    <row r="273" spans="1:33">
      <c r="A273" s="15" t="s">
        <v>77</v>
      </c>
      <c r="B273" s="16">
        <v>2019</v>
      </c>
      <c r="C273" s="16">
        <v>19</v>
      </c>
      <c r="D273" s="16" t="s">
        <v>267</v>
      </c>
      <c r="E273" s="16">
        <v>7</v>
      </c>
      <c r="F273" s="30">
        <v>4242712</v>
      </c>
      <c r="G273" s="30">
        <v>4174892</v>
      </c>
      <c r="H273" s="30">
        <v>4157474</v>
      </c>
      <c r="I273" s="30">
        <v>4173510</v>
      </c>
      <c r="J273" s="30">
        <v>4156036</v>
      </c>
      <c r="K273" s="30">
        <v>4289243</v>
      </c>
      <c r="L273" s="30">
        <v>6473443</v>
      </c>
      <c r="M273" s="30">
        <v>13700000</v>
      </c>
      <c r="N273" s="30">
        <v>15100000</v>
      </c>
      <c r="O273" s="30">
        <v>13400000</v>
      </c>
      <c r="P273" s="30">
        <v>10700000</v>
      </c>
      <c r="Q273" s="30">
        <v>10700000</v>
      </c>
      <c r="R273" s="30">
        <v>11000000</v>
      </c>
      <c r="S273" s="30">
        <v>10900000</v>
      </c>
      <c r="T273" s="30">
        <v>10700000</v>
      </c>
      <c r="U273" s="30">
        <v>12700000</v>
      </c>
      <c r="V273" s="30">
        <v>14800000</v>
      </c>
      <c r="W273" s="30">
        <v>15700000</v>
      </c>
      <c r="X273" s="30">
        <v>14500000</v>
      </c>
      <c r="Y273" s="30">
        <v>11800000</v>
      </c>
      <c r="Z273" s="30">
        <v>10700000</v>
      </c>
      <c r="AA273" s="30">
        <v>9965456</v>
      </c>
      <c r="AB273" s="30">
        <v>9344846</v>
      </c>
      <c r="AC273" s="68">
        <v>6293539</v>
      </c>
      <c r="AD273" t="str">
        <f>INDEX('Category Mapping'!$G$34:$G$45,MATCH(E273,'Category Mapping'!$A$34:$A$45,0),1)</f>
        <v>Summer</v>
      </c>
      <c r="AE273" t="str">
        <f>INDEX('Category Mapping'!$B$2:$B$25,MATCH('Source Data'!A273,'Category Mapping'!$A$2:$A$25,0))</f>
        <v>Weekday</v>
      </c>
      <c r="AF273" t="str">
        <f>INDEX('Category Mapping'!$C$2:$C$25,MATCH('Source Data'!A273,'Category Mapping'!$A$2:$A$25,0))</f>
        <v>Transportation</v>
      </c>
      <c r="AG273" t="str">
        <f>INDEX('Category Mapping'!$D$2:$D$25,MATCH('Source Data'!A273,'Category Mapping'!$A$2:$A$25,0))</f>
        <v>Transportation</v>
      </c>
    </row>
    <row r="274" spans="1:33">
      <c r="A274" s="17" t="s">
        <v>77</v>
      </c>
      <c r="B274" s="18">
        <v>2019</v>
      </c>
      <c r="C274" s="18">
        <v>19</v>
      </c>
      <c r="D274" s="18" t="s">
        <v>267</v>
      </c>
      <c r="E274" s="18">
        <v>8</v>
      </c>
      <c r="F274" s="29">
        <v>4393661</v>
      </c>
      <c r="G274" s="29">
        <v>4325841</v>
      </c>
      <c r="H274" s="29">
        <v>4308423</v>
      </c>
      <c r="I274" s="29">
        <v>4324459</v>
      </c>
      <c r="J274" s="29">
        <v>4306986</v>
      </c>
      <c r="K274" s="29">
        <v>4440193</v>
      </c>
      <c r="L274" s="29">
        <v>6690700</v>
      </c>
      <c r="M274" s="29">
        <v>14100000</v>
      </c>
      <c r="N274" s="29">
        <v>15500000</v>
      </c>
      <c r="O274" s="29">
        <v>13700000</v>
      </c>
      <c r="P274" s="29">
        <v>11000000</v>
      </c>
      <c r="Q274" s="29">
        <v>11100000</v>
      </c>
      <c r="R274" s="29">
        <v>11300000</v>
      </c>
      <c r="S274" s="29">
        <v>11200000</v>
      </c>
      <c r="T274" s="29">
        <v>11100000</v>
      </c>
      <c r="U274" s="29">
        <v>13100000</v>
      </c>
      <c r="V274" s="29">
        <v>15200000</v>
      </c>
      <c r="W274" s="29">
        <v>16100000</v>
      </c>
      <c r="X274" s="29">
        <v>14900000</v>
      </c>
      <c r="Y274" s="29">
        <v>12100000</v>
      </c>
      <c r="Z274" s="29">
        <v>11000000</v>
      </c>
      <c r="AA274" s="29">
        <v>10300000</v>
      </c>
      <c r="AB274" s="29">
        <v>9668711</v>
      </c>
      <c r="AC274" s="69">
        <v>6510796</v>
      </c>
      <c r="AD274" t="str">
        <f>INDEX('Category Mapping'!$G$34:$G$45,MATCH(E274,'Category Mapping'!$A$34:$A$45,0),1)</f>
        <v>Summer</v>
      </c>
      <c r="AE274" t="str">
        <f>INDEX('Category Mapping'!$B$2:$B$25,MATCH('Source Data'!A274,'Category Mapping'!$A$2:$A$25,0))</f>
        <v>Weekday</v>
      </c>
      <c r="AF274" t="str">
        <f>INDEX('Category Mapping'!$C$2:$C$25,MATCH('Source Data'!A274,'Category Mapping'!$A$2:$A$25,0))</f>
        <v>Transportation</v>
      </c>
      <c r="AG274" t="str">
        <f>INDEX('Category Mapping'!$D$2:$D$25,MATCH('Source Data'!A274,'Category Mapping'!$A$2:$A$25,0))</f>
        <v>Transportation</v>
      </c>
    </row>
    <row r="275" spans="1:33">
      <c r="A275" s="15" t="s">
        <v>77</v>
      </c>
      <c r="B275" s="16">
        <v>2019</v>
      </c>
      <c r="C275" s="16">
        <v>19</v>
      </c>
      <c r="D275" s="16" t="s">
        <v>267</v>
      </c>
      <c r="E275" s="16">
        <v>9</v>
      </c>
      <c r="F275" s="30">
        <v>4594915</v>
      </c>
      <c r="G275" s="30">
        <v>4527095</v>
      </c>
      <c r="H275" s="30">
        <v>4509677</v>
      </c>
      <c r="I275" s="30">
        <v>4525713</v>
      </c>
      <c r="J275" s="30">
        <v>4508240</v>
      </c>
      <c r="K275" s="30">
        <v>4641447</v>
      </c>
      <c r="L275" s="30">
        <v>6980362</v>
      </c>
      <c r="M275" s="30">
        <v>14700000</v>
      </c>
      <c r="N275" s="30">
        <v>16100000</v>
      </c>
      <c r="O275" s="30">
        <v>14300000</v>
      </c>
      <c r="P275" s="30">
        <v>11500000</v>
      </c>
      <c r="Q275" s="30">
        <v>11500000</v>
      </c>
      <c r="R275" s="30">
        <v>11700000</v>
      </c>
      <c r="S275" s="30">
        <v>11700000</v>
      </c>
      <c r="T275" s="30">
        <v>11500000</v>
      </c>
      <c r="U275" s="30">
        <v>13700000</v>
      </c>
      <c r="V275" s="30">
        <v>15800000</v>
      </c>
      <c r="W275" s="30">
        <v>16700000</v>
      </c>
      <c r="X275" s="30">
        <v>15400000</v>
      </c>
      <c r="Y275" s="30">
        <v>12500000</v>
      </c>
      <c r="Z275" s="30">
        <v>11500000</v>
      </c>
      <c r="AA275" s="30">
        <v>10700000</v>
      </c>
      <c r="AB275" s="30">
        <v>10100000</v>
      </c>
      <c r="AC275" s="68">
        <v>6800458</v>
      </c>
      <c r="AD275" t="str">
        <f>INDEX('Category Mapping'!$G$34:$G$45,MATCH(E275,'Category Mapping'!$A$34:$A$45,0),1)</f>
        <v>Fall</v>
      </c>
      <c r="AE275" t="str">
        <f>INDEX('Category Mapping'!$B$2:$B$25,MATCH('Source Data'!A275,'Category Mapping'!$A$2:$A$25,0))</f>
        <v>Weekday</v>
      </c>
      <c r="AF275" t="str">
        <f>INDEX('Category Mapping'!$C$2:$C$25,MATCH('Source Data'!A275,'Category Mapping'!$A$2:$A$25,0))</f>
        <v>Transportation</v>
      </c>
      <c r="AG275" t="str">
        <f>INDEX('Category Mapping'!$D$2:$D$25,MATCH('Source Data'!A275,'Category Mapping'!$A$2:$A$25,0))</f>
        <v>Transportation</v>
      </c>
    </row>
    <row r="276" spans="1:33">
      <c r="A276" s="17" t="s">
        <v>77</v>
      </c>
      <c r="B276" s="18">
        <v>2019</v>
      </c>
      <c r="C276" s="18">
        <v>19</v>
      </c>
      <c r="D276" s="18" t="s">
        <v>267</v>
      </c>
      <c r="E276" s="18">
        <v>10</v>
      </c>
      <c r="F276" s="29">
        <v>4846474</v>
      </c>
      <c r="G276" s="29">
        <v>4778654</v>
      </c>
      <c r="H276" s="29">
        <v>4761236</v>
      </c>
      <c r="I276" s="29">
        <v>4777272</v>
      </c>
      <c r="J276" s="29">
        <v>4759799</v>
      </c>
      <c r="K276" s="29">
        <v>4893006</v>
      </c>
      <c r="L276" s="29">
        <v>7342425</v>
      </c>
      <c r="M276" s="29">
        <v>15400000</v>
      </c>
      <c r="N276" s="29">
        <v>16800000</v>
      </c>
      <c r="O276" s="29">
        <v>14900000</v>
      </c>
      <c r="P276" s="29">
        <v>12000000</v>
      </c>
      <c r="Q276" s="29">
        <v>12000000</v>
      </c>
      <c r="R276" s="29">
        <v>12300000</v>
      </c>
      <c r="S276" s="29">
        <v>12200000</v>
      </c>
      <c r="T276" s="29">
        <v>12000000</v>
      </c>
      <c r="U276" s="29">
        <v>14300000</v>
      </c>
      <c r="V276" s="29">
        <v>16500000</v>
      </c>
      <c r="W276" s="29">
        <v>17400000</v>
      </c>
      <c r="X276" s="29">
        <v>16000000</v>
      </c>
      <c r="Y276" s="29">
        <v>13100000</v>
      </c>
      <c r="Z276" s="29">
        <v>12000000</v>
      </c>
      <c r="AA276" s="29">
        <v>11300000</v>
      </c>
      <c r="AB276" s="29">
        <v>10600000</v>
      </c>
      <c r="AC276" s="69">
        <v>7162521</v>
      </c>
      <c r="AD276" t="str">
        <f>INDEX('Category Mapping'!$G$34:$G$45,MATCH(E276,'Category Mapping'!$A$34:$A$45,0),1)</f>
        <v>Fall</v>
      </c>
      <c r="AE276" t="str">
        <f>INDEX('Category Mapping'!$B$2:$B$25,MATCH('Source Data'!A276,'Category Mapping'!$A$2:$A$25,0))</f>
        <v>Weekday</v>
      </c>
      <c r="AF276" t="str">
        <f>INDEX('Category Mapping'!$C$2:$C$25,MATCH('Source Data'!A276,'Category Mapping'!$A$2:$A$25,0))</f>
        <v>Transportation</v>
      </c>
      <c r="AG276" t="str">
        <f>INDEX('Category Mapping'!$D$2:$D$25,MATCH('Source Data'!A276,'Category Mapping'!$A$2:$A$25,0))</f>
        <v>Transportation</v>
      </c>
    </row>
    <row r="277" spans="1:33">
      <c r="A277" s="15" t="s">
        <v>77</v>
      </c>
      <c r="B277" s="16">
        <v>2019</v>
      </c>
      <c r="C277" s="16">
        <v>19</v>
      </c>
      <c r="D277" s="16" t="s">
        <v>267</v>
      </c>
      <c r="E277" s="16">
        <v>11</v>
      </c>
      <c r="F277" s="30">
        <v>4905163</v>
      </c>
      <c r="G277" s="30">
        <v>4837343</v>
      </c>
      <c r="H277" s="30">
        <v>4819925</v>
      </c>
      <c r="I277" s="30">
        <v>4835961</v>
      </c>
      <c r="J277" s="30">
        <v>4818488</v>
      </c>
      <c r="K277" s="30">
        <v>4951695</v>
      </c>
      <c r="L277" s="30">
        <v>7426895</v>
      </c>
      <c r="M277" s="30">
        <v>15600000</v>
      </c>
      <c r="N277" s="30">
        <v>17000000</v>
      </c>
      <c r="O277" s="30">
        <v>15100000</v>
      </c>
      <c r="P277" s="30">
        <v>12100000</v>
      </c>
      <c r="Q277" s="30">
        <v>12200000</v>
      </c>
      <c r="R277" s="30">
        <v>12400000</v>
      </c>
      <c r="S277" s="30">
        <v>12300000</v>
      </c>
      <c r="T277" s="30">
        <v>12200000</v>
      </c>
      <c r="U277" s="30">
        <v>14500000</v>
      </c>
      <c r="V277" s="30">
        <v>16700000</v>
      </c>
      <c r="W277" s="30">
        <v>17600000</v>
      </c>
      <c r="X277" s="30">
        <v>16200000</v>
      </c>
      <c r="Y277" s="30">
        <v>13200000</v>
      </c>
      <c r="Z277" s="30">
        <v>12100000</v>
      </c>
      <c r="AA277" s="30">
        <v>11400000</v>
      </c>
      <c r="AB277" s="30">
        <v>10800000</v>
      </c>
      <c r="AC277" s="68">
        <v>7246991</v>
      </c>
      <c r="AD277" t="str">
        <f>INDEX('Category Mapping'!$G$34:$G$45,MATCH(E277,'Category Mapping'!$A$34:$A$45,0),1)</f>
        <v>Winter</v>
      </c>
      <c r="AE277" t="str">
        <f>INDEX('Category Mapping'!$B$2:$B$25,MATCH('Source Data'!A277,'Category Mapping'!$A$2:$A$25,0))</f>
        <v>Weekday</v>
      </c>
      <c r="AF277" t="str">
        <f>INDEX('Category Mapping'!$C$2:$C$25,MATCH('Source Data'!A277,'Category Mapping'!$A$2:$A$25,0))</f>
        <v>Transportation</v>
      </c>
      <c r="AG277" t="str">
        <f>INDEX('Category Mapping'!$D$2:$D$25,MATCH('Source Data'!A277,'Category Mapping'!$A$2:$A$25,0))</f>
        <v>Transportation</v>
      </c>
    </row>
    <row r="278" spans="1:33">
      <c r="A278" s="17" t="s">
        <v>77</v>
      </c>
      <c r="B278" s="18">
        <v>2019</v>
      </c>
      <c r="C278" s="18">
        <v>19</v>
      </c>
      <c r="D278" s="18" t="s">
        <v>267</v>
      </c>
      <c r="E278" s="18">
        <v>12</v>
      </c>
      <c r="F278" s="29">
        <v>4983415</v>
      </c>
      <c r="G278" s="29">
        <v>4915595</v>
      </c>
      <c r="H278" s="29">
        <v>4898177</v>
      </c>
      <c r="I278" s="29">
        <v>4914213</v>
      </c>
      <c r="J278" s="29">
        <v>4896740</v>
      </c>
      <c r="K278" s="29">
        <v>5029947</v>
      </c>
      <c r="L278" s="29">
        <v>7539522</v>
      </c>
      <c r="M278" s="29">
        <v>15800000</v>
      </c>
      <c r="N278" s="29">
        <v>17200000</v>
      </c>
      <c r="O278" s="29">
        <v>15300000</v>
      </c>
      <c r="P278" s="29">
        <v>12300000</v>
      </c>
      <c r="Q278" s="29">
        <v>12300000</v>
      </c>
      <c r="R278" s="29">
        <v>12500000</v>
      </c>
      <c r="S278" s="29">
        <v>12500000</v>
      </c>
      <c r="T278" s="29">
        <v>12300000</v>
      </c>
      <c r="U278" s="29">
        <v>14700000</v>
      </c>
      <c r="V278" s="29">
        <v>16900000</v>
      </c>
      <c r="W278" s="29">
        <v>17800000</v>
      </c>
      <c r="X278" s="29">
        <v>16400000</v>
      </c>
      <c r="Y278" s="29">
        <v>13400000</v>
      </c>
      <c r="Z278" s="29">
        <v>12300000</v>
      </c>
      <c r="AA278" s="29">
        <v>11600000</v>
      </c>
      <c r="AB278" s="29">
        <v>10900000</v>
      </c>
      <c r="AC278" s="69">
        <v>7359618</v>
      </c>
      <c r="AD278" t="str">
        <f>INDEX('Category Mapping'!$G$34:$G$45,MATCH(E278,'Category Mapping'!$A$34:$A$45,0),1)</f>
        <v>Winter</v>
      </c>
      <c r="AE278" t="str">
        <f>INDEX('Category Mapping'!$B$2:$B$25,MATCH('Source Data'!A278,'Category Mapping'!$A$2:$A$25,0))</f>
        <v>Weekday</v>
      </c>
      <c r="AF278" t="str">
        <f>INDEX('Category Mapping'!$C$2:$C$25,MATCH('Source Data'!A278,'Category Mapping'!$A$2:$A$25,0))</f>
        <v>Transportation</v>
      </c>
      <c r="AG278" t="str">
        <f>INDEX('Category Mapping'!$D$2:$D$25,MATCH('Source Data'!A278,'Category Mapping'!$A$2:$A$25,0))</f>
        <v>Transportation</v>
      </c>
    </row>
    <row r="279" spans="1:33">
      <c r="A279" s="15" t="s">
        <v>78</v>
      </c>
      <c r="B279" s="16">
        <v>2019</v>
      </c>
      <c r="C279" s="16">
        <v>19</v>
      </c>
      <c r="D279" s="16" t="s">
        <v>267</v>
      </c>
      <c r="E279" s="16">
        <v>1</v>
      </c>
      <c r="F279" s="30">
        <v>2776198</v>
      </c>
      <c r="G279" s="30">
        <v>2647378</v>
      </c>
      <c r="H279" s="30">
        <v>2612246</v>
      </c>
      <c r="I279" s="30">
        <v>2612246</v>
      </c>
      <c r="J279" s="30">
        <v>2600535</v>
      </c>
      <c r="K279" s="30">
        <v>2618101</v>
      </c>
      <c r="L279" s="30">
        <v>3244568</v>
      </c>
      <c r="M279" s="30">
        <v>4220775</v>
      </c>
      <c r="N279" s="30">
        <v>5032557</v>
      </c>
      <c r="O279" s="30">
        <v>5697415</v>
      </c>
      <c r="P279" s="30">
        <v>6029056</v>
      </c>
      <c r="Q279" s="30">
        <v>6210575</v>
      </c>
      <c r="R279" s="30">
        <v>6072164</v>
      </c>
      <c r="S279" s="30">
        <v>5776200</v>
      </c>
      <c r="T279" s="30">
        <v>5705935</v>
      </c>
      <c r="U279" s="30">
        <v>5600536</v>
      </c>
      <c r="V279" s="30">
        <v>6427805</v>
      </c>
      <c r="W279" s="30">
        <v>6433660</v>
      </c>
      <c r="X279" s="30">
        <v>6392672</v>
      </c>
      <c r="Y279" s="30">
        <v>6257996</v>
      </c>
      <c r="Z279" s="30">
        <v>6076477</v>
      </c>
      <c r="AA279" s="30">
        <v>5871536</v>
      </c>
      <c r="AB279" s="30">
        <v>5801271</v>
      </c>
      <c r="AC279" s="68">
        <v>3898252</v>
      </c>
      <c r="AD279" t="str">
        <f>INDEX('Category Mapping'!$G$34:$G$45,MATCH(E279,'Category Mapping'!$A$34:$A$45,0),1)</f>
        <v>Winter</v>
      </c>
      <c r="AE279" t="str">
        <f>INDEX('Category Mapping'!$B$2:$B$25,MATCH('Source Data'!A279,'Category Mapping'!$A$2:$A$25,0))</f>
        <v>Weekend</v>
      </c>
      <c r="AF279" t="str">
        <f>INDEX('Category Mapping'!$C$2:$C$25,MATCH('Source Data'!A279,'Category Mapping'!$A$2:$A$25,0))</f>
        <v>Transportation</v>
      </c>
      <c r="AG279" t="str">
        <f>INDEX('Category Mapping'!$D$2:$D$25,MATCH('Source Data'!A279,'Category Mapping'!$A$2:$A$25,0))</f>
        <v>Transportation</v>
      </c>
    </row>
    <row r="280" spans="1:33">
      <c r="A280" s="17" t="s">
        <v>78</v>
      </c>
      <c r="B280" s="18">
        <v>2019</v>
      </c>
      <c r="C280" s="18">
        <v>19</v>
      </c>
      <c r="D280" s="18" t="s">
        <v>267</v>
      </c>
      <c r="E280" s="18">
        <v>2</v>
      </c>
      <c r="F280" s="29">
        <v>2706245</v>
      </c>
      <c r="G280" s="29">
        <v>2577425</v>
      </c>
      <c r="H280" s="29">
        <v>2542292</v>
      </c>
      <c r="I280" s="29">
        <v>2542292</v>
      </c>
      <c r="J280" s="29">
        <v>2530581</v>
      </c>
      <c r="K280" s="29">
        <v>2548147</v>
      </c>
      <c r="L280" s="29">
        <v>3159272</v>
      </c>
      <c r="M280" s="29">
        <v>4110814</v>
      </c>
      <c r="N280" s="29">
        <v>4907150</v>
      </c>
      <c r="O280" s="29">
        <v>5561745</v>
      </c>
      <c r="P280" s="29">
        <v>5888276</v>
      </c>
      <c r="Q280" s="29">
        <v>6069795</v>
      </c>
      <c r="R280" s="29">
        <v>5936494</v>
      </c>
      <c r="S280" s="29">
        <v>5650793</v>
      </c>
      <c r="T280" s="29">
        <v>5580528</v>
      </c>
      <c r="U280" s="29">
        <v>5475129</v>
      </c>
      <c r="V280" s="29">
        <v>6277641</v>
      </c>
      <c r="W280" s="29">
        <v>6283497</v>
      </c>
      <c r="X280" s="29">
        <v>6242508</v>
      </c>
      <c r="Y280" s="29">
        <v>6107833</v>
      </c>
      <c r="Z280" s="29">
        <v>5926314</v>
      </c>
      <c r="AA280" s="29">
        <v>5721373</v>
      </c>
      <c r="AB280" s="29">
        <v>5651107</v>
      </c>
      <c r="AC280" s="69">
        <v>3797510</v>
      </c>
      <c r="AD280" t="str">
        <f>INDEX('Category Mapping'!$G$34:$G$45,MATCH(E280,'Category Mapping'!$A$34:$A$45,0),1)</f>
        <v>Winter</v>
      </c>
      <c r="AE280" t="str">
        <f>INDEX('Category Mapping'!$B$2:$B$25,MATCH('Source Data'!A280,'Category Mapping'!$A$2:$A$25,0))</f>
        <v>Weekend</v>
      </c>
      <c r="AF280" t="str">
        <f>INDEX('Category Mapping'!$C$2:$C$25,MATCH('Source Data'!A280,'Category Mapping'!$A$2:$A$25,0))</f>
        <v>Transportation</v>
      </c>
      <c r="AG280" t="str">
        <f>INDEX('Category Mapping'!$D$2:$D$25,MATCH('Source Data'!A280,'Category Mapping'!$A$2:$A$25,0))</f>
        <v>Transportation</v>
      </c>
    </row>
    <row r="281" spans="1:33">
      <c r="A281" s="15" t="s">
        <v>78</v>
      </c>
      <c r="B281" s="16">
        <v>2019</v>
      </c>
      <c r="C281" s="16">
        <v>19</v>
      </c>
      <c r="D281" s="16" t="s">
        <v>267</v>
      </c>
      <c r="E281" s="16">
        <v>3</v>
      </c>
      <c r="F281" s="30">
        <v>2636273</v>
      </c>
      <c r="G281" s="30">
        <v>2507453</v>
      </c>
      <c r="H281" s="30">
        <v>2472320</v>
      </c>
      <c r="I281" s="30">
        <v>2472320</v>
      </c>
      <c r="J281" s="30">
        <v>2460609</v>
      </c>
      <c r="K281" s="30">
        <v>2478176</v>
      </c>
      <c r="L281" s="30">
        <v>3073955</v>
      </c>
      <c r="M281" s="30">
        <v>4000825</v>
      </c>
      <c r="N281" s="30">
        <v>4781711</v>
      </c>
      <c r="O281" s="30">
        <v>5426040</v>
      </c>
      <c r="P281" s="30">
        <v>5747460</v>
      </c>
      <c r="Q281" s="30">
        <v>5928979</v>
      </c>
      <c r="R281" s="30">
        <v>5800789</v>
      </c>
      <c r="S281" s="30">
        <v>5525354</v>
      </c>
      <c r="T281" s="30">
        <v>5455089</v>
      </c>
      <c r="U281" s="30">
        <v>5349690</v>
      </c>
      <c r="V281" s="30">
        <v>6127439</v>
      </c>
      <c r="W281" s="30">
        <v>6133295</v>
      </c>
      <c r="X281" s="30">
        <v>6092306</v>
      </c>
      <c r="Y281" s="30">
        <v>5957631</v>
      </c>
      <c r="Z281" s="30">
        <v>5776112</v>
      </c>
      <c r="AA281" s="30">
        <v>5571171</v>
      </c>
      <c r="AB281" s="30">
        <v>5500905</v>
      </c>
      <c r="AC281" s="68">
        <v>3696743</v>
      </c>
      <c r="AD281" t="str">
        <f>INDEX('Category Mapping'!$G$34:$G$45,MATCH(E281,'Category Mapping'!$A$34:$A$45,0),1)</f>
        <v>Spring</v>
      </c>
      <c r="AE281" t="str">
        <f>INDEX('Category Mapping'!$B$2:$B$25,MATCH('Source Data'!A281,'Category Mapping'!$A$2:$A$25,0))</f>
        <v>Weekend</v>
      </c>
      <c r="AF281" t="str">
        <f>INDEX('Category Mapping'!$C$2:$C$25,MATCH('Source Data'!A281,'Category Mapping'!$A$2:$A$25,0))</f>
        <v>Transportation</v>
      </c>
      <c r="AG281" t="str">
        <f>INDEX('Category Mapping'!$D$2:$D$25,MATCH('Source Data'!A281,'Category Mapping'!$A$2:$A$25,0))</f>
        <v>Transportation</v>
      </c>
    </row>
    <row r="282" spans="1:33">
      <c r="A282" s="17" t="s">
        <v>78</v>
      </c>
      <c r="B282" s="18">
        <v>2019</v>
      </c>
      <c r="C282" s="18">
        <v>19</v>
      </c>
      <c r="D282" s="18" t="s">
        <v>267</v>
      </c>
      <c r="E282" s="18">
        <v>4</v>
      </c>
      <c r="F282" s="29">
        <v>2564862</v>
      </c>
      <c r="G282" s="29">
        <v>2436042</v>
      </c>
      <c r="H282" s="29">
        <v>2400909</v>
      </c>
      <c r="I282" s="29">
        <v>2400909</v>
      </c>
      <c r="J282" s="29">
        <v>2389198</v>
      </c>
      <c r="K282" s="29">
        <v>2406765</v>
      </c>
      <c r="L282" s="29">
        <v>2986883</v>
      </c>
      <c r="M282" s="29">
        <v>3888573</v>
      </c>
      <c r="N282" s="29">
        <v>4653691</v>
      </c>
      <c r="O282" s="29">
        <v>5287543</v>
      </c>
      <c r="P282" s="29">
        <v>5603747</v>
      </c>
      <c r="Q282" s="29">
        <v>5785266</v>
      </c>
      <c r="R282" s="29">
        <v>5662293</v>
      </c>
      <c r="S282" s="29">
        <v>5397334</v>
      </c>
      <c r="T282" s="29">
        <v>5327069</v>
      </c>
      <c r="U282" s="29">
        <v>5221671</v>
      </c>
      <c r="V282" s="29">
        <v>5974147</v>
      </c>
      <c r="W282" s="29">
        <v>5980002</v>
      </c>
      <c r="X282" s="29">
        <v>5939014</v>
      </c>
      <c r="Y282" s="29">
        <v>5804338</v>
      </c>
      <c r="Z282" s="29">
        <v>5622819</v>
      </c>
      <c r="AA282" s="29">
        <v>5417878</v>
      </c>
      <c r="AB282" s="29">
        <v>5347613</v>
      </c>
      <c r="AC282" s="69">
        <v>3593903</v>
      </c>
      <c r="AD282" t="str">
        <f>INDEX('Category Mapping'!$G$34:$G$45,MATCH(E282,'Category Mapping'!$A$34:$A$45,0),1)</f>
        <v>Spring</v>
      </c>
      <c r="AE282" t="str">
        <f>INDEX('Category Mapping'!$B$2:$B$25,MATCH('Source Data'!A282,'Category Mapping'!$A$2:$A$25,0))</f>
        <v>Weekend</v>
      </c>
      <c r="AF282" t="str">
        <f>INDEX('Category Mapping'!$C$2:$C$25,MATCH('Source Data'!A282,'Category Mapping'!$A$2:$A$25,0))</f>
        <v>Transportation</v>
      </c>
      <c r="AG282" t="str">
        <f>INDEX('Category Mapping'!$D$2:$D$25,MATCH('Source Data'!A282,'Category Mapping'!$A$2:$A$25,0))</f>
        <v>Transportation</v>
      </c>
    </row>
    <row r="283" spans="1:33">
      <c r="A283" s="15" t="s">
        <v>78</v>
      </c>
      <c r="B283" s="16">
        <v>2019</v>
      </c>
      <c r="C283" s="16">
        <v>19</v>
      </c>
      <c r="D283" s="16" t="s">
        <v>267</v>
      </c>
      <c r="E283" s="16">
        <v>5</v>
      </c>
      <c r="F283" s="30">
        <v>2489061</v>
      </c>
      <c r="G283" s="30">
        <v>2360241</v>
      </c>
      <c r="H283" s="30">
        <v>2325109</v>
      </c>
      <c r="I283" s="30">
        <v>2325109</v>
      </c>
      <c r="J283" s="30">
        <v>2313398</v>
      </c>
      <c r="K283" s="30">
        <v>2330964</v>
      </c>
      <c r="L283" s="30">
        <v>2894458</v>
      </c>
      <c r="M283" s="30">
        <v>3769421</v>
      </c>
      <c r="N283" s="30">
        <v>4517801</v>
      </c>
      <c r="O283" s="30">
        <v>5140532</v>
      </c>
      <c r="P283" s="30">
        <v>5451199</v>
      </c>
      <c r="Q283" s="30">
        <v>5632718</v>
      </c>
      <c r="R283" s="30">
        <v>5515282</v>
      </c>
      <c r="S283" s="30">
        <v>5261444</v>
      </c>
      <c r="T283" s="30">
        <v>5191179</v>
      </c>
      <c r="U283" s="30">
        <v>5085781</v>
      </c>
      <c r="V283" s="30">
        <v>5811431</v>
      </c>
      <c r="W283" s="30">
        <v>5817287</v>
      </c>
      <c r="X283" s="30">
        <v>5776298</v>
      </c>
      <c r="Y283" s="30">
        <v>5641623</v>
      </c>
      <c r="Z283" s="30">
        <v>5460104</v>
      </c>
      <c r="AA283" s="30">
        <v>5255163</v>
      </c>
      <c r="AB283" s="30">
        <v>5184897</v>
      </c>
      <c r="AC283" s="68">
        <v>3484740</v>
      </c>
      <c r="AD283" t="str">
        <f>INDEX('Category Mapping'!$G$34:$G$45,MATCH(E283,'Category Mapping'!$A$34:$A$45,0),1)</f>
        <v>Spring</v>
      </c>
      <c r="AE283" t="str">
        <f>INDEX('Category Mapping'!$B$2:$B$25,MATCH('Source Data'!A283,'Category Mapping'!$A$2:$A$25,0))</f>
        <v>Weekend</v>
      </c>
      <c r="AF283" t="str">
        <f>INDEX('Category Mapping'!$C$2:$C$25,MATCH('Source Data'!A283,'Category Mapping'!$A$2:$A$25,0))</f>
        <v>Transportation</v>
      </c>
      <c r="AG283" t="str">
        <f>INDEX('Category Mapping'!$D$2:$D$25,MATCH('Source Data'!A283,'Category Mapping'!$A$2:$A$25,0))</f>
        <v>Transportation</v>
      </c>
    </row>
    <row r="284" spans="1:33">
      <c r="A284" s="17" t="s">
        <v>78</v>
      </c>
      <c r="B284" s="18">
        <v>2019</v>
      </c>
      <c r="C284" s="18">
        <v>19</v>
      </c>
      <c r="D284" s="18" t="s">
        <v>267</v>
      </c>
      <c r="E284" s="18">
        <v>6</v>
      </c>
      <c r="F284" s="29">
        <v>2413278</v>
      </c>
      <c r="G284" s="29">
        <v>2284458</v>
      </c>
      <c r="H284" s="29">
        <v>2249325</v>
      </c>
      <c r="I284" s="29">
        <v>2249325</v>
      </c>
      <c r="J284" s="29">
        <v>2237614</v>
      </c>
      <c r="K284" s="29">
        <v>2255181</v>
      </c>
      <c r="L284" s="29">
        <v>2802054</v>
      </c>
      <c r="M284" s="29">
        <v>3650297</v>
      </c>
      <c r="N284" s="29">
        <v>4381943</v>
      </c>
      <c r="O284" s="29">
        <v>4993556</v>
      </c>
      <c r="P284" s="29">
        <v>5298687</v>
      </c>
      <c r="Q284" s="29">
        <v>5480206</v>
      </c>
      <c r="R284" s="29">
        <v>5368305</v>
      </c>
      <c r="S284" s="29">
        <v>5125587</v>
      </c>
      <c r="T284" s="29">
        <v>5055321</v>
      </c>
      <c r="U284" s="29">
        <v>4949923</v>
      </c>
      <c r="V284" s="29">
        <v>5648754</v>
      </c>
      <c r="W284" s="29">
        <v>5654609</v>
      </c>
      <c r="X284" s="29">
        <v>5613621</v>
      </c>
      <c r="Y284" s="29">
        <v>5478945</v>
      </c>
      <c r="Z284" s="29">
        <v>5297426</v>
      </c>
      <c r="AA284" s="29">
        <v>5092485</v>
      </c>
      <c r="AB284" s="29">
        <v>5022220</v>
      </c>
      <c r="AC284" s="69">
        <v>3375603</v>
      </c>
      <c r="AD284" t="str">
        <f>INDEX('Category Mapping'!$G$34:$G$45,MATCH(E284,'Category Mapping'!$A$34:$A$45,0),1)</f>
        <v>Summer</v>
      </c>
      <c r="AE284" t="str">
        <f>INDEX('Category Mapping'!$B$2:$B$25,MATCH('Source Data'!A284,'Category Mapping'!$A$2:$A$25,0))</f>
        <v>Weekend</v>
      </c>
      <c r="AF284" t="str">
        <f>INDEX('Category Mapping'!$C$2:$C$25,MATCH('Source Data'!A284,'Category Mapping'!$A$2:$A$25,0))</f>
        <v>Transportation</v>
      </c>
      <c r="AG284" t="str">
        <f>INDEX('Category Mapping'!$D$2:$D$25,MATCH('Source Data'!A284,'Category Mapping'!$A$2:$A$25,0))</f>
        <v>Transportation</v>
      </c>
    </row>
    <row r="285" spans="1:33">
      <c r="A285" s="15" t="s">
        <v>78</v>
      </c>
      <c r="B285" s="16">
        <v>2019</v>
      </c>
      <c r="C285" s="16">
        <v>19</v>
      </c>
      <c r="D285" s="16" t="s">
        <v>267</v>
      </c>
      <c r="E285" s="16">
        <v>7</v>
      </c>
      <c r="F285" s="30">
        <v>2356423</v>
      </c>
      <c r="G285" s="30">
        <v>2227603</v>
      </c>
      <c r="H285" s="30">
        <v>2192470</v>
      </c>
      <c r="I285" s="30">
        <v>2192470</v>
      </c>
      <c r="J285" s="30">
        <v>2180759</v>
      </c>
      <c r="K285" s="30">
        <v>2198326</v>
      </c>
      <c r="L285" s="30">
        <v>2732731</v>
      </c>
      <c r="M285" s="30">
        <v>3560926</v>
      </c>
      <c r="N285" s="30">
        <v>4280018</v>
      </c>
      <c r="O285" s="30">
        <v>4883289</v>
      </c>
      <c r="P285" s="30">
        <v>5184267</v>
      </c>
      <c r="Q285" s="30">
        <v>5365786</v>
      </c>
      <c r="R285" s="30">
        <v>5258039</v>
      </c>
      <c r="S285" s="30">
        <v>5023661</v>
      </c>
      <c r="T285" s="30">
        <v>4953396</v>
      </c>
      <c r="U285" s="30">
        <v>4847998</v>
      </c>
      <c r="V285" s="30">
        <v>5526708</v>
      </c>
      <c r="W285" s="30">
        <v>5532563</v>
      </c>
      <c r="X285" s="30">
        <v>5491575</v>
      </c>
      <c r="Y285" s="30">
        <v>5356899</v>
      </c>
      <c r="Z285" s="30">
        <v>5175380</v>
      </c>
      <c r="AA285" s="30">
        <v>4970439</v>
      </c>
      <c r="AB285" s="30">
        <v>4900174</v>
      </c>
      <c r="AC285" s="68">
        <v>3293725</v>
      </c>
      <c r="AD285" t="str">
        <f>INDEX('Category Mapping'!$G$34:$G$45,MATCH(E285,'Category Mapping'!$A$34:$A$45,0),1)</f>
        <v>Summer</v>
      </c>
      <c r="AE285" t="str">
        <f>INDEX('Category Mapping'!$B$2:$B$25,MATCH('Source Data'!A285,'Category Mapping'!$A$2:$A$25,0))</f>
        <v>Weekend</v>
      </c>
      <c r="AF285" t="str">
        <f>INDEX('Category Mapping'!$C$2:$C$25,MATCH('Source Data'!A285,'Category Mapping'!$A$2:$A$25,0))</f>
        <v>Transportation</v>
      </c>
      <c r="AG285" t="str">
        <f>INDEX('Category Mapping'!$D$2:$D$25,MATCH('Source Data'!A285,'Category Mapping'!$A$2:$A$25,0))</f>
        <v>Transportation</v>
      </c>
    </row>
    <row r="286" spans="1:33">
      <c r="A286" s="17" t="s">
        <v>78</v>
      </c>
      <c r="B286" s="18">
        <v>2019</v>
      </c>
      <c r="C286" s="18">
        <v>19</v>
      </c>
      <c r="D286" s="18" t="s">
        <v>267</v>
      </c>
      <c r="E286" s="18">
        <v>8</v>
      </c>
      <c r="F286" s="29">
        <v>2435138</v>
      </c>
      <c r="G286" s="29">
        <v>2306318</v>
      </c>
      <c r="H286" s="29">
        <v>2271186</v>
      </c>
      <c r="I286" s="29">
        <v>2271186</v>
      </c>
      <c r="J286" s="29">
        <v>2259475</v>
      </c>
      <c r="K286" s="29">
        <v>2277041</v>
      </c>
      <c r="L286" s="29">
        <v>2828709</v>
      </c>
      <c r="M286" s="29">
        <v>3684659</v>
      </c>
      <c r="N286" s="29">
        <v>4421133</v>
      </c>
      <c r="O286" s="29">
        <v>5035953</v>
      </c>
      <c r="P286" s="29">
        <v>5342681</v>
      </c>
      <c r="Q286" s="29">
        <v>5524200</v>
      </c>
      <c r="R286" s="29">
        <v>5410702</v>
      </c>
      <c r="S286" s="29">
        <v>5164776</v>
      </c>
      <c r="T286" s="29">
        <v>5094511</v>
      </c>
      <c r="U286" s="29">
        <v>4989113</v>
      </c>
      <c r="V286" s="29">
        <v>5695680</v>
      </c>
      <c r="W286" s="29">
        <v>5701535</v>
      </c>
      <c r="X286" s="29">
        <v>5660547</v>
      </c>
      <c r="Y286" s="29">
        <v>5525871</v>
      </c>
      <c r="Z286" s="29">
        <v>5344352</v>
      </c>
      <c r="AA286" s="29">
        <v>5139411</v>
      </c>
      <c r="AB286" s="29">
        <v>5069146</v>
      </c>
      <c r="AC286" s="69">
        <v>3407085</v>
      </c>
      <c r="AD286" t="str">
        <f>INDEX('Category Mapping'!$G$34:$G$45,MATCH(E286,'Category Mapping'!$A$34:$A$45,0),1)</f>
        <v>Summer</v>
      </c>
      <c r="AE286" t="str">
        <f>INDEX('Category Mapping'!$B$2:$B$25,MATCH('Source Data'!A286,'Category Mapping'!$A$2:$A$25,0))</f>
        <v>Weekend</v>
      </c>
      <c r="AF286" t="str">
        <f>INDEX('Category Mapping'!$C$2:$C$25,MATCH('Source Data'!A286,'Category Mapping'!$A$2:$A$25,0))</f>
        <v>Transportation</v>
      </c>
      <c r="AG286" t="str">
        <f>INDEX('Category Mapping'!$D$2:$D$25,MATCH('Source Data'!A286,'Category Mapping'!$A$2:$A$25,0))</f>
        <v>Transportation</v>
      </c>
    </row>
    <row r="287" spans="1:33">
      <c r="A287" s="15" t="s">
        <v>78</v>
      </c>
      <c r="B287" s="16">
        <v>2019</v>
      </c>
      <c r="C287" s="16">
        <v>19</v>
      </c>
      <c r="D287" s="16" t="s">
        <v>267</v>
      </c>
      <c r="E287" s="16">
        <v>9</v>
      </c>
      <c r="F287" s="30">
        <v>2540087</v>
      </c>
      <c r="G287" s="30">
        <v>2411267</v>
      </c>
      <c r="H287" s="30">
        <v>2376134</v>
      </c>
      <c r="I287" s="30">
        <v>2376134</v>
      </c>
      <c r="J287" s="30">
        <v>2364423</v>
      </c>
      <c r="K287" s="30">
        <v>2381990</v>
      </c>
      <c r="L287" s="30">
        <v>2956674</v>
      </c>
      <c r="M287" s="30">
        <v>3849629</v>
      </c>
      <c r="N287" s="30">
        <v>4609276</v>
      </c>
      <c r="O287" s="30">
        <v>5239493</v>
      </c>
      <c r="P287" s="30">
        <v>5553888</v>
      </c>
      <c r="Q287" s="30">
        <v>5735407</v>
      </c>
      <c r="R287" s="30">
        <v>5614242</v>
      </c>
      <c r="S287" s="30">
        <v>5352919</v>
      </c>
      <c r="T287" s="30">
        <v>5282654</v>
      </c>
      <c r="U287" s="30">
        <v>5177256</v>
      </c>
      <c r="V287" s="30">
        <v>5920964</v>
      </c>
      <c r="W287" s="30">
        <v>5926819</v>
      </c>
      <c r="X287" s="30">
        <v>5885831</v>
      </c>
      <c r="Y287" s="30">
        <v>5751155</v>
      </c>
      <c r="Z287" s="30">
        <v>5569636</v>
      </c>
      <c r="AA287" s="30">
        <v>5364695</v>
      </c>
      <c r="AB287" s="30">
        <v>5294430</v>
      </c>
      <c r="AC287" s="68">
        <v>3558223</v>
      </c>
      <c r="AD287" t="str">
        <f>INDEX('Category Mapping'!$G$34:$G$45,MATCH(E287,'Category Mapping'!$A$34:$A$45,0),1)</f>
        <v>Fall</v>
      </c>
      <c r="AE287" t="str">
        <f>INDEX('Category Mapping'!$B$2:$B$25,MATCH('Source Data'!A287,'Category Mapping'!$A$2:$A$25,0))</f>
        <v>Weekend</v>
      </c>
      <c r="AF287" t="str">
        <f>INDEX('Category Mapping'!$C$2:$C$25,MATCH('Source Data'!A287,'Category Mapping'!$A$2:$A$25,0))</f>
        <v>Transportation</v>
      </c>
      <c r="AG287" t="str">
        <f>INDEX('Category Mapping'!$D$2:$D$25,MATCH('Source Data'!A287,'Category Mapping'!$A$2:$A$25,0))</f>
        <v>Transportation</v>
      </c>
    </row>
    <row r="288" spans="1:33">
      <c r="A288" s="17" t="s">
        <v>78</v>
      </c>
      <c r="B288" s="18">
        <v>2019</v>
      </c>
      <c r="C288" s="18">
        <v>19</v>
      </c>
      <c r="D288" s="18" t="s">
        <v>267</v>
      </c>
      <c r="E288" s="18">
        <v>10</v>
      </c>
      <c r="F288" s="29">
        <v>2671268</v>
      </c>
      <c r="G288" s="29">
        <v>2542448</v>
      </c>
      <c r="H288" s="29">
        <v>2507315</v>
      </c>
      <c r="I288" s="29">
        <v>2507315</v>
      </c>
      <c r="J288" s="29">
        <v>2495604</v>
      </c>
      <c r="K288" s="29">
        <v>2513171</v>
      </c>
      <c r="L288" s="29">
        <v>3116625</v>
      </c>
      <c r="M288" s="29">
        <v>4055833</v>
      </c>
      <c r="N288" s="29">
        <v>4844446</v>
      </c>
      <c r="O288" s="29">
        <v>5493910</v>
      </c>
      <c r="P288" s="29">
        <v>5817886</v>
      </c>
      <c r="Q288" s="29">
        <v>5999405</v>
      </c>
      <c r="R288" s="29">
        <v>5868659</v>
      </c>
      <c r="S288" s="29">
        <v>5588090</v>
      </c>
      <c r="T288" s="29">
        <v>5517824</v>
      </c>
      <c r="U288" s="29">
        <v>5412426</v>
      </c>
      <c r="V288" s="29">
        <v>6202559</v>
      </c>
      <c r="W288" s="29">
        <v>6208415</v>
      </c>
      <c r="X288" s="29">
        <v>6167426</v>
      </c>
      <c r="Y288" s="29">
        <v>6032751</v>
      </c>
      <c r="Z288" s="29">
        <v>5851232</v>
      </c>
      <c r="AA288" s="29">
        <v>5646291</v>
      </c>
      <c r="AB288" s="29">
        <v>5576025</v>
      </c>
      <c r="AC288" s="69">
        <v>3747140</v>
      </c>
      <c r="AD288" t="str">
        <f>INDEX('Category Mapping'!$G$34:$G$45,MATCH(E288,'Category Mapping'!$A$34:$A$45,0),1)</f>
        <v>Fall</v>
      </c>
      <c r="AE288" t="str">
        <f>INDEX('Category Mapping'!$B$2:$B$25,MATCH('Source Data'!A288,'Category Mapping'!$A$2:$A$25,0))</f>
        <v>Weekend</v>
      </c>
      <c r="AF288" t="str">
        <f>INDEX('Category Mapping'!$C$2:$C$25,MATCH('Source Data'!A288,'Category Mapping'!$A$2:$A$25,0))</f>
        <v>Transportation</v>
      </c>
      <c r="AG288" t="str">
        <f>INDEX('Category Mapping'!$D$2:$D$25,MATCH('Source Data'!A288,'Category Mapping'!$A$2:$A$25,0))</f>
        <v>Transportation</v>
      </c>
    </row>
    <row r="289" spans="1:33">
      <c r="A289" s="15" t="s">
        <v>78</v>
      </c>
      <c r="B289" s="16">
        <v>2019</v>
      </c>
      <c r="C289" s="16">
        <v>19</v>
      </c>
      <c r="D289" s="16" t="s">
        <v>267</v>
      </c>
      <c r="E289" s="16">
        <v>11</v>
      </c>
      <c r="F289" s="30">
        <v>2701872</v>
      </c>
      <c r="G289" s="30">
        <v>2573052</v>
      </c>
      <c r="H289" s="30">
        <v>2537920</v>
      </c>
      <c r="I289" s="30">
        <v>2537920</v>
      </c>
      <c r="J289" s="30">
        <v>2526209</v>
      </c>
      <c r="K289" s="30">
        <v>2543775</v>
      </c>
      <c r="L289" s="30">
        <v>3153941</v>
      </c>
      <c r="M289" s="30">
        <v>4103941</v>
      </c>
      <c r="N289" s="30">
        <v>4899312</v>
      </c>
      <c r="O289" s="30">
        <v>5553265</v>
      </c>
      <c r="P289" s="30">
        <v>5879478</v>
      </c>
      <c r="Q289" s="30">
        <v>6060997</v>
      </c>
      <c r="R289" s="30">
        <v>5928015</v>
      </c>
      <c r="S289" s="30">
        <v>5642955</v>
      </c>
      <c r="T289" s="30">
        <v>5572690</v>
      </c>
      <c r="U289" s="30">
        <v>5467291</v>
      </c>
      <c r="V289" s="30">
        <v>6268256</v>
      </c>
      <c r="W289" s="30">
        <v>6274111</v>
      </c>
      <c r="X289" s="30">
        <v>6233123</v>
      </c>
      <c r="Y289" s="30">
        <v>6098447</v>
      </c>
      <c r="Z289" s="30">
        <v>5916928</v>
      </c>
      <c r="AA289" s="30">
        <v>5711987</v>
      </c>
      <c r="AB289" s="30">
        <v>5641722</v>
      </c>
      <c r="AC289" s="68">
        <v>3791214</v>
      </c>
      <c r="AD289" t="str">
        <f>INDEX('Category Mapping'!$G$34:$G$45,MATCH(E289,'Category Mapping'!$A$34:$A$45,0),1)</f>
        <v>Winter</v>
      </c>
      <c r="AE289" t="str">
        <f>INDEX('Category Mapping'!$B$2:$B$25,MATCH('Source Data'!A289,'Category Mapping'!$A$2:$A$25,0))</f>
        <v>Weekend</v>
      </c>
      <c r="AF289" t="str">
        <f>INDEX('Category Mapping'!$C$2:$C$25,MATCH('Source Data'!A289,'Category Mapping'!$A$2:$A$25,0))</f>
        <v>Transportation</v>
      </c>
      <c r="AG289" t="str">
        <f>INDEX('Category Mapping'!$D$2:$D$25,MATCH('Source Data'!A289,'Category Mapping'!$A$2:$A$25,0))</f>
        <v>Transportation</v>
      </c>
    </row>
    <row r="290" spans="1:33">
      <c r="A290" s="17" t="s">
        <v>78</v>
      </c>
      <c r="B290" s="18">
        <v>2019</v>
      </c>
      <c r="C290" s="18">
        <v>19</v>
      </c>
      <c r="D290" s="18" t="s">
        <v>267</v>
      </c>
      <c r="E290" s="18">
        <v>12</v>
      </c>
      <c r="F290" s="29">
        <v>2742679</v>
      </c>
      <c r="G290" s="29">
        <v>2613859</v>
      </c>
      <c r="H290" s="29">
        <v>2578726</v>
      </c>
      <c r="I290" s="29">
        <v>2578726</v>
      </c>
      <c r="J290" s="29">
        <v>2567015</v>
      </c>
      <c r="K290" s="29">
        <v>2584582</v>
      </c>
      <c r="L290" s="29">
        <v>3203697</v>
      </c>
      <c r="M290" s="29">
        <v>4168085</v>
      </c>
      <c r="N290" s="29">
        <v>4972466</v>
      </c>
      <c r="O290" s="29">
        <v>5632407</v>
      </c>
      <c r="P290" s="29">
        <v>5961600</v>
      </c>
      <c r="Q290" s="29">
        <v>6143119</v>
      </c>
      <c r="R290" s="29">
        <v>6007156</v>
      </c>
      <c r="S290" s="29">
        <v>5716110</v>
      </c>
      <c r="T290" s="29">
        <v>5645844</v>
      </c>
      <c r="U290" s="29">
        <v>5540446</v>
      </c>
      <c r="V290" s="29">
        <v>6355851</v>
      </c>
      <c r="W290" s="29">
        <v>6361707</v>
      </c>
      <c r="X290" s="29">
        <v>6320718</v>
      </c>
      <c r="Y290" s="29">
        <v>6186043</v>
      </c>
      <c r="Z290" s="29">
        <v>6004524</v>
      </c>
      <c r="AA290" s="29">
        <v>5799583</v>
      </c>
      <c r="AB290" s="29">
        <v>5729317</v>
      </c>
      <c r="AC290" s="69">
        <v>3849980</v>
      </c>
      <c r="AD290" t="str">
        <f>INDEX('Category Mapping'!$G$34:$G$45,MATCH(E290,'Category Mapping'!$A$34:$A$45,0),1)</f>
        <v>Winter</v>
      </c>
      <c r="AE290" t="str">
        <f>INDEX('Category Mapping'!$B$2:$B$25,MATCH('Source Data'!A290,'Category Mapping'!$A$2:$A$25,0))</f>
        <v>Weekend</v>
      </c>
      <c r="AF290" t="str">
        <f>INDEX('Category Mapping'!$C$2:$C$25,MATCH('Source Data'!A290,'Category Mapping'!$A$2:$A$25,0))</f>
        <v>Transportation</v>
      </c>
      <c r="AG290" t="str">
        <f>INDEX('Category Mapping'!$D$2:$D$25,MATCH('Source Data'!A290,'Category Mapping'!$A$2:$A$25,0))</f>
        <v>Transportation</v>
      </c>
    </row>
    <row r="295" spans="1:33">
      <c r="AB295" s="22"/>
    </row>
    <row r="296" spans="1:33">
      <c r="AB296" s="22"/>
    </row>
  </sheetData>
  <autoFilter ref="A2:AG290" xr:uid="{60250058-43D6-4757-A82C-F4E11CFA513B}"/>
  <mergeCells count="2">
    <mergeCell ref="A1:AC1"/>
    <mergeCell ref="AD1:AG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2EBA-936D-47F4-BE4C-1EC91FFF4A2A}">
  <dimension ref="A1:AL296"/>
  <sheetViews>
    <sheetView topLeftCell="J247" workbookViewId="0">
      <selection activeCell="AK255" sqref="R255:AK255"/>
    </sheetView>
  </sheetViews>
  <sheetFormatPr defaultRowHeight="15"/>
  <cols>
    <col min="1" max="1" width="36.140625" bestFit="1" customWidth="1"/>
    <col min="6" max="29" width="14.5703125" bestFit="1" customWidth="1"/>
    <col min="30" max="30" width="7.5703125" bestFit="1" customWidth="1"/>
    <col min="31" max="31" width="11.85546875" bestFit="1" customWidth="1"/>
    <col min="32" max="33" width="13.42578125" bestFit="1" customWidth="1"/>
    <col min="34" max="35" width="13.42578125" customWidth="1"/>
    <col min="36" max="36" width="14.7109375" bestFit="1" customWidth="1"/>
    <col min="37" max="37" width="13.140625" bestFit="1" customWidth="1"/>
  </cols>
  <sheetData>
    <row r="1" spans="1:37">
      <c r="A1" s="55" t="s">
        <v>21</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6" t="s">
        <v>22</v>
      </c>
      <c r="AE1" s="56"/>
      <c r="AF1" s="56"/>
      <c r="AG1" s="56"/>
      <c r="AH1" s="53" t="s">
        <v>256</v>
      </c>
      <c r="AI1" s="53" t="s">
        <v>257</v>
      </c>
      <c r="AJ1" s="42" t="s">
        <v>253</v>
      </c>
      <c r="AK1" s="42" t="s">
        <v>254</v>
      </c>
    </row>
    <row r="2" spans="1:37">
      <c r="A2" s="12" t="s">
        <v>17</v>
      </c>
      <c r="B2" s="13" t="s">
        <v>23</v>
      </c>
      <c r="C2" s="13" t="s">
        <v>24</v>
      </c>
      <c r="D2" s="13" t="s">
        <v>25</v>
      </c>
      <c r="E2" s="13" t="s">
        <v>26</v>
      </c>
      <c r="F2" s="13" t="s">
        <v>27</v>
      </c>
      <c r="G2" s="13" t="s">
        <v>28</v>
      </c>
      <c r="H2" s="13" t="s">
        <v>29</v>
      </c>
      <c r="I2" s="13" t="s">
        <v>30</v>
      </c>
      <c r="J2" s="13" t="s">
        <v>31</v>
      </c>
      <c r="K2" s="13" t="s">
        <v>32</v>
      </c>
      <c r="L2" s="13" t="s">
        <v>33</v>
      </c>
      <c r="M2" s="13" t="s">
        <v>34</v>
      </c>
      <c r="N2" s="13" t="s">
        <v>35</v>
      </c>
      <c r="O2" s="13" t="s">
        <v>36</v>
      </c>
      <c r="P2" s="13" t="s">
        <v>37</v>
      </c>
      <c r="Q2" s="13" t="s">
        <v>38</v>
      </c>
      <c r="R2" s="13" t="s">
        <v>39</v>
      </c>
      <c r="S2" s="13" t="s">
        <v>40</v>
      </c>
      <c r="T2" s="13" t="s">
        <v>41</v>
      </c>
      <c r="U2" s="13" t="s">
        <v>42</v>
      </c>
      <c r="V2" s="13" t="s">
        <v>43</v>
      </c>
      <c r="W2" s="13" t="s">
        <v>44</v>
      </c>
      <c r="X2" s="13" t="s">
        <v>45</v>
      </c>
      <c r="Y2" s="13" t="s">
        <v>46</v>
      </c>
      <c r="Z2" s="13" t="s">
        <v>47</v>
      </c>
      <c r="AA2" s="13" t="s">
        <v>48</v>
      </c>
      <c r="AB2" s="13" t="s">
        <v>49</v>
      </c>
      <c r="AC2" s="14" t="s">
        <v>50</v>
      </c>
      <c r="AD2" t="s">
        <v>51</v>
      </c>
      <c r="AE2" t="s">
        <v>52</v>
      </c>
      <c r="AF2" t="s">
        <v>53</v>
      </c>
      <c r="AG2" t="s">
        <v>54</v>
      </c>
    </row>
    <row r="3" spans="1:37">
      <c r="A3" s="37" t="str">
        <f>'Source Data'!A3</f>
        <v>Residential_cooling_weekday.csv</v>
      </c>
      <c r="B3" s="37">
        <f>'Source Data'!B3</f>
        <v>2019</v>
      </c>
      <c r="C3" s="37">
        <f>'Source Data'!C3</f>
        <v>19</v>
      </c>
      <c r="D3" s="37" t="str">
        <f>'Source Data'!D3</f>
        <v>Korea</v>
      </c>
      <c r="E3" s="37">
        <f>'Source Data'!E3</f>
        <v>1</v>
      </c>
      <c r="F3" s="38">
        <f>'Source Data'!F3*INDEX('Calibration Calcs'!$B$4:$M$4,1,MATCH('Adjusted Source Data'!$E3,'Calibration Calcs'!$B$1:$M$1,0))</f>
        <v>14857.916490724627</v>
      </c>
      <c r="G3" s="38">
        <f>'Source Data'!G3*INDEX('Calibration Calcs'!$B$4:$M$4,1,MATCH('Adjusted Source Data'!$E3,'Calibration Calcs'!$B$1:$M$1,0))</f>
        <v>14941.219453780945</v>
      </c>
      <c r="H3" s="38">
        <f>'Source Data'!H3*INDEX('Calibration Calcs'!$B$4:$M$4,1,MATCH('Adjusted Source Data'!$E3,'Calibration Calcs'!$B$1:$M$1,0))</f>
        <v>14998.976174833324</v>
      </c>
      <c r="I3" s="38">
        <f>'Source Data'!I3*INDEX('Calibration Calcs'!$B$4:$M$4,1,MATCH('Adjusted Source Data'!$E3,'Calibration Calcs'!$B$1:$M$1,0))</f>
        <v>15006.751118051912</v>
      </c>
      <c r="J3" s="38">
        <f>'Source Data'!J3*INDEX('Calibration Calcs'!$B$4:$M$4,1,MATCH('Adjusted Source Data'!$E3,'Calibration Calcs'!$B$1:$M$1,0))</f>
        <v>14626.889606515109</v>
      </c>
      <c r="K3" s="38">
        <f>'Source Data'!K3*INDEX('Calibration Calcs'!$B$4:$M$4,1,MATCH('Adjusted Source Data'!$E3,'Calibration Calcs'!$B$1:$M$1,0))</f>
        <v>13449.541061985836</v>
      </c>
      <c r="L3" s="38">
        <f>'Source Data'!L3*INDEX('Calibration Calcs'!$B$4:$M$4,1,MATCH('Adjusted Source Data'!$E3,'Calibration Calcs'!$B$1:$M$1,0))</f>
        <v>10987.105474041116</v>
      </c>
      <c r="M3" s="38">
        <f>'Source Data'!M3*INDEX('Calibration Calcs'!$B$4:$M$4,1,MATCH('Adjusted Source Data'!$E3,'Calibration Calcs'!$B$1:$M$1,0))</f>
        <v>8245.8826364012584</v>
      </c>
      <c r="N3" s="38">
        <f>'Source Data'!N3*INDEX('Calibration Calcs'!$B$4:$M$4,1,MATCH('Adjusted Source Data'!$E3,'Calibration Calcs'!$B$1:$M$1,0))</f>
        <v>6663.1263383312435</v>
      </c>
      <c r="O3" s="38">
        <f>'Source Data'!O3*INDEX('Calibration Calcs'!$B$4:$M$4,1,MATCH('Adjusted Source Data'!$E3,'Calibration Calcs'!$B$1:$M$1,0))</f>
        <v>5761.2329249748555</v>
      </c>
      <c r="P3" s="38">
        <f>'Source Data'!P3*INDEX('Calibration Calcs'!$B$4:$M$4,1,MATCH('Adjusted Source Data'!$E3,'Calibration Calcs'!$B$1:$M$1,0))</f>
        <v>5692.3691421816338</v>
      </c>
      <c r="Q3" s="38">
        <f>'Source Data'!Q3*INDEX('Calibration Calcs'!$B$4:$M$4,1,MATCH('Adjusted Source Data'!$E3,'Calibration Calcs'!$B$1:$M$1,0))</f>
        <v>6366.5677898507565</v>
      </c>
      <c r="R3" s="38">
        <f>'Source Data'!R3*INDEX('Calibration Calcs'!$B$4:$M$4,1,MATCH('Adjusted Source Data'!$E3,'Calibration Calcs'!$B$1:$M$1,0))</f>
        <v>6910.8138151520243</v>
      </c>
      <c r="S3" s="38">
        <f>'Source Data'!S3*INDEX('Calibration Calcs'!$B$4:$M$4,1,MATCH('Adjusted Source Data'!$E3,'Calibration Calcs'!$B$1:$M$1,0))</f>
        <v>7128.5122252725323</v>
      </c>
      <c r="T3" s="38">
        <f>'Source Data'!T3*INDEX('Calibration Calcs'!$B$4:$M$4,1,MATCH('Adjusted Source Data'!$E3,'Calibration Calcs'!$B$1:$M$1,0))</f>
        <v>7443.9527787124507</v>
      </c>
      <c r="U3" s="38">
        <f>'Source Data'!U3*INDEX('Calibration Calcs'!$B$4:$M$4,1,MATCH('Adjusted Source Data'!$E3,'Calibration Calcs'!$B$1:$M$1,0))</f>
        <v>8130.3691942964997</v>
      </c>
      <c r="V3" s="38">
        <f>'Source Data'!V3*INDEX('Calibration Calcs'!$B$4:$M$4,1,MATCH('Adjusted Source Data'!$E3,'Calibration Calcs'!$B$1:$M$1,0))</f>
        <v>8877.8744494551811</v>
      </c>
      <c r="W3" s="38">
        <f>'Source Data'!W3*INDEX('Calibration Calcs'!$B$4:$M$4,1,MATCH('Adjusted Source Data'!$E3,'Calibration Calcs'!$B$1:$M$1,0))</f>
        <v>9730.896791151863</v>
      </c>
      <c r="X3" s="38">
        <f>'Source Data'!X3*INDEX('Calibration Calcs'!$B$4:$M$4,1,MATCH('Adjusted Source Data'!$E3,'Calibration Calcs'!$B$1:$M$1,0))</f>
        <v>10802.728249143136</v>
      </c>
      <c r="Y3" s="38">
        <f>'Source Data'!Y3*INDEX('Calibration Calcs'!$B$4:$M$4,1,MATCH('Adjusted Source Data'!$E3,'Calibration Calcs'!$B$1:$M$1,0))</f>
        <v>11898.995242964262</v>
      </c>
      <c r="Z3" s="38">
        <f>'Source Data'!Z3*INDEX('Calibration Calcs'!$B$4:$M$4,1,MATCH('Adjusted Source Data'!$E3,'Calibration Calcs'!$B$1:$M$1,0))</f>
        <v>12879.748794680629</v>
      </c>
      <c r="AA3" s="38">
        <f>'Source Data'!AA3*INDEX('Calibration Calcs'!$B$4:$M$4,1,MATCH('Adjusted Source Data'!$E3,'Calibration Calcs'!$B$1:$M$1,0))</f>
        <v>13696.117832632532</v>
      </c>
      <c r="AB3" s="38">
        <f>'Source Data'!AB3*INDEX('Calibration Calcs'!$B$4:$M$4,1,MATCH('Adjusted Source Data'!$E3,'Calibration Calcs'!$B$1:$M$1,0))</f>
        <v>14278.127867852663</v>
      </c>
      <c r="AC3" s="38">
        <f>'Source Data'!AC3*INDEX('Calibration Calcs'!$B$4:$M$4,1,MATCH('Adjusted Source Data'!$E3,'Calibration Calcs'!$B$1:$M$1,0))</f>
        <v>14671.317853478478</v>
      </c>
      <c r="AD3" t="str">
        <f>INDEX('Category Mapping'!$G$34:$G$45,MATCH(E3,'Category Mapping'!$A$34:$A$45,0),1)</f>
        <v>Winter</v>
      </c>
      <c r="AE3" t="str">
        <f>INDEX('Category Mapping'!$B$2:$B$25,MATCH('Source Data'!A3,'Category Mapping'!$A$2:$A$25,0))</f>
        <v>Weekday</v>
      </c>
      <c r="AF3" t="str">
        <f>INDEX('Category Mapping'!$C$2:$C$25,MATCH('Source Data'!A3,'Category Mapping'!$A$2:$A$25,0))</f>
        <v>Residential</v>
      </c>
      <c r="AG3" t="str">
        <f>INDEX('Category Mapping'!$D$2:$D$25,MATCH('Source Data'!A3,'Category Mapping'!$A$2:$A$25,0))</f>
        <v>Cooling</v>
      </c>
      <c r="AH3">
        <f>IF($AE3="Weekday",INDEX('Category Mapping'!$F$34:$F$45,MATCH($E3,'Category Mapping'!$A$34:$A$45,0),1),INDEX('Category Mapping'!$E$34:$E$45,MATCH($E3,'Category Mapping'!$A$34:$A$45,0),1))</f>
        <v>22.142857142857142</v>
      </c>
      <c r="AI3" s="10">
        <f>MAX(F3:AC3)/AH3</f>
        <v>677.72424404105413</v>
      </c>
      <c r="AJ3" s="22">
        <f t="shared" ref="AJ3:AJ66" si="0">IF(_xlfn.MAXIFS($AI$3:$AI$290,Sector,"All Sectors",Season,"summer")=$AI3,1,0)</f>
        <v>0</v>
      </c>
      <c r="AK3" s="22">
        <f t="shared" ref="AK3:AK66" si="1">IF(_xlfn.MAXIFS($AI$3:$AI$290,Sector,"All sectors",Season,"winter")=$AI3,1,0)</f>
        <v>0</v>
      </c>
    </row>
    <row r="4" spans="1:37">
      <c r="A4" s="37" t="str">
        <f>'Source Data'!A4</f>
        <v>Residential_cooling_weekday.csv</v>
      </c>
      <c r="B4" s="37">
        <f>'Source Data'!B4</f>
        <v>2019</v>
      </c>
      <c r="C4" s="37">
        <f>'Source Data'!C4</f>
        <v>19</v>
      </c>
      <c r="D4" s="37" t="str">
        <f>'Source Data'!D4</f>
        <v>Korea</v>
      </c>
      <c r="E4" s="37">
        <f>'Source Data'!E4</f>
        <v>2</v>
      </c>
      <c r="F4" s="38">
        <f>'Source Data'!F4*INDEX('Calibration Calcs'!$B$4:$M$4,1,MATCH('Adjusted Source Data'!$E4,'Calibration Calcs'!$B$1:$M$1,0))</f>
        <v>14781.205627726509</v>
      </c>
      <c r="G4" s="38">
        <f>'Source Data'!G4*INDEX('Calibration Calcs'!$B$4:$M$4,1,MATCH('Adjusted Source Data'!$E4,'Calibration Calcs'!$B$1:$M$1,0))</f>
        <v>14863.470338037847</v>
      </c>
      <c r="H4" s="38">
        <f>'Source Data'!H4*INDEX('Calibration Calcs'!$B$4:$M$4,1,MATCH('Adjusted Source Data'!$E4,'Calibration Calcs'!$B$1:$M$1,0))</f>
        <v>14920.272161824247</v>
      </c>
      <c r="I4" s="38">
        <f>'Source Data'!I4*INDEX('Calibration Calcs'!$B$4:$M$4,1,MATCH('Adjusted Source Data'!$E4,'Calibration Calcs'!$B$1:$M$1,0))</f>
        <v>14929.086237929034</v>
      </c>
      <c r="J4" s="38">
        <f>'Source Data'!J4*INDEX('Calibration Calcs'!$B$4:$M$4,1,MATCH('Adjusted Source Data'!$E4,'Calibration Calcs'!$B$1:$M$1,0))</f>
        <v>14551.060307212645</v>
      </c>
      <c r="K4" s="38">
        <f>'Source Data'!K4*INDEX('Calibration Calcs'!$B$4:$M$4,1,MATCH('Adjusted Source Data'!$E4,'Calibration Calcs'!$B$1:$M$1,0))</f>
        <v>13379.767527065498</v>
      </c>
      <c r="L4" s="38">
        <f>'Source Data'!L4*INDEX('Calibration Calcs'!$B$4:$M$4,1,MATCH('Adjusted Source Data'!$E4,'Calibration Calcs'!$B$1:$M$1,0))</f>
        <v>10930.433711724347</v>
      </c>
      <c r="M4" s="38">
        <f>'Source Data'!M4*INDEX('Calibration Calcs'!$B$4:$M$4,1,MATCH('Adjusted Source Data'!$E4,'Calibration Calcs'!$B$1:$M$1,0))</f>
        <v>8202.9668281877184</v>
      </c>
      <c r="N4" s="38">
        <f>'Source Data'!N4*INDEX('Calibration Calcs'!$B$4:$M$4,1,MATCH('Adjusted Source Data'!$E4,'Calibration Calcs'!$B$1:$M$1,0))</f>
        <v>6629.1645725886656</v>
      </c>
      <c r="O4" s="38">
        <f>'Source Data'!O4*INDEX('Calibration Calcs'!$B$4:$M$4,1,MATCH('Adjusted Source Data'!$E4,'Calibration Calcs'!$B$1:$M$1,0))</f>
        <v>5731.1081516898912</v>
      </c>
      <c r="P4" s="38">
        <f>'Source Data'!P4*INDEX('Calibration Calcs'!$B$4:$M$4,1,MATCH('Adjusted Source Data'!$E4,'Calibration Calcs'!$B$1:$M$1,0))</f>
        <v>5662.5542264304431</v>
      </c>
      <c r="Q4" s="38">
        <f>'Source Data'!Q4*INDEX('Calibration Calcs'!$B$4:$M$4,1,MATCH('Adjusted Source Data'!$E4,'Calibration Calcs'!$B$1:$M$1,0))</f>
        <v>6333.4033521836172</v>
      </c>
      <c r="R4" s="38">
        <f>'Source Data'!R4*INDEX('Calibration Calcs'!$B$4:$M$4,1,MATCH('Adjusted Source Data'!$E4,'Calibration Calcs'!$B$1:$M$1,0))</f>
        <v>6874.9793617332598</v>
      </c>
      <c r="S4" s="38">
        <f>'Source Data'!S4*INDEX('Calibration Calcs'!$B$4:$M$4,1,MATCH('Adjusted Source Data'!$E4,'Calibration Calcs'!$B$1:$M$1,0))</f>
        <v>7091.4138971952325</v>
      </c>
      <c r="T4" s="38">
        <f>'Source Data'!T4*INDEX('Calibration Calcs'!$B$4:$M$4,1,MATCH('Adjusted Source Data'!$E4,'Calibration Calcs'!$B$1:$M$1,0))</f>
        <v>7404.8032698098541</v>
      </c>
      <c r="U4" s="38">
        <f>'Source Data'!U4*INDEX('Calibration Calcs'!$B$4:$M$4,1,MATCH('Adjusted Source Data'!$E4,'Calibration Calcs'!$B$1:$M$1,0))</f>
        <v>8088.3838388254972</v>
      </c>
      <c r="V4" s="38">
        <f>'Source Data'!V4*INDEX('Calibration Calcs'!$B$4:$M$4,1,MATCH('Adjusted Source Data'!$E4,'Calibration Calcs'!$B$1:$M$1,0))</f>
        <v>8831.704256995803</v>
      </c>
      <c r="W4" s="38">
        <f>'Source Data'!W4*INDEX('Calibration Calcs'!$B$4:$M$4,1,MATCH('Adjusted Source Data'!$E4,'Calibration Calcs'!$B$1:$M$1,0))</f>
        <v>9680.793588423543</v>
      </c>
      <c r="X4" s="38">
        <f>'Source Data'!X4*INDEX('Calibration Calcs'!$B$4:$M$4,1,MATCH('Adjusted Source Data'!$E4,'Calibration Calcs'!$B$1:$M$1,0))</f>
        <v>10746.317455313256</v>
      </c>
      <c r="Y4" s="38">
        <f>'Source Data'!Y4*INDEX('Calibration Calcs'!$B$4:$M$4,1,MATCH('Adjusted Source Data'!$E4,'Calibration Calcs'!$B$1:$M$1,0))</f>
        <v>11837.304208727908</v>
      </c>
      <c r="Z4" s="38">
        <f>'Source Data'!Z4*INDEX('Calibration Calcs'!$B$4:$M$4,1,MATCH('Adjusted Source Data'!$E4,'Calibration Calcs'!$B$1:$M$1,0))</f>
        <v>12812.728630990918</v>
      </c>
      <c r="AA4" s="38">
        <f>'Source Data'!AA4*INDEX('Calibration Calcs'!$B$4:$M$4,1,MATCH('Adjusted Source Data'!$E4,'Calibration Calcs'!$B$1:$M$1,0))</f>
        <v>13625.582316210091</v>
      </c>
      <c r="AB4" s="38">
        <f>'Source Data'!AB4*INDEX('Calibration Calcs'!$B$4:$M$4,1,MATCH('Adjusted Source Data'!$E4,'Calibration Calcs'!$B$1:$M$1,0))</f>
        <v>14204.37331375772</v>
      </c>
      <c r="AC4" s="38">
        <f>'Source Data'!AC4*INDEX('Calibration Calcs'!$B$4:$M$4,1,MATCH('Adjusted Source Data'!$E4,'Calibration Calcs'!$B$1:$M$1,0))</f>
        <v>14594.151345947157</v>
      </c>
      <c r="AD4" t="str">
        <f>INDEX('Category Mapping'!$G$34:$G$45,MATCH(E4,'Category Mapping'!$A$34:$A$45,0),1)</f>
        <v>Winter</v>
      </c>
      <c r="AE4" t="str">
        <f>INDEX('Category Mapping'!$B$2:$B$25,MATCH('Source Data'!A4,'Category Mapping'!$A$2:$A$25,0))</f>
        <v>Weekday</v>
      </c>
      <c r="AF4" t="str">
        <f>INDEX('Category Mapping'!$C$2:$C$25,MATCH('Source Data'!A4,'Category Mapping'!$A$2:$A$25,0))</f>
        <v>Residential</v>
      </c>
      <c r="AG4" t="str">
        <f>INDEX('Category Mapping'!$D$2:$D$25,MATCH('Source Data'!A4,'Category Mapping'!$A$2:$A$25,0))</f>
        <v>Cooling</v>
      </c>
      <c r="AH4">
        <f>IF($AE4="Weekday",INDEX('Category Mapping'!$F$34:$F$45,MATCH($E4,'Category Mapping'!$A$34:$A$45,0),1),INDEX('Category Mapping'!$E$34:$E$45,MATCH($E4,'Category Mapping'!$A$34:$A$45,0),1))</f>
        <v>20</v>
      </c>
      <c r="AI4" s="10">
        <f t="shared" ref="AI4:AI67" si="2">MAX(F4:AC4)/AH4</f>
        <v>746.45431189645171</v>
      </c>
      <c r="AJ4" s="22">
        <f t="shared" si="0"/>
        <v>0</v>
      </c>
      <c r="AK4" s="22">
        <f t="shared" si="1"/>
        <v>0</v>
      </c>
    </row>
    <row r="5" spans="1:37">
      <c r="A5" s="37" t="str">
        <f>'Source Data'!A5</f>
        <v>Residential_cooling_weekday.csv</v>
      </c>
      <c r="B5" s="37">
        <f>'Source Data'!B5</f>
        <v>2019</v>
      </c>
      <c r="C5" s="37">
        <f>'Source Data'!C5</f>
        <v>19</v>
      </c>
      <c r="D5" s="37" t="str">
        <f>'Source Data'!D5</f>
        <v>Korea</v>
      </c>
      <c r="E5" s="37">
        <f>'Source Data'!E5</f>
        <v>3</v>
      </c>
      <c r="F5" s="38">
        <f>'Source Data'!F5*INDEX('Calibration Calcs'!$B$4:$M$4,1,MATCH('Adjusted Source Data'!$E5,'Calibration Calcs'!$B$1:$M$1,0))</f>
        <v>35368.153432166786</v>
      </c>
      <c r="G5" s="38">
        <f>'Source Data'!G5*INDEX('Calibration Calcs'!$B$4:$M$4,1,MATCH('Adjusted Source Data'!$E5,'Calibration Calcs'!$B$1:$M$1,0))</f>
        <v>35566.979583142296</v>
      </c>
      <c r="H5" s="38">
        <f>'Source Data'!H5*INDEX('Calibration Calcs'!$B$4:$M$4,1,MATCH('Adjusted Source Data'!$E5,'Calibration Calcs'!$B$1:$M$1,0))</f>
        <v>35703.34725737157</v>
      </c>
      <c r="I5" s="38">
        <f>'Source Data'!I5*INDEX('Calibration Calcs'!$B$4:$M$4,1,MATCH('Adjusted Source Data'!$E5,'Calibration Calcs'!$B$1:$M$1,0))</f>
        <v>35723.12577500788</v>
      </c>
      <c r="J5" s="38">
        <f>'Source Data'!J5*INDEX('Calibration Calcs'!$B$4:$M$4,1,MATCH('Adjusted Source Data'!$E5,'Calibration Calcs'!$B$1:$M$1,0))</f>
        <v>34818.518836799936</v>
      </c>
      <c r="K5" s="38">
        <f>'Source Data'!K5*INDEX('Calibration Calcs'!$B$4:$M$4,1,MATCH('Adjusted Source Data'!$E5,'Calibration Calcs'!$B$1:$M$1,0))</f>
        <v>32015.174205506519</v>
      </c>
      <c r="L5" s="38">
        <f>'Source Data'!L5*INDEX('Calibration Calcs'!$B$4:$M$4,1,MATCH('Adjusted Source Data'!$E5,'Calibration Calcs'!$B$1:$M$1,0))</f>
        <v>26154.487137485004</v>
      </c>
      <c r="M5" s="38">
        <f>'Source Data'!M5*INDEX('Calibration Calcs'!$B$4:$M$4,1,MATCH('Adjusted Source Data'!$E5,'Calibration Calcs'!$B$1:$M$1,0))</f>
        <v>19627.576317503674</v>
      </c>
      <c r="N5" s="38">
        <f>'Source Data'!N5*INDEX('Calibration Calcs'!$B$4:$M$4,1,MATCH('Adjusted Source Data'!$E5,'Calibration Calcs'!$B$1:$M$1,0))</f>
        <v>15862.371144318269</v>
      </c>
      <c r="O5" s="38">
        <f>'Source Data'!O5*INDEX('Calibration Calcs'!$B$4:$M$4,1,MATCH('Adjusted Source Data'!$E5,'Calibration Calcs'!$B$1:$M$1,0))</f>
        <v>13712.758569635422</v>
      </c>
      <c r="P5" s="38">
        <f>'Source Data'!P5*INDEX('Calibration Calcs'!$B$4:$M$4,1,MATCH('Adjusted Source Data'!$E5,'Calibration Calcs'!$B$1:$M$1,0))</f>
        <v>13550.366530095216</v>
      </c>
      <c r="Q5" s="38">
        <f>'Source Data'!Q5*INDEX('Calibration Calcs'!$B$4:$M$4,1,MATCH('Adjusted Source Data'!$E5,'Calibration Calcs'!$B$1:$M$1,0))</f>
        <v>15154.508407860963</v>
      </c>
      <c r="R5" s="38">
        <f>'Source Data'!R5*INDEX('Calibration Calcs'!$B$4:$M$4,1,MATCH('Adjusted Source Data'!$E5,'Calibration Calcs'!$B$1:$M$1,0))</f>
        <v>16451.562774957732</v>
      </c>
      <c r="S5" s="38">
        <f>'Source Data'!S5*INDEX('Calibration Calcs'!$B$4:$M$4,1,MATCH('Adjusted Source Data'!$E5,'Calibration Calcs'!$B$1:$M$1,0))</f>
        <v>16968.927157339029</v>
      </c>
      <c r="T5" s="38">
        <f>'Source Data'!T5*INDEX('Calibration Calcs'!$B$4:$M$4,1,MATCH('Adjusted Source Data'!$E5,'Calibration Calcs'!$B$1:$M$1,0))</f>
        <v>17719.469852906259</v>
      </c>
      <c r="U5" s="38">
        <f>'Source Data'!U5*INDEX('Calibration Calcs'!$B$4:$M$4,1,MATCH('Adjusted Source Data'!$E5,'Calibration Calcs'!$B$1:$M$1,0))</f>
        <v>19353.799994432684</v>
      </c>
      <c r="V5" s="38">
        <f>'Source Data'!V5*INDEX('Calibration Calcs'!$B$4:$M$4,1,MATCH('Adjusted Source Data'!$E5,'Calibration Calcs'!$B$1:$M$1,0))</f>
        <v>21133.86658170032</v>
      </c>
      <c r="W5" s="38">
        <f>'Source Data'!W5*INDEX('Calibration Calcs'!$B$4:$M$4,1,MATCH('Adjusted Source Data'!$E5,'Calibration Calcs'!$B$1:$M$1,0))</f>
        <v>23163.767075952888</v>
      </c>
      <c r="X5" s="38">
        <f>'Source Data'!X5*INDEX('Calibration Calcs'!$B$4:$M$4,1,MATCH('Adjusted Source Data'!$E5,'Calibration Calcs'!$B$1:$M$1,0))</f>
        <v>25714.154876424062</v>
      </c>
      <c r="Y5" s="38">
        <f>'Source Data'!Y5*INDEX('Calibration Calcs'!$B$4:$M$4,1,MATCH('Adjusted Source Data'!$E5,'Calibration Calcs'!$B$1:$M$1,0))</f>
        <v>28324.919204416597</v>
      </c>
      <c r="Z5" s="38">
        <f>'Source Data'!Z5*INDEX('Calibration Calcs'!$B$4:$M$4,1,MATCH('Adjusted Source Data'!$E5,'Calibration Calcs'!$B$1:$M$1,0))</f>
        <v>30658.784285500831</v>
      </c>
      <c r="AA5" s="38">
        <f>'Source Data'!AA5*INDEX('Calibration Calcs'!$B$4:$M$4,1,MATCH('Adjusted Source Data'!$E5,'Calibration Calcs'!$B$1:$M$1,0))</f>
        <v>32603.324861533547</v>
      </c>
      <c r="AB5" s="38">
        <f>'Source Data'!AB5*INDEX('Calibration Calcs'!$B$4:$M$4,1,MATCH('Adjusted Source Data'!$E5,'Calibration Calcs'!$B$1:$M$1,0))</f>
        <v>33987.821096075044</v>
      </c>
      <c r="AC5" s="38">
        <f>'Source Data'!AC5*INDEX('Calibration Calcs'!$B$4:$M$4,1,MATCH('Adjusted Source Data'!$E5,'Calibration Calcs'!$B$1:$M$1,0))</f>
        <v>34922.616298043657</v>
      </c>
      <c r="AD5" t="str">
        <f>INDEX('Category Mapping'!$G$34:$G$45,MATCH(E5,'Category Mapping'!$A$34:$A$45,0),1)</f>
        <v>Spring</v>
      </c>
      <c r="AE5" t="str">
        <f>INDEX('Category Mapping'!$B$2:$B$25,MATCH('Source Data'!A5,'Category Mapping'!$A$2:$A$25,0))</f>
        <v>Weekday</v>
      </c>
      <c r="AF5" t="str">
        <f>INDEX('Category Mapping'!$C$2:$C$25,MATCH('Source Data'!A5,'Category Mapping'!$A$2:$A$25,0))</f>
        <v>Residential</v>
      </c>
      <c r="AG5" t="str">
        <f>INDEX('Category Mapping'!$D$2:$D$25,MATCH('Source Data'!A5,'Category Mapping'!$A$2:$A$25,0))</f>
        <v>Cooling</v>
      </c>
      <c r="AH5">
        <f>IF($AE5="Weekday",INDEX('Category Mapping'!$F$34:$F$45,MATCH($E5,'Category Mapping'!$A$34:$A$45,0),1),INDEX('Category Mapping'!$E$34:$E$45,MATCH($E5,'Category Mapping'!$A$34:$A$45,0),1))</f>
        <v>22.142857142857142</v>
      </c>
      <c r="AI5" s="10">
        <f t="shared" si="2"/>
        <v>1613.3024543551946</v>
      </c>
      <c r="AJ5" s="22">
        <f t="shared" si="0"/>
        <v>0</v>
      </c>
      <c r="AK5" s="22">
        <f t="shared" si="1"/>
        <v>0</v>
      </c>
    </row>
    <row r="6" spans="1:37">
      <c r="A6" s="37" t="str">
        <f>'Source Data'!A6</f>
        <v>Residential_cooling_weekday.csv</v>
      </c>
      <c r="B6" s="37">
        <f>'Source Data'!B6</f>
        <v>2019</v>
      </c>
      <c r="C6" s="37">
        <f>'Source Data'!C6</f>
        <v>19</v>
      </c>
      <c r="D6" s="37" t="str">
        <f>'Source Data'!D6</f>
        <v>Korea</v>
      </c>
      <c r="E6" s="37">
        <f>'Source Data'!E6</f>
        <v>4</v>
      </c>
      <c r="F6" s="38">
        <f>'Source Data'!F6*INDEX('Calibration Calcs'!$B$4:$M$4,1,MATCH('Adjusted Source Data'!$E6,'Calibration Calcs'!$B$1:$M$1,0))</f>
        <v>36826.775162767495</v>
      </c>
      <c r="G6" s="38">
        <f>'Source Data'!G6*INDEX('Calibration Calcs'!$B$4:$M$4,1,MATCH('Adjusted Source Data'!$E6,'Calibration Calcs'!$B$1:$M$1,0))</f>
        <v>37033.563529352519</v>
      </c>
      <c r="H6" s="38">
        <f>'Source Data'!H6*INDEX('Calibration Calcs'!$B$4:$M$4,1,MATCH('Adjusted Source Data'!$E6,'Calibration Calcs'!$B$1:$M$1,0))</f>
        <v>37175.305790016428</v>
      </c>
      <c r="I6" s="38">
        <f>'Source Data'!I6*INDEX('Calibration Calcs'!$B$4:$M$4,1,MATCH('Adjusted Source Data'!$E6,'Calibration Calcs'!$B$1:$M$1,0))</f>
        <v>37196.664212856194</v>
      </c>
      <c r="J6" s="38">
        <f>'Source Data'!J6*INDEX('Calibration Calcs'!$B$4:$M$4,1,MATCH('Adjusted Source Data'!$E6,'Calibration Calcs'!$B$1:$M$1,0))</f>
        <v>36254.951933102828</v>
      </c>
      <c r="K6" s="38">
        <f>'Source Data'!K6*INDEX('Calibration Calcs'!$B$4:$M$4,1,MATCH('Adjusted Source Data'!$E6,'Calibration Calcs'!$B$1:$M$1,0))</f>
        <v>33335.643865867387</v>
      </c>
      <c r="L6" s="38">
        <f>'Source Data'!L6*INDEX('Calibration Calcs'!$B$4:$M$4,1,MATCH('Adjusted Source Data'!$E6,'Calibration Calcs'!$B$1:$M$1,0))</f>
        <v>27232.959958104846</v>
      </c>
      <c r="M6" s="38">
        <f>'Source Data'!M6*INDEX('Calibration Calcs'!$B$4:$M$4,1,MATCH('Adjusted Source Data'!$E6,'Calibration Calcs'!$B$1:$M$1,0))</f>
        <v>20437.09814545168</v>
      </c>
      <c r="N6" s="38">
        <f>'Source Data'!N6*INDEX('Calibration Calcs'!$B$4:$M$4,1,MATCH('Adjusted Source Data'!$E6,'Calibration Calcs'!$B$1:$M$1,0))</f>
        <v>16515.885879550806</v>
      </c>
      <c r="O6" s="38">
        <f>'Source Data'!O6*INDEX('Calibration Calcs'!$B$4:$M$4,1,MATCH('Adjusted Source Data'!$E6,'Calibration Calcs'!$B$1:$M$1,0))</f>
        <v>14278.105668384298</v>
      </c>
      <c r="P6" s="38">
        <f>'Source Data'!P6*INDEX('Calibration Calcs'!$B$4:$M$4,1,MATCH('Adjusted Source Data'!$E6,'Calibration Calcs'!$B$1:$M$1,0))</f>
        <v>14109.179960469777</v>
      </c>
      <c r="Q6" s="38">
        <f>'Source Data'!Q6*INDEX('Calibration Calcs'!$B$4:$M$4,1,MATCH('Adjusted Source Data'!$E6,'Calibration Calcs'!$B$1:$M$1,0))</f>
        <v>15779.991128980648</v>
      </c>
      <c r="R6" s="38">
        <f>'Source Data'!R6*INDEX('Calibration Calcs'!$B$4:$M$4,1,MATCH('Adjusted Source Data'!$E6,'Calibration Calcs'!$B$1:$M$1,0))</f>
        <v>17129.455117493206</v>
      </c>
      <c r="S6" s="38">
        <f>'Source Data'!S6*INDEX('Calibration Calcs'!$B$4:$M$4,1,MATCH('Adjusted Source Data'!$E6,'Calibration Calcs'!$B$1:$M$1,0))</f>
        <v>521110.56714385189</v>
      </c>
      <c r="T6" s="38">
        <f>'Source Data'!T6*INDEX('Calibration Calcs'!$B$4:$M$4,1,MATCH('Adjusted Source Data'!$E6,'Calibration Calcs'!$B$1:$M$1,0))</f>
        <v>1010059.2328406217</v>
      </c>
      <c r="U6" s="38">
        <f>'Source Data'!U6*INDEX('Calibration Calcs'!$B$4:$M$4,1,MATCH('Adjusted Source Data'!$E6,'Calibration Calcs'!$B$1:$M$1,0))</f>
        <v>594343.74487440416</v>
      </c>
      <c r="V6" s="38">
        <f>'Source Data'!V6*INDEX('Calibration Calcs'!$B$4:$M$4,1,MATCH('Adjusted Source Data'!$E6,'Calibration Calcs'!$B$1:$M$1,0))</f>
        <v>22005.000549370947</v>
      </c>
      <c r="W6" s="38">
        <f>'Source Data'!W6*INDEX('Calibration Calcs'!$B$4:$M$4,1,MATCH('Adjusted Source Data'!$E6,'Calibration Calcs'!$B$1:$M$1,0))</f>
        <v>24118.51357310608</v>
      </c>
      <c r="X6" s="38">
        <f>'Source Data'!X6*INDEX('Calibration Calcs'!$B$4:$M$4,1,MATCH('Adjusted Source Data'!$E6,'Calibration Calcs'!$B$1:$M$1,0))</f>
        <v>26774.724704451659</v>
      </c>
      <c r="Y6" s="38">
        <f>'Source Data'!Y6*INDEX('Calibration Calcs'!$B$4:$M$4,1,MATCH('Adjusted Source Data'!$E6,'Calibration Calcs'!$B$1:$M$1,0))</f>
        <v>29494.040266914733</v>
      </c>
      <c r="Z6" s="38">
        <f>'Source Data'!Z6*INDEX('Calibration Calcs'!$B$4:$M$4,1,MATCH('Adjusted Source Data'!$E6,'Calibration Calcs'!$B$1:$M$1,0))</f>
        <v>31923.075446237337</v>
      </c>
      <c r="AA6" s="38">
        <f>'Source Data'!AA6*INDEX('Calibration Calcs'!$B$4:$M$4,1,MATCH('Adjusted Source Data'!$E6,'Calibration Calcs'!$B$1:$M$1,0))</f>
        <v>33948.242266407979</v>
      </c>
      <c r="AB6" s="38">
        <f>'Source Data'!AB6*INDEX('Calibration Calcs'!$B$4:$M$4,1,MATCH('Adjusted Source Data'!$E6,'Calibration Calcs'!$B$1:$M$1,0))</f>
        <v>35389.935808092261</v>
      </c>
      <c r="AC6" s="38">
        <f>'Source Data'!AC6*INDEX('Calibration Calcs'!$B$4:$M$4,1,MATCH('Adjusted Source Data'!$E6,'Calibration Calcs'!$B$1:$M$1,0))</f>
        <v>36362.71488470347</v>
      </c>
      <c r="AD6" t="str">
        <f>INDEX('Category Mapping'!$G$34:$G$45,MATCH(E6,'Category Mapping'!$A$34:$A$45,0),1)</f>
        <v>Spring</v>
      </c>
      <c r="AE6" t="str">
        <f>INDEX('Category Mapping'!$B$2:$B$25,MATCH('Source Data'!A6,'Category Mapping'!$A$2:$A$25,0))</f>
        <v>Weekday</v>
      </c>
      <c r="AF6" t="str">
        <f>INDEX('Category Mapping'!$C$2:$C$25,MATCH('Source Data'!A6,'Category Mapping'!$A$2:$A$25,0))</f>
        <v>Residential</v>
      </c>
      <c r="AG6" t="str">
        <f>INDEX('Category Mapping'!$D$2:$D$25,MATCH('Source Data'!A6,'Category Mapping'!$A$2:$A$25,0))</f>
        <v>Cooling</v>
      </c>
      <c r="AH6">
        <f>IF($AE6="Weekday",INDEX('Category Mapping'!$F$34:$F$45,MATCH($E6,'Category Mapping'!$A$34:$A$45,0),1),INDEX('Category Mapping'!$E$34:$E$45,MATCH($E6,'Category Mapping'!$A$34:$A$45,0),1))</f>
        <v>21.428571428571431</v>
      </c>
      <c r="AI6" s="10">
        <f t="shared" si="2"/>
        <v>47136.097532562344</v>
      </c>
      <c r="AJ6" s="22">
        <f t="shared" si="0"/>
        <v>0</v>
      </c>
      <c r="AK6" s="22">
        <f t="shared" si="1"/>
        <v>0</v>
      </c>
    </row>
    <row r="7" spans="1:37">
      <c r="A7" s="37" t="str">
        <f>'Source Data'!A7</f>
        <v>Residential_cooling_weekday.csv</v>
      </c>
      <c r="B7" s="37">
        <f>'Source Data'!B7</f>
        <v>2019</v>
      </c>
      <c r="C7" s="37">
        <f>'Source Data'!C7</f>
        <v>19</v>
      </c>
      <c r="D7" s="37" t="str">
        <f>'Source Data'!D7</f>
        <v>Korea</v>
      </c>
      <c r="E7" s="37">
        <f>'Source Data'!E7</f>
        <v>5</v>
      </c>
      <c r="F7" s="38">
        <f>'Source Data'!F7*INDEX('Calibration Calcs'!$B$4:$M$4,1,MATCH('Adjusted Source Data'!$E7,'Calibration Calcs'!$B$1:$M$1,0))</f>
        <v>4409.0915984773519</v>
      </c>
      <c r="G7" s="38">
        <f>'Source Data'!G7*INDEX('Calibration Calcs'!$B$4:$M$4,1,MATCH('Adjusted Source Data'!$E7,'Calibration Calcs'!$B$1:$M$1,0))</f>
        <v>4433.1575976503</v>
      </c>
      <c r="H7" s="38">
        <f>'Source Data'!H7*INDEX('Calibration Calcs'!$B$4:$M$4,1,MATCH('Adjusted Source Data'!$E7,'Calibration Calcs'!$B$1:$M$1,0))</f>
        <v>4450.2043470644721</v>
      </c>
      <c r="I7" s="38">
        <f>'Source Data'!I7*INDEX('Calibration Calcs'!$B$4:$M$4,1,MATCH('Adjusted Source Data'!$E7,'Calibration Calcs'!$B$1:$M$1,0))</f>
        <v>4453.2125969610915</v>
      </c>
      <c r="J7" s="38">
        <f>'Source Data'!J7*INDEX('Calibration Calcs'!$B$4:$M$4,1,MATCH('Adjusted Source Data'!$E7,'Calibration Calcs'!$B$1:$M$1,0))</f>
        <v>4340.9046008206633</v>
      </c>
      <c r="K7" s="38">
        <f>'Source Data'!K7*INDEX('Calibration Calcs'!$B$4:$M$4,1,MATCH('Adjusted Source Data'!$E7,'Calibration Calcs'!$B$1:$M$1,0))</f>
        <v>3990.9448628473638</v>
      </c>
      <c r="L7" s="38">
        <f>'Source Data'!L7*INDEX('Calibration Calcs'!$B$4:$M$4,1,MATCH('Adjusted Source Data'!$E7,'Calibration Calcs'!$B$1:$M$1,0))</f>
        <v>3259.9401379690403</v>
      </c>
      <c r="M7" s="38">
        <f>'Source Data'!M7*INDEX('Calibration Calcs'!$B$4:$M$4,1,MATCH('Adjusted Source Data'!$E7,'Calibration Calcs'!$B$1:$M$1,0))</f>
        <v>2446.7099159164745</v>
      </c>
      <c r="N7" s="38">
        <f>'Source Data'!N7*INDEX('Calibration Calcs'!$B$4:$M$4,1,MATCH('Adjusted Source Data'!$E7,'Calibration Calcs'!$B$1:$M$1,0))</f>
        <v>58979.747473104588</v>
      </c>
      <c r="O7" s="38">
        <f>'Source Data'!O7*INDEX('Calibration Calcs'!$B$4:$M$4,1,MATCH('Adjusted Source Data'!$E7,'Calibration Calcs'!$B$1:$M$1,0))</f>
        <v>998621.64393141237</v>
      </c>
      <c r="P7" s="38">
        <f>'Source Data'!P7*INDEX('Calibration Calcs'!$B$4:$M$4,1,MATCH('Adjusted Source Data'!$E7,'Calibration Calcs'!$B$1:$M$1,0))</f>
        <v>2349160.3937688568</v>
      </c>
      <c r="Q7" s="38">
        <f>'Source Data'!Q7*INDEX('Calibration Calcs'!$B$4:$M$4,1,MATCH('Adjusted Source Data'!$E7,'Calibration Calcs'!$B$1:$M$1,0))</f>
        <v>4081734.8474772791</v>
      </c>
      <c r="R7" s="38">
        <f>'Source Data'!R7*INDEX('Calibration Calcs'!$B$4:$M$4,1,MATCH('Adjusted Source Data'!$E7,'Calibration Calcs'!$B$1:$M$1,0))</f>
        <v>5690091.6437045597</v>
      </c>
      <c r="S7" s="38">
        <f>'Source Data'!S7*INDEX('Calibration Calcs'!$B$4:$M$4,1,MATCH('Adjusted Source Data'!$E7,'Calibration Calcs'!$B$1:$M$1,0))</f>
        <v>6691755.6310314192</v>
      </c>
      <c r="T7" s="38">
        <f>'Source Data'!T7*INDEX('Calibration Calcs'!$B$4:$M$4,1,MATCH('Adjusted Source Data'!$E7,'Calibration Calcs'!$B$1:$M$1,0))</f>
        <v>7281739.6172560556</v>
      </c>
      <c r="U7" s="38">
        <f>'Source Data'!U7*INDEX('Calibration Calcs'!$B$4:$M$4,1,MATCH('Adjusted Source Data'!$E7,'Calibration Calcs'!$B$1:$M$1,0))</f>
        <v>7632171.6504631238</v>
      </c>
      <c r="V7" s="38">
        <f>'Source Data'!V7*INDEX('Calibration Calcs'!$B$4:$M$4,1,MATCH('Adjusted Source Data'!$E7,'Calibration Calcs'!$B$1:$M$1,0))</f>
        <v>7309614.0607981235</v>
      </c>
      <c r="W7" s="38">
        <f>'Source Data'!W7*INDEX('Calibration Calcs'!$B$4:$M$4,1,MATCH('Adjusted Source Data'!$E7,'Calibration Calcs'!$B$1:$M$1,0))</f>
        <v>6238761.3285990022</v>
      </c>
      <c r="X7" s="38">
        <f>'Source Data'!X7*INDEX('Calibration Calcs'!$B$4:$M$4,1,MATCH('Adjusted Source Data'!$E7,'Calibration Calcs'!$B$1:$M$1,0))</f>
        <v>4457921.5107992645</v>
      </c>
      <c r="Y7" s="38">
        <f>'Source Data'!Y7*INDEX('Calibration Calcs'!$B$4:$M$4,1,MATCH('Adjusted Source Data'!$E7,'Calibration Calcs'!$B$1:$M$1,0))</f>
        <v>2062744.9211117986</v>
      </c>
      <c r="Z7" s="38">
        <f>'Source Data'!Z7*INDEX('Calibration Calcs'!$B$4:$M$4,1,MATCH('Adjusted Source Data'!$E7,'Calibration Calcs'!$B$1:$M$1,0))</f>
        <v>113996.62708239691</v>
      </c>
      <c r="AA7" s="38">
        <f>'Source Data'!AA7*INDEX('Calibration Calcs'!$B$4:$M$4,1,MATCH('Adjusted Source Data'!$E7,'Calibration Calcs'!$B$1:$M$1,0))</f>
        <v>4064.14561033175</v>
      </c>
      <c r="AB7" s="38">
        <f>'Source Data'!AB7*INDEX('Calibration Calcs'!$B$4:$M$4,1,MATCH('Adjusted Source Data'!$E7,'Calibration Calcs'!$B$1:$M$1,0))</f>
        <v>4236.6186044045508</v>
      </c>
      <c r="AC7" s="38">
        <f>'Source Data'!AC7*INDEX('Calibration Calcs'!$B$4:$M$4,1,MATCH('Adjusted Source Data'!$E7,'Calibration Calcs'!$B$1:$M$1,0))</f>
        <v>4352.9376004071373</v>
      </c>
      <c r="AD7" t="str">
        <f>INDEX('Category Mapping'!$G$34:$G$45,MATCH(E7,'Category Mapping'!$A$34:$A$45,0),1)</f>
        <v>Spring</v>
      </c>
      <c r="AE7" t="str">
        <f>INDEX('Category Mapping'!$B$2:$B$25,MATCH('Source Data'!A7,'Category Mapping'!$A$2:$A$25,0))</f>
        <v>Weekday</v>
      </c>
      <c r="AF7" t="str">
        <f>INDEX('Category Mapping'!$C$2:$C$25,MATCH('Source Data'!A7,'Category Mapping'!$A$2:$A$25,0))</f>
        <v>Residential</v>
      </c>
      <c r="AG7" t="str">
        <f>INDEX('Category Mapping'!$D$2:$D$25,MATCH('Source Data'!A7,'Category Mapping'!$A$2:$A$25,0))</f>
        <v>Cooling</v>
      </c>
      <c r="AH7">
        <f>IF($AE7="Weekday",INDEX('Category Mapping'!$F$34:$F$45,MATCH($E7,'Category Mapping'!$A$34:$A$45,0),1),INDEX('Category Mapping'!$E$34:$E$45,MATCH($E7,'Category Mapping'!$A$34:$A$45,0),1))</f>
        <v>22.142857142857142</v>
      </c>
      <c r="AI7" s="10">
        <f t="shared" si="2"/>
        <v>344678.71969833464</v>
      </c>
      <c r="AJ7" s="22">
        <f t="shared" si="0"/>
        <v>0</v>
      </c>
      <c r="AK7" s="22">
        <f t="shared" si="1"/>
        <v>0</v>
      </c>
    </row>
    <row r="8" spans="1:37">
      <c r="A8" s="37" t="str">
        <f>'Source Data'!A8</f>
        <v>Residential_cooling_weekday.csv</v>
      </c>
      <c r="B8" s="37">
        <f>'Source Data'!B8</f>
        <v>2019</v>
      </c>
      <c r="C8" s="37">
        <f>'Source Data'!C8</f>
        <v>19</v>
      </c>
      <c r="D8" s="37" t="str">
        <f>'Source Data'!D8</f>
        <v>Korea</v>
      </c>
      <c r="E8" s="37">
        <f>'Source Data'!E8</f>
        <v>6</v>
      </c>
      <c r="F8" s="38">
        <f>'Source Data'!F8*INDEX('Calibration Calcs'!$B$4:$M$4,1,MATCH('Adjusted Source Data'!$E8,'Calibration Calcs'!$B$1:$M$1,0))</f>
        <v>3545282.93708133</v>
      </c>
      <c r="G8" s="38">
        <f>'Source Data'!G8*INDEX('Calibration Calcs'!$B$4:$M$4,1,MATCH('Adjusted Source Data'!$E8,'Calibration Calcs'!$B$1:$M$1,0))</f>
        <v>2335508.1447420893</v>
      </c>
      <c r="H8" s="38">
        <f>'Source Data'!H8*INDEX('Calibration Calcs'!$B$4:$M$4,1,MATCH('Adjusted Source Data'!$E8,'Calibration Calcs'!$B$1:$M$1,0))</f>
        <v>2066765.5138205627</v>
      </c>
      <c r="I8" s="38">
        <f>'Source Data'!I8*INDEX('Calibration Calcs'!$B$4:$M$4,1,MATCH('Adjusted Source Data'!$E8,'Calibration Calcs'!$B$1:$M$1,0))</f>
        <v>2345752.5264210613</v>
      </c>
      <c r="J8" s="38">
        <f>'Source Data'!J8*INDEX('Calibration Calcs'!$B$4:$M$4,1,MATCH('Adjusted Source Data'!$E8,'Calibration Calcs'!$B$1:$M$1,0))</f>
        <v>3490256.8257440189</v>
      </c>
      <c r="K8" s="38">
        <f>'Source Data'!K8*INDEX('Calibration Calcs'!$B$4:$M$4,1,MATCH('Adjusted Source Data'!$E8,'Calibration Calcs'!$B$1:$M$1,0))</f>
        <v>6480502.1680045072</v>
      </c>
      <c r="L8" s="38">
        <f>'Source Data'!L8*INDEX('Calibration Calcs'!$B$4:$M$4,1,MATCH('Adjusted Source Data'!$E8,'Calibration Calcs'!$B$1:$M$1,0))</f>
        <v>11010447.564611489</v>
      </c>
      <c r="M8" s="38">
        <f>'Source Data'!M8*INDEX('Calibration Calcs'!$B$4:$M$4,1,MATCH('Adjusted Source Data'!$E8,'Calibration Calcs'!$B$1:$M$1,0))</f>
        <v>13809713.894597461</v>
      </c>
      <c r="N8" s="38">
        <f>'Source Data'!N8*INDEX('Calibration Calcs'!$B$4:$M$4,1,MATCH('Adjusted Source Data'!$E8,'Calibration Calcs'!$B$1:$M$1,0))</f>
        <v>16329053.591584837</v>
      </c>
      <c r="O8" s="38">
        <f>'Source Data'!O8*INDEX('Calibration Calcs'!$B$4:$M$4,1,MATCH('Adjusted Source Data'!$E8,'Calibration Calcs'!$B$1:$M$1,0))</f>
        <v>18755084.410906013</v>
      </c>
      <c r="P8" s="38">
        <f>'Source Data'!P8*INDEX('Calibration Calcs'!$B$4:$M$4,1,MATCH('Adjusted Source Data'!$E8,'Calibration Calcs'!$B$1:$M$1,0))</f>
        <v>22953983.90588497</v>
      </c>
      <c r="Q8" s="38">
        <f>'Source Data'!Q8*INDEX('Calibration Calcs'!$B$4:$M$4,1,MATCH('Adjusted Source Data'!$E8,'Calibration Calcs'!$B$1:$M$1,0))</f>
        <v>29858840.853183702</v>
      </c>
      <c r="R8" s="38">
        <f>'Source Data'!R8*INDEX('Calibration Calcs'!$B$4:$M$4,1,MATCH('Adjusted Source Data'!$E8,'Calibration Calcs'!$B$1:$M$1,0))</f>
        <v>36017226.77915284</v>
      </c>
      <c r="S8" s="38">
        <f>'Source Data'!S8*INDEX('Calibration Calcs'!$B$4:$M$4,1,MATCH('Adjusted Source Data'!$E8,'Calibration Calcs'!$B$1:$M$1,0))</f>
        <v>39469655.252802201</v>
      </c>
      <c r="T8" s="38">
        <f>'Source Data'!T8*INDEX('Calibration Calcs'!$B$4:$M$4,1,MATCH('Adjusted Source Data'!$E8,'Calibration Calcs'!$B$1:$M$1,0))</f>
        <v>41988994.949789576</v>
      </c>
      <c r="U8" s="38">
        <f>'Source Data'!U8*INDEX('Calibration Calcs'!$B$4:$M$4,1,MATCH('Adjusted Source Data'!$E8,'Calibration Calcs'!$B$1:$M$1,0))</f>
        <v>44974879.035107948</v>
      </c>
      <c r="V8" s="38">
        <f>'Source Data'!V8*INDEX('Calibration Calcs'!$B$4:$M$4,1,MATCH('Adjusted Source Data'!$E8,'Calibration Calcs'!$B$1:$M$1,0))</f>
        <v>46281203.322434738</v>
      </c>
      <c r="W8" s="38">
        <f>'Source Data'!W8*INDEX('Calibration Calcs'!$B$4:$M$4,1,MATCH('Adjusted Source Data'!$E8,'Calibration Calcs'!$B$1:$M$1,0))</f>
        <v>45721350.056437545</v>
      </c>
      <c r="X8" s="38">
        <f>'Source Data'!X8*INDEX('Calibration Calcs'!$B$4:$M$4,1,MATCH('Adjusted Source Data'!$E8,'Calibration Calcs'!$B$1:$M$1,0))</f>
        <v>43481936.992448762</v>
      </c>
      <c r="Y8" s="38">
        <f>'Source Data'!Y8*INDEX('Calibration Calcs'!$B$4:$M$4,1,MATCH('Adjusted Source Data'!$E8,'Calibration Calcs'!$B$1:$M$1,0))</f>
        <v>38816493.109138809</v>
      </c>
      <c r="Z8" s="38">
        <f>'Source Data'!Z8*INDEX('Calibration Calcs'!$B$4:$M$4,1,MATCH('Adjusted Source Data'!$E8,'Calibration Calcs'!$B$1:$M$1,0))</f>
        <v>31631709.528841484</v>
      </c>
      <c r="AA8" s="38">
        <f>'Source Data'!AA8*INDEX('Calibration Calcs'!$B$4:$M$4,1,MATCH('Adjusted Source Data'!$E8,'Calibration Calcs'!$B$1:$M$1,0))</f>
        <v>22953983.90588497</v>
      </c>
      <c r="AB8" s="38">
        <f>'Source Data'!AB8*INDEX('Calibration Calcs'!$B$4:$M$4,1,MATCH('Adjusted Source Data'!$E8,'Calibration Calcs'!$B$1:$M$1,0))</f>
        <v>14276258.282928457</v>
      </c>
      <c r="AC8" s="38">
        <f>'Source Data'!AC8*INDEX('Calibration Calcs'!$B$4:$M$4,1,MATCH('Adjusted Source Data'!$E8,'Calibration Calcs'!$B$1:$M$1,0))</f>
        <v>7068974.1998707019</v>
      </c>
      <c r="AD8" t="str">
        <f>INDEX('Category Mapping'!$G$34:$G$45,MATCH(E8,'Category Mapping'!$A$34:$A$45,0),1)</f>
        <v>Summer</v>
      </c>
      <c r="AE8" t="str">
        <f>INDEX('Category Mapping'!$B$2:$B$25,MATCH('Source Data'!A8,'Category Mapping'!$A$2:$A$25,0))</f>
        <v>Weekday</v>
      </c>
      <c r="AF8" t="str">
        <f>INDEX('Category Mapping'!$C$2:$C$25,MATCH('Source Data'!A8,'Category Mapping'!$A$2:$A$25,0))</f>
        <v>Residential</v>
      </c>
      <c r="AG8" t="str">
        <f>INDEX('Category Mapping'!$D$2:$D$25,MATCH('Source Data'!A8,'Category Mapping'!$A$2:$A$25,0))</f>
        <v>Cooling</v>
      </c>
      <c r="AH8">
        <f>IF($AE8="Weekday",INDEX('Category Mapping'!$F$34:$F$45,MATCH($E8,'Category Mapping'!$A$34:$A$45,0),1),INDEX('Category Mapping'!$E$34:$E$45,MATCH($E8,'Category Mapping'!$A$34:$A$45,0),1))</f>
        <v>21.428571428571431</v>
      </c>
      <c r="AI8" s="10">
        <f t="shared" si="2"/>
        <v>2159789.4883802878</v>
      </c>
      <c r="AJ8" s="22">
        <f t="shared" si="0"/>
        <v>0</v>
      </c>
      <c r="AK8" s="22">
        <f t="shared" si="1"/>
        <v>0</v>
      </c>
    </row>
    <row r="9" spans="1:37">
      <c r="A9" s="37" t="str">
        <f>'Source Data'!A9</f>
        <v>Residential_cooling_weekday.csv</v>
      </c>
      <c r="B9" s="37">
        <f>'Source Data'!B9</f>
        <v>2019</v>
      </c>
      <c r="C9" s="37">
        <f>'Source Data'!C9</f>
        <v>19</v>
      </c>
      <c r="D9" s="37" t="str">
        <f>'Source Data'!D9</f>
        <v>Korea</v>
      </c>
      <c r="E9" s="37">
        <f>'Source Data'!E9</f>
        <v>7</v>
      </c>
      <c r="F9" s="38">
        <f>'Source Data'!F9*INDEX('Calibration Calcs'!$B$4:$M$4,1,MATCH('Adjusted Source Data'!$E9,'Calibration Calcs'!$B$1:$M$1,0))</f>
        <v>49813697.960416153</v>
      </c>
      <c r="G9" s="38">
        <f>'Source Data'!G9*INDEX('Calibration Calcs'!$B$4:$M$4,1,MATCH('Adjusted Source Data'!$E9,'Calibration Calcs'!$B$1:$M$1,0))</f>
        <v>45522630.345848471</v>
      </c>
      <c r="H9" s="38">
        <f>'Source Data'!H9*INDEX('Calibration Calcs'!$B$4:$M$4,1,MATCH('Adjusted Source Data'!$E9,'Calibration Calcs'!$B$1:$M$1,0))</f>
        <v>44123369.16718509</v>
      </c>
      <c r="I9" s="38">
        <f>'Source Data'!I9*INDEX('Calibration Calcs'!$B$4:$M$4,1,MATCH('Adjusted Source Data'!$E9,'Calibration Calcs'!$B$1:$M$1,0))</f>
        <v>45709198.503003582</v>
      </c>
      <c r="J9" s="38">
        <f>'Source Data'!J9*INDEX('Calibration Calcs'!$B$4:$M$4,1,MATCH('Adjusted Source Data'!$E9,'Calibration Calcs'!$B$1:$M$1,0))</f>
        <v>49067425.331795685</v>
      </c>
      <c r="K9" s="38">
        <f>'Source Data'!K9*INDEX('Calibration Calcs'!$B$4:$M$4,1,MATCH('Adjusted Source Data'!$E9,'Calibration Calcs'!$B$1:$M$1,0))</f>
        <v>51772663.610544875</v>
      </c>
      <c r="L9" s="38">
        <f>'Source Data'!L9*INDEX('Calibration Calcs'!$B$4:$M$4,1,MATCH('Adjusted Source Data'!$E9,'Calibration Calcs'!$B$1:$M$1,0))</f>
        <v>49533845.724683478</v>
      </c>
      <c r="M9" s="38">
        <f>'Source Data'!M9*INDEX('Calibration Calcs'!$B$4:$M$4,1,MATCH('Adjusted Source Data'!$E9,'Calibration Calcs'!$B$1:$M$1,0))</f>
        <v>43470380.617142186</v>
      </c>
      <c r="N9" s="38">
        <f>'Source Data'!N9*INDEX('Calibration Calcs'!$B$4:$M$4,1,MATCH('Adjusted Source Data'!$E9,'Calibration Calcs'!$B$1:$M$1,0))</f>
        <v>40765142.338392995</v>
      </c>
      <c r="O9" s="38">
        <f>'Source Data'!O9*INDEX('Calibration Calcs'!$B$4:$M$4,1,MATCH('Adjusted Source Data'!$E9,'Calibration Calcs'!$B$1:$M$1,0))</f>
        <v>40205437.866927646</v>
      </c>
      <c r="P9" s="38">
        <f>'Source Data'!P9*INDEX('Calibration Calcs'!$B$4:$M$4,1,MATCH('Adjusted Source Data'!$E9,'Calibration Calcs'!$B$1:$M$1,0))</f>
        <v>44309937.324340209</v>
      </c>
      <c r="Q9" s="38">
        <f>'Source Data'!Q9*INDEX('Calibration Calcs'!$B$4:$M$4,1,MATCH('Adjusted Source Data'!$E9,'Calibration Calcs'!$B$1:$M$1,0))</f>
        <v>53918197.417828716</v>
      </c>
      <c r="R9" s="38">
        <f>'Source Data'!R9*INDEX('Calibration Calcs'!$B$4:$M$4,1,MATCH('Adjusted Source Data'!$E9,'Calibration Calcs'!$B$1:$M$1,0))</f>
        <v>62220480.411231413</v>
      </c>
      <c r="S9" s="38">
        <f>'Source Data'!S9*INDEX('Calibration Calcs'!$B$4:$M$4,1,MATCH('Adjusted Source Data'!$E9,'Calibration Calcs'!$B$1:$M$1,0))</f>
        <v>66511548.025799096</v>
      </c>
      <c r="T9" s="38">
        <f>'Source Data'!T9*INDEX('Calibration Calcs'!$B$4:$M$4,1,MATCH('Adjusted Source Data'!$E9,'Calibration Calcs'!$B$1:$M$1,0))</f>
        <v>70336195.247478992</v>
      </c>
      <c r="U9" s="38">
        <f>'Source Data'!U9*INDEX('Calibration Calcs'!$B$4:$M$4,1,MATCH('Adjusted Source Data'!$E9,'Calibration Calcs'!$B$1:$M$1,0))</f>
        <v>75933239.962132484</v>
      </c>
      <c r="V9" s="38">
        <f>'Source Data'!V9*INDEX('Calibration Calcs'!$B$4:$M$4,1,MATCH('Adjusted Source Data'!$E9,'Calibration Calcs'!$B$1:$M$1,0))</f>
        <v>79944455.340967491</v>
      </c>
      <c r="W9" s="38">
        <f>'Source Data'!W9*INDEX('Calibration Calcs'!$B$4:$M$4,1,MATCH('Adjusted Source Data'!$E9,'Calibration Calcs'!$B$1:$M$1,0))</f>
        <v>82369841.383984014</v>
      </c>
      <c r="X9" s="38">
        <f>'Source Data'!X9*INDEX('Calibration Calcs'!$B$4:$M$4,1,MATCH('Adjusted Source Data'!$E9,'Calibration Calcs'!$B$1:$M$1,0))</f>
        <v>83955670.719802499</v>
      </c>
      <c r="Y9" s="38">
        <f>'Source Data'!Y9*INDEX('Calibration Calcs'!$B$4:$M$4,1,MATCH('Adjusted Source Data'!$E9,'Calibration Calcs'!$B$1:$M$1,0))</f>
        <v>83022829.934026927</v>
      </c>
      <c r="Z9" s="38">
        <f>'Source Data'!Z9*INDEX('Calibration Calcs'!$B$4:$M$4,1,MATCH('Adjusted Source Data'!$E9,'Calibration Calcs'!$B$1:$M$1,0))</f>
        <v>78825046.398036793</v>
      </c>
      <c r="AA9" s="38">
        <f>'Source Data'!AA9*INDEX('Calibration Calcs'!$B$4:$M$4,1,MATCH('Adjusted Source Data'!$E9,'Calibration Calcs'!$B$1:$M$1,0))</f>
        <v>72295160.897607714</v>
      </c>
      <c r="AB9" s="38">
        <f>'Source Data'!AB9*INDEX('Calibration Calcs'!$B$4:$M$4,1,MATCH('Adjusted Source Data'!$E9,'Calibration Calcs'!$B$1:$M$1,0))</f>
        <v>64366014.218515255</v>
      </c>
      <c r="AC9" s="38">
        <f>'Source Data'!AC9*INDEX('Calibration Calcs'!$B$4:$M$4,1,MATCH('Adjusted Source Data'!$E9,'Calibration Calcs'!$B$1:$M$1,0))</f>
        <v>56436867.539422795</v>
      </c>
      <c r="AD9" t="str">
        <f>INDEX('Category Mapping'!$G$34:$G$45,MATCH(E9,'Category Mapping'!$A$34:$A$45,0),1)</f>
        <v>Summer</v>
      </c>
      <c r="AE9" t="str">
        <f>INDEX('Category Mapping'!$B$2:$B$25,MATCH('Source Data'!A9,'Category Mapping'!$A$2:$A$25,0))</f>
        <v>Weekday</v>
      </c>
      <c r="AF9" t="str">
        <f>INDEX('Category Mapping'!$C$2:$C$25,MATCH('Source Data'!A9,'Category Mapping'!$A$2:$A$25,0))</f>
        <v>Residential</v>
      </c>
      <c r="AG9" t="str">
        <f>INDEX('Category Mapping'!$D$2:$D$25,MATCH('Source Data'!A9,'Category Mapping'!$A$2:$A$25,0))</f>
        <v>Cooling</v>
      </c>
      <c r="AH9">
        <f>IF($AE9="Weekday",INDEX('Category Mapping'!$F$34:$F$45,MATCH($E9,'Category Mapping'!$A$34:$A$45,0),1),INDEX('Category Mapping'!$E$34:$E$45,MATCH($E9,'Category Mapping'!$A$34:$A$45,0),1))</f>
        <v>22.142857142857142</v>
      </c>
      <c r="AI9" s="10">
        <f t="shared" si="2"/>
        <v>3791546.4196039839</v>
      </c>
      <c r="AJ9" s="22">
        <f t="shared" si="0"/>
        <v>0</v>
      </c>
      <c r="AK9" s="22">
        <f t="shared" si="1"/>
        <v>0</v>
      </c>
    </row>
    <row r="10" spans="1:37">
      <c r="A10" s="37" t="str">
        <f>'Source Data'!A10</f>
        <v>Residential_cooling_weekday.csv</v>
      </c>
      <c r="B10" s="37">
        <f>'Source Data'!B10</f>
        <v>2019</v>
      </c>
      <c r="C10" s="37">
        <f>'Source Data'!C10</f>
        <v>19</v>
      </c>
      <c r="D10" s="37" t="str">
        <f>'Source Data'!D10</f>
        <v>Korea</v>
      </c>
      <c r="E10" s="37">
        <f>'Source Data'!E10</f>
        <v>8</v>
      </c>
      <c r="F10" s="38">
        <f>'Source Data'!F10*INDEX('Calibration Calcs'!$B$4:$M$4,1,MATCH('Adjusted Source Data'!$E10,'Calibration Calcs'!$B$1:$M$1,0))</f>
        <v>53439996.342033945</v>
      </c>
      <c r="G10" s="38">
        <f>'Source Data'!G10*INDEX('Calibration Calcs'!$B$4:$M$4,1,MATCH('Adjusted Source Data'!$E10,'Calibration Calcs'!$B$1:$M$1,0))</f>
        <v>47859536.547025092</v>
      </c>
      <c r="H10" s="38">
        <f>'Source Data'!H10*INDEX('Calibration Calcs'!$B$4:$M$4,1,MATCH('Adjusted Source Data'!$E10,'Calibration Calcs'!$B$1:$M$1,0))</f>
        <v>45967855.260581411</v>
      </c>
      <c r="I10" s="38">
        <f>'Source Data'!I10*INDEX('Calibration Calcs'!$B$4:$M$4,1,MATCH('Adjusted Source Data'!$E10,'Calibration Calcs'!$B$1:$M$1,0))</f>
        <v>48048704.675669454</v>
      </c>
      <c r="J10" s="38">
        <f>'Source Data'!J10*INDEX('Calibration Calcs'!$B$4:$M$4,1,MATCH('Adjusted Source Data'!$E10,'Calibration Calcs'!$B$1:$M$1,0))</f>
        <v>52588739.763134286</v>
      </c>
      <c r="K10" s="38">
        <f>'Source Data'!K10*INDEX('Calibration Calcs'!$B$4:$M$4,1,MATCH('Adjusted Source Data'!$E10,'Calibration Calcs'!$B$1:$M$1,0))</f>
        <v>57034190.786276937</v>
      </c>
      <c r="L10" s="38">
        <f>'Source Data'!L10*INDEX('Calibration Calcs'!$B$4:$M$4,1,MATCH('Adjusted Source Data'!$E10,'Calibration Calcs'!$B$1:$M$1,0))</f>
        <v>56088350.143055096</v>
      </c>
      <c r="M10" s="38">
        <f>'Source Data'!M10*INDEX('Calibration Calcs'!$B$4:$M$4,1,MATCH('Adjusted Source Data'!$E10,'Calibration Calcs'!$B$1:$M$1,0))</f>
        <v>50318722.219401874</v>
      </c>
      <c r="N10" s="38">
        <f>'Source Data'!N10*INDEX('Calibration Calcs'!$B$4:$M$4,1,MATCH('Adjusted Source Data'!$E10,'Calibration Calcs'!$B$1:$M$1,0))</f>
        <v>47954120.611347273</v>
      </c>
      <c r="O10" s="38">
        <f>'Source Data'!O10*INDEX('Calibration Calcs'!$B$4:$M$4,1,MATCH('Adjusted Source Data'!$E10,'Calibration Calcs'!$B$1:$M$1,0))</f>
        <v>47859536.547025092</v>
      </c>
      <c r="P10" s="38">
        <f>'Source Data'!P10*INDEX('Calibration Calcs'!$B$4:$M$4,1,MATCH('Adjusted Source Data'!$E10,'Calibration Calcs'!$B$1:$M$1,0))</f>
        <v>53250828.213389575</v>
      </c>
      <c r="Q10" s="38">
        <f>'Source Data'!Q10*INDEX('Calibration Calcs'!$B$4:$M$4,1,MATCH('Adjusted Source Data'!$E10,'Calibration Calcs'!$B$1:$M$1,0))</f>
        <v>65263004.382306941</v>
      </c>
      <c r="R10" s="38">
        <f>'Source Data'!R10*INDEX('Calibration Calcs'!$B$4:$M$4,1,MATCH('Adjusted Source Data'!$E10,'Calibration Calcs'!$B$1:$M$1,0))</f>
        <v>75667251.457747176</v>
      </c>
      <c r="S10" s="38">
        <f>'Source Data'!S10*INDEX('Calibration Calcs'!$B$4:$M$4,1,MATCH('Adjusted Source Data'!$E10,'Calibration Calcs'!$B$1:$M$1,0))</f>
        <v>81153127.188433841</v>
      </c>
      <c r="T10" s="38">
        <f>'Source Data'!T10*INDEX('Calibration Calcs'!$B$4:$M$4,1,MATCH('Adjusted Source Data'!$E10,'Calibration Calcs'!$B$1:$M$1,0))</f>
        <v>85882330.404543042</v>
      </c>
      <c r="U10" s="38">
        <f>'Source Data'!U10*INDEX('Calibration Calcs'!$B$4:$M$4,1,MATCH('Adjusted Source Data'!$E10,'Calibration Calcs'!$B$1:$M$1,0))</f>
        <v>92597798.971418113</v>
      </c>
      <c r="V10" s="38">
        <f>'Source Data'!V10*INDEX('Calibration Calcs'!$B$4:$M$4,1,MATCH('Adjusted Source Data'!$E10,'Calibration Calcs'!$B$1:$M$1,0))</f>
        <v>97421586.251849487</v>
      </c>
      <c r="W10" s="38">
        <f>'Source Data'!W10*INDEX('Calibration Calcs'!$B$4:$M$4,1,MATCH('Adjusted Source Data'!$E10,'Calibration Calcs'!$B$1:$M$1,0))</f>
        <v>100259108.18151501</v>
      </c>
      <c r="X10" s="38">
        <f>'Source Data'!X10*INDEX('Calibration Calcs'!$B$4:$M$4,1,MATCH('Adjusted Source Data'!$E10,'Calibration Calcs'!$B$1:$M$1,0))</f>
        <v>101204948.82473685</v>
      </c>
      <c r="Y10" s="38">
        <f>'Source Data'!Y10*INDEX('Calibration Calcs'!$B$4:$M$4,1,MATCH('Adjusted Source Data'!$E10,'Calibration Calcs'!$B$1:$M$1,0))</f>
        <v>99313267.538293168</v>
      </c>
      <c r="Z10" s="38">
        <f>'Source Data'!Z10*INDEX('Calibration Calcs'!$B$4:$M$4,1,MATCH('Adjusted Source Data'!$E10,'Calibration Calcs'!$B$1:$M$1,0))</f>
        <v>92692383.035740286</v>
      </c>
      <c r="AA10" s="38">
        <f>'Source Data'!AA10*INDEX('Calibration Calcs'!$B$4:$M$4,1,MATCH('Adjusted Source Data'!$E10,'Calibration Calcs'!$B$1:$M$1,0))</f>
        <v>83612312.860810623</v>
      </c>
      <c r="AB10" s="38">
        <f>'Source Data'!AB10*INDEX('Calibration Calcs'!$B$4:$M$4,1,MATCH('Adjusted Source Data'!$E10,'Calibration Calcs'!$B$1:$M$1,0))</f>
        <v>72829729.528081656</v>
      </c>
      <c r="AC10" s="38">
        <f>'Source Data'!AC10*INDEX('Calibration Calcs'!$B$4:$M$4,1,MATCH('Adjusted Source Data'!$E10,'Calibration Calcs'!$B$1:$M$1,0))</f>
        <v>62236314.323997051</v>
      </c>
      <c r="AD10" t="str">
        <f>INDEX('Category Mapping'!$G$34:$G$45,MATCH(E10,'Category Mapping'!$A$34:$A$45,0),1)</f>
        <v>Summer</v>
      </c>
      <c r="AE10" t="str">
        <f>INDEX('Category Mapping'!$B$2:$B$25,MATCH('Source Data'!A10,'Category Mapping'!$A$2:$A$25,0))</f>
        <v>Weekday</v>
      </c>
      <c r="AF10" t="str">
        <f>INDEX('Category Mapping'!$C$2:$C$25,MATCH('Source Data'!A10,'Category Mapping'!$A$2:$A$25,0))</f>
        <v>Residential</v>
      </c>
      <c r="AG10" t="str">
        <f>INDEX('Category Mapping'!$D$2:$D$25,MATCH('Source Data'!A10,'Category Mapping'!$A$2:$A$25,0))</f>
        <v>Cooling</v>
      </c>
      <c r="AH10">
        <f>IF($AE10="Weekday",INDEX('Category Mapping'!$F$34:$F$45,MATCH($E10,'Category Mapping'!$A$34:$A$45,0),1),INDEX('Category Mapping'!$E$34:$E$45,MATCH($E10,'Category Mapping'!$A$34:$A$45,0),1))</f>
        <v>22.142857142857142</v>
      </c>
      <c r="AI10" s="10">
        <f t="shared" si="2"/>
        <v>4570546.0759558575</v>
      </c>
      <c r="AJ10" s="22">
        <f t="shared" si="0"/>
        <v>0</v>
      </c>
      <c r="AK10" s="22">
        <f t="shared" si="1"/>
        <v>0</v>
      </c>
    </row>
    <row r="11" spans="1:37">
      <c r="A11" s="37" t="str">
        <f>'Source Data'!A11</f>
        <v>Residential_cooling_weekday.csv</v>
      </c>
      <c r="B11" s="37">
        <f>'Source Data'!B11</f>
        <v>2019</v>
      </c>
      <c r="C11" s="37">
        <f>'Source Data'!C11</f>
        <v>19</v>
      </c>
      <c r="D11" s="37" t="str">
        <f>'Source Data'!D11</f>
        <v>Korea</v>
      </c>
      <c r="E11" s="37">
        <f>'Source Data'!E11</f>
        <v>9</v>
      </c>
      <c r="F11" s="38">
        <f>'Source Data'!F11*INDEX('Calibration Calcs'!$B$4:$M$4,1,MATCH('Adjusted Source Data'!$E11,'Calibration Calcs'!$B$1:$M$1,0))</f>
        <v>2894778.9786367705</v>
      </c>
      <c r="G11" s="38">
        <f>'Source Data'!G11*INDEX('Calibration Calcs'!$B$4:$M$4,1,MATCH('Adjusted Source Data'!$E11,'Calibration Calcs'!$B$1:$M$1,0))</f>
        <v>2610612.2364329407</v>
      </c>
      <c r="H11" s="38">
        <f>'Source Data'!H11*INDEX('Calibration Calcs'!$B$4:$M$4,1,MATCH('Adjusted Source Data'!$E11,'Calibration Calcs'!$B$1:$M$1,0))</f>
        <v>2518790.9730444578</v>
      </c>
      <c r="I11" s="38">
        <f>'Source Data'!I11*INDEX('Calibration Calcs'!$B$4:$M$4,1,MATCH('Adjusted Source Data'!$E11,'Calibration Calcs'!$B$1:$M$1,0))</f>
        <v>2622063.2735620304</v>
      </c>
      <c r="J11" s="38">
        <f>'Source Data'!J11*INDEX('Calibration Calcs'!$B$4:$M$4,1,MATCH('Adjusted Source Data'!$E11,'Calibration Calcs'!$B$1:$M$1,0))</f>
        <v>2849849.2208310906</v>
      </c>
      <c r="K11" s="38">
        <f>'Source Data'!K11*INDEX('Calibration Calcs'!$B$4:$M$4,1,MATCH('Adjusted Source Data'!$E11,'Calibration Calcs'!$B$1:$M$1,0))</f>
        <v>3305811.212395872</v>
      </c>
      <c r="L11" s="38">
        <f>'Source Data'!L11*INDEX('Calibration Calcs'!$B$4:$M$4,1,MATCH('Adjusted Source Data'!$E11,'Calibration Calcs'!$B$1:$M$1,0))</f>
        <v>5088897.6229373477</v>
      </c>
      <c r="M11" s="38">
        <f>'Source Data'!M11*INDEX('Calibration Calcs'!$B$4:$M$4,1,MATCH('Adjusted Source Data'!$E11,'Calibration Calcs'!$B$1:$M$1,0))</f>
        <v>8187329.7747791</v>
      </c>
      <c r="N11" s="38">
        <f>'Source Data'!N11*INDEX('Calibration Calcs'!$B$4:$M$4,1,MATCH('Adjusted Source Data'!$E11,'Calibration Calcs'!$B$1:$M$1,0))</f>
        <v>11774582.169575723</v>
      </c>
      <c r="O11" s="38">
        <f>'Source Data'!O11*INDEX('Calibration Calcs'!$B$4:$M$4,1,MATCH('Adjusted Source Data'!$E11,'Calibration Calcs'!$B$1:$M$1,0))</f>
        <v>15050987.642848969</v>
      </c>
      <c r="P11" s="38">
        <f>'Source Data'!P11*INDEX('Calibration Calcs'!$B$4:$M$4,1,MATCH('Adjusted Source Data'!$E11,'Calibration Calcs'!$B$1:$M$1,0))</f>
        <v>19658432.83963947</v>
      </c>
      <c r="Q11" s="38">
        <f>'Source Data'!Q11*INDEX('Calibration Calcs'!$B$4:$M$4,1,MATCH('Adjusted Source Data'!$E11,'Calibration Calcs'!$B$1:$M$1,0))</f>
        <v>26518406.799305324</v>
      </c>
      <c r="R11" s="38">
        <f>'Source Data'!R11*INDEX('Calibration Calcs'!$B$4:$M$4,1,MATCH('Adjusted Source Data'!$E11,'Calibration Calcs'!$B$1:$M$1,0))</f>
        <v>32764054.732732449</v>
      </c>
      <c r="S11" s="38">
        <f>'Source Data'!S11*INDEX('Calibration Calcs'!$B$4:$M$4,1,MATCH('Adjusted Source Data'!$E11,'Calibration Calcs'!$B$1:$M$1,0))</f>
        <v>36347623.219125055</v>
      </c>
      <c r="T11" s="38">
        <f>'Source Data'!T11*INDEX('Calibration Calcs'!$B$4:$M$4,1,MATCH('Adjusted Source Data'!$E11,'Calibration Calcs'!$B$1:$M$1,0))</f>
        <v>38804927.32407999</v>
      </c>
      <c r="U11" s="38">
        <f>'Source Data'!U11*INDEX('Calibration Calcs'!$B$4:$M$4,1,MATCH('Adjusted Source Data'!$E11,'Calibration Calcs'!$B$1:$M$1,0))</f>
        <v>41364619.100074716</v>
      </c>
      <c r="V11" s="38">
        <f>'Source Data'!V11*INDEX('Calibration Calcs'!$B$4:$M$4,1,MATCH('Adjusted Source Data'!$E11,'Calibration Calcs'!$B$1:$M$1,0))</f>
        <v>42081332.797353238</v>
      </c>
      <c r="W11" s="38">
        <f>'Source Data'!W11*INDEX('Calibration Calcs'!$B$4:$M$4,1,MATCH('Adjusted Source Data'!$E11,'Calibration Calcs'!$B$1:$M$1,0))</f>
        <v>40647905.402796194</v>
      </c>
      <c r="X11" s="38">
        <f>'Source Data'!X11*INDEX('Calibration Calcs'!$B$4:$M$4,1,MATCH('Adjusted Source Data'!$E11,'Calibration Calcs'!$B$1:$M$1,0))</f>
        <v>37166724.587443367</v>
      </c>
      <c r="Y11" s="38">
        <f>'Source Data'!Y11*INDEX('Calibration Calcs'!$B$4:$M$4,1,MATCH('Adjusted Source Data'!$E11,'Calibration Calcs'!$B$1:$M$1,0))</f>
        <v>31125851.996095825</v>
      </c>
      <c r="Z11" s="38">
        <f>'Source Data'!Z11*INDEX('Calibration Calcs'!$B$4:$M$4,1,MATCH('Adjusted Source Data'!$E11,'Calibration Calcs'!$B$1:$M$1,0))</f>
        <v>22730062.970833134</v>
      </c>
      <c r="AA11" s="38">
        <f>'Source Data'!AA11*INDEX('Calibration Calcs'!$B$4:$M$4,1,MATCH('Adjusted Source Data'!$E11,'Calibration Calcs'!$B$1:$M$1,0))</f>
        <v>13617560.248291923</v>
      </c>
      <c r="AB11" s="38">
        <f>'Source Data'!AB11*INDEX('Calibration Calcs'!$B$4:$M$4,1,MATCH('Adjusted Source Data'!$E11,'Calibration Calcs'!$B$1:$M$1,0))</f>
        <v>6613182.8128983909</v>
      </c>
      <c r="AC11" s="38">
        <f>'Source Data'!AC11*INDEX('Calibration Calcs'!$B$4:$M$4,1,MATCH('Adjusted Source Data'!$E11,'Calibration Calcs'!$B$1:$M$1,0))</f>
        <v>3606001.6251174291</v>
      </c>
      <c r="AD11" t="str">
        <f>INDEX('Category Mapping'!$G$34:$G$45,MATCH(E11,'Category Mapping'!$A$34:$A$45,0),1)</f>
        <v>Fall</v>
      </c>
      <c r="AE11" t="str">
        <f>INDEX('Category Mapping'!$B$2:$B$25,MATCH('Source Data'!A11,'Category Mapping'!$A$2:$A$25,0))</f>
        <v>Weekday</v>
      </c>
      <c r="AF11" t="str">
        <f>INDEX('Category Mapping'!$C$2:$C$25,MATCH('Source Data'!A11,'Category Mapping'!$A$2:$A$25,0))</f>
        <v>Residential</v>
      </c>
      <c r="AG11" t="str">
        <f>INDEX('Category Mapping'!$D$2:$D$25,MATCH('Source Data'!A11,'Category Mapping'!$A$2:$A$25,0))</f>
        <v>Cooling</v>
      </c>
      <c r="AH11">
        <f>IF($AE11="Weekday",INDEX('Category Mapping'!$F$34:$F$45,MATCH($E11,'Category Mapping'!$A$34:$A$45,0),1),INDEX('Category Mapping'!$E$34:$E$45,MATCH($E11,'Category Mapping'!$A$34:$A$45,0),1))</f>
        <v>21.428571428571431</v>
      </c>
      <c r="AI11" s="10">
        <f t="shared" si="2"/>
        <v>1963795.5305431508</v>
      </c>
      <c r="AJ11" s="22">
        <f t="shared" si="0"/>
        <v>0</v>
      </c>
      <c r="AK11" s="22">
        <f t="shared" si="1"/>
        <v>0</v>
      </c>
    </row>
    <row r="12" spans="1:37">
      <c r="A12" s="37" t="str">
        <f>'Source Data'!A12</f>
        <v>Residential_cooling_weekday.csv</v>
      </c>
      <c r="B12" s="37">
        <f>'Source Data'!B12</f>
        <v>2019</v>
      </c>
      <c r="C12" s="37">
        <f>'Source Data'!C12</f>
        <v>19</v>
      </c>
      <c r="D12" s="37" t="str">
        <f>'Source Data'!D12</f>
        <v>Korea</v>
      </c>
      <c r="E12" s="37">
        <f>'Source Data'!E12</f>
        <v>10</v>
      </c>
      <c r="F12" s="38">
        <f>'Source Data'!F12*INDEX('Calibration Calcs'!$B$4:$M$4,1,MATCH('Adjusted Source Data'!$E12,'Calibration Calcs'!$B$1:$M$1,0))</f>
        <v>2912.2119912405751</v>
      </c>
      <c r="G12" s="38">
        <f>'Source Data'!G12*INDEX('Calibration Calcs'!$B$4:$M$4,1,MATCH('Adjusted Source Data'!$E12,'Calibration Calcs'!$B$1:$M$1,0))</f>
        <v>2928.2682944314261</v>
      </c>
      <c r="H12" s="38">
        <f>'Source Data'!H12*INDEX('Calibration Calcs'!$B$4:$M$4,1,MATCH('Adjusted Source Data'!$E12,'Calibration Calcs'!$B$1:$M$1,0))</f>
        <v>2939.3070028751358</v>
      </c>
      <c r="I12" s="38">
        <f>'Source Data'!I12*INDEX('Calibration Calcs'!$B$4:$M$4,1,MATCH('Adjusted Source Data'!$E12,'Calibration Calcs'!$B$1:$M$1,0))</f>
        <v>2941.3140407739925</v>
      </c>
      <c r="J12" s="38">
        <f>'Source Data'!J12*INDEX('Calibration Calcs'!$B$4:$M$4,1,MATCH('Adjusted Source Data'!$E12,'Calibration Calcs'!$B$1:$M$1,0))</f>
        <v>2867.0536385163068</v>
      </c>
      <c r="K12" s="38">
        <f>'Source Data'!K12*INDEX('Calibration Calcs'!$B$4:$M$4,1,MATCH('Adjusted Source Data'!$E12,'Calibration Calcs'!$B$1:$M$1,0))</f>
        <v>2636.244280147826</v>
      </c>
      <c r="L12" s="38">
        <f>'Source Data'!L12*INDEX('Calibration Calcs'!$B$4:$M$4,1,MATCH('Adjusted Source Data'!$E12,'Calibration Calcs'!$B$1:$M$1,0))</f>
        <v>2153.5516654728717</v>
      </c>
      <c r="M12" s="38">
        <f>'Source Data'!M12*INDEX('Calibration Calcs'!$B$4:$M$4,1,MATCH('Adjusted Source Data'!$E12,'Calibration Calcs'!$B$1:$M$1,0))</f>
        <v>1615.665508579368</v>
      </c>
      <c r="N12" s="38">
        <f>'Source Data'!N12*INDEX('Calibration Calcs'!$B$4:$M$4,1,MATCH('Adjusted Source Data'!$E12,'Calibration Calcs'!$B$1:$M$1,0))</f>
        <v>1305.5781532060607</v>
      </c>
      <c r="O12" s="38">
        <f>'Source Data'!O12*INDEX('Calibration Calcs'!$B$4:$M$4,1,MATCH('Adjusted Source Data'!$E12,'Calibration Calcs'!$B$1:$M$1,0))</f>
        <v>10122.495642882041</v>
      </c>
      <c r="P12" s="38">
        <f>'Source Data'!P12*INDEX('Calibration Calcs'!$B$4:$M$4,1,MATCH('Adjusted Source Data'!$E12,'Calibration Calcs'!$B$1:$M$1,0))</f>
        <v>65481.61848808753</v>
      </c>
      <c r="Q12" s="38">
        <f>'Source Data'!Q12*INDEX('Calibration Calcs'!$B$4:$M$4,1,MATCH('Adjusted Source Data'!$E12,'Calibration Calcs'!$B$1:$M$1,0))</f>
        <v>414594.82228570723</v>
      </c>
      <c r="R12" s="38">
        <f>'Source Data'!R12*INDEX('Calibration Calcs'!$B$4:$M$4,1,MATCH('Adjusted Source Data'!$E12,'Calibration Calcs'!$B$1:$M$1,0))</f>
        <v>1024143.2708768268</v>
      </c>
      <c r="S12" s="38">
        <f>'Source Data'!S12*INDEX('Calibration Calcs'!$B$4:$M$4,1,MATCH('Adjusted Source Data'!$E12,'Calibration Calcs'!$B$1:$M$1,0))</f>
        <v>1484370.1068309322</v>
      </c>
      <c r="T12" s="38">
        <f>'Source Data'!T12*INDEX('Calibration Calcs'!$B$4:$M$4,1,MATCH('Adjusted Source Data'!$E12,'Calibration Calcs'!$B$1:$M$1,0))</f>
        <v>1708017.3504573444</v>
      </c>
      <c r="U12" s="38">
        <f>'Source Data'!U12*INDEX('Calibration Calcs'!$B$4:$M$4,1,MATCH('Adjusted Source Data'!$E12,'Calibration Calcs'!$B$1:$M$1,0))</f>
        <v>1692973.5978864667</v>
      </c>
      <c r="V12" s="38">
        <f>'Source Data'!V12*INDEX('Calibration Calcs'!$B$4:$M$4,1,MATCH('Adjusted Source Data'!$E12,'Calibration Calcs'!$B$1:$M$1,0))</f>
        <v>1315636.4236361794</v>
      </c>
      <c r="W12" s="38">
        <f>'Source Data'!W12*INDEX('Calibration Calcs'!$B$4:$M$4,1,MATCH('Adjusted Source Data'!$E12,'Calibration Calcs'!$B$1:$M$1,0))</f>
        <v>633690.10395751323</v>
      </c>
      <c r="X12" s="38">
        <f>'Source Data'!X12*INDEX('Calibration Calcs'!$B$4:$M$4,1,MATCH('Adjusted Source Data'!$E12,'Calibration Calcs'!$B$1:$M$1,0))</f>
        <v>124262.7409508431</v>
      </c>
      <c r="Y12" s="38">
        <f>'Source Data'!Y12*INDEX('Calibration Calcs'!$B$4:$M$4,1,MATCH('Adjusted Source Data'!$E12,'Calibration Calcs'!$B$1:$M$1,0))</f>
        <v>20910.324349234965</v>
      </c>
      <c r="Z12" s="38">
        <f>'Source Data'!Z12*INDEX('Calibration Calcs'!$B$4:$M$4,1,MATCH('Adjusted Source Data'!$E12,'Calibration Calcs'!$B$1:$M$1,0))</f>
        <v>2523.8501578118698</v>
      </c>
      <c r="AA12" s="38">
        <f>'Source Data'!AA12*INDEX('Calibration Calcs'!$B$4:$M$4,1,MATCH('Adjusted Source Data'!$E12,'Calibration Calcs'!$B$1:$M$1,0))</f>
        <v>2684.4131897203783</v>
      </c>
      <c r="AB12" s="38">
        <f>'Source Data'!AB12*INDEX('Calibration Calcs'!$B$4:$M$4,1,MATCH('Adjusted Source Data'!$E12,'Calibration Calcs'!$B$1:$M$1,0))</f>
        <v>2797.8108310057628</v>
      </c>
      <c r="AC12" s="38">
        <f>'Source Data'!AC12*INDEX('Calibration Calcs'!$B$4:$M$4,1,MATCH('Adjusted Source Data'!$E12,'Calibration Calcs'!$B$1:$M$1,0))</f>
        <v>2875.0817901117325</v>
      </c>
      <c r="AD12" t="str">
        <f>INDEX('Category Mapping'!$G$34:$G$45,MATCH(E12,'Category Mapping'!$A$34:$A$45,0),1)</f>
        <v>Fall</v>
      </c>
      <c r="AE12" t="str">
        <f>INDEX('Category Mapping'!$B$2:$B$25,MATCH('Source Data'!A12,'Category Mapping'!$A$2:$A$25,0))</f>
        <v>Weekday</v>
      </c>
      <c r="AF12" t="str">
        <f>INDEX('Category Mapping'!$C$2:$C$25,MATCH('Source Data'!A12,'Category Mapping'!$A$2:$A$25,0))</f>
        <v>Residential</v>
      </c>
      <c r="AG12" t="str">
        <f>INDEX('Category Mapping'!$D$2:$D$25,MATCH('Source Data'!A12,'Category Mapping'!$A$2:$A$25,0))</f>
        <v>Cooling</v>
      </c>
      <c r="AH12">
        <f>IF($AE12="Weekday",INDEX('Category Mapping'!$F$34:$F$45,MATCH($E12,'Category Mapping'!$A$34:$A$45,0),1),INDEX('Category Mapping'!$E$34:$E$45,MATCH($E12,'Category Mapping'!$A$34:$A$45,0),1))</f>
        <v>22.142857142857142</v>
      </c>
      <c r="AI12" s="10">
        <f t="shared" si="2"/>
        <v>77136.267440009105</v>
      </c>
      <c r="AJ12" s="22">
        <f t="shared" si="0"/>
        <v>0</v>
      </c>
      <c r="AK12" s="22">
        <f t="shared" si="1"/>
        <v>0</v>
      </c>
    </row>
    <row r="13" spans="1:37">
      <c r="A13" s="37" t="str">
        <f>'Source Data'!A13</f>
        <v>Residential_cooling_weekday.csv</v>
      </c>
      <c r="B13" s="37">
        <f>'Source Data'!B13</f>
        <v>2019</v>
      </c>
      <c r="C13" s="37">
        <f>'Source Data'!C13</f>
        <v>19</v>
      </c>
      <c r="D13" s="37" t="str">
        <f>'Source Data'!D13</f>
        <v>Korea</v>
      </c>
      <c r="E13" s="37">
        <f>'Source Data'!E13</f>
        <v>11</v>
      </c>
      <c r="F13" s="38">
        <f>'Source Data'!F13*INDEX('Calibration Calcs'!$B$4:$M$4,1,MATCH('Adjusted Source Data'!$E13,'Calibration Calcs'!$B$1:$M$1,0))</f>
        <v>46364.041475584658</v>
      </c>
      <c r="G13" s="38">
        <f>'Source Data'!G13*INDEX('Calibration Calcs'!$B$4:$M$4,1,MATCH('Adjusted Source Data'!$E13,'Calibration Calcs'!$B$1:$M$1,0))</f>
        <v>46624.557307424991</v>
      </c>
      <c r="H13" s="38">
        <f>'Source Data'!H13*INDEX('Calibration Calcs'!$B$4:$M$4,1,MATCH('Adjusted Source Data'!$E13,'Calibration Calcs'!$B$1:$M$1,0))</f>
        <v>46803.418923315374</v>
      </c>
      <c r="I13" s="38">
        <f>'Source Data'!I13*INDEX('Calibration Calcs'!$B$4:$M$4,1,MATCH('Adjusted Source Data'!$E13,'Calibration Calcs'!$B$1:$M$1,0))</f>
        <v>46828.692847299884</v>
      </c>
      <c r="J13" s="38">
        <f>'Source Data'!J13*INDEX('Calibration Calcs'!$B$4:$M$4,1,MATCH('Adjusted Source Data'!$E13,'Calibration Calcs'!$B$1:$M$1,0))</f>
        <v>45644.706716025517</v>
      </c>
      <c r="K13" s="38">
        <f>'Source Data'!K13*INDEX('Calibration Calcs'!$B$4:$M$4,1,MATCH('Adjusted Source Data'!$E13,'Calibration Calcs'!$B$1:$M$1,0))</f>
        <v>41969.294924278089</v>
      </c>
      <c r="L13" s="38">
        <f>'Source Data'!L13*INDEX('Calibration Calcs'!$B$4:$M$4,1,MATCH('Adjusted Source Data'!$E13,'Calibration Calcs'!$B$1:$M$1,0))</f>
        <v>34286.02203298697</v>
      </c>
      <c r="M13" s="38">
        <f>'Source Data'!M13*INDEX('Calibration Calcs'!$B$4:$M$4,1,MATCH('Adjusted Source Data'!$E13,'Calibration Calcs'!$B$1:$M$1,0))</f>
        <v>25729.826690230842</v>
      </c>
      <c r="N13" s="38">
        <f>'Source Data'!N13*INDEX('Calibration Calcs'!$B$4:$M$4,1,MATCH('Adjusted Source Data'!$E13,'Calibration Calcs'!$B$1:$M$1,0))</f>
        <v>20793.634921256111</v>
      </c>
      <c r="O13" s="38">
        <f>'Source Data'!O13*INDEX('Calibration Calcs'!$B$4:$M$4,1,MATCH('Adjusted Source Data'!$E13,'Calibration Calcs'!$B$1:$M$1,0))</f>
        <v>17976.564470982619</v>
      </c>
      <c r="P13" s="38">
        <f>'Source Data'!P13*INDEX('Calibration Calcs'!$B$4:$M$4,1,MATCH('Adjusted Source Data'!$E13,'Calibration Calcs'!$B$1:$M$1,0))</f>
        <v>17762.708191113688</v>
      </c>
      <c r="Q13" s="38">
        <f>'Source Data'!Q13*INDEX('Calibration Calcs'!$B$4:$M$4,1,MATCH('Adjusted Source Data'!$E13,'Calibration Calcs'!$B$1:$M$1,0))</f>
        <v>19866.276325824463</v>
      </c>
      <c r="R13" s="38">
        <f>'Source Data'!R13*INDEX('Calibration Calcs'!$B$4:$M$4,1,MATCH('Adjusted Source Data'!$E13,'Calibration Calcs'!$B$1:$M$1,0))</f>
        <v>21565.461676783078</v>
      </c>
      <c r="S13" s="38">
        <f>'Source Data'!S13*INDEX('Calibration Calcs'!$B$4:$M$4,1,MATCH('Adjusted Source Data'!$E13,'Calibration Calcs'!$B$1:$M$1,0))</f>
        <v>22244.94140236664</v>
      </c>
      <c r="T13" s="38">
        <f>'Source Data'!T13*INDEX('Calibration Calcs'!$B$4:$M$4,1,MATCH('Adjusted Source Data'!$E13,'Calibration Calcs'!$B$1:$M$1,0))</f>
        <v>23227.708215764327</v>
      </c>
      <c r="U13" s="38">
        <f>'Source Data'!U13*INDEX('Calibration Calcs'!$B$4:$M$4,1,MATCH('Adjusted Source Data'!$E13,'Calibration Calcs'!$B$1:$M$1,0))</f>
        <v>25371.131384450677</v>
      </c>
      <c r="V13" s="38">
        <f>'Source Data'!V13*INDEX('Calibration Calcs'!$B$4:$M$4,1,MATCH('Adjusted Source Data'!$E13,'Calibration Calcs'!$B$1:$M$1,0))</f>
        <v>27704.108983020855</v>
      </c>
      <c r="W13" s="38">
        <f>'Source Data'!W13*INDEX('Calibration Calcs'!$B$4:$M$4,1,MATCH('Adjusted Source Data'!$E13,'Calibration Calcs'!$B$1:$M$1,0))</f>
        <v>30364.675519390261</v>
      </c>
      <c r="X13" s="38">
        <f>'Source Data'!X13*INDEX('Calibration Calcs'!$B$4:$M$4,1,MATCH('Adjusted Source Data'!$E13,'Calibration Calcs'!$B$1:$M$1,0))</f>
        <v>33708.610077340847</v>
      </c>
      <c r="Y13" s="38">
        <f>'Source Data'!Y13*INDEX('Calibration Calcs'!$B$4:$M$4,1,MATCH('Adjusted Source Data'!$E13,'Calibration Calcs'!$B$1:$M$1,0))</f>
        <v>37131.282629243178</v>
      </c>
      <c r="Z13" s="38">
        <f>'Source Data'!Z13*INDEX('Calibration Calcs'!$B$4:$M$4,1,MATCH('Adjusted Source Data'!$E13,'Calibration Calcs'!$B$1:$M$1,0))</f>
        <v>40190.399505368325</v>
      </c>
      <c r="AA13" s="38">
        <f>'Source Data'!AA13*INDEX('Calibration Calcs'!$B$4:$M$4,1,MATCH('Adjusted Source Data'!$E13,'Calibration Calcs'!$B$1:$M$1,0))</f>
        <v>42740.149605805651</v>
      </c>
      <c r="AB13" s="38">
        <f>'Source Data'!AB13*INDEX('Calibration Calcs'!$B$4:$M$4,1,MATCH('Adjusted Source Data'!$E13,'Calibration Calcs'!$B$1:$M$1,0))</f>
        <v>44555.011762693364</v>
      </c>
      <c r="AC13" s="38">
        <f>'Source Data'!AC13*INDEX('Calibration Calcs'!$B$4:$M$4,1,MATCH('Adjusted Source Data'!$E13,'Calibration Calcs'!$B$1:$M$1,0))</f>
        <v>45779.825001942707</v>
      </c>
      <c r="AD13" t="str">
        <f>INDEX('Category Mapping'!$G$34:$G$45,MATCH(E13,'Category Mapping'!$A$34:$A$45,0),1)</f>
        <v>Winter</v>
      </c>
      <c r="AE13" t="str">
        <f>INDEX('Category Mapping'!$B$2:$B$25,MATCH('Source Data'!A13,'Category Mapping'!$A$2:$A$25,0))</f>
        <v>Weekday</v>
      </c>
      <c r="AF13" t="str">
        <f>INDEX('Category Mapping'!$C$2:$C$25,MATCH('Source Data'!A13,'Category Mapping'!$A$2:$A$25,0))</f>
        <v>Residential</v>
      </c>
      <c r="AG13" t="str">
        <f>INDEX('Category Mapping'!$D$2:$D$25,MATCH('Source Data'!A13,'Category Mapping'!$A$2:$A$25,0))</f>
        <v>Cooling</v>
      </c>
      <c r="AH13">
        <f>IF($AE13="Weekday",INDEX('Category Mapping'!$F$34:$F$45,MATCH($E13,'Category Mapping'!$A$34:$A$45,0),1),INDEX('Category Mapping'!$E$34:$E$45,MATCH($E13,'Category Mapping'!$A$34:$A$45,0),1))</f>
        <v>21.428571428571431</v>
      </c>
      <c r="AI13" s="10">
        <f t="shared" si="2"/>
        <v>2185.338999540661</v>
      </c>
      <c r="AJ13" s="22">
        <f t="shared" si="0"/>
        <v>0</v>
      </c>
      <c r="AK13" s="22">
        <f t="shared" si="1"/>
        <v>0</v>
      </c>
    </row>
    <row r="14" spans="1:37">
      <c r="A14" s="37" t="str">
        <f>'Source Data'!A14</f>
        <v>Residential_cooling_weekday.csv</v>
      </c>
      <c r="B14" s="37">
        <f>'Source Data'!B14</f>
        <v>2019</v>
      </c>
      <c r="C14" s="37">
        <f>'Source Data'!C14</f>
        <v>19</v>
      </c>
      <c r="D14" s="37" t="str">
        <f>'Source Data'!D14</f>
        <v>Korea</v>
      </c>
      <c r="E14" s="37">
        <f>'Source Data'!E14</f>
        <v>12</v>
      </c>
      <c r="F14" s="38">
        <f>'Source Data'!F14*INDEX('Calibration Calcs'!$B$4:$M$4,1,MATCH('Adjusted Source Data'!$E14,'Calibration Calcs'!$B$1:$M$1,0))</f>
        <v>20151.759640758377</v>
      </c>
      <c r="G14" s="38">
        <f>'Source Data'!G14*INDEX('Calibration Calcs'!$B$4:$M$4,1,MATCH('Adjusted Source Data'!$E14,'Calibration Calcs'!$B$1:$M$1,0))</f>
        <v>20265.674486876607</v>
      </c>
      <c r="H14" s="38">
        <f>'Source Data'!H14*INDEX('Calibration Calcs'!$B$4:$M$4,1,MATCH('Adjusted Source Data'!$E14,'Calibration Calcs'!$B$1:$M$1,0))</f>
        <v>20342.734529838941</v>
      </c>
      <c r="I14" s="38">
        <f>'Source Data'!I14*INDEX('Calibration Calcs'!$B$4:$M$4,1,MATCH('Adjusted Source Data'!$E14,'Calibration Calcs'!$B$1:$M$1,0))</f>
        <v>20353.902652007393</v>
      </c>
      <c r="J14" s="38">
        <f>'Source Data'!J14*INDEX('Calibration Calcs'!$B$4:$M$4,1,MATCH('Adjusted Source Data'!$E14,'Calibration Calcs'!$B$1:$M$1,0))</f>
        <v>19839.052220041667</v>
      </c>
      <c r="K14" s="38">
        <f>'Source Data'!K14*INDEX('Calibration Calcs'!$B$4:$M$4,1,MATCH('Adjusted Source Data'!$E14,'Calibration Calcs'!$B$1:$M$1,0))</f>
        <v>18242.010749952744</v>
      </c>
      <c r="L14" s="38">
        <f>'Source Data'!L14*INDEX('Calibration Calcs'!$B$4:$M$4,1,MATCH('Adjusted Source Data'!$E14,'Calibration Calcs'!$B$1:$M$1,0))</f>
        <v>14901.625409368158</v>
      </c>
      <c r="M14" s="38">
        <f>'Source Data'!M14*INDEX('Calibration Calcs'!$B$4:$M$4,1,MATCH('Adjusted Source Data'!$E14,'Calibration Calcs'!$B$1:$M$1,0))</f>
        <v>11183.757539489825</v>
      </c>
      <c r="N14" s="38">
        <f>'Source Data'!N14*INDEX('Calibration Calcs'!$B$4:$M$4,1,MATCH('Adjusted Source Data'!$E14,'Calibration Calcs'!$B$1:$M$1,0))</f>
        <v>9037.2444587129685</v>
      </c>
      <c r="O14" s="38">
        <f>'Source Data'!O14*INDEX('Calibration Calcs'!$B$4:$M$4,1,MATCH('Adjusted Source Data'!$E14,'Calibration Calcs'!$B$1:$M$1,0))</f>
        <v>7813.2182690504105</v>
      </c>
      <c r="P14" s="38">
        <f>'Source Data'!P14*INDEX('Calibration Calcs'!$B$4:$M$4,1,MATCH('Adjusted Source Data'!$E14,'Calibration Calcs'!$B$1:$M$1,0))</f>
        <v>7720.5228550522424</v>
      </c>
      <c r="Q14" s="38">
        <f>'Source Data'!Q14*INDEX('Calibration Calcs'!$B$4:$M$4,1,MATCH('Adjusted Source Data'!$E14,'Calibration Calcs'!$B$1:$M$1,0))</f>
        <v>8635.1920606486237</v>
      </c>
      <c r="R14" s="38">
        <f>'Source Data'!R14*INDEX('Calibration Calcs'!$B$4:$M$4,1,MATCH('Adjusted Source Data'!$E14,'Calibration Calcs'!$B$1:$M$1,0))</f>
        <v>9373.4049359834335</v>
      </c>
      <c r="S14" s="38">
        <f>'Source Data'!S14*INDEX('Calibration Calcs'!$B$4:$M$4,1,MATCH('Adjusted Source Data'!$E14,'Calibration Calcs'!$B$1:$M$1,0))</f>
        <v>9668.2433612306177</v>
      </c>
      <c r="T14" s="38">
        <f>'Source Data'!T14*INDEX('Calibration Calcs'!$B$4:$M$4,1,MATCH('Adjusted Source Data'!$E14,'Calibration Calcs'!$B$1:$M$1,0))</f>
        <v>10095.982440282405</v>
      </c>
      <c r="U14" s="38">
        <f>'Source Data'!U14*INDEX('Calibration Calcs'!$B$4:$M$4,1,MATCH('Adjusted Source Data'!$E14,'Calibration Calcs'!$B$1:$M$1,0))</f>
        <v>11027.403829131468</v>
      </c>
      <c r="V14" s="38">
        <f>'Source Data'!V14*INDEX('Calibration Calcs'!$B$4:$M$4,1,MATCH('Adjusted Source Data'!$E14,'Calibration Calcs'!$B$1:$M$1,0))</f>
        <v>12041.469322027091</v>
      </c>
      <c r="W14" s="38">
        <f>'Source Data'!W14*INDEX('Calibration Calcs'!$B$4:$M$4,1,MATCH('Adjusted Source Data'!$E14,'Calibration Calcs'!$B$1:$M$1,0))</f>
        <v>13198.486778678924</v>
      </c>
      <c r="X14" s="38">
        <f>'Source Data'!X14*INDEX('Calibration Calcs'!$B$4:$M$4,1,MATCH('Adjusted Source Data'!$E14,'Calibration Calcs'!$B$1:$M$1,0))</f>
        <v>14651.459472794788</v>
      </c>
      <c r="Y14" s="38">
        <f>'Source Data'!Y14*INDEX('Calibration Calcs'!$B$4:$M$4,1,MATCH('Adjusted Source Data'!$E14,'Calibration Calcs'!$B$1:$M$1,0))</f>
        <v>16139.053345632859</v>
      </c>
      <c r="Z14" s="38">
        <f>'Source Data'!Z14*INDEX('Calibration Calcs'!$B$4:$M$4,1,MATCH('Adjusted Source Data'!$E14,'Calibration Calcs'!$B$1:$M$1,0))</f>
        <v>17468.059883678885</v>
      </c>
      <c r="AA14" s="38">
        <f>'Source Data'!AA14*INDEX('Calibration Calcs'!$B$4:$M$4,1,MATCH('Adjusted Source Data'!$E14,'Calibration Calcs'!$B$1:$M$1,0))</f>
        <v>18577.054415006365</v>
      </c>
      <c r="AB14" s="38">
        <f>'Source Data'!AB14*INDEX('Calibration Calcs'!$B$4:$M$4,1,MATCH('Adjusted Source Data'!$E14,'Calibration Calcs'!$B$1:$M$1,0))</f>
        <v>19365.523840099217</v>
      </c>
      <c r="AC14" s="38">
        <f>'Source Data'!AC14*INDEX('Calibration Calcs'!$B$4:$M$4,1,MATCH('Adjusted Source Data'!$E14,'Calibration Calcs'!$B$1:$M$1,0))</f>
        <v>19898.243267534472</v>
      </c>
      <c r="AD14" t="str">
        <f>INDEX('Category Mapping'!$G$34:$G$45,MATCH(E14,'Category Mapping'!$A$34:$A$45,0),1)</f>
        <v>Winter</v>
      </c>
      <c r="AE14" t="str">
        <f>INDEX('Category Mapping'!$B$2:$B$25,MATCH('Source Data'!A14,'Category Mapping'!$A$2:$A$25,0))</f>
        <v>Weekday</v>
      </c>
      <c r="AF14" t="str">
        <f>INDEX('Category Mapping'!$C$2:$C$25,MATCH('Source Data'!A14,'Category Mapping'!$A$2:$A$25,0))</f>
        <v>Residential</v>
      </c>
      <c r="AG14" t="str">
        <f>INDEX('Category Mapping'!$D$2:$D$25,MATCH('Source Data'!A14,'Category Mapping'!$A$2:$A$25,0))</f>
        <v>Cooling</v>
      </c>
      <c r="AH14">
        <f>IF($AE14="Weekday",INDEX('Category Mapping'!$F$34:$F$45,MATCH($E14,'Category Mapping'!$A$34:$A$45,0),1),INDEX('Category Mapping'!$E$34:$E$45,MATCH($E14,'Category Mapping'!$A$34:$A$45,0),1))</f>
        <v>22.142857142857142</v>
      </c>
      <c r="AI14" s="10">
        <f t="shared" si="2"/>
        <v>919.20850686485005</v>
      </c>
      <c r="AJ14" s="22">
        <f t="shared" si="0"/>
        <v>0</v>
      </c>
      <c r="AK14" s="22">
        <f t="shared" si="1"/>
        <v>0</v>
      </c>
    </row>
    <row r="15" spans="1:37">
      <c r="A15" s="37" t="str">
        <f>'Source Data'!A15</f>
        <v>Residential_cooling_weekend.csv</v>
      </c>
      <c r="B15" s="37">
        <f>'Source Data'!B15</f>
        <v>2019</v>
      </c>
      <c r="C15" s="37">
        <f>'Source Data'!C15</f>
        <v>19</v>
      </c>
      <c r="D15" s="37" t="str">
        <f>'Source Data'!D15</f>
        <v>Korea</v>
      </c>
      <c r="E15" s="37">
        <f>'Source Data'!E15</f>
        <v>1</v>
      </c>
      <c r="F15" s="38">
        <f>'Source Data'!F15*INDEX('Calibration Calcs'!$B$4:$M$4,1,MATCH('Adjusted Source Data'!$E15,'Calibration Calcs'!$B$1:$M$1,0))</f>
        <v>7112.962338835353</v>
      </c>
      <c r="G15" s="38">
        <f>'Source Data'!G15*INDEX('Calibration Calcs'!$B$4:$M$4,1,MATCH('Adjusted Source Data'!$E15,'Calibration Calcs'!$B$1:$M$1,0))</f>
        <v>7221.8115438956065</v>
      </c>
      <c r="H15" s="38">
        <f>'Source Data'!H15*INDEX('Calibration Calcs'!$B$4:$M$4,1,MATCH('Adjusted Source Data'!$E15,'Calibration Calcs'!$B$1:$M$1,0))</f>
        <v>7317.3322748668497</v>
      </c>
      <c r="I15" s="38">
        <f>'Source Data'!I15*INDEX('Calibration Calcs'!$B$4:$M$4,1,MATCH('Adjusted Source Data'!$E15,'Calibration Calcs'!$B$1:$M$1,0))</f>
        <v>7331.7714551299441</v>
      </c>
      <c r="J15" s="38">
        <f>'Source Data'!J15*INDEX('Calibration Calcs'!$B$4:$M$4,1,MATCH('Adjusted Source Data'!$E15,'Calibration Calcs'!$B$1:$M$1,0))</f>
        <v>7307.3359193000915</v>
      </c>
      <c r="K15" s="38">
        <f>'Source Data'!K15*INDEX('Calibration Calcs'!$B$4:$M$4,1,MATCH('Adjusted Source Data'!$E15,'Calibration Calcs'!$B$1:$M$1,0))</f>
        <v>7177.3832969322375</v>
      </c>
      <c r="L15" s="38">
        <f>'Source Data'!L15*INDEX('Calibration Calcs'!$B$4:$M$4,1,MATCH('Adjusted Source Data'!$E15,'Calibration Calcs'!$B$1:$M$1,0))</f>
        <v>6889.7103978444247</v>
      </c>
      <c r="M15" s="38">
        <f>'Source Data'!M15*INDEX('Calibration Calcs'!$B$4:$M$4,1,MATCH('Adjusted Source Data'!$E15,'Calibration Calcs'!$B$1:$M$1,0))</f>
        <v>6404.3317997696195</v>
      </c>
      <c r="N15" s="38">
        <f>'Source Data'!N15*INDEX('Calibration Calcs'!$B$4:$M$4,1,MATCH('Adjusted Source Data'!$E15,'Calibration Calcs'!$B$1:$M$1,0))</f>
        <v>5729.0224459264127</v>
      </c>
      <c r="O15" s="38">
        <f>'Source Data'!O15*INDEX('Calibration Calcs'!$B$4:$M$4,1,MATCH('Adjusted Source Data'!$E15,'Calibration Calcs'!$B$1:$M$1,0))</f>
        <v>4992.6242525085745</v>
      </c>
      <c r="P15" s="38">
        <f>'Source Data'!P15*INDEX('Calibration Calcs'!$B$4:$M$4,1,MATCH('Adjusted Source Data'!$E15,'Calibration Calcs'!$B$1:$M$1,0))</f>
        <v>4659.4124002833078</v>
      </c>
      <c r="Q15" s="38">
        <f>'Source Data'!Q15*INDEX('Calibration Calcs'!$B$4:$M$4,1,MATCH('Adjusted Source Data'!$E15,'Calibration Calcs'!$B$1:$M$1,0))</f>
        <v>4820.4647955255205</v>
      </c>
      <c r="R15" s="38">
        <f>'Source Data'!R15*INDEX('Calibration Calcs'!$B$4:$M$4,1,MATCH('Adjusted Source Data'!$E15,'Calibration Calcs'!$B$1:$M$1,0))</f>
        <v>5025.9454377311013</v>
      </c>
      <c r="S15" s="38">
        <f>'Source Data'!S15*INDEX('Calibration Calcs'!$B$4:$M$4,1,MATCH('Adjusted Source Data'!$E15,'Calibration Calcs'!$B$1:$M$1,0))</f>
        <v>5072.5950970426384</v>
      </c>
      <c r="T15" s="38">
        <f>'Source Data'!T15*INDEX('Calibration Calcs'!$B$4:$M$4,1,MATCH('Adjusted Source Data'!$E15,'Calibration Calcs'!$B$1:$M$1,0))</f>
        <v>5062.5987414758802</v>
      </c>
      <c r="U15" s="38">
        <f>'Source Data'!U15*INDEX('Calibration Calcs'!$B$4:$M$4,1,MATCH('Adjusted Source Data'!$E15,'Calibration Calcs'!$B$1:$M$1,0))</f>
        <v>5045.9381488646168</v>
      </c>
      <c r="V15" s="38">
        <f>'Source Data'!V15*INDEX('Calibration Calcs'!$B$4:$M$4,1,MATCH('Adjusted Source Data'!$E15,'Calibration Calcs'!$B$1:$M$1,0))</f>
        <v>5085.9235711316487</v>
      </c>
      <c r="W15" s="38">
        <f>'Source Data'!W15*INDEX('Calibration Calcs'!$B$4:$M$4,1,MATCH('Adjusted Source Data'!$E15,'Calibration Calcs'!$B$1:$M$1,0))</f>
        <v>5286.9613886408933</v>
      </c>
      <c r="X15" s="38">
        <f>'Source Data'!X15*INDEX('Calibration Calcs'!$B$4:$M$4,1,MATCH('Adjusted Source Data'!$E15,'Calibration Calcs'!$B$1:$M$1,0))</f>
        <v>5612.39829764757</v>
      </c>
      <c r="Y15" s="38">
        <f>'Source Data'!Y15*INDEX('Calibration Calcs'!$B$4:$M$4,1,MATCH('Adjusted Source Data'!$E15,'Calibration Calcs'!$B$1:$M$1,0))</f>
        <v>5964.4921548322682</v>
      </c>
      <c r="Z15" s="38">
        <f>'Source Data'!Z15*INDEX('Calibration Calcs'!$B$4:$M$4,1,MATCH('Adjusted Source Data'!$E15,'Calibration Calcs'!$B$1:$M$1,0))</f>
        <v>6244.3901107014917</v>
      </c>
      <c r="AA15" s="38">
        <f>'Source Data'!AA15*INDEX('Calibration Calcs'!$B$4:$M$4,1,MATCH('Adjusted Source Data'!$E15,'Calibration Calcs'!$B$1:$M$1,0))</f>
        <v>6509.8488863076209</v>
      </c>
      <c r="AB15" s="38">
        <f>'Source Data'!AB15*INDEX('Calibration Calcs'!$B$4:$M$4,1,MATCH('Adjusted Source Data'!$E15,'Calibration Calcs'!$B$1:$M$1,0))</f>
        <v>6756.4256569543177</v>
      </c>
      <c r="AC15" s="38">
        <f>'Source Data'!AC15*INDEX('Calibration Calcs'!$B$4:$M$4,1,MATCH('Adjusted Source Data'!$E15,'Calibration Calcs'!$B$1:$M$1,0))</f>
        <v>6967.4598300303196</v>
      </c>
      <c r="AD15" t="str">
        <f>INDEX('Category Mapping'!$G$34:$G$45,MATCH(E15,'Category Mapping'!$A$34:$A$45,0),1)</f>
        <v>Winter</v>
      </c>
      <c r="AE15" t="str">
        <f>INDEX('Category Mapping'!$B$2:$B$25,MATCH('Source Data'!A15,'Category Mapping'!$A$2:$A$25,0))</f>
        <v>Weekend</v>
      </c>
      <c r="AF15" t="str">
        <f>INDEX('Category Mapping'!$C$2:$C$25,MATCH('Source Data'!A15,'Category Mapping'!$A$2:$A$25,0))</f>
        <v>Residential</v>
      </c>
      <c r="AG15" t="str">
        <f>INDEX('Category Mapping'!$D$2:$D$25,MATCH('Source Data'!A15,'Category Mapping'!$A$2:$A$25,0))</f>
        <v>Cooling</v>
      </c>
      <c r="AH15">
        <f>IF($AE15="Weekday",INDEX('Category Mapping'!$F$34:$F$45,MATCH($E15,'Category Mapping'!$A$34:$A$45,0),1),INDEX('Category Mapping'!$E$34:$E$45,MATCH($E15,'Category Mapping'!$A$34:$A$45,0),1))</f>
        <v>8.8571428571428559</v>
      </c>
      <c r="AI15" s="10">
        <f t="shared" si="2"/>
        <v>827.78064815983248</v>
      </c>
      <c r="AJ15" s="22">
        <f t="shared" si="0"/>
        <v>0</v>
      </c>
      <c r="AK15" s="22">
        <f t="shared" si="1"/>
        <v>0</v>
      </c>
    </row>
    <row r="16" spans="1:37">
      <c r="A16" s="37" t="str">
        <f>'Source Data'!A16</f>
        <v>Residential_cooling_weekend.csv</v>
      </c>
      <c r="B16" s="37">
        <f>'Source Data'!B16</f>
        <v>2019</v>
      </c>
      <c r="C16" s="37">
        <f>'Source Data'!C16</f>
        <v>19</v>
      </c>
      <c r="D16" s="37" t="str">
        <f>'Source Data'!D16</f>
        <v>Korea</v>
      </c>
      <c r="E16" s="37">
        <f>'Source Data'!E16</f>
        <v>2</v>
      </c>
      <c r="F16" s="38">
        <f>'Source Data'!F16*INDEX('Calibration Calcs'!$B$4:$M$4,1,MATCH('Adjusted Source Data'!$E16,'Calibration Calcs'!$B$1:$M$1,0))</f>
        <v>7075.7444285645015</v>
      </c>
      <c r="G16" s="38">
        <f>'Source Data'!G16*INDEX('Calibration Calcs'!$B$4:$M$4,1,MATCH('Adjusted Source Data'!$E16,'Calibration Calcs'!$B$1:$M$1,0))</f>
        <v>7184.4513671901987</v>
      </c>
      <c r="H16" s="38">
        <f>'Source Data'!H16*INDEX('Calibration Calcs'!$B$4:$M$4,1,MATCH('Adjusted Source Data'!$E16,'Calibration Calcs'!$B$1:$M$1,0))</f>
        <v>7279.4475207640053</v>
      </c>
      <c r="I16" s="38">
        <f>'Source Data'!I16*INDEX('Calibration Calcs'!$B$4:$M$4,1,MATCH('Adjusted Source Data'!$E16,'Calibration Calcs'!$B$1:$M$1,0))</f>
        <v>7293.1583058158958</v>
      </c>
      <c r="J16" s="38">
        <f>'Source Data'!J16*INDEX('Calibration Calcs'!$B$4:$M$4,1,MATCH('Adjusted Source Data'!$E16,'Calibration Calcs'!$B$1:$M$1,0))</f>
        <v>7269.6541028697984</v>
      </c>
      <c r="K16" s="38">
        <f>'Source Data'!K16*INDEX('Calibration Calcs'!$B$4:$M$4,1,MATCH('Adjusted Source Data'!$E16,'Calibration Calcs'!$B$1:$M$1,0))</f>
        <v>7139.4016448768471</v>
      </c>
      <c r="L16" s="38">
        <f>'Source Data'!L16*INDEX('Calibration Calcs'!$B$4:$M$4,1,MATCH('Adjusted Source Data'!$E16,'Calibration Calcs'!$B$1:$M$1,0))</f>
        <v>6854.4131841554254</v>
      </c>
      <c r="M16" s="38">
        <f>'Source Data'!M16*INDEX('Calibration Calcs'!$B$4:$M$4,1,MATCH('Adjusted Source Data'!$E16,'Calibration Calcs'!$B$1:$M$1,0))</f>
        <v>6370.6183401816033</v>
      </c>
      <c r="N16" s="38">
        <f>'Source Data'!N16*INDEX('Calibration Calcs'!$B$4:$M$4,1,MATCH('Adjusted Source Data'!$E16,'Calibration Calcs'!$B$1:$M$1,0))</f>
        <v>5698.7898726390085</v>
      </c>
      <c r="O16" s="38">
        <f>'Source Data'!O16*INDEX('Calibration Calcs'!$B$4:$M$4,1,MATCH('Adjusted Source Data'!$E16,'Calibration Calcs'!$B$1:$M$1,0))</f>
        <v>4967.2215559417509</v>
      </c>
      <c r="P16" s="38">
        <f>'Source Data'!P16*INDEX('Calibration Calcs'!$B$4:$M$4,1,MATCH('Adjusted Source Data'!$E16,'Calibration Calcs'!$B$1:$M$1,0))</f>
        <v>4635.2246893281363</v>
      </c>
      <c r="Q16" s="38">
        <f>'Source Data'!Q16*INDEX('Calibration Calcs'!$B$4:$M$4,1,MATCH('Adjusted Source Data'!$E16,'Calibration Calcs'!$B$1:$M$1,0))</f>
        <v>4794.8574010037091</v>
      </c>
      <c r="R16" s="38">
        <f>'Source Data'!R16*INDEX('Calibration Calcs'!$B$4:$M$4,1,MATCH('Adjusted Source Data'!$E16,'Calibration Calcs'!$B$1:$M$1,0))</f>
        <v>4999.5398349926345</v>
      </c>
      <c r="S16" s="38">
        <f>'Source Data'!S16*INDEX('Calibration Calcs'!$B$4:$M$4,1,MATCH('Adjusted Source Data'!$E16,'Calibration Calcs'!$B$1:$M$1,0))</f>
        <v>5046.5482408848275</v>
      </c>
      <c r="T16" s="38">
        <f>'Source Data'!T16*INDEX('Calibration Calcs'!$B$4:$M$4,1,MATCH('Adjusted Source Data'!$E16,'Calibration Calcs'!$B$1:$M$1,0))</f>
        <v>5035.7754812011999</v>
      </c>
      <c r="U16" s="38">
        <f>'Source Data'!U16*INDEX('Calibration Calcs'!$B$4:$M$4,1,MATCH('Adjusted Source Data'!$E16,'Calibration Calcs'!$B$1:$M$1,0))</f>
        <v>5020.1060125704689</v>
      </c>
      <c r="V16" s="38">
        <f>'Source Data'!V16*INDEX('Calibration Calcs'!$B$4:$M$4,1,MATCH('Adjusted Source Data'!$E16,'Calibration Calcs'!$B$1:$M$1,0))</f>
        <v>5060.2590259367171</v>
      </c>
      <c r="W16" s="38">
        <f>'Source Data'!W16*INDEX('Calibration Calcs'!$B$4:$M$4,1,MATCH('Adjusted Source Data'!$E16,'Calibration Calcs'!$B$1:$M$1,0))</f>
        <v>5260.0447509785381</v>
      </c>
      <c r="X16" s="38">
        <f>'Source Data'!X16*INDEX('Calibration Calcs'!$B$4:$M$4,1,MATCH('Adjusted Source Data'!$E16,'Calibration Calcs'!$B$1:$M$1,0))</f>
        <v>5583.2275414873666</v>
      </c>
      <c r="Y16" s="38">
        <f>'Source Data'!Y16*INDEX('Calibration Calcs'!$B$4:$M$4,1,MATCH('Adjusted Source Data'!$E16,'Calibration Calcs'!$B$1:$M$1,0))</f>
        <v>5933.8319020999743</v>
      </c>
      <c r="Z16" s="38">
        <f>'Source Data'!Z16*INDEX('Calibration Calcs'!$B$4:$M$4,1,MATCH('Adjusted Source Data'!$E16,'Calibration Calcs'!$B$1:$M$1,0))</f>
        <v>6211.9649702954512</v>
      </c>
      <c r="AA16" s="38">
        <f>'Source Data'!AA16*INDEX('Calibration Calcs'!$B$4:$M$4,1,MATCH('Adjusted Source Data'!$E16,'Calibration Calcs'!$B$1:$M$1,0))</f>
        <v>6476.3872534390384</v>
      </c>
      <c r="AB16" s="38">
        <f>'Source Data'!AB16*INDEX('Calibration Calcs'!$B$4:$M$4,1,MATCH('Adjusted Source Data'!$E16,'Calibration Calcs'!$B$1:$M$1,0))</f>
        <v>6721.2227007942111</v>
      </c>
      <c r="AC16" s="38">
        <f>'Source Data'!AC16*INDEX('Calibration Calcs'!$B$4:$M$4,1,MATCH('Adjusted Source Data'!$E16,'Calibration Calcs'!$B$1:$M$1,0))</f>
        <v>6931.7811855196596</v>
      </c>
      <c r="AD16" t="str">
        <f>INDEX('Category Mapping'!$G$34:$G$45,MATCH(E16,'Category Mapping'!$A$34:$A$45,0),1)</f>
        <v>Winter</v>
      </c>
      <c r="AE16" t="str">
        <f>INDEX('Category Mapping'!$B$2:$B$25,MATCH('Source Data'!A16,'Category Mapping'!$A$2:$A$25,0))</f>
        <v>Weekend</v>
      </c>
      <c r="AF16" t="str">
        <f>INDEX('Category Mapping'!$C$2:$C$25,MATCH('Source Data'!A16,'Category Mapping'!$A$2:$A$25,0))</f>
        <v>Residential</v>
      </c>
      <c r="AG16" t="str">
        <f>INDEX('Category Mapping'!$D$2:$D$25,MATCH('Source Data'!A16,'Category Mapping'!$A$2:$A$25,0))</f>
        <v>Cooling</v>
      </c>
      <c r="AH16">
        <f>IF($AE16="Weekday",INDEX('Category Mapping'!$F$34:$F$45,MATCH($E16,'Category Mapping'!$A$34:$A$45,0),1),INDEX('Category Mapping'!$E$34:$E$45,MATCH($E16,'Category Mapping'!$A$34:$A$45,0),1))</f>
        <v>8</v>
      </c>
      <c r="AI16" s="10">
        <f t="shared" si="2"/>
        <v>911.64478822698698</v>
      </c>
      <c r="AJ16" s="22">
        <f t="shared" si="0"/>
        <v>0</v>
      </c>
      <c r="AK16" s="22">
        <f t="shared" si="1"/>
        <v>0</v>
      </c>
    </row>
    <row r="17" spans="1:37">
      <c r="A17" s="37" t="str">
        <f>'Source Data'!A17</f>
        <v>Residential_cooling_weekend.csv</v>
      </c>
      <c r="B17" s="37">
        <f>'Source Data'!B17</f>
        <v>2019</v>
      </c>
      <c r="C17" s="37">
        <f>'Source Data'!C17</f>
        <v>19</v>
      </c>
      <c r="D17" s="37" t="str">
        <f>'Source Data'!D17</f>
        <v>Korea</v>
      </c>
      <c r="E17" s="37">
        <f>'Source Data'!E17</f>
        <v>3</v>
      </c>
      <c r="F17" s="38">
        <f>'Source Data'!F17*INDEX('Calibration Calcs'!$B$4:$M$4,1,MATCH('Adjusted Source Data'!$E17,'Calibration Calcs'!$B$1:$M$1,0))</f>
        <v>16931.452071291289</v>
      </c>
      <c r="G17" s="38">
        <f>'Source Data'!G17*INDEX('Calibration Calcs'!$B$4:$M$4,1,MATCH('Adjusted Source Data'!$E17,'Calibration Calcs'!$B$1:$M$1,0))</f>
        <v>17190.654749788155</v>
      </c>
      <c r="H17" s="38">
        <f>'Source Data'!H17*INDEX('Calibration Calcs'!$B$4:$M$4,1,MATCH('Adjusted Source Data'!$E17,'Calibration Calcs'!$B$1:$M$1,0))</f>
        <v>17418.628189911902</v>
      </c>
      <c r="I17" s="38">
        <f>'Source Data'!I17*INDEX('Calibration Calcs'!$B$4:$M$4,1,MATCH('Adjusted Source Data'!$E17,'Calibration Calcs'!$B$1:$M$1,0))</f>
        <v>17451.939377509894</v>
      </c>
      <c r="J17" s="38">
        <f>'Source Data'!J17*INDEX('Calibration Calcs'!$B$4:$M$4,1,MATCH('Adjusted Source Data'!$E17,'Calibration Calcs'!$B$1:$M$1,0))</f>
        <v>17395.726748438286</v>
      </c>
      <c r="K17" s="38">
        <f>'Source Data'!K17*INDEX('Calibration Calcs'!$B$4:$M$4,1,MATCH('Adjusted Source Data'!$E17,'Calibration Calcs'!$B$1:$M$1,0))</f>
        <v>17084.475339319557</v>
      </c>
      <c r="L17" s="38">
        <f>'Source Data'!L17*INDEX('Calibration Calcs'!$B$4:$M$4,1,MATCH('Adjusted Source Data'!$E17,'Calibration Calcs'!$B$1:$M$1,0))</f>
        <v>16400.555018948307</v>
      </c>
      <c r="M17" s="38">
        <f>'Source Data'!M17*INDEX('Calibration Calcs'!$B$4:$M$4,1,MATCH('Adjusted Source Data'!$E17,'Calibration Calcs'!$B$1:$M$1,0))</f>
        <v>15245.073199143</v>
      </c>
      <c r="N17" s="38">
        <f>'Source Data'!N17*INDEX('Calibration Calcs'!$B$4:$M$4,1,MATCH('Adjusted Source Data'!$E17,'Calibration Calcs'!$B$1:$M$1,0))</f>
        <v>13636.767422927505</v>
      </c>
      <c r="O17" s="38">
        <f>'Source Data'!O17*INDEX('Calibration Calcs'!$B$4:$M$4,1,MATCH('Adjusted Source Data'!$E17,'Calibration Calcs'!$B$1:$M$1,0))</f>
        <v>11885.848124808112</v>
      </c>
      <c r="P17" s="38">
        <f>'Source Data'!P17*INDEX('Calibration Calcs'!$B$4:$M$4,1,MATCH('Adjusted Source Data'!$E17,'Calibration Calcs'!$B$1:$M$1,0))</f>
        <v>11090.54352090608</v>
      </c>
      <c r="Q17" s="38">
        <f>'Source Data'!Q17*INDEX('Calibration Calcs'!$B$4:$M$4,1,MATCH('Adjusted Source Data'!$E17,'Calibration Calcs'!$B$1:$M$1,0))</f>
        <v>11473.622178282974</v>
      </c>
      <c r="R17" s="38">
        <f>'Source Data'!R17*INDEX('Calibration Calcs'!$B$4:$M$4,1,MATCH('Adjusted Source Data'!$E17,'Calibration Calcs'!$B$1:$M$1,0))</f>
        <v>11962.880246128465</v>
      </c>
      <c r="S17" s="38">
        <f>'Source Data'!S17*INDEX('Calibration Calcs'!$B$4:$M$4,1,MATCH('Adjusted Source Data'!$E17,'Calibration Calcs'!$B$1:$M$1,0))</f>
        <v>12075.305504271684</v>
      </c>
      <c r="T17" s="38">
        <f>'Source Data'!T17*INDEX('Calibration Calcs'!$B$4:$M$4,1,MATCH('Adjusted Source Data'!$E17,'Calibration Calcs'!$B$1:$M$1,0))</f>
        <v>12050.322113573191</v>
      </c>
      <c r="U17" s="38">
        <f>'Source Data'!U17*INDEX('Calibration Calcs'!$B$4:$M$4,1,MATCH('Adjusted Source Data'!$E17,'Calibration Calcs'!$B$1:$M$1,0))</f>
        <v>12011.806052913014</v>
      </c>
      <c r="V17" s="38">
        <f>'Source Data'!V17*INDEX('Calibration Calcs'!$B$4:$M$4,1,MATCH('Adjusted Source Data'!$E17,'Calibration Calcs'!$B$1:$M$1,0))</f>
        <v>12107.575717257238</v>
      </c>
      <c r="W17" s="38">
        <f>'Source Data'!W17*INDEX('Calibration Calcs'!$B$4:$M$4,1,MATCH('Adjusted Source Data'!$E17,'Calibration Calcs'!$B$1:$M$1,0))</f>
        <v>12586.424038978355</v>
      </c>
      <c r="X17" s="38">
        <f>'Source Data'!X17*INDEX('Calibration Calcs'!$B$4:$M$4,1,MATCH('Adjusted Source Data'!$E17,'Calibration Calcs'!$B$1:$M$1,0))</f>
        <v>13359.868176019207</v>
      </c>
      <c r="Y17" s="38">
        <f>'Source Data'!Y17*INDEX('Calibration Calcs'!$B$4:$M$4,1,MATCH('Adjusted Source Data'!$E17,'Calibration Calcs'!$B$1:$M$1,0))</f>
        <v>14197.852739031163</v>
      </c>
      <c r="Z17" s="38">
        <f>'Source Data'!Z17*INDEX('Calibration Calcs'!$B$4:$M$4,1,MATCH('Adjusted Source Data'!$E17,'Calibration Calcs'!$B$1:$M$1,0))</f>
        <v>14865.117465603418</v>
      </c>
      <c r="AA17" s="38">
        <f>'Source Data'!AA17*INDEX('Calibration Calcs'!$B$4:$M$4,1,MATCH('Adjusted Source Data'!$E17,'Calibration Calcs'!$B$1:$M$1,0))</f>
        <v>15496.989055352806</v>
      </c>
      <c r="AB17" s="38">
        <f>'Source Data'!AB17*INDEX('Calibration Calcs'!$B$4:$M$4,1,MATCH('Adjusted Source Data'!$E17,'Calibration Calcs'!$B$1:$M$1,0))</f>
        <v>16083.057762154958</v>
      </c>
      <c r="AC17" s="38">
        <f>'Source Data'!AC17*INDEX('Calibration Calcs'!$B$4:$M$4,1,MATCH('Adjusted Source Data'!$E17,'Calibration Calcs'!$B$1:$M$1,0))</f>
        <v>16585.848499962132</v>
      </c>
      <c r="AD17" t="str">
        <f>INDEX('Category Mapping'!$G$34:$G$45,MATCH(E17,'Category Mapping'!$A$34:$A$45,0),1)</f>
        <v>Spring</v>
      </c>
      <c r="AE17" t="str">
        <f>INDEX('Category Mapping'!$B$2:$B$25,MATCH('Source Data'!A17,'Category Mapping'!$A$2:$A$25,0))</f>
        <v>Weekend</v>
      </c>
      <c r="AF17" t="str">
        <f>INDEX('Category Mapping'!$C$2:$C$25,MATCH('Source Data'!A17,'Category Mapping'!$A$2:$A$25,0))</f>
        <v>Residential</v>
      </c>
      <c r="AG17" t="str">
        <f>INDEX('Category Mapping'!$D$2:$D$25,MATCH('Source Data'!A17,'Category Mapping'!$A$2:$A$25,0))</f>
        <v>Cooling</v>
      </c>
      <c r="AH17">
        <f>IF($AE17="Weekday",INDEX('Category Mapping'!$F$34:$F$45,MATCH($E17,'Category Mapping'!$A$34:$A$45,0),1),INDEX('Category Mapping'!$E$34:$E$45,MATCH($E17,'Category Mapping'!$A$34:$A$45,0),1))</f>
        <v>8.8571428571428559</v>
      </c>
      <c r="AI17" s="10">
        <f t="shared" si="2"/>
        <v>1970.3802522995045</v>
      </c>
      <c r="AJ17" s="22">
        <f t="shared" si="0"/>
        <v>0</v>
      </c>
      <c r="AK17" s="22">
        <f t="shared" si="1"/>
        <v>0</v>
      </c>
    </row>
    <row r="18" spans="1:37">
      <c r="A18" s="37" t="str">
        <f>'Source Data'!A18</f>
        <v>Residential_cooling_weekend.csv</v>
      </c>
      <c r="B18" s="37">
        <f>'Source Data'!B18</f>
        <v>2019</v>
      </c>
      <c r="C18" s="37">
        <f>'Source Data'!C18</f>
        <v>19</v>
      </c>
      <c r="D18" s="37" t="str">
        <f>'Source Data'!D18</f>
        <v>Korea</v>
      </c>
      <c r="E18" s="37">
        <f>'Source Data'!E18</f>
        <v>4</v>
      </c>
      <c r="F18" s="38">
        <f>'Source Data'!F18*INDEX('Calibration Calcs'!$B$4:$M$4,1,MATCH('Adjusted Source Data'!$E18,'Calibration Calcs'!$B$1:$M$1,0))</f>
        <v>15398.452030070262</v>
      </c>
      <c r="G18" s="38">
        <f>'Source Data'!G18*INDEX('Calibration Calcs'!$B$4:$M$4,1,MATCH('Adjusted Source Data'!$E18,'Calibration Calcs'!$B$1:$M$1,0))</f>
        <v>15634.365518709508</v>
      </c>
      <c r="H18" s="38">
        <f>'Source Data'!H18*INDEX('Calibration Calcs'!$B$4:$M$4,1,MATCH('Adjusted Source Data'!$E18,'Calibration Calcs'!$B$1:$M$1,0))</f>
        <v>15841.153885294527</v>
      </c>
      <c r="I18" s="38">
        <f>'Source Data'!I18*INDEX('Calibration Calcs'!$B$4:$M$4,1,MATCH('Adjusted Source Data'!$E18,'Calibration Calcs'!$B$1:$M$1,0))</f>
        <v>15872.220682152369</v>
      </c>
      <c r="J18" s="38">
        <f>'Source Data'!J18*INDEX('Calibration Calcs'!$B$4:$M$4,1,MATCH('Adjusted Source Data'!$E18,'Calibration Calcs'!$B$1:$M$1,0))</f>
        <v>15820.766299856567</v>
      </c>
      <c r="K18" s="38">
        <f>'Source Data'!K18*INDEX('Calibration Calcs'!$B$4:$M$4,1,MATCH('Adjusted Source Data'!$E18,'Calibration Calcs'!$B$1:$M$1,0))</f>
        <v>15537.28177852875</v>
      </c>
      <c r="L18" s="38">
        <f>'Source Data'!L18*INDEX('Calibration Calcs'!$B$4:$M$4,1,MATCH('Adjusted Source Data'!$E18,'Calibration Calcs'!$B$1:$M$1,0))</f>
        <v>14915.945841371888</v>
      </c>
      <c r="M18" s="38">
        <f>'Source Data'!M18*INDEX('Calibration Calcs'!$B$4:$M$4,1,MATCH('Adjusted Source Data'!$E18,'Calibration Calcs'!$B$1:$M$1,0))</f>
        <v>13864.528935214263</v>
      </c>
      <c r="N18" s="38">
        <f>'Source Data'!N18*INDEX('Calibration Calcs'!$B$4:$M$4,1,MATCH('Adjusted Source Data'!$E18,'Calibration Calcs'!$B$1:$M$1,0))</f>
        <v>12402.447808092025</v>
      </c>
      <c r="O18" s="38">
        <f>'Source Data'!O18*INDEX('Calibration Calcs'!$B$4:$M$4,1,MATCH('Adjusted Source Data'!$E18,'Calibration Calcs'!$B$1:$M$1,0))</f>
        <v>10809.303631725761</v>
      </c>
      <c r="P18" s="38">
        <f>'Source Data'!P18*INDEX('Calibration Calcs'!$B$4:$M$4,1,MATCH('Adjusted Source Data'!$E18,'Calibration Calcs'!$B$1:$M$1,0))</f>
        <v>10087.000604780911</v>
      </c>
      <c r="Q18" s="38">
        <f>'Source Data'!Q18*INDEX('Calibration Calcs'!$B$4:$M$4,1,MATCH('Adjusted Source Data'!$E18,'Calibration Calcs'!$B$1:$M$1,0))</f>
        <v>10435.531232029838</v>
      </c>
      <c r="R18" s="38">
        <f>'Source Data'!R18*INDEX('Calibration Calcs'!$B$4:$M$4,1,MATCH('Adjusted Source Data'!$E18,'Calibration Calcs'!$B$1:$M$1,0))</f>
        <v>10880.174762057717</v>
      </c>
      <c r="S18" s="38">
        <f>'Source Data'!S18*INDEX('Calibration Calcs'!$B$4:$M$4,1,MATCH('Adjusted Source Data'!$E18,'Calibration Calcs'!$B$1:$M$1,0))</f>
        <v>323904.36571467511</v>
      </c>
      <c r="T18" s="38">
        <f>'Source Data'!T18*INDEX('Calibration Calcs'!$B$4:$M$4,1,MATCH('Adjusted Source Data'!$E18,'Calibration Calcs'!$B$1:$M$1,0))</f>
        <v>599974.60180488823</v>
      </c>
      <c r="U18" s="38">
        <f>'Source Data'!U18*INDEX('Calibration Calcs'!$B$4:$M$4,1,MATCH('Adjusted Source Data'!$E18,'Calibration Calcs'!$B$1:$M$1,0))</f>
        <v>322195.69188749377</v>
      </c>
      <c r="V18" s="38">
        <f>'Source Data'!V18*INDEX('Calibration Calcs'!$B$4:$M$4,1,MATCH('Adjusted Source Data'!$E18,'Calibration Calcs'!$B$1:$M$1,0))</f>
        <v>11011.237811301742</v>
      </c>
      <c r="W18" s="38">
        <f>'Source Data'!W18*INDEX('Calibration Calcs'!$B$4:$M$4,1,MATCH('Adjusted Source Data'!$E18,'Calibration Calcs'!$B$1:$M$1,0))</f>
        <v>11447.143804713352</v>
      </c>
      <c r="X18" s="38">
        <f>'Source Data'!X18*INDEX('Calibration Calcs'!$B$4:$M$4,1,MATCH('Adjusted Source Data'!$E18,'Calibration Calcs'!$B$1:$M$1,0))</f>
        <v>12151.000921023859</v>
      </c>
      <c r="Y18" s="38">
        <f>'Source Data'!Y18*INDEX('Calibration Calcs'!$B$4:$M$4,1,MATCH('Adjusted Source Data'!$E18,'Calibration Calcs'!$B$1:$M$1,0))</f>
        <v>12912.137444041013</v>
      </c>
      <c r="Z18" s="38">
        <f>'Source Data'!Z18*INDEX('Calibration Calcs'!$B$4:$M$4,1,MATCH('Adjusted Source Data'!$E18,'Calibration Calcs'!$B$1:$M$1,0))</f>
        <v>13518.910820170759</v>
      </c>
      <c r="AA18" s="38">
        <f>'Source Data'!AA18*INDEX('Calibration Calcs'!$B$4:$M$4,1,MATCH('Adjusted Source Data'!$E18,'Calibration Calcs'!$B$1:$M$1,0))</f>
        <v>14094.617399442663</v>
      </c>
      <c r="AB18" s="38">
        <f>'Source Data'!AB18*INDEX('Calibration Calcs'!$B$4:$M$4,1,MATCH('Adjusted Source Data'!$E18,'Calibration Calcs'!$B$1:$M$1,0))</f>
        <v>14627.607133035033</v>
      </c>
      <c r="AC18" s="38">
        <f>'Source Data'!AC18*INDEX('Calibration Calcs'!$B$4:$M$4,1,MATCH('Adjusted Source Data'!$E18,'Calibration Calcs'!$B$1:$M$1,0))</f>
        <v>15084.87154928641</v>
      </c>
      <c r="AD18" t="str">
        <f>INDEX('Category Mapping'!$G$34:$G$45,MATCH(E18,'Category Mapping'!$A$34:$A$45,0),1)</f>
        <v>Spring</v>
      </c>
      <c r="AE18" t="str">
        <f>INDEX('Category Mapping'!$B$2:$B$25,MATCH('Source Data'!A18,'Category Mapping'!$A$2:$A$25,0))</f>
        <v>Weekend</v>
      </c>
      <c r="AF18" t="str">
        <f>INDEX('Category Mapping'!$C$2:$C$25,MATCH('Source Data'!A18,'Category Mapping'!$A$2:$A$25,0))</f>
        <v>Residential</v>
      </c>
      <c r="AG18" t="str">
        <f>INDEX('Category Mapping'!$D$2:$D$25,MATCH('Source Data'!A18,'Category Mapping'!$A$2:$A$25,0))</f>
        <v>Cooling</v>
      </c>
      <c r="AH18">
        <f>IF($AE18="Weekday",INDEX('Category Mapping'!$F$34:$F$45,MATCH($E18,'Category Mapping'!$A$34:$A$45,0),1),INDEX('Category Mapping'!$E$34:$E$45,MATCH($E18,'Category Mapping'!$A$34:$A$45,0),1))</f>
        <v>8.5714285714285712</v>
      </c>
      <c r="AI18" s="10">
        <f t="shared" si="2"/>
        <v>69997.036877236955</v>
      </c>
      <c r="AJ18" s="22">
        <f t="shared" si="0"/>
        <v>0</v>
      </c>
      <c r="AK18" s="22">
        <f t="shared" si="1"/>
        <v>0</v>
      </c>
    </row>
    <row r="19" spans="1:37">
      <c r="A19" s="37" t="str">
        <f>'Source Data'!A19</f>
        <v>Residential_cooling_weekend.csv</v>
      </c>
      <c r="B19" s="37">
        <f>'Source Data'!B19</f>
        <v>2019</v>
      </c>
      <c r="C19" s="37">
        <f>'Source Data'!C19</f>
        <v>19</v>
      </c>
      <c r="D19" s="37" t="str">
        <f>'Source Data'!D19</f>
        <v>Korea</v>
      </c>
      <c r="E19" s="37">
        <f>'Source Data'!E19</f>
        <v>5</v>
      </c>
      <c r="F19" s="38">
        <f>'Source Data'!F19*INDEX('Calibration Calcs'!$B$4:$M$4,1,MATCH('Adjusted Source Data'!$E19,'Calibration Calcs'!$B$1:$M$1,0))</f>
        <v>1844.0571866272116</v>
      </c>
      <c r="G19" s="38">
        <f>'Source Data'!G19*INDEX('Calibration Calcs'!$B$4:$M$4,1,MATCH('Adjusted Source Data'!$E19,'Calibration Calcs'!$B$1:$M$1,0))</f>
        <v>1872.1341856623187</v>
      </c>
      <c r="H19" s="38">
        <f>'Source Data'!H19*INDEX('Calibration Calcs'!$B$4:$M$4,1,MATCH('Adjusted Source Data'!$E19,'Calibration Calcs'!$B$1:$M$1,0))</f>
        <v>1897.202934800807</v>
      </c>
      <c r="I19" s="38">
        <f>'Source Data'!I19*INDEX('Calibration Calcs'!$B$4:$M$4,1,MATCH('Adjusted Source Data'!$E19,'Calibration Calcs'!$B$1:$M$1,0))</f>
        <v>1901.2139346629654</v>
      </c>
      <c r="J19" s="38">
        <f>'Source Data'!J19*INDEX('Calibration Calcs'!$B$4:$M$4,1,MATCH('Adjusted Source Data'!$E19,'Calibration Calcs'!$B$1:$M$1,0))</f>
        <v>1895.1974348697281</v>
      </c>
      <c r="K19" s="38">
        <f>'Source Data'!K19*INDEX('Calibration Calcs'!$B$4:$M$4,1,MATCH('Adjusted Source Data'!$E19,'Calibration Calcs'!$B$1:$M$1,0))</f>
        <v>1861.1039360413838</v>
      </c>
      <c r="L19" s="38">
        <f>'Source Data'!L19*INDEX('Calibration Calcs'!$B$4:$M$4,1,MATCH('Adjusted Source Data'!$E19,'Calibration Calcs'!$B$1:$M$1,0))</f>
        <v>1785.8976886259184</v>
      </c>
      <c r="M19" s="38">
        <f>'Source Data'!M19*INDEX('Calibration Calcs'!$B$4:$M$4,1,MATCH('Adjusted Source Data'!$E19,'Calibration Calcs'!$B$1:$M$1,0))</f>
        <v>1660.553942933476</v>
      </c>
      <c r="N19" s="38">
        <f>'Source Data'!N19*INDEX('Calibration Calcs'!$B$4:$M$4,1,MATCH('Adjusted Source Data'!$E19,'Calibration Calcs'!$B$1:$M$1,0))</f>
        <v>44304.501727433439</v>
      </c>
      <c r="O19" s="38">
        <f>'Source Data'!O19*INDEX('Calibration Calcs'!$B$4:$M$4,1,MATCH('Adjusted Source Data'!$E19,'Calibration Calcs'!$B$1:$M$1,0))</f>
        <v>756278.03500978218</v>
      </c>
      <c r="P19" s="38">
        <f>'Source Data'!P19*INDEX('Calibration Calcs'!$B$4:$M$4,1,MATCH('Adjusted Source Data'!$E19,'Calibration Calcs'!$B$1:$M$1,0))</f>
        <v>1680002.2785151154</v>
      </c>
      <c r="Q19" s="38">
        <f>'Source Data'!Q19*INDEX('Calibration Calcs'!$B$4:$M$4,1,MATCH('Adjusted Source Data'!$E19,'Calibration Calcs'!$B$1:$M$1,0))</f>
        <v>2700192.0714553175</v>
      </c>
      <c r="R19" s="38">
        <f>'Source Data'!R19*INDEX('Calibration Calcs'!$B$4:$M$4,1,MATCH('Adjusted Source Data'!$E19,'Calibration Calcs'!$B$1:$M$1,0))</f>
        <v>3615506.2509996709</v>
      </c>
      <c r="S19" s="38">
        <f>'Source Data'!S19*INDEX('Calibration Calcs'!$B$4:$M$4,1,MATCH('Adjusted Source Data'!$E19,'Calibration Calcs'!$B$1:$M$1,0))</f>
        <v>4160860.8445080388</v>
      </c>
      <c r="T19" s="38">
        <f>'Source Data'!T19*INDEX('Calibration Calcs'!$B$4:$M$4,1,MATCH('Adjusted Source Data'!$E19,'Calibration Calcs'!$B$1:$M$1,0))</f>
        <v>4326893.1755521791</v>
      </c>
      <c r="U19" s="38">
        <f>'Source Data'!U19*INDEX('Calibration Calcs'!$B$4:$M$4,1,MATCH('Adjusted Source Data'!$E19,'Calibration Calcs'!$B$1:$M$1,0))</f>
        <v>4138907.6395124816</v>
      </c>
      <c r="V19" s="38">
        <f>'Source Data'!V19*INDEX('Calibration Calcs'!$B$4:$M$4,1,MATCH('Adjusted Source Data'!$E19,'Calibration Calcs'!$B$1:$M$1,0))</f>
        <v>3659126.8772506062</v>
      </c>
      <c r="W19" s="38">
        <f>'Source Data'!W19*INDEX('Calibration Calcs'!$B$4:$M$4,1,MATCH('Adjusted Source Data'!$E19,'Calibration Calcs'!$B$1:$M$1,0))</f>
        <v>2962033.1507068984</v>
      </c>
      <c r="X19" s="38">
        <f>'Source Data'!X19*INDEX('Calibration Calcs'!$B$4:$M$4,1,MATCH('Adjusted Source Data'!$E19,'Calibration Calcs'!$B$1:$M$1,0))</f>
        <v>2023832.2059490711</v>
      </c>
      <c r="Y19" s="38">
        <f>'Source Data'!Y19*INDEX('Calibration Calcs'!$B$4:$M$4,1,MATCH('Adjusted Source Data'!$E19,'Calibration Calcs'!$B$1:$M$1,0))</f>
        <v>903412.54020336422</v>
      </c>
      <c r="Z19" s="38">
        <f>'Source Data'!Z19*INDEX('Calibration Calcs'!$B$4:$M$4,1,MATCH('Adjusted Source Data'!$E19,'Calibration Calcs'!$B$1:$M$1,0))</f>
        <v>48294.44384031526</v>
      </c>
      <c r="AA19" s="38">
        <f>'Source Data'!AA19*INDEX('Calibration Calcs'!$B$4:$M$4,1,MATCH('Adjusted Source Data'!$E19,'Calibration Calcs'!$B$1:$M$1,0))</f>
        <v>1687.6281920030435</v>
      </c>
      <c r="AB19" s="38">
        <f>'Source Data'!AB19*INDEX('Calibration Calcs'!$B$4:$M$4,1,MATCH('Adjusted Source Data'!$E19,'Calibration Calcs'!$B$1:$M$1,0))</f>
        <v>1751.8041897975741</v>
      </c>
      <c r="AC19" s="38">
        <f>'Source Data'!AC19*INDEX('Calibration Calcs'!$B$4:$M$4,1,MATCH('Adjusted Source Data'!$E19,'Calibration Calcs'!$B$1:$M$1,0))</f>
        <v>1806.9554379022486</v>
      </c>
      <c r="AD19" t="str">
        <f>INDEX('Category Mapping'!$G$34:$G$45,MATCH(E19,'Category Mapping'!$A$34:$A$45,0),1)</f>
        <v>Spring</v>
      </c>
      <c r="AE19" t="str">
        <f>INDEX('Category Mapping'!$B$2:$B$25,MATCH('Source Data'!A19,'Category Mapping'!$A$2:$A$25,0))</f>
        <v>Weekend</v>
      </c>
      <c r="AF19" t="str">
        <f>INDEX('Category Mapping'!$C$2:$C$25,MATCH('Source Data'!A19,'Category Mapping'!$A$2:$A$25,0))</f>
        <v>Residential</v>
      </c>
      <c r="AG19" t="str">
        <f>INDEX('Category Mapping'!$D$2:$D$25,MATCH('Source Data'!A19,'Category Mapping'!$A$2:$A$25,0))</f>
        <v>Cooling</v>
      </c>
      <c r="AH19">
        <f>IF($AE19="Weekday",INDEX('Category Mapping'!$F$34:$F$45,MATCH($E19,'Category Mapping'!$A$34:$A$45,0),1),INDEX('Category Mapping'!$E$34:$E$45,MATCH($E19,'Category Mapping'!$A$34:$A$45,0),1))</f>
        <v>8.8571428571428559</v>
      </c>
      <c r="AI19" s="10">
        <f t="shared" si="2"/>
        <v>488520.19723976223</v>
      </c>
      <c r="AJ19" s="22">
        <f t="shared" si="0"/>
        <v>0</v>
      </c>
      <c r="AK19" s="22">
        <f t="shared" si="1"/>
        <v>0</v>
      </c>
    </row>
    <row r="20" spans="1:37">
      <c r="A20" s="37" t="str">
        <f>'Source Data'!A20</f>
        <v>Residential_cooling_weekend.csv</v>
      </c>
      <c r="B20" s="37">
        <f>'Source Data'!B20</f>
        <v>2019</v>
      </c>
      <c r="C20" s="37">
        <f>'Source Data'!C20</f>
        <v>19</v>
      </c>
      <c r="D20" s="37" t="str">
        <f>'Source Data'!D20</f>
        <v>Korea</v>
      </c>
      <c r="E20" s="37">
        <f>'Source Data'!E20</f>
        <v>6</v>
      </c>
      <c r="F20" s="38">
        <f>'Source Data'!F20*INDEX('Calibration Calcs'!$B$4:$M$4,1,MATCH('Adjusted Source Data'!$E20,'Calibration Calcs'!$B$1:$M$1,0))</f>
        <v>1536700.1739295258</v>
      </c>
      <c r="G20" s="38">
        <f>'Source Data'!G20*INDEX('Calibration Calcs'!$B$4:$M$4,1,MATCH('Adjusted Source Data'!$E20,'Calibration Calcs'!$B$1:$M$1,0))</f>
        <v>1022078.3863810214</v>
      </c>
      <c r="H20" s="38">
        <f>'Source Data'!H20*INDEX('Calibration Calcs'!$B$4:$M$4,1,MATCH('Adjusted Source Data'!$E20,'Calibration Calcs'!$B$1:$M$1,0))</f>
        <v>912962.98483816814</v>
      </c>
      <c r="I20" s="38">
        <f>'Source Data'!I20*INDEX('Calibration Calcs'!$B$4:$M$4,1,MATCH('Adjusted Source Data'!$E20,'Calibration Calcs'!$B$1:$M$1,0))</f>
        <v>1037617.1137787735</v>
      </c>
      <c r="J20" s="38">
        <f>'Source Data'!J20*INDEX('Calibration Calcs'!$B$4:$M$4,1,MATCH('Adjusted Source Data'!$E20,'Calibration Calcs'!$B$1:$M$1,0))</f>
        <v>1578859.9241254444</v>
      </c>
      <c r="K20" s="38">
        <f>'Source Data'!K20*INDEX('Calibration Calcs'!$B$4:$M$4,1,MATCH('Adjusted Source Data'!$E20,'Calibration Calcs'!$B$1:$M$1,0))</f>
        <v>3131128.6842935756</v>
      </c>
      <c r="L20" s="38">
        <f>'Source Data'!L20*INDEX('Calibration Calcs'!$B$4:$M$4,1,MATCH('Adjusted Source Data'!$E20,'Calibration Calcs'!$B$1:$M$1,0))</f>
        <v>6234020.2360278061</v>
      </c>
      <c r="M20" s="38">
        <f>'Source Data'!M20*INDEX('Calibration Calcs'!$B$4:$M$4,1,MATCH('Adjusted Source Data'!$E20,'Calibration Calcs'!$B$1:$M$1,0))</f>
        <v>9704123.2772847023</v>
      </c>
      <c r="N20" s="38">
        <f>'Source Data'!N20*INDEX('Calibration Calcs'!$B$4:$M$4,1,MATCH('Adjusted Source Data'!$E20,'Calibration Calcs'!$B$1:$M$1,0))</f>
        <v>12783316.240269272</v>
      </c>
      <c r="O20" s="38">
        <f>'Source Data'!O20*INDEX('Calibration Calcs'!$B$4:$M$4,1,MATCH('Adjusted Source Data'!$E20,'Calibration Calcs'!$B$1:$M$1,0))</f>
        <v>14742802.671259452</v>
      </c>
      <c r="P20" s="38">
        <f>'Source Data'!P20*INDEX('Calibration Calcs'!$B$4:$M$4,1,MATCH('Adjusted Source Data'!$E20,'Calibration Calcs'!$B$1:$M$1,0))</f>
        <v>16982215.73524823</v>
      </c>
      <c r="Q20" s="38">
        <f>'Source Data'!Q20*INDEX('Calibration Calcs'!$B$4:$M$4,1,MATCH('Adjusted Source Data'!$E20,'Calibration Calcs'!$B$1:$M$1,0))</f>
        <v>20527953.086563796</v>
      </c>
      <c r="R20" s="38">
        <f>'Source Data'!R20*INDEX('Calibration Calcs'!$B$4:$M$4,1,MATCH('Adjusted Source Data'!$E20,'Calibration Calcs'!$B$1:$M$1,0))</f>
        <v>23700454.927214563</v>
      </c>
      <c r="S20" s="38">
        <f>'Source Data'!S20*INDEX('Calibration Calcs'!$B$4:$M$4,1,MATCH('Adjusted Source Data'!$E20,'Calibration Calcs'!$B$1:$M$1,0))</f>
        <v>25380014.725206144</v>
      </c>
      <c r="T20" s="38">
        <f>'Source Data'!T20*INDEX('Calibration Calcs'!$B$4:$M$4,1,MATCH('Adjusted Source Data'!$E20,'Calibration Calcs'!$B$1:$M$1,0))</f>
        <v>25846559.11353714</v>
      </c>
      <c r="U20" s="38">
        <f>'Source Data'!U20*INDEX('Calibration Calcs'!$B$4:$M$4,1,MATCH('Adjusted Source Data'!$E20,'Calibration Calcs'!$B$1:$M$1,0))</f>
        <v>25286705.847539946</v>
      </c>
      <c r="V20" s="38">
        <f>'Source Data'!V20*INDEX('Calibration Calcs'!$B$4:$M$4,1,MATCH('Adjusted Source Data'!$E20,'Calibration Calcs'!$B$1:$M$1,0))</f>
        <v>23980381.56021316</v>
      </c>
      <c r="W20" s="38">
        <f>'Source Data'!W20*INDEX('Calibration Calcs'!$B$4:$M$4,1,MATCH('Adjusted Source Data'!$E20,'Calibration Calcs'!$B$1:$M$1,0))</f>
        <v>22487439.517553974</v>
      </c>
      <c r="X20" s="38">
        <f>'Source Data'!X20*INDEX('Calibration Calcs'!$B$4:$M$4,1,MATCH('Adjusted Source Data'!$E20,'Calibration Calcs'!$B$1:$M$1,0))</f>
        <v>20434644.208897594</v>
      </c>
      <c r="Y20" s="38">
        <f>'Source Data'!Y20*INDEX('Calibration Calcs'!$B$4:$M$4,1,MATCH('Adjusted Source Data'!$E20,'Calibration Calcs'!$B$1:$M$1,0))</f>
        <v>17635377.878911622</v>
      </c>
      <c r="Z20" s="38">
        <f>'Source Data'!Z20*INDEX('Calibration Calcs'!$B$4:$M$4,1,MATCH('Adjusted Source Data'!$E20,'Calibration Calcs'!$B$1:$M$1,0))</f>
        <v>13903022.772263661</v>
      </c>
      <c r="AA20" s="38">
        <f>'Source Data'!AA20*INDEX('Calibration Calcs'!$B$4:$M$4,1,MATCH('Adjusted Source Data'!$E20,'Calibration Calcs'!$B$1:$M$1,0))</f>
        <v>9890741.0326171014</v>
      </c>
      <c r="AB20" s="38">
        <f>'Source Data'!AB20*INDEX('Calibration Calcs'!$B$4:$M$4,1,MATCH('Adjusted Source Data'!$E20,'Calibration Calcs'!$B$1:$M$1,0))</f>
        <v>6113418.5116442433</v>
      </c>
      <c r="AC20" s="38">
        <f>'Source Data'!AC20*INDEX('Calibration Calcs'!$B$4:$M$4,1,MATCH('Adjusted Source Data'!$E20,'Calibration Calcs'!$B$1:$M$1,0))</f>
        <v>3039835.2783849663</v>
      </c>
      <c r="AD20" t="str">
        <f>INDEX('Category Mapping'!$G$34:$G$45,MATCH(E20,'Category Mapping'!$A$34:$A$45,0),1)</f>
        <v>Summer</v>
      </c>
      <c r="AE20" t="str">
        <f>INDEX('Category Mapping'!$B$2:$B$25,MATCH('Source Data'!A20,'Category Mapping'!$A$2:$A$25,0))</f>
        <v>Weekend</v>
      </c>
      <c r="AF20" t="str">
        <f>INDEX('Category Mapping'!$C$2:$C$25,MATCH('Source Data'!A20,'Category Mapping'!$A$2:$A$25,0))</f>
        <v>Residential</v>
      </c>
      <c r="AG20" t="str">
        <f>INDEX('Category Mapping'!$D$2:$D$25,MATCH('Source Data'!A20,'Category Mapping'!$A$2:$A$25,0))</f>
        <v>Cooling</v>
      </c>
      <c r="AH20">
        <f>IF($AE20="Weekday",INDEX('Category Mapping'!$F$34:$F$45,MATCH($E20,'Category Mapping'!$A$34:$A$45,0),1),INDEX('Category Mapping'!$E$34:$E$45,MATCH($E20,'Category Mapping'!$A$34:$A$45,0),1))</f>
        <v>8.5714285714285712</v>
      </c>
      <c r="AI20" s="10">
        <f t="shared" si="2"/>
        <v>3015431.8965793331</v>
      </c>
      <c r="AJ20" s="22">
        <f t="shared" si="0"/>
        <v>0</v>
      </c>
      <c r="AK20" s="22">
        <f t="shared" si="1"/>
        <v>0</v>
      </c>
    </row>
    <row r="21" spans="1:37">
      <c r="A21" s="37" t="str">
        <f>'Source Data'!A21</f>
        <v>Residential_cooling_weekend.csv</v>
      </c>
      <c r="B21" s="37">
        <f>'Source Data'!B21</f>
        <v>2019</v>
      </c>
      <c r="C21" s="37">
        <f>'Source Data'!C21</f>
        <v>19</v>
      </c>
      <c r="D21" s="37" t="str">
        <f>'Source Data'!D21</f>
        <v>Korea</v>
      </c>
      <c r="E21" s="37">
        <f>'Source Data'!E21</f>
        <v>7</v>
      </c>
      <c r="F21" s="38">
        <f>'Source Data'!F21*INDEX('Calibration Calcs'!$B$4:$M$4,1,MATCH('Adjusted Source Data'!$E21,'Calibration Calcs'!$B$1:$M$1,0))</f>
        <v>22761315.172924235</v>
      </c>
      <c r="G21" s="38">
        <f>'Source Data'!G21*INDEX('Calibration Calcs'!$B$4:$M$4,1,MATCH('Adjusted Source Data'!$E21,'Calibration Calcs'!$B$1:$M$1,0))</f>
        <v>21082201.758528184</v>
      </c>
      <c r="H21" s="38">
        <f>'Source Data'!H21*INDEX('Calibration Calcs'!$B$4:$M$4,1,MATCH('Adjusted Source Data'!$E21,'Calibration Calcs'!$B$1:$M$1,0))</f>
        <v>20615781.365640394</v>
      </c>
      <c r="I21" s="38">
        <f>'Source Data'!I21*INDEX('Calibration Calcs'!$B$4:$M$4,1,MATCH('Adjusted Source Data'!$E21,'Calibration Calcs'!$B$1:$M$1,0))</f>
        <v>21362053.994260859</v>
      </c>
      <c r="J21" s="38">
        <f>'Source Data'!J21*INDEX('Calibration Calcs'!$B$4:$M$4,1,MATCH('Adjusted Source Data'!$E21,'Calibration Calcs'!$B$1:$M$1,0))</f>
        <v>23414303.722967144</v>
      </c>
      <c r="K21" s="38">
        <f>'Source Data'!K21*INDEX('Calibration Calcs'!$B$4:$M$4,1,MATCH('Adjusted Source Data'!$E21,'Calibration Calcs'!$B$1:$M$1,0))</f>
        <v>26399394.237449009</v>
      </c>
      <c r="L21" s="38">
        <f>'Source Data'!L21*INDEX('Calibration Calcs'!$B$4:$M$4,1,MATCH('Adjusted Source Data'!$E21,'Calibration Calcs'!$B$1:$M$1,0))</f>
        <v>29664336.987663552</v>
      </c>
      <c r="M21" s="38">
        <f>'Source Data'!M21*INDEX('Calibration Calcs'!$B$4:$M$4,1,MATCH('Adjusted Source Data'!$E21,'Calibration Calcs'!$B$1:$M$1,0))</f>
        <v>32276291.187835187</v>
      </c>
      <c r="N21" s="38">
        <f>'Source Data'!N21*INDEX('Calibration Calcs'!$B$4:$M$4,1,MATCH('Adjusted Source Data'!$E21,'Calibration Calcs'!$B$1:$M$1,0))</f>
        <v>33488984.209343445</v>
      </c>
      <c r="O21" s="38">
        <f>'Source Data'!O21*INDEX('Calibration Calcs'!$B$4:$M$4,1,MATCH('Adjusted Source Data'!$E21,'Calibration Calcs'!$B$1:$M$1,0))</f>
        <v>33302416.052188326</v>
      </c>
      <c r="P21" s="38">
        <f>'Source Data'!P21*INDEX('Calibration Calcs'!$B$4:$M$4,1,MATCH('Adjusted Source Data'!$E21,'Calibration Calcs'!$B$1:$M$1,0))</f>
        <v>34608393.152274147</v>
      </c>
      <c r="Q21" s="38">
        <f>'Source Data'!Q21*INDEX('Calibration Calcs'!$B$4:$M$4,1,MATCH('Adjusted Source Data'!$E21,'Calibration Calcs'!$B$1:$M$1,0))</f>
        <v>38992744.845419385</v>
      </c>
      <c r="R21" s="38">
        <f>'Source Data'!R21*INDEX('Calibration Calcs'!$B$4:$M$4,1,MATCH('Adjusted Source Data'!$E21,'Calibration Calcs'!$B$1:$M$1,0))</f>
        <v>43190528.381409511</v>
      </c>
      <c r="S21" s="38">
        <f>'Source Data'!S21*INDEX('Calibration Calcs'!$B$4:$M$4,1,MATCH('Adjusted Source Data'!$E21,'Calibration Calcs'!$B$1:$M$1,0))</f>
        <v>45242778.110115796</v>
      </c>
      <c r="T21" s="38">
        <f>'Source Data'!T21*INDEX('Calibration Calcs'!$B$4:$M$4,1,MATCH('Adjusted Source Data'!$E21,'Calibration Calcs'!$B$1:$M$1,0))</f>
        <v>45709198.503003582</v>
      </c>
      <c r="U21" s="38">
        <f>'Source Data'!U21*INDEX('Calibration Calcs'!$B$4:$M$4,1,MATCH('Adjusted Source Data'!$E21,'Calibration Calcs'!$B$1:$M$1,0))</f>
        <v>45056209.952960677</v>
      </c>
      <c r="V21" s="38">
        <f>'Source Data'!V21*INDEX('Calibration Calcs'!$B$4:$M$4,1,MATCH('Adjusted Source Data'!$E21,'Calibration Calcs'!$B$1:$M$1,0))</f>
        <v>43750232.85287486</v>
      </c>
      <c r="W21" s="38">
        <f>'Source Data'!W21*INDEX('Calibration Calcs'!$B$4:$M$4,1,MATCH('Adjusted Source Data'!$E21,'Calibration Calcs'!$B$1:$M$1,0))</f>
        <v>42817392.067099281</v>
      </c>
      <c r="X21" s="38">
        <f>'Source Data'!X21*INDEX('Calibration Calcs'!$B$4:$M$4,1,MATCH('Adjusted Source Data'!$E21,'Calibration Calcs'!$B$1:$M$1,0))</f>
        <v>41697983.124168575</v>
      </c>
      <c r="Y21" s="38">
        <f>'Source Data'!Y21*INDEX('Calibration Calcs'!$B$4:$M$4,1,MATCH('Adjusted Source Data'!$E21,'Calibration Calcs'!$B$1:$M$1,0))</f>
        <v>39739017.474039853</v>
      </c>
      <c r="Z21" s="38">
        <f>'Source Data'!Z21*INDEX('Calibration Calcs'!$B$4:$M$4,1,MATCH('Adjusted Source Data'!$E21,'Calibration Calcs'!$B$1:$M$1,0))</f>
        <v>36474074.723825313</v>
      </c>
      <c r="AA21" s="38">
        <f>'Source Data'!AA21*INDEX('Calibration Calcs'!$B$4:$M$4,1,MATCH('Adjusted Source Data'!$E21,'Calibration Calcs'!$B$1:$M$1,0))</f>
        <v>32835995.659300536</v>
      </c>
      <c r="AB21" s="38">
        <f>'Source Data'!AB21*INDEX('Calibration Calcs'!$B$4:$M$4,1,MATCH('Adjusted Source Data'!$E21,'Calibration Calcs'!$B$1:$M$1,0))</f>
        <v>29104632.516198203</v>
      </c>
      <c r="AC21" s="38">
        <f>'Source Data'!AC21*INDEX('Calibration Calcs'!$B$4:$M$4,1,MATCH('Adjusted Source Data'!$E21,'Calibration Calcs'!$B$1:$M$1,0))</f>
        <v>25653121.608828545</v>
      </c>
      <c r="AD21" t="str">
        <f>INDEX('Category Mapping'!$G$34:$G$45,MATCH(E21,'Category Mapping'!$A$34:$A$45,0),1)</f>
        <v>Summer</v>
      </c>
      <c r="AE21" t="str">
        <f>INDEX('Category Mapping'!$B$2:$B$25,MATCH('Source Data'!A21,'Category Mapping'!$A$2:$A$25,0))</f>
        <v>Weekend</v>
      </c>
      <c r="AF21" t="str">
        <f>INDEX('Category Mapping'!$C$2:$C$25,MATCH('Source Data'!A21,'Category Mapping'!$A$2:$A$25,0))</f>
        <v>Residential</v>
      </c>
      <c r="AG21" t="str">
        <f>INDEX('Category Mapping'!$D$2:$D$25,MATCH('Source Data'!A21,'Category Mapping'!$A$2:$A$25,0))</f>
        <v>Cooling</v>
      </c>
      <c r="AH21">
        <f>IF($AE21="Weekday",INDEX('Category Mapping'!$F$34:$F$45,MATCH($E21,'Category Mapping'!$A$34:$A$45,0),1),INDEX('Category Mapping'!$E$34:$E$45,MATCH($E21,'Category Mapping'!$A$34:$A$45,0),1))</f>
        <v>8.8571428571428559</v>
      </c>
      <c r="AI21" s="10">
        <f t="shared" si="2"/>
        <v>5160715.9600165347</v>
      </c>
      <c r="AJ21" s="22">
        <f t="shared" si="0"/>
        <v>0</v>
      </c>
      <c r="AK21" s="22">
        <f t="shared" si="1"/>
        <v>0</v>
      </c>
    </row>
    <row r="22" spans="1:37">
      <c r="A22" s="37" t="str">
        <f>'Source Data'!A22</f>
        <v>Residential_cooling_weekend.csv</v>
      </c>
      <c r="B22" s="37">
        <f>'Source Data'!B22</f>
        <v>2019</v>
      </c>
      <c r="C22" s="37">
        <f>'Source Data'!C22</f>
        <v>19</v>
      </c>
      <c r="D22" s="37" t="str">
        <f>'Source Data'!D22</f>
        <v>Korea</v>
      </c>
      <c r="E22" s="37">
        <f>'Source Data'!E22</f>
        <v>8</v>
      </c>
      <c r="F22" s="38">
        <f>'Source Data'!F22*INDEX('Calibration Calcs'!$B$4:$M$4,1,MATCH('Adjusted Source Data'!$E22,'Calibration Calcs'!$B$1:$M$1,0))</f>
        <v>24308104.530801281</v>
      </c>
      <c r="G22" s="38">
        <f>'Source Data'!G22*INDEX('Calibration Calcs'!$B$4:$M$4,1,MATCH('Adjusted Source Data'!$E22,'Calibration Calcs'!$B$1:$M$1,0))</f>
        <v>21943502.922746681</v>
      </c>
      <c r="H22" s="38">
        <f>'Source Data'!H22*INDEX('Calibration Calcs'!$B$4:$M$4,1,MATCH('Adjusted Source Data'!$E22,'Calibration Calcs'!$B$1:$M$1,0))</f>
        <v>21375998.536813576</v>
      </c>
      <c r="I22" s="38">
        <f>'Source Data'!I22*INDEX('Calibration Calcs'!$B$4:$M$4,1,MATCH('Adjusted Source Data'!$E22,'Calibration Calcs'!$B$1:$M$1,0))</f>
        <v>22321839.180035416</v>
      </c>
      <c r="J22" s="38">
        <f>'Source Data'!J22*INDEX('Calibration Calcs'!$B$4:$M$4,1,MATCH('Adjusted Source Data'!$E22,'Calibration Calcs'!$B$1:$M$1,0))</f>
        <v>24970192.981056567</v>
      </c>
      <c r="K22" s="38">
        <f>'Source Data'!K22*INDEX('Calibration Calcs'!$B$4:$M$4,1,MATCH('Adjusted Source Data'!$E22,'Calibration Calcs'!$B$1:$M$1,0))</f>
        <v>28942723.682588294</v>
      </c>
      <c r="L22" s="38">
        <f>'Source Data'!L22*INDEX('Calibration Calcs'!$B$4:$M$4,1,MATCH('Adjusted Source Data'!$E22,'Calibration Calcs'!$B$1:$M$1,0))</f>
        <v>33388174.705730941</v>
      </c>
      <c r="M22" s="38">
        <f>'Source Data'!M22*INDEX('Calibration Calcs'!$B$4:$M$4,1,MATCH('Adjusted Source Data'!$E22,'Calibration Calcs'!$B$1:$M$1,0))</f>
        <v>37171537.278618298</v>
      </c>
      <c r="N22" s="38">
        <f>'Source Data'!N22*INDEX('Calibration Calcs'!$B$4:$M$4,1,MATCH('Adjusted Source Data'!$E22,'Calibration Calcs'!$B$1:$M$1,0))</f>
        <v>39157802.62938416</v>
      </c>
      <c r="O22" s="38">
        <f>'Source Data'!O22*INDEX('Calibration Calcs'!$B$4:$M$4,1,MATCH('Adjusted Source Data'!$E22,'Calibration Calcs'!$B$1:$M$1,0))</f>
        <v>39441554.822350718</v>
      </c>
      <c r="P22" s="38">
        <f>'Source Data'!P22*INDEX('Calibration Calcs'!$B$4:$M$4,1,MATCH('Adjusted Source Data'!$E22,'Calibration Calcs'!$B$1:$M$1,0))</f>
        <v>41427820.17311658</v>
      </c>
      <c r="Q22" s="38">
        <f>'Source Data'!Q22*INDEX('Calibration Calcs'!$B$4:$M$4,1,MATCH('Adjusted Source Data'!$E22,'Calibration Calcs'!$B$1:$M$1,0))</f>
        <v>47008279.968125433</v>
      </c>
      <c r="R22" s="38">
        <f>'Source Data'!R22*INDEX('Calibration Calcs'!$B$4:$M$4,1,MATCH('Adjusted Source Data'!$E22,'Calibration Calcs'!$B$1:$M$1,0))</f>
        <v>52304987.570167735</v>
      </c>
      <c r="S22" s="38">
        <f>'Source Data'!S22*INDEX('Calibration Calcs'!$B$4:$M$4,1,MATCH('Adjusted Source Data'!$E22,'Calibration Calcs'!$B$1:$M$1,0))</f>
        <v>54953341.371188886</v>
      </c>
      <c r="T22" s="38">
        <f>'Source Data'!T22*INDEX('Calibration Calcs'!$B$4:$M$4,1,MATCH('Adjusted Source Data'!$E22,'Calibration Calcs'!$B$1:$M$1,0))</f>
        <v>55520845.757121988</v>
      </c>
      <c r="U22" s="38">
        <f>'Source Data'!U22*INDEX('Calibration Calcs'!$B$4:$M$4,1,MATCH('Adjusted Source Data'!$E22,'Calibration Calcs'!$B$1:$M$1,0))</f>
        <v>54575005.113900147</v>
      </c>
      <c r="V22" s="38">
        <f>'Source Data'!V22*INDEX('Calibration Calcs'!$B$4:$M$4,1,MATCH('Adjusted Source Data'!$E22,'Calibration Calcs'!$B$1:$M$1,0))</f>
        <v>52967076.020423025</v>
      </c>
      <c r="W22" s="38">
        <f>'Source Data'!W22*INDEX('Calibration Calcs'!$B$4:$M$4,1,MATCH('Adjusted Source Data'!$E22,'Calibration Calcs'!$B$1:$M$1,0))</f>
        <v>51548315.055590264</v>
      </c>
      <c r="X22" s="38">
        <f>'Source Data'!X22*INDEX('Calibration Calcs'!$B$4:$M$4,1,MATCH('Adjusted Source Data'!$E22,'Calibration Calcs'!$B$1:$M$1,0))</f>
        <v>49940385.962113135</v>
      </c>
      <c r="Y22" s="38">
        <f>'Source Data'!Y22*INDEX('Calibration Calcs'!$B$4:$M$4,1,MATCH('Adjusted Source Data'!$E22,'Calibration Calcs'!$B$1:$M$1,0))</f>
        <v>47102864.032447614</v>
      </c>
      <c r="Z22" s="38">
        <f>'Source Data'!Z22*INDEX('Calibration Calcs'!$B$4:$M$4,1,MATCH('Adjusted Source Data'!$E22,'Calibration Calcs'!$B$1:$M$1,0))</f>
        <v>42751997.073627152</v>
      </c>
      <c r="AA22" s="38">
        <f>'Source Data'!AA22*INDEX('Calibration Calcs'!$B$4:$M$4,1,MATCH('Adjusted Source Data'!$E22,'Calibration Calcs'!$B$1:$M$1,0))</f>
        <v>37833625.728873588</v>
      </c>
      <c r="AB22" s="38">
        <f>'Source Data'!AB22*INDEX('Calibration Calcs'!$B$4:$M$4,1,MATCH('Adjusted Source Data'!$E22,'Calibration Calcs'!$B$1:$M$1,0))</f>
        <v>32726086.255475655</v>
      </c>
      <c r="AC22" s="38">
        <f>'Source Data'!AC22*INDEX('Calibration Calcs'!$B$4:$M$4,1,MATCH('Adjusted Source Data'!$E22,'Calibration Calcs'!$B$1:$M$1,0))</f>
        <v>28091467.103688639</v>
      </c>
      <c r="AD22" t="str">
        <f>INDEX('Category Mapping'!$G$34:$G$45,MATCH(E22,'Category Mapping'!$A$34:$A$45,0),1)</f>
        <v>Summer</v>
      </c>
      <c r="AE22" t="str">
        <f>INDEX('Category Mapping'!$B$2:$B$25,MATCH('Source Data'!A22,'Category Mapping'!$A$2:$A$25,0))</f>
        <v>Weekend</v>
      </c>
      <c r="AF22" t="str">
        <f>INDEX('Category Mapping'!$C$2:$C$25,MATCH('Source Data'!A22,'Category Mapping'!$A$2:$A$25,0))</f>
        <v>Residential</v>
      </c>
      <c r="AG22" t="str">
        <f>INDEX('Category Mapping'!$D$2:$D$25,MATCH('Source Data'!A22,'Category Mapping'!$A$2:$A$25,0))</f>
        <v>Cooling</v>
      </c>
      <c r="AH22">
        <f>IF($AE22="Weekday",INDEX('Category Mapping'!$F$34:$F$45,MATCH($E22,'Category Mapping'!$A$34:$A$45,0),1),INDEX('Category Mapping'!$E$34:$E$45,MATCH($E22,'Category Mapping'!$A$34:$A$45,0),1))</f>
        <v>8.8571428571428559</v>
      </c>
      <c r="AI22" s="10">
        <f t="shared" si="2"/>
        <v>6268482.5854815161</v>
      </c>
      <c r="AJ22" s="22">
        <f t="shared" si="0"/>
        <v>0</v>
      </c>
      <c r="AK22" s="22">
        <f t="shared" si="1"/>
        <v>0</v>
      </c>
    </row>
    <row r="23" spans="1:37">
      <c r="A23" s="37" t="str">
        <f>'Source Data'!A23</f>
        <v>Residential_cooling_weekend.csv</v>
      </c>
      <c r="B23" s="37">
        <f>'Source Data'!B23</f>
        <v>2019</v>
      </c>
      <c r="C23" s="37">
        <f>'Source Data'!C23</f>
        <v>19</v>
      </c>
      <c r="D23" s="37" t="str">
        <f>'Source Data'!D23</f>
        <v>Korea</v>
      </c>
      <c r="E23" s="37">
        <f>'Source Data'!E23</f>
        <v>9</v>
      </c>
      <c r="F23" s="38">
        <f>'Source Data'!F23*INDEX('Calibration Calcs'!$B$4:$M$4,1,MATCH('Adjusted Source Data'!$E23,'Calibration Calcs'!$B$1:$M$1,0))</f>
        <v>1245718.0294863789</v>
      </c>
      <c r="G23" s="38">
        <f>'Source Data'!G23*INDEX('Calibration Calcs'!$B$4:$M$4,1,MATCH('Adjusted Source Data'!$E23,'Calibration Calcs'!$B$1:$M$1,0))</f>
        <v>1134256.7630390439</v>
      </c>
      <c r="H23" s="38">
        <f>'Source Data'!H23*INDEX('Calibration Calcs'!$B$4:$M$4,1,MATCH('Adjusted Source Data'!$E23,'Calibration Calcs'!$B$1:$M$1,0))</f>
        <v>1104639.081437364</v>
      </c>
      <c r="I23" s="38">
        <f>'Source Data'!I23*INDEX('Calibration Calcs'!$B$4:$M$4,1,MATCH('Adjusted Source Data'!$E23,'Calibration Calcs'!$B$1:$M$1,0))</f>
        <v>1151500.894595565</v>
      </c>
      <c r="J23" s="38">
        <f>'Source Data'!J23*INDEX('Calibration Calcs'!$B$4:$M$4,1,MATCH('Adjusted Source Data'!$E23,'Calibration Calcs'!$B$1:$M$1,0))</f>
        <v>1279895.0340794602</v>
      </c>
      <c r="K23" s="38">
        <f>'Source Data'!K23*INDEX('Calibration Calcs'!$B$4:$M$4,1,MATCH('Adjusted Source Data'!$E23,'Calibration Calcs'!$B$1:$M$1,0))</f>
        <v>1585756.6998999112</v>
      </c>
      <c r="L23" s="38">
        <f>'Source Data'!L23*INDEX('Calibration Calcs'!$B$4:$M$4,1,MATCH('Adjusted Source Data'!$E23,'Calibration Calcs'!$B$1:$M$1,0))</f>
        <v>2868571.8303574263</v>
      </c>
      <c r="M23" s="38">
        <f>'Source Data'!M23*INDEX('Calibration Calcs'!$B$4:$M$4,1,MATCH('Adjusted Source Data'!$E23,'Calibration Calcs'!$B$1:$M$1,0))</f>
        <v>5716519.712137308</v>
      </c>
      <c r="N23" s="38">
        <f>'Source Data'!N23*INDEX('Calibration Calcs'!$B$4:$M$4,1,MATCH('Adjusted Source Data'!$E23,'Calibration Calcs'!$B$1:$M$1,0))</f>
        <v>9092594.4637842346</v>
      </c>
      <c r="O23" s="38">
        <f>'Source Data'!O23*INDEX('Calibration Calcs'!$B$4:$M$4,1,MATCH('Adjusted Source Data'!$E23,'Calibration Calcs'!$B$1:$M$1,0))</f>
        <v>11774582.169575723</v>
      </c>
      <c r="P23" s="38">
        <f>'Source Data'!P23*INDEX('Calibration Calcs'!$B$4:$M$4,1,MATCH('Adjusted Source Data'!$E23,'Calibration Calcs'!$B$1:$M$1,0))</f>
        <v>14436661.616610235</v>
      </c>
      <c r="Q23" s="38">
        <f>'Source Data'!Q23*INDEX('Calibration Calcs'!$B$4:$M$4,1,MATCH('Adjusted Source Data'!$E23,'Calibration Calcs'!$B$1:$M$1,0))</f>
        <v>18122617.774042636</v>
      </c>
      <c r="R23" s="38">
        <f>'Source Data'!R23*INDEX('Calibration Calcs'!$B$4:$M$4,1,MATCH('Adjusted Source Data'!$E23,'Calibration Calcs'!$B$1:$M$1,0))</f>
        <v>21399023.24731588</v>
      </c>
      <c r="S23" s="38">
        <f>'Source Data'!S23*INDEX('Calibration Calcs'!$B$4:$M$4,1,MATCH('Adjusted Source Data'!$E23,'Calibration Calcs'!$B$1:$M$1,0))</f>
        <v>23242001.32603208</v>
      </c>
      <c r="T23" s="38">
        <f>'Source Data'!T23*INDEX('Calibration Calcs'!$B$4:$M$4,1,MATCH('Adjusted Source Data'!$E23,'Calibration Calcs'!$B$1:$M$1,0))</f>
        <v>23753939.681231026</v>
      </c>
      <c r="U23" s="38">
        <f>'Source Data'!U23*INDEX('Calibration Calcs'!$B$4:$M$4,1,MATCH('Adjusted Source Data'!$E23,'Calibration Calcs'!$B$1:$M$1,0))</f>
        <v>23139613.65499229</v>
      </c>
      <c r="V23" s="38">
        <f>'Source Data'!V23*INDEX('Calibration Calcs'!$B$4:$M$4,1,MATCH('Adjusted Source Data'!$E23,'Calibration Calcs'!$B$1:$M$1,0))</f>
        <v>21603798.589395456</v>
      </c>
      <c r="W23" s="38">
        <f>'Source Data'!W23*INDEX('Calibration Calcs'!$B$4:$M$4,1,MATCH('Adjusted Source Data'!$E23,'Calibration Calcs'!$B$1:$M$1,0))</f>
        <v>19863208.181719046</v>
      </c>
      <c r="X23" s="38">
        <f>'Source Data'!X23*INDEX('Calibration Calcs'!$B$4:$M$4,1,MATCH('Adjusted Source Data'!$E23,'Calibration Calcs'!$B$1:$M$1,0))</f>
        <v>17405904.076764114</v>
      </c>
      <c r="Y23" s="38">
        <f>'Source Data'!Y23*INDEX('Calibration Calcs'!$B$4:$M$4,1,MATCH('Adjusted Source Data'!$E23,'Calibration Calcs'!$B$1:$M$1,0))</f>
        <v>14027110.932451079</v>
      </c>
      <c r="Z23" s="38">
        <f>'Source Data'!Z23*INDEX('Calibration Calcs'!$B$4:$M$4,1,MATCH('Adjusted Source Data'!$E23,'Calibration Calcs'!$B$1:$M$1,0))</f>
        <v>9911628.2562396601</v>
      </c>
      <c r="AA23" s="38">
        <f>'Source Data'!AA23*INDEX('Calibration Calcs'!$B$4:$M$4,1,MATCH('Adjusted Source Data'!$E23,'Calibration Calcs'!$B$1:$M$1,0))</f>
        <v>5811009.1982330875</v>
      </c>
      <c r="AB23" s="38">
        <f>'Source Data'!AB23*INDEX('Calibration Calcs'!$B$4:$M$4,1,MATCH('Adjusted Source Data'!$E23,'Calibration Calcs'!$B$1:$M$1,0))</f>
        <v>2813076.6887771506</v>
      </c>
      <c r="AC23" s="38">
        <f>'Source Data'!AC23*INDEX('Calibration Calcs'!$B$4:$M$4,1,MATCH('Adjusted Source Data'!$E23,'Calibration Calcs'!$B$1:$M$1,0))</f>
        <v>1539521.4992884737</v>
      </c>
      <c r="AD23" t="str">
        <f>INDEX('Category Mapping'!$G$34:$G$45,MATCH(E23,'Category Mapping'!$A$34:$A$45,0),1)</f>
        <v>Fall</v>
      </c>
      <c r="AE23" t="str">
        <f>INDEX('Category Mapping'!$B$2:$B$25,MATCH('Source Data'!A23,'Category Mapping'!$A$2:$A$25,0))</f>
        <v>Weekend</v>
      </c>
      <c r="AF23" t="str">
        <f>INDEX('Category Mapping'!$C$2:$C$25,MATCH('Source Data'!A23,'Category Mapping'!$A$2:$A$25,0))</f>
        <v>Residential</v>
      </c>
      <c r="AG23" t="str">
        <f>INDEX('Category Mapping'!$D$2:$D$25,MATCH('Source Data'!A23,'Category Mapping'!$A$2:$A$25,0))</f>
        <v>Cooling</v>
      </c>
      <c r="AH23">
        <f>IF($AE23="Weekday",INDEX('Category Mapping'!$F$34:$F$45,MATCH($E23,'Category Mapping'!$A$34:$A$45,0),1),INDEX('Category Mapping'!$E$34:$E$45,MATCH($E23,'Category Mapping'!$A$34:$A$45,0),1))</f>
        <v>8.5714285714285712</v>
      </c>
      <c r="AI23" s="10">
        <f t="shared" si="2"/>
        <v>2771292.9628102863</v>
      </c>
      <c r="AJ23" s="22">
        <f t="shared" si="0"/>
        <v>0</v>
      </c>
      <c r="AK23" s="22">
        <f t="shared" si="1"/>
        <v>0</v>
      </c>
    </row>
    <row r="24" spans="1:37">
      <c r="A24" s="37" t="str">
        <f>'Source Data'!A24</f>
        <v>Residential_cooling_weekend.csv</v>
      </c>
      <c r="B24" s="37">
        <f>'Source Data'!B24</f>
        <v>2019</v>
      </c>
      <c r="C24" s="37">
        <f>'Source Data'!C24</f>
        <v>19</v>
      </c>
      <c r="D24" s="37" t="str">
        <f>'Source Data'!D24</f>
        <v>Korea</v>
      </c>
      <c r="E24" s="37">
        <f>'Source Data'!E24</f>
        <v>10</v>
      </c>
      <c r="F24" s="38">
        <f>'Source Data'!F24*INDEX('Calibration Calcs'!$B$4:$M$4,1,MATCH('Adjusted Source Data'!$E24,'Calibration Calcs'!$B$1:$M$1,0))</f>
        <v>1202.2157014149584</v>
      </c>
      <c r="G24" s="38">
        <f>'Source Data'!G24*INDEX('Calibration Calcs'!$B$4:$M$4,1,MATCH('Adjusted Source Data'!$E24,'Calibration Calcs'!$B$1:$M$1,0))</f>
        <v>1220.2790425046655</v>
      </c>
      <c r="H24" s="38">
        <f>'Source Data'!H24*INDEX('Calibration Calcs'!$B$4:$M$4,1,MATCH('Adjusted Source Data'!$E24,'Calibration Calcs'!$B$1:$M$1,0))</f>
        <v>1236.3353456955165</v>
      </c>
      <c r="I24" s="38">
        <f>'Source Data'!I24*INDEX('Calibration Calcs'!$B$4:$M$4,1,MATCH('Adjusted Source Data'!$E24,'Calibration Calcs'!$B$1:$M$1,0))</f>
        <v>1239.345902543801</v>
      </c>
      <c r="J24" s="38">
        <f>'Source Data'!J24*INDEX('Calibration Calcs'!$B$4:$M$4,1,MATCH('Adjusted Source Data'!$E24,'Calibration Calcs'!$B$1:$M$1,0))</f>
        <v>1235.3318267460882</v>
      </c>
      <c r="K24" s="38">
        <f>'Source Data'!K24*INDEX('Calibration Calcs'!$B$4:$M$4,1,MATCH('Adjusted Source Data'!$E24,'Calibration Calcs'!$B$1:$M$1,0))</f>
        <v>1213.2544098586682</v>
      </c>
      <c r="L24" s="38">
        <f>'Source Data'!L24*INDEX('Calibration Calcs'!$B$4:$M$4,1,MATCH('Adjusted Source Data'!$E24,'Calibration Calcs'!$B$1:$M$1,0))</f>
        <v>1164.0819813366875</v>
      </c>
      <c r="M24" s="38">
        <f>'Source Data'!M24*INDEX('Calibration Calcs'!$B$4:$M$4,1,MATCH('Adjusted Source Data'!$E24,'Calibration Calcs'!$B$1:$M$1,0))</f>
        <v>1081.7934274835768</v>
      </c>
      <c r="N24" s="38">
        <f>'Source Data'!N24*INDEX('Calibration Calcs'!$B$4:$M$4,1,MATCH('Adjusted Source Data'!$E24,'Calibration Calcs'!$B$1:$M$1,0))</f>
        <v>968.39578619819258</v>
      </c>
      <c r="O24" s="38">
        <f>'Source Data'!O24*INDEX('Calibration Calcs'!$B$4:$M$4,1,MATCH('Adjusted Source Data'!$E24,'Calibration Calcs'!$B$1:$M$1,0))</f>
        <v>7565.529359739041</v>
      </c>
      <c r="P24" s="38">
        <f>'Source Data'!P24*INDEX('Calibration Calcs'!$B$4:$M$4,1,MATCH('Adjusted Source Data'!$E24,'Calibration Calcs'!$B$1:$M$1,0))</f>
        <v>46212.047621167636</v>
      </c>
      <c r="Q24" s="38">
        <f>'Source Data'!Q24*INDEX('Calibration Calcs'!$B$4:$M$4,1,MATCH('Adjusted Source Data'!$E24,'Calibration Calcs'!$B$1:$M$1,0))</f>
        <v>270650.06417972926</v>
      </c>
      <c r="R24" s="38">
        <f>'Source Data'!R24*INDEX('Calibration Calcs'!$B$4:$M$4,1,MATCH('Adjusted Source Data'!$E24,'Calibration Calcs'!$B$1:$M$1,0))</f>
        <v>642162.81444753532</v>
      </c>
      <c r="S24" s="38">
        <f>'Source Data'!S24*INDEX('Calibration Calcs'!$B$4:$M$4,1,MATCH('Adjusted Source Data'!$E24,'Calibration Calcs'!$B$1:$M$1,0))</f>
        <v>910793.79850101518</v>
      </c>
      <c r="T24" s="38">
        <f>'Source Data'!T24*INDEX('Calibration Calcs'!$B$4:$M$4,1,MATCH('Adjusted Source Data'!$E24,'Calibration Calcs'!$B$1:$M$1,0))</f>
        <v>1001539.006540957</v>
      </c>
      <c r="U24" s="38">
        <f>'Source Data'!U24*INDEX('Calibration Calcs'!$B$4:$M$4,1,MATCH('Adjusted Source Data'!$E24,'Calibration Calcs'!$B$1:$M$1,0))</f>
        <v>905987.94625220355</v>
      </c>
      <c r="V24" s="38">
        <f>'Source Data'!V24*INDEX('Calibration Calcs'!$B$4:$M$4,1,MATCH('Adjusted Source Data'!$E24,'Calibration Calcs'!$B$1:$M$1,0))</f>
        <v>649909.98073712096</v>
      </c>
      <c r="W24" s="38">
        <f>'Source Data'!W24*INDEX('Calibration Calcs'!$B$4:$M$4,1,MATCH('Adjusted Source Data'!$E24,'Calibration Calcs'!$B$1:$M$1,0))</f>
        <v>296895.09526412445</v>
      </c>
      <c r="X24" s="38">
        <f>'Source Data'!X24*INDEX('Calibration Calcs'!$B$4:$M$4,1,MATCH('Adjusted Source Data'!$E24,'Calibration Calcs'!$B$1:$M$1,0))</f>
        <v>55669.210200578797</v>
      </c>
      <c r="Y24" s="38">
        <f>'Source Data'!Y24*INDEX('Calibration Calcs'!$B$4:$M$4,1,MATCH('Adjusted Source Data'!$E24,'Calibration Calcs'!$B$1:$M$1,0))</f>
        <v>9036.6881396007502</v>
      </c>
      <c r="Z24" s="38">
        <f>'Source Data'!Z24*INDEX('Calibration Calcs'!$B$4:$M$4,1,MATCH('Adjusted Source Data'!$E24,'Calibration Calcs'!$B$1:$M$1,0))</f>
        <v>1055.7019347984442</v>
      </c>
      <c r="AA24" s="38">
        <f>'Source Data'!AA24*INDEX('Calibration Calcs'!$B$4:$M$4,1,MATCH('Adjusted Source Data'!$E24,'Calibration Calcs'!$B$1:$M$1,0))</f>
        <v>1099.8567685732839</v>
      </c>
      <c r="AB24" s="38">
        <f>'Source Data'!AB24*INDEX('Calibration Calcs'!$B$4:$M$4,1,MATCH('Adjusted Source Data'!$E24,'Calibration Calcs'!$B$1:$M$1,0))</f>
        <v>1142.0045644492675</v>
      </c>
      <c r="AC24" s="38">
        <f>'Source Data'!AC24*INDEX('Calibration Calcs'!$B$4:$M$4,1,MATCH('Adjusted Source Data'!$E24,'Calibration Calcs'!$B$1:$M$1,0))</f>
        <v>1177.1277276792539</v>
      </c>
      <c r="AD24" t="str">
        <f>INDEX('Category Mapping'!$G$34:$G$45,MATCH(E24,'Category Mapping'!$A$34:$A$45,0),1)</f>
        <v>Fall</v>
      </c>
      <c r="AE24" t="str">
        <f>INDEX('Category Mapping'!$B$2:$B$25,MATCH('Source Data'!A24,'Category Mapping'!$A$2:$A$25,0))</f>
        <v>Weekend</v>
      </c>
      <c r="AF24" t="str">
        <f>INDEX('Category Mapping'!$C$2:$C$25,MATCH('Source Data'!A24,'Category Mapping'!$A$2:$A$25,0))</f>
        <v>Residential</v>
      </c>
      <c r="AG24" t="str">
        <f>INDEX('Category Mapping'!$D$2:$D$25,MATCH('Source Data'!A24,'Category Mapping'!$A$2:$A$25,0))</f>
        <v>Cooling</v>
      </c>
      <c r="AH24">
        <f>IF($AE24="Weekday",INDEX('Category Mapping'!$F$34:$F$45,MATCH($E24,'Category Mapping'!$A$34:$A$45,0),1),INDEX('Category Mapping'!$E$34:$E$45,MATCH($E24,'Category Mapping'!$A$34:$A$45,0),1))</f>
        <v>8.8571428571428559</v>
      </c>
      <c r="AI24" s="10">
        <f t="shared" si="2"/>
        <v>113076.9846094629</v>
      </c>
      <c r="AJ24" s="22">
        <f t="shared" si="0"/>
        <v>0</v>
      </c>
      <c r="AK24" s="22">
        <f t="shared" si="1"/>
        <v>0</v>
      </c>
    </row>
    <row r="25" spans="1:37">
      <c r="A25" s="37" t="str">
        <f>'Source Data'!A25</f>
        <v>Residential_cooling_weekend.csv</v>
      </c>
      <c r="B25" s="37">
        <f>'Source Data'!B25</f>
        <v>2019</v>
      </c>
      <c r="C25" s="37">
        <f>'Source Data'!C25</f>
        <v>19</v>
      </c>
      <c r="D25" s="37" t="str">
        <f>'Source Data'!D25</f>
        <v>Korea</v>
      </c>
      <c r="E25" s="37">
        <f>'Source Data'!E25</f>
        <v>11</v>
      </c>
      <c r="F25" s="38">
        <f>'Source Data'!F25*INDEX('Calibration Calcs'!$B$4:$M$4,1,MATCH('Adjusted Source Data'!$E25,'Calibration Calcs'!$B$1:$M$1,0))</f>
        <v>22195.365628397023</v>
      </c>
      <c r="G25" s="38">
        <f>'Source Data'!G25*INDEX('Calibration Calcs'!$B$4:$M$4,1,MATCH('Adjusted Source Data'!$E25,'Calibration Calcs'!$B$1:$M$1,0))</f>
        <v>22534.619454189105</v>
      </c>
      <c r="H25" s="38">
        <f>'Source Data'!H25*INDEX('Calibration Calcs'!$B$4:$M$4,1,MATCH('Adjusted Source Data'!$E25,'Calibration Calcs'!$B$1:$M$1,0))</f>
        <v>22834.018246005609</v>
      </c>
      <c r="I25" s="38">
        <f>'Source Data'!I25*INDEX('Calibration Calcs'!$B$4:$M$4,1,MATCH('Adjusted Source Data'!$E25,'Calibration Calcs'!$B$1:$M$1,0))</f>
        <v>22877.761575978802</v>
      </c>
      <c r="J25" s="38">
        <f>'Source Data'!J25*INDEX('Calibration Calcs'!$B$4:$M$4,1,MATCH('Adjusted Source Data'!$E25,'Calibration Calcs'!$B$1:$M$1,0))</f>
        <v>22803.88395202408</v>
      </c>
      <c r="K25" s="38">
        <f>'Source Data'!K25*INDEX('Calibration Calcs'!$B$4:$M$4,1,MATCH('Adjusted Source Data'!$E25,'Calibration Calcs'!$B$1:$M$1,0))</f>
        <v>22395.612872274298</v>
      </c>
      <c r="L25" s="38">
        <f>'Source Data'!L25*INDEX('Calibration Calcs'!$B$4:$M$4,1,MATCH('Adjusted Source Data'!$E25,'Calibration Calcs'!$B$1:$M$1,0))</f>
        <v>21499.360644823588</v>
      </c>
      <c r="M25" s="38">
        <f>'Source Data'!M25*INDEX('Calibration Calcs'!$B$4:$M$4,1,MATCH('Adjusted Source Data'!$E25,'Calibration Calcs'!$B$1:$M$1,0))</f>
        <v>19984.869353751783</v>
      </c>
      <c r="N25" s="38">
        <f>'Source Data'!N25*INDEX('Calibration Calcs'!$B$4:$M$4,1,MATCH('Adjusted Source Data'!$E25,'Calibration Calcs'!$B$1:$M$1,0))</f>
        <v>17876.440849043986</v>
      </c>
      <c r="O25" s="38">
        <f>'Source Data'!O25*INDEX('Calibration Calcs'!$B$4:$M$4,1,MATCH('Adjusted Source Data'!$E25,'Calibration Calcs'!$B$1:$M$1,0))</f>
        <v>15580.402062451167</v>
      </c>
      <c r="P25" s="38">
        <f>'Source Data'!P25*INDEX('Calibration Calcs'!$B$4:$M$4,1,MATCH('Adjusted Source Data'!$E25,'Calibration Calcs'!$B$1:$M$1,0))</f>
        <v>14538.338735089821</v>
      </c>
      <c r="Q25" s="38">
        <f>'Source Data'!Q25*INDEX('Calibration Calcs'!$B$4:$M$4,1,MATCH('Adjusted Source Data'!$E25,'Calibration Calcs'!$B$1:$M$1,0))</f>
        <v>15040.900992781813</v>
      </c>
      <c r="R25" s="38">
        <f>'Source Data'!R25*INDEX('Calibration Calcs'!$B$4:$M$4,1,MATCH('Adjusted Source Data'!$E25,'Calibration Calcs'!$B$1:$M$1,0))</f>
        <v>15682.469832388613</v>
      </c>
      <c r="S25" s="38">
        <f>'Source Data'!S25*INDEX('Calibration Calcs'!$B$4:$M$4,1,MATCH('Adjusted Source Data'!$E25,'Calibration Calcs'!$B$1:$M$1,0))</f>
        <v>15830.225080298058</v>
      </c>
      <c r="T25" s="38">
        <f>'Source Data'!T25*INDEX('Calibration Calcs'!$B$4:$M$4,1,MATCH('Adjusted Source Data'!$E25,'Calibration Calcs'!$B$1:$M$1,0))</f>
        <v>15796.202490318909</v>
      </c>
      <c r="U25" s="38">
        <f>'Source Data'!U25*INDEX('Calibration Calcs'!$B$4:$M$4,1,MATCH('Adjusted Source Data'!$E25,'Calibration Calcs'!$B$1:$M$1,0))</f>
        <v>15746.626716349292</v>
      </c>
      <c r="V25" s="38">
        <f>'Source Data'!V25*INDEX('Calibration Calcs'!$B$4:$M$4,1,MATCH('Adjusted Source Data'!$E25,'Calibration Calcs'!$B$1:$M$1,0))</f>
        <v>15872.02426227244</v>
      </c>
      <c r="W25" s="38">
        <f>'Source Data'!W25*INDEX('Calibration Calcs'!$B$4:$M$4,1,MATCH('Adjusted Source Data'!$E25,'Calibration Calcs'!$B$1:$M$1,0))</f>
        <v>16499.98406588758</v>
      </c>
      <c r="X25" s="38">
        <f>'Source Data'!X25*INDEX('Calibration Calcs'!$B$4:$M$4,1,MATCH('Adjusted Source Data'!$E25,'Calibration Calcs'!$B$1:$M$1,0))</f>
        <v>17513.857247266202</v>
      </c>
      <c r="Y25" s="38">
        <f>'Source Data'!Y25*INDEX('Calibration Calcs'!$B$4:$M$4,1,MATCH('Adjusted Source Data'!$E25,'Calibration Calcs'!$B$1:$M$1,0))</f>
        <v>18612.300866592996</v>
      </c>
      <c r="Z25" s="38">
        <f>'Source Data'!Z25*INDEX('Calibration Calcs'!$B$4:$M$4,1,MATCH('Adjusted Source Data'!$E25,'Calibration Calcs'!$B$1:$M$1,0))</f>
        <v>19486.195392057405</v>
      </c>
      <c r="AA25" s="38">
        <f>'Source Data'!AA25*INDEX('Calibration Calcs'!$B$4:$M$4,1,MATCH('Adjusted Source Data'!$E25,'Calibration Calcs'!$B$1:$M$1,0))</f>
        <v>20315.374513549225</v>
      </c>
      <c r="AB25" s="38">
        <f>'Source Data'!AB25*INDEX('Calibration Calcs'!$B$4:$M$4,1,MATCH('Adjusted Source Data'!$E25,'Calibration Calcs'!$B$1:$M$1,0))</f>
        <v>21083.312973078573</v>
      </c>
      <c r="AC25" s="38">
        <f>'Source Data'!AC25*INDEX('Calibration Calcs'!$B$4:$M$4,1,MATCH('Adjusted Source Data'!$E25,'Calibration Calcs'!$B$1:$M$1,0))</f>
        <v>21742.379144674647</v>
      </c>
      <c r="AD25" t="str">
        <f>INDEX('Category Mapping'!$G$34:$G$45,MATCH(E25,'Category Mapping'!$A$34:$A$45,0),1)</f>
        <v>Winter</v>
      </c>
      <c r="AE25" t="str">
        <f>INDEX('Category Mapping'!$B$2:$B$25,MATCH('Source Data'!A25,'Category Mapping'!$A$2:$A$25,0))</f>
        <v>Weekend</v>
      </c>
      <c r="AF25" t="str">
        <f>INDEX('Category Mapping'!$C$2:$C$25,MATCH('Source Data'!A25,'Category Mapping'!$A$2:$A$25,0))</f>
        <v>Residential</v>
      </c>
      <c r="AG25" t="str">
        <f>INDEX('Category Mapping'!$D$2:$D$25,MATCH('Source Data'!A25,'Category Mapping'!$A$2:$A$25,0))</f>
        <v>Cooling</v>
      </c>
      <c r="AH25">
        <f>IF($AE25="Weekday",INDEX('Category Mapping'!$F$34:$F$45,MATCH($E25,'Category Mapping'!$A$34:$A$45,0),1),INDEX('Category Mapping'!$E$34:$E$45,MATCH($E25,'Category Mapping'!$A$34:$A$45,0),1))</f>
        <v>8.5714285714285712</v>
      </c>
      <c r="AI25" s="10">
        <f t="shared" si="2"/>
        <v>2669.0721838641939</v>
      </c>
      <c r="AJ25" s="22">
        <f t="shared" si="0"/>
        <v>0</v>
      </c>
      <c r="AK25" s="22">
        <f t="shared" si="1"/>
        <v>0</v>
      </c>
    </row>
    <row r="26" spans="1:37">
      <c r="A26" s="37" t="str">
        <f>'Source Data'!A26</f>
        <v>Residential_cooling_weekend.csv</v>
      </c>
      <c r="B26" s="37">
        <f>'Source Data'!B26</f>
        <v>2019</v>
      </c>
      <c r="C26" s="37">
        <f>'Source Data'!C26</f>
        <v>19</v>
      </c>
      <c r="D26" s="37" t="str">
        <f>'Source Data'!D26</f>
        <v>Korea</v>
      </c>
      <c r="E26" s="37">
        <f>'Source Data'!E26</f>
        <v>12</v>
      </c>
      <c r="F26" s="38">
        <f>'Source Data'!F26*INDEX('Calibration Calcs'!$B$4:$M$4,1,MATCH('Adjusted Source Data'!$E26,'Calibration Calcs'!$B$1:$M$1,0))</f>
        <v>9647.0239291105554</v>
      </c>
      <c r="G26" s="38">
        <f>'Source Data'!G26*INDEX('Calibration Calcs'!$B$4:$M$4,1,MATCH('Adjusted Source Data'!$E26,'Calibration Calcs'!$B$1:$M$1,0))</f>
        <v>9794.4431417341475</v>
      </c>
      <c r="H26" s="38">
        <f>'Source Data'!H26*INDEX('Calibration Calcs'!$B$4:$M$4,1,MATCH('Adjusted Source Data'!$E26,'Calibration Calcs'!$B$1:$M$1,0))</f>
        <v>9923.9933588882141</v>
      </c>
      <c r="I26" s="38">
        <f>'Source Data'!I26*INDEX('Calibration Calcs'!$B$4:$M$4,1,MATCH('Adjusted Source Data'!$E26,'Calibration Calcs'!$B$1:$M$1,0))</f>
        <v>9944.0959787914326</v>
      </c>
      <c r="J26" s="38">
        <f>'Source Data'!J26*INDEX('Calibration Calcs'!$B$4:$M$4,1,MATCH('Adjusted Source Data'!$E26,'Calibration Calcs'!$B$1:$M$1,0))</f>
        <v>9911.7084245029146</v>
      </c>
      <c r="K26" s="38">
        <f>'Source Data'!K26*INDEX('Calibration Calcs'!$B$4:$M$4,1,MATCH('Adjusted Source Data'!$E26,'Calibration Calcs'!$B$1:$M$1,0))</f>
        <v>9734.1352820244974</v>
      </c>
      <c r="L26" s="38">
        <f>'Source Data'!L26*INDEX('Calibration Calcs'!$B$4:$M$4,1,MATCH('Adjusted Source Data'!$E26,'Calibration Calcs'!$B$1:$M$1,0))</f>
        <v>9344.3678183454522</v>
      </c>
      <c r="M26" s="38">
        <f>'Source Data'!M26*INDEX('Calibration Calcs'!$B$4:$M$4,1,MATCH('Adjusted Source Data'!$E26,'Calibration Calcs'!$B$1:$M$1,0))</f>
        <v>8686.5654226235129</v>
      </c>
      <c r="N26" s="38">
        <f>'Source Data'!N26*INDEX('Calibration Calcs'!$B$4:$M$4,1,MATCH('Adjusted Source Data'!$E26,'Calibration Calcs'!$B$1:$M$1,0))</f>
        <v>7769.6625925934404</v>
      </c>
      <c r="O26" s="38">
        <f>'Source Data'!O26*INDEX('Calibration Calcs'!$B$4:$M$4,1,MATCH('Adjusted Source Data'!$E26,'Calibration Calcs'!$B$1:$M$1,0))</f>
        <v>6772.3492829504985</v>
      </c>
      <c r="P26" s="38">
        <f>'Source Data'!P26*INDEX('Calibration Calcs'!$B$4:$M$4,1,MATCH('Adjusted Source Data'!$E26,'Calibration Calcs'!$B$1:$M$1,0))</f>
        <v>6318.9235229112664</v>
      </c>
      <c r="Q26" s="38">
        <f>'Source Data'!Q26*INDEX('Calibration Calcs'!$B$4:$M$4,1,MATCH('Adjusted Source Data'!$E26,'Calibration Calcs'!$B$1:$M$1,0))</f>
        <v>6537.8187174129653</v>
      </c>
      <c r="R26" s="38">
        <f>'Source Data'!R26*INDEX('Calibration Calcs'!$B$4:$M$4,1,MATCH('Adjusted Source Data'!$E26,'Calibration Calcs'!$B$1:$M$1,0))</f>
        <v>6815.9049594074695</v>
      </c>
      <c r="S26" s="38">
        <f>'Source Data'!S26*INDEX('Calibration Calcs'!$B$4:$M$4,1,MATCH('Adjusted Source Data'!$E26,'Calibration Calcs'!$B$1:$M$1,0))</f>
        <v>6880.6800679845028</v>
      </c>
      <c r="T26" s="38">
        <f>'Source Data'!T26*INDEX('Calibration Calcs'!$B$4:$M$4,1,MATCH('Adjusted Source Data'!$E26,'Calibration Calcs'!$B$1:$M$1,0))</f>
        <v>6866.1615091655121</v>
      </c>
      <c r="U26" s="38">
        <f>'Source Data'!U26*INDEX('Calibration Calcs'!$B$4:$M$4,1,MATCH('Adjusted Source Data'!$E26,'Calibration Calcs'!$B$1:$M$1,0))</f>
        <v>6843.8252648286043</v>
      </c>
      <c r="V26" s="38">
        <f>'Source Data'!V26*INDEX('Calibration Calcs'!$B$4:$M$4,1,MATCH('Adjusted Source Data'!$E26,'Calibration Calcs'!$B$1:$M$1,0))</f>
        <v>6898.5490634540292</v>
      </c>
      <c r="W26" s="38">
        <f>'Source Data'!W26*INDEX('Calibration Calcs'!$B$4:$M$4,1,MATCH('Adjusted Source Data'!$E26,'Calibration Calcs'!$B$1:$M$1,0))</f>
        <v>7171.0512443643065</v>
      </c>
      <c r="X26" s="38">
        <f>'Source Data'!X26*INDEX('Calibration Calcs'!$B$4:$M$4,1,MATCH('Adjusted Source Data'!$E26,'Calibration Calcs'!$B$1:$M$1,0))</f>
        <v>7612.1920700182391</v>
      </c>
      <c r="Y26" s="38">
        <f>'Source Data'!Y26*INDEX('Calibration Calcs'!$B$4:$M$4,1,MATCH('Adjusted Source Data'!$E26,'Calibration Calcs'!$B$1:$M$1,0))</f>
        <v>8089.0708866112245</v>
      </c>
      <c r="Z26" s="38">
        <f>'Source Data'!Z26*INDEX('Calibration Calcs'!$B$4:$M$4,1,MATCH('Adjusted Source Data'!$E26,'Calibration Calcs'!$B$1:$M$1,0))</f>
        <v>8469.9038525555043</v>
      </c>
      <c r="AA26" s="38">
        <f>'Source Data'!AA26*INDEX('Calibration Calcs'!$B$4:$M$4,1,MATCH('Adjusted Source Data'!$E26,'Calibration Calcs'!$B$1:$M$1,0))</f>
        <v>8829.5173863797245</v>
      </c>
      <c r="AB26" s="38">
        <f>'Source Data'!AB26*INDEX('Calibration Calcs'!$B$4:$M$4,1,MATCH('Adjusted Source Data'!$E26,'Calibration Calcs'!$B$1:$M$1,0))</f>
        <v>9163.4442392164983</v>
      </c>
      <c r="AC26" s="38">
        <f>'Source Data'!AC26*INDEX('Calibration Calcs'!$B$4:$M$4,1,MATCH('Adjusted Source Data'!$E26,'Calibration Calcs'!$B$1:$M$1,0))</f>
        <v>9450.4649789457653</v>
      </c>
      <c r="AD26" t="str">
        <f>INDEX('Category Mapping'!$G$34:$G$45,MATCH(E26,'Category Mapping'!$A$34:$A$45,0),1)</f>
        <v>Winter</v>
      </c>
      <c r="AE26" t="str">
        <f>INDEX('Category Mapping'!$B$2:$B$25,MATCH('Source Data'!A26,'Category Mapping'!$A$2:$A$25,0))</f>
        <v>Weekend</v>
      </c>
      <c r="AF26" t="str">
        <f>INDEX('Category Mapping'!$C$2:$C$25,MATCH('Source Data'!A26,'Category Mapping'!$A$2:$A$25,0))</f>
        <v>Residential</v>
      </c>
      <c r="AG26" t="str">
        <f>INDEX('Category Mapping'!$D$2:$D$25,MATCH('Source Data'!A26,'Category Mapping'!$A$2:$A$25,0))</f>
        <v>Cooling</v>
      </c>
      <c r="AH26">
        <f>IF($AE26="Weekday",INDEX('Category Mapping'!$F$34:$F$45,MATCH($E26,'Category Mapping'!$A$34:$A$45,0),1),INDEX('Category Mapping'!$E$34:$E$45,MATCH($E26,'Category Mapping'!$A$34:$A$45,0),1))</f>
        <v>8.8571428571428559</v>
      </c>
      <c r="AI26" s="10">
        <f t="shared" si="2"/>
        <v>1122.7205137345168</v>
      </c>
      <c r="AJ26" s="22">
        <f t="shared" si="0"/>
        <v>0</v>
      </c>
      <c r="AK26" s="22">
        <f t="shared" si="1"/>
        <v>0</v>
      </c>
    </row>
    <row r="27" spans="1:37">
      <c r="A27" s="37" t="str">
        <f>'Source Data'!A27</f>
        <v>Residential_heating_weekday.csv</v>
      </c>
      <c r="B27" s="37">
        <f>'Source Data'!B27</f>
        <v>2019</v>
      </c>
      <c r="C27" s="37">
        <f>'Source Data'!C27</f>
        <v>19</v>
      </c>
      <c r="D27" s="37" t="str">
        <f>'Source Data'!D27</f>
        <v>Korea</v>
      </c>
      <c r="E27" s="37">
        <f>'Source Data'!E27</f>
        <v>1</v>
      </c>
      <c r="F27" s="38">
        <f>'Source Data'!F27*INDEX('Calibration Calcs'!$B$4:$M$4,1,MATCH('Adjusted Source Data'!$E27,'Calibration Calcs'!$B$1:$M$1,0))</f>
        <v>22991617.803543378</v>
      </c>
      <c r="G27" s="38">
        <f>'Source Data'!G27*INDEX('Calibration Calcs'!$B$4:$M$4,1,MATCH('Adjusted Source Data'!$E27,'Calibration Calcs'!$B$1:$M$1,0))</f>
        <v>23435900.273177069</v>
      </c>
      <c r="H27" s="38">
        <f>'Source Data'!H27*INDEX('Calibration Calcs'!$B$4:$M$4,1,MATCH('Adjusted Source Data'!$E27,'Calibration Calcs'!$B$1:$M$1,0))</f>
        <v>23546970.89058549</v>
      </c>
      <c r="I27" s="38">
        <f>'Source Data'!I27*INDEX('Calibration Calcs'!$B$4:$M$4,1,MATCH('Adjusted Source Data'!$E27,'Calibration Calcs'!$B$1:$M$1,0))</f>
        <v>23435900.273177069</v>
      </c>
      <c r="J27" s="38">
        <f>'Source Data'!J27*INDEX('Calibration Calcs'!$B$4:$M$4,1,MATCH('Adjusted Source Data'!$E27,'Calibration Calcs'!$B$1:$M$1,0))</f>
        <v>22991617.803543378</v>
      </c>
      <c r="K27" s="38">
        <f>'Source Data'!K27*INDEX('Calibration Calcs'!$B$4:$M$4,1,MATCH('Adjusted Source Data'!$E27,'Calibration Calcs'!$B$1:$M$1,0))</f>
        <v>27767654.352105532</v>
      </c>
      <c r="L27" s="38">
        <f>'Source Data'!L27*INDEX('Calibration Calcs'!$B$4:$M$4,1,MATCH('Adjusted Source Data'!$E27,'Calibration Calcs'!$B$1:$M$1,0))</f>
        <v>29211572.378415018</v>
      </c>
      <c r="M27" s="38">
        <f>'Source Data'!M27*INDEX('Calibration Calcs'!$B$4:$M$4,1,MATCH('Adjusted Source Data'!$E27,'Calibration Calcs'!$B$1:$M$1,0))</f>
        <v>28434078.056556065</v>
      </c>
      <c r="N27" s="38">
        <f>'Source Data'!N27*INDEX('Calibration Calcs'!$B$4:$M$4,1,MATCH('Adjusted Source Data'!$E27,'Calibration Calcs'!$B$1:$M$1,0))</f>
        <v>27323371.882471841</v>
      </c>
      <c r="O27" s="38">
        <f>'Source Data'!O27*INDEX('Calibration Calcs'!$B$4:$M$4,1,MATCH('Adjusted Source Data'!$E27,'Calibration Calcs'!$B$1:$M$1,0))</f>
        <v>20436993.603149671</v>
      </c>
      <c r="P27" s="38">
        <f>'Source Data'!P27*INDEX('Calibration Calcs'!$B$4:$M$4,1,MATCH('Adjusted Source Data'!$E27,'Calibration Calcs'!$B$1:$M$1,0))</f>
        <v>19659499.281290717</v>
      </c>
      <c r="Q27" s="38">
        <f>'Source Data'!Q27*INDEX('Calibration Calcs'!$B$4:$M$4,1,MATCH('Adjusted Source Data'!$E27,'Calibration Calcs'!$B$1:$M$1,0))</f>
        <v>19548428.663882293</v>
      </c>
      <c r="R27" s="38">
        <f>'Source Data'!R27*INDEX('Calibration Calcs'!$B$4:$M$4,1,MATCH('Adjusted Source Data'!$E27,'Calibration Calcs'!$B$1:$M$1,0))</f>
        <v>19326287.429065451</v>
      </c>
      <c r="S27" s="38">
        <f>'Source Data'!S27*INDEX('Calibration Calcs'!$B$4:$M$4,1,MATCH('Adjusted Source Data'!$E27,'Calibration Calcs'!$B$1:$M$1,0))</f>
        <v>18993075.576840185</v>
      </c>
      <c r="T27" s="38">
        <f>'Source Data'!T27*INDEX('Calibration Calcs'!$B$4:$M$4,1,MATCH('Adjusted Source Data'!$E27,'Calibration Calcs'!$B$1:$M$1,0))</f>
        <v>19104146.194248606</v>
      </c>
      <c r="U27" s="38">
        <f>'Source Data'!U27*INDEX('Calibration Calcs'!$B$4:$M$4,1,MATCH('Adjusted Source Data'!$E27,'Calibration Calcs'!$B$1:$M$1,0))</f>
        <v>19881640.516107559</v>
      </c>
      <c r="V27" s="38">
        <f>'Source Data'!V27*INDEX('Calibration Calcs'!$B$4:$M$4,1,MATCH('Adjusted Source Data'!$E27,'Calibration Calcs'!$B$1:$M$1,0))</f>
        <v>21103417.307600204</v>
      </c>
      <c r="W27" s="38">
        <f>'Source Data'!W27*INDEX('Calibration Calcs'!$B$4:$M$4,1,MATCH('Adjusted Source Data'!$E27,'Calibration Calcs'!$B$1:$M$1,0))</f>
        <v>22547335.33390969</v>
      </c>
      <c r="X27" s="38">
        <f>'Source Data'!X27*INDEX('Calibration Calcs'!$B$4:$M$4,1,MATCH('Adjusted Source Data'!$E27,'Calibration Calcs'!$B$1:$M$1,0))</f>
        <v>24435535.829852868</v>
      </c>
      <c r="Y27" s="38">
        <f>'Source Data'!Y27*INDEX('Calibration Calcs'!$B$4:$M$4,1,MATCH('Adjusted Source Data'!$E27,'Calibration Calcs'!$B$1:$M$1,0))</f>
        <v>26212665.708387621</v>
      </c>
      <c r="Z27" s="38">
        <f>'Source Data'!Z27*INDEX('Calibration Calcs'!$B$4:$M$4,1,MATCH('Adjusted Source Data'!$E27,'Calibration Calcs'!$B$1:$M$1,0))</f>
        <v>27434442.499880265</v>
      </c>
      <c r="AA27" s="38">
        <f>'Source Data'!AA27*INDEX('Calibration Calcs'!$B$4:$M$4,1,MATCH('Adjusted Source Data'!$E27,'Calibration Calcs'!$B$1:$M$1,0))</f>
        <v>26101595.0909792</v>
      </c>
      <c r="AB27" s="38">
        <f>'Source Data'!AB27*INDEX('Calibration Calcs'!$B$4:$M$4,1,MATCH('Adjusted Source Data'!$E27,'Calibration Calcs'!$B$1:$M$1,0))</f>
        <v>22880547.186134957</v>
      </c>
      <c r="AC27" s="38">
        <f>'Source Data'!AC27*INDEX('Calibration Calcs'!$B$4:$M$4,1,MATCH('Adjusted Source Data'!$E27,'Calibration Calcs'!$B$1:$M$1,0))</f>
        <v>22436264.716501269</v>
      </c>
      <c r="AD27" t="str">
        <f>INDEX('Category Mapping'!$G$34:$G$45,MATCH(E27,'Category Mapping'!$A$34:$A$45,0),1)</f>
        <v>Winter</v>
      </c>
      <c r="AE27" t="str">
        <f>INDEX('Category Mapping'!$B$2:$B$25,MATCH('Source Data'!A27,'Category Mapping'!$A$2:$A$25,0))</f>
        <v>Weekday</v>
      </c>
      <c r="AF27" t="str">
        <f>INDEX('Category Mapping'!$C$2:$C$25,MATCH('Source Data'!A27,'Category Mapping'!$A$2:$A$25,0))</f>
        <v>Residential</v>
      </c>
      <c r="AG27" t="str">
        <f>INDEX('Category Mapping'!$D$2:$D$25,MATCH('Source Data'!A27,'Category Mapping'!$A$2:$A$25,0))</f>
        <v>Heating</v>
      </c>
      <c r="AH27">
        <f>IF($AE27="Weekday",INDEX('Category Mapping'!$F$34:$F$45,MATCH($E27,'Category Mapping'!$A$34:$A$45,0),1),INDEX('Category Mapping'!$E$34:$E$45,MATCH($E27,'Category Mapping'!$A$34:$A$45,0),1))</f>
        <v>22.142857142857142</v>
      </c>
      <c r="AI27" s="10">
        <f t="shared" si="2"/>
        <v>1319232.3009606784</v>
      </c>
      <c r="AJ27" s="22">
        <f t="shared" si="0"/>
        <v>0</v>
      </c>
      <c r="AK27" s="22">
        <f t="shared" si="1"/>
        <v>0</v>
      </c>
    </row>
    <row r="28" spans="1:37">
      <c r="A28" s="37" t="str">
        <f>'Source Data'!A28</f>
        <v>Residential_heating_weekday.csv</v>
      </c>
      <c r="B28" s="37">
        <f>'Source Data'!B28</f>
        <v>2019</v>
      </c>
      <c r="C28" s="37">
        <f>'Source Data'!C28</f>
        <v>19</v>
      </c>
      <c r="D28" s="37" t="str">
        <f>'Source Data'!D28</f>
        <v>Korea</v>
      </c>
      <c r="E28" s="37">
        <f>'Source Data'!E28</f>
        <v>2</v>
      </c>
      <c r="F28" s="38">
        <f>'Source Data'!F28*INDEX('Calibration Calcs'!$B$4:$M$4,1,MATCH('Adjusted Source Data'!$E28,'Calibration Calcs'!$B$1:$M$1,0))</f>
        <v>16355007.883325562</v>
      </c>
      <c r="G28" s="38">
        <f>'Source Data'!G28*INDEX('Calibration Calcs'!$B$4:$M$4,1,MATCH('Adjusted Source Data'!$E28,'Calibration Calcs'!$B$1:$M$1,0))</f>
        <v>16746744.599093838</v>
      </c>
      <c r="H28" s="38">
        <f>'Source Data'!H28*INDEX('Calibration Calcs'!$B$4:$M$4,1,MATCH('Adjusted Source Data'!$E28,'Calibration Calcs'!$B$1:$M$1,0))</f>
        <v>16844678.778035909</v>
      </c>
      <c r="I28" s="38">
        <f>'Source Data'!I28*INDEX('Calibration Calcs'!$B$4:$M$4,1,MATCH('Adjusted Source Data'!$E28,'Calibration Calcs'!$B$1:$M$1,0))</f>
        <v>16746744.599093838</v>
      </c>
      <c r="J28" s="38">
        <f>'Source Data'!J28*INDEX('Calibration Calcs'!$B$4:$M$4,1,MATCH('Adjusted Source Data'!$E28,'Calibration Calcs'!$B$1:$M$1,0))</f>
        <v>16355007.883325562</v>
      </c>
      <c r="K28" s="38">
        <f>'Source Data'!K28*INDEX('Calibration Calcs'!$B$4:$M$4,1,MATCH('Adjusted Source Data'!$E28,'Calibration Calcs'!$B$1:$M$1,0))</f>
        <v>20174440.862066261</v>
      </c>
      <c r="L28" s="38">
        <f>'Source Data'!L28*INDEX('Calibration Calcs'!$B$4:$M$4,1,MATCH('Adjusted Source Data'!$E28,'Calibration Calcs'!$B$1:$M$1,0))</f>
        <v>21251716.830429021</v>
      </c>
      <c r="M28" s="38">
        <f>'Source Data'!M28*INDEX('Calibration Calcs'!$B$4:$M$4,1,MATCH('Adjusted Source Data'!$E28,'Calibration Calcs'!$B$1:$M$1,0))</f>
        <v>20664111.756776609</v>
      </c>
      <c r="N28" s="38">
        <f>'Source Data'!N28*INDEX('Calibration Calcs'!$B$4:$M$4,1,MATCH('Adjusted Source Data'!$E28,'Calibration Calcs'!$B$1:$M$1,0))</f>
        <v>19684769.967355914</v>
      </c>
      <c r="O28" s="38">
        <f>'Source Data'!O28*INDEX('Calibration Calcs'!$B$4:$M$4,1,MATCH('Adjusted Source Data'!$E28,'Calibration Calcs'!$B$1:$M$1,0))</f>
        <v>14298390.125542108</v>
      </c>
      <c r="P28" s="38">
        <f>'Source Data'!P28*INDEX('Calibration Calcs'!$B$4:$M$4,1,MATCH('Adjusted Source Data'!$E28,'Calibration Calcs'!$B$1:$M$1,0))</f>
        <v>13514916.694005553</v>
      </c>
      <c r="Q28" s="38">
        <f>'Source Data'!Q28*INDEX('Calibration Calcs'!$B$4:$M$4,1,MATCH('Adjusted Source Data'!$E28,'Calibration Calcs'!$B$1:$M$1,0))</f>
        <v>13416982.515063483</v>
      </c>
      <c r="R28" s="38">
        <f>'Source Data'!R28*INDEX('Calibration Calcs'!$B$4:$M$4,1,MATCH('Adjusted Source Data'!$E28,'Calibration Calcs'!$B$1:$M$1,0))</f>
        <v>13221114.157179346</v>
      </c>
      <c r="S28" s="38">
        <f>'Source Data'!S28*INDEX('Calibration Calcs'!$B$4:$M$4,1,MATCH('Adjusted Source Data'!$E28,'Calibration Calcs'!$B$1:$M$1,0))</f>
        <v>13025245.799295207</v>
      </c>
      <c r="T28" s="38">
        <f>'Source Data'!T28*INDEX('Calibration Calcs'!$B$4:$M$4,1,MATCH('Adjusted Source Data'!$E28,'Calibration Calcs'!$B$1:$M$1,0))</f>
        <v>13025245.799295207</v>
      </c>
      <c r="U28" s="38">
        <f>'Source Data'!U28*INDEX('Calibration Calcs'!$B$4:$M$4,1,MATCH('Adjusted Source Data'!$E28,'Calibration Calcs'!$B$1:$M$1,0))</f>
        <v>13710785.051889692</v>
      </c>
      <c r="V28" s="38">
        <f>'Source Data'!V28*INDEX('Calibration Calcs'!$B$4:$M$4,1,MATCH('Adjusted Source Data'!$E28,'Calibration Calcs'!$B$1:$M$1,0))</f>
        <v>14592192.662368314</v>
      </c>
      <c r="W28" s="38">
        <f>'Source Data'!W28*INDEX('Calibration Calcs'!$B$4:$M$4,1,MATCH('Adjusted Source Data'!$E28,'Calibration Calcs'!$B$1:$M$1,0))</f>
        <v>15865336.988615215</v>
      </c>
      <c r="X28" s="38">
        <f>'Source Data'!X28*INDEX('Calibration Calcs'!$B$4:$M$4,1,MATCH('Adjusted Source Data'!$E28,'Calibration Calcs'!$B$1:$M$1,0))</f>
        <v>17334349.672746252</v>
      </c>
      <c r="Y28" s="38">
        <f>'Source Data'!Y28*INDEX('Calibration Calcs'!$B$4:$M$4,1,MATCH('Adjusted Source Data'!$E28,'Calibration Calcs'!$B$1:$M$1,0))</f>
        <v>18803362.356877293</v>
      </c>
      <c r="Z28" s="38">
        <f>'Source Data'!Z28*INDEX('Calibration Calcs'!$B$4:$M$4,1,MATCH('Adjusted Source Data'!$E28,'Calibration Calcs'!$B$1:$M$1,0))</f>
        <v>19782704.146297984</v>
      </c>
      <c r="AA28" s="38">
        <f>'Source Data'!AA28*INDEX('Calibration Calcs'!$B$4:$M$4,1,MATCH('Adjusted Source Data'!$E28,'Calibration Calcs'!$B$1:$M$1,0))</f>
        <v>18803362.356877293</v>
      </c>
      <c r="AB28" s="38">
        <f>'Source Data'!AB28*INDEX('Calibration Calcs'!$B$4:$M$4,1,MATCH('Adjusted Source Data'!$E28,'Calibration Calcs'!$B$1:$M$1,0))</f>
        <v>16257073.704383492</v>
      </c>
      <c r="AC28" s="38">
        <f>'Source Data'!AC28*INDEX('Calibration Calcs'!$B$4:$M$4,1,MATCH('Adjusted Source Data'!$E28,'Calibration Calcs'!$B$1:$M$1,0))</f>
        <v>15865336.988615215</v>
      </c>
      <c r="AD28" t="str">
        <f>INDEX('Category Mapping'!$G$34:$G$45,MATCH(E28,'Category Mapping'!$A$34:$A$45,0),1)</f>
        <v>Winter</v>
      </c>
      <c r="AE28" t="str">
        <f>INDEX('Category Mapping'!$B$2:$B$25,MATCH('Source Data'!A28,'Category Mapping'!$A$2:$A$25,0))</f>
        <v>Weekday</v>
      </c>
      <c r="AF28" t="str">
        <f>INDEX('Category Mapping'!$C$2:$C$25,MATCH('Source Data'!A28,'Category Mapping'!$A$2:$A$25,0))</f>
        <v>Residential</v>
      </c>
      <c r="AG28" t="str">
        <f>INDEX('Category Mapping'!$D$2:$D$25,MATCH('Source Data'!A28,'Category Mapping'!$A$2:$A$25,0))</f>
        <v>Heating</v>
      </c>
      <c r="AH28">
        <f>IF($AE28="Weekday",INDEX('Category Mapping'!$F$34:$F$45,MATCH($E28,'Category Mapping'!$A$34:$A$45,0),1),INDEX('Category Mapping'!$E$34:$E$45,MATCH($E28,'Category Mapping'!$A$34:$A$45,0),1))</f>
        <v>20</v>
      </c>
      <c r="AI28" s="10">
        <f t="shared" si="2"/>
        <v>1062585.841521451</v>
      </c>
      <c r="AJ28" s="22">
        <f t="shared" si="0"/>
        <v>0</v>
      </c>
      <c r="AK28" s="22">
        <f t="shared" si="1"/>
        <v>0</v>
      </c>
    </row>
    <row r="29" spans="1:37">
      <c r="A29" s="37" t="str">
        <f>'Source Data'!A29</f>
        <v>Residential_heating_weekday.csv</v>
      </c>
      <c r="B29" s="37">
        <f>'Source Data'!B29</f>
        <v>2019</v>
      </c>
      <c r="C29" s="37">
        <f>'Source Data'!C29</f>
        <v>19</v>
      </c>
      <c r="D29" s="37" t="str">
        <f>'Source Data'!D29</f>
        <v>Korea</v>
      </c>
      <c r="E29" s="37">
        <f>'Source Data'!E29</f>
        <v>3</v>
      </c>
      <c r="F29" s="38">
        <f>'Source Data'!F29*INDEX('Calibration Calcs'!$B$4:$M$4,1,MATCH('Adjusted Source Data'!$E29,'Calibration Calcs'!$B$1:$M$1,0))</f>
        <v>13532669.961683784</v>
      </c>
      <c r="G29" s="38">
        <f>'Source Data'!G29*INDEX('Calibration Calcs'!$B$4:$M$4,1,MATCH('Adjusted Source Data'!$E29,'Calibration Calcs'!$B$1:$M$1,0))</f>
        <v>13844962.345414948</v>
      </c>
      <c r="H29" s="38">
        <f>'Source Data'!H29*INDEX('Calibration Calcs'!$B$4:$M$4,1,MATCH('Adjusted Source Data'!$E29,'Calibration Calcs'!$B$1:$M$1,0))</f>
        <v>13949059.806658668</v>
      </c>
      <c r="I29" s="38">
        <f>'Source Data'!I29*INDEX('Calibration Calcs'!$B$4:$M$4,1,MATCH('Adjusted Source Data'!$E29,'Calibration Calcs'!$B$1:$M$1,0))</f>
        <v>13844962.345414948</v>
      </c>
      <c r="J29" s="38">
        <f>'Source Data'!J29*INDEX('Calibration Calcs'!$B$4:$M$4,1,MATCH('Adjusted Source Data'!$E29,'Calibration Calcs'!$B$1:$M$1,0))</f>
        <v>13532669.961683784</v>
      </c>
      <c r="K29" s="38">
        <f>'Source Data'!K29*INDEX('Calibration Calcs'!$B$4:$M$4,1,MATCH('Adjusted Source Data'!$E29,'Calibration Calcs'!$B$1:$M$1,0))</f>
        <v>17384276.027701475</v>
      </c>
      <c r="L29" s="38">
        <f>'Source Data'!L29*INDEX('Calibration Calcs'!$B$4:$M$4,1,MATCH('Adjusted Source Data'!$E29,'Calibration Calcs'!$B$1:$M$1,0))</f>
        <v>18425250.640138689</v>
      </c>
      <c r="M29" s="38">
        <f>'Source Data'!M29*INDEX('Calibration Calcs'!$B$4:$M$4,1,MATCH('Adjusted Source Data'!$E29,'Calibration Calcs'!$B$1:$M$1,0))</f>
        <v>17800665.872676361</v>
      </c>
      <c r="N29" s="38">
        <f>'Source Data'!N29*INDEX('Calibration Calcs'!$B$4:$M$4,1,MATCH('Adjusted Source Data'!$E29,'Calibration Calcs'!$B$1:$M$1,0))</f>
        <v>16863788.721482869</v>
      </c>
      <c r="O29" s="38">
        <f>'Source Data'!O29*INDEX('Calibration Calcs'!$B$4:$M$4,1,MATCH('Adjusted Source Data'!$E29,'Calibration Calcs'!$B$1:$M$1,0))</f>
        <v>11346623.275565634</v>
      </c>
      <c r="P29" s="38">
        <f>'Source Data'!P29*INDEX('Calibration Calcs'!$B$4:$M$4,1,MATCH('Adjusted Source Data'!$E29,'Calibration Calcs'!$B$1:$M$1,0))</f>
        <v>10617941.046859585</v>
      </c>
      <c r="Q29" s="38">
        <f>'Source Data'!Q29*INDEX('Calibration Calcs'!$B$4:$M$4,1,MATCH('Adjusted Source Data'!$E29,'Calibration Calcs'!$B$1:$M$1,0))</f>
        <v>11034330.89183447</v>
      </c>
      <c r="R29" s="38">
        <f>'Source Data'!R29*INDEX('Calibration Calcs'!$B$4:$M$4,1,MATCH('Adjusted Source Data'!$E29,'Calibration Calcs'!$B$1:$M$1,0))</f>
        <v>11346623.275565634</v>
      </c>
      <c r="S29" s="38">
        <f>'Source Data'!S29*INDEX('Calibration Calcs'!$B$4:$M$4,1,MATCH('Adjusted Source Data'!$E29,'Calibration Calcs'!$B$1:$M$1,0))</f>
        <v>11450720.736809356</v>
      </c>
      <c r="T29" s="38">
        <f>'Source Data'!T29*INDEX('Calibration Calcs'!$B$4:$M$4,1,MATCH('Adjusted Source Data'!$E29,'Calibration Calcs'!$B$1:$M$1,0))</f>
        <v>11658915.659296798</v>
      </c>
      <c r="U29" s="38">
        <f>'Source Data'!U29*INDEX('Calibration Calcs'!$B$4:$M$4,1,MATCH('Adjusted Source Data'!$E29,'Calibration Calcs'!$B$1:$M$1,0))</f>
        <v>12179402.965515405</v>
      </c>
      <c r="V29" s="38">
        <f>'Source Data'!V29*INDEX('Calibration Calcs'!$B$4:$M$4,1,MATCH('Adjusted Source Data'!$E29,'Calibration Calcs'!$B$1:$M$1,0))</f>
        <v>12803987.732977733</v>
      </c>
      <c r="W29" s="38">
        <f>'Source Data'!W29*INDEX('Calibration Calcs'!$B$4:$M$4,1,MATCH('Adjusted Source Data'!$E29,'Calibration Calcs'!$B$1:$M$1,0))</f>
        <v>13532669.961683784</v>
      </c>
      <c r="X29" s="38">
        <f>'Source Data'!X29*INDEX('Calibration Calcs'!$B$4:$M$4,1,MATCH('Adjusted Source Data'!$E29,'Calibration Calcs'!$B$1:$M$1,0))</f>
        <v>14469547.112877276</v>
      </c>
      <c r="Y29" s="38">
        <f>'Source Data'!Y29*INDEX('Calibration Calcs'!$B$4:$M$4,1,MATCH('Adjusted Source Data'!$E29,'Calibration Calcs'!$B$1:$M$1,0))</f>
        <v>15926911.570289375</v>
      </c>
      <c r="Z29" s="38">
        <f>'Source Data'!Z29*INDEX('Calibration Calcs'!$B$4:$M$4,1,MATCH('Adjusted Source Data'!$E29,'Calibration Calcs'!$B$1:$M$1,0))</f>
        <v>16967886.182726592</v>
      </c>
      <c r="AA29" s="38">
        <f>'Source Data'!AA29*INDEX('Calibration Calcs'!$B$4:$M$4,1,MATCH('Adjusted Source Data'!$E29,'Calibration Calcs'!$B$1:$M$1,0))</f>
        <v>15926911.570289375</v>
      </c>
      <c r="AB29" s="38">
        <f>'Source Data'!AB29*INDEX('Calibration Calcs'!$B$4:$M$4,1,MATCH('Adjusted Source Data'!$E29,'Calibration Calcs'!$B$1:$M$1,0))</f>
        <v>13428572.500440063</v>
      </c>
      <c r="AC29" s="38">
        <f>'Source Data'!AC29*INDEX('Calibration Calcs'!$B$4:$M$4,1,MATCH('Adjusted Source Data'!$E29,'Calibration Calcs'!$B$1:$M$1,0))</f>
        <v>13012182.655465176</v>
      </c>
      <c r="AD29" t="str">
        <f>INDEX('Category Mapping'!$G$34:$G$45,MATCH(E29,'Category Mapping'!$A$34:$A$45,0),1)</f>
        <v>Spring</v>
      </c>
      <c r="AE29" t="str">
        <f>INDEX('Category Mapping'!$B$2:$B$25,MATCH('Source Data'!A29,'Category Mapping'!$A$2:$A$25,0))</f>
        <v>Weekday</v>
      </c>
      <c r="AF29" t="str">
        <f>INDEX('Category Mapping'!$C$2:$C$25,MATCH('Source Data'!A29,'Category Mapping'!$A$2:$A$25,0))</f>
        <v>Residential</v>
      </c>
      <c r="AG29" t="str">
        <f>INDEX('Category Mapping'!$D$2:$D$25,MATCH('Source Data'!A29,'Category Mapping'!$A$2:$A$25,0))</f>
        <v>Heating</v>
      </c>
      <c r="AH29">
        <f>IF($AE29="Weekday",INDEX('Category Mapping'!$F$34:$F$45,MATCH($E29,'Category Mapping'!$A$34:$A$45,0),1),INDEX('Category Mapping'!$E$34:$E$45,MATCH($E29,'Category Mapping'!$A$34:$A$45,0),1))</f>
        <v>22.142857142857142</v>
      </c>
      <c r="AI29" s="10">
        <f t="shared" si="2"/>
        <v>832108.09342561825</v>
      </c>
      <c r="AJ29" s="22">
        <f t="shared" si="0"/>
        <v>0</v>
      </c>
      <c r="AK29" s="22">
        <f t="shared" si="1"/>
        <v>0</v>
      </c>
    </row>
    <row r="30" spans="1:37">
      <c r="A30" s="37" t="str">
        <f>'Source Data'!A30</f>
        <v>Residential_heating_weekday.csv</v>
      </c>
      <c r="B30" s="37">
        <f>'Source Data'!B30</f>
        <v>2019</v>
      </c>
      <c r="C30" s="37">
        <f>'Source Data'!C30</f>
        <v>19</v>
      </c>
      <c r="D30" s="37" t="str">
        <f>'Source Data'!D30</f>
        <v>Korea</v>
      </c>
      <c r="E30" s="37">
        <f>'Source Data'!E30</f>
        <v>4</v>
      </c>
      <c r="F30" s="38">
        <f>'Source Data'!F30*INDEX('Calibration Calcs'!$B$4:$M$4,1,MATCH('Adjusted Source Data'!$E30,'Calibration Calcs'!$B$1:$M$1,0))</f>
        <v>5278530.3289940562</v>
      </c>
      <c r="G30" s="38">
        <f>'Source Data'!G30*INDEX('Calibration Calcs'!$B$4:$M$4,1,MATCH('Adjusted Source Data'!$E30,'Calibration Calcs'!$B$1:$M$1,0))</f>
        <v>5466030.0980799608</v>
      </c>
      <c r="H30" s="38">
        <f>'Source Data'!H30*INDEX('Calibration Calcs'!$B$4:$M$4,1,MATCH('Adjusted Source Data'!$E30,'Calibration Calcs'!$B$1:$M$1,0))</f>
        <v>5529888.8698586589</v>
      </c>
      <c r="I30" s="38">
        <f>'Source Data'!I30*INDEX('Calibration Calcs'!$B$4:$M$4,1,MATCH('Adjusted Source Data'!$E30,'Calibration Calcs'!$B$1:$M$1,0))</f>
        <v>5466030.0980799608</v>
      </c>
      <c r="J30" s="38">
        <f>'Source Data'!J30*INDEX('Calibration Calcs'!$B$4:$M$4,1,MATCH('Adjusted Source Data'!$E30,'Calibration Calcs'!$B$1:$M$1,0))</f>
        <v>5278530.3289940562</v>
      </c>
      <c r="K30" s="38">
        <f>'Source Data'!K30*INDEX('Calibration Calcs'!$B$4:$M$4,1,MATCH('Adjusted Source Data'!$E30,'Calibration Calcs'!$B$1:$M$1,0))</f>
        <v>7360395.0242676651</v>
      </c>
      <c r="L30" s="38">
        <f>'Source Data'!L30*INDEX('Calibration Calcs'!$B$4:$M$4,1,MATCH('Adjusted Source Data'!$E30,'Calibration Calcs'!$B$1:$M$1,0))</f>
        <v>8200511.1115966709</v>
      </c>
      <c r="M30" s="38">
        <f>'Source Data'!M30*INDEX('Calibration Calcs'!$B$4:$M$4,1,MATCH('Adjusted Source Data'!$E30,'Calibration Calcs'!$B$1:$M$1,0))</f>
        <v>8302935.4283247739</v>
      </c>
      <c r="N30" s="38">
        <f>'Source Data'!N30*INDEX('Calibration Calcs'!$B$4:$M$4,1,MATCH('Adjusted Source Data'!$E30,'Calibration Calcs'!$B$1:$M$1,0))</f>
        <v>8238185.4278112156</v>
      </c>
      <c r="O30" s="38">
        <f>'Source Data'!O30*INDEX('Calibration Calcs'!$B$4:$M$4,1,MATCH('Adjusted Source Data'!$E30,'Calibration Calcs'!$B$1:$M$1,0))</f>
        <v>5689307.1670972789</v>
      </c>
      <c r="P30" s="38">
        <f>'Source Data'!P30*INDEX('Calibration Calcs'!$B$4:$M$4,1,MATCH('Adjusted Source Data'!$E30,'Calibration Calcs'!$B$1:$M$1,0))</f>
        <v>5737562.6401541252</v>
      </c>
      <c r="Q30" s="38">
        <f>'Source Data'!Q30*INDEX('Calibration Calcs'!$B$4:$M$4,1,MATCH('Adjusted Source Data'!$E30,'Calibration Calcs'!$B$1:$M$1,0))</f>
        <v>6026389.6797040896</v>
      </c>
      <c r="R30" s="38">
        <f>'Source Data'!R30*INDEX('Calibration Calcs'!$B$4:$M$4,1,MATCH('Adjusted Source Data'!$E30,'Calibration Calcs'!$B$1:$M$1,0))</f>
        <v>6203267.5167768179</v>
      </c>
      <c r="S30" s="38">
        <f>'Source Data'!S30*INDEX('Calibration Calcs'!$B$4:$M$4,1,MATCH('Adjusted Source Data'!$E30,'Calibration Calcs'!$B$1:$M$1,0))</f>
        <v>6253028.7586438674</v>
      </c>
      <c r="T30" s="38">
        <f>'Source Data'!T30*INDEX('Calibration Calcs'!$B$4:$M$4,1,MATCH('Adjusted Source Data'!$E30,'Calibration Calcs'!$B$1:$M$1,0))</f>
        <v>6343557.4046876226</v>
      </c>
      <c r="U30" s="38">
        <f>'Source Data'!U30*INDEX('Calibration Calcs'!$B$4:$M$4,1,MATCH('Adjusted Source Data'!$E30,'Calibration Calcs'!$B$1:$M$1,0))</f>
        <v>6635979.4551364807</v>
      </c>
      <c r="V30" s="38">
        <f>'Source Data'!V30*INDEX('Calibration Calcs'!$B$4:$M$4,1,MATCH('Adjusted Source Data'!$E30,'Calibration Calcs'!$B$1:$M$1,0))</f>
        <v>6988344.8901225468</v>
      </c>
      <c r="W30" s="38">
        <f>'Source Data'!W30*INDEX('Calibration Calcs'!$B$4:$M$4,1,MATCH('Adjusted Source Data'!$E30,'Calibration Calcs'!$B$1:$M$1,0))</f>
        <v>7375474.07079254</v>
      </c>
      <c r="X30" s="38">
        <f>'Source Data'!X30*INDEX('Calibration Calcs'!$B$4:$M$4,1,MATCH('Adjusted Source Data'!$E30,'Calibration Calcs'!$B$1:$M$1,0))</f>
        <v>7815780.8701465437</v>
      </c>
      <c r="Y30" s="38">
        <f>'Source Data'!Y30*INDEX('Calibration Calcs'!$B$4:$M$4,1,MATCH('Adjusted Source Data'!$E30,'Calibration Calcs'!$B$1:$M$1,0))</f>
        <v>8204072.1431865012</v>
      </c>
      <c r="Z30" s="38">
        <f>'Source Data'!Z30*INDEX('Calibration Calcs'!$B$4:$M$4,1,MATCH('Adjusted Source Data'!$E30,'Calibration Calcs'!$B$1:$M$1,0))</f>
        <v>8290128.141320128</v>
      </c>
      <c r="AA30" s="38">
        <f>'Source Data'!AA30*INDEX('Calibration Calcs'!$B$4:$M$4,1,MATCH('Adjusted Source Data'!$E30,'Calibration Calcs'!$B$1:$M$1,0))</f>
        <v>7282900.8411805788</v>
      </c>
      <c r="AB30" s="38">
        <f>'Source Data'!AB30*INDEX('Calibration Calcs'!$B$4:$M$4,1,MATCH('Adjusted Source Data'!$E30,'Calibration Calcs'!$B$1:$M$1,0))</f>
        <v>5438007.8473141864</v>
      </c>
      <c r="AC30" s="38">
        <f>'Source Data'!AC30*INDEX('Calibration Calcs'!$B$4:$M$4,1,MATCH('Adjusted Source Data'!$E30,'Calibration Calcs'!$B$1:$M$1,0))</f>
        <v>4980635.6681112088</v>
      </c>
      <c r="AD30" t="str">
        <f>INDEX('Category Mapping'!$G$34:$G$45,MATCH(E30,'Category Mapping'!$A$34:$A$45,0),1)</f>
        <v>Spring</v>
      </c>
      <c r="AE30" t="str">
        <f>INDEX('Category Mapping'!$B$2:$B$25,MATCH('Source Data'!A30,'Category Mapping'!$A$2:$A$25,0))</f>
        <v>Weekday</v>
      </c>
      <c r="AF30" t="str">
        <f>INDEX('Category Mapping'!$C$2:$C$25,MATCH('Source Data'!A30,'Category Mapping'!$A$2:$A$25,0))</f>
        <v>Residential</v>
      </c>
      <c r="AG30" t="str">
        <f>INDEX('Category Mapping'!$D$2:$D$25,MATCH('Source Data'!A30,'Category Mapping'!$A$2:$A$25,0))</f>
        <v>Heating</v>
      </c>
      <c r="AH30">
        <f>IF($AE30="Weekday",INDEX('Category Mapping'!$F$34:$F$45,MATCH($E30,'Category Mapping'!$A$34:$A$45,0),1),INDEX('Category Mapping'!$E$34:$E$45,MATCH($E30,'Category Mapping'!$A$34:$A$45,0),1))</f>
        <v>21.428571428571431</v>
      </c>
      <c r="AI30" s="10">
        <f t="shared" si="2"/>
        <v>387470.31998848938</v>
      </c>
      <c r="AJ30" s="22">
        <f t="shared" si="0"/>
        <v>0</v>
      </c>
      <c r="AK30" s="22">
        <f t="shared" si="1"/>
        <v>0</v>
      </c>
    </row>
    <row r="31" spans="1:37">
      <c r="A31" s="37" t="str">
        <f>'Source Data'!A31</f>
        <v>Residential_heating_weekday.csv</v>
      </c>
      <c r="B31" s="37">
        <f>'Source Data'!B31</f>
        <v>2019</v>
      </c>
      <c r="C31" s="37">
        <f>'Source Data'!C31</f>
        <v>19</v>
      </c>
      <c r="D31" s="37" t="str">
        <f>'Source Data'!D31</f>
        <v>Korea</v>
      </c>
      <c r="E31" s="37">
        <f>'Source Data'!E31</f>
        <v>5</v>
      </c>
      <c r="F31" s="38">
        <f>'Source Data'!F31*INDEX('Calibration Calcs'!$B$4:$M$4,1,MATCH('Adjusted Source Data'!$E31,'Calibration Calcs'!$B$1:$M$1,0))</f>
        <v>1514928.5764380309</v>
      </c>
      <c r="G31" s="38">
        <f>'Source Data'!G31*INDEX('Calibration Calcs'!$B$4:$M$4,1,MATCH('Adjusted Source Data'!$E31,'Calibration Calcs'!$B$1:$M$1,0))</f>
        <v>1514928.5764380309</v>
      </c>
      <c r="H31" s="38">
        <f>'Source Data'!H31*INDEX('Calibration Calcs'!$B$4:$M$4,1,MATCH('Adjusted Source Data'!$E31,'Calibration Calcs'!$B$1:$M$1,0))</f>
        <v>1514928.5764380309</v>
      </c>
      <c r="I31" s="38">
        <f>'Source Data'!I31*INDEX('Calibration Calcs'!$B$4:$M$4,1,MATCH('Adjusted Source Data'!$E31,'Calibration Calcs'!$B$1:$M$1,0))</f>
        <v>1514928.5764380309</v>
      </c>
      <c r="J31" s="38">
        <f>'Source Data'!J31*INDEX('Calibration Calcs'!$B$4:$M$4,1,MATCH('Adjusted Source Data'!$E31,'Calibration Calcs'!$B$1:$M$1,0))</f>
        <v>1514928.5764380309</v>
      </c>
      <c r="K31" s="38">
        <f>'Source Data'!K31*INDEX('Calibration Calcs'!$B$4:$M$4,1,MATCH('Adjusted Source Data'!$E31,'Calibration Calcs'!$B$1:$M$1,0))</f>
        <v>2256103.1914668567</v>
      </c>
      <c r="L31" s="38">
        <f>'Source Data'!L31*INDEX('Calibration Calcs'!$B$4:$M$4,1,MATCH('Adjusted Source Data'!$E31,'Calibration Calcs'!$B$1:$M$1,0))</f>
        <v>2554043.269477861</v>
      </c>
      <c r="M31" s="38">
        <f>'Source Data'!M31*INDEX('Calibration Calcs'!$B$4:$M$4,1,MATCH('Adjusted Source Data'!$E31,'Calibration Calcs'!$B$1:$M$1,0))</f>
        <v>2585942.7513816049</v>
      </c>
      <c r="N31" s="38">
        <f>'Source Data'!N31*INDEX('Calibration Calcs'!$B$4:$M$4,1,MATCH('Adjusted Source Data'!$E31,'Calibration Calcs'!$B$1:$M$1,0))</f>
        <v>2565776.4468246391</v>
      </c>
      <c r="O31" s="38">
        <f>'Source Data'!O31*INDEX('Calibration Calcs'!$B$4:$M$4,1,MATCH('Adjusted Source Data'!$E31,'Calibration Calcs'!$B$1:$M$1,0))</f>
        <v>1771930.384355918</v>
      </c>
      <c r="P31" s="38">
        <f>'Source Data'!P31*INDEX('Calibration Calcs'!$B$4:$M$4,1,MATCH('Adjusted Source Data'!$E31,'Calibration Calcs'!$B$1:$M$1,0))</f>
        <v>1786959.6008394246</v>
      </c>
      <c r="Q31" s="38">
        <f>'Source Data'!Q31*INDEX('Calibration Calcs'!$B$4:$M$4,1,MATCH('Adjusted Source Data'!$E31,'Calibration Calcs'!$B$1:$M$1,0))</f>
        <v>1876914.2947480457</v>
      </c>
      <c r="R31" s="38">
        <f>'Source Data'!R31*INDEX('Calibration Calcs'!$B$4:$M$4,1,MATCH('Adjusted Source Data'!$E31,'Calibration Calcs'!$B$1:$M$1,0))</f>
        <v>1932002.3696048914</v>
      </c>
      <c r="S31" s="38">
        <f>'Source Data'!S31*INDEX('Calibration Calcs'!$B$4:$M$4,1,MATCH('Adjusted Source Data'!$E31,'Calibration Calcs'!$B$1:$M$1,0))</f>
        <v>1947500.8730722703</v>
      </c>
      <c r="T31" s="38">
        <f>'Source Data'!T31*INDEX('Calibration Calcs'!$B$4:$M$4,1,MATCH('Adjusted Source Data'!$E31,'Calibration Calcs'!$B$1:$M$1,0))</f>
        <v>1975696.1966033112</v>
      </c>
      <c r="U31" s="38">
        <f>'Source Data'!U31*INDEX('Calibration Calcs'!$B$4:$M$4,1,MATCH('Adjusted Source Data'!$E31,'Calibration Calcs'!$B$1:$M$1,0))</f>
        <v>2066770.9622234397</v>
      </c>
      <c r="V31" s="38">
        <f>'Source Data'!V31*INDEX('Calibration Calcs'!$B$4:$M$4,1,MATCH('Adjusted Source Data'!$E31,'Calibration Calcs'!$B$1:$M$1,0))</f>
        <v>2176514.9267019834</v>
      </c>
      <c r="W31" s="38">
        <f>'Source Data'!W31*INDEX('Calibration Calcs'!$B$4:$M$4,1,MATCH('Adjusted Source Data'!$E31,'Calibration Calcs'!$B$1:$M$1,0))</f>
        <v>2297085.5825584577</v>
      </c>
      <c r="X31" s="38">
        <f>'Source Data'!X31*INDEX('Calibration Calcs'!$B$4:$M$4,1,MATCH('Adjusted Source Data'!$E31,'Calibration Calcs'!$B$1:$M$1,0))</f>
        <v>2434218.6595957484</v>
      </c>
      <c r="Y31" s="38">
        <f>'Source Data'!Y31*INDEX('Calibration Calcs'!$B$4:$M$4,1,MATCH('Adjusted Source Data'!$E31,'Calibration Calcs'!$B$1:$M$1,0))</f>
        <v>2555152.3109397478</v>
      </c>
      <c r="Z31" s="38">
        <f>'Source Data'!Z31*INDEX('Calibration Calcs'!$B$4:$M$4,1,MATCH('Adjusted Source Data'!$E31,'Calibration Calcs'!$B$1:$M$1,0))</f>
        <v>2581953.8120186883</v>
      </c>
      <c r="AA31" s="38">
        <f>'Source Data'!AA31*INDEX('Calibration Calcs'!$B$4:$M$4,1,MATCH('Adjusted Source Data'!$E31,'Calibration Calcs'!$B$1:$M$1,0))</f>
        <v>2268253.5127992993</v>
      </c>
      <c r="AB31" s="38">
        <f>'Source Data'!AB31*INDEX('Calibration Calcs'!$B$4:$M$4,1,MATCH('Adjusted Source Data'!$E31,'Calibration Calcs'!$B$1:$M$1,0))</f>
        <v>1693663.7440456261</v>
      </c>
      <c r="AC31" s="38">
        <f>'Source Data'!AC31*INDEX('Calibration Calcs'!$B$4:$M$4,1,MATCH('Adjusted Source Data'!$E31,'Calibration Calcs'!$B$1:$M$1,0))</f>
        <v>1514928.5764380309</v>
      </c>
      <c r="AD31" t="str">
        <f>INDEX('Category Mapping'!$G$34:$G$45,MATCH(E31,'Category Mapping'!$A$34:$A$45,0),1)</f>
        <v>Spring</v>
      </c>
      <c r="AE31" t="str">
        <f>INDEX('Category Mapping'!$B$2:$B$25,MATCH('Source Data'!A31,'Category Mapping'!$A$2:$A$25,0))</f>
        <v>Weekday</v>
      </c>
      <c r="AF31" t="str">
        <f>INDEX('Category Mapping'!$C$2:$C$25,MATCH('Source Data'!A31,'Category Mapping'!$A$2:$A$25,0))</f>
        <v>Residential</v>
      </c>
      <c r="AG31" t="str">
        <f>INDEX('Category Mapping'!$D$2:$D$25,MATCH('Source Data'!A31,'Category Mapping'!$A$2:$A$25,0))</f>
        <v>Heating</v>
      </c>
      <c r="AH31">
        <f>IF($AE31="Weekday",INDEX('Category Mapping'!$F$34:$F$45,MATCH($E31,'Category Mapping'!$A$34:$A$45,0),1),INDEX('Category Mapping'!$E$34:$E$45,MATCH($E31,'Category Mapping'!$A$34:$A$45,0),1))</f>
        <v>22.142857142857142</v>
      </c>
      <c r="AI31" s="10">
        <f t="shared" si="2"/>
        <v>116784.51135271764</v>
      </c>
      <c r="AJ31" s="22">
        <f t="shared" si="0"/>
        <v>0</v>
      </c>
      <c r="AK31" s="22">
        <f t="shared" si="1"/>
        <v>0</v>
      </c>
    </row>
    <row r="32" spans="1:37">
      <c r="A32" s="37" t="str">
        <f>'Source Data'!A32</f>
        <v>Residential_heating_weekday.csv</v>
      </c>
      <c r="B32" s="37">
        <f>'Source Data'!B32</f>
        <v>2019</v>
      </c>
      <c r="C32" s="37">
        <f>'Source Data'!C32</f>
        <v>19</v>
      </c>
      <c r="D32" s="37" t="str">
        <f>'Source Data'!D32</f>
        <v>Korea</v>
      </c>
      <c r="E32" s="37">
        <f>'Source Data'!E32</f>
        <v>6</v>
      </c>
      <c r="F32" s="38">
        <f>'Source Data'!F32*INDEX('Calibration Calcs'!$B$4:$M$4,1,MATCH('Adjusted Source Data'!$E32,'Calibration Calcs'!$B$1:$M$1,0))</f>
        <v>242640.40548318403</v>
      </c>
      <c r="G32" s="38">
        <f>'Source Data'!G32*INDEX('Calibration Calcs'!$B$4:$M$4,1,MATCH('Adjusted Source Data'!$E32,'Calibration Calcs'!$B$1:$M$1,0))</f>
        <v>242640.40548318403</v>
      </c>
      <c r="H32" s="38">
        <f>'Source Data'!H32*INDEX('Calibration Calcs'!$B$4:$M$4,1,MATCH('Adjusted Source Data'!$E32,'Calibration Calcs'!$B$1:$M$1,0))</f>
        <v>242640.40548318403</v>
      </c>
      <c r="I32" s="38">
        <f>'Source Data'!I32*INDEX('Calibration Calcs'!$B$4:$M$4,1,MATCH('Adjusted Source Data'!$E32,'Calibration Calcs'!$B$1:$M$1,0))</f>
        <v>242640.40548318403</v>
      </c>
      <c r="J32" s="38">
        <f>'Source Data'!J32*INDEX('Calibration Calcs'!$B$4:$M$4,1,MATCH('Adjusted Source Data'!$E32,'Calibration Calcs'!$B$1:$M$1,0))</f>
        <v>242640.40548318403</v>
      </c>
      <c r="K32" s="38">
        <f>'Source Data'!K32*INDEX('Calibration Calcs'!$B$4:$M$4,1,MATCH('Adjusted Source Data'!$E32,'Calibration Calcs'!$B$1:$M$1,0))</f>
        <v>361351.69200522912</v>
      </c>
      <c r="L32" s="38">
        <f>'Source Data'!L32*INDEX('Calibration Calcs'!$B$4:$M$4,1,MATCH('Adjusted Source Data'!$E32,'Calibration Calcs'!$B$1:$M$1,0))</f>
        <v>409071.71822127665</v>
      </c>
      <c r="M32" s="38">
        <f>'Source Data'!M32*INDEX('Calibration Calcs'!$B$4:$M$4,1,MATCH('Adjusted Source Data'!$E32,'Calibration Calcs'!$B$1:$M$1,0))</f>
        <v>414181.31236227771</v>
      </c>
      <c r="N32" s="38">
        <f>'Source Data'!N32*INDEX('Calibration Calcs'!$B$4:$M$4,1,MATCH('Adjusted Source Data'!$E32,'Calibration Calcs'!$B$1:$M$1,0))</f>
        <v>410950.95901747391</v>
      </c>
      <c r="O32" s="38">
        <f>'Source Data'!O32*INDEX('Calibration Calcs'!$B$4:$M$4,1,MATCH('Adjusted Source Data'!$E32,'Calibration Calcs'!$B$1:$M$1,0))</f>
        <v>283803.61686562776</v>
      </c>
      <c r="P32" s="38">
        <f>'Source Data'!P32*INDEX('Calibration Calcs'!$B$4:$M$4,1,MATCH('Adjusted Source Data'!$E32,'Calibration Calcs'!$B$1:$M$1,0))</f>
        <v>286210.9859094157</v>
      </c>
      <c r="Q32" s="38">
        <f>'Source Data'!Q32*INDEX('Calibration Calcs'!$B$4:$M$4,1,MATCH('Adjusted Source Data'!$E32,'Calibration Calcs'!$B$1:$M$1,0))</f>
        <v>300618.80970985349</v>
      </c>
      <c r="R32" s="38">
        <f>'Source Data'!R32*INDEX('Calibration Calcs'!$B$4:$M$4,1,MATCH('Adjusted Source Data'!$E32,'Calibration Calcs'!$B$1:$M$1,0))</f>
        <v>309442.09718196926</v>
      </c>
      <c r="S32" s="38">
        <f>'Source Data'!S32*INDEX('Calibration Calcs'!$B$4:$M$4,1,MATCH('Adjusted Source Data'!$E32,'Calibration Calcs'!$B$1:$M$1,0))</f>
        <v>311924.11332789017</v>
      </c>
      <c r="T32" s="38">
        <f>'Source Data'!T32*INDEX('Calibration Calcs'!$B$4:$M$4,1,MATCH('Adjusted Source Data'!$E32,'Calibration Calcs'!$B$1:$M$1,0))</f>
        <v>316440.2630069342</v>
      </c>
      <c r="U32" s="38">
        <f>'Source Data'!U32*INDEX('Calibration Calcs'!$B$4:$M$4,1,MATCH('Adjusted Source Data'!$E32,'Calibration Calcs'!$B$1:$M$1,0))</f>
        <v>331027.23985249113</v>
      </c>
      <c r="V32" s="38">
        <f>'Source Data'!V32*INDEX('Calibration Calcs'!$B$4:$M$4,1,MATCH('Adjusted Source Data'!$E32,'Calibration Calcs'!$B$1:$M$1,0))</f>
        <v>348604.7662272497</v>
      </c>
      <c r="W32" s="38">
        <f>'Source Data'!W32*INDEX('Calibration Calcs'!$B$4:$M$4,1,MATCH('Adjusted Source Data'!$E32,'Calibration Calcs'!$B$1:$M$1,0))</f>
        <v>367915.97154904623</v>
      </c>
      <c r="X32" s="38">
        <f>'Source Data'!X32*INDEX('Calibration Calcs'!$B$4:$M$4,1,MATCH('Adjusted Source Data'!$E32,'Calibration Calcs'!$B$1:$M$1,0))</f>
        <v>389879.94826289284</v>
      </c>
      <c r="Y32" s="38">
        <f>'Source Data'!Y32*INDEX('Calibration Calcs'!$B$4:$M$4,1,MATCH('Adjusted Source Data'!$E32,'Calibration Calcs'!$B$1:$M$1,0))</f>
        <v>409249.93817761913</v>
      </c>
      <c r="Z32" s="38">
        <f>'Source Data'!Z32*INDEX('Calibration Calcs'!$B$4:$M$4,1,MATCH('Adjusted Source Data'!$E32,'Calibration Calcs'!$B$1:$M$1,0))</f>
        <v>413542.14655026427</v>
      </c>
      <c r="AA32" s="38">
        <f>'Source Data'!AA32*INDEX('Calibration Calcs'!$B$4:$M$4,1,MATCH('Adjusted Source Data'!$E32,'Calibration Calcs'!$B$1:$M$1,0))</f>
        <v>363298.11519334605</v>
      </c>
      <c r="AB32" s="38">
        <f>'Source Data'!AB32*INDEX('Calibration Calcs'!$B$4:$M$4,1,MATCH('Adjusted Source Data'!$E32,'Calibration Calcs'!$B$1:$M$1,0))</f>
        <v>271267.56915117393</v>
      </c>
      <c r="AC32" s="38">
        <f>'Source Data'!AC32*INDEX('Calibration Calcs'!$B$4:$M$4,1,MATCH('Adjusted Source Data'!$E32,'Calibration Calcs'!$B$1:$M$1,0))</f>
        <v>242640.40548318403</v>
      </c>
      <c r="AD32" t="str">
        <f>INDEX('Category Mapping'!$G$34:$G$45,MATCH(E32,'Category Mapping'!$A$34:$A$45,0),1)</f>
        <v>Summer</v>
      </c>
      <c r="AE32" t="str">
        <f>INDEX('Category Mapping'!$B$2:$B$25,MATCH('Source Data'!A32,'Category Mapping'!$A$2:$A$25,0))</f>
        <v>Weekday</v>
      </c>
      <c r="AF32" t="str">
        <f>INDEX('Category Mapping'!$C$2:$C$25,MATCH('Source Data'!A32,'Category Mapping'!$A$2:$A$25,0))</f>
        <v>Residential</v>
      </c>
      <c r="AG32" t="str">
        <f>INDEX('Category Mapping'!$D$2:$D$25,MATCH('Source Data'!A32,'Category Mapping'!$A$2:$A$25,0))</f>
        <v>Heating</v>
      </c>
      <c r="AH32">
        <f>IF($AE32="Weekday",INDEX('Category Mapping'!$F$34:$F$45,MATCH($E32,'Category Mapping'!$A$34:$A$45,0),1),INDEX('Category Mapping'!$E$34:$E$45,MATCH($E32,'Category Mapping'!$A$34:$A$45,0),1))</f>
        <v>21.428571428571431</v>
      </c>
      <c r="AI32" s="10">
        <f t="shared" si="2"/>
        <v>19328.461243572958</v>
      </c>
      <c r="AJ32" s="22">
        <f t="shared" si="0"/>
        <v>0</v>
      </c>
      <c r="AK32" s="22">
        <f t="shared" si="1"/>
        <v>0</v>
      </c>
    </row>
    <row r="33" spans="1:37">
      <c r="A33" s="37" t="str">
        <f>'Source Data'!A33</f>
        <v>Residential_heating_weekday.csv</v>
      </c>
      <c r="B33" s="37">
        <f>'Source Data'!B33</f>
        <v>2019</v>
      </c>
      <c r="C33" s="37">
        <f>'Source Data'!C33</f>
        <v>19</v>
      </c>
      <c r="D33" s="37" t="str">
        <f>'Source Data'!D33</f>
        <v>Korea</v>
      </c>
      <c r="E33" s="37">
        <f>'Source Data'!E33</f>
        <v>7</v>
      </c>
      <c r="F33" s="38">
        <f>'Source Data'!F33*INDEX('Calibration Calcs'!$B$4:$M$4,1,MATCH('Adjusted Source Data'!$E33,'Calibration Calcs'!$B$1:$M$1,0))</f>
        <v>47728.798804207727</v>
      </c>
      <c r="G33" s="38">
        <f>'Source Data'!G33*INDEX('Calibration Calcs'!$B$4:$M$4,1,MATCH('Adjusted Source Data'!$E33,'Calibration Calcs'!$B$1:$M$1,0))</f>
        <v>47728.798804207727</v>
      </c>
      <c r="H33" s="38">
        <f>'Source Data'!H33*INDEX('Calibration Calcs'!$B$4:$M$4,1,MATCH('Adjusted Source Data'!$E33,'Calibration Calcs'!$B$1:$M$1,0))</f>
        <v>47728.798804207727</v>
      </c>
      <c r="I33" s="38">
        <f>'Source Data'!I33*INDEX('Calibration Calcs'!$B$4:$M$4,1,MATCH('Adjusted Source Data'!$E33,'Calibration Calcs'!$B$1:$M$1,0))</f>
        <v>47728.798804207727</v>
      </c>
      <c r="J33" s="38">
        <f>'Source Data'!J33*INDEX('Calibration Calcs'!$B$4:$M$4,1,MATCH('Adjusted Source Data'!$E33,'Calibration Calcs'!$B$1:$M$1,0))</f>
        <v>47728.798804207727</v>
      </c>
      <c r="K33" s="38">
        <f>'Source Data'!K33*INDEX('Calibration Calcs'!$B$4:$M$4,1,MATCH('Adjusted Source Data'!$E33,'Calibration Calcs'!$B$1:$M$1,0))</f>
        <v>71080.602194527906</v>
      </c>
      <c r="L33" s="38">
        <f>'Source Data'!L33*INDEX('Calibration Calcs'!$B$4:$M$4,1,MATCH('Adjusted Source Data'!$E33,'Calibration Calcs'!$B$1:$M$1,0))</f>
        <v>80466.84618100182</v>
      </c>
      <c r="M33" s="38">
        <f>'Source Data'!M33*INDEX('Calibration Calcs'!$B$4:$M$4,1,MATCH('Adjusted Source Data'!$E33,'Calibration Calcs'!$B$1:$M$1,0))</f>
        <v>81472.4485480679</v>
      </c>
      <c r="N33" s="38">
        <f>'Source Data'!N33*INDEX('Calibration Calcs'!$B$4:$M$4,1,MATCH('Adjusted Source Data'!$E33,'Calibration Calcs'!$B$1:$M$1,0))</f>
        <v>80837.183972954736</v>
      </c>
      <c r="O33" s="38">
        <f>'Source Data'!O33*INDEX('Calibration Calcs'!$B$4:$M$4,1,MATCH('Adjusted Source Data'!$E33,'Calibration Calcs'!$B$1:$M$1,0))</f>
        <v>55825.856824739785</v>
      </c>
      <c r="P33" s="38">
        <f>'Source Data'!P33*INDEX('Calibration Calcs'!$B$4:$M$4,1,MATCH('Adjusted Source Data'!$E33,'Calibration Calcs'!$B$1:$M$1,0))</f>
        <v>56299.739943913781</v>
      </c>
      <c r="Q33" s="38">
        <f>'Source Data'!Q33*INDEX('Calibration Calcs'!$B$4:$M$4,1,MATCH('Adjusted Source Data'!$E33,'Calibration Calcs'!$B$1:$M$1,0))</f>
        <v>59133.710251100005</v>
      </c>
      <c r="R33" s="38">
        <f>'Source Data'!R33*INDEX('Calibration Calcs'!$B$4:$M$4,1,MATCH('Adjusted Source Data'!$E33,'Calibration Calcs'!$B$1:$M$1,0))</f>
        <v>60869.72695342837</v>
      </c>
      <c r="S33" s="38">
        <f>'Source Data'!S33*INDEX('Calibration Calcs'!$B$4:$M$4,1,MATCH('Adjusted Source Data'!$E33,'Calibration Calcs'!$B$1:$M$1,0))</f>
        <v>61357.602684388999</v>
      </c>
      <c r="T33" s="38">
        <f>'Source Data'!T33*INDEX('Calibration Calcs'!$B$4:$M$4,1,MATCH('Adjusted Source Data'!$E33,'Calibration Calcs'!$B$1:$M$1,0))</f>
        <v>62245.667112447351</v>
      </c>
      <c r="U33" s="38">
        <f>'Source Data'!U33*INDEX('Calibration Calcs'!$B$4:$M$4,1,MATCH('Adjusted Source Data'!$E33,'Calibration Calcs'!$B$1:$M$1,0))</f>
        <v>65115.085369493048</v>
      </c>
      <c r="V33" s="38">
        <f>'Source Data'!V33*INDEX('Calibration Calcs'!$B$4:$M$4,1,MATCH('Adjusted Source Data'!$E33,'Calibration Calcs'!$B$1:$M$1,0))</f>
        <v>68573.126162363129</v>
      </c>
      <c r="W33" s="38">
        <f>'Source Data'!W33*INDEX('Calibration Calcs'!$B$4:$M$4,1,MATCH('Adjusted Source Data'!$E33,'Calibration Calcs'!$B$1:$M$1,0))</f>
        <v>72371.653842041313</v>
      </c>
      <c r="X33" s="38">
        <f>'Source Data'!X33*INDEX('Calibration Calcs'!$B$4:$M$4,1,MATCH('Adjusted Source Data'!$E33,'Calibration Calcs'!$B$1:$M$1,0))</f>
        <v>76691.639520968034</v>
      </c>
      <c r="Y33" s="38">
        <f>'Source Data'!Y33*INDEX('Calibration Calcs'!$B$4:$M$4,1,MATCH('Adjusted Source Data'!$E33,'Calibration Calcs'!$B$1:$M$1,0))</f>
        <v>80502.294130861294</v>
      </c>
      <c r="Z33" s="38">
        <f>'Source Data'!Z33*INDEX('Calibration Calcs'!$B$4:$M$4,1,MATCH('Adjusted Source Data'!$E33,'Calibration Calcs'!$B$1:$M$1,0))</f>
        <v>81346.515041988197</v>
      </c>
      <c r="AA33" s="38">
        <f>'Source Data'!AA33*INDEX('Calibration Calcs'!$B$4:$M$4,1,MATCH('Adjusted Source Data'!$E33,'Calibration Calcs'!$B$1:$M$1,0))</f>
        <v>71463.066916695898</v>
      </c>
      <c r="AB33" s="38">
        <f>'Source Data'!AB33*INDEX('Calibration Calcs'!$B$4:$M$4,1,MATCH('Adjusted Source Data'!$E33,'Calibration Calcs'!$B$1:$M$1,0))</f>
        <v>53360.358627934918</v>
      </c>
      <c r="AC33" s="38">
        <f>'Source Data'!AC33*INDEX('Calibration Calcs'!$B$4:$M$4,1,MATCH('Adjusted Source Data'!$E33,'Calibration Calcs'!$B$1:$M$1,0))</f>
        <v>47728.798804207727</v>
      </c>
      <c r="AD33" t="str">
        <f>INDEX('Category Mapping'!$G$34:$G$45,MATCH(E33,'Category Mapping'!$A$34:$A$45,0),1)</f>
        <v>Summer</v>
      </c>
      <c r="AE33" t="str">
        <f>INDEX('Category Mapping'!$B$2:$B$25,MATCH('Source Data'!A33,'Category Mapping'!$A$2:$A$25,0))</f>
        <v>Weekday</v>
      </c>
      <c r="AF33" t="str">
        <f>INDEX('Category Mapping'!$C$2:$C$25,MATCH('Source Data'!A33,'Category Mapping'!$A$2:$A$25,0))</f>
        <v>Residential</v>
      </c>
      <c r="AG33" t="str">
        <f>INDEX('Category Mapping'!$D$2:$D$25,MATCH('Source Data'!A33,'Category Mapping'!$A$2:$A$25,0))</f>
        <v>Heating</v>
      </c>
      <c r="AH33">
        <f>IF($AE33="Weekday",INDEX('Category Mapping'!$F$34:$F$45,MATCH($E33,'Category Mapping'!$A$34:$A$45,0),1),INDEX('Category Mapping'!$E$34:$E$45,MATCH($E33,'Category Mapping'!$A$34:$A$45,0),1))</f>
        <v>22.142857142857142</v>
      </c>
      <c r="AI33" s="10">
        <f t="shared" si="2"/>
        <v>3679.4009021708084</v>
      </c>
      <c r="AJ33" s="22">
        <f t="shared" si="0"/>
        <v>0</v>
      </c>
      <c r="AK33" s="22">
        <f t="shared" si="1"/>
        <v>0</v>
      </c>
    </row>
    <row r="34" spans="1:37">
      <c r="A34" s="37" t="str">
        <f>'Source Data'!A34</f>
        <v>Residential_heating_weekday.csv</v>
      </c>
      <c r="B34" s="37">
        <f>'Source Data'!B34</f>
        <v>2019</v>
      </c>
      <c r="C34" s="37">
        <f>'Source Data'!C34</f>
        <v>19</v>
      </c>
      <c r="D34" s="37" t="str">
        <f>'Source Data'!D34</f>
        <v>Korea</v>
      </c>
      <c r="E34" s="37">
        <f>'Source Data'!E34</f>
        <v>8</v>
      </c>
      <c r="F34" s="38">
        <f>'Source Data'!F34*INDEX('Calibration Calcs'!$B$4:$M$4,1,MATCH('Adjusted Source Data'!$E34,'Calibration Calcs'!$B$1:$M$1,0))</f>
        <v>50653.549807102405</v>
      </c>
      <c r="G34" s="38">
        <f>'Source Data'!G34*INDEX('Calibration Calcs'!$B$4:$M$4,1,MATCH('Adjusted Source Data'!$E34,'Calibration Calcs'!$B$1:$M$1,0))</f>
        <v>50653.549807102405</v>
      </c>
      <c r="H34" s="38">
        <f>'Source Data'!H34*INDEX('Calibration Calcs'!$B$4:$M$4,1,MATCH('Adjusted Source Data'!$E34,'Calibration Calcs'!$B$1:$M$1,0))</f>
        <v>50653.549807102405</v>
      </c>
      <c r="I34" s="38">
        <f>'Source Data'!I34*INDEX('Calibration Calcs'!$B$4:$M$4,1,MATCH('Adjusted Source Data'!$E34,'Calibration Calcs'!$B$1:$M$1,0))</f>
        <v>50653.549807102405</v>
      </c>
      <c r="J34" s="38">
        <f>'Source Data'!J34*INDEX('Calibration Calcs'!$B$4:$M$4,1,MATCH('Adjusted Source Data'!$E34,'Calibration Calcs'!$B$1:$M$1,0))</f>
        <v>50653.549807102405</v>
      </c>
      <c r="K34" s="38">
        <f>'Source Data'!K34*INDEX('Calibration Calcs'!$B$4:$M$4,1,MATCH('Adjusted Source Data'!$E34,'Calibration Calcs'!$B$1:$M$1,0))</f>
        <v>75435.520500157829</v>
      </c>
      <c r="L34" s="38">
        <f>'Source Data'!L34*INDEX('Calibration Calcs'!$B$4:$M$4,1,MATCH('Adjusted Source Data'!$E34,'Calibration Calcs'!$B$1:$M$1,0))</f>
        <v>85398.059995213465</v>
      </c>
      <c r="M34" s="38">
        <f>'Source Data'!M34*INDEX('Calibration Calcs'!$B$4:$M$4,1,MATCH('Adjusted Source Data'!$E34,'Calibration Calcs'!$B$1:$M$1,0))</f>
        <v>86464.022400124479</v>
      </c>
      <c r="N34" s="38">
        <f>'Source Data'!N34*INDEX('Calibration Calcs'!$B$4:$M$4,1,MATCH('Adjusted Source Data'!$E34,'Calibration Calcs'!$B$1:$M$1,0))</f>
        <v>85789.6380215073</v>
      </c>
      <c r="O34" s="38">
        <f>'Source Data'!O34*INDEX('Calibration Calcs'!$B$4:$M$4,1,MATCH('Adjusted Source Data'!$E34,'Calibration Calcs'!$B$1:$M$1,0))</f>
        <v>59246.512050772813</v>
      </c>
      <c r="P34" s="38">
        <f>'Source Data'!P34*INDEX('Calibration Calcs'!$B$4:$M$4,1,MATCH('Adjusted Source Data'!$E34,'Calibration Calcs'!$B$1:$M$1,0))</f>
        <v>59749.699272966835</v>
      </c>
      <c r="Q34" s="38">
        <f>'Source Data'!Q34*INDEX('Calibration Calcs'!$B$4:$M$4,1,MATCH('Adjusted Source Data'!$E34,'Calibration Calcs'!$B$1:$M$1,0))</f>
        <v>62756.526677769063</v>
      </c>
      <c r="R34" s="38">
        <f>'Source Data'!R34*INDEX('Calibration Calcs'!$B$4:$M$4,1,MATCH('Adjusted Source Data'!$E34,'Calibration Calcs'!$B$1:$M$1,0))</f>
        <v>64599.024250765207</v>
      </c>
      <c r="S34" s="38">
        <f>'Source Data'!S34*INDEX('Calibration Calcs'!$B$4:$M$4,1,MATCH('Adjusted Source Data'!$E34,'Calibration Calcs'!$B$1:$M$1,0))</f>
        <v>65117.344923250777</v>
      </c>
      <c r="T34" s="38">
        <f>'Source Data'!T34*INDEX('Calibration Calcs'!$B$4:$M$4,1,MATCH('Adjusted Source Data'!$E34,'Calibration Calcs'!$B$1:$M$1,0))</f>
        <v>66060.348044542945</v>
      </c>
      <c r="U34" s="38">
        <f>'Source Data'!U34*INDEX('Calibration Calcs'!$B$4:$M$4,1,MATCH('Adjusted Source Data'!$E34,'Calibration Calcs'!$B$1:$M$1,0))</f>
        <v>69105.009075074049</v>
      </c>
      <c r="V34" s="38">
        <f>'Source Data'!V34*INDEX('Calibration Calcs'!$B$4:$M$4,1,MATCH('Adjusted Source Data'!$E34,'Calibration Calcs'!$B$1:$M$1,0))</f>
        <v>72774.870770774796</v>
      </c>
      <c r="W34" s="38">
        <f>'Source Data'!W34*INDEX('Calibration Calcs'!$B$4:$M$4,1,MATCH('Adjusted Source Data'!$E34,'Calibration Calcs'!$B$1:$M$1,0))</f>
        <v>76806.043592186266</v>
      </c>
      <c r="X34" s="38">
        <f>'Source Data'!X34*INDEX('Calibration Calcs'!$B$4:$M$4,1,MATCH('Adjusted Source Data'!$E34,'Calibration Calcs'!$B$1:$M$1,0))</f>
        <v>81391.479030525748</v>
      </c>
      <c r="Y34" s="38">
        <f>'Source Data'!Y34*INDEX('Calibration Calcs'!$B$4:$M$4,1,MATCH('Adjusted Source Data'!$E34,'Calibration Calcs'!$B$1:$M$1,0))</f>
        <v>85434.947780299117</v>
      </c>
      <c r="Z34" s="38">
        <f>'Source Data'!Z34*INDEX('Calibration Calcs'!$B$4:$M$4,1,MATCH('Adjusted Source Data'!$E34,'Calibration Calcs'!$B$1:$M$1,0))</f>
        <v>86330.65886943019</v>
      </c>
      <c r="AA34" s="38">
        <f>'Source Data'!AA34*INDEX('Calibration Calcs'!$B$4:$M$4,1,MATCH('Adjusted Source Data'!$E34,'Calibration Calcs'!$B$1:$M$1,0))</f>
        <v>75842.23197674322</v>
      </c>
      <c r="AB34" s="38">
        <f>'Source Data'!AB34*INDEX('Calibration Calcs'!$B$4:$M$4,1,MATCH('Adjusted Source Data'!$E34,'Calibration Calcs'!$B$1:$M$1,0))</f>
        <v>56629.370990977986</v>
      </c>
      <c r="AC34" s="38">
        <f>'Source Data'!AC34*INDEX('Calibration Calcs'!$B$4:$M$4,1,MATCH('Adjusted Source Data'!$E34,'Calibration Calcs'!$B$1:$M$1,0))</f>
        <v>50653.549807102405</v>
      </c>
      <c r="AD34" t="str">
        <f>INDEX('Category Mapping'!$G$34:$G$45,MATCH(E34,'Category Mapping'!$A$34:$A$45,0),1)</f>
        <v>Summer</v>
      </c>
      <c r="AE34" t="str">
        <f>INDEX('Category Mapping'!$B$2:$B$25,MATCH('Source Data'!A34,'Category Mapping'!$A$2:$A$25,0))</f>
        <v>Weekday</v>
      </c>
      <c r="AF34" t="str">
        <f>INDEX('Category Mapping'!$C$2:$C$25,MATCH('Source Data'!A34,'Category Mapping'!$A$2:$A$25,0))</f>
        <v>Residential</v>
      </c>
      <c r="AG34" t="str">
        <f>INDEX('Category Mapping'!$D$2:$D$25,MATCH('Source Data'!A34,'Category Mapping'!$A$2:$A$25,0))</f>
        <v>Heating</v>
      </c>
      <c r="AH34">
        <f>IF($AE34="Weekday",INDEX('Category Mapping'!$F$34:$F$45,MATCH($E34,'Category Mapping'!$A$34:$A$45,0),1),INDEX('Category Mapping'!$E$34:$E$45,MATCH($E34,'Category Mapping'!$A$34:$A$45,0),1))</f>
        <v>22.142857142857142</v>
      </c>
      <c r="AI34" s="10">
        <f t="shared" si="2"/>
        <v>3904.826818070138</v>
      </c>
      <c r="AJ34" s="22">
        <f t="shared" si="0"/>
        <v>0</v>
      </c>
      <c r="AK34" s="22">
        <f t="shared" si="1"/>
        <v>0</v>
      </c>
    </row>
    <row r="35" spans="1:37">
      <c r="A35" s="37" t="str">
        <f>'Source Data'!A35</f>
        <v>Residential_heating_weekday.csv</v>
      </c>
      <c r="B35" s="37">
        <f>'Source Data'!B35</f>
        <v>2019</v>
      </c>
      <c r="C35" s="37">
        <f>'Source Data'!C35</f>
        <v>19</v>
      </c>
      <c r="D35" s="37" t="str">
        <f>'Source Data'!D35</f>
        <v>Korea</v>
      </c>
      <c r="E35" s="37">
        <f>'Source Data'!E35</f>
        <v>9</v>
      </c>
      <c r="F35" s="38">
        <f>'Source Data'!F35*INDEX('Calibration Calcs'!$B$4:$M$4,1,MATCH('Adjusted Source Data'!$E35,'Calibration Calcs'!$B$1:$M$1,0))</f>
        <v>543268.98253711988</v>
      </c>
      <c r="G35" s="38">
        <f>'Source Data'!G35*INDEX('Calibration Calcs'!$B$4:$M$4,1,MATCH('Adjusted Source Data'!$E35,'Calibration Calcs'!$B$1:$M$1,0))</f>
        <v>543268.98253711988</v>
      </c>
      <c r="H35" s="38">
        <f>'Source Data'!H35*INDEX('Calibration Calcs'!$B$4:$M$4,1,MATCH('Adjusted Source Data'!$E35,'Calibration Calcs'!$B$1:$M$1,0))</f>
        <v>543268.98253711988</v>
      </c>
      <c r="I35" s="38">
        <f>'Source Data'!I35*INDEX('Calibration Calcs'!$B$4:$M$4,1,MATCH('Adjusted Source Data'!$E35,'Calibration Calcs'!$B$1:$M$1,0))</f>
        <v>543268.98253711988</v>
      </c>
      <c r="J35" s="38">
        <f>'Source Data'!J35*INDEX('Calibration Calcs'!$B$4:$M$4,1,MATCH('Adjusted Source Data'!$E35,'Calibration Calcs'!$B$1:$M$1,0))</f>
        <v>543268.98253711988</v>
      </c>
      <c r="K35" s="38">
        <f>'Source Data'!K35*INDEX('Calibration Calcs'!$B$4:$M$4,1,MATCH('Adjusted Source Data'!$E35,'Calibration Calcs'!$B$1:$M$1,0))</f>
        <v>809061.23329614953</v>
      </c>
      <c r="L35" s="38">
        <f>'Source Data'!L35*INDEX('Calibration Calcs'!$B$4:$M$4,1,MATCH('Adjusted Source Data'!$E35,'Calibration Calcs'!$B$1:$M$1,0))</f>
        <v>915905.83965630038</v>
      </c>
      <c r="M35" s="38">
        <f>'Source Data'!M35*INDEX('Calibration Calcs'!$B$4:$M$4,1,MATCH('Adjusted Source Data'!$E35,'Calibration Calcs'!$B$1:$M$1,0))</f>
        <v>927345.61414157599</v>
      </c>
      <c r="N35" s="38">
        <f>'Source Data'!N35*INDEX('Calibration Calcs'!$B$4:$M$4,1,MATCH('Adjusted Source Data'!$E35,'Calibration Calcs'!$B$1:$M$1,0))</f>
        <v>920113.97293603572</v>
      </c>
      <c r="O35" s="38">
        <f>'Source Data'!O35*INDEX('Calibration Calcs'!$B$4:$M$4,1,MATCH('Adjusted Source Data'!$E35,'Calibration Calcs'!$B$1:$M$1,0))</f>
        <v>635432.22074687551</v>
      </c>
      <c r="P35" s="38">
        <f>'Source Data'!P35*INDEX('Calibration Calcs'!$B$4:$M$4,1,MATCH('Adjusted Source Data'!$E35,'Calibration Calcs'!$B$1:$M$1,0))</f>
        <v>640821.90775040991</v>
      </c>
      <c r="Q35" s="38">
        <f>'Source Data'!Q35*INDEX('Calibration Calcs'!$B$4:$M$4,1,MATCH('Adjusted Source Data'!$E35,'Calibration Calcs'!$B$1:$M$1,0))</f>
        <v>673080.16738820588</v>
      </c>
      <c r="R35" s="38">
        <f>'Source Data'!R35*INDEX('Calibration Calcs'!$B$4:$M$4,1,MATCH('Adjusted Source Data'!$E35,'Calibration Calcs'!$B$1:$M$1,0))</f>
        <v>692835.86851533316</v>
      </c>
      <c r="S35" s="38">
        <f>'Source Data'!S35*INDEX('Calibration Calcs'!$B$4:$M$4,1,MATCH('Adjusted Source Data'!$E35,'Calibration Calcs'!$B$1:$M$1,0))</f>
        <v>698393.47129937285</v>
      </c>
      <c r="T35" s="38">
        <f>'Source Data'!T35*INDEX('Calibration Calcs'!$B$4:$M$4,1,MATCH('Adjusted Source Data'!$E35,'Calibration Calcs'!$B$1:$M$1,0))</f>
        <v>708504.25381455198</v>
      </c>
      <c r="U35" s="38">
        <f>'Source Data'!U35*INDEX('Calibration Calcs'!$B$4:$M$4,1,MATCH('Adjusted Source Data'!$E35,'Calibration Calcs'!$B$1:$M$1,0))</f>
        <v>741164.89699953422</v>
      </c>
      <c r="V35" s="38">
        <f>'Source Data'!V35*INDEX('Calibration Calcs'!$B$4:$M$4,1,MATCH('Adjusted Source Data'!$E35,'Calibration Calcs'!$B$1:$M$1,0))</f>
        <v>780520.66999380838</v>
      </c>
      <c r="W35" s="38">
        <f>'Source Data'!W35*INDEX('Calibration Calcs'!$B$4:$M$4,1,MATCH('Adjusted Source Data'!$E35,'Calibration Calcs'!$B$1:$M$1,0))</f>
        <v>823757.95959720074</v>
      </c>
      <c r="X35" s="38">
        <f>'Source Data'!X35*INDEX('Calibration Calcs'!$B$4:$M$4,1,MATCH('Adjusted Source Data'!$E35,'Calibration Calcs'!$B$1:$M$1,0))</f>
        <v>872935.78187432175</v>
      </c>
      <c r="Y35" s="38">
        <f>'Source Data'!Y35*INDEX('Calibration Calcs'!$B$4:$M$4,1,MATCH('Adjusted Source Data'!$E35,'Calibration Calcs'!$B$1:$M$1,0))</f>
        <v>916303.10381993477</v>
      </c>
      <c r="Z35" s="38">
        <f>'Source Data'!Z35*INDEX('Calibration Calcs'!$B$4:$M$4,1,MATCH('Adjusted Source Data'!$E35,'Calibration Calcs'!$B$1:$M$1,0))</f>
        <v>925915.25837715017</v>
      </c>
      <c r="AA35" s="38">
        <f>'Source Data'!AA35*INDEX('Calibration Calcs'!$B$4:$M$4,1,MATCH('Adjusted Source Data'!$E35,'Calibration Calcs'!$B$1:$M$1,0))</f>
        <v>813418.85257560294</v>
      </c>
      <c r="AB35" s="38">
        <f>'Source Data'!AB35*INDEX('Calibration Calcs'!$B$4:$M$4,1,MATCH('Adjusted Source Data'!$E35,'Calibration Calcs'!$B$1:$M$1,0))</f>
        <v>607364.68848473812</v>
      </c>
      <c r="AC35" s="38">
        <f>'Source Data'!AC35*INDEX('Calibration Calcs'!$B$4:$M$4,1,MATCH('Adjusted Source Data'!$E35,'Calibration Calcs'!$B$1:$M$1,0))</f>
        <v>543268.98253711988</v>
      </c>
      <c r="AD35" t="str">
        <f>INDEX('Category Mapping'!$G$34:$G$45,MATCH(E35,'Category Mapping'!$A$34:$A$45,0),1)</f>
        <v>Fall</v>
      </c>
      <c r="AE35" t="str">
        <f>INDEX('Category Mapping'!$B$2:$B$25,MATCH('Source Data'!A35,'Category Mapping'!$A$2:$A$25,0))</f>
        <v>Weekday</v>
      </c>
      <c r="AF35" t="str">
        <f>INDEX('Category Mapping'!$C$2:$C$25,MATCH('Source Data'!A35,'Category Mapping'!$A$2:$A$25,0))</f>
        <v>Residential</v>
      </c>
      <c r="AG35" t="str">
        <f>INDEX('Category Mapping'!$D$2:$D$25,MATCH('Source Data'!A35,'Category Mapping'!$A$2:$A$25,0))</f>
        <v>Heating</v>
      </c>
      <c r="AH35">
        <f>IF($AE35="Weekday",INDEX('Category Mapping'!$F$34:$F$45,MATCH($E35,'Category Mapping'!$A$34:$A$45,0),1),INDEX('Category Mapping'!$E$34:$E$45,MATCH($E35,'Category Mapping'!$A$34:$A$45,0),1))</f>
        <v>21.428571428571431</v>
      </c>
      <c r="AI35" s="10">
        <f t="shared" si="2"/>
        <v>43276.128659940208</v>
      </c>
      <c r="AJ35" s="22">
        <f t="shared" si="0"/>
        <v>0</v>
      </c>
      <c r="AK35" s="22">
        <f t="shared" si="1"/>
        <v>0</v>
      </c>
    </row>
    <row r="36" spans="1:37">
      <c r="A36" s="37" t="str">
        <f>'Source Data'!A36</f>
        <v>Residential_heating_weekday.csv</v>
      </c>
      <c r="B36" s="37">
        <f>'Source Data'!B36</f>
        <v>2019</v>
      </c>
      <c r="C36" s="37">
        <f>'Source Data'!C36</f>
        <v>19</v>
      </c>
      <c r="D36" s="37" t="str">
        <f>'Source Data'!D36</f>
        <v>Korea</v>
      </c>
      <c r="E36" s="37">
        <f>'Source Data'!E36</f>
        <v>10</v>
      </c>
      <c r="F36" s="38">
        <f>'Source Data'!F36*INDEX('Calibration Calcs'!$B$4:$M$4,1,MATCH('Adjusted Source Data'!$E36,'Calibration Calcs'!$B$1:$M$1,0))</f>
        <v>3731652.449218295</v>
      </c>
      <c r="G36" s="38">
        <f>'Source Data'!G36*INDEX('Calibration Calcs'!$B$4:$M$4,1,MATCH('Adjusted Source Data'!$E36,'Calibration Calcs'!$B$1:$M$1,0))</f>
        <v>3731652.449218295</v>
      </c>
      <c r="H36" s="38">
        <f>'Source Data'!H36*INDEX('Calibration Calcs'!$B$4:$M$4,1,MATCH('Adjusted Source Data'!$E36,'Calibration Calcs'!$B$1:$M$1,0))</f>
        <v>3731652.449218295</v>
      </c>
      <c r="I36" s="38">
        <f>'Source Data'!I36*INDEX('Calibration Calcs'!$B$4:$M$4,1,MATCH('Adjusted Source Data'!$E36,'Calibration Calcs'!$B$1:$M$1,0))</f>
        <v>3731652.449218295</v>
      </c>
      <c r="J36" s="38">
        <f>'Source Data'!J36*INDEX('Calibration Calcs'!$B$4:$M$4,1,MATCH('Adjusted Source Data'!$E36,'Calibration Calcs'!$B$1:$M$1,0))</f>
        <v>3731652.449218295</v>
      </c>
      <c r="K36" s="38">
        <f>'Source Data'!K36*INDEX('Calibration Calcs'!$B$4:$M$4,1,MATCH('Adjusted Source Data'!$E36,'Calibration Calcs'!$B$1:$M$1,0))</f>
        <v>5557351.4633561326</v>
      </c>
      <c r="L36" s="38">
        <f>'Source Data'!L36*INDEX('Calibration Calcs'!$B$4:$M$4,1,MATCH('Adjusted Source Data'!$E36,'Calibration Calcs'!$B$1:$M$1,0))</f>
        <v>6291251.9660845939</v>
      </c>
      <c r="M36" s="38">
        <f>'Source Data'!M36*INDEX('Calibration Calcs'!$B$4:$M$4,1,MATCH('Adjusted Source Data'!$E36,'Calibration Calcs'!$B$1:$M$1,0))</f>
        <v>6369830.5103816688</v>
      </c>
      <c r="N36" s="38">
        <f>'Source Data'!N36*INDEX('Calibration Calcs'!$B$4:$M$4,1,MATCH('Adjusted Source Data'!$E36,'Calibration Calcs'!$B$1:$M$1,0))</f>
        <v>6320155.3188660247</v>
      </c>
      <c r="O36" s="38">
        <f>'Source Data'!O36*INDEX('Calibration Calcs'!$B$4:$M$4,1,MATCH('Adjusted Source Data'!$E36,'Calibration Calcs'!$B$1:$M$1,0))</f>
        <v>4364711.3397566173</v>
      </c>
      <c r="P36" s="38">
        <f>'Source Data'!P36*INDEX('Calibration Calcs'!$B$4:$M$4,1,MATCH('Adjusted Source Data'!$E36,'Calibration Calcs'!$B$1:$M$1,0))</f>
        <v>4401732.1573199723</v>
      </c>
      <c r="Q36" s="38">
        <f>'Source Data'!Q36*INDEX('Calibration Calcs'!$B$4:$M$4,1,MATCH('Adjusted Source Data'!$E36,'Calibration Calcs'!$B$1:$M$1,0))</f>
        <v>4623314.1589484615</v>
      </c>
      <c r="R36" s="38">
        <f>'Source Data'!R36*INDEX('Calibration Calcs'!$B$4:$M$4,1,MATCH('Adjusted Source Data'!$E36,'Calibration Calcs'!$B$1:$M$1,0))</f>
        <v>4759009.99129014</v>
      </c>
      <c r="S36" s="38">
        <f>'Source Data'!S36*INDEX('Calibration Calcs'!$B$4:$M$4,1,MATCH('Adjusted Source Data'!$E36,'Calibration Calcs'!$B$1:$M$1,0))</f>
        <v>4797185.8591642873</v>
      </c>
      <c r="T36" s="38">
        <f>'Source Data'!T36*INDEX('Calibration Calcs'!$B$4:$M$4,1,MATCH('Adjusted Source Data'!$E36,'Calibration Calcs'!$B$1:$M$1,0))</f>
        <v>4866637.3986163121</v>
      </c>
      <c r="U36" s="38">
        <f>'Source Data'!U36*INDEX('Calibration Calcs'!$B$4:$M$4,1,MATCH('Adjusted Source Data'!$E36,'Calibration Calcs'!$B$1:$M$1,0))</f>
        <v>5090978.0738367792</v>
      </c>
      <c r="V36" s="38">
        <f>'Source Data'!V36*INDEX('Calibration Calcs'!$B$4:$M$4,1,MATCH('Adjusted Source Data'!$E36,'Calibration Calcs'!$B$1:$M$1,0))</f>
        <v>5361305.0049147932</v>
      </c>
      <c r="W36" s="38">
        <f>'Source Data'!W36*INDEX('Calibration Calcs'!$B$4:$M$4,1,MATCH('Adjusted Source Data'!$E36,'Calibration Calcs'!$B$1:$M$1,0))</f>
        <v>5658301.4555928092</v>
      </c>
      <c r="X36" s="38">
        <f>'Source Data'!X36*INDEX('Calibration Calcs'!$B$4:$M$4,1,MATCH('Adjusted Source Data'!$E36,'Calibration Calcs'!$B$1:$M$1,0))</f>
        <v>5996094.9656408792</v>
      </c>
      <c r="Y36" s="38">
        <f>'Source Data'!Y36*INDEX('Calibration Calcs'!$B$4:$M$4,1,MATCH('Adjusted Source Data'!$E36,'Calibration Calcs'!$B$1:$M$1,0))</f>
        <v>6293983.544664938</v>
      </c>
      <c r="Z36" s="38">
        <f>'Source Data'!Z36*INDEX('Calibration Calcs'!$B$4:$M$4,1,MATCH('Adjusted Source Data'!$E36,'Calibration Calcs'!$B$1:$M$1,0))</f>
        <v>6360004.0528288679</v>
      </c>
      <c r="AA36" s="38">
        <f>'Source Data'!AA36*INDEX('Calibration Calcs'!$B$4:$M$4,1,MATCH('Adjusted Source Data'!$E36,'Calibration Calcs'!$B$1:$M$1,0))</f>
        <v>5587281.4160228278</v>
      </c>
      <c r="AB36" s="38">
        <f>'Source Data'!AB36*INDEX('Calibration Calcs'!$B$4:$M$4,1,MATCH('Adjusted Source Data'!$E36,'Calibration Calcs'!$B$1:$M$1,0))</f>
        <v>4171920.2967872233</v>
      </c>
      <c r="AC36" s="38">
        <f>'Source Data'!AC36*INDEX('Calibration Calcs'!$B$4:$M$4,1,MATCH('Adjusted Source Data'!$E36,'Calibration Calcs'!$B$1:$M$1,0))</f>
        <v>3731652.449218295</v>
      </c>
      <c r="AD36" t="str">
        <f>INDEX('Category Mapping'!$G$34:$G$45,MATCH(E36,'Category Mapping'!$A$34:$A$45,0),1)</f>
        <v>Fall</v>
      </c>
      <c r="AE36" t="str">
        <f>INDEX('Category Mapping'!$B$2:$B$25,MATCH('Source Data'!A36,'Category Mapping'!$A$2:$A$25,0))</f>
        <v>Weekday</v>
      </c>
      <c r="AF36" t="str">
        <f>INDEX('Category Mapping'!$C$2:$C$25,MATCH('Source Data'!A36,'Category Mapping'!$A$2:$A$25,0))</f>
        <v>Residential</v>
      </c>
      <c r="AG36" t="str">
        <f>INDEX('Category Mapping'!$D$2:$D$25,MATCH('Source Data'!A36,'Category Mapping'!$A$2:$A$25,0))</f>
        <v>Heating</v>
      </c>
      <c r="AH36">
        <f>IF($AE36="Weekday",INDEX('Category Mapping'!$F$34:$F$45,MATCH($E36,'Category Mapping'!$A$34:$A$45,0),1),INDEX('Category Mapping'!$E$34:$E$45,MATCH($E36,'Category Mapping'!$A$34:$A$45,0),1))</f>
        <v>22.142857142857142</v>
      </c>
      <c r="AI36" s="10">
        <f t="shared" si="2"/>
        <v>287669.7649849786</v>
      </c>
      <c r="AJ36" s="22">
        <f t="shared" si="0"/>
        <v>0</v>
      </c>
      <c r="AK36" s="22">
        <f t="shared" si="1"/>
        <v>0</v>
      </c>
    </row>
    <row r="37" spans="1:37">
      <c r="A37" s="37" t="str">
        <f>'Source Data'!A37</f>
        <v>Residential_heating_weekday.csv</v>
      </c>
      <c r="B37" s="37">
        <f>'Source Data'!B37</f>
        <v>2019</v>
      </c>
      <c r="C37" s="37">
        <f>'Source Data'!C37</f>
        <v>19</v>
      </c>
      <c r="D37" s="37" t="str">
        <f>'Source Data'!D37</f>
        <v>Korea</v>
      </c>
      <c r="E37" s="37">
        <f>'Source Data'!E37</f>
        <v>11</v>
      </c>
      <c r="F37" s="38">
        <f>'Source Data'!F37*INDEX('Calibration Calcs'!$B$4:$M$4,1,MATCH('Adjusted Source Data'!$E37,'Calibration Calcs'!$B$1:$M$1,0))</f>
        <v>10109569.593804102</v>
      </c>
      <c r="G37" s="38">
        <f>'Source Data'!G37*INDEX('Calibration Calcs'!$B$4:$M$4,1,MATCH('Adjusted Source Data'!$E37,'Calibration Calcs'!$B$1:$M$1,0))</f>
        <v>10401191.793625373</v>
      </c>
      <c r="H37" s="38">
        <f>'Source Data'!H37*INDEX('Calibration Calcs'!$B$4:$M$4,1,MATCH('Adjusted Source Data'!$E37,'Calibration Calcs'!$B$1:$M$1,0))</f>
        <v>10498399.193565797</v>
      </c>
      <c r="I37" s="38">
        <f>'Source Data'!I37*INDEX('Calibration Calcs'!$B$4:$M$4,1,MATCH('Adjusted Source Data'!$E37,'Calibration Calcs'!$B$1:$M$1,0))</f>
        <v>10401191.793625373</v>
      </c>
      <c r="J37" s="38">
        <f>'Source Data'!J37*INDEX('Calibration Calcs'!$B$4:$M$4,1,MATCH('Adjusted Source Data'!$E37,'Calibration Calcs'!$B$1:$M$1,0))</f>
        <v>10109569.593804102</v>
      </c>
      <c r="K37" s="38">
        <f>'Source Data'!K37*INDEX('Calibration Calcs'!$B$4:$M$4,1,MATCH('Adjusted Source Data'!$E37,'Calibration Calcs'!$B$1:$M$1,0))</f>
        <v>13220206.391897671</v>
      </c>
      <c r="L37" s="38">
        <f>'Source Data'!L37*INDEX('Calibration Calcs'!$B$4:$M$4,1,MATCH('Adjusted Source Data'!$E37,'Calibration Calcs'!$B$1:$M$1,0))</f>
        <v>14095072.991361488</v>
      </c>
      <c r="M37" s="38">
        <f>'Source Data'!M37*INDEX('Calibration Calcs'!$B$4:$M$4,1,MATCH('Adjusted Source Data'!$E37,'Calibration Calcs'!$B$1:$M$1,0))</f>
        <v>13609035.991659367</v>
      </c>
      <c r="N37" s="38">
        <f>'Source Data'!N37*INDEX('Calibration Calcs'!$B$4:$M$4,1,MATCH('Adjusted Source Data'!$E37,'Calibration Calcs'!$B$1:$M$1,0))</f>
        <v>12831376.792135974</v>
      </c>
      <c r="O37" s="38">
        <f>'Source Data'!O37*INDEX('Calibration Calcs'!$B$4:$M$4,1,MATCH('Adjusted Source Data'!$E37,'Calibration Calcs'!$B$1:$M$1,0))</f>
        <v>8412755.1313300356</v>
      </c>
      <c r="P37" s="38">
        <f>'Source Data'!P37*INDEX('Calibration Calcs'!$B$4:$M$4,1,MATCH('Adjusted Source Data'!$E37,'Calibration Calcs'!$B$1:$M$1,0))</f>
        <v>8373624.292484019</v>
      </c>
      <c r="Q37" s="38">
        <f>'Source Data'!Q37*INDEX('Calibration Calcs'!$B$4:$M$4,1,MATCH('Adjusted Source Data'!$E37,'Calibration Calcs'!$B$1:$M$1,0))</f>
        <v>8795149.6012156755</v>
      </c>
      <c r="R37" s="38">
        <f>'Source Data'!R37*INDEX('Calibration Calcs'!$B$4:$M$4,1,MATCH('Adjusted Source Data'!$E37,'Calibration Calcs'!$B$1:$M$1,0))</f>
        <v>9053291.6283494681</v>
      </c>
      <c r="S37" s="38">
        <f>'Source Data'!S37*INDEX('Calibration Calcs'!$B$4:$M$4,1,MATCH('Adjusted Source Data'!$E37,'Calibration Calcs'!$B$1:$M$1,0))</f>
        <v>9125916.248918958</v>
      </c>
      <c r="T37" s="38">
        <f>'Source Data'!T37*INDEX('Calibration Calcs'!$B$4:$M$4,1,MATCH('Adjusted Source Data'!$E37,'Calibration Calcs'!$B$1:$M$1,0))</f>
        <v>9258036.6586219855</v>
      </c>
      <c r="U37" s="38">
        <f>'Source Data'!U37*INDEX('Calibration Calcs'!$B$4:$M$4,1,MATCH('Adjusted Source Data'!$E37,'Calibration Calcs'!$B$1:$M$1,0))</f>
        <v>9684809.2228024267</v>
      </c>
      <c r="V37" s="38">
        <f>'Source Data'!V37*INDEX('Calibration Calcs'!$B$4:$M$4,1,MATCH('Adjusted Source Data'!$E37,'Calibration Calcs'!$B$1:$M$1,0))</f>
        <v>10206776.993744526</v>
      </c>
      <c r="W37" s="38">
        <f>'Source Data'!W37*INDEX('Calibration Calcs'!$B$4:$M$4,1,MATCH('Adjusted Source Data'!$E37,'Calibration Calcs'!$B$1:$M$1,0))</f>
        <v>10790021.39338707</v>
      </c>
      <c r="X37" s="38">
        <f>'Source Data'!X37*INDEX('Calibration Calcs'!$B$4:$M$4,1,MATCH('Adjusted Source Data'!$E37,'Calibration Calcs'!$B$1:$M$1,0))</f>
        <v>11373265.793029614</v>
      </c>
      <c r="Y37" s="38">
        <f>'Source Data'!Y37*INDEX('Calibration Calcs'!$B$4:$M$4,1,MATCH('Adjusted Source Data'!$E37,'Calibration Calcs'!$B$1:$M$1,0))</f>
        <v>12053717.592612583</v>
      </c>
      <c r="Z37" s="38">
        <f>'Source Data'!Z37*INDEX('Calibration Calcs'!$B$4:$M$4,1,MATCH('Adjusted Source Data'!$E37,'Calibration Calcs'!$B$1:$M$1,0))</f>
        <v>12928584.1920764</v>
      </c>
      <c r="AA37" s="38">
        <f>'Source Data'!AA37*INDEX('Calibration Calcs'!$B$4:$M$4,1,MATCH('Adjusted Source Data'!$E37,'Calibration Calcs'!$B$1:$M$1,0))</f>
        <v>12053717.592612583</v>
      </c>
      <c r="AB37" s="38">
        <f>'Source Data'!AB37*INDEX('Calibration Calcs'!$B$4:$M$4,1,MATCH('Adjusted Source Data'!$E37,'Calibration Calcs'!$B$1:$M$1,0))</f>
        <v>10012362.193863677</v>
      </c>
      <c r="AC37" s="38">
        <f>'Source Data'!AC37*INDEX('Calibration Calcs'!$B$4:$M$4,1,MATCH('Adjusted Source Data'!$E37,'Calibration Calcs'!$B$1:$M$1,0))</f>
        <v>9720739.9940424059</v>
      </c>
      <c r="AD37" t="str">
        <f>INDEX('Category Mapping'!$G$34:$G$45,MATCH(E37,'Category Mapping'!$A$34:$A$45,0),1)</f>
        <v>Winter</v>
      </c>
      <c r="AE37" t="str">
        <f>INDEX('Category Mapping'!$B$2:$B$25,MATCH('Source Data'!A37,'Category Mapping'!$A$2:$A$25,0))</f>
        <v>Weekday</v>
      </c>
      <c r="AF37" t="str">
        <f>INDEX('Category Mapping'!$C$2:$C$25,MATCH('Source Data'!A37,'Category Mapping'!$A$2:$A$25,0))</f>
        <v>Residential</v>
      </c>
      <c r="AG37" t="str">
        <f>INDEX('Category Mapping'!$D$2:$D$25,MATCH('Source Data'!A37,'Category Mapping'!$A$2:$A$25,0))</f>
        <v>Heating</v>
      </c>
      <c r="AH37">
        <f>IF($AE37="Weekday",INDEX('Category Mapping'!$F$34:$F$45,MATCH($E37,'Category Mapping'!$A$34:$A$45,0),1),INDEX('Category Mapping'!$E$34:$E$45,MATCH($E37,'Category Mapping'!$A$34:$A$45,0),1))</f>
        <v>21.428571428571431</v>
      </c>
      <c r="AI37" s="10">
        <f t="shared" si="2"/>
        <v>657770.0729302027</v>
      </c>
      <c r="AJ37" s="22">
        <f t="shared" si="0"/>
        <v>0</v>
      </c>
      <c r="AK37" s="22">
        <f t="shared" si="1"/>
        <v>0</v>
      </c>
    </row>
    <row r="38" spans="1:37">
      <c r="A38" s="37" t="str">
        <f>'Source Data'!A38</f>
        <v>Residential_heating_weekday.csv</v>
      </c>
      <c r="B38" s="37">
        <f>'Source Data'!B38</f>
        <v>2019</v>
      </c>
      <c r="C38" s="37">
        <f>'Source Data'!C38</f>
        <v>19</v>
      </c>
      <c r="D38" s="37" t="str">
        <f>'Source Data'!D38</f>
        <v>Korea</v>
      </c>
      <c r="E38" s="37">
        <f>'Source Data'!E38</f>
        <v>12</v>
      </c>
      <c r="F38" s="38">
        <f>'Source Data'!F38*INDEX('Calibration Calcs'!$B$4:$M$4,1,MATCH('Adjusted Source Data'!$E38,'Calibration Calcs'!$B$1:$M$1,0))</f>
        <v>19544213.794794481</v>
      </c>
      <c r="G38" s="38">
        <f>'Source Data'!G38*INDEX('Calibration Calcs'!$B$4:$M$4,1,MATCH('Adjusted Source Data'!$E38,'Calibration Calcs'!$B$1:$M$1,0))</f>
        <v>19879257.459848098</v>
      </c>
      <c r="H38" s="38">
        <f>'Source Data'!H38*INDEX('Calibration Calcs'!$B$4:$M$4,1,MATCH('Adjusted Source Data'!$E38,'Calibration Calcs'!$B$1:$M$1,0))</f>
        <v>19990938.68153264</v>
      </c>
      <c r="I38" s="38">
        <f>'Source Data'!I38*INDEX('Calibration Calcs'!$B$4:$M$4,1,MATCH('Adjusted Source Data'!$E38,'Calibration Calcs'!$B$1:$M$1,0))</f>
        <v>19879257.459848098</v>
      </c>
      <c r="J38" s="38">
        <f>'Source Data'!J38*INDEX('Calibration Calcs'!$B$4:$M$4,1,MATCH('Adjusted Source Data'!$E38,'Calibration Calcs'!$B$1:$M$1,0))</f>
        <v>19544213.794794481</v>
      </c>
      <c r="K38" s="38">
        <f>'Source Data'!K38*INDEX('Calibration Calcs'!$B$4:$M$4,1,MATCH('Adjusted Source Data'!$E38,'Calibration Calcs'!$B$1:$M$1,0))</f>
        <v>24011462.662176076</v>
      </c>
      <c r="L38" s="38">
        <f>'Source Data'!L38*INDEX('Calibration Calcs'!$B$4:$M$4,1,MATCH('Adjusted Source Data'!$E38,'Calibration Calcs'!$B$1:$M$1,0))</f>
        <v>25351637.322390556</v>
      </c>
      <c r="M38" s="38">
        <f>'Source Data'!M38*INDEX('Calibration Calcs'!$B$4:$M$4,1,MATCH('Adjusted Source Data'!$E38,'Calibration Calcs'!$B$1:$M$1,0))</f>
        <v>24793231.213967856</v>
      </c>
      <c r="N38" s="38">
        <f>'Source Data'!N38*INDEX('Calibration Calcs'!$B$4:$M$4,1,MATCH('Adjusted Source Data'!$E38,'Calibration Calcs'!$B$1:$M$1,0))</f>
        <v>23676418.997122455</v>
      </c>
      <c r="O38" s="38">
        <f>'Source Data'!O38*INDEX('Calibration Calcs'!$B$4:$M$4,1,MATCH('Adjusted Source Data'!$E38,'Calibration Calcs'!$B$1:$M$1,0))</f>
        <v>17422270.582788222</v>
      </c>
      <c r="P38" s="38">
        <f>'Source Data'!P38*INDEX('Calibration Calcs'!$B$4:$M$4,1,MATCH('Adjusted Source Data'!$E38,'Calibration Calcs'!$B$1:$M$1,0))</f>
        <v>16640502.030996444</v>
      </c>
      <c r="Q38" s="38">
        <f>'Source Data'!Q38*INDEX('Calibration Calcs'!$B$4:$M$4,1,MATCH('Adjusted Source Data'!$E38,'Calibration Calcs'!$B$1:$M$1,0))</f>
        <v>16528820.809311904</v>
      </c>
      <c r="R38" s="38">
        <f>'Source Data'!R38*INDEX('Calibration Calcs'!$B$4:$M$4,1,MATCH('Adjusted Source Data'!$E38,'Calibration Calcs'!$B$1:$M$1,0))</f>
        <v>16417139.587627364</v>
      </c>
      <c r="S38" s="38">
        <f>'Source Data'!S38*INDEX('Calibration Calcs'!$B$4:$M$4,1,MATCH('Adjusted Source Data'!$E38,'Calibration Calcs'!$B$1:$M$1,0))</f>
        <v>16193777.144258283</v>
      </c>
      <c r="T38" s="38">
        <f>'Source Data'!T38*INDEX('Calibration Calcs'!$B$4:$M$4,1,MATCH('Adjusted Source Data'!$E38,'Calibration Calcs'!$B$1:$M$1,0))</f>
        <v>16193777.144258283</v>
      </c>
      <c r="U38" s="38">
        <f>'Source Data'!U38*INDEX('Calibration Calcs'!$B$4:$M$4,1,MATCH('Adjusted Source Data'!$E38,'Calibration Calcs'!$B$1:$M$1,0))</f>
        <v>16975545.696050063</v>
      </c>
      <c r="V38" s="38">
        <f>'Source Data'!V38*INDEX('Calibration Calcs'!$B$4:$M$4,1,MATCH('Adjusted Source Data'!$E38,'Calibration Calcs'!$B$1:$M$1,0))</f>
        <v>18092357.912895463</v>
      </c>
      <c r="W38" s="38">
        <f>'Source Data'!W38*INDEX('Calibration Calcs'!$B$4:$M$4,1,MATCH('Adjusted Source Data'!$E38,'Calibration Calcs'!$B$1:$M$1,0))</f>
        <v>19432532.57310994</v>
      </c>
      <c r="X38" s="38">
        <f>'Source Data'!X38*INDEX('Calibration Calcs'!$B$4:$M$4,1,MATCH('Adjusted Source Data'!$E38,'Calibration Calcs'!$B$1:$M$1,0))</f>
        <v>21107750.898378041</v>
      </c>
      <c r="Y38" s="38">
        <f>'Source Data'!Y38*INDEX('Calibration Calcs'!$B$4:$M$4,1,MATCH('Adjusted Source Data'!$E38,'Calibration Calcs'!$B$1:$M$1,0))</f>
        <v>22782969.223646138</v>
      </c>
      <c r="Z38" s="38">
        <f>'Source Data'!Z38*INDEX('Calibration Calcs'!$B$4:$M$4,1,MATCH('Adjusted Source Data'!$E38,'Calibration Calcs'!$B$1:$M$1,0))</f>
        <v>23788100.218806997</v>
      </c>
      <c r="AA38" s="38">
        <f>'Source Data'!AA38*INDEX('Calibration Calcs'!$B$4:$M$4,1,MATCH('Adjusted Source Data'!$E38,'Calibration Calcs'!$B$1:$M$1,0))</f>
        <v>22559606.780277058</v>
      </c>
      <c r="AB38" s="38">
        <f>'Source Data'!AB38*INDEX('Calibration Calcs'!$B$4:$M$4,1,MATCH('Adjusted Source Data'!$E38,'Calibration Calcs'!$B$1:$M$1,0))</f>
        <v>19432532.57310994</v>
      </c>
      <c r="AC38" s="38">
        <f>'Source Data'!AC38*INDEX('Calibration Calcs'!$B$4:$M$4,1,MATCH('Adjusted Source Data'!$E38,'Calibration Calcs'!$B$1:$M$1,0))</f>
        <v>18985807.686371781</v>
      </c>
      <c r="AD38" t="str">
        <f>INDEX('Category Mapping'!$G$34:$G$45,MATCH(E38,'Category Mapping'!$A$34:$A$45,0),1)</f>
        <v>Winter</v>
      </c>
      <c r="AE38" t="str">
        <f>INDEX('Category Mapping'!$B$2:$B$25,MATCH('Source Data'!A38,'Category Mapping'!$A$2:$A$25,0))</f>
        <v>Weekday</v>
      </c>
      <c r="AF38" t="str">
        <f>INDEX('Category Mapping'!$C$2:$C$25,MATCH('Source Data'!A38,'Category Mapping'!$A$2:$A$25,0))</f>
        <v>Residential</v>
      </c>
      <c r="AG38" t="str">
        <f>INDEX('Category Mapping'!$D$2:$D$25,MATCH('Source Data'!A38,'Category Mapping'!$A$2:$A$25,0))</f>
        <v>Heating</v>
      </c>
      <c r="AH38">
        <f>IF($AE38="Weekday",INDEX('Category Mapping'!$F$34:$F$45,MATCH($E38,'Category Mapping'!$A$34:$A$45,0),1),INDEX('Category Mapping'!$E$34:$E$45,MATCH($E38,'Category Mapping'!$A$34:$A$45,0),1))</f>
        <v>22.142857142857142</v>
      </c>
      <c r="AI38" s="10">
        <f t="shared" si="2"/>
        <v>1144912.6532692509</v>
      </c>
      <c r="AJ38" s="22">
        <f t="shared" si="0"/>
        <v>0</v>
      </c>
      <c r="AK38" s="22">
        <f t="shared" si="1"/>
        <v>0</v>
      </c>
    </row>
    <row r="39" spans="1:37">
      <c r="A39" s="37" t="str">
        <f>'Source Data'!A39</f>
        <v>Residential_heating_weekend.csv</v>
      </c>
      <c r="B39" s="37">
        <f>'Source Data'!B39</f>
        <v>2019</v>
      </c>
      <c r="C39" s="37">
        <f>'Source Data'!C39</f>
        <v>19</v>
      </c>
      <c r="D39" s="37" t="str">
        <f>'Source Data'!D39</f>
        <v>Korea</v>
      </c>
      <c r="E39" s="37">
        <f>'Source Data'!E39</f>
        <v>1</v>
      </c>
      <c r="F39" s="38">
        <f>'Source Data'!F39*INDEX('Calibration Calcs'!$B$4:$M$4,1,MATCH('Adjusted Source Data'!$E39,'Calibration Calcs'!$B$1:$M$1,0))</f>
        <v>12773121.001968544</v>
      </c>
      <c r="G39" s="38">
        <f>'Source Data'!G39*INDEX('Calibration Calcs'!$B$4:$M$4,1,MATCH('Adjusted Source Data'!$E39,'Calibration Calcs'!$B$1:$M$1,0))</f>
        <v>12995262.236785388</v>
      </c>
      <c r="H39" s="38">
        <f>'Source Data'!H39*INDEX('Calibration Calcs'!$B$4:$M$4,1,MATCH('Adjusted Source Data'!$E39,'Calibration Calcs'!$B$1:$M$1,0))</f>
        <v>12995262.236785388</v>
      </c>
      <c r="I39" s="38">
        <f>'Source Data'!I39*INDEX('Calibration Calcs'!$B$4:$M$4,1,MATCH('Adjusted Source Data'!$E39,'Calibration Calcs'!$B$1:$M$1,0))</f>
        <v>12995262.236785388</v>
      </c>
      <c r="J39" s="38">
        <f>'Source Data'!J39*INDEX('Calibration Calcs'!$B$4:$M$4,1,MATCH('Adjusted Source Data'!$E39,'Calibration Calcs'!$B$1:$M$1,0))</f>
        <v>12773121.001968544</v>
      </c>
      <c r="K39" s="38">
        <f>'Source Data'!K39*INDEX('Calibration Calcs'!$B$4:$M$4,1,MATCH('Adjusted Source Data'!$E39,'Calibration Calcs'!$B$1:$M$1,0))</f>
        <v>13217403.471602233</v>
      </c>
      <c r="L39" s="38">
        <f>'Source Data'!L39*INDEX('Calibration Calcs'!$B$4:$M$4,1,MATCH('Adjusted Source Data'!$E39,'Calibration Calcs'!$B$1:$M$1,0))</f>
        <v>13883827.176052766</v>
      </c>
      <c r="M39" s="38">
        <f>'Source Data'!M39*INDEX('Calibration Calcs'!$B$4:$M$4,1,MATCH('Adjusted Source Data'!$E39,'Calibration Calcs'!$B$1:$M$1,0))</f>
        <v>14772392.115320142</v>
      </c>
      <c r="N39" s="38">
        <f>'Source Data'!N39*INDEX('Calibration Calcs'!$B$4:$M$4,1,MATCH('Adjusted Source Data'!$E39,'Calibration Calcs'!$B$1:$M$1,0))</f>
        <v>15105603.967545409</v>
      </c>
      <c r="O39" s="38">
        <f>'Source Data'!O39*INDEX('Calibration Calcs'!$B$4:$M$4,1,MATCH('Adjusted Source Data'!$E39,'Calibration Calcs'!$B$1:$M$1,0))</f>
        <v>14772392.115320142</v>
      </c>
      <c r="P39" s="38">
        <f>'Source Data'!P39*INDEX('Calibration Calcs'!$B$4:$M$4,1,MATCH('Adjusted Source Data'!$E39,'Calibration Calcs'!$B$1:$M$1,0))</f>
        <v>14217039.028278032</v>
      </c>
      <c r="Q39" s="38">
        <f>'Source Data'!Q39*INDEX('Calibration Calcs'!$B$4:$M$4,1,MATCH('Adjusted Source Data'!$E39,'Calibration Calcs'!$B$1:$M$1,0))</f>
        <v>12106697.297518011</v>
      </c>
      <c r="R39" s="38">
        <f>'Source Data'!R39*INDEX('Calibration Calcs'!$B$4:$M$4,1,MATCH('Adjusted Source Data'!$E39,'Calibration Calcs'!$B$1:$M$1,0))</f>
        <v>11884556.062701168</v>
      </c>
      <c r="S39" s="38">
        <f>'Source Data'!S39*INDEX('Calibration Calcs'!$B$4:$M$4,1,MATCH('Adjusted Source Data'!$E39,'Calibration Calcs'!$B$1:$M$1,0))</f>
        <v>11662414.827884322</v>
      </c>
      <c r="T39" s="38">
        <f>'Source Data'!T39*INDEX('Calibration Calcs'!$B$4:$M$4,1,MATCH('Adjusted Source Data'!$E39,'Calibration Calcs'!$B$1:$M$1,0))</f>
        <v>11551344.210475901</v>
      </c>
      <c r="U39" s="38">
        <f>'Source Data'!U39*INDEX('Calibration Calcs'!$B$4:$M$4,1,MATCH('Adjusted Source Data'!$E39,'Calibration Calcs'!$B$1:$M$1,0))</f>
        <v>11662414.827884322</v>
      </c>
      <c r="V39" s="38">
        <f>'Source Data'!V39*INDEX('Calibration Calcs'!$B$4:$M$4,1,MATCH('Adjusted Source Data'!$E39,'Calibration Calcs'!$B$1:$M$1,0))</f>
        <v>11995626.680109588</v>
      </c>
      <c r="W39" s="38">
        <f>'Source Data'!W39*INDEX('Calibration Calcs'!$B$4:$M$4,1,MATCH('Adjusted Source Data'!$E39,'Calibration Calcs'!$B$1:$M$1,0))</f>
        <v>12662050.384560121</v>
      </c>
      <c r="X39" s="38">
        <f>'Source Data'!X39*INDEX('Calibration Calcs'!$B$4:$M$4,1,MATCH('Adjusted Source Data'!$E39,'Calibration Calcs'!$B$1:$M$1,0))</f>
        <v>13439544.706419077</v>
      </c>
      <c r="Y39" s="38">
        <f>'Source Data'!Y39*INDEX('Calibration Calcs'!$B$4:$M$4,1,MATCH('Adjusted Source Data'!$E39,'Calibration Calcs'!$B$1:$M$1,0))</f>
        <v>14217039.028278032</v>
      </c>
      <c r="Z39" s="38">
        <f>'Source Data'!Z39*INDEX('Calibration Calcs'!$B$4:$M$4,1,MATCH('Adjusted Source Data'!$E39,'Calibration Calcs'!$B$1:$M$1,0))</f>
        <v>14772392.115320142</v>
      </c>
      <c r="AA39" s="38">
        <f>'Source Data'!AA39*INDEX('Calibration Calcs'!$B$4:$M$4,1,MATCH('Adjusted Source Data'!$E39,'Calibration Calcs'!$B$1:$M$1,0))</f>
        <v>14217039.028278032</v>
      </c>
      <c r="AB39" s="38">
        <f>'Source Data'!AB39*INDEX('Calibration Calcs'!$B$4:$M$4,1,MATCH('Adjusted Source Data'!$E39,'Calibration Calcs'!$B$1:$M$1,0))</f>
        <v>12884191.619376967</v>
      </c>
      <c r="AC39" s="38">
        <f>'Source Data'!AC39*INDEX('Calibration Calcs'!$B$4:$M$4,1,MATCH('Adjusted Source Data'!$E39,'Calibration Calcs'!$B$1:$M$1,0))</f>
        <v>12328838.532334855</v>
      </c>
      <c r="AD39" t="str">
        <f>INDEX('Category Mapping'!$G$34:$G$45,MATCH(E39,'Category Mapping'!$A$34:$A$45,0),1)</f>
        <v>Winter</v>
      </c>
      <c r="AE39" t="str">
        <f>INDEX('Category Mapping'!$B$2:$B$25,MATCH('Source Data'!A39,'Category Mapping'!$A$2:$A$25,0))</f>
        <v>Weekend</v>
      </c>
      <c r="AF39" t="str">
        <f>INDEX('Category Mapping'!$C$2:$C$25,MATCH('Source Data'!A39,'Category Mapping'!$A$2:$A$25,0))</f>
        <v>Residential</v>
      </c>
      <c r="AG39" t="str">
        <f>INDEX('Category Mapping'!$D$2:$D$25,MATCH('Source Data'!A39,'Category Mapping'!$A$2:$A$25,0))</f>
        <v>Heating</v>
      </c>
      <c r="AH39">
        <f>IF($AE39="Weekday",INDEX('Category Mapping'!$F$34:$F$45,MATCH($E39,'Category Mapping'!$A$34:$A$45,0),1),INDEX('Category Mapping'!$E$34:$E$45,MATCH($E39,'Category Mapping'!$A$34:$A$45,0),1))</f>
        <v>8.8571428571428559</v>
      </c>
      <c r="AI39" s="10">
        <f t="shared" si="2"/>
        <v>1705471.4156906109</v>
      </c>
      <c r="AJ39" s="22">
        <f t="shared" si="0"/>
        <v>0</v>
      </c>
      <c r="AK39" s="22">
        <f t="shared" si="1"/>
        <v>0</v>
      </c>
    </row>
    <row r="40" spans="1:37">
      <c r="A40" s="37" t="str">
        <f>'Source Data'!A40</f>
        <v>Residential_heating_weekend.csv</v>
      </c>
      <c r="B40" s="37">
        <f>'Source Data'!B40</f>
        <v>2019</v>
      </c>
      <c r="C40" s="37">
        <f>'Source Data'!C40</f>
        <v>19</v>
      </c>
      <c r="D40" s="37" t="str">
        <f>'Source Data'!D40</f>
        <v>Korea</v>
      </c>
      <c r="E40" s="37">
        <f>'Source Data'!E40</f>
        <v>2</v>
      </c>
      <c r="F40" s="38">
        <f>'Source Data'!F40*INDEX('Calibration Calcs'!$B$4:$M$4,1,MATCH('Adjusted Source Data'!$E40,'Calibration Calcs'!$B$1:$M$1,0))</f>
        <v>9028413.8694770541</v>
      </c>
      <c r="G40" s="38">
        <f>'Source Data'!G40*INDEX('Calibration Calcs'!$B$4:$M$4,1,MATCH('Adjusted Source Data'!$E40,'Calibration Calcs'!$B$1:$M$1,0))</f>
        <v>9208951.6109896004</v>
      </c>
      <c r="H40" s="38">
        <f>'Source Data'!H40*INDEX('Calibration Calcs'!$B$4:$M$4,1,MATCH('Adjusted Source Data'!$E40,'Calibration Calcs'!$B$1:$M$1,0))</f>
        <v>9270389.6388071179</v>
      </c>
      <c r="I40" s="38">
        <f>'Source Data'!I40*INDEX('Calibration Calcs'!$B$4:$M$4,1,MATCH('Adjusted Source Data'!$E40,'Calibration Calcs'!$B$1:$M$1,0))</f>
        <v>9208951.6109896004</v>
      </c>
      <c r="J40" s="38">
        <f>'Source Data'!J40*INDEX('Calibration Calcs'!$B$4:$M$4,1,MATCH('Adjusted Source Data'!$E40,'Calibration Calcs'!$B$1:$M$1,0))</f>
        <v>9028413.8694770541</v>
      </c>
      <c r="K40" s="38">
        <f>'Source Data'!K40*INDEX('Calibration Calcs'!$B$4:$M$4,1,MATCH('Adjusted Source Data'!$E40,'Calibration Calcs'!$B$1:$M$1,0))</f>
        <v>9484982.0323631912</v>
      </c>
      <c r="L40" s="38">
        <f>'Source Data'!L40*INDEX('Calibration Calcs'!$B$4:$M$4,1,MATCH('Adjusted Source Data'!$E40,'Calibration Calcs'!$B$1:$M$1,0))</f>
        <v>9989286.2520910613</v>
      </c>
      <c r="M40" s="38">
        <f>'Source Data'!M40*INDEX('Calibration Calcs'!$B$4:$M$4,1,MATCH('Adjusted Source Data'!$E40,'Calibration Calcs'!$B$1:$M$1,0))</f>
        <v>10674825.504685545</v>
      </c>
      <c r="N40" s="38">
        <f>'Source Data'!N40*INDEX('Calibration Calcs'!$B$4:$M$4,1,MATCH('Adjusted Source Data'!$E40,'Calibration Calcs'!$B$1:$M$1,0))</f>
        <v>10968628.041511754</v>
      </c>
      <c r="O40" s="38">
        <f>'Source Data'!O40*INDEX('Calibration Calcs'!$B$4:$M$4,1,MATCH('Adjusted Source Data'!$E40,'Calibration Calcs'!$B$1:$M$1,0))</f>
        <v>10674825.504685545</v>
      </c>
      <c r="P40" s="38">
        <f>'Source Data'!P40*INDEX('Calibration Calcs'!$B$4:$M$4,1,MATCH('Adjusted Source Data'!$E40,'Calibration Calcs'!$B$1:$M$1,0))</f>
        <v>10283088.78891727</v>
      </c>
      <c r="Q40" s="38">
        <f>'Source Data'!Q40*INDEX('Calibration Calcs'!$B$4:$M$4,1,MATCH('Adjusted Source Data'!$E40,'Calibration Calcs'!$B$1:$M$1,0))</f>
        <v>8389631.3319348805</v>
      </c>
      <c r="R40" s="38">
        <f>'Source Data'!R40*INDEX('Calibration Calcs'!$B$4:$M$4,1,MATCH('Adjusted Source Data'!$E40,'Calibration Calcs'!$B$1:$M$1,0))</f>
        <v>8246856.0304806065</v>
      </c>
      <c r="S40" s="38">
        <f>'Source Data'!S40*INDEX('Calibration Calcs'!$B$4:$M$4,1,MATCH('Adjusted Source Data'!$E40,'Calibration Calcs'!$B$1:$M$1,0))</f>
        <v>8060806.5533771999</v>
      </c>
      <c r="T40" s="38">
        <f>'Source Data'!T40*INDEX('Calibration Calcs'!$B$4:$M$4,1,MATCH('Adjusted Source Data'!$E40,'Calibration Calcs'!$B$1:$M$1,0))</f>
        <v>7954156.2325092871</v>
      </c>
      <c r="U40" s="38">
        <f>'Source Data'!U40*INDEX('Calibration Calcs'!$B$4:$M$4,1,MATCH('Adjusted Source Data'!$E40,'Calibration Calcs'!$B$1:$M$1,0))</f>
        <v>8026264.1891225427</v>
      </c>
      <c r="V40" s="38">
        <f>'Source Data'!V40*INDEX('Calibration Calcs'!$B$4:$M$4,1,MATCH('Adjusted Source Data'!$E40,'Calibration Calcs'!$B$1:$M$1,0))</f>
        <v>8323197.6816495284</v>
      </c>
      <c r="W40" s="38">
        <f>'Source Data'!W40*INDEX('Calibration Calcs'!$B$4:$M$4,1,MATCH('Adjusted Source Data'!$E40,'Calibration Calcs'!$B$1:$M$1,0))</f>
        <v>8827773.1790530682</v>
      </c>
      <c r="X40" s="38">
        <f>'Source Data'!X40*INDEX('Calibration Calcs'!$B$4:$M$4,1,MATCH('Adjusted Source Data'!$E40,'Calibration Calcs'!$B$1:$M$1,0))</f>
        <v>9460926.4599896502</v>
      </c>
      <c r="Y40" s="38">
        <f>'Source Data'!Y40*INDEX('Calibration Calcs'!$B$4:$M$4,1,MATCH('Adjusted Source Data'!$E40,'Calibration Calcs'!$B$1:$M$1,0))</f>
        <v>10087220.431033131</v>
      </c>
      <c r="Z40" s="38">
        <f>'Source Data'!Z40*INDEX('Calibration Calcs'!$B$4:$M$4,1,MATCH('Adjusted Source Data'!$E40,'Calibration Calcs'!$B$1:$M$1,0))</f>
        <v>10576891.325743476</v>
      </c>
      <c r="AA40" s="38">
        <f>'Source Data'!AA40*INDEX('Calibration Calcs'!$B$4:$M$4,1,MATCH('Adjusted Source Data'!$E40,'Calibration Calcs'!$B$1:$M$1,0))</f>
        <v>10185154.6099752</v>
      </c>
      <c r="AB40" s="38">
        <f>'Source Data'!AB40*INDEX('Calibration Calcs'!$B$4:$M$4,1,MATCH('Adjusted Source Data'!$E40,'Calibration Calcs'!$B$1:$M$1,0))</f>
        <v>9109097.9221402667</v>
      </c>
      <c r="AC40" s="38">
        <f>'Source Data'!AC40*INDEX('Calibration Calcs'!$B$4:$M$4,1,MATCH('Adjusted Source Data'!$E40,'Calibration Calcs'!$B$1:$M$1,0))</f>
        <v>8741477.4979364742</v>
      </c>
      <c r="AD40" t="str">
        <f>INDEX('Category Mapping'!$G$34:$G$45,MATCH(E40,'Category Mapping'!$A$34:$A$45,0),1)</f>
        <v>Winter</v>
      </c>
      <c r="AE40" t="str">
        <f>INDEX('Category Mapping'!$B$2:$B$25,MATCH('Source Data'!A40,'Category Mapping'!$A$2:$A$25,0))</f>
        <v>Weekend</v>
      </c>
      <c r="AF40" t="str">
        <f>INDEX('Category Mapping'!$C$2:$C$25,MATCH('Source Data'!A40,'Category Mapping'!$A$2:$A$25,0))</f>
        <v>Residential</v>
      </c>
      <c r="AG40" t="str">
        <f>INDEX('Category Mapping'!$D$2:$D$25,MATCH('Source Data'!A40,'Category Mapping'!$A$2:$A$25,0))</f>
        <v>Heating</v>
      </c>
      <c r="AH40">
        <f>IF($AE40="Weekday",INDEX('Category Mapping'!$F$34:$F$45,MATCH($E40,'Category Mapping'!$A$34:$A$45,0),1),INDEX('Category Mapping'!$E$34:$E$45,MATCH($E40,'Category Mapping'!$A$34:$A$45,0),1))</f>
        <v>8</v>
      </c>
      <c r="AI40" s="10">
        <f t="shared" si="2"/>
        <v>1371078.5051889692</v>
      </c>
      <c r="AJ40" s="22">
        <f t="shared" si="0"/>
        <v>0</v>
      </c>
      <c r="AK40" s="22">
        <f t="shared" si="1"/>
        <v>0</v>
      </c>
    </row>
    <row r="41" spans="1:37">
      <c r="A41" s="37" t="str">
        <f>'Source Data'!A41</f>
        <v>Residential_heating_weekend.csv</v>
      </c>
      <c r="B41" s="37">
        <f>'Source Data'!B41</f>
        <v>2019</v>
      </c>
      <c r="C41" s="37">
        <f>'Source Data'!C41</f>
        <v>19</v>
      </c>
      <c r="D41" s="37" t="str">
        <f>'Source Data'!D41</f>
        <v>Korea</v>
      </c>
      <c r="E41" s="37">
        <f>'Source Data'!E41</f>
        <v>3</v>
      </c>
      <c r="F41" s="38">
        <f>'Source Data'!F41*INDEX('Calibration Calcs'!$B$4:$M$4,1,MATCH('Adjusted Source Data'!$E41,'Calibration Calcs'!$B$1:$M$1,0))</f>
        <v>7459567.8600960048</v>
      </c>
      <c r="G41" s="38">
        <f>'Source Data'!G41*INDEX('Calibration Calcs'!$B$4:$M$4,1,MATCH('Adjusted Source Data'!$E41,'Calibration Calcs'!$B$1:$M$1,0))</f>
        <v>7642532.6809018068</v>
      </c>
      <c r="H41" s="38">
        <f>'Source Data'!H41*INDEX('Calibration Calcs'!$B$4:$M$4,1,MATCH('Adjusted Source Data'!$E41,'Calibration Calcs'!$B$1:$M$1,0))</f>
        <v>7705263.8929964984</v>
      </c>
      <c r="I41" s="38">
        <f>'Source Data'!I41*INDEX('Calibration Calcs'!$B$4:$M$4,1,MATCH('Adjusted Source Data'!$E41,'Calibration Calcs'!$B$1:$M$1,0))</f>
        <v>7642532.6809018068</v>
      </c>
      <c r="J41" s="38">
        <f>'Source Data'!J41*INDEX('Calibration Calcs'!$B$4:$M$4,1,MATCH('Adjusted Source Data'!$E41,'Calibration Calcs'!$B$1:$M$1,0))</f>
        <v>7459567.8600960048</v>
      </c>
      <c r="K41" s="38">
        <f>'Source Data'!K41*INDEX('Calibration Calcs'!$B$4:$M$4,1,MATCH('Adjusted Source Data'!$E41,'Calibration Calcs'!$B$1:$M$1,0))</f>
        <v>8078715.6171575738</v>
      </c>
      <c r="L41" s="38">
        <f>'Source Data'!L41*INDEX('Calibration Calcs'!$B$4:$M$4,1,MATCH('Adjusted Source Data'!$E41,'Calibration Calcs'!$B$1:$M$1,0))</f>
        <v>8587124.4949480724</v>
      </c>
      <c r="M41" s="38">
        <f>'Source Data'!M41*INDEX('Calibration Calcs'!$B$4:$M$4,1,MATCH('Adjusted Source Data'!$E41,'Calibration Calcs'!$B$1:$M$1,0))</f>
        <v>9285925.5474041123</v>
      </c>
      <c r="N41" s="38">
        <f>'Source Data'!N41*INDEX('Calibration Calcs'!$B$4:$M$4,1,MATCH('Adjusted Source Data'!$E41,'Calibration Calcs'!$B$1:$M$1,0))</f>
        <v>9542973.4084532335</v>
      </c>
      <c r="O41" s="38">
        <f>'Source Data'!O41*INDEX('Calibration Calcs'!$B$4:$M$4,1,MATCH('Adjusted Source Data'!$E41,'Calibration Calcs'!$B$1:$M$1,0))</f>
        <v>9250209.7084513903</v>
      </c>
      <c r="P41" s="38">
        <f>'Source Data'!P41*INDEX('Calibration Calcs'!$B$4:$M$4,1,MATCH('Adjusted Source Data'!$E41,'Calibration Calcs'!$B$1:$M$1,0))</f>
        <v>8872074.6395089608</v>
      </c>
      <c r="Q41" s="38">
        <f>'Source Data'!Q41*INDEX('Calibration Calcs'!$B$4:$M$4,1,MATCH('Adjusted Source Data'!$E41,'Calibration Calcs'!$B$1:$M$1,0))</f>
        <v>6814413.4342919169</v>
      </c>
      <c r="R41" s="38">
        <f>'Source Data'!R41*INDEX('Calibration Calcs'!$B$4:$M$4,1,MATCH('Adjusted Source Data'!$E41,'Calibration Calcs'!$B$1:$M$1,0))</f>
        <v>6920623.0330242738</v>
      </c>
      <c r="S41" s="38">
        <f>'Source Data'!S41*INDEX('Calibration Calcs'!$B$4:$M$4,1,MATCH('Adjusted Source Data'!$E41,'Calibration Calcs'!$B$1:$M$1,0))</f>
        <v>6915024.6715585859</v>
      </c>
      <c r="T41" s="38">
        <f>'Source Data'!T41*INDEX('Calibration Calcs'!$B$4:$M$4,1,MATCH('Adjusted Source Data'!$E41,'Calibration Calcs'!$B$1:$M$1,0))</f>
        <v>6869117.6911501046</v>
      </c>
      <c r="U41" s="38">
        <f>'Source Data'!U41*INDEX('Calibration Calcs'!$B$4:$M$4,1,MATCH('Adjusted Source Data'!$E41,'Calibration Calcs'!$B$1:$M$1,0))</f>
        <v>6879951.1139417393</v>
      </c>
      <c r="V41" s="38">
        <f>'Source Data'!V41*INDEX('Calibration Calcs'!$B$4:$M$4,1,MATCH('Adjusted Source Data'!$E41,'Calibration Calcs'!$B$1:$M$1,0))</f>
        <v>6998138.166564798</v>
      </c>
      <c r="W41" s="38">
        <f>'Source Data'!W41*INDEX('Calibration Calcs'!$B$4:$M$4,1,MATCH('Adjusted Source Data'!$E41,'Calibration Calcs'!$B$1:$M$1,0))</f>
        <v>7259291.6314853719</v>
      </c>
      <c r="X41" s="38">
        <f>'Source Data'!X41*INDEX('Calibration Calcs'!$B$4:$M$4,1,MATCH('Adjusted Source Data'!$E41,'Calibration Calcs'!$B$1:$M$1,0))</f>
        <v>7901867.5631744526</v>
      </c>
      <c r="Y41" s="38">
        <f>'Source Data'!Y41*INDEX('Calibration Calcs'!$B$4:$M$4,1,MATCH('Adjusted Source Data'!$E41,'Calibration Calcs'!$B$1:$M$1,0))</f>
        <v>8577467.3734684922</v>
      </c>
      <c r="Z41" s="38">
        <f>'Source Data'!Z41*INDEX('Calibration Calcs'!$B$4:$M$4,1,MATCH('Adjusted Source Data'!$E41,'Calibration Calcs'!$B$1:$M$1,0))</f>
        <v>9023531.2407455128</v>
      </c>
      <c r="AA41" s="38">
        <f>'Source Data'!AA41*INDEX('Calibration Calcs'!$B$4:$M$4,1,MATCH('Adjusted Source Data'!$E41,'Calibration Calcs'!$B$1:$M$1,0))</f>
        <v>8608702.8576892819</v>
      </c>
      <c r="AB41" s="38">
        <f>'Source Data'!AB41*INDEX('Calibration Calcs'!$B$4:$M$4,1,MATCH('Adjusted Source Data'!$E41,'Calibration Calcs'!$B$1:$M$1,0))</f>
        <v>7542190.0150851468</v>
      </c>
      <c r="AC41" s="38">
        <f>'Source Data'!AC41*INDEX('Calibration Calcs'!$B$4:$M$4,1,MATCH('Adjusted Source Data'!$E41,'Calibration Calcs'!$B$1:$M$1,0))</f>
        <v>7168568.6120622437</v>
      </c>
      <c r="AD41" t="str">
        <f>INDEX('Category Mapping'!$G$34:$G$45,MATCH(E41,'Category Mapping'!$A$34:$A$45,0),1)</f>
        <v>Spring</v>
      </c>
      <c r="AE41" t="str">
        <f>INDEX('Category Mapping'!$B$2:$B$25,MATCH('Source Data'!A41,'Category Mapping'!$A$2:$A$25,0))</f>
        <v>Weekend</v>
      </c>
      <c r="AF41" t="str">
        <f>INDEX('Category Mapping'!$C$2:$C$25,MATCH('Source Data'!A41,'Category Mapping'!$A$2:$A$25,0))</f>
        <v>Residential</v>
      </c>
      <c r="AG41" t="str">
        <f>INDEX('Category Mapping'!$D$2:$D$25,MATCH('Source Data'!A41,'Category Mapping'!$A$2:$A$25,0))</f>
        <v>Heating</v>
      </c>
      <c r="AH41">
        <f>IF($AE41="Weekday",INDEX('Category Mapping'!$F$34:$F$45,MATCH($E41,'Category Mapping'!$A$34:$A$45,0),1),INDEX('Category Mapping'!$E$34:$E$45,MATCH($E41,'Category Mapping'!$A$34:$A$45,0),1))</f>
        <v>8.8571428571428559</v>
      </c>
      <c r="AI41" s="10">
        <f t="shared" si="2"/>
        <v>1077432.4815995588</v>
      </c>
      <c r="AJ41" s="22">
        <f t="shared" si="0"/>
        <v>0</v>
      </c>
      <c r="AK41" s="22">
        <f t="shared" si="1"/>
        <v>0</v>
      </c>
    </row>
    <row r="42" spans="1:37">
      <c r="A42" s="37" t="str">
        <f>'Source Data'!A42</f>
        <v>Residential_heating_weekend.csv</v>
      </c>
      <c r="B42" s="37">
        <f>'Source Data'!B42</f>
        <v>2019</v>
      </c>
      <c r="C42" s="37">
        <f>'Source Data'!C42</f>
        <v>19</v>
      </c>
      <c r="D42" s="37" t="str">
        <f>'Source Data'!D42</f>
        <v>Korea</v>
      </c>
      <c r="E42" s="37">
        <f>'Source Data'!E42</f>
        <v>4</v>
      </c>
      <c r="F42" s="38">
        <f>'Source Data'!F42*INDEX('Calibration Calcs'!$B$4:$M$4,1,MATCH('Adjusted Source Data'!$E42,'Calibration Calcs'!$B$1:$M$1,0))</f>
        <v>2909261.841801533</v>
      </c>
      <c r="G42" s="38">
        <f>'Source Data'!G42*INDEX('Calibration Calcs'!$B$4:$M$4,1,MATCH('Adjusted Source Data'!$E42,'Calibration Calcs'!$B$1:$M$1,0))</f>
        <v>3014813.2258008583</v>
      </c>
      <c r="H42" s="38">
        <f>'Source Data'!H42*INDEX('Calibration Calcs'!$B$4:$M$4,1,MATCH('Adjusted Source Data'!$E42,'Calibration Calcs'!$B$1:$M$1,0))</f>
        <v>3050761.3931149901</v>
      </c>
      <c r="I42" s="38">
        <f>'Source Data'!I42*INDEX('Calibration Calcs'!$B$4:$M$4,1,MATCH('Adjusted Source Data'!$E42,'Calibration Calcs'!$B$1:$M$1,0))</f>
        <v>3014813.2258008583</v>
      </c>
      <c r="J42" s="38">
        <f>'Source Data'!J42*INDEX('Calibration Calcs'!$B$4:$M$4,1,MATCH('Adjusted Source Data'!$E42,'Calibration Calcs'!$B$1:$M$1,0))</f>
        <v>2909261.841801533</v>
      </c>
      <c r="K42" s="38">
        <f>'Source Data'!K42*INDEX('Calibration Calcs'!$B$4:$M$4,1,MATCH('Adjusted Source Data'!$E42,'Calibration Calcs'!$B$1:$M$1,0))</f>
        <v>3349274.4774227892</v>
      </c>
      <c r="L42" s="38">
        <f>'Source Data'!L42*INDEX('Calibration Calcs'!$B$4:$M$4,1,MATCH('Adjusted Source Data'!$E42,'Calibration Calcs'!$B$1:$M$1,0))</f>
        <v>3757905.7648680168</v>
      </c>
      <c r="M42" s="38">
        <f>'Source Data'!M42*INDEX('Calibration Calcs'!$B$4:$M$4,1,MATCH('Adjusted Source Data'!$E42,'Calibration Calcs'!$B$1:$M$1,0))</f>
        <v>4361741.3870198941</v>
      </c>
      <c r="N42" s="38">
        <f>'Source Data'!N42*INDEX('Calibration Calcs'!$B$4:$M$4,1,MATCH('Adjusted Source Data'!$E42,'Calibration Calcs'!$B$1:$M$1,0))</f>
        <v>4739363.1570139853</v>
      </c>
      <c r="O42" s="38">
        <f>'Source Data'!O42*INDEX('Calibration Calcs'!$B$4:$M$4,1,MATCH('Adjusted Source Data'!$E42,'Calibration Calcs'!$B$1:$M$1,0))</f>
        <v>4815142.841249479</v>
      </c>
      <c r="P42" s="38">
        <f>'Source Data'!P42*INDEX('Calibration Calcs'!$B$4:$M$4,1,MATCH('Adjusted Source Data'!$E42,'Calibration Calcs'!$B$1:$M$1,0))</f>
        <v>4828088.9580025831</v>
      </c>
      <c r="Q42" s="38">
        <f>'Source Data'!Q42*INDEX('Calibration Calcs'!$B$4:$M$4,1,MATCH('Adjusted Source Data'!$E42,'Calibration Calcs'!$B$1:$M$1,0))</f>
        <v>3716675.2712506498</v>
      </c>
      <c r="R42" s="38">
        <f>'Source Data'!R42*INDEX('Calibration Calcs'!$B$4:$M$4,1,MATCH('Adjusted Source Data'!$E42,'Calibration Calcs'!$B$1:$M$1,0))</f>
        <v>3797180.9919581432</v>
      </c>
      <c r="S42" s="38">
        <f>'Source Data'!S42*INDEX('Calibration Calcs'!$B$4:$M$4,1,MATCH('Adjusted Source Data'!$E42,'Calibration Calcs'!$B$1:$M$1,0))</f>
        <v>3794109.2624188238</v>
      </c>
      <c r="T42" s="38">
        <f>'Source Data'!T42*INDEX('Calibration Calcs'!$B$4:$M$4,1,MATCH('Adjusted Source Data'!$E42,'Calibration Calcs'!$B$1:$M$1,0))</f>
        <v>3768920.8860289259</v>
      </c>
      <c r="U42" s="38">
        <f>'Source Data'!U42*INDEX('Calibration Calcs'!$B$4:$M$4,1,MATCH('Adjusted Source Data'!$E42,'Calibration Calcs'!$B$1:$M$1,0))</f>
        <v>3774865.3234401937</v>
      </c>
      <c r="V42" s="38">
        <f>'Source Data'!V42*INDEX('Calibration Calcs'!$B$4:$M$4,1,MATCH('Adjusted Source Data'!$E42,'Calibration Calcs'!$B$1:$M$1,0))</f>
        <v>3839711.4368565301</v>
      </c>
      <c r="W42" s="38">
        <f>'Source Data'!W42*INDEX('Calibration Calcs'!$B$4:$M$4,1,MATCH('Adjusted Source Data'!$E42,'Calibration Calcs'!$B$1:$M$1,0))</f>
        <v>3960770.0066749281</v>
      </c>
      <c r="X42" s="38">
        <f>'Source Data'!X42*INDEX('Calibration Calcs'!$B$4:$M$4,1,MATCH('Adjusted Source Data'!$E42,'Calibration Calcs'!$B$1:$M$1,0))</f>
        <v>4105082.0739414217</v>
      </c>
      <c r="Y42" s="38">
        <f>'Source Data'!Y42*INDEX('Calibration Calcs'!$B$4:$M$4,1,MATCH('Adjusted Source Data'!$E42,'Calibration Calcs'!$B$1:$M$1,0))</f>
        <v>4233305.4237851594</v>
      </c>
      <c r="Z42" s="38">
        <f>'Source Data'!Z42*INDEX('Calibration Calcs'!$B$4:$M$4,1,MATCH('Adjusted Source Data'!$E42,'Calibration Calcs'!$B$1:$M$1,0))</f>
        <v>4217997.2596334573</v>
      </c>
      <c r="AA42" s="38">
        <f>'Source Data'!AA42*INDEX('Calibration Calcs'!$B$4:$M$4,1,MATCH('Adjusted Source Data'!$E42,'Calibration Calcs'!$B$1:$M$1,0))</f>
        <v>3730145.6402007304</v>
      </c>
      <c r="AB42" s="38">
        <f>'Source Data'!AB42*INDEX('Calibration Calcs'!$B$4:$M$4,1,MATCH('Adjusted Source Data'!$E42,'Calibration Calcs'!$B$1:$M$1,0))</f>
        <v>2936046.2748800027</v>
      </c>
      <c r="AC42" s="38">
        <f>'Source Data'!AC42*INDEX('Calibration Calcs'!$B$4:$M$4,1,MATCH('Adjusted Source Data'!$E42,'Calibration Calcs'!$B$1:$M$1,0))</f>
        <v>2741566.1848751018</v>
      </c>
      <c r="AD42" t="str">
        <f>INDEX('Category Mapping'!$G$34:$G$45,MATCH(E42,'Category Mapping'!$A$34:$A$45,0),1)</f>
        <v>Spring</v>
      </c>
      <c r="AE42" t="str">
        <f>INDEX('Category Mapping'!$B$2:$B$25,MATCH('Source Data'!A42,'Category Mapping'!$A$2:$A$25,0))</f>
        <v>Weekend</v>
      </c>
      <c r="AF42" t="str">
        <f>INDEX('Category Mapping'!$C$2:$C$25,MATCH('Source Data'!A42,'Category Mapping'!$A$2:$A$25,0))</f>
        <v>Residential</v>
      </c>
      <c r="AG42" t="str">
        <f>INDEX('Category Mapping'!$D$2:$D$25,MATCH('Source Data'!A42,'Category Mapping'!$A$2:$A$25,0))</f>
        <v>Heating</v>
      </c>
      <c r="AH42">
        <f>IF($AE42="Weekday",INDEX('Category Mapping'!$F$34:$F$45,MATCH($E42,'Category Mapping'!$A$34:$A$45,0),1),INDEX('Category Mapping'!$E$34:$E$45,MATCH($E42,'Category Mapping'!$A$34:$A$45,0),1))</f>
        <v>8.5714285714285712</v>
      </c>
      <c r="AI42" s="10">
        <f t="shared" si="2"/>
        <v>563277.04510030139</v>
      </c>
      <c r="AJ42" s="22">
        <f t="shared" si="0"/>
        <v>0</v>
      </c>
      <c r="AK42" s="22">
        <f t="shared" si="1"/>
        <v>0</v>
      </c>
    </row>
    <row r="43" spans="1:37">
      <c r="A43" s="37" t="str">
        <f>'Source Data'!A43</f>
        <v>Residential_heating_weekend.csv</v>
      </c>
      <c r="B43" s="37">
        <f>'Source Data'!B43</f>
        <v>2019</v>
      </c>
      <c r="C43" s="37">
        <f>'Source Data'!C43</f>
        <v>19</v>
      </c>
      <c r="D43" s="37" t="str">
        <f>'Source Data'!D43</f>
        <v>Korea</v>
      </c>
      <c r="E43" s="37">
        <f>'Source Data'!E43</f>
        <v>5</v>
      </c>
      <c r="F43" s="38">
        <f>'Source Data'!F43*INDEX('Calibration Calcs'!$B$4:$M$4,1,MATCH('Adjusted Source Data'!$E43,'Calibration Calcs'!$B$1:$M$1,0))</f>
        <v>785530.25700450165</v>
      </c>
      <c r="G43" s="38">
        <f>'Source Data'!G43*INDEX('Calibration Calcs'!$B$4:$M$4,1,MATCH('Adjusted Source Data'!$E43,'Calibration Calcs'!$B$1:$M$1,0))</f>
        <v>785530.25700450165</v>
      </c>
      <c r="H43" s="38">
        <f>'Source Data'!H43*INDEX('Calibration Calcs'!$B$4:$M$4,1,MATCH('Adjusted Source Data'!$E43,'Calibration Calcs'!$B$1:$M$1,0))</f>
        <v>785530.25700450165</v>
      </c>
      <c r="I43" s="38">
        <f>'Source Data'!I43*INDEX('Calibration Calcs'!$B$4:$M$4,1,MATCH('Adjusted Source Data'!$E43,'Calibration Calcs'!$B$1:$M$1,0))</f>
        <v>785530.25700450165</v>
      </c>
      <c r="J43" s="38">
        <f>'Source Data'!J43*INDEX('Calibration Calcs'!$B$4:$M$4,1,MATCH('Adjusted Source Data'!$E43,'Calibration Calcs'!$B$1:$M$1,0))</f>
        <v>785530.25700450165</v>
      </c>
      <c r="K43" s="38">
        <f>'Source Data'!K43*INDEX('Calibration Calcs'!$B$4:$M$4,1,MATCH('Adjusted Source Data'!$E43,'Calibration Calcs'!$B$1:$M$1,0))</f>
        <v>1038097.9045747729</v>
      </c>
      <c r="L43" s="38">
        <f>'Source Data'!L43*INDEX('Calibration Calcs'!$B$4:$M$4,1,MATCH('Adjusted Source Data'!$E43,'Calibration Calcs'!$B$1:$M$1,0))</f>
        <v>1185863.1394966794</v>
      </c>
      <c r="M43" s="38">
        <f>'Source Data'!M43*INDEX('Calibration Calcs'!$B$4:$M$4,1,MATCH('Adjusted Source Data'!$E43,'Calibration Calcs'!$B$1:$M$1,0))</f>
        <v>1376411.7044482958</v>
      </c>
      <c r="N43" s="38">
        <f>'Source Data'!N43*INDEX('Calibration Calcs'!$B$4:$M$4,1,MATCH('Adjusted Source Data'!$E43,'Calibration Calcs'!$B$1:$M$1,0))</f>
        <v>1495576.5048530835</v>
      </c>
      <c r="O43" s="38">
        <f>'Source Data'!O43*INDEX('Calibration Calcs'!$B$4:$M$4,1,MATCH('Adjusted Source Data'!$E43,'Calibration Calcs'!$B$1:$M$1,0))</f>
        <v>1519489.0832813047</v>
      </c>
      <c r="P43" s="38">
        <f>'Source Data'!P43*INDEX('Calibration Calcs'!$B$4:$M$4,1,MATCH('Adjusted Source Data'!$E43,'Calibration Calcs'!$B$1:$M$1,0))</f>
        <v>1523575.2893908785</v>
      </c>
      <c r="Q43" s="38">
        <f>'Source Data'!Q43*INDEX('Calibration Calcs'!$B$4:$M$4,1,MATCH('Adjusted Source Data'!$E43,'Calibration Calcs'!$B$1:$M$1,0))</f>
        <v>1172851.4559438382</v>
      </c>
      <c r="R43" s="38">
        <f>'Source Data'!R43*INDEX('Calibration Calcs'!$B$4:$M$4,1,MATCH('Adjusted Source Data'!$E43,'Calibration Calcs'!$B$1:$M$1,0))</f>
        <v>1198257.1290707481</v>
      </c>
      <c r="S43" s="38">
        <f>'Source Data'!S43*INDEX('Calibration Calcs'!$B$4:$M$4,1,MATCH('Adjusted Source Data'!$E43,'Calibration Calcs'!$B$1:$M$1,0))</f>
        <v>1197287.4698540713</v>
      </c>
      <c r="T43" s="38">
        <f>'Source Data'!T43*INDEX('Calibration Calcs'!$B$4:$M$4,1,MATCH('Adjusted Source Data'!$E43,'Calibration Calcs'!$B$1:$M$1,0))</f>
        <v>1189338.6708772394</v>
      </c>
      <c r="U43" s="38">
        <f>'Source Data'!U43*INDEX('Calibration Calcs'!$B$4:$M$4,1,MATCH('Adjusted Source Data'!$E43,'Calibration Calcs'!$B$1:$M$1,0))</f>
        <v>1191214.8160627638</v>
      </c>
      <c r="V43" s="38">
        <f>'Source Data'!V43*INDEX('Calibration Calcs'!$B$4:$M$4,1,MATCH('Adjusted Source Data'!$E43,'Calibration Calcs'!$B$1:$M$1,0))</f>
        <v>1211677.9346095293</v>
      </c>
      <c r="W43" s="38">
        <f>'Source Data'!W43*INDEX('Calibration Calcs'!$B$4:$M$4,1,MATCH('Adjusted Source Data'!$E43,'Calibration Calcs'!$B$1:$M$1,0))</f>
        <v>1249879.700046689</v>
      </c>
      <c r="X43" s="38">
        <f>'Source Data'!X43*INDEX('Calibration Calcs'!$B$4:$M$4,1,MATCH('Adjusted Source Data'!$E43,'Calibration Calcs'!$B$1:$M$1,0))</f>
        <v>1295419.5897316672</v>
      </c>
      <c r="Y43" s="38">
        <f>'Source Data'!Y43*INDEX('Calibration Calcs'!$B$4:$M$4,1,MATCH('Adjusted Source Data'!$E43,'Calibration Calcs'!$B$1:$M$1,0))</f>
        <v>1335882.5563411186</v>
      </c>
      <c r="Z43" s="38">
        <f>'Source Data'!Z43*INDEX('Calibration Calcs'!$B$4:$M$4,1,MATCH('Adjusted Source Data'!$E43,'Calibration Calcs'!$B$1:$M$1,0))</f>
        <v>1331051.3070071491</v>
      </c>
      <c r="AA43" s="38">
        <f>'Source Data'!AA43*INDEX('Calibration Calcs'!$B$4:$M$4,1,MATCH('Adjusted Source Data'!$E43,'Calibration Calcs'!$B$1:$M$1,0))</f>
        <v>1177103.115797726</v>
      </c>
      <c r="AB43" s="38">
        <f>'Source Data'!AB43*INDEX('Calibration Calcs'!$B$4:$M$4,1,MATCH('Adjusted Source Data'!$E43,'Calibration Calcs'!$B$1:$M$1,0))</f>
        <v>915930.8707731599</v>
      </c>
      <c r="AC43" s="38">
        <f>'Source Data'!AC43*INDEX('Calibration Calcs'!$B$4:$M$4,1,MATCH('Adjusted Source Data'!$E43,'Calibration Calcs'!$B$1:$M$1,0))</f>
        <v>785530.25700450165</v>
      </c>
      <c r="AD43" t="str">
        <f>INDEX('Category Mapping'!$G$34:$G$45,MATCH(E43,'Category Mapping'!$A$34:$A$45,0),1)</f>
        <v>Spring</v>
      </c>
      <c r="AE43" t="str">
        <f>INDEX('Category Mapping'!$B$2:$B$25,MATCH('Source Data'!A43,'Category Mapping'!$A$2:$A$25,0))</f>
        <v>Weekend</v>
      </c>
      <c r="AF43" t="str">
        <f>INDEX('Category Mapping'!$C$2:$C$25,MATCH('Source Data'!A43,'Category Mapping'!$A$2:$A$25,0))</f>
        <v>Residential</v>
      </c>
      <c r="AG43" t="str">
        <f>INDEX('Category Mapping'!$D$2:$D$25,MATCH('Source Data'!A43,'Category Mapping'!$A$2:$A$25,0))</f>
        <v>Heating</v>
      </c>
      <c r="AH43">
        <f>IF($AE43="Weekday",INDEX('Category Mapping'!$F$34:$F$45,MATCH($E43,'Category Mapping'!$A$34:$A$45,0),1),INDEX('Category Mapping'!$E$34:$E$45,MATCH($E43,'Category Mapping'!$A$34:$A$45,0),1))</f>
        <v>8.8571428571428559</v>
      </c>
      <c r="AI43" s="10">
        <f t="shared" si="2"/>
        <v>172016.56493122823</v>
      </c>
      <c r="AJ43" s="22">
        <f t="shared" si="0"/>
        <v>0</v>
      </c>
      <c r="AK43" s="22">
        <f t="shared" si="1"/>
        <v>0</v>
      </c>
    </row>
    <row r="44" spans="1:37">
      <c r="A44" s="37" t="str">
        <f>'Source Data'!A44</f>
        <v>Residential_heating_weekend.csv</v>
      </c>
      <c r="B44" s="37">
        <f>'Source Data'!B44</f>
        <v>2019</v>
      </c>
      <c r="C44" s="37">
        <f>'Source Data'!C44</f>
        <v>19</v>
      </c>
      <c r="D44" s="37" t="str">
        <f>'Source Data'!D44</f>
        <v>Korea</v>
      </c>
      <c r="E44" s="37">
        <f>'Source Data'!E44</f>
        <v>6</v>
      </c>
      <c r="F44" s="38">
        <f>'Source Data'!F44*INDEX('Calibration Calcs'!$B$4:$M$4,1,MATCH('Adjusted Source Data'!$E44,'Calibration Calcs'!$B$1:$M$1,0))</f>
        <v>125815.82446754949</v>
      </c>
      <c r="G44" s="38">
        <f>'Source Data'!G44*INDEX('Calibration Calcs'!$B$4:$M$4,1,MATCH('Adjusted Source Data'!$E44,'Calibration Calcs'!$B$1:$M$1,0))</f>
        <v>125815.82446754949</v>
      </c>
      <c r="H44" s="38">
        <f>'Source Data'!H44*INDEX('Calibration Calcs'!$B$4:$M$4,1,MATCH('Adjusted Source Data'!$E44,'Calibration Calcs'!$B$1:$M$1,0))</f>
        <v>125815.82446754949</v>
      </c>
      <c r="I44" s="38">
        <f>'Source Data'!I44*INDEX('Calibration Calcs'!$B$4:$M$4,1,MATCH('Adjusted Source Data'!$E44,'Calibration Calcs'!$B$1:$M$1,0))</f>
        <v>125815.82446754949</v>
      </c>
      <c r="J44" s="38">
        <f>'Source Data'!J44*INDEX('Calibration Calcs'!$B$4:$M$4,1,MATCH('Adjusted Source Data'!$E44,'Calibration Calcs'!$B$1:$M$1,0))</f>
        <v>125815.82446754949</v>
      </c>
      <c r="K44" s="38">
        <f>'Source Data'!K44*INDEX('Calibration Calcs'!$B$4:$M$4,1,MATCH('Adjusted Source Data'!$E44,'Calibration Calcs'!$B$1:$M$1,0))</f>
        <v>166268.02220217677</v>
      </c>
      <c r="L44" s="38">
        <f>'Source Data'!L44*INDEX('Calibration Calcs'!$B$4:$M$4,1,MATCH('Adjusted Source Data'!$E44,'Calibration Calcs'!$B$1:$M$1,0))</f>
        <v>189935.81902220816</v>
      </c>
      <c r="M44" s="38">
        <f>'Source Data'!M44*INDEX('Calibration Calcs'!$B$4:$M$4,1,MATCH('Adjusted Source Data'!$E44,'Calibration Calcs'!$B$1:$M$1,0))</f>
        <v>220455.28672926856</v>
      </c>
      <c r="N44" s="38">
        <f>'Source Data'!N44*INDEX('Calibration Calcs'!$B$4:$M$4,1,MATCH('Adjusted Source Data'!$E44,'Calibration Calcs'!$B$1:$M$1,0))</f>
        <v>239540.68456711291</v>
      </c>
      <c r="O44" s="38">
        <f>'Source Data'!O44*INDEX('Calibration Calcs'!$B$4:$M$4,1,MATCH('Adjusted Source Data'!$E44,'Calibration Calcs'!$B$1:$M$1,0))</f>
        <v>243371.01399531038</v>
      </c>
      <c r="P44" s="38">
        <f>'Source Data'!P44*INDEX('Calibration Calcs'!$B$4:$M$4,1,MATCH('Adjusted Source Data'!$E44,'Calibration Calcs'!$B$1:$M$1,0))</f>
        <v>244025.10922775045</v>
      </c>
      <c r="Q44" s="38">
        <f>'Source Data'!Q44*INDEX('Calibration Calcs'!$B$4:$M$4,1,MATCH('Adjusted Source Data'!$E44,'Calibration Calcs'!$B$1:$M$1,0))</f>
        <v>187851.29869514529</v>
      </c>
      <c r="R44" s="38">
        <f>'Source Data'!R44*INDEX('Calibration Calcs'!$B$4:$M$4,1,MATCH('Adjusted Source Data'!$E44,'Calibration Calcs'!$B$1:$M$1,0))</f>
        <v>191920.49885016822</v>
      </c>
      <c r="S44" s="38">
        <f>'Source Data'!S44*INDEX('Calibration Calcs'!$B$4:$M$4,1,MATCH('Adjusted Source Data'!$E44,'Calibration Calcs'!$B$1:$M$1,0))</f>
        <v>191765.60611324233</v>
      </c>
      <c r="T44" s="38">
        <f>'Source Data'!T44*INDEX('Calibration Calcs'!$B$4:$M$4,1,MATCH('Adjusted Source Data'!$E44,'Calibration Calcs'!$B$1:$M$1,0))</f>
        <v>190491.93993309871</v>
      </c>
      <c r="U44" s="38">
        <f>'Source Data'!U44*INDEX('Calibration Calcs'!$B$4:$M$4,1,MATCH('Adjusted Source Data'!$E44,'Calibration Calcs'!$B$1:$M$1,0))</f>
        <v>190792.39451918387</v>
      </c>
      <c r="V44" s="38">
        <f>'Source Data'!V44*INDEX('Calibration Calcs'!$B$4:$M$4,1,MATCH('Adjusted Source Data'!$E44,'Calibration Calcs'!$B$1:$M$1,0))</f>
        <v>194070.33539159744</v>
      </c>
      <c r="W44" s="38">
        <f>'Source Data'!W44*INDEX('Calibration Calcs'!$B$4:$M$4,1,MATCH('Adjusted Source Data'!$E44,'Calibration Calcs'!$B$1:$M$1,0))</f>
        <v>200188.59850017013</v>
      </c>
      <c r="X44" s="38">
        <f>'Source Data'!X44*INDEX('Calibration Calcs'!$B$4:$M$4,1,MATCH('Adjusted Source Data'!$E44,'Calibration Calcs'!$B$1:$M$1,0))</f>
        <v>207482.5534673369</v>
      </c>
      <c r="Y44" s="38">
        <f>'Source Data'!Y44*INDEX('Calibration Calcs'!$B$4:$M$4,1,MATCH('Adjusted Source Data'!$E44,'Calibration Calcs'!$B$1:$M$1,0))</f>
        <v>213963.78811003108</v>
      </c>
      <c r="Z44" s="38">
        <f>'Source Data'!Z44*INDEX('Calibration Calcs'!$B$4:$M$4,1,MATCH('Adjusted Source Data'!$E44,'Calibration Calcs'!$B$1:$M$1,0))</f>
        <v>213190.25751417829</v>
      </c>
      <c r="AA44" s="38">
        <f>'Source Data'!AA44*INDEX('Calibration Calcs'!$B$4:$M$4,1,MATCH('Adjusted Source Data'!$E44,'Calibration Calcs'!$B$1:$M$1,0))</f>
        <v>188532.45350210855</v>
      </c>
      <c r="AB44" s="38">
        <f>'Source Data'!AB44*INDEX('Calibration Calcs'!$B$4:$M$4,1,MATCH('Adjusted Source Data'!$E44,'Calibration Calcs'!$B$1:$M$1,0))</f>
        <v>146701.15055557483</v>
      </c>
      <c r="AC44" s="38">
        <f>'Source Data'!AC44*INDEX('Calibration Calcs'!$B$4:$M$4,1,MATCH('Adjusted Source Data'!$E44,'Calibration Calcs'!$B$1:$M$1,0))</f>
        <v>125815.82446754949</v>
      </c>
      <c r="AD44" t="str">
        <f>INDEX('Category Mapping'!$G$34:$G$45,MATCH(E44,'Category Mapping'!$A$34:$A$45,0),1)</f>
        <v>Summer</v>
      </c>
      <c r="AE44" t="str">
        <f>INDEX('Category Mapping'!$B$2:$B$25,MATCH('Source Data'!A44,'Category Mapping'!$A$2:$A$25,0))</f>
        <v>Weekend</v>
      </c>
      <c r="AF44" t="str">
        <f>INDEX('Category Mapping'!$C$2:$C$25,MATCH('Source Data'!A44,'Category Mapping'!$A$2:$A$25,0))</f>
        <v>Residential</v>
      </c>
      <c r="AG44" t="str">
        <f>INDEX('Category Mapping'!$D$2:$D$25,MATCH('Source Data'!A44,'Category Mapping'!$A$2:$A$25,0))</f>
        <v>Heating</v>
      </c>
      <c r="AH44">
        <f>IF($AE44="Weekday",INDEX('Category Mapping'!$F$34:$F$45,MATCH($E44,'Category Mapping'!$A$34:$A$45,0),1),INDEX('Category Mapping'!$E$34:$E$45,MATCH($E44,'Category Mapping'!$A$34:$A$45,0),1))</f>
        <v>8.5714285714285712</v>
      </c>
      <c r="AI44" s="10">
        <f t="shared" si="2"/>
        <v>28469.596076570888</v>
      </c>
      <c r="AJ44" s="22">
        <f t="shared" si="0"/>
        <v>0</v>
      </c>
      <c r="AK44" s="22">
        <f t="shared" si="1"/>
        <v>0</v>
      </c>
    </row>
    <row r="45" spans="1:37">
      <c r="A45" s="37" t="str">
        <f>'Source Data'!A45</f>
        <v>Residential_heating_weekend.csv</v>
      </c>
      <c r="B45" s="37">
        <f>'Source Data'!B45</f>
        <v>2019</v>
      </c>
      <c r="C45" s="37">
        <f>'Source Data'!C45</f>
        <v>19</v>
      </c>
      <c r="D45" s="37" t="str">
        <f>'Source Data'!D45</f>
        <v>Korea</v>
      </c>
      <c r="E45" s="37">
        <f>'Source Data'!E45</f>
        <v>7</v>
      </c>
      <c r="F45" s="38">
        <f>'Source Data'!F45*INDEX('Calibration Calcs'!$B$4:$M$4,1,MATCH('Adjusted Source Data'!$E45,'Calibration Calcs'!$B$1:$M$1,0))</f>
        <v>24749.198887412003</v>
      </c>
      <c r="G45" s="38">
        <f>'Source Data'!G45*INDEX('Calibration Calcs'!$B$4:$M$4,1,MATCH('Adjusted Source Data'!$E45,'Calibration Calcs'!$B$1:$M$1,0))</f>
        <v>24749.198887412003</v>
      </c>
      <c r="H45" s="38">
        <f>'Source Data'!H45*INDEX('Calibration Calcs'!$B$4:$M$4,1,MATCH('Adjusted Source Data'!$E45,'Calibration Calcs'!$B$1:$M$1,0))</f>
        <v>24749.198887412003</v>
      </c>
      <c r="I45" s="38">
        <f>'Source Data'!I45*INDEX('Calibration Calcs'!$B$4:$M$4,1,MATCH('Adjusted Source Data'!$E45,'Calibration Calcs'!$B$1:$M$1,0))</f>
        <v>24749.198887412003</v>
      </c>
      <c r="J45" s="38">
        <f>'Source Data'!J45*INDEX('Calibration Calcs'!$B$4:$M$4,1,MATCH('Adjusted Source Data'!$E45,'Calibration Calcs'!$B$1:$M$1,0))</f>
        <v>24749.198887412003</v>
      </c>
      <c r="K45" s="38">
        <f>'Source Data'!K45*INDEX('Calibration Calcs'!$B$4:$M$4,1,MATCH('Adjusted Source Data'!$E45,'Calibration Calcs'!$B$1:$M$1,0))</f>
        <v>32706.330790077729</v>
      </c>
      <c r="L45" s="38">
        <f>'Source Data'!L45*INDEX('Calibration Calcs'!$B$4:$M$4,1,MATCH('Adjusted Source Data'!$E45,'Calibration Calcs'!$B$1:$M$1,0))</f>
        <v>37361.206311097892</v>
      </c>
      <c r="M45" s="38">
        <f>'Source Data'!M45*INDEX('Calibration Calcs'!$B$4:$M$4,1,MATCH('Adjusted Source Data'!$E45,'Calibration Calcs'!$B$1:$M$1,0))</f>
        <v>43364.969608349544</v>
      </c>
      <c r="N45" s="38">
        <f>'Source Data'!N45*INDEX('Calibration Calcs'!$B$4:$M$4,1,MATCH('Adjusted Source Data'!$E45,'Calibration Calcs'!$B$1:$M$1,0))</f>
        <v>47119.653771096266</v>
      </c>
      <c r="O45" s="38">
        <f>'Source Data'!O45*INDEX('Calibration Calcs'!$B$4:$M$4,1,MATCH('Adjusted Source Data'!$E45,'Calibration Calcs'!$B$1:$M$1,0))</f>
        <v>47872.456285217166</v>
      </c>
      <c r="P45" s="38">
        <f>'Source Data'!P45*INDEX('Calibration Calcs'!$B$4:$M$4,1,MATCH('Adjusted Source Data'!$E45,'Calibration Calcs'!$B$1:$M$1,0))</f>
        <v>48001.188313654195</v>
      </c>
      <c r="Q45" s="38">
        <f>'Source Data'!Q45*INDEX('Calibration Calcs'!$B$4:$M$4,1,MATCH('Adjusted Source Data'!$E45,'Calibration Calcs'!$B$1:$M$1,0))</f>
        <v>36951.689206142408</v>
      </c>
      <c r="R45" s="38">
        <f>'Source Data'!R45*INDEX('Calibration Calcs'!$B$4:$M$4,1,MATCH('Adjusted Source Data'!$E45,'Calibration Calcs'!$B$1:$M$1,0))</f>
        <v>37752.066600337857</v>
      </c>
      <c r="S45" s="38">
        <f>'Source Data'!S45*INDEX('Calibration Calcs'!$B$4:$M$4,1,MATCH('Adjusted Source Data'!$E45,'Calibration Calcs'!$B$1:$M$1,0))</f>
        <v>37721.282854407262</v>
      </c>
      <c r="T45" s="38">
        <f>'Source Data'!T45*INDEX('Calibration Calcs'!$B$4:$M$4,1,MATCH('Adjusted Source Data'!$E45,'Calibration Calcs'!$B$1:$M$1,0))</f>
        <v>37471.281523819409</v>
      </c>
      <c r="U45" s="38">
        <f>'Source Data'!U45*INDEX('Calibration Calcs'!$B$4:$M$4,1,MATCH('Adjusted Source Data'!$E45,'Calibration Calcs'!$B$1:$M$1,0))</f>
        <v>37530.050493323273</v>
      </c>
      <c r="V45" s="38">
        <f>'Source Data'!V45*INDEX('Calibration Calcs'!$B$4:$M$4,1,MATCH('Adjusted Source Data'!$E45,'Calibration Calcs'!$B$1:$M$1,0))</f>
        <v>38174.643476294201</v>
      </c>
      <c r="W45" s="38">
        <f>'Source Data'!W45*INDEX('Calibration Calcs'!$B$4:$M$4,1,MATCH('Adjusted Source Data'!$E45,'Calibration Calcs'!$B$1:$M$1,0))</f>
        <v>39378.008089944698</v>
      </c>
      <c r="X45" s="38">
        <f>'Source Data'!X45*INDEX('Calibration Calcs'!$B$4:$M$4,1,MATCH('Adjusted Source Data'!$E45,'Calibration Calcs'!$B$1:$M$1,0))</f>
        <v>40813.650059253327</v>
      </c>
      <c r="Y45" s="38">
        <f>'Source Data'!Y45*INDEX('Calibration Calcs'!$B$4:$M$4,1,MATCH('Adjusted Source Data'!$E45,'Calibration Calcs'!$B$1:$M$1,0))</f>
        <v>42087.910572622772</v>
      </c>
      <c r="Z45" s="38">
        <f>'Source Data'!Z45*INDEX('Calibration Calcs'!$B$4:$M$4,1,MATCH('Adjusted Source Data'!$E45,'Calibration Calcs'!$B$1:$M$1,0))</f>
        <v>41935.857524541352</v>
      </c>
      <c r="AA45" s="38">
        <f>'Source Data'!AA45*INDEX('Calibration Calcs'!$B$4:$M$4,1,MATCH('Adjusted Source Data'!$E45,'Calibration Calcs'!$B$1:$M$1,0))</f>
        <v>37086.01827929409</v>
      </c>
      <c r="AB45" s="38">
        <f>'Source Data'!AB45*INDEX('Calibration Calcs'!$B$4:$M$4,1,MATCH('Adjusted Source Data'!$E45,'Calibration Calcs'!$B$1:$M$1,0))</f>
        <v>28857.429707967673</v>
      </c>
      <c r="AC45" s="38">
        <f>'Source Data'!AC45*INDEX('Calibration Calcs'!$B$4:$M$4,1,MATCH('Adjusted Source Data'!$E45,'Calibration Calcs'!$B$1:$M$1,0))</f>
        <v>24749.198887412003</v>
      </c>
      <c r="AD45" t="str">
        <f>INDEX('Category Mapping'!$G$34:$G$45,MATCH(E45,'Category Mapping'!$A$34:$A$45,0),1)</f>
        <v>Summer</v>
      </c>
      <c r="AE45" t="str">
        <f>INDEX('Category Mapping'!$B$2:$B$25,MATCH('Source Data'!A45,'Category Mapping'!$A$2:$A$25,0))</f>
        <v>Weekend</v>
      </c>
      <c r="AF45" t="str">
        <f>INDEX('Category Mapping'!$C$2:$C$25,MATCH('Source Data'!A45,'Category Mapping'!$A$2:$A$25,0))</f>
        <v>Residential</v>
      </c>
      <c r="AG45" t="str">
        <f>INDEX('Category Mapping'!$D$2:$D$25,MATCH('Source Data'!A45,'Category Mapping'!$A$2:$A$25,0))</f>
        <v>Heating</v>
      </c>
      <c r="AH45">
        <f>IF($AE45="Weekday",INDEX('Category Mapping'!$F$34:$F$45,MATCH($E45,'Category Mapping'!$A$34:$A$45,0),1),INDEX('Category Mapping'!$E$34:$E$45,MATCH($E45,'Category Mapping'!$A$34:$A$45,0),1))</f>
        <v>8.8571428571428559</v>
      </c>
      <c r="AI45" s="10">
        <f t="shared" si="2"/>
        <v>5419.4890031545065</v>
      </c>
      <c r="AJ45" s="22">
        <f t="shared" si="0"/>
        <v>0</v>
      </c>
      <c r="AK45" s="22">
        <f t="shared" si="1"/>
        <v>0</v>
      </c>
    </row>
    <row r="46" spans="1:37">
      <c r="A46" s="37" t="str">
        <f>'Source Data'!A46</f>
        <v>Residential_heating_weekend.csv</v>
      </c>
      <c r="B46" s="37">
        <f>'Source Data'!B46</f>
        <v>2019</v>
      </c>
      <c r="C46" s="37">
        <f>'Source Data'!C46</f>
        <v>19</v>
      </c>
      <c r="D46" s="37" t="str">
        <f>'Source Data'!D46</f>
        <v>Korea</v>
      </c>
      <c r="E46" s="37">
        <f>'Source Data'!E46</f>
        <v>8</v>
      </c>
      <c r="F46" s="38">
        <f>'Source Data'!F46*INDEX('Calibration Calcs'!$B$4:$M$4,1,MATCH('Adjusted Source Data'!$E46,'Calibration Calcs'!$B$1:$M$1,0))</f>
        <v>26265.048821627268</v>
      </c>
      <c r="G46" s="38">
        <f>'Source Data'!G46*INDEX('Calibration Calcs'!$B$4:$M$4,1,MATCH('Adjusted Source Data'!$E46,'Calibration Calcs'!$B$1:$M$1,0))</f>
        <v>26265.048821627268</v>
      </c>
      <c r="H46" s="38">
        <f>'Source Data'!H46*INDEX('Calibration Calcs'!$B$4:$M$4,1,MATCH('Adjusted Source Data'!$E46,'Calibration Calcs'!$B$1:$M$1,0))</f>
        <v>26265.048821627268</v>
      </c>
      <c r="I46" s="38">
        <f>'Source Data'!I46*INDEX('Calibration Calcs'!$B$4:$M$4,1,MATCH('Adjusted Source Data'!$E46,'Calibration Calcs'!$B$1:$M$1,0))</f>
        <v>26265.048821627268</v>
      </c>
      <c r="J46" s="38">
        <f>'Source Data'!J46*INDEX('Calibration Calcs'!$B$4:$M$4,1,MATCH('Adjusted Source Data'!$E46,'Calibration Calcs'!$B$1:$M$1,0))</f>
        <v>26265.048821627268</v>
      </c>
      <c r="K46" s="38">
        <f>'Source Data'!K46*INDEX('Calibration Calcs'!$B$4:$M$4,1,MATCH('Adjusted Source Data'!$E46,'Calibration Calcs'!$B$1:$M$1,0))</f>
        <v>34710.459924955074</v>
      </c>
      <c r="L46" s="38">
        <f>'Source Data'!L46*INDEX('Calibration Calcs'!$B$4:$M$4,1,MATCH('Adjusted Source Data'!$E46,'Calibration Calcs'!$B$1:$M$1,0))</f>
        <v>39650.585604502739</v>
      </c>
      <c r="M46" s="38">
        <f>'Source Data'!M46*INDEX('Calibration Calcs'!$B$4:$M$4,1,MATCH('Adjusted Source Data'!$E46,'Calibration Calcs'!$B$1:$M$1,0))</f>
        <v>46021.768177245052</v>
      </c>
      <c r="N46" s="38">
        <f>'Source Data'!N46*INDEX('Calibration Calcs'!$B$4:$M$4,1,MATCH('Adjusted Source Data'!$E46,'Calibration Calcs'!$B$1:$M$1,0))</f>
        <v>50006.594807138667</v>
      </c>
      <c r="O46" s="38">
        <f>'Source Data'!O46*INDEX('Calibration Calcs'!$B$4:$M$4,1,MATCH('Adjusted Source Data'!$E46,'Calibration Calcs'!$B$1:$M$1,0))</f>
        <v>50805.830150661117</v>
      </c>
      <c r="P46" s="38">
        <f>'Source Data'!P46*INDEX('Calibration Calcs'!$B$4:$M$4,1,MATCH('Adjusted Source Data'!$E46,'Calibration Calcs'!$B$1:$M$1,0))</f>
        <v>50942.977043928287</v>
      </c>
      <c r="Q46" s="38">
        <f>'Source Data'!Q46*INDEX('Calibration Calcs'!$B$4:$M$4,1,MATCH('Adjusted Source Data'!$E46,'Calibration Calcs'!$B$1:$M$1,0))</f>
        <v>39215.498908620699</v>
      </c>
      <c r="R46" s="38">
        <f>'Source Data'!R46*INDEX('Calibration Calcs'!$B$4:$M$4,1,MATCH('Adjusted Source Data'!$E46,'Calibration Calcs'!$B$1:$M$1,0))</f>
        <v>40064.863806233909</v>
      </c>
      <c r="S46" s="38">
        <f>'Source Data'!S46*INDEX('Calibration Calcs'!$B$4:$M$4,1,MATCH('Adjusted Source Data'!$E46,'Calibration Calcs'!$B$1:$M$1,0))</f>
        <v>40032.705224364363</v>
      </c>
      <c r="T46" s="38">
        <f>'Source Data'!T46*INDEX('Calibration Calcs'!$B$4:$M$4,1,MATCH('Adjusted Source Data'!$E46,'Calibration Calcs'!$B$1:$M$1,0))</f>
        <v>39766.924003619031</v>
      </c>
      <c r="U46" s="38">
        <f>'Source Data'!U46*INDEX('Calibration Calcs'!$B$4:$M$4,1,MATCH('Adjusted Source Data'!$E46,'Calibration Calcs'!$B$1:$M$1,0))</f>
        <v>39829.349486071667</v>
      </c>
      <c r="V46" s="38">
        <f>'Source Data'!V46*INDEX('Calibration Calcs'!$B$4:$M$4,1,MATCH('Adjusted Source Data'!$E46,'Calibration Calcs'!$B$1:$M$1,0))</f>
        <v>40514.138111764281</v>
      </c>
      <c r="W46" s="38">
        <f>'Source Data'!W46*INDEX('Calibration Calcs'!$B$4:$M$4,1,MATCH('Adjusted Source Data'!$E46,'Calibration Calcs'!$B$1:$M$1,0))</f>
        <v>41791.022980113768</v>
      </c>
      <c r="X46" s="38">
        <f>'Source Data'!X46*INDEX('Calibration Calcs'!$B$4:$M$4,1,MATCH('Adjusted Source Data'!$E46,'Calibration Calcs'!$B$1:$M$1,0))</f>
        <v>43313.826415700925</v>
      </c>
      <c r="Y46" s="38">
        <f>'Source Data'!Y46*INDEX('Calibration Calcs'!$B$4:$M$4,1,MATCH('Adjusted Source Data'!$E46,'Calibration Calcs'!$B$1:$M$1,0))</f>
        <v>44667.32437615138</v>
      </c>
      <c r="Z46" s="38">
        <f>'Source Data'!Z46*INDEX('Calibration Calcs'!$B$4:$M$4,1,MATCH('Adjusted Source Data'!$E46,'Calibration Calcs'!$B$1:$M$1,0))</f>
        <v>44505.585626160442</v>
      </c>
      <c r="AA46" s="38">
        <f>'Source Data'!AA46*INDEX('Calibration Calcs'!$B$4:$M$4,1,MATCH('Adjusted Source Data'!$E46,'Calibration Calcs'!$B$1:$M$1,0))</f>
        <v>39358.320845747192</v>
      </c>
      <c r="AB46" s="38">
        <f>'Source Data'!AB46*INDEX('Calibration Calcs'!$B$4:$M$4,1,MATCH('Adjusted Source Data'!$E46,'Calibration Calcs'!$B$1:$M$1,0))</f>
        <v>30625.374186879948</v>
      </c>
      <c r="AC46" s="38">
        <f>'Source Data'!AC46*INDEX('Calibration Calcs'!$B$4:$M$4,1,MATCH('Adjusted Source Data'!$E46,'Calibration Calcs'!$B$1:$M$1,0))</f>
        <v>26265.048821627268</v>
      </c>
      <c r="AD46" t="str">
        <f>INDEX('Category Mapping'!$G$34:$G$45,MATCH(E46,'Category Mapping'!$A$34:$A$45,0),1)</f>
        <v>Summer</v>
      </c>
      <c r="AE46" t="str">
        <f>INDEX('Category Mapping'!$B$2:$B$25,MATCH('Source Data'!A46,'Category Mapping'!$A$2:$A$25,0))</f>
        <v>Weekend</v>
      </c>
      <c r="AF46" t="str">
        <f>INDEX('Category Mapping'!$C$2:$C$25,MATCH('Source Data'!A46,'Category Mapping'!$A$2:$A$25,0))</f>
        <v>Residential</v>
      </c>
      <c r="AG46" t="str">
        <f>INDEX('Category Mapping'!$D$2:$D$25,MATCH('Source Data'!A46,'Category Mapping'!$A$2:$A$25,0))</f>
        <v>Heating</v>
      </c>
      <c r="AH46">
        <f>IF($AE46="Weekday",INDEX('Category Mapping'!$F$34:$F$45,MATCH($E46,'Category Mapping'!$A$34:$A$45,0),1),INDEX('Category Mapping'!$E$34:$E$45,MATCH($E46,'Category Mapping'!$A$34:$A$45,0),1))</f>
        <v>8.8571428571428559</v>
      </c>
      <c r="AI46" s="10">
        <f t="shared" si="2"/>
        <v>5751.6264404435169</v>
      </c>
      <c r="AJ46" s="22">
        <f t="shared" si="0"/>
        <v>0</v>
      </c>
      <c r="AK46" s="22">
        <f t="shared" si="1"/>
        <v>0</v>
      </c>
    </row>
    <row r="47" spans="1:37">
      <c r="A47" s="37" t="str">
        <f>'Source Data'!A47</f>
        <v>Residential_heating_weekend.csv</v>
      </c>
      <c r="B47" s="37">
        <f>'Source Data'!B47</f>
        <v>2019</v>
      </c>
      <c r="C47" s="37">
        <f>'Source Data'!C47</f>
        <v>19</v>
      </c>
      <c r="D47" s="37" t="str">
        <f>'Source Data'!D47</f>
        <v>Korea</v>
      </c>
      <c r="E47" s="37">
        <f>'Source Data'!E47</f>
        <v>9</v>
      </c>
      <c r="F47" s="38">
        <f>'Source Data'!F47*INDEX('Calibration Calcs'!$B$4:$M$4,1,MATCH('Adjusted Source Data'!$E47,'Calibration Calcs'!$B$1:$M$1,0))</f>
        <v>281699.19933177117</v>
      </c>
      <c r="G47" s="38">
        <f>'Source Data'!G47*INDEX('Calibration Calcs'!$B$4:$M$4,1,MATCH('Adjusted Source Data'!$E47,'Calibration Calcs'!$B$1:$M$1,0))</f>
        <v>281699.19933177117</v>
      </c>
      <c r="H47" s="38">
        <f>'Source Data'!H47*INDEX('Calibration Calcs'!$B$4:$M$4,1,MATCH('Adjusted Source Data'!$E47,'Calibration Calcs'!$B$1:$M$1,0))</f>
        <v>281699.19933177117</v>
      </c>
      <c r="I47" s="38">
        <f>'Source Data'!I47*INDEX('Calibration Calcs'!$B$4:$M$4,1,MATCH('Adjusted Source Data'!$E47,'Calibration Calcs'!$B$1:$M$1,0))</f>
        <v>281699.19933177117</v>
      </c>
      <c r="J47" s="38">
        <f>'Source Data'!J47*INDEX('Calibration Calcs'!$B$4:$M$4,1,MATCH('Adjusted Source Data'!$E47,'Calibration Calcs'!$B$1:$M$1,0))</f>
        <v>281699.19933177117</v>
      </c>
      <c r="K47" s="38">
        <f>'Source Data'!K47*INDEX('Calibration Calcs'!$B$4:$M$4,1,MATCH('Adjusted Source Data'!$E47,'Calibration Calcs'!$B$1:$M$1,0))</f>
        <v>372272.35701027885</v>
      </c>
      <c r="L47" s="38">
        <f>'Source Data'!L47*INDEX('Calibration Calcs'!$B$4:$M$4,1,MATCH('Adjusted Source Data'!$E47,'Calibration Calcs'!$B$1:$M$1,0))</f>
        <v>425262.0722802112</v>
      </c>
      <c r="M47" s="38">
        <f>'Source Data'!M47*INDEX('Calibration Calcs'!$B$4:$M$4,1,MATCH('Adjusted Source Data'!$E47,'Calibration Calcs'!$B$1:$M$1,0))</f>
        <v>493595.6039321663</v>
      </c>
      <c r="N47" s="38">
        <f>'Source Data'!N47*INDEX('Calibration Calcs'!$B$4:$M$4,1,MATCH('Adjusted Source Data'!$E47,'Calibration Calcs'!$B$1:$M$1,0))</f>
        <v>536329.14619404299</v>
      </c>
      <c r="O47" s="38">
        <f>'Source Data'!O47*INDEX('Calibration Calcs'!$B$4:$M$4,1,MATCH('Adjusted Source Data'!$E47,'Calibration Calcs'!$B$1:$M$1,0))</f>
        <v>544904.11364362529</v>
      </c>
      <c r="P47" s="38">
        <f>'Source Data'!P47*INDEX('Calibration Calcs'!$B$4:$M$4,1,MATCH('Adjusted Source Data'!$E47,'Calibration Calcs'!$B$1:$M$1,0))</f>
        <v>546369.28121620475</v>
      </c>
      <c r="Q47" s="38">
        <f>'Source Data'!Q47*INDEX('Calibration Calcs'!$B$4:$M$4,1,MATCH('Adjusted Source Data'!$E47,'Calibration Calcs'!$B$1:$M$1,0))</f>
        <v>420596.26611092803</v>
      </c>
      <c r="R47" s="38">
        <f>'Source Data'!R47*INDEX('Calibration Calcs'!$B$4:$M$4,1,MATCH('Adjusted Source Data'!$E47,'Calibration Calcs'!$B$1:$M$1,0))</f>
        <v>429706.72108004842</v>
      </c>
      <c r="S47" s="38">
        <f>'Source Data'!S47*INDEX('Calibration Calcs'!$B$4:$M$4,1,MATCH('Adjusted Source Data'!$E47,'Calibration Calcs'!$B$1:$M$1,0))</f>
        <v>429359.62687522353</v>
      </c>
      <c r="T47" s="38">
        <f>'Source Data'!T47*INDEX('Calibration Calcs'!$B$4:$M$4,1,MATCH('Adjusted Source Data'!$E47,'Calibration Calcs'!$B$1:$M$1,0))</f>
        <v>426509.15411347582</v>
      </c>
      <c r="U47" s="38">
        <f>'Source Data'!U47*INDEX('Calibration Calcs'!$B$4:$M$4,1,MATCH('Adjusted Source Data'!$E47,'Calibration Calcs'!$B$1:$M$1,0))</f>
        <v>427181.84111220721</v>
      </c>
      <c r="V47" s="38">
        <f>'Source Data'!V47*INDEX('Calibration Calcs'!$B$4:$M$4,1,MATCH('Adjusted Source Data'!$E47,'Calibration Calcs'!$B$1:$M$1,0))</f>
        <v>434519.96549562889</v>
      </c>
      <c r="W47" s="38">
        <f>'Source Data'!W47*INDEX('Calibration Calcs'!$B$4:$M$4,1,MATCH('Adjusted Source Data'!$E47,'Calibration Calcs'!$B$1:$M$1,0))</f>
        <v>448219.43588075269</v>
      </c>
      <c r="X47" s="38">
        <f>'Source Data'!X47*INDEX('Calibration Calcs'!$B$4:$M$4,1,MATCH('Adjusted Source Data'!$E47,'Calibration Calcs'!$B$1:$M$1,0))</f>
        <v>464550.26941159897</v>
      </c>
      <c r="Y47" s="38">
        <f>'Source Data'!Y47*INDEX('Calibration Calcs'!$B$4:$M$4,1,MATCH('Adjusted Source Data'!$E47,'Calibration Calcs'!$B$1:$M$1,0))</f>
        <v>479060.65015135787</v>
      </c>
      <c r="Z47" s="38">
        <f>'Source Data'!Z47*INDEX('Calibration Calcs'!$B$4:$M$4,1,MATCH('Adjusted Source Data'!$E47,'Calibration Calcs'!$B$1:$M$1,0))</f>
        <v>477328.25075736461</v>
      </c>
      <c r="AA47" s="38">
        <f>'Source Data'!AA47*INDEX('Calibration Calcs'!$B$4:$M$4,1,MATCH('Adjusted Source Data'!$E47,'Calibration Calcs'!$B$1:$M$1,0))</f>
        <v>422120.81853271049</v>
      </c>
      <c r="AB47" s="38">
        <f>'Source Data'!AB47*INDEX('Calibration Calcs'!$B$4:$M$4,1,MATCH('Adjusted Source Data'!$E47,'Calibration Calcs'!$B$1:$M$1,0))</f>
        <v>328461.6964490636</v>
      </c>
      <c r="AC47" s="38">
        <f>'Source Data'!AC47*INDEX('Calibration Calcs'!$B$4:$M$4,1,MATCH('Adjusted Source Data'!$E47,'Calibration Calcs'!$B$1:$M$1,0))</f>
        <v>281699.19933177117</v>
      </c>
      <c r="AD47" t="str">
        <f>INDEX('Category Mapping'!$G$34:$G$45,MATCH(E47,'Category Mapping'!$A$34:$A$45,0),1)</f>
        <v>Fall</v>
      </c>
      <c r="AE47" t="str">
        <f>INDEX('Category Mapping'!$B$2:$B$25,MATCH('Source Data'!A47,'Category Mapping'!$A$2:$A$25,0))</f>
        <v>Weekend</v>
      </c>
      <c r="AF47" t="str">
        <f>INDEX('Category Mapping'!$C$2:$C$25,MATCH('Source Data'!A47,'Category Mapping'!$A$2:$A$25,0))</f>
        <v>Residential</v>
      </c>
      <c r="AG47" t="str">
        <f>INDEX('Category Mapping'!$D$2:$D$25,MATCH('Source Data'!A47,'Category Mapping'!$A$2:$A$25,0))</f>
        <v>Heating</v>
      </c>
      <c r="AH47">
        <f>IF($AE47="Weekday",INDEX('Category Mapping'!$F$34:$F$45,MATCH($E47,'Category Mapping'!$A$34:$A$45,0),1),INDEX('Category Mapping'!$E$34:$E$45,MATCH($E47,'Category Mapping'!$A$34:$A$45,0),1))</f>
        <v>8.5714285714285712</v>
      </c>
      <c r="AI47" s="10">
        <f t="shared" si="2"/>
        <v>63743.082808557221</v>
      </c>
      <c r="AJ47" s="22">
        <f t="shared" si="0"/>
        <v>0</v>
      </c>
      <c r="AK47" s="22">
        <f t="shared" si="1"/>
        <v>0</v>
      </c>
    </row>
    <row r="48" spans="1:37">
      <c r="A48" s="37" t="str">
        <f>'Source Data'!A48</f>
        <v>Residential_heating_weekend.csv</v>
      </c>
      <c r="B48" s="37">
        <f>'Source Data'!B48</f>
        <v>2019</v>
      </c>
      <c r="C48" s="37">
        <f>'Source Data'!C48</f>
        <v>19</v>
      </c>
      <c r="D48" s="37" t="str">
        <f>'Source Data'!D48</f>
        <v>Korea</v>
      </c>
      <c r="E48" s="37">
        <f>'Source Data'!E48</f>
        <v>10</v>
      </c>
      <c r="F48" s="38">
        <f>'Source Data'!F48*INDEX('Calibration Calcs'!$B$4:$M$4,1,MATCH('Adjusted Source Data'!$E48,'Calibration Calcs'!$B$1:$M$1,0))</f>
        <v>1934502.5456727396</v>
      </c>
      <c r="G48" s="38">
        <f>'Source Data'!G48*INDEX('Calibration Calcs'!$B$4:$M$4,1,MATCH('Adjusted Source Data'!$E48,'Calibration Calcs'!$B$1:$M$1,0))</f>
        <v>1934502.5456727396</v>
      </c>
      <c r="H48" s="38">
        <f>'Source Data'!H48*INDEX('Calibration Calcs'!$B$4:$M$4,1,MATCH('Adjusted Source Data'!$E48,'Calibration Calcs'!$B$1:$M$1,0))</f>
        <v>1950353.1274789576</v>
      </c>
      <c r="I48" s="38">
        <f>'Source Data'!I48*INDEX('Calibration Calcs'!$B$4:$M$4,1,MATCH('Adjusted Source Data'!$E48,'Calibration Calcs'!$B$1:$M$1,0))</f>
        <v>1934502.5456727396</v>
      </c>
      <c r="J48" s="38">
        <f>'Source Data'!J48*INDEX('Calibration Calcs'!$B$4:$M$4,1,MATCH('Adjusted Source Data'!$E48,'Calibration Calcs'!$B$1:$M$1,0))</f>
        <v>1934502.5456727396</v>
      </c>
      <c r="K48" s="38">
        <f>'Source Data'!K48*INDEX('Calibration Calcs'!$B$4:$M$4,1,MATCH('Adjusted Source Data'!$E48,'Calibration Calcs'!$B$1:$M$1,0))</f>
        <v>2556494.6292367685</v>
      </c>
      <c r="L48" s="38">
        <f>'Source Data'!L48*INDEX('Calibration Calcs'!$B$4:$M$4,1,MATCH('Adjusted Source Data'!$E48,'Calibration Calcs'!$B$1:$M$1,0))</f>
        <v>2920391.6741973641</v>
      </c>
      <c r="M48" s="38">
        <f>'Source Data'!M48*INDEX('Calibration Calcs'!$B$4:$M$4,1,MATCH('Adjusted Source Data'!$E48,'Calibration Calcs'!$B$1:$M$1,0))</f>
        <v>3389651.1842152728</v>
      </c>
      <c r="N48" s="38">
        <f>'Source Data'!N48*INDEX('Calibration Calcs'!$B$4:$M$4,1,MATCH('Adjusted Source Data'!$E48,'Calibration Calcs'!$B$1:$M$1,0))</f>
        <v>3683114.2446723524</v>
      </c>
      <c r="O48" s="38">
        <f>'Source Data'!O48*INDEX('Calibration Calcs'!$B$4:$M$4,1,MATCH('Adjusted Source Data'!$E48,'Calibration Calcs'!$B$1:$M$1,0))</f>
        <v>3742004.7507005958</v>
      </c>
      <c r="P48" s="38">
        <f>'Source Data'!P48*INDEX('Calibration Calcs'!$B$4:$M$4,1,MATCH('Adjusted Source Data'!$E48,'Calibration Calcs'!$B$1:$M$1,0))</f>
        <v>3752065.0281686136</v>
      </c>
      <c r="Q48" s="38">
        <f>'Source Data'!Q48*INDEX('Calibration Calcs'!$B$4:$M$4,1,MATCH('Adjusted Source Data'!$E48,'Calibration Calcs'!$B$1:$M$1,0))</f>
        <v>2888349.3141421224</v>
      </c>
      <c r="R48" s="38">
        <f>'Source Data'!R48*INDEX('Calibration Calcs'!$B$4:$M$4,1,MATCH('Adjusted Source Data'!$E48,'Calibration Calcs'!$B$1:$M$1,0))</f>
        <v>2950913.7030442222</v>
      </c>
      <c r="S48" s="38">
        <f>'Source Data'!S48*INDEX('Calibration Calcs'!$B$4:$M$4,1,MATCH('Adjusted Source Data'!$E48,'Calibration Calcs'!$B$1:$M$1,0))</f>
        <v>2948526.3314635325</v>
      </c>
      <c r="T48" s="38">
        <f>'Source Data'!T48*INDEX('Calibration Calcs'!$B$4:$M$4,1,MATCH('Adjusted Source Data'!$E48,'Calibration Calcs'!$B$1:$M$1,0))</f>
        <v>2928951.6908359868</v>
      </c>
      <c r="U48" s="38">
        <f>'Source Data'!U48*INDEX('Calibration Calcs'!$B$4:$M$4,1,MATCH('Adjusted Source Data'!$E48,'Calibration Calcs'!$B$1:$M$1,0))</f>
        <v>2933570.8885602043</v>
      </c>
      <c r="V48" s="38">
        <f>'Source Data'!V48*INDEX('Calibration Calcs'!$B$4:$M$4,1,MATCH('Adjusted Source Data'!$E48,'Calibration Calcs'!$B$1:$M$1,0))</f>
        <v>2983965.6031625886</v>
      </c>
      <c r="W48" s="38">
        <f>'Source Data'!W48*INDEX('Calibration Calcs'!$B$4:$M$4,1,MATCH('Adjusted Source Data'!$E48,'Calibration Calcs'!$B$1:$M$1,0))</f>
        <v>3078043.4976335815</v>
      </c>
      <c r="X48" s="38">
        <f>'Source Data'!X48*INDEX('Calibration Calcs'!$B$4:$M$4,1,MATCH('Adjusted Source Data'!$E48,'Calibration Calcs'!$B$1:$M$1,0))</f>
        <v>3190193.7648648266</v>
      </c>
      <c r="Y48" s="38">
        <f>'Source Data'!Y48*INDEX('Calibration Calcs'!$B$4:$M$4,1,MATCH('Adjusted Source Data'!$E48,'Calibration Calcs'!$B$1:$M$1,0))</f>
        <v>3289840.1859861966</v>
      </c>
      <c r="Z48" s="38">
        <f>'Source Data'!Z48*INDEX('Calibration Calcs'!$B$4:$M$4,1,MATCH('Adjusted Source Data'!$E48,'Calibration Calcs'!$B$1:$M$1,0))</f>
        <v>3277943.4688407253</v>
      </c>
      <c r="AA48" s="38">
        <f>'Source Data'!AA48*INDEX('Calibration Calcs'!$B$4:$M$4,1,MATCH('Adjusted Source Data'!$E48,'Calibration Calcs'!$B$1:$M$1,0))</f>
        <v>2898818.0238225572</v>
      </c>
      <c r="AB48" s="38">
        <f>'Source Data'!AB48*INDEX('Calibration Calcs'!$B$4:$M$4,1,MATCH('Adjusted Source Data'!$E48,'Calibration Calcs'!$B$1:$M$1,0))</f>
        <v>2255638.6446792511</v>
      </c>
      <c r="AC48" s="38">
        <f>'Source Data'!AC48*INDEX('Calibration Calcs'!$B$4:$M$4,1,MATCH('Adjusted Source Data'!$E48,'Calibration Calcs'!$B$1:$M$1,0))</f>
        <v>1934502.5456727396</v>
      </c>
      <c r="AD48" t="str">
        <f>INDEX('Category Mapping'!$G$34:$G$45,MATCH(E48,'Category Mapping'!$A$34:$A$45,0),1)</f>
        <v>Fall</v>
      </c>
      <c r="AE48" t="str">
        <f>INDEX('Category Mapping'!$B$2:$B$25,MATCH('Source Data'!A48,'Category Mapping'!$A$2:$A$25,0))</f>
        <v>Weekend</v>
      </c>
      <c r="AF48" t="str">
        <f>INDEX('Category Mapping'!$C$2:$C$25,MATCH('Source Data'!A48,'Category Mapping'!$A$2:$A$25,0))</f>
        <v>Residential</v>
      </c>
      <c r="AG48" t="str">
        <f>INDEX('Category Mapping'!$D$2:$D$25,MATCH('Source Data'!A48,'Category Mapping'!$A$2:$A$25,0))</f>
        <v>Heating</v>
      </c>
      <c r="AH48">
        <f>IF($AE48="Weekday",INDEX('Category Mapping'!$F$34:$F$45,MATCH($E48,'Category Mapping'!$A$34:$A$45,0),1),INDEX('Category Mapping'!$E$34:$E$45,MATCH($E48,'Category Mapping'!$A$34:$A$45,0),1))</f>
        <v>8.8571428571428559</v>
      </c>
      <c r="AI48" s="10">
        <f t="shared" si="2"/>
        <v>423620.2451158113</v>
      </c>
      <c r="AJ48" s="22">
        <f t="shared" si="0"/>
        <v>0</v>
      </c>
      <c r="AK48" s="22">
        <f t="shared" si="1"/>
        <v>0</v>
      </c>
    </row>
    <row r="49" spans="1:37">
      <c r="A49" s="37" t="str">
        <f>'Source Data'!A49</f>
        <v>Residential_heating_weekend.csv</v>
      </c>
      <c r="B49" s="37">
        <f>'Source Data'!B49</f>
        <v>2019</v>
      </c>
      <c r="C49" s="37">
        <f>'Source Data'!C49</f>
        <v>19</v>
      </c>
      <c r="D49" s="37" t="str">
        <f>'Source Data'!D49</f>
        <v>Korea</v>
      </c>
      <c r="E49" s="37">
        <f>'Source Data'!E49</f>
        <v>11</v>
      </c>
      <c r="F49" s="38">
        <f>'Source Data'!F49*INDEX('Calibration Calcs'!$B$4:$M$4,1,MATCH('Adjusted Source Data'!$E49,'Calibration Calcs'!$B$1:$M$1,0))</f>
        <v>5592562.3793704603</v>
      </c>
      <c r="G49" s="38">
        <f>'Source Data'!G49*INDEX('Calibration Calcs'!$B$4:$M$4,1,MATCH('Adjusted Source Data'!$E49,'Calibration Calcs'!$B$1:$M$1,0))</f>
        <v>5738415.2784630712</v>
      </c>
      <c r="H49" s="38">
        <f>'Source Data'!H49*INDEX('Calibration Calcs'!$B$4:$M$4,1,MATCH('Adjusted Source Data'!$E49,'Calibration Calcs'!$B$1:$M$1,0))</f>
        <v>5788143.6680505937</v>
      </c>
      <c r="I49" s="38">
        <f>'Source Data'!I49*INDEX('Calibration Calcs'!$B$4:$M$4,1,MATCH('Adjusted Source Data'!$E49,'Calibration Calcs'!$B$1:$M$1,0))</f>
        <v>5738415.2784630712</v>
      </c>
      <c r="J49" s="38">
        <f>'Source Data'!J49*INDEX('Calibration Calcs'!$B$4:$M$4,1,MATCH('Adjusted Source Data'!$E49,'Calibration Calcs'!$B$1:$M$1,0))</f>
        <v>5592562.3793704603</v>
      </c>
      <c r="K49" s="38">
        <f>'Source Data'!K49*INDEX('Calibration Calcs'!$B$4:$M$4,1,MATCH('Adjusted Source Data'!$E49,'Calibration Calcs'!$B$1:$M$1,0))</f>
        <v>6118048.0861164043</v>
      </c>
      <c r="L49" s="38">
        <f>'Source Data'!L49*INDEX('Calibration Calcs'!$B$4:$M$4,1,MATCH('Adjusted Source Data'!$E49,'Calibration Calcs'!$B$1:$M$1,0))</f>
        <v>6523331.982466016</v>
      </c>
      <c r="M49" s="38">
        <f>'Source Data'!M49*INDEX('Calibration Calcs'!$B$4:$M$4,1,MATCH('Adjusted Source Data'!$E49,'Calibration Calcs'!$B$1:$M$1,0))</f>
        <v>7080391.6247866079</v>
      </c>
      <c r="N49" s="38">
        <f>'Source Data'!N49*INDEX('Calibration Calcs'!$B$4:$M$4,1,MATCH('Adjusted Source Data'!$E49,'Calibration Calcs'!$B$1:$M$1,0))</f>
        <v>7285300.9355650246</v>
      </c>
      <c r="O49" s="38">
        <f>'Source Data'!O49*INDEX('Calibration Calcs'!$B$4:$M$4,1,MATCH('Adjusted Source Data'!$E49,'Calibration Calcs'!$B$1:$M$1,0))</f>
        <v>7051667.8101782119</v>
      </c>
      <c r="P49" s="38">
        <f>'Source Data'!P49*INDEX('Calibration Calcs'!$B$4:$M$4,1,MATCH('Adjusted Source Data'!$E49,'Calibration Calcs'!$B$1:$M$1,0))</f>
        <v>7014660.953020893</v>
      </c>
      <c r="Q49" s="38">
        <f>'Source Data'!Q49*INDEX('Calibration Calcs'!$B$4:$M$4,1,MATCH('Adjusted Source Data'!$E49,'Calibration Calcs'!$B$1:$M$1,0))</f>
        <v>5399904.1172065362</v>
      </c>
      <c r="R49" s="38">
        <f>'Source Data'!R49*INDEX('Calibration Calcs'!$B$4:$M$4,1,MATCH('Adjusted Source Data'!$E49,'Calibration Calcs'!$B$1:$M$1,0))</f>
        <v>5516869.893258851</v>
      </c>
      <c r="S49" s="38">
        <f>'Source Data'!S49*INDEX('Calibration Calcs'!$B$4:$M$4,1,MATCH('Adjusted Source Data'!$E49,'Calibration Calcs'!$B$1:$M$1,0))</f>
        <v>5512408.0736015849</v>
      </c>
      <c r="T49" s="38">
        <f>'Source Data'!T49*INDEX('Calibration Calcs'!$B$4:$M$4,1,MATCH('Adjusted Source Data'!$E49,'Calibration Calcs'!$B$1:$M$1,0))</f>
        <v>5475812.4037460135</v>
      </c>
      <c r="U49" s="38">
        <f>'Source Data'!U49*INDEX('Calibration Calcs'!$B$4:$M$4,1,MATCH('Adjusted Source Data'!$E49,'Calibration Calcs'!$B$1:$M$1,0))</f>
        <v>5484448.3091567215</v>
      </c>
      <c r="V49" s="38">
        <f>'Source Data'!V49*INDEX('Calibration Calcs'!$B$4:$M$4,1,MATCH('Adjusted Source Data'!$E49,'Calibration Calcs'!$B$1:$M$1,0))</f>
        <v>5578662.6932529798</v>
      </c>
      <c r="W49" s="38">
        <f>'Source Data'!W49*INDEX('Calibration Calcs'!$B$4:$M$4,1,MATCH('Adjusted Source Data'!$E49,'Calibration Calcs'!$B$1:$M$1,0))</f>
        <v>5754545.8744091848</v>
      </c>
      <c r="X49" s="38">
        <f>'Source Data'!X49*INDEX('Calibration Calcs'!$B$4:$M$4,1,MATCH('Adjusted Source Data'!$E49,'Calibration Calcs'!$B$1:$M$1,0))</f>
        <v>5964215.4315626835</v>
      </c>
      <c r="Y49" s="38">
        <f>'Source Data'!Y49*INDEX('Calibration Calcs'!$B$4:$M$4,1,MATCH('Adjusted Source Data'!$E49,'Calibration Calcs'!$B$1:$M$1,0))</f>
        <v>6483154.2199226394</v>
      </c>
      <c r="Z49" s="38">
        <f>'Source Data'!Z49*INDEX('Calibration Calcs'!$B$4:$M$4,1,MATCH('Adjusted Source Data'!$E49,'Calibration Calcs'!$B$1:$M$1,0))</f>
        <v>6839019.8182905382</v>
      </c>
      <c r="AA49" s="38">
        <f>'Source Data'!AA49*INDEX('Calibration Calcs'!$B$4:$M$4,1,MATCH('Adjusted Source Data'!$E49,'Calibration Calcs'!$B$1:$M$1,0))</f>
        <v>6508332.8806552086</v>
      </c>
      <c r="AB49" s="38">
        <f>'Source Data'!AB49*INDEX('Calibration Calcs'!$B$4:$M$4,1,MATCH('Adjusted Source Data'!$E49,'Calibration Calcs'!$B$1:$M$1,0))</f>
        <v>5658147.240036265</v>
      </c>
      <c r="AC49" s="38">
        <f>'Source Data'!AC49*INDEX('Calibration Calcs'!$B$4:$M$4,1,MATCH('Adjusted Source Data'!$E49,'Calibration Calcs'!$B$1:$M$1,0))</f>
        <v>5360309.5990628023</v>
      </c>
      <c r="AD49" t="str">
        <f>INDEX('Category Mapping'!$G$34:$G$45,MATCH(E49,'Category Mapping'!$A$34:$A$45,0),1)</f>
        <v>Winter</v>
      </c>
      <c r="AE49" t="str">
        <f>INDEX('Category Mapping'!$B$2:$B$25,MATCH('Source Data'!A49,'Category Mapping'!$A$2:$A$25,0))</f>
        <v>Weekend</v>
      </c>
      <c r="AF49" t="str">
        <f>INDEX('Category Mapping'!$C$2:$C$25,MATCH('Source Data'!A49,'Category Mapping'!$A$2:$A$25,0))</f>
        <v>Residential</v>
      </c>
      <c r="AG49" t="str">
        <f>INDEX('Category Mapping'!$D$2:$D$25,MATCH('Source Data'!A49,'Category Mapping'!$A$2:$A$25,0))</f>
        <v>Heating</v>
      </c>
      <c r="AH49">
        <f>IF($AE49="Weekday",INDEX('Category Mapping'!$F$34:$F$45,MATCH($E49,'Category Mapping'!$A$34:$A$45,0),1),INDEX('Category Mapping'!$E$34:$E$45,MATCH($E49,'Category Mapping'!$A$34:$A$45,0),1))</f>
        <v>8.5714285714285712</v>
      </c>
      <c r="AI49" s="10">
        <f t="shared" si="2"/>
        <v>849951.77581591951</v>
      </c>
      <c r="AJ49" s="22">
        <f t="shared" si="0"/>
        <v>0</v>
      </c>
      <c r="AK49" s="22">
        <f t="shared" si="1"/>
        <v>0</v>
      </c>
    </row>
    <row r="50" spans="1:37">
      <c r="A50" s="37" t="str">
        <f>'Source Data'!A50</f>
        <v>Residential_heating_weekend.csv</v>
      </c>
      <c r="B50" s="37">
        <f>'Source Data'!B50</f>
        <v>2019</v>
      </c>
      <c r="C50" s="37">
        <f>'Source Data'!C50</f>
        <v>19</v>
      </c>
      <c r="D50" s="37" t="str">
        <f>'Source Data'!D50</f>
        <v>Korea</v>
      </c>
      <c r="E50" s="37">
        <f>'Source Data'!E50</f>
        <v>12</v>
      </c>
      <c r="F50" s="38">
        <f>'Source Data'!F50*INDEX('Calibration Calcs'!$B$4:$M$4,1,MATCH('Adjusted Source Data'!$E50,'Calibration Calcs'!$B$1:$M$1,0))</f>
        <v>10756461.834888125</v>
      </c>
      <c r="G50" s="38">
        <f>'Source Data'!G50*INDEX('Calibration Calcs'!$B$4:$M$4,1,MATCH('Adjusted Source Data'!$E50,'Calibration Calcs'!$B$1:$M$1,0))</f>
        <v>10948386.014353005</v>
      </c>
      <c r="H50" s="38">
        <f>'Source Data'!H50*INDEX('Calibration Calcs'!$B$4:$M$4,1,MATCH('Adjusted Source Data'!$E50,'Calibration Calcs'!$B$1:$M$1,0))</f>
        <v>11014107.062877707</v>
      </c>
      <c r="I50" s="38">
        <f>'Source Data'!I50*INDEX('Calibration Calcs'!$B$4:$M$4,1,MATCH('Adjusted Source Data'!$E50,'Calibration Calcs'!$B$1:$M$1,0))</f>
        <v>10948386.014353005</v>
      </c>
      <c r="J50" s="38">
        <f>'Source Data'!J50*INDEX('Calibration Calcs'!$B$4:$M$4,1,MATCH('Adjusted Source Data'!$E50,'Calibration Calcs'!$B$1:$M$1,0))</f>
        <v>10756461.834888125</v>
      </c>
      <c r="K50" s="38">
        <f>'Source Data'!K50*INDEX('Calibration Calcs'!$B$4:$M$4,1,MATCH('Adjusted Source Data'!$E50,'Calibration Calcs'!$B$1:$M$1,0))</f>
        <v>11279803.390138529</v>
      </c>
      <c r="L50" s="38">
        <f>'Source Data'!L50*INDEX('Calibration Calcs'!$B$4:$M$4,1,MATCH('Adjusted Source Data'!$E50,'Calibration Calcs'!$B$1:$M$1,0))</f>
        <v>11949890.720245767</v>
      </c>
      <c r="M50" s="38">
        <f>'Source Data'!M50*INDEX('Calibration Calcs'!$B$4:$M$4,1,MATCH('Adjusted Source Data'!$E50,'Calibration Calcs'!$B$1:$M$1,0))</f>
        <v>12731659.272037547</v>
      </c>
      <c r="N50" s="38">
        <f>'Source Data'!N50*INDEX('Calibration Calcs'!$B$4:$M$4,1,MATCH('Adjusted Source Data'!$E50,'Calibration Calcs'!$B$1:$M$1,0))</f>
        <v>13178384.158775708</v>
      </c>
      <c r="O50" s="38">
        <f>'Source Data'!O50*INDEX('Calibration Calcs'!$B$4:$M$4,1,MATCH('Adjusted Source Data'!$E50,'Calibration Calcs'!$B$1:$M$1,0))</f>
        <v>12843340.493722087</v>
      </c>
      <c r="P50" s="38">
        <f>'Source Data'!P50*INDEX('Calibration Calcs'!$B$4:$M$4,1,MATCH('Adjusted Source Data'!$E50,'Calibration Calcs'!$B$1:$M$1,0))</f>
        <v>12396615.606983928</v>
      </c>
      <c r="Q50" s="38">
        <f>'Source Data'!Q50*INDEX('Calibration Calcs'!$B$4:$M$4,1,MATCH('Adjusted Source Data'!$E50,'Calibration Calcs'!$B$1:$M$1,0))</f>
        <v>10322165.951311238</v>
      </c>
      <c r="R50" s="38">
        <f>'Source Data'!R50*INDEX('Calibration Calcs'!$B$4:$M$4,1,MATCH('Adjusted Source Data'!$E50,'Calibration Calcs'!$B$1:$M$1,0))</f>
        <v>10186295.693822043</v>
      </c>
      <c r="S50" s="38">
        <f>'Source Data'!S50*INDEX('Calibration Calcs'!$B$4:$M$4,1,MATCH('Adjusted Source Data'!$E50,'Calibration Calcs'!$B$1:$M$1,0))</f>
        <v>9987894.0034994576</v>
      </c>
      <c r="T50" s="38">
        <f>'Source Data'!T50*INDEX('Calibration Calcs'!$B$4:$M$4,1,MATCH('Adjusted Source Data'!$E50,'Calibration Calcs'!$B$1:$M$1,0))</f>
        <v>9869462.768776305</v>
      </c>
      <c r="U50" s="38">
        <f>'Source Data'!U50*INDEX('Calibration Calcs'!$B$4:$M$4,1,MATCH('Adjusted Source Data'!$E50,'Calibration Calcs'!$B$1:$M$1,0))</f>
        <v>9947315.7484125961</v>
      </c>
      <c r="V50" s="38">
        <f>'Source Data'!V50*INDEX('Calibration Calcs'!$B$4:$M$4,1,MATCH('Adjusted Source Data'!$E50,'Calibration Calcs'!$B$1:$M$1,0))</f>
        <v>10275976.831646945</v>
      </c>
      <c r="W50" s="38">
        <f>'Source Data'!W50*INDEX('Calibration Calcs'!$B$4:$M$4,1,MATCH('Adjusted Source Data'!$E50,'Calibration Calcs'!$B$1:$M$1,0))</f>
        <v>10836870.080876559</v>
      </c>
      <c r="X50" s="38">
        <f>'Source Data'!X50*INDEX('Calibration Calcs'!$B$4:$M$4,1,MATCH('Adjusted Source Data'!$E50,'Calibration Calcs'!$B$1:$M$1,0))</f>
        <v>11503165.833507609</v>
      </c>
      <c r="Y50" s="38">
        <f>'Source Data'!Y50*INDEX('Calibration Calcs'!$B$4:$M$4,1,MATCH('Adjusted Source Data'!$E50,'Calibration Calcs'!$B$1:$M$1,0))</f>
        <v>12284934.385299388</v>
      </c>
      <c r="Z50" s="38">
        <f>'Source Data'!Z50*INDEX('Calibration Calcs'!$B$4:$M$4,1,MATCH('Adjusted Source Data'!$E50,'Calibration Calcs'!$B$1:$M$1,0))</f>
        <v>12731659.272037547</v>
      </c>
      <c r="AA50" s="38">
        <f>'Source Data'!AA50*INDEX('Calibration Calcs'!$B$4:$M$4,1,MATCH('Adjusted Source Data'!$E50,'Calibration Calcs'!$B$1:$M$1,0))</f>
        <v>12173253.163614849</v>
      </c>
      <c r="AB50" s="38">
        <f>'Source Data'!AB50*INDEX('Calibration Calcs'!$B$4:$M$4,1,MATCH('Adjusted Source Data'!$E50,'Calibration Calcs'!$B$1:$M$1,0))</f>
        <v>10924625.83443962</v>
      </c>
      <c r="AC50" s="38">
        <f>'Source Data'!AC50*INDEX('Calibration Calcs'!$B$4:$M$4,1,MATCH('Adjusted Source Data'!$E50,'Calibration Calcs'!$B$1:$M$1,0))</f>
        <v>10451237.056024278</v>
      </c>
      <c r="AD50" t="str">
        <f>INDEX('Category Mapping'!$G$34:$G$45,MATCH(E50,'Category Mapping'!$A$34:$A$45,0),1)</f>
        <v>Winter</v>
      </c>
      <c r="AE50" t="str">
        <f>INDEX('Category Mapping'!$B$2:$B$25,MATCH('Source Data'!A50,'Category Mapping'!$A$2:$A$25,0))</f>
        <v>Weekend</v>
      </c>
      <c r="AF50" t="str">
        <f>INDEX('Category Mapping'!$C$2:$C$25,MATCH('Source Data'!A50,'Category Mapping'!$A$2:$A$25,0))</f>
        <v>Residential</v>
      </c>
      <c r="AG50" t="str">
        <f>INDEX('Category Mapping'!$D$2:$D$25,MATCH('Source Data'!A50,'Category Mapping'!$A$2:$A$25,0))</f>
        <v>Heating</v>
      </c>
      <c r="AH50">
        <f>IF($AE50="Weekday",INDEX('Category Mapping'!$F$34:$F$45,MATCH($E50,'Category Mapping'!$A$34:$A$45,0),1),INDEX('Category Mapping'!$E$34:$E$45,MATCH($E50,'Category Mapping'!$A$34:$A$45,0),1))</f>
        <v>8.8571428571428559</v>
      </c>
      <c r="AI50" s="10">
        <f t="shared" si="2"/>
        <v>1487882.0824424189</v>
      </c>
      <c r="AJ50" s="22">
        <f t="shared" si="0"/>
        <v>0</v>
      </c>
      <c r="AK50" s="22">
        <f t="shared" si="1"/>
        <v>0</v>
      </c>
    </row>
    <row r="51" spans="1:37">
      <c r="A51" s="37" t="str">
        <f>'Source Data'!A51</f>
        <v>Residential_lighting_weekday.csv</v>
      </c>
      <c r="B51" s="37">
        <f>'Source Data'!B51</f>
        <v>2019</v>
      </c>
      <c r="C51" s="37">
        <f>'Source Data'!C51</f>
        <v>19</v>
      </c>
      <c r="D51" s="37" t="str">
        <f>'Source Data'!D51</f>
        <v>Korea</v>
      </c>
      <c r="E51" s="37">
        <f>'Source Data'!E51</f>
        <v>1</v>
      </c>
      <c r="F51" s="38">
        <f>'Source Data'!F51*INDEX('Calibration Calcs'!$B$4:$M$4,1,MATCH('Adjusted Source Data'!$E51,'Calibration Calcs'!$B$1:$M$1,0))</f>
        <v>12995262.236785388</v>
      </c>
      <c r="G51" s="38">
        <f>'Source Data'!G51*INDEX('Calibration Calcs'!$B$4:$M$4,1,MATCH('Adjusted Source Data'!$E51,'Calibration Calcs'!$B$1:$M$1,0))</f>
        <v>11995626.680109588</v>
      </c>
      <c r="H51" s="38">
        <f>'Source Data'!H51*INDEX('Calibration Calcs'!$B$4:$M$4,1,MATCH('Adjusted Source Data'!$E51,'Calibration Calcs'!$B$1:$M$1,0))</f>
        <v>11884556.062701168</v>
      </c>
      <c r="I51" s="38">
        <f>'Source Data'!I51*INDEX('Calibration Calcs'!$B$4:$M$4,1,MATCH('Adjusted Source Data'!$E51,'Calibration Calcs'!$B$1:$M$1,0))</f>
        <v>12106697.297518011</v>
      </c>
      <c r="J51" s="38">
        <f>'Source Data'!J51*INDEX('Calibration Calcs'!$B$4:$M$4,1,MATCH('Adjusted Source Data'!$E51,'Calibration Calcs'!$B$1:$M$1,0))</f>
        <v>15660957.054587519</v>
      </c>
      <c r="K51" s="38">
        <f>'Source Data'!K51*INDEX('Calibration Calcs'!$B$4:$M$4,1,MATCH('Adjusted Source Data'!$E51,'Calibration Calcs'!$B$1:$M$1,0))</f>
        <v>26879089.412838154</v>
      </c>
      <c r="L51" s="38">
        <f>'Source Data'!L51*INDEX('Calibration Calcs'!$B$4:$M$4,1,MATCH('Adjusted Source Data'!$E51,'Calibration Calcs'!$B$1:$M$1,0))</f>
        <v>39207927.94517301</v>
      </c>
      <c r="M51" s="38">
        <f>'Source Data'!M51*INDEX('Calibration Calcs'!$B$4:$M$4,1,MATCH('Adjusted Source Data'!$E51,'Calibration Calcs'!$B$1:$M$1,0))</f>
        <v>36875444.979596145</v>
      </c>
      <c r="N51" s="38">
        <f>'Source Data'!N51*INDEX('Calibration Calcs'!$B$4:$M$4,1,MATCH('Adjusted Source Data'!$E51,'Calibration Calcs'!$B$1:$M$1,0))</f>
        <v>11884556.062701168</v>
      </c>
      <c r="O51" s="38">
        <f>'Source Data'!O51*INDEX('Calibration Calcs'!$B$4:$M$4,1,MATCH('Adjusted Source Data'!$E51,'Calibration Calcs'!$B$1:$M$1,0))</f>
        <v>11440273.593067478</v>
      </c>
      <c r="P51" s="38">
        <f>'Source Data'!P51*INDEX('Calibration Calcs'!$B$4:$M$4,1,MATCH('Adjusted Source Data'!$E51,'Calibration Calcs'!$B$1:$M$1,0))</f>
        <v>11662414.827884322</v>
      </c>
      <c r="Q51" s="38">
        <f>'Source Data'!Q51*INDEX('Calibration Calcs'!$B$4:$M$4,1,MATCH('Adjusted Source Data'!$E51,'Calibration Calcs'!$B$1:$M$1,0))</f>
        <v>12773121.001968544</v>
      </c>
      <c r="R51" s="38">
        <f>'Source Data'!R51*INDEX('Calibration Calcs'!$B$4:$M$4,1,MATCH('Adjusted Source Data'!$E51,'Calibration Calcs'!$B$1:$M$1,0))</f>
        <v>13439544.706419077</v>
      </c>
      <c r="S51" s="38">
        <f>'Source Data'!S51*INDEX('Calibration Calcs'!$B$4:$M$4,1,MATCH('Adjusted Source Data'!$E51,'Calibration Calcs'!$B$1:$M$1,0))</f>
        <v>13661685.94123592</v>
      </c>
      <c r="T51" s="38">
        <f>'Source Data'!T51*INDEX('Calibration Calcs'!$B$4:$M$4,1,MATCH('Adjusted Source Data'!$E51,'Calibration Calcs'!$B$1:$M$1,0))</f>
        <v>13994897.793461187</v>
      </c>
      <c r="U51" s="38">
        <f>'Source Data'!U51*INDEX('Calibration Calcs'!$B$4:$M$4,1,MATCH('Adjusted Source Data'!$E51,'Calibration Calcs'!$B$1:$M$1,0))</f>
        <v>15105603.967545409</v>
      </c>
      <c r="V51" s="38">
        <f>'Source Data'!V51*INDEX('Calibration Calcs'!$B$4:$M$4,1,MATCH('Adjusted Source Data'!$E51,'Calibration Calcs'!$B$1:$M$1,0))</f>
        <v>50092848.451198377</v>
      </c>
      <c r="W51" s="38">
        <f>'Source Data'!W51*INDEX('Calibration Calcs'!$B$4:$M$4,1,MATCH('Adjusted Source Data'!$E51,'Calibration Calcs'!$B$1:$M$1,0))</f>
        <v>60089204.017956369</v>
      </c>
      <c r="X51" s="38">
        <f>'Source Data'!X51*INDEX('Calibration Calcs'!$B$4:$M$4,1,MATCH('Adjusted Source Data'!$E51,'Calibration Calcs'!$B$1:$M$1,0))</f>
        <v>65753805.505785897</v>
      </c>
      <c r="Y51" s="38">
        <f>'Source Data'!Y51*INDEX('Calibration Calcs'!$B$4:$M$4,1,MATCH('Adjusted Source Data'!$E51,'Calibration Calcs'!$B$1:$M$1,0))</f>
        <v>70751983.289164886</v>
      </c>
      <c r="Z51" s="38">
        <f>'Source Data'!Z51*INDEX('Calibration Calcs'!$B$4:$M$4,1,MATCH('Adjusted Source Data'!$E51,'Calibration Calcs'!$B$1:$M$1,0))</f>
        <v>71862689.463249117</v>
      </c>
      <c r="AA51" s="38">
        <f>'Source Data'!AA51*INDEX('Calibration Calcs'!$B$4:$M$4,1,MATCH('Adjusted Source Data'!$E51,'Calibration Calcs'!$B$1:$M$1,0))</f>
        <v>58867427.226463728</v>
      </c>
      <c r="AB51" s="38">
        <f>'Source Data'!AB51*INDEX('Calibration Calcs'!$B$4:$M$4,1,MATCH('Adjusted Source Data'!$E51,'Calibration Calcs'!$B$1:$M$1,0))</f>
        <v>34987244.483652972</v>
      </c>
      <c r="AC51" s="38">
        <f>'Source Data'!AC51*INDEX('Calibration Calcs'!$B$4:$M$4,1,MATCH('Adjusted Source Data'!$E51,'Calibration Calcs'!$B$1:$M$1,0))</f>
        <v>18437722.489798073</v>
      </c>
      <c r="AD51" t="str">
        <f>INDEX('Category Mapping'!$G$34:$G$45,MATCH(E51,'Category Mapping'!$A$34:$A$45,0),1)</f>
        <v>Winter</v>
      </c>
      <c r="AE51" t="str">
        <f>INDEX('Category Mapping'!$B$2:$B$25,MATCH('Source Data'!A51,'Category Mapping'!$A$2:$A$25,0))</f>
        <v>Weekday</v>
      </c>
      <c r="AF51" t="str">
        <f>INDEX('Category Mapping'!$C$2:$C$25,MATCH('Source Data'!A51,'Category Mapping'!$A$2:$A$25,0))</f>
        <v>Residential</v>
      </c>
      <c r="AG51" t="str">
        <f>INDEX('Category Mapping'!$D$2:$D$25,MATCH('Source Data'!A51,'Category Mapping'!$A$2:$A$25,0))</f>
        <v>Lighting</v>
      </c>
      <c r="AH51">
        <f>IF($AE51="Weekday",INDEX('Category Mapping'!$F$34:$F$45,MATCH($E51,'Category Mapping'!$A$34:$A$45,0),1),INDEX('Category Mapping'!$E$34:$E$45,MATCH($E51,'Category Mapping'!$A$34:$A$45,0),1))</f>
        <v>22.142857142857142</v>
      </c>
      <c r="AI51" s="10">
        <f t="shared" si="2"/>
        <v>3245411.7822112506</v>
      </c>
      <c r="AJ51" s="22">
        <f t="shared" si="0"/>
        <v>0</v>
      </c>
      <c r="AK51" s="22">
        <f t="shared" si="1"/>
        <v>0</v>
      </c>
    </row>
    <row r="52" spans="1:37">
      <c r="A52" s="37" t="str">
        <f>'Source Data'!A52</f>
        <v>Residential_lighting_weekday.csv</v>
      </c>
      <c r="B52" s="37">
        <f>'Source Data'!B52</f>
        <v>2019</v>
      </c>
      <c r="C52" s="37">
        <f>'Source Data'!C52</f>
        <v>19</v>
      </c>
      <c r="D52" s="37" t="str">
        <f>'Source Data'!D52</f>
        <v>Korea</v>
      </c>
      <c r="E52" s="37">
        <f>'Source Data'!E52</f>
        <v>2</v>
      </c>
      <c r="F52" s="38">
        <f>'Source Data'!F52*INDEX('Calibration Calcs'!$B$4:$M$4,1,MATCH('Adjusted Source Data'!$E52,'Calibration Calcs'!$B$1:$M$1,0))</f>
        <v>11164496.399395892</v>
      </c>
      <c r="G52" s="38">
        <f>'Source Data'!G52*INDEX('Calibration Calcs'!$B$4:$M$4,1,MATCH('Adjusted Source Data'!$E52,'Calibration Calcs'!$B$1:$M$1,0))</f>
        <v>10283088.78891727</v>
      </c>
      <c r="H52" s="38">
        <f>'Source Data'!H52*INDEX('Calibration Calcs'!$B$4:$M$4,1,MATCH('Adjusted Source Data'!$E52,'Calibration Calcs'!$B$1:$M$1,0))</f>
        <v>10185154.6099752</v>
      </c>
      <c r="I52" s="38">
        <f>'Source Data'!I52*INDEX('Calibration Calcs'!$B$4:$M$4,1,MATCH('Adjusted Source Data'!$E52,'Calibration Calcs'!$B$1:$M$1,0))</f>
        <v>10381022.967859339</v>
      </c>
      <c r="J52" s="38">
        <f>'Source Data'!J52*INDEX('Calibration Calcs'!$B$4:$M$4,1,MATCH('Adjusted Source Data'!$E52,'Calibration Calcs'!$B$1:$M$1,0))</f>
        <v>13416982.515063483</v>
      </c>
      <c r="K52" s="38">
        <f>'Source Data'!K52*INDEX('Calibration Calcs'!$B$4:$M$4,1,MATCH('Adjusted Source Data'!$E52,'Calibration Calcs'!$B$1:$M$1,0))</f>
        <v>23014532.051386267</v>
      </c>
      <c r="L52" s="38">
        <f>'Source Data'!L52*INDEX('Calibration Calcs'!$B$4:$M$4,1,MATCH('Adjusted Source Data'!$E52,'Calibration Calcs'!$B$1:$M$1,0))</f>
        <v>33591423.377129748</v>
      </c>
      <c r="M52" s="38">
        <f>'Source Data'!M52*INDEX('Calibration Calcs'!$B$4:$M$4,1,MATCH('Adjusted Source Data'!$E52,'Calibration Calcs'!$B$1:$M$1,0))</f>
        <v>16550876.241209699</v>
      </c>
      <c r="N52" s="38">
        <f>'Source Data'!N52*INDEX('Calibration Calcs'!$B$4:$M$4,1,MATCH('Adjusted Source Data'!$E52,'Calibration Calcs'!$B$1:$M$1,0))</f>
        <v>10185154.6099752</v>
      </c>
      <c r="O52" s="38">
        <f>'Source Data'!O52*INDEX('Calibration Calcs'!$B$4:$M$4,1,MATCH('Adjusted Source Data'!$E52,'Calibration Calcs'!$B$1:$M$1,0))</f>
        <v>9793417.8942069225</v>
      </c>
      <c r="P52" s="38">
        <f>'Source Data'!P52*INDEX('Calibration Calcs'!$B$4:$M$4,1,MATCH('Adjusted Source Data'!$E52,'Calibration Calcs'!$B$1:$M$1,0))</f>
        <v>9989286.2520910613</v>
      </c>
      <c r="Q52" s="38">
        <f>'Source Data'!Q52*INDEX('Calibration Calcs'!$B$4:$M$4,1,MATCH('Adjusted Source Data'!$E52,'Calibration Calcs'!$B$1:$M$1,0))</f>
        <v>10968628.041511754</v>
      </c>
      <c r="R52" s="38">
        <f>'Source Data'!R52*INDEX('Calibration Calcs'!$B$4:$M$4,1,MATCH('Adjusted Source Data'!$E52,'Calibration Calcs'!$B$1:$M$1,0))</f>
        <v>11556233.115164168</v>
      </c>
      <c r="S52" s="38">
        <f>'Source Data'!S52*INDEX('Calibration Calcs'!$B$4:$M$4,1,MATCH('Adjusted Source Data'!$E52,'Calibration Calcs'!$B$1:$M$1,0))</f>
        <v>11752101.473048307</v>
      </c>
      <c r="T52" s="38">
        <f>'Source Data'!T52*INDEX('Calibration Calcs'!$B$4:$M$4,1,MATCH('Adjusted Source Data'!$E52,'Calibration Calcs'!$B$1:$M$1,0))</f>
        <v>12045904.009874515</v>
      </c>
      <c r="U52" s="38">
        <f>'Source Data'!U52*INDEX('Calibration Calcs'!$B$4:$M$4,1,MATCH('Adjusted Source Data'!$E52,'Calibration Calcs'!$B$1:$M$1,0))</f>
        <v>13025245.799295207</v>
      </c>
      <c r="V52" s="38">
        <f>'Source Data'!V52*INDEX('Calibration Calcs'!$B$4:$M$4,1,MATCH('Adjusted Source Data'!$E52,'Calibration Calcs'!$B$1:$M$1,0))</f>
        <v>22426926.977733854</v>
      </c>
      <c r="W52" s="38">
        <f>'Source Data'!W52*INDEX('Calibration Calcs'!$B$4:$M$4,1,MATCH('Adjusted Source Data'!$E52,'Calibration Calcs'!$B$1:$M$1,0))</f>
        <v>51415443.944586344</v>
      </c>
      <c r="X52" s="38">
        <f>'Source Data'!X52*INDEX('Calibration Calcs'!$B$4:$M$4,1,MATCH('Adjusted Source Data'!$E52,'Calibration Calcs'!$B$1:$M$1,0))</f>
        <v>56312152.891689807</v>
      </c>
      <c r="Y52" s="38">
        <f>'Source Data'!Y52*INDEX('Calibration Calcs'!$B$4:$M$4,1,MATCH('Adjusted Source Data'!$E52,'Calibration Calcs'!$B$1:$M$1,0))</f>
        <v>60621256.765140854</v>
      </c>
      <c r="Z52" s="38">
        <f>'Source Data'!Z52*INDEX('Calibration Calcs'!$B$4:$M$4,1,MATCH('Adjusted Source Data'!$E52,'Calibration Calcs'!$B$1:$M$1,0))</f>
        <v>61600598.554561548</v>
      </c>
      <c r="AA52" s="38">
        <f>'Source Data'!AA52*INDEX('Calibration Calcs'!$B$4:$M$4,1,MATCH('Adjusted Source Data'!$E52,'Calibration Calcs'!$B$1:$M$1,0))</f>
        <v>50436102.15516565</v>
      </c>
      <c r="AB52" s="38">
        <f>'Source Data'!AB52*INDEX('Calibration Calcs'!$B$4:$M$4,1,MATCH('Adjusted Source Data'!$E52,'Calibration Calcs'!$B$1:$M$1,0))</f>
        <v>29967858.756273184</v>
      </c>
      <c r="AC52" s="38">
        <f>'Source Data'!AC52*INDEX('Calibration Calcs'!$B$4:$M$4,1,MATCH('Adjusted Source Data'!$E52,'Calibration Calcs'!$B$1:$M$1,0))</f>
        <v>15767402.809673145</v>
      </c>
      <c r="AD52" t="str">
        <f>INDEX('Category Mapping'!$G$34:$G$45,MATCH(E52,'Category Mapping'!$A$34:$A$45,0),1)</f>
        <v>Winter</v>
      </c>
      <c r="AE52" t="str">
        <f>INDEX('Category Mapping'!$B$2:$B$25,MATCH('Source Data'!A52,'Category Mapping'!$A$2:$A$25,0))</f>
        <v>Weekday</v>
      </c>
      <c r="AF52" t="str">
        <f>INDEX('Category Mapping'!$C$2:$C$25,MATCH('Source Data'!A52,'Category Mapping'!$A$2:$A$25,0))</f>
        <v>Residential</v>
      </c>
      <c r="AG52" t="str">
        <f>INDEX('Category Mapping'!$D$2:$D$25,MATCH('Source Data'!A52,'Category Mapping'!$A$2:$A$25,0))</f>
        <v>Lighting</v>
      </c>
      <c r="AH52">
        <f>IF($AE52="Weekday",INDEX('Category Mapping'!$F$34:$F$45,MATCH($E52,'Category Mapping'!$A$34:$A$45,0),1),INDEX('Category Mapping'!$E$34:$E$45,MATCH($E52,'Category Mapping'!$A$34:$A$45,0),1))</f>
        <v>20</v>
      </c>
      <c r="AI52" s="10">
        <f t="shared" si="2"/>
        <v>3080029.9277280774</v>
      </c>
      <c r="AJ52" s="22">
        <f t="shared" si="0"/>
        <v>0</v>
      </c>
      <c r="AK52" s="22">
        <f t="shared" si="1"/>
        <v>0</v>
      </c>
    </row>
    <row r="53" spans="1:37">
      <c r="A53" s="37" t="str">
        <f>'Source Data'!A53</f>
        <v>Residential_lighting_weekday.csv</v>
      </c>
      <c r="B53" s="37">
        <f>'Source Data'!B53</f>
        <v>2019</v>
      </c>
      <c r="C53" s="37">
        <f>'Source Data'!C53</f>
        <v>19</v>
      </c>
      <c r="D53" s="37" t="str">
        <f>'Source Data'!D53</f>
        <v>Korea</v>
      </c>
      <c r="E53" s="37">
        <f>'Source Data'!E53</f>
        <v>3</v>
      </c>
      <c r="F53" s="38">
        <f>'Source Data'!F53*INDEX('Calibration Calcs'!$B$4:$M$4,1,MATCH('Adjusted Source Data'!$E53,'Calibration Calcs'!$B$1:$M$1,0))</f>
        <v>10930233.430590749</v>
      </c>
      <c r="G53" s="38">
        <f>'Source Data'!G53*INDEX('Calibration Calcs'!$B$4:$M$4,1,MATCH('Adjusted Source Data'!$E53,'Calibration Calcs'!$B$1:$M$1,0))</f>
        <v>10097626.542426642</v>
      </c>
      <c r="H53" s="38">
        <f>'Source Data'!H53*INDEX('Calibration Calcs'!$B$4:$M$4,1,MATCH('Adjusted Source Data'!$E53,'Calibration Calcs'!$B$1:$M$1,0))</f>
        <v>9998537.2100433558</v>
      </c>
      <c r="I53" s="38">
        <f>'Source Data'!I53*INDEX('Calibration Calcs'!$B$4:$M$4,1,MATCH('Adjusted Source Data'!$E53,'Calibration Calcs'!$B$1:$M$1,0))</f>
        <v>10221430.694058413</v>
      </c>
      <c r="J53" s="38">
        <f>'Source Data'!J53*INDEX('Calibration Calcs'!$B$4:$M$4,1,MATCH('Adjusted Source Data'!$E53,'Calibration Calcs'!$B$1:$M$1,0))</f>
        <v>13116280.116708897</v>
      </c>
      <c r="K53" s="38">
        <f>'Source Data'!K53*INDEX('Calibration Calcs'!$B$4:$M$4,1,MATCH('Adjusted Source Data'!$E53,'Calibration Calcs'!$B$1:$M$1,0))</f>
        <v>22589149.089887548</v>
      </c>
      <c r="L53" s="38">
        <f>'Source Data'!L53*INDEX('Calibration Calcs'!$B$4:$M$4,1,MATCH('Adjusted Source Data'!$E53,'Calibration Calcs'!$B$1:$M$1,0))</f>
        <v>32478407.908041082</v>
      </c>
      <c r="M53" s="38">
        <f>'Source Data'!M53*INDEX('Calibration Calcs'!$B$4:$M$4,1,MATCH('Adjusted Source Data'!$E53,'Calibration Calcs'!$B$1:$M$1,0))</f>
        <v>10930233.430590749</v>
      </c>
      <c r="N53" s="38">
        <f>'Source Data'!N53*INDEX('Calibration Calcs'!$B$4:$M$4,1,MATCH('Adjusted Source Data'!$E53,'Calibration Calcs'!$B$1:$M$1,0))</f>
        <v>10034369.63815267</v>
      </c>
      <c r="O53" s="38">
        <f>'Source Data'!O53*INDEX('Calibration Calcs'!$B$4:$M$4,1,MATCH('Adjusted Source Data'!$E53,'Calibration Calcs'!$B$1:$M$1,0))</f>
        <v>9652564.0927267857</v>
      </c>
      <c r="P53" s="38">
        <f>'Source Data'!P53*INDEX('Calibration Calcs'!$B$4:$M$4,1,MATCH('Adjusted Source Data'!$E53,'Calibration Calcs'!$B$1:$M$1,0))</f>
        <v>9810284.2382063717</v>
      </c>
      <c r="Q53" s="38">
        <f>'Source Data'!Q53*INDEX('Calibration Calcs'!$B$4:$M$4,1,MATCH('Adjusted Source Data'!$E53,'Calibration Calcs'!$B$1:$M$1,0))</f>
        <v>10722038.508103305</v>
      </c>
      <c r="R53" s="38">
        <f>'Source Data'!R53*INDEX('Calibration Calcs'!$B$4:$M$4,1,MATCH('Adjusted Source Data'!$E53,'Calibration Calcs'!$B$1:$M$1,0))</f>
        <v>11346623.275565634</v>
      </c>
      <c r="S53" s="38">
        <f>'Source Data'!S53*INDEX('Calibration Calcs'!$B$4:$M$4,1,MATCH('Adjusted Source Data'!$E53,'Calibration Calcs'!$B$1:$M$1,0))</f>
        <v>11450720.736809356</v>
      </c>
      <c r="T53" s="38">
        <f>'Source Data'!T53*INDEX('Calibration Calcs'!$B$4:$M$4,1,MATCH('Adjusted Source Data'!$E53,'Calibration Calcs'!$B$1:$M$1,0))</f>
        <v>11763013.12054052</v>
      </c>
      <c r="U53" s="38">
        <f>'Source Data'!U53*INDEX('Calibration Calcs'!$B$4:$M$4,1,MATCH('Adjusted Source Data'!$E53,'Calibration Calcs'!$B$1:$M$1,0))</f>
        <v>12699890.271734012</v>
      </c>
      <c r="V53" s="38">
        <f>'Source Data'!V53*INDEX('Calibration Calcs'!$B$4:$M$4,1,MATCH('Adjusted Source Data'!$E53,'Calibration Calcs'!$B$1:$M$1,0))</f>
        <v>14781839.49660844</v>
      </c>
      <c r="W53" s="38">
        <f>'Source Data'!W53*INDEX('Calibration Calcs'!$B$4:$M$4,1,MATCH('Adjusted Source Data'!$E53,'Calibration Calcs'!$B$1:$M$1,0))</f>
        <v>49758586.474498838</v>
      </c>
      <c r="X53" s="38">
        <f>'Source Data'!X53*INDEX('Calibration Calcs'!$B$4:$M$4,1,MATCH('Adjusted Source Data'!$E53,'Calibration Calcs'!$B$1:$M$1,0))</f>
        <v>55379849.381659791</v>
      </c>
      <c r="Y53" s="38">
        <f>'Source Data'!Y53*INDEX('Calibration Calcs'!$B$4:$M$4,1,MATCH('Adjusted Source Data'!$E53,'Calibration Calcs'!$B$1:$M$1,0))</f>
        <v>59543747.83140865</v>
      </c>
      <c r="Z53" s="38">
        <f>'Source Data'!Z53*INDEX('Calibration Calcs'!$B$4:$M$4,1,MATCH('Adjusted Source Data'!$E53,'Calibration Calcs'!$B$1:$M$1,0))</f>
        <v>60480624.982602142</v>
      </c>
      <c r="AA53" s="38">
        <f>'Source Data'!AA53*INDEX('Calibration Calcs'!$B$4:$M$4,1,MATCH('Adjusted Source Data'!$E53,'Calibration Calcs'!$B$1:$M$1,0))</f>
        <v>49550391.552011393</v>
      </c>
      <c r="AB53" s="38">
        <f>'Source Data'!AB53*INDEX('Calibration Calcs'!$B$4:$M$4,1,MATCH('Adjusted Source Data'!$E53,'Calibration Calcs'!$B$1:$M$1,0))</f>
        <v>29459581.531973161</v>
      </c>
      <c r="AC53" s="38">
        <f>'Source Data'!AC53*INDEX('Calibration Calcs'!$B$4:$M$4,1,MATCH('Adjusted Source Data'!$E53,'Calibration Calcs'!$B$1:$M$1,0))</f>
        <v>15510521.72531449</v>
      </c>
      <c r="AD53" t="str">
        <f>INDEX('Category Mapping'!$G$34:$G$45,MATCH(E53,'Category Mapping'!$A$34:$A$45,0),1)</f>
        <v>Spring</v>
      </c>
      <c r="AE53" t="str">
        <f>INDEX('Category Mapping'!$B$2:$B$25,MATCH('Source Data'!A53,'Category Mapping'!$A$2:$A$25,0))</f>
        <v>Weekday</v>
      </c>
      <c r="AF53" t="str">
        <f>INDEX('Category Mapping'!$C$2:$C$25,MATCH('Source Data'!A53,'Category Mapping'!$A$2:$A$25,0))</f>
        <v>Residential</v>
      </c>
      <c r="AG53" t="str">
        <f>INDEX('Category Mapping'!$D$2:$D$25,MATCH('Source Data'!A53,'Category Mapping'!$A$2:$A$25,0))</f>
        <v>Lighting</v>
      </c>
      <c r="AH53">
        <f>IF($AE53="Weekday",INDEX('Category Mapping'!$F$34:$F$45,MATCH($E53,'Category Mapping'!$A$34:$A$45,0),1),INDEX('Category Mapping'!$E$34:$E$45,MATCH($E53,'Category Mapping'!$A$34:$A$45,0),1))</f>
        <v>22.142857142857142</v>
      </c>
      <c r="AI53" s="10">
        <f t="shared" si="2"/>
        <v>2731383.0637304191</v>
      </c>
      <c r="AJ53" s="22">
        <f t="shared" si="0"/>
        <v>0</v>
      </c>
      <c r="AK53" s="22">
        <f t="shared" si="1"/>
        <v>0</v>
      </c>
    </row>
    <row r="54" spans="1:37">
      <c r="A54" s="37" t="str">
        <f>'Source Data'!A54</f>
        <v>Residential_lighting_weekday.csv</v>
      </c>
      <c r="B54" s="37">
        <f>'Source Data'!B54</f>
        <v>2019</v>
      </c>
      <c r="C54" s="37">
        <f>'Source Data'!C54</f>
        <v>19</v>
      </c>
      <c r="D54" s="37" t="str">
        <f>'Source Data'!D54</f>
        <v>Korea</v>
      </c>
      <c r="E54" s="37">
        <f>'Source Data'!E54</f>
        <v>4</v>
      </c>
      <c r="F54" s="38">
        <f>'Source Data'!F54*INDEX('Calibration Calcs'!$B$4:$M$4,1,MATCH('Adjusted Source Data'!$E54,'Calibration Calcs'!$B$1:$M$1,0))</f>
        <v>10096708.978798987</v>
      </c>
      <c r="G54" s="38">
        <f>'Source Data'!G54*INDEX('Calibration Calcs'!$B$4:$M$4,1,MATCH('Adjusted Source Data'!$E54,'Calibration Calcs'!$B$1:$M$1,0))</f>
        <v>9310144.2825536877</v>
      </c>
      <c r="H54" s="38">
        <f>'Source Data'!H54*INDEX('Calibration Calcs'!$B$4:$M$4,1,MATCH('Adjusted Source Data'!$E54,'Calibration Calcs'!$B$1:$M$1,0))</f>
        <v>9218784.5996939857</v>
      </c>
      <c r="I54" s="38">
        <f>'Source Data'!I54*INDEX('Calibration Calcs'!$B$4:$M$4,1,MATCH('Adjusted Source Data'!$E54,'Calibration Calcs'!$B$1:$M$1,0))</f>
        <v>9424295.3442582246</v>
      </c>
      <c r="J54" s="38">
        <f>'Source Data'!J54*INDEX('Calibration Calcs'!$B$4:$M$4,1,MATCH('Adjusted Source Data'!$E54,'Calibration Calcs'!$B$1:$M$1,0))</f>
        <v>12135467.522594936</v>
      </c>
      <c r="K54" s="38">
        <f>'Source Data'!K54*INDEX('Calibration Calcs'!$B$4:$M$4,1,MATCH('Adjusted Source Data'!$E54,'Calibration Calcs'!$B$1:$M$1,0))</f>
        <v>20873004.138863292</v>
      </c>
      <c r="L54" s="38">
        <f>'Source Data'!L54*INDEX('Calibration Calcs'!$B$4:$M$4,1,MATCH('Adjusted Source Data'!$E54,'Calibration Calcs'!$B$1:$M$1,0))</f>
        <v>14465477.286933165</v>
      </c>
      <c r="M54" s="38">
        <f>'Source Data'!M54*INDEX('Calibration Calcs'!$B$4:$M$4,1,MATCH('Adjusted Source Data'!$E54,'Calibration Calcs'!$B$1:$M$1,0))</f>
        <v>9446951.7767042089</v>
      </c>
      <c r="N54" s="38">
        <f>'Source Data'!N54*INDEX('Calibration Calcs'!$B$4:$M$4,1,MATCH('Adjusted Source Data'!$E54,'Calibration Calcs'!$B$1:$M$1,0))</f>
        <v>9251822.1964774989</v>
      </c>
      <c r="O54" s="38">
        <f>'Source Data'!O54*INDEX('Calibration Calcs'!$B$4:$M$4,1,MATCH('Adjusted Source Data'!$E54,'Calibration Calcs'!$B$1:$M$1,0))</f>
        <v>8899792.6712324582</v>
      </c>
      <c r="P54" s="38">
        <f>'Source Data'!P54*INDEX('Calibration Calcs'!$B$4:$M$4,1,MATCH('Adjusted Source Data'!$E54,'Calibration Calcs'!$B$1:$M$1,0))</f>
        <v>9045213.4348118156</v>
      </c>
      <c r="Q54" s="38">
        <f>'Source Data'!Q54*INDEX('Calibration Calcs'!$B$4:$M$4,1,MATCH('Adjusted Source Data'!$E54,'Calibration Calcs'!$B$1:$M$1,0))</f>
        <v>9902541.498437468</v>
      </c>
      <c r="R54" s="38">
        <f>'Source Data'!R54*INDEX('Calibration Calcs'!$B$4:$M$4,1,MATCH('Adjusted Source Data'!$E54,'Calibration Calcs'!$B$1:$M$1,0))</f>
        <v>10485043.939522026</v>
      </c>
      <c r="S54" s="38">
        <f>'Source Data'!S54*INDEX('Calibration Calcs'!$B$4:$M$4,1,MATCH('Adjusted Source Data'!$E54,'Calibration Calcs'!$B$1:$M$1,0))</f>
        <v>10582127.679702785</v>
      </c>
      <c r="T54" s="38">
        <f>'Source Data'!T54*INDEX('Calibration Calcs'!$B$4:$M$4,1,MATCH('Adjusted Source Data'!$E54,'Calibration Calcs'!$B$1:$M$1,0))</f>
        <v>10873378.900245063</v>
      </c>
      <c r="U54" s="38">
        <f>'Source Data'!U54*INDEX('Calibration Calcs'!$B$4:$M$4,1,MATCH('Adjusted Source Data'!$E54,'Calibration Calcs'!$B$1:$M$1,0))</f>
        <v>11747132.561871899</v>
      </c>
      <c r="V54" s="38">
        <f>'Source Data'!V54*INDEX('Calibration Calcs'!$B$4:$M$4,1,MATCH('Adjusted Source Data'!$E54,'Calibration Calcs'!$B$1:$M$1,0))</f>
        <v>12815053.703860253</v>
      </c>
      <c r="W54" s="38">
        <f>'Source Data'!W54*INDEX('Calibration Calcs'!$B$4:$M$4,1,MATCH('Adjusted Source Data'!$E54,'Calibration Calcs'!$B$1:$M$1,0))</f>
        <v>22135092.761213165</v>
      </c>
      <c r="X54" s="38">
        <f>'Source Data'!X54*INDEX('Calibration Calcs'!$B$4:$M$4,1,MATCH('Adjusted Source Data'!$E54,'Calibration Calcs'!$B$1:$M$1,0))</f>
        <v>51066047.335079491</v>
      </c>
      <c r="Y54" s="38">
        <f>'Source Data'!Y54*INDEX('Calibration Calcs'!$B$4:$M$4,1,MATCH('Adjusted Source Data'!$E54,'Calibration Calcs'!$B$1:$M$1,0))</f>
        <v>54949396.942309871</v>
      </c>
      <c r="Z54" s="38">
        <f>'Source Data'!Z54*INDEX('Calibration Calcs'!$B$4:$M$4,1,MATCH('Adjusted Source Data'!$E54,'Calibration Calcs'!$B$1:$M$1,0))</f>
        <v>55823150.603936709</v>
      </c>
      <c r="AA54" s="38">
        <f>'Source Data'!AA54*INDEX('Calibration Calcs'!$B$4:$M$4,1,MATCH('Adjusted Source Data'!$E54,'Calibration Calcs'!$B$1:$M$1,0))</f>
        <v>45629357.884956963</v>
      </c>
      <c r="AB54" s="38">
        <f>'Source Data'!AB54*INDEX('Calibration Calcs'!$B$4:$M$4,1,MATCH('Adjusted Source Data'!$E54,'Calibration Calcs'!$B$1:$M$1,0))</f>
        <v>27183447.250612658</v>
      </c>
      <c r="AC54" s="38">
        <f>'Source Data'!AC54*INDEX('Calibration Calcs'!$B$4:$M$4,1,MATCH('Adjusted Source Data'!$E54,'Calibration Calcs'!$B$1:$M$1,0))</f>
        <v>14271309.806571646</v>
      </c>
      <c r="AD54" t="str">
        <f>INDEX('Category Mapping'!$G$34:$G$45,MATCH(E54,'Category Mapping'!$A$34:$A$45,0),1)</f>
        <v>Spring</v>
      </c>
      <c r="AE54" t="str">
        <f>INDEX('Category Mapping'!$B$2:$B$25,MATCH('Source Data'!A54,'Category Mapping'!$A$2:$A$25,0))</f>
        <v>Weekday</v>
      </c>
      <c r="AF54" t="str">
        <f>INDEX('Category Mapping'!$C$2:$C$25,MATCH('Source Data'!A54,'Category Mapping'!$A$2:$A$25,0))</f>
        <v>Residential</v>
      </c>
      <c r="AG54" t="str">
        <f>INDEX('Category Mapping'!$D$2:$D$25,MATCH('Source Data'!A54,'Category Mapping'!$A$2:$A$25,0))</f>
        <v>Lighting</v>
      </c>
      <c r="AH54">
        <f>IF($AE54="Weekday",INDEX('Category Mapping'!$F$34:$F$45,MATCH($E54,'Category Mapping'!$A$34:$A$45,0),1),INDEX('Category Mapping'!$E$34:$E$45,MATCH($E54,'Category Mapping'!$A$34:$A$45,0),1))</f>
        <v>21.428571428571431</v>
      </c>
      <c r="AI54" s="10">
        <f t="shared" si="2"/>
        <v>2605080.3615170461</v>
      </c>
      <c r="AJ54" s="22">
        <f t="shared" si="0"/>
        <v>0</v>
      </c>
      <c r="AK54" s="22">
        <f t="shared" si="1"/>
        <v>0</v>
      </c>
    </row>
    <row r="55" spans="1:37">
      <c r="A55" s="37" t="str">
        <f>'Source Data'!A55</f>
        <v>Residential_lighting_weekday.csv</v>
      </c>
      <c r="B55" s="37">
        <f>'Source Data'!B55</f>
        <v>2019</v>
      </c>
      <c r="C55" s="37">
        <f>'Source Data'!C55</f>
        <v>19</v>
      </c>
      <c r="D55" s="37" t="str">
        <f>'Source Data'!D55</f>
        <v>Korea</v>
      </c>
      <c r="E55" s="37">
        <f>'Source Data'!E55</f>
        <v>5</v>
      </c>
      <c r="F55" s="38">
        <f>'Source Data'!F55*INDEX('Calibration Calcs'!$B$4:$M$4,1,MATCH('Adjusted Source Data'!$E55,'Calibration Calcs'!$B$1:$M$1,0))</f>
        <v>9995073.7297597341</v>
      </c>
      <c r="G55" s="38">
        <f>'Source Data'!G55*INDEX('Calibration Calcs'!$B$4:$M$4,1,MATCH('Adjusted Source Data'!$E55,'Calibration Calcs'!$B$1:$M$1,0))</f>
        <v>9210954.3419567477</v>
      </c>
      <c r="H55" s="38">
        <f>'Source Data'!H55*INDEX('Calibration Calcs'!$B$4:$M$4,1,MATCH('Adjusted Source Data'!$E55,'Calibration Calcs'!$B$1:$M$1,0))</f>
        <v>9120566.4600630123</v>
      </c>
      <c r="I55" s="38">
        <f>'Source Data'!I55*INDEX('Calibration Calcs'!$B$4:$M$4,1,MATCH('Adjusted Source Data'!$E55,'Calibration Calcs'!$B$1:$M$1,0))</f>
        <v>9323888.0540756714</v>
      </c>
      <c r="J55" s="38">
        <f>'Source Data'!J55*INDEX('Calibration Calcs'!$B$4:$M$4,1,MATCH('Adjusted Source Data'!$E55,'Calibration Calcs'!$B$1:$M$1,0))</f>
        <v>12032999.586474463</v>
      </c>
      <c r="K55" s="38">
        <f>'Source Data'!K55*INDEX('Calibration Calcs'!$B$4:$M$4,1,MATCH('Adjusted Source Data'!$E55,'Calibration Calcs'!$B$1:$M$1,0))</f>
        <v>19152524.34180519</v>
      </c>
      <c r="L55" s="38">
        <f>'Source Data'!L55*INDEX('Calibration Calcs'!$B$4:$M$4,1,MATCH('Adjusted Source Data'!$E55,'Calibration Calcs'!$B$1:$M$1,0))</f>
        <v>10528874.638165155</v>
      </c>
      <c r="M55" s="38">
        <f>'Source Data'!M55*INDEX('Calibration Calcs'!$B$4:$M$4,1,MATCH('Adjusted Source Data'!$E55,'Calibration Calcs'!$B$1:$M$1,0))</f>
        <v>9346302.5240553766</v>
      </c>
      <c r="N55" s="38">
        <f>'Source Data'!N55*INDEX('Calibration Calcs'!$B$4:$M$4,1,MATCH('Adjusted Source Data'!$E55,'Calibration Calcs'!$B$1:$M$1,0))</f>
        <v>9153252.097939739</v>
      </c>
      <c r="O55" s="38">
        <f>'Source Data'!O55*INDEX('Calibration Calcs'!$B$4:$M$4,1,MATCH('Adjusted Source Data'!$E55,'Calibration Calcs'!$B$1:$M$1,0))</f>
        <v>8804972.9689086843</v>
      </c>
      <c r="P55" s="38">
        <f>'Source Data'!P55*INDEX('Calibration Calcs'!$B$4:$M$4,1,MATCH('Adjusted Source Data'!$E55,'Calibration Calcs'!$B$1:$M$1,0))</f>
        <v>8948844.5257144012</v>
      </c>
      <c r="Q55" s="38">
        <f>'Source Data'!Q55*INDEX('Calibration Calcs'!$B$4:$M$4,1,MATCH('Adjusted Source Data'!$E55,'Calibration Calcs'!$B$1:$M$1,0))</f>
        <v>9809973.1053708941</v>
      </c>
      <c r="R55" s="38">
        <f>'Source Data'!R55*INDEX('Calibration Calcs'!$B$4:$M$4,1,MATCH('Adjusted Source Data'!$E55,'Calibration Calcs'!$B$1:$M$1,0))</f>
        <v>10328324.645057248</v>
      </c>
      <c r="S55" s="38">
        <f>'Source Data'!S55*INDEX('Calibration Calcs'!$B$4:$M$4,1,MATCH('Adjusted Source Data'!$E55,'Calibration Calcs'!$B$1:$M$1,0))</f>
        <v>10528874.638165155</v>
      </c>
      <c r="T55" s="38">
        <f>'Source Data'!T55*INDEX('Calibration Calcs'!$B$4:$M$4,1,MATCH('Adjusted Source Data'!$E55,'Calibration Calcs'!$B$1:$M$1,0))</f>
        <v>10729424.631273063</v>
      </c>
      <c r="U55" s="38">
        <f>'Source Data'!U55*INDEX('Calibration Calcs'!$B$4:$M$4,1,MATCH('Adjusted Source Data'!$E55,'Calibration Calcs'!$B$1:$M$1,0))</f>
        <v>11631899.600258648</v>
      </c>
      <c r="V55" s="38">
        <f>'Source Data'!V55*INDEX('Calibration Calcs'!$B$4:$M$4,1,MATCH('Adjusted Source Data'!$E55,'Calibration Calcs'!$B$1:$M$1,0))</f>
        <v>12634649.565798188</v>
      </c>
      <c r="W55" s="38">
        <f>'Source Data'!W55*INDEX('Calibration Calcs'!$B$4:$M$4,1,MATCH('Adjusted Source Data'!$E55,'Calibration Calcs'!$B$1:$M$1,0))</f>
        <v>16043999.448632618</v>
      </c>
      <c r="X55" s="38">
        <f>'Source Data'!X55*INDEX('Calibration Calcs'!$B$4:$M$4,1,MATCH('Adjusted Source Data'!$E55,'Calibration Calcs'!$B$1:$M$1,0))</f>
        <v>46828423.390696459</v>
      </c>
      <c r="Y55" s="38">
        <f>'Source Data'!Y55*INDEX('Calibration Calcs'!$B$4:$M$4,1,MATCH('Adjusted Source Data'!$E55,'Calibration Calcs'!$B$1:$M$1,0))</f>
        <v>54349048.132242993</v>
      </c>
      <c r="Z55" s="38">
        <f>'Source Data'!Z55*INDEX('Calibration Calcs'!$B$4:$M$4,1,MATCH('Adjusted Source Data'!$E55,'Calibration Calcs'!$B$1:$M$1,0))</f>
        <v>55151248.104674622</v>
      </c>
      <c r="AA55" s="38">
        <f>'Source Data'!AA55*INDEX('Calibration Calcs'!$B$4:$M$4,1,MATCH('Adjusted Source Data'!$E55,'Calibration Calcs'!$B$1:$M$1,0))</f>
        <v>45224023.445833191</v>
      </c>
      <c r="AB55" s="38">
        <f>'Source Data'!AB55*INDEX('Calibration Calcs'!$B$4:$M$4,1,MATCH('Adjusted Source Data'!$E55,'Calibration Calcs'!$B$1:$M$1,0))</f>
        <v>26873699.076459635</v>
      </c>
      <c r="AC55" s="38">
        <f>'Source Data'!AC55*INDEX('Calibration Calcs'!$B$4:$M$4,1,MATCH('Adjusted Source Data'!$E55,'Calibration Calcs'!$B$1:$M$1,0))</f>
        <v>14138774.514107496</v>
      </c>
      <c r="AD55" t="str">
        <f>INDEX('Category Mapping'!$G$34:$G$45,MATCH(E55,'Category Mapping'!$A$34:$A$45,0),1)</f>
        <v>Spring</v>
      </c>
      <c r="AE55" t="str">
        <f>INDEX('Category Mapping'!$B$2:$B$25,MATCH('Source Data'!A55,'Category Mapping'!$A$2:$A$25,0))</f>
        <v>Weekday</v>
      </c>
      <c r="AF55" t="str">
        <f>INDEX('Category Mapping'!$C$2:$C$25,MATCH('Source Data'!A55,'Category Mapping'!$A$2:$A$25,0))</f>
        <v>Residential</v>
      </c>
      <c r="AG55" t="str">
        <f>INDEX('Category Mapping'!$D$2:$D$25,MATCH('Source Data'!A55,'Category Mapping'!$A$2:$A$25,0))</f>
        <v>Lighting</v>
      </c>
      <c r="AH55">
        <f>IF($AE55="Weekday",INDEX('Category Mapping'!$F$34:$F$45,MATCH($E55,'Category Mapping'!$A$34:$A$45,0),1),INDEX('Category Mapping'!$E$34:$E$45,MATCH($E55,'Category Mapping'!$A$34:$A$45,0),1))</f>
        <v>22.142857142857142</v>
      </c>
      <c r="AI55" s="10">
        <f t="shared" si="2"/>
        <v>2490701.5273078862</v>
      </c>
      <c r="AJ55" s="22">
        <f t="shared" si="0"/>
        <v>0</v>
      </c>
      <c r="AK55" s="22">
        <f t="shared" si="1"/>
        <v>0</v>
      </c>
    </row>
    <row r="56" spans="1:37">
      <c r="A56" s="37" t="str">
        <f>'Source Data'!A56</f>
        <v>Residential_lighting_weekday.csv</v>
      </c>
      <c r="B56" s="37">
        <f>'Source Data'!B56</f>
        <v>2019</v>
      </c>
      <c r="C56" s="37">
        <f>'Source Data'!C56</f>
        <v>19</v>
      </c>
      <c r="D56" s="37" t="str">
        <f>'Source Data'!D56</f>
        <v>Korea</v>
      </c>
      <c r="E56" s="37">
        <f>'Source Data'!E56</f>
        <v>6</v>
      </c>
      <c r="F56" s="38">
        <f>'Source Data'!F56*INDEX('Calibration Calcs'!$B$4:$M$4,1,MATCH('Adjusted Source Data'!$E56,'Calibration Calcs'!$B$1:$M$1,0))</f>
        <v>9424196.6442861054</v>
      </c>
      <c r="G56" s="38">
        <f>'Source Data'!G56*INDEX('Calibration Calcs'!$B$4:$M$4,1,MATCH('Adjusted Source Data'!$E56,'Calibration Calcs'!$B$1:$M$1,0))</f>
        <v>8688309.6489501894</v>
      </c>
      <c r="H56" s="38">
        <f>'Source Data'!H56*INDEX('Calibration Calcs'!$B$4:$M$4,1,MATCH('Adjusted Source Data'!$E56,'Calibration Calcs'!$B$1:$M$1,0))</f>
        <v>8603052.3943378069</v>
      </c>
      <c r="I56" s="38">
        <f>'Source Data'!I56*INDEX('Calibration Calcs'!$B$4:$M$4,1,MATCH('Adjusted Source Data'!$E56,'Calibration Calcs'!$B$1:$M$1,0))</f>
        <v>8794835.7291378062</v>
      </c>
      <c r="J56" s="38">
        <f>'Source Data'!J56*INDEX('Calibration Calcs'!$B$4:$M$4,1,MATCH('Adjusted Source Data'!$E56,'Calibration Calcs'!$B$1:$M$1,0))</f>
        <v>11290374.197610086</v>
      </c>
      <c r="K56" s="38">
        <f>'Source Data'!K56*INDEX('Calibration Calcs'!$B$4:$M$4,1,MATCH('Adjusted Source Data'!$E56,'Calibration Calcs'!$B$1:$M$1,0))</f>
        <v>12690007.362603072</v>
      </c>
      <c r="L56" s="38">
        <f>'Source Data'!L56*INDEX('Calibration Calcs'!$B$4:$M$4,1,MATCH('Adjusted Source Data'!$E56,'Calibration Calcs'!$B$1:$M$1,0))</f>
        <v>8788284.5128368624</v>
      </c>
      <c r="M56" s="38">
        <f>'Source Data'!M56*INDEX('Calibration Calcs'!$B$4:$M$4,1,MATCH('Adjusted Source Data'!$E56,'Calibration Calcs'!$B$1:$M$1,0))</f>
        <v>8815978.5877281893</v>
      </c>
      <c r="N56" s="38">
        <f>'Source Data'!N56*INDEX('Calibration Calcs'!$B$4:$M$4,1,MATCH('Adjusted Source Data'!$E56,'Calibration Calcs'!$B$1:$M$1,0))</f>
        <v>8633881.6475187186</v>
      </c>
      <c r="O56" s="38">
        <f>'Source Data'!O56*INDEX('Calibration Calcs'!$B$4:$M$4,1,MATCH('Adjusted Source Data'!$E56,'Calibration Calcs'!$B$1:$M$1,0))</f>
        <v>8305365.3495642254</v>
      </c>
      <c r="P56" s="38">
        <f>'Source Data'!P56*INDEX('Calibration Calcs'!$B$4:$M$4,1,MATCH('Adjusted Source Data'!$E56,'Calibration Calcs'!$B$1:$M$1,0))</f>
        <v>8441072.8481531683</v>
      </c>
      <c r="Q56" s="38">
        <f>'Source Data'!Q56*INDEX('Calibration Calcs'!$B$4:$M$4,1,MATCH('Adjusted Source Data'!$E56,'Calibration Calcs'!$B$1:$M$1,0))</f>
        <v>9253339.691480305</v>
      </c>
      <c r="R56" s="38">
        <f>'Source Data'!R56*INDEX('Calibration Calcs'!$B$4:$M$4,1,MATCH('Adjusted Source Data'!$E56,'Calibration Calcs'!$B$1:$M$1,0))</f>
        <v>9704123.2772847023</v>
      </c>
      <c r="S56" s="38">
        <f>'Source Data'!S56*INDEX('Calibration Calcs'!$B$4:$M$4,1,MATCH('Adjusted Source Data'!$E56,'Calibration Calcs'!$B$1:$M$1,0))</f>
        <v>9890741.0326171014</v>
      </c>
      <c r="T56" s="38">
        <f>'Source Data'!T56*INDEX('Calibration Calcs'!$B$4:$M$4,1,MATCH('Adjusted Source Data'!$E56,'Calibration Calcs'!$B$1:$M$1,0))</f>
        <v>10170667.665615698</v>
      </c>
      <c r="U56" s="38">
        <f>'Source Data'!U56*INDEX('Calibration Calcs'!$B$4:$M$4,1,MATCH('Adjusted Source Data'!$E56,'Calibration Calcs'!$B$1:$M$1,0))</f>
        <v>11010447.564611489</v>
      </c>
      <c r="V56" s="38">
        <f>'Source Data'!V56*INDEX('Calibration Calcs'!$B$4:$M$4,1,MATCH('Adjusted Source Data'!$E56,'Calibration Calcs'!$B$1:$M$1,0))</f>
        <v>11943536.341273481</v>
      </c>
      <c r="W56" s="38">
        <f>'Source Data'!W56*INDEX('Calibration Calcs'!$B$4:$M$4,1,MATCH('Adjusted Source Data'!$E56,'Calibration Calcs'!$B$1:$M$1,0))</f>
        <v>13436478.383932665</v>
      </c>
      <c r="X56" s="38">
        <f>'Source Data'!X56*INDEX('Calibration Calcs'!$B$4:$M$4,1,MATCH('Adjusted Source Data'!$E56,'Calibration Calcs'!$B$1:$M$1,0))</f>
        <v>30978547.385178089</v>
      </c>
      <c r="Y56" s="38">
        <f>'Source Data'!Y56*INDEX('Calibration Calcs'!$B$4:$M$4,1,MATCH('Adjusted Source Data'!$E56,'Calibration Calcs'!$B$1:$M$1,0))</f>
        <v>51226573.838743284</v>
      </c>
      <c r="Z56" s="38">
        <f>'Source Data'!Z56*INDEX('Calibration Calcs'!$B$4:$M$4,1,MATCH('Adjusted Source Data'!$E56,'Calibration Calcs'!$B$1:$M$1,0))</f>
        <v>52066353.737739079</v>
      </c>
      <c r="AA56" s="38">
        <f>'Source Data'!AA56*INDEX('Calibration Calcs'!$B$4:$M$4,1,MATCH('Adjusted Source Data'!$E56,'Calibration Calcs'!$B$1:$M$1,0))</f>
        <v>42642157.093452975</v>
      </c>
      <c r="AB56" s="38">
        <f>'Source Data'!AB56*INDEX('Calibration Calcs'!$B$4:$M$4,1,MATCH('Adjusted Source Data'!$E56,'Calibration Calcs'!$B$1:$M$1,0))</f>
        <v>25286705.847539946</v>
      </c>
      <c r="AC56" s="38">
        <f>'Source Data'!AC56*INDEX('Calibration Calcs'!$B$4:$M$4,1,MATCH('Adjusted Source Data'!$E56,'Calibration Calcs'!$B$1:$M$1,0))</f>
        <v>13343169.506266465</v>
      </c>
      <c r="AD56" t="str">
        <f>INDEX('Category Mapping'!$G$34:$G$45,MATCH(E56,'Category Mapping'!$A$34:$A$45,0),1)</f>
        <v>Summer</v>
      </c>
      <c r="AE56" t="str">
        <f>INDEX('Category Mapping'!$B$2:$B$25,MATCH('Source Data'!A56,'Category Mapping'!$A$2:$A$25,0))</f>
        <v>Weekday</v>
      </c>
      <c r="AF56" t="str">
        <f>INDEX('Category Mapping'!$C$2:$C$25,MATCH('Source Data'!A56,'Category Mapping'!$A$2:$A$25,0))</f>
        <v>Residential</v>
      </c>
      <c r="AG56" t="str">
        <f>INDEX('Category Mapping'!$D$2:$D$25,MATCH('Source Data'!A56,'Category Mapping'!$A$2:$A$25,0))</f>
        <v>Lighting</v>
      </c>
      <c r="AH56">
        <f>IF($AE56="Weekday",INDEX('Category Mapping'!$F$34:$F$45,MATCH($E56,'Category Mapping'!$A$34:$A$45,0),1),INDEX('Category Mapping'!$E$34:$E$45,MATCH($E56,'Category Mapping'!$A$34:$A$45,0),1))</f>
        <v>21.428571428571431</v>
      </c>
      <c r="AI56" s="10">
        <f t="shared" si="2"/>
        <v>2429763.1744278236</v>
      </c>
      <c r="AJ56" s="22">
        <f t="shared" si="0"/>
        <v>0</v>
      </c>
      <c r="AK56" s="22">
        <f t="shared" si="1"/>
        <v>0</v>
      </c>
    </row>
    <row r="57" spans="1:37">
      <c r="A57" s="37" t="str">
        <f>'Source Data'!A57</f>
        <v>Residential_lighting_weekday.csv</v>
      </c>
      <c r="B57" s="37">
        <f>'Source Data'!B57</f>
        <v>2019</v>
      </c>
      <c r="C57" s="37">
        <f>'Source Data'!C57</f>
        <v>19</v>
      </c>
      <c r="D57" s="37" t="str">
        <f>'Source Data'!D57</f>
        <v>Korea</v>
      </c>
      <c r="E57" s="37">
        <f>'Source Data'!E57</f>
        <v>7</v>
      </c>
      <c r="F57" s="38">
        <f>'Source Data'!F57*INDEX('Calibration Calcs'!$B$4:$M$4,1,MATCH('Adjusted Source Data'!$E57,'Calibration Calcs'!$B$1:$M$1,0))</f>
        <v>9421691.9363333918</v>
      </c>
      <c r="G57" s="38">
        <f>'Source Data'!G57*INDEX('Calibration Calcs'!$B$4:$M$4,1,MATCH('Adjusted Source Data'!$E57,'Calibration Calcs'!$B$1:$M$1,0))</f>
        <v>8678672.1235329248</v>
      </c>
      <c r="H57" s="38">
        <f>'Source Data'!H57*INDEX('Calibration Calcs'!$B$4:$M$4,1,MATCH('Adjusted Source Data'!$E57,'Calibration Calcs'!$B$1:$M$1,0))</f>
        <v>8593508.4239955433</v>
      </c>
      <c r="I57" s="38">
        <f>'Source Data'!I57*INDEX('Calibration Calcs'!$B$4:$M$4,1,MATCH('Adjusted Source Data'!$E57,'Calibration Calcs'!$B$1:$M$1,0))</f>
        <v>8785080.3391255606</v>
      </c>
      <c r="J57" s="38">
        <f>'Source Data'!J57*INDEX('Calibration Calcs'!$B$4:$M$4,1,MATCH('Adjusted Source Data'!$E57,'Calibration Calcs'!$B$1:$M$1,0))</f>
        <v>11287373.507884558</v>
      </c>
      <c r="K57" s="38">
        <f>'Source Data'!K57*INDEX('Calibration Calcs'!$B$4:$M$4,1,MATCH('Adjusted Source Data'!$E57,'Calibration Calcs'!$B$1:$M$1,0))</f>
        <v>13899327.708056193</v>
      </c>
      <c r="L57" s="38">
        <f>'Source Data'!L57*INDEX('Calibration Calcs'!$B$4:$M$4,1,MATCH('Adjusted Source Data'!$E57,'Calibration Calcs'!$B$1:$M$1,0))</f>
        <v>9098259.2447708528</v>
      </c>
      <c r="M57" s="38">
        <f>'Source Data'!M57*INDEX('Calibration Calcs'!$B$4:$M$4,1,MATCH('Adjusted Source Data'!$E57,'Calibration Calcs'!$B$1:$M$1,0))</f>
        <v>8806199.854515519</v>
      </c>
      <c r="N57" s="38">
        <f>'Source Data'!N57*INDEX('Calibration Calcs'!$B$4:$M$4,1,MATCH('Adjusted Source Data'!$E57,'Calibration Calcs'!$B$1:$M$1,0))</f>
        <v>8624305.2296971381</v>
      </c>
      <c r="O57" s="38">
        <f>'Source Data'!O57*INDEX('Calibration Calcs'!$B$4:$M$4,1,MATCH('Adjusted Source Data'!$E57,'Calibration Calcs'!$B$1:$M$1,0))</f>
        <v>8296152.3637585752</v>
      </c>
      <c r="P57" s="38">
        <f>'Source Data'!P57*INDEX('Calibration Calcs'!$B$4:$M$4,1,MATCH('Adjusted Source Data'!$E57,'Calibration Calcs'!$B$1:$M$1,0))</f>
        <v>8431709.9882251248</v>
      </c>
      <c r="Q57" s="38">
        <f>'Source Data'!Q57*INDEX('Calibration Calcs'!$B$4:$M$4,1,MATCH('Adjusted Source Data'!$E57,'Calibration Calcs'!$B$1:$M$1,0))</f>
        <v>9243075.3140362259</v>
      </c>
      <c r="R57" s="38">
        <f>'Source Data'!R57*INDEX('Calibration Calcs'!$B$4:$M$4,1,MATCH('Adjusted Source Data'!$E57,'Calibration Calcs'!$B$1:$M$1,0))</f>
        <v>9701544.1720660664</v>
      </c>
      <c r="S57" s="38">
        <f>'Source Data'!S57*INDEX('Calibration Calcs'!$B$4:$M$4,1,MATCH('Adjusted Source Data'!$E57,'Calibration Calcs'!$B$1:$M$1,0))</f>
        <v>9888112.3292211834</v>
      </c>
      <c r="T57" s="38">
        <f>'Source Data'!T57*INDEX('Calibration Calcs'!$B$4:$M$4,1,MATCH('Adjusted Source Data'!$E57,'Calibration Calcs'!$B$1:$M$1,0))</f>
        <v>10167964.564953858</v>
      </c>
      <c r="U57" s="38">
        <f>'Source Data'!U57*INDEX('Calibration Calcs'!$B$4:$M$4,1,MATCH('Adjusted Source Data'!$E57,'Calibration Calcs'!$B$1:$M$1,0))</f>
        <v>10914237.193574326</v>
      </c>
      <c r="V57" s="38">
        <f>'Source Data'!V57*INDEX('Calibration Calcs'!$B$4:$M$4,1,MATCH('Adjusted Source Data'!$E57,'Calibration Calcs'!$B$1:$M$1,0))</f>
        <v>11940362.057927467</v>
      </c>
      <c r="W57" s="38">
        <f>'Source Data'!W57*INDEX('Calibration Calcs'!$B$4:$M$4,1,MATCH('Adjusted Source Data'!$E57,'Calibration Calcs'!$B$1:$M$1,0))</f>
        <v>13899327.708056193</v>
      </c>
      <c r="X57" s="38">
        <f>'Source Data'!X57*INDEX('Calibration Calcs'!$B$4:$M$4,1,MATCH('Adjusted Source Data'!$E57,'Calibration Calcs'!$B$1:$M$1,0))</f>
        <v>34141972.759386353</v>
      </c>
      <c r="Y57" s="38">
        <f>'Source Data'!Y57*INDEX('Calibration Calcs'!$B$4:$M$4,1,MATCH('Adjusted Source Data'!$E57,'Calibration Calcs'!$B$1:$M$1,0))</f>
        <v>51212959.139079526</v>
      </c>
      <c r="Z57" s="38">
        <f>'Source Data'!Z57*INDEX('Calibration Calcs'!$B$4:$M$4,1,MATCH('Adjusted Source Data'!$E57,'Calibration Calcs'!$B$1:$M$1,0))</f>
        <v>52052515.84627755</v>
      </c>
      <c r="AA57" s="38">
        <f>'Source Data'!AA57*INDEX('Calibration Calcs'!$B$4:$M$4,1,MATCH('Adjusted Source Data'!$E57,'Calibration Calcs'!$B$1:$M$1,0))</f>
        <v>42537539.831366599</v>
      </c>
      <c r="AB57" s="38">
        <f>'Source Data'!AB57*INDEX('Calibration Calcs'!$B$4:$M$4,1,MATCH('Adjusted Source Data'!$E57,'Calibration Calcs'!$B$1:$M$1,0))</f>
        <v>25279985.294518311</v>
      </c>
      <c r="AC57" s="38">
        <f>'Source Data'!AC57*INDEX('Calibration Calcs'!$B$4:$M$4,1,MATCH('Adjusted Source Data'!$E57,'Calibration Calcs'!$B$1:$M$1,0))</f>
        <v>13339623.236590842</v>
      </c>
      <c r="AD57" t="str">
        <f>INDEX('Category Mapping'!$G$34:$G$45,MATCH(E57,'Category Mapping'!$A$34:$A$45,0),1)</f>
        <v>Summer</v>
      </c>
      <c r="AE57" t="str">
        <f>INDEX('Category Mapping'!$B$2:$B$25,MATCH('Source Data'!A57,'Category Mapping'!$A$2:$A$25,0))</f>
        <v>Weekday</v>
      </c>
      <c r="AF57" t="str">
        <f>INDEX('Category Mapping'!$C$2:$C$25,MATCH('Source Data'!A57,'Category Mapping'!$A$2:$A$25,0))</f>
        <v>Residential</v>
      </c>
      <c r="AG57" t="str">
        <f>INDEX('Category Mapping'!$D$2:$D$25,MATCH('Source Data'!A57,'Category Mapping'!$A$2:$A$25,0))</f>
        <v>Lighting</v>
      </c>
      <c r="AH57">
        <f>IF($AE57="Weekday",INDEX('Category Mapping'!$F$34:$F$45,MATCH($E57,'Category Mapping'!$A$34:$A$45,0),1),INDEX('Category Mapping'!$E$34:$E$45,MATCH($E57,'Category Mapping'!$A$34:$A$45,0),1))</f>
        <v>22.142857142857142</v>
      </c>
      <c r="AI57" s="10">
        <f t="shared" si="2"/>
        <v>2350758.7801544699</v>
      </c>
      <c r="AJ57" s="22">
        <f t="shared" si="0"/>
        <v>0</v>
      </c>
      <c r="AK57" s="22">
        <f t="shared" si="1"/>
        <v>0</v>
      </c>
    </row>
    <row r="58" spans="1:37">
      <c r="A58" s="37" t="str">
        <f>'Source Data'!A58</f>
        <v>Residential_lighting_weekday.csv</v>
      </c>
      <c r="B58" s="37">
        <f>'Source Data'!B58</f>
        <v>2019</v>
      </c>
      <c r="C58" s="37">
        <f>'Source Data'!C58</f>
        <v>19</v>
      </c>
      <c r="D58" s="37" t="str">
        <f>'Source Data'!D58</f>
        <v>Korea</v>
      </c>
      <c r="E58" s="37">
        <f>'Source Data'!E58</f>
        <v>8</v>
      </c>
      <c r="F58" s="38">
        <f>'Source Data'!F58*INDEX('Calibration Calcs'!$B$4:$M$4,1,MATCH('Adjusted Source Data'!$E58,'Calibration Calcs'!$B$1:$M$1,0))</f>
        <v>9552990.4965405818</v>
      </c>
      <c r="G58" s="38">
        <f>'Source Data'!G58*INDEX('Calibration Calcs'!$B$4:$M$4,1,MATCH('Adjusted Source Data'!$E58,'Calibration Calcs'!$B$1:$M$1,0))</f>
        <v>8799795.8380082361</v>
      </c>
      <c r="H58" s="38">
        <f>'Source Data'!H58*INDEX('Calibration Calcs'!$B$4:$M$4,1,MATCH('Adjusted Source Data'!$E58,'Calibration Calcs'!$B$1:$M$1,0))</f>
        <v>8713443.4248040114</v>
      </c>
      <c r="I58" s="38">
        <f>'Source Data'!I58*INDEX('Calibration Calcs'!$B$4:$M$4,1,MATCH('Adjusted Source Data'!$E58,'Calibration Calcs'!$B$1:$M$1,0))</f>
        <v>8907688.8260211945</v>
      </c>
      <c r="J58" s="38">
        <f>'Source Data'!J58*INDEX('Calibration Calcs'!$B$4:$M$4,1,MATCH('Adjusted Source Data'!$E58,'Calibration Calcs'!$B$1:$M$1,0))</f>
        <v>11444671.78298426</v>
      </c>
      <c r="K58" s="38">
        <f>'Source Data'!K58*INDEX('Calibration Calcs'!$B$4:$M$4,1,MATCH('Adjusted Source Data'!$E58,'Calibration Calcs'!$B$1:$M$1,0))</f>
        <v>19673485.379014265</v>
      </c>
      <c r="L58" s="38">
        <f>'Source Data'!L58*INDEX('Calibration Calcs'!$B$4:$M$4,1,MATCH('Adjusted Source Data'!$E58,'Calibration Calcs'!$B$1:$M$1,0))</f>
        <v>11255503.654339893</v>
      </c>
      <c r="M58" s="38">
        <f>'Source Data'!M58*INDEX('Calibration Calcs'!$B$4:$M$4,1,MATCH('Adjusted Source Data'!$E58,'Calibration Calcs'!$B$1:$M$1,0))</f>
        <v>8929103.6040243804</v>
      </c>
      <c r="N58" s="38">
        <f>'Source Data'!N58*INDEX('Calibration Calcs'!$B$4:$M$4,1,MATCH('Adjusted Source Data'!$E58,'Calibration Calcs'!$B$1:$M$1,0))</f>
        <v>8744669.4077993371</v>
      </c>
      <c r="O58" s="38">
        <f>'Source Data'!O58*INDEX('Calibration Calcs'!$B$4:$M$4,1,MATCH('Adjusted Source Data'!$E58,'Calibration Calcs'!$B$1:$M$1,0))</f>
        <v>8411937.8029641863</v>
      </c>
      <c r="P58" s="38">
        <f>'Source Data'!P58*INDEX('Calibration Calcs'!$B$4:$M$4,1,MATCH('Adjusted Source Data'!$E58,'Calibration Calcs'!$B$1:$M$1,0))</f>
        <v>8549386.4193965402</v>
      </c>
      <c r="Q58" s="38">
        <f>'Source Data'!Q58*INDEX('Calibration Calcs'!$B$4:$M$4,1,MATCH('Adjusted Source Data'!$E58,'Calibration Calcs'!$B$1:$M$1,0))</f>
        <v>9372075.7733489666</v>
      </c>
      <c r="R58" s="38">
        <f>'Source Data'!R58*INDEX('Calibration Calcs'!$B$4:$M$4,1,MATCH('Adjusted Source Data'!$E58,'Calibration Calcs'!$B$1:$M$1,0))</f>
        <v>9836742.6895071324</v>
      </c>
      <c r="S58" s="38">
        <f>'Source Data'!S58*INDEX('Calibration Calcs'!$B$4:$M$4,1,MATCH('Adjusted Source Data'!$E58,'Calibration Calcs'!$B$1:$M$1,0))</f>
        <v>10025910.8181515</v>
      </c>
      <c r="T58" s="38">
        <f>'Source Data'!T58*INDEX('Calibration Calcs'!$B$4:$M$4,1,MATCH('Adjusted Source Data'!$E58,'Calibration Calcs'!$B$1:$M$1,0))</f>
        <v>10309663.011118053</v>
      </c>
      <c r="U58" s="38">
        <f>'Source Data'!U58*INDEX('Calibration Calcs'!$B$4:$M$4,1,MATCH('Adjusted Source Data'!$E58,'Calibration Calcs'!$B$1:$M$1,0))</f>
        <v>11066335.525695525</v>
      </c>
      <c r="V58" s="38">
        <f>'Source Data'!V58*INDEX('Calibration Calcs'!$B$4:$M$4,1,MATCH('Adjusted Source Data'!$E58,'Calibration Calcs'!$B$1:$M$1,0))</f>
        <v>12106760.233239548</v>
      </c>
      <c r="W58" s="38">
        <f>'Source Data'!W58*INDEX('Calibration Calcs'!$B$4:$M$4,1,MATCH('Adjusted Source Data'!$E58,'Calibration Calcs'!$B$1:$M$1,0))</f>
        <v>17214299.706637483</v>
      </c>
      <c r="X58" s="38">
        <f>'Source Data'!X58*INDEX('Calibration Calcs'!$B$4:$M$4,1,MATCH('Adjusted Source Data'!$E58,'Calibration Calcs'!$B$1:$M$1,0))</f>
        <v>48237872.804313824</v>
      </c>
      <c r="Y58" s="38">
        <f>'Source Data'!Y58*INDEX('Calibration Calcs'!$B$4:$M$4,1,MATCH('Adjusted Source Data'!$E58,'Calibration Calcs'!$B$1:$M$1,0))</f>
        <v>51926651.312878996</v>
      </c>
      <c r="Z58" s="38">
        <f>'Source Data'!Z58*INDEX('Calibration Calcs'!$B$4:$M$4,1,MATCH('Adjusted Source Data'!$E58,'Calibration Calcs'!$B$1:$M$1,0))</f>
        <v>52777907.891778655</v>
      </c>
      <c r="AA58" s="38">
        <f>'Source Data'!AA58*INDEX('Calibration Calcs'!$B$4:$M$4,1,MATCH('Adjusted Source Data'!$E58,'Calibration Calcs'!$B$1:$M$1,0))</f>
        <v>43130333.330915891</v>
      </c>
      <c r="AB58" s="38">
        <f>'Source Data'!AB58*INDEX('Calibration Calcs'!$B$4:$M$4,1,MATCH('Adjusted Source Data'!$E58,'Calibration Calcs'!$B$1:$M$1,0))</f>
        <v>25632281.431311857</v>
      </c>
      <c r="AC58" s="38">
        <f>'Source Data'!AC58*INDEX('Calibration Calcs'!$B$4:$M$4,1,MATCH('Adjusted Source Data'!$E58,'Calibration Calcs'!$B$1:$M$1,0))</f>
        <v>13525521.198072307</v>
      </c>
      <c r="AD58" t="str">
        <f>INDEX('Category Mapping'!$G$34:$G$45,MATCH(E58,'Category Mapping'!$A$34:$A$45,0),1)</f>
        <v>Summer</v>
      </c>
      <c r="AE58" t="str">
        <f>INDEX('Category Mapping'!$B$2:$B$25,MATCH('Source Data'!A58,'Category Mapping'!$A$2:$A$25,0))</f>
        <v>Weekday</v>
      </c>
      <c r="AF58" t="str">
        <f>INDEX('Category Mapping'!$C$2:$C$25,MATCH('Source Data'!A58,'Category Mapping'!$A$2:$A$25,0))</f>
        <v>Residential</v>
      </c>
      <c r="AG58" t="str">
        <f>INDEX('Category Mapping'!$D$2:$D$25,MATCH('Source Data'!A58,'Category Mapping'!$A$2:$A$25,0))</f>
        <v>Lighting</v>
      </c>
      <c r="AH58">
        <f>IF($AE58="Weekday",INDEX('Category Mapping'!$F$34:$F$45,MATCH($E58,'Category Mapping'!$A$34:$A$45,0),1),INDEX('Category Mapping'!$E$34:$E$45,MATCH($E58,'Category Mapping'!$A$34:$A$45,0),1))</f>
        <v>22.142857142857142</v>
      </c>
      <c r="AI58" s="10">
        <f t="shared" si="2"/>
        <v>2383518.420919036</v>
      </c>
      <c r="AJ58" s="22">
        <f t="shared" si="0"/>
        <v>0</v>
      </c>
      <c r="AK58" s="22">
        <f t="shared" si="1"/>
        <v>0</v>
      </c>
    </row>
    <row r="59" spans="1:37">
      <c r="A59" s="37" t="str">
        <f>'Source Data'!A59</f>
        <v>Residential_lighting_weekday.csv</v>
      </c>
      <c r="B59" s="37">
        <f>'Source Data'!B59</f>
        <v>2019</v>
      </c>
      <c r="C59" s="37">
        <f>'Source Data'!C59</f>
        <v>19</v>
      </c>
      <c r="D59" s="37" t="str">
        <f>'Source Data'!D59</f>
        <v>Korea</v>
      </c>
      <c r="E59" s="37">
        <f>'Source Data'!E59</f>
        <v>9</v>
      </c>
      <c r="F59" s="38">
        <f>'Source Data'!F59*INDEX('Calibration Calcs'!$B$4:$M$4,1,MATCH('Adjusted Source Data'!$E59,'Calibration Calcs'!$B$1:$M$1,0))</f>
        <v>10853093.130217623</v>
      </c>
      <c r="G59" s="38">
        <f>'Source Data'!G59*INDEX('Calibration Calcs'!$B$4:$M$4,1,MATCH('Adjusted Source Data'!$E59,'Calibration Calcs'!$B$1:$M$1,0))</f>
        <v>10013070.889075752</v>
      </c>
      <c r="H59" s="38">
        <f>'Source Data'!H59*INDEX('Calibration Calcs'!$B$4:$M$4,1,MATCH('Adjusted Source Data'!$E59,'Calibration Calcs'!$B$1:$M$1,0))</f>
        <v>9914811.4889322873</v>
      </c>
      <c r="I59" s="38">
        <f>'Source Data'!I59*INDEX('Calibration Calcs'!$B$4:$M$4,1,MATCH('Adjusted Source Data'!$E59,'Calibration Calcs'!$B$1:$M$1,0))</f>
        <v>10135838.82603601</v>
      </c>
      <c r="J59" s="38">
        <f>'Source Data'!J59*INDEX('Calibration Calcs'!$B$4:$M$4,1,MATCH('Adjusted Source Data'!$E59,'Calibration Calcs'!$B$1:$M$1,0))</f>
        <v>13003234.222053191</v>
      </c>
      <c r="K59" s="38">
        <f>'Source Data'!K59*INDEX('Calibration Calcs'!$B$4:$M$4,1,MATCH('Adjusted Source Data'!$E59,'Calibration Calcs'!$B$1:$M$1,0))</f>
        <v>22422899.957713768</v>
      </c>
      <c r="L59" s="38">
        <f>'Source Data'!L59*INDEX('Calibration Calcs'!$B$4:$M$4,1,MATCH('Adjusted Source Data'!$E59,'Calibration Calcs'!$B$1:$M$1,0))</f>
        <v>19760820.510679256</v>
      </c>
      <c r="M59" s="38">
        <f>'Source Data'!M59*INDEX('Calibration Calcs'!$B$4:$M$4,1,MATCH('Adjusted Source Data'!$E59,'Calibration Calcs'!$B$1:$M$1,0))</f>
        <v>10160206.067866771</v>
      </c>
      <c r="N59" s="38">
        <f>'Source Data'!N59*INDEX('Calibration Calcs'!$B$4:$M$4,1,MATCH('Adjusted Source Data'!$E59,'Calibration Calcs'!$B$1:$M$1,0))</f>
        <v>9950344.1062899362</v>
      </c>
      <c r="O59" s="38">
        <f>'Source Data'!O59*INDEX('Calibration Calcs'!$B$4:$M$4,1,MATCH('Adjusted Source Data'!$E59,'Calibration Calcs'!$B$1:$M$1,0))</f>
        <v>9571737.0240724254</v>
      </c>
      <c r="P59" s="38">
        <f>'Source Data'!P59*INDEX('Calibration Calcs'!$B$4:$M$4,1,MATCH('Adjusted Source Data'!$E59,'Calibration Calcs'!$B$1:$M$1,0))</f>
        <v>9728136.2393391225</v>
      </c>
      <c r="Q59" s="38">
        <f>'Source Data'!Q59*INDEX('Calibration Calcs'!$B$4:$M$4,1,MATCH('Adjusted Source Data'!$E59,'Calibration Calcs'!$B$1:$M$1,0))</f>
        <v>10648317.788138045</v>
      </c>
      <c r="R59" s="38">
        <f>'Source Data'!R59*INDEX('Calibration Calcs'!$B$4:$M$4,1,MATCH('Adjusted Source Data'!$E59,'Calibration Calcs'!$B$1:$M$1,0))</f>
        <v>11262643.814376779</v>
      </c>
      <c r="S59" s="38">
        <f>'Source Data'!S59*INDEX('Calibration Calcs'!$B$4:$M$4,1,MATCH('Adjusted Source Data'!$E59,'Calibration Calcs'!$B$1:$M$1,0))</f>
        <v>11365031.485416567</v>
      </c>
      <c r="T59" s="38">
        <f>'Source Data'!T59*INDEX('Calibration Calcs'!$B$4:$M$4,1,MATCH('Adjusted Source Data'!$E59,'Calibration Calcs'!$B$1:$M$1,0))</f>
        <v>11672194.498535935</v>
      </c>
      <c r="U59" s="38">
        <f>'Source Data'!U59*INDEX('Calibration Calcs'!$B$4:$M$4,1,MATCH('Adjusted Source Data'!$E59,'Calibration Calcs'!$B$1:$M$1,0))</f>
        <v>12593683.537894035</v>
      </c>
      <c r="V59" s="38">
        <f>'Source Data'!V59*INDEX('Calibration Calcs'!$B$4:$M$4,1,MATCH('Adjusted Source Data'!$E59,'Calibration Calcs'!$B$1:$M$1,0))</f>
        <v>13822335.590371501</v>
      </c>
      <c r="W59" s="38">
        <f>'Source Data'!W59*INDEX('Calibration Calcs'!$B$4:$M$4,1,MATCH('Adjusted Source Data'!$E59,'Calibration Calcs'!$B$1:$M$1,0))</f>
        <v>30306750.627777513</v>
      </c>
      <c r="X59" s="38">
        <f>'Source Data'!X59*INDEX('Calibration Calcs'!$B$4:$M$4,1,MATCH('Adjusted Source Data'!$E59,'Calibration Calcs'!$B$1:$M$1,0))</f>
        <v>54879791.677326851</v>
      </c>
      <c r="Y59" s="38">
        <f>'Source Data'!Y59*INDEX('Calibration Calcs'!$B$4:$M$4,1,MATCH('Adjusted Source Data'!$E59,'Calibration Calcs'!$B$1:$M$1,0))</f>
        <v>59077686.189958192</v>
      </c>
      <c r="Z59" s="38">
        <f>'Source Data'!Z59*INDEX('Calibration Calcs'!$B$4:$M$4,1,MATCH('Adjusted Source Data'!$E59,'Calibration Calcs'!$B$1:$M$1,0))</f>
        <v>59999175.229316294</v>
      </c>
      <c r="AA59" s="38">
        <f>'Source Data'!AA59*INDEX('Calibration Calcs'!$B$4:$M$4,1,MATCH('Adjusted Source Data'!$E59,'Calibration Calcs'!$B$1:$M$1,0))</f>
        <v>49146082.099098668</v>
      </c>
      <c r="AB59" s="38">
        <f>'Source Data'!AB59*INDEX('Calibration Calcs'!$B$4:$M$4,1,MATCH('Adjusted Source Data'!$E59,'Calibration Calcs'!$B$1:$M$1,0))</f>
        <v>29180486.246339835</v>
      </c>
      <c r="AC59" s="38">
        <f>'Source Data'!AC59*INDEX('Calibration Calcs'!$B$4:$M$4,1,MATCH('Adjusted Source Data'!$E59,'Calibration Calcs'!$B$1:$M$1,0))</f>
        <v>15358150.655968335</v>
      </c>
      <c r="AD59" t="str">
        <f>INDEX('Category Mapping'!$G$34:$G$45,MATCH(E59,'Category Mapping'!$A$34:$A$45,0),1)</f>
        <v>Fall</v>
      </c>
      <c r="AE59" t="str">
        <f>INDEX('Category Mapping'!$B$2:$B$25,MATCH('Source Data'!A59,'Category Mapping'!$A$2:$A$25,0))</f>
        <v>Weekday</v>
      </c>
      <c r="AF59" t="str">
        <f>INDEX('Category Mapping'!$C$2:$C$25,MATCH('Source Data'!A59,'Category Mapping'!$A$2:$A$25,0))</f>
        <v>Residential</v>
      </c>
      <c r="AG59" t="str">
        <f>INDEX('Category Mapping'!$D$2:$D$25,MATCH('Source Data'!A59,'Category Mapping'!$A$2:$A$25,0))</f>
        <v>Lighting</v>
      </c>
      <c r="AH59">
        <f>IF($AE59="Weekday",INDEX('Category Mapping'!$F$34:$F$45,MATCH($E59,'Category Mapping'!$A$34:$A$45,0),1),INDEX('Category Mapping'!$E$34:$E$45,MATCH($E59,'Category Mapping'!$A$34:$A$45,0),1))</f>
        <v>21.428571428571431</v>
      </c>
      <c r="AI59" s="10">
        <f t="shared" si="2"/>
        <v>2799961.5107014268</v>
      </c>
      <c r="AJ59" s="22">
        <f t="shared" si="0"/>
        <v>0</v>
      </c>
      <c r="AK59" s="22">
        <f t="shared" si="1"/>
        <v>0</v>
      </c>
    </row>
    <row r="60" spans="1:37">
      <c r="A60" s="37" t="str">
        <f>'Source Data'!A60</f>
        <v>Residential_lighting_weekday.csv</v>
      </c>
      <c r="B60" s="37">
        <f>'Source Data'!B60</f>
        <v>2019</v>
      </c>
      <c r="C60" s="37">
        <f>'Source Data'!C60</f>
        <v>19</v>
      </c>
      <c r="D60" s="37" t="str">
        <f>'Source Data'!D60</f>
        <v>Korea</v>
      </c>
      <c r="E60" s="37">
        <f>'Source Data'!E60</f>
        <v>10</v>
      </c>
      <c r="F60" s="38">
        <f>'Source Data'!F60*INDEX('Calibration Calcs'!$B$4:$M$4,1,MATCH('Adjusted Source Data'!$E60,'Calibration Calcs'!$B$1:$M$1,0))</f>
        <v>10938356.548767149</v>
      </c>
      <c r="G60" s="38">
        <f>'Source Data'!G60*INDEX('Calibration Calcs'!$B$4:$M$4,1,MATCH('Adjusted Source Data'!$E60,'Calibration Calcs'!$B$1:$M$1,0))</f>
        <v>10035189.494281789</v>
      </c>
      <c r="H60" s="38">
        <f>'Source Data'!H60*INDEX('Calibration Calcs'!$B$4:$M$4,1,MATCH('Adjusted Source Data'!$E60,'Calibration Calcs'!$B$1:$M$1,0))</f>
        <v>9979761.1286290735</v>
      </c>
      <c r="I60" s="38">
        <f>'Source Data'!I60*INDEX('Calibration Calcs'!$B$4:$M$4,1,MATCH('Adjusted Source Data'!$E60,'Calibration Calcs'!$B$1:$M$1,0))</f>
        <v>10235893.284167424</v>
      </c>
      <c r="J60" s="38">
        <f>'Source Data'!J60*INDEX('Calibration Calcs'!$B$4:$M$4,1,MATCH('Adjusted Source Data'!$E60,'Calibration Calcs'!$B$1:$M$1,0))</f>
        <v>13146098.237509143</v>
      </c>
      <c r="K60" s="38">
        <f>'Source Data'!K60*INDEX('Calibration Calcs'!$B$4:$M$4,1,MATCH('Adjusted Source Data'!$E60,'Calibration Calcs'!$B$1:$M$1,0))</f>
        <v>22579176.362134025</v>
      </c>
      <c r="L60" s="38">
        <f>'Source Data'!L60*INDEX('Calibration Calcs'!$B$4:$M$4,1,MATCH('Adjusted Source Data'!$E60,'Calibration Calcs'!$B$1:$M$1,0))</f>
        <v>33015773.436187085</v>
      </c>
      <c r="M60" s="38">
        <f>'Source Data'!M60*INDEX('Calibration Calcs'!$B$4:$M$4,1,MATCH('Adjusted Source Data'!$E60,'Calibration Calcs'!$B$1:$M$1,0))</f>
        <v>12543986.867852235</v>
      </c>
      <c r="N60" s="38">
        <f>'Source Data'!N60*INDEX('Calibration Calcs'!$B$4:$M$4,1,MATCH('Adjusted Source Data'!$E60,'Calibration Calcs'!$B$1:$M$1,0))</f>
        <v>10015525.540467743</v>
      </c>
      <c r="O60" s="38">
        <f>'Source Data'!O60*INDEX('Calibration Calcs'!$B$4:$M$4,1,MATCH('Adjusted Source Data'!$E60,'Calibration Calcs'!$B$1:$M$1,0))</f>
        <v>9634437.212384494</v>
      </c>
      <c r="P60" s="38">
        <f>'Source Data'!P60*INDEX('Calibration Calcs'!$B$4:$M$4,1,MATCH('Adjusted Source Data'!$E60,'Calibration Calcs'!$B$1:$M$1,0))</f>
        <v>9791862.2405381408</v>
      </c>
      <c r="Q60" s="38">
        <f>'Source Data'!Q60*INDEX('Calibration Calcs'!$B$4:$M$4,1,MATCH('Adjusted Source Data'!$E60,'Calibration Calcs'!$B$1:$M$1,0))</f>
        <v>10737652.758881513</v>
      </c>
      <c r="R60" s="38">
        <f>'Source Data'!R60*INDEX('Calibration Calcs'!$B$4:$M$4,1,MATCH('Adjusted Source Data'!$E60,'Calibration Calcs'!$B$1:$M$1,0))</f>
        <v>11339764.12853842</v>
      </c>
      <c r="S60" s="38">
        <f>'Source Data'!S60*INDEX('Calibration Calcs'!$B$4:$M$4,1,MATCH('Adjusted Source Data'!$E60,'Calibration Calcs'!$B$1:$M$1,0))</f>
        <v>11440116.023481239</v>
      </c>
      <c r="T60" s="38">
        <f>'Source Data'!T60*INDEX('Calibration Calcs'!$B$4:$M$4,1,MATCH('Adjusted Source Data'!$E60,'Calibration Calcs'!$B$1:$M$1,0))</f>
        <v>11741171.708309693</v>
      </c>
      <c r="U60" s="38">
        <f>'Source Data'!U60*INDEX('Calibration Calcs'!$B$4:$M$4,1,MATCH('Adjusted Source Data'!$E60,'Calibration Calcs'!$B$1:$M$1,0))</f>
        <v>12744690.657737872</v>
      </c>
      <c r="V60" s="38">
        <f>'Source Data'!V60*INDEX('Calibration Calcs'!$B$4:$M$4,1,MATCH('Adjusted Source Data'!$E60,'Calibration Calcs'!$B$1:$M$1,0))</f>
        <v>17059822.14027904</v>
      </c>
      <c r="W60" s="38">
        <f>'Source Data'!W60*INDEX('Calibration Calcs'!$B$4:$M$4,1,MATCH('Adjusted Source Data'!$E60,'Calibration Calcs'!$B$1:$M$1,0))</f>
        <v>50477003.156237401</v>
      </c>
      <c r="X60" s="38">
        <f>'Source Data'!X60*INDEX('Calibration Calcs'!$B$4:$M$4,1,MATCH('Adjusted Source Data'!$E60,'Calibration Calcs'!$B$1:$M$1,0))</f>
        <v>55193542.21854984</v>
      </c>
      <c r="Y60" s="38">
        <f>'Source Data'!Y60*INDEX('Calibration Calcs'!$B$4:$M$4,1,MATCH('Adjusted Source Data'!$E60,'Calibration Calcs'!$B$1:$M$1,0))</f>
        <v>59508673.701091006</v>
      </c>
      <c r="Z60" s="38">
        <f>'Source Data'!Z60*INDEX('Calibration Calcs'!$B$4:$M$4,1,MATCH('Adjusted Source Data'!$E60,'Calibration Calcs'!$B$1:$M$1,0))</f>
        <v>60411840.755576365</v>
      </c>
      <c r="AA60" s="38">
        <f>'Source Data'!AA60*INDEX('Calibration Calcs'!$B$4:$M$4,1,MATCH('Adjusted Source Data'!$E60,'Calibration Calcs'!$B$1:$M$1,0))</f>
        <v>49473484.206809215</v>
      </c>
      <c r="AB60" s="38">
        <f>'Source Data'!AB60*INDEX('Calibration Calcs'!$B$4:$M$4,1,MATCH('Adjusted Source Data'!$E60,'Calibration Calcs'!$B$1:$M$1,0))</f>
        <v>29403105.21824564</v>
      </c>
      <c r="AC60" s="38">
        <f>'Source Data'!AC60*INDEX('Calibration Calcs'!$B$4:$M$4,1,MATCH('Adjusted Source Data'!$E60,'Calibration Calcs'!$B$1:$M$1,0))</f>
        <v>15454191.821193954</v>
      </c>
      <c r="AD60" t="str">
        <f>INDEX('Category Mapping'!$G$34:$G$45,MATCH(E60,'Category Mapping'!$A$34:$A$45,0),1)</f>
        <v>Fall</v>
      </c>
      <c r="AE60" t="str">
        <f>INDEX('Category Mapping'!$B$2:$B$25,MATCH('Source Data'!A60,'Category Mapping'!$A$2:$A$25,0))</f>
        <v>Weekday</v>
      </c>
      <c r="AF60" t="str">
        <f>INDEX('Category Mapping'!$C$2:$C$25,MATCH('Source Data'!A60,'Category Mapping'!$A$2:$A$25,0))</f>
        <v>Residential</v>
      </c>
      <c r="AG60" t="str">
        <f>INDEX('Category Mapping'!$D$2:$D$25,MATCH('Source Data'!A60,'Category Mapping'!$A$2:$A$25,0))</f>
        <v>Lighting</v>
      </c>
      <c r="AH60">
        <f>IF($AE60="Weekday",INDEX('Category Mapping'!$F$34:$F$45,MATCH($E60,'Category Mapping'!$A$34:$A$45,0),1),INDEX('Category Mapping'!$E$34:$E$45,MATCH($E60,'Category Mapping'!$A$34:$A$45,0),1))</f>
        <v>22.142857142857142</v>
      </c>
      <c r="AI60" s="10">
        <f t="shared" si="2"/>
        <v>2728276.6792840939</v>
      </c>
      <c r="AJ60" s="22">
        <f t="shared" si="0"/>
        <v>0</v>
      </c>
      <c r="AK60" s="22">
        <f t="shared" si="1"/>
        <v>0</v>
      </c>
    </row>
    <row r="61" spans="1:37">
      <c r="A61" s="37" t="str">
        <f>'Source Data'!A61</f>
        <v>Residential_lighting_weekday.csv</v>
      </c>
      <c r="B61" s="37">
        <f>'Source Data'!B61</f>
        <v>2019</v>
      </c>
      <c r="C61" s="37">
        <f>'Source Data'!C61</f>
        <v>19</v>
      </c>
      <c r="D61" s="37" t="str">
        <f>'Source Data'!D61</f>
        <v>Korea</v>
      </c>
      <c r="E61" s="37">
        <f>'Source Data'!E61</f>
        <v>11</v>
      </c>
      <c r="F61" s="38">
        <f>'Source Data'!F61*INDEX('Calibration Calcs'!$B$4:$M$4,1,MATCH('Adjusted Source Data'!$E61,'Calibration Calcs'!$B$1:$M$1,0))</f>
        <v>11373265.793029614</v>
      </c>
      <c r="G61" s="38">
        <f>'Source Data'!G61*INDEX('Calibration Calcs'!$B$4:$M$4,1,MATCH('Adjusted Source Data'!$E61,'Calibration Calcs'!$B$1:$M$1,0))</f>
        <v>10401191.793625373</v>
      </c>
      <c r="H61" s="38">
        <f>'Source Data'!H61*INDEX('Calibration Calcs'!$B$4:$M$4,1,MATCH('Adjusted Source Data'!$E61,'Calibration Calcs'!$B$1:$M$1,0))</f>
        <v>10303984.39368495</v>
      </c>
      <c r="I61" s="38">
        <f>'Source Data'!I61*INDEX('Calibration Calcs'!$B$4:$M$4,1,MATCH('Adjusted Source Data'!$E61,'Calibration Calcs'!$B$1:$M$1,0))</f>
        <v>10595606.593506223</v>
      </c>
      <c r="J61" s="38">
        <f>'Source Data'!J61*INDEX('Calibration Calcs'!$B$4:$M$4,1,MATCH('Adjusted Source Data'!$E61,'Calibration Calcs'!$B$1:$M$1,0))</f>
        <v>13609035.991659367</v>
      </c>
      <c r="K61" s="38">
        <f>'Source Data'!K61*INDEX('Calibration Calcs'!$B$4:$M$4,1,MATCH('Adjusted Source Data'!$E61,'Calibration Calcs'!$B$1:$M$1,0))</f>
        <v>23426983.385642197</v>
      </c>
      <c r="L61" s="38">
        <f>'Source Data'!L61*INDEX('Calibration Calcs'!$B$4:$M$4,1,MATCH('Adjusted Source Data'!$E61,'Calibration Calcs'!$B$1:$M$1,0))</f>
        <v>34119797.379088841</v>
      </c>
      <c r="M61" s="38">
        <f>'Source Data'!M61*INDEX('Calibration Calcs'!$B$4:$M$4,1,MATCH('Adjusted Source Data'!$E61,'Calibration Calcs'!$B$1:$M$1,0))</f>
        <v>21385627.986893293</v>
      </c>
      <c r="N61" s="38">
        <f>'Source Data'!N61*INDEX('Calibration Calcs'!$B$4:$M$4,1,MATCH('Adjusted Source Data'!$E61,'Calibration Calcs'!$B$1:$M$1,0))</f>
        <v>10401191.793625373</v>
      </c>
      <c r="O61" s="38">
        <f>'Source Data'!O61*INDEX('Calibration Calcs'!$B$4:$M$4,1,MATCH('Adjusted Source Data'!$E61,'Calibration Calcs'!$B$1:$M$1,0))</f>
        <v>10012362.193863677</v>
      </c>
      <c r="P61" s="38">
        <f>'Source Data'!P61*INDEX('Calibration Calcs'!$B$4:$M$4,1,MATCH('Adjusted Source Data'!$E61,'Calibration Calcs'!$B$1:$M$1,0))</f>
        <v>10109569.593804102</v>
      </c>
      <c r="Q61" s="38">
        <f>'Source Data'!Q61*INDEX('Calibration Calcs'!$B$4:$M$4,1,MATCH('Adjusted Source Data'!$E61,'Calibration Calcs'!$B$1:$M$1,0))</f>
        <v>11081643.593208343</v>
      </c>
      <c r="R61" s="38">
        <f>'Source Data'!R61*INDEX('Calibration Calcs'!$B$4:$M$4,1,MATCH('Adjusted Source Data'!$E61,'Calibration Calcs'!$B$1:$M$1,0))</f>
        <v>11762095.39279131</v>
      </c>
      <c r="S61" s="38">
        <f>'Source Data'!S61*INDEX('Calibration Calcs'!$B$4:$M$4,1,MATCH('Adjusted Source Data'!$E61,'Calibration Calcs'!$B$1:$M$1,0))</f>
        <v>11859302.792731734</v>
      </c>
      <c r="T61" s="38">
        <f>'Source Data'!T61*INDEX('Calibration Calcs'!$B$4:$M$4,1,MATCH('Adjusted Source Data'!$E61,'Calibration Calcs'!$B$1:$M$1,0))</f>
        <v>12150924.992553007</v>
      </c>
      <c r="U61" s="38">
        <f>'Source Data'!U61*INDEX('Calibration Calcs'!$B$4:$M$4,1,MATCH('Adjusted Source Data'!$E61,'Calibration Calcs'!$B$1:$M$1,0))</f>
        <v>13220206.391897671</v>
      </c>
      <c r="V61" s="38">
        <f>'Source Data'!V61*INDEX('Calibration Calcs'!$B$4:$M$4,1,MATCH('Adjusted Source Data'!$E61,'Calibration Calcs'!$B$1:$M$1,0))</f>
        <v>28967805.182246368</v>
      </c>
      <c r="W61" s="38">
        <f>'Source Data'!W61*INDEX('Calibration Calcs'!$B$4:$M$4,1,MATCH('Adjusted Source Data'!$E61,'Calibration Calcs'!$B$1:$M$1,0))</f>
        <v>52297581.167948142</v>
      </c>
      <c r="X61" s="38">
        <f>'Source Data'!X61*INDEX('Calibration Calcs'!$B$4:$M$4,1,MATCH('Adjusted Source Data'!$E61,'Calibration Calcs'!$B$1:$M$1,0))</f>
        <v>57255158.564909771</v>
      </c>
      <c r="Y61" s="38">
        <f>'Source Data'!Y61*INDEX('Calibration Calcs'!$B$4:$M$4,1,MATCH('Adjusted Source Data'!$E61,'Calibration Calcs'!$B$1:$M$1,0))</f>
        <v>61629491.562228851</v>
      </c>
      <c r="Z61" s="38">
        <f>'Source Data'!Z61*INDEX('Calibration Calcs'!$B$4:$M$4,1,MATCH('Adjusted Source Data'!$E61,'Calibration Calcs'!$B$1:$M$1,0))</f>
        <v>62601565.561633095</v>
      </c>
      <c r="AA61" s="38">
        <f>'Source Data'!AA61*INDEX('Calibration Calcs'!$B$4:$M$4,1,MATCH('Adjusted Source Data'!$E61,'Calibration Calcs'!$B$1:$M$1,0))</f>
        <v>51228299.768603474</v>
      </c>
      <c r="AB61" s="38">
        <f>'Source Data'!AB61*INDEX('Calibration Calcs'!$B$4:$M$4,1,MATCH('Adjusted Source Data'!$E61,'Calibration Calcs'!$B$1:$M$1,0))</f>
        <v>30425916.181352731</v>
      </c>
      <c r="AC61" s="38">
        <f>'Source Data'!AC61*INDEX('Calibration Calcs'!$B$4:$M$4,1,MATCH('Adjusted Source Data'!$E61,'Calibration Calcs'!$B$1:$M$1,0))</f>
        <v>16039220.990169968</v>
      </c>
      <c r="AD61" t="str">
        <f>INDEX('Category Mapping'!$G$34:$G$45,MATCH(E61,'Category Mapping'!$A$34:$A$45,0),1)</f>
        <v>Winter</v>
      </c>
      <c r="AE61" t="str">
        <f>INDEX('Category Mapping'!$B$2:$B$25,MATCH('Source Data'!A61,'Category Mapping'!$A$2:$A$25,0))</f>
        <v>Weekday</v>
      </c>
      <c r="AF61" t="str">
        <f>INDEX('Category Mapping'!$C$2:$C$25,MATCH('Source Data'!A61,'Category Mapping'!$A$2:$A$25,0))</f>
        <v>Residential</v>
      </c>
      <c r="AG61" t="str">
        <f>INDEX('Category Mapping'!$D$2:$D$25,MATCH('Source Data'!A61,'Category Mapping'!$A$2:$A$25,0))</f>
        <v>Lighting</v>
      </c>
      <c r="AH61">
        <f>IF($AE61="Weekday",INDEX('Category Mapping'!$F$34:$F$45,MATCH($E61,'Category Mapping'!$A$34:$A$45,0),1),INDEX('Category Mapping'!$E$34:$E$45,MATCH($E61,'Category Mapping'!$A$34:$A$45,0),1))</f>
        <v>21.428571428571431</v>
      </c>
      <c r="AI61" s="10">
        <f t="shared" si="2"/>
        <v>2921406.3928762106</v>
      </c>
      <c r="AJ61" s="22">
        <f t="shared" si="0"/>
        <v>0</v>
      </c>
      <c r="AK61" s="22">
        <f t="shared" si="1"/>
        <v>0</v>
      </c>
    </row>
    <row r="62" spans="1:37">
      <c r="A62" s="37" t="str">
        <f>'Source Data'!A62</f>
        <v>Residential_lighting_weekday.csv</v>
      </c>
      <c r="B62" s="37">
        <f>'Source Data'!B62</f>
        <v>2019</v>
      </c>
      <c r="C62" s="37">
        <f>'Source Data'!C62</f>
        <v>19</v>
      </c>
      <c r="D62" s="37" t="str">
        <f>'Source Data'!D62</f>
        <v>Korea</v>
      </c>
      <c r="E62" s="37">
        <f>'Source Data'!E62</f>
        <v>12</v>
      </c>
      <c r="F62" s="38">
        <f>'Source Data'!F62*INDEX('Calibration Calcs'!$B$4:$M$4,1,MATCH('Adjusted Source Data'!$E62,'Calibration Calcs'!$B$1:$M$1,0))</f>
        <v>13178384.158775708</v>
      </c>
      <c r="G62" s="38">
        <f>'Source Data'!G62*INDEX('Calibration Calcs'!$B$4:$M$4,1,MATCH('Adjusted Source Data'!$E62,'Calibration Calcs'!$B$1:$M$1,0))</f>
        <v>12173253.163614849</v>
      </c>
      <c r="H62" s="38">
        <f>'Source Data'!H62*INDEX('Calibration Calcs'!$B$4:$M$4,1,MATCH('Adjusted Source Data'!$E62,'Calibration Calcs'!$B$1:$M$1,0))</f>
        <v>12061571.941930307</v>
      </c>
      <c r="I62" s="38">
        <f>'Source Data'!I62*INDEX('Calibration Calcs'!$B$4:$M$4,1,MATCH('Adjusted Source Data'!$E62,'Calibration Calcs'!$B$1:$M$1,0))</f>
        <v>12284934.385299388</v>
      </c>
      <c r="J62" s="38">
        <f>'Source Data'!J62*INDEX('Calibration Calcs'!$B$4:$M$4,1,MATCH('Adjusted Source Data'!$E62,'Calibration Calcs'!$B$1:$M$1,0))</f>
        <v>15858733.479204664</v>
      </c>
      <c r="K62" s="38">
        <f>'Source Data'!K62*INDEX('Calibration Calcs'!$B$4:$M$4,1,MATCH('Adjusted Source Data'!$E62,'Calibration Calcs'!$B$1:$M$1,0))</f>
        <v>27250218.091027733</v>
      </c>
      <c r="L62" s="38">
        <f>'Source Data'!L62*INDEX('Calibration Calcs'!$B$4:$M$4,1,MATCH('Adjusted Source Data'!$E62,'Calibration Calcs'!$B$1:$M$1,0))</f>
        <v>39870196.141380742</v>
      </c>
      <c r="M62" s="38">
        <f>'Source Data'!M62*INDEX('Calibration Calcs'!$B$4:$M$4,1,MATCH('Adjusted Source Data'!$E62,'Calibration Calcs'!$B$1:$M$1,0))</f>
        <v>41210370.801595218</v>
      </c>
      <c r="N62" s="38">
        <f>'Source Data'!N62*INDEX('Calibration Calcs'!$B$4:$M$4,1,MATCH('Adjusted Source Data'!$E62,'Calibration Calcs'!$B$1:$M$1,0))</f>
        <v>12061571.941930307</v>
      </c>
      <c r="O62" s="38">
        <f>'Source Data'!O62*INDEX('Calibration Calcs'!$B$4:$M$4,1,MATCH('Adjusted Source Data'!$E62,'Calibration Calcs'!$B$1:$M$1,0))</f>
        <v>11614847.055192148</v>
      </c>
      <c r="P62" s="38">
        <f>'Source Data'!P62*INDEX('Calibration Calcs'!$B$4:$M$4,1,MATCH('Adjusted Source Data'!$E62,'Calibration Calcs'!$B$1:$M$1,0))</f>
        <v>11838209.498561228</v>
      </c>
      <c r="Q62" s="38">
        <f>'Source Data'!Q62*INDEX('Calibration Calcs'!$B$4:$M$4,1,MATCH('Adjusted Source Data'!$E62,'Calibration Calcs'!$B$1:$M$1,0))</f>
        <v>12955021.715406626</v>
      </c>
      <c r="R62" s="38">
        <f>'Source Data'!R62*INDEX('Calibration Calcs'!$B$4:$M$4,1,MATCH('Adjusted Source Data'!$E62,'Calibration Calcs'!$B$1:$M$1,0))</f>
        <v>13625109.045513866</v>
      </c>
      <c r="S62" s="38">
        <f>'Source Data'!S62*INDEX('Calibration Calcs'!$B$4:$M$4,1,MATCH('Adjusted Source Data'!$E62,'Calibration Calcs'!$B$1:$M$1,0))</f>
        <v>13848471.488882946</v>
      </c>
      <c r="T62" s="38">
        <f>'Source Data'!T62*INDEX('Calibration Calcs'!$B$4:$M$4,1,MATCH('Adjusted Source Data'!$E62,'Calibration Calcs'!$B$1:$M$1,0))</f>
        <v>14183515.153936567</v>
      </c>
      <c r="U62" s="38">
        <f>'Source Data'!U62*INDEX('Calibration Calcs'!$B$4:$M$4,1,MATCH('Adjusted Source Data'!$E62,'Calibration Calcs'!$B$1:$M$1,0))</f>
        <v>15412008.592466505</v>
      </c>
      <c r="V62" s="38">
        <f>'Source Data'!V62*INDEX('Calibration Calcs'!$B$4:$M$4,1,MATCH('Adjusted Source Data'!$E62,'Calibration Calcs'!$B$1:$M$1,0))</f>
        <v>55840610.842269942</v>
      </c>
      <c r="W62" s="38">
        <f>'Source Data'!W62*INDEX('Calibration Calcs'!$B$4:$M$4,1,MATCH('Adjusted Source Data'!$E62,'Calibration Calcs'!$B$1:$M$1,0))</f>
        <v>60977947.039758779</v>
      </c>
      <c r="X62" s="38">
        <f>'Source Data'!X62*INDEX('Calibration Calcs'!$B$4:$M$4,1,MATCH('Adjusted Source Data'!$E62,'Calibration Calcs'!$B$1:$M$1,0))</f>
        <v>66673689.345670313</v>
      </c>
      <c r="Y62" s="38">
        <f>'Source Data'!Y62*INDEX('Calibration Calcs'!$B$4:$M$4,1,MATCH('Adjusted Source Data'!$E62,'Calibration Calcs'!$B$1:$M$1,0))</f>
        <v>71811025.543159142</v>
      </c>
      <c r="Z62" s="38">
        <f>'Source Data'!Z62*INDEX('Calibration Calcs'!$B$4:$M$4,1,MATCH('Adjusted Source Data'!$E62,'Calibration Calcs'!$B$1:$M$1,0))</f>
        <v>72927837.76000455</v>
      </c>
      <c r="AA62" s="38">
        <f>'Source Data'!AA62*INDEX('Calibration Calcs'!$B$4:$M$4,1,MATCH('Adjusted Source Data'!$E62,'Calibration Calcs'!$B$1:$M$1,0))</f>
        <v>59749453.601228841</v>
      </c>
      <c r="AB62" s="38">
        <f>'Source Data'!AB62*INDEX('Calibration Calcs'!$B$4:$M$4,1,MATCH('Adjusted Source Data'!$E62,'Calibration Calcs'!$B$1:$M$1,0))</f>
        <v>35514628.495683685</v>
      </c>
      <c r="AC62" s="38">
        <f>'Source Data'!AC62*INDEX('Calibration Calcs'!$B$4:$M$4,1,MATCH('Adjusted Source Data'!$E62,'Calibration Calcs'!$B$1:$M$1,0))</f>
        <v>18650764.02131816</v>
      </c>
      <c r="AD62" t="str">
        <f>INDEX('Category Mapping'!$G$34:$G$45,MATCH(E62,'Category Mapping'!$A$34:$A$45,0),1)</f>
        <v>Winter</v>
      </c>
      <c r="AE62" t="str">
        <f>INDEX('Category Mapping'!$B$2:$B$25,MATCH('Source Data'!A62,'Category Mapping'!$A$2:$A$25,0))</f>
        <v>Weekday</v>
      </c>
      <c r="AF62" t="str">
        <f>INDEX('Category Mapping'!$C$2:$C$25,MATCH('Source Data'!A62,'Category Mapping'!$A$2:$A$25,0))</f>
        <v>Residential</v>
      </c>
      <c r="AG62" t="str">
        <f>INDEX('Category Mapping'!$D$2:$D$25,MATCH('Source Data'!A62,'Category Mapping'!$A$2:$A$25,0))</f>
        <v>Lighting</v>
      </c>
      <c r="AH62">
        <f>IF($AE62="Weekday",INDEX('Category Mapping'!$F$34:$F$45,MATCH($E62,'Category Mapping'!$A$34:$A$45,0),1),INDEX('Category Mapping'!$E$34:$E$45,MATCH($E62,'Category Mapping'!$A$34:$A$45,0),1))</f>
        <v>22.142857142857142</v>
      </c>
      <c r="AI62" s="10">
        <f t="shared" si="2"/>
        <v>3293515.2536776247</v>
      </c>
      <c r="AJ62" s="22">
        <f t="shared" si="0"/>
        <v>0</v>
      </c>
      <c r="AK62" s="22">
        <f t="shared" si="1"/>
        <v>0</v>
      </c>
    </row>
    <row r="63" spans="1:37">
      <c r="A63" s="37" t="str">
        <f>'Source Data'!A63</f>
        <v>Residential_lighting_weekend.csv</v>
      </c>
      <c r="B63" s="37">
        <f>'Source Data'!B63</f>
        <v>2019</v>
      </c>
      <c r="C63" s="37">
        <f>'Source Data'!C63</f>
        <v>19</v>
      </c>
      <c r="D63" s="37" t="str">
        <f>'Source Data'!D63</f>
        <v>Korea</v>
      </c>
      <c r="E63" s="37">
        <f>'Source Data'!E63</f>
        <v>1</v>
      </c>
      <c r="F63" s="38">
        <f>'Source Data'!F63*INDEX('Calibration Calcs'!$B$4:$M$4,1,MATCH('Adjusted Source Data'!$E63,'Calibration Calcs'!$B$1:$M$1,0))</f>
        <v>7717577.4661104465</v>
      </c>
      <c r="G63" s="38">
        <f>'Source Data'!G63*INDEX('Calibration Calcs'!$B$4:$M$4,1,MATCH('Adjusted Source Data'!$E63,'Calibration Calcs'!$B$1:$M$1,0))</f>
        <v>6667937.9174773758</v>
      </c>
      <c r="H63" s="38">
        <f>'Source Data'!H63*INDEX('Calibration Calcs'!$B$4:$M$4,1,MATCH('Adjusted Source Data'!$E63,'Calibration Calcs'!$B$1:$M$1,0))</f>
        <v>6440029.8962046867</v>
      </c>
      <c r="I63" s="38">
        <f>'Source Data'!I63*INDEX('Calibration Calcs'!$B$4:$M$4,1,MATCH('Adjusted Source Data'!$E63,'Calibration Calcs'!$B$1:$M$1,0))</f>
        <v>6434594.1001887182</v>
      </c>
      <c r="J63" s="38">
        <f>'Source Data'!J63*INDEX('Calibration Calcs'!$B$4:$M$4,1,MATCH('Adjusted Source Data'!$E63,'Calibration Calcs'!$B$1:$M$1,0))</f>
        <v>6773027.3821383547</v>
      </c>
      <c r="K63" s="38">
        <f>'Source Data'!K63*INDEX('Calibration Calcs'!$B$4:$M$4,1,MATCH('Adjusted Source Data'!$E63,'Calibration Calcs'!$B$1:$M$1,0))</f>
        <v>8777602.1174712051</v>
      </c>
      <c r="L63" s="38">
        <f>'Source Data'!L63*INDEX('Calibration Calcs'!$B$4:$M$4,1,MATCH('Adjusted Source Data'!$E63,'Calibration Calcs'!$B$1:$M$1,0))</f>
        <v>15105603.967545409</v>
      </c>
      <c r="M63" s="38">
        <f>'Source Data'!M63*INDEX('Calibration Calcs'!$B$4:$M$4,1,MATCH('Adjusted Source Data'!$E63,'Calibration Calcs'!$B$1:$M$1,0))</f>
        <v>21325558.542417049</v>
      </c>
      <c r="N63" s="38">
        <f>'Source Data'!N63*INDEX('Calibration Calcs'!$B$4:$M$4,1,MATCH('Adjusted Source Data'!$E63,'Calibration Calcs'!$B$1:$M$1,0))</f>
        <v>8553840.3623463716</v>
      </c>
      <c r="O63" s="38">
        <f>'Source Data'!O63*INDEX('Calibration Calcs'!$B$4:$M$4,1,MATCH('Adjusted Source Data'!$E63,'Calibration Calcs'!$B$1:$M$1,0))</f>
        <v>8863320.8664561547</v>
      </c>
      <c r="P63" s="38">
        <f>'Source Data'!P63*INDEX('Calibration Calcs'!$B$4:$M$4,1,MATCH('Adjusted Source Data'!$E63,'Calibration Calcs'!$B$1:$M$1,0))</f>
        <v>8916191.591048738</v>
      </c>
      <c r="Q63" s="38">
        <f>'Source Data'!Q63*INDEX('Calibration Calcs'!$B$4:$M$4,1,MATCH('Adjusted Source Data'!$E63,'Calibration Calcs'!$B$1:$M$1,0))</f>
        <v>9460286.5603103302</v>
      </c>
      <c r="R63" s="38">
        <f>'Source Data'!R63*INDEX('Calibration Calcs'!$B$4:$M$4,1,MATCH('Adjusted Source Data'!$E63,'Calibration Calcs'!$B$1:$M$1,0))</f>
        <v>9789068.9163133483</v>
      </c>
      <c r="S63" s="38">
        <f>'Source Data'!S63*INDEX('Calibration Calcs'!$B$4:$M$4,1,MATCH('Adjusted Source Data'!$E63,'Calibration Calcs'!$B$1:$M$1,0))</f>
        <v>9776526.8221955895</v>
      </c>
      <c r="T63" s="38">
        <f>'Source Data'!T63*INDEX('Calibration Calcs'!$B$4:$M$4,1,MATCH('Adjusted Source Data'!$E63,'Calibration Calcs'!$B$1:$M$1,0))</f>
        <v>9673657.6591766067</v>
      </c>
      <c r="U63" s="38">
        <f>'Source Data'!U63*INDEX('Calibration Calcs'!$B$4:$M$4,1,MATCH('Adjusted Source Data'!$E63,'Calibration Calcs'!$B$1:$M$1,0))</f>
        <v>9697934.3640235644</v>
      </c>
      <c r="V63" s="38">
        <f>'Source Data'!V63*INDEX('Calibration Calcs'!$B$4:$M$4,1,MATCH('Adjusted Source Data'!$E63,'Calibration Calcs'!$B$1:$M$1,0))</f>
        <v>30211207.935090818</v>
      </c>
      <c r="W63" s="38">
        <f>'Source Data'!W63*INDEX('Calibration Calcs'!$B$4:$M$4,1,MATCH('Adjusted Source Data'!$E63,'Calibration Calcs'!$B$1:$M$1,0))</f>
        <v>34876173.866244547</v>
      </c>
      <c r="X63" s="38">
        <f>'Source Data'!X63*INDEX('Calibration Calcs'!$B$4:$M$4,1,MATCH('Adjusted Source Data'!$E63,'Calibration Calcs'!$B$1:$M$1,0))</f>
        <v>36875444.979596145</v>
      </c>
      <c r="Y63" s="38">
        <f>'Source Data'!Y63*INDEX('Calibration Calcs'!$B$4:$M$4,1,MATCH('Adjusted Source Data'!$E63,'Calibration Calcs'!$B$1:$M$1,0))</f>
        <v>38541504.240722477</v>
      </c>
      <c r="Z63" s="38">
        <f>'Source Data'!Z63*INDEX('Calibration Calcs'!$B$4:$M$4,1,MATCH('Adjusted Source Data'!$E63,'Calibration Calcs'!$B$1:$M$1,0))</f>
        <v>38319363.005905636</v>
      </c>
      <c r="AA63" s="38">
        <f>'Source Data'!AA63*INDEX('Calibration Calcs'!$B$4:$M$4,1,MATCH('Adjusted Source Data'!$E63,'Calibration Calcs'!$B$1:$M$1,0))</f>
        <v>31766196.578808729</v>
      </c>
      <c r="AB63" s="38">
        <f>'Source Data'!AB63*INDEX('Calibration Calcs'!$B$4:$M$4,1,MATCH('Adjusted Source Data'!$E63,'Calibration Calcs'!$B$1:$M$1,0))</f>
        <v>20436993.603149671</v>
      </c>
      <c r="AC63" s="38">
        <f>'Source Data'!AC63*INDEX('Calibration Calcs'!$B$4:$M$4,1,MATCH('Adjusted Source Data'!$E63,'Calibration Calcs'!$B$1:$M$1,0))</f>
        <v>11440273.593067478</v>
      </c>
      <c r="AD63" t="str">
        <f>INDEX('Category Mapping'!$G$34:$G$45,MATCH(E63,'Category Mapping'!$A$34:$A$45,0),1)</f>
        <v>Winter</v>
      </c>
      <c r="AE63" t="str">
        <f>INDEX('Category Mapping'!$B$2:$B$25,MATCH('Source Data'!A63,'Category Mapping'!$A$2:$A$25,0))</f>
        <v>Weekend</v>
      </c>
      <c r="AF63" t="str">
        <f>INDEX('Category Mapping'!$C$2:$C$25,MATCH('Source Data'!A63,'Category Mapping'!$A$2:$A$25,0))</f>
        <v>Residential</v>
      </c>
      <c r="AG63" t="str">
        <f>INDEX('Category Mapping'!$D$2:$D$25,MATCH('Source Data'!A63,'Category Mapping'!$A$2:$A$25,0))</f>
        <v>Lighting</v>
      </c>
      <c r="AH63">
        <f>IF($AE63="Weekday",INDEX('Category Mapping'!$F$34:$F$45,MATCH($E63,'Category Mapping'!$A$34:$A$45,0),1),INDEX('Category Mapping'!$E$34:$E$45,MATCH($E63,'Category Mapping'!$A$34:$A$45,0),1))</f>
        <v>8.8571428571428559</v>
      </c>
      <c r="AI63" s="10">
        <f t="shared" si="2"/>
        <v>4351460.1562106032</v>
      </c>
      <c r="AJ63" s="22">
        <f t="shared" si="0"/>
        <v>0</v>
      </c>
      <c r="AK63" s="22">
        <f t="shared" si="1"/>
        <v>0</v>
      </c>
    </row>
    <row r="64" spans="1:37">
      <c r="A64" s="37" t="str">
        <f>'Source Data'!A64</f>
        <v>Residential_lighting_weekend.csv</v>
      </c>
      <c r="B64" s="37">
        <f>'Source Data'!B64</f>
        <v>2019</v>
      </c>
      <c r="C64" s="37">
        <f>'Source Data'!C64</f>
        <v>19</v>
      </c>
      <c r="D64" s="37" t="str">
        <f>'Source Data'!D64</f>
        <v>Korea</v>
      </c>
      <c r="E64" s="37">
        <f>'Source Data'!E64</f>
        <v>2</v>
      </c>
      <c r="F64" s="38">
        <f>'Source Data'!F64*INDEX('Calibration Calcs'!$B$4:$M$4,1,MATCH('Adjusted Source Data'!$E64,'Calibration Calcs'!$B$1:$M$1,0))</f>
        <v>6634421.6793142762</v>
      </c>
      <c r="G64" s="38">
        <f>'Source Data'!G64*INDEX('Calibration Calcs'!$B$4:$M$4,1,MATCH('Adjusted Source Data'!$E64,'Calibration Calcs'!$B$1:$M$1,0))</f>
        <v>5732099.245580785</v>
      </c>
      <c r="H64" s="38">
        <f>'Source Data'!H64*INDEX('Calibration Calcs'!$B$4:$M$4,1,MATCH('Adjusted Source Data'!$E64,'Calibration Calcs'!$B$1:$M$1,0))</f>
        <v>5536177.0238982281</v>
      </c>
      <c r="I64" s="38">
        <f>'Source Data'!I64*INDEX('Calibration Calcs'!$B$4:$M$4,1,MATCH('Adjusted Source Data'!$E64,'Calibration Calcs'!$B$1:$M$1,0))</f>
        <v>5531503.6048791129</v>
      </c>
      <c r="J64" s="38">
        <f>'Source Data'!J64*INDEX('Calibration Calcs'!$B$4:$M$4,1,MATCH('Adjusted Source Data'!$E64,'Calibration Calcs'!$B$1:$M$1,0))</f>
        <v>5822438.6289458964</v>
      </c>
      <c r="K64" s="38">
        <f>'Source Data'!K64*INDEX('Calibration Calcs'!$B$4:$M$4,1,MATCH('Adjusted Source Data'!$E64,'Calibration Calcs'!$B$1:$M$1,0))</f>
        <v>7545671.7928001266</v>
      </c>
      <c r="L64" s="38">
        <f>'Source Data'!L64*INDEX('Calibration Calcs'!$B$4:$M$4,1,MATCH('Adjusted Source Data'!$E64,'Calibration Calcs'!$B$1:$M$1,0))</f>
        <v>13025245.799295207</v>
      </c>
      <c r="M64" s="38">
        <f>'Source Data'!M64*INDEX('Calibration Calcs'!$B$4:$M$4,1,MATCH('Adjusted Source Data'!$E64,'Calibration Calcs'!$B$1:$M$1,0))</f>
        <v>9546357.3823061865</v>
      </c>
      <c r="N64" s="38">
        <f>'Source Data'!N64*INDEX('Calibration Calcs'!$B$4:$M$4,1,MATCH('Adjusted Source Data'!$E64,'Calibration Calcs'!$B$1:$M$1,0))</f>
        <v>7353316.3339146404</v>
      </c>
      <c r="O64" s="38">
        <f>'Source Data'!O64*INDEX('Calibration Calcs'!$B$4:$M$4,1,MATCH('Adjusted Source Data'!$E64,'Calibration Calcs'!$B$1:$M$1,0))</f>
        <v>7619361.3864032971</v>
      </c>
      <c r="P64" s="38">
        <f>'Source Data'!P64*INDEX('Calibration Calcs'!$B$4:$M$4,1,MATCH('Adjusted Source Data'!$E64,'Calibration Calcs'!$B$1:$M$1,0))</f>
        <v>7664810.6801667325</v>
      </c>
      <c r="Q64" s="38">
        <f>'Source Data'!Q64*INDEX('Calibration Calcs'!$B$4:$M$4,1,MATCH('Adjusted Source Data'!$E64,'Calibration Calcs'!$B$1:$M$1,0))</f>
        <v>8132543.3394522658</v>
      </c>
      <c r="R64" s="38">
        <f>'Source Data'!R64*INDEX('Calibration Calcs'!$B$4:$M$4,1,MATCH('Adjusted Source Data'!$E64,'Calibration Calcs'!$B$1:$M$1,0))</f>
        <v>8415182.359220868</v>
      </c>
      <c r="S64" s="38">
        <f>'Source Data'!S64*INDEX('Calibration Calcs'!$B$4:$M$4,1,MATCH('Adjusted Source Data'!$E64,'Calibration Calcs'!$B$1:$M$1,0))</f>
        <v>8404398.826777555</v>
      </c>
      <c r="T64" s="38">
        <f>'Source Data'!T64*INDEX('Calibration Calcs'!$B$4:$M$4,1,MATCH('Adjusted Source Data'!$E64,'Calibration Calcs'!$B$1:$M$1,0))</f>
        <v>8315968.1805600254</v>
      </c>
      <c r="U64" s="38">
        <f>'Source Data'!U64*INDEX('Calibration Calcs'!$B$4:$M$4,1,MATCH('Adjusted Source Data'!$E64,'Calibration Calcs'!$B$1:$M$1,0))</f>
        <v>8336836.9747507907</v>
      </c>
      <c r="V64" s="38">
        <f>'Source Data'!V64*INDEX('Calibration Calcs'!$B$4:$M$4,1,MATCH('Adjusted Source Data'!$E64,'Calibration Calcs'!$B$1:$M$1,0))</f>
        <v>13612850.872947622</v>
      </c>
      <c r="W64" s="38">
        <f>'Source Data'!W64*INDEX('Calibration Calcs'!$B$4:$M$4,1,MATCH('Adjusted Source Data'!$E64,'Calibration Calcs'!$B$1:$M$1,0))</f>
        <v>29967858.756273184</v>
      </c>
      <c r="X64" s="38">
        <f>'Source Data'!X64*INDEX('Calibration Calcs'!$B$4:$M$4,1,MATCH('Adjusted Source Data'!$E64,'Calibration Calcs'!$B$1:$M$1,0))</f>
        <v>31632739.79828836</v>
      </c>
      <c r="Y64" s="38">
        <f>'Source Data'!Y64*INDEX('Calibration Calcs'!$B$4:$M$4,1,MATCH('Adjusted Source Data'!$E64,'Calibration Calcs'!$B$1:$M$1,0))</f>
        <v>33199686.661361467</v>
      </c>
      <c r="Z64" s="38">
        <f>'Source Data'!Z64*INDEX('Calibration Calcs'!$B$4:$M$4,1,MATCH('Adjusted Source Data'!$E64,'Calibration Calcs'!$B$1:$M$1,0))</f>
        <v>33003818.303477328</v>
      </c>
      <c r="AA64" s="38">
        <f>'Source Data'!AA64*INDEX('Calibration Calcs'!$B$4:$M$4,1,MATCH('Adjusted Source Data'!$E64,'Calibration Calcs'!$B$1:$M$1,0))</f>
        <v>27225701.745895244</v>
      </c>
      <c r="AB64" s="38">
        <f>'Source Data'!AB64*INDEX('Calibration Calcs'!$B$4:$M$4,1,MATCH('Adjusted Source Data'!$E64,'Calibration Calcs'!$B$1:$M$1,0))</f>
        <v>17628152.209572461</v>
      </c>
      <c r="AC64" s="38">
        <f>'Source Data'!AC64*INDEX('Calibration Calcs'!$B$4:$M$4,1,MATCH('Adjusted Source Data'!$E64,'Calibration Calcs'!$B$1:$M$1,0))</f>
        <v>9793417.8942069225</v>
      </c>
      <c r="AD64" t="str">
        <f>INDEX('Category Mapping'!$G$34:$G$45,MATCH(E64,'Category Mapping'!$A$34:$A$45,0),1)</f>
        <v>Winter</v>
      </c>
      <c r="AE64" t="str">
        <f>INDEX('Category Mapping'!$B$2:$B$25,MATCH('Source Data'!A64,'Category Mapping'!$A$2:$A$25,0))</f>
        <v>Weekend</v>
      </c>
      <c r="AF64" t="str">
        <f>INDEX('Category Mapping'!$C$2:$C$25,MATCH('Source Data'!A64,'Category Mapping'!$A$2:$A$25,0))</f>
        <v>Residential</v>
      </c>
      <c r="AG64" t="str">
        <f>INDEX('Category Mapping'!$D$2:$D$25,MATCH('Source Data'!A64,'Category Mapping'!$A$2:$A$25,0))</f>
        <v>Lighting</v>
      </c>
      <c r="AH64">
        <f>IF($AE64="Weekday",INDEX('Category Mapping'!$F$34:$F$45,MATCH($E64,'Category Mapping'!$A$34:$A$45,0),1),INDEX('Category Mapping'!$E$34:$E$45,MATCH($E64,'Category Mapping'!$A$34:$A$45,0),1))</f>
        <v>8</v>
      </c>
      <c r="AI64" s="10">
        <f t="shared" si="2"/>
        <v>4149960.8326701834</v>
      </c>
      <c r="AJ64" s="22">
        <f t="shared" si="0"/>
        <v>0</v>
      </c>
      <c r="AK64" s="22">
        <f t="shared" si="1"/>
        <v>0</v>
      </c>
    </row>
    <row r="65" spans="1:37">
      <c r="A65" s="37" t="str">
        <f>'Source Data'!A65</f>
        <v>Residential_lighting_weekend.csv</v>
      </c>
      <c r="B65" s="37">
        <f>'Source Data'!B65</f>
        <v>2019</v>
      </c>
      <c r="C65" s="37">
        <f>'Source Data'!C65</f>
        <v>19</v>
      </c>
      <c r="D65" s="37" t="str">
        <f>'Source Data'!D65</f>
        <v>Korea</v>
      </c>
      <c r="E65" s="37">
        <f>'Source Data'!E65</f>
        <v>3</v>
      </c>
      <c r="F65" s="38">
        <f>'Source Data'!F65*INDEX('Calibration Calcs'!$B$4:$M$4,1,MATCH('Adjusted Source Data'!$E65,'Calibration Calcs'!$B$1:$M$1,0))</f>
        <v>6522490.8417769242</v>
      </c>
      <c r="G65" s="38">
        <f>'Source Data'!G65*INDEX('Calibration Calcs'!$B$4:$M$4,1,MATCH('Adjusted Source Data'!$E65,'Calibration Calcs'!$B$1:$M$1,0))</f>
        <v>5635391.014600954</v>
      </c>
      <c r="H65" s="38">
        <f>'Source Data'!H65*INDEX('Calibration Calcs'!$B$4:$M$4,1,MATCH('Adjusted Source Data'!$E65,'Calibration Calcs'!$B$1:$M$1,0))</f>
        <v>5442774.2771886345</v>
      </c>
      <c r="I65" s="38">
        <f>'Source Data'!I65*INDEX('Calibration Calcs'!$B$4:$M$4,1,MATCH('Adjusted Source Data'!$E65,'Calibration Calcs'!$B$1:$M$1,0))</f>
        <v>5438179.4152493365</v>
      </c>
      <c r="J65" s="38">
        <f>'Source Data'!J65*INDEX('Calibration Calcs'!$B$4:$M$4,1,MATCH('Adjusted Source Data'!$E65,'Calibration Calcs'!$B$1:$M$1,0))</f>
        <v>5724205.9275594847</v>
      </c>
      <c r="K65" s="38">
        <f>'Source Data'!K65*INDEX('Calibration Calcs'!$B$4:$M$4,1,MATCH('Adjusted Source Data'!$E65,'Calibration Calcs'!$B$1:$M$1,0))</f>
        <v>7418367.125910352</v>
      </c>
      <c r="L65" s="38">
        <f>'Source Data'!L65*INDEX('Calibration Calcs'!$B$4:$M$4,1,MATCH('Adjusted Source Data'!$E65,'Calibration Calcs'!$B$1:$M$1,0))</f>
        <v>12595792.810490292</v>
      </c>
      <c r="M65" s="38">
        <f>'Source Data'!M65*INDEX('Calibration Calcs'!$B$4:$M$4,1,MATCH('Adjusted Source Data'!$E65,'Calibration Calcs'!$B$1:$M$1,0))</f>
        <v>6301443.0057497192</v>
      </c>
      <c r="N65" s="38">
        <f>'Source Data'!N65*INDEX('Calibration Calcs'!$B$4:$M$4,1,MATCH('Adjusted Source Data'!$E65,'Calibration Calcs'!$B$1:$M$1,0))</f>
        <v>7229256.3909927206</v>
      </c>
      <c r="O65" s="38">
        <f>'Source Data'!O65*INDEX('Calibration Calcs'!$B$4:$M$4,1,MATCH('Adjusted Source Data'!$E65,'Calibration Calcs'!$B$1:$M$1,0))</f>
        <v>7490811.6721136952</v>
      </c>
      <c r="P65" s="38">
        <f>'Source Data'!P65*INDEX('Calibration Calcs'!$B$4:$M$4,1,MATCH('Adjusted Source Data'!$E65,'Calibration Calcs'!$B$1:$M$1,0))</f>
        <v>7535496.548327175</v>
      </c>
      <c r="Q65" s="38">
        <f>'Source Data'!Q65*INDEX('Calibration Calcs'!$B$4:$M$4,1,MATCH('Adjusted Source Data'!$E65,'Calibration Calcs'!$B$1:$M$1,0))</f>
        <v>7995336.6736251898</v>
      </c>
      <c r="R65" s="38">
        <f>'Source Data'!R65*INDEX('Calibration Calcs'!$B$4:$M$4,1,MATCH('Adjusted Source Data'!$E65,'Calibration Calcs'!$B$1:$M$1,0))</f>
        <v>8273208.1908215052</v>
      </c>
      <c r="S65" s="38">
        <f>'Source Data'!S65*INDEX('Calibration Calcs'!$B$4:$M$4,1,MATCH('Adjusted Source Data'!$E65,'Calibration Calcs'!$B$1:$M$1,0))</f>
        <v>8262606.9053684445</v>
      </c>
      <c r="T65" s="38">
        <f>'Source Data'!T65*INDEX('Calibration Calcs'!$B$4:$M$4,1,MATCH('Adjusted Source Data'!$E65,'Calibration Calcs'!$B$1:$M$1,0))</f>
        <v>8175666.7876869133</v>
      </c>
      <c r="U65" s="38">
        <f>'Source Data'!U65*INDEX('Calibration Calcs'!$B$4:$M$4,1,MATCH('Adjusted Source Data'!$E65,'Calibration Calcs'!$B$1:$M$1,0))</f>
        <v>8196184.397298051</v>
      </c>
      <c r="V65" s="38">
        <f>'Source Data'!V65*INDEX('Calibration Calcs'!$B$4:$M$4,1,MATCH('Adjusted Source Data'!$E65,'Calibration Calcs'!$B$1:$M$1,0))</f>
        <v>8953640.2052664775</v>
      </c>
      <c r="W65" s="38">
        <f>'Source Data'!W65*INDEX('Calibration Calcs'!$B$4:$M$4,1,MATCH('Adjusted Source Data'!$E65,'Calibration Calcs'!$B$1:$M$1,0))</f>
        <v>28939094.225754552</v>
      </c>
      <c r="X65" s="38">
        <f>'Source Data'!X65*INDEX('Calibration Calcs'!$B$4:$M$4,1,MATCH('Adjusted Source Data'!$E65,'Calibration Calcs'!$B$1:$M$1,0))</f>
        <v>31125140.911872704</v>
      </c>
      <c r="Y65" s="38">
        <f>'Source Data'!Y65*INDEX('Calibration Calcs'!$B$4:$M$4,1,MATCH('Adjusted Source Data'!$E65,'Calibration Calcs'!$B$1:$M$1,0))</f>
        <v>32582505.369284801</v>
      </c>
      <c r="Z65" s="38">
        <f>'Source Data'!Z65*INDEX('Calibration Calcs'!$B$4:$M$4,1,MATCH('Adjusted Source Data'!$E65,'Calibration Calcs'!$B$1:$M$1,0))</f>
        <v>32374310.44679736</v>
      </c>
      <c r="AA65" s="38">
        <f>'Source Data'!AA65*INDEX('Calibration Calcs'!$B$4:$M$4,1,MATCH('Adjusted Source Data'!$E65,'Calibration Calcs'!$B$1:$M$1,0))</f>
        <v>26857145.000880126</v>
      </c>
      <c r="AB65" s="38">
        <f>'Source Data'!AB65*INDEX('Calibration Calcs'!$B$4:$M$4,1,MATCH('Adjusted Source Data'!$E65,'Calibration Calcs'!$B$1:$M$1,0))</f>
        <v>17280178.566457756</v>
      </c>
      <c r="AC65" s="38">
        <f>'Source Data'!AC65*INDEX('Calibration Calcs'!$B$4:$M$4,1,MATCH('Adjusted Source Data'!$E65,'Calibration Calcs'!$B$1:$M$1,0))</f>
        <v>9664623.7836118713</v>
      </c>
      <c r="AD65" t="str">
        <f>INDEX('Category Mapping'!$G$34:$G$45,MATCH(E65,'Category Mapping'!$A$34:$A$45,0),1)</f>
        <v>Spring</v>
      </c>
      <c r="AE65" t="str">
        <f>INDEX('Category Mapping'!$B$2:$B$25,MATCH('Source Data'!A65,'Category Mapping'!$A$2:$A$25,0))</f>
        <v>Weekend</v>
      </c>
      <c r="AF65" t="str">
        <f>INDEX('Category Mapping'!$C$2:$C$25,MATCH('Source Data'!A65,'Category Mapping'!$A$2:$A$25,0))</f>
        <v>Residential</v>
      </c>
      <c r="AG65" t="str">
        <f>INDEX('Category Mapping'!$D$2:$D$25,MATCH('Source Data'!A65,'Category Mapping'!$A$2:$A$25,0))</f>
        <v>Lighting</v>
      </c>
      <c r="AH65">
        <f>IF($AE65="Weekday",INDEX('Category Mapping'!$F$34:$F$45,MATCH($E65,'Category Mapping'!$A$34:$A$45,0),1),INDEX('Category Mapping'!$E$34:$E$45,MATCH($E65,'Category Mapping'!$A$34:$A$45,0),1))</f>
        <v>8.8571428571428559</v>
      </c>
      <c r="AI65" s="10">
        <f t="shared" si="2"/>
        <v>3678669.9610482845</v>
      </c>
      <c r="AJ65" s="22">
        <f t="shared" si="0"/>
        <v>0</v>
      </c>
      <c r="AK65" s="22">
        <f t="shared" si="1"/>
        <v>0</v>
      </c>
    </row>
    <row r="66" spans="1:37">
      <c r="A66" s="37" t="str">
        <f>'Source Data'!A66</f>
        <v>Residential_lighting_weekend.csv</v>
      </c>
      <c r="B66" s="37">
        <f>'Source Data'!B66</f>
        <v>2019</v>
      </c>
      <c r="C66" s="37">
        <f>'Source Data'!C66</f>
        <v>19</v>
      </c>
      <c r="D66" s="37" t="str">
        <f>'Source Data'!D66</f>
        <v>Korea</v>
      </c>
      <c r="E66" s="37">
        <f>'Source Data'!E66</f>
        <v>4</v>
      </c>
      <c r="F66" s="38">
        <f>'Source Data'!F66*INDEX('Calibration Calcs'!$B$4:$M$4,1,MATCH('Adjusted Source Data'!$E66,'Calibration Calcs'!$B$1:$M$1,0))</f>
        <v>5962098.885281588</v>
      </c>
      <c r="G66" s="38">
        <f>'Source Data'!G66*INDEX('Calibration Calcs'!$B$4:$M$4,1,MATCH('Adjusted Source Data'!$E66,'Calibration Calcs'!$B$1:$M$1,0))</f>
        <v>5151215.6829584101</v>
      </c>
      <c r="H66" s="38">
        <f>'Source Data'!H66*INDEX('Calibration Calcs'!$B$4:$M$4,1,MATCH('Adjusted Source Data'!$E66,'Calibration Calcs'!$B$1:$M$1,0))</f>
        <v>4975148.4951161919</v>
      </c>
      <c r="I66" s="38">
        <f>'Source Data'!I66*INDEX('Calibration Calcs'!$B$4:$M$4,1,MATCH('Adjusted Source Data'!$E66,'Calibration Calcs'!$B$1:$M$1,0))</f>
        <v>4970948.652515972</v>
      </c>
      <c r="J66" s="38">
        <f>'Source Data'!J66*INDEX('Calibration Calcs'!$B$4:$M$4,1,MATCH('Adjusted Source Data'!$E66,'Calibration Calcs'!$B$1:$M$1,0))</f>
        <v>5232400.9898471683</v>
      </c>
      <c r="K66" s="38">
        <f>'Source Data'!K66*INDEX('Calibration Calcs'!$B$4:$M$4,1,MATCH('Adjusted Source Data'!$E66,'Calibration Calcs'!$B$1:$M$1,0))</f>
        <v>6781005.0878933026</v>
      </c>
      <c r="L66" s="38">
        <f>'Source Data'!L66*INDEX('Calibration Calcs'!$B$4:$M$4,1,MATCH('Adjusted Source Data'!$E66,'Calibration Calcs'!$B$1:$M$1,0))</f>
        <v>5571830.9872915503</v>
      </c>
      <c r="M66" s="38">
        <f>'Source Data'!M66*INDEX('Calibration Calcs'!$B$4:$M$4,1,MATCH('Adjusted Source Data'!$E66,'Calibration Calcs'!$B$1:$M$1,0))</f>
        <v>5416744.5665397961</v>
      </c>
      <c r="N66" s="38">
        <f>'Source Data'!N66*INDEX('Calibration Calcs'!$B$4:$M$4,1,MATCH('Adjusted Source Data'!$E66,'Calibration Calcs'!$B$1:$M$1,0))</f>
        <v>6608141.6634770501</v>
      </c>
      <c r="O66" s="38">
        <f>'Source Data'!O66*INDEX('Calibration Calcs'!$B$4:$M$4,1,MATCH('Adjusted Source Data'!$E66,'Calibration Calcs'!$B$1:$M$1,0))</f>
        <v>6847225.9070705986</v>
      </c>
      <c r="P66" s="38">
        <f>'Source Data'!P66*INDEX('Calibration Calcs'!$B$4:$M$4,1,MATCH('Adjusted Source Data'!$E66,'Calibration Calcs'!$B$1:$M$1,0))</f>
        <v>6888070.0074020466</v>
      </c>
      <c r="Q66" s="38">
        <f>'Source Data'!Q66*INDEX('Calibration Calcs'!$B$4:$M$4,1,MATCH('Adjusted Source Data'!$E66,'Calibration Calcs'!$B$1:$M$1,0))</f>
        <v>7308402.7980512604</v>
      </c>
      <c r="R66" s="38">
        <f>'Source Data'!R66*INDEX('Calibration Calcs'!$B$4:$M$4,1,MATCH('Adjusted Source Data'!$E66,'Calibration Calcs'!$B$1:$M$1,0))</f>
        <v>7562400.0749739762</v>
      </c>
      <c r="S66" s="38">
        <f>'Source Data'!S66*INDEX('Calibration Calcs'!$B$4:$M$4,1,MATCH('Adjusted Source Data'!$E66,'Calibration Calcs'!$B$1:$M$1,0))</f>
        <v>7552710.1468665348</v>
      </c>
      <c r="T66" s="38">
        <f>'Source Data'!T66*INDEX('Calibration Calcs'!$B$4:$M$4,1,MATCH('Adjusted Source Data'!$E66,'Calibration Calcs'!$B$1:$M$1,0))</f>
        <v>7473239.3388293684</v>
      </c>
      <c r="U66" s="38">
        <f>'Source Data'!U66*INDEX('Calibration Calcs'!$B$4:$M$4,1,MATCH('Adjusted Source Data'!$E66,'Calibration Calcs'!$B$1:$M$1,0))</f>
        <v>7491993.975757488</v>
      </c>
      <c r="V66" s="38">
        <f>'Source Data'!V66*INDEX('Calibration Calcs'!$B$4:$M$4,1,MATCH('Adjusted Source Data'!$E66,'Calibration Calcs'!$B$1:$M$1,0))</f>
        <v>7696584.3664648132</v>
      </c>
      <c r="W66" s="38">
        <f>'Source Data'!W66*INDEX('Calibration Calcs'!$B$4:$M$4,1,MATCH('Adjusted Source Data'!$E66,'Calibration Calcs'!$B$1:$M$1,0))</f>
        <v>12815053.703860253</v>
      </c>
      <c r="X66" s="38">
        <f>'Source Data'!X66*INDEX('Calibration Calcs'!$B$4:$M$4,1,MATCH('Adjusted Source Data'!$E66,'Calibration Calcs'!$B$1:$M$1,0))</f>
        <v>28445535.872962531</v>
      </c>
      <c r="Y66" s="38">
        <f>'Source Data'!Y66*INDEX('Calibration Calcs'!$B$4:$M$4,1,MATCH('Adjusted Source Data'!$E66,'Calibration Calcs'!$B$1:$M$1,0))</f>
        <v>29804708.235493165</v>
      </c>
      <c r="Z66" s="38">
        <f>'Source Data'!Z66*INDEX('Calibration Calcs'!$B$4:$M$4,1,MATCH('Adjusted Source Data'!$E66,'Calibration Calcs'!$B$1:$M$1,0))</f>
        <v>29610540.755131647</v>
      </c>
      <c r="AA66" s="38">
        <f>'Source Data'!AA66*INDEX('Calibration Calcs'!$B$4:$M$4,1,MATCH('Adjusted Source Data'!$E66,'Calibration Calcs'!$B$1:$M$1,0))</f>
        <v>24465102.525551394</v>
      </c>
      <c r="AB66" s="38">
        <f>'Source Data'!AB66*INDEX('Calibration Calcs'!$B$4:$M$4,1,MATCH('Adjusted Source Data'!$E66,'Calibration Calcs'!$B$1:$M$1,0))</f>
        <v>15824649.649463797</v>
      </c>
      <c r="AC66" s="38">
        <f>'Source Data'!AC66*INDEX('Calibration Calcs'!$B$4:$M$4,1,MATCH('Adjusted Source Data'!$E66,'Calibration Calcs'!$B$1:$M$1,0))</f>
        <v>8834271.8258218654</v>
      </c>
      <c r="AD66" t="str">
        <f>INDEX('Category Mapping'!$G$34:$G$45,MATCH(E66,'Category Mapping'!$A$34:$A$45,0),1)</f>
        <v>Spring</v>
      </c>
      <c r="AE66" t="str">
        <f>INDEX('Category Mapping'!$B$2:$B$25,MATCH('Source Data'!A66,'Category Mapping'!$A$2:$A$25,0))</f>
        <v>Weekend</v>
      </c>
      <c r="AF66" t="str">
        <f>INDEX('Category Mapping'!$C$2:$C$25,MATCH('Source Data'!A66,'Category Mapping'!$A$2:$A$25,0))</f>
        <v>Residential</v>
      </c>
      <c r="AG66" t="str">
        <f>INDEX('Category Mapping'!$D$2:$D$25,MATCH('Source Data'!A66,'Category Mapping'!$A$2:$A$25,0))</f>
        <v>Lighting</v>
      </c>
      <c r="AH66">
        <f>IF($AE66="Weekday",INDEX('Category Mapping'!$F$34:$F$45,MATCH($E66,'Category Mapping'!$A$34:$A$45,0),1),INDEX('Category Mapping'!$E$34:$E$45,MATCH($E66,'Category Mapping'!$A$34:$A$45,0),1))</f>
        <v>8.5714285714285712</v>
      </c>
      <c r="AI66" s="10">
        <f t="shared" si="2"/>
        <v>3477215.9608075358</v>
      </c>
      <c r="AJ66" s="22">
        <f t="shared" si="0"/>
        <v>0</v>
      </c>
      <c r="AK66" s="22">
        <f t="shared" si="1"/>
        <v>0</v>
      </c>
    </row>
    <row r="67" spans="1:37">
      <c r="A67" s="37" t="str">
        <f>'Source Data'!A67</f>
        <v>Residential_lighting_weekend.csv</v>
      </c>
      <c r="B67" s="37">
        <f>'Source Data'!B67</f>
        <v>2019</v>
      </c>
      <c r="C67" s="37">
        <f>'Source Data'!C67</f>
        <v>19</v>
      </c>
      <c r="D67" s="37" t="str">
        <f>'Source Data'!D67</f>
        <v>Korea</v>
      </c>
      <c r="E67" s="37">
        <f>'Source Data'!E67</f>
        <v>5</v>
      </c>
      <c r="F67" s="38">
        <f>'Source Data'!F67*INDEX('Calibration Calcs'!$B$4:$M$4,1,MATCH('Adjusted Source Data'!$E67,'Calibration Calcs'!$B$1:$M$1,0))</f>
        <v>5875159.1773445373</v>
      </c>
      <c r="G67" s="38">
        <f>'Source Data'!G67*INDEX('Calibration Calcs'!$B$4:$M$4,1,MATCH('Adjusted Source Data'!$E67,'Calibration Calcs'!$B$1:$M$1,0))</f>
        <v>5076100.8205549419</v>
      </c>
      <c r="H67" s="38">
        <f>'Source Data'!H67*INDEX('Calibration Calcs'!$B$4:$M$4,1,MATCH('Adjusted Source Data'!$E67,'Calibration Calcs'!$B$1:$M$1,0))</f>
        <v>4902601.0105174286</v>
      </c>
      <c r="I67" s="38">
        <f>'Source Data'!I67*INDEX('Calibration Calcs'!$B$4:$M$4,1,MATCH('Adjusted Source Data'!$E67,'Calibration Calcs'!$B$1:$M$1,0))</f>
        <v>4898462.6614096472</v>
      </c>
      <c r="J67" s="38">
        <f>'Source Data'!J67*INDEX('Calibration Calcs'!$B$4:$M$4,1,MATCH('Adjusted Source Data'!$E67,'Calibration Calcs'!$B$1:$M$1,0))</f>
        <v>5156102.2183056176</v>
      </c>
      <c r="K67" s="38">
        <f>'Source Data'!K67*INDEX('Calibration Calcs'!$B$4:$M$4,1,MATCH('Adjusted Source Data'!$E67,'Calibration Calcs'!$B$1:$M$1,0))</f>
        <v>6202465.7908463329</v>
      </c>
      <c r="L67" s="38">
        <f>'Source Data'!L67*INDEX('Calibration Calcs'!$B$4:$M$4,1,MATCH('Adjusted Source Data'!$E67,'Calibration Calcs'!$B$1:$M$1,0))</f>
        <v>4021779.4242877048</v>
      </c>
      <c r="M67" s="38">
        <f>'Source Data'!M67*INDEX('Calibration Calcs'!$B$4:$M$4,1,MATCH('Adjusted Source Data'!$E67,'Calibration Calcs'!$B$1:$M$1,0))</f>
        <v>5337757.3938128632</v>
      </c>
      <c r="N67" s="38">
        <f>'Source Data'!N67*INDEX('Calibration Calcs'!$B$4:$M$4,1,MATCH('Adjusted Source Data'!$E67,'Calibration Calcs'!$B$1:$M$1,0))</f>
        <v>6511782.0672163833</v>
      </c>
      <c r="O67" s="38">
        <f>'Source Data'!O67*INDEX('Calibration Calcs'!$B$4:$M$4,1,MATCH('Adjusted Source Data'!$E67,'Calibration Calcs'!$B$1:$M$1,0))</f>
        <v>6747379.1743698632</v>
      </c>
      <c r="P67" s="38">
        <f>'Source Data'!P67*INDEX('Calibration Calcs'!$B$4:$M$4,1,MATCH('Adjusted Source Data'!$E67,'Calibration Calcs'!$B$1:$M$1,0))</f>
        <v>6787628.5552366544</v>
      </c>
      <c r="Q67" s="38">
        <f>'Source Data'!Q67*INDEX('Calibration Calcs'!$B$4:$M$4,1,MATCH('Adjusted Source Data'!$E67,'Calibration Calcs'!$B$1:$M$1,0))</f>
        <v>7201832.4780021412</v>
      </c>
      <c r="R67" s="38">
        <f>'Source Data'!R67*INDEX('Calibration Calcs'!$B$4:$M$4,1,MATCH('Adjusted Source Data'!$E67,'Calibration Calcs'!$B$1:$M$1,0))</f>
        <v>7452123.8831506371</v>
      </c>
      <c r="S67" s="38">
        <f>'Source Data'!S67*INDEX('Calibration Calcs'!$B$4:$M$4,1,MATCH('Adjusted Source Data'!$E67,'Calibration Calcs'!$B$1:$M$1,0))</f>
        <v>7442575.6979787704</v>
      </c>
      <c r="T67" s="38">
        <f>'Source Data'!T67*INDEX('Calibration Calcs'!$B$4:$M$4,1,MATCH('Adjusted Source Data'!$E67,'Calibration Calcs'!$B$1:$M$1,0))</f>
        <v>7364264.9366699941</v>
      </c>
      <c r="U67" s="38">
        <f>'Source Data'!U67*INDEX('Calibration Calcs'!$B$4:$M$4,1,MATCH('Adjusted Source Data'!$E67,'Calibration Calcs'!$B$1:$M$1,0))</f>
        <v>7382745.6185348881</v>
      </c>
      <c r="V67" s="38">
        <f>'Source Data'!V67*INDEX('Calibration Calcs'!$B$4:$M$4,1,MATCH('Adjusted Source Data'!$E67,'Calibration Calcs'!$B$1:$M$1,0))</f>
        <v>7584351.5073565086</v>
      </c>
      <c r="W67" s="38">
        <f>'Source Data'!W67*INDEX('Calibration Calcs'!$B$4:$M$4,1,MATCH('Adjusted Source Data'!$E67,'Calibration Calcs'!$B$1:$M$1,0))</f>
        <v>9252078.1207934897</v>
      </c>
      <c r="X67" s="38">
        <f>'Source Data'!X67*INDEX('Calibration Calcs'!$B$4:$M$4,1,MATCH('Adjusted Source Data'!$E67,'Calibration Calcs'!$B$1:$M$1,0))</f>
        <v>25971224.107474051</v>
      </c>
      <c r="Y67" s="38">
        <f>'Source Data'!Y67*INDEX('Calibration Calcs'!$B$4:$M$4,1,MATCH('Adjusted Source Data'!$E67,'Calibration Calcs'!$B$1:$M$1,0))</f>
        <v>29380573.990308482</v>
      </c>
      <c r="Z67" s="38">
        <f>'Source Data'!Z67*INDEX('Calibration Calcs'!$B$4:$M$4,1,MATCH('Adjusted Source Data'!$E67,'Calibration Calcs'!$B$1:$M$1,0))</f>
        <v>29180023.997200575</v>
      </c>
      <c r="AA67" s="38">
        <f>'Source Data'!AA67*INDEX('Calibration Calcs'!$B$4:$M$4,1,MATCH('Adjusted Source Data'!$E67,'Calibration Calcs'!$B$1:$M$1,0))</f>
        <v>24166274.16950288</v>
      </c>
      <c r="AB67" s="38">
        <f>'Source Data'!AB67*INDEX('Calibration Calcs'!$B$4:$M$4,1,MATCH('Adjusted Source Data'!$E67,'Calibration Calcs'!$B$1:$M$1,0))</f>
        <v>15542624.46586285</v>
      </c>
      <c r="AC67" s="38">
        <f>'Source Data'!AC67*INDEX('Calibration Calcs'!$B$4:$M$4,1,MATCH('Adjusted Source Data'!$E67,'Calibration Calcs'!$B$1:$M$1,0))</f>
        <v>8705449.0320789199</v>
      </c>
      <c r="AD67" t="str">
        <f>INDEX('Category Mapping'!$G$34:$G$45,MATCH(E67,'Category Mapping'!$A$34:$A$45,0),1)</f>
        <v>Spring</v>
      </c>
      <c r="AE67" t="str">
        <f>INDEX('Category Mapping'!$B$2:$B$25,MATCH('Source Data'!A67,'Category Mapping'!$A$2:$A$25,0))</f>
        <v>Weekend</v>
      </c>
      <c r="AF67" t="str">
        <f>INDEX('Category Mapping'!$C$2:$C$25,MATCH('Source Data'!A67,'Category Mapping'!$A$2:$A$25,0))</f>
        <v>Residential</v>
      </c>
      <c r="AG67" t="str">
        <f>INDEX('Category Mapping'!$D$2:$D$25,MATCH('Source Data'!A67,'Category Mapping'!$A$2:$A$25,0))</f>
        <v>Lighting</v>
      </c>
      <c r="AH67">
        <f>IF($AE67="Weekday",INDEX('Category Mapping'!$F$34:$F$45,MATCH($E67,'Category Mapping'!$A$34:$A$45,0),1),INDEX('Category Mapping'!$E$34:$E$45,MATCH($E67,'Category Mapping'!$A$34:$A$45,0),1))</f>
        <v>8.8571428571428559</v>
      </c>
      <c r="AI67" s="10">
        <f t="shared" si="2"/>
        <v>3317161.5795509582</v>
      </c>
      <c r="AJ67" s="22">
        <f t="shared" ref="AJ67:AJ130" si="3">IF(_xlfn.MAXIFS($AI$3:$AI$290,Sector,"All Sectors",Season,"summer")=$AI67,1,0)</f>
        <v>0</v>
      </c>
      <c r="AK67" s="22">
        <f t="shared" ref="AK67:AK130" si="4">IF(_xlfn.MAXIFS($AI$3:$AI$290,Sector,"All sectors",Season,"winter")=$AI67,1,0)</f>
        <v>0</v>
      </c>
    </row>
    <row r="68" spans="1:37">
      <c r="A68" s="37" t="str">
        <f>'Source Data'!A68</f>
        <v>Residential_lighting_weekend.csv</v>
      </c>
      <c r="B68" s="37">
        <f>'Source Data'!B68</f>
        <v>2019</v>
      </c>
      <c r="C68" s="37">
        <f>'Source Data'!C68</f>
        <v>19</v>
      </c>
      <c r="D68" s="37" t="str">
        <f>'Source Data'!D68</f>
        <v>Korea</v>
      </c>
      <c r="E68" s="37">
        <f>'Source Data'!E68</f>
        <v>6</v>
      </c>
      <c r="F68" s="38">
        <f>'Source Data'!F68*INDEX('Calibration Calcs'!$B$4:$M$4,1,MATCH('Adjusted Source Data'!$E68,'Calibration Calcs'!$B$1:$M$1,0))</f>
        <v>5502108.1988804704</v>
      </c>
      <c r="G68" s="38">
        <f>'Source Data'!G68*INDEX('Calibration Calcs'!$B$4:$M$4,1,MATCH('Adjusted Source Data'!$E68,'Calibration Calcs'!$B$1:$M$1,0))</f>
        <v>4753787.7955955341</v>
      </c>
      <c r="H68" s="38">
        <f>'Source Data'!H68*INDEX('Calibration Calcs'!$B$4:$M$4,1,MATCH('Adjusted Source Data'!$E68,'Calibration Calcs'!$B$1:$M$1,0))</f>
        <v>4591303.4483827213</v>
      </c>
      <c r="I68" s="38">
        <f>'Source Data'!I68*INDEX('Calibration Calcs'!$B$4:$M$4,1,MATCH('Adjusted Source Data'!$E68,'Calibration Calcs'!$B$1:$M$1,0))</f>
        <v>4587428.330693244</v>
      </c>
      <c r="J68" s="38">
        <f>'Source Data'!J68*INDEX('Calibration Calcs'!$B$4:$M$4,1,MATCH('Adjusted Source Data'!$E68,'Calibration Calcs'!$B$1:$M$1,0))</f>
        <v>4828708.2927400554</v>
      </c>
      <c r="K68" s="38">
        <f>'Source Data'!K68*INDEX('Calibration Calcs'!$B$4:$M$4,1,MATCH('Adjusted Source Data'!$E68,'Calibration Calcs'!$B$1:$M$1,0))</f>
        <v>4071459.1629512399</v>
      </c>
      <c r="L68" s="38">
        <f>'Source Data'!L68*INDEX('Calibration Calcs'!$B$4:$M$4,1,MATCH('Adjusted Source Data'!$E68,'Calibration Calcs'!$B$1:$M$1,0))</f>
        <v>3339651.6317468905</v>
      </c>
      <c r="M68" s="38">
        <f>'Source Data'!M68*INDEX('Calibration Calcs'!$B$4:$M$4,1,MATCH('Adjusted Source Data'!$E68,'Calibration Calcs'!$B$1:$M$1,0))</f>
        <v>4998829.9715898456</v>
      </c>
      <c r="N68" s="38">
        <f>'Source Data'!N68*INDEX('Calibration Calcs'!$B$4:$M$4,1,MATCH('Adjusted Source Data'!$E68,'Calibration Calcs'!$B$1:$M$1,0))</f>
        <v>6098307.1389062023</v>
      </c>
      <c r="O68" s="38">
        <f>'Source Data'!O68*INDEX('Calibration Calcs'!$B$4:$M$4,1,MATCH('Adjusted Source Data'!$E68,'Calibration Calcs'!$B$1:$M$1,0))</f>
        <v>6318945.3110356973</v>
      </c>
      <c r="P68" s="38">
        <f>'Source Data'!P68*INDEX('Calibration Calcs'!$B$4:$M$4,1,MATCH('Adjusted Source Data'!$E68,'Calibration Calcs'!$B$1:$M$1,0))</f>
        <v>6356639.2983465111</v>
      </c>
      <c r="Q68" s="38">
        <f>'Source Data'!Q68*INDEX('Calibration Calcs'!$B$4:$M$4,1,MATCH('Adjusted Source Data'!$E68,'Calibration Calcs'!$B$1:$M$1,0))</f>
        <v>6744542.0314916577</v>
      </c>
      <c r="R68" s="38">
        <f>'Source Data'!R68*INDEX('Calibration Calcs'!$B$4:$M$4,1,MATCH('Adjusted Source Data'!$E68,'Calibration Calcs'!$B$1:$M$1,0))</f>
        <v>6978942.3299881397</v>
      </c>
      <c r="S68" s="38">
        <f>'Source Data'!S68*INDEX('Calibration Calcs'!$B$4:$M$4,1,MATCH('Adjusted Source Data'!$E68,'Calibration Calcs'!$B$1:$M$1,0))</f>
        <v>6970000.5402413877</v>
      </c>
      <c r="T68" s="38">
        <f>'Source Data'!T68*INDEX('Calibration Calcs'!$B$4:$M$4,1,MATCH('Adjusted Source Data'!$E68,'Calibration Calcs'!$B$1:$M$1,0))</f>
        <v>6896661.6285733087</v>
      </c>
      <c r="U68" s="38">
        <f>'Source Data'!U68*INDEX('Calibration Calcs'!$B$4:$M$4,1,MATCH('Adjusted Source Data'!$E68,'Calibration Calcs'!$B$1:$M$1,0))</f>
        <v>6913968.559202835</v>
      </c>
      <c r="V68" s="38">
        <f>'Source Data'!V68*INDEX('Calibration Calcs'!$B$4:$M$4,1,MATCH('Adjusted Source Data'!$E68,'Calibration Calcs'!$B$1:$M$1,0))</f>
        <v>7102774.4077165052</v>
      </c>
      <c r="W68" s="38">
        <f>'Source Data'!W68*INDEX('Calibration Calcs'!$B$4:$M$4,1,MATCH('Adjusted Source Data'!$E68,'Calibration Calcs'!$B$1:$M$1,0))</f>
        <v>7682847.7075039651</v>
      </c>
      <c r="X68" s="38">
        <f>'Source Data'!X68*INDEX('Calibration Calcs'!$B$4:$M$4,1,MATCH('Adjusted Source Data'!$E68,'Calibration Calcs'!$B$1:$M$1,0))</f>
        <v>17075524.612914428</v>
      </c>
      <c r="Y68" s="38">
        <f>'Source Data'!Y68*INDEX('Calibration Calcs'!$B$4:$M$4,1,MATCH('Adjusted Source Data'!$E68,'Calibration Calcs'!$B$1:$M$1,0))</f>
        <v>27526118.911528725</v>
      </c>
      <c r="Z68" s="38">
        <f>'Source Data'!Z68*INDEX('Calibration Calcs'!$B$4:$M$4,1,MATCH('Adjusted Source Data'!$E68,'Calibration Calcs'!$B$1:$M$1,0))</f>
        <v>27339501.156196326</v>
      </c>
      <c r="AA68" s="38">
        <f>'Source Data'!AA68*INDEX('Calibration Calcs'!$B$4:$M$4,1,MATCH('Adjusted Source Data'!$E68,'Calibration Calcs'!$B$1:$M$1,0))</f>
        <v>22580748.395220172</v>
      </c>
      <c r="AB68" s="38">
        <f>'Source Data'!AB68*INDEX('Calibration Calcs'!$B$4:$M$4,1,MATCH('Adjusted Source Data'!$E68,'Calibration Calcs'!$B$1:$M$1,0))</f>
        <v>14556184.915927054</v>
      </c>
      <c r="AC68" s="38">
        <f>'Source Data'!AC68*INDEX('Calibration Calcs'!$B$4:$M$4,1,MATCH('Adjusted Source Data'!$E68,'Calibration Calcs'!$B$1:$M$1,0))</f>
        <v>8152684.9661278008</v>
      </c>
      <c r="AD68" t="str">
        <f>INDEX('Category Mapping'!$G$34:$G$45,MATCH(E68,'Category Mapping'!$A$34:$A$45,0),1)</f>
        <v>Summer</v>
      </c>
      <c r="AE68" t="str">
        <f>INDEX('Category Mapping'!$B$2:$B$25,MATCH('Source Data'!A68,'Category Mapping'!$A$2:$A$25,0))</f>
        <v>Weekend</v>
      </c>
      <c r="AF68" t="str">
        <f>INDEX('Category Mapping'!$C$2:$C$25,MATCH('Source Data'!A68,'Category Mapping'!$A$2:$A$25,0))</f>
        <v>Residential</v>
      </c>
      <c r="AG68" t="str">
        <f>INDEX('Category Mapping'!$D$2:$D$25,MATCH('Source Data'!A68,'Category Mapping'!$A$2:$A$25,0))</f>
        <v>Lighting</v>
      </c>
      <c r="AH68">
        <f>IF($AE68="Weekday",INDEX('Category Mapping'!$F$34:$F$45,MATCH($E68,'Category Mapping'!$A$34:$A$45,0),1),INDEX('Category Mapping'!$E$34:$E$45,MATCH($E68,'Category Mapping'!$A$34:$A$45,0),1))</f>
        <v>8.5714285714285712</v>
      </c>
      <c r="AI68" s="10">
        <f t="shared" ref="AI68:AI131" si="5">MAX(F68:AC68)/AH68</f>
        <v>3211380.5396783515</v>
      </c>
      <c r="AJ68" s="22">
        <f t="shared" si="3"/>
        <v>0</v>
      </c>
      <c r="AK68" s="22">
        <f t="shared" si="4"/>
        <v>0</v>
      </c>
    </row>
    <row r="69" spans="1:37">
      <c r="A69" s="37" t="str">
        <f>'Source Data'!A69</f>
        <v>Residential_lighting_weekend.csv</v>
      </c>
      <c r="B69" s="37">
        <f>'Source Data'!B69</f>
        <v>2019</v>
      </c>
      <c r="C69" s="37">
        <f>'Source Data'!C69</f>
        <v>19</v>
      </c>
      <c r="D69" s="37" t="str">
        <f>'Source Data'!D69</f>
        <v>Korea</v>
      </c>
      <c r="E69" s="37">
        <f>'Source Data'!E69</f>
        <v>7</v>
      </c>
      <c r="F69" s="38">
        <f>'Source Data'!F69*INDEX('Calibration Calcs'!$B$4:$M$4,1,MATCH('Adjusted Source Data'!$E69,'Calibration Calcs'!$B$1:$M$1,0))</f>
        <v>5506088.0738364523</v>
      </c>
      <c r="G69" s="38">
        <f>'Source Data'!G69*INDEX('Calibration Calcs'!$B$4:$M$4,1,MATCH('Adjusted Source Data'!$E69,'Calibration Calcs'!$B$1:$M$1,0))</f>
        <v>4757225.8791946722</v>
      </c>
      <c r="H69" s="38">
        <f>'Source Data'!H69*INDEX('Calibration Calcs'!$B$4:$M$4,1,MATCH('Adjusted Source Data'!$E69,'Calibration Calcs'!$B$1:$M$1,0))</f>
        <v>4594624.2675077021</v>
      </c>
      <c r="I69" s="38">
        <f>'Source Data'!I69*INDEX('Calibration Calcs'!$B$4:$M$4,1,MATCH('Adjusted Source Data'!$E69,'Calibration Calcs'!$B$1:$M$1,0))</f>
        <v>4590746.4483612329</v>
      </c>
      <c r="J69" s="38">
        <f>'Source Data'!J69*INDEX('Calibration Calcs'!$B$4:$M$4,1,MATCH('Adjusted Source Data'!$E69,'Calibration Calcs'!$B$1:$M$1,0))</f>
        <v>4832201.0916698137</v>
      </c>
      <c r="K69" s="38">
        <f>'Source Data'!K69*INDEX('Calibration Calcs'!$B$4:$M$4,1,MATCH('Adjusted Source Data'!$E69,'Calibration Calcs'!$B$1:$M$1,0))</f>
        <v>4492634.9187172856</v>
      </c>
      <c r="L69" s="38">
        <f>'Source Data'!L69*INDEX('Calibration Calcs'!$B$4:$M$4,1,MATCH('Adjusted Source Data'!$E69,'Calibration Calcs'!$B$1:$M$1,0))</f>
        <v>3463788.0249512508</v>
      </c>
      <c r="M69" s="38">
        <f>'Source Data'!M69*INDEX('Calibration Calcs'!$B$4:$M$4,1,MATCH('Adjusted Source Data'!$E69,'Calibration Calcs'!$B$1:$M$1,0))</f>
        <v>5002444.5350738568</v>
      </c>
      <c r="N69" s="38">
        <f>'Source Data'!N69*INDEX('Calibration Calcs'!$B$4:$M$4,1,MATCH('Adjusted Source Data'!$E69,'Calibration Calcs'!$B$1:$M$1,0))</f>
        <v>6102718.1149659427</v>
      </c>
      <c r="O69" s="38">
        <f>'Source Data'!O69*INDEX('Calibration Calcs'!$B$4:$M$4,1,MATCH('Adjusted Source Data'!$E69,'Calibration Calcs'!$B$1:$M$1,0))</f>
        <v>6323514.9990735231</v>
      </c>
      <c r="P69" s="38">
        <f>'Source Data'!P69*INDEX('Calibration Calcs'!$B$4:$M$4,1,MATCH('Adjusted Source Data'!$E69,'Calibration Calcs'!$B$1:$M$1,0))</f>
        <v>6361236.2819279302</v>
      </c>
      <c r="Q69" s="38">
        <f>'Source Data'!Q69*INDEX('Calibration Calcs'!$B$4:$M$4,1,MATCH('Adjusted Source Data'!$E69,'Calibration Calcs'!$B$1:$M$1,0))</f>
        <v>6749419.3181127235</v>
      </c>
      <c r="R69" s="38">
        <f>'Source Data'!R69*INDEX('Calibration Calcs'!$B$4:$M$4,1,MATCH('Adjusted Source Data'!$E69,'Calibration Calcs'!$B$1:$M$1,0))</f>
        <v>6983989.5964222802</v>
      </c>
      <c r="S69" s="38">
        <f>'Source Data'!S69*INDEX('Calibration Calcs'!$B$4:$M$4,1,MATCH('Adjusted Source Data'!$E69,'Calibration Calcs'!$B$1:$M$1,0))</f>
        <v>6975040.8547643349</v>
      </c>
      <c r="T69" s="38">
        <f>'Source Data'!T69*INDEX('Calibration Calcs'!$B$4:$M$4,1,MATCH('Adjusted Source Data'!$E69,'Calibration Calcs'!$B$1:$M$1,0))</f>
        <v>6901648.6731026554</v>
      </c>
      <c r="U69" s="38">
        <f>'Source Data'!U69*INDEX('Calibration Calcs'!$B$4:$M$4,1,MATCH('Adjusted Source Data'!$E69,'Calibration Calcs'!$B$1:$M$1,0))</f>
        <v>6918968.7279721508</v>
      </c>
      <c r="V69" s="38">
        <f>'Source Data'!V69*INDEX('Calibration Calcs'!$B$4:$M$4,1,MATCH('Adjusted Source Data'!$E69,'Calibration Calcs'!$B$1:$M$1,0))</f>
        <v>7107911.8977678521</v>
      </c>
      <c r="W69" s="38">
        <f>'Source Data'!W69*INDEX('Calibration Calcs'!$B$4:$M$4,1,MATCH('Adjusted Source Data'!$E69,'Calibration Calcs'!$B$1:$M$1,0))</f>
        <v>7968422.0746959681</v>
      </c>
      <c r="X69" s="38">
        <f>'Source Data'!X69*INDEX('Calibration Calcs'!$B$4:$M$4,1,MATCH('Adjusted Source Data'!$E69,'Calibration Calcs'!$B$1:$M$1,0))</f>
        <v>18843383.872666784</v>
      </c>
      <c r="Y69" s="38">
        <f>'Source Data'!Y69*INDEX('Calibration Calcs'!$B$4:$M$4,1,MATCH('Adjusted Source Data'!$E69,'Calibration Calcs'!$B$1:$M$1,0))</f>
        <v>27518803.180379711</v>
      </c>
      <c r="Z69" s="38">
        <f>'Source Data'!Z69*INDEX('Calibration Calcs'!$B$4:$M$4,1,MATCH('Adjusted Source Data'!$E69,'Calibration Calcs'!$B$1:$M$1,0))</f>
        <v>27332235.023224592</v>
      </c>
      <c r="AA69" s="38">
        <f>'Source Data'!AA69*INDEX('Calibration Calcs'!$B$4:$M$4,1,MATCH('Adjusted Source Data'!$E69,'Calibration Calcs'!$B$1:$M$1,0))</f>
        <v>22668031.094346676</v>
      </c>
      <c r="AB69" s="38">
        <f>'Source Data'!AB69*INDEX('Calibration Calcs'!$B$4:$M$4,1,MATCH('Adjusted Source Data'!$E69,'Calibration Calcs'!$B$1:$M$1,0))</f>
        <v>14552316.258099101</v>
      </c>
      <c r="AC69" s="38">
        <f>'Source Data'!AC69*INDEX('Calibration Calcs'!$B$4:$M$4,1,MATCH('Adjusted Source Data'!$E69,'Calibration Calcs'!$B$1:$M$1,0))</f>
        <v>8158581.6688763211</v>
      </c>
      <c r="AD69" t="str">
        <f>INDEX('Category Mapping'!$G$34:$G$45,MATCH(E69,'Category Mapping'!$A$34:$A$45,0),1)</f>
        <v>Summer</v>
      </c>
      <c r="AE69" t="str">
        <f>INDEX('Category Mapping'!$B$2:$B$25,MATCH('Source Data'!A69,'Category Mapping'!$A$2:$A$25,0))</f>
        <v>Weekend</v>
      </c>
      <c r="AF69" t="str">
        <f>INDEX('Category Mapping'!$C$2:$C$25,MATCH('Source Data'!A69,'Category Mapping'!$A$2:$A$25,0))</f>
        <v>Residential</v>
      </c>
      <c r="AG69" t="str">
        <f>INDEX('Category Mapping'!$D$2:$D$25,MATCH('Source Data'!A69,'Category Mapping'!$A$2:$A$25,0))</f>
        <v>Lighting</v>
      </c>
      <c r="AH69">
        <f>IF($AE69="Weekday",INDEX('Category Mapping'!$F$34:$F$45,MATCH($E69,'Category Mapping'!$A$34:$A$45,0),1),INDEX('Category Mapping'!$E$34:$E$45,MATCH($E69,'Category Mapping'!$A$34:$A$45,0),1))</f>
        <v>8.8571428571428559</v>
      </c>
      <c r="AI69" s="10">
        <f t="shared" si="5"/>
        <v>3106961.6493977099</v>
      </c>
      <c r="AJ69" s="22">
        <f t="shared" si="3"/>
        <v>0</v>
      </c>
      <c r="AK69" s="22">
        <f t="shared" si="4"/>
        <v>0</v>
      </c>
    </row>
    <row r="70" spans="1:37">
      <c r="A70" s="37" t="str">
        <f>'Source Data'!A70</f>
        <v>Residential_lighting_weekend.csv</v>
      </c>
      <c r="B70" s="37">
        <f>'Source Data'!B70</f>
        <v>2019</v>
      </c>
      <c r="C70" s="37">
        <f>'Source Data'!C70</f>
        <v>19</v>
      </c>
      <c r="D70" s="37" t="str">
        <f>'Source Data'!D70</f>
        <v>Korea</v>
      </c>
      <c r="E70" s="37">
        <f>'Source Data'!E70</f>
        <v>8</v>
      </c>
      <c r="F70" s="38">
        <f>'Source Data'!F70*INDEX('Calibration Calcs'!$B$4:$M$4,1,MATCH('Adjusted Source Data'!$E70,'Calibration Calcs'!$B$1:$M$1,0))</f>
        <v>5626141.0605545398</v>
      </c>
      <c r="G70" s="38">
        <f>'Source Data'!G70*INDEX('Calibration Calcs'!$B$4:$M$4,1,MATCH('Adjusted Source Data'!$E70,'Calibration Calcs'!$B$1:$M$1,0))</f>
        <v>4860950.3051442122</v>
      </c>
      <c r="H70" s="38">
        <f>'Source Data'!H70*INDEX('Calibration Calcs'!$B$4:$M$4,1,MATCH('Adjusted Source Data'!$E70,'Calibration Calcs'!$B$1:$M$1,0))</f>
        <v>4694803.9377558632</v>
      </c>
      <c r="I70" s="38">
        <f>'Source Data'!I70*INDEX('Calibration Calcs'!$B$4:$M$4,1,MATCH('Adjusted Source Data'!$E70,'Calibration Calcs'!$B$1:$M$1,0))</f>
        <v>4690840.8654607637</v>
      </c>
      <c r="J70" s="38">
        <f>'Source Data'!J70*INDEX('Calibration Calcs'!$B$4:$M$4,1,MATCH('Adjusted Source Data'!$E70,'Calibration Calcs'!$B$1:$M$1,0))</f>
        <v>4937560.5597232515</v>
      </c>
      <c r="K70" s="38">
        <f>'Source Data'!K70*INDEX('Calibration Calcs'!$B$4:$M$4,1,MATCH('Adjusted Source Data'!$E70,'Calibration Calcs'!$B$1:$M$1,0))</f>
        <v>6398902.3244732143</v>
      </c>
      <c r="L70" s="38">
        <f>'Source Data'!L70*INDEX('Calibration Calcs'!$B$4:$M$4,1,MATCH('Adjusted Source Data'!$E70,'Calibration Calcs'!$B$1:$M$1,0))</f>
        <v>4312276.6605770113</v>
      </c>
      <c r="M70" s="38">
        <f>'Source Data'!M70*INDEX('Calibration Calcs'!$B$4:$M$4,1,MATCH('Adjusted Source Data'!$E70,'Calibration Calcs'!$B$1:$M$1,0))</f>
        <v>5111516.7333026826</v>
      </c>
      <c r="N70" s="38">
        <f>'Source Data'!N70*INDEX('Calibration Calcs'!$B$4:$M$4,1,MATCH('Adjusted Source Data'!$E70,'Calibration Calcs'!$B$1:$M$1,0))</f>
        <v>6235779.8096212465</v>
      </c>
      <c r="O70" s="38">
        <f>'Source Data'!O70*INDEX('Calibration Calcs'!$B$4:$M$4,1,MATCH('Adjusted Source Data'!$E70,'Calibration Calcs'!$B$1:$M$1,0))</f>
        <v>6461391.1782489521</v>
      </c>
      <c r="P70" s="38">
        <f>'Source Data'!P70*INDEX('Calibration Calcs'!$B$4:$M$4,1,MATCH('Adjusted Source Data'!$E70,'Calibration Calcs'!$B$1:$M$1,0))</f>
        <v>6499934.1844602423</v>
      </c>
      <c r="Q70" s="38">
        <f>'Source Data'!Q70*INDEX('Calibration Calcs'!$B$4:$M$4,1,MATCH('Adjusted Source Data'!$E70,'Calibration Calcs'!$B$1:$M$1,0))</f>
        <v>6896581.9166017529</v>
      </c>
      <c r="R70" s="38">
        <f>'Source Data'!R70*INDEX('Calibration Calcs'!$B$4:$M$4,1,MATCH('Adjusted Source Data'!$E70,'Calibration Calcs'!$B$1:$M$1,0))</f>
        <v>7136266.4481599554</v>
      </c>
      <c r="S70" s="38">
        <f>'Source Data'!S70*INDEX('Calibration Calcs'!$B$4:$M$4,1,MATCH('Adjusted Source Data'!$E70,'Calibration Calcs'!$B$1:$M$1,0))</f>
        <v>7127123.0066619301</v>
      </c>
      <c r="T70" s="38">
        <f>'Source Data'!T70*INDEX('Calibration Calcs'!$B$4:$M$4,1,MATCH('Adjusted Source Data'!$E70,'Calibration Calcs'!$B$1:$M$1,0))</f>
        <v>7052130.1395828007</v>
      </c>
      <c r="U70" s="38">
        <f>'Source Data'!U70*INDEX('Calibration Calcs'!$B$4:$M$4,1,MATCH('Adjusted Source Data'!$E70,'Calibration Calcs'!$B$1:$M$1,0))</f>
        <v>7069827.7638581237</v>
      </c>
      <c r="V70" s="38">
        <f>'Source Data'!V70*INDEX('Calibration Calcs'!$B$4:$M$4,1,MATCH('Adjusted Source Data'!$E70,'Calibration Calcs'!$B$1:$M$1,0))</f>
        <v>7262888.9725899929</v>
      </c>
      <c r="W70" s="38">
        <f>'Source Data'!W70*INDEX('Calibration Calcs'!$B$4:$M$4,1,MATCH('Adjusted Source Data'!$E70,'Calibration Calcs'!$B$1:$M$1,0))</f>
        <v>9931326.7538293172</v>
      </c>
      <c r="X70" s="38">
        <f>'Source Data'!X70*INDEX('Calibration Calcs'!$B$4:$M$4,1,MATCH('Adjusted Source Data'!$E70,'Calibration Calcs'!$B$1:$M$1,0))</f>
        <v>26861874.267500248</v>
      </c>
      <c r="Y70" s="38">
        <f>'Source Data'!Y70*INDEX('Calibration Calcs'!$B$4:$M$4,1,MATCH('Adjusted Source Data'!$E70,'Calibration Calcs'!$B$1:$M$1,0))</f>
        <v>28091467.103688639</v>
      </c>
      <c r="Z70" s="38">
        <f>'Source Data'!Z70*INDEX('Calibration Calcs'!$B$4:$M$4,1,MATCH('Adjusted Source Data'!$E70,'Calibration Calcs'!$B$1:$M$1,0))</f>
        <v>27996883.039366454</v>
      </c>
      <c r="AA70" s="38">
        <f>'Source Data'!AA70*INDEX('Calibration Calcs'!$B$4:$M$4,1,MATCH('Adjusted Source Data'!$E70,'Calibration Calcs'!$B$1:$M$1,0))</f>
        <v>23078511.694612887</v>
      </c>
      <c r="AB70" s="38">
        <f>'Source Data'!AB70*INDEX('Calibration Calcs'!$B$4:$M$4,1,MATCH('Adjusted Source Data'!$E70,'Calibration Calcs'!$B$1:$M$1,0))</f>
        <v>14944282.162905067</v>
      </c>
      <c r="AC70" s="38">
        <f>'Source Data'!AC70*INDEX('Calibration Calcs'!$B$4:$M$4,1,MATCH('Adjusted Source Data'!$E70,'Calibration Calcs'!$B$1:$M$1,0))</f>
        <v>8336469.1780415149</v>
      </c>
      <c r="AD70" t="str">
        <f>INDEX('Category Mapping'!$G$34:$G$45,MATCH(E70,'Category Mapping'!$A$34:$A$45,0),1)</f>
        <v>Summer</v>
      </c>
      <c r="AE70" t="str">
        <f>INDEX('Category Mapping'!$B$2:$B$25,MATCH('Source Data'!A70,'Category Mapping'!$A$2:$A$25,0))</f>
        <v>Weekend</v>
      </c>
      <c r="AF70" t="str">
        <f>INDEX('Category Mapping'!$C$2:$C$25,MATCH('Source Data'!A70,'Category Mapping'!$A$2:$A$25,0))</f>
        <v>Residential</v>
      </c>
      <c r="AG70" t="str">
        <f>INDEX('Category Mapping'!$D$2:$D$25,MATCH('Source Data'!A70,'Category Mapping'!$A$2:$A$25,0))</f>
        <v>Lighting</v>
      </c>
      <c r="AH70">
        <f>IF($AE70="Weekday",INDEX('Category Mapping'!$F$34:$F$45,MATCH($E70,'Category Mapping'!$A$34:$A$45,0),1),INDEX('Category Mapping'!$E$34:$E$45,MATCH($E70,'Category Mapping'!$A$34:$A$45,0),1))</f>
        <v>8.8571428571428559</v>
      </c>
      <c r="AI70" s="10">
        <f t="shared" si="5"/>
        <v>3171617.2536422662</v>
      </c>
      <c r="AJ70" s="22">
        <f t="shared" si="3"/>
        <v>0</v>
      </c>
      <c r="AK70" s="22">
        <f t="shared" si="4"/>
        <v>0</v>
      </c>
    </row>
    <row r="71" spans="1:37">
      <c r="A71" s="37" t="str">
        <f>'Source Data'!A71</f>
        <v>Residential_lighting_weekend.csv</v>
      </c>
      <c r="B71" s="37">
        <f>'Source Data'!B71</f>
        <v>2019</v>
      </c>
      <c r="C71" s="37">
        <f>'Source Data'!C71</f>
        <v>19</v>
      </c>
      <c r="D71" s="37" t="str">
        <f>'Source Data'!D71</f>
        <v>Korea</v>
      </c>
      <c r="E71" s="37">
        <f>'Source Data'!E71</f>
        <v>9</v>
      </c>
      <c r="F71" s="38">
        <f>'Source Data'!F71*INDEX('Calibration Calcs'!$B$4:$M$4,1,MATCH('Adjusted Source Data'!$E71,'Calibration Calcs'!$B$1:$M$1,0))</f>
        <v>6427294.9244955229</v>
      </c>
      <c r="G71" s="38">
        <f>'Source Data'!G71*INDEX('Calibration Calcs'!$B$4:$M$4,1,MATCH('Adjusted Source Data'!$E71,'Calibration Calcs'!$B$1:$M$1,0))</f>
        <v>5553142.7770892484</v>
      </c>
      <c r="H71" s="38">
        <f>'Source Data'!H71*INDEX('Calibration Calcs'!$B$4:$M$4,1,MATCH('Adjusted Source Data'!$E71,'Calibration Calcs'!$B$1:$M$1,0))</f>
        <v>5363337.5363923982</v>
      </c>
      <c r="I71" s="38">
        <f>'Source Data'!I71*INDEX('Calibration Calcs'!$B$4:$M$4,1,MATCH('Adjusted Source Data'!$E71,'Calibration Calcs'!$B$1:$M$1,0))</f>
        <v>5358809.9535790188</v>
      </c>
      <c r="J71" s="38">
        <f>'Source Data'!J71*INDEX('Calibration Calcs'!$B$4:$M$4,1,MATCH('Adjusted Source Data'!$E71,'Calibration Calcs'!$B$1:$M$1,0))</f>
        <v>5640661.7105406392</v>
      </c>
      <c r="K71" s="38">
        <f>'Source Data'!K71*INDEX('Calibration Calcs'!$B$4:$M$4,1,MATCH('Adjusted Source Data'!$E71,'Calibration Calcs'!$B$1:$M$1,0))</f>
        <v>7310096.7823512387</v>
      </c>
      <c r="L71" s="38">
        <f>'Source Data'!L71*INDEX('Calibration Calcs'!$B$4:$M$4,1,MATCH('Adjusted Source Data'!$E71,'Calibration Calcs'!$B$1:$M$1,0))</f>
        <v>7620824.9341762103</v>
      </c>
      <c r="M71" s="38">
        <f>'Source Data'!M71*INDEX('Calibration Calcs'!$B$4:$M$4,1,MATCH('Adjusted Source Data'!$E71,'Calibration Calcs'!$B$1:$M$1,0))</f>
        <v>5839389.0128918961</v>
      </c>
      <c r="N71" s="38">
        <f>'Source Data'!N71*INDEX('Calibration Calcs'!$B$4:$M$4,1,MATCH('Adjusted Source Data'!$E71,'Calibration Calcs'!$B$1:$M$1,0))</f>
        <v>7123746.1016752711</v>
      </c>
      <c r="O71" s="38">
        <f>'Source Data'!O71*INDEX('Calibration Calcs'!$B$4:$M$4,1,MATCH('Adjusted Source Data'!$E71,'Calibration Calcs'!$B$1:$M$1,0))</f>
        <v>7381484.5382303102</v>
      </c>
      <c r="P71" s="38">
        <f>'Source Data'!P71*INDEX('Calibration Calcs'!$B$4:$M$4,1,MATCH('Adjusted Source Data'!$E71,'Calibration Calcs'!$B$1:$M$1,0))</f>
        <v>7425516.3561609713</v>
      </c>
      <c r="Q71" s="38">
        <f>'Source Data'!Q71*INDEX('Calibration Calcs'!$B$4:$M$4,1,MATCH('Adjusted Source Data'!$E71,'Calibration Calcs'!$B$1:$M$1,0))</f>
        <v>7878644.2569913715</v>
      </c>
      <c r="R71" s="38">
        <f>'Source Data'!R71*INDEX('Calibration Calcs'!$B$4:$M$4,1,MATCH('Adjusted Source Data'!$E71,'Calibration Calcs'!$B$1:$M$1,0))</f>
        <v>8152459.6056530792</v>
      </c>
      <c r="S71" s="38">
        <f>'Source Data'!S71*INDEX('Calibration Calcs'!$B$4:$M$4,1,MATCH('Adjusted Source Data'!$E71,'Calibration Calcs'!$B$1:$M$1,0))</f>
        <v>8142014.0154536003</v>
      </c>
      <c r="T71" s="38">
        <f>'Source Data'!T71*INDEX('Calibration Calcs'!$B$4:$M$4,1,MATCH('Adjusted Source Data'!$E71,'Calibration Calcs'!$B$1:$M$1,0))</f>
        <v>8056343.1794644771</v>
      </c>
      <c r="U71" s="38">
        <f>'Source Data'!U71*INDEX('Calibration Calcs'!$B$4:$M$4,1,MATCH('Adjusted Source Data'!$E71,'Calibration Calcs'!$B$1:$M$1,0))</f>
        <v>8076560.6489879945</v>
      </c>
      <c r="V71" s="38">
        <f>'Source Data'!V71*INDEX('Calibration Calcs'!$B$4:$M$4,1,MATCH('Adjusted Source Data'!$E71,'Calibration Calcs'!$B$1:$M$1,0))</f>
        <v>8297113.9311748035</v>
      </c>
      <c r="W71" s="38">
        <f>'Source Data'!W71*INDEX('Calibration Calcs'!$B$4:$M$4,1,MATCH('Adjusted Source Data'!$E71,'Calibration Calcs'!$B$1:$M$1,0))</f>
        <v>17508291.7478039</v>
      </c>
      <c r="X71" s="38">
        <f>'Source Data'!X71*INDEX('Calibration Calcs'!$B$4:$M$4,1,MATCH('Adjusted Source Data'!$E71,'Calibration Calcs'!$B$1:$M$1,0))</f>
        <v>30716301.311936669</v>
      </c>
      <c r="Y71" s="38">
        <f>'Source Data'!Y71*INDEX('Calibration Calcs'!$B$4:$M$4,1,MATCH('Adjusted Source Data'!$E71,'Calibration Calcs'!$B$1:$M$1,0))</f>
        <v>32149728.706493713</v>
      </c>
      <c r="Z71" s="38">
        <f>'Source Data'!Z71*INDEX('Calibration Calcs'!$B$4:$M$4,1,MATCH('Adjusted Source Data'!$E71,'Calibration Calcs'!$B$1:$M$1,0))</f>
        <v>31944953.364414137</v>
      </c>
      <c r="AA71" s="38">
        <f>'Source Data'!AA71*INDEX('Calibration Calcs'!$B$4:$M$4,1,MATCH('Adjusted Source Data'!$E71,'Calibration Calcs'!$B$1:$M$1,0))</f>
        <v>26416019.128265534</v>
      </c>
      <c r="AB71" s="38">
        <f>'Source Data'!AB71*INDEX('Calibration Calcs'!$B$4:$M$4,1,MATCH('Adjusted Source Data'!$E71,'Calibration Calcs'!$B$1:$M$1,0))</f>
        <v>16996353.392604958</v>
      </c>
      <c r="AC71" s="38">
        <f>'Source Data'!AC71*INDEX('Calibration Calcs'!$B$4:$M$4,1,MATCH('Adjusted Source Data'!$E71,'Calibration Calcs'!$B$1:$M$1,0))</f>
        <v>9523569.7681084666</v>
      </c>
      <c r="AD71" t="str">
        <f>INDEX('Category Mapping'!$G$34:$G$45,MATCH(E71,'Category Mapping'!$A$34:$A$45,0),1)</f>
        <v>Fall</v>
      </c>
      <c r="AE71" t="str">
        <f>INDEX('Category Mapping'!$B$2:$B$25,MATCH('Source Data'!A71,'Category Mapping'!$A$2:$A$25,0))</f>
        <v>Weekend</v>
      </c>
      <c r="AF71" t="str">
        <f>INDEX('Category Mapping'!$C$2:$C$25,MATCH('Source Data'!A71,'Category Mapping'!$A$2:$A$25,0))</f>
        <v>Residential</v>
      </c>
      <c r="AG71" t="str">
        <f>INDEX('Category Mapping'!$D$2:$D$25,MATCH('Source Data'!A71,'Category Mapping'!$A$2:$A$25,0))</f>
        <v>Lighting</v>
      </c>
      <c r="AH71">
        <f>IF($AE71="Weekday",INDEX('Category Mapping'!$F$34:$F$45,MATCH($E71,'Category Mapping'!$A$34:$A$45,0),1),INDEX('Category Mapping'!$E$34:$E$45,MATCH($E71,'Category Mapping'!$A$34:$A$45,0),1))</f>
        <v>8.5714285714285712</v>
      </c>
      <c r="AI71" s="10">
        <f t="shared" si="5"/>
        <v>3750801.6824242668</v>
      </c>
      <c r="AJ71" s="22">
        <f t="shared" si="3"/>
        <v>0</v>
      </c>
      <c r="AK71" s="22">
        <f t="shared" si="4"/>
        <v>0</v>
      </c>
    </row>
    <row r="72" spans="1:37">
      <c r="A72" s="37" t="str">
        <f>'Source Data'!A72</f>
        <v>Residential_lighting_weekend.csv</v>
      </c>
      <c r="B72" s="37">
        <f>'Source Data'!B72</f>
        <v>2019</v>
      </c>
      <c r="C72" s="37">
        <f>'Source Data'!C72</f>
        <v>19</v>
      </c>
      <c r="D72" s="37" t="str">
        <f>'Source Data'!D72</f>
        <v>Korea</v>
      </c>
      <c r="E72" s="37">
        <f>'Source Data'!E72</f>
        <v>10</v>
      </c>
      <c r="F72" s="38">
        <f>'Source Data'!F72*INDEX('Calibration Calcs'!$B$4:$M$4,1,MATCH('Adjusted Source Data'!$E72,'Calibration Calcs'!$B$1:$M$1,0))</f>
        <v>6509399.9258681396</v>
      </c>
      <c r="G72" s="38">
        <f>'Source Data'!G72*INDEX('Calibration Calcs'!$B$4:$M$4,1,MATCH('Adjusted Source Data'!$E72,'Calibration Calcs'!$B$1:$M$1,0))</f>
        <v>5624080.4558983594</v>
      </c>
      <c r="H72" s="38">
        <f>'Source Data'!H72*INDEX('Calibration Calcs'!$B$4:$M$4,1,MATCH('Adjusted Source Data'!$E72,'Calibration Calcs'!$B$1:$M$1,0))</f>
        <v>5431851.3835406443</v>
      </c>
      <c r="I72" s="38">
        <f>'Source Data'!I72*INDEX('Calibration Calcs'!$B$4:$M$4,1,MATCH('Adjusted Source Data'!$E72,'Calibration Calcs'!$B$1:$M$1,0))</f>
        <v>5427266.3054607073</v>
      </c>
      <c r="J72" s="38">
        <f>'Source Data'!J72*INDEX('Calibration Calcs'!$B$4:$M$4,1,MATCH('Adjusted Source Data'!$E72,'Calibration Calcs'!$B$1:$M$1,0))</f>
        <v>5712718.2741445014</v>
      </c>
      <c r="K72" s="38">
        <f>'Source Data'!K72*INDEX('Calibration Calcs'!$B$4:$M$4,1,MATCH('Adjusted Source Data'!$E72,'Calibration Calcs'!$B$1:$M$1,0))</f>
        <v>7403479.1127474792</v>
      </c>
      <c r="L72" s="38">
        <f>'Source Data'!L72*INDEX('Calibration Calcs'!$B$4:$M$4,1,MATCH('Adjusted Source Data'!$E72,'Calibration Calcs'!$B$1:$M$1,0))</f>
        <v>12744690.657737872</v>
      </c>
      <c r="M72" s="38">
        <f>'Source Data'!M72*INDEX('Calibration Calcs'!$B$4:$M$4,1,MATCH('Adjusted Source Data'!$E72,'Calibration Calcs'!$B$1:$M$1,0))</f>
        <v>7265783.2671395903</v>
      </c>
      <c r="N72" s="38">
        <f>'Source Data'!N72*INDEX('Calibration Calcs'!$B$4:$M$4,1,MATCH('Adjusted Source Data'!$E72,'Calibration Calcs'!$B$1:$M$1,0))</f>
        <v>7214748.3074474707</v>
      </c>
      <c r="O72" s="38">
        <f>'Source Data'!O72*INDEX('Calibration Calcs'!$B$4:$M$4,1,MATCH('Adjusted Source Data'!$E72,'Calibration Calcs'!$B$1:$M$1,0))</f>
        <v>7475778.6389779821</v>
      </c>
      <c r="P72" s="38">
        <f>'Source Data'!P72*INDEX('Calibration Calcs'!$B$4:$M$4,1,MATCH('Adjusted Source Data'!$E72,'Calibration Calcs'!$B$1:$M$1,0))</f>
        <v>7520373.0140526714</v>
      </c>
      <c r="Q72" s="38">
        <f>'Source Data'!Q72*INDEX('Calibration Calcs'!$B$4:$M$4,1,MATCH('Adjusted Source Data'!$E72,'Calibration Calcs'!$B$1:$M$1,0))</f>
        <v>7979290.2577777728</v>
      </c>
      <c r="R72" s="38">
        <f>'Source Data'!R72*INDEX('Calibration Calcs'!$B$4:$M$4,1,MATCH('Adjusted Source Data'!$E72,'Calibration Calcs'!$B$1:$M$1,0))</f>
        <v>8256604.6913006548</v>
      </c>
      <c r="S72" s="38">
        <f>'Source Data'!S72*INDEX('Calibration Calcs'!$B$4:$M$4,1,MATCH('Adjusted Source Data'!$E72,'Calibration Calcs'!$B$1:$M$1,0))</f>
        <v>8246024.5910168337</v>
      </c>
      <c r="T72" s="38">
        <f>'Source Data'!T72*INDEX('Calibration Calcs'!$B$4:$M$4,1,MATCH('Adjusted Source Data'!$E72,'Calibration Calcs'!$B$1:$M$1,0))</f>
        <v>8159259.3391303234</v>
      </c>
      <c r="U72" s="38">
        <f>'Source Data'!U72*INDEX('Calibration Calcs'!$B$4:$M$4,1,MATCH('Adjusted Source Data'!$E72,'Calibration Calcs'!$B$1:$M$1,0))</f>
        <v>8179735.1397744566</v>
      </c>
      <c r="V72" s="38">
        <f>'Source Data'!V72*INDEX('Calibration Calcs'!$B$4:$M$4,1,MATCH('Adjusted Source Data'!$E72,'Calibration Calcs'!$B$1:$M$1,0))</f>
        <v>10336245.179110242</v>
      </c>
      <c r="W72" s="38">
        <f>'Source Data'!W72*INDEX('Calibration Calcs'!$B$4:$M$4,1,MATCH('Adjusted Source Data'!$E72,'Calibration Calcs'!$B$1:$M$1,0))</f>
        <v>29403105.21824564</v>
      </c>
      <c r="X72" s="38">
        <f>'Source Data'!X72*INDEX('Calibration Calcs'!$B$4:$M$4,1,MATCH('Adjusted Source Data'!$E72,'Calibration Calcs'!$B$1:$M$1,0))</f>
        <v>31008735.537330728</v>
      </c>
      <c r="Y72" s="38">
        <f>'Source Data'!Y72*INDEX('Calibration Calcs'!$B$4:$M$4,1,MATCH('Adjusted Source Data'!$E72,'Calibration Calcs'!$B$1:$M$1,0))</f>
        <v>32514013.961472996</v>
      </c>
      <c r="Z72" s="38">
        <f>'Source Data'!Z72*INDEX('Calibration Calcs'!$B$4:$M$4,1,MATCH('Adjusted Source Data'!$E72,'Calibration Calcs'!$B$1:$M$1,0))</f>
        <v>32313310.171587359</v>
      </c>
      <c r="AA72" s="38">
        <f>'Source Data'!AA72*INDEX('Calibration Calcs'!$B$4:$M$4,1,MATCH('Adjusted Source Data'!$E72,'Calibration Calcs'!$B$1:$M$1,0))</f>
        <v>26793955.949732374</v>
      </c>
      <c r="AB72" s="38">
        <f>'Source Data'!AB72*INDEX('Calibration Calcs'!$B$4:$M$4,1,MATCH('Adjusted Source Data'!$E72,'Calibration Calcs'!$B$1:$M$1,0))</f>
        <v>17260525.930164676</v>
      </c>
      <c r="AC72" s="38">
        <f>'Source Data'!AC72*INDEX('Calibration Calcs'!$B$4:$M$4,1,MATCH('Adjusted Source Data'!$E72,'Calibration Calcs'!$B$1:$M$1,0))</f>
        <v>9645229.055166645</v>
      </c>
      <c r="AD72" t="str">
        <f>INDEX('Category Mapping'!$G$34:$G$45,MATCH(E72,'Category Mapping'!$A$34:$A$45,0),1)</f>
        <v>Fall</v>
      </c>
      <c r="AE72" t="str">
        <f>INDEX('Category Mapping'!$B$2:$B$25,MATCH('Source Data'!A72,'Category Mapping'!$A$2:$A$25,0))</f>
        <v>Weekend</v>
      </c>
      <c r="AF72" t="str">
        <f>INDEX('Category Mapping'!$C$2:$C$25,MATCH('Source Data'!A72,'Category Mapping'!$A$2:$A$25,0))</f>
        <v>Residential</v>
      </c>
      <c r="AG72" t="str">
        <f>INDEX('Category Mapping'!$D$2:$D$25,MATCH('Source Data'!A72,'Category Mapping'!$A$2:$A$25,0))</f>
        <v>Lighting</v>
      </c>
      <c r="AH72">
        <f>IF($AE72="Weekday",INDEX('Category Mapping'!$F$34:$F$45,MATCH($E72,'Category Mapping'!$A$34:$A$45,0),1),INDEX('Category Mapping'!$E$34:$E$45,MATCH($E72,'Category Mapping'!$A$34:$A$45,0),1))</f>
        <v>8.8571428571428559</v>
      </c>
      <c r="AI72" s="10">
        <f t="shared" si="5"/>
        <v>3670937.0601663063</v>
      </c>
      <c r="AJ72" s="22">
        <f t="shared" si="3"/>
        <v>0</v>
      </c>
      <c r="AK72" s="22">
        <f t="shared" si="4"/>
        <v>0</v>
      </c>
    </row>
    <row r="73" spans="1:37">
      <c r="A73" s="37" t="str">
        <f>'Source Data'!A73</f>
        <v>Residential_lighting_weekend.csv</v>
      </c>
      <c r="B73" s="37">
        <f>'Source Data'!B73</f>
        <v>2019</v>
      </c>
      <c r="C73" s="37">
        <f>'Source Data'!C73</f>
        <v>19</v>
      </c>
      <c r="D73" s="37" t="str">
        <f>'Source Data'!D73</f>
        <v>Korea</v>
      </c>
      <c r="E73" s="37">
        <f>'Source Data'!E73</f>
        <v>11</v>
      </c>
      <c r="F73" s="38">
        <f>'Source Data'!F73*INDEX('Calibration Calcs'!$B$4:$M$4,1,MATCH('Adjusted Source Data'!$E73,'Calibration Calcs'!$B$1:$M$1,0))</f>
        <v>6730985.4581447504</v>
      </c>
      <c r="G73" s="38">
        <f>'Source Data'!G73*INDEX('Calibration Calcs'!$B$4:$M$4,1,MATCH('Adjusted Source Data'!$E73,'Calibration Calcs'!$B$1:$M$1,0))</f>
        <v>5815528.9367618104</v>
      </c>
      <c r="H73" s="38">
        <f>'Source Data'!H73*INDEX('Calibration Calcs'!$B$4:$M$4,1,MATCH('Adjusted Source Data'!$E73,'Calibration Calcs'!$B$1:$M$1,0))</f>
        <v>5616755.3570676334</v>
      </c>
      <c r="I73" s="38">
        <f>'Source Data'!I73*INDEX('Calibration Calcs'!$B$4:$M$4,1,MATCH('Adjusted Source Data'!$E73,'Calibration Calcs'!$B$1:$M$1,0))</f>
        <v>5612014.5521725388</v>
      </c>
      <c r="J73" s="38">
        <f>'Source Data'!J73*INDEX('Calibration Calcs'!$B$4:$M$4,1,MATCH('Adjusted Source Data'!$E73,'Calibration Calcs'!$B$1:$M$1,0))</f>
        <v>5907183.850017637</v>
      </c>
      <c r="K73" s="38">
        <f>'Source Data'!K73*INDEX('Calibration Calcs'!$B$4:$M$4,1,MATCH('Adjusted Source Data'!$E73,'Calibration Calcs'!$B$1:$M$1,0))</f>
        <v>7655498.7929801391</v>
      </c>
      <c r="L73" s="38">
        <f>'Source Data'!L73*INDEX('Calibration Calcs'!$B$4:$M$4,1,MATCH('Adjusted Source Data'!$E73,'Calibration Calcs'!$B$1:$M$1,0))</f>
        <v>13220206.391897671</v>
      </c>
      <c r="M73" s="38">
        <f>'Source Data'!M73*INDEX('Calibration Calcs'!$B$4:$M$4,1,MATCH('Adjusted Source Data'!$E73,'Calibration Calcs'!$B$1:$M$1,0))</f>
        <v>12345339.792433854</v>
      </c>
      <c r="N73" s="38">
        <f>'Source Data'!N73*INDEX('Calibration Calcs'!$B$4:$M$4,1,MATCH('Adjusted Source Data'!$E73,'Calibration Calcs'!$B$1:$M$1,0))</f>
        <v>7460342.3006377462</v>
      </c>
      <c r="O73" s="38">
        <f>'Source Data'!O73*INDEX('Calibration Calcs'!$B$4:$M$4,1,MATCH('Adjusted Source Data'!$E73,'Calibration Calcs'!$B$1:$M$1,0))</f>
        <v>7730259.0601263205</v>
      </c>
      <c r="P73" s="38">
        <f>'Source Data'!P73*INDEX('Calibration Calcs'!$B$4:$M$4,1,MATCH('Adjusted Source Data'!$E73,'Calibration Calcs'!$B$1:$M$1,0))</f>
        <v>7776371.3344360599</v>
      </c>
      <c r="Q73" s="38">
        <f>'Source Data'!Q73*INDEX('Calibration Calcs'!$B$4:$M$4,1,MATCH('Adjusted Source Data'!$E73,'Calibration Calcs'!$B$1:$M$1,0))</f>
        <v>8250911.6149472259</v>
      </c>
      <c r="R73" s="38">
        <f>'Source Data'!R73*INDEX('Calibration Calcs'!$B$4:$M$4,1,MATCH('Adjusted Source Data'!$E73,'Calibration Calcs'!$B$1:$M$1,0))</f>
        <v>8537663.7240314838</v>
      </c>
      <c r="S73" s="38">
        <f>'Source Data'!S73*INDEX('Calibration Calcs'!$B$4:$M$4,1,MATCH('Adjusted Source Data'!$E73,'Calibration Calcs'!$B$1:$M$1,0))</f>
        <v>8526724.9753161874</v>
      </c>
      <c r="T73" s="38">
        <f>'Source Data'!T73*INDEX('Calibration Calcs'!$B$4:$M$4,1,MATCH('Adjusted Source Data'!$E73,'Calibration Calcs'!$B$1:$M$1,0))</f>
        <v>8437006.4334671739</v>
      </c>
      <c r="U73" s="38">
        <f>'Source Data'!U73*INDEX('Calibration Calcs'!$B$4:$M$4,1,MATCH('Adjusted Source Data'!$E73,'Calibration Calcs'!$B$1:$M$1,0))</f>
        <v>8458179.1772481967</v>
      </c>
      <c r="V73" s="38">
        <f>'Source Data'!V73*INDEX('Calibration Calcs'!$B$4:$M$4,1,MATCH('Adjusted Source Data'!$E73,'Calibration Calcs'!$B$1:$M$1,0))</f>
        <v>17497331.989276331</v>
      </c>
      <c r="W73" s="38">
        <f>'Source Data'!W73*INDEX('Calibration Calcs'!$B$4:$M$4,1,MATCH('Adjusted Source Data'!$E73,'Calibration Calcs'!$B$1:$M$1,0))</f>
        <v>30425916.181352731</v>
      </c>
      <c r="X73" s="38">
        <f>'Source Data'!X73*INDEX('Calibration Calcs'!$B$4:$M$4,1,MATCH('Adjusted Source Data'!$E73,'Calibration Calcs'!$B$1:$M$1,0))</f>
        <v>32078441.980339937</v>
      </c>
      <c r="Y73" s="38">
        <f>'Source Data'!Y73*INDEX('Calibration Calcs'!$B$4:$M$4,1,MATCH('Adjusted Source Data'!$E73,'Calibration Calcs'!$B$1:$M$1,0))</f>
        <v>33633760.379386723</v>
      </c>
      <c r="Z73" s="38">
        <f>'Source Data'!Z73*INDEX('Calibration Calcs'!$B$4:$M$4,1,MATCH('Adjusted Source Data'!$E73,'Calibration Calcs'!$B$1:$M$1,0))</f>
        <v>33439345.579505876</v>
      </c>
      <c r="AA73" s="38">
        <f>'Source Data'!AA73*INDEX('Calibration Calcs'!$B$4:$M$4,1,MATCH('Adjusted Source Data'!$E73,'Calibration Calcs'!$B$1:$M$1,0))</f>
        <v>27704108.983020857</v>
      </c>
      <c r="AB73" s="38">
        <f>'Source Data'!AB73*INDEX('Calibration Calcs'!$B$4:$M$4,1,MATCH('Adjusted Source Data'!$E73,'Calibration Calcs'!$B$1:$M$1,0))</f>
        <v>17788954.189097602</v>
      </c>
      <c r="AC73" s="38">
        <f>'Source Data'!AC73*INDEX('Calibration Calcs'!$B$4:$M$4,1,MATCH('Adjusted Source Data'!$E73,'Calibration Calcs'!$B$1:$M$1,0))</f>
        <v>10012362.193863677</v>
      </c>
      <c r="AD73" t="str">
        <f>INDEX('Category Mapping'!$G$34:$G$45,MATCH(E73,'Category Mapping'!$A$34:$A$45,0),1)</f>
        <v>Winter</v>
      </c>
      <c r="AE73" t="str">
        <f>INDEX('Category Mapping'!$B$2:$B$25,MATCH('Source Data'!A73,'Category Mapping'!$A$2:$A$25,0))</f>
        <v>Weekend</v>
      </c>
      <c r="AF73" t="str">
        <f>INDEX('Category Mapping'!$C$2:$C$25,MATCH('Source Data'!A73,'Category Mapping'!$A$2:$A$25,0))</f>
        <v>Residential</v>
      </c>
      <c r="AG73" t="str">
        <f>INDEX('Category Mapping'!$D$2:$D$25,MATCH('Source Data'!A73,'Category Mapping'!$A$2:$A$25,0))</f>
        <v>Lighting</v>
      </c>
      <c r="AH73">
        <f>IF($AE73="Weekday",INDEX('Category Mapping'!$F$34:$F$45,MATCH($E73,'Category Mapping'!$A$34:$A$45,0),1),INDEX('Category Mapping'!$E$34:$E$45,MATCH($E73,'Category Mapping'!$A$34:$A$45,0),1))</f>
        <v>8.5714285714285712</v>
      </c>
      <c r="AI73" s="10">
        <f t="shared" si="5"/>
        <v>3923938.7109284513</v>
      </c>
      <c r="AJ73" s="22">
        <f t="shared" si="3"/>
        <v>0</v>
      </c>
      <c r="AK73" s="22">
        <f t="shared" si="4"/>
        <v>0</v>
      </c>
    </row>
    <row r="74" spans="1:37">
      <c r="A74" s="37" t="str">
        <f>'Source Data'!A74</f>
        <v>Residential_lighting_weekend.csv</v>
      </c>
      <c r="B74" s="37">
        <f>'Source Data'!B74</f>
        <v>2019</v>
      </c>
      <c r="C74" s="37">
        <f>'Source Data'!C74</f>
        <v>19</v>
      </c>
      <c r="D74" s="37" t="str">
        <f>'Source Data'!D74</f>
        <v>Korea</v>
      </c>
      <c r="E74" s="37">
        <f>'Source Data'!E74</f>
        <v>12</v>
      </c>
      <c r="F74" s="38">
        <f>'Source Data'!F74*INDEX('Calibration Calcs'!$B$4:$M$4,1,MATCH('Adjusted Source Data'!$E74,'Calibration Calcs'!$B$1:$M$1,0))</f>
        <v>7826681.4403244816</v>
      </c>
      <c r="G74" s="38">
        <f>'Source Data'!G74*INDEX('Calibration Calcs'!$B$4:$M$4,1,MATCH('Adjusted Source Data'!$E74,'Calibration Calcs'!$B$1:$M$1,0))</f>
        <v>6762204.1607726756</v>
      </c>
      <c r="H74" s="38">
        <f>'Source Data'!H74*INDEX('Calibration Calcs'!$B$4:$M$4,1,MATCH('Adjusted Source Data'!$E74,'Calibration Calcs'!$B$1:$M$1,0))</f>
        <v>6531073.1716232188</v>
      </c>
      <c r="I74" s="38">
        <f>'Source Data'!I74*INDEX('Calibration Calcs'!$B$4:$M$4,1,MATCH('Adjusted Source Data'!$E74,'Calibration Calcs'!$B$1:$M$1,0))</f>
        <v>6525560.5865208702</v>
      </c>
      <c r="J74" s="38">
        <f>'Source Data'!J74*INDEX('Calibration Calcs'!$B$4:$M$4,1,MATCH('Adjusted Source Data'!$E74,'Calibration Calcs'!$B$1:$M$1,0))</f>
        <v>6868778.2001895811</v>
      </c>
      <c r="K74" s="38">
        <f>'Source Data'!K74*INDEX('Calibration Calcs'!$B$4:$M$4,1,MATCH('Adjusted Source Data'!$E74,'Calibration Calcs'!$B$1:$M$1,0))</f>
        <v>8901691.3758933581</v>
      </c>
      <c r="L74" s="38">
        <f>'Source Data'!L74*INDEX('Calibration Calcs'!$B$4:$M$4,1,MATCH('Adjusted Source Data'!$E74,'Calibration Calcs'!$B$1:$M$1,0))</f>
        <v>15412008.592466505</v>
      </c>
      <c r="M74" s="38">
        <f>'Source Data'!M74*INDEX('Calibration Calcs'!$B$4:$M$4,1,MATCH('Adjusted Source Data'!$E74,'Calibration Calcs'!$B$1:$M$1,0))</f>
        <v>23676418.997122455</v>
      </c>
      <c r="N74" s="38">
        <f>'Source Data'!N74*INDEX('Calibration Calcs'!$B$4:$M$4,1,MATCH('Adjusted Source Data'!$E74,'Calibration Calcs'!$B$1:$M$1,0))</f>
        <v>8674768.5351769738</v>
      </c>
      <c r="O74" s="38">
        <f>'Source Data'!O74*INDEX('Calibration Calcs'!$B$4:$M$4,1,MATCH('Adjusted Source Data'!$E74,'Calibration Calcs'!$B$1:$M$1,0))</f>
        <v>8988622.9220403861</v>
      </c>
      <c r="P74" s="38">
        <f>'Source Data'!P74*INDEX('Calibration Calcs'!$B$4:$M$4,1,MATCH('Adjusted Source Data'!$E74,'Calibration Calcs'!$B$1:$M$1,0))</f>
        <v>9042241.0765711349</v>
      </c>
      <c r="Q74" s="38">
        <f>'Source Data'!Q74*INDEX('Calibration Calcs'!$B$4:$M$4,1,MATCH('Adjusted Source Data'!$E74,'Calibration Calcs'!$B$1:$M$1,0))</f>
        <v>9594028.955796808</v>
      </c>
      <c r="R74" s="38">
        <f>'Source Data'!R74*INDEX('Calibration Calcs'!$B$4:$M$4,1,MATCH('Adjusted Source Data'!$E74,'Calibration Calcs'!$B$1:$M$1,0))</f>
        <v>9927458.8271970861</v>
      </c>
      <c r="S74" s="38">
        <f>'Source Data'!S74*INDEX('Calibration Calcs'!$B$4:$M$4,1,MATCH('Adjusted Source Data'!$E74,'Calibration Calcs'!$B$1:$M$1,0))</f>
        <v>9914737.2192349993</v>
      </c>
      <c r="T74" s="38">
        <f>'Source Data'!T74*INDEX('Calibration Calcs'!$B$4:$M$4,1,MATCH('Adjusted Source Data'!$E74,'Calibration Calcs'!$B$1:$M$1,0))</f>
        <v>9810415.7900594715</v>
      </c>
      <c r="U74" s="38">
        <f>'Source Data'!U74*INDEX('Calibration Calcs'!$B$4:$M$4,1,MATCH('Adjusted Source Data'!$E74,'Calibration Calcs'!$B$1:$M$1,0))</f>
        <v>9835034.7985676117</v>
      </c>
      <c r="V74" s="38">
        <f>'Source Data'!V74*INDEX('Calibration Calcs'!$B$4:$M$4,1,MATCH('Adjusted Source Data'!$E74,'Calibration Calcs'!$B$1:$M$1,0))</f>
        <v>33727728.94873105</v>
      </c>
      <c r="W74" s="38">
        <f>'Source Data'!W74*INDEX('Calibration Calcs'!$B$4:$M$4,1,MATCH('Adjusted Source Data'!$E74,'Calibration Calcs'!$B$1:$M$1,0))</f>
        <v>35402947.273999147</v>
      </c>
      <c r="X74" s="38">
        <f>'Source Data'!X74*INDEX('Calibration Calcs'!$B$4:$M$4,1,MATCH('Adjusted Source Data'!$E74,'Calibration Calcs'!$B$1:$M$1,0))</f>
        <v>37301528.04263632</v>
      </c>
      <c r="Y74" s="38">
        <f>'Source Data'!Y74*INDEX('Calibration Calcs'!$B$4:$M$4,1,MATCH('Adjusted Source Data'!$E74,'Calibration Calcs'!$B$1:$M$1,0))</f>
        <v>39088427.589588962</v>
      </c>
      <c r="Z74" s="38">
        <f>'Source Data'!Z74*INDEX('Calibration Calcs'!$B$4:$M$4,1,MATCH('Adjusted Source Data'!$E74,'Calibration Calcs'!$B$1:$M$1,0))</f>
        <v>38865065.146219879</v>
      </c>
      <c r="AA74" s="38">
        <f>'Source Data'!AA74*INDEX('Calibration Calcs'!$B$4:$M$4,1,MATCH('Adjusted Source Data'!$E74,'Calibration Calcs'!$B$1:$M$1,0))</f>
        <v>32164191.845147487</v>
      </c>
      <c r="AB74" s="38">
        <f>'Source Data'!AB74*INDEX('Calibration Calcs'!$B$4:$M$4,1,MATCH('Adjusted Source Data'!$E74,'Calibration Calcs'!$B$1:$M$1,0))</f>
        <v>20772707.23332442</v>
      </c>
      <c r="AC74" s="38">
        <f>'Source Data'!AC74*INDEX('Calibration Calcs'!$B$4:$M$4,1,MATCH('Adjusted Source Data'!$E74,'Calibration Calcs'!$B$1:$M$1,0))</f>
        <v>11614847.055192148</v>
      </c>
      <c r="AD74" t="str">
        <f>INDEX('Category Mapping'!$G$34:$G$45,MATCH(E74,'Category Mapping'!$A$34:$A$45,0),1)</f>
        <v>Winter</v>
      </c>
      <c r="AE74" t="str">
        <f>INDEX('Category Mapping'!$B$2:$B$25,MATCH('Source Data'!A74,'Category Mapping'!$A$2:$A$25,0))</f>
        <v>Weekend</v>
      </c>
      <c r="AF74" t="str">
        <f>INDEX('Category Mapping'!$C$2:$C$25,MATCH('Source Data'!A74,'Category Mapping'!$A$2:$A$25,0))</f>
        <v>Residential</v>
      </c>
      <c r="AG74" t="str">
        <f>INDEX('Category Mapping'!$D$2:$D$25,MATCH('Source Data'!A74,'Category Mapping'!$A$2:$A$25,0))</f>
        <v>Lighting</v>
      </c>
      <c r="AH74">
        <f>IF($AE74="Weekday",INDEX('Category Mapping'!$F$34:$F$45,MATCH($E74,'Category Mapping'!$A$34:$A$45,0),1),INDEX('Category Mapping'!$E$34:$E$45,MATCH($E74,'Category Mapping'!$A$34:$A$45,0),1))</f>
        <v>8.8571428571428559</v>
      </c>
      <c r="AI74" s="10">
        <f t="shared" si="5"/>
        <v>4413209.5665664962</v>
      </c>
      <c r="AJ74" s="22">
        <f t="shared" si="3"/>
        <v>0</v>
      </c>
      <c r="AK74" s="22">
        <f t="shared" si="4"/>
        <v>0</v>
      </c>
    </row>
    <row r="75" spans="1:37">
      <c r="A75" s="37" t="str">
        <f>'Source Data'!A75</f>
        <v>Residential_waterheating_weekday.csv</v>
      </c>
      <c r="B75" s="37">
        <f>'Source Data'!B75</f>
        <v>2019</v>
      </c>
      <c r="C75" s="37">
        <f>'Source Data'!C75</f>
        <v>19</v>
      </c>
      <c r="D75" s="37" t="str">
        <f>'Source Data'!D75</f>
        <v>Korea</v>
      </c>
      <c r="E75" s="37">
        <f>'Source Data'!E75</f>
        <v>1</v>
      </c>
      <c r="F75" s="38">
        <f>'Source Data'!F75*INDEX('Calibration Calcs'!$B$4:$M$4,1,MATCH('Adjusted Source Data'!$E75,'Calibration Calcs'!$B$1:$M$1,0))</f>
        <v>5874843.7274034079</v>
      </c>
      <c r="G75" s="38">
        <f>'Source Data'!G75*INDEX('Calibration Calcs'!$B$4:$M$4,1,MATCH('Adjusted Source Data'!$E75,'Calibration Calcs'!$B$1:$M$1,0))</f>
        <v>4061261.5829413841</v>
      </c>
      <c r="H75" s="38">
        <f>'Source Data'!H75*INDEX('Calibration Calcs'!$B$4:$M$4,1,MATCH('Adjusted Source Data'!$E75,'Calibration Calcs'!$B$1:$M$1,0))</f>
        <v>3688503.0373878493</v>
      </c>
      <c r="I75" s="38">
        <f>'Source Data'!I75*INDEX('Calibration Calcs'!$B$4:$M$4,1,MATCH('Adjusted Source Data'!$E75,'Calibration Calcs'!$B$1:$M$1,0))</f>
        <v>3604910.1800200967</v>
      </c>
      <c r="J75" s="38">
        <f>'Source Data'!J75*INDEX('Calibration Calcs'!$B$4:$M$4,1,MATCH('Adjusted Source Data'!$E75,'Calibration Calcs'!$B$1:$M$1,0))</f>
        <v>5058252.5482166884</v>
      </c>
      <c r="K75" s="38">
        <f>'Source Data'!K75*INDEX('Calibration Calcs'!$B$4:$M$4,1,MATCH('Adjusted Source Data'!$E75,'Calibration Calcs'!$B$1:$M$1,0))</f>
        <v>11218132.358250635</v>
      </c>
      <c r="L75" s="38">
        <f>'Source Data'!L75*INDEX('Calibration Calcs'!$B$4:$M$4,1,MATCH('Adjusted Source Data'!$E75,'Calibration Calcs'!$B$1:$M$1,0))</f>
        <v>21991982.246867582</v>
      </c>
      <c r="M75" s="38">
        <f>'Source Data'!M75*INDEX('Calibration Calcs'!$B$4:$M$4,1,MATCH('Adjusted Source Data'!$E75,'Calibration Calcs'!$B$1:$M$1,0))</f>
        <v>30322278.552499238</v>
      </c>
      <c r="N75" s="38">
        <f>'Source Data'!N75*INDEX('Calibration Calcs'!$B$4:$M$4,1,MATCH('Adjusted Source Data'!$E75,'Calibration Calcs'!$B$1:$M$1,0))</f>
        <v>19992711.133515984</v>
      </c>
      <c r="O75" s="38">
        <f>'Source Data'!O75*INDEX('Calibration Calcs'!$B$4:$M$4,1,MATCH('Adjusted Source Data'!$E75,'Calibration Calcs'!$B$1:$M$1,0))</f>
        <v>17882369.402755961</v>
      </c>
      <c r="P75" s="38">
        <f>'Source Data'!P75*INDEX('Calibration Calcs'!$B$4:$M$4,1,MATCH('Adjusted Source Data'!$E75,'Calibration Calcs'!$B$1:$M$1,0))</f>
        <v>16660592.611263318</v>
      </c>
      <c r="Q75" s="38">
        <f>'Source Data'!Q75*INDEX('Calibration Calcs'!$B$4:$M$4,1,MATCH('Adjusted Source Data'!$E75,'Calibration Calcs'!$B$1:$M$1,0))</f>
        <v>14328109.645686453</v>
      </c>
      <c r="R75" s="38">
        <f>'Source Data'!R75*INDEX('Calibration Calcs'!$B$4:$M$4,1,MATCH('Adjusted Source Data'!$E75,'Calibration Calcs'!$B$1:$M$1,0))</f>
        <v>11662414.827884322</v>
      </c>
      <c r="S75" s="38">
        <f>'Source Data'!S75*INDEX('Calibration Calcs'!$B$4:$M$4,1,MATCH('Adjusted Source Data'!$E75,'Calibration Calcs'!$B$1:$M$1,0))</f>
        <v>10260182.71499439</v>
      </c>
      <c r="T75" s="38">
        <f>'Source Data'!T75*INDEX('Calibration Calcs'!$B$4:$M$4,1,MATCH('Adjusted Source Data'!$E75,'Calibration Calcs'!$B$1:$M$1,0))</f>
        <v>10080479.341676956</v>
      </c>
      <c r="U75" s="38">
        <f>'Source Data'!U75*INDEX('Calibration Calcs'!$B$4:$M$4,1,MATCH('Adjusted Source Data'!$E75,'Calibration Calcs'!$B$1:$M$1,0))</f>
        <v>10188691.001393285</v>
      </c>
      <c r="V75" s="38">
        <f>'Source Data'!V75*INDEX('Calibration Calcs'!$B$4:$M$4,1,MATCH('Adjusted Source Data'!$E75,'Calibration Calcs'!$B$1:$M$1,0))</f>
        <v>12328838.532334855</v>
      </c>
      <c r="W75" s="38">
        <f>'Source Data'!W75*INDEX('Calibration Calcs'!$B$4:$M$4,1,MATCH('Adjusted Source Data'!$E75,'Calibration Calcs'!$B$1:$M$1,0))</f>
        <v>15549886.437179098</v>
      </c>
      <c r="X75" s="38">
        <f>'Source Data'!X75*INDEX('Calibration Calcs'!$B$4:$M$4,1,MATCH('Adjusted Source Data'!$E75,'Calibration Calcs'!$B$1:$M$1,0))</f>
        <v>19992711.133515984</v>
      </c>
      <c r="Y75" s="38">
        <f>'Source Data'!Y75*INDEX('Calibration Calcs'!$B$4:$M$4,1,MATCH('Adjusted Source Data'!$E75,'Calibration Calcs'!$B$1:$M$1,0))</f>
        <v>19992711.133515984</v>
      </c>
      <c r="Z75" s="38">
        <f>'Source Data'!Z75*INDEX('Calibration Calcs'!$B$4:$M$4,1,MATCH('Adjusted Source Data'!$E75,'Calibration Calcs'!$B$1:$M$1,0))</f>
        <v>17993440.020164385</v>
      </c>
      <c r="AA75" s="38">
        <f>'Source Data'!AA75*INDEX('Calibration Calcs'!$B$4:$M$4,1,MATCH('Adjusted Source Data'!$E75,'Calibration Calcs'!$B$1:$M$1,0))</f>
        <v>16660592.611263318</v>
      </c>
      <c r="AB75" s="38">
        <f>'Source Data'!AB75*INDEX('Calibration Calcs'!$B$4:$M$4,1,MATCH('Adjusted Source Data'!$E75,'Calibration Calcs'!$B$1:$M$1,0))</f>
        <v>14661321.49791172</v>
      </c>
      <c r="AC75" s="38">
        <f>'Source Data'!AC75*INDEX('Calibration Calcs'!$B$4:$M$4,1,MATCH('Adjusted Source Data'!$E75,'Calibration Calcs'!$B$1:$M$1,0))</f>
        <v>10284246.164255925</v>
      </c>
      <c r="AD75" t="str">
        <f>INDEX('Category Mapping'!$G$34:$G$45,MATCH(E75,'Category Mapping'!$A$34:$A$45,0),1)</f>
        <v>Winter</v>
      </c>
      <c r="AE75" t="str">
        <f>INDEX('Category Mapping'!$B$2:$B$25,MATCH('Source Data'!A75,'Category Mapping'!$A$2:$A$25,0))</f>
        <v>Weekday</v>
      </c>
      <c r="AF75" t="str">
        <f>INDEX('Category Mapping'!$C$2:$C$25,MATCH('Source Data'!A75,'Category Mapping'!$A$2:$A$25,0))</f>
        <v>Residential</v>
      </c>
      <c r="AG75" t="str">
        <f>INDEX('Category Mapping'!$D$2:$D$25,MATCH('Source Data'!A75,'Category Mapping'!$A$2:$A$25,0))</f>
        <v>Appliances</v>
      </c>
      <c r="AH75">
        <f>IF($AE75="Weekday",INDEX('Category Mapping'!$F$34:$F$45,MATCH($E75,'Category Mapping'!$A$34:$A$45,0),1),INDEX('Category Mapping'!$E$34:$E$45,MATCH($E75,'Category Mapping'!$A$34:$A$45,0),1))</f>
        <v>22.142857142857142</v>
      </c>
      <c r="AI75" s="10">
        <f t="shared" si="5"/>
        <v>1369393.2249515785</v>
      </c>
      <c r="AJ75" s="22">
        <f t="shared" si="3"/>
        <v>0</v>
      </c>
      <c r="AK75" s="22">
        <f t="shared" si="4"/>
        <v>0</v>
      </c>
    </row>
    <row r="76" spans="1:37">
      <c r="A76" s="37" t="str">
        <f>'Source Data'!A76</f>
        <v>Residential_waterheating_weekday.csv</v>
      </c>
      <c r="B76" s="37">
        <f>'Source Data'!B76</f>
        <v>2019</v>
      </c>
      <c r="C76" s="37">
        <f>'Source Data'!C76</f>
        <v>19</v>
      </c>
      <c r="D76" s="37" t="str">
        <f>'Source Data'!D76</f>
        <v>Korea</v>
      </c>
      <c r="E76" s="37">
        <f>'Source Data'!E76</f>
        <v>2</v>
      </c>
      <c r="F76" s="38">
        <f>'Source Data'!F76*INDEX('Calibration Calcs'!$B$4:$M$4,1,MATCH('Adjusted Source Data'!$E76,'Calibration Calcs'!$B$1:$M$1,0))</f>
        <v>4859333.3470520098</v>
      </c>
      <c r="G76" s="38">
        <f>'Source Data'!G76*INDEX('Calibration Calcs'!$B$4:$M$4,1,MATCH('Adjusted Source Data'!$E76,'Calibration Calcs'!$B$1:$M$1,0))</f>
        <v>3359242.2305754954</v>
      </c>
      <c r="H76" s="38">
        <f>'Source Data'!H76*INDEX('Calibration Calcs'!$B$4:$M$4,1,MATCH('Adjusted Source Data'!$E76,'Calibration Calcs'!$B$1:$M$1,0))</f>
        <v>3050918.0136957578</v>
      </c>
      <c r="I76" s="38">
        <f>'Source Data'!I76*INDEX('Calibration Calcs'!$B$4:$M$4,1,MATCH('Adjusted Source Data'!$E76,'Calibration Calcs'!$B$1:$M$1,0))</f>
        <v>2981774.5246790778</v>
      </c>
      <c r="J76" s="38">
        <f>'Source Data'!J76*INDEX('Calibration Calcs'!$B$4:$M$4,1,MATCH('Adjusted Source Data'!$E76,'Calibration Calcs'!$B$1:$M$1,0))</f>
        <v>4183895.0256736106</v>
      </c>
      <c r="K76" s="38">
        <f>'Source Data'!K76*INDEX('Calibration Calcs'!$B$4:$M$4,1,MATCH('Adjusted Source Data'!$E76,'Calibration Calcs'!$B$1:$M$1,0))</f>
        <v>9281719.6439689267</v>
      </c>
      <c r="L76" s="38">
        <f>'Source Data'!L76*INDEX('Calibration Calcs'!$B$4:$M$4,1,MATCH('Adjusted Source Data'!$E76,'Calibration Calcs'!$B$1:$M$1,0))</f>
        <v>18215757.283224877</v>
      </c>
      <c r="M76" s="38">
        <f>'Source Data'!M76*INDEX('Calibration Calcs'!$B$4:$M$4,1,MATCH('Adjusted Source Data'!$E76,'Calibration Calcs'!$B$1:$M$1,0))</f>
        <v>25071149.809169721</v>
      </c>
      <c r="N76" s="38">
        <f>'Source Data'!N76*INDEX('Calibration Calcs'!$B$4:$M$4,1,MATCH('Adjusted Source Data'!$E76,'Calibration Calcs'!$B$1:$M$1,0))</f>
        <v>16550876.241209699</v>
      </c>
      <c r="O76" s="38">
        <f>'Source Data'!O76*INDEX('Calibration Calcs'!$B$4:$M$4,1,MATCH('Adjusted Source Data'!$E76,'Calibration Calcs'!$B$1:$M$1,0))</f>
        <v>14788061.020252453</v>
      </c>
      <c r="P76" s="38">
        <f>'Source Data'!P76*INDEX('Calibration Calcs'!$B$4:$M$4,1,MATCH('Adjusted Source Data'!$E76,'Calibration Calcs'!$B$1:$M$1,0))</f>
        <v>13808719.230831761</v>
      </c>
      <c r="Q76" s="38">
        <f>'Source Data'!Q76*INDEX('Calibration Calcs'!$B$4:$M$4,1,MATCH('Adjusted Source Data'!$E76,'Calibration Calcs'!$B$1:$M$1,0))</f>
        <v>11850035.651990376</v>
      </c>
      <c r="R76" s="38">
        <f>'Source Data'!R76*INDEX('Calibration Calcs'!$B$4:$M$4,1,MATCH('Adjusted Source Data'!$E76,'Calibration Calcs'!$B$1:$M$1,0))</f>
        <v>9671150.9891649075</v>
      </c>
      <c r="S76" s="38">
        <f>'Source Data'!S76*INDEX('Calibration Calcs'!$B$4:$M$4,1,MATCH('Adjusted Source Data'!$E76,'Calibration Calcs'!$B$1:$M$1,0))</f>
        <v>8486633.1774934214</v>
      </c>
      <c r="T76" s="38">
        <f>'Source Data'!T76*INDEX('Calibration Calcs'!$B$4:$M$4,1,MATCH('Adjusted Source Data'!$E76,'Calibration Calcs'!$B$1:$M$1,0))</f>
        <v>8337992.5980623066</v>
      </c>
      <c r="U76" s="38">
        <f>'Source Data'!U76*INDEX('Calibration Calcs'!$B$4:$M$4,1,MATCH('Adjusted Source Data'!$E76,'Calibration Calcs'!$B$1:$M$1,0))</f>
        <v>8427498.5615646224</v>
      </c>
      <c r="V76" s="38">
        <f>'Source Data'!V76*INDEX('Calibration Calcs'!$B$4:$M$4,1,MATCH('Adjusted Source Data'!$E76,'Calibration Calcs'!$B$1:$M$1,0))</f>
        <v>10185154.6099752</v>
      </c>
      <c r="W76" s="38">
        <f>'Source Data'!W76*INDEX('Calibration Calcs'!$B$4:$M$4,1,MATCH('Adjusted Source Data'!$E76,'Calibration Calcs'!$B$1:$M$1,0))</f>
        <v>12927311.620353138</v>
      </c>
      <c r="X76" s="38">
        <f>'Source Data'!X76*INDEX('Calibration Calcs'!$B$4:$M$4,1,MATCH('Adjusted Source Data'!$E76,'Calibration Calcs'!$B$1:$M$1,0))</f>
        <v>16550876.241209699</v>
      </c>
      <c r="Y76" s="38">
        <f>'Source Data'!Y76*INDEX('Calibration Calcs'!$B$4:$M$4,1,MATCH('Adjusted Source Data'!$E76,'Calibration Calcs'!$B$1:$M$1,0))</f>
        <v>16550876.241209699</v>
      </c>
      <c r="Z76" s="38">
        <f>'Source Data'!Z76*INDEX('Calibration Calcs'!$B$4:$M$4,1,MATCH('Adjusted Source Data'!$E76,'Calibration Calcs'!$B$1:$M$1,0))</f>
        <v>14885995.199194523</v>
      </c>
      <c r="AA76" s="38">
        <f>'Source Data'!AA76*INDEX('Calibration Calcs'!$B$4:$M$4,1,MATCH('Adjusted Source Data'!$E76,'Calibration Calcs'!$B$1:$M$1,0))</f>
        <v>13808719.230831761</v>
      </c>
      <c r="AB76" s="38">
        <f>'Source Data'!AB76*INDEX('Calibration Calcs'!$B$4:$M$4,1,MATCH('Adjusted Source Data'!$E76,'Calibration Calcs'!$B$1:$M$1,0))</f>
        <v>12143838.188816585</v>
      </c>
      <c r="AC76" s="38">
        <f>'Source Data'!AC76*INDEX('Calibration Calcs'!$B$4:$M$4,1,MATCH('Adjusted Source Data'!$E76,'Calibration Calcs'!$B$1:$M$1,0))</f>
        <v>8506536.3406798188</v>
      </c>
      <c r="AD76" t="str">
        <f>INDEX('Category Mapping'!$G$34:$G$45,MATCH(E76,'Category Mapping'!$A$34:$A$45,0),1)</f>
        <v>Winter</v>
      </c>
      <c r="AE76" t="str">
        <f>INDEX('Category Mapping'!$B$2:$B$25,MATCH('Source Data'!A76,'Category Mapping'!$A$2:$A$25,0))</f>
        <v>Weekday</v>
      </c>
      <c r="AF76" t="str">
        <f>INDEX('Category Mapping'!$C$2:$C$25,MATCH('Source Data'!A76,'Category Mapping'!$A$2:$A$25,0))</f>
        <v>Residential</v>
      </c>
      <c r="AG76" t="str">
        <f>INDEX('Category Mapping'!$D$2:$D$25,MATCH('Source Data'!A76,'Category Mapping'!$A$2:$A$25,0))</f>
        <v>Appliances</v>
      </c>
      <c r="AH76">
        <f>IF($AE76="Weekday",INDEX('Category Mapping'!$F$34:$F$45,MATCH($E76,'Category Mapping'!$A$34:$A$45,0),1),INDEX('Category Mapping'!$E$34:$E$45,MATCH($E76,'Category Mapping'!$A$34:$A$45,0),1))</f>
        <v>20</v>
      </c>
      <c r="AI76" s="10">
        <f t="shared" si="5"/>
        <v>1253557.4904584861</v>
      </c>
      <c r="AJ76" s="22">
        <f t="shared" si="3"/>
        <v>0</v>
      </c>
      <c r="AK76" s="22">
        <f t="shared" si="4"/>
        <v>0</v>
      </c>
    </row>
    <row r="77" spans="1:37">
      <c r="A77" s="37" t="str">
        <f>'Source Data'!A77</f>
        <v>Residential_waterheating_weekday.csv</v>
      </c>
      <c r="B77" s="37">
        <f>'Source Data'!B77</f>
        <v>2019</v>
      </c>
      <c r="C77" s="37">
        <f>'Source Data'!C77</f>
        <v>19</v>
      </c>
      <c r="D77" s="37" t="str">
        <f>'Source Data'!D77</f>
        <v>Korea</v>
      </c>
      <c r="E77" s="37">
        <f>'Source Data'!E77</f>
        <v>3</v>
      </c>
      <c r="F77" s="38">
        <f>'Source Data'!F77*INDEX('Calibration Calcs'!$B$4:$M$4,1,MATCH('Adjusted Source Data'!$E77,'Calibration Calcs'!$B$1:$M$1,0))</f>
        <v>4877605.2176803844</v>
      </c>
      <c r="G77" s="38">
        <f>'Source Data'!G77*INDEX('Calibration Calcs'!$B$4:$M$4,1,MATCH('Adjusted Source Data'!$E77,'Calibration Calcs'!$B$1:$M$1,0))</f>
        <v>3371873.9568506144</v>
      </c>
      <c r="H77" s="38">
        <f>'Source Data'!H77*INDEX('Calibration Calcs'!$B$4:$M$4,1,MATCH('Adjusted Source Data'!$E77,'Calibration Calcs'!$B$1:$M$1,0))</f>
        <v>3062390.1226238059</v>
      </c>
      <c r="I77" s="38">
        <f>'Source Data'!I77*INDEX('Calibration Calcs'!$B$4:$M$4,1,MATCH('Adjusted Source Data'!$E77,'Calibration Calcs'!$B$1:$M$1,0))</f>
        <v>2992986.2632633918</v>
      </c>
      <c r="J77" s="38">
        <f>'Source Data'!J77*INDEX('Calibration Calcs'!$B$4:$M$4,1,MATCH('Adjusted Source Data'!$E77,'Calibration Calcs'!$B$1:$M$1,0))</f>
        <v>4199627.8213715386</v>
      </c>
      <c r="K77" s="38">
        <f>'Source Data'!K77*INDEX('Calibration Calcs'!$B$4:$M$4,1,MATCH('Adjusted Source Data'!$E77,'Calibration Calcs'!$B$1:$M$1,0))</f>
        <v>9316620.7658010479</v>
      </c>
      <c r="L77" s="38">
        <f>'Source Data'!L77*INDEX('Calibration Calcs'!$B$4:$M$4,1,MATCH('Adjusted Source Data'!$E77,'Calibration Calcs'!$B$1:$M$1,0))</f>
        <v>18217055.717651248</v>
      </c>
      <c r="M77" s="38">
        <f>'Source Data'!M77*INDEX('Calibration Calcs'!$B$4:$M$4,1,MATCH('Adjusted Source Data'!$E77,'Calibration Calcs'!$B$1:$M$1,0))</f>
        <v>25087488.159736861</v>
      </c>
      <c r="N77" s="38">
        <f>'Source Data'!N77*INDEX('Calibration Calcs'!$B$4:$M$4,1,MATCH('Adjusted Source Data'!$E77,'Calibration Calcs'!$B$1:$M$1,0))</f>
        <v>16655593.798995426</v>
      </c>
      <c r="O77" s="38">
        <f>'Source Data'!O77*INDEX('Calibration Calcs'!$B$4:$M$4,1,MATCH('Adjusted Source Data'!$E77,'Calibration Calcs'!$B$1:$M$1,0))</f>
        <v>14885936.957852162</v>
      </c>
      <c r="P77" s="38">
        <f>'Source Data'!P77*INDEX('Calibration Calcs'!$B$4:$M$4,1,MATCH('Adjusted Source Data'!$E77,'Calibration Calcs'!$B$1:$M$1,0))</f>
        <v>13844962.345414948</v>
      </c>
      <c r="Q77" s="38">
        <f>'Source Data'!Q77*INDEX('Calibration Calcs'!$B$4:$M$4,1,MATCH('Adjusted Source Data'!$E77,'Calibration Calcs'!$B$1:$M$1,0))</f>
        <v>11971208.043027962</v>
      </c>
      <c r="R77" s="38">
        <f>'Source Data'!R77*INDEX('Calibration Calcs'!$B$4:$M$4,1,MATCH('Adjusted Source Data'!$E77,'Calibration Calcs'!$B$1:$M$1,0))</f>
        <v>9707517.142517345</v>
      </c>
      <c r="S77" s="38">
        <f>'Source Data'!S77*INDEX('Calibration Calcs'!$B$4:$M$4,1,MATCH('Adjusted Source Data'!$E77,'Calibration Calcs'!$B$1:$M$1,0))</f>
        <v>8518545.087480709</v>
      </c>
      <c r="T77" s="38">
        <f>'Source Data'!T77*INDEX('Calibration Calcs'!$B$4:$M$4,1,MATCH('Adjusted Source Data'!$E77,'Calibration Calcs'!$B$1:$M$1,0))</f>
        <v>8369345.3192039197</v>
      </c>
      <c r="U77" s="38">
        <f>'Source Data'!U77*INDEX('Calibration Calcs'!$B$4:$M$4,1,MATCH('Adjusted Source Data'!$E77,'Calibration Calcs'!$B$1:$M$1,0))</f>
        <v>8459188.7150795385</v>
      </c>
      <c r="V77" s="38">
        <f>'Source Data'!V77*INDEX('Calibration Calcs'!$B$4:$M$4,1,MATCH('Adjusted Source Data'!$E77,'Calibration Calcs'!$B$1:$M$1,0))</f>
        <v>10225094.924694192</v>
      </c>
      <c r="W77" s="38">
        <f>'Source Data'!W77*INDEX('Calibration Calcs'!$B$4:$M$4,1,MATCH('Adjusted Source Data'!$E77,'Calibration Calcs'!$B$1:$M$1,0))</f>
        <v>12908085.194221456</v>
      </c>
      <c r="X77" s="38">
        <f>'Source Data'!X77*INDEX('Calibration Calcs'!$B$4:$M$4,1,MATCH('Adjusted Source Data'!$E77,'Calibration Calcs'!$B$1:$M$1,0))</f>
        <v>16655593.798995426</v>
      </c>
      <c r="Y77" s="38">
        <f>'Source Data'!Y77*INDEX('Calibration Calcs'!$B$4:$M$4,1,MATCH('Adjusted Source Data'!$E77,'Calibration Calcs'!$B$1:$M$1,0))</f>
        <v>16655593.798995426</v>
      </c>
      <c r="Z77" s="38">
        <f>'Source Data'!Z77*INDEX('Calibration Calcs'!$B$4:$M$4,1,MATCH('Adjusted Source Data'!$E77,'Calibration Calcs'!$B$1:$M$1,0))</f>
        <v>14990034.419095883</v>
      </c>
      <c r="AA77" s="38">
        <f>'Source Data'!AA77*INDEX('Calibration Calcs'!$B$4:$M$4,1,MATCH('Adjusted Source Data'!$E77,'Calibration Calcs'!$B$1:$M$1,0))</f>
        <v>13844962.345414948</v>
      </c>
      <c r="AB77" s="38">
        <f>'Source Data'!AB77*INDEX('Calibration Calcs'!$B$4:$M$4,1,MATCH('Adjusted Source Data'!$E77,'Calibration Calcs'!$B$1:$M$1,0))</f>
        <v>12179402.965515405</v>
      </c>
      <c r="AC77" s="38">
        <f>'Source Data'!AC77*INDEX('Calibration Calcs'!$B$4:$M$4,1,MATCH('Adjusted Source Data'!$E77,'Calibration Calcs'!$B$1:$M$1,0))</f>
        <v>8538522.4312679898</v>
      </c>
      <c r="AD77" t="str">
        <f>INDEX('Category Mapping'!$G$34:$G$45,MATCH(E77,'Category Mapping'!$A$34:$A$45,0),1)</f>
        <v>Spring</v>
      </c>
      <c r="AE77" t="str">
        <f>INDEX('Category Mapping'!$B$2:$B$25,MATCH('Source Data'!A77,'Category Mapping'!$A$2:$A$25,0))</f>
        <v>Weekday</v>
      </c>
      <c r="AF77" t="str">
        <f>INDEX('Category Mapping'!$C$2:$C$25,MATCH('Source Data'!A77,'Category Mapping'!$A$2:$A$25,0))</f>
        <v>Residential</v>
      </c>
      <c r="AG77" t="str">
        <f>INDEX('Category Mapping'!$D$2:$D$25,MATCH('Source Data'!A77,'Category Mapping'!$A$2:$A$25,0))</f>
        <v>Appliances</v>
      </c>
      <c r="AH77">
        <f>IF($AE77="Weekday",INDEX('Category Mapping'!$F$34:$F$45,MATCH($E77,'Category Mapping'!$A$34:$A$45,0),1),INDEX('Category Mapping'!$E$34:$E$45,MATCH($E77,'Category Mapping'!$A$34:$A$45,0),1))</f>
        <v>22.142857142857142</v>
      </c>
      <c r="AI77" s="10">
        <f t="shared" si="5"/>
        <v>1132983.3362461808</v>
      </c>
      <c r="AJ77" s="22">
        <f t="shared" si="3"/>
        <v>0</v>
      </c>
      <c r="AK77" s="22">
        <f t="shared" si="4"/>
        <v>0</v>
      </c>
    </row>
    <row r="78" spans="1:37">
      <c r="A78" s="37" t="str">
        <f>'Source Data'!A78</f>
        <v>Residential_waterheating_weekday.csv</v>
      </c>
      <c r="B78" s="37">
        <f>'Source Data'!B78</f>
        <v>2019</v>
      </c>
      <c r="C78" s="37">
        <f>'Source Data'!C78</f>
        <v>19</v>
      </c>
      <c r="D78" s="37" t="str">
        <f>'Source Data'!D78</f>
        <v>Korea</v>
      </c>
      <c r="E78" s="37">
        <f>'Source Data'!E78</f>
        <v>4</v>
      </c>
      <c r="F78" s="38">
        <f>'Source Data'!F78*INDEX('Calibration Calcs'!$B$4:$M$4,1,MATCH('Adjusted Source Data'!$E78,'Calibration Calcs'!$B$1:$M$1,0))</f>
        <v>4036707.9374069166</v>
      </c>
      <c r="G78" s="38">
        <f>'Source Data'!G78*INDEX('Calibration Calcs'!$B$4:$M$4,1,MATCH('Adjusted Source Data'!$E78,'Calibration Calcs'!$B$1:$M$1,0))</f>
        <v>2790563.3777069291</v>
      </c>
      <c r="H78" s="38">
        <f>'Source Data'!H78*INDEX('Calibration Calcs'!$B$4:$M$4,1,MATCH('Adjusted Source Data'!$E78,'Calibration Calcs'!$B$1:$M$1,0))</f>
        <v>2534435.1126872459</v>
      </c>
      <c r="I78" s="38">
        <f>'Source Data'!I78*INDEX('Calibration Calcs'!$B$4:$M$4,1,MATCH('Adjusted Source Data'!$E78,'Calibration Calcs'!$B$1:$M$1,0))</f>
        <v>2476996.4886467014</v>
      </c>
      <c r="J78" s="38">
        <f>'Source Data'!J78*INDEX('Calibration Calcs'!$B$4:$M$4,1,MATCH('Adjusted Source Data'!$E78,'Calibration Calcs'!$B$1:$M$1,0))</f>
        <v>3475613.4318696186</v>
      </c>
      <c r="K78" s="38">
        <f>'Source Data'!K78*INDEX('Calibration Calcs'!$B$4:$M$4,1,MATCH('Adjusted Source Data'!$E78,'Calibration Calcs'!$B$1:$M$1,0))</f>
        <v>7710438.2161886077</v>
      </c>
      <c r="L78" s="38">
        <f>'Source Data'!L78*INDEX('Calibration Calcs'!$B$4:$M$4,1,MATCH('Adjusted Source Data'!$E78,'Calibration Calcs'!$B$1:$M$1,0))</f>
        <v>15145063.46819848</v>
      </c>
      <c r="M78" s="38">
        <f>'Source Data'!M78*INDEX('Calibration Calcs'!$B$4:$M$4,1,MATCH('Adjusted Source Data'!$E78,'Calibration Calcs'!$B$1:$M$1,0))</f>
        <v>20775920.398682531</v>
      </c>
      <c r="N78" s="38">
        <f>'Source Data'!N78*INDEX('Calibration Calcs'!$B$4:$M$4,1,MATCH('Adjusted Source Data'!$E78,'Calibration Calcs'!$B$1:$M$1,0))</f>
        <v>13785891.105667848</v>
      </c>
      <c r="O78" s="38">
        <f>'Source Data'!O78*INDEX('Calibration Calcs'!$B$4:$M$4,1,MATCH('Adjusted Source Data'!$E78,'Calibration Calcs'!$B$1:$M$1,0))</f>
        <v>12329635.002956456</v>
      </c>
      <c r="P78" s="38">
        <f>'Source Data'!P78*INDEX('Calibration Calcs'!$B$4:$M$4,1,MATCH('Adjusted Source Data'!$E78,'Calibration Calcs'!$B$1:$M$1,0))</f>
        <v>11455881.341329619</v>
      </c>
      <c r="Q78" s="38">
        <f>'Source Data'!Q78*INDEX('Calibration Calcs'!$B$4:$M$4,1,MATCH('Adjusted Source Data'!$E78,'Calibration Calcs'!$B$1:$M$1,0))</f>
        <v>9902541.498437468</v>
      </c>
      <c r="R78" s="38">
        <f>'Source Data'!R78*INDEX('Calibration Calcs'!$B$4:$M$4,1,MATCH('Adjusted Source Data'!$E78,'Calibration Calcs'!$B$1:$M$1,0))</f>
        <v>8033944.5385685414</v>
      </c>
      <c r="S78" s="38">
        <f>'Source Data'!S78*INDEX('Calibration Calcs'!$B$4:$M$4,1,MATCH('Adjusted Source Data'!$E78,'Calibration Calcs'!$B$1:$M$1,0))</f>
        <v>7049950.3482916504</v>
      </c>
      <c r="T78" s="38">
        <f>'Source Data'!T78*INDEX('Calibration Calcs'!$B$4:$M$4,1,MATCH('Adjusted Source Data'!$E78,'Calibration Calcs'!$B$1:$M$1,0))</f>
        <v>6926473.4225053489</v>
      </c>
      <c r="U78" s="38">
        <f>'Source Data'!U78*INDEX('Calibration Calcs'!$B$4:$M$4,1,MATCH('Adjusted Source Data'!$E78,'Calibration Calcs'!$B$1:$M$1,0))</f>
        <v>7000826.9465975873</v>
      </c>
      <c r="V78" s="38">
        <f>'Source Data'!V78*INDEX('Calibration Calcs'!$B$4:$M$4,1,MATCH('Adjusted Source Data'!$E78,'Calibration Calcs'!$B$1:$M$1,0))</f>
        <v>8462291.5919696782</v>
      </c>
      <c r="W78" s="38">
        <f>'Source Data'!W78*INDEX('Calibration Calcs'!$B$4:$M$4,1,MATCH('Adjusted Source Data'!$E78,'Calibration Calcs'!$B$1:$M$1,0))</f>
        <v>10679211.419883544</v>
      </c>
      <c r="X78" s="38">
        <f>'Source Data'!X78*INDEX('Calibration Calcs'!$B$4:$M$4,1,MATCH('Adjusted Source Data'!$E78,'Calibration Calcs'!$B$1:$M$1,0))</f>
        <v>13785891.105667848</v>
      </c>
      <c r="Y78" s="38">
        <f>'Source Data'!Y78*INDEX('Calibration Calcs'!$B$4:$M$4,1,MATCH('Adjusted Source Data'!$E78,'Calibration Calcs'!$B$1:$M$1,0))</f>
        <v>13785891.105667848</v>
      </c>
      <c r="Z78" s="38">
        <f>'Source Data'!Z78*INDEX('Calibration Calcs'!$B$4:$M$4,1,MATCH('Adjusted Source Data'!$E78,'Calibration Calcs'!$B$1:$M$1,0))</f>
        <v>12426718.743137214</v>
      </c>
      <c r="AA78" s="38">
        <f>'Source Data'!AA78*INDEX('Calibration Calcs'!$B$4:$M$4,1,MATCH('Adjusted Source Data'!$E78,'Calibration Calcs'!$B$1:$M$1,0))</f>
        <v>11455881.341329619</v>
      </c>
      <c r="AB78" s="38">
        <f>'Source Data'!AB78*INDEX('Calibration Calcs'!$B$4:$M$4,1,MATCH('Adjusted Source Data'!$E78,'Calibration Calcs'!$B$1:$M$1,0))</f>
        <v>10096708.978798987</v>
      </c>
      <c r="AC78" s="38">
        <f>'Source Data'!AC78*INDEX('Calibration Calcs'!$B$4:$M$4,1,MATCH('Adjusted Source Data'!$E78,'Calibration Calcs'!$B$1:$M$1,0))</f>
        <v>7066484.680081835</v>
      </c>
      <c r="AD78" t="str">
        <f>INDEX('Category Mapping'!$G$34:$G$45,MATCH(E78,'Category Mapping'!$A$34:$A$45,0),1)</f>
        <v>Spring</v>
      </c>
      <c r="AE78" t="str">
        <f>INDEX('Category Mapping'!$B$2:$B$25,MATCH('Source Data'!A78,'Category Mapping'!$A$2:$A$25,0))</f>
        <v>Weekday</v>
      </c>
      <c r="AF78" t="str">
        <f>INDEX('Category Mapping'!$C$2:$C$25,MATCH('Source Data'!A78,'Category Mapping'!$A$2:$A$25,0))</f>
        <v>Residential</v>
      </c>
      <c r="AG78" t="str">
        <f>INDEX('Category Mapping'!$D$2:$D$25,MATCH('Source Data'!A78,'Category Mapping'!$A$2:$A$25,0))</f>
        <v>Appliances</v>
      </c>
      <c r="AH78">
        <f>IF($AE78="Weekday",INDEX('Category Mapping'!$F$34:$F$45,MATCH($E78,'Category Mapping'!$A$34:$A$45,0),1),INDEX('Category Mapping'!$E$34:$E$45,MATCH($E78,'Category Mapping'!$A$34:$A$45,0),1))</f>
        <v>21.428571428571431</v>
      </c>
      <c r="AI78" s="10">
        <f t="shared" si="5"/>
        <v>969542.95193851797</v>
      </c>
      <c r="AJ78" s="22">
        <f t="shared" si="3"/>
        <v>0</v>
      </c>
      <c r="AK78" s="22">
        <f t="shared" si="4"/>
        <v>0</v>
      </c>
    </row>
    <row r="79" spans="1:37">
      <c r="A79" s="37" t="str">
        <f>'Source Data'!A79</f>
        <v>Residential_waterheating_weekday.csv</v>
      </c>
      <c r="B79" s="37">
        <f>'Source Data'!B79</f>
        <v>2019</v>
      </c>
      <c r="C79" s="37">
        <f>'Source Data'!C79</f>
        <v>19</v>
      </c>
      <c r="D79" s="37" t="str">
        <f>'Source Data'!D79</f>
        <v>Korea</v>
      </c>
      <c r="E79" s="37">
        <f>'Source Data'!E79</f>
        <v>5</v>
      </c>
      <c r="F79" s="38">
        <f>'Source Data'!F79*INDEX('Calibration Calcs'!$B$4:$M$4,1,MATCH('Adjusted Source Data'!$E79,'Calibration Calcs'!$B$1:$M$1,0))</f>
        <v>3786332.7296290556</v>
      </c>
      <c r="G79" s="38">
        <f>'Source Data'!G79*INDEX('Calibration Calcs'!$B$4:$M$4,1,MATCH('Adjusted Source Data'!$E79,'Calibration Calcs'!$B$1:$M$1,0))</f>
        <v>2617480.2405477888</v>
      </c>
      <c r="H79" s="38">
        <f>'Source Data'!H79*INDEX('Calibration Calcs'!$B$4:$M$4,1,MATCH('Adjusted Source Data'!$E79,'Calibration Calcs'!$B$1:$M$1,0))</f>
        <v>2377237.3928039642</v>
      </c>
      <c r="I79" s="38">
        <f>'Source Data'!I79*INDEX('Calibration Calcs'!$B$4:$M$4,1,MATCH('Adjusted Source Data'!$E79,'Calibration Calcs'!$B$1:$M$1,0))</f>
        <v>2323362.645405421</v>
      </c>
      <c r="J79" s="38">
        <f>'Source Data'!J79*INDEX('Calibration Calcs'!$B$4:$M$4,1,MATCH('Adjusted Source Data'!$E79,'Calibration Calcs'!$B$1:$M$1,0))</f>
        <v>3260040.4129655943</v>
      </c>
      <c r="K79" s="38">
        <f>'Source Data'!K79*INDEX('Calibration Calcs'!$B$4:$M$4,1,MATCH('Adjusted Source Data'!$E79,'Calibration Calcs'!$B$1:$M$1,0))</f>
        <v>7232202.7662084373</v>
      </c>
      <c r="L79" s="38">
        <f>'Source Data'!L79*INDEX('Calibration Calcs'!$B$4:$M$4,1,MATCH('Adjusted Source Data'!$E79,'Calibration Calcs'!$B$1:$M$1,0))</f>
        <v>14138774.514107496</v>
      </c>
      <c r="M79" s="38">
        <f>'Source Data'!M79*INDEX('Calibration Calcs'!$B$4:$M$4,1,MATCH('Adjusted Source Data'!$E79,'Calibration Calcs'!$B$1:$M$1,0))</f>
        <v>19553624.328021005</v>
      </c>
      <c r="N79" s="38">
        <f>'Source Data'!N79*INDEX('Calibration Calcs'!$B$4:$M$4,1,MATCH('Adjusted Source Data'!$E79,'Calibration Calcs'!$B$1:$M$1,0))</f>
        <v>12935474.555460049</v>
      </c>
      <c r="O79" s="38">
        <f>'Source Data'!O79*INDEX('Calibration Calcs'!$B$4:$M$4,1,MATCH('Adjusted Source Data'!$E79,'Calibration Calcs'!$B$1:$M$1,0))</f>
        <v>11531624.603704695</v>
      </c>
      <c r="P79" s="38">
        <f>'Source Data'!P79*INDEX('Calibration Calcs'!$B$4:$M$4,1,MATCH('Adjusted Source Data'!$E79,'Calibration Calcs'!$B$1:$M$1,0))</f>
        <v>10729424.631273063</v>
      </c>
      <c r="Q79" s="38">
        <f>'Source Data'!Q79*INDEX('Calibration Calcs'!$B$4:$M$4,1,MATCH('Adjusted Source Data'!$E79,'Calibration Calcs'!$B$1:$M$1,0))</f>
        <v>9261178.0767307598</v>
      </c>
      <c r="R79" s="38">
        <f>'Source Data'!R79*INDEX('Calibration Calcs'!$B$4:$M$4,1,MATCH('Adjusted Source Data'!$E79,'Calibration Calcs'!$B$1:$M$1,0))</f>
        <v>7535642.9277804252</v>
      </c>
      <c r="S79" s="38">
        <f>'Source Data'!S79*INDEX('Calibration Calcs'!$B$4:$M$4,1,MATCH('Adjusted Source Data'!$E79,'Calibration Calcs'!$B$1:$M$1,0))</f>
        <v>6612680.7742489027</v>
      </c>
      <c r="T79" s="38">
        <f>'Source Data'!T79*INDEX('Calibration Calcs'!$B$4:$M$4,1,MATCH('Adjusted Source Data'!$E79,'Calibration Calcs'!$B$1:$M$1,0))</f>
        <v>6496862.1504791202</v>
      </c>
      <c r="U79" s="38">
        <f>'Source Data'!U79*INDEX('Calibration Calcs'!$B$4:$M$4,1,MATCH('Adjusted Source Data'!$E79,'Calibration Calcs'!$B$1:$M$1,0))</f>
        <v>6566604.4133323608</v>
      </c>
      <c r="V79" s="38">
        <f>'Source Data'!V79*INDEX('Calibration Calcs'!$B$4:$M$4,1,MATCH('Adjusted Source Data'!$E79,'Calibration Calcs'!$B$1:$M$1,0))</f>
        <v>7937422.7784728771</v>
      </c>
      <c r="W79" s="38">
        <f>'Source Data'!W79*INDEX('Calibration Calcs'!$B$4:$M$4,1,MATCH('Adjusted Source Data'!$E79,'Calibration Calcs'!$B$1:$M$1,0))</f>
        <v>10027499.655395387</v>
      </c>
      <c r="X79" s="38">
        <f>'Source Data'!X79*INDEX('Calibration Calcs'!$B$4:$M$4,1,MATCH('Adjusted Source Data'!$E79,'Calibration Calcs'!$B$1:$M$1,0))</f>
        <v>12935474.555460049</v>
      </c>
      <c r="Y79" s="38">
        <f>'Source Data'!Y79*INDEX('Calibration Calcs'!$B$4:$M$4,1,MATCH('Adjusted Source Data'!$E79,'Calibration Calcs'!$B$1:$M$1,0))</f>
        <v>12935474.555460049</v>
      </c>
      <c r="Z79" s="38">
        <f>'Source Data'!Z79*INDEX('Calibration Calcs'!$B$4:$M$4,1,MATCH('Adjusted Source Data'!$E79,'Calibration Calcs'!$B$1:$M$1,0))</f>
        <v>11631899.600258648</v>
      </c>
      <c r="AA79" s="38">
        <f>'Source Data'!AA79*INDEX('Calibration Calcs'!$B$4:$M$4,1,MATCH('Adjusted Source Data'!$E79,'Calibration Calcs'!$B$1:$M$1,0))</f>
        <v>10729424.631273063</v>
      </c>
      <c r="AB79" s="38">
        <f>'Source Data'!AB79*INDEX('Calibration Calcs'!$B$4:$M$4,1,MATCH('Adjusted Source Data'!$E79,'Calibration Calcs'!$B$1:$M$1,0))</f>
        <v>9470045.8808028176</v>
      </c>
      <c r="AC79" s="38">
        <f>'Source Data'!AC79*INDEX('Calibration Calcs'!$B$4:$M$4,1,MATCH('Adjusted Source Data'!$E79,'Calibration Calcs'!$B$1:$M$1,0))</f>
        <v>6628189.3052159371</v>
      </c>
      <c r="AD79" t="str">
        <f>INDEX('Category Mapping'!$G$34:$G$45,MATCH(E79,'Category Mapping'!$A$34:$A$45,0),1)</f>
        <v>Spring</v>
      </c>
      <c r="AE79" t="str">
        <f>INDEX('Category Mapping'!$B$2:$B$25,MATCH('Source Data'!A79,'Category Mapping'!$A$2:$A$25,0))</f>
        <v>Weekday</v>
      </c>
      <c r="AF79" t="str">
        <f>INDEX('Category Mapping'!$C$2:$C$25,MATCH('Source Data'!A79,'Category Mapping'!$A$2:$A$25,0))</f>
        <v>Residential</v>
      </c>
      <c r="AG79" t="str">
        <f>INDEX('Category Mapping'!$D$2:$D$25,MATCH('Source Data'!A79,'Category Mapping'!$A$2:$A$25,0))</f>
        <v>Appliances</v>
      </c>
      <c r="AH79">
        <f>IF($AE79="Weekday",INDEX('Category Mapping'!$F$34:$F$45,MATCH($E79,'Category Mapping'!$A$34:$A$45,0),1),INDEX('Category Mapping'!$E$34:$E$45,MATCH($E79,'Category Mapping'!$A$34:$A$45,0),1))</f>
        <v>22.142857142857142</v>
      </c>
      <c r="AI79" s="10">
        <f t="shared" si="5"/>
        <v>883066.9051364325</v>
      </c>
      <c r="AJ79" s="22">
        <f t="shared" si="3"/>
        <v>0</v>
      </c>
      <c r="AK79" s="22">
        <f t="shared" si="4"/>
        <v>0</v>
      </c>
    </row>
    <row r="80" spans="1:37">
      <c r="A80" s="37" t="str">
        <f>'Source Data'!A80</f>
        <v>Residential_waterheating_weekday.csv</v>
      </c>
      <c r="B80" s="37">
        <f>'Source Data'!B80</f>
        <v>2019</v>
      </c>
      <c r="C80" s="37">
        <f>'Source Data'!C80</f>
        <v>19</v>
      </c>
      <c r="D80" s="37" t="str">
        <f>'Source Data'!D80</f>
        <v>Korea</v>
      </c>
      <c r="E80" s="37">
        <f>'Source Data'!E80</f>
        <v>6</v>
      </c>
      <c r="F80" s="38">
        <f>'Source Data'!F80*INDEX('Calibration Calcs'!$B$4:$M$4,1,MATCH('Adjusted Source Data'!$E80,'Calibration Calcs'!$B$1:$M$1,0))</f>
        <v>3399245.2126459619</v>
      </c>
      <c r="G80" s="38">
        <f>'Source Data'!G80*INDEX('Calibration Calcs'!$B$4:$M$4,1,MATCH('Adjusted Source Data'!$E80,'Calibration Calcs'!$B$1:$M$1,0))</f>
        <v>2349887.9758792273</v>
      </c>
      <c r="H80" s="38">
        <f>'Source Data'!H80*INDEX('Calibration Calcs'!$B$4:$M$4,1,MATCH('Adjusted Source Data'!$E80,'Calibration Calcs'!$B$1:$M$1,0))</f>
        <v>2134206.3713313616</v>
      </c>
      <c r="I80" s="38">
        <f>'Source Data'!I80*INDEX('Calibration Calcs'!$B$4:$M$4,1,MATCH('Adjusted Source Data'!$E80,'Calibration Calcs'!$B$1:$M$1,0))</f>
        <v>2085838.7815043104</v>
      </c>
      <c r="J80" s="38">
        <f>'Source Data'!J80*INDEX('Calibration Calcs'!$B$4:$M$4,1,MATCH('Adjusted Source Data'!$E80,'Calibration Calcs'!$B$1:$M$1,0))</f>
        <v>2926757.0488076298</v>
      </c>
      <c r="K80" s="38">
        <f>'Source Data'!K80*INDEX('Calibration Calcs'!$B$4:$M$4,1,MATCH('Adjusted Source Data'!$E80,'Calibration Calcs'!$B$1:$M$1,0))</f>
        <v>6492834.8023656486</v>
      </c>
      <c r="L80" s="38">
        <f>'Source Data'!L80*INDEX('Calibration Calcs'!$B$4:$M$4,1,MATCH('Adjusted Source Data'!$E80,'Calibration Calcs'!$B$1:$M$1,0))</f>
        <v>12690007.362603072</v>
      </c>
      <c r="M80" s="38">
        <f>'Source Data'!M80*INDEX('Calibration Calcs'!$B$4:$M$4,1,MATCH('Adjusted Source Data'!$E80,'Calibration Calcs'!$B$1:$M$1,0))</f>
        <v>17542069.001245424</v>
      </c>
      <c r="N80" s="38">
        <f>'Source Data'!N80*INDEX('Calibration Calcs'!$B$4:$M$4,1,MATCH('Adjusted Source Data'!$E80,'Calibration Calcs'!$B$1:$M$1,0))</f>
        <v>11570300.830608685</v>
      </c>
      <c r="O80" s="38">
        <f>'Source Data'!O80*INDEX('Calibration Calcs'!$B$4:$M$4,1,MATCH('Adjusted Source Data'!$E80,'Calibration Calcs'!$B$1:$M$1,0))</f>
        <v>10357285.420948096</v>
      </c>
      <c r="P80" s="38">
        <f>'Source Data'!P80*INDEX('Calibration Calcs'!$B$4:$M$4,1,MATCH('Adjusted Source Data'!$E80,'Calibration Calcs'!$B$1:$M$1,0))</f>
        <v>9610814.3996185027</v>
      </c>
      <c r="Q80" s="38">
        <f>'Source Data'!Q80*INDEX('Calibration Calcs'!$B$4:$M$4,1,MATCH('Adjusted Source Data'!$E80,'Calibration Calcs'!$B$1:$M$1,0))</f>
        <v>8314381.7864131108</v>
      </c>
      <c r="R80" s="38">
        <f>'Source Data'!R80*INDEX('Calibration Calcs'!$B$4:$M$4,1,MATCH('Adjusted Source Data'!$E80,'Calibration Calcs'!$B$1:$M$1,0))</f>
        <v>6765253.8030672241</v>
      </c>
      <c r="S80" s="38">
        <f>'Source Data'!S80*INDEX('Calibration Calcs'!$B$4:$M$4,1,MATCH('Adjusted Source Data'!$E80,'Calibration Calcs'!$B$1:$M$1,0))</f>
        <v>5936648.575260736</v>
      </c>
      <c r="T80" s="38">
        <f>'Source Data'!T80*INDEX('Calibration Calcs'!$B$4:$M$4,1,MATCH('Adjusted Source Data'!$E80,'Calibration Calcs'!$B$1:$M$1,0))</f>
        <v>5832669.8274334073</v>
      </c>
      <c r="U80" s="38">
        <f>'Source Data'!U80*INDEX('Calibration Calcs'!$B$4:$M$4,1,MATCH('Adjusted Source Data'!$E80,'Calibration Calcs'!$B$1:$M$1,0))</f>
        <v>5895281.9505249802</v>
      </c>
      <c r="V80" s="38">
        <f>'Source Data'!V80*INDEX('Calibration Calcs'!$B$4:$M$4,1,MATCH('Adjusted Source Data'!$E80,'Calibration Calcs'!$B$1:$M$1,0))</f>
        <v>7125957.9314614497</v>
      </c>
      <c r="W80" s="38">
        <f>'Source Data'!W80*INDEX('Calibration Calcs'!$B$4:$M$4,1,MATCH('Adjusted Source Data'!$E80,'Calibration Calcs'!$B$1:$M$1,0))</f>
        <v>9022751.9937252644</v>
      </c>
      <c r="X80" s="38">
        <f>'Source Data'!X80*INDEX('Calibration Calcs'!$B$4:$M$4,1,MATCH('Adjusted Source Data'!$E80,'Calibration Calcs'!$B$1:$M$1,0))</f>
        <v>11570300.830608685</v>
      </c>
      <c r="Y80" s="38">
        <f>'Source Data'!Y80*INDEX('Calibration Calcs'!$B$4:$M$4,1,MATCH('Adjusted Source Data'!$E80,'Calibration Calcs'!$B$1:$M$1,0))</f>
        <v>11570300.830608685</v>
      </c>
      <c r="Z80" s="38">
        <f>'Source Data'!Z80*INDEX('Calibration Calcs'!$B$4:$M$4,1,MATCH('Adjusted Source Data'!$E80,'Calibration Calcs'!$B$1:$M$1,0))</f>
        <v>10450594.298614295</v>
      </c>
      <c r="AA80" s="38">
        <f>'Source Data'!AA80*INDEX('Calibration Calcs'!$B$4:$M$4,1,MATCH('Adjusted Source Data'!$E80,'Calibration Calcs'!$B$1:$M$1,0))</f>
        <v>9704123.2772847023</v>
      </c>
      <c r="AB80" s="38">
        <f>'Source Data'!AB80*INDEX('Calibration Calcs'!$B$4:$M$4,1,MATCH('Adjusted Source Data'!$E80,'Calibration Calcs'!$B$1:$M$1,0))</f>
        <v>8501896.2400598805</v>
      </c>
      <c r="AC80" s="38">
        <f>'Source Data'!AC80*INDEX('Calibration Calcs'!$B$4:$M$4,1,MATCH('Adjusted Source Data'!$E80,'Calibration Calcs'!$B$1:$M$1,0))</f>
        <v>5950571.1928973095</v>
      </c>
      <c r="AD80" t="str">
        <f>INDEX('Category Mapping'!$G$34:$G$45,MATCH(E80,'Category Mapping'!$A$34:$A$45,0),1)</f>
        <v>Summer</v>
      </c>
      <c r="AE80" t="str">
        <f>INDEX('Category Mapping'!$B$2:$B$25,MATCH('Source Data'!A80,'Category Mapping'!$A$2:$A$25,0))</f>
        <v>Weekday</v>
      </c>
      <c r="AF80" t="str">
        <f>INDEX('Category Mapping'!$C$2:$C$25,MATCH('Source Data'!A80,'Category Mapping'!$A$2:$A$25,0))</f>
        <v>Residential</v>
      </c>
      <c r="AG80" t="str">
        <f>INDEX('Category Mapping'!$D$2:$D$25,MATCH('Source Data'!A80,'Category Mapping'!$A$2:$A$25,0))</f>
        <v>Appliances</v>
      </c>
      <c r="AH80">
        <f>IF($AE80="Weekday",INDEX('Category Mapping'!$F$34:$F$45,MATCH($E80,'Category Mapping'!$A$34:$A$45,0),1),INDEX('Category Mapping'!$E$34:$E$45,MATCH($E80,'Category Mapping'!$A$34:$A$45,0),1))</f>
        <v>21.428571428571431</v>
      </c>
      <c r="AI80" s="10">
        <f t="shared" si="5"/>
        <v>818629.88672478637</v>
      </c>
      <c r="AJ80" s="22">
        <f t="shared" si="3"/>
        <v>0</v>
      </c>
      <c r="AK80" s="22">
        <f t="shared" si="4"/>
        <v>0</v>
      </c>
    </row>
    <row r="81" spans="1:37">
      <c r="A81" s="37" t="str">
        <f>'Source Data'!A81</f>
        <v>Residential_waterheating_weekday.csv</v>
      </c>
      <c r="B81" s="37">
        <f>'Source Data'!B81</f>
        <v>2019</v>
      </c>
      <c r="C81" s="37">
        <f>'Source Data'!C81</f>
        <v>19</v>
      </c>
      <c r="D81" s="37" t="str">
        <f>'Source Data'!D81</f>
        <v>Korea</v>
      </c>
      <c r="E81" s="37">
        <f>'Source Data'!E81</f>
        <v>7</v>
      </c>
      <c r="F81" s="38">
        <f>'Source Data'!F81*INDEX('Calibration Calcs'!$B$4:$M$4,1,MATCH('Adjusted Source Data'!$E81,'Calibration Calcs'!$B$1:$M$1,0))</f>
        <v>3377630.8499770183</v>
      </c>
      <c r="G81" s="38">
        <f>'Source Data'!G81*INDEX('Calibration Calcs'!$B$4:$M$4,1,MATCH('Adjusted Source Data'!$E81,'Calibration Calcs'!$B$1:$M$1,0))</f>
        <v>2334946.1959947883</v>
      </c>
      <c r="H81" s="38">
        <f>'Source Data'!H81*INDEX('Calibration Calcs'!$B$4:$M$4,1,MATCH('Adjusted Source Data'!$E81,'Calibration Calcs'!$B$1:$M$1,0))</f>
        <v>2120635.3538707057</v>
      </c>
      <c r="I81" s="38">
        <f>'Source Data'!I81*INDEX('Calibration Calcs'!$B$4:$M$4,1,MATCH('Adjusted Source Data'!$E81,'Calibration Calcs'!$B$1:$M$1,0))</f>
        <v>2072575.3965875476</v>
      </c>
      <c r="J81" s="38">
        <f>'Source Data'!J81*INDEX('Calibration Calcs'!$B$4:$M$4,1,MATCH('Adjusted Source Data'!$E81,'Calibration Calcs'!$B$1:$M$1,0))</f>
        <v>2908147.0079487395</v>
      </c>
      <c r="K81" s="38">
        <f>'Source Data'!K81*INDEX('Calibration Calcs'!$B$4:$M$4,1,MATCH('Adjusted Source Data'!$E81,'Calibration Calcs'!$B$1:$M$1,0))</f>
        <v>6451548.3297620071</v>
      </c>
      <c r="L81" s="38">
        <f>'Source Data'!L81*INDEX('Calibration Calcs'!$B$4:$M$4,1,MATCH('Adjusted Source Data'!$E81,'Calibration Calcs'!$B$1:$M$1,0))</f>
        <v>12686634.686547933</v>
      </c>
      <c r="M81" s="38">
        <f>'Source Data'!M81*INDEX('Calibration Calcs'!$B$4:$M$4,1,MATCH('Adjusted Source Data'!$E81,'Calibration Calcs'!$B$1:$M$1,0))</f>
        <v>17444122.694003411</v>
      </c>
      <c r="N81" s="38">
        <f>'Source Data'!N81*INDEX('Calibration Calcs'!$B$4:$M$4,1,MATCH('Adjusted Source Data'!$E81,'Calibration Calcs'!$B$1:$M$1,0))</f>
        <v>11473941.665039675</v>
      </c>
      <c r="O81" s="38">
        <f>'Source Data'!O81*INDEX('Calibration Calcs'!$B$4:$M$4,1,MATCH('Adjusted Source Data'!$E81,'Calibration Calcs'!$B$1:$M$1,0))</f>
        <v>10261248.643531417</v>
      </c>
      <c r="P81" s="38">
        <f>'Source Data'!P81*INDEX('Calibration Calcs'!$B$4:$M$4,1,MATCH('Adjusted Source Data'!$E81,'Calibration Calcs'!$B$1:$M$1,0))</f>
        <v>9608260.0934885088</v>
      </c>
      <c r="Q81" s="38">
        <f>'Source Data'!Q81*INDEX('Calibration Calcs'!$B$4:$M$4,1,MATCH('Adjusted Source Data'!$E81,'Calibration Calcs'!$B$1:$M$1,0))</f>
        <v>8261513.1868603704</v>
      </c>
      <c r="R81" s="38">
        <f>'Source Data'!R81*INDEX('Calibration Calcs'!$B$4:$M$4,1,MATCH('Adjusted Source Data'!$E81,'Calibration Calcs'!$B$1:$M$1,0))</f>
        <v>6722235.4047744377</v>
      </c>
      <c r="S81" s="38">
        <f>'Source Data'!S81*INDEX('Calibration Calcs'!$B$4:$M$4,1,MATCH('Adjusted Source Data'!$E81,'Calibration Calcs'!$B$1:$M$1,0))</f>
        <v>5898898.933159478</v>
      </c>
      <c r="T81" s="38">
        <f>'Source Data'!T81*INDEX('Calibration Calcs'!$B$4:$M$4,1,MATCH('Adjusted Source Data'!$E81,'Calibration Calcs'!$B$1:$M$1,0))</f>
        <v>5795582.1519309031</v>
      </c>
      <c r="U81" s="38">
        <f>'Source Data'!U81*INDEX('Calibration Calcs'!$B$4:$M$4,1,MATCH('Adjusted Source Data'!$E81,'Calibration Calcs'!$B$1:$M$1,0))</f>
        <v>5857796.1024566349</v>
      </c>
      <c r="V81" s="38">
        <f>'Source Data'!V81*INDEX('Calibration Calcs'!$B$4:$M$4,1,MATCH('Adjusted Source Data'!$E81,'Calibration Calcs'!$B$1:$M$1,0))</f>
        <v>7080645.8944404172</v>
      </c>
      <c r="W81" s="38">
        <f>'Source Data'!W81*INDEX('Calibration Calcs'!$B$4:$M$4,1,MATCH('Adjusted Source Data'!$E81,'Calibration Calcs'!$B$1:$M$1,0))</f>
        <v>8965378.873359479</v>
      </c>
      <c r="X81" s="38">
        <f>'Source Data'!X81*INDEX('Calibration Calcs'!$B$4:$M$4,1,MATCH('Adjusted Source Data'!$E81,'Calibration Calcs'!$B$1:$M$1,0))</f>
        <v>11473941.665039675</v>
      </c>
      <c r="Y81" s="38">
        <f>'Source Data'!Y81*INDEX('Calibration Calcs'!$B$4:$M$4,1,MATCH('Adjusted Source Data'!$E81,'Calibration Calcs'!$B$1:$M$1,0))</f>
        <v>11567225.743617235</v>
      </c>
      <c r="Z81" s="38">
        <f>'Source Data'!Z81*INDEX('Calibration Calcs'!$B$4:$M$4,1,MATCH('Adjusted Source Data'!$E81,'Calibration Calcs'!$B$1:$M$1,0))</f>
        <v>10354532.722108975</v>
      </c>
      <c r="AA81" s="38">
        <f>'Source Data'!AA81*INDEX('Calibration Calcs'!$B$4:$M$4,1,MATCH('Adjusted Source Data'!$E81,'Calibration Calcs'!$B$1:$M$1,0))</f>
        <v>9608260.0934885088</v>
      </c>
      <c r="AB81" s="38">
        <f>'Source Data'!AB81*INDEX('Calibration Calcs'!$B$4:$M$4,1,MATCH('Adjusted Source Data'!$E81,'Calibration Calcs'!$B$1:$M$1,0))</f>
        <v>8447835.0740480423</v>
      </c>
      <c r="AC81" s="38">
        <f>'Source Data'!AC81*INDEX('Calibration Calcs'!$B$4:$M$4,1,MATCH('Adjusted Source Data'!$E81,'Calibration Calcs'!$B$1:$M$1,0))</f>
        <v>5912732.9620125303</v>
      </c>
      <c r="AD81" t="str">
        <f>INDEX('Category Mapping'!$G$34:$G$45,MATCH(E81,'Category Mapping'!$A$34:$A$45,0),1)</f>
        <v>Summer</v>
      </c>
      <c r="AE81" t="str">
        <f>INDEX('Category Mapping'!$B$2:$B$25,MATCH('Source Data'!A81,'Category Mapping'!$A$2:$A$25,0))</f>
        <v>Weekday</v>
      </c>
      <c r="AF81" t="str">
        <f>INDEX('Category Mapping'!$C$2:$C$25,MATCH('Source Data'!A81,'Category Mapping'!$A$2:$A$25,0))</f>
        <v>Residential</v>
      </c>
      <c r="AG81" t="str">
        <f>INDEX('Category Mapping'!$D$2:$D$25,MATCH('Source Data'!A81,'Category Mapping'!$A$2:$A$25,0))</f>
        <v>Appliances</v>
      </c>
      <c r="AH81">
        <f>IF($AE81="Weekday",INDEX('Category Mapping'!$F$34:$F$45,MATCH($E81,'Category Mapping'!$A$34:$A$45,0),1),INDEX('Category Mapping'!$E$34:$E$45,MATCH($E81,'Category Mapping'!$A$34:$A$45,0),1))</f>
        <v>22.142857142857142</v>
      </c>
      <c r="AI81" s="10">
        <f t="shared" si="5"/>
        <v>787799.08940660569</v>
      </c>
      <c r="AJ81" s="22">
        <f t="shared" si="3"/>
        <v>0</v>
      </c>
      <c r="AK81" s="22">
        <f t="shared" si="4"/>
        <v>0</v>
      </c>
    </row>
    <row r="82" spans="1:37">
      <c r="A82" s="37" t="str">
        <f>'Source Data'!A82</f>
        <v>Residential_waterheating_weekday.csv</v>
      </c>
      <c r="B82" s="37">
        <f>'Source Data'!B82</f>
        <v>2019</v>
      </c>
      <c r="C82" s="37">
        <f>'Source Data'!C82</f>
        <v>19</v>
      </c>
      <c r="D82" s="37" t="str">
        <f>'Source Data'!D82</f>
        <v>Korea</v>
      </c>
      <c r="E82" s="37">
        <f>'Source Data'!E82</f>
        <v>8</v>
      </c>
      <c r="F82" s="38">
        <f>'Source Data'!F82*INDEX('Calibration Calcs'!$B$4:$M$4,1,MATCH('Adjusted Source Data'!$E82,'Calibration Calcs'!$B$1:$M$1,0))</f>
        <v>3424940.9903416587</v>
      </c>
      <c r="G82" s="38">
        <f>'Source Data'!G82*INDEX('Calibration Calcs'!$B$4:$M$4,1,MATCH('Adjusted Source Data'!$E82,'Calibration Calcs'!$B$1:$M$1,0))</f>
        <v>2367650.9982883465</v>
      </c>
      <c r="H82" s="38">
        <f>'Source Data'!H82*INDEX('Calibration Calcs'!$B$4:$M$4,1,MATCH('Adjusted Source Data'!$E82,'Calibration Calcs'!$B$1:$M$1,0))</f>
        <v>2150338.4354642695</v>
      </c>
      <c r="I82" s="38">
        <f>'Source Data'!I82*INDEX('Calibration Calcs'!$B$4:$M$4,1,MATCH('Adjusted Source Data'!$E82,'Calibration Calcs'!$B$1:$M$1,0))</f>
        <v>2101605.8880035505</v>
      </c>
      <c r="J82" s="38">
        <f>'Source Data'!J82*INDEX('Calibration Calcs'!$B$4:$M$4,1,MATCH('Adjusted Source Data'!$E82,'Calibration Calcs'!$B$1:$M$1,0))</f>
        <v>2948880.4777952423</v>
      </c>
      <c r="K82" s="38">
        <f>'Source Data'!K82*INDEX('Calibration Calcs'!$B$4:$M$4,1,MATCH('Adjusted Source Data'!$E82,'Calibration Calcs'!$B$1:$M$1,0))</f>
        <v>6541914.3755689999</v>
      </c>
      <c r="L82" s="38">
        <f>'Source Data'!L82*INDEX('Calibration Calcs'!$B$4:$M$4,1,MATCH('Adjusted Source Data'!$E82,'Calibration Calcs'!$B$1:$M$1,0))</f>
        <v>12863432.747817019</v>
      </c>
      <c r="M82" s="38">
        <f>'Source Data'!M82*INDEX('Calibration Calcs'!$B$4:$M$4,1,MATCH('Adjusted Source Data'!$E82,'Calibration Calcs'!$B$1:$M$1,0))</f>
        <v>17687220.028248403</v>
      </c>
      <c r="N82" s="38">
        <f>'Source Data'!N82*INDEX('Calibration Calcs'!$B$4:$M$4,1,MATCH('Adjusted Source Data'!$E82,'Calibration Calcs'!$B$1:$M$1,0))</f>
        <v>11633839.911628628</v>
      </c>
      <c r="O82" s="38">
        <f>'Source Data'!O82*INDEX('Calibration Calcs'!$B$4:$M$4,1,MATCH('Adjusted Source Data'!$E82,'Calibration Calcs'!$B$1:$M$1,0))</f>
        <v>10404247.075440237</v>
      </c>
      <c r="P82" s="38">
        <f>'Source Data'!P82*INDEX('Calibration Calcs'!$B$4:$M$4,1,MATCH('Adjusted Source Data'!$E82,'Calibration Calcs'!$B$1:$M$1,0))</f>
        <v>9742158.6251849495</v>
      </c>
      <c r="Q82" s="38">
        <f>'Source Data'!Q82*INDEX('Calibration Calcs'!$B$4:$M$4,1,MATCH('Adjusted Source Data'!$E82,'Calibration Calcs'!$B$1:$M$1,0))</f>
        <v>8377231.1264018035</v>
      </c>
      <c r="R82" s="38">
        <f>'Source Data'!R82*INDEX('Calibration Calcs'!$B$4:$M$4,1,MATCH('Adjusted Source Data'!$E82,'Calibration Calcs'!$B$1:$M$1,0))</f>
        <v>6816392.6010287618</v>
      </c>
      <c r="S82" s="38">
        <f>'Source Data'!S82*INDEX('Calibration Calcs'!$B$4:$M$4,1,MATCH('Adjusted Source Data'!$E82,'Calibration Calcs'!$B$1:$M$1,0))</f>
        <v>5981523.6571135679</v>
      </c>
      <c r="T82" s="38">
        <f>'Source Data'!T82*INDEX('Calibration Calcs'!$B$4:$M$4,1,MATCH('Adjusted Source Data'!$E82,'Calibration Calcs'!$B$1:$M$1,0))</f>
        <v>5876760.4557890305</v>
      </c>
      <c r="U82" s="38">
        <f>'Source Data'!U82*INDEX('Calibration Calcs'!$B$4:$M$4,1,MATCH('Adjusted Source Data'!$E82,'Calibration Calcs'!$B$1:$M$1,0))</f>
        <v>5939845.1891699973</v>
      </c>
      <c r="V82" s="38">
        <f>'Source Data'!V82*INDEX('Calibration Calcs'!$B$4:$M$4,1,MATCH('Adjusted Source Data'!$E82,'Calibration Calcs'!$B$1:$M$1,0))</f>
        <v>7179824.3014616081</v>
      </c>
      <c r="W82" s="38">
        <f>'Source Data'!W82*INDEX('Calibration Calcs'!$B$4:$M$4,1,MATCH('Adjusted Source Data'!$E82,'Calibration Calcs'!$B$1:$M$1,0))</f>
        <v>9090955.8548925016</v>
      </c>
      <c r="X82" s="38">
        <f>'Source Data'!X82*INDEX('Calibration Calcs'!$B$4:$M$4,1,MATCH('Adjusted Source Data'!$E82,'Calibration Calcs'!$B$1:$M$1,0))</f>
        <v>11633839.911628628</v>
      </c>
      <c r="Y82" s="38">
        <f>'Source Data'!Y82*INDEX('Calibration Calcs'!$B$4:$M$4,1,MATCH('Adjusted Source Data'!$E82,'Calibration Calcs'!$B$1:$M$1,0))</f>
        <v>11728423.975950813</v>
      </c>
      <c r="Z82" s="38">
        <f>'Source Data'!Z82*INDEX('Calibration Calcs'!$B$4:$M$4,1,MATCH('Adjusted Source Data'!$E82,'Calibration Calcs'!$B$1:$M$1,0))</f>
        <v>10498831.13976242</v>
      </c>
      <c r="AA82" s="38">
        <f>'Source Data'!AA82*INDEX('Calibration Calcs'!$B$4:$M$4,1,MATCH('Adjusted Source Data'!$E82,'Calibration Calcs'!$B$1:$M$1,0))</f>
        <v>9742158.6251849495</v>
      </c>
      <c r="AB82" s="38">
        <f>'Source Data'!AB82*INDEX('Calibration Calcs'!$B$4:$M$4,1,MATCH('Adjusted Source Data'!$E82,'Calibration Calcs'!$B$1:$M$1,0))</f>
        <v>8566163.740726009</v>
      </c>
      <c r="AC82" s="38">
        <f>'Source Data'!AC82*INDEX('Calibration Calcs'!$B$4:$M$4,1,MATCH('Adjusted Source Data'!$E82,'Calibration Calcs'!$B$1:$M$1,0))</f>
        <v>5995552.3655338343</v>
      </c>
      <c r="AD82" t="str">
        <f>INDEX('Category Mapping'!$G$34:$G$45,MATCH(E82,'Category Mapping'!$A$34:$A$45,0),1)</f>
        <v>Summer</v>
      </c>
      <c r="AE82" t="str">
        <f>INDEX('Category Mapping'!$B$2:$B$25,MATCH('Source Data'!A82,'Category Mapping'!$A$2:$A$25,0))</f>
        <v>Weekday</v>
      </c>
      <c r="AF82" t="str">
        <f>INDEX('Category Mapping'!$C$2:$C$25,MATCH('Source Data'!A82,'Category Mapping'!$A$2:$A$25,0))</f>
        <v>Residential</v>
      </c>
      <c r="AG82" t="str">
        <f>INDEX('Category Mapping'!$D$2:$D$25,MATCH('Source Data'!A82,'Category Mapping'!$A$2:$A$25,0))</f>
        <v>Appliances</v>
      </c>
      <c r="AH82">
        <f>IF($AE82="Weekday",INDEX('Category Mapping'!$F$34:$F$45,MATCH($E82,'Category Mapping'!$A$34:$A$45,0),1),INDEX('Category Mapping'!$E$34:$E$45,MATCH($E82,'Category Mapping'!$A$34:$A$45,0),1))</f>
        <v>22.142857142857142</v>
      </c>
      <c r="AI82" s="10">
        <f t="shared" si="5"/>
        <v>798777.67869508918</v>
      </c>
      <c r="AJ82" s="22">
        <f t="shared" si="3"/>
        <v>0</v>
      </c>
      <c r="AK82" s="22">
        <f t="shared" si="4"/>
        <v>0</v>
      </c>
    </row>
    <row r="83" spans="1:37">
      <c r="A83" s="37" t="str">
        <f>'Source Data'!A83</f>
        <v>Residential_waterheating_weekday.csv</v>
      </c>
      <c r="B83" s="37">
        <f>'Source Data'!B83</f>
        <v>2019</v>
      </c>
      <c r="C83" s="37">
        <f>'Source Data'!C83</f>
        <v>19</v>
      </c>
      <c r="D83" s="37" t="str">
        <f>'Source Data'!D83</f>
        <v>Korea</v>
      </c>
      <c r="E83" s="37">
        <f>'Source Data'!E83</f>
        <v>9</v>
      </c>
      <c r="F83" s="38">
        <f>'Source Data'!F83*INDEX('Calibration Calcs'!$B$4:$M$4,1,MATCH('Adjusted Source Data'!$E83,'Calibration Calcs'!$B$1:$M$1,0))</f>
        <v>3759431.5979239736</v>
      </c>
      <c r="G83" s="38">
        <f>'Source Data'!G83*INDEX('Calibration Calcs'!$B$4:$M$4,1,MATCH('Adjusted Source Data'!$E83,'Calibration Calcs'!$B$1:$M$1,0))</f>
        <v>2598883.7287153327</v>
      </c>
      <c r="H83" s="38">
        <f>'Source Data'!H83*INDEX('Calibration Calcs'!$B$4:$M$4,1,MATCH('Adjusted Source Data'!$E83,'Calibration Calcs'!$B$1:$M$1,0))</f>
        <v>2360348.0998638053</v>
      </c>
      <c r="I83" s="38">
        <f>'Source Data'!I83*INDEX('Calibration Calcs'!$B$4:$M$4,1,MATCH('Adjusted Source Data'!$E83,'Calibration Calcs'!$B$1:$M$1,0))</f>
        <v>2306855.6611290677</v>
      </c>
      <c r="J83" s="38">
        <f>'Source Data'!J83*INDEX('Calibration Calcs'!$B$4:$M$4,1,MATCH('Adjusted Source Data'!$E83,'Calibration Calcs'!$B$1:$M$1,0))</f>
        <v>3236877.6889916239</v>
      </c>
      <c r="K83" s="38">
        <f>'Source Data'!K83*INDEX('Calibration Calcs'!$B$4:$M$4,1,MATCH('Adjusted Source Data'!$E83,'Calibration Calcs'!$B$1:$M$1,0))</f>
        <v>7180819.0372662693</v>
      </c>
      <c r="L83" s="38">
        <f>'Source Data'!L83*INDEX('Calibration Calcs'!$B$4:$M$4,1,MATCH('Adjusted Source Data'!$E83,'Calibration Calcs'!$B$1:$M$1,0))</f>
        <v>14027110.932451079</v>
      </c>
      <c r="M83" s="38">
        <f>'Source Data'!M83*INDEX('Calibration Calcs'!$B$4:$M$4,1,MATCH('Adjusted Source Data'!$E83,'Calibration Calcs'!$B$1:$M$1,0))</f>
        <v>19351269.8265201</v>
      </c>
      <c r="N83" s="38">
        <f>'Source Data'!N83*INDEX('Calibration Calcs'!$B$4:$M$4,1,MATCH('Adjusted Source Data'!$E83,'Calibration Calcs'!$B$1:$M$1,0))</f>
        <v>12798458.879973613</v>
      </c>
      <c r="O83" s="38">
        <f>'Source Data'!O83*INDEX('Calibration Calcs'!$B$4:$M$4,1,MATCH('Adjusted Source Data'!$E83,'Calibration Calcs'!$B$1:$M$1,0))</f>
        <v>11467419.156456357</v>
      </c>
      <c r="P83" s="38">
        <f>'Source Data'!P83*INDEX('Calibration Calcs'!$B$4:$M$4,1,MATCH('Adjusted Source Data'!$E83,'Calibration Calcs'!$B$1:$M$1,0))</f>
        <v>10648317.788138045</v>
      </c>
      <c r="Q83" s="38">
        <f>'Source Data'!Q83*INDEX('Calibration Calcs'!$B$4:$M$4,1,MATCH('Adjusted Source Data'!$E83,'Calibration Calcs'!$B$1:$M$1,0))</f>
        <v>9195378.3751109485</v>
      </c>
      <c r="R83" s="38">
        <f>'Source Data'!R83*INDEX('Calibration Calcs'!$B$4:$M$4,1,MATCH('Adjusted Source Data'!$E83,'Calibration Calcs'!$B$1:$M$1,0))</f>
        <v>7482103.9741912419</v>
      </c>
      <c r="S83" s="38">
        <f>'Source Data'!S83*INDEX('Calibration Calcs'!$B$4:$M$4,1,MATCH('Adjusted Source Data'!$E83,'Calibration Calcs'!$B$1:$M$1,0))</f>
        <v>6565698.4827002678</v>
      </c>
      <c r="T83" s="38">
        <f>'Source Data'!T83*INDEX('Calibration Calcs'!$B$4:$M$4,1,MATCH('Adjusted Source Data'!$E83,'Calibration Calcs'!$B$1:$M$1,0))</f>
        <v>6450703.8177253492</v>
      </c>
      <c r="U83" s="38">
        <f>'Source Data'!U83*INDEX('Calibration Calcs'!$B$4:$M$4,1,MATCH('Adjusted Source Data'!$E83,'Calibration Calcs'!$B$1:$M$1,0))</f>
        <v>6519949.6235262696</v>
      </c>
      <c r="V83" s="38">
        <f>'Source Data'!V83*INDEX('Calibration Calcs'!$B$4:$M$4,1,MATCH('Adjusted Source Data'!$E83,'Calibration Calcs'!$B$1:$M$1,0))</f>
        <v>7881028.8658498889</v>
      </c>
      <c r="W83" s="38">
        <f>'Source Data'!W83*INDEX('Calibration Calcs'!$B$4:$M$4,1,MATCH('Adjusted Source Data'!$E83,'Calibration Calcs'!$B$1:$M$1,0))</f>
        <v>9978807.8788389973</v>
      </c>
      <c r="X83" s="38">
        <f>'Source Data'!X83*INDEX('Calibration Calcs'!$B$4:$M$4,1,MATCH('Adjusted Source Data'!$E83,'Calibration Calcs'!$B$1:$M$1,0))</f>
        <v>12798458.879973613</v>
      </c>
      <c r="Y83" s="38">
        <f>'Source Data'!Y83*INDEX('Calibration Calcs'!$B$4:$M$4,1,MATCH('Adjusted Source Data'!$E83,'Calibration Calcs'!$B$1:$M$1,0))</f>
        <v>12798458.879973613</v>
      </c>
      <c r="Z83" s="38">
        <f>'Source Data'!Z83*INDEX('Calibration Calcs'!$B$4:$M$4,1,MATCH('Adjusted Source Data'!$E83,'Calibration Calcs'!$B$1:$M$1,0))</f>
        <v>11569806.827496145</v>
      </c>
      <c r="AA83" s="38">
        <f>'Source Data'!AA83*INDEX('Calibration Calcs'!$B$4:$M$4,1,MATCH('Adjusted Source Data'!$E83,'Calibration Calcs'!$B$1:$M$1,0))</f>
        <v>10648317.788138045</v>
      </c>
      <c r="AB83" s="38">
        <f>'Source Data'!AB83*INDEX('Calibration Calcs'!$B$4:$M$4,1,MATCH('Adjusted Source Data'!$E83,'Calibration Calcs'!$B$1:$M$1,0))</f>
        <v>9402762.5550486203</v>
      </c>
      <c r="AC83" s="38">
        <f>'Source Data'!AC83*INDEX('Calibration Calcs'!$B$4:$M$4,1,MATCH('Adjusted Source Data'!$E83,'Calibration Calcs'!$B$1:$M$1,0))</f>
        <v>6581097.5884246519</v>
      </c>
      <c r="AD83" t="str">
        <f>INDEX('Category Mapping'!$G$34:$G$45,MATCH(E83,'Category Mapping'!$A$34:$A$45,0),1)</f>
        <v>Fall</v>
      </c>
      <c r="AE83" t="str">
        <f>INDEX('Category Mapping'!$B$2:$B$25,MATCH('Source Data'!A83,'Category Mapping'!$A$2:$A$25,0))</f>
        <v>Weekday</v>
      </c>
      <c r="AF83" t="str">
        <f>INDEX('Category Mapping'!$C$2:$C$25,MATCH('Source Data'!A83,'Category Mapping'!$A$2:$A$25,0))</f>
        <v>Residential</v>
      </c>
      <c r="AG83" t="str">
        <f>INDEX('Category Mapping'!$D$2:$D$25,MATCH('Source Data'!A83,'Category Mapping'!$A$2:$A$25,0))</f>
        <v>Appliances</v>
      </c>
      <c r="AH83">
        <f>IF($AE83="Weekday",INDEX('Category Mapping'!$F$34:$F$45,MATCH($E83,'Category Mapping'!$A$34:$A$45,0),1),INDEX('Category Mapping'!$E$34:$E$45,MATCH($E83,'Category Mapping'!$A$34:$A$45,0),1))</f>
        <v>21.428571428571431</v>
      </c>
      <c r="AI83" s="10">
        <f t="shared" si="5"/>
        <v>903059.25857093791</v>
      </c>
      <c r="AJ83" s="22">
        <f t="shared" si="3"/>
        <v>0</v>
      </c>
      <c r="AK83" s="22">
        <f t="shared" si="4"/>
        <v>0</v>
      </c>
    </row>
    <row r="84" spans="1:37">
      <c r="A84" s="37" t="str">
        <f>'Source Data'!A84</f>
        <v>Residential_waterheating_weekday.csv</v>
      </c>
      <c r="B84" s="37">
        <f>'Source Data'!B84</f>
        <v>2019</v>
      </c>
      <c r="C84" s="37">
        <f>'Source Data'!C84</f>
        <v>19</v>
      </c>
      <c r="D84" s="37" t="str">
        <f>'Source Data'!D84</f>
        <v>Korea</v>
      </c>
      <c r="E84" s="37">
        <f>'Source Data'!E84</f>
        <v>10</v>
      </c>
      <c r="F84" s="38">
        <f>'Source Data'!F84*INDEX('Calibration Calcs'!$B$4:$M$4,1,MATCH('Adjusted Source Data'!$E84,'Calibration Calcs'!$B$1:$M$1,0))</f>
        <v>4024738.18655039</v>
      </c>
      <c r="G84" s="38">
        <f>'Source Data'!G84*INDEX('Calibration Calcs'!$B$4:$M$4,1,MATCH('Adjusted Source Data'!$E84,'Calibration Calcs'!$B$1:$M$1,0))</f>
        <v>2782289.4034149572</v>
      </c>
      <c r="H84" s="38">
        <f>'Source Data'!H84*INDEX('Calibration Calcs'!$B$4:$M$4,1,MATCH('Adjusted Source Data'!$E84,'Calibration Calcs'!$B$1:$M$1,0))</f>
        <v>2526919.9222781705</v>
      </c>
      <c r="I84" s="38">
        <f>'Source Data'!I84*INDEX('Calibration Calcs'!$B$4:$M$4,1,MATCH('Adjusted Source Data'!$E84,'Calibration Calcs'!$B$1:$M$1,0))</f>
        <v>2469652.1063911528</v>
      </c>
      <c r="J84" s="38">
        <f>'Source Data'!J84*INDEX('Calibration Calcs'!$B$4:$M$4,1,MATCH('Adjusted Source Data'!$E84,'Calibration Calcs'!$B$1:$M$1,0))</f>
        <v>3465307.4813316124</v>
      </c>
      <c r="K84" s="38">
        <f>'Source Data'!K84*INDEX('Calibration Calcs'!$B$4:$M$4,1,MATCH('Adjusted Source Data'!$E84,'Calibration Calcs'!$B$1:$M$1,0))</f>
        <v>7687575.3273305967</v>
      </c>
      <c r="L84" s="38">
        <f>'Source Data'!L84*INDEX('Calibration Calcs'!$B$4:$M$4,1,MATCH('Adjusted Source Data'!$E84,'Calibration Calcs'!$B$1:$M$1,0))</f>
        <v>15052784.241422683</v>
      </c>
      <c r="M84" s="38">
        <f>'Source Data'!M84*INDEX('Calibration Calcs'!$B$4:$M$4,1,MATCH('Adjusted Source Data'!$E84,'Calibration Calcs'!$B$1:$M$1,0))</f>
        <v>20772842.253163304</v>
      </c>
      <c r="N84" s="38">
        <f>'Source Data'!N84*INDEX('Calibration Calcs'!$B$4:$M$4,1,MATCH('Adjusted Source Data'!$E84,'Calibration Calcs'!$B$1:$M$1,0))</f>
        <v>13748209.60716605</v>
      </c>
      <c r="O84" s="38">
        <f>'Source Data'!O84*INDEX('Calibration Calcs'!$B$4:$M$4,1,MATCH('Adjusted Source Data'!$E84,'Calibration Calcs'!$B$1:$M$1,0))</f>
        <v>12242931.183023782</v>
      </c>
      <c r="P84" s="38">
        <f>'Source Data'!P84*INDEX('Calibration Calcs'!$B$4:$M$4,1,MATCH('Adjusted Source Data'!$E84,'Calibration Calcs'!$B$1:$M$1,0))</f>
        <v>11440116.023481239</v>
      </c>
      <c r="Q84" s="38">
        <f>'Source Data'!Q84*INDEX('Calibration Calcs'!$B$4:$M$4,1,MATCH('Adjusted Source Data'!$E84,'Calibration Calcs'!$B$1:$M$1,0))</f>
        <v>9844304.1337973587</v>
      </c>
      <c r="R84" s="38">
        <f>'Source Data'!R84*INDEX('Calibration Calcs'!$B$4:$M$4,1,MATCH('Adjusted Source Data'!$E84,'Calibration Calcs'!$B$1:$M$1,0))</f>
        <v>8010122.3739800043</v>
      </c>
      <c r="S84" s="38">
        <f>'Source Data'!S84*INDEX('Calibration Calcs'!$B$4:$M$4,1,MATCH('Adjusted Source Data'!$E84,'Calibration Calcs'!$B$1:$M$1,0))</f>
        <v>7029046.1223368375</v>
      </c>
      <c r="T84" s="38">
        <f>'Source Data'!T84*INDEX('Calibration Calcs'!$B$4:$M$4,1,MATCH('Adjusted Source Data'!$E84,'Calibration Calcs'!$B$1:$M$1,0))</f>
        <v>6905935.4211399378</v>
      </c>
      <c r="U84" s="38">
        <f>'Source Data'!U84*INDEX('Calibration Calcs'!$B$4:$M$4,1,MATCH('Adjusted Source Data'!$E84,'Calibration Calcs'!$B$1:$M$1,0))</f>
        <v>6980068.3764910456</v>
      </c>
      <c r="V84" s="38">
        <f>'Source Data'!V84*INDEX('Calibration Calcs'!$B$4:$M$4,1,MATCH('Adjusted Source Data'!$E84,'Calibration Calcs'!$B$1:$M$1,0))</f>
        <v>8437198.9649586994</v>
      </c>
      <c r="W84" s="38">
        <f>'Source Data'!W84*INDEX('Calibration Calcs'!$B$4:$M$4,1,MATCH('Adjusted Source Data'!$E84,'Calibration Calcs'!$B$1:$M$1,0))</f>
        <v>10637300.863938697</v>
      </c>
      <c r="X84" s="38">
        <f>'Source Data'!X84*INDEX('Calibration Calcs'!$B$4:$M$4,1,MATCH('Adjusted Source Data'!$E84,'Calibration Calcs'!$B$1:$M$1,0))</f>
        <v>13748209.60716605</v>
      </c>
      <c r="Y84" s="38">
        <f>'Source Data'!Y84*INDEX('Calibration Calcs'!$B$4:$M$4,1,MATCH('Adjusted Source Data'!$E84,'Calibration Calcs'!$B$1:$M$1,0))</f>
        <v>13748209.60716605</v>
      </c>
      <c r="Z84" s="38">
        <f>'Source Data'!Z84*INDEX('Calibration Calcs'!$B$4:$M$4,1,MATCH('Adjusted Source Data'!$E84,'Calibration Calcs'!$B$1:$M$1,0))</f>
        <v>12343283.077966601</v>
      </c>
      <c r="AA84" s="38">
        <f>'Source Data'!AA84*INDEX('Calibration Calcs'!$B$4:$M$4,1,MATCH('Adjusted Source Data'!$E84,'Calibration Calcs'!$B$1:$M$1,0))</f>
        <v>11440116.023481239</v>
      </c>
      <c r="AB84" s="38">
        <f>'Source Data'!AB84*INDEX('Calibration Calcs'!$B$4:$M$4,1,MATCH('Adjusted Source Data'!$E84,'Calibration Calcs'!$B$1:$M$1,0))</f>
        <v>10035189.494281789</v>
      </c>
      <c r="AC84" s="38">
        <f>'Source Data'!AC84*INDEX('Calibration Calcs'!$B$4:$M$4,1,MATCH('Adjusted Source Data'!$E84,'Calibration Calcs'!$B$1:$M$1,0))</f>
        <v>7045530.9281190941</v>
      </c>
      <c r="AD84" t="str">
        <f>INDEX('Category Mapping'!$G$34:$G$45,MATCH(E84,'Category Mapping'!$A$34:$A$45,0),1)</f>
        <v>Fall</v>
      </c>
      <c r="AE84" t="str">
        <f>INDEX('Category Mapping'!$B$2:$B$25,MATCH('Source Data'!A84,'Category Mapping'!$A$2:$A$25,0))</f>
        <v>Weekday</v>
      </c>
      <c r="AF84" t="str">
        <f>INDEX('Category Mapping'!$C$2:$C$25,MATCH('Source Data'!A84,'Category Mapping'!$A$2:$A$25,0))</f>
        <v>Residential</v>
      </c>
      <c r="AG84" t="str">
        <f>INDEX('Category Mapping'!$D$2:$D$25,MATCH('Source Data'!A84,'Category Mapping'!$A$2:$A$25,0))</f>
        <v>Appliances</v>
      </c>
      <c r="AH84">
        <f>IF($AE84="Weekday",INDEX('Category Mapping'!$F$34:$F$45,MATCH($E84,'Category Mapping'!$A$34:$A$45,0),1),INDEX('Category Mapping'!$E$34:$E$45,MATCH($E84,'Category Mapping'!$A$34:$A$45,0),1))</f>
        <v>22.142857142857142</v>
      </c>
      <c r="AI84" s="10">
        <f t="shared" si="5"/>
        <v>938128.35982027825</v>
      </c>
      <c r="AJ84" s="22">
        <f t="shared" si="3"/>
        <v>0</v>
      </c>
      <c r="AK84" s="22">
        <f t="shared" si="4"/>
        <v>0</v>
      </c>
    </row>
    <row r="85" spans="1:37">
      <c r="A85" s="37" t="str">
        <f>'Source Data'!A85</f>
        <v>Residential_waterheating_weekday.csv</v>
      </c>
      <c r="B85" s="37">
        <f>'Source Data'!B85</f>
        <v>2019</v>
      </c>
      <c r="C85" s="37">
        <f>'Source Data'!C85</f>
        <v>19</v>
      </c>
      <c r="D85" s="37" t="str">
        <f>'Source Data'!D85</f>
        <v>Korea</v>
      </c>
      <c r="E85" s="37">
        <f>'Source Data'!E85</f>
        <v>11</v>
      </c>
      <c r="F85" s="38">
        <f>'Source Data'!F85*INDEX('Calibration Calcs'!$B$4:$M$4,1,MATCH('Adjusted Source Data'!$E85,'Calibration Calcs'!$B$1:$M$1,0))</f>
        <v>4369461.9345080676</v>
      </c>
      <c r="G85" s="38">
        <f>'Source Data'!G85*INDEX('Calibration Calcs'!$B$4:$M$4,1,MATCH('Adjusted Source Data'!$E85,'Calibration Calcs'!$B$1:$M$1,0))</f>
        <v>3020595.5276767537</v>
      </c>
      <c r="H85" s="38">
        <f>'Source Data'!H85*INDEX('Calibration Calcs'!$B$4:$M$4,1,MATCH('Adjusted Source Data'!$E85,'Calibration Calcs'!$B$1:$M$1,0))</f>
        <v>2743353.2185286684</v>
      </c>
      <c r="I85" s="38">
        <f>'Source Data'!I85*INDEX('Calibration Calcs'!$B$4:$M$4,1,MATCH('Adjusted Source Data'!$E85,'Calibration Calcs'!$B$1:$M$1,0))</f>
        <v>2681180.3376007727</v>
      </c>
      <c r="J85" s="38">
        <f>'Source Data'!J85*INDEX('Calibration Calcs'!$B$4:$M$4,1,MATCH('Adjusted Source Data'!$E85,'Calibration Calcs'!$B$1:$M$1,0))</f>
        <v>3762114.9600502956</v>
      </c>
      <c r="K85" s="38">
        <f>'Source Data'!K85*INDEX('Calibration Calcs'!$B$4:$M$4,1,MATCH('Adjusted Source Data'!$E85,'Calibration Calcs'!$B$1:$M$1,0))</f>
        <v>8346025.1674929336</v>
      </c>
      <c r="L85" s="38">
        <f>'Source Data'!L85*INDEX('Calibration Calcs'!$B$4:$M$4,1,MATCH('Adjusted Source Data'!$E85,'Calibration Calcs'!$B$1:$M$1,0))</f>
        <v>16330843.189991241</v>
      </c>
      <c r="M85" s="38">
        <f>'Source Data'!M85*INDEX('Calibration Calcs'!$B$4:$M$4,1,MATCH('Adjusted Source Data'!$E85,'Calibration Calcs'!$B$1:$M$1,0))</f>
        <v>22552116.78617838</v>
      </c>
      <c r="N85" s="38">
        <f>'Source Data'!N85*INDEX('Calibration Calcs'!$B$4:$M$4,1,MATCH('Adjusted Source Data'!$E85,'Calibration Calcs'!$B$1:$M$1,0))</f>
        <v>14872732.190884881</v>
      </c>
      <c r="O85" s="38">
        <f>'Source Data'!O85*INDEX('Calibration Calcs'!$B$4:$M$4,1,MATCH('Adjusted Source Data'!$E85,'Calibration Calcs'!$B$1:$M$1,0))</f>
        <v>13317413.791838096</v>
      </c>
      <c r="P85" s="38">
        <f>'Source Data'!P85*INDEX('Calibration Calcs'!$B$4:$M$4,1,MATCH('Adjusted Source Data'!$E85,'Calibration Calcs'!$B$1:$M$1,0))</f>
        <v>12345339.792433854</v>
      </c>
      <c r="Q85" s="38">
        <f>'Source Data'!Q85*INDEX('Calibration Calcs'!$B$4:$M$4,1,MATCH('Adjusted Source Data'!$E85,'Calibration Calcs'!$B$1:$M$1,0))</f>
        <v>10692813.993446646</v>
      </c>
      <c r="R85" s="38">
        <f>'Source Data'!R85*INDEX('Calibration Calcs'!$B$4:$M$4,1,MATCH('Adjusted Source Data'!$E85,'Calibration Calcs'!$B$1:$M$1,0))</f>
        <v>8696198.3005203214</v>
      </c>
      <c r="S85" s="38">
        <f>'Source Data'!S85*INDEX('Calibration Calcs'!$B$4:$M$4,1,MATCH('Adjusted Source Data'!$E85,'Calibration Calcs'!$B$1:$M$1,0))</f>
        <v>7631091.9590030974</v>
      </c>
      <c r="T85" s="38">
        <f>'Source Data'!T85*INDEX('Calibration Calcs'!$B$4:$M$4,1,MATCH('Adjusted Source Data'!$E85,'Calibration Calcs'!$B$1:$M$1,0))</f>
        <v>7497436.6444550119</v>
      </c>
      <c r="U85" s="38">
        <f>'Source Data'!U85*INDEX('Calibration Calcs'!$B$4:$M$4,1,MATCH('Adjusted Source Data'!$E85,'Calibration Calcs'!$B$1:$M$1,0))</f>
        <v>7577919.511235686</v>
      </c>
      <c r="V85" s="38">
        <f>'Source Data'!V85*INDEX('Calibration Calcs'!$B$4:$M$4,1,MATCH('Adjusted Source Data'!$E85,'Calibration Calcs'!$B$1:$M$1,0))</f>
        <v>9159855.2405341584</v>
      </c>
      <c r="W85" s="38">
        <f>'Source Data'!W85*INDEX('Calibration Calcs'!$B$4:$M$4,1,MATCH('Adjusted Source Data'!$E85,'Calibration Calcs'!$B$1:$M$1,0))</f>
        <v>11567680.592910463</v>
      </c>
      <c r="X85" s="38">
        <f>'Source Data'!X85*INDEX('Calibration Calcs'!$B$4:$M$4,1,MATCH('Adjusted Source Data'!$E85,'Calibration Calcs'!$B$1:$M$1,0))</f>
        <v>14872732.190884881</v>
      </c>
      <c r="Y85" s="38">
        <f>'Source Data'!Y85*INDEX('Calibration Calcs'!$B$4:$M$4,1,MATCH('Adjusted Source Data'!$E85,'Calibration Calcs'!$B$1:$M$1,0))</f>
        <v>14872732.190884881</v>
      </c>
      <c r="Z85" s="38">
        <f>'Source Data'!Z85*INDEX('Calibration Calcs'!$B$4:$M$4,1,MATCH('Adjusted Source Data'!$E85,'Calibration Calcs'!$B$1:$M$1,0))</f>
        <v>13414621.19177852</v>
      </c>
      <c r="AA85" s="38">
        <f>'Source Data'!AA85*INDEX('Calibration Calcs'!$B$4:$M$4,1,MATCH('Adjusted Source Data'!$E85,'Calibration Calcs'!$B$1:$M$1,0))</f>
        <v>12442547.19237428</v>
      </c>
      <c r="AB85" s="38">
        <f>'Source Data'!AB85*INDEX('Calibration Calcs'!$B$4:$M$4,1,MATCH('Adjusted Source Data'!$E85,'Calibration Calcs'!$B$1:$M$1,0))</f>
        <v>10887228.793327494</v>
      </c>
      <c r="AC85" s="38">
        <f>'Source Data'!AC85*INDEX('Calibration Calcs'!$B$4:$M$4,1,MATCH('Adjusted Source Data'!$E85,'Calibration Calcs'!$B$1:$M$1,0))</f>
        <v>7648988.8134061294</v>
      </c>
      <c r="AD85" t="str">
        <f>INDEX('Category Mapping'!$G$34:$G$45,MATCH(E85,'Category Mapping'!$A$34:$A$45,0),1)</f>
        <v>Winter</v>
      </c>
      <c r="AE85" t="str">
        <f>INDEX('Category Mapping'!$B$2:$B$25,MATCH('Source Data'!A85,'Category Mapping'!$A$2:$A$25,0))</f>
        <v>Weekday</v>
      </c>
      <c r="AF85" t="str">
        <f>INDEX('Category Mapping'!$C$2:$C$25,MATCH('Source Data'!A85,'Category Mapping'!$A$2:$A$25,0))</f>
        <v>Residential</v>
      </c>
      <c r="AG85" t="str">
        <f>INDEX('Category Mapping'!$D$2:$D$25,MATCH('Source Data'!A85,'Category Mapping'!$A$2:$A$25,0))</f>
        <v>Appliances</v>
      </c>
      <c r="AH85">
        <f>IF($AE85="Weekday",INDEX('Category Mapping'!$F$34:$F$45,MATCH($E85,'Category Mapping'!$A$34:$A$45,0),1),INDEX('Category Mapping'!$E$34:$E$45,MATCH($E85,'Category Mapping'!$A$34:$A$45,0),1))</f>
        <v>21.428571428571431</v>
      </c>
      <c r="AI85" s="10">
        <f t="shared" si="5"/>
        <v>1052432.1166883244</v>
      </c>
      <c r="AJ85" s="22">
        <f t="shared" si="3"/>
        <v>0</v>
      </c>
      <c r="AK85" s="22">
        <f t="shared" si="4"/>
        <v>0</v>
      </c>
    </row>
    <row r="86" spans="1:37">
      <c r="A86" s="37" t="str">
        <f>'Source Data'!A86</f>
        <v>Residential_waterheating_weekday.csv</v>
      </c>
      <c r="B86" s="37">
        <f>'Source Data'!B86</f>
        <v>2019</v>
      </c>
      <c r="C86" s="37">
        <f>'Source Data'!C86</f>
        <v>19</v>
      </c>
      <c r="D86" s="37" t="str">
        <f>'Source Data'!D86</f>
        <v>Korea</v>
      </c>
      <c r="E86" s="37">
        <f>'Source Data'!E86</f>
        <v>12</v>
      </c>
      <c r="F86" s="38">
        <f>'Source Data'!F86*INDEX('Calibration Calcs'!$B$4:$M$4,1,MATCH('Adjusted Source Data'!$E86,'Calibration Calcs'!$B$1:$M$1,0))</f>
        <v>5631692.0084632337</v>
      </c>
      <c r="G86" s="38">
        <f>'Source Data'!G86*INDEX('Calibration Calcs'!$B$4:$M$4,1,MATCH('Adjusted Source Data'!$E86,'Calibration Calcs'!$B$1:$M$1,0))</f>
        <v>3893171.6499321214</v>
      </c>
      <c r="H86" s="38">
        <f>'Source Data'!H86*INDEX('Calibration Calcs'!$B$4:$M$4,1,MATCH('Adjusted Source Data'!$E86,'Calibration Calcs'!$B$1:$M$1,0))</f>
        <v>3535840.880279135</v>
      </c>
      <c r="I86" s="38">
        <f>'Source Data'!I86*INDEX('Calibration Calcs'!$B$4:$M$4,1,MATCH('Adjusted Source Data'!$E86,'Calibration Calcs'!$B$1:$M$1,0))</f>
        <v>3455707.3700960441</v>
      </c>
      <c r="J86" s="38">
        <f>'Source Data'!J86*INDEX('Calibration Calcs'!$B$4:$M$4,1,MATCH('Adjusted Source Data'!$E86,'Calibration Calcs'!$B$1:$M$1,0))</f>
        <v>4848898.2230563909</v>
      </c>
      <c r="K86" s="38">
        <f>'Source Data'!K86*INDEX('Calibration Calcs'!$B$4:$M$4,1,MATCH('Adjusted Source Data'!$E86,'Calibration Calcs'!$B$1:$M$1,0))</f>
        <v>10756986.736630041</v>
      </c>
      <c r="L86" s="38">
        <f>'Source Data'!L86*INDEX('Calibration Calcs'!$B$4:$M$4,1,MATCH('Adjusted Source Data'!$E86,'Calibration Calcs'!$B$1:$M$1,0))</f>
        <v>21107750.898378041</v>
      </c>
      <c r="M86" s="38">
        <f>'Source Data'!M86*INDEX('Calibration Calcs'!$B$4:$M$4,1,MATCH('Adjusted Source Data'!$E86,'Calibration Calcs'!$B$1:$M$1,0))</f>
        <v>29037117.637980372</v>
      </c>
      <c r="N86" s="38">
        <f>'Source Data'!N86*INDEX('Calibration Calcs'!$B$4:$M$4,1,MATCH('Adjusted Source Data'!$E86,'Calibration Calcs'!$B$1:$M$1,0))</f>
        <v>19209170.12974086</v>
      </c>
      <c r="O86" s="38">
        <f>'Source Data'!O86*INDEX('Calibration Calcs'!$B$4:$M$4,1,MATCH('Adjusted Source Data'!$E86,'Calibration Calcs'!$B$1:$M$1,0))</f>
        <v>17198908.139419142</v>
      </c>
      <c r="P86" s="38">
        <f>'Source Data'!P86*INDEX('Calibration Calcs'!$B$4:$M$4,1,MATCH('Adjusted Source Data'!$E86,'Calibration Calcs'!$B$1:$M$1,0))</f>
        <v>15970414.700889204</v>
      </c>
      <c r="Q86" s="38">
        <f>'Source Data'!Q86*INDEX('Calibration Calcs'!$B$4:$M$4,1,MATCH('Adjusted Source Data'!$E86,'Calibration Calcs'!$B$1:$M$1,0))</f>
        <v>13736790.267198406</v>
      </c>
      <c r="R86" s="38">
        <f>'Source Data'!R86*INDEX('Calibration Calcs'!$B$4:$M$4,1,MATCH('Adjusted Source Data'!$E86,'Calibration Calcs'!$B$1:$M$1,0))</f>
        <v>11168122.16845399</v>
      </c>
      <c r="S86" s="38">
        <f>'Source Data'!S86*INDEX('Calibration Calcs'!$B$4:$M$4,1,MATCH('Adjusted Source Data'!$E86,'Calibration Calcs'!$B$1:$M$1,0))</f>
        <v>9835527.3127552401</v>
      </c>
      <c r="T86" s="38">
        <f>'Source Data'!T86*INDEX('Calibration Calcs'!$B$4:$M$4,1,MATCH('Adjusted Source Data'!$E86,'Calibration Calcs'!$B$1:$M$1,0))</f>
        <v>9663261.2619312704</v>
      </c>
      <c r="U86" s="38">
        <f>'Source Data'!U86*INDEX('Calibration Calcs'!$B$4:$M$4,1,MATCH('Adjusted Source Data'!$E86,'Calibration Calcs'!$B$1:$M$1,0))</f>
        <v>9766994.1310685221</v>
      </c>
      <c r="V86" s="38">
        <f>'Source Data'!V86*INDEX('Calibration Calcs'!$B$4:$M$4,1,MATCH('Adjusted Source Data'!$E86,'Calibration Calcs'!$B$1:$M$1,0))</f>
        <v>11838209.498561228</v>
      </c>
      <c r="W86" s="38">
        <f>'Source Data'!W86*INDEX('Calibration Calcs'!$B$4:$M$4,1,MATCH('Adjusted Source Data'!$E86,'Calibration Calcs'!$B$1:$M$1,0))</f>
        <v>14965283.705728345</v>
      </c>
      <c r="X86" s="38">
        <f>'Source Data'!X86*INDEX('Calibration Calcs'!$B$4:$M$4,1,MATCH('Adjusted Source Data'!$E86,'Calibration Calcs'!$B$1:$M$1,0))</f>
        <v>19209170.12974086</v>
      </c>
      <c r="Y86" s="38">
        <f>'Source Data'!Y86*INDEX('Calibration Calcs'!$B$4:$M$4,1,MATCH('Adjusted Source Data'!$E86,'Calibration Calcs'!$B$1:$M$1,0))</f>
        <v>19209170.12974086</v>
      </c>
      <c r="Z86" s="38">
        <f>'Source Data'!Z86*INDEX('Calibration Calcs'!$B$4:$M$4,1,MATCH('Adjusted Source Data'!$E86,'Calibration Calcs'!$B$1:$M$1,0))</f>
        <v>17310589.361103684</v>
      </c>
      <c r="AA86" s="38">
        <f>'Source Data'!AA86*INDEX('Calibration Calcs'!$B$4:$M$4,1,MATCH('Adjusted Source Data'!$E86,'Calibration Calcs'!$B$1:$M$1,0))</f>
        <v>15970414.700889204</v>
      </c>
      <c r="AB86" s="38">
        <f>'Source Data'!AB86*INDEX('Calibration Calcs'!$B$4:$M$4,1,MATCH('Adjusted Source Data'!$E86,'Calibration Calcs'!$B$1:$M$1,0))</f>
        <v>14071833.932252025</v>
      </c>
      <c r="AC86" s="38">
        <f>'Source Data'!AC86*INDEX('Calibration Calcs'!$B$4:$M$4,1,MATCH('Adjusted Source Data'!$E86,'Calibration Calcs'!$B$1:$M$1,0))</f>
        <v>9858593.9522819649</v>
      </c>
      <c r="AD86" t="str">
        <f>INDEX('Category Mapping'!$G$34:$G$45,MATCH(E86,'Category Mapping'!$A$34:$A$45,0),1)</f>
        <v>Winter</v>
      </c>
      <c r="AE86" t="str">
        <f>INDEX('Category Mapping'!$B$2:$B$25,MATCH('Source Data'!A86,'Category Mapping'!$A$2:$A$25,0))</f>
        <v>Weekday</v>
      </c>
      <c r="AF86" t="str">
        <f>INDEX('Category Mapping'!$C$2:$C$25,MATCH('Source Data'!A86,'Category Mapping'!$A$2:$A$25,0))</f>
        <v>Residential</v>
      </c>
      <c r="AG86" t="str">
        <f>INDEX('Category Mapping'!$D$2:$D$25,MATCH('Source Data'!A86,'Category Mapping'!$A$2:$A$25,0))</f>
        <v>Appliances</v>
      </c>
      <c r="AH86">
        <f>IF($AE86="Weekday",INDEX('Category Mapping'!$F$34:$F$45,MATCH($E86,'Category Mapping'!$A$34:$A$45,0),1),INDEX('Category Mapping'!$E$34:$E$45,MATCH($E86,'Category Mapping'!$A$34:$A$45,0),1))</f>
        <v>22.142857142857142</v>
      </c>
      <c r="AI86" s="10">
        <f t="shared" si="5"/>
        <v>1311353.6997797587</v>
      </c>
      <c r="AJ86" s="22">
        <f t="shared" si="3"/>
        <v>0</v>
      </c>
      <c r="AK86" s="22">
        <f t="shared" si="4"/>
        <v>0</v>
      </c>
    </row>
    <row r="87" spans="1:37">
      <c r="A87" s="37" t="str">
        <f>'Source Data'!A87</f>
        <v>Residential_waterheating_weekend.csv</v>
      </c>
      <c r="B87" s="37">
        <f>'Source Data'!B87</f>
        <v>2019</v>
      </c>
      <c r="C87" s="37">
        <f>'Source Data'!C87</f>
        <v>19</v>
      </c>
      <c r="D87" s="37" t="str">
        <f>'Source Data'!D87</f>
        <v>Korea</v>
      </c>
      <c r="E87" s="37">
        <f>'Source Data'!E87</f>
        <v>1</v>
      </c>
      <c r="F87" s="38">
        <f>'Source Data'!F87*INDEX('Calibration Calcs'!$B$4:$M$4,1,MATCH('Adjusted Source Data'!$E87,'Calibration Calcs'!$B$1:$M$1,0))</f>
        <v>5061342.532792991</v>
      </c>
      <c r="G87" s="38">
        <f>'Source Data'!G87*INDEX('Calibration Calcs'!$B$4:$M$4,1,MATCH('Adjusted Source Data'!$E87,'Calibration Calcs'!$B$1:$M$1,0))</f>
        <v>3270403.2443958479</v>
      </c>
      <c r="H87" s="38">
        <f>'Source Data'!H87*INDEX('Calibration Calcs'!$B$4:$M$4,1,MATCH('Adjusted Source Data'!$E87,'Calibration Calcs'!$B$1:$M$1,0))</f>
        <v>2725769.5826398241</v>
      </c>
      <c r="I87" s="38">
        <f>'Source Data'!I87*INDEX('Calibration Calcs'!$B$4:$M$4,1,MATCH('Adjusted Source Data'!$E87,'Calibration Calcs'!$B$1:$M$1,0))</f>
        <v>2526565.5410239934</v>
      </c>
      <c r="J87" s="38">
        <f>'Source Data'!J87*INDEX('Calibration Calcs'!$B$4:$M$4,1,MATCH('Adjusted Source Data'!$E87,'Calibration Calcs'!$B$1:$M$1,0))</f>
        <v>2604484.9112545238</v>
      </c>
      <c r="K87" s="38">
        <f>'Source Data'!K87*INDEX('Calibration Calcs'!$B$4:$M$4,1,MATCH('Adjusted Source Data'!$E87,'Calibration Calcs'!$B$1:$M$1,0))</f>
        <v>3374461.9737272765</v>
      </c>
      <c r="L87" s="38">
        <f>'Source Data'!L87*INDEX('Calibration Calcs'!$B$4:$M$4,1,MATCH('Adjusted Source Data'!$E87,'Calibration Calcs'!$B$1:$M$1,0))</f>
        <v>5943192.142531855</v>
      </c>
      <c r="M87" s="38">
        <f>'Source Data'!M87*INDEX('Calibration Calcs'!$B$4:$M$4,1,MATCH('Adjusted Source Data'!$E87,'Calibration Calcs'!$B$1:$M$1,0))</f>
        <v>9273786.7759136744</v>
      </c>
      <c r="N87" s="38">
        <f>'Source Data'!N87*INDEX('Calibration Calcs'!$B$4:$M$4,1,MATCH('Adjusted Source Data'!$E87,'Calibration Calcs'!$B$1:$M$1,0))</f>
        <v>14105968.41086961</v>
      </c>
      <c r="O87" s="38">
        <f>'Source Data'!O87*INDEX('Calibration Calcs'!$B$4:$M$4,1,MATCH('Adjusted Source Data'!$E87,'Calibration Calcs'!$B$1:$M$1,0))</f>
        <v>19215216.811657026</v>
      </c>
      <c r="P87" s="38">
        <f>'Source Data'!P87*INDEX('Calibration Calcs'!$B$4:$M$4,1,MATCH('Adjusted Source Data'!$E87,'Calibration Calcs'!$B$1:$M$1,0))</f>
        <v>19770569.898699138</v>
      </c>
      <c r="Q87" s="38">
        <f>'Source Data'!Q87*INDEX('Calibration Calcs'!$B$4:$M$4,1,MATCH('Adjusted Source Data'!$E87,'Calibration Calcs'!$B$1:$M$1,0))</f>
        <v>18215581.254981227</v>
      </c>
      <c r="R87" s="38">
        <f>'Source Data'!R87*INDEX('Calibration Calcs'!$B$4:$M$4,1,MATCH('Adjusted Source Data'!$E87,'Calibration Calcs'!$B$1:$M$1,0))</f>
        <v>16327380.759038052</v>
      </c>
      <c r="S87" s="38">
        <f>'Source Data'!S87*INDEX('Calibration Calcs'!$B$4:$M$4,1,MATCH('Adjusted Source Data'!$E87,'Calibration Calcs'!$B$1:$M$1,0))</f>
        <v>13994897.793461187</v>
      </c>
      <c r="T87" s="38">
        <f>'Source Data'!T87*INDEX('Calibration Calcs'!$B$4:$M$4,1,MATCH('Adjusted Source Data'!$E87,'Calibration Calcs'!$B$1:$M$1,0))</f>
        <v>12884191.619376967</v>
      </c>
      <c r="U87" s="38">
        <f>'Source Data'!U87*INDEX('Calibration Calcs'!$B$4:$M$4,1,MATCH('Adjusted Source Data'!$E87,'Calibration Calcs'!$B$1:$M$1,0))</f>
        <v>11329202.975659056</v>
      </c>
      <c r="V87" s="38">
        <f>'Source Data'!V87*INDEX('Calibration Calcs'!$B$4:$M$4,1,MATCH('Adjusted Source Data'!$E87,'Calibration Calcs'!$B$1:$M$1,0))</f>
        <v>11329202.975659056</v>
      </c>
      <c r="W87" s="38">
        <f>'Source Data'!W87*INDEX('Calibration Calcs'!$B$4:$M$4,1,MATCH('Adjusted Source Data'!$E87,'Calibration Calcs'!$B$1:$M$1,0))</f>
        <v>12995262.236785388</v>
      </c>
      <c r="X87" s="38">
        <f>'Source Data'!X87*INDEX('Calibration Calcs'!$B$4:$M$4,1,MATCH('Adjusted Source Data'!$E87,'Calibration Calcs'!$B$1:$M$1,0))</f>
        <v>14772392.115320142</v>
      </c>
      <c r="Y87" s="38">
        <f>'Source Data'!Y87*INDEX('Calibration Calcs'!$B$4:$M$4,1,MATCH('Adjusted Source Data'!$E87,'Calibration Calcs'!$B$1:$M$1,0))</f>
        <v>13439544.706419077</v>
      </c>
      <c r="Z87" s="38">
        <f>'Source Data'!Z87*INDEX('Calibration Calcs'!$B$4:$M$4,1,MATCH('Adjusted Source Data'!$E87,'Calibration Calcs'!$B$1:$M$1,0))</f>
        <v>12550979.7671517</v>
      </c>
      <c r="AA87" s="38">
        <f>'Source Data'!AA87*INDEX('Calibration Calcs'!$B$4:$M$4,1,MATCH('Adjusted Source Data'!$E87,'Calibration Calcs'!$B$1:$M$1,0))</f>
        <v>10987207.659009133</v>
      </c>
      <c r="AB87" s="38">
        <f>'Source Data'!AB87*INDEX('Calibration Calcs'!$B$4:$M$4,1,MATCH('Adjusted Source Data'!$E87,'Calibration Calcs'!$B$1:$M$1,0))</f>
        <v>9541997.8814191855</v>
      </c>
      <c r="AC87" s="38">
        <f>'Source Data'!AC87*INDEX('Calibration Calcs'!$B$4:$M$4,1,MATCH('Adjusted Source Data'!$E87,'Calibration Calcs'!$B$1:$M$1,0))</f>
        <v>7266917.3216251666</v>
      </c>
      <c r="AD87" t="str">
        <f>INDEX('Category Mapping'!$G$34:$G$45,MATCH(E87,'Category Mapping'!$A$34:$A$45,0),1)</f>
        <v>Winter</v>
      </c>
      <c r="AE87" t="str">
        <f>INDEX('Category Mapping'!$B$2:$B$25,MATCH('Source Data'!A87,'Category Mapping'!$A$2:$A$25,0))</f>
        <v>Weekend</v>
      </c>
      <c r="AF87" t="str">
        <f>INDEX('Category Mapping'!$C$2:$C$25,MATCH('Source Data'!A87,'Category Mapping'!$A$2:$A$25,0))</f>
        <v>Residential</v>
      </c>
      <c r="AG87" t="str">
        <f>INDEX('Category Mapping'!$D$2:$D$25,MATCH('Source Data'!A87,'Category Mapping'!$A$2:$A$25,0))</f>
        <v>Appliances</v>
      </c>
      <c r="AH87">
        <f>IF($AE87="Weekday",INDEX('Category Mapping'!$F$34:$F$45,MATCH($E87,'Category Mapping'!$A$34:$A$45,0),1),INDEX('Category Mapping'!$E$34:$E$45,MATCH($E87,'Category Mapping'!$A$34:$A$45,0),1))</f>
        <v>8.8571428571428559</v>
      </c>
      <c r="AI87" s="10">
        <f t="shared" si="5"/>
        <v>2232161.1175950645</v>
      </c>
      <c r="AJ87" s="22">
        <f t="shared" si="3"/>
        <v>0</v>
      </c>
      <c r="AK87" s="22">
        <f t="shared" si="4"/>
        <v>0</v>
      </c>
    </row>
    <row r="88" spans="1:37">
      <c r="A88" s="37" t="str">
        <f>'Source Data'!A88</f>
        <v>Residential_waterheating_weekend.csv</v>
      </c>
      <c r="B88" s="37">
        <f>'Source Data'!B88</f>
        <v>2019</v>
      </c>
      <c r="C88" s="37">
        <f>'Source Data'!C88</f>
        <v>19</v>
      </c>
      <c r="D88" s="37" t="str">
        <f>'Source Data'!D88</f>
        <v>Korea</v>
      </c>
      <c r="E88" s="37">
        <f>'Source Data'!E88</f>
        <v>2</v>
      </c>
      <c r="F88" s="38">
        <f>'Source Data'!F88*INDEX('Calibration Calcs'!$B$4:$M$4,1,MATCH('Adjusted Source Data'!$E88,'Calibration Calcs'!$B$1:$M$1,0))</f>
        <v>4186452.0870857881</v>
      </c>
      <c r="G88" s="38">
        <f>'Source Data'!G88*INDEX('Calibration Calcs'!$B$4:$M$4,1,MATCH('Adjusted Source Data'!$E88,'Calibration Calcs'!$B$1:$M$1,0))</f>
        <v>2705088.9236483653</v>
      </c>
      <c r="H88" s="38">
        <f>'Source Data'!H88*INDEX('Calibration Calcs'!$B$4:$M$4,1,MATCH('Adjusted Source Data'!$E88,'Calibration Calcs'!$B$1:$M$1,0))</f>
        <v>2254599.535249162</v>
      </c>
      <c r="I88" s="38">
        <f>'Source Data'!I88*INDEX('Calibration Calcs'!$B$4:$M$4,1,MATCH('Adjusted Source Data'!$E88,'Calibration Calcs'!$B$1:$M$1,0))</f>
        <v>2089829.1965462882</v>
      </c>
      <c r="J88" s="38">
        <f>'Source Data'!J88*INDEX('Calibration Calcs'!$B$4:$M$4,1,MATCH('Adjusted Source Data'!$E88,'Calibration Calcs'!$B$1:$M$1,0))</f>
        <v>2154279.6797080641</v>
      </c>
      <c r="K88" s="38">
        <f>'Source Data'!K88*INDEX('Calibration Calcs'!$B$4:$M$4,1,MATCH('Adjusted Source Data'!$E88,'Calibration Calcs'!$B$1:$M$1,0))</f>
        <v>2791161.314836971</v>
      </c>
      <c r="L88" s="38">
        <f>'Source Data'!L88*INDEX('Calibration Calcs'!$B$4:$M$4,1,MATCH('Adjusted Source Data'!$E88,'Calibration Calcs'!$B$1:$M$1,0))</f>
        <v>4915866.8311881088</v>
      </c>
      <c r="M88" s="38">
        <f>'Source Data'!M88*INDEX('Calibration Calcs'!$B$4:$M$4,1,MATCH('Adjusted Source Data'!$E88,'Calibration Calcs'!$B$1:$M$1,0))</f>
        <v>7670742.553385254</v>
      </c>
      <c r="N88" s="38">
        <f>'Source Data'!N88*INDEX('Calibration Calcs'!$B$4:$M$4,1,MATCH('Adjusted Source Data'!$E88,'Calibration Calcs'!$B$1:$M$1,0))</f>
        <v>11654167.294106238</v>
      </c>
      <c r="O88" s="38">
        <f>'Source Data'!O88*INDEX('Calibration Calcs'!$B$4:$M$4,1,MATCH('Adjusted Source Data'!$E88,'Calibration Calcs'!$B$1:$M$1,0))</f>
        <v>15963271.167557284</v>
      </c>
      <c r="P88" s="38">
        <f>'Source Data'!P88*INDEX('Calibration Calcs'!$B$4:$M$4,1,MATCH('Adjusted Source Data'!$E88,'Calibration Calcs'!$B$1:$M$1,0))</f>
        <v>16355007.883325562</v>
      </c>
      <c r="Q88" s="38">
        <f>'Source Data'!Q88*INDEX('Calibration Calcs'!$B$4:$M$4,1,MATCH('Adjusted Source Data'!$E88,'Calibration Calcs'!$B$1:$M$1,0))</f>
        <v>15081863.557078661</v>
      </c>
      <c r="R88" s="38">
        <f>'Source Data'!R88*INDEX('Calibration Calcs'!$B$4:$M$4,1,MATCH('Adjusted Source Data'!$E88,'Calibration Calcs'!$B$1:$M$1,0))</f>
        <v>13514916.694005553</v>
      </c>
      <c r="S88" s="38">
        <f>'Source Data'!S88*INDEX('Calibration Calcs'!$B$4:$M$4,1,MATCH('Adjusted Source Data'!$E88,'Calibration Calcs'!$B$1:$M$1,0))</f>
        <v>11654167.294106238</v>
      </c>
      <c r="T88" s="38">
        <f>'Source Data'!T88*INDEX('Calibration Calcs'!$B$4:$M$4,1,MATCH('Adjusted Source Data'!$E88,'Calibration Calcs'!$B$1:$M$1,0))</f>
        <v>10674825.504685545</v>
      </c>
      <c r="U88" s="38">
        <f>'Source Data'!U88*INDEX('Calibration Calcs'!$B$4:$M$4,1,MATCH('Adjusted Source Data'!$E88,'Calibration Calcs'!$B$1:$M$1,0))</f>
        <v>9331455.5167446565</v>
      </c>
      <c r="V88" s="38">
        <f>'Source Data'!V88*INDEX('Calibration Calcs'!$B$4:$M$4,1,MATCH('Adjusted Source Data'!$E88,'Calibration Calcs'!$B$1:$M$1,0))</f>
        <v>9338662.4929730035</v>
      </c>
      <c r="W88" s="38">
        <f>'Source Data'!W88*INDEX('Calibration Calcs'!$B$4:$M$4,1,MATCH('Adjusted Source Data'!$E88,'Calibration Calcs'!$B$1:$M$1,0))</f>
        <v>10674825.504685545</v>
      </c>
      <c r="X88" s="38">
        <f>'Source Data'!X88*INDEX('Calibration Calcs'!$B$4:$M$4,1,MATCH('Adjusted Source Data'!$E88,'Calibration Calcs'!$B$1:$M$1,0))</f>
        <v>12241772.367758654</v>
      </c>
      <c r="Y88" s="38">
        <f>'Source Data'!Y88*INDEX('Calibration Calcs'!$B$4:$M$4,1,MATCH('Adjusted Source Data'!$E88,'Calibration Calcs'!$B$1:$M$1,0))</f>
        <v>11164496.399395892</v>
      </c>
      <c r="Z88" s="38">
        <f>'Source Data'!Z88*INDEX('Calibration Calcs'!$B$4:$M$4,1,MATCH('Adjusted Source Data'!$E88,'Calibration Calcs'!$B$1:$M$1,0))</f>
        <v>10381022.967859339</v>
      </c>
      <c r="AA88" s="38">
        <f>'Source Data'!AA88*INDEX('Calibration Calcs'!$B$4:$M$4,1,MATCH('Adjusted Source Data'!$E88,'Calibration Calcs'!$B$1:$M$1,0))</f>
        <v>9087986.2511857245</v>
      </c>
      <c r="AB88" s="38">
        <f>'Source Data'!AB88*INDEX('Calibration Calcs'!$B$4:$M$4,1,MATCH('Adjusted Source Data'!$E88,'Calibration Calcs'!$B$1:$M$1,0))</f>
        <v>7892590.8902591448</v>
      </c>
      <c r="AC88" s="38">
        <f>'Source Data'!AC88*INDEX('Calibration Calcs'!$B$4:$M$4,1,MATCH('Adjusted Source Data'!$E88,'Calibration Calcs'!$B$1:$M$1,0))</f>
        <v>6010775.8484693896</v>
      </c>
      <c r="AD88" t="str">
        <f>INDEX('Category Mapping'!$G$34:$G$45,MATCH(E88,'Category Mapping'!$A$34:$A$45,0),1)</f>
        <v>Winter</v>
      </c>
      <c r="AE88" t="str">
        <f>INDEX('Category Mapping'!$B$2:$B$25,MATCH('Source Data'!A88,'Category Mapping'!$A$2:$A$25,0))</f>
        <v>Weekend</v>
      </c>
      <c r="AF88" t="str">
        <f>INDEX('Category Mapping'!$C$2:$C$25,MATCH('Source Data'!A88,'Category Mapping'!$A$2:$A$25,0))</f>
        <v>Residential</v>
      </c>
      <c r="AG88" t="str">
        <f>INDEX('Category Mapping'!$D$2:$D$25,MATCH('Source Data'!A88,'Category Mapping'!$A$2:$A$25,0))</f>
        <v>Appliances</v>
      </c>
      <c r="AH88">
        <f>IF($AE88="Weekday",INDEX('Category Mapping'!$F$34:$F$45,MATCH($E88,'Category Mapping'!$A$34:$A$45,0),1),INDEX('Category Mapping'!$E$34:$E$45,MATCH($E88,'Category Mapping'!$A$34:$A$45,0),1))</f>
        <v>8</v>
      </c>
      <c r="AI88" s="10">
        <f t="shared" si="5"/>
        <v>2044375.9854156952</v>
      </c>
      <c r="AJ88" s="22">
        <f t="shared" si="3"/>
        <v>0</v>
      </c>
      <c r="AK88" s="22">
        <f t="shared" si="4"/>
        <v>0</v>
      </c>
    </row>
    <row r="89" spans="1:37">
      <c r="A89" s="37" t="str">
        <f>'Source Data'!A89</f>
        <v>Residential_waterheating_weekend.csv</v>
      </c>
      <c r="B89" s="37">
        <f>'Source Data'!B89</f>
        <v>2019</v>
      </c>
      <c r="C89" s="37">
        <f>'Source Data'!C89</f>
        <v>19</v>
      </c>
      <c r="D89" s="37" t="str">
        <f>'Source Data'!D89</f>
        <v>Korea</v>
      </c>
      <c r="E89" s="37">
        <f>'Source Data'!E89</f>
        <v>3</v>
      </c>
      <c r="F89" s="38">
        <f>'Source Data'!F89*INDEX('Calibration Calcs'!$B$4:$M$4,1,MATCH('Adjusted Source Data'!$E89,'Calibration Calcs'!$B$1:$M$1,0))</f>
        <v>4202193.8237911966</v>
      </c>
      <c r="G89" s="38">
        <f>'Source Data'!G89*INDEX('Calibration Calcs'!$B$4:$M$4,1,MATCH('Adjusted Source Data'!$E89,'Calibration Calcs'!$B$1:$M$1,0))</f>
        <v>2715260.4825128177</v>
      </c>
      <c r="H89" s="38">
        <f>'Source Data'!H89*INDEX('Calibration Calcs'!$B$4:$M$4,1,MATCH('Adjusted Source Data'!$E89,'Calibration Calcs'!$B$1:$M$1,0))</f>
        <v>2263077.7664638911</v>
      </c>
      <c r="I89" s="38">
        <f>'Source Data'!I89*INDEX('Calibration Calcs'!$B$4:$M$4,1,MATCH('Adjusted Source Data'!$E89,'Calibration Calcs'!$B$1:$M$1,0))</f>
        <v>2097687.7200398664</v>
      </c>
      <c r="J89" s="38">
        <f>'Source Data'!J89*INDEX('Calibration Calcs'!$B$4:$M$4,1,MATCH('Adjusted Source Data'!$E89,'Calibration Calcs'!$B$1:$M$1,0))</f>
        <v>2162380.1283043898</v>
      </c>
      <c r="K89" s="38">
        <f>'Source Data'!K89*INDEX('Calibration Calcs'!$B$4:$M$4,1,MATCH('Adjusted Source Data'!$E89,'Calibration Calcs'!$B$1:$M$1,0))</f>
        <v>2801656.1704720445</v>
      </c>
      <c r="L89" s="38">
        <f>'Source Data'!L89*INDEX('Calibration Calcs'!$B$4:$M$4,1,MATCH('Adjusted Source Data'!$E89,'Calibration Calcs'!$B$1:$M$1,0))</f>
        <v>4934350.8257535622</v>
      </c>
      <c r="M89" s="38">
        <f>'Source Data'!M89*INDEX('Calibration Calcs'!$B$4:$M$4,1,MATCH('Adjusted Source Data'!$E89,'Calibration Calcs'!$B$1:$M$1,0))</f>
        <v>7699586.4174602656</v>
      </c>
      <c r="N89" s="38">
        <f>'Source Data'!N89*INDEX('Calibration Calcs'!$B$4:$M$4,1,MATCH('Adjusted Source Data'!$E89,'Calibration Calcs'!$B$1:$M$1,0))</f>
        <v>11763013.12054052</v>
      </c>
      <c r="O89" s="38">
        <f>'Source Data'!O89*INDEX('Calibration Calcs'!$B$4:$M$4,1,MATCH('Adjusted Source Data'!$E89,'Calibration Calcs'!$B$1:$M$1,0))</f>
        <v>16031009.031533098</v>
      </c>
      <c r="P89" s="38">
        <f>'Source Data'!P89*INDEX('Calibration Calcs'!$B$4:$M$4,1,MATCH('Adjusted Source Data'!$E89,'Calibration Calcs'!$B$1:$M$1,0))</f>
        <v>16447398.876507983</v>
      </c>
      <c r="Q89" s="38">
        <f>'Source Data'!Q89*INDEX('Calibration Calcs'!$B$4:$M$4,1,MATCH('Adjusted Source Data'!$E89,'Calibration Calcs'!$B$1:$M$1,0))</f>
        <v>15094131.880339604</v>
      </c>
      <c r="R89" s="38">
        <f>'Source Data'!R89*INDEX('Calibration Calcs'!$B$4:$M$4,1,MATCH('Adjusted Source Data'!$E89,'Calibration Calcs'!$B$1:$M$1,0))</f>
        <v>13532669.961683784</v>
      </c>
      <c r="S89" s="38">
        <f>'Source Data'!S89*INDEX('Calibration Calcs'!$B$4:$M$4,1,MATCH('Adjusted Source Data'!$E89,'Calibration Calcs'!$B$1:$M$1,0))</f>
        <v>11658915.659296798</v>
      </c>
      <c r="T89" s="38">
        <f>'Source Data'!T89*INDEX('Calibration Calcs'!$B$4:$M$4,1,MATCH('Adjusted Source Data'!$E89,'Calibration Calcs'!$B$1:$M$1,0))</f>
        <v>10722038.508103305</v>
      </c>
      <c r="U89" s="38">
        <f>'Source Data'!U89*INDEX('Calibration Calcs'!$B$4:$M$4,1,MATCH('Adjusted Source Data'!$E89,'Calibration Calcs'!$B$1:$M$1,0))</f>
        <v>9366543.8262643106</v>
      </c>
      <c r="V89" s="38">
        <f>'Source Data'!V89*INDEX('Calibration Calcs'!$B$4:$M$4,1,MATCH('Adjusted Source Data'!$E89,'Calibration Calcs'!$B$1:$M$1,0))</f>
        <v>9373777.5588461384</v>
      </c>
      <c r="W89" s="38">
        <f>'Source Data'!W89*INDEX('Calibration Calcs'!$B$4:$M$4,1,MATCH('Adjusted Source Data'!$E89,'Calibration Calcs'!$B$1:$M$1,0))</f>
        <v>10722038.508103305</v>
      </c>
      <c r="X89" s="38">
        <f>'Source Data'!X89*INDEX('Calibration Calcs'!$B$4:$M$4,1,MATCH('Adjusted Source Data'!$E89,'Calibration Calcs'!$B$1:$M$1,0))</f>
        <v>12283500.426759128</v>
      </c>
      <c r="Y89" s="38">
        <f>'Source Data'!Y89*INDEX('Calibration Calcs'!$B$4:$M$4,1,MATCH('Adjusted Source Data'!$E89,'Calibration Calcs'!$B$1:$M$1,0))</f>
        <v>11138428.35307819</v>
      </c>
      <c r="Z89" s="38">
        <f>'Source Data'!Z89*INDEX('Calibration Calcs'!$B$4:$M$4,1,MATCH('Adjusted Source Data'!$E89,'Calibration Calcs'!$B$1:$M$1,0))</f>
        <v>10409746.124372141</v>
      </c>
      <c r="AA89" s="38">
        <f>'Source Data'!AA89*INDEX('Calibration Calcs'!$B$4:$M$4,1,MATCH('Adjusted Source Data'!$E89,'Calibration Calcs'!$B$1:$M$1,0))</f>
        <v>9122158.3804008756</v>
      </c>
      <c r="AB89" s="38">
        <f>'Source Data'!AB89*INDEX('Calibration Calcs'!$B$4:$M$4,1,MATCH('Adjusted Source Data'!$E89,'Calibration Calcs'!$B$1:$M$1,0))</f>
        <v>7922269.6246036096</v>
      </c>
      <c r="AC89" s="38">
        <f>'Source Data'!AC89*INDEX('Calibration Calcs'!$B$4:$M$4,1,MATCH('Adjusted Source Data'!$E89,'Calibration Calcs'!$B$1:$M$1,0))</f>
        <v>6033377.4694025619</v>
      </c>
      <c r="AD89" t="str">
        <f>INDEX('Category Mapping'!$G$34:$G$45,MATCH(E89,'Category Mapping'!$A$34:$A$45,0),1)</f>
        <v>Spring</v>
      </c>
      <c r="AE89" t="str">
        <f>INDEX('Category Mapping'!$B$2:$B$25,MATCH('Source Data'!A89,'Category Mapping'!$A$2:$A$25,0))</f>
        <v>Weekend</v>
      </c>
      <c r="AF89" t="str">
        <f>INDEX('Category Mapping'!$C$2:$C$25,MATCH('Source Data'!A89,'Category Mapping'!$A$2:$A$25,0))</f>
        <v>Residential</v>
      </c>
      <c r="AG89" t="str">
        <f>INDEX('Category Mapping'!$D$2:$D$25,MATCH('Source Data'!A89,'Category Mapping'!$A$2:$A$25,0))</f>
        <v>Appliances</v>
      </c>
      <c r="AH89">
        <f>IF($AE89="Weekday",INDEX('Category Mapping'!$F$34:$F$45,MATCH($E89,'Category Mapping'!$A$34:$A$45,0),1),INDEX('Category Mapping'!$E$34:$E$45,MATCH($E89,'Category Mapping'!$A$34:$A$45,0),1))</f>
        <v>8.8571428571428559</v>
      </c>
      <c r="AI89" s="10">
        <f t="shared" si="5"/>
        <v>1856964.3892831595</v>
      </c>
      <c r="AJ89" s="22">
        <f t="shared" si="3"/>
        <v>0</v>
      </c>
      <c r="AK89" s="22">
        <f t="shared" si="4"/>
        <v>0</v>
      </c>
    </row>
    <row r="90" spans="1:37">
      <c r="A90" s="37" t="str">
        <f>'Source Data'!A90</f>
        <v>Residential_waterheating_weekend.csv</v>
      </c>
      <c r="B90" s="37">
        <f>'Source Data'!B90</f>
        <v>2019</v>
      </c>
      <c r="C90" s="37">
        <f>'Source Data'!C90</f>
        <v>19</v>
      </c>
      <c r="D90" s="37" t="str">
        <f>'Source Data'!D90</f>
        <v>Korea</v>
      </c>
      <c r="E90" s="37">
        <f>'Source Data'!E90</f>
        <v>4</v>
      </c>
      <c r="F90" s="38">
        <f>'Source Data'!F90*INDEX('Calibration Calcs'!$B$4:$M$4,1,MATCH('Adjusted Source Data'!$E90,'Calibration Calcs'!$B$1:$M$1,0))</f>
        <v>3477736.6532673719</v>
      </c>
      <c r="G90" s="38">
        <f>'Source Data'!G90*INDEX('Calibration Calcs'!$B$4:$M$4,1,MATCH('Adjusted Source Data'!$E90,'Calibration Calcs'!$B$1:$M$1,0))</f>
        <v>2247150.7337687532</v>
      </c>
      <c r="H90" s="38">
        <f>'Source Data'!H90*INDEX('Calibration Calcs'!$B$4:$M$4,1,MATCH('Adjusted Source Data'!$E90,'Calibration Calcs'!$B$1:$M$1,0))</f>
        <v>1872923.9821687832</v>
      </c>
      <c r="I90" s="38">
        <f>'Source Data'!I90*INDEX('Calibration Calcs'!$B$4:$M$4,1,MATCH('Adjusted Source Data'!$E90,'Calibration Calcs'!$B$1:$M$1,0))</f>
        <v>1736046.5877253322</v>
      </c>
      <c r="J90" s="38">
        <f>'Source Data'!J90*INDEX('Calibration Calcs'!$B$4:$M$4,1,MATCH('Adjusted Source Data'!$E90,'Calibration Calcs'!$B$1:$M$1,0))</f>
        <v>1789586.3287602174</v>
      </c>
      <c r="K90" s="38">
        <f>'Source Data'!K90*INDEX('Calibration Calcs'!$B$4:$M$4,1,MATCH('Adjusted Source Data'!$E90,'Calibration Calcs'!$B$1:$M$1,0))</f>
        <v>2318651.9375744807</v>
      </c>
      <c r="L90" s="38">
        <f>'Source Data'!L90*INDEX('Calibration Calcs'!$B$4:$M$4,1,MATCH('Adjusted Source Data'!$E90,'Calibration Calcs'!$B$1:$M$1,0))</f>
        <v>4083670.2550445553</v>
      </c>
      <c r="M90" s="38">
        <f>'Source Data'!M90*INDEX('Calibration Calcs'!$B$4:$M$4,1,MATCH('Adjusted Source Data'!$E90,'Calibration Calcs'!$B$1:$M$1,0))</f>
        <v>6372180.6038051154</v>
      </c>
      <c r="N90" s="38">
        <f>'Source Data'!N90*INDEX('Calibration Calcs'!$B$4:$M$4,1,MATCH('Adjusted Source Data'!$E90,'Calibration Calcs'!$B$1:$M$1,0))</f>
        <v>9707052.70837209</v>
      </c>
      <c r="O90" s="38">
        <f>'Source Data'!O90*INDEX('Calibration Calcs'!$B$4:$M$4,1,MATCH('Adjusted Source Data'!$E90,'Calibration Calcs'!$B$1:$M$1,0))</f>
        <v>13203388.664583292</v>
      </c>
      <c r="P90" s="38">
        <f>'Source Data'!P90*INDEX('Calibration Calcs'!$B$4:$M$4,1,MATCH('Adjusted Source Data'!$E90,'Calibration Calcs'!$B$1:$M$1,0))</f>
        <v>13591723.625306329</v>
      </c>
      <c r="Q90" s="38">
        <f>'Source Data'!Q90*INDEX('Calibration Calcs'!$B$4:$M$4,1,MATCH('Adjusted Source Data'!$E90,'Calibration Calcs'!$B$1:$M$1,0))</f>
        <v>12523802.483317975</v>
      </c>
      <c r="R90" s="38">
        <f>'Source Data'!R90*INDEX('Calibration Calcs'!$B$4:$M$4,1,MATCH('Adjusted Source Data'!$E90,'Calibration Calcs'!$B$1:$M$1,0))</f>
        <v>11164630.120787341</v>
      </c>
      <c r="S90" s="38">
        <f>'Source Data'!S90*INDEX('Calibration Calcs'!$B$4:$M$4,1,MATCH('Adjusted Source Data'!$E90,'Calibration Calcs'!$B$1:$M$1,0))</f>
        <v>9641676.5177343655</v>
      </c>
      <c r="T90" s="38">
        <f>'Source Data'!T90*INDEX('Calibration Calcs'!$B$4:$M$4,1,MATCH('Adjusted Source Data'!$E90,'Calibration Calcs'!$B$1:$M$1,0))</f>
        <v>8887029.0719108935</v>
      </c>
      <c r="U90" s="38">
        <f>'Source Data'!U90*INDEX('Calibration Calcs'!$B$4:$M$4,1,MATCH('Adjusted Source Data'!$E90,'Calibration Calcs'!$B$1:$M$1,0))</f>
        <v>7751754.1434973329</v>
      </c>
      <c r="V90" s="38">
        <f>'Source Data'!V90*INDEX('Calibration Calcs'!$B$4:$M$4,1,MATCH('Adjusted Source Data'!$E90,'Calibration Calcs'!$B$1:$M$1,0))</f>
        <v>7757741.2977542803</v>
      </c>
      <c r="W90" s="38">
        <f>'Source Data'!W90*INDEX('Calibration Calcs'!$B$4:$M$4,1,MATCH('Adjusted Source Data'!$E90,'Calibration Calcs'!$B$1:$M$1,0))</f>
        <v>8904783.7463151496</v>
      </c>
      <c r="X90" s="38">
        <f>'Source Data'!X90*INDEX('Calibration Calcs'!$B$4:$M$4,1,MATCH('Adjusted Source Data'!$E90,'Calibration Calcs'!$B$1:$M$1,0))</f>
        <v>10193792.718979746</v>
      </c>
      <c r="Y90" s="38">
        <f>'Source Data'!Y90*INDEX('Calibration Calcs'!$B$4:$M$4,1,MATCH('Adjusted Source Data'!$E90,'Calibration Calcs'!$B$1:$M$1,0))</f>
        <v>9249626.1622746103</v>
      </c>
      <c r="Z90" s="38">
        <f>'Source Data'!Z90*INDEX('Calibration Calcs'!$B$4:$M$4,1,MATCH('Adjusted Source Data'!$E90,'Calibration Calcs'!$B$1:$M$1,0))</f>
        <v>8637222.90005178</v>
      </c>
      <c r="AA90" s="38">
        <f>'Source Data'!AA90*INDEX('Calibration Calcs'!$B$4:$M$4,1,MATCH('Adjusted Source Data'!$E90,'Calibration Calcs'!$B$1:$M$1,0))</f>
        <v>7549501.529253561</v>
      </c>
      <c r="AB90" s="38">
        <f>'Source Data'!AB90*INDEX('Calibration Calcs'!$B$4:$M$4,1,MATCH('Adjusted Source Data'!$E90,'Calibration Calcs'!$B$1:$M$1,0))</f>
        <v>6556472.7261154475</v>
      </c>
      <c r="AC90" s="38">
        <f>'Source Data'!AC90*INDEX('Calibration Calcs'!$B$4:$M$4,1,MATCH('Adjusted Source Data'!$E90,'Calibration Calcs'!$B$1:$M$1,0))</f>
        <v>4993224.5167004475</v>
      </c>
      <c r="AD90" t="str">
        <f>INDEX('Category Mapping'!$G$34:$G$45,MATCH(E90,'Category Mapping'!$A$34:$A$45,0),1)</f>
        <v>Spring</v>
      </c>
      <c r="AE90" t="str">
        <f>INDEX('Category Mapping'!$B$2:$B$25,MATCH('Source Data'!A90,'Category Mapping'!$A$2:$A$25,0))</f>
        <v>Weekend</v>
      </c>
      <c r="AF90" t="str">
        <f>INDEX('Category Mapping'!$C$2:$C$25,MATCH('Source Data'!A90,'Category Mapping'!$A$2:$A$25,0))</f>
        <v>Residential</v>
      </c>
      <c r="AG90" t="str">
        <f>INDEX('Category Mapping'!$D$2:$D$25,MATCH('Source Data'!A90,'Category Mapping'!$A$2:$A$25,0))</f>
        <v>Appliances</v>
      </c>
      <c r="AH90">
        <f>IF($AE90="Weekday",INDEX('Category Mapping'!$F$34:$F$45,MATCH($E90,'Category Mapping'!$A$34:$A$45,0),1),INDEX('Category Mapping'!$E$34:$E$45,MATCH($E90,'Category Mapping'!$A$34:$A$45,0),1))</f>
        <v>8.5714285714285712</v>
      </c>
      <c r="AI90" s="10">
        <f t="shared" si="5"/>
        <v>1585701.0896190717</v>
      </c>
      <c r="AJ90" s="22">
        <f t="shared" si="3"/>
        <v>0</v>
      </c>
      <c r="AK90" s="22">
        <f t="shared" si="4"/>
        <v>0</v>
      </c>
    </row>
    <row r="91" spans="1:37">
      <c r="A91" s="37" t="str">
        <f>'Source Data'!A91</f>
        <v>Residential_waterheating_weekend.csv</v>
      </c>
      <c r="B91" s="37">
        <f>'Source Data'!B91</f>
        <v>2019</v>
      </c>
      <c r="C91" s="37">
        <f>'Source Data'!C91</f>
        <v>19</v>
      </c>
      <c r="D91" s="37" t="str">
        <f>'Source Data'!D91</f>
        <v>Korea</v>
      </c>
      <c r="E91" s="37">
        <f>'Source Data'!E91</f>
        <v>5</v>
      </c>
      <c r="F91" s="38">
        <f>'Source Data'!F91*INDEX('Calibration Calcs'!$B$4:$M$4,1,MATCH('Adjusted Source Data'!$E91,'Calibration Calcs'!$B$1:$M$1,0))</f>
        <v>3262031.8743971558</v>
      </c>
      <c r="G91" s="38">
        <f>'Source Data'!G91*INDEX('Calibration Calcs'!$B$4:$M$4,1,MATCH('Adjusted Source Data'!$E91,'Calibration Calcs'!$B$1:$M$1,0))</f>
        <v>2107772.4055643859</v>
      </c>
      <c r="H91" s="38">
        <f>'Source Data'!H91*INDEX('Calibration Calcs'!$B$4:$M$4,1,MATCH('Adjusted Source Data'!$E91,'Calibration Calcs'!$B$1:$M$1,0))</f>
        <v>1756756.7718773738</v>
      </c>
      <c r="I91" s="38">
        <f>'Source Data'!I91*INDEX('Calibration Calcs'!$B$4:$M$4,1,MATCH('Adjusted Source Data'!$E91,'Calibration Calcs'!$B$1:$M$1,0))</f>
        <v>1628369.680039519</v>
      </c>
      <c r="J91" s="38">
        <f>'Source Data'!J91*INDEX('Calibration Calcs'!$B$4:$M$4,1,MATCH('Adjusted Source Data'!$E91,'Calibration Calcs'!$B$1:$M$1,0))</f>
        <v>1678588.4010637046</v>
      </c>
      <c r="K91" s="38">
        <f>'Source Data'!K91*INDEX('Calibration Calcs'!$B$4:$M$4,1,MATCH('Adjusted Source Data'!$E91,'Calibration Calcs'!$B$1:$M$1,0))</f>
        <v>2174838.3287596013</v>
      </c>
      <c r="L91" s="38">
        <f>'Source Data'!L91*INDEX('Calibration Calcs'!$B$4:$M$4,1,MATCH('Adjusted Source Data'!$E91,'Calibration Calcs'!$B$1:$M$1,0))</f>
        <v>3830383.5356152072</v>
      </c>
      <c r="M91" s="38">
        <f>'Source Data'!M91*INDEX('Calibration Calcs'!$B$4:$M$4,1,MATCH('Adjusted Source Data'!$E91,'Calibration Calcs'!$B$1:$M$1,0))</f>
        <v>5976949.3290964216</v>
      </c>
      <c r="N91" s="38">
        <f>'Source Data'!N91*INDEX('Calibration Calcs'!$B$4:$M$4,1,MATCH('Adjusted Source Data'!$E91,'Calibration Calcs'!$B$1:$M$1,0))</f>
        <v>9104977.7090987358</v>
      </c>
      <c r="O91" s="38">
        <f>'Source Data'!O91*INDEX('Calibration Calcs'!$B$4:$M$4,1,MATCH('Adjusted Source Data'!$E91,'Calibration Calcs'!$B$1:$M$1,0))</f>
        <v>12434099.57269028</v>
      </c>
      <c r="P91" s="38">
        <f>'Source Data'!P91*INDEX('Calibration Calcs'!$B$4:$M$4,1,MATCH('Adjusted Source Data'!$E91,'Calibration Calcs'!$B$1:$M$1,0))</f>
        <v>12734924.562352141</v>
      </c>
      <c r="Q91" s="38">
        <f>'Source Data'!Q91*INDEX('Calibration Calcs'!$B$4:$M$4,1,MATCH('Adjusted Source Data'!$E91,'Calibration Calcs'!$B$1:$M$1,0))</f>
        <v>11732174.596812602</v>
      </c>
      <c r="R91" s="38">
        <f>'Source Data'!R91*INDEX('Calibration Calcs'!$B$4:$M$4,1,MATCH('Adjusted Source Data'!$E91,'Calibration Calcs'!$B$1:$M$1,0))</f>
        <v>10528874.638165155</v>
      </c>
      <c r="S91" s="38">
        <f>'Source Data'!S91*INDEX('Calibration Calcs'!$B$4:$M$4,1,MATCH('Adjusted Source Data'!$E91,'Calibration Calcs'!$B$1:$M$1,0))</f>
        <v>9043656.5404560957</v>
      </c>
      <c r="T91" s="38">
        <f>'Source Data'!T91*INDEX('Calibration Calcs'!$B$4:$M$4,1,MATCH('Adjusted Source Data'!$E91,'Calibration Calcs'!$B$1:$M$1,0))</f>
        <v>8335816.3425317015</v>
      </c>
      <c r="U91" s="38">
        <f>'Source Data'!U91*INDEX('Calibration Calcs'!$B$4:$M$4,1,MATCH('Adjusted Source Data'!$E91,'Calibration Calcs'!$B$1:$M$1,0))</f>
        <v>7270956.0441266438</v>
      </c>
      <c r="V91" s="38">
        <f>'Source Data'!V91*INDEX('Calibration Calcs'!$B$4:$M$4,1,MATCH('Adjusted Source Data'!$E91,'Calibration Calcs'!$B$1:$M$1,0))</f>
        <v>7276572.4466836303</v>
      </c>
      <c r="W91" s="38">
        <f>'Source Data'!W91*INDEX('Calibration Calcs'!$B$4:$M$4,1,MATCH('Adjusted Source Data'!$E91,'Calibration Calcs'!$B$1:$M$1,0))</f>
        <v>8352469.0112094162</v>
      </c>
      <c r="X91" s="38">
        <f>'Source Data'!X91*INDEX('Calibration Calcs'!$B$4:$M$4,1,MATCH('Adjusted Source Data'!$E91,'Calibration Calcs'!$B$1:$M$1,0))</f>
        <v>9517766.7516628448</v>
      </c>
      <c r="Y91" s="38">
        <f>'Source Data'!Y91*INDEX('Calibration Calcs'!$B$4:$M$4,1,MATCH('Adjusted Source Data'!$E91,'Calibration Calcs'!$B$1:$M$1,0))</f>
        <v>8675923.0593436081</v>
      </c>
      <c r="Z91" s="38">
        <f>'Source Data'!Z91*INDEX('Calibration Calcs'!$B$4:$M$4,1,MATCH('Adjusted Source Data'!$E91,'Calibration Calcs'!$B$1:$M$1,0))</f>
        <v>8101504.7608340429</v>
      </c>
      <c r="AA91" s="38">
        <f>'Source Data'!AA91*INDEX('Calibration Calcs'!$B$4:$M$4,1,MATCH('Adjusted Source Data'!$E91,'Calibration Calcs'!$B$1:$M$1,0))</f>
        <v>7081247.7836461496</v>
      </c>
      <c r="AB91" s="38">
        <f>'Source Data'!AB91*INDEX('Calibration Calcs'!$B$4:$M$4,1,MATCH('Adjusted Source Data'!$E91,'Calibration Calcs'!$B$1:$M$1,0))</f>
        <v>6149811.3901558518</v>
      </c>
      <c r="AC91" s="38">
        <f>'Source Data'!AC91*INDEX('Calibration Calcs'!$B$4:$M$4,1,MATCH('Adjusted Source Data'!$E91,'Calibration Calcs'!$B$1:$M$1,0))</f>
        <v>4683523.2062962465</v>
      </c>
      <c r="AD91" t="str">
        <f>INDEX('Category Mapping'!$G$34:$G$45,MATCH(E91,'Category Mapping'!$A$34:$A$45,0),1)</f>
        <v>Spring</v>
      </c>
      <c r="AE91" t="str">
        <f>INDEX('Category Mapping'!$B$2:$B$25,MATCH('Source Data'!A91,'Category Mapping'!$A$2:$A$25,0))</f>
        <v>Weekend</v>
      </c>
      <c r="AF91" t="str">
        <f>INDEX('Category Mapping'!$C$2:$C$25,MATCH('Source Data'!A91,'Category Mapping'!$A$2:$A$25,0))</f>
        <v>Residential</v>
      </c>
      <c r="AG91" t="str">
        <f>INDEX('Category Mapping'!$D$2:$D$25,MATCH('Source Data'!A91,'Category Mapping'!$A$2:$A$25,0))</f>
        <v>Appliances</v>
      </c>
      <c r="AH91">
        <f>IF($AE91="Weekday",INDEX('Category Mapping'!$F$34:$F$45,MATCH($E91,'Category Mapping'!$A$34:$A$45,0),1),INDEX('Category Mapping'!$E$34:$E$45,MATCH($E91,'Category Mapping'!$A$34:$A$45,0),1))</f>
        <v>8.8571428571428559</v>
      </c>
      <c r="AI91" s="10">
        <f t="shared" si="5"/>
        <v>1437814.063491371</v>
      </c>
      <c r="AJ91" s="22">
        <f t="shared" si="3"/>
        <v>0</v>
      </c>
      <c r="AK91" s="22">
        <f t="shared" si="4"/>
        <v>0</v>
      </c>
    </row>
    <row r="92" spans="1:37">
      <c r="A92" s="37" t="str">
        <f>'Source Data'!A92</f>
        <v>Residential_waterheating_weekend.csv</v>
      </c>
      <c r="B92" s="37">
        <f>'Source Data'!B92</f>
        <v>2019</v>
      </c>
      <c r="C92" s="37">
        <f>'Source Data'!C92</f>
        <v>19</v>
      </c>
      <c r="D92" s="37" t="str">
        <f>'Source Data'!D92</f>
        <v>Korea</v>
      </c>
      <c r="E92" s="37">
        <f>'Source Data'!E92</f>
        <v>6</v>
      </c>
      <c r="F92" s="38">
        <f>'Source Data'!F92*INDEX('Calibration Calcs'!$B$4:$M$4,1,MATCH('Adjusted Source Data'!$E92,'Calibration Calcs'!$B$1:$M$1,0))</f>
        <v>2928545.7799924905</v>
      </c>
      <c r="G92" s="38">
        <f>'Source Data'!G92*INDEX('Calibration Calcs'!$B$4:$M$4,1,MATCH('Adjusted Source Data'!$E92,'Calibration Calcs'!$B$1:$M$1,0))</f>
        <v>1892289.1096500903</v>
      </c>
      <c r="H92" s="38">
        <f>'Source Data'!H92*INDEX('Calibration Calcs'!$B$4:$M$4,1,MATCH('Adjusted Source Data'!$E92,'Calibration Calcs'!$B$1:$M$1,0))</f>
        <v>1577158.9032855895</v>
      </c>
      <c r="I92" s="38">
        <f>'Source Data'!I92*INDEX('Calibration Calcs'!$B$4:$M$4,1,MATCH('Adjusted Source Data'!$E92,'Calibration Calcs'!$B$1:$M$1,0))</f>
        <v>1461896.3128820872</v>
      </c>
      <c r="J92" s="38">
        <f>'Source Data'!J92*INDEX('Calibration Calcs'!$B$4:$M$4,1,MATCH('Adjusted Source Data'!$E92,'Calibration Calcs'!$B$1:$M$1,0))</f>
        <v>1506981.2963928413</v>
      </c>
      <c r="K92" s="38">
        <f>'Source Data'!K92*INDEX('Calibration Calcs'!$B$4:$M$4,1,MATCH('Adjusted Source Data'!$E92,'Calibration Calcs'!$B$1:$M$1,0))</f>
        <v>1952498.5291417588</v>
      </c>
      <c r="L92" s="38">
        <f>'Source Data'!L92*INDEX('Calibration Calcs'!$B$4:$M$4,1,MATCH('Adjusted Source Data'!$E92,'Calibration Calcs'!$B$1:$M$1,0))</f>
        <v>3438792.314267227</v>
      </c>
      <c r="M92" s="38">
        <f>'Source Data'!M92*INDEX('Calibration Calcs'!$B$4:$M$4,1,MATCH('Adjusted Source Data'!$E92,'Calibration Calcs'!$B$1:$M$1,0))</f>
        <v>5365908.9625062263</v>
      </c>
      <c r="N92" s="38">
        <f>'Source Data'!N92*INDEX('Calibration Calcs'!$B$4:$M$4,1,MATCH('Adjusted Source Data'!$E92,'Calibration Calcs'!$B$1:$M$1,0))</f>
        <v>8174150.6734349094</v>
      </c>
      <c r="O92" s="38">
        <f>'Source Data'!O92*INDEX('Calibration Calcs'!$B$4:$M$4,1,MATCH('Adjusted Source Data'!$E92,'Calibration Calcs'!$B$1:$M$1,0))</f>
        <v>11103756.442277689</v>
      </c>
      <c r="P92" s="38">
        <f>'Source Data'!P92*INDEX('Calibration Calcs'!$B$4:$M$4,1,MATCH('Adjusted Source Data'!$E92,'Calibration Calcs'!$B$1:$M$1,0))</f>
        <v>11476991.952942485</v>
      </c>
      <c r="Q92" s="38">
        <f>'Source Data'!Q92*INDEX('Calibration Calcs'!$B$4:$M$4,1,MATCH('Adjusted Source Data'!$E92,'Calibration Calcs'!$B$1:$M$1,0))</f>
        <v>10543903.176280495</v>
      </c>
      <c r="R92" s="38">
        <f>'Source Data'!R92*INDEX('Calibration Calcs'!$B$4:$M$4,1,MATCH('Adjusted Source Data'!$E92,'Calibration Calcs'!$B$1:$M$1,0))</f>
        <v>9424196.6442861054</v>
      </c>
      <c r="S92" s="38">
        <f>'Source Data'!S92*INDEX('Calibration Calcs'!$B$4:$M$4,1,MATCH('Adjusted Source Data'!$E92,'Calibration Calcs'!$B$1:$M$1,0))</f>
        <v>8119098.4356118524</v>
      </c>
      <c r="T92" s="38">
        <f>'Source Data'!T92*INDEX('Calibration Calcs'!$B$4:$M$4,1,MATCH('Adjusted Source Data'!$E92,'Calibration Calcs'!$B$1:$M$1,0))</f>
        <v>7483622.989710087</v>
      </c>
      <c r="U92" s="38">
        <f>'Source Data'!U92*INDEX('Calibration Calcs'!$B$4:$M$4,1,MATCH('Adjusted Source Data'!$E92,'Calibration Calcs'!$B$1:$M$1,0))</f>
        <v>6527625.9504922675</v>
      </c>
      <c r="V92" s="38">
        <f>'Source Data'!V92*INDEX('Calibration Calcs'!$B$4:$M$4,1,MATCH('Adjusted Source Data'!$E92,'Calibration Calcs'!$B$1:$M$1,0))</f>
        <v>6532668.3622413492</v>
      </c>
      <c r="W92" s="38">
        <f>'Source Data'!W92*INDEX('Calibration Calcs'!$B$4:$M$4,1,MATCH('Adjusted Source Data'!$E92,'Calibration Calcs'!$B$1:$M$1,0))</f>
        <v>7498572.9380897656</v>
      </c>
      <c r="X92" s="38">
        <f>'Source Data'!X92*INDEX('Calibration Calcs'!$B$4:$M$4,1,MATCH('Adjusted Source Data'!$E92,'Calibration Calcs'!$B$1:$M$1,0))</f>
        <v>8544739.0112403166</v>
      </c>
      <c r="Y92" s="38">
        <f>'Source Data'!Y92*INDEX('Calibration Calcs'!$B$4:$M$4,1,MATCH('Adjusted Source Data'!$E92,'Calibration Calcs'!$B$1:$M$1,0))</f>
        <v>7788959.4962747432</v>
      </c>
      <c r="Z92" s="38">
        <f>'Source Data'!Z92*INDEX('Calibration Calcs'!$B$4:$M$4,1,MATCH('Adjusted Source Data'!$E92,'Calibration Calcs'!$B$1:$M$1,0))</f>
        <v>7273264.6566330781</v>
      </c>
      <c r="AA92" s="38">
        <f>'Source Data'!AA92*INDEX('Calibration Calcs'!$B$4:$M$4,1,MATCH('Adjusted Source Data'!$E92,'Calibration Calcs'!$B$1:$M$1,0))</f>
        <v>6357312.0553544844</v>
      </c>
      <c r="AB92" s="38">
        <f>'Source Data'!AB92*INDEX('Calibration Calcs'!$B$4:$M$4,1,MATCH('Adjusted Source Data'!$E92,'Calibration Calcs'!$B$1:$M$1,0))</f>
        <v>5521098.4216630952</v>
      </c>
      <c r="AC92" s="38">
        <f>'Source Data'!AC92*INDEX('Calibration Calcs'!$B$4:$M$4,1,MATCH('Adjusted Source Data'!$E92,'Calibration Calcs'!$B$1:$M$1,0))</f>
        <v>4204713.5711463392</v>
      </c>
      <c r="AD92" t="str">
        <f>INDEX('Category Mapping'!$G$34:$G$45,MATCH(E92,'Category Mapping'!$A$34:$A$45,0),1)</f>
        <v>Summer</v>
      </c>
      <c r="AE92" t="str">
        <f>INDEX('Category Mapping'!$B$2:$B$25,MATCH('Source Data'!A92,'Category Mapping'!$A$2:$A$25,0))</f>
        <v>Weekend</v>
      </c>
      <c r="AF92" t="str">
        <f>INDEX('Category Mapping'!$C$2:$C$25,MATCH('Source Data'!A92,'Category Mapping'!$A$2:$A$25,0))</f>
        <v>Residential</v>
      </c>
      <c r="AG92" t="str">
        <f>INDEX('Category Mapping'!$D$2:$D$25,MATCH('Source Data'!A92,'Category Mapping'!$A$2:$A$25,0))</f>
        <v>Appliances</v>
      </c>
      <c r="AH92">
        <f>IF($AE92="Weekday",INDEX('Category Mapping'!$F$34:$F$45,MATCH($E92,'Category Mapping'!$A$34:$A$45,0),1),INDEX('Category Mapping'!$E$34:$E$45,MATCH($E92,'Category Mapping'!$A$34:$A$45,0),1))</f>
        <v>8.5714285714285712</v>
      </c>
      <c r="AI92" s="10">
        <f t="shared" si="5"/>
        <v>1338982.3945099567</v>
      </c>
      <c r="AJ92" s="22">
        <f t="shared" si="3"/>
        <v>0</v>
      </c>
      <c r="AK92" s="22">
        <f t="shared" si="4"/>
        <v>0</v>
      </c>
    </row>
    <row r="93" spans="1:37">
      <c r="A93" s="37" t="str">
        <f>'Source Data'!A93</f>
        <v>Residential_waterheating_weekend.csv</v>
      </c>
      <c r="B93" s="37">
        <f>'Source Data'!B93</f>
        <v>2019</v>
      </c>
      <c r="C93" s="37">
        <f>'Source Data'!C93</f>
        <v>19</v>
      </c>
      <c r="D93" s="37" t="str">
        <f>'Source Data'!D93</f>
        <v>Korea</v>
      </c>
      <c r="E93" s="37">
        <f>'Source Data'!E93</f>
        <v>7</v>
      </c>
      <c r="F93" s="38">
        <f>'Source Data'!F93*INDEX('Calibration Calcs'!$B$4:$M$4,1,MATCH('Adjusted Source Data'!$E93,'Calibration Calcs'!$B$1:$M$1,0))</f>
        <v>2909923.1368048559</v>
      </c>
      <c r="G93" s="38">
        <f>'Source Data'!G93*INDEX('Calibration Calcs'!$B$4:$M$4,1,MATCH('Adjusted Source Data'!$E93,'Calibration Calcs'!$B$1:$M$1,0))</f>
        <v>1880256.2759881245</v>
      </c>
      <c r="H93" s="38">
        <f>'Source Data'!H93*INDEX('Calibration Calcs'!$B$4:$M$4,1,MATCH('Adjusted Source Data'!$E93,'Calibration Calcs'!$B$1:$M$1,0))</f>
        <v>1567129.6094268344</v>
      </c>
      <c r="I93" s="38">
        <f>'Source Data'!I93*INDEX('Calibration Calcs'!$B$4:$M$4,1,MATCH('Adjusted Source Data'!$E93,'Calibration Calcs'!$B$1:$M$1,0))</f>
        <v>1452601.014794023</v>
      </c>
      <c r="J93" s="38">
        <f>'Source Data'!J93*INDEX('Calibration Calcs'!$B$4:$M$4,1,MATCH('Adjusted Source Data'!$E93,'Calibration Calcs'!$B$1:$M$1,0))</f>
        <v>1497398.8278493239</v>
      </c>
      <c r="K93" s="38">
        <f>'Source Data'!K93*INDEX('Calibration Calcs'!$B$4:$M$4,1,MATCH('Adjusted Source Data'!$E93,'Calibration Calcs'!$B$1:$M$1,0))</f>
        <v>1940083.0869430557</v>
      </c>
      <c r="L93" s="38">
        <f>'Source Data'!L93*INDEX('Calibration Calcs'!$B$4:$M$4,1,MATCH('Adjusted Source Data'!$E93,'Calibration Calcs'!$B$1:$M$1,0))</f>
        <v>3416925.8352370285</v>
      </c>
      <c r="M93" s="38">
        <f>'Source Data'!M93*INDEX('Calibration Calcs'!$B$4:$M$4,1,MATCH('Adjusted Source Data'!$E93,'Calibration Calcs'!$B$1:$M$1,0))</f>
        <v>5331788.6386958556</v>
      </c>
      <c r="N93" s="38">
        <f>'Source Data'!N93*INDEX('Calibration Calcs'!$B$4:$M$4,1,MATCH('Adjusted Source Data'!$E93,'Calibration Calcs'!$B$1:$M$1,0))</f>
        <v>8122173.8258482851</v>
      </c>
      <c r="O93" s="38">
        <f>'Source Data'!O93*INDEX('Calibration Calcs'!$B$4:$M$4,1,MATCH('Adjusted Source Data'!$E93,'Calibration Calcs'!$B$1:$M$1,0))</f>
        <v>11100805.350729443</v>
      </c>
      <c r="P93" s="38">
        <f>'Source Data'!P93*INDEX('Calibration Calcs'!$B$4:$M$4,1,MATCH('Adjusted Source Data'!$E93,'Calibration Calcs'!$B$1:$M$1,0))</f>
        <v>11380657.586462118</v>
      </c>
      <c r="Q93" s="38">
        <f>'Source Data'!Q93*INDEX('Calibration Calcs'!$B$4:$M$4,1,MATCH('Adjusted Source Data'!$E93,'Calibration Calcs'!$B$1:$M$1,0))</f>
        <v>10447816.800686534</v>
      </c>
      <c r="R93" s="38">
        <f>'Source Data'!R93*INDEX('Calibration Calcs'!$B$4:$M$4,1,MATCH('Adjusted Source Data'!$E93,'Calibration Calcs'!$B$1:$M$1,0))</f>
        <v>9421691.9363333918</v>
      </c>
      <c r="S93" s="38">
        <f>'Source Data'!S93*INDEX('Calibration Calcs'!$B$4:$M$4,1,MATCH('Adjusted Source Data'!$E93,'Calibration Calcs'!$B$1:$M$1,0))</f>
        <v>8067471.1093296194</v>
      </c>
      <c r="T93" s="38">
        <f>'Source Data'!T93*INDEX('Calibration Calcs'!$B$4:$M$4,1,MATCH('Adjusted Source Data'!$E93,'Calibration Calcs'!$B$1:$M$1,0))</f>
        <v>7436036.7784828423</v>
      </c>
      <c r="U93" s="38">
        <f>'Source Data'!U93*INDEX('Calibration Calcs'!$B$4:$M$4,1,MATCH('Adjusted Source Data'!$E93,'Calibration Calcs'!$B$1:$M$1,0))</f>
        <v>6486118.4764420651</v>
      </c>
      <c r="V93" s="38">
        <f>'Source Data'!V93*INDEX('Calibration Calcs'!$B$4:$M$4,1,MATCH('Adjusted Source Data'!$E93,'Calibration Calcs'!$B$1:$M$1,0))</f>
        <v>6491128.7643024651</v>
      </c>
      <c r="W93" s="38">
        <f>'Source Data'!W93*INDEX('Calibration Calcs'!$B$4:$M$4,1,MATCH('Adjusted Source Data'!$E93,'Calibration Calcs'!$B$1:$M$1,0))</f>
        <v>7450891.3351555318</v>
      </c>
      <c r="X93" s="38">
        <f>'Source Data'!X93*INDEX('Calibration Calcs'!$B$4:$M$4,1,MATCH('Adjusted Source Data'!$E93,'Calibration Calcs'!$B$1:$M$1,0))</f>
        <v>8490405.2633069102</v>
      </c>
      <c r="Y93" s="38">
        <f>'Source Data'!Y93*INDEX('Calibration Calcs'!$B$4:$M$4,1,MATCH('Adjusted Source Data'!$E93,'Calibration Calcs'!$B$1:$M$1,0))</f>
        <v>7739431.1171261352</v>
      </c>
      <c r="Z93" s="38">
        <f>'Source Data'!Z93*INDEX('Calibration Calcs'!$B$4:$M$4,1,MATCH('Adjusted Source Data'!$E93,'Calibration Calcs'!$B$1:$M$1,0))</f>
        <v>7227016.0764548928</v>
      </c>
      <c r="AA93" s="38">
        <f>'Source Data'!AA93*INDEX('Calibration Calcs'!$B$4:$M$4,1,MATCH('Adjusted Source Data'!$E93,'Calibration Calcs'!$B$1:$M$1,0))</f>
        <v>6316888.0981313735</v>
      </c>
      <c r="AB93" s="38">
        <f>'Source Data'!AB93*INDEX('Calibration Calcs'!$B$4:$M$4,1,MATCH('Adjusted Source Data'!$E93,'Calibration Calcs'!$B$1:$M$1,0))</f>
        <v>5485991.884788489</v>
      </c>
      <c r="AC93" s="38">
        <f>'Source Data'!AC93*INDEX('Calibration Calcs'!$B$4:$M$4,1,MATCH('Adjusted Source Data'!$E93,'Calibration Calcs'!$B$1:$M$1,0))</f>
        <v>4177976.5275857523</v>
      </c>
      <c r="AD93" t="str">
        <f>INDEX('Category Mapping'!$G$34:$G$45,MATCH(E93,'Category Mapping'!$A$34:$A$45,0),1)</f>
        <v>Summer</v>
      </c>
      <c r="AE93" t="str">
        <f>INDEX('Category Mapping'!$B$2:$B$25,MATCH('Source Data'!A93,'Category Mapping'!$A$2:$A$25,0))</f>
        <v>Weekend</v>
      </c>
      <c r="AF93" t="str">
        <f>INDEX('Category Mapping'!$C$2:$C$25,MATCH('Source Data'!A93,'Category Mapping'!$A$2:$A$25,0))</f>
        <v>Residential</v>
      </c>
      <c r="AG93" t="str">
        <f>INDEX('Category Mapping'!$D$2:$D$25,MATCH('Source Data'!A93,'Category Mapping'!$A$2:$A$25,0))</f>
        <v>Appliances</v>
      </c>
      <c r="AH93">
        <f>IF($AE93="Weekday",INDEX('Category Mapping'!$F$34:$F$45,MATCH($E93,'Category Mapping'!$A$34:$A$45,0),1),INDEX('Category Mapping'!$E$34:$E$45,MATCH($E93,'Category Mapping'!$A$34:$A$45,0),1))</f>
        <v>8.8571428571428559</v>
      </c>
      <c r="AI93" s="10">
        <f t="shared" si="5"/>
        <v>1284912.9533102394</v>
      </c>
      <c r="AJ93" s="22">
        <f t="shared" si="3"/>
        <v>0</v>
      </c>
      <c r="AK93" s="22">
        <f t="shared" si="4"/>
        <v>0</v>
      </c>
    </row>
    <row r="94" spans="1:37">
      <c r="A94" s="37" t="str">
        <f>'Source Data'!A94</f>
        <v>Residential_waterheating_weekend.csv</v>
      </c>
      <c r="B94" s="37">
        <f>'Source Data'!B94</f>
        <v>2019</v>
      </c>
      <c r="C94" s="37">
        <f>'Source Data'!C94</f>
        <v>19</v>
      </c>
      <c r="D94" s="37" t="str">
        <f>'Source Data'!D94</f>
        <v>Korea</v>
      </c>
      <c r="E94" s="37">
        <f>'Source Data'!E94</f>
        <v>8</v>
      </c>
      <c r="F94" s="38">
        <f>'Source Data'!F94*INDEX('Calibration Calcs'!$B$4:$M$4,1,MATCH('Adjusted Source Data'!$E94,'Calibration Calcs'!$B$1:$M$1,0))</f>
        <v>2950682.30422058</v>
      </c>
      <c r="G94" s="38">
        <f>'Source Data'!G94*INDEX('Calibration Calcs'!$B$4:$M$4,1,MATCH('Adjusted Source Data'!$E94,'Calibration Calcs'!$B$1:$M$1,0))</f>
        <v>1906593.4100247149</v>
      </c>
      <c r="H94" s="38">
        <f>'Source Data'!H94*INDEX('Calibration Calcs'!$B$4:$M$4,1,MATCH('Adjusted Source Data'!$E94,'Calibration Calcs'!$B$1:$M$1,0))</f>
        <v>1589080.3811390027</v>
      </c>
      <c r="I94" s="38">
        <f>'Source Data'!I94*INDEX('Calibration Calcs'!$B$4:$M$4,1,MATCH('Adjusted Source Data'!$E94,'Calibration Calcs'!$B$1:$M$1,0))</f>
        <v>1472947.2294422956</v>
      </c>
      <c r="J94" s="38">
        <f>'Source Data'!J94*INDEX('Calibration Calcs'!$B$4:$M$4,1,MATCH('Adjusted Source Data'!$E94,'Calibration Calcs'!$B$1:$M$1,0))</f>
        <v>1518373.1180143107</v>
      </c>
      <c r="K94" s="38">
        <f>'Source Data'!K94*INDEX('Calibration Calcs'!$B$4:$M$4,1,MATCH('Adjusted Source Data'!$E94,'Calibration Calcs'!$B$1:$M$1,0))</f>
        <v>1967257.7371996772</v>
      </c>
      <c r="L94" s="38">
        <f>'Source Data'!L94*INDEX('Calibration Calcs'!$B$4:$M$4,1,MATCH('Adjusted Source Data'!$E94,'Calibration Calcs'!$B$1:$M$1,0))</f>
        <v>3464786.4191186652</v>
      </c>
      <c r="M94" s="38">
        <f>'Source Data'!M94*INDEX('Calibration Calcs'!$B$4:$M$4,1,MATCH('Adjusted Source Data'!$E94,'Calibration Calcs'!$B$1:$M$1,0))</f>
        <v>5406470.5170069104</v>
      </c>
      <c r="N94" s="38">
        <f>'Source Data'!N94*INDEX('Calibration Calcs'!$B$4:$M$4,1,MATCH('Adjusted Source Data'!$E94,'Calibration Calcs'!$B$1:$M$1,0))</f>
        <v>8235940.5052766819</v>
      </c>
      <c r="O94" s="38">
        <f>'Source Data'!O94*INDEX('Calibration Calcs'!$B$4:$M$4,1,MATCH('Adjusted Source Data'!$E94,'Calibration Calcs'!$B$1:$M$1,0))</f>
        <v>11255503.654339893</v>
      </c>
      <c r="P94" s="38">
        <f>'Source Data'!P94*INDEX('Calibration Calcs'!$B$4:$M$4,1,MATCH('Adjusted Source Data'!$E94,'Calibration Calcs'!$B$1:$M$1,0))</f>
        <v>11539255.847306443</v>
      </c>
      <c r="Q94" s="38">
        <f>'Source Data'!Q94*INDEX('Calibration Calcs'!$B$4:$M$4,1,MATCH('Adjusted Source Data'!$E94,'Calibration Calcs'!$B$1:$M$1,0))</f>
        <v>10593415.204084605</v>
      </c>
      <c r="R94" s="38">
        <f>'Source Data'!R94*INDEX('Calibration Calcs'!$B$4:$M$4,1,MATCH('Adjusted Source Data'!$E94,'Calibration Calcs'!$B$1:$M$1,0))</f>
        <v>9552990.4965405818</v>
      </c>
      <c r="S94" s="38">
        <f>'Source Data'!S94*INDEX('Calibration Calcs'!$B$4:$M$4,1,MATCH('Adjusted Source Data'!$E94,'Calibration Calcs'!$B$1:$M$1,0))</f>
        <v>8180471.6807549372</v>
      </c>
      <c r="T94" s="38">
        <f>'Source Data'!T94*INDEX('Calibration Calcs'!$B$4:$M$4,1,MATCH('Adjusted Source Data'!$E94,'Calibration Calcs'!$B$1:$M$1,0))</f>
        <v>7540192.4240510585</v>
      </c>
      <c r="U94" s="38">
        <f>'Source Data'!U94*INDEX('Calibration Calcs'!$B$4:$M$4,1,MATCH('Adjusted Source Data'!$E94,'Calibration Calcs'!$B$1:$M$1,0))</f>
        <v>6576969.1214880878</v>
      </c>
      <c r="V94" s="38">
        <f>'Source Data'!V94*INDEX('Calibration Calcs'!$B$4:$M$4,1,MATCH('Adjusted Source Data'!$E94,'Calibration Calcs'!$B$1:$M$1,0))</f>
        <v>6582049.2315828325</v>
      </c>
      <c r="W94" s="38">
        <f>'Source Data'!W94*INDEX('Calibration Calcs'!$B$4:$M$4,1,MATCH('Adjusted Source Data'!$E94,'Calibration Calcs'!$B$1:$M$1,0))</f>
        <v>7555255.8821350094</v>
      </c>
      <c r="X94" s="38">
        <f>'Source Data'!X94*INDEX('Calibration Calcs'!$B$4:$M$4,1,MATCH('Adjusted Source Data'!$E94,'Calibration Calcs'!$B$1:$M$1,0))</f>
        <v>8609330.0160013679</v>
      </c>
      <c r="Y94" s="38">
        <f>'Source Data'!Y94*INDEX('Calibration Calcs'!$B$4:$M$4,1,MATCH('Adjusted Source Data'!$E94,'Calibration Calcs'!$B$1:$M$1,0))</f>
        <v>7847837.4975060374</v>
      </c>
      <c r="Z94" s="38">
        <f>'Source Data'!Z94*INDEX('Calibration Calcs'!$B$4:$M$4,1,MATCH('Adjusted Source Data'!$E94,'Calibration Calcs'!$B$1:$M$1,0))</f>
        <v>7328244.6693553356</v>
      </c>
      <c r="AA94" s="38">
        <f>'Source Data'!AA94*INDEX('Calibration Calcs'!$B$4:$M$4,1,MATCH('Adjusted Source Data'!$E94,'Calibration Calcs'!$B$1:$M$1,0))</f>
        <v>6405368.0911102789</v>
      </c>
      <c r="AB94" s="38">
        <f>'Source Data'!AB94*INDEX('Calibration Calcs'!$B$4:$M$4,1,MATCH('Adjusted Source Data'!$E94,'Calibration Calcs'!$B$1:$M$1,0))</f>
        <v>5562833.1087817717</v>
      </c>
      <c r="AC94" s="38">
        <f>'Source Data'!AC94*INDEX('Calibration Calcs'!$B$4:$M$4,1,MATCH('Adjusted Source Data'!$E94,'Calibration Calcs'!$B$1:$M$1,0))</f>
        <v>4236497.7999233641</v>
      </c>
      <c r="AD94" t="str">
        <f>INDEX('Category Mapping'!$G$34:$G$45,MATCH(E94,'Category Mapping'!$A$34:$A$45,0),1)</f>
        <v>Summer</v>
      </c>
      <c r="AE94" t="str">
        <f>INDEX('Category Mapping'!$B$2:$B$25,MATCH('Source Data'!A94,'Category Mapping'!$A$2:$A$25,0))</f>
        <v>Weekend</v>
      </c>
      <c r="AF94" t="str">
        <f>INDEX('Category Mapping'!$C$2:$C$25,MATCH('Source Data'!A94,'Category Mapping'!$A$2:$A$25,0))</f>
        <v>Residential</v>
      </c>
      <c r="AG94" t="str">
        <f>INDEX('Category Mapping'!$D$2:$D$25,MATCH('Source Data'!A94,'Category Mapping'!$A$2:$A$25,0))</f>
        <v>Appliances</v>
      </c>
      <c r="AH94">
        <f>IF($AE94="Weekday",INDEX('Category Mapping'!$F$34:$F$45,MATCH($E94,'Category Mapping'!$A$34:$A$45,0),1),INDEX('Category Mapping'!$E$34:$E$45,MATCH($E94,'Category Mapping'!$A$34:$A$45,0),1))</f>
        <v>8.8571428571428559</v>
      </c>
      <c r="AI94" s="10">
        <f t="shared" si="5"/>
        <v>1302819.2085668568</v>
      </c>
      <c r="AJ94" s="22">
        <f t="shared" si="3"/>
        <v>0</v>
      </c>
      <c r="AK94" s="22">
        <f t="shared" si="4"/>
        <v>0</v>
      </c>
    </row>
    <row r="95" spans="1:37">
      <c r="A95" s="37" t="str">
        <f>'Source Data'!A95</f>
        <v>Residential_waterheating_weekend.csv</v>
      </c>
      <c r="B95" s="37">
        <f>'Source Data'!B95</f>
        <v>2019</v>
      </c>
      <c r="C95" s="37">
        <f>'Source Data'!C95</f>
        <v>19</v>
      </c>
      <c r="D95" s="37" t="str">
        <f>'Source Data'!D95</f>
        <v>Korea</v>
      </c>
      <c r="E95" s="37">
        <f>'Source Data'!E95</f>
        <v>9</v>
      </c>
      <c r="F95" s="38">
        <f>'Source Data'!F95*INDEX('Calibration Calcs'!$B$4:$M$4,1,MATCH('Adjusted Source Data'!$E95,'Calibration Calcs'!$B$1:$M$1,0))</f>
        <v>3238855.8187961127</v>
      </c>
      <c r="G95" s="38">
        <f>'Source Data'!G95*INDEX('Calibration Calcs'!$B$4:$M$4,1,MATCH('Adjusted Source Data'!$E95,'Calibration Calcs'!$B$1:$M$1,0))</f>
        <v>2092796.8289163122</v>
      </c>
      <c r="H95" s="38">
        <f>'Source Data'!H95*INDEX('Calibration Calcs'!$B$4:$M$4,1,MATCH('Adjusted Source Data'!$E95,'Calibration Calcs'!$B$1:$M$1,0))</f>
        <v>1744275.3399571332</v>
      </c>
      <c r="I95" s="38">
        <f>'Source Data'!I95*INDEX('Calibration Calcs'!$B$4:$M$4,1,MATCH('Adjusted Source Data'!$E95,'Calibration Calcs'!$B$1:$M$1,0))</f>
        <v>1616799.6178824648</v>
      </c>
      <c r="J95" s="38">
        <f>'Source Data'!J95*INDEX('Calibration Calcs'!$B$4:$M$4,1,MATCH('Adjusted Source Data'!$E95,'Calibration Calcs'!$B$1:$M$1,0))</f>
        <v>1666662.4136788421</v>
      </c>
      <c r="K95" s="38">
        <f>'Source Data'!K95*INDEX('Calibration Calcs'!$B$4:$M$4,1,MATCH('Adjusted Source Data'!$E95,'Calibration Calcs'!$B$1:$M$1,0))</f>
        <v>2159386.6985304598</v>
      </c>
      <c r="L95" s="38">
        <f>'Source Data'!L95*INDEX('Calibration Calcs'!$B$4:$M$4,1,MATCH('Adjusted Source Data'!$E95,'Calibration Calcs'!$B$1:$M$1,0))</f>
        <v>3803168.5393620403</v>
      </c>
      <c r="M95" s="38">
        <f>'Source Data'!M95*INDEX('Calibration Calcs'!$B$4:$M$4,1,MATCH('Adjusted Source Data'!$E95,'Calibration Calcs'!$B$1:$M$1,0))</f>
        <v>5934483.6101235207</v>
      </c>
      <c r="N95" s="38">
        <f>'Source Data'!N95*INDEX('Calibration Calcs'!$B$4:$M$4,1,MATCH('Adjusted Source Data'!$E95,'Calibration Calcs'!$B$1:$M$1,0))</f>
        <v>9040288.6981568485</v>
      </c>
      <c r="O95" s="38">
        <f>'Source Data'!O95*INDEX('Calibration Calcs'!$B$4:$M$4,1,MATCH('Adjusted Source Data'!$E95,'Calibration Calcs'!$B$1:$M$1,0))</f>
        <v>12286520.524774667</v>
      </c>
      <c r="P95" s="38">
        <f>'Source Data'!P95*INDEX('Calibration Calcs'!$B$4:$M$4,1,MATCH('Adjusted Source Data'!$E95,'Calibration Calcs'!$B$1:$M$1,0))</f>
        <v>12696071.208933823</v>
      </c>
      <c r="Q95" s="38">
        <f>'Source Data'!Q95*INDEX('Calibration Calcs'!$B$4:$M$4,1,MATCH('Adjusted Source Data'!$E95,'Calibration Calcs'!$B$1:$M$1,0))</f>
        <v>11672194.498535935</v>
      </c>
      <c r="R95" s="38">
        <f>'Source Data'!R95*INDEX('Calibration Calcs'!$B$4:$M$4,1,MATCH('Adjusted Source Data'!$E95,'Calibration Calcs'!$B$1:$M$1,0))</f>
        <v>10443542.446058467</v>
      </c>
      <c r="S95" s="38">
        <f>'Source Data'!S95*INDEX('Calibration Calcs'!$B$4:$M$4,1,MATCH('Adjusted Source Data'!$E95,'Calibration Calcs'!$B$1:$M$1,0))</f>
        <v>8979402.8456963282</v>
      </c>
      <c r="T95" s="38">
        <f>'Source Data'!T95*INDEX('Calibration Calcs'!$B$4:$M$4,1,MATCH('Adjusted Source Data'!$E95,'Calibration Calcs'!$B$1:$M$1,0))</f>
        <v>8276591.3463915884</v>
      </c>
      <c r="U95" s="38">
        <f>'Source Data'!U95*INDEX('Calibration Calcs'!$B$4:$M$4,1,MATCH('Adjusted Source Data'!$E95,'Calibration Calcs'!$B$1:$M$1,0))</f>
        <v>7219297.3479197333</v>
      </c>
      <c r="V95" s="38">
        <f>'Source Data'!V95*INDEX('Calibration Calcs'!$B$4:$M$4,1,MATCH('Adjusted Source Data'!$E95,'Calibration Calcs'!$B$1:$M$1,0))</f>
        <v>7224873.3804845596</v>
      </c>
      <c r="W95" s="38">
        <f>'Source Data'!W95*INDEX('Calibration Calcs'!$B$4:$M$4,1,MATCH('Adjusted Source Data'!$E95,'Calibration Calcs'!$B$1:$M$1,0))</f>
        <v>8293125.9313878035</v>
      </c>
      <c r="X95" s="38">
        <f>'Source Data'!X95*INDEX('Calibration Calcs'!$B$4:$M$4,1,MATCH('Adjusted Source Data'!$E95,'Calibration Calcs'!$B$1:$M$1,0))</f>
        <v>9450144.4975757021</v>
      </c>
      <c r="Y95" s="38">
        <f>'Source Data'!Y95*INDEX('Calibration Calcs'!$B$4:$M$4,1,MATCH('Adjusted Source Data'!$E95,'Calibration Calcs'!$B$1:$M$1,0))</f>
        <v>8614282.2675081789</v>
      </c>
      <c r="Z95" s="38">
        <f>'Source Data'!Z95*INDEX('Calibration Calcs'!$B$4:$M$4,1,MATCH('Adjusted Source Data'!$E95,'Calibration Calcs'!$B$1:$M$1,0))</f>
        <v>8043944.0325015588</v>
      </c>
      <c r="AA95" s="38">
        <f>'Source Data'!AA95*INDEX('Calibration Calcs'!$B$4:$M$4,1,MATCH('Adjusted Source Data'!$E95,'Calibration Calcs'!$B$1:$M$1,0))</f>
        <v>7030936.7972612539</v>
      </c>
      <c r="AB95" s="38">
        <f>'Source Data'!AB95*INDEX('Calibration Calcs'!$B$4:$M$4,1,MATCH('Adjusted Source Data'!$E95,'Calibration Calcs'!$B$1:$M$1,0))</f>
        <v>6106117.0869642291</v>
      </c>
      <c r="AC95" s="38">
        <f>'Source Data'!AC95*INDEX('Calibration Calcs'!$B$4:$M$4,1,MATCH('Adjusted Source Data'!$E95,'Calibration Calcs'!$B$1:$M$1,0))</f>
        <v>4650247.3387919739</v>
      </c>
      <c r="AD95" t="str">
        <f>INDEX('Category Mapping'!$G$34:$G$45,MATCH(E95,'Category Mapping'!$A$34:$A$45,0),1)</f>
        <v>Fall</v>
      </c>
      <c r="AE95" t="str">
        <f>INDEX('Category Mapping'!$B$2:$B$25,MATCH('Source Data'!A95,'Category Mapping'!$A$2:$A$25,0))</f>
        <v>Weekend</v>
      </c>
      <c r="AF95" t="str">
        <f>INDEX('Category Mapping'!$C$2:$C$25,MATCH('Source Data'!A95,'Category Mapping'!$A$2:$A$25,0))</f>
        <v>Residential</v>
      </c>
      <c r="AG95" t="str">
        <f>INDEX('Category Mapping'!$D$2:$D$25,MATCH('Source Data'!A95,'Category Mapping'!$A$2:$A$25,0))</f>
        <v>Appliances</v>
      </c>
      <c r="AH95">
        <f>IF($AE95="Weekday",INDEX('Category Mapping'!$F$34:$F$45,MATCH($E95,'Category Mapping'!$A$34:$A$45,0),1),INDEX('Category Mapping'!$E$34:$E$45,MATCH($E95,'Category Mapping'!$A$34:$A$45,0),1))</f>
        <v>8.5714285714285712</v>
      </c>
      <c r="AI95" s="10">
        <f t="shared" si="5"/>
        <v>1481208.3077089461</v>
      </c>
      <c r="AJ95" s="22">
        <f t="shared" si="3"/>
        <v>0</v>
      </c>
      <c r="AK95" s="22">
        <f t="shared" si="4"/>
        <v>0</v>
      </c>
    </row>
    <row r="96" spans="1:37">
      <c r="A96" s="37" t="str">
        <f>'Source Data'!A96</f>
        <v>Residential_waterheating_weekend.csv</v>
      </c>
      <c r="B96" s="37">
        <f>'Source Data'!B96</f>
        <v>2019</v>
      </c>
      <c r="C96" s="37">
        <f>'Source Data'!C96</f>
        <v>19</v>
      </c>
      <c r="D96" s="37" t="str">
        <f>'Source Data'!D96</f>
        <v>Korea</v>
      </c>
      <c r="E96" s="37">
        <f>'Source Data'!E96</f>
        <v>10</v>
      </c>
      <c r="F96" s="38">
        <f>'Source Data'!F96*INDEX('Calibration Calcs'!$B$4:$M$4,1,MATCH('Adjusted Source Data'!$E96,'Calibration Calcs'!$B$1:$M$1,0))</f>
        <v>3467424.9063149057</v>
      </c>
      <c r="G96" s="38">
        <f>'Source Data'!G96*INDEX('Calibration Calcs'!$B$4:$M$4,1,MATCH('Adjusted Source Data'!$E96,'Calibration Calcs'!$B$1:$M$1,0))</f>
        <v>2240487.5155807845</v>
      </c>
      <c r="H96" s="38">
        <f>'Source Data'!H96*INDEX('Calibration Calcs'!$B$4:$M$4,1,MATCH('Adjusted Source Data'!$E96,'Calibration Calcs'!$B$1:$M$1,0))</f>
        <v>1867370.1385128426</v>
      </c>
      <c r="I96" s="38">
        <f>'Source Data'!I96*INDEX('Calibration Calcs'!$B$4:$M$4,1,MATCH('Adjusted Source Data'!$E96,'Calibration Calcs'!$B$1:$M$1,0))</f>
        <v>1730898.5860232564</v>
      </c>
      <c r="J96" s="38">
        <f>'Source Data'!J96*INDEX('Calibration Calcs'!$B$4:$M$4,1,MATCH('Adjusted Source Data'!$E96,'Calibration Calcs'!$B$1:$M$1,0))</f>
        <v>1784279.773019139</v>
      </c>
      <c r="K96" s="38">
        <f>'Source Data'!K96*INDEX('Calibration Calcs'!$B$4:$M$4,1,MATCH('Adjusted Source Data'!$E96,'Calibration Calcs'!$B$1:$M$1,0))</f>
        <v>2311776.4982292131</v>
      </c>
      <c r="L96" s="38">
        <f>'Source Data'!L96*INDEX('Calibration Calcs'!$B$4:$M$4,1,MATCH('Adjusted Source Data'!$E96,'Calibration Calcs'!$B$1:$M$1,0))</f>
        <v>4071561.3772117593</v>
      </c>
      <c r="M96" s="38">
        <f>'Source Data'!M96*INDEX('Calibration Calcs'!$B$4:$M$4,1,MATCH('Adjusted Source Data'!$E96,'Calibration Calcs'!$B$1:$M$1,0))</f>
        <v>6353285.4934624461</v>
      </c>
      <c r="N96" s="38">
        <f>'Source Data'!N96*INDEX('Calibration Calcs'!$B$4:$M$4,1,MATCH('Adjusted Source Data'!$E96,'Calibration Calcs'!$B$1:$M$1,0))</f>
        <v>9678269.916576568</v>
      </c>
      <c r="O96" s="38">
        <f>'Source Data'!O96*INDEX('Calibration Calcs'!$B$4:$M$4,1,MATCH('Adjusted Source Data'!$E96,'Calibration Calcs'!$B$1:$M$1,0))</f>
        <v>13146098.237509143</v>
      </c>
      <c r="P96" s="38">
        <f>'Source Data'!P96*INDEX('Calibration Calcs'!$B$4:$M$4,1,MATCH('Adjusted Source Data'!$E96,'Calibration Calcs'!$B$1:$M$1,0))</f>
        <v>13547505.817280415</v>
      </c>
      <c r="Q96" s="38">
        <f>'Source Data'!Q96*INDEX('Calibration Calcs'!$B$4:$M$4,1,MATCH('Adjusted Source Data'!$E96,'Calibration Calcs'!$B$1:$M$1,0))</f>
        <v>12543986.867852235</v>
      </c>
      <c r="R96" s="38">
        <f>'Source Data'!R96*INDEX('Calibration Calcs'!$B$4:$M$4,1,MATCH('Adjusted Source Data'!$E96,'Calibration Calcs'!$B$1:$M$1,0))</f>
        <v>11139060.338652786</v>
      </c>
      <c r="S96" s="38">
        <f>'Source Data'!S96*INDEX('Calibration Calcs'!$B$4:$M$4,1,MATCH('Adjusted Source Data'!$E96,'Calibration Calcs'!$B$1:$M$1,0))</f>
        <v>9613087.3467354085</v>
      </c>
      <c r="T96" s="38">
        <f>'Source Data'!T96*INDEX('Calibration Calcs'!$B$4:$M$4,1,MATCH('Adjusted Source Data'!$E96,'Calibration Calcs'!$B$1:$M$1,0))</f>
        <v>8860677.9405036941</v>
      </c>
      <c r="U96" s="38">
        <f>'Source Data'!U96*INDEX('Calibration Calcs'!$B$4:$M$4,1,MATCH('Adjusted Source Data'!$E96,'Calibration Calcs'!$B$1:$M$1,0))</f>
        <v>7728769.7802046239</v>
      </c>
      <c r="V96" s="38">
        <f>'Source Data'!V96*INDEX('Calibration Calcs'!$B$4:$M$4,1,MATCH('Adjusted Source Data'!$E96,'Calibration Calcs'!$B$1:$M$1,0))</f>
        <v>7734738.7109158225</v>
      </c>
      <c r="W96" s="38">
        <f>'Source Data'!W96*INDEX('Calibration Calcs'!$B$4:$M$4,1,MATCH('Adjusted Source Data'!$E96,'Calibration Calcs'!$B$1:$M$1,0))</f>
        <v>8878379.0112526584</v>
      </c>
      <c r="X96" s="38">
        <f>'Source Data'!X96*INDEX('Calibration Calcs'!$B$4:$M$4,1,MATCH('Adjusted Source Data'!$E96,'Calibration Calcs'!$B$1:$M$1,0))</f>
        <v>10135541.389224607</v>
      </c>
      <c r="Y96" s="38">
        <f>'Source Data'!Y96*INDEX('Calibration Calcs'!$B$4:$M$4,1,MATCH('Adjusted Source Data'!$E96,'Calibration Calcs'!$B$1:$M$1,0))</f>
        <v>9222199.6561109927</v>
      </c>
      <c r="Z96" s="38">
        <f>'Source Data'!Z96*INDEX('Calibration Calcs'!$B$4:$M$4,1,MATCH('Adjusted Source Data'!$E96,'Calibration Calcs'!$B$1:$M$1,0))</f>
        <v>8611612.5654072165</v>
      </c>
      <c r="AA96" s="38">
        <f>'Source Data'!AA96*INDEX('Calibration Calcs'!$B$4:$M$4,1,MATCH('Adjusted Source Data'!$E96,'Calibration Calcs'!$B$1:$M$1,0))</f>
        <v>7527116.6613928284</v>
      </c>
      <c r="AB96" s="38">
        <f>'Source Data'!AB96*INDEX('Calibration Calcs'!$B$4:$M$4,1,MATCH('Adjusted Source Data'!$E96,'Calibration Calcs'!$B$1:$M$1,0))</f>
        <v>6537031.8201406449</v>
      </c>
      <c r="AC96" s="38">
        <f>'Source Data'!AC96*INDEX('Calibration Calcs'!$B$4:$M$4,1,MATCH('Adjusted Source Data'!$E96,'Calibration Calcs'!$B$1:$M$1,0))</f>
        <v>4978419.3743931167</v>
      </c>
      <c r="AD96" t="str">
        <f>INDEX('Category Mapping'!$G$34:$G$45,MATCH(E96,'Category Mapping'!$A$34:$A$45,0),1)</f>
        <v>Fall</v>
      </c>
      <c r="AE96" t="str">
        <f>INDEX('Category Mapping'!$B$2:$B$25,MATCH('Source Data'!A96,'Category Mapping'!$A$2:$A$25,0))</f>
        <v>Weekend</v>
      </c>
      <c r="AF96" t="str">
        <f>INDEX('Category Mapping'!$C$2:$C$25,MATCH('Source Data'!A96,'Category Mapping'!$A$2:$A$25,0))</f>
        <v>Residential</v>
      </c>
      <c r="AG96" t="str">
        <f>INDEX('Category Mapping'!$D$2:$D$25,MATCH('Source Data'!A96,'Category Mapping'!$A$2:$A$25,0))</f>
        <v>Appliances</v>
      </c>
      <c r="AH96">
        <f>IF($AE96="Weekday",INDEX('Category Mapping'!$F$34:$F$45,MATCH($E96,'Category Mapping'!$A$34:$A$45,0),1),INDEX('Category Mapping'!$E$34:$E$45,MATCH($E96,'Category Mapping'!$A$34:$A$45,0),1))</f>
        <v>8.8571428571428559</v>
      </c>
      <c r="AI96" s="10">
        <f t="shared" si="5"/>
        <v>1529557.1084026278</v>
      </c>
      <c r="AJ96" s="22">
        <f t="shared" si="3"/>
        <v>0</v>
      </c>
      <c r="AK96" s="22">
        <f t="shared" si="4"/>
        <v>0</v>
      </c>
    </row>
    <row r="97" spans="1:37">
      <c r="A97" s="37" t="str">
        <f>'Source Data'!A97</f>
        <v>Residential_waterheating_weekend.csv</v>
      </c>
      <c r="B97" s="37">
        <f>'Source Data'!B97</f>
        <v>2019</v>
      </c>
      <c r="C97" s="37">
        <f>'Source Data'!C97</f>
        <v>19</v>
      </c>
      <c r="D97" s="37" t="str">
        <f>'Source Data'!D97</f>
        <v>Korea</v>
      </c>
      <c r="E97" s="37">
        <f>'Source Data'!E97</f>
        <v>11</v>
      </c>
      <c r="F97" s="38">
        <f>'Source Data'!F97*INDEX('Calibration Calcs'!$B$4:$M$4,1,MATCH('Adjusted Source Data'!$E97,'Calibration Calcs'!$B$1:$M$1,0))</f>
        <v>3764413.9150588862</v>
      </c>
      <c r="G97" s="38">
        <f>'Source Data'!G97*INDEX('Calibration Calcs'!$B$4:$M$4,1,MATCH('Adjusted Source Data'!$E97,'Calibration Calcs'!$B$1:$M$1,0))</f>
        <v>2432387.7181932512</v>
      </c>
      <c r="H97" s="38">
        <f>'Source Data'!H97*INDEX('Calibration Calcs'!$B$4:$M$4,1,MATCH('Adjusted Source Data'!$E97,'Calibration Calcs'!$B$1:$M$1,0))</f>
        <v>2027312.8177535115</v>
      </c>
      <c r="I97" s="38">
        <f>'Source Data'!I97*INDEX('Calibration Calcs'!$B$4:$M$4,1,MATCH('Adjusted Source Data'!$E97,'Calibration Calcs'!$B$1:$M$1,0))</f>
        <v>1879152.2149863155</v>
      </c>
      <c r="J97" s="38">
        <f>'Source Data'!J97*INDEX('Calibration Calcs'!$B$4:$M$4,1,MATCH('Adjusted Source Data'!$E97,'Calibration Calcs'!$B$1:$M$1,0))</f>
        <v>1937105.3226827974</v>
      </c>
      <c r="K97" s="38">
        <f>'Source Data'!K97*INDEX('Calibration Calcs'!$B$4:$M$4,1,MATCH('Adjusted Source Data'!$E97,'Calibration Calcs'!$B$1:$M$1,0))</f>
        <v>2509783.2779518175</v>
      </c>
      <c r="L97" s="38">
        <f>'Source Data'!L97*INDEX('Calibration Calcs'!$B$4:$M$4,1,MATCH('Adjusted Source Data'!$E97,'Calibration Calcs'!$B$1:$M$1,0))</f>
        <v>4420296.5443069125</v>
      </c>
      <c r="M97" s="38">
        <f>'Source Data'!M97*INDEX('Calibration Calcs'!$B$4:$M$4,1,MATCH('Adjusted Source Data'!$E97,'Calibration Calcs'!$B$1:$M$1,0))</f>
        <v>6897452.158468727</v>
      </c>
      <c r="N97" s="38">
        <f>'Source Data'!N97*INDEX('Calibration Calcs'!$B$4:$M$4,1,MATCH('Adjusted Source Data'!$E97,'Calibration Calcs'!$B$1:$M$1,0))</f>
        <v>10498399.193565797</v>
      </c>
      <c r="O97" s="38">
        <f>'Source Data'!O97*INDEX('Calibration Calcs'!$B$4:$M$4,1,MATCH('Adjusted Source Data'!$E97,'Calibration Calcs'!$B$1:$M$1,0))</f>
        <v>14289487.791242337</v>
      </c>
      <c r="P97" s="38">
        <f>'Source Data'!P97*INDEX('Calibration Calcs'!$B$4:$M$4,1,MATCH('Adjusted Source Data'!$E97,'Calibration Calcs'!$B$1:$M$1,0))</f>
        <v>14775524.790944457</v>
      </c>
      <c r="Q97" s="38">
        <f>'Source Data'!Q97*INDEX('Calibration Calcs'!$B$4:$M$4,1,MATCH('Adjusted Source Data'!$E97,'Calibration Calcs'!$B$1:$M$1,0))</f>
        <v>13609035.991659367</v>
      </c>
      <c r="R97" s="38">
        <f>'Source Data'!R97*INDEX('Calibration Calcs'!$B$4:$M$4,1,MATCH('Adjusted Source Data'!$E97,'Calibration Calcs'!$B$1:$M$1,0))</f>
        <v>12150924.992553007</v>
      </c>
      <c r="S97" s="38">
        <f>'Source Data'!S97*INDEX('Calibration Calcs'!$B$4:$M$4,1,MATCH('Adjusted Source Data'!$E97,'Calibration Calcs'!$B$1:$M$1,0))</f>
        <v>10401191.793625373</v>
      </c>
      <c r="T97" s="38">
        <f>'Source Data'!T97*INDEX('Calibration Calcs'!$B$4:$M$4,1,MATCH('Adjusted Source Data'!$E97,'Calibration Calcs'!$B$1:$M$1,0))</f>
        <v>9619605.4151443876</v>
      </c>
      <c r="U97" s="38">
        <f>'Source Data'!U97*INDEX('Calibration Calcs'!$B$4:$M$4,1,MATCH('Adjusted Source Data'!$E97,'Calibration Calcs'!$B$1:$M$1,0))</f>
        <v>8390747.3759835251</v>
      </c>
      <c r="V97" s="38">
        <f>'Source Data'!V97*INDEX('Calibration Calcs'!$B$4:$M$4,1,MATCH('Adjusted Source Data'!$E97,'Calibration Calcs'!$B$1:$M$1,0))</f>
        <v>8397228.1933375522</v>
      </c>
      <c r="W97" s="38">
        <f>'Source Data'!W97*INDEX('Calibration Calcs'!$B$4:$M$4,1,MATCH('Adjusted Source Data'!$E97,'Calibration Calcs'!$B$1:$M$1,0))</f>
        <v>9638823.3181126099</v>
      </c>
      <c r="X97" s="38">
        <f>'Source Data'!X97*INDEX('Calibration Calcs'!$B$4:$M$4,1,MATCH('Adjusted Source Data'!$E97,'Calibration Calcs'!$B$1:$M$1,0))</f>
        <v>10984436.193267919</v>
      </c>
      <c r="Y97" s="38">
        <f>'Source Data'!Y97*INDEX('Calibration Calcs'!$B$4:$M$4,1,MATCH('Adjusted Source Data'!$E97,'Calibration Calcs'!$B$1:$M$1,0))</f>
        <v>10012362.193863677</v>
      </c>
      <c r="Z97" s="38">
        <f>'Source Data'!Z97*INDEX('Calibration Calcs'!$B$4:$M$4,1,MATCH('Adjusted Source Data'!$E97,'Calibration Calcs'!$B$1:$M$1,0))</f>
        <v>9349207.479026109</v>
      </c>
      <c r="AA97" s="38">
        <f>'Source Data'!AA97*INDEX('Calibration Calcs'!$B$4:$M$4,1,MATCH('Adjusted Source Data'!$E97,'Calibration Calcs'!$B$1:$M$1,0))</f>
        <v>8171822.7022816977</v>
      </c>
      <c r="AB97" s="38">
        <f>'Source Data'!AB97*INDEX('Calibration Calcs'!$B$4:$M$4,1,MATCH('Adjusted Source Data'!$E97,'Calibration Calcs'!$B$1:$M$1,0))</f>
        <v>7096936.3242564686</v>
      </c>
      <c r="AC97" s="38">
        <f>'Source Data'!AC97*INDEX('Calibration Calcs'!$B$4:$M$4,1,MATCH('Adjusted Source Data'!$E97,'Calibration Calcs'!$B$1:$M$1,0))</f>
        <v>5404826.6999395192</v>
      </c>
      <c r="AD97" t="str">
        <f>INDEX('Category Mapping'!$G$34:$G$45,MATCH(E97,'Category Mapping'!$A$34:$A$45,0),1)</f>
        <v>Winter</v>
      </c>
      <c r="AE97" t="str">
        <f>INDEX('Category Mapping'!$B$2:$B$25,MATCH('Source Data'!A97,'Category Mapping'!$A$2:$A$25,0))</f>
        <v>Weekend</v>
      </c>
      <c r="AF97" t="str">
        <f>INDEX('Category Mapping'!$C$2:$C$25,MATCH('Source Data'!A97,'Category Mapping'!$A$2:$A$25,0))</f>
        <v>Residential</v>
      </c>
      <c r="AG97" t="str">
        <f>INDEX('Category Mapping'!$D$2:$D$25,MATCH('Source Data'!A97,'Category Mapping'!$A$2:$A$25,0))</f>
        <v>Appliances</v>
      </c>
      <c r="AH97">
        <f>IF($AE97="Weekday",INDEX('Category Mapping'!$F$34:$F$45,MATCH($E97,'Category Mapping'!$A$34:$A$45,0),1),INDEX('Category Mapping'!$E$34:$E$45,MATCH($E97,'Category Mapping'!$A$34:$A$45,0),1))</f>
        <v>8.5714285714285712</v>
      </c>
      <c r="AI97" s="10">
        <f t="shared" si="5"/>
        <v>1723811.2256101868</v>
      </c>
      <c r="AJ97" s="22">
        <f t="shared" si="3"/>
        <v>0</v>
      </c>
      <c r="AK97" s="22">
        <f t="shared" si="4"/>
        <v>0</v>
      </c>
    </row>
    <row r="98" spans="1:37">
      <c r="A98" s="37" t="str">
        <f>'Source Data'!A98</f>
        <v>Residential_waterheating_weekend.csv</v>
      </c>
      <c r="B98" s="37">
        <f>'Source Data'!B98</f>
        <v>2019</v>
      </c>
      <c r="C98" s="37">
        <f>'Source Data'!C98</f>
        <v>19</v>
      </c>
      <c r="D98" s="37" t="str">
        <f>'Source Data'!D98</f>
        <v>Korea</v>
      </c>
      <c r="E98" s="37">
        <f>'Source Data'!E98</f>
        <v>12</v>
      </c>
      <c r="F98" s="38">
        <f>'Source Data'!F98*INDEX('Calibration Calcs'!$B$4:$M$4,1,MATCH('Adjusted Source Data'!$E98,'Calibration Calcs'!$B$1:$M$1,0))</f>
        <v>4851860.0090554645</v>
      </c>
      <c r="G98" s="38">
        <f>'Source Data'!G98*INDEX('Calibration Calcs'!$B$4:$M$4,1,MATCH('Adjusted Source Data'!$E98,'Calibration Calcs'!$B$1:$M$1,0))</f>
        <v>3135044.8959587426</v>
      </c>
      <c r="H98" s="38">
        <f>'Source Data'!H98*INDEX('Calibration Calcs'!$B$4:$M$4,1,MATCH('Adjusted Source Data'!$E98,'Calibration Calcs'!$B$1:$M$1,0))</f>
        <v>2612954.1703912048</v>
      </c>
      <c r="I98" s="38">
        <f>'Source Data'!I98*INDEX('Calibration Calcs'!$B$4:$M$4,1,MATCH('Adjusted Source Data'!$E98,'Calibration Calcs'!$B$1:$M$1,0))</f>
        <v>2421993.7998694605</v>
      </c>
      <c r="J98" s="38">
        <f>'Source Data'!J98*INDEX('Calibration Calcs'!$B$4:$M$4,1,MATCH('Adjusted Source Data'!$E98,'Calibration Calcs'!$B$1:$M$1,0))</f>
        <v>2496688.4345565145</v>
      </c>
      <c r="K98" s="38">
        <f>'Source Data'!K98*INDEX('Calibration Calcs'!$B$4:$M$4,1,MATCH('Adjusted Source Data'!$E98,'Calibration Calcs'!$B$1:$M$1,0))</f>
        <v>3234797.4463551566</v>
      </c>
      <c r="L98" s="38">
        <f>'Source Data'!L98*INDEX('Calibration Calcs'!$B$4:$M$4,1,MATCH('Adjusted Source Data'!$E98,'Calibration Calcs'!$B$1:$M$1,0))</f>
        <v>5697210.9139766861</v>
      </c>
      <c r="M98" s="38">
        <f>'Source Data'!M98*INDEX('Calibration Calcs'!$B$4:$M$4,1,MATCH('Adjusted Source Data'!$E98,'Calibration Calcs'!$B$1:$M$1,0))</f>
        <v>8889957.0299309622</v>
      </c>
      <c r="N98" s="38">
        <f>'Source Data'!N98*INDEX('Calibration Calcs'!$B$4:$M$4,1,MATCH('Adjusted Source Data'!$E98,'Calibration Calcs'!$B$1:$M$1,0))</f>
        <v>13513427.823829327</v>
      </c>
      <c r="O98" s="38">
        <f>'Source Data'!O98*INDEX('Calibration Calcs'!$B$4:$M$4,1,MATCH('Adjusted Source Data'!$E98,'Calibration Calcs'!$B$1:$M$1,0))</f>
        <v>18427401.577949081</v>
      </c>
      <c r="P98" s="38">
        <f>'Source Data'!P98*INDEX('Calibration Calcs'!$B$4:$M$4,1,MATCH('Adjusted Source Data'!$E98,'Calibration Calcs'!$B$1:$M$1,0))</f>
        <v>18985807.686371781</v>
      </c>
      <c r="Q98" s="38">
        <f>'Source Data'!Q98*INDEX('Calibration Calcs'!$B$4:$M$4,1,MATCH('Adjusted Source Data'!$E98,'Calibration Calcs'!$B$1:$M$1,0))</f>
        <v>17533951.804472763</v>
      </c>
      <c r="R98" s="38">
        <f>'Source Data'!R98*INDEX('Calibration Calcs'!$B$4:$M$4,1,MATCH('Adjusted Source Data'!$E98,'Calibration Calcs'!$B$1:$M$1,0))</f>
        <v>15635371.035835585</v>
      </c>
      <c r="S98" s="38">
        <f>'Source Data'!S98*INDEX('Calibration Calcs'!$B$4:$M$4,1,MATCH('Adjusted Source Data'!$E98,'Calibration Calcs'!$B$1:$M$1,0))</f>
        <v>13401746.602144787</v>
      </c>
      <c r="T98" s="38">
        <f>'Source Data'!T98*INDEX('Calibration Calcs'!$B$4:$M$4,1,MATCH('Adjusted Source Data'!$E98,'Calibration Calcs'!$B$1:$M$1,0))</f>
        <v>12396615.606983928</v>
      </c>
      <c r="U98" s="38">
        <f>'Source Data'!U98*INDEX('Calibration Calcs'!$B$4:$M$4,1,MATCH('Adjusted Source Data'!$E98,'Calibration Calcs'!$B$1:$M$1,0))</f>
        <v>10814628.765578084</v>
      </c>
      <c r="V98" s="38">
        <f>'Source Data'!V98*INDEX('Calibration Calcs'!$B$4:$M$4,1,MATCH('Adjusted Source Data'!$E98,'Calibration Calcs'!$B$1:$M$1,0))</f>
        <v>10822981.404147871</v>
      </c>
      <c r="W98" s="38">
        <f>'Source Data'!W98*INDEX('Calibration Calcs'!$B$4:$M$4,1,MATCH('Adjusted Source Data'!$E98,'Calibration Calcs'!$B$1:$M$1,0))</f>
        <v>12396615.606983928</v>
      </c>
      <c r="X98" s="38">
        <f>'Source Data'!X98*INDEX('Calibration Calcs'!$B$4:$M$4,1,MATCH('Adjusted Source Data'!$E98,'Calibration Calcs'!$B$1:$M$1,0))</f>
        <v>14183515.153936567</v>
      </c>
      <c r="Y98" s="38">
        <f>'Source Data'!Y98*INDEX('Calibration Calcs'!$B$4:$M$4,1,MATCH('Adjusted Source Data'!$E98,'Calibration Calcs'!$B$1:$M$1,0))</f>
        <v>12955021.715406626</v>
      </c>
      <c r="Z98" s="38">
        <f>'Source Data'!Z98*INDEX('Calibration Calcs'!$B$4:$M$4,1,MATCH('Adjusted Source Data'!$E98,'Calibration Calcs'!$B$1:$M$1,0))</f>
        <v>12061571.941930307</v>
      </c>
      <c r="AA98" s="38">
        <f>'Source Data'!AA98*INDEX('Calibration Calcs'!$B$4:$M$4,1,MATCH('Adjusted Source Data'!$E98,'Calibration Calcs'!$B$1:$M$1,0))</f>
        <v>10532461.691743227</v>
      </c>
      <c r="AB98" s="38">
        <f>'Source Data'!AB98*INDEX('Calibration Calcs'!$B$4:$M$4,1,MATCH('Adjusted Source Data'!$E98,'Calibration Calcs'!$B$1:$M$1,0))</f>
        <v>9147066.1880564597</v>
      </c>
      <c r="AC98" s="38">
        <f>'Source Data'!AC98*INDEX('Calibration Calcs'!$B$4:$M$4,1,MATCH('Adjusted Source Data'!$E98,'Calibration Calcs'!$B$1:$M$1,0))</f>
        <v>6966148.5901274644</v>
      </c>
      <c r="AD98" t="str">
        <f>INDEX('Category Mapping'!$G$34:$G$45,MATCH(E98,'Category Mapping'!$A$34:$A$45,0),1)</f>
        <v>Winter</v>
      </c>
      <c r="AE98" t="str">
        <f>INDEX('Category Mapping'!$B$2:$B$25,MATCH('Source Data'!A98,'Category Mapping'!$A$2:$A$25,0))</f>
        <v>Weekend</v>
      </c>
      <c r="AF98" t="str">
        <f>INDEX('Category Mapping'!$C$2:$C$25,MATCH('Source Data'!A98,'Category Mapping'!$A$2:$A$25,0))</f>
        <v>Residential</v>
      </c>
      <c r="AG98" t="str">
        <f>INDEX('Category Mapping'!$D$2:$D$25,MATCH('Source Data'!A98,'Category Mapping'!$A$2:$A$25,0))</f>
        <v>Appliances</v>
      </c>
      <c r="AH98">
        <f>IF($AE98="Weekday",INDEX('Category Mapping'!$F$34:$F$45,MATCH($E98,'Category Mapping'!$A$34:$A$45,0),1),INDEX('Category Mapping'!$E$34:$E$45,MATCH($E98,'Category Mapping'!$A$34:$A$45,0),1))</f>
        <v>8.8571428571428559</v>
      </c>
      <c r="AI98" s="10">
        <f t="shared" si="5"/>
        <v>2143558.9323322983</v>
      </c>
      <c r="AJ98" s="22">
        <f t="shared" si="3"/>
        <v>0</v>
      </c>
      <c r="AK98" s="22">
        <f t="shared" si="4"/>
        <v>0</v>
      </c>
    </row>
    <row r="99" spans="1:37">
      <c r="A99" s="37" t="str">
        <f>'Source Data'!A99</f>
        <v>Service_cooling_weekday.csv</v>
      </c>
      <c r="B99" s="37">
        <f>'Source Data'!B99</f>
        <v>2019</v>
      </c>
      <c r="C99" s="37">
        <f>'Source Data'!C99</f>
        <v>19</v>
      </c>
      <c r="D99" s="37" t="str">
        <f>'Source Data'!D99</f>
        <v>Korea</v>
      </c>
      <c r="E99" s="37">
        <f>'Source Data'!E99</f>
        <v>1</v>
      </c>
      <c r="F99" s="38">
        <f>'Source Data'!F99*INDEX('Calibration Calcs'!$B$4:$M$4,1,MATCH('Adjusted Source Data'!$E99,'Calibration Calcs'!$B$1:$M$1,0))</f>
        <v>39348.987629281706</v>
      </c>
      <c r="G99" s="38">
        <f>'Source Data'!G99*INDEX('Calibration Calcs'!$B$4:$M$4,1,MATCH('Adjusted Source Data'!$E99,'Calibration Calcs'!$B$1:$M$1,0))</f>
        <v>37104.250451457498</v>
      </c>
      <c r="H99" s="38">
        <f>'Source Data'!H99*INDEX('Calibration Calcs'!$B$4:$M$4,1,MATCH('Adjusted Source Data'!$E99,'Calibration Calcs'!$B$1:$M$1,0))</f>
        <v>36166.814440530412</v>
      </c>
      <c r="I99" s="38">
        <f>'Source Data'!I99*INDEX('Calibration Calcs'!$B$4:$M$4,1,MATCH('Adjusted Source Data'!$E99,'Calibration Calcs'!$B$1:$M$1,0))</f>
        <v>35638.11830166632</v>
      </c>
      <c r="J99" s="38">
        <f>'Source Data'!J99*INDEX('Calibration Calcs'!$B$4:$M$4,1,MATCH('Adjusted Source Data'!$E99,'Calibration Calcs'!$B$1:$M$1,0))</f>
        <v>35524.826271909733</v>
      </c>
      <c r="K99" s="38">
        <f>'Source Data'!K99*INDEX('Calibration Calcs'!$B$4:$M$4,1,MATCH('Adjusted Source Data'!$E99,'Calibration Calcs'!$B$1:$M$1,0))</f>
        <v>36635.532445993951</v>
      </c>
      <c r="L99" s="38">
        <f>'Source Data'!L99*INDEX('Calibration Calcs'!$B$4:$M$4,1,MATCH('Adjusted Source Data'!$E99,'Calibration Calcs'!$B$1:$M$1,0))</f>
        <v>40606.307018345047</v>
      </c>
      <c r="M99" s="38">
        <f>'Source Data'!M99*INDEX('Calibration Calcs'!$B$4:$M$4,1,MATCH('Adjusted Source Data'!$E99,'Calibration Calcs'!$B$1:$M$1,0))</f>
        <v>48442.339076509226</v>
      </c>
      <c r="N99" s="38">
        <f>'Source Data'!N99*INDEX('Calibration Calcs'!$B$4:$M$4,1,MATCH('Adjusted Source Data'!$E99,'Calibration Calcs'!$B$1:$M$1,0))</f>
        <v>59959.251395588515</v>
      </c>
      <c r="O99" s="38">
        <f>'Source Data'!O99*INDEX('Calibration Calcs'!$B$4:$M$4,1,MATCH('Adjusted Source Data'!$E99,'Calibration Calcs'!$B$1:$M$1,0))</f>
        <v>67314.347680374223</v>
      </c>
      <c r="P99" s="38">
        <f>'Source Data'!P99*INDEX('Calibration Calcs'!$B$4:$M$4,1,MATCH('Adjusted Source Data'!$E99,'Calibration Calcs'!$B$1:$M$1,0))</f>
        <v>71137.398331572113</v>
      </c>
      <c r="Q99" s="38">
        <f>'Source Data'!Q99*INDEX('Calibration Calcs'!$B$4:$M$4,1,MATCH('Adjusted Source Data'!$E99,'Calibration Calcs'!$B$1:$M$1,0))</f>
        <v>72032.627507883997</v>
      </c>
      <c r="R99" s="38">
        <f>'Source Data'!R99*INDEX('Calibration Calcs'!$B$4:$M$4,1,MATCH('Adjusted Source Data'!$E99,'Calibration Calcs'!$B$1:$M$1,0))</f>
        <v>69382.482576519047</v>
      </c>
      <c r="S99" s="38">
        <f>'Source Data'!S99*INDEX('Calibration Calcs'!$B$4:$M$4,1,MATCH('Adjusted Source Data'!$E99,'Calibration Calcs'!$B$1:$M$1,0))</f>
        <v>71024.106301815526</v>
      </c>
      <c r="T99" s="38">
        <f>'Source Data'!T99*INDEX('Calibration Calcs'!$B$4:$M$4,1,MATCH('Adjusted Source Data'!$E99,'Calibration Calcs'!$B$1:$M$1,0))</f>
        <v>72791.239824783523</v>
      </c>
      <c r="U99" s="38">
        <f>'Source Data'!U99*INDEX('Calibration Calcs'!$B$4:$M$4,1,MATCH('Adjusted Source Data'!$E99,'Calibration Calcs'!$B$1:$M$1,0))</f>
        <v>72822.339597657876</v>
      </c>
      <c r="V99" s="38">
        <f>'Source Data'!V99*INDEX('Calibration Calcs'!$B$4:$M$4,1,MATCH('Adjusted Source Data'!$E99,'Calibration Calcs'!$B$1:$M$1,0))</f>
        <v>71327.32908734052</v>
      </c>
      <c r="W99" s="38">
        <f>'Source Data'!W99*INDEX('Calibration Calcs'!$B$4:$M$4,1,MATCH('Adjusted Source Data'!$E99,'Calibration Calcs'!$B$1:$M$1,0))</f>
        <v>68005.206920654615</v>
      </c>
      <c r="X99" s="38">
        <f>'Source Data'!X99*INDEX('Calibration Calcs'!$B$4:$M$4,1,MATCH('Adjusted Source Data'!$E99,'Calibration Calcs'!$B$1:$M$1,0))</f>
        <v>65126.256517428315</v>
      </c>
      <c r="Y99" s="38">
        <f>'Source Data'!Y99*INDEX('Calibration Calcs'!$B$4:$M$4,1,MATCH('Adjusted Source Data'!$E99,'Calibration Calcs'!$B$1:$M$1,0))</f>
        <v>61018.86508566486</v>
      </c>
      <c r="Z99" s="38">
        <f>'Source Data'!Z99*INDEX('Calibration Calcs'!$B$4:$M$4,1,MATCH('Adjusted Source Data'!$E99,'Calibration Calcs'!$B$1:$M$1,0))</f>
        <v>57563.458178088847</v>
      </c>
      <c r="AA99" s="38">
        <f>'Source Data'!AA99*INDEX('Calibration Calcs'!$B$4:$M$4,1,MATCH('Adjusted Source Data'!$E99,'Calibration Calcs'!$B$1:$M$1,0))</f>
        <v>54039.187487719617</v>
      </c>
      <c r="AB99" s="38">
        <f>'Source Data'!AB99*INDEX('Calibration Calcs'!$B$4:$M$4,1,MATCH('Adjusted Source Data'!$E99,'Calibration Calcs'!$B$1:$M$1,0))</f>
        <v>49800.73272741423</v>
      </c>
      <c r="AC99" s="38">
        <f>'Source Data'!AC99*INDEX('Calibration Calcs'!$B$4:$M$4,1,MATCH('Adjusted Source Data'!$E99,'Calibration Calcs'!$B$1:$M$1,0))</f>
        <v>44011.732148087263</v>
      </c>
      <c r="AD99" t="str">
        <f>INDEX('Category Mapping'!$G$34:$G$45,MATCH(E99,'Category Mapping'!$A$34:$A$45,0),1)</f>
        <v>Winter</v>
      </c>
      <c r="AE99" t="str">
        <f>INDEX('Category Mapping'!$B$2:$B$25,MATCH('Source Data'!A99,'Category Mapping'!$A$2:$A$25,0))</f>
        <v>Weekday</v>
      </c>
      <c r="AF99" t="str">
        <f>INDEX('Category Mapping'!$C$2:$C$25,MATCH('Source Data'!A99,'Category Mapping'!$A$2:$A$25,0))</f>
        <v>Commercial</v>
      </c>
      <c r="AG99" t="str">
        <f>INDEX('Category Mapping'!$D$2:$D$25,MATCH('Source Data'!A99,'Category Mapping'!$A$2:$A$25,0))</f>
        <v>Cooling</v>
      </c>
      <c r="AH99">
        <f>IF($AE99="Weekday",INDEX('Category Mapping'!$F$34:$F$45,MATCH($E99,'Category Mapping'!$A$34:$A$45,0),1),INDEX('Category Mapping'!$E$34:$E$45,MATCH($E99,'Category Mapping'!$A$34:$A$45,0),1))</f>
        <v>22.142857142857142</v>
      </c>
      <c r="AI99" s="10">
        <f t="shared" si="5"/>
        <v>3288.7508205393879</v>
      </c>
      <c r="AJ99" s="22">
        <f t="shared" si="3"/>
        <v>0</v>
      </c>
      <c r="AK99" s="22">
        <f t="shared" si="4"/>
        <v>0</v>
      </c>
    </row>
    <row r="100" spans="1:37">
      <c r="A100" s="37" t="str">
        <f>'Source Data'!A100</f>
        <v>Service_cooling_weekday.csv</v>
      </c>
      <c r="B100" s="37">
        <f>'Source Data'!B100</f>
        <v>2019</v>
      </c>
      <c r="C100" s="37">
        <f>'Source Data'!C100</f>
        <v>19</v>
      </c>
      <c r="D100" s="37" t="str">
        <f>'Source Data'!D100</f>
        <v>Korea</v>
      </c>
      <c r="E100" s="37">
        <f>'Source Data'!E100</f>
        <v>2</v>
      </c>
      <c r="F100" s="38">
        <f>'Source Data'!F100*INDEX('Calibration Calcs'!$B$4:$M$4,1,MATCH('Adjusted Source Data'!$E100,'Calibration Calcs'!$B$1:$M$1,0))</f>
        <v>39144.291323145073</v>
      </c>
      <c r="G100" s="38">
        <f>'Source Data'!G100*INDEX('Calibration Calcs'!$B$4:$M$4,1,MATCH('Adjusted Source Data'!$E100,'Calibration Calcs'!$B$1:$M$1,0))</f>
        <v>36911.392043265892</v>
      </c>
      <c r="H100" s="38">
        <f>'Source Data'!H100*INDEX('Calibration Calcs'!$B$4:$M$4,1,MATCH('Adjusted Source Data'!$E100,'Calibration Calcs'!$B$1:$M$1,0))</f>
        <v>35979.058659737391</v>
      </c>
      <c r="I100" s="38">
        <f>'Source Data'!I100*INDEX('Calibration Calcs'!$B$4:$M$4,1,MATCH('Adjusted Source Data'!$E100,'Calibration Calcs'!$B$1:$M$1,0))</f>
        <v>35453.152118818478</v>
      </c>
      <c r="J100" s="38">
        <f>'Source Data'!J100*INDEX('Calibration Calcs'!$B$4:$M$4,1,MATCH('Adjusted Source Data'!$E100,'Calibration Calcs'!$B$1:$M$1,0))</f>
        <v>35339.548471245682</v>
      </c>
      <c r="K100" s="38">
        <f>'Source Data'!K100*INDEX('Calibration Calcs'!$B$4:$M$4,1,MATCH('Adjusted Source Data'!$E100,'Calibration Calcs'!$B$1:$M$1,0))</f>
        <v>36444.246009712224</v>
      </c>
      <c r="L100" s="38">
        <f>'Source Data'!L100*INDEX('Calibration Calcs'!$B$4:$M$4,1,MATCH('Adjusted Source Data'!$E100,'Calibration Calcs'!$B$1:$M$1,0))</f>
        <v>40395.890130024716</v>
      </c>
      <c r="M100" s="38">
        <f>'Source Data'!M100*INDEX('Calibration Calcs'!$B$4:$M$4,1,MATCH('Adjusted Source Data'!$E100,'Calibration Calcs'!$B$1:$M$1,0))</f>
        <v>48190.471432024002</v>
      </c>
      <c r="N100" s="38">
        <f>'Source Data'!N100*INDEX('Calibration Calcs'!$B$4:$M$4,1,MATCH('Adjusted Source Data'!$E100,'Calibration Calcs'!$B$1:$M$1,0))</f>
        <v>59648.770368246107</v>
      </c>
      <c r="O100" s="38">
        <f>'Source Data'!O100*INDEX('Calibration Calcs'!$B$4:$M$4,1,MATCH('Adjusted Source Data'!$E100,'Calibration Calcs'!$B$1:$M$1,0))</f>
        <v>66965.43287700809</v>
      </c>
      <c r="P100" s="38">
        <f>'Source Data'!P100*INDEX('Calibration Calcs'!$B$4:$M$4,1,MATCH('Adjusted Source Data'!$E100,'Calibration Calcs'!$B$1:$M$1,0))</f>
        <v>70767.237703539227</v>
      </c>
      <c r="Q100" s="38">
        <f>'Source Data'!Q100*INDEX('Calibration Calcs'!$B$4:$M$4,1,MATCH('Adjusted Source Data'!$E100,'Calibration Calcs'!$B$1:$M$1,0))</f>
        <v>71658.438731912058</v>
      </c>
      <c r="R100" s="38">
        <f>'Source Data'!R100*INDEX('Calibration Calcs'!$B$4:$M$4,1,MATCH('Adjusted Source Data'!$E100,'Calibration Calcs'!$B$1:$M$1,0))</f>
        <v>69022.050634791551</v>
      </c>
      <c r="S100" s="38">
        <f>'Source Data'!S100*INDEX('Calibration Calcs'!$B$4:$M$4,1,MATCH('Adjusted Source Data'!$E100,'Calibration Calcs'!$B$1:$M$1,0))</f>
        <v>70655.59273954526</v>
      </c>
      <c r="T100" s="38">
        <f>'Source Data'!T100*INDEX('Calibration Calcs'!$B$4:$M$4,1,MATCH('Adjusted Source Data'!$E100,'Calibration Calcs'!$B$1:$M$1,0))</f>
        <v>72413.511251555406</v>
      </c>
      <c r="U100" s="38">
        <f>'Source Data'!U100*INDEX('Calibration Calcs'!$B$4:$M$4,1,MATCH('Adjusted Source Data'!$E100,'Calibration Calcs'!$B$1:$M$1,0))</f>
        <v>72443.870847027443</v>
      </c>
      <c r="V100" s="38">
        <f>'Source Data'!V100*INDEX('Calibration Calcs'!$B$4:$M$4,1,MATCH('Adjusted Source Data'!$E100,'Calibration Calcs'!$B$1:$M$1,0))</f>
        <v>70957.230010686835</v>
      </c>
      <c r="W100" s="38">
        <f>'Source Data'!W100*INDEX('Calibration Calcs'!$B$4:$M$4,1,MATCH('Adjusted Source Data'!$E100,'Calibration Calcs'!$B$1:$M$1,0))</f>
        <v>67651.951471392007</v>
      </c>
      <c r="X100" s="38">
        <f>'Source Data'!X100*INDEX('Calibration Calcs'!$B$4:$M$4,1,MATCH('Adjusted Source Data'!$E100,'Calibration Calcs'!$B$1:$M$1,0))</f>
        <v>64788.356079125901</v>
      </c>
      <c r="Y100" s="38">
        <f>'Source Data'!Y100*INDEX('Calibration Calcs'!$B$4:$M$4,1,MATCH('Adjusted Source Data'!$E100,'Calibration Calcs'!$B$1:$M$1,0))</f>
        <v>60701.562791873352</v>
      </c>
      <c r="Z100" s="38">
        <f>'Source Data'!Z100*INDEX('Calibration Calcs'!$B$4:$M$4,1,MATCH('Adjusted Source Data'!$E100,'Calibration Calcs'!$B$1:$M$1,0))</f>
        <v>57264.073111006721</v>
      </c>
      <c r="AA100" s="38">
        <f>'Source Data'!AA100*INDEX('Calibration Calcs'!$B$4:$M$4,1,MATCH('Adjusted Source Data'!$E100,'Calibration Calcs'!$B$1:$M$1,0))</f>
        <v>53758.029504880644</v>
      </c>
      <c r="AB100" s="38">
        <f>'Source Data'!AB100*INDEX('Calibration Calcs'!$B$4:$M$4,1,MATCH('Adjusted Source Data'!$E100,'Calibration Calcs'!$B$1:$M$1,0))</f>
        <v>49541.963101424561</v>
      </c>
      <c r="AC100" s="38">
        <f>'Source Data'!AC100*INDEX('Calibration Calcs'!$B$4:$M$4,1,MATCH('Adjusted Source Data'!$E100,'Calibration Calcs'!$B$1:$M$1,0))</f>
        <v>43783.433379630893</v>
      </c>
      <c r="AD100" t="str">
        <f>INDEX('Category Mapping'!$G$34:$G$45,MATCH(E100,'Category Mapping'!$A$34:$A$45,0),1)</f>
        <v>Winter</v>
      </c>
      <c r="AE100" t="str">
        <f>INDEX('Category Mapping'!$B$2:$B$25,MATCH('Source Data'!A100,'Category Mapping'!$A$2:$A$25,0))</f>
        <v>Weekday</v>
      </c>
      <c r="AF100" t="str">
        <f>INDEX('Category Mapping'!$C$2:$C$25,MATCH('Source Data'!A100,'Category Mapping'!$A$2:$A$25,0))</f>
        <v>Commercial</v>
      </c>
      <c r="AG100" t="str">
        <f>INDEX('Category Mapping'!$D$2:$D$25,MATCH('Source Data'!A100,'Category Mapping'!$A$2:$A$25,0))</f>
        <v>Cooling</v>
      </c>
      <c r="AH100">
        <f>IF($AE100="Weekday",INDEX('Category Mapping'!$F$34:$F$45,MATCH($E100,'Category Mapping'!$A$34:$A$45,0),1),INDEX('Category Mapping'!$E$34:$E$45,MATCH($E100,'Category Mapping'!$A$34:$A$45,0),1))</f>
        <v>20</v>
      </c>
      <c r="AI100" s="10">
        <f t="shared" si="5"/>
        <v>3622.1935423513723</v>
      </c>
      <c r="AJ100" s="22">
        <f t="shared" si="3"/>
        <v>0</v>
      </c>
      <c r="AK100" s="22">
        <f t="shared" si="4"/>
        <v>0</v>
      </c>
    </row>
    <row r="101" spans="1:37">
      <c r="A101" s="37" t="str">
        <f>'Source Data'!A101</f>
        <v>Service_cooling_weekday.csv</v>
      </c>
      <c r="B101" s="37">
        <f>'Source Data'!B101</f>
        <v>2019</v>
      </c>
      <c r="C101" s="37">
        <f>'Source Data'!C101</f>
        <v>19</v>
      </c>
      <c r="D101" s="37" t="str">
        <f>'Source Data'!D101</f>
        <v>Korea</v>
      </c>
      <c r="E101" s="37">
        <f>'Source Data'!E101</f>
        <v>3</v>
      </c>
      <c r="F101" s="38">
        <f>'Source Data'!F101*INDEX('Calibration Calcs'!$B$4:$M$4,1,MATCH('Adjusted Source Data'!$E101,'Calibration Calcs'!$B$1:$M$1,0))</f>
        <v>93666.89562710053</v>
      </c>
      <c r="G101" s="38">
        <f>'Source Data'!G101*INDEX('Calibration Calcs'!$B$4:$M$4,1,MATCH('Adjusted Source Data'!$E101,'Calibration Calcs'!$B$1:$M$1,0))</f>
        <v>88322.531966847862</v>
      </c>
      <c r="H101" s="38">
        <f>'Source Data'!H101*INDEX('Calibration Calcs'!$B$4:$M$4,1,MATCH('Adjusted Source Data'!$E101,'Calibration Calcs'!$B$1:$M$1,0))</f>
        <v>86091.723372394918</v>
      </c>
      <c r="I101" s="38">
        <f>'Source Data'!I101*INDEX('Calibration Calcs'!$B$4:$M$4,1,MATCH('Adjusted Source Data'!$E101,'Calibration Calcs'!$B$1:$M$1,0))</f>
        <v>84834.226040570764</v>
      </c>
      <c r="J101" s="38">
        <f>'Source Data'!J101*INDEX('Calibration Calcs'!$B$4:$M$4,1,MATCH('Adjusted Source Data'!$E101,'Calibration Calcs'!$B$1:$M$1,0))</f>
        <v>84562.531666724652</v>
      </c>
      <c r="K101" s="38">
        <f>'Source Data'!K101*INDEX('Calibration Calcs'!$B$4:$M$4,1,MATCH('Adjusted Source Data'!$E101,'Calibration Calcs'!$B$1:$M$1,0))</f>
        <v>87206.607182315172</v>
      </c>
      <c r="L101" s="38">
        <f>'Source Data'!L101*INDEX('Calibration Calcs'!$B$4:$M$4,1,MATCH('Adjusted Source Data'!$E101,'Calibration Calcs'!$B$1:$M$1,0))</f>
        <v>96660.738612469955</v>
      </c>
      <c r="M101" s="38">
        <f>'Source Data'!M101*INDEX('Calibration Calcs'!$B$4:$M$4,1,MATCH('Adjusted Source Data'!$E101,'Calibration Calcs'!$B$1:$M$1,0))</f>
        <v>115311.88074350751</v>
      </c>
      <c r="N101" s="38">
        <f>'Source Data'!N101*INDEX('Calibration Calcs'!$B$4:$M$4,1,MATCH('Adjusted Source Data'!$E101,'Calibration Calcs'!$B$1:$M$1,0))</f>
        <v>142729.07008587886</v>
      </c>
      <c r="O101" s="38">
        <f>'Source Data'!O101*INDEX('Calibration Calcs'!$B$4:$M$4,1,MATCH('Adjusted Source Data'!$E101,'Calibration Calcs'!$B$1:$M$1,0))</f>
        <v>160236.18111784794</v>
      </c>
      <c r="P101" s="38">
        <f>'Source Data'!P101*INDEX('Calibration Calcs'!$B$4:$M$4,1,MATCH('Adjusted Source Data'!$E101,'Calibration Calcs'!$B$1:$M$1,0))</f>
        <v>169335.34020516163</v>
      </c>
      <c r="Q101" s="38">
        <f>'Source Data'!Q101*INDEX('Calibration Calcs'!$B$4:$M$4,1,MATCH('Adjusted Source Data'!$E101,'Calibration Calcs'!$B$1:$M$1,0))</f>
        <v>171468.29718604547</v>
      </c>
      <c r="R101" s="38">
        <f>'Source Data'!R101*INDEX('Calibration Calcs'!$B$4:$M$4,1,MATCH('Adjusted Source Data'!$E101,'Calibration Calcs'!$B$1:$M$1,0))</f>
        <v>165158.95006006351</v>
      </c>
      <c r="S101" s="38">
        <f>'Source Data'!S101*INDEX('Calibration Calcs'!$B$4:$M$4,1,MATCH('Adjusted Source Data'!$E101,'Calibration Calcs'!$B$1:$M$1,0))</f>
        <v>169066.76875515282</v>
      </c>
      <c r="T101" s="38">
        <f>'Source Data'!T101*INDEX('Calibration Calcs'!$B$4:$M$4,1,MATCH('Adjusted Source Data'!$E101,'Calibration Calcs'!$B$1:$M$1,0))</f>
        <v>173273.34716401159</v>
      </c>
      <c r="U101" s="38">
        <f>'Source Data'!U101*INDEX('Calibration Calcs'!$B$4:$M$4,1,MATCH('Adjusted Source Data'!$E101,'Calibration Calcs'!$B$1:$M$1,0))</f>
        <v>173347.25636149466</v>
      </c>
      <c r="V101" s="38">
        <f>'Source Data'!V101*INDEX('Calibration Calcs'!$B$4:$M$4,1,MATCH('Adjusted Source Data'!$E101,'Calibration Calcs'!$B$1:$M$1,0))</f>
        <v>169788.1641615718</v>
      </c>
      <c r="W101" s="38">
        <f>'Source Data'!W101*INDEX('Calibration Calcs'!$B$4:$M$4,1,MATCH('Adjusted Source Data'!$E101,'Calibration Calcs'!$B$1:$M$1,0))</f>
        <v>161880.92100549873</v>
      </c>
      <c r="X101" s="38">
        <f>'Source Data'!X101*INDEX('Calibration Calcs'!$B$4:$M$4,1,MATCH('Adjusted Source Data'!$E101,'Calibration Calcs'!$B$1:$M$1,0))</f>
        <v>155028.18513182455</v>
      </c>
      <c r="Y101" s="38">
        <f>'Source Data'!Y101*INDEX('Calibration Calcs'!$B$4:$M$4,1,MATCH('Adjusted Source Data'!$E101,'Calibration Calcs'!$B$1:$M$1,0))</f>
        <v>145249.26962258937</v>
      </c>
      <c r="Z101" s="38">
        <f>'Source Data'!Z101*INDEX('Calibration Calcs'!$B$4:$M$4,1,MATCH('Adjusted Source Data'!$E101,'Calibration Calcs'!$B$1:$M$1,0))</f>
        <v>137024.52920972294</v>
      </c>
      <c r="AA101" s="38">
        <f>'Source Data'!AA101*INDEX('Calibration Calcs'!$B$4:$M$4,1,MATCH('Adjusted Source Data'!$E101,'Calibration Calcs'!$B$1:$M$1,0))</f>
        <v>128635.31480809143</v>
      </c>
      <c r="AB101" s="38">
        <f>'Source Data'!AB101*INDEX('Calibration Calcs'!$B$4:$M$4,1,MATCH('Adjusted Source Data'!$E101,'Calibration Calcs'!$B$1:$M$1,0))</f>
        <v>118547.22983896238</v>
      </c>
      <c r="AC101" s="38">
        <f>'Source Data'!AC101*INDEX('Calibration Calcs'!$B$4:$M$4,1,MATCH('Adjusted Source Data'!$E101,'Calibration Calcs'!$B$1:$M$1,0))</f>
        <v>104766.80791951854</v>
      </c>
      <c r="AD101" t="str">
        <f>INDEX('Category Mapping'!$G$34:$G$45,MATCH(E101,'Category Mapping'!$A$34:$A$45,0),1)</f>
        <v>Spring</v>
      </c>
      <c r="AE101" t="str">
        <f>INDEX('Category Mapping'!$B$2:$B$25,MATCH('Source Data'!A101,'Category Mapping'!$A$2:$A$25,0))</f>
        <v>Weekday</v>
      </c>
      <c r="AF101" t="str">
        <f>INDEX('Category Mapping'!$C$2:$C$25,MATCH('Source Data'!A101,'Category Mapping'!$A$2:$A$25,0))</f>
        <v>Commercial</v>
      </c>
      <c r="AG101" t="str">
        <f>INDEX('Category Mapping'!$D$2:$D$25,MATCH('Source Data'!A101,'Category Mapping'!$A$2:$A$25,0))</f>
        <v>Cooling</v>
      </c>
      <c r="AH101">
        <f>IF($AE101="Weekday",INDEX('Category Mapping'!$F$34:$F$45,MATCH($E101,'Category Mapping'!$A$34:$A$45,0),1),INDEX('Category Mapping'!$E$34:$E$45,MATCH($E101,'Category Mapping'!$A$34:$A$45,0),1))</f>
        <v>22.142857142857142</v>
      </c>
      <c r="AI101" s="10">
        <f t="shared" si="5"/>
        <v>7828.5857711642748</v>
      </c>
      <c r="AJ101" s="22">
        <f t="shared" si="3"/>
        <v>0</v>
      </c>
      <c r="AK101" s="22">
        <f t="shared" si="4"/>
        <v>0</v>
      </c>
    </row>
    <row r="102" spans="1:37">
      <c r="A102" s="37" t="str">
        <f>'Source Data'!A102</f>
        <v>Service_cooling_weekday.csv</v>
      </c>
      <c r="B102" s="37">
        <f>'Source Data'!B102</f>
        <v>2019</v>
      </c>
      <c r="C102" s="37">
        <f>'Source Data'!C102</f>
        <v>19</v>
      </c>
      <c r="D102" s="37" t="str">
        <f>'Source Data'!D102</f>
        <v>Korea</v>
      </c>
      <c r="E102" s="37">
        <f>'Source Data'!E102</f>
        <v>4</v>
      </c>
      <c r="F102" s="38">
        <f>'Source Data'!F102*INDEX('Calibration Calcs'!$B$4:$M$4,1,MATCH('Adjusted Source Data'!$E102,'Calibration Calcs'!$B$1:$M$1,0))</f>
        <v>412792.29654937488</v>
      </c>
      <c r="G102" s="38">
        <f>'Source Data'!G102*INDEX('Calibration Calcs'!$B$4:$M$4,1,MATCH('Adjusted Source Data'!$E102,'Calibration Calcs'!$B$1:$M$1,0))</f>
        <v>389237.83950671903</v>
      </c>
      <c r="H102" s="38">
        <f>'Source Data'!H102*INDEX('Calibration Calcs'!$B$4:$M$4,1,MATCH('Adjusted Source Data'!$E102,'Calibration Calcs'!$B$1:$M$1,0))</f>
        <v>379409.08165081893</v>
      </c>
      <c r="I102" s="38">
        <f>'Source Data'!I102*INDEX('Calibration Calcs'!$B$4:$M$4,1,MATCH('Adjusted Source Data'!$E102,'Calibration Calcs'!$B$1:$M$1,0))</f>
        <v>373865.60008649755</v>
      </c>
      <c r="J102" s="38">
        <f>'Source Data'!J102*INDEX('Calibration Calcs'!$B$4:$M$4,1,MATCH('Adjusted Source Data'!$E102,'Calibration Calcs'!$B$1:$M$1,0))</f>
        <v>372671.47008227423</v>
      </c>
      <c r="K102" s="38">
        <f>'Source Data'!K102*INDEX('Calibration Calcs'!$B$4:$M$4,1,MATCH('Adjusted Source Data'!$E102,'Calibration Calcs'!$B$1:$M$1,0))</f>
        <v>384320.54806656356</v>
      </c>
      <c r="L102" s="38">
        <f>'Source Data'!L102*INDEX('Calibration Calcs'!$B$4:$M$4,1,MATCH('Adjusted Source Data'!$E102,'Calibration Calcs'!$B$1:$M$1,0))</f>
        <v>425985.97683994012</v>
      </c>
      <c r="M102" s="38">
        <f>'Source Data'!M102*INDEX('Calibration Calcs'!$B$4:$M$4,1,MATCH('Adjusted Source Data'!$E102,'Calibration Calcs'!$B$1:$M$1,0))</f>
        <v>508182.89630138193</v>
      </c>
      <c r="N102" s="38">
        <f>'Source Data'!N102*INDEX('Calibration Calcs'!$B$4:$M$4,1,MATCH('Adjusted Source Data'!$E102,'Calibration Calcs'!$B$1:$M$1,0))</f>
        <v>629010.40681814984</v>
      </c>
      <c r="O102" s="38">
        <f>'Source Data'!O102*INDEX('Calibration Calcs'!$B$4:$M$4,1,MATCH('Adjusted Source Data'!$E102,'Calibration Calcs'!$B$1:$M$1,0))</f>
        <v>706167.70932680834</v>
      </c>
      <c r="P102" s="38">
        <f>'Source Data'!P102*INDEX('Calibration Calcs'!$B$4:$M$4,1,MATCH('Adjusted Source Data'!$E102,'Calibration Calcs'!$B$1:$M$1,0))</f>
        <v>746267.17737106932</v>
      </c>
      <c r="Q102" s="38">
        <f>'Source Data'!Q102*INDEX('Calibration Calcs'!$B$4:$M$4,1,MATCH('Adjusted Source Data'!$E102,'Calibration Calcs'!$B$1:$M$1,0))</f>
        <v>755665.8542579686</v>
      </c>
      <c r="R102" s="38">
        <f>'Source Data'!R102*INDEX('Calibration Calcs'!$B$4:$M$4,1,MATCH('Adjusted Source Data'!$E102,'Calibration Calcs'!$B$1:$M$1,0))</f>
        <v>727928.05885092379</v>
      </c>
      <c r="S102" s="38">
        <f>'Source Data'!S102*INDEX('Calibration Calcs'!$B$4:$M$4,1,MATCH('Adjusted Source Data'!$E102,'Calibration Calcs'!$B$1:$M$1,0))</f>
        <v>747438.00727764925</v>
      </c>
      <c r="T102" s="38">
        <f>'Source Data'!T102*INDEX('Calibration Calcs'!$B$4:$M$4,1,MATCH('Adjusted Source Data'!$E102,'Calibration Calcs'!$B$1:$M$1,0))</f>
        <v>767992.57674871967</v>
      </c>
      <c r="U102" s="38">
        <f>'Source Data'!U102*INDEX('Calibration Calcs'!$B$4:$M$4,1,MATCH('Adjusted Source Data'!$E102,'Calibration Calcs'!$B$1:$M$1,0))</f>
        <v>766298.46548256546</v>
      </c>
      <c r="V102" s="38">
        <f>'Source Data'!V102*INDEX('Calibration Calcs'!$B$4:$M$4,1,MATCH('Adjusted Source Data'!$E102,'Calibration Calcs'!$B$1:$M$1,0))</f>
        <v>748332.14852471405</v>
      </c>
      <c r="W102" s="38">
        <f>'Source Data'!W102*INDEX('Calibration Calcs'!$B$4:$M$4,1,MATCH('Adjusted Source Data'!$E102,'Calibration Calcs'!$B$1:$M$1,0))</f>
        <v>713413.06885649846</v>
      </c>
      <c r="X102" s="38">
        <f>'Source Data'!X102*INDEX('Calibration Calcs'!$B$4:$M$4,1,MATCH('Adjusted Source Data'!$E102,'Calibration Calcs'!$B$1:$M$1,0))</f>
        <v>683213.22979846958</v>
      </c>
      <c r="Y102" s="38">
        <f>'Source Data'!Y102*INDEX('Calibration Calcs'!$B$4:$M$4,1,MATCH('Adjusted Source Data'!$E102,'Calibration Calcs'!$B$1:$M$1,0))</f>
        <v>640115.81585742685</v>
      </c>
      <c r="Z102" s="38">
        <f>'Source Data'!Z102*INDEX('Calibration Calcs'!$B$4:$M$4,1,MATCH('Adjusted Source Data'!$E102,'Calibration Calcs'!$B$1:$M$1,0))</f>
        <v>603871.54313574394</v>
      </c>
      <c r="AA102" s="38">
        <f>'Source Data'!AA102*INDEX('Calibration Calcs'!$B$4:$M$4,1,MATCH('Adjusted Source Data'!$E102,'Calibration Calcs'!$B$1:$M$1,0))</f>
        <v>566899.14236270532</v>
      </c>
      <c r="AB102" s="38">
        <f>'Source Data'!AB102*INDEX('Calibration Calcs'!$B$4:$M$4,1,MATCH('Adjusted Source Data'!$E102,'Calibration Calcs'!$B$1:$M$1,0))</f>
        <v>522438.67270952469</v>
      </c>
      <c r="AC102" s="38">
        <f>'Source Data'!AC102*INDEX('Calibration Calcs'!$B$4:$M$4,1,MATCH('Adjusted Source Data'!$E102,'Calibration Calcs'!$B$1:$M$1,0))</f>
        <v>461708.90987685235</v>
      </c>
      <c r="AD102" t="str">
        <f>INDEX('Category Mapping'!$G$34:$G$45,MATCH(E102,'Category Mapping'!$A$34:$A$45,0),1)</f>
        <v>Spring</v>
      </c>
      <c r="AE102" t="str">
        <f>INDEX('Category Mapping'!$B$2:$B$25,MATCH('Source Data'!A102,'Category Mapping'!$A$2:$A$25,0))</f>
        <v>Weekday</v>
      </c>
      <c r="AF102" t="str">
        <f>INDEX('Category Mapping'!$C$2:$C$25,MATCH('Source Data'!A102,'Category Mapping'!$A$2:$A$25,0))</f>
        <v>Commercial</v>
      </c>
      <c r="AG102" t="str">
        <f>INDEX('Category Mapping'!$D$2:$D$25,MATCH('Source Data'!A102,'Category Mapping'!$A$2:$A$25,0))</f>
        <v>Cooling</v>
      </c>
      <c r="AH102">
        <f>IF($AE102="Weekday",INDEX('Category Mapping'!$F$34:$F$45,MATCH($E102,'Category Mapping'!$A$34:$A$45,0),1),INDEX('Category Mapping'!$E$34:$E$45,MATCH($E102,'Category Mapping'!$A$34:$A$45,0),1))</f>
        <v>21.428571428571431</v>
      </c>
      <c r="AI102" s="10">
        <f t="shared" si="5"/>
        <v>35839.653581606915</v>
      </c>
      <c r="AJ102" s="22">
        <f t="shared" si="3"/>
        <v>0</v>
      </c>
      <c r="AK102" s="22">
        <f t="shared" si="4"/>
        <v>0</v>
      </c>
    </row>
    <row r="103" spans="1:37">
      <c r="A103" s="37" t="str">
        <f>'Source Data'!A103</f>
        <v>Service_cooling_weekday.csv</v>
      </c>
      <c r="B103" s="37">
        <f>'Source Data'!B103</f>
        <v>2019</v>
      </c>
      <c r="C103" s="37">
        <f>'Source Data'!C103</f>
        <v>19</v>
      </c>
      <c r="D103" s="37" t="str">
        <f>'Source Data'!D103</f>
        <v>Korea</v>
      </c>
      <c r="E103" s="37">
        <f>'Source Data'!E103</f>
        <v>5</v>
      </c>
      <c r="F103" s="38">
        <f>'Source Data'!F103*INDEX('Calibration Calcs'!$B$4:$M$4,1,MATCH('Adjusted Source Data'!$E103,'Calibration Calcs'!$B$1:$M$1,0))</f>
        <v>7398846.774731556</v>
      </c>
      <c r="G103" s="38">
        <f>'Source Data'!G103*INDEX('Calibration Calcs'!$B$4:$M$4,1,MATCH('Adjusted Source Data'!$E103,'Calibration Calcs'!$B$1:$M$1,0))</f>
        <v>6976663.9704902722</v>
      </c>
      <c r="H103" s="38">
        <f>'Source Data'!H103*INDEX('Calibration Calcs'!$B$4:$M$4,1,MATCH('Adjusted Source Data'!$E103,'Calibration Calcs'!$B$1:$M$1,0))</f>
        <v>6800495.8427944584</v>
      </c>
      <c r="I103" s="38">
        <f>'Source Data'!I103*INDEX('Calibration Calcs'!$B$4:$M$4,1,MATCH('Adjusted Source Data'!$E103,'Calibration Calcs'!$B$1:$M$1,0))</f>
        <v>6701123.3212094894</v>
      </c>
      <c r="J103" s="38">
        <f>'Source Data'!J103*INDEX('Calibration Calcs'!$B$4:$M$4,1,MATCH('Adjusted Source Data'!$E103,'Calibration Calcs'!$B$1:$M$1,0))</f>
        <v>6679725.6396948416</v>
      </c>
      <c r="K103" s="38">
        <f>'Source Data'!K103*INDEX('Calibration Calcs'!$B$4:$M$4,1,MATCH('Adjusted Source Data'!$E103,'Calibration Calcs'!$B$1:$M$1,0))</f>
        <v>6888523.2512693116</v>
      </c>
      <c r="L103" s="38">
        <f>'Source Data'!L103*INDEX('Calibration Calcs'!$B$4:$M$4,1,MATCH('Adjusted Source Data'!$E103,'Calibration Calcs'!$B$1:$M$1,0))</f>
        <v>7635317.2771050213</v>
      </c>
      <c r="M103" s="38">
        <f>'Source Data'!M103*INDEX('Calibration Calcs'!$B$4:$M$4,1,MATCH('Adjusted Source Data'!$E103,'Calibration Calcs'!$B$1:$M$1,0))</f>
        <v>9108612.6777238157</v>
      </c>
      <c r="N103" s="38">
        <f>'Source Data'!N103*INDEX('Calibration Calcs'!$B$4:$M$4,1,MATCH('Adjusted Source Data'!$E103,'Calibration Calcs'!$B$1:$M$1,0))</f>
        <v>11331074.610596787</v>
      </c>
      <c r="O103" s="38">
        <f>'Source Data'!O103*INDEX('Calibration Calcs'!$B$4:$M$4,1,MATCH('Adjusted Source Data'!$E103,'Calibration Calcs'!$B$1:$M$1,0))</f>
        <v>13537124.534783771</v>
      </c>
      <c r="P103" s="38">
        <f>'Source Data'!P103*INDEX('Calibration Calcs'!$B$4:$M$4,1,MATCH('Adjusted Source Data'!$E103,'Calibration Calcs'!$B$1:$M$1,0))</f>
        <v>15342074.472754942</v>
      </c>
      <c r="Q103" s="38">
        <f>'Source Data'!Q103*INDEX('Calibration Calcs'!$B$4:$M$4,1,MATCH('Adjusted Source Data'!$E103,'Calibration Calcs'!$B$1:$M$1,0))</f>
        <v>16645649.427956341</v>
      </c>
      <c r="R103" s="38">
        <f>'Source Data'!R103*INDEX('Calibration Calcs'!$B$4:$M$4,1,MATCH('Adjusted Source Data'!$E103,'Calibration Calcs'!$B$1:$M$1,0))</f>
        <v>17046749.414172158</v>
      </c>
      <c r="S103" s="38">
        <f>'Source Data'!S103*INDEX('Calibration Calcs'!$B$4:$M$4,1,MATCH('Adjusted Source Data'!$E103,'Calibration Calcs'!$B$1:$M$1,0))</f>
        <v>17848949.386603788</v>
      </c>
      <c r="T103" s="38">
        <f>'Source Data'!T103*INDEX('Calibration Calcs'!$B$4:$M$4,1,MATCH('Adjusted Source Data'!$E103,'Calibration Calcs'!$B$1:$M$1,0))</f>
        <v>18450599.36592751</v>
      </c>
      <c r="U103" s="38">
        <f>'Source Data'!U103*INDEX('Calibration Calcs'!$B$4:$M$4,1,MATCH('Adjusted Source Data'!$E103,'Calibration Calcs'!$B$1:$M$1,0))</f>
        <v>18250049.372819602</v>
      </c>
      <c r="V103" s="38">
        <f>'Source Data'!V103*INDEX('Calibration Calcs'!$B$4:$M$4,1,MATCH('Adjusted Source Data'!$E103,'Calibration Calcs'!$B$1:$M$1,0))</f>
        <v>17347574.403834019</v>
      </c>
      <c r="W103" s="38">
        <f>'Source Data'!W103*INDEX('Calibration Calcs'!$B$4:$M$4,1,MATCH('Adjusted Source Data'!$E103,'Calibration Calcs'!$B$1:$M$1,0))</f>
        <v>15843449.455524711</v>
      </c>
      <c r="X103" s="38">
        <f>'Source Data'!X103*INDEX('Calibration Calcs'!$B$4:$M$4,1,MATCH('Adjusted Source Data'!$E103,'Calibration Calcs'!$B$1:$M$1,0))</f>
        <v>14239049.510661449</v>
      </c>
      <c r="Y103" s="38">
        <f>'Source Data'!Y103*INDEX('Calibration Calcs'!$B$4:$M$4,1,MATCH('Adjusted Source Data'!$E103,'Calibration Calcs'!$B$1:$M$1,0))</f>
        <v>12333824.576136325</v>
      </c>
      <c r="Z103" s="38">
        <f>'Source Data'!Z103*INDEX('Calibration Calcs'!$B$4:$M$4,1,MATCH('Adjusted Source Data'!$E103,'Calibration Calcs'!$B$1:$M$1,0))</f>
        <v>10829699.627827017</v>
      </c>
      <c r="AA103" s="38">
        <f>'Source Data'!AA103*INDEX('Calibration Calcs'!$B$4:$M$4,1,MATCH('Adjusted Source Data'!$E103,'Calibration Calcs'!$B$1:$M$1,0))</f>
        <v>10127774.65194934</v>
      </c>
      <c r="AB103" s="38">
        <f>'Source Data'!AB103*INDEX('Calibration Calcs'!$B$4:$M$4,1,MATCH('Adjusted Source Data'!$E103,'Calibration Calcs'!$B$1:$M$1,0))</f>
        <v>9364143.4514422566</v>
      </c>
      <c r="AC103" s="38">
        <f>'Source Data'!AC103*INDEX('Calibration Calcs'!$B$4:$M$4,1,MATCH('Adjusted Source Data'!$E103,'Calibration Calcs'!$B$1:$M$1,0))</f>
        <v>8275613.240100638</v>
      </c>
      <c r="AD103" t="str">
        <f>INDEX('Category Mapping'!$G$34:$G$45,MATCH(E103,'Category Mapping'!$A$34:$A$45,0),1)</f>
        <v>Spring</v>
      </c>
      <c r="AE103" t="str">
        <f>INDEX('Category Mapping'!$B$2:$B$25,MATCH('Source Data'!A103,'Category Mapping'!$A$2:$A$25,0))</f>
        <v>Weekday</v>
      </c>
      <c r="AF103" t="str">
        <f>INDEX('Category Mapping'!$C$2:$C$25,MATCH('Source Data'!A103,'Category Mapping'!$A$2:$A$25,0))</f>
        <v>Commercial</v>
      </c>
      <c r="AG103" t="str">
        <f>INDEX('Category Mapping'!$D$2:$D$25,MATCH('Source Data'!A103,'Category Mapping'!$A$2:$A$25,0))</f>
        <v>Cooling</v>
      </c>
      <c r="AH103">
        <f>IF($AE103="Weekday",INDEX('Category Mapping'!$F$34:$F$45,MATCH($E103,'Category Mapping'!$A$34:$A$45,0),1),INDEX('Category Mapping'!$E$34:$E$45,MATCH($E103,'Category Mapping'!$A$34:$A$45,0),1))</f>
        <v>22.142857142857142</v>
      </c>
      <c r="AI103" s="10">
        <f t="shared" si="5"/>
        <v>833252.87459027465</v>
      </c>
      <c r="AJ103" s="22">
        <f t="shared" si="3"/>
        <v>0</v>
      </c>
      <c r="AK103" s="22">
        <f t="shared" si="4"/>
        <v>0</v>
      </c>
    </row>
    <row r="104" spans="1:37">
      <c r="A104" s="37" t="str">
        <f>'Source Data'!A104</f>
        <v>Service_cooling_weekday.csv</v>
      </c>
      <c r="B104" s="37">
        <f>'Source Data'!B104</f>
        <v>2019</v>
      </c>
      <c r="C104" s="37">
        <f>'Source Data'!C104</f>
        <v>19</v>
      </c>
      <c r="D104" s="37" t="str">
        <f>'Source Data'!D104</f>
        <v>Korea</v>
      </c>
      <c r="E104" s="37">
        <f>'Source Data'!E104</f>
        <v>6</v>
      </c>
      <c r="F104" s="38">
        <f>'Source Data'!F104*INDEX('Calibration Calcs'!$B$4:$M$4,1,MATCH('Adjusted Source Data'!$E104,'Calibration Calcs'!$B$1:$M$1,0))</f>
        <v>63076801.302350566</v>
      </c>
      <c r="G104" s="38">
        <f>'Source Data'!G104*INDEX('Calibration Calcs'!$B$4:$M$4,1,MATCH('Adjusted Source Data'!$E104,'Calibration Calcs'!$B$1:$M$1,0))</f>
        <v>58597975.174373016</v>
      </c>
      <c r="H104" s="38">
        <f>'Source Data'!H104*INDEX('Calibration Calcs'!$B$4:$M$4,1,MATCH('Adjusted Source Data'!$E104,'Calibration Calcs'!$B$1:$M$1,0))</f>
        <v>56918415.376381427</v>
      </c>
      <c r="I104" s="38">
        <f>'Source Data'!I104*INDEX('Calibration Calcs'!$B$4:$M$4,1,MATCH('Adjusted Source Data'!$E104,'Calibration Calcs'!$B$1:$M$1,0))</f>
        <v>56358562.110384233</v>
      </c>
      <c r="J104" s="38">
        <f>'Source Data'!J104*INDEX('Calibration Calcs'!$B$4:$M$4,1,MATCH('Adjusted Source Data'!$E104,'Calibration Calcs'!$B$1:$M$1,0))</f>
        <v>57198342.009380028</v>
      </c>
      <c r="K104" s="38">
        <f>'Source Data'!K104*INDEX('Calibration Calcs'!$B$4:$M$4,1,MATCH('Adjusted Source Data'!$E104,'Calibration Calcs'!$B$1:$M$1,0))</f>
        <v>61957094.770356178</v>
      </c>
      <c r="L104" s="38">
        <f>'Source Data'!L104*INDEX('Calibration Calcs'!$B$4:$M$4,1,MATCH('Adjusted Source Data'!$E104,'Calibration Calcs'!$B$1:$M$1,0))</f>
        <v>74367175.499960661</v>
      </c>
      <c r="M104" s="38">
        <f>'Source Data'!M104*INDEX('Calibration Calcs'!$B$4:$M$4,1,MATCH('Adjusted Source Data'!$E104,'Calibration Calcs'!$B$1:$M$1,0))</f>
        <v>95175055.219523042</v>
      </c>
      <c r="N104" s="38">
        <f>'Source Data'!N104*INDEX('Calibration Calcs'!$B$4:$M$4,1,MATCH('Adjusted Source Data'!$E104,'Calibration Calcs'!$B$1:$M$1,0))</f>
        <v>122234629.74272077</v>
      </c>
      <c r="O104" s="38">
        <f>'Source Data'!O104*INDEX('Calibration Calcs'!$B$4:$M$4,1,MATCH('Adjusted Source Data'!$E104,'Calibration Calcs'!$B$1:$M$1,0))</f>
        <v>143695671.60594657</v>
      </c>
      <c r="P104" s="38">
        <f>'Source Data'!P104*INDEX('Calibration Calcs'!$B$4:$M$4,1,MATCH('Adjusted Source Data'!$E104,'Calibration Calcs'!$B$1:$M$1,0))</f>
        <v>158625092.03253841</v>
      </c>
      <c r="Q104" s="38">
        <f>'Source Data'!Q104*INDEX('Calibration Calcs'!$B$4:$M$4,1,MATCH('Adjusted Source Data'!$E104,'Calibration Calcs'!$B$1:$M$1,0))</f>
        <v>167955979.7991583</v>
      </c>
      <c r="R104" s="38">
        <f>'Source Data'!R104*INDEX('Calibration Calcs'!$B$4:$M$4,1,MATCH('Adjusted Source Data'!$E104,'Calibration Calcs'!$B$1:$M$1,0))</f>
        <v>170755246.12914428</v>
      </c>
      <c r="S104" s="38">
        <f>'Source Data'!S104*INDEX('Calibration Calcs'!$B$4:$M$4,1,MATCH('Adjusted Source Data'!$E104,'Calibration Calcs'!$B$1:$M$1,0))</f>
        <v>177286867.56577823</v>
      </c>
      <c r="T104" s="38">
        <f>'Source Data'!T104*INDEX('Calibration Calcs'!$B$4:$M$4,1,MATCH('Adjusted Source Data'!$E104,'Calibration Calcs'!$B$1:$M$1,0))</f>
        <v>181019222.67242619</v>
      </c>
      <c r="U104" s="38">
        <f>'Source Data'!U104*INDEX('Calibration Calcs'!$B$4:$M$4,1,MATCH('Adjusted Source Data'!$E104,'Calibration Calcs'!$B$1:$M$1,0))</f>
        <v>180086133.8957642</v>
      </c>
      <c r="V104" s="38">
        <f>'Source Data'!V104*INDEX('Calibration Calcs'!$B$4:$M$4,1,MATCH('Adjusted Source Data'!$E104,'Calibration Calcs'!$B$1:$M$1,0))</f>
        <v>173554512.45913026</v>
      </c>
      <c r="W104" s="38">
        <f>'Source Data'!W104*INDEX('Calibration Calcs'!$B$4:$M$4,1,MATCH('Adjusted Source Data'!$E104,'Calibration Calcs'!$B$1:$M$1,0))</f>
        <v>162357447.13918638</v>
      </c>
      <c r="X104" s="38">
        <f>'Source Data'!X104*INDEX('Calibration Calcs'!$B$4:$M$4,1,MATCH('Adjusted Source Data'!$E104,'Calibration Calcs'!$B$1:$M$1,0))</f>
        <v>149294204.26591849</v>
      </c>
      <c r="Y104" s="38">
        <f>'Source Data'!Y104*INDEX('Calibration Calcs'!$B$4:$M$4,1,MATCH('Adjusted Source Data'!$E104,'Calibration Calcs'!$B$1:$M$1,0))</f>
        <v>133431695.06266466</v>
      </c>
      <c r="Z104" s="38">
        <f>'Source Data'!Z104*INDEX('Calibration Calcs'!$B$4:$M$4,1,MATCH('Adjusted Source Data'!$E104,'Calibration Calcs'!$B$1:$M$1,0))</f>
        <v>118502274.63607281</v>
      </c>
      <c r="AA104" s="38">
        <f>'Source Data'!AA104*INDEX('Calibration Calcs'!$B$4:$M$4,1,MATCH('Adjusted Source Data'!$E104,'Calibration Calcs'!$B$1:$M$1,0))</f>
        <v>103572854.20948096</v>
      </c>
      <c r="AB104" s="38">
        <f>'Source Data'!AB104*INDEX('Calibration Calcs'!$B$4:$M$4,1,MATCH('Adjusted Source Data'!$E104,'Calibration Calcs'!$B$1:$M$1,0))</f>
        <v>88456816.027556717</v>
      </c>
      <c r="AC104" s="38">
        <f>'Source Data'!AC104*INDEX('Calibration Calcs'!$B$4:$M$4,1,MATCH('Adjusted Source Data'!$E104,'Calibration Calcs'!$B$1:$M$1,0))</f>
        <v>73154160.090300068</v>
      </c>
      <c r="AD104" t="str">
        <f>INDEX('Category Mapping'!$G$34:$G$45,MATCH(E104,'Category Mapping'!$A$34:$A$45,0),1)</f>
        <v>Summer</v>
      </c>
      <c r="AE104" t="str">
        <f>INDEX('Category Mapping'!$B$2:$B$25,MATCH('Source Data'!A104,'Category Mapping'!$A$2:$A$25,0))</f>
        <v>Weekday</v>
      </c>
      <c r="AF104" t="str">
        <f>INDEX('Category Mapping'!$C$2:$C$25,MATCH('Source Data'!A104,'Category Mapping'!$A$2:$A$25,0))</f>
        <v>Commercial</v>
      </c>
      <c r="AG104" t="str">
        <f>INDEX('Category Mapping'!$D$2:$D$25,MATCH('Source Data'!A104,'Category Mapping'!$A$2:$A$25,0))</f>
        <v>Cooling</v>
      </c>
      <c r="AH104">
        <f>IF($AE104="Weekday",INDEX('Category Mapping'!$F$34:$F$45,MATCH($E104,'Category Mapping'!$A$34:$A$45,0),1),INDEX('Category Mapping'!$E$34:$E$45,MATCH($E104,'Category Mapping'!$A$34:$A$45,0),1))</f>
        <v>21.428571428571431</v>
      </c>
      <c r="AI104" s="10">
        <f t="shared" si="5"/>
        <v>8447563.7247132212</v>
      </c>
      <c r="AJ104" s="22">
        <f t="shared" si="3"/>
        <v>0</v>
      </c>
      <c r="AK104" s="22">
        <f t="shared" si="4"/>
        <v>0</v>
      </c>
    </row>
    <row r="105" spans="1:37">
      <c r="A105" s="37" t="str">
        <f>'Source Data'!A105</f>
        <v>Service_cooling_weekday.csv</v>
      </c>
      <c r="B105" s="37">
        <f>'Source Data'!B105</f>
        <v>2019</v>
      </c>
      <c r="C105" s="37">
        <f>'Source Data'!C105</f>
        <v>19</v>
      </c>
      <c r="D105" s="37" t="str">
        <f>'Source Data'!D105</f>
        <v>Korea</v>
      </c>
      <c r="E105" s="37">
        <f>'Source Data'!E105</f>
        <v>7</v>
      </c>
      <c r="F105" s="38">
        <f>'Source Data'!F105*INDEX('Calibration Calcs'!$B$4:$M$4,1,MATCH('Adjusted Source Data'!$E105,'Calibration Calcs'!$B$1:$M$1,0))</f>
        <v>199627928.15597484</v>
      </c>
      <c r="G105" s="38">
        <f>'Source Data'!G105*INDEX('Calibration Calcs'!$B$4:$M$4,1,MATCH('Adjusted Source Data'!$E105,'Calibration Calcs'!$B$1:$M$1,0))</f>
        <v>185635316.36934111</v>
      </c>
      <c r="H105" s="38">
        <f>'Source Data'!H105*INDEX('Calibration Calcs'!$B$4:$M$4,1,MATCH('Adjusted Source Data'!$E105,'Calibration Calcs'!$B$1:$M$1,0))</f>
        <v>180038271.65468758</v>
      </c>
      <c r="I105" s="38">
        <f>'Source Data'!I105*INDEX('Calibration Calcs'!$B$4:$M$4,1,MATCH('Adjusted Source Data'!$E105,'Calibration Calcs'!$B$1:$M$1,0))</f>
        <v>180971112.44046319</v>
      </c>
      <c r="J105" s="38">
        <f>'Source Data'!J105*INDEX('Calibration Calcs'!$B$4:$M$4,1,MATCH('Adjusted Source Data'!$E105,'Calibration Calcs'!$B$1:$M$1,0))</f>
        <v>186568157.15511668</v>
      </c>
      <c r="K105" s="38">
        <f>'Source Data'!K105*INDEX('Calibration Calcs'!$B$4:$M$4,1,MATCH('Adjusted Source Data'!$E105,'Calibration Calcs'!$B$1:$M$1,0))</f>
        <v>199627928.15597484</v>
      </c>
      <c r="L105" s="38">
        <f>'Source Data'!L105*INDEX('Calibration Calcs'!$B$4:$M$4,1,MATCH('Adjusted Source Data'!$E105,'Calibration Calcs'!$B$1:$M$1,0))</f>
        <v>225747470.15769118</v>
      </c>
      <c r="M105" s="38">
        <f>'Source Data'!M105*INDEX('Calibration Calcs'!$B$4:$M$4,1,MATCH('Adjusted Source Data'!$E105,'Calibration Calcs'!$B$1:$M$1,0))</f>
        <v>267725305.51759243</v>
      </c>
      <c r="N105" s="38">
        <f>'Source Data'!N105*INDEX('Calibration Calcs'!$B$4:$M$4,1,MATCH('Adjusted Source Data'!$E105,'Calibration Calcs'!$B$1:$M$1,0))</f>
        <v>323695752.66412741</v>
      </c>
      <c r="O105" s="38">
        <f>'Source Data'!O105*INDEX('Calibration Calcs'!$B$4:$M$4,1,MATCH('Adjusted Source Data'!$E105,'Calibration Calcs'!$B$1:$M$1,0))</f>
        <v>364740747.23825312</v>
      </c>
      <c r="P105" s="38">
        <f>'Source Data'!P105*INDEX('Calibration Calcs'!$B$4:$M$4,1,MATCH('Adjusted Source Data'!$E105,'Calibration Calcs'!$B$1:$M$1,0))</f>
        <v>393658811.59729618</v>
      </c>
      <c r="Q105" s="38">
        <f>'Source Data'!Q105*INDEX('Calibration Calcs'!$B$4:$M$4,1,MATCH('Adjusted Source Data'!$E105,'Calibration Calcs'!$B$1:$M$1,0))</f>
        <v>410449945.74125671</v>
      </c>
      <c r="R105" s="38">
        <f>'Source Data'!R105*INDEX('Calibration Calcs'!$B$4:$M$4,1,MATCH('Adjusted Source Data'!$E105,'Calibration Calcs'!$B$1:$M$1,0))</f>
        <v>411382786.52703226</v>
      </c>
      <c r="S105" s="38">
        <f>'Source Data'!S105*INDEX('Calibration Calcs'!$B$4:$M$4,1,MATCH('Adjusted Source Data'!$E105,'Calibration Calcs'!$B$1:$M$1,0))</f>
        <v>423509716.74211484</v>
      </c>
      <c r="T105" s="38">
        <f>'Source Data'!T105*INDEX('Calibration Calcs'!$B$4:$M$4,1,MATCH('Adjusted Source Data'!$E105,'Calibration Calcs'!$B$1:$M$1,0))</f>
        <v>431905283.81409508</v>
      </c>
      <c r="U105" s="38">
        <f>'Source Data'!U105*INDEX('Calibration Calcs'!$B$4:$M$4,1,MATCH('Adjusted Source Data'!$E105,'Calibration Calcs'!$B$1:$M$1,0))</f>
        <v>430039602.24254394</v>
      </c>
      <c r="V105" s="38">
        <f>'Source Data'!V105*INDEX('Calibration Calcs'!$B$4:$M$4,1,MATCH('Adjusted Source Data'!$E105,'Calibration Calcs'!$B$1:$M$1,0))</f>
        <v>417912672.02746135</v>
      </c>
      <c r="W105" s="38">
        <f>'Source Data'!W105*INDEX('Calibration Calcs'!$B$4:$M$4,1,MATCH('Adjusted Source Data'!$E105,'Calibration Calcs'!$B$1:$M$1,0))</f>
        <v>396457333.95462292</v>
      </c>
      <c r="X105" s="38">
        <f>'Source Data'!X105*INDEX('Calibration Calcs'!$B$4:$M$4,1,MATCH('Adjusted Source Data'!$E105,'Calibration Calcs'!$B$1:$M$1,0))</f>
        <v>373136314.31023335</v>
      </c>
      <c r="Y105" s="38">
        <f>'Source Data'!Y105*INDEX('Calibration Calcs'!$B$4:$M$4,1,MATCH('Adjusted Source Data'!$E105,'Calibration Calcs'!$B$1:$M$1,0))</f>
        <v>343285409.16541469</v>
      </c>
      <c r="Z105" s="38">
        <f>'Source Data'!Z105*INDEX('Calibration Calcs'!$B$4:$M$4,1,MATCH('Adjusted Source Data'!$E105,'Calibration Calcs'!$B$1:$M$1,0))</f>
        <v>315300185.59214717</v>
      </c>
      <c r="AA105" s="38">
        <f>'Source Data'!AA105*INDEX('Calibration Calcs'!$B$4:$M$4,1,MATCH('Adjusted Source Data'!$E105,'Calibration Calcs'!$B$1:$M$1,0))</f>
        <v>286382121.23310411</v>
      </c>
      <c r="AB105" s="38">
        <f>'Source Data'!AB105*INDEX('Calibration Calcs'!$B$4:$M$4,1,MATCH('Adjusted Source Data'!$E105,'Calibration Calcs'!$B$1:$M$1,0))</f>
        <v>257464056.87406102</v>
      </c>
      <c r="AC105" s="38">
        <f>'Source Data'!AC105*INDEX('Calibration Calcs'!$B$4:$M$4,1,MATCH('Adjusted Source Data'!$E105,'Calibration Calcs'!$B$1:$M$1,0))</f>
        <v>224814629.37191561</v>
      </c>
      <c r="AD105" t="str">
        <f>INDEX('Category Mapping'!$G$34:$G$45,MATCH(E105,'Category Mapping'!$A$34:$A$45,0),1)</f>
        <v>Summer</v>
      </c>
      <c r="AE105" t="str">
        <f>INDEX('Category Mapping'!$B$2:$B$25,MATCH('Source Data'!A105,'Category Mapping'!$A$2:$A$25,0))</f>
        <v>Weekday</v>
      </c>
      <c r="AF105" t="str">
        <f>INDEX('Category Mapping'!$C$2:$C$25,MATCH('Source Data'!A105,'Category Mapping'!$A$2:$A$25,0))</f>
        <v>Commercial</v>
      </c>
      <c r="AG105" t="str">
        <f>INDEX('Category Mapping'!$D$2:$D$25,MATCH('Source Data'!A105,'Category Mapping'!$A$2:$A$25,0))</f>
        <v>Cooling</v>
      </c>
      <c r="AH105">
        <f>IF($AE105="Weekday",INDEX('Category Mapping'!$F$34:$F$45,MATCH($E105,'Category Mapping'!$A$34:$A$45,0),1),INDEX('Category Mapping'!$E$34:$E$45,MATCH($E105,'Category Mapping'!$A$34:$A$45,0),1))</f>
        <v>22.142857142857142</v>
      </c>
      <c r="AI105" s="10">
        <f t="shared" si="5"/>
        <v>19505399.914184939</v>
      </c>
      <c r="AJ105" s="22">
        <f t="shared" si="3"/>
        <v>0</v>
      </c>
      <c r="AK105" s="22">
        <f t="shared" si="4"/>
        <v>0</v>
      </c>
    </row>
    <row r="106" spans="1:37">
      <c r="A106" s="37" t="str">
        <f>'Source Data'!A106</f>
        <v>Service_cooling_weekday.csv</v>
      </c>
      <c r="B106" s="37">
        <f>'Source Data'!B106</f>
        <v>2019</v>
      </c>
      <c r="C106" s="37">
        <f>'Source Data'!C106</f>
        <v>19</v>
      </c>
      <c r="D106" s="37" t="str">
        <f>'Source Data'!D106</f>
        <v>Korea</v>
      </c>
      <c r="E106" s="37">
        <f>'Source Data'!E106</f>
        <v>8</v>
      </c>
      <c r="F106" s="38">
        <f>'Source Data'!F106*INDEX('Calibration Calcs'!$B$4:$M$4,1,MATCH('Adjusted Source Data'!$E106,'Calibration Calcs'!$B$1:$M$1,0))</f>
        <v>224164232.44357601</v>
      </c>
      <c r="G106" s="38">
        <f>'Source Data'!G106*INDEX('Calibration Calcs'!$B$4:$M$4,1,MATCH('Adjusted Source Data'!$E106,'Calibration Calcs'!$B$1:$M$1,0))</f>
        <v>208084941.50880474</v>
      </c>
      <c r="H106" s="38">
        <f>'Source Data'!H106*INDEX('Calibration Calcs'!$B$4:$M$4,1,MATCH('Adjusted Source Data'!$E106,'Calibration Calcs'!$B$1:$M$1,0))</f>
        <v>201464057.00625184</v>
      </c>
      <c r="I106" s="38">
        <f>'Source Data'!I106*INDEX('Calibration Calcs'!$B$4:$M$4,1,MATCH('Adjusted Source Data'!$E106,'Calibration Calcs'!$B$1:$M$1,0))</f>
        <v>202409897.6494737</v>
      </c>
      <c r="J106" s="38">
        <f>'Source Data'!J106*INDEX('Calibration Calcs'!$B$4:$M$4,1,MATCH('Adjusted Source Data'!$E106,'Calibration Calcs'!$B$1:$M$1,0))</f>
        <v>209976622.79524842</v>
      </c>
      <c r="K106" s="38">
        <f>'Source Data'!K106*INDEX('Calibration Calcs'!$B$4:$M$4,1,MATCH('Adjusted Source Data'!$E106,'Calibration Calcs'!$B$1:$M$1,0))</f>
        <v>227001754.37324151</v>
      </c>
      <c r="L106" s="38">
        <f>'Source Data'!L106*INDEX('Calibration Calcs'!$B$4:$M$4,1,MATCH('Adjusted Source Data'!$E106,'Calibration Calcs'!$B$1:$M$1,0))</f>
        <v>259160336.24278408</v>
      </c>
      <c r="M106" s="38">
        <f>'Source Data'!M106*INDEX('Calibration Calcs'!$B$4:$M$4,1,MATCH('Adjusted Source Data'!$E106,'Calibration Calcs'!$B$1:$M$1,0))</f>
        <v>309289890.33354157</v>
      </c>
      <c r="N106" s="38">
        <f>'Source Data'!N106*INDEX('Calibration Calcs'!$B$4:$M$4,1,MATCH('Adjusted Source Data'!$E106,'Calibration Calcs'!$B$1:$M$1,0))</f>
        <v>375498735.35907036</v>
      </c>
      <c r="O106" s="38">
        <f>'Source Data'!O106*INDEX('Calibration Calcs'!$B$4:$M$4,1,MATCH('Adjusted Source Data'!$E106,'Calibration Calcs'!$B$1:$M$1,0))</f>
        <v>426574130.09304971</v>
      </c>
      <c r="P106" s="38">
        <f>'Source Data'!P106*INDEX('Calibration Calcs'!$B$4:$M$4,1,MATCH('Adjusted Source Data'!$E106,'Calibration Calcs'!$B$1:$M$1,0))</f>
        <v>462516074.53547961</v>
      </c>
      <c r="Q106" s="38">
        <f>'Source Data'!Q106*INDEX('Calibration Calcs'!$B$4:$M$4,1,MATCH('Adjusted Source Data'!$E106,'Calibration Calcs'!$B$1:$M$1,0))</f>
        <v>483324568.68636006</v>
      </c>
      <c r="R106" s="38">
        <f>'Source Data'!R106*INDEX('Calibration Calcs'!$B$4:$M$4,1,MATCH('Adjusted Source Data'!$E106,'Calibration Calcs'!$B$1:$M$1,0))</f>
        <v>487107931.25924742</v>
      </c>
      <c r="S106" s="38">
        <f>'Source Data'!S106*INDEX('Calibration Calcs'!$B$4:$M$4,1,MATCH('Adjusted Source Data'!$E106,'Calibration Calcs'!$B$1:$M$1,0))</f>
        <v>501295540.90757501</v>
      </c>
      <c r="T106" s="38">
        <f>'Source Data'!T106*INDEX('Calibration Calcs'!$B$4:$M$4,1,MATCH('Adjusted Source Data'!$E106,'Calibration Calcs'!$B$1:$M$1,0))</f>
        <v>511699787.9830153</v>
      </c>
      <c r="U106" s="38">
        <f>'Source Data'!U106*INDEX('Calibration Calcs'!$B$4:$M$4,1,MATCH('Adjusted Source Data'!$E106,'Calibration Calcs'!$B$1:$M$1,0))</f>
        <v>508862266.05334973</v>
      </c>
      <c r="V106" s="38">
        <f>'Source Data'!V106*INDEX('Calibration Calcs'!$B$4:$M$4,1,MATCH('Adjusted Source Data'!$E106,'Calibration Calcs'!$B$1:$M$1,0))</f>
        <v>494674656.40502214</v>
      </c>
      <c r="W106" s="38">
        <f>'Source Data'!W106*INDEX('Calibration Calcs'!$B$4:$M$4,1,MATCH('Adjusted Source Data'!$E106,'Calibration Calcs'!$B$1:$M$1,0))</f>
        <v>467245277.75158882</v>
      </c>
      <c r="X106" s="38">
        <f>'Source Data'!X106*INDEX('Calibration Calcs'!$B$4:$M$4,1,MATCH('Adjusted Source Data'!$E106,'Calibration Calcs'!$B$1:$M$1,0))</f>
        <v>438870058.45493364</v>
      </c>
      <c r="Y106" s="38">
        <f>'Source Data'!Y106*INDEX('Calibration Calcs'!$B$4:$M$4,1,MATCH('Adjusted Source Data'!$E106,'Calibration Calcs'!$B$1:$M$1,0))</f>
        <v>401982273.36928189</v>
      </c>
      <c r="Z106" s="38">
        <f>'Source Data'!Z106*INDEX('Calibration Calcs'!$B$4:$M$4,1,MATCH('Adjusted Source Data'!$E106,'Calibration Calcs'!$B$1:$M$1,0))</f>
        <v>366986169.57007378</v>
      </c>
      <c r="AA106" s="38">
        <f>'Source Data'!AA106*INDEX('Calibration Calcs'!$B$4:$M$4,1,MATCH('Adjusted Source Data'!$E106,'Calibration Calcs'!$B$1:$M$1,0))</f>
        <v>331044225.12764388</v>
      </c>
      <c r="AB106" s="38">
        <f>'Source Data'!AB106*INDEX('Calibration Calcs'!$B$4:$M$4,1,MATCH('Adjusted Source Data'!$E106,'Calibration Calcs'!$B$1:$M$1,0))</f>
        <v>295102280.68521398</v>
      </c>
      <c r="AC106" s="38">
        <f>'Source Data'!AC106*INDEX('Calibration Calcs'!$B$4:$M$4,1,MATCH('Adjusted Source Data'!$E106,'Calibration Calcs'!$B$1:$M$1,0))</f>
        <v>255376973.66989672</v>
      </c>
      <c r="AD106" t="str">
        <f>INDEX('Category Mapping'!$G$34:$G$45,MATCH(E106,'Category Mapping'!$A$34:$A$45,0),1)</f>
        <v>Summer</v>
      </c>
      <c r="AE106" t="str">
        <f>INDEX('Category Mapping'!$B$2:$B$25,MATCH('Source Data'!A106,'Category Mapping'!$A$2:$A$25,0))</f>
        <v>Weekday</v>
      </c>
      <c r="AF106" t="str">
        <f>INDEX('Category Mapping'!$C$2:$C$25,MATCH('Source Data'!A106,'Category Mapping'!$A$2:$A$25,0))</f>
        <v>Commercial</v>
      </c>
      <c r="AG106" t="str">
        <f>INDEX('Category Mapping'!$D$2:$D$25,MATCH('Source Data'!A106,'Category Mapping'!$A$2:$A$25,0))</f>
        <v>Cooling</v>
      </c>
      <c r="AH106">
        <f>IF($AE106="Weekday",INDEX('Category Mapping'!$F$34:$F$45,MATCH($E106,'Category Mapping'!$A$34:$A$45,0),1),INDEX('Category Mapping'!$E$34:$E$45,MATCH($E106,'Category Mapping'!$A$34:$A$45,0),1))</f>
        <v>22.142857142857142</v>
      </c>
      <c r="AI106" s="10">
        <f t="shared" si="5"/>
        <v>23109022.683103919</v>
      </c>
      <c r="AJ106" s="22">
        <f t="shared" si="3"/>
        <v>0</v>
      </c>
      <c r="AK106" s="22">
        <f t="shared" si="4"/>
        <v>0</v>
      </c>
    </row>
    <row r="107" spans="1:37">
      <c r="A107" s="37" t="str">
        <f>'Source Data'!A107</f>
        <v>Service_cooling_weekday.csv</v>
      </c>
      <c r="B107" s="37">
        <f>'Source Data'!B107</f>
        <v>2019</v>
      </c>
      <c r="C107" s="37">
        <f>'Source Data'!C107</f>
        <v>19</v>
      </c>
      <c r="D107" s="37" t="str">
        <f>'Source Data'!D107</f>
        <v>Korea</v>
      </c>
      <c r="E107" s="37">
        <f>'Source Data'!E107</f>
        <v>9</v>
      </c>
      <c r="F107" s="38">
        <f>'Source Data'!F107*INDEX('Calibration Calcs'!$B$4:$M$4,1,MATCH('Adjusted Source Data'!$E107,'Calibration Calcs'!$B$1:$M$1,0))</f>
        <v>55186954.690446213</v>
      </c>
      <c r="G107" s="38">
        <f>'Source Data'!G107*INDEX('Calibration Calcs'!$B$4:$M$4,1,MATCH('Adjusted Source Data'!$E107,'Calibration Calcs'!$B$1:$M$1,0))</f>
        <v>51910549.217172973</v>
      </c>
      <c r="H107" s="38">
        <f>'Source Data'!H107*INDEX('Calibration Calcs'!$B$4:$M$4,1,MATCH('Adjusted Source Data'!$E107,'Calibration Calcs'!$B$1:$M$1,0))</f>
        <v>50579509.493655711</v>
      </c>
      <c r="I107" s="38">
        <f>'Source Data'!I107*INDEX('Calibration Calcs'!$B$4:$M$4,1,MATCH('Adjusted Source Data'!$E107,'Calibration Calcs'!$B$1:$M$1,0))</f>
        <v>49965183.467416979</v>
      </c>
      <c r="J107" s="38">
        <f>'Source Data'!J107*INDEX('Calibration Calcs'!$B$4:$M$4,1,MATCH('Adjusted Source Data'!$E107,'Calibration Calcs'!$B$1:$M$1,0))</f>
        <v>49965183.467416979</v>
      </c>
      <c r="K107" s="38">
        <f>'Source Data'!K107*INDEX('Calibration Calcs'!$B$4:$M$4,1,MATCH('Adjusted Source Data'!$E107,'Calibration Calcs'!$B$1:$M$1,0))</f>
        <v>52012936.888212763</v>
      </c>
      <c r="L107" s="38">
        <f>'Source Data'!L107*INDEX('Calibration Calcs'!$B$4:$M$4,1,MATCH('Adjusted Source Data'!$E107,'Calibration Calcs'!$B$1:$M$1,0))</f>
        <v>59487236.874117352</v>
      </c>
      <c r="M107" s="38">
        <f>'Source Data'!M107*INDEX('Calibration Calcs'!$B$4:$M$4,1,MATCH('Adjusted Source Data'!$E107,'Calibration Calcs'!$B$1:$M$1,0))</f>
        <v>75254938.214244843</v>
      </c>
      <c r="N107" s="38">
        <f>'Source Data'!N107*INDEX('Calibration Calcs'!$B$4:$M$4,1,MATCH('Adjusted Source Data'!$E107,'Calibration Calcs'!$B$1:$M$1,0))</f>
        <v>98496939.540276915</v>
      </c>
      <c r="O107" s="38">
        <f>'Source Data'!O107*INDEX('Calibration Calcs'!$B$4:$M$4,1,MATCH('Adjusted Source Data'!$E107,'Calibration Calcs'!$B$1:$M$1,0))</f>
        <v>116721944.98535934</v>
      </c>
      <c r="P107" s="38">
        <f>'Source Data'!P107*INDEX('Calibration Calcs'!$B$4:$M$4,1,MATCH('Adjusted Source Data'!$E107,'Calibration Calcs'!$B$1:$M$1,0))</f>
        <v>130032342.2205319</v>
      </c>
      <c r="Q107" s="38">
        <f>'Source Data'!Q107*INDEX('Calibration Calcs'!$B$4:$M$4,1,MATCH('Adjusted Source Data'!$E107,'Calibration Calcs'!$B$1:$M$1,0))</f>
        <v>138223355.90371501</v>
      </c>
      <c r="R107" s="38">
        <f>'Source Data'!R107*INDEX('Calibration Calcs'!$B$4:$M$4,1,MATCH('Adjusted Source Data'!$E107,'Calibration Calcs'!$B$1:$M$1,0))</f>
        <v>140271109.32451078</v>
      </c>
      <c r="S107" s="38">
        <f>'Source Data'!S107*INDEX('Calibration Calcs'!$B$4:$M$4,1,MATCH('Adjusted Source Data'!$E107,'Calibration Calcs'!$B$1:$M$1,0))</f>
        <v>146414369.58689812</v>
      </c>
      <c r="T107" s="38">
        <f>'Source Data'!T107*INDEX('Calibration Calcs'!$B$4:$M$4,1,MATCH('Adjusted Source Data'!$E107,'Calibration Calcs'!$B$1:$M$1,0))</f>
        <v>149485999.71809179</v>
      </c>
      <c r="U107" s="38">
        <f>'Source Data'!U107*INDEX('Calibration Calcs'!$B$4:$M$4,1,MATCH('Adjusted Source Data'!$E107,'Calibration Calcs'!$B$1:$M$1,0))</f>
        <v>148462123.00769389</v>
      </c>
      <c r="V107" s="38">
        <f>'Source Data'!V107*INDEX('Calibration Calcs'!$B$4:$M$4,1,MATCH('Adjusted Source Data'!$E107,'Calibration Calcs'!$B$1:$M$1,0))</f>
        <v>143342739.45570445</v>
      </c>
      <c r="W107" s="38">
        <f>'Source Data'!W107*INDEX('Calibration Calcs'!$B$4:$M$4,1,MATCH('Adjusted Source Data'!$E107,'Calibration Calcs'!$B$1:$M$1,0))</f>
        <v>133103972.35172556</v>
      </c>
      <c r="X107" s="38">
        <f>'Source Data'!X107*INDEX('Calibration Calcs'!$B$4:$M$4,1,MATCH('Adjusted Source Data'!$E107,'Calibration Calcs'!$B$1:$M$1,0))</f>
        <v>121841328.53734879</v>
      </c>
      <c r="Y107" s="38">
        <f>'Source Data'!Y107*INDEX('Calibration Calcs'!$B$4:$M$4,1,MATCH('Adjusted Source Data'!$E107,'Calibration Calcs'!$B$1:$M$1,0))</f>
        <v>108530931.30217624</v>
      </c>
      <c r="Z107" s="38">
        <f>'Source Data'!Z107*INDEX('Calibration Calcs'!$B$4:$M$4,1,MATCH('Adjusted Source Data'!$E107,'Calibration Calcs'!$B$1:$M$1,0))</f>
        <v>95220534.067003667</v>
      </c>
      <c r="AA107" s="38">
        <f>'Source Data'!AA107*INDEX('Calibration Calcs'!$B$4:$M$4,1,MATCH('Adjusted Source Data'!$E107,'Calibration Calcs'!$B$1:$M$1,0))</f>
        <v>82831625.871189222</v>
      </c>
      <c r="AB107" s="38">
        <f>'Source Data'!AB107*INDEX('Calibration Calcs'!$B$4:$M$4,1,MATCH('Adjusted Source Data'!$E107,'Calibration Calcs'!$B$1:$M$1,0))</f>
        <v>71978532.740971595</v>
      </c>
      <c r="AC107" s="38">
        <f>'Source Data'!AC107*INDEX('Calibration Calcs'!$B$4:$M$4,1,MATCH('Adjusted Source Data'!$E107,'Calibration Calcs'!$B$1:$M$1,0))</f>
        <v>61944540.97907228</v>
      </c>
      <c r="AD107" t="str">
        <f>INDEX('Category Mapping'!$G$34:$G$45,MATCH(E107,'Category Mapping'!$A$34:$A$45,0),1)</f>
        <v>Fall</v>
      </c>
      <c r="AE107" t="str">
        <f>INDEX('Category Mapping'!$B$2:$B$25,MATCH('Source Data'!A107,'Category Mapping'!$A$2:$A$25,0))</f>
        <v>Weekday</v>
      </c>
      <c r="AF107" t="str">
        <f>INDEX('Category Mapping'!$C$2:$C$25,MATCH('Source Data'!A107,'Category Mapping'!$A$2:$A$25,0))</f>
        <v>Commercial</v>
      </c>
      <c r="AG107" t="str">
        <f>INDEX('Category Mapping'!$D$2:$D$25,MATCH('Source Data'!A107,'Category Mapping'!$A$2:$A$25,0))</f>
        <v>Cooling</v>
      </c>
      <c r="AH107">
        <f>IF($AE107="Weekday",INDEX('Category Mapping'!$F$34:$F$45,MATCH($E107,'Category Mapping'!$A$34:$A$45,0),1),INDEX('Category Mapping'!$E$34:$E$45,MATCH($E107,'Category Mapping'!$A$34:$A$45,0),1))</f>
        <v>21.428571428571431</v>
      </c>
      <c r="AI107" s="10">
        <f t="shared" si="5"/>
        <v>6976013.3201776156</v>
      </c>
      <c r="AJ107" s="22">
        <f t="shared" si="3"/>
        <v>0</v>
      </c>
      <c r="AK107" s="22">
        <f t="shared" si="4"/>
        <v>0</v>
      </c>
    </row>
    <row r="108" spans="1:37">
      <c r="A108" s="37" t="str">
        <f>'Source Data'!A108</f>
        <v>Service_cooling_weekday.csv</v>
      </c>
      <c r="B108" s="37">
        <f>'Source Data'!B108</f>
        <v>2019</v>
      </c>
      <c r="C108" s="37">
        <f>'Source Data'!C108</f>
        <v>19</v>
      </c>
      <c r="D108" s="37" t="str">
        <f>'Source Data'!D108</f>
        <v>Korea</v>
      </c>
      <c r="E108" s="37">
        <f>'Source Data'!E108</f>
        <v>10</v>
      </c>
      <c r="F108" s="38">
        <f>'Source Data'!F108*INDEX('Calibration Calcs'!$B$4:$M$4,1,MATCH('Adjusted Source Data'!$E108,'Calibration Calcs'!$B$1:$M$1,0))</f>
        <v>1260087.6357095318</v>
      </c>
      <c r="G108" s="38">
        <f>'Source Data'!G108*INDEX('Calibration Calcs'!$B$4:$M$4,1,MATCH('Adjusted Source Data'!$E108,'Calibration Calcs'!$B$1:$M$1,0))</f>
        <v>1188186.5065019524</v>
      </c>
      <c r="H108" s="38">
        <f>'Source Data'!H108*INDEX('Calibration Calcs'!$B$4:$M$4,1,MATCH('Adjusted Source Data'!$E108,'Calibration Calcs'!$B$1:$M$1,0))</f>
        <v>1158183.2969519487</v>
      </c>
      <c r="I108" s="38">
        <f>'Source Data'!I108*INDEX('Calibration Calcs'!$B$4:$M$4,1,MATCH('Adjusted Source Data'!$E108,'Calibration Calcs'!$B$1:$M$1,0))</f>
        <v>1141259.9533887918</v>
      </c>
      <c r="J108" s="38">
        <f>'Source Data'!J108*INDEX('Calibration Calcs'!$B$4:$M$4,1,MATCH('Adjusted Source Data'!$E108,'Calibration Calcs'!$B$1:$M$1,0))</f>
        <v>1137615.1725644688</v>
      </c>
      <c r="K108" s="38">
        <f>'Source Data'!K108*INDEX('Calibration Calcs'!$B$4:$M$4,1,MATCH('Adjusted Source Data'!$E108,'Calibration Calcs'!$B$1:$M$1,0))</f>
        <v>1173175.8700564057</v>
      </c>
      <c r="L108" s="38">
        <f>'Source Data'!L108*INDEX('Calibration Calcs'!$B$4:$M$4,1,MATCH('Adjusted Source Data'!$E108,'Calibration Calcs'!$B$1:$M$1,0))</f>
        <v>1300360.8581879835</v>
      </c>
      <c r="M108" s="38">
        <f>'Source Data'!M108*INDEX('Calibration Calcs'!$B$4:$M$4,1,MATCH('Adjusted Source Data'!$E108,'Calibration Calcs'!$B$1:$M$1,0))</f>
        <v>1551275.7187082584</v>
      </c>
      <c r="N108" s="38">
        <f>'Source Data'!N108*INDEX('Calibration Calcs'!$B$4:$M$4,1,MATCH('Adjusted Source Data'!$E108,'Calibration Calcs'!$B$1:$M$1,0))</f>
        <v>1920329.8475499654</v>
      </c>
      <c r="O108" s="38">
        <f>'Source Data'!O108*INDEX('Calibration Calcs'!$B$4:$M$4,1,MATCH('Adjusted Source Data'!$E108,'Calibration Calcs'!$B$1:$M$1,0))</f>
        <v>2157828.6632353347</v>
      </c>
      <c r="P108" s="38">
        <f>'Source Data'!P108*INDEX('Calibration Calcs'!$B$4:$M$4,1,MATCH('Adjusted Source Data'!$E108,'Calibration Calcs'!$B$1:$M$1,0))</f>
        <v>2292351.3819251317</v>
      </c>
      <c r="Q108" s="38">
        <f>'Source Data'!Q108*INDEX('Calibration Calcs'!$B$4:$M$4,1,MATCH('Adjusted Source Data'!$E108,'Calibration Calcs'!$B$1:$M$1,0))</f>
        <v>2387702.7419429487</v>
      </c>
      <c r="R108" s="38">
        <f>'Source Data'!R108*INDEX('Calibration Calcs'!$B$4:$M$4,1,MATCH('Adjusted Source Data'!$E108,'Calibration Calcs'!$B$1:$M$1,0))</f>
        <v>2406092.2266912204</v>
      </c>
      <c r="S108" s="38">
        <f>'Source Data'!S108*INDEX('Calibration Calcs'!$B$4:$M$4,1,MATCH('Adjusted Source Data'!$E108,'Calibration Calcs'!$B$1:$M$1,0))</f>
        <v>2533309.32742918</v>
      </c>
      <c r="T108" s="38">
        <f>'Source Data'!T108*INDEX('Calibration Calcs'!$B$4:$M$4,1,MATCH('Adjusted Source Data'!$E108,'Calibration Calcs'!$B$1:$M$1,0))</f>
        <v>2616302.3515847893</v>
      </c>
      <c r="U108" s="38">
        <f>'Source Data'!U108*INDEX('Calibration Calcs'!$B$4:$M$4,1,MATCH('Adjusted Source Data'!$E108,'Calibration Calcs'!$B$1:$M$1,0))</f>
        <v>2590884.2201147228</v>
      </c>
      <c r="V108" s="38">
        <f>'Source Data'!V108*INDEX('Calibration Calcs'!$B$4:$M$4,1,MATCH('Adjusted Source Data'!$E108,'Calibration Calcs'!$B$1:$M$1,0))</f>
        <v>2468379.6443632781</v>
      </c>
      <c r="W108" s="38">
        <f>'Source Data'!W108*INDEX('Calibration Calcs'!$B$4:$M$4,1,MATCH('Adjusted Source Data'!$E108,'Calibration Calcs'!$B$1:$M$1,0))</f>
        <v>2258722.4584108437</v>
      </c>
      <c r="X108" s="38">
        <f>'Source Data'!X108*INDEX('Calibration Calcs'!$B$4:$M$4,1,MATCH('Adjusted Source Data'!$E108,'Calibration Calcs'!$B$1:$M$1,0))</f>
        <v>2099874.4403869081</v>
      </c>
      <c r="Y108" s="38">
        <f>'Source Data'!Y108*INDEX('Calibration Calcs'!$B$4:$M$4,1,MATCH('Adjusted Source Data'!$E108,'Calibration Calcs'!$B$1:$M$1,0))</f>
        <v>1956198.6253593769</v>
      </c>
      <c r="Z108" s="38">
        <f>'Source Data'!Z108*INDEX('Calibration Calcs'!$B$4:$M$4,1,MATCH('Adjusted Source Data'!$E108,'Calibration Calcs'!$B$1:$M$1,0))</f>
        <v>1843592.7605250913</v>
      </c>
      <c r="AA108" s="38">
        <f>'Source Data'!AA108*INDEX('Calibration Calcs'!$B$4:$M$4,1,MATCH('Adjusted Source Data'!$E108,'Calibration Calcs'!$B$1:$M$1,0))</f>
        <v>1730513.2347466759</v>
      </c>
      <c r="AB108" s="38">
        <f>'Source Data'!AB108*INDEX('Calibration Calcs'!$B$4:$M$4,1,MATCH('Adjusted Source Data'!$E108,'Calibration Calcs'!$B$1:$M$1,0))</f>
        <v>1594795.3249881102</v>
      </c>
      <c r="AC108" s="38">
        <f>'Source Data'!AC108*INDEX('Calibration Calcs'!$B$4:$M$4,1,MATCH('Adjusted Source Data'!$E108,'Calibration Calcs'!$B$1:$M$1,0))</f>
        <v>1409409.2483465462</v>
      </c>
      <c r="AD108" t="str">
        <f>INDEX('Category Mapping'!$G$34:$G$45,MATCH(E108,'Category Mapping'!$A$34:$A$45,0),1)</f>
        <v>Fall</v>
      </c>
      <c r="AE108" t="str">
        <f>INDEX('Category Mapping'!$B$2:$B$25,MATCH('Source Data'!A108,'Category Mapping'!$A$2:$A$25,0))</f>
        <v>Weekday</v>
      </c>
      <c r="AF108" t="str">
        <f>INDEX('Category Mapping'!$C$2:$C$25,MATCH('Source Data'!A108,'Category Mapping'!$A$2:$A$25,0))</f>
        <v>Commercial</v>
      </c>
      <c r="AG108" t="str">
        <f>INDEX('Category Mapping'!$D$2:$D$25,MATCH('Source Data'!A108,'Category Mapping'!$A$2:$A$25,0))</f>
        <v>Cooling</v>
      </c>
      <c r="AH108">
        <f>IF($AE108="Weekday",INDEX('Category Mapping'!$F$34:$F$45,MATCH($E108,'Category Mapping'!$A$34:$A$45,0),1),INDEX('Category Mapping'!$E$34:$E$45,MATCH($E108,'Category Mapping'!$A$34:$A$45,0),1))</f>
        <v>22.142857142857142</v>
      </c>
      <c r="AI108" s="10">
        <f t="shared" si="5"/>
        <v>118155.59007157113</v>
      </c>
      <c r="AJ108" s="22">
        <f t="shared" si="3"/>
        <v>0</v>
      </c>
      <c r="AK108" s="22">
        <f t="shared" si="4"/>
        <v>0</v>
      </c>
    </row>
    <row r="109" spans="1:37">
      <c r="A109" s="37" t="str">
        <f>'Source Data'!A109</f>
        <v>Service_cooling_weekday.csv</v>
      </c>
      <c r="B109" s="37">
        <f>'Source Data'!B109</f>
        <v>2019</v>
      </c>
      <c r="C109" s="37">
        <f>'Source Data'!C109</f>
        <v>19</v>
      </c>
      <c r="D109" s="37" t="str">
        <f>'Source Data'!D109</f>
        <v>Korea</v>
      </c>
      <c r="E109" s="37">
        <f>'Source Data'!E109</f>
        <v>11</v>
      </c>
      <c r="F109" s="38">
        <f>'Source Data'!F109*INDEX('Calibration Calcs'!$B$4:$M$4,1,MATCH('Adjusted Source Data'!$E109,'Calibration Calcs'!$B$1:$M$1,0))</f>
        <v>122788.49930874605</v>
      </c>
      <c r="G109" s="38">
        <f>'Source Data'!G109*INDEX('Calibration Calcs'!$B$4:$M$4,1,MATCH('Adjusted Source Data'!$E109,'Calibration Calcs'!$B$1:$M$1,0))</f>
        <v>115781.78992104028</v>
      </c>
      <c r="H109" s="38">
        <f>'Source Data'!H109*INDEX('Calibration Calcs'!$B$4:$M$4,1,MATCH('Adjusted Source Data'!$E109,'Calibration Calcs'!$B$1:$M$1,0))</f>
        <v>112857.79133083233</v>
      </c>
      <c r="I109" s="38">
        <f>'Source Data'!I109*INDEX('Calibration Calcs'!$B$4:$M$4,1,MATCH('Adjusted Source Data'!$E109,'Calibration Calcs'!$B$1:$M$1,0))</f>
        <v>111209.15382784273</v>
      </c>
      <c r="J109" s="38">
        <f>'Source Data'!J109*INDEX('Calibration Calcs'!$B$4:$M$4,1,MATCH('Adjusted Source Data'!$E109,'Calibration Calcs'!$B$1:$M$1,0))</f>
        <v>110853.37474406078</v>
      </c>
      <c r="K109" s="38">
        <f>'Source Data'!K109*INDEX('Calibration Calcs'!$B$4:$M$4,1,MATCH('Adjusted Source Data'!$E109,'Calibration Calcs'!$B$1:$M$1,0))</f>
        <v>114318.8185519369</v>
      </c>
      <c r="L109" s="38">
        <f>'Source Data'!L109*INDEX('Calibration Calcs'!$B$4:$M$4,1,MATCH('Adjusted Source Data'!$E109,'Calibration Calcs'!$B$1:$M$1,0))</f>
        <v>126712.76204434097</v>
      </c>
      <c r="M109" s="38">
        <f>'Source Data'!M109*INDEX('Calibration Calcs'!$B$4:$M$4,1,MATCH('Adjusted Source Data'!$E109,'Calibration Calcs'!$B$1:$M$1,0))</f>
        <v>151162.36727735642</v>
      </c>
      <c r="N109" s="38">
        <f>'Source Data'!N109*INDEX('Calibration Calcs'!$B$4:$M$4,1,MATCH('Adjusted Source Data'!$E109,'Calibration Calcs'!$B$1:$M$1,0))</f>
        <v>187103.83133132881</v>
      </c>
      <c r="O109" s="38">
        <f>'Source Data'!O109*INDEX('Calibration Calcs'!$B$4:$M$4,1,MATCH('Adjusted Source Data'!$E109,'Calibration Calcs'!$B$1:$M$1,0))</f>
        <v>210054.49845726293</v>
      </c>
      <c r="P109" s="38">
        <f>'Source Data'!P109*INDEX('Calibration Calcs'!$B$4:$M$4,1,MATCH('Adjusted Source Data'!$E109,'Calibration Calcs'!$B$1:$M$1,0))</f>
        <v>221982.81850395238</v>
      </c>
      <c r="Q109" s="38">
        <f>'Source Data'!Q109*INDEX('Calibration Calcs'!$B$4:$M$4,1,MATCH('Adjusted Source Data'!$E109,'Calibration Calcs'!$B$1:$M$1,0))</f>
        <v>224778.50332623898</v>
      </c>
      <c r="R109" s="38">
        <f>'Source Data'!R109*INDEX('Calibration Calcs'!$B$4:$M$4,1,MATCH('Adjusted Source Data'!$E109,'Calibration Calcs'!$B$1:$M$1,0))</f>
        <v>216507.1256653083</v>
      </c>
      <c r="S109" s="38">
        <f>'Source Data'!S109*INDEX('Calibration Calcs'!$B$4:$M$4,1,MATCH('Adjusted Source Data'!$E109,'Calibration Calcs'!$B$1:$M$1,0))</f>
        <v>221630.92771616805</v>
      </c>
      <c r="T109" s="38">
        <f>'Source Data'!T109*INDEX('Calibration Calcs'!$B$4:$M$4,1,MATCH('Adjusted Source Data'!$E109,'Calibration Calcs'!$B$1:$M$1,0))</f>
        <v>227144.53144078888</v>
      </c>
      <c r="U109" s="38">
        <f>'Source Data'!U109*INDEX('Calibration Calcs'!$B$4:$M$4,1,MATCH('Adjusted Source Data'!$E109,'Calibration Calcs'!$B$1:$M$1,0))</f>
        <v>227240.76676672991</v>
      </c>
      <c r="V109" s="38">
        <f>'Source Data'!V109*INDEX('Calibration Calcs'!$B$4:$M$4,1,MATCH('Adjusted Source Data'!$E109,'Calibration Calcs'!$B$1:$M$1,0))</f>
        <v>222575.78364358895</v>
      </c>
      <c r="W109" s="38">
        <f>'Source Data'!W109*INDEX('Calibration Calcs'!$B$4:$M$4,1,MATCH('Adjusted Source Data'!$E109,'Calibration Calcs'!$B$1:$M$1,0))</f>
        <v>212209.58651394214</v>
      </c>
      <c r="X109" s="38">
        <f>'Source Data'!X109*INDEX('Calibration Calcs'!$B$4:$M$4,1,MATCH('Adjusted Source Data'!$E109,'Calibration Calcs'!$B$1:$M$1,0))</f>
        <v>203226.65068544756</v>
      </c>
      <c r="Y109" s="38">
        <f>'Source Data'!Y109*INDEX('Calibration Calcs'!$B$4:$M$4,1,MATCH('Adjusted Source Data'!$E109,'Calibration Calcs'!$B$1:$M$1,0))</f>
        <v>190406.93878130443</v>
      </c>
      <c r="Z109" s="38">
        <f>'Source Data'!Z109*INDEX('Calibration Calcs'!$B$4:$M$4,1,MATCH('Adjusted Source Data'!$E109,'Calibration Calcs'!$B$1:$M$1,0))</f>
        <v>179625.66605391199</v>
      </c>
      <c r="AA109" s="38">
        <f>'Source Data'!AA109*INDEX('Calibration Calcs'!$B$4:$M$4,1,MATCH('Adjusted Source Data'!$E109,'Calibration Calcs'!$B$1:$M$1,0))</f>
        <v>168627.6208246524</v>
      </c>
      <c r="AB109" s="38">
        <f>'Source Data'!AB109*INDEX('Calibration Calcs'!$B$4:$M$4,1,MATCH('Adjusted Source Data'!$E109,'Calibration Calcs'!$B$1:$M$1,0))</f>
        <v>155403.52613675714</v>
      </c>
      <c r="AC109" s="38">
        <f>'Source Data'!AC109*INDEX('Calibration Calcs'!$B$4:$M$4,1,MATCH('Adjusted Source Data'!$E109,'Calibration Calcs'!$B$1:$M$1,0))</f>
        <v>137338.50293182873</v>
      </c>
      <c r="AD109" t="str">
        <f>INDEX('Category Mapping'!$G$34:$G$45,MATCH(E109,'Category Mapping'!$A$34:$A$45,0),1)</f>
        <v>Winter</v>
      </c>
      <c r="AE109" t="str">
        <f>INDEX('Category Mapping'!$B$2:$B$25,MATCH('Source Data'!A109,'Category Mapping'!$A$2:$A$25,0))</f>
        <v>Weekday</v>
      </c>
      <c r="AF109" t="str">
        <f>INDEX('Category Mapping'!$C$2:$C$25,MATCH('Source Data'!A109,'Category Mapping'!$A$2:$A$25,0))</f>
        <v>Commercial</v>
      </c>
      <c r="AG109" t="str">
        <f>INDEX('Category Mapping'!$D$2:$D$25,MATCH('Source Data'!A109,'Category Mapping'!$A$2:$A$25,0))</f>
        <v>Cooling</v>
      </c>
      <c r="AH109">
        <f>IF($AE109="Weekday",INDEX('Category Mapping'!$F$34:$F$45,MATCH($E109,'Category Mapping'!$A$34:$A$45,0),1),INDEX('Category Mapping'!$E$34:$E$45,MATCH($E109,'Category Mapping'!$A$34:$A$45,0),1))</f>
        <v>21.428571428571431</v>
      </c>
      <c r="AI109" s="10">
        <f t="shared" si="5"/>
        <v>10604.569115780729</v>
      </c>
      <c r="AJ109" s="22">
        <f t="shared" si="3"/>
        <v>0</v>
      </c>
      <c r="AK109" s="22">
        <f t="shared" si="4"/>
        <v>0</v>
      </c>
    </row>
    <row r="110" spans="1:37">
      <c r="A110" s="37" t="str">
        <f>'Source Data'!A110</f>
        <v>Service_cooling_weekday.csv</v>
      </c>
      <c r="B110" s="37">
        <f>'Source Data'!B110</f>
        <v>2019</v>
      </c>
      <c r="C110" s="37">
        <f>'Source Data'!C110</f>
        <v>19</v>
      </c>
      <c r="D110" s="37" t="str">
        <f>'Source Data'!D110</f>
        <v>Korea</v>
      </c>
      <c r="E110" s="37">
        <f>'Source Data'!E110</f>
        <v>12</v>
      </c>
      <c r="F110" s="38">
        <f>'Source Data'!F110*INDEX('Calibration Calcs'!$B$4:$M$4,1,MATCH('Adjusted Source Data'!$E110,'Calibration Calcs'!$B$1:$M$1,0))</f>
        <v>53369.105406391078</v>
      </c>
      <c r="G110" s="38">
        <f>'Source Data'!G110*INDEX('Calibration Calcs'!$B$4:$M$4,1,MATCH('Adjusted Source Data'!$E110,'Calibration Calcs'!$B$1:$M$1,0))</f>
        <v>50323.558491053671</v>
      </c>
      <c r="H110" s="38">
        <f>'Source Data'!H110*INDEX('Calibration Calcs'!$B$4:$M$4,1,MATCH('Adjusted Source Data'!$E110,'Calibration Calcs'!$B$1:$M$1,0))</f>
        <v>49053.743000500457</v>
      </c>
      <c r="I110" s="38">
        <f>'Source Data'!I110*INDEX('Calibration Calcs'!$B$4:$M$4,1,MATCH('Adjusted Source Data'!$E110,'Calibration Calcs'!$B$1:$M$1,0))</f>
        <v>48336.749557285708</v>
      </c>
      <c r="J110" s="38">
        <f>'Source Data'!J110*INDEX('Calibration Calcs'!$B$4:$M$4,1,MATCH('Adjusted Source Data'!$E110,'Calibration Calcs'!$B$1:$M$1,0))</f>
        <v>48181.512659144202</v>
      </c>
      <c r="K110" s="38">
        <f>'Source Data'!K110*INDEX('Calibration Calcs'!$B$4:$M$4,1,MATCH('Adjusted Source Data'!$E110,'Calibration Calcs'!$B$1:$M$1,0))</f>
        <v>49688.092339668641</v>
      </c>
      <c r="L110" s="38">
        <f>'Source Data'!L110*INDEX('Calibration Calcs'!$B$4:$M$4,1,MATCH('Adjusted Source Data'!$E110,'Calibration Calcs'!$B$1:$M$1,0))</f>
        <v>55074.477661514</v>
      </c>
      <c r="M110" s="38">
        <f>'Source Data'!M110*INDEX('Calibration Calcs'!$B$4:$M$4,1,MATCH('Adjusted Source Data'!$E110,'Calibration Calcs'!$B$1:$M$1,0))</f>
        <v>65702.062717014822</v>
      </c>
      <c r="N110" s="38">
        <f>'Source Data'!N110*INDEX('Calibration Calcs'!$B$4:$M$4,1,MATCH('Adjusted Source Data'!$E110,'Calibration Calcs'!$B$1:$M$1,0))</f>
        <v>81324.03200624825</v>
      </c>
      <c r="O110" s="38">
        <f>'Source Data'!O110*INDEX('Calibration Calcs'!$B$4:$M$4,1,MATCH('Adjusted Source Data'!$E110,'Calibration Calcs'!$B$1:$M$1,0))</f>
        <v>91299.398727111358</v>
      </c>
      <c r="P110" s="38">
        <f>'Source Data'!P110*INDEX('Calibration Calcs'!$B$4:$M$4,1,MATCH('Adjusted Source Data'!$E110,'Calibration Calcs'!$B$1:$M$1,0))</f>
        <v>96483.641037707697</v>
      </c>
      <c r="Q110" s="38">
        <f>'Source Data'!Q110*INDEX('Calibration Calcs'!$B$4:$M$4,1,MATCH('Adjusted Source Data'!$E110,'Calibration Calcs'!$B$1:$M$1,0))</f>
        <v>97698.732729635492</v>
      </c>
      <c r="R110" s="38">
        <f>'Source Data'!R110*INDEX('Calibration Calcs'!$B$4:$M$4,1,MATCH('Adjusted Source Data'!$E110,'Calibration Calcs'!$B$1:$M$1,0))</f>
        <v>94103.714203610158</v>
      </c>
      <c r="S110" s="38">
        <f>'Source Data'!S110*INDEX('Calibration Calcs'!$B$4:$M$4,1,MATCH('Adjusted Source Data'!$E110,'Calibration Calcs'!$B$1:$M$1,0))</f>
        <v>96330.637763999883</v>
      </c>
      <c r="T110" s="38">
        <f>'Source Data'!T110*INDEX('Calibration Calcs'!$B$4:$M$4,1,MATCH('Adjusted Source Data'!$E110,'Calibration Calcs'!$B$1:$M$1,0))</f>
        <v>98727.316781350106</v>
      </c>
      <c r="U110" s="38">
        <f>'Source Data'!U110*INDEX('Calibration Calcs'!$B$4:$M$4,1,MATCH('Adjusted Source Data'!$E110,'Calibration Calcs'!$B$1:$M$1,0))</f>
        <v>98768.638833373392</v>
      </c>
      <c r="V110" s="38">
        <f>'Source Data'!V110*INDEX('Calibration Calcs'!$B$4:$M$4,1,MATCH('Adjusted Source Data'!$E110,'Calibration Calcs'!$B$1:$M$1,0))</f>
        <v>96741.624659798981</v>
      </c>
      <c r="W110" s="38">
        <f>'Source Data'!W110*INDEX('Calibration Calcs'!$B$4:$M$4,1,MATCH('Adjusted Source Data'!$E110,'Calibration Calcs'!$B$1:$M$1,0))</f>
        <v>92236.404177044649</v>
      </c>
      <c r="X110" s="38">
        <f>'Source Data'!X110*INDEX('Calibration Calcs'!$B$4:$M$4,1,MATCH('Adjusted Source Data'!$E110,'Calibration Calcs'!$B$1:$M$1,0))</f>
        <v>88330.911854736289</v>
      </c>
      <c r="Y110" s="38">
        <f>'Source Data'!Y110*INDEX('Calibration Calcs'!$B$4:$M$4,1,MATCH('Adjusted Source Data'!$E110,'Calibration Calcs'!$B$1:$M$1,0))</f>
        <v>82759.135704894594</v>
      </c>
      <c r="Z110" s="38">
        <f>'Source Data'!Z110*INDEX('Calibration Calcs'!$B$4:$M$4,1,MATCH('Adjusted Source Data'!$E110,'Calibration Calcs'!$B$1:$M$1,0))</f>
        <v>78074.108455228139</v>
      </c>
      <c r="AA110" s="38">
        <f>'Source Data'!AA110*INDEX('Calibration Calcs'!$B$4:$M$4,1,MATCH('Adjusted Source Data'!$E110,'Calibration Calcs'!$B$1:$M$1,0))</f>
        <v>73293.035354912994</v>
      </c>
      <c r="AB110" s="38">
        <f>'Source Data'!AB110*INDEX('Calibration Calcs'!$B$4:$M$4,1,MATCH('Adjusted Source Data'!$E110,'Calibration Calcs'!$B$1:$M$1,0))</f>
        <v>67544.802874809728</v>
      </c>
      <c r="AC110" s="38">
        <f>'Source Data'!AC110*INDEX('Calibration Calcs'!$B$4:$M$4,1,MATCH('Adjusted Source Data'!$E110,'Calibration Calcs'!$B$1:$M$1,0))</f>
        <v>59693.612990386573</v>
      </c>
      <c r="AD110" t="str">
        <f>INDEX('Category Mapping'!$G$34:$G$45,MATCH(E110,'Category Mapping'!$A$34:$A$45,0),1)</f>
        <v>Winter</v>
      </c>
      <c r="AE110" t="str">
        <f>INDEX('Category Mapping'!$B$2:$B$25,MATCH('Source Data'!A110,'Category Mapping'!$A$2:$A$25,0))</f>
        <v>Weekday</v>
      </c>
      <c r="AF110" t="str">
        <f>INDEX('Category Mapping'!$C$2:$C$25,MATCH('Source Data'!A110,'Category Mapping'!$A$2:$A$25,0))</f>
        <v>Commercial</v>
      </c>
      <c r="AG110" t="str">
        <f>INDEX('Category Mapping'!$D$2:$D$25,MATCH('Source Data'!A110,'Category Mapping'!$A$2:$A$25,0))</f>
        <v>Cooling</v>
      </c>
      <c r="AH110">
        <f>IF($AE110="Weekday",INDEX('Category Mapping'!$F$34:$F$45,MATCH($E110,'Category Mapping'!$A$34:$A$45,0),1),INDEX('Category Mapping'!$E$34:$E$45,MATCH($E110,'Category Mapping'!$A$34:$A$45,0),1))</f>
        <v>22.142857142857142</v>
      </c>
      <c r="AI110" s="10">
        <f t="shared" si="5"/>
        <v>4460.5191731200885</v>
      </c>
      <c r="AJ110" s="22">
        <f t="shared" si="3"/>
        <v>0</v>
      </c>
      <c r="AK110" s="22">
        <f t="shared" si="4"/>
        <v>0</v>
      </c>
    </row>
    <row r="111" spans="1:37">
      <c r="A111" s="37" t="str">
        <f>'Source Data'!A111</f>
        <v>Service_cooling_weekend.csv</v>
      </c>
      <c r="B111" s="37">
        <f>'Source Data'!B111</f>
        <v>2019</v>
      </c>
      <c r="C111" s="37">
        <f>'Source Data'!C111</f>
        <v>19</v>
      </c>
      <c r="D111" s="37" t="str">
        <f>'Source Data'!D111</f>
        <v>Korea</v>
      </c>
      <c r="E111" s="37">
        <f>'Source Data'!E111</f>
        <v>1</v>
      </c>
      <c r="F111" s="38">
        <f>'Source Data'!F111*INDEX('Calibration Calcs'!$B$4:$M$4,1,MATCH('Adjusted Source Data'!$E111,'Calibration Calcs'!$B$1:$M$1,0))</f>
        <v>21359.990433813658</v>
      </c>
      <c r="G111" s="38">
        <f>'Source Data'!G111*INDEX('Calibration Calcs'!$B$4:$M$4,1,MATCH('Adjusted Source Data'!$E111,'Calibration Calcs'!$B$1:$M$1,0))</f>
        <v>20905.711608613212</v>
      </c>
      <c r="H111" s="38">
        <f>'Source Data'!H111*INDEX('Calibration Calcs'!$B$4:$M$4,1,MATCH('Adjusted Source Data'!$E111,'Calibration Calcs'!$B$1:$M$1,0))</f>
        <v>20715.780852844811</v>
      </c>
      <c r="I111" s="38">
        <f>'Source Data'!I111*INDEX('Calibration Calcs'!$B$4:$M$4,1,MATCH('Adjusted Source Data'!$E111,'Calibration Calcs'!$B$1:$M$1,0))</f>
        <v>20609.153060132725</v>
      </c>
      <c r="J111" s="38">
        <f>'Source Data'!J111*INDEX('Calibration Calcs'!$B$4:$M$4,1,MATCH('Adjusted Source Data'!$E111,'Calibration Calcs'!$B$1:$M$1,0))</f>
        <v>20585.828230476956</v>
      </c>
      <c r="K111" s="38">
        <f>'Source Data'!K111*INDEX('Calibration Calcs'!$B$4:$M$4,1,MATCH('Adjusted Source Data'!$E111,'Calibration Calcs'!$B$1:$M$1,0))</f>
        <v>20811.301583816054</v>
      </c>
      <c r="L111" s="38">
        <f>'Source Data'!L111*INDEX('Calibration Calcs'!$B$4:$M$4,1,MATCH('Adjusted Source Data'!$E111,'Calibration Calcs'!$B$1:$M$1,0))</f>
        <v>21614.342147678944</v>
      </c>
      <c r="M111" s="38">
        <f>'Source Data'!M111*INDEX('Calibration Calcs'!$B$4:$M$4,1,MATCH('Adjusted Source Data'!$E111,'Calibration Calcs'!$B$1:$M$1,0))</f>
        <v>23200.430564271213</v>
      </c>
      <c r="N111" s="38">
        <f>'Source Data'!N111*INDEX('Calibration Calcs'!$B$4:$M$4,1,MATCH('Adjusted Source Data'!$E111,'Calibration Calcs'!$B$1:$M$1,0))</f>
        <v>25530.692117499908</v>
      </c>
      <c r="O111" s="38">
        <f>'Source Data'!O111*INDEX('Calibration Calcs'!$B$4:$M$4,1,MATCH('Adjusted Source Data'!$E111,'Calibration Calcs'!$B$1:$M$1,0))</f>
        <v>27020.14909694685</v>
      </c>
      <c r="P111" s="38">
        <f>'Source Data'!P111*INDEX('Calibration Calcs'!$B$4:$M$4,1,MATCH('Adjusted Source Data'!$E111,'Calibration Calcs'!$B$1:$M$1,0))</f>
        <v>27793.200594109469</v>
      </c>
      <c r="Q111" s="38">
        <f>'Source Data'!Q111*INDEX('Calibration Calcs'!$B$4:$M$4,1,MATCH('Adjusted Source Data'!$E111,'Calibration Calcs'!$B$1:$M$1,0))</f>
        <v>27974.245700485197</v>
      </c>
      <c r="R111" s="38">
        <f>'Source Data'!R111*INDEX('Calibration Calcs'!$B$4:$M$4,1,MATCH('Adjusted Source Data'!$E111,'Calibration Calcs'!$B$1:$M$1,0))</f>
        <v>28127.52315250882</v>
      </c>
      <c r="S111" s="38">
        <f>'Source Data'!S111*INDEX('Calibration Calcs'!$B$4:$M$4,1,MATCH('Adjusted Source Data'!$E111,'Calibration Calcs'!$B$1:$M$1,0))</f>
        <v>28127.52315250882</v>
      </c>
      <c r="T111" s="38">
        <f>'Source Data'!T111*INDEX('Calibration Calcs'!$B$4:$M$4,1,MATCH('Adjusted Source Data'!$E111,'Calibration Calcs'!$B$1:$M$1,0))</f>
        <v>28127.52315250882</v>
      </c>
      <c r="U111" s="38">
        <f>'Source Data'!U111*INDEX('Calibration Calcs'!$B$4:$M$4,1,MATCH('Adjusted Source Data'!$E111,'Calibration Calcs'!$B$1:$M$1,0))</f>
        <v>28134.187389553324</v>
      </c>
      <c r="V111" s="38">
        <f>'Source Data'!V111*INDEX('Calibration Calcs'!$B$4:$M$4,1,MATCH('Adjusted Source Data'!$E111,'Calibration Calcs'!$B$1:$M$1,0))</f>
        <v>27832.075310202417</v>
      </c>
      <c r="W111" s="38">
        <f>'Source Data'!W111*INDEX('Calibration Calcs'!$B$4:$M$4,1,MATCH('Adjusted Source Data'!$E111,'Calibration Calcs'!$B$1:$M$1,0))</f>
        <v>27158.987368707378</v>
      </c>
      <c r="X111" s="38">
        <f>'Source Data'!X111*INDEX('Calibration Calcs'!$B$4:$M$4,1,MATCH('Adjusted Source Data'!$E111,'Calibration Calcs'!$B$1:$M$1,0))</f>
        <v>26576.977333487244</v>
      </c>
      <c r="Y111" s="38">
        <f>'Source Data'!Y111*INDEX('Calibration Calcs'!$B$4:$M$4,1,MATCH('Adjusted Source Data'!$E111,'Calibration Calcs'!$B$1:$M$1,0))</f>
        <v>25745.058409098165</v>
      </c>
      <c r="Z111" s="38">
        <f>'Source Data'!Z111*INDEX('Calibration Calcs'!$B$4:$M$4,1,MATCH('Adjusted Source Data'!$E111,'Calibration Calcs'!$B$1:$M$1,0))</f>
        <v>25046.424225599189</v>
      </c>
      <c r="AA111" s="38">
        <f>'Source Data'!AA111*INDEX('Calibration Calcs'!$B$4:$M$4,1,MATCH('Adjusted Source Data'!$E111,'Calibration Calcs'!$B$1:$M$1,0))</f>
        <v>24333.35086183712</v>
      </c>
      <c r="AB111" s="38">
        <f>'Source Data'!AB111*INDEX('Calibration Calcs'!$B$4:$M$4,1,MATCH('Adjusted Source Data'!$E111,'Calibration Calcs'!$B$1:$M$1,0))</f>
        <v>23475.8856954441</v>
      </c>
      <c r="AC111" s="38">
        <f>'Source Data'!AC111*INDEX('Calibration Calcs'!$B$4:$M$4,1,MATCH('Adjusted Source Data'!$E111,'Calibration Calcs'!$B$1:$M$1,0))</f>
        <v>22304.090681785248</v>
      </c>
      <c r="AD111" t="str">
        <f>INDEX('Category Mapping'!$G$34:$G$45,MATCH(E111,'Category Mapping'!$A$34:$A$45,0),1)</f>
        <v>Winter</v>
      </c>
      <c r="AE111" t="str">
        <f>INDEX('Category Mapping'!$B$2:$B$25,MATCH('Source Data'!A111,'Category Mapping'!$A$2:$A$25,0))</f>
        <v>Weekend</v>
      </c>
      <c r="AF111" t="str">
        <f>INDEX('Category Mapping'!$C$2:$C$25,MATCH('Source Data'!A111,'Category Mapping'!$A$2:$A$25,0))</f>
        <v>Commercial</v>
      </c>
      <c r="AG111" t="str">
        <f>INDEX('Category Mapping'!$D$2:$D$25,MATCH('Source Data'!A111,'Category Mapping'!$A$2:$A$25,0))</f>
        <v>Cooling</v>
      </c>
      <c r="AH111">
        <f>IF($AE111="Weekday",INDEX('Category Mapping'!$F$34:$F$45,MATCH($E111,'Category Mapping'!$A$34:$A$45,0),1),INDEX('Category Mapping'!$E$34:$E$45,MATCH($E111,'Category Mapping'!$A$34:$A$45,0),1))</f>
        <v>8.8571428571428559</v>
      </c>
      <c r="AI111" s="10">
        <f t="shared" si="5"/>
        <v>3176.4405117237629</v>
      </c>
      <c r="AJ111" s="22">
        <f t="shared" si="3"/>
        <v>0</v>
      </c>
      <c r="AK111" s="22">
        <f t="shared" si="4"/>
        <v>0</v>
      </c>
    </row>
    <row r="112" spans="1:37">
      <c r="A112" s="37" t="str">
        <f>'Source Data'!A112</f>
        <v>Service_cooling_weekend.csv</v>
      </c>
      <c r="B112" s="37">
        <f>'Source Data'!B112</f>
        <v>2019</v>
      </c>
      <c r="C112" s="37">
        <f>'Source Data'!C112</f>
        <v>19</v>
      </c>
      <c r="D112" s="37" t="str">
        <f>'Source Data'!D112</f>
        <v>Korea</v>
      </c>
      <c r="E112" s="37">
        <f>'Source Data'!E112</f>
        <v>2</v>
      </c>
      <c r="F112" s="38">
        <f>'Source Data'!F112*INDEX('Calibration Calcs'!$B$4:$M$4,1,MATCH('Adjusted Source Data'!$E112,'Calibration Calcs'!$B$1:$M$1,0))</f>
        <v>21249.758146850181</v>
      </c>
      <c r="G112" s="38">
        <f>'Source Data'!G112*INDEX('Calibration Calcs'!$B$4:$M$4,1,MATCH('Adjusted Source Data'!$E112,'Calibration Calcs'!$B$1:$M$1,0))</f>
        <v>20797.302240137822</v>
      </c>
      <c r="H112" s="38">
        <f>'Source Data'!H112*INDEX('Calibration Calcs'!$B$4:$M$4,1,MATCH('Adjusted Source Data'!$E112,'Calibration Calcs'!$B$1:$M$1,0))</f>
        <v>20608.289274779629</v>
      </c>
      <c r="I112" s="38">
        <f>'Source Data'!I112*INDEX('Calibration Calcs'!$B$4:$M$4,1,MATCH('Adjusted Source Data'!$E112,'Calibration Calcs'!$B$1:$M$1,0))</f>
        <v>20502.520361522194</v>
      </c>
      <c r="J112" s="38">
        <f>'Source Data'!J112*INDEX('Calibration Calcs'!$B$4:$M$4,1,MATCH('Adjusted Source Data'!$E112,'Calibration Calcs'!$B$1:$M$1,0))</f>
        <v>20479.016158576098</v>
      </c>
      <c r="K112" s="38">
        <f>'Source Data'!K112*INDEX('Calibration Calcs'!$B$4:$M$4,1,MATCH('Adjusted Source Data'!$E112,'Calibration Calcs'!$B$1:$M$1,0))</f>
        <v>20703.285428353436</v>
      </c>
      <c r="L112" s="38">
        <f>'Source Data'!L112*INDEX('Calibration Calcs'!$B$4:$M$4,1,MATCH('Adjusted Source Data'!$E112,'Calibration Calcs'!$B$1:$M$1,0))</f>
        <v>21502.42832852072</v>
      </c>
      <c r="M112" s="38">
        <f>'Source Data'!M112*INDEX('Calibration Calcs'!$B$4:$M$4,1,MATCH('Adjusted Source Data'!$E112,'Calibration Calcs'!$B$1:$M$1,0))</f>
        <v>23080.147951277453</v>
      </c>
      <c r="N112" s="38">
        <f>'Source Data'!N112*INDEX('Calibration Calcs'!$B$4:$M$4,1,MATCH('Adjusted Source Data'!$E112,'Calibration Calcs'!$B$1:$M$1,0))</f>
        <v>25398.249966836232</v>
      </c>
      <c r="O112" s="38">
        <f>'Source Data'!O112*INDEX('Calibration Calcs'!$B$4:$M$4,1,MATCH('Adjusted Source Data'!$E112,'Calibration Calcs'!$B$1:$M$1,0))</f>
        <v>26879.014752440322</v>
      </c>
      <c r="P112" s="38">
        <f>'Source Data'!P112*INDEX('Calibration Calcs'!$B$4:$M$4,1,MATCH('Adjusted Source Data'!$E112,'Calibration Calcs'!$B$1:$M$1,0))</f>
        <v>27648.777398924984</v>
      </c>
      <c r="Q112" s="38">
        <f>'Source Data'!Q112*INDEX('Calibration Calcs'!$B$4:$M$4,1,MATCH('Adjusted Source Data'!$E112,'Calibration Calcs'!$B$1:$M$1,0))</f>
        <v>27828.97628817839</v>
      </c>
      <c r="R112" s="38">
        <f>'Source Data'!R112*INDEX('Calibration Calcs'!$B$4:$M$4,1,MATCH('Adjusted Source Data'!$E112,'Calibration Calcs'!$B$1:$M$1,0))</f>
        <v>27981.753607328021</v>
      </c>
      <c r="S112" s="38">
        <f>'Source Data'!S112*INDEX('Calibration Calcs'!$B$4:$M$4,1,MATCH('Adjusted Source Data'!$E112,'Calibration Calcs'!$B$1:$M$1,0))</f>
        <v>27981.753607328021</v>
      </c>
      <c r="T112" s="38">
        <f>'Source Data'!T112*INDEX('Calibration Calcs'!$B$4:$M$4,1,MATCH('Adjusted Source Data'!$E112,'Calibration Calcs'!$B$1:$M$1,0))</f>
        <v>27981.753607328021</v>
      </c>
      <c r="U112" s="38">
        <f>'Source Data'!U112*INDEX('Calibration Calcs'!$B$4:$M$4,1,MATCH('Adjusted Source Data'!$E112,'Calibration Calcs'!$B$1:$M$1,0))</f>
        <v>27987.629658064543</v>
      </c>
      <c r="V112" s="38">
        <f>'Source Data'!V112*INDEX('Calibration Calcs'!$B$4:$M$4,1,MATCH('Adjusted Source Data'!$E112,'Calibration Calcs'!$B$1:$M$1,0))</f>
        <v>27686.971728712393</v>
      </c>
      <c r="W112" s="38">
        <f>'Source Data'!W112*INDEX('Calibration Calcs'!$B$4:$M$4,1,MATCH('Adjusted Source Data'!$E112,'Calibration Calcs'!$B$1:$M$1,0))</f>
        <v>27018.081286538058</v>
      </c>
      <c r="X112" s="38">
        <f>'Source Data'!X112*INDEX('Calibration Calcs'!$B$4:$M$4,1,MATCH('Adjusted Source Data'!$E112,'Calibration Calcs'!$B$1:$M$1,0))</f>
        <v>26438.310947201007</v>
      </c>
      <c r="Y112" s="38">
        <f>'Source Data'!Y112*INDEX('Calibration Calcs'!$B$4:$M$4,1,MATCH('Adjusted Source Data'!$E112,'Calibration Calcs'!$B$1:$M$1,0))</f>
        <v>25611.746476929944</v>
      </c>
      <c r="Z112" s="38">
        <f>'Source Data'!Z112*INDEX('Calibration Calcs'!$B$4:$M$4,1,MATCH('Adjusted Source Data'!$E112,'Calibration Calcs'!$B$1:$M$1,0))</f>
        <v>24916.413806441255</v>
      </c>
      <c r="AA112" s="38">
        <f>'Source Data'!AA112*INDEX('Calibration Calcs'!$B$4:$M$4,1,MATCH('Adjusted Source Data'!$E112,'Calibration Calcs'!$B$1:$M$1,0))</f>
        <v>24206.391009111252</v>
      </c>
      <c r="AB112" s="38">
        <f>'Source Data'!AB112*INDEX('Calibration Calcs'!$B$4:$M$4,1,MATCH('Adjusted Source Data'!$E112,'Calibration Calcs'!$B$1:$M$1,0))</f>
        <v>23353.384310525827</v>
      </c>
      <c r="AC112" s="38">
        <f>'Source Data'!AC112*INDEX('Calibration Calcs'!$B$4:$M$4,1,MATCH('Adjusted Source Data'!$E112,'Calibration Calcs'!$B$1:$M$1,0))</f>
        <v>22187.967581115205</v>
      </c>
      <c r="AD112" t="str">
        <f>INDEX('Category Mapping'!$G$34:$G$45,MATCH(E112,'Category Mapping'!$A$34:$A$45,0),1)</f>
        <v>Winter</v>
      </c>
      <c r="AE112" t="str">
        <f>INDEX('Category Mapping'!$B$2:$B$25,MATCH('Source Data'!A112,'Category Mapping'!$A$2:$A$25,0))</f>
        <v>Weekend</v>
      </c>
      <c r="AF112" t="str">
        <f>INDEX('Category Mapping'!$C$2:$C$25,MATCH('Source Data'!A112,'Category Mapping'!$A$2:$A$25,0))</f>
        <v>Commercial</v>
      </c>
      <c r="AG112" t="str">
        <f>INDEX('Category Mapping'!$D$2:$D$25,MATCH('Source Data'!A112,'Category Mapping'!$A$2:$A$25,0))</f>
        <v>Cooling</v>
      </c>
      <c r="AH112">
        <f>IF($AE112="Weekday",INDEX('Category Mapping'!$F$34:$F$45,MATCH($E112,'Category Mapping'!$A$34:$A$45,0),1),INDEX('Category Mapping'!$E$34:$E$45,MATCH($E112,'Category Mapping'!$A$34:$A$45,0),1))</f>
        <v>8</v>
      </c>
      <c r="AI112" s="10">
        <f t="shared" si="5"/>
        <v>3498.4537072580679</v>
      </c>
      <c r="AJ112" s="22">
        <f t="shared" si="3"/>
        <v>0</v>
      </c>
      <c r="AK112" s="22">
        <f t="shared" si="4"/>
        <v>0</v>
      </c>
    </row>
    <row r="113" spans="1:37">
      <c r="A113" s="37" t="str">
        <f>'Source Data'!A113</f>
        <v>Service_cooling_weekend.csv</v>
      </c>
      <c r="B113" s="37">
        <f>'Source Data'!B113</f>
        <v>2019</v>
      </c>
      <c r="C113" s="37">
        <f>'Source Data'!C113</f>
        <v>19</v>
      </c>
      <c r="D113" s="37" t="str">
        <f>'Source Data'!D113</f>
        <v>Korea</v>
      </c>
      <c r="E113" s="37">
        <f>'Source Data'!E113</f>
        <v>3</v>
      </c>
      <c r="F113" s="38">
        <f>'Source Data'!F113*INDEX('Calibration Calcs'!$B$4:$M$4,1,MATCH('Adjusted Source Data'!$E113,'Calibration Calcs'!$B$1:$M$1,0))</f>
        <v>50846.404944495727</v>
      </c>
      <c r="G113" s="38">
        <f>'Source Data'!G113*INDEX('Calibration Calcs'!$B$4:$M$4,1,MATCH('Adjusted Source Data'!$E113,'Calibration Calcs'!$B$1:$M$1,0))</f>
        <v>49764.832322173461</v>
      </c>
      <c r="H113" s="38">
        <f>'Source Data'!H113*INDEX('Calibration Calcs'!$B$4:$M$4,1,MATCH('Adjusted Source Data'!$E113,'Calibration Calcs'!$B$1:$M$1,0))</f>
        <v>49313.049340375706</v>
      </c>
      <c r="I113" s="38">
        <f>'Source Data'!I113*INDEX('Calibration Calcs'!$B$4:$M$4,1,MATCH('Adjusted Source Data'!$E113,'Calibration Calcs'!$B$1:$M$1,0))</f>
        <v>49059.051534941027</v>
      </c>
      <c r="J113" s="38">
        <f>'Source Data'!J113*INDEX('Calibration Calcs'!$B$4:$M$4,1,MATCH('Adjusted Source Data'!$E113,'Calibration Calcs'!$B$1:$M$1,0))</f>
        <v>49003.879880481858</v>
      </c>
      <c r="K113" s="38">
        <f>'Source Data'!K113*INDEX('Calibration Calcs'!$B$4:$M$4,1,MATCH('Adjusted Source Data'!$E113,'Calibration Calcs'!$B$1:$M$1,0))</f>
        <v>49538.94083127458</v>
      </c>
      <c r="L113" s="38">
        <f>'Source Data'!L113*INDEX('Calibration Calcs'!$B$4:$M$4,1,MATCH('Adjusted Source Data'!$E113,'Calibration Calcs'!$B$1:$M$1,0))</f>
        <v>51452.252168934181</v>
      </c>
      <c r="M113" s="38">
        <f>'Source Data'!M113*INDEX('Calibration Calcs'!$B$4:$M$4,1,MATCH('Adjusted Source Data'!$E113,'Calibration Calcs'!$B$1:$M$1,0))</f>
        <v>55226.82611363152</v>
      </c>
      <c r="N113" s="38">
        <f>'Source Data'!N113*INDEX('Calibration Calcs'!$B$4:$M$4,1,MATCH('Adjusted Source Data'!$E113,'Calibration Calcs'!$B$1:$M$1,0))</f>
        <v>60775.220797921873</v>
      </c>
      <c r="O113" s="38">
        <f>'Source Data'!O113*INDEX('Calibration Calcs'!$B$4:$M$4,1,MATCH('Adjusted Source Data'!$E113,'Calibration Calcs'!$B$1:$M$1,0))</f>
        <v>64317.657404045713</v>
      </c>
      <c r="P113" s="38">
        <f>'Source Data'!P113*INDEX('Calibration Calcs'!$B$4:$M$4,1,MATCH('Adjusted Source Data'!$E113,'Calibration Calcs'!$B$1:$M$1,0))</f>
        <v>66159.14149344714</v>
      </c>
      <c r="Q113" s="38">
        <f>'Source Data'!Q113*INDEX('Calibration Calcs'!$B$4:$M$4,1,MATCH('Adjusted Source Data'!$E113,'Calibration Calcs'!$B$1:$M$1,0))</f>
        <v>66591.145957608591</v>
      </c>
      <c r="R113" s="38">
        <f>'Source Data'!R113*INDEX('Calibration Calcs'!$B$4:$M$4,1,MATCH('Adjusted Source Data'!$E113,'Calibration Calcs'!$B$1:$M$1,0))</f>
        <v>66956.528046574051</v>
      </c>
      <c r="S113" s="38">
        <f>'Source Data'!S113*INDEX('Calibration Calcs'!$B$4:$M$4,1,MATCH('Adjusted Source Data'!$E113,'Calibration Calcs'!$B$1:$M$1,0))</f>
        <v>66956.528046574051</v>
      </c>
      <c r="T113" s="38">
        <f>'Source Data'!T113*INDEX('Calibration Calcs'!$B$4:$M$4,1,MATCH('Adjusted Source Data'!$E113,'Calibration Calcs'!$B$1:$M$1,0))</f>
        <v>66956.528046574051</v>
      </c>
      <c r="U113" s="38">
        <f>'Source Data'!U113*INDEX('Calibration Calcs'!$B$4:$M$4,1,MATCH('Adjusted Source Data'!$E113,'Calibration Calcs'!$B$1:$M$1,0))</f>
        <v>66971.101691148171</v>
      </c>
      <c r="V113" s="38">
        <f>'Source Data'!V113*INDEX('Calibration Calcs'!$B$4:$M$4,1,MATCH('Adjusted Source Data'!$E113,'Calibration Calcs'!$B$1:$M$1,0))</f>
        <v>66250.747259341617</v>
      </c>
      <c r="W113" s="38">
        <f>'Source Data'!W113*INDEX('Calibration Calcs'!$B$4:$M$4,1,MATCH('Adjusted Source Data'!$E113,'Calibration Calcs'!$B$1:$M$1,0))</f>
        <v>64650.769280025619</v>
      </c>
      <c r="X113" s="38">
        <f>'Source Data'!X113*INDEX('Calibration Calcs'!$B$4:$M$4,1,MATCH('Adjusted Source Data'!$E113,'Calibration Calcs'!$B$1:$M$1,0))</f>
        <v>63264.191096259252</v>
      </c>
      <c r="Y113" s="38">
        <f>'Source Data'!Y113*INDEX('Calibration Calcs'!$B$4:$M$4,1,MATCH('Adjusted Source Data'!$E113,'Calibration Calcs'!$B$1:$M$1,0))</f>
        <v>61284.257383403667</v>
      </c>
      <c r="Z113" s="38">
        <f>'Source Data'!Z113*INDEX('Calibration Calcs'!$B$4:$M$4,1,MATCH('Adjusted Source Data'!$E113,'Calibration Calcs'!$B$1:$M$1,0))</f>
        <v>59620.779952729004</v>
      </c>
      <c r="AA113" s="38">
        <f>'Source Data'!AA113*INDEX('Calibration Calcs'!$B$4:$M$4,1,MATCH('Adjusted Source Data'!$E113,'Calibration Calcs'!$B$1:$M$1,0))</f>
        <v>57922.950359843904</v>
      </c>
      <c r="AB113" s="38">
        <f>'Source Data'!AB113*INDEX('Calibration Calcs'!$B$4:$M$4,1,MATCH('Adjusted Source Data'!$E113,'Calibration Calcs'!$B$1:$M$1,0))</f>
        <v>55881.599144854532</v>
      </c>
      <c r="AC113" s="38">
        <f>'Source Data'!AC113*INDEX('Calibration Calcs'!$B$4:$M$4,1,MATCH('Adjusted Source Data'!$E113,'Calibration Calcs'!$B$1:$M$1,0))</f>
        <v>53092.828158135235</v>
      </c>
      <c r="AD113" t="str">
        <f>INDEX('Category Mapping'!$G$34:$G$45,MATCH(E113,'Category Mapping'!$A$34:$A$45,0),1)</f>
        <v>Spring</v>
      </c>
      <c r="AE113" t="str">
        <f>INDEX('Category Mapping'!$B$2:$B$25,MATCH('Source Data'!A113,'Category Mapping'!$A$2:$A$25,0))</f>
        <v>Weekend</v>
      </c>
      <c r="AF113" t="str">
        <f>INDEX('Category Mapping'!$C$2:$C$25,MATCH('Source Data'!A113,'Category Mapping'!$A$2:$A$25,0))</f>
        <v>Commercial</v>
      </c>
      <c r="AG113" t="str">
        <f>INDEX('Category Mapping'!$D$2:$D$25,MATCH('Source Data'!A113,'Category Mapping'!$A$2:$A$25,0))</f>
        <v>Cooling</v>
      </c>
      <c r="AH113">
        <f>IF($AE113="Weekday",INDEX('Category Mapping'!$F$34:$F$45,MATCH($E113,'Category Mapping'!$A$34:$A$45,0),1),INDEX('Category Mapping'!$E$34:$E$45,MATCH($E113,'Category Mapping'!$A$34:$A$45,0),1))</f>
        <v>8.8571428571428559</v>
      </c>
      <c r="AI113" s="10">
        <f t="shared" si="5"/>
        <v>7561.2534167425365</v>
      </c>
      <c r="AJ113" s="22">
        <f t="shared" si="3"/>
        <v>0</v>
      </c>
      <c r="AK113" s="22">
        <f t="shared" si="4"/>
        <v>0</v>
      </c>
    </row>
    <row r="114" spans="1:37">
      <c r="A114" s="37" t="str">
        <f>'Source Data'!A114</f>
        <v>Service_cooling_weekend.csv</v>
      </c>
      <c r="B114" s="37">
        <f>'Source Data'!B114</f>
        <v>2019</v>
      </c>
      <c r="C114" s="37">
        <f>'Source Data'!C114</f>
        <v>19</v>
      </c>
      <c r="D114" s="37" t="str">
        <f>'Source Data'!D114</f>
        <v>Korea</v>
      </c>
      <c r="E114" s="37">
        <f>'Source Data'!E114</f>
        <v>4</v>
      </c>
      <c r="F114" s="38">
        <f>'Source Data'!F114*INDEX('Calibration Calcs'!$B$4:$M$4,1,MATCH('Adjusted Source Data'!$E114,'Calibration Calcs'!$B$1:$M$1,0))</f>
        <v>224026.55549151337</v>
      </c>
      <c r="G114" s="38">
        <f>'Source Data'!G114*INDEX('Calibration Calcs'!$B$4:$M$4,1,MATCH('Adjusted Source Data'!$E114,'Calibration Calcs'!$B$1:$M$1,0))</f>
        <v>219260.71468603989</v>
      </c>
      <c r="H114" s="38">
        <f>'Source Data'!H114*INDEX('Calibration Calcs'!$B$4:$M$4,1,MATCH('Adjusted Source Data'!$E114,'Calibration Calcs'!$B$1:$M$1,0))</f>
        <v>217272.43968713793</v>
      </c>
      <c r="I114" s="38">
        <f>'Source Data'!I114*INDEX('Calibration Calcs'!$B$4:$M$4,1,MATCH('Adjusted Source Data'!$E114,'Calibration Calcs'!$B$1:$M$1,0))</f>
        <v>216150.15165064836</v>
      </c>
      <c r="J114" s="38">
        <f>'Source Data'!J114*INDEX('Calibration Calcs'!$B$4:$M$4,1,MATCH('Adjusted Source Data'!$E114,'Calibration Calcs'!$B$1:$M$1,0))</f>
        <v>215909.38397500006</v>
      </c>
      <c r="K114" s="38">
        <f>'Source Data'!K114*INDEX('Calibration Calcs'!$B$4:$M$4,1,MATCH('Adjusted Source Data'!$E114,'Calibration Calcs'!$B$1:$M$1,0))</f>
        <v>218265.60634918712</v>
      </c>
      <c r="L114" s="38">
        <f>'Source Data'!L114*INDEX('Calibration Calcs'!$B$4:$M$4,1,MATCH('Adjusted Source Data'!$E114,'Calibration Calcs'!$B$1:$M$1,0))</f>
        <v>226695.38750908244</v>
      </c>
      <c r="M114" s="38">
        <f>'Source Data'!M114*INDEX('Calibration Calcs'!$B$4:$M$4,1,MATCH('Adjusted Source Data'!$E114,'Calibration Calcs'!$B$1:$M$1,0))</f>
        <v>243325.83220204656</v>
      </c>
      <c r="N114" s="38">
        <f>'Source Data'!N114*INDEX('Calibration Calcs'!$B$4:$M$4,1,MATCH('Adjusted Source Data'!$E114,'Calibration Calcs'!$B$1:$M$1,0))</f>
        <v>267771.51797956182</v>
      </c>
      <c r="O114" s="38">
        <f>'Source Data'!O114*INDEX('Calibration Calcs'!$B$4:$M$4,1,MATCH('Adjusted Source Data'!$E114,'Calibration Calcs'!$B$1:$M$1,0))</f>
        <v>283381.61256322614</v>
      </c>
      <c r="P114" s="38">
        <f>'Source Data'!P114*INDEX('Calibration Calcs'!$B$4:$M$4,1,MATCH('Adjusted Source Data'!$E114,'Calibration Calcs'!$B$1:$M$1,0))</f>
        <v>291494.90073013218</v>
      </c>
      <c r="Q114" s="38">
        <f>'Source Data'!Q114*INDEX('Calibration Calcs'!$B$4:$M$4,1,MATCH('Adjusted Source Data'!$E114,'Calibration Calcs'!$B$1:$M$1,0))</f>
        <v>293396.77120027324</v>
      </c>
      <c r="R114" s="38">
        <f>'Source Data'!R114*INDEX('Calibration Calcs'!$B$4:$M$4,1,MATCH('Adjusted Source Data'!$E114,'Calibration Calcs'!$B$1:$M$1,0))</f>
        <v>295048.16562074795</v>
      </c>
      <c r="S114" s="38">
        <f>'Source Data'!S114*INDEX('Calibration Calcs'!$B$4:$M$4,1,MATCH('Adjusted Source Data'!$E114,'Calibration Calcs'!$B$1:$M$1,0))</f>
        <v>296435.49226793105</v>
      </c>
      <c r="T114" s="38">
        <f>'Source Data'!T114*INDEX('Calibration Calcs'!$B$4:$M$4,1,MATCH('Adjusted Source Data'!$E114,'Calibration Calcs'!$B$1:$M$1,0))</f>
        <v>297658.74739420862</v>
      </c>
      <c r="U114" s="38">
        <f>'Source Data'!U114*INDEX('Calibration Calcs'!$B$4:$M$4,1,MATCH('Adjusted Source Data'!$E114,'Calibration Calcs'!$B$1:$M$1,0))</f>
        <v>296500.53837385215</v>
      </c>
      <c r="V114" s="38">
        <f>'Source Data'!V114*INDEX('Calibration Calcs'!$B$4:$M$4,1,MATCH('Adjusted Source Data'!$E114,'Calibration Calcs'!$B$1:$M$1,0))</f>
        <v>291940.51509756187</v>
      </c>
      <c r="W114" s="38">
        <f>'Source Data'!W114*INDEX('Calibration Calcs'!$B$4:$M$4,1,MATCH('Adjusted Source Data'!$E114,'Calibration Calcs'!$B$1:$M$1,0))</f>
        <v>284847.57703995559</v>
      </c>
      <c r="X114" s="38">
        <f>'Source Data'!X114*INDEX('Calibration Calcs'!$B$4:$M$4,1,MATCH('Adjusted Source Data'!$E114,'Calibration Calcs'!$B$1:$M$1,0))</f>
        <v>278738.09727038041</v>
      </c>
      <c r="Y114" s="38">
        <f>'Source Data'!Y114*INDEX('Calibration Calcs'!$B$4:$M$4,1,MATCH('Adjusted Source Data'!$E114,'Calibration Calcs'!$B$1:$M$1,0))</f>
        <v>270018.03572734457</v>
      </c>
      <c r="Z114" s="38">
        <f>'Source Data'!Z114*INDEX('Calibration Calcs'!$B$4:$M$4,1,MATCH('Adjusted Source Data'!$E114,'Calibration Calcs'!$B$1:$M$1,0))</f>
        <v>262685.30083149183</v>
      </c>
      <c r="AA114" s="38">
        <f>'Source Data'!AA114*INDEX('Calibration Calcs'!$B$4:$M$4,1,MATCH('Adjusted Source Data'!$E114,'Calibration Calcs'!$B$1:$M$1,0))</f>
        <v>255204.99865056429</v>
      </c>
      <c r="AB114" s="38">
        <f>'Source Data'!AB114*INDEX('Calibration Calcs'!$B$4:$M$4,1,MATCH('Adjusted Source Data'!$E114,'Calibration Calcs'!$B$1:$M$1,0))</f>
        <v>246210.19012281692</v>
      </c>
      <c r="AC114" s="38">
        <f>'Source Data'!AC114*INDEX('Calibration Calcs'!$B$4:$M$4,1,MATCH('Adjusted Source Data'!$E114,'Calibration Calcs'!$B$1:$M$1,0))</f>
        <v>233923.27196553999</v>
      </c>
      <c r="AD114" t="str">
        <f>INDEX('Category Mapping'!$G$34:$G$45,MATCH(E114,'Category Mapping'!$A$34:$A$45,0),1)</f>
        <v>Spring</v>
      </c>
      <c r="AE114" t="str">
        <f>INDEX('Category Mapping'!$B$2:$B$25,MATCH('Source Data'!A114,'Category Mapping'!$A$2:$A$25,0))</f>
        <v>Weekend</v>
      </c>
      <c r="AF114" t="str">
        <f>INDEX('Category Mapping'!$C$2:$C$25,MATCH('Source Data'!A114,'Category Mapping'!$A$2:$A$25,0))</f>
        <v>Commercial</v>
      </c>
      <c r="AG114" t="str">
        <f>INDEX('Category Mapping'!$D$2:$D$25,MATCH('Source Data'!A114,'Category Mapping'!$A$2:$A$25,0))</f>
        <v>Cooling</v>
      </c>
      <c r="AH114">
        <f>IF($AE114="Weekday",INDEX('Category Mapping'!$F$34:$F$45,MATCH($E114,'Category Mapping'!$A$34:$A$45,0),1),INDEX('Category Mapping'!$E$34:$E$45,MATCH($E114,'Category Mapping'!$A$34:$A$45,0),1))</f>
        <v>8.5714285714285712</v>
      </c>
      <c r="AI114" s="10">
        <f t="shared" si="5"/>
        <v>34726.85386265767</v>
      </c>
      <c r="AJ114" s="22">
        <f t="shared" si="3"/>
        <v>0</v>
      </c>
      <c r="AK114" s="22">
        <f t="shared" si="4"/>
        <v>0</v>
      </c>
    </row>
    <row r="115" spans="1:37">
      <c r="A115" s="37" t="str">
        <f>'Source Data'!A115</f>
        <v>Service_cooling_weekend.csv</v>
      </c>
      <c r="B115" s="37">
        <f>'Source Data'!B115</f>
        <v>2019</v>
      </c>
      <c r="C115" s="37">
        <f>'Source Data'!C115</f>
        <v>19</v>
      </c>
      <c r="D115" s="37" t="str">
        <f>'Source Data'!D115</f>
        <v>Korea</v>
      </c>
      <c r="E115" s="37">
        <f>'Source Data'!E115</f>
        <v>5</v>
      </c>
      <c r="F115" s="38">
        <f>'Source Data'!F115*INDEX('Calibration Calcs'!$B$4:$M$4,1,MATCH('Adjusted Source Data'!$E115,'Calibration Calcs'!$B$1:$M$1,0))</f>
        <v>3849102.8719718996</v>
      </c>
      <c r="G115" s="38">
        <f>'Source Data'!G115*INDEX('Calibration Calcs'!$B$4:$M$4,1,MATCH('Adjusted Source Data'!$E115,'Calibration Calcs'!$B$1:$M$1,0))</f>
        <v>3767224.3262857338</v>
      </c>
      <c r="H115" s="38">
        <f>'Source Data'!H115*INDEX('Calibration Calcs'!$B$4:$M$4,1,MATCH('Adjusted Source Data'!$E115,'Calibration Calcs'!$B$1:$M$1,0))</f>
        <v>3733058.629459871</v>
      </c>
      <c r="I115" s="38">
        <f>'Source Data'!I115*INDEX('Calibration Calcs'!$B$4:$M$4,1,MATCH('Adjusted Source Data'!$E115,'Calibration Calcs'!$B$1:$M$1,0))</f>
        <v>3713785.7751222011</v>
      </c>
      <c r="J115" s="38">
        <f>'Source Data'!J115*INDEX('Calibration Calcs'!$B$4:$M$4,1,MATCH('Adjusted Source Data'!$E115,'Calibration Calcs'!$B$1:$M$1,0))</f>
        <v>3709636.3957647984</v>
      </c>
      <c r="K115" s="38">
        <f>'Source Data'!K115*INDEX('Calibration Calcs'!$B$4:$M$4,1,MATCH('Adjusted Source Data'!$E115,'Calibration Calcs'!$B$1:$M$1,0))</f>
        <v>3750130.4476231816</v>
      </c>
      <c r="L115" s="38">
        <f>'Source Data'!L115*INDEX('Calibration Calcs'!$B$4:$M$4,1,MATCH('Adjusted Source Data'!$E115,'Calibration Calcs'!$B$1:$M$1,0))</f>
        <v>3894963.6416458501</v>
      </c>
      <c r="M115" s="38">
        <f>'Source Data'!M115*INDEX('Calibration Calcs'!$B$4:$M$4,1,MATCH('Adjusted Source Data'!$E115,'Calibration Calcs'!$B$1:$M$1,0))</f>
        <v>4180693.2333264798</v>
      </c>
      <c r="N115" s="38">
        <f>'Source Data'!N115*INDEX('Calibration Calcs'!$B$4:$M$4,1,MATCH('Adjusted Source Data'!$E115,'Calibration Calcs'!$B$1:$M$1,0))</f>
        <v>4625537.184038992</v>
      </c>
      <c r="O115" s="38">
        <f>'Source Data'!O115*INDEX('Calibration Calcs'!$B$4:$M$4,1,MATCH('Adjusted Source Data'!$E115,'Calibration Calcs'!$B$1:$M$1,0))</f>
        <v>5355188.1964638373</v>
      </c>
      <c r="P115" s="38">
        <f>'Source Data'!P115*INDEX('Calibration Calcs'!$B$4:$M$4,1,MATCH('Adjusted Source Data'!$E115,'Calibration Calcs'!$B$1:$M$1,0))</f>
        <v>6165947.642601314</v>
      </c>
      <c r="Q115" s="38">
        <f>'Source Data'!Q115*INDEX('Calibration Calcs'!$B$4:$M$4,1,MATCH('Adjusted Source Data'!$E115,'Calibration Calcs'!$B$1:$M$1,0))</f>
        <v>6839434.6294562891</v>
      </c>
      <c r="R115" s="38">
        <f>'Source Data'!R115*INDEX('Calibration Calcs'!$B$4:$M$4,1,MATCH('Adjusted Source Data'!$E115,'Calibration Calcs'!$B$1:$M$1,0))</f>
        <v>7378207.1721908562</v>
      </c>
      <c r="S115" s="38">
        <f>'Source Data'!S115*INDEX('Calibration Calcs'!$B$4:$M$4,1,MATCH('Adjusted Source Data'!$E115,'Calibration Calcs'!$B$1:$M$1,0))</f>
        <v>7701818.6520696376</v>
      </c>
      <c r="T115" s="38">
        <f>'Source Data'!T115*INDEX('Calibration Calcs'!$B$4:$M$4,1,MATCH('Adjusted Source Data'!$E115,'Calibration Calcs'!$B$1:$M$1,0))</f>
        <v>7812757.8945071045</v>
      </c>
      <c r="U115" s="38">
        <f>'Source Data'!U115*INDEX('Calibration Calcs'!$B$4:$M$4,1,MATCH('Adjusted Source Data'!$E115,'Calibration Calcs'!$B$1:$M$1,0))</f>
        <v>7702938.7237811452</v>
      </c>
      <c r="V115" s="38">
        <f>'Source Data'!V115*INDEX('Calibration Calcs'!$B$4:$M$4,1,MATCH('Adjusted Source Data'!$E115,'Calibration Calcs'!$B$1:$M$1,0))</f>
        <v>7324814.7475257376</v>
      </c>
      <c r="W115" s="38">
        <f>'Source Data'!W115*INDEX('Calibration Calcs'!$B$4:$M$4,1,MATCH('Adjusted Source Data'!$E115,'Calibration Calcs'!$B$1:$M$1,0))</f>
        <v>6692557.8310038513</v>
      </c>
      <c r="X115" s="38">
        <f>'Source Data'!X115*INDEX('Calibration Calcs'!$B$4:$M$4,1,MATCH('Adjusted Source Data'!$E115,'Calibration Calcs'!$B$1:$M$1,0))</f>
        <v>5946763.5468837852</v>
      </c>
      <c r="Y115" s="38">
        <f>'Source Data'!Y115*INDEX('Calibration Calcs'!$B$4:$M$4,1,MATCH('Adjusted Source Data'!$E115,'Calibration Calcs'!$B$1:$M$1,0))</f>
        <v>5125581.5176044907</v>
      </c>
      <c r="Z115" s="38">
        <f>'Source Data'!Z115*INDEX('Calibration Calcs'!$B$4:$M$4,1,MATCH('Adjusted Source Data'!$E115,'Calibration Calcs'!$B$1:$M$1,0))</f>
        <v>4538152.5382920485</v>
      </c>
      <c r="AA115" s="38">
        <f>'Source Data'!AA115*INDEX('Calibration Calcs'!$B$4:$M$4,1,MATCH('Adjusted Source Data'!$E115,'Calibration Calcs'!$B$1:$M$1,0))</f>
        <v>4384800.9833121216</v>
      </c>
      <c r="AB115" s="38">
        <f>'Source Data'!AB115*INDEX('Calibration Calcs'!$B$4:$M$4,1,MATCH('Adjusted Source Data'!$E115,'Calibration Calcs'!$B$1:$M$1,0))</f>
        <v>4230252.1448733406</v>
      </c>
      <c r="AC115" s="38">
        <f>'Source Data'!AC115*INDEX('Calibration Calcs'!$B$4:$M$4,1,MATCH('Adjusted Source Data'!$E115,'Calibration Calcs'!$B$1:$M$1,0))</f>
        <v>4019142.1918783356</v>
      </c>
      <c r="AD115" t="str">
        <f>INDEX('Category Mapping'!$G$34:$G$45,MATCH(E115,'Category Mapping'!$A$34:$A$45,0),1)</f>
        <v>Spring</v>
      </c>
      <c r="AE115" t="str">
        <f>INDEX('Category Mapping'!$B$2:$B$25,MATCH('Source Data'!A115,'Category Mapping'!$A$2:$A$25,0))</f>
        <v>Weekend</v>
      </c>
      <c r="AF115" t="str">
        <f>INDEX('Category Mapping'!$C$2:$C$25,MATCH('Source Data'!A115,'Category Mapping'!$A$2:$A$25,0))</f>
        <v>Commercial</v>
      </c>
      <c r="AG115" t="str">
        <f>INDEX('Category Mapping'!$D$2:$D$25,MATCH('Source Data'!A115,'Category Mapping'!$A$2:$A$25,0))</f>
        <v>Cooling</v>
      </c>
      <c r="AH115">
        <f>IF($AE115="Weekday",INDEX('Category Mapping'!$F$34:$F$45,MATCH($E115,'Category Mapping'!$A$34:$A$45,0),1),INDEX('Category Mapping'!$E$34:$E$45,MATCH($E115,'Category Mapping'!$A$34:$A$45,0),1))</f>
        <v>8.8571428571428559</v>
      </c>
      <c r="AI115" s="10">
        <f t="shared" si="5"/>
        <v>882085.5687346732</v>
      </c>
      <c r="AJ115" s="22">
        <f t="shared" si="3"/>
        <v>0</v>
      </c>
      <c r="AK115" s="22">
        <f t="shared" si="4"/>
        <v>0</v>
      </c>
    </row>
    <row r="116" spans="1:37">
      <c r="A116" s="37" t="str">
        <f>'Source Data'!A116</f>
        <v>Service_cooling_weekend.csv</v>
      </c>
      <c r="B116" s="37">
        <f>'Source Data'!B116</f>
        <v>2019</v>
      </c>
      <c r="C116" s="37">
        <f>'Source Data'!C116</f>
        <v>19</v>
      </c>
      <c r="D116" s="37" t="str">
        <f>'Source Data'!D116</f>
        <v>Korea</v>
      </c>
      <c r="E116" s="37">
        <f>'Source Data'!E116</f>
        <v>6</v>
      </c>
      <c r="F116" s="38">
        <f>'Source Data'!F116*INDEX('Calibration Calcs'!$B$4:$M$4,1,MATCH('Adjusted Source Data'!$E116,'Calibration Calcs'!$B$1:$M$1,0))</f>
        <v>31258474.018176686</v>
      </c>
      <c r="G116" s="38">
        <f>'Source Data'!G116*INDEX('Calibration Calcs'!$B$4:$M$4,1,MATCH('Adjusted Source Data'!$E116,'Calibration Calcs'!$B$1:$M$1,0))</f>
        <v>30045458.608516097</v>
      </c>
      <c r="H116" s="38">
        <f>'Source Data'!H116*INDEX('Calibration Calcs'!$B$4:$M$4,1,MATCH('Adjusted Source Data'!$E116,'Calibration Calcs'!$B$1:$M$1,0))</f>
        <v>29672223.097851302</v>
      </c>
      <c r="I116" s="38">
        <f>'Source Data'!I116*INDEX('Calibration Calcs'!$B$4:$M$4,1,MATCH('Adjusted Source Data'!$E116,'Calibration Calcs'!$B$1:$M$1,0))</f>
        <v>29578914.220185105</v>
      </c>
      <c r="J116" s="38">
        <f>'Source Data'!J116*INDEX('Calibration Calcs'!$B$4:$M$4,1,MATCH('Adjusted Source Data'!$E116,'Calibration Calcs'!$B$1:$M$1,0))</f>
        <v>30138767.486182299</v>
      </c>
      <c r="K116" s="38">
        <f>'Source Data'!K116*INDEX('Calibration Calcs'!$B$4:$M$4,1,MATCH('Adjusted Source Data'!$E116,'Calibration Calcs'!$B$1:$M$1,0))</f>
        <v>32098253.917172477</v>
      </c>
      <c r="L116" s="38">
        <f>'Source Data'!L116*INDEX('Calibration Calcs'!$B$4:$M$4,1,MATCH('Adjusted Source Data'!$E116,'Calibration Calcs'!$B$1:$M$1,0))</f>
        <v>36763697.80048243</v>
      </c>
      <c r="M116" s="38">
        <f>'Source Data'!M116*INDEX('Calibration Calcs'!$B$4:$M$4,1,MATCH('Adjusted Source Data'!$E116,'Calibration Calcs'!$B$1:$M$1,0))</f>
        <v>43575245.87011496</v>
      </c>
      <c r="N116" s="38">
        <f>'Source Data'!N116*INDEX('Calibration Calcs'!$B$4:$M$4,1,MATCH('Adjusted Source Data'!$E116,'Calibration Calcs'!$B$1:$M$1,0))</f>
        <v>52159662.615405276</v>
      </c>
      <c r="O116" s="38">
        <f>'Source Data'!O116*INDEX('Calibration Calcs'!$B$4:$M$4,1,MATCH('Adjusted Source Data'!$E116,'Calibration Calcs'!$B$1:$M$1,0))</f>
        <v>59717681.706367403</v>
      </c>
      <c r="P116" s="38">
        <f>'Source Data'!P116*INDEX('Calibration Calcs'!$B$4:$M$4,1,MATCH('Adjusted Source Data'!$E116,'Calibration Calcs'!$B$1:$M$1,0))</f>
        <v>66062685.387668937</v>
      </c>
      <c r="Q116" s="38">
        <f>'Source Data'!Q116*INDEX('Calibration Calcs'!$B$4:$M$4,1,MATCH('Adjusted Source Data'!$E116,'Calibration Calcs'!$B$1:$M$1,0))</f>
        <v>70821438.148645088</v>
      </c>
      <c r="R116" s="38">
        <f>'Source Data'!R116*INDEX('Calibration Calcs'!$B$4:$M$4,1,MATCH('Adjusted Source Data'!$E116,'Calibration Calcs'!$B$1:$M$1,0))</f>
        <v>74647102.132959247</v>
      </c>
      <c r="S116" s="38">
        <f>'Source Data'!S116*INDEX('Calibration Calcs'!$B$4:$M$4,1,MATCH('Adjusted Source Data'!$E116,'Calibration Calcs'!$B$1:$M$1,0))</f>
        <v>76793206.319281831</v>
      </c>
      <c r="T116" s="38">
        <f>'Source Data'!T116*INDEX('Calibration Calcs'!$B$4:$M$4,1,MATCH('Adjusted Source Data'!$E116,'Calibration Calcs'!$B$1:$M$1,0))</f>
        <v>77539677.340611428</v>
      </c>
      <c r="U116" s="38">
        <f>'Source Data'!U116*INDEX('Calibration Calcs'!$B$4:$M$4,1,MATCH('Adjusted Source Data'!$E116,'Calibration Calcs'!$B$1:$M$1,0))</f>
        <v>76793206.319281831</v>
      </c>
      <c r="V116" s="38">
        <f>'Source Data'!V116*INDEX('Calibration Calcs'!$B$4:$M$4,1,MATCH('Adjusted Source Data'!$E116,'Calibration Calcs'!$B$1:$M$1,0))</f>
        <v>74180557.744628251</v>
      </c>
      <c r="W116" s="38">
        <f>'Source Data'!W116*INDEX('Calibration Calcs'!$B$4:$M$4,1,MATCH('Adjusted Source Data'!$E116,'Calibration Calcs'!$B$1:$M$1,0))</f>
        <v>69701731.616650701</v>
      </c>
      <c r="X116" s="38">
        <f>'Source Data'!X116*INDEX('Calibration Calcs'!$B$4:$M$4,1,MATCH('Adjusted Source Data'!$E116,'Calibration Calcs'!$B$1:$M$1,0))</f>
        <v>64383125.589677356</v>
      </c>
      <c r="Y116" s="38">
        <f>'Source Data'!Y116*INDEX('Calibration Calcs'!$B$4:$M$4,1,MATCH('Adjusted Source Data'!$E116,'Calibration Calcs'!$B$1:$M$1,0))</f>
        <v>57944813.030709617</v>
      </c>
      <c r="Z116" s="38">
        <f>'Source Data'!Z116*INDEX('Calibration Calcs'!$B$4:$M$4,1,MATCH('Adjusted Source Data'!$E116,'Calibration Calcs'!$B$1:$M$1,0))</f>
        <v>51506500.471741885</v>
      </c>
      <c r="AA116" s="38">
        <f>'Source Data'!AA116*INDEX('Calibration Calcs'!$B$4:$M$4,1,MATCH('Adjusted Source Data'!$E116,'Calibration Calcs'!$B$1:$M$1,0))</f>
        <v>45161496.790440343</v>
      </c>
      <c r="AB116" s="38">
        <f>'Source Data'!AB116*INDEX('Calibration Calcs'!$B$4:$M$4,1,MATCH('Adjusted Source Data'!$E116,'Calibration Calcs'!$B$1:$M$1,0))</f>
        <v>39376346.375136003</v>
      </c>
      <c r="AC116" s="38">
        <f>'Source Data'!AC116*INDEX('Calibration Calcs'!$B$4:$M$4,1,MATCH('Adjusted Source Data'!$E116,'Calibration Calcs'!$B$1:$M$1,0))</f>
        <v>34151049.225828856</v>
      </c>
      <c r="AD116" t="str">
        <f>INDEX('Category Mapping'!$G$34:$G$45,MATCH(E116,'Category Mapping'!$A$34:$A$45,0),1)</f>
        <v>Summer</v>
      </c>
      <c r="AE116" t="str">
        <f>INDEX('Category Mapping'!$B$2:$B$25,MATCH('Source Data'!A116,'Category Mapping'!$A$2:$A$25,0))</f>
        <v>Weekend</v>
      </c>
      <c r="AF116" t="str">
        <f>INDEX('Category Mapping'!$C$2:$C$25,MATCH('Source Data'!A116,'Category Mapping'!$A$2:$A$25,0))</f>
        <v>Commercial</v>
      </c>
      <c r="AG116" t="str">
        <f>INDEX('Category Mapping'!$D$2:$D$25,MATCH('Source Data'!A116,'Category Mapping'!$A$2:$A$25,0))</f>
        <v>Cooling</v>
      </c>
      <c r="AH116">
        <f>IF($AE116="Weekday",INDEX('Category Mapping'!$F$34:$F$45,MATCH($E116,'Category Mapping'!$A$34:$A$45,0),1),INDEX('Category Mapping'!$E$34:$E$45,MATCH($E116,'Category Mapping'!$A$34:$A$45,0),1))</f>
        <v>8.5714285714285712</v>
      </c>
      <c r="AI116" s="10">
        <f t="shared" si="5"/>
        <v>9046295.6897379998</v>
      </c>
      <c r="AJ116" s="22">
        <f t="shared" si="3"/>
        <v>0</v>
      </c>
      <c r="AK116" s="22">
        <f t="shared" si="4"/>
        <v>0</v>
      </c>
    </row>
    <row r="117" spans="1:37">
      <c r="A117" s="37" t="str">
        <f>'Source Data'!A117</f>
        <v>Service_cooling_weekend.csv</v>
      </c>
      <c r="B117" s="37">
        <f>'Source Data'!B117</f>
        <v>2019</v>
      </c>
      <c r="C117" s="37">
        <f>'Source Data'!C117</f>
        <v>19</v>
      </c>
      <c r="D117" s="37" t="str">
        <f>'Source Data'!D117</f>
        <v>Korea</v>
      </c>
      <c r="E117" s="37">
        <f>'Source Data'!E117</f>
        <v>7</v>
      </c>
      <c r="F117" s="38">
        <f>'Source Data'!F117*INDEX('Calibration Calcs'!$B$4:$M$4,1,MATCH('Adjusted Source Data'!$E117,'Calibration Calcs'!$B$1:$M$1,0))</f>
        <v>97948282.506436259</v>
      </c>
      <c r="G117" s="38">
        <f>'Source Data'!G117*INDEX('Calibration Calcs'!$B$4:$M$4,1,MATCH('Adjusted Source Data'!$E117,'Calibration Calcs'!$B$1:$M$1,0))</f>
        <v>93284078.577558339</v>
      </c>
      <c r="H117" s="38">
        <f>'Source Data'!H117*INDEX('Calibration Calcs'!$B$4:$M$4,1,MATCH('Adjusted Source Data'!$E117,'Calibration Calcs'!$B$1:$M$1,0))</f>
        <v>92071385.556050077</v>
      </c>
      <c r="I117" s="38">
        <f>'Source Data'!I117*INDEX('Calibration Calcs'!$B$4:$M$4,1,MATCH('Adjusted Source Data'!$E117,'Calibration Calcs'!$B$1:$M$1,0))</f>
        <v>92910942.263248101</v>
      </c>
      <c r="J117" s="38">
        <f>'Source Data'!J117*INDEX('Calibration Calcs'!$B$4:$M$4,1,MATCH('Adjusted Source Data'!$E117,'Calibration Calcs'!$B$1:$M$1,0))</f>
        <v>96082600.934885085</v>
      </c>
      <c r="K117" s="38">
        <f>'Source Data'!K117*INDEX('Calibration Calcs'!$B$4:$M$4,1,MATCH('Adjusted Source Data'!$E117,'Calibration Calcs'!$B$1:$M$1,0))</f>
        <v>101679645.64953859</v>
      </c>
      <c r="L117" s="38">
        <f>'Source Data'!L117*INDEX('Calibration Calcs'!$B$4:$M$4,1,MATCH('Adjusted Source Data'!$E117,'Calibration Calcs'!$B$1:$M$1,0))</f>
        <v>111008053.50729442</v>
      </c>
      <c r="M117" s="38">
        <f>'Source Data'!M117*INDEX('Calibration Calcs'!$B$4:$M$4,1,MATCH('Adjusted Source Data'!$E117,'Calibration Calcs'!$B$1:$M$1,0))</f>
        <v>124067824.50815259</v>
      </c>
      <c r="N117" s="38">
        <f>'Source Data'!N117*INDEX('Calibration Calcs'!$B$4:$M$4,1,MATCH('Adjusted Source Data'!$E117,'Calibration Calcs'!$B$1:$M$1,0))</f>
        <v>138993277.08056194</v>
      </c>
      <c r="O117" s="38">
        <f>'Source Data'!O117*INDEX('Calibration Calcs'!$B$4:$M$4,1,MATCH('Adjusted Source Data'!$E117,'Calibration Calcs'!$B$1:$M$1,0))</f>
        <v>152985888.86719567</v>
      </c>
      <c r="P117" s="38">
        <f>'Source Data'!P117*INDEX('Calibration Calcs'!$B$4:$M$4,1,MATCH('Adjusted Source Data'!$E117,'Calibration Calcs'!$B$1:$M$1,0))</f>
        <v>163247137.51072708</v>
      </c>
      <c r="Q117" s="38">
        <f>'Source Data'!Q117*INDEX('Calibration Calcs'!$B$4:$M$4,1,MATCH('Adjusted Source Data'!$E117,'Calibration Calcs'!$B$1:$M$1,0))</f>
        <v>170709863.79693177</v>
      </c>
      <c r="R117" s="38">
        <f>'Source Data'!R117*INDEX('Calibration Calcs'!$B$4:$M$4,1,MATCH('Adjusted Source Data'!$E117,'Calibration Calcs'!$B$1:$M$1,0))</f>
        <v>177239749.29736084</v>
      </c>
      <c r="S117" s="38">
        <f>'Source Data'!S117*INDEX('Calibration Calcs'!$B$4:$M$4,1,MATCH('Adjusted Source Data'!$E117,'Calibration Calcs'!$B$1:$M$1,0))</f>
        <v>180971112.44046319</v>
      </c>
      <c r="T117" s="38">
        <f>'Source Data'!T117*INDEX('Calibration Calcs'!$B$4:$M$4,1,MATCH('Adjusted Source Data'!$E117,'Calibration Calcs'!$B$1:$M$1,0))</f>
        <v>181903953.22623876</v>
      </c>
      <c r="U117" s="38">
        <f>'Source Data'!U117*INDEX('Calibration Calcs'!$B$4:$M$4,1,MATCH('Adjusted Source Data'!$E117,'Calibration Calcs'!$B$1:$M$1,0))</f>
        <v>180971112.44046319</v>
      </c>
      <c r="V117" s="38">
        <f>'Source Data'!V117*INDEX('Calibration Calcs'!$B$4:$M$4,1,MATCH('Adjusted Source Data'!$E117,'Calibration Calcs'!$B$1:$M$1,0))</f>
        <v>176306908.51158527</v>
      </c>
      <c r="W117" s="38">
        <f>'Source Data'!W117*INDEX('Calibration Calcs'!$B$4:$M$4,1,MATCH('Adjusted Source Data'!$E117,'Calibration Calcs'!$B$1:$M$1,0))</f>
        <v>168844182.2253806</v>
      </c>
      <c r="X117" s="38">
        <f>'Source Data'!X117*INDEX('Calibration Calcs'!$B$4:$M$4,1,MATCH('Adjusted Source Data'!$E117,'Calibration Calcs'!$B$1:$M$1,0))</f>
        <v>159515774.36762476</v>
      </c>
      <c r="Y117" s="38">
        <f>'Source Data'!Y117*INDEX('Calibration Calcs'!$B$4:$M$4,1,MATCH('Adjusted Source Data'!$E117,'Calibration Calcs'!$B$1:$M$1,0))</f>
        <v>149254525.72409335</v>
      </c>
      <c r="Z117" s="38">
        <f>'Source Data'!Z117*INDEX('Calibration Calcs'!$B$4:$M$4,1,MATCH('Adjusted Source Data'!$E117,'Calibration Calcs'!$B$1:$M$1,0))</f>
        <v>138060436.29478633</v>
      </c>
      <c r="AA117" s="38">
        <f>'Source Data'!AA117*INDEX('Calibration Calcs'!$B$4:$M$4,1,MATCH('Adjusted Source Data'!$E117,'Calibration Calcs'!$B$1:$M$1,0))</f>
        <v>126866346.86547934</v>
      </c>
      <c r="AB117" s="38">
        <f>'Source Data'!AB117*INDEX('Calibration Calcs'!$B$4:$M$4,1,MATCH('Adjusted Source Data'!$E117,'Calibration Calcs'!$B$1:$M$1,0))</f>
        <v>116605098.22194792</v>
      </c>
      <c r="AC117" s="38">
        <f>'Source Data'!AC117*INDEX('Calibration Calcs'!$B$4:$M$4,1,MATCH('Adjusted Source Data'!$E117,'Calibration Calcs'!$B$1:$M$1,0))</f>
        <v>106343849.57841651</v>
      </c>
      <c r="AD117" t="str">
        <f>INDEX('Category Mapping'!$G$34:$G$45,MATCH(E117,'Category Mapping'!$A$34:$A$45,0),1)</f>
        <v>Summer</v>
      </c>
      <c r="AE117" t="str">
        <f>INDEX('Category Mapping'!$B$2:$B$25,MATCH('Source Data'!A117,'Category Mapping'!$A$2:$A$25,0))</f>
        <v>Weekend</v>
      </c>
      <c r="AF117" t="str">
        <f>INDEX('Category Mapping'!$C$2:$C$25,MATCH('Source Data'!A117,'Category Mapping'!$A$2:$A$25,0))</f>
        <v>Commercial</v>
      </c>
      <c r="AG117" t="str">
        <f>INDEX('Category Mapping'!$D$2:$D$25,MATCH('Source Data'!A117,'Category Mapping'!$A$2:$A$25,0))</f>
        <v>Cooling</v>
      </c>
      <c r="AH117">
        <f>IF($AE117="Weekday",INDEX('Category Mapping'!$F$34:$F$45,MATCH($E117,'Category Mapping'!$A$34:$A$45,0),1),INDEX('Category Mapping'!$E$34:$E$45,MATCH($E117,'Category Mapping'!$A$34:$A$45,0),1))</f>
        <v>8.8571428571428559</v>
      </c>
      <c r="AI117" s="10">
        <f t="shared" si="5"/>
        <v>20537543.106188249</v>
      </c>
      <c r="AJ117" s="22">
        <f t="shared" si="3"/>
        <v>0</v>
      </c>
      <c r="AK117" s="22">
        <f t="shared" si="4"/>
        <v>0</v>
      </c>
    </row>
    <row r="118" spans="1:37">
      <c r="A118" s="37" t="str">
        <f>'Source Data'!A118</f>
        <v>Service_cooling_weekend.csv</v>
      </c>
      <c r="B118" s="37">
        <f>'Source Data'!B118</f>
        <v>2019</v>
      </c>
      <c r="C118" s="37">
        <f>'Source Data'!C118</f>
        <v>19</v>
      </c>
      <c r="D118" s="37" t="str">
        <f>'Source Data'!D118</f>
        <v>Korea</v>
      </c>
      <c r="E118" s="37">
        <f>'Source Data'!E118</f>
        <v>8</v>
      </c>
      <c r="F118" s="38">
        <f>'Source Data'!F118*INDEX('Calibration Calcs'!$B$4:$M$4,1,MATCH('Adjusted Source Data'!$E118,'Calibration Calcs'!$B$1:$M$1,0))</f>
        <v>110663355.25695525</v>
      </c>
      <c r="G118" s="38">
        <f>'Source Data'!G118*INDEX('Calibration Calcs'!$B$4:$M$4,1,MATCH('Adjusted Source Data'!$E118,'Calibration Calcs'!$B$1:$M$1,0))</f>
        <v>104988311.39762421</v>
      </c>
      <c r="H118" s="38">
        <f>'Source Data'!H118*INDEX('Calibration Calcs'!$B$4:$M$4,1,MATCH('Adjusted Source Data'!$E118,'Calibration Calcs'!$B$1:$M$1,0))</f>
        <v>102150789.46795869</v>
      </c>
      <c r="I118" s="38">
        <f>'Source Data'!I118*INDEX('Calibration Calcs'!$B$4:$M$4,1,MATCH('Adjusted Source Data'!$E118,'Calibration Calcs'!$B$1:$M$1,0))</f>
        <v>104042470.75440237</v>
      </c>
      <c r="J118" s="38">
        <f>'Source Data'!J118*INDEX('Calibration Calcs'!$B$4:$M$4,1,MATCH('Adjusted Source Data'!$E118,'Calibration Calcs'!$B$1:$M$1,0))</f>
        <v>107825833.32728973</v>
      </c>
      <c r="K118" s="38">
        <f>'Source Data'!K118*INDEX('Calibration Calcs'!$B$4:$M$4,1,MATCH('Adjusted Source Data'!$E118,'Calibration Calcs'!$B$1:$M$1,0))</f>
        <v>115392558.47306444</v>
      </c>
      <c r="L118" s="38">
        <f>'Source Data'!L118*INDEX('Calibration Calcs'!$B$4:$M$4,1,MATCH('Adjusted Source Data'!$E118,'Calibration Calcs'!$B$1:$M$1,0))</f>
        <v>126742646.19172652</v>
      </c>
      <c r="M118" s="38">
        <f>'Source Data'!M118*INDEX('Calibration Calcs'!$B$4:$M$4,1,MATCH('Adjusted Source Data'!$E118,'Calibration Calcs'!$B$1:$M$1,0))</f>
        <v>142821937.12649781</v>
      </c>
      <c r="N118" s="38">
        <f>'Source Data'!N118*INDEX('Calibration Calcs'!$B$4:$M$4,1,MATCH('Adjusted Source Data'!$E118,'Calibration Calcs'!$B$1:$M$1,0))</f>
        <v>161738749.99093458</v>
      </c>
      <c r="O118" s="38">
        <f>'Source Data'!O118*INDEX('Calibration Calcs'!$B$4:$M$4,1,MATCH('Adjusted Source Data'!$E118,'Calibration Calcs'!$B$1:$M$1,0))</f>
        <v>178763881.56892771</v>
      </c>
      <c r="P118" s="38">
        <f>'Source Data'!P118*INDEX('Calibration Calcs'!$B$4:$M$4,1,MATCH('Adjusted Source Data'!$E118,'Calibration Calcs'!$B$1:$M$1,0))</f>
        <v>192005650.57403347</v>
      </c>
      <c r="Q118" s="38">
        <f>'Source Data'!Q118*INDEX('Calibration Calcs'!$B$4:$M$4,1,MATCH('Adjusted Source Data'!$E118,'Calibration Calcs'!$B$1:$M$1,0))</f>
        <v>202409897.6494737</v>
      </c>
      <c r="R118" s="38">
        <f>'Source Data'!R118*INDEX('Calibration Calcs'!$B$4:$M$4,1,MATCH('Adjusted Source Data'!$E118,'Calibration Calcs'!$B$1:$M$1,0))</f>
        <v>209976622.79524842</v>
      </c>
      <c r="S118" s="38">
        <f>'Source Data'!S118*INDEX('Calibration Calcs'!$B$4:$M$4,1,MATCH('Adjusted Source Data'!$E118,'Calibration Calcs'!$B$1:$M$1,0))</f>
        <v>214705826.01135761</v>
      </c>
      <c r="T118" s="38">
        <f>'Source Data'!T118*INDEX('Calibration Calcs'!$B$4:$M$4,1,MATCH('Adjusted Source Data'!$E118,'Calibration Calcs'!$B$1:$M$1,0))</f>
        <v>216597507.29780129</v>
      </c>
      <c r="U118" s="38">
        <f>'Source Data'!U118*INDEX('Calibration Calcs'!$B$4:$M$4,1,MATCH('Adjusted Source Data'!$E118,'Calibration Calcs'!$B$1:$M$1,0))</f>
        <v>214705826.01135761</v>
      </c>
      <c r="V118" s="38">
        <f>'Source Data'!V118*INDEX('Calibration Calcs'!$B$4:$M$4,1,MATCH('Adjusted Source Data'!$E118,'Calibration Calcs'!$B$1:$M$1,0))</f>
        <v>209030782.15202656</v>
      </c>
      <c r="W118" s="38">
        <f>'Source Data'!W118*INDEX('Calibration Calcs'!$B$4:$M$4,1,MATCH('Adjusted Source Data'!$E118,'Calibration Calcs'!$B$1:$M$1,0))</f>
        <v>199572375.71980816</v>
      </c>
      <c r="X118" s="38">
        <f>'Source Data'!X118*INDEX('Calibration Calcs'!$B$4:$M$4,1,MATCH('Adjusted Source Data'!$E118,'Calibration Calcs'!$B$1:$M$1,0))</f>
        <v>188222288.00114611</v>
      </c>
      <c r="Y118" s="38">
        <f>'Source Data'!Y118*INDEX('Calibration Calcs'!$B$4:$M$4,1,MATCH('Adjusted Source Data'!$E118,'Calibration Calcs'!$B$1:$M$1,0))</f>
        <v>174034678.35281849</v>
      </c>
      <c r="Z118" s="38">
        <f>'Source Data'!Z118*INDEX('Calibration Calcs'!$B$4:$M$4,1,MATCH('Adjusted Source Data'!$E118,'Calibration Calcs'!$B$1:$M$1,0))</f>
        <v>160792909.34771276</v>
      </c>
      <c r="AA118" s="38">
        <f>'Source Data'!AA118*INDEX('Calibration Calcs'!$B$4:$M$4,1,MATCH('Adjusted Source Data'!$E118,'Calibration Calcs'!$B$1:$M$1,0))</f>
        <v>146605299.69938517</v>
      </c>
      <c r="AB118" s="38">
        <f>'Source Data'!AB118*INDEX('Calibration Calcs'!$B$4:$M$4,1,MATCH('Adjusted Source Data'!$E118,'Calibration Calcs'!$B$1:$M$1,0))</f>
        <v>133363530.6942794</v>
      </c>
      <c r="AC118" s="38">
        <f>'Source Data'!AC118*INDEX('Calibration Calcs'!$B$4:$M$4,1,MATCH('Adjusted Source Data'!$E118,'Calibration Calcs'!$B$1:$M$1,0))</f>
        <v>120121761.68917364</v>
      </c>
      <c r="AD118" t="str">
        <f>INDEX('Category Mapping'!$G$34:$G$45,MATCH(E118,'Category Mapping'!$A$34:$A$45,0),1)</f>
        <v>Summer</v>
      </c>
      <c r="AE118" t="str">
        <f>INDEX('Category Mapping'!$B$2:$B$25,MATCH('Source Data'!A118,'Category Mapping'!$A$2:$A$25,0))</f>
        <v>Weekend</v>
      </c>
      <c r="AF118" t="str">
        <f>INDEX('Category Mapping'!$C$2:$C$25,MATCH('Source Data'!A118,'Category Mapping'!$A$2:$A$25,0))</f>
        <v>Commercial</v>
      </c>
      <c r="AG118" t="str">
        <f>INDEX('Category Mapping'!$D$2:$D$25,MATCH('Source Data'!A118,'Category Mapping'!$A$2:$A$25,0))</f>
        <v>Cooling</v>
      </c>
      <c r="AH118">
        <f>IF($AE118="Weekday",INDEX('Category Mapping'!$F$34:$F$45,MATCH($E118,'Category Mapping'!$A$34:$A$45,0),1),INDEX('Category Mapping'!$E$34:$E$45,MATCH($E118,'Category Mapping'!$A$34:$A$45,0),1))</f>
        <v>8.8571428571428559</v>
      </c>
      <c r="AI118" s="10">
        <f t="shared" si="5"/>
        <v>24454557.275558215</v>
      </c>
      <c r="AJ118" s="22">
        <f t="shared" si="3"/>
        <v>0</v>
      </c>
      <c r="AK118" s="22">
        <f t="shared" si="4"/>
        <v>0</v>
      </c>
    </row>
    <row r="119" spans="1:37">
      <c r="A119" s="37" t="str">
        <f>'Source Data'!A119</f>
        <v>Service_cooling_weekend.csv</v>
      </c>
      <c r="B119" s="37">
        <f>'Source Data'!B119</f>
        <v>2019</v>
      </c>
      <c r="C119" s="37">
        <f>'Source Data'!C119</f>
        <v>19</v>
      </c>
      <c r="D119" s="37" t="str">
        <f>'Source Data'!D119</f>
        <v>Korea</v>
      </c>
      <c r="E119" s="37">
        <f>'Source Data'!E119</f>
        <v>9</v>
      </c>
      <c r="F119" s="38">
        <f>'Source Data'!F119*INDEX('Calibration Calcs'!$B$4:$M$4,1,MATCH('Adjusted Source Data'!$E119,'Calibration Calcs'!$B$1:$M$1,0))</f>
        <v>27747058.851782791</v>
      </c>
      <c r="G119" s="38">
        <f>'Source Data'!G119*INDEX('Calibration Calcs'!$B$4:$M$4,1,MATCH('Adjusted Source Data'!$E119,'Calibration Calcs'!$B$1:$M$1,0))</f>
        <v>27132732.825544059</v>
      </c>
      <c r="H119" s="38">
        <f>'Source Data'!H119*INDEX('Calibration Calcs'!$B$4:$M$4,1,MATCH('Adjusted Source Data'!$E119,'Calibration Calcs'!$B$1:$M$1,0))</f>
        <v>26825569.81242469</v>
      </c>
      <c r="I119" s="38">
        <f>'Source Data'!I119*INDEX('Calibration Calcs'!$B$4:$M$4,1,MATCH('Adjusted Source Data'!$E119,'Calibration Calcs'!$B$1:$M$1,0))</f>
        <v>26723182.141384903</v>
      </c>
      <c r="J119" s="38">
        <f>'Source Data'!J119*INDEX('Calibration Calcs'!$B$4:$M$4,1,MATCH('Adjusted Source Data'!$E119,'Calibration Calcs'!$B$1:$M$1,0))</f>
        <v>26825569.81242469</v>
      </c>
      <c r="K119" s="38">
        <f>'Source Data'!K119*INDEX('Calibration Calcs'!$B$4:$M$4,1,MATCH('Adjusted Source Data'!$E119,'Calibration Calcs'!$B$1:$M$1,0))</f>
        <v>27337508.167623635</v>
      </c>
      <c r="L119" s="38">
        <f>'Source Data'!L119*INDEX('Calibration Calcs'!$B$4:$M$4,1,MATCH('Adjusted Source Data'!$E119,'Calibration Calcs'!$B$1:$M$1,0))</f>
        <v>29590036.930498991</v>
      </c>
      <c r="M119" s="38">
        <f>'Source Data'!M119*INDEX('Calibration Calcs'!$B$4:$M$4,1,MATCH('Adjusted Source Data'!$E119,'Calibration Calcs'!$B$1:$M$1,0))</f>
        <v>34504645.140408859</v>
      </c>
      <c r="N119" s="38">
        <f>'Source Data'!N119*INDEX('Calibration Calcs'!$B$4:$M$4,1,MATCH('Adjusted Source Data'!$E119,'Calibration Calcs'!$B$1:$M$1,0))</f>
        <v>41671782.113194078</v>
      </c>
      <c r="O119" s="38">
        <f>'Source Data'!O119*INDEX('Calibration Calcs'!$B$4:$M$4,1,MATCH('Adjusted Source Data'!$E119,'Calibration Calcs'!$B$1:$M$1,0))</f>
        <v>48122205.388700783</v>
      </c>
      <c r="P119" s="38">
        <f>'Source Data'!P119*INDEX('Calibration Calcs'!$B$4:$M$4,1,MATCH('Adjusted Source Data'!$E119,'Calibration Calcs'!$B$1:$M$1,0))</f>
        <v>53651139.624849379</v>
      </c>
      <c r="Q119" s="38">
        <f>'Source Data'!Q119*INDEX('Calibration Calcs'!$B$4:$M$4,1,MATCH('Adjusted Source Data'!$E119,'Calibration Calcs'!$B$1:$M$1,0))</f>
        <v>57951421.808520518</v>
      </c>
      <c r="R119" s="38">
        <f>'Source Data'!R119*INDEX('Calibration Calcs'!$B$4:$M$4,1,MATCH('Adjusted Source Data'!$E119,'Calibration Calcs'!$B$1:$M$1,0))</f>
        <v>61227827.281793758</v>
      </c>
      <c r="S119" s="38">
        <f>'Source Data'!S119*INDEX('Calibration Calcs'!$B$4:$M$4,1,MATCH('Adjusted Source Data'!$E119,'Calibration Calcs'!$B$1:$M$1,0))</f>
        <v>63173193.031549752</v>
      </c>
      <c r="T119" s="38">
        <f>'Source Data'!T119*INDEX('Calibration Calcs'!$B$4:$M$4,1,MATCH('Adjusted Source Data'!$E119,'Calibration Calcs'!$B$1:$M$1,0))</f>
        <v>63889906.728828274</v>
      </c>
      <c r="U119" s="38">
        <f>'Source Data'!U119*INDEX('Calibration Calcs'!$B$4:$M$4,1,MATCH('Adjusted Source Data'!$E119,'Calibration Calcs'!$B$1:$M$1,0))</f>
        <v>63173193.031549752</v>
      </c>
      <c r="V119" s="38">
        <f>'Source Data'!V119*INDEX('Calibration Calcs'!$B$4:$M$4,1,MATCH('Adjusted Source Data'!$E119,'Calibration Calcs'!$B$1:$M$1,0))</f>
        <v>60818276.597634606</v>
      </c>
      <c r="W119" s="38">
        <f>'Source Data'!W119*INDEX('Calibration Calcs'!$B$4:$M$4,1,MATCH('Adjusted Source Data'!$E119,'Calibration Calcs'!$B$1:$M$1,0))</f>
        <v>56927545.098122627</v>
      </c>
      <c r="X119" s="38">
        <f>'Source Data'!X119*INDEX('Calibration Calcs'!$B$4:$M$4,1,MATCH('Adjusted Source Data'!$E119,'Calibration Calcs'!$B$1:$M$1,0))</f>
        <v>52217712.230292335</v>
      </c>
      <c r="Y119" s="38">
        <f>'Source Data'!Y119*INDEX('Calibration Calcs'!$B$4:$M$4,1,MATCH('Adjusted Source Data'!$E119,'Calibration Calcs'!$B$1:$M$1,0))</f>
        <v>46586390.323103949</v>
      </c>
      <c r="Z119" s="38">
        <f>'Source Data'!Z119*INDEX('Calibration Calcs'!$B$4:$M$4,1,MATCH('Adjusted Source Data'!$E119,'Calibration Calcs'!$B$1:$M$1,0))</f>
        <v>41057456.086955346</v>
      </c>
      <c r="AA119" s="38">
        <f>'Source Data'!AA119*INDEX('Calibration Calcs'!$B$4:$M$4,1,MATCH('Adjusted Source Data'!$E119,'Calibration Calcs'!$B$1:$M$1,0))</f>
        <v>35835684.863926113</v>
      </c>
      <c r="AB119" s="38">
        <f>'Source Data'!AB119*INDEX('Calibration Calcs'!$B$4:$M$4,1,MATCH('Adjusted Source Data'!$E119,'Calibration Calcs'!$B$1:$M$1,0))</f>
        <v>31944953.364414137</v>
      </c>
      <c r="AC119" s="38">
        <f>'Source Data'!AC119*INDEX('Calibration Calcs'!$B$4:$M$4,1,MATCH('Adjusted Source Data'!$E119,'Calibration Calcs'!$B$1:$M$1,0))</f>
        <v>29282873.917379625</v>
      </c>
      <c r="AD119" t="str">
        <f>INDEX('Category Mapping'!$G$34:$G$45,MATCH(E119,'Category Mapping'!$A$34:$A$45,0),1)</f>
        <v>Fall</v>
      </c>
      <c r="AE119" t="str">
        <f>INDEX('Category Mapping'!$B$2:$B$25,MATCH('Source Data'!A119,'Category Mapping'!$A$2:$A$25,0))</f>
        <v>Weekend</v>
      </c>
      <c r="AF119" t="str">
        <f>INDEX('Category Mapping'!$C$2:$C$25,MATCH('Source Data'!A119,'Category Mapping'!$A$2:$A$25,0))</f>
        <v>Commercial</v>
      </c>
      <c r="AG119" t="str">
        <f>INDEX('Category Mapping'!$D$2:$D$25,MATCH('Source Data'!A119,'Category Mapping'!$A$2:$A$25,0))</f>
        <v>Cooling</v>
      </c>
      <c r="AH119">
        <f>IF($AE119="Weekday",INDEX('Category Mapping'!$F$34:$F$45,MATCH($E119,'Category Mapping'!$A$34:$A$45,0),1),INDEX('Category Mapping'!$E$34:$E$45,MATCH($E119,'Category Mapping'!$A$34:$A$45,0),1))</f>
        <v>8.5714285714285712</v>
      </c>
      <c r="AI119" s="10">
        <f t="shared" si="5"/>
        <v>7453822.4516966324</v>
      </c>
      <c r="AJ119" s="22">
        <f t="shared" si="3"/>
        <v>0</v>
      </c>
      <c r="AK119" s="22">
        <f t="shared" si="4"/>
        <v>0</v>
      </c>
    </row>
    <row r="120" spans="1:37">
      <c r="A120" s="37" t="str">
        <f>'Source Data'!A120</f>
        <v>Service_cooling_weekend.csv</v>
      </c>
      <c r="B120" s="37">
        <f>'Source Data'!B120</f>
        <v>2019</v>
      </c>
      <c r="C120" s="37">
        <f>'Source Data'!C120</f>
        <v>19</v>
      </c>
      <c r="D120" s="37" t="str">
        <f>'Source Data'!D120</f>
        <v>Korea</v>
      </c>
      <c r="E120" s="37">
        <f>'Source Data'!E120</f>
        <v>10</v>
      </c>
      <c r="F120" s="38">
        <f>'Source Data'!F120*INDEX('Calibration Calcs'!$B$4:$M$4,1,MATCH('Adjusted Source Data'!$E120,'Calibration Calcs'!$B$1:$M$1,0))</f>
        <v>676318.58541027282</v>
      </c>
      <c r="G120" s="38">
        <f>'Source Data'!G120*INDEX('Calibration Calcs'!$B$4:$M$4,1,MATCH('Adjusted Source Data'!$E120,'Calibration Calcs'!$B$1:$M$1,0))</f>
        <v>661932.13775127055</v>
      </c>
      <c r="H120" s="38">
        <f>'Source Data'!H120*INDEX('Calibration Calcs'!$B$4:$M$4,1,MATCH('Adjusted Source Data'!$E120,'Calibration Calcs'!$B$1:$M$1,0))</f>
        <v>655929.08739579108</v>
      </c>
      <c r="I120" s="38">
        <f>'Source Data'!I120*INDEX('Calibration Calcs'!$B$4:$M$4,1,MATCH('Adjusted Source Data'!$E120,'Calibration Calcs'!$B$1:$M$1,0))</f>
        <v>652542.21094147104</v>
      </c>
      <c r="J120" s="38">
        <f>'Source Data'!J120*INDEX('Calibration Calcs'!$B$4:$M$4,1,MATCH('Adjusted Source Data'!$E120,'Calibration Calcs'!$B$1:$M$1,0))</f>
        <v>651813.65618418611</v>
      </c>
      <c r="K120" s="38">
        <f>'Source Data'!K120*INDEX('Calibration Calcs'!$B$4:$M$4,1,MATCH('Adjusted Source Data'!$E120,'Calibration Calcs'!$B$1:$M$1,0))</f>
        <v>658928.605535632</v>
      </c>
      <c r="L120" s="38">
        <f>'Source Data'!L120*INDEX('Calibration Calcs'!$B$4:$M$4,1,MATCH('Adjusted Source Data'!$E120,'Calibration Calcs'!$B$1:$M$1,0))</f>
        <v>684376.84257418115</v>
      </c>
      <c r="M120" s="38">
        <f>'Source Data'!M120*INDEX('Calibration Calcs'!$B$4:$M$4,1,MATCH('Adjusted Source Data'!$E120,'Calibration Calcs'!$B$1:$M$1,0))</f>
        <v>734581.89209512353</v>
      </c>
      <c r="N120" s="38">
        <f>'Source Data'!N120*INDEX('Calibration Calcs'!$B$4:$M$4,1,MATCH('Adjusted Source Data'!$E120,'Calibration Calcs'!$B$1:$M$1,0))</f>
        <v>808512.13661844691</v>
      </c>
      <c r="O120" s="38">
        <f>'Source Data'!O120*INDEX('Calibration Calcs'!$B$4:$M$4,1,MATCH('Adjusted Source Data'!$E120,'Calibration Calcs'!$B$1:$M$1,0))</f>
        <v>856820.53532497003</v>
      </c>
      <c r="P120" s="38">
        <f>'Source Data'!P120*INDEX('Calibration Calcs'!$B$4:$M$4,1,MATCH('Adjusted Source Data'!$E120,'Calibration Calcs'!$B$1:$M$1,0))</f>
        <v>888585.92415016959</v>
      </c>
      <c r="Q120" s="38">
        <f>'Source Data'!Q120*INDEX('Calibration Calcs'!$B$4:$M$4,1,MATCH('Adjusted Source Data'!$E120,'Calibration Calcs'!$B$1:$M$1,0))</f>
        <v>934340.36713039794</v>
      </c>
      <c r="R120" s="38">
        <f>'Source Data'!R120*INDEX('Calibration Calcs'!$B$4:$M$4,1,MATCH('Adjusted Source Data'!$E120,'Calibration Calcs'!$B$1:$M$1,0))</f>
        <v>1001191.7889844549</v>
      </c>
      <c r="S120" s="38">
        <f>'Source Data'!S120*INDEX('Calibration Calcs'!$B$4:$M$4,1,MATCH('Adjusted Source Data'!$E120,'Calibration Calcs'!$B$1:$M$1,0))</f>
        <v>1045992.8889627266</v>
      </c>
      <c r="T120" s="38">
        <f>'Source Data'!T120*INDEX('Calibration Calcs'!$B$4:$M$4,1,MATCH('Adjusted Source Data'!$E120,'Calibration Calcs'!$B$1:$M$1,0))</f>
        <v>1061841.4637310458</v>
      </c>
      <c r="U120" s="38">
        <f>'Source Data'!U120*INDEX('Calibration Calcs'!$B$4:$M$4,1,MATCH('Adjusted Source Data'!$E120,'Calibration Calcs'!$B$1:$M$1,0))</f>
        <v>1046189.5786768144</v>
      </c>
      <c r="V120" s="38">
        <f>'Source Data'!V120*INDEX('Calibration Calcs'!$B$4:$M$4,1,MATCH('Adjusted Source Data'!$E120,'Calibration Calcs'!$B$1:$M$1,0))</f>
        <v>991809.89032625093</v>
      </c>
      <c r="W120" s="38">
        <f>'Source Data'!W120*INDEX('Calibration Calcs'!$B$4:$M$4,1,MATCH('Adjusted Source Data'!$E120,'Calibration Calcs'!$B$1:$M$1,0))</f>
        <v>908532.87030795345</v>
      </c>
      <c r="X120" s="38">
        <f>'Source Data'!X120*INDEX('Calibration Calcs'!$B$4:$M$4,1,MATCH('Adjusted Source Data'!$E120,'Calibration Calcs'!$B$1:$M$1,0))</f>
        <v>850072.87390901486</v>
      </c>
      <c r="Y120" s="38">
        <f>'Source Data'!Y120*INDEX('Calibration Calcs'!$B$4:$M$4,1,MATCH('Adjusted Source Data'!$E120,'Calibration Calcs'!$B$1:$M$1,0))</f>
        <v>816477.06652005832</v>
      </c>
      <c r="Z120" s="38">
        <f>'Source Data'!Z120*INDEX('Calibration Calcs'!$B$4:$M$4,1,MATCH('Adjusted Source Data'!$E120,'Calibration Calcs'!$B$1:$M$1,0))</f>
        <v>793158.2966921957</v>
      </c>
      <c r="AA120" s="38">
        <f>'Source Data'!AA120*INDEX('Calibration Calcs'!$B$4:$M$4,1,MATCH('Adjusted Source Data'!$E120,'Calibration Calcs'!$B$1:$M$1,0))</f>
        <v>770445.65230978781</v>
      </c>
      <c r="AB120" s="38">
        <f>'Source Data'!AB120*INDEX('Calibration Calcs'!$B$4:$M$4,1,MATCH('Adjusted Source Data'!$E120,'Calibration Calcs'!$B$1:$M$1,0))</f>
        <v>743290.42953826126</v>
      </c>
      <c r="AC120" s="38">
        <f>'Source Data'!AC120*INDEX('Calibration Calcs'!$B$4:$M$4,1,MATCH('Adjusted Source Data'!$E120,'Calibration Calcs'!$B$1:$M$1,0))</f>
        <v>706196.355091598</v>
      </c>
      <c r="AD120" t="str">
        <f>INDEX('Category Mapping'!$G$34:$G$45,MATCH(E120,'Category Mapping'!$A$34:$A$45,0),1)</f>
        <v>Fall</v>
      </c>
      <c r="AE120" t="str">
        <f>INDEX('Category Mapping'!$B$2:$B$25,MATCH('Source Data'!A120,'Category Mapping'!$A$2:$A$25,0))</f>
        <v>Weekend</v>
      </c>
      <c r="AF120" t="str">
        <f>INDEX('Category Mapping'!$C$2:$C$25,MATCH('Source Data'!A120,'Category Mapping'!$A$2:$A$25,0))</f>
        <v>Commercial</v>
      </c>
      <c r="AG120" t="str">
        <f>INDEX('Category Mapping'!$D$2:$D$25,MATCH('Source Data'!A120,'Category Mapping'!$A$2:$A$25,0))</f>
        <v>Cooling</v>
      </c>
      <c r="AH120">
        <f>IF($AE120="Weekday",INDEX('Category Mapping'!$F$34:$F$45,MATCH($E120,'Category Mapping'!$A$34:$A$45,0),1),INDEX('Category Mapping'!$E$34:$E$45,MATCH($E120,'Category Mapping'!$A$34:$A$45,0),1))</f>
        <v>8.8571428571428559</v>
      </c>
      <c r="AI120" s="10">
        <f t="shared" si="5"/>
        <v>119885.32655027938</v>
      </c>
      <c r="AJ120" s="22">
        <f t="shared" si="3"/>
        <v>0</v>
      </c>
      <c r="AK120" s="22">
        <f t="shared" si="4"/>
        <v>0</v>
      </c>
    </row>
    <row r="121" spans="1:37">
      <c r="A121" s="37" t="str">
        <f>'Source Data'!A121</f>
        <v>Service_cooling_weekend.csv</v>
      </c>
      <c r="B121" s="37">
        <f>'Source Data'!B121</f>
        <v>2019</v>
      </c>
      <c r="C121" s="37">
        <f>'Source Data'!C121</f>
        <v>19</v>
      </c>
      <c r="D121" s="37" t="str">
        <f>'Source Data'!D121</f>
        <v>Korea</v>
      </c>
      <c r="E121" s="37">
        <f>'Source Data'!E121</f>
        <v>11</v>
      </c>
      <c r="F121" s="38">
        <f>'Source Data'!F121*INDEX('Calibration Calcs'!$B$4:$M$4,1,MATCH('Adjusted Source Data'!$E121,'Calibration Calcs'!$B$1:$M$1,0))</f>
        <v>66654.142065149368</v>
      </c>
      <c r="G121" s="38">
        <f>'Source Data'!G121*INDEX('Calibration Calcs'!$B$4:$M$4,1,MATCH('Adjusted Source Data'!$E121,'Calibration Calcs'!$B$1:$M$1,0))</f>
        <v>65236.858174017987</v>
      </c>
      <c r="H121" s="38">
        <f>'Source Data'!H121*INDEX('Calibration Calcs'!$B$4:$M$4,1,MATCH('Adjusted Source Data'!$E121,'Calibration Calcs'!$B$1:$M$1,0))</f>
        <v>64644.865108380807</v>
      </c>
      <c r="I121" s="38">
        <f>'Source Data'!I121*INDEX('Calibration Calcs'!$B$4:$M$4,1,MATCH('Adjusted Source Data'!$E121,'Calibration Calcs'!$B$1:$M$1,0))</f>
        <v>64311.443726585152</v>
      </c>
      <c r="J121" s="38">
        <f>'Source Data'!J121*INDEX('Calibration Calcs'!$B$4:$M$4,1,MATCH('Adjusted Source Data'!$E121,'Calibration Calcs'!$B$1:$M$1,0))</f>
        <v>64239.510250629239</v>
      </c>
      <c r="K121" s="38">
        <f>'Source Data'!K121*INDEX('Calibration Calcs'!$B$4:$M$4,1,MATCH('Adjusted Source Data'!$E121,'Calibration Calcs'!$B$1:$M$1,0))</f>
        <v>64940.375604199697</v>
      </c>
      <c r="L121" s="38">
        <f>'Source Data'!L121*INDEX('Calibration Calcs'!$B$4:$M$4,1,MATCH('Adjusted Source Data'!$E121,'Calibration Calcs'!$B$1:$M$1,0))</f>
        <v>67448.326522662639</v>
      </c>
      <c r="M121" s="38">
        <f>'Source Data'!M121*INDEX('Calibration Calcs'!$B$4:$M$4,1,MATCH('Adjusted Source Data'!$E121,'Calibration Calcs'!$B$1:$M$1,0))</f>
        <v>72396.183179630214</v>
      </c>
      <c r="N121" s="38">
        <f>'Source Data'!N121*INDEX('Calibration Calcs'!$B$4:$M$4,1,MATCH('Adjusted Source Data'!$E121,'Calibration Calcs'!$B$1:$M$1,0))</f>
        <v>79670.212917172146</v>
      </c>
      <c r="O121" s="38">
        <f>'Source Data'!O121*INDEX('Calibration Calcs'!$B$4:$M$4,1,MATCH('Adjusted Source Data'!$E121,'Calibration Calcs'!$B$1:$M$1,0))</f>
        <v>84314.78248632561</v>
      </c>
      <c r="P121" s="38">
        <f>'Source Data'!P121*INDEX('Calibration Calcs'!$B$4:$M$4,1,MATCH('Adjusted Source Data'!$E121,'Calibration Calcs'!$B$1:$M$1,0))</f>
        <v>86728.442226846339</v>
      </c>
      <c r="Q121" s="38">
        <f>'Source Data'!Q121*INDEX('Calibration Calcs'!$B$4:$M$4,1,MATCH('Adjusted Source Data'!$E121,'Calibration Calcs'!$B$1:$M$1,0))</f>
        <v>87294.189294499607</v>
      </c>
      <c r="R121" s="38">
        <f>'Source Data'!R121*INDEX('Calibration Calcs'!$B$4:$M$4,1,MATCH('Adjusted Source Data'!$E121,'Calibration Calcs'!$B$1:$M$1,0))</f>
        <v>87772.44970220649</v>
      </c>
      <c r="S121" s="38">
        <f>'Source Data'!S121*INDEX('Calibration Calcs'!$B$4:$M$4,1,MATCH('Adjusted Source Data'!$E121,'Calibration Calcs'!$B$1:$M$1,0))</f>
        <v>87772.44970220649</v>
      </c>
      <c r="T121" s="38">
        <f>'Source Data'!T121*INDEX('Calibration Calcs'!$B$4:$M$4,1,MATCH('Adjusted Source Data'!$E121,'Calibration Calcs'!$B$1:$M$1,0))</f>
        <v>87772.44970220649</v>
      </c>
      <c r="U121" s="38">
        <f>'Source Data'!U121*INDEX('Calibration Calcs'!$B$4:$M$4,1,MATCH('Adjusted Source Data'!$E121,'Calibration Calcs'!$B$1:$M$1,0))</f>
        <v>87791.89118219458</v>
      </c>
      <c r="V121" s="38">
        <f>'Source Data'!V121*INDEX('Calibration Calcs'!$B$4:$M$4,1,MATCH('Adjusted Source Data'!$E121,'Calibration Calcs'!$B$1:$M$1,0))</f>
        <v>86848.007328773063</v>
      </c>
      <c r="W121" s="38">
        <f>'Source Data'!W121*INDEX('Calibration Calcs'!$B$4:$M$4,1,MATCH('Adjusted Source Data'!$E121,'Calibration Calcs'!$B$1:$M$1,0))</f>
        <v>84750.271638058708</v>
      </c>
      <c r="X121" s="38">
        <f>'Source Data'!X121*INDEX('Calibration Calcs'!$B$4:$M$4,1,MATCH('Adjusted Source Data'!$E121,'Calibration Calcs'!$B$1:$M$1,0))</f>
        <v>82932.493259172785</v>
      </c>
      <c r="Y121" s="38">
        <f>'Source Data'!Y121*INDEX('Calibration Calcs'!$B$4:$M$4,1,MATCH('Adjusted Source Data'!$E121,'Calibration Calcs'!$B$1:$M$1,0))</f>
        <v>80338.027754762865</v>
      </c>
      <c r="Z121" s="38">
        <f>'Source Data'!Z121*INDEX('Calibration Calcs'!$B$4:$M$4,1,MATCH('Adjusted Source Data'!$E121,'Calibration Calcs'!$B$1:$M$1,0))</f>
        <v>78156.693700099742</v>
      </c>
      <c r="AA121" s="38">
        <f>'Source Data'!AA121*INDEX('Calibration Calcs'!$B$4:$M$4,1,MATCH('Adjusted Source Data'!$E121,'Calibration Calcs'!$B$1:$M$1,0))</f>
        <v>75930.644241464033</v>
      </c>
      <c r="AB121" s="38">
        <f>'Source Data'!AB121*INDEX('Calibration Calcs'!$B$4:$M$4,1,MATCH('Adjusted Source Data'!$E121,'Calibration Calcs'!$B$1:$M$1,0))</f>
        <v>73254.524521104162</v>
      </c>
      <c r="AC121" s="38">
        <f>'Source Data'!AC121*INDEX('Calibration Calcs'!$B$4:$M$4,1,MATCH('Adjusted Source Data'!$E121,'Calibration Calcs'!$B$1:$M$1,0))</f>
        <v>69598.554209344817</v>
      </c>
      <c r="AD121" t="str">
        <f>INDEX('Category Mapping'!$G$34:$G$45,MATCH(E121,'Category Mapping'!$A$34:$A$45,0),1)</f>
        <v>Winter</v>
      </c>
      <c r="AE121" t="str">
        <f>INDEX('Category Mapping'!$B$2:$B$25,MATCH('Source Data'!A121,'Category Mapping'!$A$2:$A$25,0))</f>
        <v>Weekend</v>
      </c>
      <c r="AF121" t="str">
        <f>INDEX('Category Mapping'!$C$2:$C$25,MATCH('Source Data'!A121,'Category Mapping'!$A$2:$A$25,0))</f>
        <v>Commercial</v>
      </c>
      <c r="AG121" t="str">
        <f>INDEX('Category Mapping'!$D$2:$D$25,MATCH('Source Data'!A121,'Category Mapping'!$A$2:$A$25,0))</f>
        <v>Cooling</v>
      </c>
      <c r="AH121">
        <f>IF($AE121="Weekday",INDEX('Category Mapping'!$F$34:$F$45,MATCH($E121,'Category Mapping'!$A$34:$A$45,0),1),INDEX('Category Mapping'!$E$34:$E$45,MATCH($E121,'Category Mapping'!$A$34:$A$45,0),1))</f>
        <v>8.5714285714285712</v>
      </c>
      <c r="AI121" s="10">
        <f t="shared" si="5"/>
        <v>10242.387304589369</v>
      </c>
      <c r="AJ121" s="22">
        <f t="shared" si="3"/>
        <v>0</v>
      </c>
      <c r="AK121" s="22">
        <f t="shared" si="4"/>
        <v>0</v>
      </c>
    </row>
    <row r="122" spans="1:37">
      <c r="A122" s="37" t="str">
        <f>'Source Data'!A122</f>
        <v>Service_cooling_weekend.csv</v>
      </c>
      <c r="B122" s="37">
        <f>'Source Data'!B122</f>
        <v>2019</v>
      </c>
      <c r="C122" s="37">
        <f>'Source Data'!C122</f>
        <v>19</v>
      </c>
      <c r="D122" s="37" t="str">
        <f>'Source Data'!D122</f>
        <v>Korea</v>
      </c>
      <c r="E122" s="37">
        <f>'Source Data'!E122</f>
        <v>12</v>
      </c>
      <c r="F122" s="38">
        <f>'Source Data'!F122*INDEX('Calibration Calcs'!$B$4:$M$4,1,MATCH('Adjusted Source Data'!$E122,'Calibration Calcs'!$B$1:$M$1,0))</f>
        <v>28971.225717186491</v>
      </c>
      <c r="G122" s="38">
        <f>'Source Data'!G122*INDEX('Calibration Calcs'!$B$4:$M$4,1,MATCH('Adjusted Source Data'!$E122,'Calibration Calcs'!$B$1:$M$1,0))</f>
        <v>28354.745373487833</v>
      </c>
      <c r="H122" s="38">
        <f>'Source Data'!H122*INDEX('Calibration Calcs'!$B$4:$M$4,1,MATCH('Adjusted Source Data'!$E122,'Calibration Calcs'!$B$1:$M$1,0))</f>
        <v>28097.878563613391</v>
      </c>
      <c r="I122" s="38">
        <f>'Source Data'!I122*INDEX('Calibration Calcs'!$B$4:$M$4,1,MATCH('Adjusted Source Data'!$E122,'Calibration Calcs'!$B$1:$M$1,0))</f>
        <v>27952.692975423488</v>
      </c>
      <c r="J122" s="38">
        <f>'Source Data'!J122*INDEX('Calibration Calcs'!$B$4:$M$4,1,MATCH('Adjusted Source Data'!$E122,'Calibration Calcs'!$B$1:$M$1,0))</f>
        <v>27921.422233351819</v>
      </c>
      <c r="K122" s="38">
        <f>'Source Data'!K122*INDEX('Calibration Calcs'!$B$4:$M$4,1,MATCH('Adjusted Source Data'!$E122,'Calibration Calcs'!$B$1:$M$1,0))</f>
        <v>28226.31196855061</v>
      </c>
      <c r="L122" s="38">
        <f>'Source Data'!L122*INDEX('Calibration Calcs'!$B$4:$M$4,1,MATCH('Adjusted Source Data'!$E122,'Calibration Calcs'!$B$1:$M$1,0))</f>
        <v>29316.320692191719</v>
      </c>
      <c r="M122" s="38">
        <f>'Source Data'!M122*INDEX('Calibration Calcs'!$B$4:$M$4,1,MATCH('Adjusted Source Data'!$E122,'Calibration Calcs'!$B$1:$M$1,0))</f>
        <v>31467.30102183596</v>
      </c>
      <c r="N122" s="38">
        <f>'Source Data'!N122*INDEX('Calibration Calcs'!$B$4:$M$4,1,MATCH('Adjusted Source Data'!$E122,'Calibration Calcs'!$B$1:$M$1,0))</f>
        <v>34627.879595508435</v>
      </c>
      <c r="O122" s="38">
        <f>'Source Data'!O122*INDEX('Calibration Calcs'!$B$4:$M$4,1,MATCH('Adjusted Source Data'!$E122,'Calibration Calcs'!$B$1:$M$1,0))</f>
        <v>36647.07608356492</v>
      </c>
      <c r="P122" s="38">
        <f>'Source Data'!P122*INDEX('Calibration Calcs'!$B$4:$M$4,1,MATCH('Adjusted Source Data'!$E122,'Calibration Calcs'!$B$1:$M$1,0))</f>
        <v>37695.762755182746</v>
      </c>
      <c r="Q122" s="38">
        <f>'Source Data'!Q122*INDEX('Calibration Calcs'!$B$4:$M$4,1,MATCH('Adjusted Source Data'!$E122,'Calibration Calcs'!$B$1:$M$1,0))</f>
        <v>37941.461442888736</v>
      </c>
      <c r="R122" s="38">
        <f>'Source Data'!R122*INDEX('Calibration Calcs'!$B$4:$M$4,1,MATCH('Adjusted Source Data'!$E122,'Calibration Calcs'!$B$1:$M$1,0))</f>
        <v>38150.305327438829</v>
      </c>
      <c r="S122" s="38">
        <f>'Source Data'!S122*INDEX('Calibration Calcs'!$B$4:$M$4,1,MATCH('Adjusted Source Data'!$E122,'Calibration Calcs'!$B$1:$M$1,0))</f>
        <v>38150.305327438829</v>
      </c>
      <c r="T122" s="38">
        <f>'Source Data'!T122*INDEX('Calibration Calcs'!$B$4:$M$4,1,MATCH('Adjusted Source Data'!$E122,'Calibration Calcs'!$B$1:$M$1,0))</f>
        <v>38150.305327438829</v>
      </c>
      <c r="U122" s="38">
        <f>'Source Data'!U122*INDEX('Calibration Calcs'!$B$4:$M$4,1,MATCH('Adjusted Source Data'!$E122,'Calibration Calcs'!$B$1:$M$1,0))</f>
        <v>38158.123012956741</v>
      </c>
      <c r="V122" s="38">
        <f>'Source Data'!V122*INDEX('Calibration Calcs'!$B$4:$M$4,1,MATCH('Adjusted Source Data'!$E122,'Calibration Calcs'!$B$1:$M$1,0))</f>
        <v>37748.252929374481</v>
      </c>
      <c r="W122" s="38">
        <f>'Source Data'!W122*INDEX('Calibration Calcs'!$B$4:$M$4,1,MATCH('Adjusted Source Data'!$E122,'Calibration Calcs'!$B$1:$M$1,0))</f>
        <v>36836.934160428638</v>
      </c>
      <c r="X122" s="38">
        <f>'Source Data'!X122*INDEX('Calibration Calcs'!$B$4:$M$4,1,MATCH('Adjusted Source Data'!$E122,'Calibration Calcs'!$B$1:$M$1,0))</f>
        <v>36046.231110902096</v>
      </c>
      <c r="Y122" s="38">
        <f>'Source Data'!Y122*INDEX('Calibration Calcs'!$B$4:$M$4,1,MATCH('Adjusted Source Data'!$E122,'Calibration Calcs'!$B$1:$M$1,0))</f>
        <v>34918.250771888241</v>
      </c>
      <c r="Z122" s="38">
        <f>'Source Data'!Z122*INDEX('Calibration Calcs'!$B$4:$M$4,1,MATCH('Adjusted Source Data'!$E122,'Calibration Calcs'!$B$1:$M$1,0))</f>
        <v>33970.077199786501</v>
      </c>
      <c r="AA122" s="38">
        <f>'Source Data'!AA122*INDEX('Calibration Calcs'!$B$4:$M$4,1,MATCH('Adjusted Source Data'!$E122,'Calibration Calcs'!$B$1:$M$1,0))</f>
        <v>33002.91781999838</v>
      </c>
      <c r="AB122" s="38">
        <f>'Source Data'!AB122*INDEX('Calibration Calcs'!$B$4:$M$4,1,MATCH('Adjusted Source Data'!$E122,'Calibration Calcs'!$B$1:$M$1,0))</f>
        <v>31840.316302262323</v>
      </c>
      <c r="AC122" s="38">
        <f>'Source Data'!AC122*INDEX('Calibration Calcs'!$B$4:$M$4,1,MATCH('Adjusted Source Data'!$E122,'Calibration Calcs'!$B$1:$M$1,0))</f>
        <v>30251.092517691319</v>
      </c>
      <c r="AD122" t="str">
        <f>INDEX('Category Mapping'!$G$34:$G$45,MATCH(E122,'Category Mapping'!$A$34:$A$45,0),1)</f>
        <v>Winter</v>
      </c>
      <c r="AE122" t="str">
        <f>INDEX('Category Mapping'!$B$2:$B$25,MATCH('Source Data'!A122,'Category Mapping'!$A$2:$A$25,0))</f>
        <v>Weekend</v>
      </c>
      <c r="AF122" t="str">
        <f>INDEX('Category Mapping'!$C$2:$C$25,MATCH('Source Data'!A122,'Category Mapping'!$A$2:$A$25,0))</f>
        <v>Commercial</v>
      </c>
      <c r="AG122" t="str">
        <f>INDEX('Category Mapping'!$D$2:$D$25,MATCH('Source Data'!A122,'Category Mapping'!$A$2:$A$25,0))</f>
        <v>Cooling</v>
      </c>
      <c r="AH122">
        <f>IF($AE122="Weekday",INDEX('Category Mapping'!$F$34:$F$45,MATCH($E122,'Category Mapping'!$A$34:$A$45,0),1),INDEX('Category Mapping'!$E$34:$E$45,MATCH($E122,'Category Mapping'!$A$34:$A$45,0),1))</f>
        <v>8.8571428571428559</v>
      </c>
      <c r="AI122" s="10">
        <f t="shared" si="5"/>
        <v>4308.175178882213</v>
      </c>
      <c r="AJ122" s="22">
        <f t="shared" si="3"/>
        <v>0</v>
      </c>
      <c r="AK122" s="22">
        <f t="shared" si="4"/>
        <v>0</v>
      </c>
    </row>
    <row r="123" spans="1:37">
      <c r="A123" s="37" t="str">
        <f>'Source Data'!A123</f>
        <v>Service_heating_weekday.csv</v>
      </c>
      <c r="B123" s="37">
        <f>'Source Data'!B123</f>
        <v>2019</v>
      </c>
      <c r="C123" s="37">
        <f>'Source Data'!C123</f>
        <v>19</v>
      </c>
      <c r="D123" s="37" t="str">
        <f>'Source Data'!D123</f>
        <v>Korea</v>
      </c>
      <c r="E123" s="37">
        <f>'Source Data'!E123</f>
        <v>1</v>
      </c>
      <c r="F123" s="38">
        <f>'Source Data'!F123*INDEX('Calibration Calcs'!$B$4:$M$4,1,MATCH('Adjusted Source Data'!$E123,'Calibration Calcs'!$B$1:$M$1,0))</f>
        <v>46982871.163762555</v>
      </c>
      <c r="G123" s="38">
        <f>'Source Data'!G123*INDEX('Calibration Calcs'!$B$4:$M$4,1,MATCH('Adjusted Source Data'!$E123,'Calibration Calcs'!$B$1:$M$1,0))</f>
        <v>42873258.319650941</v>
      </c>
      <c r="H123" s="38">
        <f>'Source Data'!H123*INDEX('Calibration Calcs'!$B$4:$M$4,1,MATCH('Adjusted Source Data'!$E123,'Calibration Calcs'!$B$1:$M$1,0))</f>
        <v>38652574.858130902</v>
      </c>
      <c r="I123" s="38">
        <f>'Source Data'!I123*INDEX('Calibration Calcs'!$B$4:$M$4,1,MATCH('Adjusted Source Data'!$E123,'Calibration Calcs'!$B$1:$M$1,0))</f>
        <v>40318634.119257234</v>
      </c>
      <c r="J123" s="38">
        <f>'Source Data'!J123*INDEX('Calibration Calcs'!$B$4:$M$4,1,MATCH('Adjusted Source Data'!$E123,'Calibration Calcs'!$B$1:$M$1,0))</f>
        <v>42317905.232608832</v>
      </c>
      <c r="K123" s="38">
        <f>'Source Data'!K123*INDEX('Calibration Calcs'!$B$4:$M$4,1,MATCH('Adjusted Source Data'!$E123,'Calibration Calcs'!$B$1:$M$1,0))</f>
        <v>43095399.554467782</v>
      </c>
      <c r="L123" s="38">
        <f>'Source Data'!L123*INDEX('Calibration Calcs'!$B$4:$M$4,1,MATCH('Adjusted Source Data'!$E123,'Calibration Calcs'!$B$1:$M$1,0))</f>
        <v>62643828.218350075</v>
      </c>
      <c r="M123" s="38">
        <f>'Source Data'!M123*INDEX('Calibration Calcs'!$B$4:$M$4,1,MATCH('Adjusted Source Data'!$E123,'Calibration Calcs'!$B$1:$M$1,0))</f>
        <v>133284740.89010654</v>
      </c>
      <c r="N123" s="38">
        <f>'Source Data'!N123*INDEX('Calibration Calcs'!$B$4:$M$4,1,MATCH('Adjusted Source Data'!$E123,'Calibration Calcs'!$B$1:$M$1,0))</f>
        <v>141059684.1086961</v>
      </c>
      <c r="O123" s="38">
        <f>'Source Data'!O123*INDEX('Calibration Calcs'!$B$4:$M$4,1,MATCH('Adjusted Source Data'!$E123,'Calibration Calcs'!$B$1:$M$1,0))</f>
        <v>101962826.7809315</v>
      </c>
      <c r="P123" s="38">
        <f>'Source Data'!P123*INDEX('Calibration Calcs'!$B$4:$M$4,1,MATCH('Adjusted Source Data'!$E123,'Calibration Calcs'!$B$1:$M$1,0))</f>
        <v>85302234.169668198</v>
      </c>
      <c r="Q123" s="38">
        <f>'Source Data'!Q123*INDEX('Calibration Calcs'!$B$4:$M$4,1,MATCH('Adjusted Source Data'!$E123,'Calibration Calcs'!$B$1:$M$1,0))</f>
        <v>74972666.750684932</v>
      </c>
      <c r="R123" s="38">
        <f>'Source Data'!R123*INDEX('Calibration Calcs'!$B$4:$M$4,1,MATCH('Adjusted Source Data'!$E123,'Calibration Calcs'!$B$1:$M$1,0))</f>
        <v>66420229.21023643</v>
      </c>
      <c r="S123" s="38">
        <f>'Source Data'!S123*INDEX('Calibration Calcs'!$B$4:$M$4,1,MATCH('Adjusted Source Data'!$E123,'Calibration Calcs'!$B$1:$M$1,0))</f>
        <v>62199545.748716392</v>
      </c>
      <c r="T123" s="38">
        <f>'Source Data'!T123*INDEX('Calibration Calcs'!$B$4:$M$4,1,MATCH('Adjusted Source Data'!$E123,'Calibration Calcs'!$B$1:$M$1,0))</f>
        <v>58312074.139421612</v>
      </c>
      <c r="U123" s="38">
        <f>'Source Data'!U123*INDEX('Calibration Calcs'!$B$4:$M$4,1,MATCH('Adjusted Source Data'!$E123,'Calibration Calcs'!$B$1:$M$1,0))</f>
        <v>56090661.791253172</v>
      </c>
      <c r="V123" s="38">
        <f>'Source Data'!V123*INDEX('Calibration Calcs'!$B$4:$M$4,1,MATCH('Adjusted Source Data'!$E123,'Calibration Calcs'!$B$1:$M$1,0))</f>
        <v>54979955.617168948</v>
      </c>
      <c r="W123" s="38">
        <f>'Source Data'!W123*INDEX('Calibration Calcs'!$B$4:$M$4,1,MATCH('Adjusted Source Data'!$E123,'Calibration Calcs'!$B$1:$M$1,0))</f>
        <v>55868520.55643633</v>
      </c>
      <c r="X123" s="38">
        <f>'Source Data'!X123*INDEX('Calibration Calcs'!$B$4:$M$4,1,MATCH('Adjusted Source Data'!$E123,'Calibration Calcs'!$B$1:$M$1,0))</f>
        <v>64643099.331701674</v>
      </c>
      <c r="Y123" s="38">
        <f>'Source Data'!Y123*INDEX('Calibration Calcs'!$B$4:$M$4,1,MATCH('Adjusted Source Data'!$E123,'Calibration Calcs'!$B$1:$M$1,0))</f>
        <v>72640183.785108075</v>
      </c>
      <c r="Z123" s="38">
        <f>'Source Data'!Z123*INDEX('Calibration Calcs'!$B$4:$M$4,1,MATCH('Adjusted Source Data'!$E123,'Calibration Calcs'!$B$1:$M$1,0))</f>
        <v>77305149.716261804</v>
      </c>
      <c r="AA123" s="38">
        <f>'Source Data'!AA123*INDEX('Calibration Calcs'!$B$4:$M$4,1,MATCH('Adjusted Source Data'!$E123,'Calibration Calcs'!$B$1:$M$1,0))</f>
        <v>83525104.291133434</v>
      </c>
      <c r="AB123" s="38">
        <f>'Source Data'!AB123*INDEX('Calibration Calcs'!$B$4:$M$4,1,MATCH('Adjusted Source Data'!$E123,'Calibration Calcs'!$B$1:$M$1,0))</f>
        <v>83636174.908541858</v>
      </c>
      <c r="AC123" s="38">
        <f>'Source Data'!AC123*INDEX('Calibration Calcs'!$B$4:$M$4,1,MATCH('Adjusted Source Data'!$E123,'Calibration Calcs'!$B$1:$M$1,0))</f>
        <v>38430433.623314053</v>
      </c>
      <c r="AD123" t="str">
        <f>INDEX('Category Mapping'!$G$34:$G$45,MATCH(E123,'Category Mapping'!$A$34:$A$45,0),1)</f>
        <v>Winter</v>
      </c>
      <c r="AE123" t="str">
        <f>INDEX('Category Mapping'!$B$2:$B$25,MATCH('Source Data'!A123,'Category Mapping'!$A$2:$A$25,0))</f>
        <v>Weekday</v>
      </c>
      <c r="AF123" t="str">
        <f>INDEX('Category Mapping'!$C$2:$C$25,MATCH('Source Data'!A123,'Category Mapping'!$A$2:$A$25,0))</f>
        <v>Commercial</v>
      </c>
      <c r="AG123" t="str">
        <f>INDEX('Category Mapping'!$D$2:$D$25,MATCH('Source Data'!A123,'Category Mapping'!$A$2:$A$25,0))</f>
        <v>Heating</v>
      </c>
      <c r="AH123">
        <f>IF($AE123="Weekday",INDEX('Category Mapping'!$F$34:$F$45,MATCH($E123,'Category Mapping'!$A$34:$A$45,0),1),INDEX('Category Mapping'!$E$34:$E$45,MATCH($E123,'Category Mapping'!$A$34:$A$45,0),1))</f>
        <v>22.142857142857142</v>
      </c>
      <c r="AI123" s="10">
        <f t="shared" si="5"/>
        <v>6370437.3468443407</v>
      </c>
      <c r="AJ123" s="22">
        <f t="shared" si="3"/>
        <v>0</v>
      </c>
      <c r="AK123" s="22">
        <f t="shared" si="4"/>
        <v>0</v>
      </c>
    </row>
    <row r="124" spans="1:37">
      <c r="A124" s="37" t="str">
        <f>'Source Data'!A124</f>
        <v>Service_heating_weekday.csv</v>
      </c>
      <c r="B124" s="37">
        <f>'Source Data'!B124</f>
        <v>2019</v>
      </c>
      <c r="C124" s="37">
        <f>'Source Data'!C124</f>
        <v>19</v>
      </c>
      <c r="D124" s="37" t="str">
        <f>'Source Data'!D124</f>
        <v>Korea</v>
      </c>
      <c r="E124" s="37">
        <f>'Source Data'!E124</f>
        <v>2</v>
      </c>
      <c r="F124" s="38">
        <f>'Source Data'!F124*INDEX('Calibration Calcs'!$B$4:$M$4,1,MATCH('Adjusted Source Data'!$E124,'Calibration Calcs'!$B$1:$M$1,0))</f>
        <v>33885225.913955949</v>
      </c>
      <c r="G124" s="38">
        <f>'Source Data'!G124*INDEX('Calibration Calcs'!$B$4:$M$4,1,MATCH('Adjusted Source Data'!$E124,'Calibration Calcs'!$B$1:$M$1,0))</f>
        <v>30947200.545693874</v>
      </c>
      <c r="H124" s="38">
        <f>'Source Data'!H124*INDEX('Calibration Calcs'!$B$4:$M$4,1,MATCH('Adjusted Source Data'!$E124,'Calibration Calcs'!$B$1:$M$1,0))</f>
        <v>27813306.819547661</v>
      </c>
      <c r="I124" s="38">
        <f>'Source Data'!I124*INDEX('Calibration Calcs'!$B$4:$M$4,1,MATCH('Adjusted Source Data'!$E124,'Calibration Calcs'!$B$1:$M$1,0))</f>
        <v>28792648.608968355</v>
      </c>
      <c r="J124" s="38">
        <f>'Source Data'!J124*INDEX('Calibration Calcs'!$B$4:$M$4,1,MATCH('Adjusted Source Data'!$E124,'Calibration Calcs'!$B$1:$M$1,0))</f>
        <v>30555463.8299256</v>
      </c>
      <c r="K124" s="38">
        <f>'Source Data'!K124*INDEX('Calibration Calcs'!$B$4:$M$4,1,MATCH('Adjusted Source Data'!$E124,'Calibration Calcs'!$B$1:$M$1,0))</f>
        <v>30849266.366751805</v>
      </c>
      <c r="L124" s="38">
        <f>'Source Data'!L124*INDEX('Calibration Calcs'!$B$4:$M$4,1,MATCH('Adjusted Source Data'!$E124,'Calibration Calcs'!$B$1:$M$1,0))</f>
        <v>46616669.17642495</v>
      </c>
      <c r="M124" s="38">
        <f>'Source Data'!M124*INDEX('Calibration Calcs'!$B$4:$M$4,1,MATCH('Adjusted Source Data'!$E124,'Calibration Calcs'!$B$1:$M$1,0))</f>
        <v>99892862.520910606</v>
      </c>
      <c r="N124" s="38">
        <f>'Source Data'!N124*INDEX('Calibration Calcs'!$B$4:$M$4,1,MATCH('Adjusted Source Data'!$E124,'Calibration Calcs'!$B$1:$M$1,0))</f>
        <v>103810229.67859338</v>
      </c>
      <c r="O124" s="38">
        <f>'Source Data'!O124*INDEX('Calibration Calcs'!$B$4:$M$4,1,MATCH('Adjusted Source Data'!$E124,'Calibration Calcs'!$B$1:$M$1,0))</f>
        <v>73156831.669725716</v>
      </c>
      <c r="P124" s="38">
        <f>'Source Data'!P124*INDEX('Calibration Calcs'!$B$4:$M$4,1,MATCH('Adjusted Source Data'!$E124,'Calibration Calcs'!$B$1:$M$1,0))</f>
        <v>60229520.049372576</v>
      </c>
      <c r="Q124" s="38">
        <f>'Source Data'!Q124*INDEX('Calibration Calcs'!$B$4:$M$4,1,MATCH('Adjusted Source Data'!$E124,'Calibration Calcs'!$B$1:$M$1,0))</f>
        <v>52394785.734007038</v>
      </c>
      <c r="R124" s="38">
        <f>'Source Data'!R124*INDEX('Calibration Calcs'!$B$4:$M$4,1,MATCH('Adjusted Source Data'!$E124,'Calibration Calcs'!$B$1:$M$1,0))</f>
        <v>45833195.744888395</v>
      </c>
      <c r="S124" s="38">
        <f>'Source Data'!S124*INDEX('Calibration Calcs'!$B$4:$M$4,1,MATCH('Adjusted Source Data'!$E124,'Calibration Calcs'!$B$1:$M$1,0))</f>
        <v>42699302.018742181</v>
      </c>
      <c r="T124" s="38">
        <f>'Source Data'!T124*INDEX('Calibration Calcs'!$B$4:$M$4,1,MATCH('Adjusted Source Data'!$E124,'Calibration Calcs'!$B$1:$M$1,0))</f>
        <v>39859210.829422176</v>
      </c>
      <c r="U124" s="38">
        <f>'Source Data'!U124*INDEX('Calibration Calcs'!$B$4:$M$4,1,MATCH('Adjusted Source Data'!$E124,'Calibration Calcs'!$B$1:$M$1,0))</f>
        <v>38194329.787406996</v>
      </c>
      <c r="V124" s="38">
        <f>'Source Data'!V124*INDEX('Calibration Calcs'!$B$4:$M$4,1,MATCH('Adjusted Source Data'!$E124,'Calibration Calcs'!$B$1:$M$1,0))</f>
        <v>37117053.81904424</v>
      </c>
      <c r="W124" s="38">
        <f>'Source Data'!W124*INDEX('Calibration Calcs'!$B$4:$M$4,1,MATCH('Adjusted Source Data'!$E124,'Calibration Calcs'!$B$1:$M$1,0))</f>
        <v>36921185.461160101</v>
      </c>
      <c r="X124" s="38">
        <f>'Source Data'!X124*INDEX('Calibration Calcs'!$B$4:$M$4,1,MATCH('Adjusted Source Data'!$E124,'Calibration Calcs'!$B$1:$M$1,0))</f>
        <v>42895170.37662632</v>
      </c>
      <c r="Y124" s="38">
        <f>'Source Data'!Y124*INDEX('Calibration Calcs'!$B$4:$M$4,1,MATCH('Adjusted Source Data'!$E124,'Calibration Calcs'!$B$1:$M$1,0))</f>
        <v>49750562.902571164</v>
      </c>
      <c r="Z124" s="38">
        <f>'Source Data'!Z124*INDEX('Calibration Calcs'!$B$4:$M$4,1,MATCH('Adjusted Source Data'!$E124,'Calibration Calcs'!$B$1:$M$1,0))</f>
        <v>54255535.13390635</v>
      </c>
      <c r="AA124" s="38">
        <f>'Source Data'!AA124*INDEX('Calibration Calcs'!$B$4:$M$4,1,MATCH('Adjusted Source Data'!$E124,'Calibration Calcs'!$B$1:$M$1,0))</f>
        <v>59641914.97572016</v>
      </c>
      <c r="AB124" s="38">
        <f>'Source Data'!AB124*INDEX('Calibration Calcs'!$B$4:$M$4,1,MATCH('Adjusted Source Data'!$E124,'Calibration Calcs'!$B$1:$M$1,0))</f>
        <v>59446046.617836021</v>
      </c>
      <c r="AC124" s="38">
        <f>'Source Data'!AC124*INDEX('Calibration Calcs'!$B$4:$M$4,1,MATCH('Adjusted Source Data'!$E124,'Calibration Calcs'!$B$1:$M$1,0))</f>
        <v>29184385.324736629</v>
      </c>
      <c r="AD124" t="str">
        <f>INDEX('Category Mapping'!$G$34:$G$45,MATCH(E124,'Category Mapping'!$A$34:$A$45,0),1)</f>
        <v>Winter</v>
      </c>
      <c r="AE124" t="str">
        <f>INDEX('Category Mapping'!$B$2:$B$25,MATCH('Source Data'!A124,'Category Mapping'!$A$2:$A$25,0))</f>
        <v>Weekday</v>
      </c>
      <c r="AF124" t="str">
        <f>INDEX('Category Mapping'!$C$2:$C$25,MATCH('Source Data'!A124,'Category Mapping'!$A$2:$A$25,0))</f>
        <v>Commercial</v>
      </c>
      <c r="AG124" t="str">
        <f>INDEX('Category Mapping'!$D$2:$D$25,MATCH('Source Data'!A124,'Category Mapping'!$A$2:$A$25,0))</f>
        <v>Heating</v>
      </c>
      <c r="AH124">
        <f>IF($AE124="Weekday",INDEX('Category Mapping'!$F$34:$F$45,MATCH($E124,'Category Mapping'!$A$34:$A$45,0),1),INDEX('Category Mapping'!$E$34:$E$45,MATCH($E124,'Category Mapping'!$A$34:$A$45,0),1))</f>
        <v>20</v>
      </c>
      <c r="AI124" s="10">
        <f t="shared" si="5"/>
        <v>5190511.4839296695</v>
      </c>
      <c r="AJ124" s="22">
        <f t="shared" si="3"/>
        <v>0</v>
      </c>
      <c r="AK124" s="22">
        <f t="shared" si="4"/>
        <v>0</v>
      </c>
    </row>
    <row r="125" spans="1:37">
      <c r="A125" s="37" t="str">
        <f>'Source Data'!A125</f>
        <v>Service_heating_weekday.csv</v>
      </c>
      <c r="B125" s="37">
        <f>'Source Data'!B125</f>
        <v>2019</v>
      </c>
      <c r="C125" s="37">
        <f>'Source Data'!C125</f>
        <v>19</v>
      </c>
      <c r="D125" s="37" t="str">
        <f>'Source Data'!D125</f>
        <v>Korea</v>
      </c>
      <c r="E125" s="37">
        <f>'Source Data'!E125</f>
        <v>3</v>
      </c>
      <c r="F125" s="38">
        <f>'Source Data'!F125*INDEX('Calibration Calcs'!$B$4:$M$4,1,MATCH('Adjusted Source Data'!$E125,'Calibration Calcs'!$B$1:$M$1,0))</f>
        <v>30708751.066897817</v>
      </c>
      <c r="G125" s="38">
        <f>'Source Data'!G125*INDEX('Calibration Calcs'!$B$4:$M$4,1,MATCH('Adjusted Source Data'!$E125,'Calibration Calcs'!$B$1:$M$1,0))</f>
        <v>27273534.845855009</v>
      </c>
      <c r="H125" s="38">
        <f>'Source Data'!H125*INDEX('Calibration Calcs'!$B$4:$M$4,1,MATCH('Adjusted Source Data'!$E125,'Calibration Calcs'!$B$1:$M$1,0))</f>
        <v>26232560.233417794</v>
      </c>
      <c r="I125" s="38">
        <f>'Source Data'!I125*INDEX('Calibration Calcs'!$B$4:$M$4,1,MATCH('Adjusted Source Data'!$E125,'Calibration Calcs'!$B$1:$M$1,0))</f>
        <v>27065339.923367567</v>
      </c>
      <c r="J125" s="38">
        <f>'Source Data'!J125*INDEX('Calibration Calcs'!$B$4:$M$4,1,MATCH('Adjusted Source Data'!$E125,'Calibration Calcs'!$B$1:$M$1,0))</f>
        <v>27481729.768342454</v>
      </c>
      <c r="K125" s="38">
        <f>'Source Data'!K125*INDEX('Calibration Calcs'!$B$4:$M$4,1,MATCH('Adjusted Source Data'!$E125,'Calibration Calcs'!$B$1:$M$1,0))</f>
        <v>38411963.198933199</v>
      </c>
      <c r="L125" s="38">
        <f>'Source Data'!L125*INDEX('Calibration Calcs'!$B$4:$M$4,1,MATCH('Adjusted Source Data'!$E125,'Calibration Calcs'!$B$1:$M$1,0))</f>
        <v>67351057.424687758</v>
      </c>
      <c r="M125" s="38">
        <f>'Source Data'!M125*INDEX('Calibration Calcs'!$B$4:$M$4,1,MATCH('Adjusted Source Data'!$E125,'Calibration Calcs'!$B$1:$M$1,0))</f>
        <v>94936884.654273927</v>
      </c>
      <c r="N125" s="38">
        <f>'Source Data'!N125*INDEX('Calibration Calcs'!$B$4:$M$4,1,MATCH('Adjusted Source Data'!$E125,'Calibration Calcs'!$B$1:$M$1,0))</f>
        <v>78905875.622740835</v>
      </c>
      <c r="O125" s="38">
        <f>'Source Data'!O125*INDEX('Calibration Calcs'!$B$4:$M$4,1,MATCH('Adjusted Source Data'!$E125,'Calibration Calcs'!$B$1:$M$1,0))</f>
        <v>58398675.757727712</v>
      </c>
      <c r="P125" s="38">
        <f>'Source Data'!P125*INDEX('Calibration Calcs'!$B$4:$M$4,1,MATCH('Adjusted Source Data'!$E125,'Calibration Calcs'!$B$1:$M$1,0))</f>
        <v>48093027.094599292</v>
      </c>
      <c r="Q125" s="38">
        <f>'Source Data'!Q125*INDEX('Calibration Calcs'!$B$4:$M$4,1,MATCH('Adjusted Source Data'!$E125,'Calibration Calcs'!$B$1:$M$1,0))</f>
        <v>40806204.807538792</v>
      </c>
      <c r="R125" s="38">
        <f>'Source Data'!R125*INDEX('Calibration Calcs'!$B$4:$M$4,1,MATCH('Adjusted Source Data'!$E125,'Calibration Calcs'!$B$1:$M$1,0))</f>
        <v>36330013.97405877</v>
      </c>
      <c r="S125" s="38">
        <f>'Source Data'!S125*INDEX('Calibration Calcs'!$B$4:$M$4,1,MATCH('Adjusted Source Data'!$E125,'Calibration Calcs'!$B$1:$M$1,0))</f>
        <v>33415285.059234574</v>
      </c>
      <c r="T125" s="38">
        <f>'Source Data'!T125*INDEX('Calibration Calcs'!$B$4:$M$4,1,MATCH('Adjusted Source Data'!$E125,'Calibration Calcs'!$B$1:$M$1,0))</f>
        <v>31125140.911872704</v>
      </c>
      <c r="U125" s="38">
        <f>'Source Data'!U125*INDEX('Calibration Calcs'!$B$4:$M$4,1,MATCH('Adjusted Source Data'!$E125,'Calibration Calcs'!$B$1:$M$1,0))</f>
        <v>29147289.148241997</v>
      </c>
      <c r="V125" s="38">
        <f>'Source Data'!V125*INDEX('Calibration Calcs'!$B$4:$M$4,1,MATCH('Adjusted Source Data'!$E125,'Calibration Calcs'!$B$1:$M$1,0))</f>
        <v>27377632.307098731</v>
      </c>
      <c r="W125" s="38">
        <f>'Source Data'!W125*INDEX('Calibration Calcs'!$B$4:$M$4,1,MATCH('Adjusted Source Data'!$E125,'Calibration Calcs'!$B$1:$M$1,0))</f>
        <v>28418606.919535946</v>
      </c>
      <c r="X125" s="38">
        <f>'Source Data'!X125*INDEX('Calibration Calcs'!$B$4:$M$4,1,MATCH('Adjusted Source Data'!$E125,'Calibration Calcs'!$B$1:$M$1,0))</f>
        <v>32894797.753015965</v>
      </c>
      <c r="Y125" s="38">
        <f>'Source Data'!Y125*INDEX('Calibration Calcs'!$B$4:$M$4,1,MATCH('Adjusted Source Data'!$E125,'Calibration Calcs'!$B$1:$M$1,0))</f>
        <v>39140645.427639253</v>
      </c>
      <c r="Z125" s="38">
        <f>'Source Data'!Z125*INDEX('Calibration Calcs'!$B$4:$M$4,1,MATCH('Adjusted Source Data'!$E125,'Calibration Calcs'!$B$1:$M$1,0))</f>
        <v>45906980.408481143</v>
      </c>
      <c r="AA125" s="38">
        <f>'Source Data'!AA125*INDEX('Calibration Calcs'!$B$4:$M$4,1,MATCH('Adjusted Source Data'!$E125,'Calibration Calcs'!$B$1:$M$1,0))</f>
        <v>40389814.96256391</v>
      </c>
      <c r="AB125" s="38">
        <f>'Source Data'!AB125*INDEX('Calibration Calcs'!$B$4:$M$4,1,MATCH('Adjusted Source Data'!$E125,'Calibration Calcs'!$B$1:$M$1,0))</f>
        <v>35601331.745352723</v>
      </c>
      <c r="AC125" s="38">
        <f>'Source Data'!AC125*INDEX('Calibration Calcs'!$B$4:$M$4,1,MATCH('Adjusted Source Data'!$E125,'Calibration Calcs'!$B$1:$M$1,0))</f>
        <v>29771873.915704325</v>
      </c>
      <c r="AD125" t="str">
        <f>INDEX('Category Mapping'!$G$34:$G$45,MATCH(E125,'Category Mapping'!$A$34:$A$45,0),1)</f>
        <v>Spring</v>
      </c>
      <c r="AE125" t="str">
        <f>INDEX('Category Mapping'!$B$2:$B$25,MATCH('Source Data'!A125,'Category Mapping'!$A$2:$A$25,0))</f>
        <v>Weekday</v>
      </c>
      <c r="AF125" t="str">
        <f>INDEX('Category Mapping'!$C$2:$C$25,MATCH('Source Data'!A125,'Category Mapping'!$A$2:$A$25,0))</f>
        <v>Commercial</v>
      </c>
      <c r="AG125" t="str">
        <f>INDEX('Category Mapping'!$D$2:$D$25,MATCH('Source Data'!A125,'Category Mapping'!$A$2:$A$25,0))</f>
        <v>Heating</v>
      </c>
      <c r="AH125">
        <f>IF($AE125="Weekday",INDEX('Category Mapping'!$F$34:$F$45,MATCH($E125,'Category Mapping'!$A$34:$A$45,0),1),INDEX('Category Mapping'!$E$34:$E$45,MATCH($E125,'Category Mapping'!$A$34:$A$45,0),1))</f>
        <v>22.142857142857142</v>
      </c>
      <c r="AI125" s="10">
        <f t="shared" si="5"/>
        <v>4287472.2101930166</v>
      </c>
      <c r="AJ125" s="22">
        <f t="shared" si="3"/>
        <v>0</v>
      </c>
      <c r="AK125" s="22">
        <f t="shared" si="4"/>
        <v>0</v>
      </c>
    </row>
    <row r="126" spans="1:37">
      <c r="A126" s="37" t="str">
        <f>'Source Data'!A126</f>
        <v>Service_heating_weekday.csv</v>
      </c>
      <c r="B126" s="37">
        <f>'Source Data'!B126</f>
        <v>2019</v>
      </c>
      <c r="C126" s="37">
        <f>'Source Data'!C126</f>
        <v>19</v>
      </c>
      <c r="D126" s="37" t="str">
        <f>'Source Data'!D126</f>
        <v>Korea</v>
      </c>
      <c r="E126" s="37">
        <f>'Source Data'!E126</f>
        <v>4</v>
      </c>
      <c r="F126" s="38">
        <f>'Source Data'!F126*INDEX('Calibration Calcs'!$B$4:$M$4,1,MATCH('Adjusted Source Data'!$E126,'Calibration Calcs'!$B$1:$M$1,0))</f>
        <v>19028413.075428862</v>
      </c>
      <c r="G126" s="38">
        <f>'Source Data'!G126*INDEX('Calibration Calcs'!$B$4:$M$4,1,MATCH('Adjusted Source Data'!$E126,'Calibration Calcs'!$B$1:$M$1,0))</f>
        <v>16989654.531632911</v>
      </c>
      <c r="H126" s="38">
        <f>'Source Data'!H126*INDEX('Calibration Calcs'!$B$4:$M$4,1,MATCH('Adjusted Source Data'!$E126,'Calibration Calcs'!$B$1:$M$1,0))</f>
        <v>17183822.011994429</v>
      </c>
      <c r="I126" s="38">
        <f>'Source Data'!I126*INDEX('Calibration Calcs'!$B$4:$M$4,1,MATCH('Adjusted Source Data'!$E126,'Calibration Calcs'!$B$1:$M$1,0))</f>
        <v>17475073.232536707</v>
      </c>
      <c r="J126" s="38">
        <f>'Source Data'!J126*INDEX('Calibration Calcs'!$B$4:$M$4,1,MATCH('Adjusted Source Data'!$E126,'Calibration Calcs'!$B$1:$M$1,0))</f>
        <v>17086738.271813672</v>
      </c>
      <c r="K126" s="38">
        <f>'Source Data'!K126*INDEX('Calibration Calcs'!$B$4:$M$4,1,MATCH('Adjusted Source Data'!$E126,'Calibration Calcs'!$B$1:$M$1,0))</f>
        <v>28445535.872962531</v>
      </c>
      <c r="L126" s="38">
        <f>'Source Data'!L126*INDEX('Calibration Calcs'!$B$4:$M$4,1,MATCH('Adjusted Source Data'!$E126,'Calibration Calcs'!$B$1:$M$1,0))</f>
        <v>52619387.177971646</v>
      </c>
      <c r="M126" s="38">
        <f>'Source Data'!M126*INDEX('Calibration Calcs'!$B$4:$M$4,1,MATCH('Adjusted Source Data'!$E126,'Calibration Calcs'!$B$1:$M$1,0))</f>
        <v>44173101.782245569</v>
      </c>
      <c r="N126" s="38">
        <f>'Source Data'!N126*INDEX('Calibration Calcs'!$B$4:$M$4,1,MATCH('Adjusted Source Data'!$E126,'Calibration Calcs'!$B$1:$M$1,0))</f>
        <v>29610540.755131647</v>
      </c>
      <c r="O126" s="38">
        <f>'Source Data'!O126*INDEX('Calibration Calcs'!$B$4:$M$4,1,MATCH('Adjusted Source Data'!$E126,'Calibration Calcs'!$B$1:$M$1,0))</f>
        <v>23203013.90320152</v>
      </c>
      <c r="P126" s="38">
        <f>'Source Data'!P126*INDEX('Calibration Calcs'!$B$4:$M$4,1,MATCH('Adjusted Source Data'!$E126,'Calibration Calcs'!$B$1:$M$1,0))</f>
        <v>19125496.815609619</v>
      </c>
      <c r="Q126" s="38">
        <f>'Source Data'!Q126*INDEX('Calibration Calcs'!$B$4:$M$4,1,MATCH('Adjusted Source Data'!$E126,'Calibration Calcs'!$B$1:$M$1,0))</f>
        <v>15727565.909283038</v>
      </c>
      <c r="R126" s="38">
        <f>'Source Data'!R126*INDEX('Calibration Calcs'!$B$4:$M$4,1,MATCH('Adjusted Source Data'!$E126,'Calibration Calcs'!$B$1:$M$1,0))</f>
        <v>14174226.066390885</v>
      </c>
      <c r="S126" s="38">
        <f>'Source Data'!S126*INDEX('Calibration Calcs'!$B$4:$M$4,1,MATCH('Adjusted Source Data'!$E126,'Calibration Calcs'!$B$1:$M$1,0))</f>
        <v>13009221.184221772</v>
      </c>
      <c r="T126" s="38">
        <f>'Source Data'!T126*INDEX('Calibration Calcs'!$B$4:$M$4,1,MATCH('Adjusted Source Data'!$E126,'Calibration Calcs'!$B$1:$M$1,0))</f>
        <v>12135467.522594936</v>
      </c>
      <c r="U126" s="38">
        <f>'Source Data'!U126*INDEX('Calibration Calcs'!$B$4:$M$4,1,MATCH('Adjusted Source Data'!$E126,'Calibration Calcs'!$B$1:$M$1,0))</f>
        <v>11164630.120787341</v>
      </c>
      <c r="V126" s="38">
        <f>'Source Data'!V126*INDEX('Calibration Calcs'!$B$4:$M$4,1,MATCH('Adjusted Source Data'!$E126,'Calibration Calcs'!$B$1:$M$1,0))</f>
        <v>10096708.978798987</v>
      </c>
      <c r="W126" s="38">
        <f>'Source Data'!W126*INDEX('Calibration Calcs'!$B$4:$M$4,1,MATCH('Adjusted Source Data'!$E126,'Calibration Calcs'!$B$1:$M$1,0))</f>
        <v>11067546.380606582</v>
      </c>
      <c r="X126" s="38">
        <f>'Source Data'!X126*INDEX('Calibration Calcs'!$B$4:$M$4,1,MATCH('Adjusted Source Data'!$E126,'Calibration Calcs'!$B$1:$M$1,0))</f>
        <v>12620886.223498734</v>
      </c>
      <c r="Y126" s="38">
        <f>'Source Data'!Y126*INDEX('Calibration Calcs'!$B$4:$M$4,1,MATCH('Adjusted Source Data'!$E126,'Calibration Calcs'!$B$1:$M$1,0))</f>
        <v>15145063.46819848</v>
      </c>
      <c r="Z126" s="38">
        <f>'Source Data'!Z126*INDEX('Calibration Calcs'!$B$4:$M$4,1,MATCH('Adjusted Source Data'!$E126,'Calibration Calcs'!$B$1:$M$1,0))</f>
        <v>19416748.036151897</v>
      </c>
      <c r="AA126" s="38">
        <f>'Source Data'!AA126*INDEX('Calibration Calcs'!$B$4:$M$4,1,MATCH('Adjusted Source Data'!$E126,'Calibration Calcs'!$B$1:$M$1,0))</f>
        <v>14659644.767294683</v>
      </c>
      <c r="AB126" s="38">
        <f>'Source Data'!AB126*INDEX('Calibration Calcs'!$B$4:$M$4,1,MATCH('Adjusted Source Data'!$E126,'Calibration Calcs'!$B$1:$M$1,0))</f>
        <v>13397556.144944809</v>
      </c>
      <c r="AC126" s="38">
        <f>'Source Data'!AC126*INDEX('Calibration Calcs'!$B$4:$M$4,1,MATCH('Adjusted Source Data'!$E126,'Calibration Calcs'!$B$1:$M$1,0))</f>
        <v>13397556.144944809</v>
      </c>
      <c r="AD126" t="str">
        <f>INDEX('Category Mapping'!$G$34:$G$45,MATCH(E126,'Category Mapping'!$A$34:$A$45,0),1)</f>
        <v>Spring</v>
      </c>
      <c r="AE126" t="str">
        <f>INDEX('Category Mapping'!$B$2:$B$25,MATCH('Source Data'!A126,'Category Mapping'!$A$2:$A$25,0))</f>
        <v>Weekday</v>
      </c>
      <c r="AF126" t="str">
        <f>INDEX('Category Mapping'!$C$2:$C$25,MATCH('Source Data'!A126,'Category Mapping'!$A$2:$A$25,0))</f>
        <v>Commercial</v>
      </c>
      <c r="AG126" t="str">
        <f>INDEX('Category Mapping'!$D$2:$D$25,MATCH('Source Data'!A126,'Category Mapping'!$A$2:$A$25,0))</f>
        <v>Heating</v>
      </c>
      <c r="AH126">
        <f>IF($AE126="Weekday",INDEX('Category Mapping'!$F$34:$F$45,MATCH($E126,'Category Mapping'!$A$34:$A$45,0),1),INDEX('Category Mapping'!$E$34:$E$45,MATCH($E126,'Category Mapping'!$A$34:$A$45,0),1))</f>
        <v>21.428571428571431</v>
      </c>
      <c r="AI126" s="10">
        <f t="shared" si="5"/>
        <v>2455571.4016386764</v>
      </c>
      <c r="AJ126" s="22">
        <f t="shared" si="3"/>
        <v>0</v>
      </c>
      <c r="AK126" s="22">
        <f t="shared" si="4"/>
        <v>0</v>
      </c>
    </row>
    <row r="127" spans="1:37">
      <c r="A127" s="37" t="str">
        <f>'Source Data'!A127</f>
        <v>Service_heating_weekday.csv</v>
      </c>
      <c r="B127" s="37">
        <f>'Source Data'!B127</f>
        <v>2019</v>
      </c>
      <c r="C127" s="37">
        <f>'Source Data'!C127</f>
        <v>19</v>
      </c>
      <c r="D127" s="37" t="str">
        <f>'Source Data'!D127</f>
        <v>Korea</v>
      </c>
      <c r="E127" s="37">
        <f>'Source Data'!E127</f>
        <v>5</v>
      </c>
      <c r="F127" s="38">
        <f>'Source Data'!F127*INDEX('Calibration Calcs'!$B$4:$M$4,1,MATCH('Adjusted Source Data'!$E127,'Calibration Calcs'!$B$1:$M$1,0))</f>
        <v>4727846.7602730254</v>
      </c>
      <c r="G127" s="38">
        <f>'Source Data'!G127*INDEX('Calibration Calcs'!$B$4:$M$4,1,MATCH('Adjusted Source Data'!$E127,'Calibration Calcs'!$B$1:$M$1,0))</f>
        <v>4444231.9682697188</v>
      </c>
      <c r="H127" s="38">
        <f>'Source Data'!H127*INDEX('Calibration Calcs'!$B$4:$M$4,1,MATCH('Adjusted Source Data'!$E127,'Calibration Calcs'!$B$1:$M$1,0))</f>
        <v>4518878.6812044131</v>
      </c>
      <c r="I127" s="38">
        <f>'Source Data'!I127*INDEX('Calibration Calcs'!$B$4:$M$4,1,MATCH('Adjusted Source Data'!$E127,'Calibration Calcs'!$B$1:$M$1,0))</f>
        <v>4591032.5577247767</v>
      </c>
      <c r="J127" s="38">
        <f>'Source Data'!J127*INDEX('Calibration Calcs'!$B$4:$M$4,1,MATCH('Adjusted Source Data'!$E127,'Calibration Calcs'!$B$1:$M$1,0))</f>
        <v>4443069.7810596591</v>
      </c>
      <c r="K127" s="38">
        <f>'Source Data'!K127*INDEX('Calibration Calcs'!$B$4:$M$4,1,MATCH('Adjusted Source Data'!$E127,'Calibration Calcs'!$B$1:$M$1,0))</f>
        <v>7007735.1809224803</v>
      </c>
      <c r="L127" s="38">
        <f>'Source Data'!L127*INDEX('Calibration Calcs'!$B$4:$M$4,1,MATCH('Adjusted Source Data'!$E127,'Calibration Calcs'!$B$1:$M$1,0))</f>
        <v>17548124.396941926</v>
      </c>
      <c r="M127" s="38">
        <f>'Source Data'!M127*INDEX('Calibration Calcs'!$B$4:$M$4,1,MATCH('Adjusted Source Data'!$E127,'Calibration Calcs'!$B$1:$M$1,0))</f>
        <v>13737674.527891679</v>
      </c>
      <c r="N127" s="38">
        <f>'Source Data'!N127*INDEX('Calibration Calcs'!$B$4:$M$4,1,MATCH('Adjusted Source Data'!$E127,'Calibration Calcs'!$B$1:$M$1,0))</f>
        <v>8997031.6753084045</v>
      </c>
      <c r="O127" s="38">
        <f>'Source Data'!O127*INDEX('Calibration Calcs'!$B$4:$M$4,1,MATCH('Adjusted Source Data'!$E127,'Calibration Calcs'!$B$1:$M$1,0))</f>
        <v>7087753.6254225699</v>
      </c>
      <c r="P127" s="38">
        <f>'Source Data'!P127*INDEX('Calibration Calcs'!$B$4:$M$4,1,MATCH('Adjusted Source Data'!$E127,'Calibration Calcs'!$B$1:$M$1,0))</f>
        <v>5969414.6658553574</v>
      </c>
      <c r="Q127" s="38">
        <f>'Source Data'!Q127*INDEX('Calibration Calcs'!$B$4:$M$4,1,MATCH('Adjusted Source Data'!$E127,'Calibration Calcs'!$B$1:$M$1,0))</f>
        <v>5008364.0576327806</v>
      </c>
      <c r="R127" s="38">
        <f>'Source Data'!R127*INDEX('Calibration Calcs'!$B$4:$M$4,1,MATCH('Adjusted Source Data'!$E127,'Calibration Calcs'!$B$1:$M$1,0))</f>
        <v>4563187.193931709</v>
      </c>
      <c r="S127" s="38">
        <f>'Source Data'!S127*INDEX('Calibration Calcs'!$B$4:$M$4,1,MATCH('Adjusted Source Data'!$E127,'Calibration Calcs'!$B$1:$M$1,0))</f>
        <v>4234762.5142183369</v>
      </c>
      <c r="T127" s="38">
        <f>'Source Data'!T127*INDEX('Calibration Calcs'!$B$4:$M$4,1,MATCH('Adjusted Source Data'!$E127,'Calibration Calcs'!$B$1:$M$1,0))</f>
        <v>3968193.4688792373</v>
      </c>
      <c r="U127" s="38">
        <f>'Source Data'!U127*INDEX('Calibration Calcs'!$B$4:$M$4,1,MATCH('Adjusted Source Data'!$E127,'Calibration Calcs'!$B$1:$M$1,0))</f>
        <v>3682923.1366828252</v>
      </c>
      <c r="V127" s="38">
        <f>'Source Data'!V127*INDEX('Calibration Calcs'!$B$4:$M$4,1,MATCH('Adjusted Source Data'!$E127,'Calibration Calcs'!$B$1:$M$1,0))</f>
        <v>3365584.8605884584</v>
      </c>
      <c r="W127" s="38">
        <f>'Source Data'!W127*INDEX('Calibration Calcs'!$B$4:$M$4,1,MATCH('Adjusted Source Data'!$E127,'Calibration Calcs'!$B$1:$M$1,0))</f>
        <v>3587777.2062026057</v>
      </c>
      <c r="X127" s="38">
        <f>'Source Data'!X127*INDEX('Calibration Calcs'!$B$4:$M$4,1,MATCH('Adjusted Source Data'!$E127,'Calibration Calcs'!$B$1:$M$1,0))</f>
        <v>4042811.1020649308</v>
      </c>
      <c r="Y127" s="38">
        <f>'Source Data'!Y127*INDEX('Calibration Calcs'!$B$4:$M$4,1,MATCH('Adjusted Source Data'!$E127,'Calibration Calcs'!$B$1:$M$1,0))</f>
        <v>4728144.5770127904</v>
      </c>
      <c r="Z127" s="38">
        <f>'Source Data'!Z127*INDEX('Calibration Calcs'!$B$4:$M$4,1,MATCH('Adjusted Source Data'!$E127,'Calibration Calcs'!$B$1:$M$1,0))</f>
        <v>6270503.3787581557</v>
      </c>
      <c r="AA127" s="38">
        <f>'Source Data'!AA127*INDEX('Calibration Calcs'!$B$4:$M$4,1,MATCH('Adjusted Source Data'!$E127,'Calibration Calcs'!$B$1:$M$1,0))</f>
        <v>5561892.0661102608</v>
      </c>
      <c r="AB127" s="38">
        <f>'Source Data'!AB127*INDEX('Calibration Calcs'!$B$4:$M$4,1,MATCH('Adjusted Source Data'!$E127,'Calibration Calcs'!$B$1:$M$1,0))</f>
        <v>4285598.9292212948</v>
      </c>
      <c r="AC127" s="38">
        <f>'Source Data'!AC127*INDEX('Calibration Calcs'!$B$4:$M$4,1,MATCH('Adjusted Source Data'!$E127,'Calibration Calcs'!$B$1:$M$1,0))</f>
        <v>4546268.7965131262</v>
      </c>
      <c r="AD127" t="str">
        <f>INDEX('Category Mapping'!$G$34:$G$45,MATCH(E127,'Category Mapping'!$A$34:$A$45,0),1)</f>
        <v>Spring</v>
      </c>
      <c r="AE127" t="str">
        <f>INDEX('Category Mapping'!$B$2:$B$25,MATCH('Source Data'!A127,'Category Mapping'!$A$2:$A$25,0))</f>
        <v>Weekday</v>
      </c>
      <c r="AF127" t="str">
        <f>INDEX('Category Mapping'!$C$2:$C$25,MATCH('Source Data'!A127,'Category Mapping'!$A$2:$A$25,0))</f>
        <v>Commercial</v>
      </c>
      <c r="AG127" t="str">
        <f>INDEX('Category Mapping'!$D$2:$D$25,MATCH('Source Data'!A127,'Category Mapping'!$A$2:$A$25,0))</f>
        <v>Heating</v>
      </c>
      <c r="AH127">
        <f>IF($AE127="Weekday",INDEX('Category Mapping'!$F$34:$F$45,MATCH($E127,'Category Mapping'!$A$34:$A$45,0),1),INDEX('Category Mapping'!$E$34:$E$45,MATCH($E127,'Category Mapping'!$A$34:$A$45,0),1))</f>
        <v>22.142857142857142</v>
      </c>
      <c r="AI127" s="10">
        <f t="shared" si="5"/>
        <v>792495.94050705479</v>
      </c>
      <c r="AJ127" s="22">
        <f t="shared" si="3"/>
        <v>0</v>
      </c>
      <c r="AK127" s="22">
        <f t="shared" si="4"/>
        <v>0</v>
      </c>
    </row>
    <row r="128" spans="1:37">
      <c r="A128" s="37" t="str">
        <f>'Source Data'!A128</f>
        <v>Service_heating_weekday.csv</v>
      </c>
      <c r="B128" s="37">
        <f>'Source Data'!B128</f>
        <v>2019</v>
      </c>
      <c r="C128" s="37">
        <f>'Source Data'!C128</f>
        <v>19</v>
      </c>
      <c r="D128" s="37" t="str">
        <f>'Source Data'!D128</f>
        <v>Korea</v>
      </c>
      <c r="E128" s="37">
        <f>'Source Data'!E128</f>
        <v>6</v>
      </c>
      <c r="F128" s="38">
        <f>'Source Data'!F128*INDEX('Calibration Calcs'!$B$4:$M$4,1,MATCH('Adjusted Source Data'!$E128,'Calibration Calcs'!$B$1:$M$1,0))</f>
        <v>1031508.1815579674</v>
      </c>
      <c r="G128" s="38">
        <f>'Source Data'!G128*INDEX('Calibration Calcs'!$B$4:$M$4,1,MATCH('Adjusted Source Data'!$E128,'Calibration Calcs'!$B$1:$M$1,0))</f>
        <v>1030671.2009253016</v>
      </c>
      <c r="H128" s="38">
        <f>'Source Data'!H128*INDEX('Calibration Calcs'!$B$4:$M$4,1,MATCH('Adjusted Source Data'!$E128,'Calibration Calcs'!$B$1:$M$1,0))</f>
        <v>1059712.6560101295</v>
      </c>
      <c r="I128" s="38">
        <f>'Source Data'!I128*INDEX('Calibration Calcs'!$B$4:$M$4,1,MATCH('Adjusted Source Data'!$E128,'Calibration Calcs'!$B$1:$M$1,0))</f>
        <v>1086221.7081550965</v>
      </c>
      <c r="J128" s="38">
        <f>'Source Data'!J128*INDEX('Calibration Calcs'!$B$4:$M$4,1,MATCH('Adjusted Source Data'!$E128,'Calibration Calcs'!$B$1:$M$1,0))</f>
        <v>1051591.9843868401</v>
      </c>
      <c r="K128" s="38">
        <f>'Source Data'!K128*INDEX('Calibration Calcs'!$B$4:$M$4,1,MATCH('Adjusted Source Data'!$E128,'Calibration Calcs'!$B$1:$M$1,0))</f>
        <v>1530469.0070789771</v>
      </c>
      <c r="L128" s="38">
        <f>'Source Data'!L128*INDEX('Calibration Calcs'!$B$4:$M$4,1,MATCH('Adjusted Source Data'!$E128,'Calibration Calcs'!$B$1:$M$1,0))</f>
        <v>2210215.7830782472</v>
      </c>
      <c r="M128" s="38">
        <f>'Source Data'!M128*INDEX('Calibration Calcs'!$B$4:$M$4,1,MATCH('Adjusted Source Data'!$E128,'Calibration Calcs'!$B$1:$M$1,0))</f>
        <v>1775639.9493244684</v>
      </c>
      <c r="N128" s="38">
        <f>'Source Data'!N128*INDEX('Calibration Calcs'!$B$4:$M$4,1,MATCH('Adjusted Source Data'!$E128,'Calibration Calcs'!$B$1:$M$1,0))</f>
        <v>1181385.5663092998</v>
      </c>
      <c r="O128" s="38">
        <f>'Source Data'!O128*INDEX('Calibration Calcs'!$B$4:$M$4,1,MATCH('Adjusted Source Data'!$E128,'Calibration Calcs'!$B$1:$M$1,0))</f>
        <v>940256.76464430802</v>
      </c>
      <c r="P128" s="38">
        <f>'Source Data'!P128*INDEX('Calibration Calcs'!$B$4:$M$4,1,MATCH('Adjusted Source Data'!$E128,'Calibration Calcs'!$B$1:$M$1,0))</f>
        <v>808204.17479354981</v>
      </c>
      <c r="Q128" s="38">
        <f>'Source Data'!Q128*INDEX('Calibration Calcs'!$B$4:$M$4,1,MATCH('Adjusted Source Data'!$E128,'Calibration Calcs'!$B$1:$M$1,0))</f>
        <v>703274.60950280237</v>
      </c>
      <c r="R128" s="38">
        <f>'Source Data'!R128*INDEX('Calibration Calcs'!$B$4:$M$4,1,MATCH('Adjusted Source Data'!$E128,'Calibration Calcs'!$B$1:$M$1,0))</f>
        <v>643701.55655681749</v>
      </c>
      <c r="S128" s="38">
        <f>'Source Data'!S128*INDEX('Calibration Calcs'!$B$4:$M$4,1,MATCH('Adjusted Source Data'!$E128,'Calibration Calcs'!$B$1:$M$1,0))</f>
        <v>593869.0173504072</v>
      </c>
      <c r="T128" s="38">
        <f>'Source Data'!T128*INDEX('Calibration Calcs'!$B$4:$M$4,1,MATCH('Adjusted Source Data'!$E128,'Calibration Calcs'!$B$1:$M$1,0))</f>
        <v>550145.41036480304</v>
      </c>
      <c r="U128" s="38">
        <f>'Source Data'!U128*INDEX('Calibration Calcs'!$B$4:$M$4,1,MATCH('Adjusted Source Data'!$E128,'Calibration Calcs'!$B$1:$M$1,0))</f>
        <v>505553.09772812651</v>
      </c>
      <c r="V128" s="38">
        <f>'Source Data'!V128*INDEX('Calibration Calcs'!$B$4:$M$4,1,MATCH('Adjusted Source Data'!$E128,'Calibration Calcs'!$B$1:$M$1,0))</f>
        <v>471038.14387939946</v>
      </c>
      <c r="W128" s="38">
        <f>'Source Data'!W128*INDEX('Calibration Calcs'!$B$4:$M$4,1,MATCH('Adjusted Source Data'!$E128,'Calibration Calcs'!$B$1:$M$1,0))</f>
        <v>480590.17368608824</v>
      </c>
      <c r="X128" s="38">
        <f>'Source Data'!X128*INDEX('Calibration Calcs'!$B$4:$M$4,1,MATCH('Adjusted Source Data'!$E128,'Calibration Calcs'!$B$1:$M$1,0))</f>
        <v>561113.86893446476</v>
      </c>
      <c r="Y128" s="38">
        <f>'Source Data'!Y128*INDEX('Calibration Calcs'!$B$4:$M$4,1,MATCH('Adjusted Source Data'!$E128,'Calibration Calcs'!$B$1:$M$1,0))</f>
        <v>654272.51930762117</v>
      </c>
      <c r="Z128" s="38">
        <f>'Source Data'!Z128*INDEX('Calibration Calcs'!$B$4:$M$4,1,MATCH('Adjusted Source Data'!$E128,'Calibration Calcs'!$B$1:$M$1,0))</f>
        <v>891807.06300491083</v>
      </c>
      <c r="AA128" s="38">
        <f>'Source Data'!AA128*INDEX('Calibration Calcs'!$B$4:$M$4,1,MATCH('Adjusted Source Data'!$E128,'Calibration Calcs'!$B$1:$M$1,0))</f>
        <v>938928.04622634139</v>
      </c>
      <c r="AB128" s="38">
        <f>'Source Data'!AB128*INDEX('Calibration Calcs'!$B$4:$M$4,1,MATCH('Adjusted Source Data'!$E128,'Calibration Calcs'!$B$1:$M$1,0))</f>
        <v>906622.64660074993</v>
      </c>
      <c r="AC128" s="38">
        <f>'Source Data'!AC128*INDEX('Calibration Calcs'!$B$4:$M$4,1,MATCH('Adjusted Source Data'!$E128,'Calibration Calcs'!$B$1:$M$1,0))</f>
        <v>970310.62105181406</v>
      </c>
      <c r="AD128" t="str">
        <f>INDEX('Category Mapping'!$G$34:$G$45,MATCH(E128,'Category Mapping'!$A$34:$A$45,0),1)</f>
        <v>Summer</v>
      </c>
      <c r="AE128" t="str">
        <f>INDEX('Category Mapping'!$B$2:$B$25,MATCH('Source Data'!A128,'Category Mapping'!$A$2:$A$25,0))</f>
        <v>Weekday</v>
      </c>
      <c r="AF128" t="str">
        <f>INDEX('Category Mapping'!$C$2:$C$25,MATCH('Source Data'!A128,'Category Mapping'!$A$2:$A$25,0))</f>
        <v>Commercial</v>
      </c>
      <c r="AG128" t="str">
        <f>INDEX('Category Mapping'!$D$2:$D$25,MATCH('Source Data'!A128,'Category Mapping'!$A$2:$A$25,0))</f>
        <v>Heating</v>
      </c>
      <c r="AH128">
        <f>IF($AE128="Weekday",INDEX('Category Mapping'!$F$34:$F$45,MATCH($E128,'Category Mapping'!$A$34:$A$45,0),1),INDEX('Category Mapping'!$E$34:$E$45,MATCH($E128,'Category Mapping'!$A$34:$A$45,0),1))</f>
        <v>21.428571428571431</v>
      </c>
      <c r="AI128" s="10">
        <f t="shared" si="5"/>
        <v>103143.4032103182</v>
      </c>
      <c r="AJ128" s="22">
        <f t="shared" si="3"/>
        <v>0</v>
      </c>
      <c r="AK128" s="22">
        <f t="shared" si="4"/>
        <v>0</v>
      </c>
    </row>
    <row r="129" spans="1:37">
      <c r="A129" s="37" t="str">
        <f>'Source Data'!A129</f>
        <v>Service_heating_weekday.csv</v>
      </c>
      <c r="B129" s="37">
        <f>'Source Data'!B129</f>
        <v>2019</v>
      </c>
      <c r="C129" s="37">
        <f>'Source Data'!C129</f>
        <v>19</v>
      </c>
      <c r="D129" s="37" t="str">
        <f>'Source Data'!D129</f>
        <v>Korea</v>
      </c>
      <c r="E129" s="37">
        <f>'Source Data'!E129</f>
        <v>7</v>
      </c>
      <c r="F129" s="38">
        <f>'Source Data'!F129*INDEX('Calibration Calcs'!$B$4:$M$4,1,MATCH('Adjusted Source Data'!$E129,'Calibration Calcs'!$B$1:$M$1,0))</f>
        <v>185043.89531115937</v>
      </c>
      <c r="G129" s="38">
        <f>'Source Data'!G129*INDEX('Calibration Calcs'!$B$4:$M$4,1,MATCH('Adjusted Source Data'!$E129,'Calibration Calcs'!$B$1:$M$1,0))</f>
        <v>185043.89531115937</v>
      </c>
      <c r="H129" s="38">
        <f>'Source Data'!H129*INDEX('Calibration Calcs'!$B$4:$M$4,1,MATCH('Adjusted Source Data'!$E129,'Calibration Calcs'!$B$1:$M$1,0))</f>
        <v>185043.89531115937</v>
      </c>
      <c r="I129" s="38">
        <f>'Source Data'!I129*INDEX('Calibration Calcs'!$B$4:$M$4,1,MATCH('Adjusted Source Data'!$E129,'Calibration Calcs'!$B$1:$M$1,0))</f>
        <v>185043.89531115937</v>
      </c>
      <c r="J129" s="38">
        <f>'Source Data'!J129*INDEX('Calibration Calcs'!$B$4:$M$4,1,MATCH('Adjusted Source Data'!$E129,'Calibration Calcs'!$B$1:$M$1,0))</f>
        <v>185043.89531115937</v>
      </c>
      <c r="K129" s="38">
        <f>'Source Data'!K129*INDEX('Calibration Calcs'!$B$4:$M$4,1,MATCH('Adjusted Source Data'!$E129,'Calibration Calcs'!$B$1:$M$1,0))</f>
        <v>185043.89531115937</v>
      </c>
      <c r="L129" s="38">
        <f>'Source Data'!L129*INDEX('Calibration Calcs'!$B$4:$M$4,1,MATCH('Adjusted Source Data'!$E129,'Calibration Calcs'!$B$1:$M$1,0))</f>
        <v>185043.89531115937</v>
      </c>
      <c r="M129" s="38">
        <f>'Source Data'!M129*INDEX('Calibration Calcs'!$B$4:$M$4,1,MATCH('Adjusted Source Data'!$E129,'Calibration Calcs'!$B$1:$M$1,0))</f>
        <v>185043.89531115937</v>
      </c>
      <c r="N129" s="38">
        <f>'Source Data'!N129*INDEX('Calibration Calcs'!$B$4:$M$4,1,MATCH('Adjusted Source Data'!$E129,'Calibration Calcs'!$B$1:$M$1,0))</f>
        <v>185043.89531115937</v>
      </c>
      <c r="O129" s="38">
        <f>'Source Data'!O129*INDEX('Calibration Calcs'!$B$4:$M$4,1,MATCH('Adjusted Source Data'!$E129,'Calibration Calcs'!$B$1:$M$1,0))</f>
        <v>185043.89531115937</v>
      </c>
      <c r="P129" s="38">
        <f>'Source Data'!P129*INDEX('Calibration Calcs'!$B$4:$M$4,1,MATCH('Adjusted Source Data'!$E129,'Calibration Calcs'!$B$1:$M$1,0))</f>
        <v>185043.89531115937</v>
      </c>
      <c r="Q129" s="38">
        <f>'Source Data'!Q129*INDEX('Calibration Calcs'!$B$4:$M$4,1,MATCH('Adjusted Source Data'!$E129,'Calibration Calcs'!$B$1:$M$1,0))</f>
        <v>185043.89531115937</v>
      </c>
      <c r="R129" s="38">
        <f>'Source Data'!R129*INDEX('Calibration Calcs'!$B$4:$M$4,1,MATCH('Adjusted Source Data'!$E129,'Calibration Calcs'!$B$1:$M$1,0))</f>
        <v>185043.89531115937</v>
      </c>
      <c r="S129" s="38">
        <f>'Source Data'!S129*INDEX('Calibration Calcs'!$B$4:$M$4,1,MATCH('Adjusted Source Data'!$E129,'Calibration Calcs'!$B$1:$M$1,0))</f>
        <v>185043.89531115937</v>
      </c>
      <c r="T129" s="38">
        <f>'Source Data'!T129*INDEX('Calibration Calcs'!$B$4:$M$4,1,MATCH('Adjusted Source Data'!$E129,'Calibration Calcs'!$B$1:$M$1,0))</f>
        <v>185043.89531115937</v>
      </c>
      <c r="U129" s="38">
        <f>'Source Data'!U129*INDEX('Calibration Calcs'!$B$4:$M$4,1,MATCH('Adjusted Source Data'!$E129,'Calibration Calcs'!$B$1:$M$1,0))</f>
        <v>185043.89531115937</v>
      </c>
      <c r="V129" s="38">
        <f>'Source Data'!V129*INDEX('Calibration Calcs'!$B$4:$M$4,1,MATCH('Adjusted Source Data'!$E129,'Calibration Calcs'!$B$1:$M$1,0))</f>
        <v>185043.89531115937</v>
      </c>
      <c r="W129" s="38">
        <f>'Source Data'!W129*INDEX('Calibration Calcs'!$B$4:$M$4,1,MATCH('Adjusted Source Data'!$E129,'Calibration Calcs'!$B$1:$M$1,0))</f>
        <v>185043.89531115937</v>
      </c>
      <c r="X129" s="38">
        <f>'Source Data'!X129*INDEX('Calibration Calcs'!$B$4:$M$4,1,MATCH('Adjusted Source Data'!$E129,'Calibration Calcs'!$B$1:$M$1,0))</f>
        <v>185043.89531115937</v>
      </c>
      <c r="Y129" s="38">
        <f>'Source Data'!Y129*INDEX('Calibration Calcs'!$B$4:$M$4,1,MATCH('Adjusted Source Data'!$E129,'Calibration Calcs'!$B$1:$M$1,0))</f>
        <v>185043.89531115937</v>
      </c>
      <c r="Z129" s="38">
        <f>'Source Data'!Z129*INDEX('Calibration Calcs'!$B$4:$M$4,1,MATCH('Adjusted Source Data'!$E129,'Calibration Calcs'!$B$1:$M$1,0))</f>
        <v>185043.89531115937</v>
      </c>
      <c r="AA129" s="38">
        <f>'Source Data'!AA129*INDEX('Calibration Calcs'!$B$4:$M$4,1,MATCH('Adjusted Source Data'!$E129,'Calibration Calcs'!$B$1:$M$1,0))</f>
        <v>185043.89531115937</v>
      </c>
      <c r="AB129" s="38">
        <f>'Source Data'!AB129*INDEX('Calibration Calcs'!$B$4:$M$4,1,MATCH('Adjusted Source Data'!$E129,'Calibration Calcs'!$B$1:$M$1,0))</f>
        <v>185043.89531115937</v>
      </c>
      <c r="AC129" s="38">
        <f>'Source Data'!AC129*INDEX('Calibration Calcs'!$B$4:$M$4,1,MATCH('Adjusted Source Data'!$E129,'Calibration Calcs'!$B$1:$M$1,0))</f>
        <v>185043.89531115937</v>
      </c>
      <c r="AD129" t="str">
        <f>INDEX('Category Mapping'!$G$34:$G$45,MATCH(E129,'Category Mapping'!$A$34:$A$45,0),1)</f>
        <v>Summer</v>
      </c>
      <c r="AE129" t="str">
        <f>INDEX('Category Mapping'!$B$2:$B$25,MATCH('Source Data'!A129,'Category Mapping'!$A$2:$A$25,0))</f>
        <v>Weekday</v>
      </c>
      <c r="AF129" t="str">
        <f>INDEX('Category Mapping'!$C$2:$C$25,MATCH('Source Data'!A129,'Category Mapping'!$A$2:$A$25,0))</f>
        <v>Commercial</v>
      </c>
      <c r="AG129" t="str">
        <f>INDEX('Category Mapping'!$D$2:$D$25,MATCH('Source Data'!A129,'Category Mapping'!$A$2:$A$25,0))</f>
        <v>Heating</v>
      </c>
      <c r="AH129">
        <f>IF($AE129="Weekday",INDEX('Category Mapping'!$F$34:$F$45,MATCH($E129,'Category Mapping'!$A$34:$A$45,0),1),INDEX('Category Mapping'!$E$34:$E$45,MATCH($E129,'Category Mapping'!$A$34:$A$45,0),1))</f>
        <v>22.142857142857142</v>
      </c>
      <c r="AI129" s="10">
        <f t="shared" si="5"/>
        <v>8356.8210785684878</v>
      </c>
      <c r="AJ129" s="22">
        <f t="shared" si="3"/>
        <v>0</v>
      </c>
      <c r="AK129" s="22">
        <f t="shared" si="4"/>
        <v>0</v>
      </c>
    </row>
    <row r="130" spans="1:37">
      <c r="A130" s="37" t="str">
        <f>'Source Data'!A130</f>
        <v>Service_heating_weekday.csv</v>
      </c>
      <c r="B130" s="37">
        <f>'Source Data'!B130</f>
        <v>2019</v>
      </c>
      <c r="C130" s="37">
        <f>'Source Data'!C130</f>
        <v>19</v>
      </c>
      <c r="D130" s="37" t="str">
        <f>'Source Data'!D130</f>
        <v>Korea</v>
      </c>
      <c r="E130" s="37">
        <f>'Source Data'!E130</f>
        <v>8</v>
      </c>
      <c r="F130" s="38">
        <f>'Source Data'!F130*INDEX('Calibration Calcs'!$B$4:$M$4,1,MATCH('Adjusted Source Data'!$E130,'Calibration Calcs'!$B$1:$M$1,0))</f>
        <v>196383.00107086412</v>
      </c>
      <c r="G130" s="38">
        <f>'Source Data'!G130*INDEX('Calibration Calcs'!$B$4:$M$4,1,MATCH('Adjusted Source Data'!$E130,'Calibration Calcs'!$B$1:$M$1,0))</f>
        <v>196383.00107086412</v>
      </c>
      <c r="H130" s="38">
        <f>'Source Data'!H130*INDEX('Calibration Calcs'!$B$4:$M$4,1,MATCH('Adjusted Source Data'!$E130,'Calibration Calcs'!$B$1:$M$1,0))</f>
        <v>196383.00107086412</v>
      </c>
      <c r="I130" s="38">
        <f>'Source Data'!I130*INDEX('Calibration Calcs'!$B$4:$M$4,1,MATCH('Adjusted Source Data'!$E130,'Calibration Calcs'!$B$1:$M$1,0))</f>
        <v>196383.00107086412</v>
      </c>
      <c r="J130" s="38">
        <f>'Source Data'!J130*INDEX('Calibration Calcs'!$B$4:$M$4,1,MATCH('Adjusted Source Data'!$E130,'Calibration Calcs'!$B$1:$M$1,0))</f>
        <v>196383.00107086412</v>
      </c>
      <c r="K130" s="38">
        <f>'Source Data'!K130*INDEX('Calibration Calcs'!$B$4:$M$4,1,MATCH('Adjusted Source Data'!$E130,'Calibration Calcs'!$B$1:$M$1,0))</f>
        <v>196383.00107086412</v>
      </c>
      <c r="L130" s="38">
        <f>'Source Data'!L130*INDEX('Calibration Calcs'!$B$4:$M$4,1,MATCH('Adjusted Source Data'!$E130,'Calibration Calcs'!$B$1:$M$1,0))</f>
        <v>196383.00107086412</v>
      </c>
      <c r="M130" s="38">
        <f>'Source Data'!M130*INDEX('Calibration Calcs'!$B$4:$M$4,1,MATCH('Adjusted Source Data'!$E130,'Calibration Calcs'!$B$1:$M$1,0))</f>
        <v>196383.00107086412</v>
      </c>
      <c r="N130" s="38">
        <f>'Source Data'!N130*INDEX('Calibration Calcs'!$B$4:$M$4,1,MATCH('Adjusted Source Data'!$E130,'Calibration Calcs'!$B$1:$M$1,0))</f>
        <v>196383.00107086412</v>
      </c>
      <c r="O130" s="38">
        <f>'Source Data'!O130*INDEX('Calibration Calcs'!$B$4:$M$4,1,MATCH('Adjusted Source Data'!$E130,'Calibration Calcs'!$B$1:$M$1,0))</f>
        <v>196383.00107086412</v>
      </c>
      <c r="P130" s="38">
        <f>'Source Data'!P130*INDEX('Calibration Calcs'!$B$4:$M$4,1,MATCH('Adjusted Source Data'!$E130,'Calibration Calcs'!$B$1:$M$1,0))</f>
        <v>196383.00107086412</v>
      </c>
      <c r="Q130" s="38">
        <f>'Source Data'!Q130*INDEX('Calibration Calcs'!$B$4:$M$4,1,MATCH('Adjusted Source Data'!$E130,'Calibration Calcs'!$B$1:$M$1,0))</f>
        <v>196383.00107086412</v>
      </c>
      <c r="R130" s="38">
        <f>'Source Data'!R130*INDEX('Calibration Calcs'!$B$4:$M$4,1,MATCH('Adjusted Source Data'!$E130,'Calibration Calcs'!$B$1:$M$1,0))</f>
        <v>196383.00107086412</v>
      </c>
      <c r="S130" s="38">
        <f>'Source Data'!S130*INDEX('Calibration Calcs'!$B$4:$M$4,1,MATCH('Adjusted Source Data'!$E130,'Calibration Calcs'!$B$1:$M$1,0))</f>
        <v>196383.00107086412</v>
      </c>
      <c r="T130" s="38">
        <f>'Source Data'!T130*INDEX('Calibration Calcs'!$B$4:$M$4,1,MATCH('Adjusted Source Data'!$E130,'Calibration Calcs'!$B$1:$M$1,0))</f>
        <v>196383.00107086412</v>
      </c>
      <c r="U130" s="38">
        <f>'Source Data'!U130*INDEX('Calibration Calcs'!$B$4:$M$4,1,MATCH('Adjusted Source Data'!$E130,'Calibration Calcs'!$B$1:$M$1,0))</f>
        <v>196383.00107086412</v>
      </c>
      <c r="V130" s="38">
        <f>'Source Data'!V130*INDEX('Calibration Calcs'!$B$4:$M$4,1,MATCH('Adjusted Source Data'!$E130,'Calibration Calcs'!$B$1:$M$1,0))</f>
        <v>196383.00107086412</v>
      </c>
      <c r="W130" s="38">
        <f>'Source Data'!W130*INDEX('Calibration Calcs'!$B$4:$M$4,1,MATCH('Adjusted Source Data'!$E130,'Calibration Calcs'!$B$1:$M$1,0))</f>
        <v>196383.00107086412</v>
      </c>
      <c r="X130" s="38">
        <f>'Source Data'!X130*INDEX('Calibration Calcs'!$B$4:$M$4,1,MATCH('Adjusted Source Data'!$E130,'Calibration Calcs'!$B$1:$M$1,0))</f>
        <v>196383.00107086412</v>
      </c>
      <c r="Y130" s="38">
        <f>'Source Data'!Y130*INDEX('Calibration Calcs'!$B$4:$M$4,1,MATCH('Adjusted Source Data'!$E130,'Calibration Calcs'!$B$1:$M$1,0))</f>
        <v>196383.00107086412</v>
      </c>
      <c r="Z130" s="38">
        <f>'Source Data'!Z130*INDEX('Calibration Calcs'!$B$4:$M$4,1,MATCH('Adjusted Source Data'!$E130,'Calibration Calcs'!$B$1:$M$1,0))</f>
        <v>196383.00107086412</v>
      </c>
      <c r="AA130" s="38">
        <f>'Source Data'!AA130*INDEX('Calibration Calcs'!$B$4:$M$4,1,MATCH('Adjusted Source Data'!$E130,'Calibration Calcs'!$B$1:$M$1,0))</f>
        <v>196383.00107086412</v>
      </c>
      <c r="AB130" s="38">
        <f>'Source Data'!AB130*INDEX('Calibration Calcs'!$B$4:$M$4,1,MATCH('Adjusted Source Data'!$E130,'Calibration Calcs'!$B$1:$M$1,0))</f>
        <v>196383.00107086412</v>
      </c>
      <c r="AC130" s="38">
        <f>'Source Data'!AC130*INDEX('Calibration Calcs'!$B$4:$M$4,1,MATCH('Adjusted Source Data'!$E130,'Calibration Calcs'!$B$1:$M$1,0))</f>
        <v>196383.00107086412</v>
      </c>
      <c r="AD130" t="str">
        <f>INDEX('Category Mapping'!$G$34:$G$45,MATCH(E130,'Category Mapping'!$A$34:$A$45,0),1)</f>
        <v>Summer</v>
      </c>
      <c r="AE130" t="str">
        <f>INDEX('Category Mapping'!$B$2:$B$25,MATCH('Source Data'!A130,'Category Mapping'!$A$2:$A$25,0))</f>
        <v>Weekday</v>
      </c>
      <c r="AF130" t="str">
        <f>INDEX('Category Mapping'!$C$2:$C$25,MATCH('Source Data'!A130,'Category Mapping'!$A$2:$A$25,0))</f>
        <v>Commercial</v>
      </c>
      <c r="AG130" t="str">
        <f>INDEX('Category Mapping'!$D$2:$D$25,MATCH('Source Data'!A130,'Category Mapping'!$A$2:$A$25,0))</f>
        <v>Heating</v>
      </c>
      <c r="AH130">
        <f>IF($AE130="Weekday",INDEX('Category Mapping'!$F$34:$F$45,MATCH($E130,'Category Mapping'!$A$34:$A$45,0),1),INDEX('Category Mapping'!$E$34:$E$45,MATCH($E130,'Category Mapping'!$A$34:$A$45,0),1))</f>
        <v>22.142857142857142</v>
      </c>
      <c r="AI130" s="10">
        <f t="shared" si="5"/>
        <v>8868.9097257809608</v>
      </c>
      <c r="AJ130" s="22">
        <f t="shared" si="3"/>
        <v>0</v>
      </c>
      <c r="AK130" s="22">
        <f t="shared" si="4"/>
        <v>0</v>
      </c>
    </row>
    <row r="131" spans="1:37">
      <c r="A131" s="37" t="str">
        <f>'Source Data'!A131</f>
        <v>Service_heating_weekday.csv</v>
      </c>
      <c r="B131" s="37">
        <f>'Source Data'!B131</f>
        <v>2019</v>
      </c>
      <c r="C131" s="37">
        <f>'Source Data'!C131</f>
        <v>19</v>
      </c>
      <c r="D131" s="37" t="str">
        <f>'Source Data'!D131</f>
        <v>Korea</v>
      </c>
      <c r="E131" s="37">
        <f>'Source Data'!E131</f>
        <v>9</v>
      </c>
      <c r="F131" s="38">
        <f>'Source Data'!F131*INDEX('Calibration Calcs'!$B$4:$M$4,1,MATCH('Adjusted Source Data'!$E131,'Calibration Calcs'!$B$1:$M$1,0))</f>
        <v>2999680.2670005863</v>
      </c>
      <c r="G131" s="38">
        <f>'Source Data'!G131*INDEX('Calibration Calcs'!$B$4:$M$4,1,MATCH('Adjusted Source Data'!$E131,'Calibration Calcs'!$B$1:$M$1,0))</f>
        <v>2919026.4268924138</v>
      </c>
      <c r="H131" s="38">
        <f>'Source Data'!H131*INDEX('Calibration Calcs'!$B$4:$M$4,1,MATCH('Adjusted Source Data'!$E131,'Calibration Calcs'!$B$1:$M$1,0))</f>
        <v>2980191.7976948731</v>
      </c>
      <c r="I131" s="38">
        <f>'Source Data'!I131*INDEX('Calibration Calcs'!$B$4:$M$4,1,MATCH('Adjusted Source Data'!$E131,'Calibration Calcs'!$B$1:$M$1,0))</f>
        <v>3037456.1982307164</v>
      </c>
      <c r="J131" s="38">
        <f>'Source Data'!J131*INDEX('Calibration Calcs'!$B$4:$M$4,1,MATCH('Adjusted Source Data'!$E131,'Calibration Calcs'!$B$1:$M$1,0))</f>
        <v>2934969.211150019</v>
      </c>
      <c r="K131" s="38">
        <f>'Source Data'!K131*INDEX('Calibration Calcs'!$B$4:$M$4,1,MATCH('Adjusted Source Data'!$E131,'Calibration Calcs'!$B$1:$M$1,0))</f>
        <v>4450122.4447310232</v>
      </c>
      <c r="L131" s="38">
        <f>'Source Data'!L131*INDEX('Calibration Calcs'!$B$4:$M$4,1,MATCH('Adjusted Source Data'!$E131,'Calibration Calcs'!$B$1:$M$1,0))</f>
        <v>4480767.0746732317</v>
      </c>
      <c r="M131" s="38">
        <f>'Source Data'!M131*INDEX('Calibration Calcs'!$B$4:$M$4,1,MATCH('Adjusted Source Data'!$E131,'Calibration Calcs'!$B$1:$M$1,0))</f>
        <v>3958878.6856026407</v>
      </c>
      <c r="N131" s="38">
        <f>'Source Data'!N131*INDEX('Calibration Calcs'!$B$4:$M$4,1,MATCH('Adjusted Source Data'!$E131,'Calibration Calcs'!$B$1:$M$1,0))</f>
        <v>2531917.0724717588</v>
      </c>
      <c r="O131" s="38">
        <f>'Source Data'!O131*INDEX('Calibration Calcs'!$B$4:$M$4,1,MATCH('Adjusted Source Data'!$E131,'Calibration Calcs'!$B$1:$M$1,0))</f>
        <v>1875918.2402431211</v>
      </c>
      <c r="P131" s="38">
        <f>'Source Data'!P131*INDEX('Calibration Calcs'!$B$4:$M$4,1,MATCH('Adjusted Source Data'!$E131,'Calibration Calcs'!$B$1:$M$1,0))</f>
        <v>1496251.4456303485</v>
      </c>
      <c r="Q131" s="38">
        <f>'Source Data'!Q131*INDEX('Calibration Calcs'!$B$4:$M$4,1,MATCH('Adjusted Source Data'!$E131,'Calibration Calcs'!$B$1:$M$1,0))</f>
        <v>1228739.0819978507</v>
      </c>
      <c r="R131" s="38">
        <f>'Source Data'!R131*INDEX('Calibration Calcs'!$B$4:$M$4,1,MATCH('Adjusted Source Data'!$E131,'Calibration Calcs'!$B$1:$M$1,0))</f>
        <v>1104184.4801779473</v>
      </c>
      <c r="S131" s="38">
        <f>'Source Data'!S131*INDEX('Calibration Calcs'!$B$4:$M$4,1,MATCH('Adjusted Source Data'!$E131,'Calibration Calcs'!$B$1:$M$1,0))</f>
        <v>1008378.2886325961</v>
      </c>
      <c r="T131" s="38">
        <f>'Source Data'!T131*INDEX('Calibration Calcs'!$B$4:$M$4,1,MATCH('Adjusted Source Data'!$E131,'Calibration Calcs'!$B$1:$M$1,0))</f>
        <v>936781.66190460289</v>
      </c>
      <c r="U131" s="38">
        <f>'Source Data'!U131*INDEX('Calibration Calcs'!$B$4:$M$4,1,MATCH('Adjusted Source Data'!$E131,'Calibration Calcs'!$B$1:$M$1,0))</f>
        <v>870317.72912583442</v>
      </c>
      <c r="V131" s="38">
        <f>'Source Data'!V131*INDEX('Calibration Calcs'!$B$4:$M$4,1,MATCH('Adjusted Source Data'!$E131,'Calibration Calcs'!$B$1:$M$1,0))</f>
        <v>819999.30819333007</v>
      </c>
      <c r="W131" s="38">
        <f>'Source Data'!W131*INDEX('Calibration Calcs'!$B$4:$M$4,1,MATCH('Adjusted Source Data'!$E131,'Calibration Calcs'!$B$1:$M$1,0))</f>
        <v>875161.6898427268</v>
      </c>
      <c r="X131" s="38">
        <f>'Source Data'!X131*INDEX('Calibration Calcs'!$B$4:$M$4,1,MATCH('Adjusted Source Data'!$E131,'Calibration Calcs'!$B$1:$M$1,0))</f>
        <v>1060423.9895755416</v>
      </c>
      <c r="Y131" s="38">
        <f>'Source Data'!Y131*INDEX('Calibration Calcs'!$B$4:$M$4,1,MATCH('Adjusted Source Data'!$E131,'Calibration Calcs'!$B$1:$M$1,0))</f>
        <v>1313299.0117561915</v>
      </c>
      <c r="Z131" s="38">
        <f>'Source Data'!Z131*INDEX('Calibration Calcs'!$B$4:$M$4,1,MATCH('Adjusted Source Data'!$E131,'Calibration Calcs'!$B$1:$M$1,0))</f>
        <v>1765727.6047933898</v>
      </c>
      <c r="AA131" s="38">
        <f>'Source Data'!AA131*INDEX('Calibration Calcs'!$B$4:$M$4,1,MATCH('Adjusted Source Data'!$E131,'Calibration Calcs'!$B$1:$M$1,0))</f>
        <v>1658152.9743387252</v>
      </c>
      <c r="AB131" s="38">
        <f>'Source Data'!AB131*INDEX('Calibration Calcs'!$B$4:$M$4,1,MATCH('Adjusted Source Data'!$E131,'Calibration Calcs'!$B$1:$M$1,0))</f>
        <v>2061562.4459889142</v>
      </c>
      <c r="AC131" s="38">
        <f>'Source Data'!AC131*INDEX('Calibration Calcs'!$B$4:$M$4,1,MATCH('Adjusted Source Data'!$E131,'Calibration Calcs'!$B$1:$M$1,0))</f>
        <v>2181878.1982277702</v>
      </c>
      <c r="AD131" t="str">
        <f>INDEX('Category Mapping'!$G$34:$G$45,MATCH(E131,'Category Mapping'!$A$34:$A$45,0),1)</f>
        <v>Fall</v>
      </c>
      <c r="AE131" t="str">
        <f>INDEX('Category Mapping'!$B$2:$B$25,MATCH('Source Data'!A131,'Category Mapping'!$A$2:$A$25,0))</f>
        <v>Weekday</v>
      </c>
      <c r="AF131" t="str">
        <f>INDEX('Category Mapping'!$C$2:$C$25,MATCH('Source Data'!A131,'Category Mapping'!$A$2:$A$25,0))</f>
        <v>Commercial</v>
      </c>
      <c r="AG131" t="str">
        <f>INDEX('Category Mapping'!$D$2:$D$25,MATCH('Source Data'!A131,'Category Mapping'!$A$2:$A$25,0))</f>
        <v>Heating</v>
      </c>
      <c r="AH131">
        <f>IF($AE131="Weekday",INDEX('Category Mapping'!$F$34:$F$45,MATCH($E131,'Category Mapping'!$A$34:$A$45,0),1),INDEX('Category Mapping'!$E$34:$E$45,MATCH($E131,'Category Mapping'!$A$34:$A$45,0),1))</f>
        <v>21.428571428571431</v>
      </c>
      <c r="AI131" s="10">
        <f t="shared" si="5"/>
        <v>209102.4634847508</v>
      </c>
      <c r="AJ131" s="22">
        <f t="shared" ref="AJ131:AJ194" si="6">IF(_xlfn.MAXIFS($AI$3:$AI$290,Sector,"All Sectors",Season,"summer")=$AI131,1,0)</f>
        <v>0</v>
      </c>
      <c r="AK131" s="22">
        <f t="shared" ref="AK131:AK194" si="7">IF(_xlfn.MAXIFS($AI$3:$AI$290,Sector,"All sectors",Season,"winter")=$AI131,1,0)</f>
        <v>0</v>
      </c>
    </row>
    <row r="132" spans="1:37">
      <c r="A132" s="37" t="str">
        <f>'Source Data'!A132</f>
        <v>Service_heating_weekday.csv</v>
      </c>
      <c r="B132" s="37">
        <f>'Source Data'!B132</f>
        <v>2019</v>
      </c>
      <c r="C132" s="37">
        <f>'Source Data'!C132</f>
        <v>19</v>
      </c>
      <c r="D132" s="37" t="str">
        <f>'Source Data'!D132</f>
        <v>Korea</v>
      </c>
      <c r="E132" s="37">
        <f>'Source Data'!E132</f>
        <v>10</v>
      </c>
      <c r="F132" s="38">
        <f>'Source Data'!F132*INDEX('Calibration Calcs'!$B$4:$M$4,1,MATCH('Adjusted Source Data'!$E132,'Calibration Calcs'!$B$1:$M$1,0))</f>
        <v>14249969.081880139</v>
      </c>
      <c r="G132" s="38">
        <f>'Source Data'!G132*INDEX('Calibration Calcs'!$B$4:$M$4,1,MATCH('Adjusted Source Data'!$E132,'Calibration Calcs'!$B$1:$M$1,0))</f>
        <v>12845042.55268069</v>
      </c>
      <c r="H132" s="38">
        <f>'Source Data'!H132*INDEX('Calibration Calcs'!$B$4:$M$4,1,MATCH('Adjusted Source Data'!$E132,'Calibration Calcs'!$B$1:$M$1,0))</f>
        <v>12945394.447623508</v>
      </c>
      <c r="I132" s="38">
        <f>'Source Data'!I132*INDEX('Calibration Calcs'!$B$4:$M$4,1,MATCH('Adjusted Source Data'!$E132,'Calibration Calcs'!$B$1:$M$1,0))</f>
        <v>13146098.237509143</v>
      </c>
      <c r="J132" s="38">
        <f>'Source Data'!J132*INDEX('Calibration Calcs'!$B$4:$M$4,1,MATCH('Adjusted Source Data'!$E132,'Calibration Calcs'!$B$1:$M$1,0))</f>
        <v>12744690.657737872</v>
      </c>
      <c r="K132" s="38">
        <f>'Source Data'!K132*INDEX('Calibration Calcs'!$B$4:$M$4,1,MATCH('Adjusted Source Data'!$E132,'Calibration Calcs'!$B$1:$M$1,0))</f>
        <v>21274601.727877393</v>
      </c>
      <c r="L132" s="38">
        <f>'Source Data'!L132*INDEX('Calibration Calcs'!$B$4:$M$4,1,MATCH('Adjusted Source Data'!$E132,'Calibration Calcs'!$B$1:$M$1,0))</f>
        <v>36728793.549071349</v>
      </c>
      <c r="M132" s="38">
        <f>'Source Data'!M132*INDEX('Calibration Calcs'!$B$4:$M$4,1,MATCH('Adjusted Source Data'!$E132,'Calibration Calcs'!$B$1:$M$1,0))</f>
        <v>33116125.331129901</v>
      </c>
      <c r="N132" s="38">
        <f>'Source Data'!N132*INDEX('Calibration Calcs'!$B$4:$M$4,1,MATCH('Adjusted Source Data'!$E132,'Calibration Calcs'!$B$1:$M$1,0))</f>
        <v>22779880.152019661</v>
      </c>
      <c r="O132" s="38">
        <f>'Source Data'!O132*INDEX('Calibration Calcs'!$B$4:$M$4,1,MATCH('Adjusted Source Data'!$E132,'Calibration Calcs'!$B$1:$M$1,0))</f>
        <v>17360877.825107496</v>
      </c>
      <c r="P132" s="38">
        <f>'Source Data'!P132*INDEX('Calibration Calcs'!$B$4:$M$4,1,MATCH('Adjusted Source Data'!$E132,'Calibration Calcs'!$B$1:$M$1,0))</f>
        <v>13948913.397051686</v>
      </c>
      <c r="Q132" s="38">
        <f>'Source Data'!Q132*INDEX('Calibration Calcs'!$B$4:$M$4,1,MATCH('Adjusted Source Data'!$E132,'Calibration Calcs'!$B$1:$M$1,0))</f>
        <v>11339764.12853842</v>
      </c>
      <c r="R132" s="38">
        <f>'Source Data'!R132*INDEX('Calibration Calcs'!$B$4:$M$4,1,MATCH('Adjusted Source Data'!$E132,'Calibration Calcs'!$B$1:$M$1,0))</f>
        <v>10135541.389224607</v>
      </c>
      <c r="S132" s="38">
        <f>'Source Data'!S132*INDEX('Calibration Calcs'!$B$4:$M$4,1,MATCH('Adjusted Source Data'!$E132,'Calibration Calcs'!$B$1:$M$1,0))</f>
        <v>9241208.3120510615</v>
      </c>
      <c r="T132" s="38">
        <f>'Source Data'!T132*INDEX('Calibration Calcs'!$B$4:$M$4,1,MATCH('Adjusted Source Data'!$E132,'Calibration Calcs'!$B$1:$M$1,0))</f>
        <v>8601965.7377463616</v>
      </c>
      <c r="U132" s="38">
        <f>'Source Data'!U132*INDEX('Calibration Calcs'!$B$4:$M$4,1,MATCH('Adjusted Source Data'!$E132,'Calibration Calcs'!$B$1:$M$1,0))</f>
        <v>8038239.9714240329</v>
      </c>
      <c r="V132" s="38">
        <f>'Source Data'!V132*INDEX('Calibration Calcs'!$B$4:$M$4,1,MATCH('Adjusted Source Data'!$E132,'Calibration Calcs'!$B$1:$M$1,0))</f>
        <v>7514673.026419919</v>
      </c>
      <c r="W132" s="38">
        <f>'Source Data'!W132*INDEX('Calibration Calcs'!$B$4:$M$4,1,MATCH('Adjusted Source Data'!$E132,'Calibration Calcs'!$B$1:$M$1,0))</f>
        <v>8724508.4472178854</v>
      </c>
      <c r="X132" s="38">
        <f>'Source Data'!X132*INDEX('Calibration Calcs'!$B$4:$M$4,1,MATCH('Adjusted Source Data'!$E132,'Calibration Calcs'!$B$1:$M$1,0))</f>
        <v>10838004.653824331</v>
      </c>
      <c r="Y132" s="38">
        <f>'Source Data'!Y132*INDEX('Calibration Calcs'!$B$4:$M$4,1,MATCH('Adjusted Source Data'!$E132,'Calibration Calcs'!$B$1:$M$1,0))</f>
        <v>12945394.447623508</v>
      </c>
      <c r="Z132" s="38">
        <f>'Source Data'!Z132*INDEX('Calibration Calcs'!$B$4:$M$4,1,MATCH('Adjusted Source Data'!$E132,'Calibration Calcs'!$B$1:$M$1,0))</f>
        <v>15955951.295908045</v>
      </c>
      <c r="AA132" s="38">
        <f>'Source Data'!AA132*INDEX('Calibration Calcs'!$B$4:$M$4,1,MATCH('Adjusted Source Data'!$E132,'Calibration Calcs'!$B$1:$M$1,0))</f>
        <v>11741171.708309693</v>
      </c>
      <c r="AB132" s="38">
        <f>'Source Data'!AB132*INDEX('Calibration Calcs'!$B$4:$M$4,1,MATCH('Adjusted Source Data'!$E132,'Calibration Calcs'!$B$1:$M$1,0))</f>
        <v>10235893.284167424</v>
      </c>
      <c r="AC132" s="38">
        <f>'Source Data'!AC132*INDEX('Calibration Calcs'!$B$4:$M$4,1,MATCH('Adjusted Source Data'!$E132,'Calibration Calcs'!$B$1:$M$1,0))</f>
        <v>10737652.758881513</v>
      </c>
      <c r="AD132" t="str">
        <f>INDEX('Category Mapping'!$G$34:$G$45,MATCH(E132,'Category Mapping'!$A$34:$A$45,0),1)</f>
        <v>Fall</v>
      </c>
      <c r="AE132" t="str">
        <f>INDEX('Category Mapping'!$B$2:$B$25,MATCH('Source Data'!A132,'Category Mapping'!$A$2:$A$25,0))</f>
        <v>Weekday</v>
      </c>
      <c r="AF132" t="str">
        <f>INDEX('Category Mapping'!$C$2:$C$25,MATCH('Source Data'!A132,'Category Mapping'!$A$2:$A$25,0))</f>
        <v>Commercial</v>
      </c>
      <c r="AG132" t="str">
        <f>INDEX('Category Mapping'!$D$2:$D$25,MATCH('Source Data'!A132,'Category Mapping'!$A$2:$A$25,0))</f>
        <v>Heating</v>
      </c>
      <c r="AH132">
        <f>IF($AE132="Weekday",INDEX('Category Mapping'!$F$34:$F$45,MATCH($E132,'Category Mapping'!$A$34:$A$45,0),1),INDEX('Category Mapping'!$E$34:$E$45,MATCH($E132,'Category Mapping'!$A$34:$A$45,0),1))</f>
        <v>22.142857142857142</v>
      </c>
      <c r="AI132" s="10">
        <f t="shared" ref="AI132:AI195" si="8">MAX(F132:AC132)/AH132</f>
        <v>1658719.7086677384</v>
      </c>
      <c r="AJ132" s="22">
        <f t="shared" si="6"/>
        <v>0</v>
      </c>
      <c r="AK132" s="22">
        <f t="shared" si="7"/>
        <v>0</v>
      </c>
    </row>
    <row r="133" spans="1:37">
      <c r="A133" s="37" t="str">
        <f>'Source Data'!A133</f>
        <v>Service_heating_weekday.csv</v>
      </c>
      <c r="B133" s="37">
        <f>'Source Data'!B133</f>
        <v>2019</v>
      </c>
      <c r="C133" s="37">
        <f>'Source Data'!C133</f>
        <v>19</v>
      </c>
      <c r="D133" s="37" t="str">
        <f>'Source Data'!D133</f>
        <v>Korea</v>
      </c>
      <c r="E133" s="37">
        <f>'Source Data'!E133</f>
        <v>11</v>
      </c>
      <c r="F133" s="38">
        <f>'Source Data'!F133*INDEX('Calibration Calcs'!$B$4:$M$4,1,MATCH('Adjusted Source Data'!$E133,'Calibration Calcs'!$B$1:$M$1,0))</f>
        <v>24593472.184927285</v>
      </c>
      <c r="G133" s="38">
        <f>'Source Data'!G133*INDEX('Calibration Calcs'!$B$4:$M$4,1,MATCH('Adjusted Source Data'!$E133,'Calibration Calcs'!$B$1:$M$1,0))</f>
        <v>22649324.186118804</v>
      </c>
      <c r="H133" s="38">
        <f>'Source Data'!H133*INDEX('Calibration Calcs'!$B$4:$M$4,1,MATCH('Adjusted Source Data'!$E133,'Calibration Calcs'!$B$1:$M$1,0))</f>
        <v>20121931.787667781</v>
      </c>
      <c r="I133" s="38">
        <f>'Source Data'!I133*INDEX('Calibration Calcs'!$B$4:$M$4,1,MATCH('Adjusted Source Data'!$E133,'Calibration Calcs'!$B$1:$M$1,0))</f>
        <v>20510761.387429476</v>
      </c>
      <c r="J133" s="38">
        <f>'Source Data'!J133*INDEX('Calibration Calcs'!$B$4:$M$4,1,MATCH('Adjusted Source Data'!$E133,'Calibration Calcs'!$B$1:$M$1,0))</f>
        <v>20996798.387131594</v>
      </c>
      <c r="K133" s="38">
        <f>'Source Data'!K133*INDEX('Calibration Calcs'!$B$4:$M$4,1,MATCH('Adjusted Source Data'!$E133,'Calibration Calcs'!$B$1:$M$1,0))</f>
        <v>22260494.586357109</v>
      </c>
      <c r="L133" s="38">
        <f>'Source Data'!L133*INDEX('Calibration Calcs'!$B$4:$M$4,1,MATCH('Adjusted Source Data'!$E133,'Calibration Calcs'!$B$1:$M$1,0))</f>
        <v>23135361.185820926</v>
      </c>
      <c r="M133" s="38">
        <f>'Source Data'!M133*INDEX('Calibration Calcs'!$B$4:$M$4,1,MATCH('Adjusted Source Data'!$E133,'Calibration Calcs'!$B$1:$M$1,0))</f>
        <v>73683209.154841438</v>
      </c>
      <c r="N133" s="38">
        <f>'Source Data'!N133*INDEX('Calibration Calcs'!$B$4:$M$4,1,MATCH('Adjusted Source Data'!$E133,'Calibration Calcs'!$B$1:$M$1,0))</f>
        <v>65323372.759964965</v>
      </c>
      <c r="O133" s="38">
        <f>'Source Data'!O133*INDEX('Calibration Calcs'!$B$4:$M$4,1,MATCH('Adjusted Source Data'!$E133,'Calibration Calcs'!$B$1:$M$1,0))</f>
        <v>45395855.772178032</v>
      </c>
      <c r="P133" s="38">
        <f>'Source Data'!P133*INDEX('Calibration Calcs'!$B$4:$M$4,1,MATCH('Adjusted Source Data'!$E133,'Calibration Calcs'!$B$1:$M$1,0))</f>
        <v>36549982.377599448</v>
      </c>
      <c r="Q133" s="38">
        <f>'Source Data'!Q133*INDEX('Calibration Calcs'!$B$4:$M$4,1,MATCH('Adjusted Source Data'!$E133,'Calibration Calcs'!$B$1:$M$1,0))</f>
        <v>31203575.38087612</v>
      </c>
      <c r="R133" s="38">
        <f>'Source Data'!R133*INDEX('Calibration Calcs'!$B$4:$M$4,1,MATCH('Adjusted Source Data'!$E133,'Calibration Calcs'!$B$1:$M$1,0))</f>
        <v>26926449.783497464</v>
      </c>
      <c r="S133" s="38">
        <f>'Source Data'!S133*INDEX('Calibration Calcs'!$B$4:$M$4,1,MATCH('Adjusted Source Data'!$E133,'Calibration Calcs'!$B$1:$M$1,0))</f>
        <v>25079509.184629407</v>
      </c>
      <c r="T133" s="38">
        <f>'Source Data'!T133*INDEX('Calibration Calcs'!$B$4:$M$4,1,MATCH('Adjusted Source Data'!$E133,'Calibration Calcs'!$B$1:$M$1,0))</f>
        <v>23426983.385642197</v>
      </c>
      <c r="U133" s="38">
        <f>'Source Data'!U133*INDEX('Calibration Calcs'!$B$4:$M$4,1,MATCH('Adjusted Source Data'!$E133,'Calibration Calcs'!$B$1:$M$1,0))</f>
        <v>22649324.186118804</v>
      </c>
      <c r="V133" s="38">
        <f>'Source Data'!V133*INDEX('Calibration Calcs'!$B$4:$M$4,1,MATCH('Adjusted Source Data'!$E133,'Calibration Calcs'!$B$1:$M$1,0))</f>
        <v>22454909.386237957</v>
      </c>
      <c r="W133" s="38">
        <f>'Source Data'!W133*INDEX('Calibration Calcs'!$B$4:$M$4,1,MATCH('Adjusted Source Data'!$E133,'Calibration Calcs'!$B$1:$M$1,0))</f>
        <v>23621398.185523044</v>
      </c>
      <c r="X133" s="38">
        <f>'Source Data'!X133*INDEX('Calibration Calcs'!$B$4:$M$4,1,MATCH('Adjusted Source Data'!$E133,'Calibration Calcs'!$B$1:$M$1,0))</f>
        <v>28773390.382365521</v>
      </c>
      <c r="Y133" s="38">
        <f>'Source Data'!Y133*INDEX('Calibration Calcs'!$B$4:$M$4,1,MATCH('Adjusted Source Data'!$E133,'Calibration Calcs'!$B$1:$M$1,0))</f>
        <v>33147723.379684601</v>
      </c>
      <c r="Z133" s="38">
        <f>'Source Data'!Z133*INDEX('Calibration Calcs'!$B$4:$M$4,1,MATCH('Adjusted Source Data'!$E133,'Calibration Calcs'!$B$1:$M$1,0))</f>
        <v>36258360.17777817</v>
      </c>
      <c r="AA133" s="38">
        <f>'Source Data'!AA133*INDEX('Calibration Calcs'!$B$4:$M$4,1,MATCH('Adjusted Source Data'!$E133,'Calibration Calcs'!$B$1:$M$1,0))</f>
        <v>38688545.176288776</v>
      </c>
      <c r="AB133" s="38">
        <f>'Source Data'!AB133*INDEX('Calibration Calcs'!$B$4:$M$4,1,MATCH('Adjusted Source Data'!$E133,'Calibration Calcs'!$B$1:$M$1,0))</f>
        <v>37910885.976765379</v>
      </c>
      <c r="AC133" s="38">
        <f>'Source Data'!AC133*INDEX('Calibration Calcs'!$B$4:$M$4,1,MATCH('Adjusted Source Data'!$E133,'Calibration Calcs'!$B$1:$M$1,0))</f>
        <v>23038153.785880502</v>
      </c>
      <c r="AD133" t="str">
        <f>INDEX('Category Mapping'!$G$34:$G$45,MATCH(E133,'Category Mapping'!$A$34:$A$45,0),1)</f>
        <v>Winter</v>
      </c>
      <c r="AE133" t="str">
        <f>INDEX('Category Mapping'!$B$2:$B$25,MATCH('Source Data'!A133,'Category Mapping'!$A$2:$A$25,0))</f>
        <v>Weekday</v>
      </c>
      <c r="AF133" t="str">
        <f>INDEX('Category Mapping'!$C$2:$C$25,MATCH('Source Data'!A133,'Category Mapping'!$A$2:$A$25,0))</f>
        <v>Commercial</v>
      </c>
      <c r="AG133" t="str">
        <f>INDEX('Category Mapping'!$D$2:$D$25,MATCH('Source Data'!A133,'Category Mapping'!$A$2:$A$25,0))</f>
        <v>Heating</v>
      </c>
      <c r="AH133">
        <f>IF($AE133="Weekday",INDEX('Category Mapping'!$F$34:$F$45,MATCH($E133,'Category Mapping'!$A$34:$A$45,0),1),INDEX('Category Mapping'!$E$34:$E$45,MATCH($E133,'Category Mapping'!$A$34:$A$45,0),1))</f>
        <v>21.428571428571431</v>
      </c>
      <c r="AI133" s="10">
        <f t="shared" si="8"/>
        <v>3438549.7605592669</v>
      </c>
      <c r="AJ133" s="22">
        <f t="shared" si="6"/>
        <v>0</v>
      </c>
      <c r="AK133" s="22">
        <f t="shared" si="7"/>
        <v>0</v>
      </c>
    </row>
    <row r="134" spans="1:37">
      <c r="A134" s="37" t="str">
        <f>'Source Data'!A134</f>
        <v>Service_heating_weekday.csv</v>
      </c>
      <c r="B134" s="37">
        <f>'Source Data'!B134</f>
        <v>2019</v>
      </c>
      <c r="C134" s="37">
        <f>'Source Data'!C134</f>
        <v>19</v>
      </c>
      <c r="D134" s="37" t="str">
        <f>'Source Data'!D134</f>
        <v>Korea</v>
      </c>
      <c r="E134" s="37">
        <f>'Source Data'!E134</f>
        <v>12</v>
      </c>
      <c r="F134" s="38">
        <f>'Source Data'!F134*INDEX('Calibration Calcs'!$B$4:$M$4,1,MATCH('Adjusted Source Data'!$E134,'Calibration Calcs'!$B$1:$M$1,0))</f>
        <v>41098689.579910681</v>
      </c>
      <c r="G134" s="38">
        <f>'Source Data'!G134*INDEX('Calibration Calcs'!$B$4:$M$4,1,MATCH('Adjusted Source Data'!$E134,'Calibration Calcs'!$B$1:$M$1,0))</f>
        <v>37301528.04263632</v>
      </c>
      <c r="H134" s="38">
        <f>'Source Data'!H134*INDEX('Calibration Calcs'!$B$4:$M$4,1,MATCH('Adjusted Source Data'!$E134,'Calibration Calcs'!$B$1:$M$1,0))</f>
        <v>33392685.283677425</v>
      </c>
      <c r="I134" s="38">
        <f>'Source Data'!I134*INDEX('Calibration Calcs'!$B$4:$M$4,1,MATCH('Adjusted Source Data'!$E134,'Calibration Calcs'!$B$1:$M$1,0))</f>
        <v>34286135.057153746</v>
      </c>
      <c r="J134" s="38">
        <f>'Source Data'!J134*INDEX('Calibration Calcs'!$B$4:$M$4,1,MATCH('Adjusted Source Data'!$E134,'Calibration Calcs'!$B$1:$M$1,0))</f>
        <v>36184715.825790927</v>
      </c>
      <c r="K134" s="38">
        <f>'Source Data'!K134*INDEX('Calibration Calcs'!$B$4:$M$4,1,MATCH('Adjusted Source Data'!$E134,'Calibration Calcs'!$B$1:$M$1,0))</f>
        <v>36296397.047475465</v>
      </c>
      <c r="L134" s="38">
        <f>'Source Data'!L134*INDEX('Calibration Calcs'!$B$4:$M$4,1,MATCH('Adjusted Source Data'!$E134,'Calibration Calcs'!$B$1:$M$1,0))</f>
        <v>41098689.579910681</v>
      </c>
      <c r="M134" s="38">
        <f>'Source Data'!M134*INDEX('Calibration Calcs'!$B$4:$M$4,1,MATCH('Adjusted Source Data'!$E134,'Calibration Calcs'!$B$1:$M$1,0))</f>
        <v>119498907.20245768</v>
      </c>
      <c r="N134" s="38">
        <f>'Source Data'!N134*INDEX('Calibration Calcs'!$B$4:$M$4,1,MATCH('Adjusted Source Data'!$E134,'Calibration Calcs'!$B$1:$M$1,0))</f>
        <v>122849343.85299388</v>
      </c>
      <c r="O134" s="38">
        <f>'Source Data'!O134*INDEX('Calibration Calcs'!$B$4:$M$4,1,MATCH('Adjusted Source Data'!$E134,'Calibration Calcs'!$B$1:$M$1,0))</f>
        <v>87669759.022363812</v>
      </c>
      <c r="P134" s="38">
        <f>'Source Data'!P134*INDEX('Calibration Calcs'!$B$4:$M$4,1,MATCH('Adjusted Source Data'!$E134,'Calibration Calcs'!$B$1:$M$1,0))</f>
        <v>72369431.651581854</v>
      </c>
      <c r="Q134" s="38">
        <f>'Source Data'!Q134*INDEX('Calibration Calcs'!$B$4:$M$4,1,MATCH('Adjusted Source Data'!$E134,'Calibration Calcs'!$B$1:$M$1,0))</f>
        <v>63099890.251765035</v>
      </c>
      <c r="R134" s="38">
        <f>'Source Data'!R134*INDEX('Calibration Calcs'!$B$4:$M$4,1,MATCH('Adjusted Source Data'!$E134,'Calibration Calcs'!$B$1:$M$1,0))</f>
        <v>55393885.955531783</v>
      </c>
      <c r="S134" s="38">
        <f>'Source Data'!S134*INDEX('Calibration Calcs'!$B$4:$M$4,1,MATCH('Adjusted Source Data'!$E134,'Calibration Calcs'!$B$1:$M$1,0))</f>
        <v>52043449.304995589</v>
      </c>
      <c r="T134" s="38">
        <f>'Source Data'!T134*INDEX('Calibration Calcs'!$B$4:$M$4,1,MATCH('Adjusted Source Data'!$E134,'Calibration Calcs'!$B$1:$M$1,0))</f>
        <v>49028056.319513008</v>
      </c>
      <c r="U134" s="38">
        <f>'Source Data'!U134*INDEX('Calibration Calcs'!$B$4:$M$4,1,MATCH('Adjusted Source Data'!$E134,'Calibration Calcs'!$B$1:$M$1,0))</f>
        <v>47464519.215929456</v>
      </c>
      <c r="V134" s="38">
        <f>'Source Data'!V134*INDEX('Calibration Calcs'!$B$4:$M$4,1,MATCH('Adjusted Source Data'!$E134,'Calibration Calcs'!$B$1:$M$1,0))</f>
        <v>47241156.772560373</v>
      </c>
      <c r="W134" s="38">
        <f>'Source Data'!W134*INDEX('Calibration Calcs'!$B$4:$M$4,1,MATCH('Adjusted Source Data'!$E134,'Calibration Calcs'!$B$1:$M$1,0))</f>
        <v>48916375.09782847</v>
      </c>
      <c r="X134" s="38">
        <f>'Source Data'!X134*INDEX('Calibration Calcs'!$B$4:$M$4,1,MATCH('Adjusted Source Data'!$E134,'Calibration Calcs'!$B$1:$M$1,0))</f>
        <v>56957423.059115343</v>
      </c>
      <c r="Y134" s="38">
        <f>'Source Data'!Y134*INDEX('Calibration Calcs'!$B$4:$M$4,1,MATCH('Adjusted Source Data'!$E134,'Calibration Calcs'!$B$1:$M$1,0))</f>
        <v>63881658.803556815</v>
      </c>
      <c r="Z134" s="38">
        <f>'Source Data'!Z134*INDEX('Calibration Calcs'!$B$4:$M$4,1,MATCH('Adjusted Source Data'!$E134,'Calibration Calcs'!$B$1:$M$1,0))</f>
        <v>67902182.784200251</v>
      </c>
      <c r="AA134" s="38">
        <f>'Source Data'!AA134*INDEX('Calibration Calcs'!$B$4:$M$4,1,MATCH('Adjusted Source Data'!$E134,'Calibration Calcs'!$B$1:$M$1,0))</f>
        <v>73597925.090111792</v>
      </c>
      <c r="AB134" s="38">
        <f>'Source Data'!AB134*INDEX('Calibration Calcs'!$B$4:$M$4,1,MATCH('Adjusted Source Data'!$E134,'Calibration Calcs'!$B$1:$M$1,0))</f>
        <v>73151200.203373626</v>
      </c>
      <c r="AC134" s="38">
        <f>'Source Data'!AC134*INDEX('Calibration Calcs'!$B$4:$M$4,1,MATCH('Adjusted Source Data'!$E134,'Calibration Calcs'!$B$1:$M$1,0))</f>
        <v>35402947.273999147</v>
      </c>
      <c r="AD134" t="str">
        <f>INDEX('Category Mapping'!$G$34:$G$45,MATCH(E134,'Category Mapping'!$A$34:$A$45,0),1)</f>
        <v>Winter</v>
      </c>
      <c r="AE134" t="str">
        <f>INDEX('Category Mapping'!$B$2:$B$25,MATCH('Source Data'!A134,'Category Mapping'!$A$2:$A$25,0))</f>
        <v>Weekday</v>
      </c>
      <c r="AF134" t="str">
        <f>INDEX('Category Mapping'!$C$2:$C$25,MATCH('Source Data'!A134,'Category Mapping'!$A$2:$A$25,0))</f>
        <v>Commercial</v>
      </c>
      <c r="AG134" t="str">
        <f>INDEX('Category Mapping'!$D$2:$D$25,MATCH('Source Data'!A134,'Category Mapping'!$A$2:$A$25,0))</f>
        <v>Heating</v>
      </c>
      <c r="AH134">
        <f>IF($AE134="Weekday",INDEX('Category Mapping'!$F$34:$F$45,MATCH($E134,'Category Mapping'!$A$34:$A$45,0),1),INDEX('Category Mapping'!$E$34:$E$45,MATCH($E134,'Category Mapping'!$A$34:$A$45,0),1))</f>
        <v>22.142857142857142</v>
      </c>
      <c r="AI134" s="10">
        <f t="shared" si="8"/>
        <v>5548034.8836835949</v>
      </c>
      <c r="AJ134" s="22">
        <f t="shared" si="6"/>
        <v>0</v>
      </c>
      <c r="AK134" s="22">
        <f t="shared" si="7"/>
        <v>0</v>
      </c>
    </row>
    <row r="135" spans="1:37">
      <c r="A135" s="37" t="str">
        <f>'Source Data'!A135</f>
        <v>Service_heating_weekend.csv</v>
      </c>
      <c r="B135" s="37">
        <f>'Source Data'!B135</f>
        <v>2019</v>
      </c>
      <c r="C135" s="37">
        <f>'Source Data'!C135</f>
        <v>19</v>
      </c>
      <c r="D135" s="37" t="str">
        <f>'Source Data'!D135</f>
        <v>Korea</v>
      </c>
      <c r="E135" s="37">
        <f>'Source Data'!E135</f>
        <v>1</v>
      </c>
      <c r="F135" s="38">
        <f>'Source Data'!F135*INDEX('Calibration Calcs'!$B$4:$M$4,1,MATCH('Adjusted Source Data'!$E135,'Calibration Calcs'!$B$1:$M$1,0))</f>
        <v>14217039.028278032</v>
      </c>
      <c r="G135" s="38">
        <f>'Source Data'!G135*INDEX('Calibration Calcs'!$B$4:$M$4,1,MATCH('Adjusted Source Data'!$E135,'Calibration Calcs'!$B$1:$M$1,0))</f>
        <v>13994897.793461187</v>
      </c>
      <c r="H135" s="38">
        <f>'Source Data'!H135*INDEX('Calibration Calcs'!$B$4:$M$4,1,MATCH('Adjusted Source Data'!$E135,'Calibration Calcs'!$B$1:$M$1,0))</f>
        <v>12662050.384560121</v>
      </c>
      <c r="I135" s="38">
        <f>'Source Data'!I135*INDEX('Calibration Calcs'!$B$4:$M$4,1,MATCH('Adjusted Source Data'!$E135,'Calibration Calcs'!$B$1:$M$1,0))</f>
        <v>13439544.706419077</v>
      </c>
      <c r="J135" s="38">
        <f>'Source Data'!J135*INDEX('Calibration Calcs'!$B$4:$M$4,1,MATCH('Adjusted Source Data'!$E135,'Calibration Calcs'!$B$1:$M$1,0))</f>
        <v>13883827.176052766</v>
      </c>
      <c r="K135" s="38">
        <f>'Source Data'!K135*INDEX('Calibration Calcs'!$B$4:$M$4,1,MATCH('Adjusted Source Data'!$E135,'Calibration Calcs'!$B$1:$M$1,0))</f>
        <v>14661321.49791172</v>
      </c>
      <c r="L135" s="38">
        <f>'Source Data'!L135*INDEX('Calibration Calcs'!$B$4:$M$4,1,MATCH('Adjusted Source Data'!$E135,'Calibration Calcs'!$B$1:$M$1,0))</f>
        <v>17104875.080897007</v>
      </c>
      <c r="M135" s="38">
        <f>'Source Data'!M135*INDEX('Calibration Calcs'!$B$4:$M$4,1,MATCH('Adjusted Source Data'!$E135,'Calibration Calcs'!$B$1:$M$1,0))</f>
        <v>32987973.37030137</v>
      </c>
      <c r="N135" s="38">
        <f>'Source Data'!N135*INDEX('Calibration Calcs'!$B$4:$M$4,1,MATCH('Adjusted Source Data'!$E135,'Calibration Calcs'!$B$1:$M$1,0))</f>
        <v>42095763.997791983</v>
      </c>
      <c r="O135" s="38">
        <f>'Source Data'!O135*INDEX('Calibration Calcs'!$B$4:$M$4,1,MATCH('Adjusted Source Data'!$E135,'Calibration Calcs'!$B$1:$M$1,0))</f>
        <v>34654032.631427705</v>
      </c>
      <c r="P135" s="38">
        <f>'Source Data'!P135*INDEX('Calibration Calcs'!$B$4:$M$4,1,MATCH('Adjusted Source Data'!$E135,'Calibration Calcs'!$B$1:$M$1,0))</f>
        <v>29544784.230640285</v>
      </c>
      <c r="Q135" s="38">
        <f>'Source Data'!Q135*INDEX('Calibration Calcs'!$B$4:$M$4,1,MATCH('Adjusted Source Data'!$E135,'Calibration Calcs'!$B$1:$M$1,0))</f>
        <v>26323736.325796042</v>
      </c>
      <c r="R135" s="38">
        <f>'Source Data'!R135*INDEX('Calibration Calcs'!$B$4:$M$4,1,MATCH('Adjusted Source Data'!$E135,'Calibration Calcs'!$B$1:$M$1,0))</f>
        <v>23880182.742810756</v>
      </c>
      <c r="S135" s="38">
        <f>'Source Data'!S135*INDEX('Calibration Calcs'!$B$4:$M$4,1,MATCH('Adjusted Source Data'!$E135,'Calibration Calcs'!$B$1:$M$1,0))</f>
        <v>22103052.864276003</v>
      </c>
      <c r="T135" s="38">
        <f>'Source Data'!T135*INDEX('Calibration Calcs'!$B$4:$M$4,1,MATCH('Adjusted Source Data'!$E135,'Calibration Calcs'!$B$1:$M$1,0))</f>
        <v>20881276.072783358</v>
      </c>
      <c r="U135" s="38">
        <f>'Source Data'!U135*INDEX('Calibration Calcs'!$B$4:$M$4,1,MATCH('Adjusted Source Data'!$E135,'Calibration Calcs'!$B$1:$M$1,0))</f>
        <v>21547699.777233891</v>
      </c>
      <c r="V135" s="38">
        <f>'Source Data'!V135*INDEX('Calibration Calcs'!$B$4:$M$4,1,MATCH('Adjusted Source Data'!$E135,'Calibration Calcs'!$B$1:$M$1,0))</f>
        <v>21325558.542417049</v>
      </c>
      <c r="W135" s="38">
        <f>'Source Data'!W135*INDEX('Calibration Calcs'!$B$4:$M$4,1,MATCH('Adjusted Source Data'!$E135,'Calibration Calcs'!$B$1:$M$1,0))</f>
        <v>22991617.803543378</v>
      </c>
      <c r="X135" s="38">
        <f>'Source Data'!X135*INDEX('Calibration Calcs'!$B$4:$M$4,1,MATCH('Adjusted Source Data'!$E135,'Calibration Calcs'!$B$1:$M$1,0))</f>
        <v>26434806.943204466</v>
      </c>
      <c r="Y135" s="38">
        <f>'Source Data'!Y135*INDEX('Calibration Calcs'!$B$4:$M$4,1,MATCH('Adjusted Source Data'!$E135,'Calibration Calcs'!$B$1:$M$1,0))</f>
        <v>18437722.489798073</v>
      </c>
      <c r="Z135" s="38">
        <f>'Source Data'!Z135*INDEX('Calibration Calcs'!$B$4:$M$4,1,MATCH('Adjusted Source Data'!$E135,'Calibration Calcs'!$B$1:$M$1,0))</f>
        <v>18548793.107206494</v>
      </c>
      <c r="AA135" s="38">
        <f>'Source Data'!AA135*INDEX('Calibration Calcs'!$B$4:$M$4,1,MATCH('Adjusted Source Data'!$E135,'Calibration Calcs'!$B$1:$M$1,0))</f>
        <v>20103781.750924405</v>
      </c>
      <c r="AB135" s="38">
        <f>'Source Data'!AB135*INDEX('Calibration Calcs'!$B$4:$M$4,1,MATCH('Adjusted Source Data'!$E135,'Calibration Calcs'!$B$1:$M$1,0))</f>
        <v>20548064.220558092</v>
      </c>
      <c r="AC135" s="38">
        <f>'Source Data'!AC135*INDEX('Calibration Calcs'!$B$4:$M$4,1,MATCH('Adjusted Source Data'!$E135,'Calibration Calcs'!$B$1:$M$1,0))</f>
        <v>17215945.698305428</v>
      </c>
      <c r="AD135" t="str">
        <f>INDEX('Category Mapping'!$G$34:$G$45,MATCH(E135,'Category Mapping'!$A$34:$A$45,0),1)</f>
        <v>Winter</v>
      </c>
      <c r="AE135" t="str">
        <f>INDEX('Category Mapping'!$B$2:$B$25,MATCH('Source Data'!A135,'Category Mapping'!$A$2:$A$25,0))</f>
        <v>Weekend</v>
      </c>
      <c r="AF135" t="str">
        <f>INDEX('Category Mapping'!$C$2:$C$25,MATCH('Source Data'!A135,'Category Mapping'!$A$2:$A$25,0))</f>
        <v>Commercial</v>
      </c>
      <c r="AG135" t="str">
        <f>INDEX('Category Mapping'!$D$2:$D$25,MATCH('Source Data'!A135,'Category Mapping'!$A$2:$A$25,0))</f>
        <v>Heating</v>
      </c>
      <c r="AH135">
        <f>IF($AE135="Weekday",INDEX('Category Mapping'!$F$34:$F$45,MATCH($E135,'Category Mapping'!$A$34:$A$45,0),1),INDEX('Category Mapping'!$E$34:$E$45,MATCH($E135,'Category Mapping'!$A$34:$A$45,0),1))</f>
        <v>8.8571428571428559</v>
      </c>
      <c r="AI135" s="10">
        <f t="shared" si="8"/>
        <v>4752747.5481378054</v>
      </c>
      <c r="AJ135" s="22">
        <f t="shared" si="6"/>
        <v>0</v>
      </c>
      <c r="AK135" s="22">
        <f t="shared" si="7"/>
        <v>0</v>
      </c>
    </row>
    <row r="136" spans="1:37">
      <c r="A136" s="37" t="str">
        <f>'Source Data'!A136</f>
        <v>Service_heating_weekend.csv</v>
      </c>
      <c r="B136" s="37">
        <f>'Source Data'!B136</f>
        <v>2019</v>
      </c>
      <c r="C136" s="37">
        <f>'Source Data'!C136</f>
        <v>19</v>
      </c>
      <c r="D136" s="37" t="str">
        <f>'Source Data'!D136</f>
        <v>Korea</v>
      </c>
      <c r="E136" s="37">
        <f>'Source Data'!E136</f>
        <v>2</v>
      </c>
      <c r="F136" s="38">
        <f>'Source Data'!F136*INDEX('Calibration Calcs'!$B$4:$M$4,1,MATCH('Adjusted Source Data'!$E136,'Calibration Calcs'!$B$1:$M$1,0))</f>
        <v>10674825.504685545</v>
      </c>
      <c r="G136" s="38">
        <f>'Source Data'!G136*INDEX('Calibration Calcs'!$B$4:$M$4,1,MATCH('Adjusted Source Data'!$E136,'Calibration Calcs'!$B$1:$M$1,0))</f>
        <v>9891352.0731489919</v>
      </c>
      <c r="H136" s="38">
        <f>'Source Data'!H136*INDEX('Calibration Calcs'!$B$4:$M$4,1,MATCH('Adjusted Source Data'!$E136,'Calibration Calcs'!$B$1:$M$1,0))</f>
        <v>8883327.3213997465</v>
      </c>
      <c r="I136" s="38">
        <f>'Source Data'!I136*INDEX('Calibration Calcs'!$B$4:$M$4,1,MATCH('Adjusted Source Data'!$E136,'Calibration Calcs'!$B$1:$M$1,0))</f>
        <v>9278957.9001227599</v>
      </c>
      <c r="J136" s="38">
        <f>'Source Data'!J136*INDEX('Calibration Calcs'!$B$4:$M$4,1,MATCH('Adjusted Source Data'!$E136,'Calibration Calcs'!$B$1:$M$1,0))</f>
        <v>9793417.8942069225</v>
      </c>
      <c r="K136" s="38">
        <f>'Source Data'!K136*INDEX('Calibration Calcs'!$B$4:$M$4,1,MATCH('Adjusted Source Data'!$E136,'Calibration Calcs'!$B$1:$M$1,0))</f>
        <v>10185154.6099752</v>
      </c>
      <c r="L136" s="38">
        <f>'Source Data'!L136*INDEX('Calibration Calcs'!$B$4:$M$4,1,MATCH('Adjusted Source Data'!$E136,'Calibration Calcs'!$B$1:$M$1,0))</f>
        <v>12339706.546700723</v>
      </c>
      <c r="M136" s="38">
        <f>'Source Data'!M136*INDEX('Calibration Calcs'!$B$4:$M$4,1,MATCH('Adjusted Source Data'!$E136,'Calibration Calcs'!$B$1:$M$1,0))</f>
        <v>25364952.345995929</v>
      </c>
      <c r="N136" s="38">
        <f>'Source Data'!N136*INDEX('Calibration Calcs'!$B$4:$M$4,1,MATCH('Adjusted Source Data'!$E136,'Calibration Calcs'!$B$1:$M$1,0))</f>
        <v>32024476.514056638</v>
      </c>
      <c r="O136" s="38">
        <f>'Source Data'!O136*INDEX('Calibration Calcs'!$B$4:$M$4,1,MATCH('Adjusted Source Data'!$E136,'Calibration Calcs'!$B$1:$M$1,0))</f>
        <v>25267018.16705386</v>
      </c>
      <c r="P136" s="38">
        <f>'Source Data'!P136*INDEX('Calibration Calcs'!$B$4:$M$4,1,MATCH('Adjusted Source Data'!$E136,'Calibration Calcs'!$B$1:$M$1,0))</f>
        <v>21251716.830429021</v>
      </c>
      <c r="Q136" s="38">
        <f>'Source Data'!Q136*INDEX('Calibration Calcs'!$B$4:$M$4,1,MATCH('Adjusted Source Data'!$E136,'Calibration Calcs'!$B$1:$M$1,0))</f>
        <v>18607493.998993155</v>
      </c>
      <c r="R136" s="38">
        <f>'Source Data'!R136*INDEX('Calibration Calcs'!$B$4:$M$4,1,MATCH('Adjusted Source Data'!$E136,'Calibration Calcs'!$B$1:$M$1,0))</f>
        <v>16844678.778035909</v>
      </c>
      <c r="S136" s="38">
        <f>'Source Data'!S136*INDEX('Calibration Calcs'!$B$4:$M$4,1,MATCH('Adjusted Source Data'!$E136,'Calibration Calcs'!$B$1:$M$1,0))</f>
        <v>15375666.09390487</v>
      </c>
      <c r="T136" s="38">
        <f>'Source Data'!T136*INDEX('Calibration Calcs'!$B$4:$M$4,1,MATCH('Adjusted Source Data'!$E136,'Calibration Calcs'!$B$1:$M$1,0))</f>
        <v>14494258.483426245</v>
      </c>
      <c r="U136" s="38">
        <f>'Source Data'!U136*INDEX('Calibration Calcs'!$B$4:$M$4,1,MATCH('Adjusted Source Data'!$E136,'Calibration Calcs'!$B$1:$M$1,0))</f>
        <v>14788061.020252453</v>
      </c>
      <c r="V136" s="38">
        <f>'Source Data'!V136*INDEX('Calibration Calcs'!$B$4:$M$4,1,MATCH('Adjusted Source Data'!$E136,'Calibration Calcs'!$B$1:$M$1,0))</f>
        <v>14494258.483426245</v>
      </c>
      <c r="W136" s="38">
        <f>'Source Data'!W136*INDEX('Calibration Calcs'!$B$4:$M$4,1,MATCH('Adjusted Source Data'!$E136,'Calibration Calcs'!$B$1:$M$1,0))</f>
        <v>15277731.9149628</v>
      </c>
      <c r="X136" s="38">
        <f>'Source Data'!X136*INDEX('Calibration Calcs'!$B$4:$M$4,1,MATCH('Adjusted Source Data'!$E136,'Calibration Calcs'!$B$1:$M$1,0))</f>
        <v>18019888.925340738</v>
      </c>
      <c r="Y136" s="38">
        <f>'Source Data'!Y136*INDEX('Calibration Calcs'!$B$4:$M$4,1,MATCH('Adjusted Source Data'!$E136,'Calibration Calcs'!$B$1:$M$1,0))</f>
        <v>12339706.546700723</v>
      </c>
      <c r="Z136" s="38">
        <f>'Source Data'!Z136*INDEX('Calibration Calcs'!$B$4:$M$4,1,MATCH('Adjusted Source Data'!$E136,'Calibration Calcs'!$B$1:$M$1,0))</f>
        <v>12829377.441411069</v>
      </c>
      <c r="AA136" s="38">
        <f>'Source Data'!AA136*INDEX('Calibration Calcs'!$B$4:$M$4,1,MATCH('Adjusted Source Data'!$E136,'Calibration Calcs'!$B$1:$M$1,0))</f>
        <v>13906653.40977383</v>
      </c>
      <c r="AB136" s="38">
        <f>'Source Data'!AB136*INDEX('Calibration Calcs'!$B$4:$M$4,1,MATCH('Adjusted Source Data'!$E136,'Calibration Calcs'!$B$1:$M$1,0))</f>
        <v>14396324.304484177</v>
      </c>
      <c r="AC136" s="38">
        <f>'Source Data'!AC136*INDEX('Calibration Calcs'!$B$4:$M$4,1,MATCH('Adjusted Source Data'!$E136,'Calibration Calcs'!$B$1:$M$1,0))</f>
        <v>11752101.473048307</v>
      </c>
      <c r="AD136" t="str">
        <f>INDEX('Category Mapping'!$G$34:$G$45,MATCH(E136,'Category Mapping'!$A$34:$A$45,0),1)</f>
        <v>Winter</v>
      </c>
      <c r="AE136" t="str">
        <f>INDEX('Category Mapping'!$B$2:$B$25,MATCH('Source Data'!A136,'Category Mapping'!$A$2:$A$25,0))</f>
        <v>Weekend</v>
      </c>
      <c r="AF136" t="str">
        <f>INDEX('Category Mapping'!$C$2:$C$25,MATCH('Source Data'!A136,'Category Mapping'!$A$2:$A$25,0))</f>
        <v>Commercial</v>
      </c>
      <c r="AG136" t="str">
        <f>INDEX('Category Mapping'!$D$2:$D$25,MATCH('Source Data'!A136,'Category Mapping'!$A$2:$A$25,0))</f>
        <v>Heating</v>
      </c>
      <c r="AH136">
        <f>IF($AE136="Weekday",INDEX('Category Mapping'!$F$34:$F$45,MATCH($E136,'Category Mapping'!$A$34:$A$45,0),1),INDEX('Category Mapping'!$E$34:$E$45,MATCH($E136,'Category Mapping'!$A$34:$A$45,0),1))</f>
        <v>8</v>
      </c>
      <c r="AI136" s="10">
        <f t="shared" si="8"/>
        <v>4003059.5642570797</v>
      </c>
      <c r="AJ136" s="22">
        <f t="shared" si="6"/>
        <v>0</v>
      </c>
      <c r="AK136" s="22">
        <f t="shared" si="7"/>
        <v>0</v>
      </c>
    </row>
    <row r="137" spans="1:37">
      <c r="A137" s="37" t="str">
        <f>'Source Data'!A137</f>
        <v>Service_heating_weekend.csv</v>
      </c>
      <c r="B137" s="37">
        <f>'Source Data'!B137</f>
        <v>2019</v>
      </c>
      <c r="C137" s="37">
        <f>'Source Data'!C137</f>
        <v>19</v>
      </c>
      <c r="D137" s="37" t="str">
        <f>'Source Data'!D137</f>
        <v>Korea</v>
      </c>
      <c r="E137" s="37">
        <f>'Source Data'!E137</f>
        <v>3</v>
      </c>
      <c r="F137" s="38">
        <f>'Source Data'!F137*INDEX('Calibration Calcs'!$B$4:$M$4,1,MATCH('Adjusted Source Data'!$E137,'Calibration Calcs'!$B$1:$M$1,0))</f>
        <v>9448965.0731532536</v>
      </c>
      <c r="G137" s="38">
        <f>'Source Data'!G137*INDEX('Calibration Calcs'!$B$4:$M$4,1,MATCH('Adjusted Source Data'!$E137,'Calibration Calcs'!$B$1:$M$1,0))</f>
        <v>8348993.2245561592</v>
      </c>
      <c r="H137" s="38">
        <f>'Source Data'!H137*INDEX('Calibration Calcs'!$B$4:$M$4,1,MATCH('Adjusted Source Data'!$E137,'Calibration Calcs'!$B$1:$M$1,0))</f>
        <v>8024636.9860414602</v>
      </c>
      <c r="I137" s="38">
        <f>'Source Data'!I137*INDEX('Calibration Calcs'!$B$4:$M$4,1,MATCH('Adjusted Source Data'!$E137,'Calibration Calcs'!$B$1:$M$1,0))</f>
        <v>8284684.9359236257</v>
      </c>
      <c r="J137" s="38">
        <f>'Source Data'!J137*INDEX('Calibration Calcs'!$B$4:$M$4,1,MATCH('Adjusted Source Data'!$E137,'Calibration Calcs'!$B$1:$M$1,0))</f>
        <v>8543606.5512751341</v>
      </c>
      <c r="K137" s="38">
        <f>'Source Data'!K137*INDEX('Calibration Calcs'!$B$4:$M$4,1,MATCH('Adjusted Source Data'!$E137,'Calibration Calcs'!$B$1:$M$1,0))</f>
        <v>9710773.3111050501</v>
      </c>
      <c r="L137" s="38">
        <f>'Source Data'!L137*INDEX('Calibration Calcs'!$B$4:$M$4,1,MATCH('Adjusted Source Data'!$E137,'Calibration Calcs'!$B$1:$M$1,0))</f>
        <v>16551496.337751705</v>
      </c>
      <c r="M137" s="38">
        <f>'Source Data'!M137*INDEX('Calibration Calcs'!$B$4:$M$4,1,MATCH('Adjusted Source Data'!$E137,'Calibration Calcs'!$B$1:$M$1,0))</f>
        <v>24879293.237249419</v>
      </c>
      <c r="N137" s="38">
        <f>'Source Data'!N137*INDEX('Calibration Calcs'!$B$4:$M$4,1,MATCH('Adjusted Source Data'!$E137,'Calibration Calcs'!$B$1:$M$1,0))</f>
        <v>25087488.159736861</v>
      </c>
      <c r="O137" s="38">
        <f>'Source Data'!O137*INDEX('Calibration Calcs'!$B$4:$M$4,1,MATCH('Adjusted Source Data'!$E137,'Calibration Calcs'!$B$1:$M$1,0))</f>
        <v>19986712.55879451</v>
      </c>
      <c r="P137" s="38">
        <f>'Source Data'!P137*INDEX('Calibration Calcs'!$B$4:$M$4,1,MATCH('Adjusted Source Data'!$E137,'Calibration Calcs'!$B$1:$M$1,0))</f>
        <v>16759691.260239147</v>
      </c>
      <c r="Q137" s="38">
        <f>'Source Data'!Q137*INDEX('Calibration Calcs'!$B$4:$M$4,1,MATCH('Adjusted Source Data'!$E137,'Calibration Calcs'!$B$1:$M$1,0))</f>
        <v>14781839.49660844</v>
      </c>
      <c r="R137" s="38">
        <f>'Source Data'!R137*INDEX('Calibration Calcs'!$B$4:$M$4,1,MATCH('Adjusted Source Data'!$E137,'Calibration Calcs'!$B$1:$M$1,0))</f>
        <v>13324475.03919634</v>
      </c>
      <c r="S137" s="38">
        <f>'Source Data'!S137*INDEX('Calibration Calcs'!$B$4:$M$4,1,MATCH('Adjusted Source Data'!$E137,'Calibration Calcs'!$B$1:$M$1,0))</f>
        <v>12283500.426759128</v>
      </c>
      <c r="T137" s="38">
        <f>'Source Data'!T137*INDEX('Calibration Calcs'!$B$4:$M$4,1,MATCH('Adjusted Source Data'!$E137,'Calibration Calcs'!$B$1:$M$1,0))</f>
        <v>11971208.043027962</v>
      </c>
      <c r="U137" s="38">
        <f>'Source Data'!U137*INDEX('Calibration Calcs'!$B$4:$M$4,1,MATCH('Adjusted Source Data'!$E137,'Calibration Calcs'!$B$1:$M$1,0))</f>
        <v>11658915.659296798</v>
      </c>
      <c r="V137" s="38">
        <f>'Source Data'!V137*INDEX('Calibration Calcs'!$B$4:$M$4,1,MATCH('Adjusted Source Data'!$E137,'Calibration Calcs'!$B$1:$M$1,0))</f>
        <v>11450720.736809356</v>
      </c>
      <c r="W137" s="38">
        <f>'Source Data'!W137*INDEX('Calibration Calcs'!$B$4:$M$4,1,MATCH('Adjusted Source Data'!$E137,'Calibration Calcs'!$B$1:$M$1,0))</f>
        <v>12387597.888002848</v>
      </c>
      <c r="X137" s="38">
        <f>'Source Data'!X137*INDEX('Calibration Calcs'!$B$4:$M$4,1,MATCH('Adjusted Source Data'!$E137,'Calibration Calcs'!$B$1:$M$1,0))</f>
        <v>12491695.349246569</v>
      </c>
      <c r="Y137" s="38">
        <f>'Source Data'!Y137*INDEX('Calibration Calcs'!$B$4:$M$4,1,MATCH('Adjusted Source Data'!$E137,'Calibration Calcs'!$B$1:$M$1,0))</f>
        <v>10513843.585615862</v>
      </c>
      <c r="Z137" s="38">
        <f>'Source Data'!Z137*INDEX('Calibration Calcs'!$B$4:$M$4,1,MATCH('Adjusted Source Data'!$E137,'Calibration Calcs'!$B$1:$M$1,0))</f>
        <v>11554818.198053077</v>
      </c>
      <c r="AA137" s="38">
        <f>'Source Data'!AA137*INDEX('Calibration Calcs'!$B$4:$M$4,1,MATCH('Adjusted Source Data'!$E137,'Calibration Calcs'!$B$1:$M$1,0))</f>
        <v>12075305.504271684</v>
      </c>
      <c r="AB137" s="38">
        <f>'Source Data'!AB137*INDEX('Calibration Calcs'!$B$4:$M$4,1,MATCH('Adjusted Source Data'!$E137,'Calibration Calcs'!$B$1:$M$1,0))</f>
        <v>10930233.430590749</v>
      </c>
      <c r="AC137" s="38">
        <f>'Source Data'!AC137*INDEX('Calibration Calcs'!$B$4:$M$4,1,MATCH('Adjusted Source Data'!$E137,'Calibration Calcs'!$B$1:$M$1,0))</f>
        <v>10268956.389989233</v>
      </c>
      <c r="AD137" t="str">
        <f>INDEX('Category Mapping'!$G$34:$G$45,MATCH(E137,'Category Mapping'!$A$34:$A$45,0),1)</f>
        <v>Spring</v>
      </c>
      <c r="AE137" t="str">
        <f>INDEX('Category Mapping'!$B$2:$B$25,MATCH('Source Data'!A137,'Category Mapping'!$A$2:$A$25,0))</f>
        <v>Weekend</v>
      </c>
      <c r="AF137" t="str">
        <f>INDEX('Category Mapping'!$C$2:$C$25,MATCH('Source Data'!A137,'Category Mapping'!$A$2:$A$25,0))</f>
        <v>Commercial</v>
      </c>
      <c r="AG137" t="str">
        <f>INDEX('Category Mapping'!$D$2:$D$25,MATCH('Source Data'!A137,'Category Mapping'!$A$2:$A$25,0))</f>
        <v>Heating</v>
      </c>
      <c r="AH137">
        <f>IF($AE137="Weekday",INDEX('Category Mapping'!$F$34:$F$45,MATCH($E137,'Category Mapping'!$A$34:$A$45,0),1),INDEX('Category Mapping'!$E$34:$E$45,MATCH($E137,'Category Mapping'!$A$34:$A$45,0),1))</f>
        <v>8.8571428571428559</v>
      </c>
      <c r="AI137" s="10">
        <f t="shared" si="8"/>
        <v>2832458.3406154523</v>
      </c>
      <c r="AJ137" s="22">
        <f t="shared" si="6"/>
        <v>0</v>
      </c>
      <c r="AK137" s="22">
        <f t="shared" si="7"/>
        <v>0</v>
      </c>
    </row>
    <row r="138" spans="1:37">
      <c r="A138" s="37" t="str">
        <f>'Source Data'!A138</f>
        <v>Service_heating_weekend.csv</v>
      </c>
      <c r="B138" s="37">
        <f>'Source Data'!B138</f>
        <v>2019</v>
      </c>
      <c r="C138" s="37">
        <f>'Source Data'!C138</f>
        <v>19</v>
      </c>
      <c r="D138" s="37" t="str">
        <f>'Source Data'!D138</f>
        <v>Korea</v>
      </c>
      <c r="E138" s="37">
        <f>'Source Data'!E138</f>
        <v>4</v>
      </c>
      <c r="F138" s="38">
        <f>'Source Data'!F138*INDEX('Calibration Calcs'!$B$4:$M$4,1,MATCH('Adjusted Source Data'!$E138,'Calibration Calcs'!$B$1:$M$1,0))</f>
        <v>5066449.927731785</v>
      </c>
      <c r="G138" s="38">
        <f>'Source Data'!G138*INDEX('Calibration Calcs'!$B$4:$M$4,1,MATCH('Adjusted Source Data'!$E138,'Calibration Calcs'!$B$1:$M$1,0))</f>
        <v>4534846.5499491971</v>
      </c>
      <c r="H138" s="38">
        <f>'Source Data'!H138*INDEX('Calibration Calcs'!$B$4:$M$4,1,MATCH('Adjusted Source Data'!$E138,'Calibration Calcs'!$B$1:$M$1,0))</f>
        <v>4606803.076496372</v>
      </c>
      <c r="I138" s="38">
        <f>'Source Data'!I138*INDEX('Calibration Calcs'!$B$4:$M$4,1,MATCH('Adjusted Source Data'!$E138,'Calibration Calcs'!$B$1:$M$1,0))</f>
        <v>4686559.3107296694</v>
      </c>
      <c r="J138" s="38">
        <f>'Source Data'!J138*INDEX('Calibration Calcs'!$B$4:$M$4,1,MATCH('Adjusted Source Data'!$E138,'Calibration Calcs'!$B$1:$M$1,0))</f>
        <v>4676168.4380181236</v>
      </c>
      <c r="K138" s="38">
        <f>'Source Data'!K138*INDEX('Calibration Calcs'!$B$4:$M$4,1,MATCH('Adjusted Source Data'!$E138,'Calibration Calcs'!$B$1:$M$1,0))</f>
        <v>5551830.7659769123</v>
      </c>
      <c r="L138" s="38">
        <f>'Source Data'!L138*INDEX('Calibration Calcs'!$B$4:$M$4,1,MATCH('Adjusted Source Data'!$E138,'Calibration Calcs'!$B$1:$M$1,0))</f>
        <v>11164630.120787341</v>
      </c>
      <c r="M138" s="38">
        <f>'Source Data'!M138*INDEX('Calibration Calcs'!$B$4:$M$4,1,MATCH('Adjusted Source Data'!$E138,'Calibration Calcs'!$B$1:$M$1,0))</f>
        <v>11844216.302052658</v>
      </c>
      <c r="N138" s="38">
        <f>'Source Data'!N138*INDEX('Calibration Calcs'!$B$4:$M$4,1,MATCH('Adjusted Source Data'!$E138,'Calibration Calcs'!$B$1:$M$1,0))</f>
        <v>9649446.1294610314</v>
      </c>
      <c r="O138" s="38">
        <f>'Source Data'!O138*INDEX('Calibration Calcs'!$B$4:$M$4,1,MATCH('Adjusted Source Data'!$E138,'Calibration Calcs'!$B$1:$M$1,0))</f>
        <v>8144806.4031557543</v>
      </c>
      <c r="P138" s="38">
        <f>'Source Data'!P138*INDEX('Calibration Calcs'!$B$4:$M$4,1,MATCH('Adjusted Source Data'!$E138,'Calibration Calcs'!$B$1:$M$1,0))</f>
        <v>7004848.1551158745</v>
      </c>
      <c r="Q138" s="38">
        <f>'Source Data'!Q138*INDEX('Calibration Calcs'!$B$4:$M$4,1,MATCH('Adjusted Source Data'!$E138,'Calibration Calcs'!$B$1:$M$1,0))</f>
        <v>6234568.2854484962</v>
      </c>
      <c r="R138" s="38">
        <f>'Source Data'!R138*INDEX('Calibration Calcs'!$B$4:$M$4,1,MATCH('Adjusted Source Data'!$E138,'Calibration Calcs'!$B$1:$M$1,0))</f>
        <v>5684753.9396828013</v>
      </c>
      <c r="S138" s="38">
        <f>'Source Data'!S138*INDEX('Calibration Calcs'!$B$4:$M$4,1,MATCH('Adjusted Source Data'!$E138,'Calibration Calcs'!$B$1:$M$1,0))</f>
        <v>5345280.2545553371</v>
      </c>
      <c r="T138" s="38">
        <f>'Source Data'!T138*INDEX('Calibration Calcs'!$B$4:$M$4,1,MATCH('Adjusted Source Data'!$E138,'Calibration Calcs'!$B$1:$M$1,0))</f>
        <v>5351154.7916736752</v>
      </c>
      <c r="U138" s="38">
        <f>'Source Data'!U138*INDEX('Calibration Calcs'!$B$4:$M$4,1,MATCH('Adjusted Source Data'!$E138,'Calibration Calcs'!$B$1:$M$1,0))</f>
        <v>4827131.7123244004</v>
      </c>
      <c r="V138" s="38">
        <f>'Source Data'!V138*INDEX('Calibration Calcs'!$B$4:$M$4,1,MATCH('Adjusted Source Data'!$E138,'Calibration Calcs'!$B$1:$M$1,0))</f>
        <v>4814637.0349631365</v>
      </c>
      <c r="W138" s="38">
        <f>'Source Data'!W138*INDEX('Calibration Calcs'!$B$4:$M$4,1,MATCH('Adjusted Source Data'!$E138,'Calibration Calcs'!$B$1:$M$1,0))</f>
        <v>5341964.8448281642</v>
      </c>
      <c r="X138" s="38">
        <f>'Source Data'!X138*INDEX('Calibration Calcs'!$B$4:$M$4,1,MATCH('Adjusted Source Data'!$E138,'Calibration Calcs'!$B$1:$M$1,0))</f>
        <v>4757926.538973948</v>
      </c>
      <c r="Y138" s="38">
        <f>'Source Data'!Y138*INDEX('Calibration Calcs'!$B$4:$M$4,1,MATCH('Adjusted Source Data'!$E138,'Calibration Calcs'!$B$1:$M$1,0))</f>
        <v>5155376.6920625577</v>
      </c>
      <c r="Z138" s="38">
        <f>'Source Data'!Z138*INDEX('Calibration Calcs'!$B$4:$M$4,1,MATCH('Adjusted Source Data'!$E138,'Calibration Calcs'!$B$1:$M$1,0))</f>
        <v>6000058.6276922645</v>
      </c>
      <c r="AA138" s="38">
        <f>'Source Data'!AA138*INDEX('Calibration Calcs'!$B$4:$M$4,1,MATCH('Adjusted Source Data'!$E138,'Calibration Calcs'!$B$1:$M$1,0))</f>
        <v>6093127.9552165493</v>
      </c>
      <c r="AB138" s="38">
        <f>'Source Data'!AB138*INDEX('Calibration Calcs'!$B$4:$M$4,1,MATCH('Adjusted Source Data'!$E138,'Calibration Calcs'!$B$1:$M$1,0))</f>
        <v>5210019.3043858958</v>
      </c>
      <c r="AC138" s="38">
        <f>'Source Data'!AC138*INDEX('Calibration Calcs'!$B$4:$M$4,1,MATCH('Adjusted Source Data'!$E138,'Calibration Calcs'!$B$1:$M$1,0))</f>
        <v>5482633.3593256744</v>
      </c>
      <c r="AD138" t="str">
        <f>INDEX('Category Mapping'!$G$34:$G$45,MATCH(E138,'Category Mapping'!$A$34:$A$45,0),1)</f>
        <v>Spring</v>
      </c>
      <c r="AE138" t="str">
        <f>INDEX('Category Mapping'!$B$2:$B$25,MATCH('Source Data'!A138,'Category Mapping'!$A$2:$A$25,0))</f>
        <v>Weekend</v>
      </c>
      <c r="AF138" t="str">
        <f>INDEX('Category Mapping'!$C$2:$C$25,MATCH('Source Data'!A138,'Category Mapping'!$A$2:$A$25,0))</f>
        <v>Commercial</v>
      </c>
      <c r="AG138" t="str">
        <f>INDEX('Category Mapping'!$D$2:$D$25,MATCH('Source Data'!A138,'Category Mapping'!$A$2:$A$25,0))</f>
        <v>Heating</v>
      </c>
      <c r="AH138">
        <f>IF($AE138="Weekday",INDEX('Category Mapping'!$F$34:$F$45,MATCH($E138,'Category Mapping'!$A$34:$A$45,0),1),INDEX('Category Mapping'!$E$34:$E$45,MATCH($E138,'Category Mapping'!$A$34:$A$45,0),1))</f>
        <v>8.5714285714285712</v>
      </c>
      <c r="AI138" s="10">
        <f t="shared" si="8"/>
        <v>1381825.2352394769</v>
      </c>
      <c r="AJ138" s="22">
        <f t="shared" si="6"/>
        <v>0</v>
      </c>
      <c r="AK138" s="22">
        <f t="shared" si="7"/>
        <v>0</v>
      </c>
    </row>
    <row r="139" spans="1:37">
      <c r="A139" s="37" t="str">
        <f>'Source Data'!A139</f>
        <v>Service_heating_weekend.csv</v>
      </c>
      <c r="B139" s="37">
        <f>'Source Data'!B139</f>
        <v>2019</v>
      </c>
      <c r="C139" s="37">
        <f>'Source Data'!C139</f>
        <v>19</v>
      </c>
      <c r="D139" s="37" t="str">
        <f>'Source Data'!D139</f>
        <v>Korea</v>
      </c>
      <c r="E139" s="37">
        <f>'Source Data'!E139</f>
        <v>5</v>
      </c>
      <c r="F139" s="38">
        <f>'Source Data'!F139*INDEX('Calibration Calcs'!$B$4:$M$4,1,MATCH('Adjusted Source Data'!$E139,'Calibration Calcs'!$B$1:$M$1,0))</f>
        <v>1851721.2046138302</v>
      </c>
      <c r="G139" s="38">
        <f>'Source Data'!G139*INDEX('Calibration Calcs'!$B$4:$M$4,1,MATCH('Adjusted Source Data'!$E139,'Calibration Calcs'!$B$1:$M$1,0))</f>
        <v>1745146.932776357</v>
      </c>
      <c r="H139" s="38">
        <f>'Source Data'!H139*INDEX('Calibration Calcs'!$B$4:$M$4,1,MATCH('Adjusted Source Data'!$E139,'Calibration Calcs'!$B$1:$M$1,0))</f>
        <v>1776286.3302062219</v>
      </c>
      <c r="I139" s="38">
        <f>'Source Data'!I139*INDEX('Calibration Calcs'!$B$4:$M$4,1,MATCH('Adjusted Source Data'!$E139,'Calibration Calcs'!$B$1:$M$1,0))</f>
        <v>1805971.7401860543</v>
      </c>
      <c r="J139" s="38">
        <f>'Source Data'!J139*INDEX('Calibration Calcs'!$B$4:$M$4,1,MATCH('Adjusted Source Data'!$E139,'Calibration Calcs'!$B$1:$M$1,0))</f>
        <v>1788087.6945506567</v>
      </c>
      <c r="K139" s="38">
        <f>'Source Data'!K139*INDEX('Calibration Calcs'!$B$4:$M$4,1,MATCH('Adjusted Source Data'!$E139,'Calibration Calcs'!$B$1:$M$1,0))</f>
        <v>2020005.7120805723</v>
      </c>
      <c r="L139" s="38">
        <f>'Source Data'!L139*INDEX('Calibration Calcs'!$B$4:$M$4,1,MATCH('Adjusted Source Data'!$E139,'Calibration Calcs'!$B$1:$M$1,0))</f>
        <v>3127455.8097719909</v>
      </c>
      <c r="M139" s="38">
        <f>'Source Data'!M139*INDEX('Calibration Calcs'!$B$4:$M$4,1,MATCH('Adjusted Source Data'!$E139,'Calibration Calcs'!$B$1:$M$1,0))</f>
        <v>3203373.0069130235</v>
      </c>
      <c r="N139" s="38">
        <f>'Source Data'!N139*INDEX('Calibration Calcs'!$B$4:$M$4,1,MATCH('Adjusted Source Data'!$E139,'Calibration Calcs'!$B$1:$M$1,0))</f>
        <v>2611052.6132686804</v>
      </c>
      <c r="O139" s="38">
        <f>'Source Data'!O139*INDEX('Calibration Calcs'!$B$4:$M$4,1,MATCH('Adjusted Source Data'!$E139,'Calibration Calcs'!$B$1:$M$1,0))</f>
        <v>2219419.5894775237</v>
      </c>
      <c r="P139" s="38">
        <f>'Source Data'!P139*INDEX('Calibration Calcs'!$B$4:$M$4,1,MATCH('Adjusted Source Data'!$E139,'Calibration Calcs'!$B$1:$M$1,0))</f>
        <v>1935216.1832444456</v>
      </c>
      <c r="Q139" s="38">
        <f>'Source Data'!Q139*INDEX('Calibration Calcs'!$B$4:$M$4,1,MATCH('Adjusted Source Data'!$E139,'Calibration Calcs'!$B$1:$M$1,0))</f>
        <v>1751745.0275496072</v>
      </c>
      <c r="R139" s="38">
        <f>'Source Data'!R139*INDEX('Calibration Calcs'!$B$4:$M$4,1,MATCH('Adjusted Source Data'!$E139,'Calibration Calcs'!$B$1:$M$1,0))</f>
        <v>1610397.3924071537</v>
      </c>
      <c r="S139" s="38">
        <f>'Source Data'!S139*INDEX('Calibration Calcs'!$B$4:$M$4,1,MATCH('Adjusted Source Data'!$E139,'Calibration Calcs'!$B$1:$M$1,0))</f>
        <v>1519810.966020243</v>
      </c>
      <c r="T139" s="38">
        <f>'Source Data'!T139*INDEX('Calibration Calcs'!$B$4:$M$4,1,MATCH('Adjusted Source Data'!$E139,'Calibration Calcs'!$B$1:$M$1,0))</f>
        <v>1495487.2601061503</v>
      </c>
      <c r="U139" s="38">
        <f>'Source Data'!U139*INDEX('Calibration Calcs'!$B$4:$M$4,1,MATCH('Adjusted Source Data'!$E139,'Calibration Calcs'!$B$1:$M$1,0))</f>
        <v>1319240.9179130245</v>
      </c>
      <c r="V139" s="38">
        <f>'Source Data'!V139*INDEX('Calibration Calcs'!$B$4:$M$4,1,MATCH('Adjusted Source Data'!$E139,'Calibration Calcs'!$B$1:$M$1,0))</f>
        <v>1309586.4412448099</v>
      </c>
      <c r="W139" s="38">
        <f>'Source Data'!W139*INDEX('Calibration Calcs'!$B$4:$M$4,1,MATCH('Adjusted Source Data'!$E139,'Calibration Calcs'!$B$1:$M$1,0))</f>
        <v>1425533.4170101811</v>
      </c>
      <c r="X139" s="38">
        <f>'Source Data'!X139*INDEX('Calibration Calcs'!$B$4:$M$4,1,MATCH('Adjusted Source Data'!$E139,'Calibration Calcs'!$B$1:$M$1,0))</f>
        <v>1443498.6853927874</v>
      </c>
      <c r="Y139" s="38">
        <f>'Source Data'!Y139*INDEX('Calibration Calcs'!$B$4:$M$4,1,MATCH('Adjusted Source Data'!$E139,'Calibration Calcs'!$B$1:$M$1,0))</f>
        <v>1569063.0360776484</v>
      </c>
      <c r="Z139" s="38">
        <f>'Source Data'!Z139*INDEX('Calibration Calcs'!$B$4:$M$4,1,MATCH('Adjusted Source Data'!$E139,'Calibration Calcs'!$B$1:$M$1,0))</f>
        <v>1876115.1030255107</v>
      </c>
      <c r="AA139" s="38">
        <f>'Source Data'!AA139*INDEX('Calibration Calcs'!$B$4:$M$4,1,MATCH('Adjusted Source Data'!$E139,'Calibration Calcs'!$B$1:$M$1,0))</f>
        <v>1910261.7476020285</v>
      </c>
      <c r="AB139" s="38">
        <f>'Source Data'!AB139*INDEX('Calibration Calcs'!$B$4:$M$4,1,MATCH('Adjusted Source Data'!$E139,'Calibration Calcs'!$B$1:$M$1,0))</f>
        <v>1793064.3426296294</v>
      </c>
      <c r="AC139" s="38">
        <f>'Source Data'!AC139*INDEX('Calibration Calcs'!$B$4:$M$4,1,MATCH('Adjusted Source Data'!$E139,'Calibration Calcs'!$B$1:$M$1,0))</f>
        <v>1889852.7775534024</v>
      </c>
      <c r="AD139" t="str">
        <f>INDEX('Category Mapping'!$G$34:$G$45,MATCH(E139,'Category Mapping'!$A$34:$A$45,0),1)</f>
        <v>Spring</v>
      </c>
      <c r="AE139" t="str">
        <f>INDEX('Category Mapping'!$B$2:$B$25,MATCH('Source Data'!A139,'Category Mapping'!$A$2:$A$25,0))</f>
        <v>Weekend</v>
      </c>
      <c r="AF139" t="str">
        <f>INDEX('Category Mapping'!$C$2:$C$25,MATCH('Source Data'!A139,'Category Mapping'!$A$2:$A$25,0))</f>
        <v>Commercial</v>
      </c>
      <c r="AG139" t="str">
        <f>INDEX('Category Mapping'!$D$2:$D$25,MATCH('Source Data'!A139,'Category Mapping'!$A$2:$A$25,0))</f>
        <v>Heating</v>
      </c>
      <c r="AH139">
        <f>IF($AE139="Weekday",INDEX('Category Mapping'!$F$34:$F$45,MATCH($E139,'Category Mapping'!$A$34:$A$45,0),1),INDEX('Category Mapping'!$E$34:$E$45,MATCH($E139,'Category Mapping'!$A$34:$A$45,0),1))</f>
        <v>8.8571428571428559</v>
      </c>
      <c r="AI139" s="10">
        <f t="shared" si="8"/>
        <v>361671.14594179305</v>
      </c>
      <c r="AJ139" s="22">
        <f t="shared" si="6"/>
        <v>0</v>
      </c>
      <c r="AK139" s="22">
        <f t="shared" si="7"/>
        <v>0</v>
      </c>
    </row>
    <row r="140" spans="1:37">
      <c r="A140" s="37" t="str">
        <f>'Source Data'!A140</f>
        <v>Service_heating_weekend.csv</v>
      </c>
      <c r="B140" s="37">
        <f>'Source Data'!B140</f>
        <v>2019</v>
      </c>
      <c r="C140" s="37">
        <f>'Source Data'!C140</f>
        <v>19</v>
      </c>
      <c r="D140" s="37" t="str">
        <f>'Source Data'!D140</f>
        <v>Korea</v>
      </c>
      <c r="E140" s="37">
        <f>'Source Data'!E140</f>
        <v>6</v>
      </c>
      <c r="F140" s="38">
        <f>'Source Data'!F140*INDEX('Calibration Calcs'!$B$4:$M$4,1,MATCH('Adjusted Source Data'!$E140,'Calibration Calcs'!$B$1:$M$1,0))</f>
        <v>337064.32423749421</v>
      </c>
      <c r="G140" s="38">
        <f>'Source Data'!G140*INDEX('Calibration Calcs'!$B$4:$M$4,1,MATCH('Adjusted Source Data'!$E140,'Calibration Calcs'!$B$1:$M$1,0))</f>
        <v>335384.76443950261</v>
      </c>
      <c r="H140" s="38">
        <f>'Source Data'!H140*INDEX('Calibration Calcs'!$B$4:$M$4,1,MATCH('Adjusted Source Data'!$E140,'Calibration Calcs'!$B$1:$M$1,0))</f>
        <v>344508.50649770355</v>
      </c>
      <c r="I140" s="38">
        <f>'Source Data'!I140*INDEX('Calibration Calcs'!$B$4:$M$4,1,MATCH('Adjusted Source Data'!$E140,'Calibration Calcs'!$B$1:$M$1,0))</f>
        <v>352801.79954467533</v>
      </c>
      <c r="J140" s="38">
        <f>'Source Data'!J140*INDEX('Calibration Calcs'!$B$4:$M$4,1,MATCH('Adjusted Source Data'!$E140,'Calibration Calcs'!$B$1:$M$1,0))</f>
        <v>349428.6836170422</v>
      </c>
      <c r="K140" s="38">
        <f>'Source Data'!K140*INDEX('Calibration Calcs'!$B$4:$M$4,1,MATCH('Adjusted Source Data'!$E140,'Calibration Calcs'!$B$1:$M$1,0))</f>
        <v>374592.2217460628</v>
      </c>
      <c r="L140" s="38">
        <f>'Source Data'!L140*INDEX('Calibration Calcs'!$B$4:$M$4,1,MATCH('Adjusted Source Data'!$E140,'Calibration Calcs'!$B$1:$M$1,0))</f>
        <v>429552.08378023072</v>
      </c>
      <c r="M140" s="38">
        <f>'Source Data'!M140*INDEX('Calibration Calcs'!$B$4:$M$4,1,MATCH('Adjusted Source Data'!$E140,'Calibration Calcs'!$B$1:$M$1,0))</f>
        <v>464458.0018263791</v>
      </c>
      <c r="N140" s="38">
        <f>'Source Data'!N140*INDEX('Calibration Calcs'!$B$4:$M$4,1,MATCH('Adjusted Source Data'!$E140,'Calibration Calcs'!$B$1:$M$1,0))</f>
        <v>379249.2678303828</v>
      </c>
      <c r="O140" s="38">
        <f>'Source Data'!O140*INDEX('Calibration Calcs'!$B$4:$M$4,1,MATCH('Adjusted Source Data'!$E140,'Calibration Calcs'!$B$1:$M$1,0))</f>
        <v>321432.28796207585</v>
      </c>
      <c r="P140" s="38">
        <f>'Source Data'!P140*INDEX('Calibration Calcs'!$B$4:$M$4,1,MATCH('Adjusted Source Data'!$E140,'Calibration Calcs'!$B$1:$M$1,0))</f>
        <v>282156.71517481934</v>
      </c>
      <c r="Q140" s="38">
        <f>'Source Data'!Q140*INDEX('Calibration Calcs'!$B$4:$M$4,1,MATCH('Adjusted Source Data'!$E140,'Calibration Calcs'!$B$1:$M$1,0))</f>
        <v>257881.477561181</v>
      </c>
      <c r="R140" s="38">
        <f>'Source Data'!R140*INDEX('Calibration Calcs'!$B$4:$M$4,1,MATCH('Adjusted Source Data'!$E140,'Calibration Calcs'!$B$1:$M$1,0))</f>
        <v>239145.05492580822</v>
      </c>
      <c r="S140" s="38">
        <f>'Source Data'!S140*INDEX('Calibration Calcs'!$B$4:$M$4,1,MATCH('Adjusted Source Data'!$E140,'Calibration Calcs'!$B$1:$M$1,0))</f>
        <v>226025.82672594063</v>
      </c>
      <c r="T140" s="38">
        <f>'Source Data'!T140*INDEX('Calibration Calcs'!$B$4:$M$4,1,MATCH('Adjusted Source Data'!$E140,'Calibration Calcs'!$B$1:$M$1,0))</f>
        <v>218079.64270388713</v>
      </c>
      <c r="U140" s="38">
        <f>'Source Data'!U140*INDEX('Calibration Calcs'!$B$4:$M$4,1,MATCH('Adjusted Source Data'!$E140,'Calibration Calcs'!$B$1:$M$1,0))</f>
        <v>186959.26582465641</v>
      </c>
      <c r="V140" s="38">
        <f>'Source Data'!V140*INDEX('Calibration Calcs'!$B$4:$M$4,1,MATCH('Adjusted Source Data'!$E140,'Calibration Calcs'!$B$1:$M$1,0))</f>
        <v>184668.53287795122</v>
      </c>
      <c r="W140" s="38">
        <f>'Source Data'!W140*INDEX('Calibration Calcs'!$B$4:$M$4,1,MATCH('Adjusted Source Data'!$E140,'Calibration Calcs'!$B$1:$M$1,0))</f>
        <v>198253.37237737316</v>
      </c>
      <c r="X140" s="38">
        <f>'Source Data'!X140*INDEX('Calibration Calcs'!$B$4:$M$4,1,MATCH('Adjusted Source Data'!$E140,'Calibration Calcs'!$B$1:$M$1,0))</f>
        <v>220271.46824026614</v>
      </c>
      <c r="Y140" s="38">
        <f>'Source Data'!Y140*INDEX('Calibration Calcs'!$B$4:$M$4,1,MATCH('Adjusted Source Data'!$E140,'Calibration Calcs'!$B$1:$M$1,0))</f>
        <v>239569.61031918944</v>
      </c>
      <c r="Z140" s="38">
        <f>'Source Data'!Z140*INDEX('Calibration Calcs'!$B$4:$M$4,1,MATCH('Adjusted Source Data'!$E140,'Calibration Calcs'!$B$1:$M$1,0))</f>
        <v>295707.0303895048</v>
      </c>
      <c r="AA140" s="38">
        <f>'Source Data'!AA140*INDEX('Calibration Calcs'!$B$4:$M$4,1,MATCH('Adjusted Source Data'!$E140,'Calibration Calcs'!$B$1:$M$1,0))</f>
        <v>308773.07252910262</v>
      </c>
      <c r="AB140" s="38">
        <f>'Source Data'!AB140*INDEX('Calibration Calcs'!$B$4:$M$4,1,MATCH('Adjusted Source Data'!$E140,'Calibration Calcs'!$B$1:$M$1,0))</f>
        <v>321544.25861527532</v>
      </c>
      <c r="AC140" s="38">
        <f>'Source Data'!AC140*INDEX('Calibration Calcs'!$B$4:$M$4,1,MATCH('Adjusted Source Data'!$E140,'Calibration Calcs'!$B$1:$M$1,0))</f>
        <v>339564.06907017168</v>
      </c>
      <c r="AD140" t="str">
        <f>INDEX('Category Mapping'!$G$34:$G$45,MATCH(E140,'Category Mapping'!$A$34:$A$45,0),1)</f>
        <v>Summer</v>
      </c>
      <c r="AE140" t="str">
        <f>INDEX('Category Mapping'!$B$2:$B$25,MATCH('Source Data'!A140,'Category Mapping'!$A$2:$A$25,0))</f>
        <v>Weekend</v>
      </c>
      <c r="AF140" t="str">
        <f>INDEX('Category Mapping'!$C$2:$C$25,MATCH('Source Data'!A140,'Category Mapping'!$A$2:$A$25,0))</f>
        <v>Commercial</v>
      </c>
      <c r="AG140" t="str">
        <f>INDEX('Category Mapping'!$D$2:$D$25,MATCH('Source Data'!A140,'Category Mapping'!$A$2:$A$25,0))</f>
        <v>Heating</v>
      </c>
      <c r="AH140">
        <f>IF($AE140="Weekday",INDEX('Category Mapping'!$F$34:$F$45,MATCH($E140,'Category Mapping'!$A$34:$A$45,0),1),INDEX('Category Mapping'!$E$34:$E$45,MATCH($E140,'Category Mapping'!$A$34:$A$45,0),1))</f>
        <v>8.5714285714285712</v>
      </c>
      <c r="AI140" s="10">
        <f t="shared" si="8"/>
        <v>54186.766879744231</v>
      </c>
      <c r="AJ140" s="22">
        <f t="shared" si="6"/>
        <v>0</v>
      </c>
      <c r="AK140" s="22">
        <f t="shared" si="7"/>
        <v>0</v>
      </c>
    </row>
    <row r="141" spans="1:37">
      <c r="A141" s="37" t="str">
        <f>'Source Data'!A141</f>
        <v>Service_heating_weekend.csv</v>
      </c>
      <c r="B141" s="37">
        <f>'Source Data'!B141</f>
        <v>2019</v>
      </c>
      <c r="C141" s="37">
        <f>'Source Data'!C141</f>
        <v>19</v>
      </c>
      <c r="D141" s="37" t="str">
        <f>'Source Data'!D141</f>
        <v>Korea</v>
      </c>
      <c r="E141" s="37">
        <f>'Source Data'!E141</f>
        <v>7</v>
      </c>
      <c r="F141" s="38">
        <f>'Source Data'!F141*INDEX('Calibration Calcs'!$B$4:$M$4,1,MATCH('Adjusted Source Data'!$E141,'Calibration Calcs'!$B$1:$M$1,0))</f>
        <v>59070.27707766727</v>
      </c>
      <c r="G141" s="38">
        <f>'Source Data'!G141*INDEX('Calibration Calcs'!$B$4:$M$4,1,MATCH('Adjusted Source Data'!$E141,'Calibration Calcs'!$B$1:$M$1,0))</f>
        <v>59070.27707766727</v>
      </c>
      <c r="H141" s="38">
        <f>'Source Data'!H141*INDEX('Calibration Calcs'!$B$4:$M$4,1,MATCH('Adjusted Source Data'!$E141,'Calibration Calcs'!$B$1:$M$1,0))</f>
        <v>59070.27707766727</v>
      </c>
      <c r="I141" s="38">
        <f>'Source Data'!I141*INDEX('Calibration Calcs'!$B$4:$M$4,1,MATCH('Adjusted Source Data'!$E141,'Calibration Calcs'!$B$1:$M$1,0))</f>
        <v>59070.27707766727</v>
      </c>
      <c r="J141" s="38">
        <f>'Source Data'!J141*INDEX('Calibration Calcs'!$B$4:$M$4,1,MATCH('Adjusted Source Data'!$E141,'Calibration Calcs'!$B$1:$M$1,0))</f>
        <v>59070.27707766727</v>
      </c>
      <c r="K141" s="38">
        <f>'Source Data'!K141*INDEX('Calibration Calcs'!$B$4:$M$4,1,MATCH('Adjusted Source Data'!$E141,'Calibration Calcs'!$B$1:$M$1,0))</f>
        <v>59070.27707766727</v>
      </c>
      <c r="L141" s="38">
        <f>'Source Data'!L141*INDEX('Calibration Calcs'!$B$4:$M$4,1,MATCH('Adjusted Source Data'!$E141,'Calibration Calcs'!$B$1:$M$1,0))</f>
        <v>59070.27707766727</v>
      </c>
      <c r="M141" s="38">
        <f>'Source Data'!M141*INDEX('Calibration Calcs'!$B$4:$M$4,1,MATCH('Adjusted Source Data'!$E141,'Calibration Calcs'!$B$1:$M$1,0))</f>
        <v>59070.27707766727</v>
      </c>
      <c r="N141" s="38">
        <f>'Source Data'!N141*INDEX('Calibration Calcs'!$B$4:$M$4,1,MATCH('Adjusted Source Data'!$E141,'Calibration Calcs'!$B$1:$M$1,0))</f>
        <v>59070.27707766727</v>
      </c>
      <c r="O141" s="38">
        <f>'Source Data'!O141*INDEX('Calibration Calcs'!$B$4:$M$4,1,MATCH('Adjusted Source Data'!$E141,'Calibration Calcs'!$B$1:$M$1,0))</f>
        <v>59070.27707766727</v>
      </c>
      <c r="P141" s="38">
        <f>'Source Data'!P141*INDEX('Calibration Calcs'!$B$4:$M$4,1,MATCH('Adjusted Source Data'!$E141,'Calibration Calcs'!$B$1:$M$1,0))</f>
        <v>59070.27707766727</v>
      </c>
      <c r="Q141" s="38">
        <f>'Source Data'!Q141*INDEX('Calibration Calcs'!$B$4:$M$4,1,MATCH('Adjusted Source Data'!$E141,'Calibration Calcs'!$B$1:$M$1,0))</f>
        <v>59070.27707766727</v>
      </c>
      <c r="R141" s="38">
        <f>'Source Data'!R141*INDEX('Calibration Calcs'!$B$4:$M$4,1,MATCH('Adjusted Source Data'!$E141,'Calibration Calcs'!$B$1:$M$1,0))</f>
        <v>59070.27707766727</v>
      </c>
      <c r="S141" s="38">
        <f>'Source Data'!S141*INDEX('Calibration Calcs'!$B$4:$M$4,1,MATCH('Adjusted Source Data'!$E141,'Calibration Calcs'!$B$1:$M$1,0))</f>
        <v>59070.27707766727</v>
      </c>
      <c r="T141" s="38">
        <f>'Source Data'!T141*INDEX('Calibration Calcs'!$B$4:$M$4,1,MATCH('Adjusted Source Data'!$E141,'Calibration Calcs'!$B$1:$M$1,0))</f>
        <v>59070.27707766727</v>
      </c>
      <c r="U141" s="38">
        <f>'Source Data'!U141*INDEX('Calibration Calcs'!$B$4:$M$4,1,MATCH('Adjusted Source Data'!$E141,'Calibration Calcs'!$B$1:$M$1,0))</f>
        <v>59070.27707766727</v>
      </c>
      <c r="V141" s="38">
        <f>'Source Data'!V141*INDEX('Calibration Calcs'!$B$4:$M$4,1,MATCH('Adjusted Source Data'!$E141,'Calibration Calcs'!$B$1:$M$1,0))</f>
        <v>59070.27707766727</v>
      </c>
      <c r="W141" s="38">
        <f>'Source Data'!W141*INDEX('Calibration Calcs'!$B$4:$M$4,1,MATCH('Adjusted Source Data'!$E141,'Calibration Calcs'!$B$1:$M$1,0))</f>
        <v>59070.27707766727</v>
      </c>
      <c r="X141" s="38">
        <f>'Source Data'!X141*INDEX('Calibration Calcs'!$B$4:$M$4,1,MATCH('Adjusted Source Data'!$E141,'Calibration Calcs'!$B$1:$M$1,0))</f>
        <v>59070.27707766727</v>
      </c>
      <c r="Y141" s="38">
        <f>'Source Data'!Y141*INDEX('Calibration Calcs'!$B$4:$M$4,1,MATCH('Adjusted Source Data'!$E141,'Calibration Calcs'!$B$1:$M$1,0))</f>
        <v>59070.27707766727</v>
      </c>
      <c r="Z141" s="38">
        <f>'Source Data'!Z141*INDEX('Calibration Calcs'!$B$4:$M$4,1,MATCH('Adjusted Source Data'!$E141,'Calibration Calcs'!$B$1:$M$1,0))</f>
        <v>59070.27707766727</v>
      </c>
      <c r="AA141" s="38">
        <f>'Source Data'!AA141*INDEX('Calibration Calcs'!$B$4:$M$4,1,MATCH('Adjusted Source Data'!$E141,'Calibration Calcs'!$B$1:$M$1,0))</f>
        <v>59070.27707766727</v>
      </c>
      <c r="AB141" s="38">
        <f>'Source Data'!AB141*INDEX('Calibration Calcs'!$B$4:$M$4,1,MATCH('Adjusted Source Data'!$E141,'Calibration Calcs'!$B$1:$M$1,0))</f>
        <v>59070.27707766727</v>
      </c>
      <c r="AC141" s="38">
        <f>'Source Data'!AC141*INDEX('Calibration Calcs'!$B$4:$M$4,1,MATCH('Adjusted Source Data'!$E141,'Calibration Calcs'!$B$1:$M$1,0))</f>
        <v>59070.27707766727</v>
      </c>
      <c r="AD141" t="str">
        <f>INDEX('Category Mapping'!$G$34:$G$45,MATCH(E141,'Category Mapping'!$A$34:$A$45,0),1)</f>
        <v>Summer</v>
      </c>
      <c r="AE141" t="str">
        <f>INDEX('Category Mapping'!$B$2:$B$25,MATCH('Source Data'!A141,'Category Mapping'!$A$2:$A$25,0))</f>
        <v>Weekend</v>
      </c>
      <c r="AF141" t="str">
        <f>INDEX('Category Mapping'!$C$2:$C$25,MATCH('Source Data'!A141,'Category Mapping'!$A$2:$A$25,0))</f>
        <v>Commercial</v>
      </c>
      <c r="AG141" t="str">
        <f>INDEX('Category Mapping'!$D$2:$D$25,MATCH('Source Data'!A141,'Category Mapping'!$A$2:$A$25,0))</f>
        <v>Heating</v>
      </c>
      <c r="AH141">
        <f>IF($AE141="Weekday",INDEX('Category Mapping'!$F$34:$F$45,MATCH($E141,'Category Mapping'!$A$34:$A$45,0),1),INDEX('Category Mapping'!$E$34:$E$45,MATCH($E141,'Category Mapping'!$A$34:$A$45,0),1))</f>
        <v>8.8571428571428559</v>
      </c>
      <c r="AI141" s="10">
        <f t="shared" si="8"/>
        <v>6669.2248313495311</v>
      </c>
      <c r="AJ141" s="22">
        <f t="shared" si="6"/>
        <v>0</v>
      </c>
      <c r="AK141" s="22">
        <f t="shared" si="7"/>
        <v>0</v>
      </c>
    </row>
    <row r="142" spans="1:37">
      <c r="A142" s="37" t="str">
        <f>'Source Data'!A142</f>
        <v>Service_heating_weekend.csv</v>
      </c>
      <c r="B142" s="37">
        <f>'Source Data'!B142</f>
        <v>2019</v>
      </c>
      <c r="C142" s="37">
        <f>'Source Data'!C142</f>
        <v>19</v>
      </c>
      <c r="D142" s="37" t="str">
        <f>'Source Data'!D142</f>
        <v>Korea</v>
      </c>
      <c r="E142" s="37">
        <f>'Source Data'!E142</f>
        <v>8</v>
      </c>
      <c r="F142" s="38">
        <f>'Source Data'!F142*INDEX('Calibration Calcs'!$B$4:$M$4,1,MATCH('Adjusted Source Data'!$E142,'Calibration Calcs'!$B$1:$M$1,0))</f>
        <v>62689.371992100314</v>
      </c>
      <c r="G142" s="38">
        <f>'Source Data'!G142*INDEX('Calibration Calcs'!$B$4:$M$4,1,MATCH('Adjusted Source Data'!$E142,'Calibration Calcs'!$B$1:$M$1,0))</f>
        <v>62689.371992100314</v>
      </c>
      <c r="H142" s="38">
        <f>'Source Data'!H142*INDEX('Calibration Calcs'!$B$4:$M$4,1,MATCH('Adjusted Source Data'!$E142,'Calibration Calcs'!$B$1:$M$1,0))</f>
        <v>62689.371992100314</v>
      </c>
      <c r="I142" s="38">
        <f>'Source Data'!I142*INDEX('Calibration Calcs'!$B$4:$M$4,1,MATCH('Adjusted Source Data'!$E142,'Calibration Calcs'!$B$1:$M$1,0))</f>
        <v>62689.371992100314</v>
      </c>
      <c r="J142" s="38">
        <f>'Source Data'!J142*INDEX('Calibration Calcs'!$B$4:$M$4,1,MATCH('Adjusted Source Data'!$E142,'Calibration Calcs'!$B$1:$M$1,0))</f>
        <v>62689.371992100314</v>
      </c>
      <c r="K142" s="38">
        <f>'Source Data'!K142*INDEX('Calibration Calcs'!$B$4:$M$4,1,MATCH('Adjusted Source Data'!$E142,'Calibration Calcs'!$B$1:$M$1,0))</f>
        <v>62689.371992100314</v>
      </c>
      <c r="L142" s="38">
        <f>'Source Data'!L142*INDEX('Calibration Calcs'!$B$4:$M$4,1,MATCH('Adjusted Source Data'!$E142,'Calibration Calcs'!$B$1:$M$1,0))</f>
        <v>62689.371992100314</v>
      </c>
      <c r="M142" s="38">
        <f>'Source Data'!M142*INDEX('Calibration Calcs'!$B$4:$M$4,1,MATCH('Adjusted Source Data'!$E142,'Calibration Calcs'!$B$1:$M$1,0))</f>
        <v>62689.371992100314</v>
      </c>
      <c r="N142" s="38">
        <f>'Source Data'!N142*INDEX('Calibration Calcs'!$B$4:$M$4,1,MATCH('Adjusted Source Data'!$E142,'Calibration Calcs'!$B$1:$M$1,0))</f>
        <v>62689.371992100314</v>
      </c>
      <c r="O142" s="38">
        <f>'Source Data'!O142*INDEX('Calibration Calcs'!$B$4:$M$4,1,MATCH('Adjusted Source Data'!$E142,'Calibration Calcs'!$B$1:$M$1,0))</f>
        <v>62689.371992100314</v>
      </c>
      <c r="P142" s="38">
        <f>'Source Data'!P142*INDEX('Calibration Calcs'!$B$4:$M$4,1,MATCH('Adjusted Source Data'!$E142,'Calibration Calcs'!$B$1:$M$1,0))</f>
        <v>62689.371992100314</v>
      </c>
      <c r="Q142" s="38">
        <f>'Source Data'!Q142*INDEX('Calibration Calcs'!$B$4:$M$4,1,MATCH('Adjusted Source Data'!$E142,'Calibration Calcs'!$B$1:$M$1,0))</f>
        <v>62689.371992100314</v>
      </c>
      <c r="R142" s="38">
        <f>'Source Data'!R142*INDEX('Calibration Calcs'!$B$4:$M$4,1,MATCH('Adjusted Source Data'!$E142,'Calibration Calcs'!$B$1:$M$1,0))</f>
        <v>62689.371992100314</v>
      </c>
      <c r="S142" s="38">
        <f>'Source Data'!S142*INDEX('Calibration Calcs'!$B$4:$M$4,1,MATCH('Adjusted Source Data'!$E142,'Calibration Calcs'!$B$1:$M$1,0))</f>
        <v>62689.371992100314</v>
      </c>
      <c r="T142" s="38">
        <f>'Source Data'!T142*INDEX('Calibration Calcs'!$B$4:$M$4,1,MATCH('Adjusted Source Data'!$E142,'Calibration Calcs'!$B$1:$M$1,0))</f>
        <v>62689.371992100314</v>
      </c>
      <c r="U142" s="38">
        <f>'Source Data'!U142*INDEX('Calibration Calcs'!$B$4:$M$4,1,MATCH('Adjusted Source Data'!$E142,'Calibration Calcs'!$B$1:$M$1,0))</f>
        <v>62689.371992100314</v>
      </c>
      <c r="V142" s="38">
        <f>'Source Data'!V142*INDEX('Calibration Calcs'!$B$4:$M$4,1,MATCH('Adjusted Source Data'!$E142,'Calibration Calcs'!$B$1:$M$1,0))</f>
        <v>62689.371992100314</v>
      </c>
      <c r="W142" s="38">
        <f>'Source Data'!W142*INDEX('Calibration Calcs'!$B$4:$M$4,1,MATCH('Adjusted Source Data'!$E142,'Calibration Calcs'!$B$1:$M$1,0))</f>
        <v>62689.371992100314</v>
      </c>
      <c r="X142" s="38">
        <f>'Source Data'!X142*INDEX('Calibration Calcs'!$B$4:$M$4,1,MATCH('Adjusted Source Data'!$E142,'Calibration Calcs'!$B$1:$M$1,0))</f>
        <v>62689.371992100314</v>
      </c>
      <c r="Y142" s="38">
        <f>'Source Data'!Y142*INDEX('Calibration Calcs'!$B$4:$M$4,1,MATCH('Adjusted Source Data'!$E142,'Calibration Calcs'!$B$1:$M$1,0))</f>
        <v>62689.371992100314</v>
      </c>
      <c r="Z142" s="38">
        <f>'Source Data'!Z142*INDEX('Calibration Calcs'!$B$4:$M$4,1,MATCH('Adjusted Source Data'!$E142,'Calibration Calcs'!$B$1:$M$1,0))</f>
        <v>62689.371992100314</v>
      </c>
      <c r="AA142" s="38">
        <f>'Source Data'!AA142*INDEX('Calibration Calcs'!$B$4:$M$4,1,MATCH('Adjusted Source Data'!$E142,'Calibration Calcs'!$B$1:$M$1,0))</f>
        <v>62689.371992100314</v>
      </c>
      <c r="AB142" s="38">
        <f>'Source Data'!AB142*INDEX('Calibration Calcs'!$B$4:$M$4,1,MATCH('Adjusted Source Data'!$E142,'Calibration Calcs'!$B$1:$M$1,0))</f>
        <v>62689.371992100314</v>
      </c>
      <c r="AC142" s="38">
        <f>'Source Data'!AC142*INDEX('Calibration Calcs'!$B$4:$M$4,1,MATCH('Adjusted Source Data'!$E142,'Calibration Calcs'!$B$1:$M$1,0))</f>
        <v>62689.371992100314</v>
      </c>
      <c r="AD142" t="str">
        <f>INDEX('Category Mapping'!$G$34:$G$45,MATCH(E142,'Category Mapping'!$A$34:$A$45,0),1)</f>
        <v>Summer</v>
      </c>
      <c r="AE142" t="str">
        <f>INDEX('Category Mapping'!$B$2:$B$25,MATCH('Source Data'!A142,'Category Mapping'!$A$2:$A$25,0))</f>
        <v>Weekend</v>
      </c>
      <c r="AF142" t="str">
        <f>INDEX('Category Mapping'!$C$2:$C$25,MATCH('Source Data'!A142,'Category Mapping'!$A$2:$A$25,0))</f>
        <v>Commercial</v>
      </c>
      <c r="AG142" t="str">
        <f>INDEX('Category Mapping'!$D$2:$D$25,MATCH('Source Data'!A142,'Category Mapping'!$A$2:$A$25,0))</f>
        <v>Heating</v>
      </c>
      <c r="AH142">
        <f>IF($AE142="Weekday",INDEX('Category Mapping'!$F$34:$F$45,MATCH($E142,'Category Mapping'!$A$34:$A$45,0),1),INDEX('Category Mapping'!$E$34:$E$45,MATCH($E142,'Category Mapping'!$A$34:$A$45,0),1))</f>
        <v>8.8571428571428559</v>
      </c>
      <c r="AI142" s="10">
        <f t="shared" si="8"/>
        <v>7077.8323216887466</v>
      </c>
      <c r="AJ142" s="22">
        <f t="shared" si="6"/>
        <v>0</v>
      </c>
      <c r="AK142" s="22">
        <f t="shared" si="7"/>
        <v>0</v>
      </c>
    </row>
    <row r="143" spans="1:37">
      <c r="A143" s="37" t="str">
        <f>'Source Data'!A143</f>
        <v>Service_heating_weekend.csv</v>
      </c>
      <c r="B143" s="37">
        <f>'Source Data'!B143</f>
        <v>2019</v>
      </c>
      <c r="C143" s="37">
        <f>'Source Data'!C143</f>
        <v>19</v>
      </c>
      <c r="D143" s="37" t="str">
        <f>'Source Data'!D143</f>
        <v>Korea</v>
      </c>
      <c r="E143" s="37">
        <f>'Source Data'!E143</f>
        <v>9</v>
      </c>
      <c r="F143" s="38">
        <f>'Source Data'!F143*INDEX('Calibration Calcs'!$B$4:$M$4,1,MATCH('Adjusted Source Data'!$E143,'Calibration Calcs'!$B$1:$M$1,0))</f>
        <v>688172.11009947071</v>
      </c>
      <c r="G143" s="38">
        <f>'Source Data'!G143*INDEX('Calibration Calcs'!$B$4:$M$4,1,MATCH('Adjusted Source Data'!$E143,'Calibration Calcs'!$B$1:$M$1,0))</f>
        <v>670032.0864213513</v>
      </c>
      <c r="H143" s="38">
        <f>'Source Data'!H143*INDEX('Calibration Calcs'!$B$4:$M$4,1,MATCH('Adjusted Source Data'!$E143,'Calibration Calcs'!$B$1:$M$1,0))</f>
        <v>684770.79166752892</v>
      </c>
      <c r="I143" s="38">
        <f>'Source Data'!I143*INDEX('Calibration Calcs'!$B$4:$M$4,1,MATCH('Adjusted Source Data'!$E143,'Calibration Calcs'!$B$1:$M$1,0))</f>
        <v>698733.39836722496</v>
      </c>
      <c r="J143" s="38">
        <f>'Source Data'!J143*INDEX('Calibration Calcs'!$B$4:$M$4,1,MATCH('Adjusted Source Data'!$E143,'Calibration Calcs'!$B$1:$M$1,0))</f>
        <v>691305.17283328832</v>
      </c>
      <c r="K143" s="38">
        <f>'Source Data'!K143*INDEX('Calibration Calcs'!$B$4:$M$4,1,MATCH('Adjusted Source Data'!$E143,'Calibration Calcs'!$B$1:$M$1,0))</f>
        <v>757084.13209280069</v>
      </c>
      <c r="L143" s="38">
        <f>'Source Data'!L143*INDEX('Calibration Calcs'!$B$4:$M$4,1,MATCH('Adjusted Source Data'!$E143,'Calibration Calcs'!$B$1:$M$1,0))</f>
        <v>1085544.8046651538</v>
      </c>
      <c r="M143" s="38">
        <f>'Source Data'!M143*INDEX('Calibration Calcs'!$B$4:$M$4,1,MATCH('Adjusted Source Data'!$E143,'Calibration Calcs'!$B$1:$M$1,0))</f>
        <v>1219484.260412564</v>
      </c>
      <c r="N143" s="38">
        <f>'Source Data'!N143*INDEX('Calibration Calcs'!$B$4:$M$4,1,MATCH('Adjusted Source Data'!$E143,'Calibration Calcs'!$B$1:$M$1,0))</f>
        <v>960961.53429735953</v>
      </c>
      <c r="O143" s="38">
        <f>'Source Data'!O143*INDEX('Calibration Calcs'!$B$4:$M$4,1,MATCH('Adjusted Source Data'!$E143,'Calibration Calcs'!$B$1:$M$1,0))</f>
        <v>783898.43926141097</v>
      </c>
      <c r="P143" s="38">
        <f>'Source Data'!P143*INDEX('Calibration Calcs'!$B$4:$M$4,1,MATCH('Adjusted Source Data'!$E143,'Calibration Calcs'!$B$1:$M$1,0))</f>
        <v>661269.74953376618</v>
      </c>
      <c r="Q143" s="38">
        <f>'Source Data'!Q143*INDEX('Calibration Calcs'!$B$4:$M$4,1,MATCH('Adjusted Source Data'!$E143,'Calibration Calcs'!$B$1:$M$1,0))</f>
        <v>586558.48985274264</v>
      </c>
      <c r="R143" s="38">
        <f>'Source Data'!R143*INDEX('Calibration Calcs'!$B$4:$M$4,1,MATCH('Adjusted Source Data'!$E143,'Calibration Calcs'!$B$1:$M$1,0))</f>
        <v>534459.54732085648</v>
      </c>
      <c r="S143" s="38">
        <f>'Source Data'!S143*INDEX('Calibration Calcs'!$B$4:$M$4,1,MATCH('Adjusted Source Data'!$E143,'Calibration Calcs'!$B$1:$M$1,0))</f>
        <v>501664.77628681209</v>
      </c>
      <c r="T143" s="38">
        <f>'Source Data'!T143*INDEX('Calibration Calcs'!$B$4:$M$4,1,MATCH('Adjusted Source Data'!$E143,'Calibration Calcs'!$B$1:$M$1,0))</f>
        <v>490903.83206053026</v>
      </c>
      <c r="U143" s="38">
        <f>'Source Data'!U143*INDEX('Calibration Calcs'!$B$4:$M$4,1,MATCH('Adjusted Source Data'!$E143,'Calibration Calcs'!$B$1:$M$1,0))</f>
        <v>420141.66485151136</v>
      </c>
      <c r="V143" s="38">
        <f>'Source Data'!V143*INDEX('Calibration Calcs'!$B$4:$M$4,1,MATCH('Adjusted Source Data'!$E143,'Calibration Calcs'!$B$1:$M$1,0))</f>
        <v>424365.15628190263</v>
      </c>
      <c r="W143" s="38">
        <f>'Source Data'!W143*INDEX('Calibration Calcs'!$B$4:$M$4,1,MATCH('Adjusted Source Data'!$E143,'Calibration Calcs'!$B$1:$M$1,0))</f>
        <v>472287.70571207581</v>
      </c>
      <c r="X143" s="38">
        <f>'Source Data'!X143*INDEX('Calibration Calcs'!$B$4:$M$4,1,MATCH('Adjusted Source Data'!$E143,'Calibration Calcs'!$B$1:$M$1,0))</f>
        <v>498602.36104601197</v>
      </c>
      <c r="Y143" s="38">
        <f>'Source Data'!Y143*INDEX('Calibration Calcs'!$B$4:$M$4,1,MATCH('Adjusted Source Data'!$E143,'Calibration Calcs'!$B$1:$M$1,0))</f>
        <v>562105.24237830983</v>
      </c>
      <c r="Z143" s="38">
        <f>'Source Data'!Z143*INDEX('Calibration Calcs'!$B$4:$M$4,1,MATCH('Adjusted Source Data'!$E143,'Calibration Calcs'!$B$1:$M$1,0))</f>
        <v>676670.90301157127</v>
      </c>
      <c r="AA143" s="38">
        <f>'Source Data'!AA143*INDEX('Calibration Calcs'!$B$4:$M$4,1,MATCH('Adjusted Source Data'!$E143,'Calibration Calcs'!$B$1:$M$1,0))</f>
        <v>684537.34777755826</v>
      </c>
      <c r="AB143" s="38">
        <f>'Source Data'!AB143*INDEX('Calibration Calcs'!$B$4:$M$4,1,MATCH('Adjusted Source Data'!$E143,'Calibration Calcs'!$B$1:$M$1,0))</f>
        <v>675439.17932896258</v>
      </c>
      <c r="AC143" s="38">
        <f>'Source Data'!AC143*INDEX('Calibration Calcs'!$B$4:$M$4,1,MATCH('Adjusted Source Data'!$E143,'Calibration Calcs'!$B$1:$M$1,0))</f>
        <v>707533.61869309482</v>
      </c>
      <c r="AD143" t="str">
        <f>INDEX('Category Mapping'!$G$34:$G$45,MATCH(E143,'Category Mapping'!$A$34:$A$45,0),1)</f>
        <v>Fall</v>
      </c>
      <c r="AE143" t="str">
        <f>INDEX('Category Mapping'!$B$2:$B$25,MATCH('Source Data'!A143,'Category Mapping'!$A$2:$A$25,0))</f>
        <v>Weekend</v>
      </c>
      <c r="AF143" t="str">
        <f>INDEX('Category Mapping'!$C$2:$C$25,MATCH('Source Data'!A143,'Category Mapping'!$A$2:$A$25,0))</f>
        <v>Commercial</v>
      </c>
      <c r="AG143" t="str">
        <f>INDEX('Category Mapping'!$D$2:$D$25,MATCH('Source Data'!A143,'Category Mapping'!$A$2:$A$25,0))</f>
        <v>Heating</v>
      </c>
      <c r="AH143">
        <f>IF($AE143="Weekday",INDEX('Category Mapping'!$F$34:$F$45,MATCH($E143,'Category Mapping'!$A$34:$A$45,0),1),INDEX('Category Mapping'!$E$34:$E$45,MATCH($E143,'Category Mapping'!$A$34:$A$45,0),1))</f>
        <v>8.5714285714285712</v>
      </c>
      <c r="AI143" s="10">
        <f t="shared" si="8"/>
        <v>142273.16371479913</v>
      </c>
      <c r="AJ143" s="22">
        <f t="shared" si="6"/>
        <v>0</v>
      </c>
      <c r="AK143" s="22">
        <f t="shared" si="7"/>
        <v>0</v>
      </c>
    </row>
    <row r="144" spans="1:37">
      <c r="A144" s="37" t="str">
        <f>'Source Data'!A144</f>
        <v>Service_heating_weekend.csv</v>
      </c>
      <c r="B144" s="37">
        <f>'Source Data'!B144</f>
        <v>2019</v>
      </c>
      <c r="C144" s="37">
        <f>'Source Data'!C144</f>
        <v>19</v>
      </c>
      <c r="D144" s="37" t="str">
        <f>'Source Data'!D144</f>
        <v>Korea</v>
      </c>
      <c r="E144" s="37">
        <f>'Source Data'!E144</f>
        <v>10</v>
      </c>
      <c r="F144" s="38">
        <f>'Source Data'!F144*INDEX('Calibration Calcs'!$B$4:$M$4,1,MATCH('Adjusted Source Data'!$E144,'Calibration Calcs'!$B$1:$M$1,0))</f>
        <v>3828833.2242809199</v>
      </c>
      <c r="G144" s="38">
        <f>'Source Data'!G144*INDEX('Calibration Calcs'!$B$4:$M$4,1,MATCH('Adjusted Source Data'!$E144,'Calibration Calcs'!$B$1:$M$1,0))</f>
        <v>3441300.2975044423</v>
      </c>
      <c r="H144" s="38">
        <f>'Source Data'!H144*INDEX('Calibration Calcs'!$B$4:$M$4,1,MATCH('Adjusted Source Data'!$E144,'Calibration Calcs'!$B$1:$M$1,0))</f>
        <v>3486696.4842197248</v>
      </c>
      <c r="I144" s="38">
        <f>'Source Data'!I144*INDEX('Calibration Calcs'!$B$4:$M$4,1,MATCH('Adjusted Source Data'!$E144,'Calibration Calcs'!$B$1:$M$1,0))</f>
        <v>3538683.7833948513</v>
      </c>
      <c r="J144" s="38">
        <f>'Source Data'!J144*INDEX('Calibration Calcs'!$B$4:$M$4,1,MATCH('Adjusted Source Data'!$E144,'Calibration Calcs'!$B$1:$M$1,0))</f>
        <v>3515568.7279137229</v>
      </c>
      <c r="K144" s="38">
        <f>'Source Data'!K144*INDEX('Calibration Calcs'!$B$4:$M$4,1,MATCH('Adjusted Source Data'!$E144,'Calibration Calcs'!$B$1:$M$1,0))</f>
        <v>4126477.9482002668</v>
      </c>
      <c r="L144" s="38">
        <f>'Source Data'!L144*INDEX('Calibration Calcs'!$B$4:$M$4,1,MATCH('Adjusted Source Data'!$E144,'Calibration Calcs'!$B$1:$M$1,0))</f>
        <v>8100448.1110990848</v>
      </c>
      <c r="M144" s="38">
        <f>'Source Data'!M144*INDEX('Calibration Calcs'!$B$4:$M$4,1,MATCH('Adjusted Source Data'!$E144,'Calibration Calcs'!$B$1:$M$1,0))</f>
        <v>8984867.4245712291</v>
      </c>
      <c r="N144" s="38">
        <f>'Source Data'!N144*INDEX('Calibration Calcs'!$B$4:$M$4,1,MATCH('Adjusted Source Data'!$E144,'Calibration Calcs'!$B$1:$M$1,0))</f>
        <v>7391985.8102196781</v>
      </c>
      <c r="O144" s="38">
        <f>'Source Data'!O144*INDEX('Calibration Calcs'!$B$4:$M$4,1,MATCH('Adjusted Source Data'!$E144,'Calibration Calcs'!$B$1:$M$1,0))</f>
        <v>6046324.0996166077</v>
      </c>
      <c r="P144" s="38">
        <f>'Source Data'!P144*INDEX('Calibration Calcs'!$B$4:$M$4,1,MATCH('Adjusted Source Data'!$E144,'Calibration Calcs'!$B$1:$M$1,0))</f>
        <v>5098248.5686253868</v>
      </c>
      <c r="Q144" s="38">
        <f>'Source Data'!Q144*INDEX('Calibration Calcs'!$B$4:$M$4,1,MATCH('Adjusted Source Data'!$E144,'Calibration Calcs'!$B$1:$M$1,0))</f>
        <v>4524114.303759587</v>
      </c>
      <c r="R144" s="38">
        <f>'Source Data'!R144*INDEX('Calibration Calcs'!$B$4:$M$4,1,MATCH('Adjusted Source Data'!$E144,'Calibration Calcs'!$B$1:$M$1,0))</f>
        <v>4104035.2504152553</v>
      </c>
      <c r="S144" s="38">
        <f>'Source Data'!S144*INDEX('Calibration Calcs'!$B$4:$M$4,1,MATCH('Adjusted Source Data'!$E144,'Calibration Calcs'!$B$1:$M$1,0))</f>
        <v>3854728.0272519644</v>
      </c>
      <c r="T144" s="38">
        <f>'Source Data'!T144*INDEX('Calibration Calcs'!$B$4:$M$4,1,MATCH('Adjusted Source Data'!$E144,'Calibration Calcs'!$B$1:$M$1,0))</f>
        <v>3877321.2528793905</v>
      </c>
      <c r="U144" s="38">
        <f>'Source Data'!U144*INDEX('Calibration Calcs'!$B$4:$M$4,1,MATCH('Adjusted Source Data'!$E144,'Calibration Calcs'!$B$1:$M$1,0))</f>
        <v>3526852.2949810931</v>
      </c>
      <c r="V144" s="38">
        <f>'Source Data'!V144*INDEX('Calibration Calcs'!$B$4:$M$4,1,MATCH('Adjusted Source Data'!$E144,'Calibration Calcs'!$B$1:$M$1,0))</f>
        <v>3597609.4125863248</v>
      </c>
      <c r="W144" s="38">
        <f>'Source Data'!W144*INDEX('Calibration Calcs'!$B$4:$M$4,1,MATCH('Adjusted Source Data'!$E144,'Calibration Calcs'!$B$1:$M$1,0))</f>
        <v>4170992.041759002</v>
      </c>
      <c r="X144" s="38">
        <f>'Source Data'!X144*INDEX('Calibration Calcs'!$B$4:$M$4,1,MATCH('Adjusted Source Data'!$E144,'Calibration Calcs'!$B$1:$M$1,0))</f>
        <v>3821406.1805362017</v>
      </c>
      <c r="Y144" s="38">
        <f>'Source Data'!Y144*INDEX('Calibration Calcs'!$B$4:$M$4,1,MATCH('Adjusted Source Data'!$E144,'Calibration Calcs'!$B$1:$M$1,0))</f>
        <v>4157748.6021833983</v>
      </c>
      <c r="Z144" s="38">
        <f>'Source Data'!Z144*INDEX('Calibration Calcs'!$B$4:$M$4,1,MATCH('Adjusted Source Data'!$E144,'Calibration Calcs'!$B$1:$M$1,0))</f>
        <v>4714706.6367107844</v>
      </c>
      <c r="AA144" s="38">
        <f>'Source Data'!AA144*INDEX('Calibration Calcs'!$B$4:$M$4,1,MATCH('Adjusted Source Data'!$E144,'Calibration Calcs'!$B$1:$M$1,0))</f>
        <v>4707604.7331056818</v>
      </c>
      <c r="AB144" s="38">
        <f>'Source Data'!AB144*INDEX('Calibration Calcs'!$B$4:$M$4,1,MATCH('Adjusted Source Data'!$E144,'Calibration Calcs'!$B$1:$M$1,0))</f>
        <v>4015348.2597405906</v>
      </c>
      <c r="AC144" s="38">
        <f>'Source Data'!AC144*INDEX('Calibration Calcs'!$B$4:$M$4,1,MATCH('Adjusted Source Data'!$E144,'Calibration Calcs'!$B$1:$M$1,0))</f>
        <v>4208032.929701346</v>
      </c>
      <c r="AD144" t="str">
        <f>INDEX('Category Mapping'!$G$34:$G$45,MATCH(E144,'Category Mapping'!$A$34:$A$45,0),1)</f>
        <v>Fall</v>
      </c>
      <c r="AE144" t="str">
        <f>INDEX('Category Mapping'!$B$2:$B$25,MATCH('Source Data'!A144,'Category Mapping'!$A$2:$A$25,0))</f>
        <v>Weekend</v>
      </c>
      <c r="AF144" t="str">
        <f>INDEX('Category Mapping'!$C$2:$C$25,MATCH('Source Data'!A144,'Category Mapping'!$A$2:$A$25,0))</f>
        <v>Commercial</v>
      </c>
      <c r="AG144" t="str">
        <f>INDEX('Category Mapping'!$D$2:$D$25,MATCH('Source Data'!A144,'Category Mapping'!$A$2:$A$25,0))</f>
        <v>Heating</v>
      </c>
      <c r="AH144">
        <f>IF($AE144="Weekday",INDEX('Category Mapping'!$F$34:$F$45,MATCH($E144,'Category Mapping'!$A$34:$A$45,0),1),INDEX('Category Mapping'!$E$34:$E$45,MATCH($E144,'Category Mapping'!$A$34:$A$45,0),1))</f>
        <v>8.8571428571428559</v>
      </c>
      <c r="AI144" s="10">
        <f t="shared" si="8"/>
        <v>1014420.515677397</v>
      </c>
      <c r="AJ144" s="22">
        <f t="shared" si="6"/>
        <v>0</v>
      </c>
      <c r="AK144" s="22">
        <f t="shared" si="7"/>
        <v>0</v>
      </c>
    </row>
    <row r="145" spans="1:37">
      <c r="A145" s="37" t="str">
        <f>'Source Data'!A145</f>
        <v>Service_heating_weekend.csv</v>
      </c>
      <c r="B145" s="37">
        <f>'Source Data'!B145</f>
        <v>2019</v>
      </c>
      <c r="C145" s="37">
        <f>'Source Data'!C145</f>
        <v>19</v>
      </c>
      <c r="D145" s="37" t="str">
        <f>'Source Data'!D145</f>
        <v>Korea</v>
      </c>
      <c r="E145" s="37">
        <f>'Source Data'!E145</f>
        <v>11</v>
      </c>
      <c r="F145" s="38">
        <f>'Source Data'!F145*INDEX('Calibration Calcs'!$B$4:$M$4,1,MATCH('Adjusted Source Data'!$E145,'Calibration Calcs'!$B$1:$M$1,0))</f>
        <v>7586124.7878646571</v>
      </c>
      <c r="G145" s="38">
        <f>'Source Data'!G145*INDEX('Calibration Calcs'!$B$4:$M$4,1,MATCH('Adjusted Source Data'!$E145,'Calibration Calcs'!$B$1:$M$1,0))</f>
        <v>6931233.6740960227</v>
      </c>
      <c r="H145" s="38">
        <f>'Source Data'!H145*INDEX('Calibration Calcs'!$B$4:$M$4,1,MATCH('Adjusted Source Data'!$E145,'Calibration Calcs'!$B$1:$M$1,0))</f>
        <v>6268961.6024499126</v>
      </c>
      <c r="I145" s="38">
        <f>'Source Data'!I145*INDEX('Calibration Calcs'!$B$4:$M$4,1,MATCH('Adjusted Source Data'!$E145,'Calibration Calcs'!$B$1:$M$1,0))</f>
        <v>6415621.3229620289</v>
      </c>
      <c r="J145" s="38">
        <f>'Source Data'!J145*INDEX('Calibration Calcs'!$B$4:$M$4,1,MATCH('Adjusted Source Data'!$E145,'Calibration Calcs'!$B$1:$M$1,0))</f>
        <v>6596159.7665013811</v>
      </c>
      <c r="K145" s="38">
        <f>'Source Data'!K145*INDEX('Calibration Calcs'!$B$4:$M$4,1,MATCH('Adjusted Source Data'!$E145,'Calibration Calcs'!$B$1:$M$1,0))</f>
        <v>6952048.694645266</v>
      </c>
      <c r="L145" s="38">
        <f>'Source Data'!L145*INDEX('Calibration Calcs'!$B$4:$M$4,1,MATCH('Adjusted Source Data'!$E145,'Calibration Calcs'!$B$1:$M$1,0))</f>
        <v>10303984.39368495</v>
      </c>
      <c r="M145" s="38">
        <f>'Source Data'!M145*INDEX('Calibration Calcs'!$B$4:$M$4,1,MATCH('Adjusted Source Data'!$E145,'Calibration Calcs'!$B$1:$M$1,0))</f>
        <v>17302917.189395484</v>
      </c>
      <c r="N145" s="38">
        <f>'Source Data'!N145*INDEX('Calibration Calcs'!$B$4:$M$4,1,MATCH('Adjusted Source Data'!$E145,'Calibration Calcs'!$B$1:$M$1,0))</f>
        <v>17983368.988978449</v>
      </c>
      <c r="O145" s="38">
        <f>'Source Data'!O145*INDEX('Calibration Calcs'!$B$4:$M$4,1,MATCH('Adjusted Source Data'!$E145,'Calibration Calcs'!$B$1:$M$1,0))</f>
        <v>14775524.790944457</v>
      </c>
      <c r="P145" s="38">
        <f>'Source Data'!P145*INDEX('Calibration Calcs'!$B$4:$M$4,1,MATCH('Adjusted Source Data'!$E145,'Calibration Calcs'!$B$1:$M$1,0))</f>
        <v>12539754.592314703</v>
      </c>
      <c r="Q145" s="38">
        <f>'Source Data'!Q145*INDEX('Calibration Calcs'!$B$4:$M$4,1,MATCH('Adjusted Source Data'!$E145,'Calibration Calcs'!$B$1:$M$1,0))</f>
        <v>11081643.593208343</v>
      </c>
      <c r="R145" s="38">
        <f>'Source Data'!R145*INDEX('Calibration Calcs'!$B$4:$M$4,1,MATCH('Adjusted Source Data'!$E145,'Calibration Calcs'!$B$1:$M$1,0))</f>
        <v>10012362.193863677</v>
      </c>
      <c r="S145" s="38">
        <f>'Source Data'!S145*INDEX('Calibration Calcs'!$B$4:$M$4,1,MATCH('Adjusted Source Data'!$E145,'Calibration Calcs'!$B$1:$M$1,0))</f>
        <v>9212582.4784098417</v>
      </c>
      <c r="T145" s="38">
        <f>'Source Data'!T145*INDEX('Calibration Calcs'!$B$4:$M$4,1,MATCH('Adjusted Source Data'!$E145,'Calibration Calcs'!$B$1:$M$1,0))</f>
        <v>8869435.4962501489</v>
      </c>
      <c r="U145" s="38">
        <f>'Source Data'!U145*INDEX('Calibration Calcs'!$B$4:$M$4,1,MATCH('Adjusted Source Data'!$E145,'Calibration Calcs'!$B$1:$M$1,0))</f>
        <v>8912575.1682697088</v>
      </c>
      <c r="V145" s="38">
        <f>'Source Data'!V145*INDEX('Calibration Calcs'!$B$4:$M$4,1,MATCH('Adjusted Source Data'!$E145,'Calibration Calcs'!$B$1:$M$1,0))</f>
        <v>8982275.7902489919</v>
      </c>
      <c r="W145" s="38">
        <f>'Source Data'!W145*INDEX('Calibration Calcs'!$B$4:$M$4,1,MATCH('Adjusted Source Data'!$E145,'Calibration Calcs'!$B$1:$M$1,0))</f>
        <v>10109569.593804102</v>
      </c>
      <c r="X145" s="38">
        <f>'Source Data'!X145*INDEX('Calibration Calcs'!$B$4:$M$4,1,MATCH('Adjusted Source Data'!$E145,'Calibration Calcs'!$B$1:$M$1,0))</f>
        <v>11081643.593208343</v>
      </c>
      <c r="Y145" s="38">
        <f>'Source Data'!Y145*INDEX('Calibration Calcs'!$B$4:$M$4,1,MATCH('Adjusted Source Data'!$E145,'Calibration Calcs'!$B$1:$M$1,0))</f>
        <v>9290209.3917802665</v>
      </c>
      <c r="Z145" s="38">
        <f>'Source Data'!Z145*INDEX('Calibration Calcs'!$B$4:$M$4,1,MATCH('Adjusted Source Data'!$E145,'Calibration Calcs'!$B$1:$M$1,0))</f>
        <v>9591257.793173762</v>
      </c>
      <c r="AA145" s="38">
        <f>'Source Data'!AA145*INDEX('Calibration Calcs'!$B$4:$M$4,1,MATCH('Adjusted Source Data'!$E145,'Calibration Calcs'!$B$1:$M$1,0))</f>
        <v>10206776.993744526</v>
      </c>
      <c r="AB145" s="38">
        <f>'Source Data'!AB145*INDEX('Calibration Calcs'!$B$4:$M$4,1,MATCH('Adjusted Source Data'!$E145,'Calibration Calcs'!$B$1:$M$1,0))</f>
        <v>9817947.3939828295</v>
      </c>
      <c r="AC145" s="38">
        <f>'Source Data'!AC145*INDEX('Calibration Calcs'!$B$4:$M$4,1,MATCH('Adjusted Source Data'!$E145,'Calibration Calcs'!$B$1:$M$1,0))</f>
        <v>8289506.8410195718</v>
      </c>
      <c r="AD145" t="str">
        <f>INDEX('Category Mapping'!$G$34:$G$45,MATCH(E145,'Category Mapping'!$A$34:$A$45,0),1)</f>
        <v>Winter</v>
      </c>
      <c r="AE145" t="str">
        <f>INDEX('Category Mapping'!$B$2:$B$25,MATCH('Source Data'!A145,'Category Mapping'!$A$2:$A$25,0))</f>
        <v>Weekend</v>
      </c>
      <c r="AF145" t="str">
        <f>INDEX('Category Mapping'!$C$2:$C$25,MATCH('Source Data'!A145,'Category Mapping'!$A$2:$A$25,0))</f>
        <v>Commercial</v>
      </c>
      <c r="AG145" t="str">
        <f>INDEX('Category Mapping'!$D$2:$D$25,MATCH('Source Data'!A145,'Category Mapping'!$A$2:$A$25,0))</f>
        <v>Heating</v>
      </c>
      <c r="AH145">
        <f>IF($AE145="Weekday",INDEX('Category Mapping'!$F$34:$F$45,MATCH($E145,'Category Mapping'!$A$34:$A$45,0),1),INDEX('Category Mapping'!$E$34:$E$45,MATCH($E145,'Category Mapping'!$A$34:$A$45,0),1))</f>
        <v>8.5714285714285712</v>
      </c>
      <c r="AI145" s="10">
        <f t="shared" si="8"/>
        <v>2098059.715380819</v>
      </c>
      <c r="AJ145" s="22">
        <f t="shared" si="6"/>
        <v>0</v>
      </c>
      <c r="AK145" s="22">
        <f t="shared" si="7"/>
        <v>0</v>
      </c>
    </row>
    <row r="146" spans="1:37">
      <c r="A146" s="37" t="str">
        <f>'Source Data'!A146</f>
        <v>Service_heating_weekend.csv</v>
      </c>
      <c r="B146" s="37">
        <f>'Source Data'!B146</f>
        <v>2019</v>
      </c>
      <c r="C146" s="37">
        <f>'Source Data'!C146</f>
        <v>19</v>
      </c>
      <c r="D146" s="37" t="str">
        <f>'Source Data'!D146</f>
        <v>Korea</v>
      </c>
      <c r="E146" s="37">
        <f>'Source Data'!E146</f>
        <v>12</v>
      </c>
      <c r="F146" s="38">
        <f>'Source Data'!F146*INDEX('Calibration Calcs'!$B$4:$M$4,1,MATCH('Adjusted Source Data'!$E146,'Calibration Calcs'!$B$1:$M$1,0))</f>
        <v>12284934.385299388</v>
      </c>
      <c r="G146" s="38">
        <f>'Source Data'!G146*INDEX('Calibration Calcs'!$B$4:$M$4,1,MATCH('Adjusted Source Data'!$E146,'Calibration Calcs'!$B$1:$M$1,0))</f>
        <v>11279803.390138529</v>
      </c>
      <c r="H146" s="38">
        <f>'Source Data'!H146*INDEX('Calibration Calcs'!$B$4:$M$4,1,MATCH('Adjusted Source Data'!$E146,'Calibration Calcs'!$B$1:$M$1,0))</f>
        <v>10099265.868199931</v>
      </c>
      <c r="I146" s="38">
        <f>'Source Data'!I146*INDEX('Calibration Calcs'!$B$4:$M$4,1,MATCH('Adjusted Source Data'!$E146,'Calibration Calcs'!$B$1:$M$1,0))</f>
        <v>10495873.806707153</v>
      </c>
      <c r="J146" s="38">
        <f>'Source Data'!J146*INDEX('Calibration Calcs'!$B$4:$M$4,1,MATCH('Adjusted Source Data'!$E146,'Calibration Calcs'!$B$1:$M$1,0))</f>
        <v>11070920.41716085</v>
      </c>
      <c r="K146" s="38">
        <f>'Source Data'!K146*INDEX('Calibration Calcs'!$B$4:$M$4,1,MATCH('Adjusted Source Data'!$E146,'Calibration Calcs'!$B$1:$M$1,0))</f>
        <v>11391484.611823069</v>
      </c>
      <c r="L146" s="38">
        <f>'Source Data'!L146*INDEX('Calibration Calcs'!$B$4:$M$4,1,MATCH('Adjusted Source Data'!$E146,'Calibration Calcs'!$B$1:$M$1,0))</f>
        <v>13848471.488882946</v>
      </c>
      <c r="M146" s="38">
        <f>'Source Data'!M146*INDEX('Calibration Calcs'!$B$4:$M$4,1,MATCH('Adjusted Source Data'!$E146,'Calibration Calcs'!$B$1:$M$1,0))</f>
        <v>29372161.303033989</v>
      </c>
      <c r="N146" s="38">
        <f>'Source Data'!N146*INDEX('Calibration Calcs'!$B$4:$M$4,1,MATCH('Adjusted Source Data'!$E146,'Calibration Calcs'!$B$1:$M$1,0))</f>
        <v>36631440.712529086</v>
      </c>
      <c r="O146" s="38">
        <f>'Source Data'!O146*INDEX('Calibration Calcs'!$B$4:$M$4,1,MATCH('Adjusted Source Data'!$E146,'Calibration Calcs'!$B$1:$M$1,0))</f>
        <v>29595523.746403072</v>
      </c>
      <c r="P146" s="38">
        <f>'Source Data'!P146*INDEX('Calibration Calcs'!$B$4:$M$4,1,MATCH('Adjusted Source Data'!$E146,'Calibration Calcs'!$B$1:$M$1,0))</f>
        <v>25128274.879021473</v>
      </c>
      <c r="Q146" s="38">
        <f>'Source Data'!Q146*INDEX('Calibration Calcs'!$B$4:$M$4,1,MATCH('Adjusted Source Data'!$E146,'Calibration Calcs'!$B$1:$M$1,0))</f>
        <v>22224563.115223438</v>
      </c>
      <c r="R146" s="38">
        <f>'Source Data'!R146*INDEX('Calibration Calcs'!$B$4:$M$4,1,MATCH('Adjusted Source Data'!$E146,'Calibration Calcs'!$B$1:$M$1,0))</f>
        <v>20325982.346586261</v>
      </c>
      <c r="S146" s="38">
        <f>'Source Data'!S146*INDEX('Calibration Calcs'!$B$4:$M$4,1,MATCH('Adjusted Source Data'!$E146,'Calibration Calcs'!$B$1:$M$1,0))</f>
        <v>18874126.464687239</v>
      </c>
      <c r="T146" s="38">
        <f>'Source Data'!T146*INDEX('Calibration Calcs'!$B$4:$M$4,1,MATCH('Adjusted Source Data'!$E146,'Calibration Calcs'!$B$1:$M$1,0))</f>
        <v>18092357.912895463</v>
      </c>
      <c r="U146" s="38">
        <f>'Source Data'!U146*INDEX('Calibration Calcs'!$B$4:$M$4,1,MATCH('Adjusted Source Data'!$E146,'Calibration Calcs'!$B$1:$M$1,0))</f>
        <v>18762445.243002702</v>
      </c>
      <c r="V146" s="38">
        <f>'Source Data'!V146*INDEX('Calibration Calcs'!$B$4:$M$4,1,MATCH('Adjusted Source Data'!$E146,'Calibration Calcs'!$B$1:$M$1,0))</f>
        <v>18874126.464687239</v>
      </c>
      <c r="W146" s="38">
        <f>'Source Data'!W146*INDEX('Calibration Calcs'!$B$4:$M$4,1,MATCH('Adjusted Source Data'!$E146,'Calibration Calcs'!$B$1:$M$1,0))</f>
        <v>20772707.23332442</v>
      </c>
      <c r="X146" s="38">
        <f>'Source Data'!X146*INDEX('Calibration Calcs'!$B$4:$M$4,1,MATCH('Adjusted Source Data'!$E146,'Calibration Calcs'!$B$1:$M$1,0))</f>
        <v>24123143.883860614</v>
      </c>
      <c r="Y146" s="38">
        <f>'Source Data'!Y146*INDEX('Calibration Calcs'!$B$4:$M$4,1,MATCH('Adjusted Source Data'!$E146,'Calibration Calcs'!$B$1:$M$1,0))</f>
        <v>15970414.700889204</v>
      </c>
      <c r="Z146" s="38">
        <f>'Source Data'!Z146*INDEX('Calibration Calcs'!$B$4:$M$4,1,MATCH('Adjusted Source Data'!$E146,'Calibration Calcs'!$B$1:$M$1,0))</f>
        <v>16305458.365942825</v>
      </c>
      <c r="AA146" s="38">
        <f>'Source Data'!AA146*INDEX('Calibration Calcs'!$B$4:$M$4,1,MATCH('Adjusted Source Data'!$E146,'Calibration Calcs'!$B$1:$M$1,0))</f>
        <v>17422270.582788222</v>
      </c>
      <c r="AB146" s="38">
        <f>'Source Data'!AB146*INDEX('Calibration Calcs'!$B$4:$M$4,1,MATCH('Adjusted Source Data'!$E146,'Calibration Calcs'!$B$1:$M$1,0))</f>
        <v>17868995.469526384</v>
      </c>
      <c r="AC146" s="38">
        <f>'Source Data'!AC146*INDEX('Calibration Calcs'!$B$4:$M$4,1,MATCH('Adjusted Source Data'!$E146,'Calibration Calcs'!$B$1:$M$1,0))</f>
        <v>14630240.040674726</v>
      </c>
      <c r="AD146" t="str">
        <f>INDEX('Category Mapping'!$G$34:$G$45,MATCH(E146,'Category Mapping'!$A$34:$A$45,0),1)</f>
        <v>Winter</v>
      </c>
      <c r="AE146" t="str">
        <f>INDEX('Category Mapping'!$B$2:$B$25,MATCH('Source Data'!A146,'Category Mapping'!$A$2:$A$25,0))</f>
        <v>Weekend</v>
      </c>
      <c r="AF146" t="str">
        <f>INDEX('Category Mapping'!$C$2:$C$25,MATCH('Source Data'!A146,'Category Mapping'!$A$2:$A$25,0))</f>
        <v>Commercial</v>
      </c>
      <c r="AG146" t="str">
        <f>INDEX('Category Mapping'!$D$2:$D$25,MATCH('Source Data'!A146,'Category Mapping'!$A$2:$A$25,0))</f>
        <v>Heating</v>
      </c>
      <c r="AH146">
        <f>IF($AE146="Weekday",INDEX('Category Mapping'!$F$34:$F$45,MATCH($E146,'Category Mapping'!$A$34:$A$45,0),1),INDEX('Category Mapping'!$E$34:$E$45,MATCH($E146,'Category Mapping'!$A$34:$A$45,0),1))</f>
        <v>8.8571428571428559</v>
      </c>
      <c r="AI146" s="10">
        <f t="shared" si="8"/>
        <v>4135807.8223823169</v>
      </c>
      <c r="AJ146" s="22">
        <f t="shared" si="6"/>
        <v>0</v>
      </c>
      <c r="AK146" s="22">
        <f t="shared" si="7"/>
        <v>0</v>
      </c>
    </row>
    <row r="147" spans="1:37">
      <c r="A147" s="37" t="str">
        <f>'Source Data'!A147</f>
        <v>Service_waterheating_weekday.csv</v>
      </c>
      <c r="B147" s="37">
        <f>'Source Data'!B147</f>
        <v>2019</v>
      </c>
      <c r="C147" s="37">
        <f>'Source Data'!C147</f>
        <v>19</v>
      </c>
      <c r="D147" s="37" t="str">
        <f>'Source Data'!D147</f>
        <v>Korea</v>
      </c>
      <c r="E147" s="37">
        <f>'Source Data'!E147</f>
        <v>1</v>
      </c>
      <c r="F147" s="38">
        <f>'Source Data'!F147*INDEX('Calibration Calcs'!$B$4:$M$4,1,MATCH('Adjusted Source Data'!$E147,'Calibration Calcs'!$B$1:$M$1,0))</f>
        <v>5247199.2183148516</v>
      </c>
      <c r="G147" s="38">
        <f>'Source Data'!G147*INDEX('Calibration Calcs'!$B$4:$M$4,1,MATCH('Adjusted Source Data'!$E147,'Calibration Calcs'!$B$1:$M$1,0))</f>
        <v>3980180.0322332359</v>
      </c>
      <c r="H147" s="38">
        <f>'Source Data'!H147*INDEX('Calibration Calcs'!$B$4:$M$4,1,MATCH('Adjusted Source Data'!$E147,'Calibration Calcs'!$B$1:$M$1,0))</f>
        <v>3526044.4881292465</v>
      </c>
      <c r="I147" s="38">
        <f>'Source Data'!I147*INDEX('Calibration Calcs'!$B$4:$M$4,1,MATCH('Adjusted Source Data'!$E147,'Calibration Calcs'!$B$1:$M$1,0))</f>
        <v>3517939.6651769541</v>
      </c>
      <c r="J147" s="38">
        <f>'Source Data'!J147*INDEX('Calibration Calcs'!$B$4:$M$4,1,MATCH('Adjusted Source Data'!$E147,'Calibration Calcs'!$B$1:$M$1,0))</f>
        <v>4101192.5806058859</v>
      </c>
      <c r="K147" s="38">
        <f>'Source Data'!K147*INDEX('Calibration Calcs'!$B$4:$M$4,1,MATCH('Adjusted Source Data'!$E147,'Calibration Calcs'!$B$1:$M$1,0))</f>
        <v>6140271.403236663</v>
      </c>
      <c r="L147" s="38">
        <f>'Source Data'!L147*INDEX('Calibration Calcs'!$B$4:$M$4,1,MATCH('Adjusted Source Data'!$E147,'Calibration Calcs'!$B$1:$M$1,0))</f>
        <v>10104301.767698715</v>
      </c>
      <c r="M147" s="38">
        <f>'Source Data'!M147*INDEX('Calibration Calcs'!$B$4:$M$4,1,MATCH('Adjusted Source Data'!$E147,'Calibration Calcs'!$B$1:$M$1,0))</f>
        <v>15105603.967545409</v>
      </c>
      <c r="N147" s="38">
        <f>'Source Data'!N147*INDEX('Calibration Calcs'!$B$4:$M$4,1,MATCH('Adjusted Source Data'!$E147,'Calibration Calcs'!$B$1:$M$1,0))</f>
        <v>15883098.289404364</v>
      </c>
      <c r="O147" s="38">
        <f>'Source Data'!O147*INDEX('Calibration Calcs'!$B$4:$M$4,1,MATCH('Adjusted Source Data'!$E147,'Calibration Calcs'!$B$1:$M$1,0))</f>
        <v>13661685.94123592</v>
      </c>
      <c r="P147" s="38">
        <f>'Source Data'!P147*INDEX('Calibration Calcs'!$B$4:$M$4,1,MATCH('Adjusted Source Data'!$E147,'Calibration Calcs'!$B$1:$M$1,0))</f>
        <v>11773485.445292745</v>
      </c>
      <c r="Q147" s="38">
        <f>'Source Data'!Q147*INDEX('Calibration Calcs'!$B$4:$M$4,1,MATCH('Adjusted Source Data'!$E147,'Calibration Calcs'!$B$1:$M$1,0))</f>
        <v>10220127.318238391</v>
      </c>
      <c r="R147" s="38">
        <f>'Source Data'!R147*INDEX('Calibration Calcs'!$B$4:$M$4,1,MATCH('Adjusted Source Data'!$E147,'Calibration Calcs'!$B$1:$M$1,0))</f>
        <v>9633892.1567320433</v>
      </c>
      <c r="S147" s="38">
        <f>'Source Data'!S147*INDEX('Calibration Calcs'!$B$4:$M$4,1,MATCH('Adjusted Source Data'!$E147,'Calibration Calcs'!$B$1:$M$1,0))</f>
        <v>9672530.2924099099</v>
      </c>
      <c r="T147" s="38">
        <f>'Source Data'!T147*INDEX('Calibration Calcs'!$B$4:$M$4,1,MATCH('Adjusted Source Data'!$E147,'Calibration Calcs'!$B$1:$M$1,0))</f>
        <v>9282769.0567434933</v>
      </c>
      <c r="U147" s="38">
        <f>'Source Data'!U147*INDEX('Calibration Calcs'!$B$4:$M$4,1,MATCH('Adjusted Source Data'!$E147,'Calibration Calcs'!$B$1:$M$1,0))</f>
        <v>8927067.6259053703</v>
      </c>
      <c r="V147" s="38">
        <f>'Source Data'!V147*INDEX('Calibration Calcs'!$B$4:$M$4,1,MATCH('Adjusted Source Data'!$E147,'Calibration Calcs'!$B$1:$M$1,0))</f>
        <v>7611929.3162439037</v>
      </c>
      <c r="W147" s="38">
        <f>'Source Data'!W147*INDEX('Calibration Calcs'!$B$4:$M$4,1,MATCH('Adjusted Source Data'!$E147,'Calibration Calcs'!$B$1:$M$1,0))</f>
        <v>7591687.8069273932</v>
      </c>
      <c r="X147" s="38">
        <f>'Source Data'!X147*INDEX('Calibration Calcs'!$B$4:$M$4,1,MATCH('Adjusted Source Data'!$E147,'Calibration Calcs'!$B$1:$M$1,0))</f>
        <v>10985476.068083735</v>
      </c>
      <c r="Y147" s="38">
        <f>'Source Data'!Y147*INDEX('Calibration Calcs'!$B$4:$M$4,1,MATCH('Adjusted Source Data'!$E147,'Calibration Calcs'!$B$1:$M$1,0))</f>
        <v>10890623.982229291</v>
      </c>
      <c r="Z147" s="38">
        <f>'Source Data'!Z147*INDEX('Calibration Calcs'!$B$4:$M$4,1,MATCH('Adjusted Source Data'!$E147,'Calibration Calcs'!$B$1:$M$1,0))</f>
        <v>9485760.6064129528</v>
      </c>
      <c r="AA147" s="38">
        <f>'Source Data'!AA147*INDEX('Calibration Calcs'!$B$4:$M$4,1,MATCH('Adjusted Source Data'!$E147,'Calibration Calcs'!$B$1:$M$1,0))</f>
        <v>11440273.593067478</v>
      </c>
      <c r="AB147" s="38">
        <f>'Source Data'!AB147*INDEX('Calibration Calcs'!$B$4:$M$4,1,MATCH('Adjusted Source Data'!$E147,'Calibration Calcs'!$B$1:$M$1,0))</f>
        <v>10981447.536790332</v>
      </c>
      <c r="AC147" s="38">
        <f>'Source Data'!AC147*INDEX('Calibration Calcs'!$B$4:$M$4,1,MATCH('Adjusted Source Data'!$E147,'Calibration Calcs'!$B$1:$M$1,0))</f>
        <v>7390201.2641238188</v>
      </c>
      <c r="AD147" t="str">
        <f>INDEX('Category Mapping'!$G$34:$G$45,MATCH(E147,'Category Mapping'!$A$34:$A$45,0),1)</f>
        <v>Winter</v>
      </c>
      <c r="AE147" t="str">
        <f>INDEX('Category Mapping'!$B$2:$B$25,MATCH('Source Data'!A147,'Category Mapping'!$A$2:$A$25,0))</f>
        <v>Weekday</v>
      </c>
      <c r="AF147" t="str">
        <f>INDEX('Category Mapping'!$C$2:$C$25,MATCH('Source Data'!A147,'Category Mapping'!$A$2:$A$25,0))</f>
        <v>Commercial</v>
      </c>
      <c r="AG147" t="str">
        <f>INDEX('Category Mapping'!$D$2:$D$25,MATCH('Source Data'!A147,'Category Mapping'!$A$2:$A$25,0))</f>
        <v>Appliances</v>
      </c>
      <c r="AH147">
        <f>IF($AE147="Weekday",INDEX('Category Mapping'!$F$34:$F$45,MATCH($E147,'Category Mapping'!$A$34:$A$45,0),1),INDEX('Category Mapping'!$E$34:$E$45,MATCH($E147,'Category Mapping'!$A$34:$A$45,0),1))</f>
        <v>22.142857142857142</v>
      </c>
      <c r="AI147" s="10">
        <f t="shared" si="8"/>
        <v>717301.21306987456</v>
      </c>
      <c r="AJ147" s="22">
        <f t="shared" si="6"/>
        <v>0</v>
      </c>
      <c r="AK147" s="22">
        <f t="shared" si="7"/>
        <v>0</v>
      </c>
    </row>
    <row r="148" spans="1:37">
      <c r="A148" s="37" t="str">
        <f>'Source Data'!A148</f>
        <v>Service_waterheating_weekday.csv</v>
      </c>
      <c r="B148" s="37">
        <f>'Source Data'!B148</f>
        <v>2019</v>
      </c>
      <c r="C148" s="37">
        <f>'Source Data'!C148</f>
        <v>19</v>
      </c>
      <c r="D148" s="37" t="str">
        <f>'Source Data'!D148</f>
        <v>Korea</v>
      </c>
      <c r="E148" s="37">
        <f>'Source Data'!E148</f>
        <v>2</v>
      </c>
      <c r="F148" s="38">
        <f>'Source Data'!F148*INDEX('Calibration Calcs'!$B$4:$M$4,1,MATCH('Adjusted Source Data'!$E148,'Calibration Calcs'!$B$1:$M$1,0))</f>
        <v>4239805.6484316383</v>
      </c>
      <c r="G148" s="38">
        <f>'Source Data'!G148*INDEX('Calibration Calcs'!$B$4:$M$4,1,MATCH('Adjusted Source Data'!$E148,'Calibration Calcs'!$B$1:$M$1,0))</f>
        <v>3216037.9774174546</v>
      </c>
      <c r="H148" s="38">
        <f>'Source Data'!H148*INDEX('Calibration Calcs'!$B$4:$M$4,1,MATCH('Adjusted Source Data'!$E148,'Calibration Calcs'!$B$1:$M$1,0))</f>
        <v>2849090.3610229944</v>
      </c>
      <c r="I148" s="38">
        <f>'Source Data'!I148*INDEX('Calibration Calcs'!$B$4:$M$4,1,MATCH('Adjusted Source Data'!$E148,'Calibration Calcs'!$B$1:$M$1,0))</f>
        <v>2842542.4818189275</v>
      </c>
      <c r="J148" s="38">
        <f>'Source Data'!J148*INDEX('Calibration Calcs'!$B$4:$M$4,1,MATCH('Adjusted Source Data'!$E148,'Calibration Calcs'!$B$1:$M$1,0))</f>
        <v>3313817.4203567957</v>
      </c>
      <c r="K148" s="38">
        <f>'Source Data'!K148*INDEX('Calibration Calcs'!$B$4:$M$4,1,MATCH('Adjusted Source Data'!$E148,'Calibration Calcs'!$B$1:$M$1,0))</f>
        <v>4961420.914523012</v>
      </c>
      <c r="L148" s="38">
        <f>'Source Data'!L148*INDEX('Calibration Calcs'!$B$4:$M$4,1,MATCH('Adjusted Source Data'!$E148,'Calibration Calcs'!$B$1:$M$1,0))</f>
        <v>8164410.1419382263</v>
      </c>
      <c r="M148" s="38">
        <f>'Source Data'!M148*INDEX('Calibration Calcs'!$B$4:$M$4,1,MATCH('Adjusted Source Data'!$E148,'Calibration Calcs'!$B$1:$M$1,0))</f>
        <v>12143838.188816585</v>
      </c>
      <c r="N148" s="38">
        <f>'Source Data'!N148*INDEX('Calibration Calcs'!$B$4:$M$4,1,MATCH('Adjusted Source Data'!$E148,'Calibration Calcs'!$B$1:$M$1,0))</f>
        <v>12829377.441411069</v>
      </c>
      <c r="O148" s="38">
        <f>'Source Data'!O148*INDEX('Calibration Calcs'!$B$4:$M$4,1,MATCH('Adjusted Source Data'!$E148,'Calibration Calcs'!$B$1:$M$1,0))</f>
        <v>11066562.220453823</v>
      </c>
      <c r="P148" s="38">
        <f>'Source Data'!P148*INDEX('Calibration Calcs'!$B$4:$M$4,1,MATCH('Adjusted Source Data'!$E148,'Calibration Calcs'!$B$1:$M$1,0))</f>
        <v>9484996.7224900331</v>
      </c>
      <c r="Q148" s="38">
        <f>'Source Data'!Q148*INDEX('Calibration Calcs'!$B$4:$M$4,1,MATCH('Adjusted Source Data'!$E148,'Calibration Calcs'!$B$1:$M$1,0))</f>
        <v>8257998.0020188456</v>
      </c>
      <c r="R148" s="38">
        <f>'Source Data'!R148*INDEX('Calibration Calcs'!$B$4:$M$4,1,MATCH('Adjusted Source Data'!$E148,'Calibration Calcs'!$B$1:$M$1,0))</f>
        <v>7784311.9239954241</v>
      </c>
      <c r="S148" s="38">
        <f>'Source Data'!S148*INDEX('Calibration Calcs'!$B$4:$M$4,1,MATCH('Adjusted Source Data'!$E148,'Calibration Calcs'!$B$1:$M$1,0))</f>
        <v>7815533.3402421558</v>
      </c>
      <c r="T148" s="38">
        <f>'Source Data'!T148*INDEX('Calibration Calcs'!$B$4:$M$4,1,MATCH('Adjusted Source Data'!$E148,'Calibration Calcs'!$B$1:$M$1,0))</f>
        <v>7500600.5249674078</v>
      </c>
      <c r="U148" s="38">
        <f>'Source Data'!U148*INDEX('Calibration Calcs'!$B$4:$M$4,1,MATCH('Adjusted Source Data'!$E148,'Calibration Calcs'!$B$1:$M$1,0))</f>
        <v>7213188.1933171703</v>
      </c>
      <c r="V148" s="38">
        <f>'Source Data'!V148*INDEX('Calibration Calcs'!$B$4:$M$4,1,MATCH('Adjusted Source Data'!$E148,'Calibration Calcs'!$B$1:$M$1,0))</f>
        <v>6150539.6739211958</v>
      </c>
      <c r="W148" s="38">
        <f>'Source Data'!W148*INDEX('Calibration Calcs'!$B$4:$M$4,1,MATCH('Adjusted Source Data'!$E148,'Calibration Calcs'!$B$1:$M$1,0))</f>
        <v>6134184.6660378706</v>
      </c>
      <c r="X148" s="38">
        <f>'Source Data'!X148*INDEX('Calibration Calcs'!$B$4:$M$4,1,MATCH('Adjusted Source Data'!$E148,'Calibration Calcs'!$B$1:$M$1,0))</f>
        <v>8876410.2303410675</v>
      </c>
      <c r="Y148" s="38">
        <f>'Source Data'!Y148*INDEX('Calibration Calcs'!$B$4:$M$4,1,MATCH('Adjusted Source Data'!$E148,'Calibration Calcs'!$B$1:$M$1,0))</f>
        <v>8799767.921242794</v>
      </c>
      <c r="Z148" s="38">
        <f>'Source Data'!Z148*INDEX('Calibration Calcs'!$B$4:$M$4,1,MATCH('Adjusted Source Data'!$E148,'Calibration Calcs'!$B$1:$M$1,0))</f>
        <v>7664619.7085177954</v>
      </c>
      <c r="AA148" s="38">
        <f>'Source Data'!AA148*INDEX('Calibration Calcs'!$B$4:$M$4,1,MATCH('Adjusted Source Data'!$E148,'Calibration Calcs'!$B$1:$M$1,0))</f>
        <v>9272603.9305929989</v>
      </c>
      <c r="AB148" s="38">
        <f>'Source Data'!AB148*INDEX('Calibration Calcs'!$B$4:$M$4,1,MATCH('Adjusted Source Data'!$E148,'Calibration Calcs'!$B$1:$M$1,0))</f>
        <v>8873154.8982330337</v>
      </c>
      <c r="AC148" s="38">
        <f>'Source Data'!AC148*INDEX('Calibration Calcs'!$B$4:$M$4,1,MATCH('Adjusted Source Data'!$E148,'Calibration Calcs'!$B$1:$M$1,0))</f>
        <v>5971380.8456481537</v>
      </c>
      <c r="AD148" t="str">
        <f>INDEX('Category Mapping'!$G$34:$G$45,MATCH(E148,'Category Mapping'!$A$34:$A$45,0),1)</f>
        <v>Winter</v>
      </c>
      <c r="AE148" t="str">
        <f>INDEX('Category Mapping'!$B$2:$B$25,MATCH('Source Data'!A148,'Category Mapping'!$A$2:$A$25,0))</f>
        <v>Weekday</v>
      </c>
      <c r="AF148" t="str">
        <f>INDEX('Category Mapping'!$C$2:$C$25,MATCH('Source Data'!A148,'Category Mapping'!$A$2:$A$25,0))</f>
        <v>Commercial</v>
      </c>
      <c r="AG148" t="str">
        <f>INDEX('Category Mapping'!$D$2:$D$25,MATCH('Source Data'!A148,'Category Mapping'!$A$2:$A$25,0))</f>
        <v>Appliances</v>
      </c>
      <c r="AH148">
        <f>IF($AE148="Weekday",INDEX('Category Mapping'!$F$34:$F$45,MATCH($E148,'Category Mapping'!$A$34:$A$45,0),1),INDEX('Category Mapping'!$E$34:$E$45,MATCH($E148,'Category Mapping'!$A$34:$A$45,0),1))</f>
        <v>20</v>
      </c>
      <c r="AI148" s="10">
        <f t="shared" si="8"/>
        <v>641468.87207055348</v>
      </c>
      <c r="AJ148" s="22">
        <f t="shared" si="6"/>
        <v>0</v>
      </c>
      <c r="AK148" s="22">
        <f t="shared" si="7"/>
        <v>0</v>
      </c>
    </row>
    <row r="149" spans="1:37">
      <c r="A149" s="37" t="str">
        <f>'Source Data'!A149</f>
        <v>Service_waterheating_weekday.csv</v>
      </c>
      <c r="B149" s="37">
        <f>'Source Data'!B149</f>
        <v>2019</v>
      </c>
      <c r="C149" s="37">
        <f>'Source Data'!C149</f>
        <v>19</v>
      </c>
      <c r="D149" s="37" t="str">
        <f>'Source Data'!D149</f>
        <v>Korea</v>
      </c>
      <c r="E149" s="37">
        <f>'Source Data'!E149</f>
        <v>3</v>
      </c>
      <c r="F149" s="38">
        <f>'Source Data'!F149*INDEX('Calibration Calcs'!$B$4:$M$4,1,MATCH('Adjusted Source Data'!$E149,'Calibration Calcs'!$B$1:$M$1,0))</f>
        <v>4159810.5424458156</v>
      </c>
      <c r="G149" s="38">
        <f>'Source Data'!G149*INDEX('Calibration Calcs'!$B$4:$M$4,1,MATCH('Adjusted Source Data'!$E149,'Calibration Calcs'!$B$1:$M$1,0))</f>
        <v>3155358.5242859609</v>
      </c>
      <c r="H149" s="38">
        <f>'Source Data'!H149*INDEX('Calibration Calcs'!$B$4:$M$4,1,MATCH('Adjusted Source Data'!$E149,'Calibration Calcs'!$B$1:$M$1,0))</f>
        <v>2795334.3316507135</v>
      </c>
      <c r="I149" s="38">
        <f>'Source Data'!I149*INDEX('Calibration Calcs'!$B$4:$M$4,1,MATCH('Adjusted Source Data'!$E149,'Calibration Calcs'!$B$1:$M$1,0))</f>
        <v>2788909.4363427507</v>
      </c>
      <c r="J149" s="38">
        <f>'Source Data'!J149*INDEX('Calibration Calcs'!$B$4:$M$4,1,MATCH('Adjusted Source Data'!$E149,'Calibration Calcs'!$B$1:$M$1,0))</f>
        <v>3251292.66261895</v>
      </c>
      <c r="K149" s="38">
        <f>'Source Data'!K149*INDEX('Calibration Calcs'!$B$4:$M$4,1,MATCH('Adjusted Source Data'!$E149,'Calibration Calcs'!$B$1:$M$1,0))</f>
        <v>4867809.6465773508</v>
      </c>
      <c r="L149" s="38">
        <f>'Source Data'!L149*INDEX('Calibration Calcs'!$B$4:$M$4,1,MATCH('Adjusted Source Data'!$E149,'Calibration Calcs'!$B$1:$M$1,0))</f>
        <v>8010365.2241049465</v>
      </c>
      <c r="M149" s="38">
        <f>'Source Data'!M149*INDEX('Calibration Calcs'!$B$4:$M$4,1,MATCH('Adjusted Source Data'!$E149,'Calibration Calcs'!$B$1:$M$1,0))</f>
        <v>11971208.043027962</v>
      </c>
      <c r="N149" s="38">
        <f>'Source Data'!N149*INDEX('Calibration Calcs'!$B$4:$M$4,1,MATCH('Adjusted Source Data'!$E149,'Calibration Calcs'!$B$1:$M$1,0))</f>
        <v>12595792.810490292</v>
      </c>
      <c r="O149" s="38">
        <f>'Source Data'!O149*INDEX('Calibration Calcs'!$B$4:$M$4,1,MATCH('Adjusted Source Data'!$E149,'Calibration Calcs'!$B$1:$M$1,0))</f>
        <v>10826135.969347026</v>
      </c>
      <c r="P149" s="38">
        <f>'Source Data'!P149*INDEX('Calibration Calcs'!$B$4:$M$4,1,MATCH('Adjusted Source Data'!$E149,'Calibration Calcs'!$B$1:$M$1,0))</f>
        <v>9306035.0949671734</v>
      </c>
      <c r="Q149" s="38">
        <f>'Source Data'!Q149*INDEX('Calibration Calcs'!$B$4:$M$4,1,MATCH('Adjusted Source Data'!$E149,'Calibration Calcs'!$B$1:$M$1,0))</f>
        <v>8102188.5536934203</v>
      </c>
      <c r="R149" s="38">
        <f>'Source Data'!R149*INDEX('Calibration Calcs'!$B$4:$M$4,1,MATCH('Adjusted Source Data'!$E149,'Calibration Calcs'!$B$1:$M$1,0))</f>
        <v>7637439.1921231514</v>
      </c>
      <c r="S149" s="38">
        <f>'Source Data'!S149*INDEX('Calibration Calcs'!$B$4:$M$4,1,MATCH('Adjusted Source Data'!$E149,'Calibration Calcs'!$B$1:$M$1,0))</f>
        <v>7668070.9110687291</v>
      </c>
      <c r="T149" s="38">
        <f>'Source Data'!T149*INDEX('Calibration Calcs'!$B$4:$M$4,1,MATCH('Adjusted Source Data'!$E149,'Calibration Calcs'!$B$1:$M$1,0))</f>
        <v>7359080.4988082154</v>
      </c>
      <c r="U149" s="38">
        <f>'Source Data'!U149*INDEX('Calibration Calcs'!$B$4:$M$4,1,MATCH('Adjusted Source Data'!$E149,'Calibration Calcs'!$B$1:$M$1,0))</f>
        <v>7077091.9270197116</v>
      </c>
      <c r="V149" s="38">
        <f>'Source Data'!V149*INDEX('Calibration Calcs'!$B$4:$M$4,1,MATCH('Adjusted Source Data'!$E149,'Calibration Calcs'!$B$1:$M$1,0))</f>
        <v>6034493.3941870946</v>
      </c>
      <c r="W149" s="38">
        <f>'Source Data'!W149*INDEX('Calibration Calcs'!$B$4:$M$4,1,MATCH('Adjusted Source Data'!$E149,'Calibration Calcs'!$B$1:$M$1,0))</f>
        <v>6018445.7295617629</v>
      </c>
      <c r="X149" s="38">
        <f>'Source Data'!X149*INDEX('Calibration Calcs'!$B$4:$M$4,1,MATCH('Adjusted Source Data'!$E149,'Calibration Calcs'!$B$1:$M$1,0))</f>
        <v>8708932.0572731867</v>
      </c>
      <c r="Y149" s="38">
        <f>'Source Data'!Y149*INDEX('Calibration Calcs'!$B$4:$M$4,1,MATCH('Adjusted Source Data'!$E149,'Calibration Calcs'!$B$1:$M$1,0))</f>
        <v>8633736.2151691727</v>
      </c>
      <c r="Z149" s="38">
        <f>'Source Data'!Z149*INDEX('Calibration Calcs'!$B$4:$M$4,1,MATCH('Adjusted Source Data'!$E149,'Calibration Calcs'!$B$1:$M$1,0))</f>
        <v>7520004.7641448844</v>
      </c>
      <c r="AA149" s="38">
        <f>'Source Data'!AA149*INDEX('Calibration Calcs'!$B$4:$M$4,1,MATCH('Adjusted Source Data'!$E149,'Calibration Calcs'!$B$1:$M$1,0))</f>
        <v>9097650.7151002679</v>
      </c>
      <c r="AB149" s="38">
        <f>'Source Data'!AB149*INDEX('Calibration Calcs'!$B$4:$M$4,1,MATCH('Adjusted Source Data'!$E149,'Calibration Calcs'!$B$1:$M$1,0))</f>
        <v>8705738.3471622299</v>
      </c>
      <c r="AC149" s="38">
        <f>'Source Data'!AC149*INDEX('Calibration Calcs'!$B$4:$M$4,1,MATCH('Adjusted Source Data'!$E149,'Calibration Calcs'!$B$1:$M$1,0))</f>
        <v>5858714.4211309468</v>
      </c>
      <c r="AD149" t="str">
        <f>INDEX('Category Mapping'!$G$34:$G$45,MATCH(E149,'Category Mapping'!$A$34:$A$45,0),1)</f>
        <v>Spring</v>
      </c>
      <c r="AE149" t="str">
        <f>INDEX('Category Mapping'!$B$2:$B$25,MATCH('Source Data'!A149,'Category Mapping'!$A$2:$A$25,0))</f>
        <v>Weekday</v>
      </c>
      <c r="AF149" t="str">
        <f>INDEX('Category Mapping'!$C$2:$C$25,MATCH('Source Data'!A149,'Category Mapping'!$A$2:$A$25,0))</f>
        <v>Commercial</v>
      </c>
      <c r="AG149" t="str">
        <f>INDEX('Category Mapping'!$D$2:$D$25,MATCH('Source Data'!A149,'Category Mapping'!$A$2:$A$25,0))</f>
        <v>Appliances</v>
      </c>
      <c r="AH149">
        <f>IF($AE149="Weekday",INDEX('Category Mapping'!$F$34:$F$45,MATCH($E149,'Category Mapping'!$A$34:$A$45,0),1),INDEX('Category Mapping'!$E$34:$E$45,MATCH($E149,'Category Mapping'!$A$34:$A$45,0),1))</f>
        <v>22.142857142857142</v>
      </c>
      <c r="AI149" s="10">
        <f t="shared" si="8"/>
        <v>568842.25595762604</v>
      </c>
      <c r="AJ149" s="22">
        <f t="shared" si="6"/>
        <v>0</v>
      </c>
      <c r="AK149" s="22">
        <f t="shared" si="7"/>
        <v>0</v>
      </c>
    </row>
    <row r="150" spans="1:37">
      <c r="A150" s="37" t="str">
        <f>'Source Data'!A150</f>
        <v>Service_waterheating_weekday.csv</v>
      </c>
      <c r="B150" s="37">
        <f>'Source Data'!B150</f>
        <v>2019</v>
      </c>
      <c r="C150" s="37">
        <f>'Source Data'!C150</f>
        <v>19</v>
      </c>
      <c r="D150" s="37" t="str">
        <f>'Source Data'!D150</f>
        <v>Korea</v>
      </c>
      <c r="E150" s="37">
        <f>'Source Data'!E150</f>
        <v>4</v>
      </c>
      <c r="F150" s="38">
        <f>'Source Data'!F150*INDEX('Calibration Calcs'!$B$4:$M$4,1,MATCH('Adjusted Source Data'!$E150,'Calibration Calcs'!$B$1:$M$1,0))</f>
        <v>3261665.1394462702</v>
      </c>
      <c r="G150" s="38">
        <f>'Source Data'!G150*INDEX('Calibration Calcs'!$B$4:$M$4,1,MATCH('Adjusted Source Data'!$E150,'Calibration Calcs'!$B$1:$M$1,0))</f>
        <v>2474084.9472786803</v>
      </c>
      <c r="H150" s="38">
        <f>'Source Data'!H150*INDEX('Calibration Calcs'!$B$4:$M$4,1,MATCH('Adjusted Source Data'!$E150,'Calibration Calcs'!$B$1:$M$1,0))</f>
        <v>2191793.5851176842</v>
      </c>
      <c r="I150" s="38">
        <f>'Source Data'!I150*INDEX('Calibration Calcs'!$B$4:$M$4,1,MATCH('Adjusted Source Data'!$E150,'Calibration Calcs'!$B$1:$M$1,0))</f>
        <v>2186755.9098397046</v>
      </c>
      <c r="J150" s="38">
        <f>'Source Data'!J150*INDEX('Calibration Calcs'!$B$4:$M$4,1,MATCH('Adjusted Source Data'!$E150,'Calibration Calcs'!$B$1:$M$1,0))</f>
        <v>2549306.4000081345</v>
      </c>
      <c r="K150" s="38">
        <f>'Source Data'!K150*INDEX('Calibration Calcs'!$B$4:$M$4,1,MATCH('Adjusted Source Data'!$E150,'Calibration Calcs'!$B$1:$M$1,0))</f>
        <v>3816800.6450112727</v>
      </c>
      <c r="L150" s="38">
        <f>'Source Data'!L150*INDEX('Calibration Calcs'!$B$4:$M$4,1,MATCH('Adjusted Source Data'!$E150,'Calibration Calcs'!$B$1:$M$1,0))</f>
        <v>6280847.1335552623</v>
      </c>
      <c r="M150" s="38">
        <f>'Source Data'!M150*INDEX('Calibration Calcs'!$B$4:$M$4,1,MATCH('Adjusted Source Data'!$E150,'Calibration Calcs'!$B$1:$M$1,0))</f>
        <v>9374360.3224962521</v>
      </c>
      <c r="N150" s="38">
        <f>'Source Data'!N150*INDEX('Calibration Calcs'!$B$4:$M$4,1,MATCH('Adjusted Source Data'!$E150,'Calibration Calcs'!$B$1:$M$1,0))</f>
        <v>9902541.498437468</v>
      </c>
      <c r="O150" s="38">
        <f>'Source Data'!O150*INDEX('Calibration Calcs'!$B$4:$M$4,1,MATCH('Adjusted Source Data'!$E150,'Calibration Calcs'!$B$1:$M$1,0))</f>
        <v>8484571.3395037595</v>
      </c>
      <c r="P150" s="38">
        <f>'Source Data'!P150*INDEX('Calibration Calcs'!$B$4:$M$4,1,MATCH('Adjusted Source Data'!$E150,'Calibration Calcs'!$B$1:$M$1,0))</f>
        <v>7296769.2534654001</v>
      </c>
      <c r="Q150" s="38">
        <f>'Source Data'!Q150*INDEX('Calibration Calcs'!$B$4:$M$4,1,MATCH('Adjusted Source Data'!$E150,'Calibration Calcs'!$B$1:$M$1,0))</f>
        <v>6352844.4352733139</v>
      </c>
      <c r="R150" s="38">
        <f>'Source Data'!R150*INDEX('Calibration Calcs'!$B$4:$M$4,1,MATCH('Adjusted Source Data'!$E150,'Calibration Calcs'!$B$1:$M$1,0))</f>
        <v>5988439.6456674309</v>
      </c>
      <c r="S150" s="38">
        <f>'Source Data'!S150*INDEX('Calibration Calcs'!$B$4:$M$4,1,MATCH('Adjusted Source Data'!$E150,'Calibration Calcs'!$B$1:$M$1,0))</f>
        <v>6012458.1629881514</v>
      </c>
      <c r="T150" s="38">
        <f>'Source Data'!T150*INDEX('Calibration Calcs'!$B$4:$M$4,1,MATCH('Adjusted Source Data'!$E150,'Calibration Calcs'!$B$1:$M$1,0))</f>
        <v>5770181.8060174584</v>
      </c>
      <c r="U150" s="38">
        <f>'Source Data'!U150*INDEX('Calibration Calcs'!$B$4:$M$4,1,MATCH('Adjusted Source Data'!$E150,'Calibration Calcs'!$B$1:$M$1,0))</f>
        <v>5549076.5002679843</v>
      </c>
      <c r="V150" s="38">
        <f>'Source Data'!V150*INDEX('Calibration Calcs'!$B$4:$M$4,1,MATCH('Adjusted Source Data'!$E150,'Calibration Calcs'!$B$1:$M$1,0))</f>
        <v>4731585.7785881041</v>
      </c>
      <c r="W150" s="38">
        <f>'Source Data'!W150*INDEX('Calibration Calcs'!$B$4:$M$4,1,MATCH('Adjusted Source Data'!$E150,'Calibration Calcs'!$B$1:$M$1,0))</f>
        <v>4719003.7258606777</v>
      </c>
      <c r="X150" s="38">
        <f>'Source Data'!X150*INDEX('Calibration Calcs'!$B$4:$M$4,1,MATCH('Adjusted Source Data'!$E150,'Calibration Calcs'!$B$1:$M$1,0))</f>
        <v>6828586.7997932946</v>
      </c>
      <c r="Y150" s="38">
        <f>'Source Data'!Y150*INDEX('Calibration Calcs'!$B$4:$M$4,1,MATCH('Adjusted Source Data'!$E150,'Calibration Calcs'!$B$1:$M$1,0))</f>
        <v>6769625.9027067162</v>
      </c>
      <c r="Z150" s="38">
        <f>'Source Data'!Z150*INDEX('Calibration Calcs'!$B$4:$M$4,1,MATCH('Adjusted Source Data'!$E150,'Calibration Calcs'!$B$1:$M$1,0))</f>
        <v>5896360.5722929901</v>
      </c>
      <c r="AA150" s="38">
        <f>'Source Data'!AA150*INDEX('Calibration Calcs'!$B$4:$M$4,1,MATCH('Adjusted Source Data'!$E150,'Calibration Calcs'!$B$1:$M$1,0))</f>
        <v>7133377.3187411819</v>
      </c>
      <c r="AB150" s="38">
        <f>'Source Data'!AB150*INDEX('Calibration Calcs'!$B$4:$M$4,1,MATCH('Adjusted Source Data'!$E150,'Calibration Calcs'!$B$1:$M$1,0))</f>
        <v>6826082.0392966317</v>
      </c>
      <c r="AC150" s="38">
        <f>'Source Data'!AC150*INDEX('Calibration Calcs'!$B$4:$M$4,1,MATCH('Adjusted Source Data'!$E150,'Calibration Calcs'!$B$1:$M$1,0))</f>
        <v>4593758.9051656853</v>
      </c>
      <c r="AD150" t="str">
        <f>INDEX('Category Mapping'!$G$34:$G$45,MATCH(E150,'Category Mapping'!$A$34:$A$45,0),1)</f>
        <v>Spring</v>
      </c>
      <c r="AE150" t="str">
        <f>INDEX('Category Mapping'!$B$2:$B$25,MATCH('Source Data'!A150,'Category Mapping'!$A$2:$A$25,0))</f>
        <v>Weekday</v>
      </c>
      <c r="AF150" t="str">
        <f>INDEX('Category Mapping'!$C$2:$C$25,MATCH('Source Data'!A150,'Category Mapping'!$A$2:$A$25,0))</f>
        <v>Commercial</v>
      </c>
      <c r="AG150" t="str">
        <f>INDEX('Category Mapping'!$D$2:$D$25,MATCH('Source Data'!A150,'Category Mapping'!$A$2:$A$25,0))</f>
        <v>Appliances</v>
      </c>
      <c r="AH150">
        <f>IF($AE150="Weekday",INDEX('Category Mapping'!$F$34:$F$45,MATCH($E150,'Category Mapping'!$A$34:$A$45,0),1),INDEX('Category Mapping'!$E$34:$E$45,MATCH($E150,'Category Mapping'!$A$34:$A$45,0),1))</f>
        <v>21.428571428571431</v>
      </c>
      <c r="AI150" s="10">
        <f t="shared" si="8"/>
        <v>462118.60326041514</v>
      </c>
      <c r="AJ150" s="22">
        <f t="shared" si="6"/>
        <v>0</v>
      </c>
      <c r="AK150" s="22">
        <f t="shared" si="7"/>
        <v>0</v>
      </c>
    </row>
    <row r="151" spans="1:37">
      <c r="A151" s="37" t="str">
        <f>'Source Data'!A151</f>
        <v>Service_waterheating_weekday.csv</v>
      </c>
      <c r="B151" s="37">
        <f>'Source Data'!B151</f>
        <v>2019</v>
      </c>
      <c r="C151" s="37">
        <f>'Source Data'!C151</f>
        <v>19</v>
      </c>
      <c r="D151" s="37" t="str">
        <f>'Source Data'!D151</f>
        <v>Korea</v>
      </c>
      <c r="E151" s="37">
        <f>'Source Data'!E151</f>
        <v>5</v>
      </c>
      <c r="F151" s="38">
        <f>'Source Data'!F151*INDEX('Calibration Calcs'!$B$4:$M$4,1,MATCH('Adjusted Source Data'!$E151,'Calibration Calcs'!$B$1:$M$1,0))</f>
        <v>2906839.7871036711</v>
      </c>
      <c r="G151" s="38">
        <f>'Source Data'!G151*INDEX('Calibration Calcs'!$B$4:$M$4,1,MATCH('Adjusted Source Data'!$E151,'Calibration Calcs'!$B$1:$M$1,0))</f>
        <v>2204937.8744752016</v>
      </c>
      <c r="H151" s="38">
        <f>'Source Data'!H151*INDEX('Calibration Calcs'!$B$4:$M$4,1,MATCH('Adjusted Source Data'!$E151,'Calibration Calcs'!$B$1:$M$1,0))</f>
        <v>1953355.9301210558</v>
      </c>
      <c r="I151" s="38">
        <f>'Source Data'!I151*INDEX('Calibration Calcs'!$B$4:$M$4,1,MATCH('Adjusted Source Data'!$E151,'Calibration Calcs'!$B$1:$M$1,0))</f>
        <v>1948866.6185253353</v>
      </c>
      <c r="J151" s="38">
        <f>'Source Data'!J151*INDEX('Calibration Calcs'!$B$4:$M$4,1,MATCH('Adjusted Source Data'!$E151,'Calibration Calcs'!$B$1:$M$1,0))</f>
        <v>2271976.7234213473</v>
      </c>
      <c r="K151" s="38">
        <f>'Source Data'!K151*INDEX('Calibration Calcs'!$B$4:$M$4,1,MATCH('Adjusted Source Data'!$E151,'Calibration Calcs'!$B$1:$M$1,0))</f>
        <v>3401583.5843513277</v>
      </c>
      <c r="L151" s="38">
        <f>'Source Data'!L151*INDEX('Calibration Calcs'!$B$4:$M$4,1,MATCH('Adjusted Source Data'!$E151,'Calibration Calcs'!$B$1:$M$1,0))</f>
        <v>5597575.9263839507</v>
      </c>
      <c r="M151" s="38">
        <f>'Source Data'!M151*INDEX('Calibration Calcs'!$B$4:$M$4,1,MATCH('Adjusted Source Data'!$E151,'Calibration Calcs'!$B$1:$M$1,0))</f>
        <v>8354556.7366376696</v>
      </c>
      <c r="N151" s="38">
        <f>'Source Data'!N151*INDEX('Calibration Calcs'!$B$4:$M$4,1,MATCH('Adjusted Source Data'!$E151,'Calibration Calcs'!$B$1:$M$1,0))</f>
        <v>8797576.6851628646</v>
      </c>
      <c r="O151" s="38">
        <f>'Source Data'!O151*INDEX('Calibration Calcs'!$B$4:$M$4,1,MATCH('Adjusted Source Data'!$E151,'Calibration Calcs'!$B$1:$M$1,0))</f>
        <v>7561565.0171395885</v>
      </c>
      <c r="P151" s="38">
        <f>'Source Data'!P151*INDEX('Calibration Calcs'!$B$4:$M$4,1,MATCH('Adjusted Source Data'!$E151,'Calibration Calcs'!$B$1:$M$1,0))</f>
        <v>6502978.9252689118</v>
      </c>
      <c r="Q151" s="38">
        <f>'Source Data'!Q151*INDEX('Calibration Calcs'!$B$4:$M$4,1,MATCH('Adjusted Source Data'!$E151,'Calibration Calcs'!$B$1:$M$1,0))</f>
        <v>5661740.8939288603</v>
      </c>
      <c r="R151" s="38">
        <f>'Source Data'!R151*INDEX('Calibration Calcs'!$B$4:$M$4,1,MATCH('Adjusted Source Data'!$E151,'Calibration Calcs'!$B$1:$M$1,0))</f>
        <v>5336978.2570896391</v>
      </c>
      <c r="S151" s="38">
        <f>'Source Data'!S151*INDEX('Calibration Calcs'!$B$4:$M$4,1,MATCH('Adjusted Source Data'!$E151,'Calibration Calcs'!$B$1:$M$1,0))</f>
        <v>5358382.9578540465</v>
      </c>
      <c r="T151" s="38">
        <f>'Source Data'!T151*INDEX('Calibration Calcs'!$B$4:$M$4,1,MATCH('Adjusted Source Data'!$E151,'Calibration Calcs'!$B$1:$M$1,0))</f>
        <v>5142463.8160243137</v>
      </c>
      <c r="U151" s="38">
        <f>'Source Data'!U151*INDEX('Calibration Calcs'!$B$4:$M$4,1,MATCH('Adjusted Source Data'!$E151,'Calibration Calcs'!$B$1:$M$1,0))</f>
        <v>4945412.4175461736</v>
      </c>
      <c r="V151" s="38">
        <f>'Source Data'!V151*INDEX('Calibration Calcs'!$B$4:$M$4,1,MATCH('Adjusted Source Data'!$E151,'Calibration Calcs'!$B$1:$M$1,0))</f>
        <v>4216853.3998338012</v>
      </c>
      <c r="W151" s="38">
        <f>'Source Data'!W151*INDEX('Calibration Calcs'!$B$4:$M$4,1,MATCH('Adjusted Source Data'!$E151,'Calibration Calcs'!$B$1:$M$1,0))</f>
        <v>4205639.6469691722</v>
      </c>
      <c r="X151" s="38">
        <f>'Source Data'!X151*INDEX('Calibration Calcs'!$B$4:$M$4,1,MATCH('Adjusted Source Data'!$E151,'Calibration Calcs'!$B$1:$M$1,0))</f>
        <v>6085728.6481081164</v>
      </c>
      <c r="Y151" s="38">
        <f>'Source Data'!Y151*INDEX('Calibration Calcs'!$B$4:$M$4,1,MATCH('Adjusted Source Data'!$E151,'Calibration Calcs'!$B$1:$M$1,0))</f>
        <v>6033182.544413913</v>
      </c>
      <c r="Z151" s="38">
        <f>'Source Data'!Z151*INDEX('Calibration Calcs'!$B$4:$M$4,1,MATCH('Adjusted Source Data'!$E151,'Calibration Calcs'!$B$1:$M$1,0))</f>
        <v>5254916.2081597801</v>
      </c>
      <c r="AA151" s="38">
        <f>'Source Data'!AA151*INDEX('Calibration Calcs'!$B$4:$M$4,1,MATCH('Adjusted Source Data'!$E151,'Calibration Calcs'!$B$1:$M$1,0))</f>
        <v>6357361.5807731906</v>
      </c>
      <c r="AB151" s="38">
        <f>'Source Data'!AB151*INDEX('Calibration Calcs'!$B$4:$M$4,1,MATCH('Adjusted Source Data'!$E151,'Calibration Calcs'!$B$1:$M$1,0))</f>
        <v>6083497.5294347908</v>
      </c>
      <c r="AC151" s="38">
        <f>'Source Data'!AC151*INDEX('Calibration Calcs'!$B$4:$M$4,1,MATCH('Adjusted Source Data'!$E151,'Calibration Calcs'!$B$1:$M$1,0))</f>
        <v>4094019.5373051041</v>
      </c>
      <c r="AD151" t="str">
        <f>INDEX('Category Mapping'!$G$34:$G$45,MATCH(E151,'Category Mapping'!$A$34:$A$45,0),1)</f>
        <v>Spring</v>
      </c>
      <c r="AE151" t="str">
        <f>INDEX('Category Mapping'!$B$2:$B$25,MATCH('Source Data'!A151,'Category Mapping'!$A$2:$A$25,0))</f>
        <v>Weekday</v>
      </c>
      <c r="AF151" t="str">
        <f>INDEX('Category Mapping'!$C$2:$C$25,MATCH('Source Data'!A151,'Category Mapping'!$A$2:$A$25,0))</f>
        <v>Commercial</v>
      </c>
      <c r="AG151" t="str">
        <f>INDEX('Category Mapping'!$D$2:$D$25,MATCH('Source Data'!A151,'Category Mapping'!$A$2:$A$25,0))</f>
        <v>Appliances</v>
      </c>
      <c r="AH151">
        <f>IF($AE151="Weekday",INDEX('Category Mapping'!$F$34:$F$45,MATCH($E151,'Category Mapping'!$A$34:$A$45,0),1),INDEX('Category Mapping'!$E$34:$E$45,MATCH($E151,'Category Mapping'!$A$34:$A$45,0),1))</f>
        <v>22.142857142857142</v>
      </c>
      <c r="AI151" s="10">
        <f t="shared" si="8"/>
        <v>397309.91481380683</v>
      </c>
      <c r="AJ151" s="22">
        <f t="shared" si="6"/>
        <v>0</v>
      </c>
      <c r="AK151" s="22">
        <f t="shared" si="7"/>
        <v>0</v>
      </c>
    </row>
    <row r="152" spans="1:37">
      <c r="A152" s="37" t="str">
        <f>'Source Data'!A152</f>
        <v>Service_waterheating_weekday.csv</v>
      </c>
      <c r="B152" s="37">
        <f>'Source Data'!B152</f>
        <v>2019</v>
      </c>
      <c r="C152" s="37">
        <f>'Source Data'!C152</f>
        <v>19</v>
      </c>
      <c r="D152" s="37" t="str">
        <f>'Source Data'!D152</f>
        <v>Korea</v>
      </c>
      <c r="E152" s="37">
        <f>'Source Data'!E152</f>
        <v>6</v>
      </c>
      <c r="F152" s="38">
        <f>'Source Data'!F152*INDEX('Calibration Calcs'!$B$4:$M$4,1,MATCH('Adjusted Source Data'!$E152,'Calibration Calcs'!$B$1:$M$1,0))</f>
        <v>2555276.6781317345</v>
      </c>
      <c r="G152" s="38">
        <f>'Source Data'!G152*INDEX('Calibration Calcs'!$B$4:$M$4,1,MATCH('Adjusted Source Data'!$E152,'Calibration Calcs'!$B$1:$M$1,0))</f>
        <v>1938265.1929425567</v>
      </c>
      <c r="H152" s="38">
        <f>'Source Data'!H152*INDEX('Calibration Calcs'!$B$4:$M$4,1,MATCH('Adjusted Source Data'!$E152,'Calibration Calcs'!$B$1:$M$1,0))</f>
        <v>1717110.0896307917</v>
      </c>
      <c r="I152" s="38">
        <f>'Source Data'!I152*INDEX('Calibration Calcs'!$B$4:$M$4,1,MATCH('Adjusted Source Data'!$E152,'Calibration Calcs'!$B$1:$M$1,0))</f>
        <v>1713164.0571942881</v>
      </c>
      <c r="J152" s="38">
        <f>'Source Data'!J152*INDEX('Calibration Calcs'!$B$4:$M$4,1,MATCH('Adjusted Source Data'!$E152,'Calibration Calcs'!$B$1:$M$1,0))</f>
        <v>1997195.3477214214</v>
      </c>
      <c r="K152" s="38">
        <f>'Source Data'!K152*INDEX('Calibration Calcs'!$B$4:$M$4,1,MATCH('Adjusted Source Data'!$E152,'Calibration Calcs'!$B$1:$M$1,0))</f>
        <v>2990184.6914900052</v>
      </c>
      <c r="L152" s="38">
        <f>'Source Data'!L152*INDEX('Calibration Calcs'!$B$4:$M$4,1,MATCH('Adjusted Source Data'!$E152,'Calibration Calcs'!$B$1:$M$1,0))</f>
        <v>4920585.8122228542</v>
      </c>
      <c r="M152" s="38">
        <f>'Source Data'!M152*INDEX('Calibration Calcs'!$B$4:$M$4,1,MATCH('Adjusted Source Data'!$E152,'Calibration Calcs'!$B$1:$M$1,0))</f>
        <v>7344127.1506878957</v>
      </c>
      <c r="N152" s="38">
        <f>'Source Data'!N152*INDEX('Calibration Calcs'!$B$4:$M$4,1,MATCH('Adjusted Source Data'!$E152,'Calibration Calcs'!$B$1:$M$1,0))</f>
        <v>7733566.6810482042</v>
      </c>
      <c r="O152" s="38">
        <f>'Source Data'!O152*INDEX('Calibration Calcs'!$B$4:$M$4,1,MATCH('Adjusted Source Data'!$E152,'Calibration Calcs'!$B$1:$M$1,0))</f>
        <v>6647042.6521294694</v>
      </c>
      <c r="P152" s="38">
        <f>'Source Data'!P152*INDEX('Calibration Calcs'!$B$4:$M$4,1,MATCH('Adjusted Source Data'!$E152,'Calibration Calcs'!$B$1:$M$1,0))</f>
        <v>5716486.278407339</v>
      </c>
      <c r="Q152" s="38">
        <f>'Source Data'!Q152*INDEX('Calibration Calcs'!$B$4:$M$4,1,MATCH('Adjusted Source Data'!$E152,'Calibration Calcs'!$B$1:$M$1,0))</f>
        <v>4976990.0956832953</v>
      </c>
      <c r="R152" s="38">
        <f>'Source Data'!R152*INDEX('Calibration Calcs'!$B$4:$M$4,1,MATCH('Adjusted Source Data'!$E152,'Calibration Calcs'!$B$1:$M$1,0))</f>
        <v>4691505.0528421225</v>
      </c>
      <c r="S152" s="38">
        <f>'Source Data'!S152*INDEX('Calibration Calcs'!$B$4:$M$4,1,MATCH('Adjusted Source Data'!$E152,'Calibration Calcs'!$B$1:$M$1,0))</f>
        <v>4710321.7211122885</v>
      </c>
      <c r="T152" s="38">
        <f>'Source Data'!T152*INDEX('Calibration Calcs'!$B$4:$M$4,1,MATCH('Adjusted Source Data'!$E152,'Calibration Calcs'!$B$1:$M$1,0))</f>
        <v>4520515.6014300361</v>
      </c>
      <c r="U152" s="38">
        <f>'Source Data'!U152*INDEX('Calibration Calcs'!$B$4:$M$4,1,MATCH('Adjusted Source Data'!$E152,'Calibration Calcs'!$B$1:$M$1,0))</f>
        <v>4347296.0678417273</v>
      </c>
      <c r="V152" s="38">
        <f>'Source Data'!V152*INDEX('Calibration Calcs'!$B$4:$M$4,1,MATCH('Adjusted Source Data'!$E152,'Calibration Calcs'!$B$1:$M$1,0))</f>
        <v>3706851.9242042368</v>
      </c>
      <c r="W152" s="38">
        <f>'Source Data'!W152*INDEX('Calibration Calcs'!$B$4:$M$4,1,MATCH('Adjusted Source Data'!$E152,'Calibration Calcs'!$B$1:$M$1,0))</f>
        <v>3696994.7743675797</v>
      </c>
      <c r="X152" s="38">
        <f>'Source Data'!X152*INDEX('Calibration Calcs'!$B$4:$M$4,1,MATCH('Adjusted Source Data'!$E152,'Calibration Calcs'!$B$1:$M$1,0))</f>
        <v>5349699.3442780543</v>
      </c>
      <c r="Y152" s="38">
        <f>'Source Data'!Y152*INDEX('Calibration Calcs'!$B$4:$M$4,1,MATCH('Adjusted Source Data'!$E152,'Calibration Calcs'!$B$1:$M$1,0))</f>
        <v>5303507.7174781794</v>
      </c>
      <c r="Z152" s="38">
        <f>'Source Data'!Z152*INDEX('Calibration Calcs'!$B$4:$M$4,1,MATCH('Adjusted Source Data'!$E152,'Calibration Calcs'!$B$1:$M$1,0))</f>
        <v>4619367.9595183842</v>
      </c>
      <c r="AA152" s="38">
        <f>'Source Data'!AA152*INDEX('Calibration Calcs'!$B$4:$M$4,1,MATCH('Adjusted Source Data'!$E152,'Calibration Calcs'!$B$1:$M$1,0))</f>
        <v>5588479.5614921879</v>
      </c>
      <c r="AB152" s="38">
        <f>'Source Data'!AB152*INDEX('Calibration Calcs'!$B$4:$M$4,1,MATCH('Adjusted Source Data'!$E152,'Calibration Calcs'!$B$1:$M$1,0))</f>
        <v>5347737.0585807338</v>
      </c>
      <c r="AC152" s="38">
        <f>'Source Data'!AC152*INDEX('Calibration Calcs'!$B$4:$M$4,1,MATCH('Adjusted Source Data'!$E152,'Calibration Calcs'!$B$1:$M$1,0))</f>
        <v>3598874.8909689113</v>
      </c>
      <c r="AD152" t="str">
        <f>INDEX('Category Mapping'!$G$34:$G$45,MATCH(E152,'Category Mapping'!$A$34:$A$45,0),1)</f>
        <v>Summer</v>
      </c>
      <c r="AE152" t="str">
        <f>INDEX('Category Mapping'!$B$2:$B$25,MATCH('Source Data'!A152,'Category Mapping'!$A$2:$A$25,0))</f>
        <v>Weekday</v>
      </c>
      <c r="AF152" t="str">
        <f>INDEX('Category Mapping'!$C$2:$C$25,MATCH('Source Data'!A152,'Category Mapping'!$A$2:$A$25,0))</f>
        <v>Commercial</v>
      </c>
      <c r="AG152" t="str">
        <f>INDEX('Category Mapping'!$D$2:$D$25,MATCH('Source Data'!A152,'Category Mapping'!$A$2:$A$25,0))</f>
        <v>Appliances</v>
      </c>
      <c r="AH152">
        <f>IF($AE152="Weekday",INDEX('Category Mapping'!$F$34:$F$45,MATCH($E152,'Category Mapping'!$A$34:$A$45,0),1),INDEX('Category Mapping'!$E$34:$E$45,MATCH($E152,'Category Mapping'!$A$34:$A$45,0),1))</f>
        <v>21.428571428571431</v>
      </c>
      <c r="AI152" s="10">
        <f t="shared" si="8"/>
        <v>360899.77844891616</v>
      </c>
      <c r="AJ152" s="22">
        <f t="shared" si="6"/>
        <v>0</v>
      </c>
      <c r="AK152" s="22">
        <f t="shared" si="7"/>
        <v>0</v>
      </c>
    </row>
    <row r="153" spans="1:37">
      <c r="A153" s="37" t="str">
        <f>'Source Data'!A153</f>
        <v>Service_waterheating_weekday.csv</v>
      </c>
      <c r="B153" s="37">
        <f>'Source Data'!B153</f>
        <v>2019</v>
      </c>
      <c r="C153" s="37">
        <f>'Source Data'!C153</f>
        <v>19</v>
      </c>
      <c r="D153" s="37" t="str">
        <f>'Source Data'!D153</f>
        <v>Korea</v>
      </c>
      <c r="E153" s="37">
        <f>'Source Data'!E153</f>
        <v>7</v>
      </c>
      <c r="F153" s="38">
        <f>'Source Data'!F153*INDEX('Calibration Calcs'!$B$4:$M$4,1,MATCH('Adjusted Source Data'!$E153,'Calibration Calcs'!$B$1:$M$1,0))</f>
        <v>2529617.0082151517</v>
      </c>
      <c r="G153" s="38">
        <f>'Source Data'!G153*INDEX('Calibration Calcs'!$B$4:$M$4,1,MATCH('Adjusted Source Data'!$E153,'Calibration Calcs'!$B$1:$M$1,0))</f>
        <v>1918801.2572563717</v>
      </c>
      <c r="H153" s="38">
        <f>'Source Data'!H153*INDEX('Calibration Calcs'!$B$4:$M$4,1,MATCH('Adjusted Source Data'!$E153,'Calibration Calcs'!$B$1:$M$1,0))</f>
        <v>1699867.2561979853</v>
      </c>
      <c r="I153" s="38">
        <f>'Source Data'!I153*INDEX('Calibration Calcs'!$B$4:$M$4,1,MATCH('Adjusted Source Data'!$E153,'Calibration Calcs'!$B$1:$M$1,0))</f>
        <v>1695960.5189871571</v>
      </c>
      <c r="J153" s="38">
        <f>'Source Data'!J153*INDEX('Calibration Calcs'!$B$4:$M$4,1,MATCH('Adjusted Source Data'!$E153,'Calibration Calcs'!$B$1:$M$1,0))</f>
        <v>1977139.2543172049</v>
      </c>
      <c r="K153" s="38">
        <f>'Source Data'!K153*INDEX('Calibration Calcs'!$B$4:$M$4,1,MATCH('Adjusted Source Data'!$E153,'Calibration Calcs'!$B$1:$M$1,0))</f>
        <v>2960157.5459596571</v>
      </c>
      <c r="L153" s="38">
        <f>'Source Data'!L153*INDEX('Calibration Calcs'!$B$4:$M$4,1,MATCH('Adjusted Source Data'!$E153,'Calibration Calcs'!$B$1:$M$1,0))</f>
        <v>4871172.38117716</v>
      </c>
      <c r="M153" s="38">
        <f>'Source Data'!M153*INDEX('Calibration Calcs'!$B$4:$M$4,1,MATCH('Adjusted Source Data'!$E153,'Calibration Calcs'!$B$1:$M$1,0))</f>
        <v>7270377.3147000987</v>
      </c>
      <c r="N153" s="38">
        <f>'Source Data'!N153*INDEX('Calibration Calcs'!$B$4:$M$4,1,MATCH('Adjusted Source Data'!$E153,'Calibration Calcs'!$B$1:$M$1,0))</f>
        <v>7655906.4188493611</v>
      </c>
      <c r="O153" s="38">
        <f>'Source Data'!O153*INDEX('Calibration Calcs'!$B$4:$M$4,1,MATCH('Adjusted Source Data'!$E153,'Calibration Calcs'!$B$1:$M$1,0))</f>
        <v>6580292.485129253</v>
      </c>
      <c r="P153" s="38">
        <f>'Source Data'!P153*INDEX('Calibration Calcs'!$B$4:$M$4,1,MATCH('Adjusted Source Data'!$E153,'Calibration Calcs'!$B$1:$M$1,0))</f>
        <v>5659080.4925891478</v>
      </c>
      <c r="Q153" s="38">
        <f>'Source Data'!Q153*INDEX('Calibration Calcs'!$B$4:$M$4,1,MATCH('Adjusted Source Data'!$E153,'Calibration Calcs'!$B$1:$M$1,0))</f>
        <v>4927011.2977729002</v>
      </c>
      <c r="R153" s="38">
        <f>'Source Data'!R153*INDEX('Calibration Calcs'!$B$4:$M$4,1,MATCH('Adjusted Source Data'!$E153,'Calibration Calcs'!$B$1:$M$1,0))</f>
        <v>4644393.1891104011</v>
      </c>
      <c r="S153" s="38">
        <f>'Source Data'!S153*INDEX('Calibration Calcs'!$B$4:$M$4,1,MATCH('Adjusted Source Data'!$E153,'Calibration Calcs'!$B$1:$M$1,0))</f>
        <v>4663021.0867615538</v>
      </c>
      <c r="T153" s="38">
        <f>'Source Data'!T153*INDEX('Calibration Calcs'!$B$4:$M$4,1,MATCH('Adjusted Source Data'!$E153,'Calibration Calcs'!$B$1:$M$1,0))</f>
        <v>4475120.8329643495</v>
      </c>
      <c r="U153" s="38">
        <f>'Source Data'!U153*INDEX('Calibration Calcs'!$B$4:$M$4,1,MATCH('Adjusted Source Data'!$E153,'Calibration Calcs'!$B$1:$M$1,0))</f>
        <v>4303641.3755191527</v>
      </c>
      <c r="V153" s="38">
        <f>'Source Data'!V153*INDEX('Calibration Calcs'!$B$4:$M$4,1,MATCH('Adjusted Source Data'!$E153,'Calibration Calcs'!$B$1:$M$1,0))</f>
        <v>3669627.7398997056</v>
      </c>
      <c r="W153" s="38">
        <f>'Source Data'!W153*INDEX('Calibration Calcs'!$B$4:$M$4,1,MATCH('Adjusted Source Data'!$E153,'Calibration Calcs'!$B$1:$M$1,0))</f>
        <v>3659869.2924397071</v>
      </c>
      <c r="X153" s="38">
        <f>'Source Data'!X153*INDEX('Calibration Calcs'!$B$4:$M$4,1,MATCH('Adjusted Source Data'!$E153,'Calibration Calcs'!$B$1:$M$1,0))</f>
        <v>5295977.813770717</v>
      </c>
      <c r="Y153" s="38">
        <f>'Source Data'!Y153*INDEX('Calibration Calcs'!$B$4:$M$4,1,MATCH('Adjusted Source Data'!$E153,'Calibration Calcs'!$B$1:$M$1,0))</f>
        <v>5250249.9584519975</v>
      </c>
      <c r="Z153" s="38">
        <f>'Source Data'!Z153*INDEX('Calibration Calcs'!$B$4:$M$4,1,MATCH('Adjusted Source Data'!$E153,'Calibration Calcs'!$B$1:$M$1,0))</f>
        <v>4572980.4955961369</v>
      </c>
      <c r="AA153" s="38">
        <f>'Source Data'!AA153*INDEX('Calibration Calcs'!$B$4:$M$4,1,MATCH('Adjusted Source Data'!$E153,'Calibration Calcs'!$B$1:$M$1,0))</f>
        <v>5532360.6017270358</v>
      </c>
      <c r="AB153" s="38">
        <f>'Source Data'!AB153*INDEX('Calibration Calcs'!$B$4:$M$4,1,MATCH('Adjusted Source Data'!$E153,'Calibration Calcs'!$B$1:$M$1,0))</f>
        <v>5294035.6392547321</v>
      </c>
      <c r="AC153" s="38">
        <f>'Source Data'!AC153*INDEX('Calibration Calcs'!$B$4:$M$4,1,MATCH('Adjusted Source Data'!$E153,'Calibration Calcs'!$B$1:$M$1,0))</f>
        <v>3562734.447098467</v>
      </c>
      <c r="AD153" t="str">
        <f>INDEX('Category Mapping'!$G$34:$G$45,MATCH(E153,'Category Mapping'!$A$34:$A$45,0),1)</f>
        <v>Summer</v>
      </c>
      <c r="AE153" t="str">
        <f>INDEX('Category Mapping'!$B$2:$B$25,MATCH('Source Data'!A153,'Category Mapping'!$A$2:$A$25,0))</f>
        <v>Weekday</v>
      </c>
      <c r="AF153" t="str">
        <f>INDEX('Category Mapping'!$C$2:$C$25,MATCH('Source Data'!A153,'Category Mapping'!$A$2:$A$25,0))</f>
        <v>Commercial</v>
      </c>
      <c r="AG153" t="str">
        <f>INDEX('Category Mapping'!$D$2:$D$25,MATCH('Source Data'!A153,'Category Mapping'!$A$2:$A$25,0))</f>
        <v>Appliances</v>
      </c>
      <c r="AH153">
        <f>IF($AE153="Weekday",INDEX('Category Mapping'!$F$34:$F$45,MATCH($E153,'Category Mapping'!$A$34:$A$45,0),1),INDEX('Category Mapping'!$E$34:$E$45,MATCH($E153,'Category Mapping'!$A$34:$A$45,0),1))</f>
        <v>22.142857142857142</v>
      </c>
      <c r="AI153" s="10">
        <f t="shared" si="8"/>
        <v>345750.61246416473</v>
      </c>
      <c r="AJ153" s="22">
        <f t="shared" si="6"/>
        <v>0</v>
      </c>
      <c r="AK153" s="22">
        <f t="shared" si="7"/>
        <v>0</v>
      </c>
    </row>
    <row r="154" spans="1:37">
      <c r="A154" s="37" t="str">
        <f>'Source Data'!A154</f>
        <v>Service_waterheating_weekday.csv</v>
      </c>
      <c r="B154" s="37">
        <f>'Source Data'!B154</f>
        <v>2019</v>
      </c>
      <c r="C154" s="37">
        <f>'Source Data'!C154</f>
        <v>19</v>
      </c>
      <c r="D154" s="37" t="str">
        <f>'Source Data'!D154</f>
        <v>Korea</v>
      </c>
      <c r="E154" s="37">
        <f>'Source Data'!E154</f>
        <v>8</v>
      </c>
      <c r="F154" s="38">
        <f>'Source Data'!F154*INDEX('Calibration Calcs'!$B$4:$M$4,1,MATCH('Adjusted Source Data'!$E154,'Calibration Calcs'!$B$1:$M$1,0))</f>
        <v>2565158.6038840013</v>
      </c>
      <c r="G154" s="38">
        <f>'Source Data'!G154*INDEX('Calibration Calcs'!$B$4:$M$4,1,MATCH('Adjusted Source Data'!$E154,'Calibration Calcs'!$B$1:$M$1,0))</f>
        <v>1945760.6710605314</v>
      </c>
      <c r="H154" s="38">
        <f>'Source Data'!H154*INDEX('Calibration Calcs'!$B$4:$M$4,1,MATCH('Adjusted Source Data'!$E154,'Calibration Calcs'!$B$1:$M$1,0))</f>
        <v>1723750.1177615714</v>
      </c>
      <c r="I154" s="38">
        <f>'Source Data'!I154*INDEX('Calibration Calcs'!$B$4:$M$4,1,MATCH('Adjusted Source Data'!$E154,'Calibration Calcs'!$B$1:$M$1,0))</f>
        <v>1719788.9371477584</v>
      </c>
      <c r="J154" s="38">
        <f>'Source Data'!J154*INDEX('Calibration Calcs'!$B$4:$M$4,1,MATCH('Adjusted Source Data'!$E154,'Calibration Calcs'!$B$1:$M$1,0))</f>
        <v>2004919.2199314844</v>
      </c>
      <c r="K154" s="38">
        <f>'Source Data'!K154*INDEX('Calibration Calcs'!$B$4:$M$4,1,MATCH('Adjusted Source Data'!$E154,'Calibration Calcs'!$B$1:$M$1,0))</f>
        <v>3001748.2405481273</v>
      </c>
      <c r="L154" s="38">
        <f>'Source Data'!L154*INDEX('Calibration Calcs'!$B$4:$M$4,1,MATCH('Adjusted Source Data'!$E154,'Calibration Calcs'!$B$1:$M$1,0))</f>
        <v>4939613.9797596857</v>
      </c>
      <c r="M154" s="38">
        <f>'Source Data'!M154*INDEX('Calibration Calcs'!$B$4:$M$4,1,MATCH('Adjusted Source Data'!$E154,'Calibration Calcs'!$B$1:$M$1,0))</f>
        <v>7372527.9824303389</v>
      </c>
      <c r="N154" s="38">
        <f>'Source Data'!N154*INDEX('Calibration Calcs'!$B$4:$M$4,1,MATCH('Adjusted Source Data'!$E154,'Calibration Calcs'!$B$1:$M$1,0))</f>
        <v>7763473.2413338656</v>
      </c>
      <c r="O154" s="38">
        <f>'Source Data'!O154*INDEX('Calibration Calcs'!$B$4:$M$4,1,MATCH('Adjusted Source Data'!$E154,'Calibration Calcs'!$B$1:$M$1,0))</f>
        <v>6672747.7825426608</v>
      </c>
      <c r="P154" s="38">
        <f>'Source Data'!P154*INDEX('Calibration Calcs'!$B$4:$M$4,1,MATCH('Adjusted Source Data'!$E154,'Calibration Calcs'!$B$1:$M$1,0))</f>
        <v>5738592.0546271838</v>
      </c>
      <c r="Q154" s="38">
        <f>'Source Data'!Q154*INDEX('Calibration Calcs'!$B$4:$M$4,1,MATCH('Adjusted Source Data'!$E154,'Calibration Calcs'!$B$1:$M$1,0))</f>
        <v>4996236.729866161</v>
      </c>
      <c r="R154" s="38">
        <f>'Source Data'!R154*INDEX('Calibration Calcs'!$B$4:$M$4,1,MATCH('Adjusted Source Data'!$E154,'Calibration Calcs'!$B$1:$M$1,0))</f>
        <v>4709647.9608105868</v>
      </c>
      <c r="S154" s="38">
        <f>'Source Data'!S154*INDEX('Calibration Calcs'!$B$4:$M$4,1,MATCH('Adjusted Source Data'!$E154,'Calibration Calcs'!$B$1:$M$1,0))</f>
        <v>4728537.3442963706</v>
      </c>
      <c r="T154" s="38">
        <f>'Source Data'!T154*INDEX('Calibration Calcs'!$B$4:$M$4,1,MATCH('Adjusted Source Data'!$E154,'Calibration Calcs'!$B$1:$M$1,0))</f>
        <v>4537997.7467193305</v>
      </c>
      <c r="U154" s="38">
        <f>'Source Data'!U154*INDEX('Calibration Calcs'!$B$4:$M$4,1,MATCH('Adjusted Source Data'!$E154,'Calibration Calcs'!$B$1:$M$1,0))</f>
        <v>4364107.7819849253</v>
      </c>
      <c r="V154" s="38">
        <f>'Source Data'!V154*INDEX('Calibration Calcs'!$B$4:$M$4,1,MATCH('Adjusted Source Data'!$E154,'Calibration Calcs'!$B$1:$M$1,0))</f>
        <v>3721186.7923645279</v>
      </c>
      <c r="W154" s="38">
        <f>'Source Data'!W154*INDEX('Calibration Calcs'!$B$4:$M$4,1,MATCH('Adjusted Source Data'!$E154,'Calibration Calcs'!$B$1:$M$1,0))</f>
        <v>3711291.407555141</v>
      </c>
      <c r="X154" s="38">
        <f>'Source Data'!X154*INDEX('Calibration Calcs'!$B$4:$M$4,1,MATCH('Adjusted Source Data'!$E154,'Calibration Calcs'!$B$1:$M$1,0))</f>
        <v>5370387.6423086403</v>
      </c>
      <c r="Y154" s="38">
        <f>'Source Data'!Y154*INDEX('Calibration Calcs'!$B$4:$M$4,1,MATCH('Adjusted Source Data'!$E154,'Calibration Calcs'!$B$1:$M$1,0))</f>
        <v>5324017.8047746895</v>
      </c>
      <c r="Z154" s="38">
        <f>'Source Data'!Z154*INDEX('Calibration Calcs'!$B$4:$M$4,1,MATCH('Adjusted Source Data'!$E154,'Calibration Calcs'!$B$1:$M$1,0))</f>
        <v>4637232.5094842361</v>
      </c>
      <c r="AA154" s="38">
        <f>'Source Data'!AA154*INDEX('Calibration Calcs'!$B$4:$M$4,1,MATCH('Adjusted Source Data'!$E154,'Calibration Calcs'!$B$1:$M$1,0))</f>
        <v>5610091.0906797079</v>
      </c>
      <c r="AB154" s="38">
        <f>'Source Data'!AB154*INDEX('Calibration Calcs'!$B$4:$M$4,1,MATCH('Adjusted Source Data'!$E154,'Calibration Calcs'!$B$1:$M$1,0))</f>
        <v>5368418.4020894524</v>
      </c>
      <c r="AC154" s="38">
        <f>'Source Data'!AC154*INDEX('Calibration Calcs'!$B$4:$M$4,1,MATCH('Adjusted Source Data'!$E154,'Calibration Calcs'!$B$1:$M$1,0))</f>
        <v>3612792.5088106617</v>
      </c>
      <c r="AD154" t="str">
        <f>INDEX('Category Mapping'!$G$34:$G$45,MATCH(E154,'Category Mapping'!$A$34:$A$45,0),1)</f>
        <v>Summer</v>
      </c>
      <c r="AE154" t="str">
        <f>INDEX('Category Mapping'!$B$2:$B$25,MATCH('Source Data'!A154,'Category Mapping'!$A$2:$A$25,0))</f>
        <v>Weekday</v>
      </c>
      <c r="AF154" t="str">
        <f>INDEX('Category Mapping'!$C$2:$C$25,MATCH('Source Data'!A154,'Category Mapping'!$A$2:$A$25,0))</f>
        <v>Commercial</v>
      </c>
      <c r="AG154" t="str">
        <f>INDEX('Category Mapping'!$D$2:$D$25,MATCH('Source Data'!A154,'Category Mapping'!$A$2:$A$25,0))</f>
        <v>Appliances</v>
      </c>
      <c r="AH154">
        <f>IF($AE154="Weekday",INDEX('Category Mapping'!$F$34:$F$45,MATCH($E154,'Category Mapping'!$A$34:$A$45,0),1),INDEX('Category Mapping'!$E$34:$E$45,MATCH($E154,'Category Mapping'!$A$34:$A$45,0),1))</f>
        <v>22.142857142857142</v>
      </c>
      <c r="AI154" s="10">
        <f t="shared" si="8"/>
        <v>350608.4689634649</v>
      </c>
      <c r="AJ154" s="22">
        <f t="shared" si="6"/>
        <v>0</v>
      </c>
      <c r="AK154" s="22">
        <f t="shared" si="7"/>
        <v>0</v>
      </c>
    </row>
    <row r="155" spans="1:37">
      <c r="A155" s="37" t="str">
        <f>'Source Data'!A155</f>
        <v>Service_waterheating_weekday.csv</v>
      </c>
      <c r="B155" s="37">
        <f>'Source Data'!B155</f>
        <v>2019</v>
      </c>
      <c r="C155" s="37">
        <f>'Source Data'!C155</f>
        <v>19</v>
      </c>
      <c r="D155" s="37" t="str">
        <f>'Source Data'!D155</f>
        <v>Korea</v>
      </c>
      <c r="E155" s="37">
        <f>'Source Data'!E155</f>
        <v>9</v>
      </c>
      <c r="F155" s="38">
        <f>'Source Data'!F155*INDEX('Calibration Calcs'!$B$4:$M$4,1,MATCH('Adjusted Source Data'!$E155,'Calibration Calcs'!$B$1:$M$1,0))</f>
        <v>2839416.9410288464</v>
      </c>
      <c r="G155" s="38">
        <f>'Source Data'!G155*INDEX('Calibration Calcs'!$B$4:$M$4,1,MATCH('Adjusted Source Data'!$E155,'Calibration Calcs'!$B$1:$M$1,0))</f>
        <v>2153795.3078149767</v>
      </c>
      <c r="H155" s="38">
        <f>'Source Data'!H155*INDEX('Calibration Calcs'!$B$4:$M$4,1,MATCH('Adjusted Source Data'!$E155,'Calibration Calcs'!$B$1:$M$1,0))</f>
        <v>1908048.5152921171</v>
      </c>
      <c r="I155" s="38">
        <f>'Source Data'!I155*INDEX('Calibration Calcs'!$B$4:$M$4,1,MATCH('Adjusted Source Data'!$E155,'Calibration Calcs'!$B$1:$M$1,0))</f>
        <v>1903663.2513414831</v>
      </c>
      <c r="J155" s="38">
        <f>'Source Data'!J155*INDEX('Calibration Calcs'!$B$4:$M$4,1,MATCH('Adjusted Source Data'!$E155,'Calibration Calcs'!$B$1:$M$1,0))</f>
        <v>2219278.3667051843</v>
      </c>
      <c r="K155" s="38">
        <f>'Source Data'!K155*INDEX('Calibration Calcs'!$B$4:$M$4,1,MATCH('Adjusted Source Data'!$E155,'Calibration Calcs'!$B$1:$M$1,0))</f>
        <v>3322685.7244599396</v>
      </c>
      <c r="L155" s="38">
        <f>'Source Data'!L155*INDEX('Calibration Calcs'!$B$4:$M$4,1,MATCH('Adjusted Source Data'!$E155,'Calibration Calcs'!$B$1:$M$1,0))</f>
        <v>5467742.2445516707</v>
      </c>
      <c r="M155" s="38">
        <f>'Source Data'!M155*INDEX('Calibration Calcs'!$B$4:$M$4,1,MATCH('Adjusted Source Data'!$E155,'Calibration Calcs'!$B$1:$M$1,0))</f>
        <v>8160775.5322949309</v>
      </c>
      <c r="N155" s="38">
        <f>'Source Data'!N155*INDEX('Calibration Calcs'!$B$4:$M$4,1,MATCH('Adjusted Source Data'!$E155,'Calibration Calcs'!$B$1:$M$1,0))</f>
        <v>8593519.0716980193</v>
      </c>
      <c r="O155" s="38">
        <f>'Source Data'!O155*INDEX('Calibration Calcs'!$B$4:$M$4,1,MATCH('Adjusted Source Data'!$E155,'Calibration Calcs'!$B$1:$M$1,0))</f>
        <v>7386176.9651940642</v>
      </c>
      <c r="P155" s="38">
        <f>'Source Data'!P155*INDEX('Calibration Calcs'!$B$4:$M$4,1,MATCH('Adjusted Source Data'!$E155,'Calibration Calcs'!$B$1:$M$1,0))</f>
        <v>6352144.4217057386</v>
      </c>
      <c r="Q155" s="38">
        <f>'Source Data'!Q155*INDEX('Calibration Calcs'!$B$4:$M$4,1,MATCH('Adjusted Source Data'!$E155,'Calibration Calcs'!$B$1:$M$1,0))</f>
        <v>5530417.8335019667</v>
      </c>
      <c r="R155" s="38">
        <f>'Source Data'!R155*INDEX('Calibration Calcs'!$B$4:$M$4,1,MATCH('Adjusted Source Data'!$E155,'Calibration Calcs'!$B$1:$M$1,0))</f>
        <v>5213188.0645659678</v>
      </c>
      <c r="S155" s="38">
        <f>'Source Data'!S155*INDEX('Calibration Calcs'!$B$4:$M$4,1,MATCH('Adjusted Source Data'!$E155,'Calibration Calcs'!$B$1:$M$1,0))</f>
        <v>5234097.6747457143</v>
      </c>
      <c r="T155" s="38">
        <f>'Source Data'!T155*INDEX('Calibration Calcs'!$B$4:$M$4,1,MATCH('Adjusted Source Data'!$E155,'Calibration Calcs'!$B$1:$M$1,0))</f>
        <v>5023185.2156640114</v>
      </c>
      <c r="U155" s="38">
        <f>'Source Data'!U155*INDEX('Calibration Calcs'!$B$4:$M$4,1,MATCH('Adjusted Source Data'!$E155,'Calibration Calcs'!$B$1:$M$1,0))</f>
        <v>4830704.5851228908</v>
      </c>
      <c r="V155" s="38">
        <f>'Source Data'!V155*INDEX('Calibration Calcs'!$B$4:$M$4,1,MATCH('Adjusted Source Data'!$E155,'Calibration Calcs'!$B$1:$M$1,0))</f>
        <v>4119043.7194101824</v>
      </c>
      <c r="W155" s="38">
        <f>'Source Data'!W155*INDEX('Calibration Calcs'!$B$4:$M$4,1,MATCH('Adjusted Source Data'!$E155,'Calibration Calcs'!$B$1:$M$1,0))</f>
        <v>4108090.2863623458</v>
      </c>
      <c r="X155" s="38">
        <f>'Source Data'!X155*INDEX('Calibration Calcs'!$B$4:$M$4,1,MATCH('Adjusted Source Data'!$E155,'Calibration Calcs'!$B$1:$M$1,0))</f>
        <v>5944571.8673510719</v>
      </c>
      <c r="Y155" s="38">
        <f>'Source Data'!Y155*INDEX('Calibration Calcs'!$B$4:$M$4,1,MATCH('Adjusted Source Data'!$E155,'Calibration Calcs'!$B$1:$M$1,0))</f>
        <v>5893243.903982115</v>
      </c>
      <c r="Z155" s="38">
        <f>'Source Data'!Z155*INDEX('Calibration Calcs'!$B$4:$M$4,1,MATCH('Adjusted Source Data'!$E155,'Calibration Calcs'!$B$1:$M$1,0))</f>
        <v>5133030.8046623385</v>
      </c>
      <c r="AA155" s="38">
        <f>'Source Data'!AA155*INDEX('Calibration Calcs'!$B$4:$M$4,1,MATCH('Adjusted Source Data'!$E155,'Calibration Calcs'!$B$1:$M$1,0))</f>
        <v>6209904.3974671327</v>
      </c>
      <c r="AB155" s="38">
        <f>'Source Data'!AB155*INDEX('Calibration Calcs'!$B$4:$M$4,1,MATCH('Adjusted Source Data'!$E155,'Calibration Calcs'!$B$1:$M$1,0))</f>
        <v>5942392.0338346343</v>
      </c>
      <c r="AC155" s="38">
        <f>'Source Data'!AC155*INDEX('Calibration Calcs'!$B$4:$M$4,1,MATCH('Adjusted Source Data'!$E155,'Calibration Calcs'!$B$1:$M$1,0))</f>
        <v>3999060.7271022061</v>
      </c>
      <c r="AD155" t="str">
        <f>INDEX('Category Mapping'!$G$34:$G$45,MATCH(E155,'Category Mapping'!$A$34:$A$45,0),1)</f>
        <v>Fall</v>
      </c>
      <c r="AE155" t="str">
        <f>INDEX('Category Mapping'!$B$2:$B$25,MATCH('Source Data'!A155,'Category Mapping'!$A$2:$A$25,0))</f>
        <v>Weekday</v>
      </c>
      <c r="AF155" t="str">
        <f>INDEX('Category Mapping'!$C$2:$C$25,MATCH('Source Data'!A155,'Category Mapping'!$A$2:$A$25,0))</f>
        <v>Commercial</v>
      </c>
      <c r="AG155" t="str">
        <f>INDEX('Category Mapping'!$D$2:$D$25,MATCH('Source Data'!A155,'Category Mapping'!$A$2:$A$25,0))</f>
        <v>Appliances</v>
      </c>
      <c r="AH155">
        <f>IF($AE155="Weekday",INDEX('Category Mapping'!$F$34:$F$45,MATCH($E155,'Category Mapping'!$A$34:$A$45,0),1),INDEX('Category Mapping'!$E$34:$E$45,MATCH($E155,'Category Mapping'!$A$34:$A$45,0),1))</f>
        <v>21.428571428571431</v>
      </c>
      <c r="AI155" s="10">
        <f t="shared" si="8"/>
        <v>401030.89001257421</v>
      </c>
      <c r="AJ155" s="22">
        <f t="shared" si="6"/>
        <v>0</v>
      </c>
      <c r="AK155" s="22">
        <f t="shared" si="7"/>
        <v>0</v>
      </c>
    </row>
    <row r="156" spans="1:37">
      <c r="A156" s="37" t="str">
        <f>'Source Data'!A156</f>
        <v>Service_waterheating_weekday.csv</v>
      </c>
      <c r="B156" s="37">
        <f>'Source Data'!B156</f>
        <v>2019</v>
      </c>
      <c r="C156" s="37">
        <f>'Source Data'!C156</f>
        <v>19</v>
      </c>
      <c r="D156" s="37" t="str">
        <f>'Source Data'!D156</f>
        <v>Korea</v>
      </c>
      <c r="E156" s="37">
        <f>'Source Data'!E156</f>
        <v>10</v>
      </c>
      <c r="F156" s="38">
        <f>'Source Data'!F156*INDEX('Calibration Calcs'!$B$4:$M$4,1,MATCH('Adjusted Source Data'!$E156,'Calibration Calcs'!$B$1:$M$1,0))</f>
        <v>3193122.0331592578</v>
      </c>
      <c r="G156" s="38">
        <f>'Source Data'!G156*INDEX('Calibration Calcs'!$B$4:$M$4,1,MATCH('Adjusted Source Data'!$E156,'Calibration Calcs'!$B$1:$M$1,0))</f>
        <v>2422093.3363398523</v>
      </c>
      <c r="H156" s="38">
        <f>'Source Data'!H156*INDEX('Calibration Calcs'!$B$4:$M$4,1,MATCH('Adjusted Source Data'!$E156,'Calibration Calcs'!$B$1:$M$1,0))</f>
        <v>2145733.2493378771</v>
      </c>
      <c r="I156" s="38">
        <f>'Source Data'!I156*INDEX('Calibration Calcs'!$B$4:$M$4,1,MATCH('Adjusted Source Data'!$E156,'Calibration Calcs'!$B$1:$M$1,0))</f>
        <v>2140801.9572203867</v>
      </c>
      <c r="J156" s="38">
        <f>'Source Data'!J156*INDEX('Calibration Calcs'!$B$4:$M$4,1,MATCH('Adjusted Source Data'!$E156,'Calibration Calcs'!$B$1:$M$1,0))</f>
        <v>2495733.563886791</v>
      </c>
      <c r="K156" s="38">
        <f>'Source Data'!K156*INDEX('Calibration Calcs'!$B$4:$M$4,1,MATCH('Adjusted Source Data'!$E156,'Calibration Calcs'!$B$1:$M$1,0))</f>
        <v>3736591.7694873805</v>
      </c>
      <c r="L156" s="38">
        <f>'Source Data'!L156*INDEX('Calibration Calcs'!$B$4:$M$4,1,MATCH('Adjusted Source Data'!$E156,'Calibration Calcs'!$B$1:$M$1,0))</f>
        <v>6148857.6447554827</v>
      </c>
      <c r="M156" s="38">
        <f>'Source Data'!M156*INDEX('Calibration Calcs'!$B$4:$M$4,1,MATCH('Adjusted Source Data'!$E156,'Calibration Calcs'!$B$1:$M$1,0))</f>
        <v>9177360.4224126432</v>
      </c>
      <c r="N156" s="38">
        <f>'Source Data'!N156*INDEX('Calibration Calcs'!$B$4:$M$4,1,MATCH('Adjusted Source Data'!$E156,'Calibration Calcs'!$B$1:$M$1,0))</f>
        <v>9664011.9193430915</v>
      </c>
      <c r="O156" s="38">
        <f>'Source Data'!O156*INDEX('Calibration Calcs'!$B$4:$M$4,1,MATCH('Adjusted Source Data'!$E156,'Calibration Calcs'!$B$1:$M$1,0))</f>
        <v>8306270.8511457546</v>
      </c>
      <c r="P156" s="38">
        <f>'Source Data'!P156*INDEX('Calibration Calcs'!$B$4:$M$4,1,MATCH('Adjusted Source Data'!$E156,'Calibration Calcs'!$B$1:$M$1,0))</f>
        <v>7143430.2227495089</v>
      </c>
      <c r="Q156" s="38">
        <f>'Source Data'!Q156*INDEX('Calibration Calcs'!$B$4:$M$4,1,MATCH('Adjusted Source Data'!$E156,'Calibration Calcs'!$B$1:$M$1,0))</f>
        <v>6219341.8052064693</v>
      </c>
      <c r="R156" s="38">
        <f>'Source Data'!R156*INDEX('Calibration Calcs'!$B$4:$M$4,1,MATCH('Adjusted Source Data'!$E156,'Calibration Calcs'!$B$1:$M$1,0))</f>
        <v>5862594.8327605501</v>
      </c>
      <c r="S156" s="38">
        <f>'Source Data'!S156*INDEX('Calibration Calcs'!$B$4:$M$4,1,MATCH('Adjusted Source Data'!$E156,'Calibration Calcs'!$B$1:$M$1,0))</f>
        <v>5886107.2817456517</v>
      </c>
      <c r="T156" s="38">
        <f>'Source Data'!T156*INDEX('Calibration Calcs'!$B$4:$M$4,1,MATCH('Adjusted Source Data'!$E156,'Calibration Calcs'!$B$1:$M$1,0))</f>
        <v>5648922.5674914541</v>
      </c>
      <c r="U156" s="38">
        <f>'Source Data'!U156*INDEX('Calibration Calcs'!$B$4:$M$4,1,MATCH('Adjusted Source Data'!$E156,'Calibration Calcs'!$B$1:$M$1,0))</f>
        <v>5432464.5336187454</v>
      </c>
      <c r="V156" s="38">
        <f>'Source Data'!V156*INDEX('Calibration Calcs'!$B$4:$M$4,1,MATCH('Adjusted Source Data'!$E156,'Calibration Calcs'!$B$1:$M$1,0))</f>
        <v>4632153.1538550248</v>
      </c>
      <c r="W156" s="38">
        <f>'Source Data'!W156*INDEX('Calibration Calcs'!$B$4:$M$4,1,MATCH('Adjusted Source Data'!$E156,'Calibration Calcs'!$B$1:$M$1,0))</f>
        <v>4619834.9587507946</v>
      </c>
      <c r="X156" s="38">
        <f>'Source Data'!X156*INDEX('Calibration Calcs'!$B$4:$M$4,1,MATCH('Adjusted Source Data'!$E156,'Calibration Calcs'!$B$1:$M$1,0))</f>
        <v>6685085.9883445315</v>
      </c>
      <c r="Y156" s="38">
        <f>'Source Data'!Y156*INDEX('Calibration Calcs'!$B$4:$M$4,1,MATCH('Adjusted Source Data'!$E156,'Calibration Calcs'!$B$1:$M$1,0))</f>
        <v>6627364.5818923721</v>
      </c>
      <c r="Z156" s="38">
        <f>'Source Data'!Z156*INDEX('Calibration Calcs'!$B$4:$M$4,1,MATCH('Adjusted Source Data'!$E156,'Calibration Calcs'!$B$1:$M$1,0))</f>
        <v>5772450.732571315</v>
      </c>
      <c r="AA156" s="38">
        <f>'Source Data'!AA156*INDEX('Calibration Calcs'!$B$4:$M$4,1,MATCH('Adjusted Source Data'!$E156,'Calibration Calcs'!$B$1:$M$1,0))</f>
        <v>6983470.3057296071</v>
      </c>
      <c r="AB156" s="38">
        <f>'Source Data'!AB156*INDEX('Calibration Calcs'!$B$4:$M$4,1,MATCH('Adjusted Source Data'!$E156,'Calibration Calcs'!$B$1:$M$1,0))</f>
        <v>6682634.3915510783</v>
      </c>
      <c r="AC156" s="38">
        <f>'Source Data'!AC156*INDEX('Calibration Calcs'!$B$4:$M$4,1,MATCH('Adjusted Source Data'!$E156,'Calibration Calcs'!$B$1:$M$1,0))</f>
        <v>4497222.0029528113</v>
      </c>
      <c r="AD156" t="str">
        <f>INDEX('Category Mapping'!$G$34:$G$45,MATCH(E156,'Category Mapping'!$A$34:$A$45,0),1)</f>
        <v>Fall</v>
      </c>
      <c r="AE156" t="str">
        <f>INDEX('Category Mapping'!$B$2:$B$25,MATCH('Source Data'!A156,'Category Mapping'!$A$2:$A$25,0))</f>
        <v>Weekday</v>
      </c>
      <c r="AF156" t="str">
        <f>INDEX('Category Mapping'!$C$2:$C$25,MATCH('Source Data'!A156,'Category Mapping'!$A$2:$A$25,0))</f>
        <v>Commercial</v>
      </c>
      <c r="AG156" t="str">
        <f>INDEX('Category Mapping'!$D$2:$D$25,MATCH('Source Data'!A156,'Category Mapping'!$A$2:$A$25,0))</f>
        <v>Appliances</v>
      </c>
      <c r="AH156">
        <f>IF($AE156="Weekday",INDEX('Category Mapping'!$F$34:$F$45,MATCH($E156,'Category Mapping'!$A$34:$A$45,0),1),INDEX('Category Mapping'!$E$34:$E$45,MATCH($E156,'Category Mapping'!$A$34:$A$45,0),1))</f>
        <v>22.142857142857142</v>
      </c>
      <c r="AI156" s="10">
        <f t="shared" si="8"/>
        <v>436439.24797033315</v>
      </c>
      <c r="AJ156" s="22">
        <f t="shared" si="6"/>
        <v>0</v>
      </c>
      <c r="AK156" s="22">
        <f t="shared" si="7"/>
        <v>0</v>
      </c>
    </row>
    <row r="157" spans="1:37">
      <c r="A157" s="37" t="str">
        <f>'Source Data'!A157</f>
        <v>Service_waterheating_weekday.csv</v>
      </c>
      <c r="B157" s="37">
        <f>'Source Data'!B157</f>
        <v>2019</v>
      </c>
      <c r="C157" s="37">
        <f>'Source Data'!C157</f>
        <v>19</v>
      </c>
      <c r="D157" s="37" t="str">
        <f>'Source Data'!D157</f>
        <v>Korea</v>
      </c>
      <c r="E157" s="37">
        <f>'Source Data'!E157</f>
        <v>11</v>
      </c>
      <c r="F157" s="38">
        <f>'Source Data'!F157*INDEX('Calibration Calcs'!$B$4:$M$4,1,MATCH('Adjusted Source Data'!$E157,'Calibration Calcs'!$B$1:$M$1,0))</f>
        <v>3660973.5766342822</v>
      </c>
      <c r="G157" s="38">
        <f>'Source Data'!G157*INDEX('Calibration Calcs'!$B$4:$M$4,1,MATCH('Adjusted Source Data'!$E157,'Calibration Calcs'!$B$1:$M$1,0))</f>
        <v>2776974.3419460631</v>
      </c>
      <c r="H157" s="38">
        <f>'Source Data'!H157*INDEX('Calibration Calcs'!$B$4:$M$4,1,MATCH('Adjusted Source Data'!$E157,'Calibration Calcs'!$B$1:$M$1,0))</f>
        <v>2460122.933544253</v>
      </c>
      <c r="I157" s="38">
        <f>'Source Data'!I157*INDEX('Calibration Calcs'!$B$4:$M$4,1,MATCH('Adjusted Source Data'!$E157,'Calibration Calcs'!$B$1:$M$1,0))</f>
        <v>2454469.3511637179</v>
      </c>
      <c r="J157" s="38">
        <f>'Source Data'!J157*INDEX('Calibration Calcs'!$B$4:$M$4,1,MATCH('Adjusted Source Data'!$E157,'Calibration Calcs'!$B$1:$M$1,0))</f>
        <v>2861404.8012383175</v>
      </c>
      <c r="K157" s="38">
        <f>'Source Data'!K157*INDEX('Calibration Calcs'!$B$4:$M$4,1,MATCH('Adjusted Source Data'!$E157,'Calibration Calcs'!$B$1:$M$1,0))</f>
        <v>4284071.0661044018</v>
      </c>
      <c r="L157" s="38">
        <f>'Source Data'!L157*INDEX('Calibration Calcs'!$B$4:$M$4,1,MATCH('Adjusted Source Data'!$E157,'Calibration Calcs'!$B$1:$M$1,0))</f>
        <v>7049778.0983233703</v>
      </c>
      <c r="M157" s="38">
        <f>'Source Data'!M157*INDEX('Calibration Calcs'!$B$4:$M$4,1,MATCH('Adjusted Source Data'!$E157,'Calibration Calcs'!$B$1:$M$1,0))</f>
        <v>10498399.193565797</v>
      </c>
      <c r="N157" s="38">
        <f>'Source Data'!N157*INDEX('Calibration Calcs'!$B$4:$M$4,1,MATCH('Adjusted Source Data'!$E157,'Calibration Calcs'!$B$1:$M$1,0))</f>
        <v>11081643.593208343</v>
      </c>
      <c r="O157" s="38">
        <f>'Source Data'!O157*INDEX('Calibration Calcs'!$B$4:$M$4,1,MATCH('Adjusted Source Data'!$E157,'Calibration Calcs'!$B$1:$M$1,0))</f>
        <v>9523293.2953574155</v>
      </c>
      <c r="P157" s="38">
        <f>'Source Data'!P157*INDEX('Calibration Calcs'!$B$4:$M$4,1,MATCH('Adjusted Source Data'!$E157,'Calibration Calcs'!$B$1:$M$1,0))</f>
        <v>8190073.3916205121</v>
      </c>
      <c r="Q157" s="38">
        <f>'Source Data'!Q157*INDEX('Calibration Calcs'!$B$4:$M$4,1,MATCH('Adjusted Source Data'!$E157,'Calibration Calcs'!$B$1:$M$1,0))</f>
        <v>7130589.5261158431</v>
      </c>
      <c r="R157" s="38">
        <f>'Source Data'!R157*INDEX('Calibration Calcs'!$B$4:$M$4,1,MATCH('Adjusted Source Data'!$E157,'Calibration Calcs'!$B$1:$M$1,0))</f>
        <v>6721572.8656085189</v>
      </c>
      <c r="S157" s="38">
        <f>'Source Data'!S157*INDEX('Calibration Calcs'!$B$4:$M$4,1,MATCH('Adjusted Source Data'!$E157,'Calibration Calcs'!$B$1:$M$1,0))</f>
        <v>6748531.3938339967</v>
      </c>
      <c r="T157" s="38">
        <f>'Source Data'!T157*INDEX('Calibration Calcs'!$B$4:$M$4,1,MATCH('Adjusted Source Data'!$E157,'Calibration Calcs'!$B$1:$M$1,0))</f>
        <v>6476593.6925006602</v>
      </c>
      <c r="U157" s="38">
        <f>'Source Data'!U157*INDEX('Calibration Calcs'!$B$4:$M$4,1,MATCH('Adjusted Source Data'!$E157,'Calibration Calcs'!$B$1:$M$1,0))</f>
        <v>6228420.2842307594</v>
      </c>
      <c r="V157" s="38">
        <f>'Source Data'!V157*INDEX('Calibration Calcs'!$B$4:$M$4,1,MATCH('Adjusted Source Data'!$E157,'Calibration Calcs'!$B$1:$M$1,0))</f>
        <v>5310848.5298251156</v>
      </c>
      <c r="W157" s="38">
        <f>'Source Data'!W157*INDEX('Calibration Calcs'!$B$4:$M$4,1,MATCH('Adjusted Source Data'!$E157,'Calibration Calcs'!$B$1:$M$1,0))</f>
        <v>5296725.2666877713</v>
      </c>
      <c r="X157" s="38">
        <f>'Source Data'!X157*INDEX('Calibration Calcs'!$B$4:$M$4,1,MATCH('Adjusted Source Data'!$E157,'Calibration Calcs'!$B$1:$M$1,0))</f>
        <v>7664574.075838577</v>
      </c>
      <c r="Y157" s="38">
        <f>'Source Data'!Y157*INDEX('Calibration Calcs'!$B$4:$M$4,1,MATCH('Adjusted Source Data'!$E157,'Calibration Calcs'!$B$1:$M$1,0))</f>
        <v>7598395.2779591363</v>
      </c>
      <c r="Z157" s="38">
        <f>'Source Data'!Z157*INDEX('Calibration Calcs'!$B$4:$M$4,1,MATCH('Adjusted Source Data'!$E157,'Calibration Calcs'!$B$1:$M$1,0))</f>
        <v>6618220.9859178606</v>
      </c>
      <c r="AA157" s="38">
        <f>'Source Data'!AA157*INDEX('Calibration Calcs'!$B$4:$M$4,1,MATCH('Adjusted Source Data'!$E157,'Calibration Calcs'!$B$1:$M$1,0))</f>
        <v>8006678.0225969106</v>
      </c>
      <c r="AB157" s="38">
        <f>'Source Data'!AB157*INDEX('Calibration Calcs'!$B$4:$M$4,1,MATCH('Adjusted Source Data'!$E157,'Calibration Calcs'!$B$1:$M$1,0))</f>
        <v>7661763.8099062992</v>
      </c>
      <c r="AC157" s="38">
        <f>'Source Data'!AC157*INDEX('Calibration Calcs'!$B$4:$M$4,1,MATCH('Adjusted Source Data'!$E157,'Calibration Calcs'!$B$1:$M$1,0))</f>
        <v>5156147.8131899284</v>
      </c>
      <c r="AD157" t="str">
        <f>INDEX('Category Mapping'!$G$34:$G$45,MATCH(E157,'Category Mapping'!$A$34:$A$45,0),1)</f>
        <v>Winter</v>
      </c>
      <c r="AE157" t="str">
        <f>INDEX('Category Mapping'!$B$2:$B$25,MATCH('Source Data'!A157,'Category Mapping'!$A$2:$A$25,0))</f>
        <v>Weekday</v>
      </c>
      <c r="AF157" t="str">
        <f>INDEX('Category Mapping'!$C$2:$C$25,MATCH('Source Data'!A157,'Category Mapping'!$A$2:$A$25,0))</f>
        <v>Commercial</v>
      </c>
      <c r="AG157" t="str">
        <f>INDEX('Category Mapping'!$D$2:$D$25,MATCH('Source Data'!A157,'Category Mapping'!$A$2:$A$25,0))</f>
        <v>Appliances</v>
      </c>
      <c r="AH157">
        <f>IF($AE157="Weekday",INDEX('Category Mapping'!$F$34:$F$45,MATCH($E157,'Category Mapping'!$A$34:$A$45,0),1),INDEX('Category Mapping'!$E$34:$E$45,MATCH($E157,'Category Mapping'!$A$34:$A$45,0),1))</f>
        <v>21.428571428571431</v>
      </c>
      <c r="AI157" s="10">
        <f t="shared" si="8"/>
        <v>517143.36768305593</v>
      </c>
      <c r="AJ157" s="22">
        <f t="shared" si="6"/>
        <v>0</v>
      </c>
      <c r="AK157" s="22">
        <f t="shared" si="7"/>
        <v>0</v>
      </c>
    </row>
    <row r="158" spans="1:37">
      <c r="A158" s="37" t="str">
        <f>'Source Data'!A158</f>
        <v>Service_waterheating_weekday.csv</v>
      </c>
      <c r="B158" s="37">
        <f>'Source Data'!B158</f>
        <v>2019</v>
      </c>
      <c r="C158" s="37">
        <f>'Source Data'!C158</f>
        <v>19</v>
      </c>
      <c r="D158" s="37" t="str">
        <f>'Source Data'!D158</f>
        <v>Korea</v>
      </c>
      <c r="E158" s="37">
        <f>'Source Data'!E158</f>
        <v>12</v>
      </c>
      <c r="F158" s="38">
        <f>'Source Data'!F158*INDEX('Calibration Calcs'!$B$4:$M$4,1,MATCH('Adjusted Source Data'!$E158,'Calibration Calcs'!$B$1:$M$1,0))</f>
        <v>4943808.2756805634</v>
      </c>
      <c r="G158" s="38">
        <f>'Source Data'!G158*INDEX('Calibration Calcs'!$B$4:$M$4,1,MATCH('Adjusted Source Data'!$E158,'Calibration Calcs'!$B$1:$M$1,0))</f>
        <v>3750048.8139067329</v>
      </c>
      <c r="H158" s="38">
        <f>'Source Data'!H158*INDEX('Calibration Calcs'!$B$4:$M$4,1,MATCH('Adjusted Source Data'!$E158,'Calibration Calcs'!$B$1:$M$1,0))</f>
        <v>3322170.1333278394</v>
      </c>
      <c r="I158" s="38">
        <f>'Source Data'!I158*INDEX('Calibration Calcs'!$B$4:$M$4,1,MATCH('Adjusted Source Data'!$E158,'Calibration Calcs'!$B$1:$M$1,0))</f>
        <v>3314534.4882012676</v>
      </c>
      <c r="J158" s="38">
        <f>'Source Data'!J158*INDEX('Calibration Calcs'!$B$4:$M$4,1,MATCH('Adjusted Source Data'!$E158,'Calibration Calcs'!$B$1:$M$1,0))</f>
        <v>3864063.056312263</v>
      </c>
      <c r="K158" s="38">
        <f>'Source Data'!K158*INDEX('Calibration Calcs'!$B$4:$M$4,1,MATCH('Adjusted Source Data'!$E158,'Calibration Calcs'!$B$1:$M$1,0))</f>
        <v>5785244.7537817415</v>
      </c>
      <c r="L158" s="38">
        <f>'Source Data'!L158*INDEX('Calibration Calcs'!$B$4:$M$4,1,MATCH('Adjusted Source Data'!$E158,'Calibration Calcs'!$B$1:$M$1,0))</f>
        <v>9520077.0012339558</v>
      </c>
      <c r="M158" s="38">
        <f>'Source Data'!M158*INDEX('Calibration Calcs'!$B$4:$M$4,1,MATCH('Adjusted Source Data'!$E158,'Calibration Calcs'!$B$1:$M$1,0))</f>
        <v>14183515.153936567</v>
      </c>
      <c r="N158" s="38">
        <f>'Source Data'!N158*INDEX('Calibration Calcs'!$B$4:$M$4,1,MATCH('Adjusted Source Data'!$E158,'Calibration Calcs'!$B$1:$M$1,0))</f>
        <v>14965283.705728345</v>
      </c>
      <c r="O158" s="38">
        <f>'Source Data'!O158*INDEX('Calibration Calcs'!$B$4:$M$4,1,MATCH('Adjusted Source Data'!$E158,'Calibration Calcs'!$B$1:$M$1,0))</f>
        <v>12843340.493722087</v>
      </c>
      <c r="P158" s="38">
        <f>'Source Data'!P158*INDEX('Calibration Calcs'!$B$4:$M$4,1,MATCH('Adjusted Source Data'!$E158,'Calibration Calcs'!$B$1:$M$1,0))</f>
        <v>11059941.036257042</v>
      </c>
      <c r="Q158" s="38">
        <f>'Source Data'!Q158*INDEX('Calibration Calcs'!$B$4:$M$4,1,MATCH('Adjusted Source Data'!$E158,'Calibration Calcs'!$B$1:$M$1,0))</f>
        <v>9629205.1901907865</v>
      </c>
      <c r="R158" s="38">
        <f>'Source Data'!R158*INDEX('Calibration Calcs'!$B$4:$M$4,1,MATCH('Adjusted Source Data'!$E158,'Calibration Calcs'!$B$1:$M$1,0))</f>
        <v>9076865.6057299916</v>
      </c>
      <c r="S158" s="38">
        <f>'Source Data'!S158*INDEX('Calibration Calcs'!$B$4:$M$4,1,MATCH('Adjusted Source Data'!$E158,'Calibration Calcs'!$B$1:$M$1,0))</f>
        <v>9113270.3335625008</v>
      </c>
      <c r="T158" s="38">
        <f>'Source Data'!T158*INDEX('Calibration Calcs'!$B$4:$M$4,1,MATCH('Adjusted Source Data'!$E158,'Calibration Calcs'!$B$1:$M$1,0))</f>
        <v>8746044.6076682657</v>
      </c>
      <c r="U158" s="38">
        <f>'Source Data'!U158*INDEX('Calibration Calcs'!$B$4:$M$4,1,MATCH('Adjusted Source Data'!$E158,'Calibration Calcs'!$B$1:$M$1,0))</f>
        <v>8410909.3640128635</v>
      </c>
      <c r="V158" s="38">
        <f>'Source Data'!V158*INDEX('Calibration Calcs'!$B$4:$M$4,1,MATCH('Adjusted Source Data'!$E158,'Calibration Calcs'!$B$1:$M$1,0))</f>
        <v>7171812.9102961952</v>
      </c>
      <c r="W158" s="38">
        <f>'Source Data'!W158*INDEX('Calibration Calcs'!$B$4:$M$4,1,MATCH('Adjusted Source Data'!$E158,'Calibration Calcs'!$B$1:$M$1,0))</f>
        <v>7152741.1080691256</v>
      </c>
      <c r="X158" s="38">
        <f>'Source Data'!X158*INDEX('Calibration Calcs'!$B$4:$M$4,1,MATCH('Adjusted Source Data'!$E158,'Calibration Calcs'!$B$1:$M$1,0))</f>
        <v>10350302.918302441</v>
      </c>
      <c r="Y158" s="38">
        <f>'Source Data'!Y158*INDEX('Calibration Calcs'!$B$4:$M$4,1,MATCH('Adjusted Source Data'!$E158,'Calibration Calcs'!$B$1:$M$1,0))</f>
        <v>10260934.487898255</v>
      </c>
      <c r="Z158" s="38">
        <f>'Source Data'!Z158*INDEX('Calibration Calcs'!$B$4:$M$4,1,MATCH('Adjusted Source Data'!$E158,'Calibration Calcs'!$B$1:$M$1,0))</f>
        <v>8937298.6998030394</v>
      </c>
      <c r="AA158" s="38">
        <f>'Source Data'!AA158*INDEX('Calibration Calcs'!$B$4:$M$4,1,MATCH('Adjusted Source Data'!$E158,'Calibration Calcs'!$B$1:$M$1,0))</f>
        <v>10812282.343110491</v>
      </c>
      <c r="AB158" s="38">
        <f>'Source Data'!AB158*INDEX('Calibration Calcs'!$B$4:$M$4,1,MATCH('Adjusted Source Data'!$E158,'Calibration Calcs'!$B$1:$M$1,0))</f>
        <v>10346506.873577382</v>
      </c>
      <c r="AC158" s="38">
        <f>'Source Data'!AC158*INDEX('Calibration Calcs'!$B$4:$M$4,1,MATCH('Adjusted Source Data'!$E158,'Calibration Calcs'!$B$1:$M$1,0))</f>
        <v>6962904.2506375285</v>
      </c>
      <c r="AD158" t="str">
        <f>INDEX('Category Mapping'!$G$34:$G$45,MATCH(E158,'Category Mapping'!$A$34:$A$45,0),1)</f>
        <v>Winter</v>
      </c>
      <c r="AE158" t="str">
        <f>INDEX('Category Mapping'!$B$2:$B$25,MATCH('Source Data'!A158,'Category Mapping'!$A$2:$A$25,0))</f>
        <v>Weekday</v>
      </c>
      <c r="AF158" t="str">
        <f>INDEX('Category Mapping'!$C$2:$C$25,MATCH('Source Data'!A158,'Category Mapping'!$A$2:$A$25,0))</f>
        <v>Commercial</v>
      </c>
      <c r="AG158" t="str">
        <f>INDEX('Category Mapping'!$D$2:$D$25,MATCH('Source Data'!A158,'Category Mapping'!$A$2:$A$25,0))</f>
        <v>Appliances</v>
      </c>
      <c r="AH158">
        <f>IF($AE158="Weekday",INDEX('Category Mapping'!$F$34:$F$45,MATCH($E158,'Category Mapping'!$A$34:$A$45,0),1),INDEX('Category Mapping'!$E$34:$E$45,MATCH($E158,'Category Mapping'!$A$34:$A$45,0),1))</f>
        <v>22.142857142857142</v>
      </c>
      <c r="AI158" s="10">
        <f t="shared" si="8"/>
        <v>675851.52219418332</v>
      </c>
      <c r="AJ158" s="22">
        <f t="shared" si="6"/>
        <v>0</v>
      </c>
      <c r="AK158" s="22">
        <f t="shared" si="7"/>
        <v>0</v>
      </c>
    </row>
    <row r="159" spans="1:37">
      <c r="A159" s="37" t="str">
        <f>'Source Data'!A159</f>
        <v>Service_waterheating_weekend.csv</v>
      </c>
      <c r="B159" s="37">
        <f>'Source Data'!B159</f>
        <v>2019</v>
      </c>
      <c r="C159" s="37">
        <f>'Source Data'!C159</f>
        <v>19</v>
      </c>
      <c r="D159" s="37" t="str">
        <f>'Source Data'!D159</f>
        <v>Korea</v>
      </c>
      <c r="E159" s="37">
        <f>'Source Data'!E159</f>
        <v>1</v>
      </c>
      <c r="F159" s="38">
        <f>'Source Data'!F159*INDEX('Calibration Calcs'!$B$4:$M$4,1,MATCH('Adjusted Source Data'!$E159,'Calibration Calcs'!$B$1:$M$1,0))</f>
        <v>2860339.4105733461</v>
      </c>
      <c r="G159" s="38">
        <f>'Source Data'!G159*INDEX('Calibration Calcs'!$B$4:$M$4,1,MATCH('Adjusted Source Data'!$E159,'Calibration Calcs'!$B$1:$M$1,0))</f>
        <v>2087427.8623886628</v>
      </c>
      <c r="H159" s="38">
        <f>'Source Data'!H159*INDEX('Calibration Calcs'!$B$4:$M$4,1,MATCH('Adjusted Source Data'!$E159,'Calibration Calcs'!$B$1:$M$1,0))</f>
        <v>1848939.2541016471</v>
      </c>
      <c r="I159" s="38">
        <f>'Source Data'!I159*INDEX('Calibration Calcs'!$B$4:$M$4,1,MATCH('Adjusted Source Data'!$E159,'Calibration Calcs'!$B$1:$M$1,0))</f>
        <v>1847283.1911960875</v>
      </c>
      <c r="J159" s="38">
        <f>'Source Data'!J159*INDEX('Calibration Calcs'!$B$4:$M$4,1,MATCH('Adjusted Source Data'!$E159,'Calibration Calcs'!$B$1:$M$1,0))</f>
        <v>2141874.6790422713</v>
      </c>
      <c r="K159" s="38">
        <f>'Source Data'!K159*INDEX('Calibration Calcs'!$B$4:$M$4,1,MATCH('Adjusted Source Data'!$E159,'Calibration Calcs'!$B$1:$M$1,0))</f>
        <v>2656809.168409457</v>
      </c>
      <c r="L159" s="38">
        <f>'Source Data'!L159*INDEX('Calibration Calcs'!$B$4:$M$4,1,MATCH('Adjusted Source Data'!$E159,'Calibration Calcs'!$B$1:$M$1,0))</f>
        <v>3528470.2704134462</v>
      </c>
      <c r="M159" s="38">
        <f>'Source Data'!M159*INDEX('Calibration Calcs'!$B$4:$M$4,1,MATCH('Adjusted Source Data'!$E159,'Calibration Calcs'!$B$1:$M$1,0))</f>
        <v>5436399.1294207061</v>
      </c>
      <c r="N159" s="38">
        <f>'Source Data'!N159*INDEX('Calibration Calcs'!$B$4:$M$4,1,MATCH('Adjusted Source Data'!$E159,'Calibration Calcs'!$B$1:$M$1,0))</f>
        <v>8154198.284555302</v>
      </c>
      <c r="O159" s="38">
        <f>'Source Data'!O159*INDEX('Calibration Calcs'!$B$4:$M$4,1,MATCH('Adjusted Source Data'!$E159,'Calibration Calcs'!$B$1:$M$1,0))</f>
        <v>7932153.6811756035</v>
      </c>
      <c r="P159" s="38">
        <f>'Source Data'!P159*INDEX('Calibration Calcs'!$B$4:$M$4,1,MATCH('Adjusted Source Data'!$E159,'Calibration Calcs'!$B$1:$M$1,0))</f>
        <v>6364263.074539531</v>
      </c>
      <c r="Q159" s="38">
        <f>'Source Data'!Q159*INDEX('Calibration Calcs'!$B$4:$M$4,1,MATCH('Adjusted Source Data'!$E159,'Calibration Calcs'!$B$1:$M$1,0))</f>
        <v>5321569.8823191831</v>
      </c>
      <c r="R159" s="38">
        <f>'Source Data'!R159*INDEX('Calibration Calcs'!$B$4:$M$4,1,MATCH('Adjusted Source Data'!$E159,'Calibration Calcs'!$B$1:$M$1,0))</f>
        <v>4303181.1626001466</v>
      </c>
      <c r="S159" s="38">
        <f>'Source Data'!S159*INDEX('Calibration Calcs'!$B$4:$M$4,1,MATCH('Adjusted Source Data'!$E159,'Calibration Calcs'!$B$1:$M$1,0))</f>
        <v>3887695.9719419396</v>
      </c>
      <c r="T159" s="38">
        <f>'Source Data'!T159*INDEX('Calibration Calcs'!$B$4:$M$4,1,MATCH('Adjusted Source Data'!$E159,'Calibration Calcs'!$B$1:$M$1,0))</f>
        <v>3811792.533417372</v>
      </c>
      <c r="U159" s="38">
        <f>'Source Data'!U159*INDEX('Calibration Calcs'!$B$4:$M$4,1,MATCH('Adjusted Source Data'!$E159,'Calibration Calcs'!$B$1:$M$1,0))</f>
        <v>3759230.5851411843</v>
      </c>
      <c r="V159" s="38">
        <f>'Source Data'!V159*INDEX('Calibration Calcs'!$B$4:$M$4,1,MATCH('Adjusted Source Data'!$E159,'Calibration Calcs'!$B$1:$M$1,0))</f>
        <v>3173379.727971069</v>
      </c>
      <c r="W159" s="38">
        <f>'Source Data'!W159*INDEX('Calibration Calcs'!$B$4:$M$4,1,MATCH('Adjusted Source Data'!$E159,'Calibration Calcs'!$B$1:$M$1,0))</f>
        <v>3096233.4092377014</v>
      </c>
      <c r="X159" s="38">
        <f>'Source Data'!X159*INDEX('Calibration Calcs'!$B$4:$M$4,1,MATCH('Adjusted Source Data'!$E159,'Calibration Calcs'!$B$1:$M$1,0))</f>
        <v>3536810.5630746447</v>
      </c>
      <c r="Y159" s="38">
        <f>'Source Data'!Y159*INDEX('Calibration Calcs'!$B$4:$M$4,1,MATCH('Adjusted Source Data'!$E159,'Calibration Calcs'!$B$1:$M$1,0))</f>
        <v>4290785.6816973668</v>
      </c>
      <c r="Z159" s="38">
        <f>'Source Data'!Z159*INDEX('Calibration Calcs'!$B$4:$M$4,1,MATCH('Adjusted Source Data'!$E159,'Calibration Calcs'!$B$1:$M$1,0))</f>
        <v>4615830.5114245918</v>
      </c>
      <c r="AA159" s="38">
        <f>'Source Data'!AA159*INDEX('Calibration Calcs'!$B$4:$M$4,1,MATCH('Adjusted Source Data'!$E159,'Calibration Calcs'!$B$1:$M$1,0))</f>
        <v>4819196.3690747162</v>
      </c>
      <c r="AB159" s="38">
        <f>'Source Data'!AB159*INDEX('Calibration Calcs'!$B$4:$M$4,1,MATCH('Adjusted Source Data'!$E159,'Calibration Calcs'!$B$1:$M$1,0))</f>
        <v>5899061.5648231404</v>
      </c>
      <c r="AC159" s="38">
        <f>'Source Data'!AC159*INDEX('Calibration Calcs'!$B$4:$M$4,1,MATCH('Adjusted Source Data'!$E159,'Calibration Calcs'!$B$1:$M$1,0))</f>
        <v>4906831.0862099612</v>
      </c>
      <c r="AD159" t="str">
        <f>INDEX('Category Mapping'!$G$34:$G$45,MATCH(E159,'Category Mapping'!$A$34:$A$45,0),1)</f>
        <v>Winter</v>
      </c>
      <c r="AE159" t="str">
        <f>INDEX('Category Mapping'!$B$2:$B$25,MATCH('Source Data'!A159,'Category Mapping'!$A$2:$A$25,0))</f>
        <v>Weekend</v>
      </c>
      <c r="AF159" t="str">
        <f>INDEX('Category Mapping'!$C$2:$C$25,MATCH('Source Data'!A159,'Category Mapping'!$A$2:$A$25,0))</f>
        <v>Commercial</v>
      </c>
      <c r="AG159" t="str">
        <f>INDEX('Category Mapping'!$D$2:$D$25,MATCH('Source Data'!A159,'Category Mapping'!$A$2:$A$25,0))</f>
        <v>Appliances</v>
      </c>
      <c r="AH159">
        <f>IF($AE159="Weekday",INDEX('Category Mapping'!$F$34:$F$45,MATCH($E159,'Category Mapping'!$A$34:$A$45,0),1),INDEX('Category Mapping'!$E$34:$E$45,MATCH($E159,'Category Mapping'!$A$34:$A$45,0),1))</f>
        <v>8.8571428571428559</v>
      </c>
      <c r="AI159" s="10">
        <f t="shared" si="8"/>
        <v>920635.29019172781</v>
      </c>
      <c r="AJ159" s="22">
        <f t="shared" si="6"/>
        <v>0</v>
      </c>
      <c r="AK159" s="22">
        <f t="shared" si="7"/>
        <v>0</v>
      </c>
    </row>
    <row r="160" spans="1:37">
      <c r="A160" s="37" t="str">
        <f>'Source Data'!A160</f>
        <v>Service_waterheating_weekend.csv</v>
      </c>
      <c r="B160" s="37">
        <f>'Source Data'!B160</f>
        <v>2019</v>
      </c>
      <c r="C160" s="37">
        <f>'Source Data'!C160</f>
        <v>19</v>
      </c>
      <c r="D160" s="37" t="str">
        <f>'Source Data'!D160</f>
        <v>Korea</v>
      </c>
      <c r="E160" s="37">
        <f>'Source Data'!E160</f>
        <v>2</v>
      </c>
      <c r="F160" s="38">
        <f>'Source Data'!F160*INDEX('Calibration Calcs'!$B$4:$M$4,1,MATCH('Adjusted Source Data'!$E160,'Calibration Calcs'!$B$1:$M$1,0))</f>
        <v>2311191.7798926262</v>
      </c>
      <c r="G160" s="38">
        <f>'Source Data'!G160*INDEX('Calibration Calcs'!$B$4:$M$4,1,MATCH('Adjusted Source Data'!$E160,'Calibration Calcs'!$B$1:$M$1,0))</f>
        <v>1686669.4381462084</v>
      </c>
      <c r="H160" s="38">
        <f>'Source Data'!H160*INDEX('Calibration Calcs'!$B$4:$M$4,1,MATCH('Adjusted Source Data'!$E160,'Calibration Calcs'!$B$1:$M$1,0))</f>
        <v>1493967.2922672671</v>
      </c>
      <c r="I160" s="38">
        <f>'Source Data'!I160*INDEX('Calibration Calcs'!$B$4:$M$4,1,MATCH('Adjusted Source Data'!$E160,'Calibration Calcs'!$B$1:$M$1,0))</f>
        <v>1492629.5113829183</v>
      </c>
      <c r="J160" s="38">
        <f>'Source Data'!J160*INDEX('Calibration Calcs'!$B$4:$M$4,1,MATCH('Adjusted Source Data'!$E160,'Calibration Calcs'!$B$1:$M$1,0))</f>
        <v>1730662.4506687752</v>
      </c>
      <c r="K160" s="38">
        <f>'Source Data'!K160*INDEX('Calibration Calcs'!$B$4:$M$4,1,MATCH('Adjusted Source Data'!$E160,'Calibration Calcs'!$B$1:$M$1,0))</f>
        <v>2146736.7892459459</v>
      </c>
      <c r="L160" s="38">
        <f>'Source Data'!L160*INDEX('Calibration Calcs'!$B$4:$M$4,1,MATCH('Adjusted Source Data'!$E160,'Calibration Calcs'!$B$1:$M$1,0))</f>
        <v>2851051.0032854145</v>
      </c>
      <c r="M160" s="38">
        <f>'Source Data'!M160*INDEX('Calibration Calcs'!$B$4:$M$4,1,MATCH('Adjusted Source Data'!$E160,'Calibration Calcs'!$B$1:$M$1,0))</f>
        <v>4392682.8604437867</v>
      </c>
      <c r="N160" s="38">
        <f>'Source Data'!N160*INDEX('Calibration Calcs'!$B$4:$M$4,1,MATCH('Adjusted Source Data'!$E160,'Calibration Calcs'!$B$1:$M$1,0))</f>
        <v>6588700.128533382</v>
      </c>
      <c r="O160" s="38">
        <f>'Source Data'!O160*INDEX('Calibration Calcs'!$B$4:$M$4,1,MATCH('Adjusted Source Data'!$E160,'Calibration Calcs'!$B$1:$M$1,0))</f>
        <v>6409284.7127115112</v>
      </c>
      <c r="P160" s="38">
        <f>'Source Data'!P160*INDEX('Calibration Calcs'!$B$4:$M$4,1,MATCH('Adjusted Source Data'!$E160,'Calibration Calcs'!$B$1:$M$1,0))</f>
        <v>5142409.1532586925</v>
      </c>
      <c r="Q160" s="38">
        <f>'Source Data'!Q160*INDEX('Calibration Calcs'!$B$4:$M$4,1,MATCH('Adjusted Source Data'!$E160,'Calibration Calcs'!$B$1:$M$1,0))</f>
        <v>4299899.0399722811</v>
      </c>
      <c r="R160" s="38">
        <f>'Source Data'!R160*INDEX('Calibration Calcs'!$B$4:$M$4,1,MATCH('Adjusted Source Data'!$E160,'Calibration Calcs'!$B$1:$M$1,0))</f>
        <v>3477027.667589122</v>
      </c>
      <c r="S160" s="38">
        <f>'Source Data'!S160*INDEX('Calibration Calcs'!$B$4:$M$4,1,MATCH('Adjusted Source Data'!$E160,'Calibration Calcs'!$B$1:$M$1,0))</f>
        <v>3141309.3021757086</v>
      </c>
      <c r="T160" s="38">
        <f>'Source Data'!T160*INDEX('Calibration Calcs'!$B$4:$M$4,1,MATCH('Adjusted Source Data'!$E160,'Calibration Calcs'!$B$1:$M$1,0))</f>
        <v>3079979.0019550272</v>
      </c>
      <c r="U160" s="38">
        <f>'Source Data'!U160*INDEX('Calibration Calcs'!$B$4:$M$4,1,MATCH('Adjusted Source Data'!$E160,'Calibration Calcs'!$B$1:$M$1,0))</f>
        <v>3037507.8865732201</v>
      </c>
      <c r="V160" s="38">
        <f>'Source Data'!V160*INDEX('Calibration Calcs'!$B$4:$M$4,1,MATCH('Adjusted Source Data'!$E160,'Calibration Calcs'!$B$1:$M$1,0))</f>
        <v>2564132.2598970449</v>
      </c>
      <c r="W160" s="38">
        <f>'Source Data'!W160*INDEX('Calibration Calcs'!$B$4:$M$4,1,MATCH('Adjusted Source Data'!$E160,'Calibration Calcs'!$B$1:$M$1,0))</f>
        <v>2501798.1343422071</v>
      </c>
      <c r="X160" s="38">
        <f>'Source Data'!X160*INDEX('Calibration Calcs'!$B$4:$M$4,1,MATCH('Adjusted Source Data'!$E160,'Calibration Calcs'!$B$1:$M$1,0))</f>
        <v>2857789.8541384186</v>
      </c>
      <c r="Y160" s="38">
        <f>'Source Data'!Y160*INDEX('Calibration Calcs'!$B$4:$M$4,1,MATCH('Adjusted Source Data'!$E160,'Calibration Calcs'!$B$1:$M$1,0))</f>
        <v>3467011.9391087168</v>
      </c>
      <c r="Z160" s="38">
        <f>'Source Data'!Z160*INDEX('Calibration Calcs'!$B$4:$M$4,1,MATCH('Adjusted Source Data'!$E160,'Calibration Calcs'!$B$1:$M$1,0))</f>
        <v>3729651.820195558</v>
      </c>
      <c r="AA160" s="38">
        <f>'Source Data'!AA160*INDEX('Calibration Calcs'!$B$4:$M$4,1,MATCH('Adjusted Source Data'!$E160,'Calibration Calcs'!$B$1:$M$1,0))</f>
        <v>3893973.6203588769</v>
      </c>
      <c r="AB160" s="38">
        <f>'Source Data'!AB160*INDEX('Calibration Calcs'!$B$4:$M$4,1,MATCH('Adjusted Source Data'!$E160,'Calibration Calcs'!$B$1:$M$1,0))</f>
        <v>4766520.1463268213</v>
      </c>
      <c r="AC160" s="38">
        <f>'Source Data'!AC160*INDEX('Calibration Calcs'!$B$4:$M$4,1,MATCH('Adjusted Source Data'!$E160,'Calibration Calcs'!$B$1:$M$1,0))</f>
        <v>3964784.9284429401</v>
      </c>
      <c r="AD160" t="str">
        <f>INDEX('Category Mapping'!$G$34:$G$45,MATCH(E160,'Category Mapping'!$A$34:$A$45,0),1)</f>
        <v>Winter</v>
      </c>
      <c r="AE160" t="str">
        <f>INDEX('Category Mapping'!$B$2:$B$25,MATCH('Source Data'!A160,'Category Mapping'!$A$2:$A$25,0))</f>
        <v>Weekend</v>
      </c>
      <c r="AF160" t="str">
        <f>INDEX('Category Mapping'!$C$2:$C$25,MATCH('Source Data'!A160,'Category Mapping'!$A$2:$A$25,0))</f>
        <v>Commercial</v>
      </c>
      <c r="AG160" t="str">
        <f>INDEX('Category Mapping'!$D$2:$D$25,MATCH('Source Data'!A160,'Category Mapping'!$A$2:$A$25,0))</f>
        <v>Appliances</v>
      </c>
      <c r="AH160">
        <f>IF($AE160="Weekday",INDEX('Category Mapping'!$F$34:$F$45,MATCH($E160,'Category Mapping'!$A$34:$A$45,0),1),INDEX('Category Mapping'!$E$34:$E$45,MATCH($E160,'Category Mapping'!$A$34:$A$45,0),1))</f>
        <v>8</v>
      </c>
      <c r="AI160" s="10">
        <f t="shared" si="8"/>
        <v>823587.51606667275</v>
      </c>
      <c r="AJ160" s="22">
        <f t="shared" si="6"/>
        <v>0</v>
      </c>
      <c r="AK160" s="22">
        <f t="shared" si="7"/>
        <v>0</v>
      </c>
    </row>
    <row r="161" spans="1:37">
      <c r="A161" s="37" t="str">
        <f>'Source Data'!A161</f>
        <v>Service_waterheating_weekend.csv</v>
      </c>
      <c r="B161" s="37">
        <f>'Source Data'!B161</f>
        <v>2019</v>
      </c>
      <c r="C161" s="37">
        <f>'Source Data'!C161</f>
        <v>19</v>
      </c>
      <c r="D161" s="37" t="str">
        <f>'Source Data'!D161</f>
        <v>Korea</v>
      </c>
      <c r="E161" s="37">
        <f>'Source Data'!E161</f>
        <v>3</v>
      </c>
      <c r="F161" s="38">
        <f>'Source Data'!F161*INDEX('Calibration Calcs'!$B$4:$M$4,1,MATCH('Adjusted Source Data'!$E161,'Calibration Calcs'!$B$1:$M$1,0))</f>
        <v>2267584.1455611316</v>
      </c>
      <c r="G161" s="38">
        <f>'Source Data'!G161*INDEX('Calibration Calcs'!$B$4:$M$4,1,MATCH('Adjusted Source Data'!$E161,'Calibration Calcs'!$B$1:$M$1,0))</f>
        <v>1654845.6691883388</v>
      </c>
      <c r="H161" s="38">
        <f>'Source Data'!H161*INDEX('Calibration Calcs'!$B$4:$M$4,1,MATCH('Adjusted Source Data'!$E161,'Calibration Calcs'!$B$1:$M$1,0))</f>
        <v>1465779.6961790421</v>
      </c>
      <c r="I161" s="38">
        <f>'Source Data'!I161*INDEX('Calibration Calcs'!$B$4:$M$4,1,MATCH('Adjusted Source Data'!$E161,'Calibration Calcs'!$B$1:$M$1,0))</f>
        <v>1464467.0271927589</v>
      </c>
      <c r="J161" s="38">
        <f>'Source Data'!J161*INDEX('Calibration Calcs'!$B$4:$M$4,1,MATCH('Adjusted Source Data'!$E161,'Calibration Calcs'!$B$1:$M$1,0))</f>
        <v>1698008.6405184355</v>
      </c>
      <c r="K161" s="38">
        <f>'Source Data'!K161*INDEX('Calibration Calcs'!$B$4:$M$4,1,MATCH('Adjusted Source Data'!$E161,'Calibration Calcs'!$B$1:$M$1,0))</f>
        <v>2106233.0806333637</v>
      </c>
      <c r="L161" s="38">
        <f>'Source Data'!L161*INDEX('Calibration Calcs'!$B$4:$M$4,1,MATCH('Adjusted Source Data'!$E161,'Calibration Calcs'!$B$1:$M$1,0))</f>
        <v>2797258.052734497</v>
      </c>
      <c r="M161" s="38">
        <f>'Source Data'!M161*INDEX('Calibration Calcs'!$B$4:$M$4,1,MATCH('Adjusted Source Data'!$E161,'Calibration Calcs'!$B$1:$M$1,0))</f>
        <v>4309802.492402669</v>
      </c>
      <c r="N161" s="38">
        <f>'Source Data'!N161*INDEX('Calibration Calcs'!$B$4:$M$4,1,MATCH('Adjusted Source Data'!$E161,'Calibration Calcs'!$B$1:$M$1,0))</f>
        <v>6464385.7208599038</v>
      </c>
      <c r="O161" s="38">
        <f>'Source Data'!O161*INDEX('Calibration Calcs'!$B$4:$M$4,1,MATCH('Adjusted Source Data'!$E161,'Calibration Calcs'!$B$1:$M$1,0))</f>
        <v>6288355.8729221588</v>
      </c>
      <c r="P161" s="38">
        <f>'Source Data'!P161*INDEX('Calibration Calcs'!$B$4:$M$4,1,MATCH('Adjusted Source Data'!$E161,'Calibration Calcs'!$B$1:$M$1,0))</f>
        <v>5045383.2598653398</v>
      </c>
      <c r="Q161" s="38">
        <f>'Source Data'!Q161*INDEX('Calibration Calcs'!$B$4:$M$4,1,MATCH('Adjusted Source Data'!$E161,'Calibration Calcs'!$B$1:$M$1,0))</f>
        <v>4218769.2625450343</v>
      </c>
      <c r="R161" s="38">
        <f>'Source Data'!R161*INDEX('Calibration Calcs'!$B$4:$M$4,1,MATCH('Adjusted Source Data'!$E161,'Calibration Calcs'!$B$1:$M$1,0))</f>
        <v>3411423.7053009416</v>
      </c>
      <c r="S161" s="38">
        <f>'Source Data'!S161*INDEX('Calibration Calcs'!$B$4:$M$4,1,MATCH('Adjusted Source Data'!$E161,'Calibration Calcs'!$B$1:$M$1,0))</f>
        <v>3082039.5594081706</v>
      </c>
      <c r="T161" s="38">
        <f>'Source Data'!T161*INDEX('Calibration Calcs'!$B$4:$M$4,1,MATCH('Adjusted Source Data'!$E161,'Calibration Calcs'!$B$1:$M$1,0))</f>
        <v>3021866.0219362378</v>
      </c>
      <c r="U161" s="38">
        <f>'Source Data'!U161*INDEX('Calibration Calcs'!$B$4:$M$4,1,MATCH('Adjusted Source Data'!$E161,'Calibration Calcs'!$B$1:$M$1,0))</f>
        <v>2980196.8491749885</v>
      </c>
      <c r="V161" s="38">
        <f>'Source Data'!V161*INDEX('Calibration Calcs'!$B$4:$M$4,1,MATCH('Adjusted Source Data'!$E161,'Calibration Calcs'!$B$1:$M$1,0))</f>
        <v>2515752.4931661636</v>
      </c>
      <c r="W161" s="38">
        <f>'Source Data'!W161*INDEX('Calibration Calcs'!$B$4:$M$4,1,MATCH('Adjusted Source Data'!$E161,'Calibration Calcs'!$B$1:$M$1,0))</f>
        <v>2454594.193710865</v>
      </c>
      <c r="X161" s="38">
        <f>'Source Data'!X161*INDEX('Calibration Calcs'!$B$4:$M$4,1,MATCH('Adjusted Source Data'!$E161,'Calibration Calcs'!$B$1:$M$1,0))</f>
        <v>2803869.2824980859</v>
      </c>
      <c r="Y161" s="38">
        <f>'Source Data'!Y161*INDEX('Calibration Calcs'!$B$4:$M$4,1,MATCH('Adjusted Source Data'!$E161,'Calibration Calcs'!$B$1:$M$1,0))</f>
        <v>3401596.9049595343</v>
      </c>
      <c r="Z161" s="38">
        <f>'Source Data'!Z161*INDEX('Calibration Calcs'!$B$4:$M$4,1,MATCH('Adjusted Source Data'!$E161,'Calibration Calcs'!$B$1:$M$1,0))</f>
        <v>3659281.8424714673</v>
      </c>
      <c r="AA161" s="38">
        <f>'Source Data'!AA161*INDEX('Calibration Calcs'!$B$4:$M$4,1,MATCH('Adjusted Source Data'!$E161,'Calibration Calcs'!$B$1:$M$1,0))</f>
        <v>3820502.7855726806</v>
      </c>
      <c r="AB161" s="38">
        <f>'Source Data'!AB161*INDEX('Calibration Calcs'!$B$4:$M$4,1,MATCH('Adjusted Source Data'!$E161,'Calibration Calcs'!$B$1:$M$1,0))</f>
        <v>4676585.7331964718</v>
      </c>
      <c r="AC161" s="38">
        <f>'Source Data'!AC161*INDEX('Calibration Calcs'!$B$4:$M$4,1,MATCH('Adjusted Source Data'!$E161,'Calibration Calcs'!$B$1:$M$1,0))</f>
        <v>3889978.4721813528</v>
      </c>
      <c r="AD161" t="str">
        <f>INDEX('Category Mapping'!$G$34:$G$45,MATCH(E161,'Category Mapping'!$A$34:$A$45,0),1)</f>
        <v>Spring</v>
      </c>
      <c r="AE161" t="str">
        <f>INDEX('Category Mapping'!$B$2:$B$25,MATCH('Source Data'!A161,'Category Mapping'!$A$2:$A$25,0))</f>
        <v>Weekend</v>
      </c>
      <c r="AF161" t="str">
        <f>INDEX('Category Mapping'!$C$2:$C$25,MATCH('Source Data'!A161,'Category Mapping'!$A$2:$A$25,0))</f>
        <v>Commercial</v>
      </c>
      <c r="AG161" t="str">
        <f>INDEX('Category Mapping'!$D$2:$D$25,MATCH('Source Data'!A161,'Category Mapping'!$A$2:$A$25,0))</f>
        <v>Appliances</v>
      </c>
      <c r="AH161">
        <f>IF($AE161="Weekday",INDEX('Category Mapping'!$F$34:$F$45,MATCH($E161,'Category Mapping'!$A$34:$A$45,0),1),INDEX('Category Mapping'!$E$34:$E$45,MATCH($E161,'Category Mapping'!$A$34:$A$45,0),1))</f>
        <v>8.8571428571428559</v>
      </c>
      <c r="AI161" s="10">
        <f t="shared" si="8"/>
        <v>729850.00074224733</v>
      </c>
      <c r="AJ161" s="22">
        <f t="shared" si="6"/>
        <v>0</v>
      </c>
      <c r="AK161" s="22">
        <f t="shared" si="7"/>
        <v>0</v>
      </c>
    </row>
    <row r="162" spans="1:37">
      <c r="A162" s="37" t="str">
        <f>'Source Data'!A162</f>
        <v>Service_waterheating_weekend.csv</v>
      </c>
      <c r="B162" s="37">
        <f>'Source Data'!B162</f>
        <v>2019</v>
      </c>
      <c r="C162" s="37">
        <f>'Source Data'!C162</f>
        <v>19</v>
      </c>
      <c r="D162" s="37" t="str">
        <f>'Source Data'!D162</f>
        <v>Korea</v>
      </c>
      <c r="E162" s="37">
        <f>'Source Data'!E162</f>
        <v>4</v>
      </c>
      <c r="F162" s="38">
        <f>'Source Data'!F162*INDEX('Calibration Calcs'!$B$4:$M$4,1,MATCH('Adjusted Source Data'!$E162,'Calibration Calcs'!$B$1:$M$1,0))</f>
        <v>1777990.6468330275</v>
      </c>
      <c r="G162" s="38">
        <f>'Source Data'!G162*INDEX('Calibration Calcs'!$B$4:$M$4,1,MATCH('Adjusted Source Data'!$E162,'Calibration Calcs'!$B$1:$M$1,0))</f>
        <v>1297547.487613494</v>
      </c>
      <c r="H162" s="38">
        <f>'Source Data'!H162*INDEX('Calibration Calcs'!$B$4:$M$4,1,MATCH('Adjusted Source Data'!$E162,'Calibration Calcs'!$B$1:$M$1,0))</f>
        <v>1149303.5288696797</v>
      </c>
      <c r="I162" s="38">
        <f>'Source Data'!I162*INDEX('Calibration Calcs'!$B$4:$M$4,1,MATCH('Adjusted Source Data'!$E162,'Calibration Calcs'!$B$1:$M$1,0))</f>
        <v>1148273.4703863617</v>
      </c>
      <c r="J162" s="38">
        <f>'Source Data'!J162*INDEX('Calibration Calcs'!$B$4:$M$4,1,MATCH('Adjusted Source Data'!$E162,'Calibration Calcs'!$B$1:$M$1,0))</f>
        <v>1331391.8502779086</v>
      </c>
      <c r="K162" s="38">
        <f>'Source Data'!K162*INDEX('Calibration Calcs'!$B$4:$M$4,1,MATCH('Adjusted Source Data'!$E162,'Calibration Calcs'!$B$1:$M$1,0))</f>
        <v>1651475.9708164709</v>
      </c>
      <c r="L162" s="38">
        <f>'Source Data'!L162*INDEX('Calibration Calcs'!$B$4:$M$4,1,MATCH('Adjusted Source Data'!$E162,'Calibration Calcs'!$B$1:$M$1,0))</f>
        <v>2193302.2664400931</v>
      </c>
      <c r="M162" s="38">
        <f>'Source Data'!M162*INDEX('Calibration Calcs'!$B$4:$M$4,1,MATCH('Adjusted Source Data'!$E162,'Calibration Calcs'!$B$1:$M$1,0))</f>
        <v>3379272.3823012421</v>
      </c>
      <c r="N162" s="38">
        <f>'Source Data'!N162*INDEX('Calibration Calcs'!$B$4:$M$4,1,MATCH('Adjusted Source Data'!$E162,'Calibration Calcs'!$B$1:$M$1,0))</f>
        <v>5068660.5244957013</v>
      </c>
      <c r="O162" s="38">
        <f>'Source Data'!O162*INDEX('Calibration Calcs'!$B$4:$M$4,1,MATCH('Adjusted Source Data'!$E162,'Calibration Calcs'!$B$1:$M$1,0))</f>
        <v>4930637.5419181176</v>
      </c>
      <c r="P162" s="38">
        <f>'Source Data'!P162*INDEX('Calibration Calcs'!$B$4:$M$4,1,MATCH('Adjusted Source Data'!$E162,'Calibration Calcs'!$B$1:$M$1,0))</f>
        <v>3956034.2618289106</v>
      </c>
      <c r="Q162" s="38">
        <f>'Source Data'!Q162*INDEX('Calibration Calcs'!$B$4:$M$4,1,MATCH('Adjusted Source Data'!$E162,'Calibration Calcs'!$B$1:$M$1,0))</f>
        <v>3307894.474845544</v>
      </c>
      <c r="R162" s="38">
        <f>'Source Data'!R162*INDEX('Calibration Calcs'!$B$4:$M$4,1,MATCH('Adjusted Source Data'!$E162,'Calibration Calcs'!$B$1:$M$1,0))</f>
        <v>2674862.8595091072</v>
      </c>
      <c r="S162" s="38">
        <f>'Source Data'!S162*INDEX('Calibration Calcs'!$B$4:$M$4,1,MATCH('Adjusted Source Data'!$E162,'Calibration Calcs'!$B$1:$M$1,0))</f>
        <v>2416596.8105306434</v>
      </c>
      <c r="T162" s="38">
        <f>'Source Data'!T162*INDEX('Calibration Calcs'!$B$4:$M$4,1,MATCH('Adjusted Source Data'!$E162,'Calibration Calcs'!$B$1:$M$1,0))</f>
        <v>2369415.0836401964</v>
      </c>
      <c r="U162" s="38">
        <f>'Source Data'!U162*INDEX('Calibration Calcs'!$B$4:$M$4,1,MATCH('Adjusted Source Data'!$E162,'Calibration Calcs'!$B$1:$M$1,0))</f>
        <v>2336742.5217197635</v>
      </c>
      <c r="V162" s="38">
        <f>'Source Data'!V162*INDEX('Calibration Calcs'!$B$4:$M$4,1,MATCH('Adjusted Source Data'!$E162,'Calibration Calcs'!$B$1:$M$1,0))</f>
        <v>1972576.5581147256</v>
      </c>
      <c r="W162" s="38">
        <f>'Source Data'!W162*INDEX('Calibration Calcs'!$B$4:$M$4,1,MATCH('Adjusted Source Data'!$E162,'Calibration Calcs'!$B$1:$M$1,0))</f>
        <v>1924623.0154898413</v>
      </c>
      <c r="X162" s="38">
        <f>'Source Data'!X162*INDEX('Calibration Calcs'!$B$4:$M$4,1,MATCH('Adjusted Source Data'!$E162,'Calibration Calcs'!$B$1:$M$1,0))</f>
        <v>2198485.5673283441</v>
      </c>
      <c r="Y162" s="38">
        <f>'Source Data'!Y162*INDEX('Calibration Calcs'!$B$4:$M$4,1,MATCH('Adjusted Source Data'!$E162,'Calibration Calcs'!$B$1:$M$1,0))</f>
        <v>2667158.2938883621</v>
      </c>
      <c r="Z162" s="38">
        <f>'Source Data'!Z162*INDEX('Calibration Calcs'!$B$4:$M$4,1,MATCH('Adjusted Source Data'!$E162,'Calibration Calcs'!$B$1:$M$1,0))</f>
        <v>2869206.0614403533</v>
      </c>
      <c r="AA162" s="38">
        <f>'Source Data'!AA162*INDEX('Calibration Calcs'!$B$4:$M$4,1,MATCH('Adjusted Source Data'!$E162,'Calibration Calcs'!$B$1:$M$1,0))</f>
        <v>2995618.7995297201</v>
      </c>
      <c r="AB162" s="38">
        <f>'Source Data'!AB162*INDEX('Calibration Calcs'!$B$4:$M$4,1,MATCH('Adjusted Source Data'!$E162,'Calibration Calcs'!$B$1:$M$1,0))</f>
        <v>3666864.5166761079</v>
      </c>
      <c r="AC162" s="38">
        <f>'Source Data'!AC162*INDEX('Calibration Calcs'!$B$4:$M$4,1,MATCH('Adjusted Source Data'!$E162,'Calibration Calcs'!$B$1:$M$1,0))</f>
        <v>3050092.4861451443</v>
      </c>
      <c r="AD162" t="str">
        <f>INDEX('Category Mapping'!$G$34:$G$45,MATCH(E162,'Category Mapping'!$A$34:$A$45,0),1)</f>
        <v>Spring</v>
      </c>
      <c r="AE162" t="str">
        <f>INDEX('Category Mapping'!$B$2:$B$25,MATCH('Source Data'!A162,'Category Mapping'!$A$2:$A$25,0))</f>
        <v>Weekend</v>
      </c>
      <c r="AF162" t="str">
        <f>INDEX('Category Mapping'!$C$2:$C$25,MATCH('Source Data'!A162,'Category Mapping'!$A$2:$A$25,0))</f>
        <v>Commercial</v>
      </c>
      <c r="AG162" t="str">
        <f>INDEX('Category Mapping'!$D$2:$D$25,MATCH('Source Data'!A162,'Category Mapping'!$A$2:$A$25,0))</f>
        <v>Appliances</v>
      </c>
      <c r="AH162">
        <f>IF($AE162="Weekday",INDEX('Category Mapping'!$F$34:$F$45,MATCH($E162,'Category Mapping'!$A$34:$A$45,0),1),INDEX('Category Mapping'!$E$34:$E$45,MATCH($E162,'Category Mapping'!$A$34:$A$45,0),1))</f>
        <v>8.5714285714285712</v>
      </c>
      <c r="AI162" s="10">
        <f t="shared" si="8"/>
        <v>591343.72785783187</v>
      </c>
      <c r="AJ162" s="22">
        <f t="shared" si="6"/>
        <v>0</v>
      </c>
      <c r="AK162" s="22">
        <f t="shared" si="7"/>
        <v>0</v>
      </c>
    </row>
    <row r="163" spans="1:37">
      <c r="A163" s="37" t="str">
        <f>'Source Data'!A163</f>
        <v>Service_waterheating_weekend.csv</v>
      </c>
      <c r="B163" s="37">
        <f>'Source Data'!B163</f>
        <v>2019</v>
      </c>
      <c r="C163" s="37">
        <f>'Source Data'!C163</f>
        <v>19</v>
      </c>
      <c r="D163" s="37" t="str">
        <f>'Source Data'!D163</f>
        <v>Korea</v>
      </c>
      <c r="E163" s="37">
        <f>'Source Data'!E163</f>
        <v>5</v>
      </c>
      <c r="F163" s="38">
        <f>'Source Data'!F163*INDEX('Calibration Calcs'!$B$4:$M$4,1,MATCH('Adjusted Source Data'!$E163,'Calibration Calcs'!$B$1:$M$1,0))</f>
        <v>1584568.5587947865</v>
      </c>
      <c r="G163" s="38">
        <f>'Source Data'!G163*INDEX('Calibration Calcs'!$B$4:$M$4,1,MATCH('Adjusted Source Data'!$E163,'Calibration Calcs'!$B$1:$M$1,0))</f>
        <v>1156392.3180094722</v>
      </c>
      <c r="H163" s="38">
        <f>'Source Data'!H163*INDEX('Calibration Calcs'!$B$4:$M$4,1,MATCH('Adjusted Source Data'!$E163,'Calibration Calcs'!$B$1:$M$1,0))</f>
        <v>1024273.9935498448</v>
      </c>
      <c r="I163" s="38">
        <f>'Source Data'!I163*INDEX('Calibration Calcs'!$B$4:$M$4,1,MATCH('Adjusted Source Data'!$E163,'Calibration Calcs'!$B$1:$M$1,0))</f>
        <v>1023356.4773313762</v>
      </c>
      <c r="J163" s="38">
        <f>'Source Data'!J163*INDEX('Calibration Calcs'!$B$4:$M$4,1,MATCH('Adjusted Source Data'!$E163,'Calibration Calcs'!$B$1:$M$1,0))</f>
        <v>1186554.034222936</v>
      </c>
      <c r="K163" s="38">
        <f>'Source Data'!K163*INDEX('Calibration Calcs'!$B$4:$M$4,1,MATCH('Adjusted Source Data'!$E163,'Calibration Calcs'!$B$1:$M$1,0))</f>
        <v>1471817.3471695895</v>
      </c>
      <c r="L163" s="38">
        <f>'Source Data'!L163*INDEX('Calibration Calcs'!$B$4:$M$4,1,MATCH('Adjusted Source Data'!$E163,'Calibration Calcs'!$B$1:$M$1,0))</f>
        <v>1954700.6178248443</v>
      </c>
      <c r="M163" s="38">
        <f>'Source Data'!M163*INDEX('Calibration Calcs'!$B$4:$M$4,1,MATCH('Adjusted Source Data'!$E163,'Calibration Calcs'!$B$1:$M$1,0))</f>
        <v>3011653.2300016573</v>
      </c>
      <c r="N163" s="38">
        <f>'Source Data'!N163*INDEX('Calibration Calcs'!$B$4:$M$4,1,MATCH('Adjusted Source Data'!$E163,'Calibration Calcs'!$B$1:$M$1,0))</f>
        <v>4517258.2372601014</v>
      </c>
      <c r="O163" s="38">
        <f>'Source Data'!O163*INDEX('Calibration Calcs'!$B$4:$M$4,1,MATCH('Adjusted Source Data'!$E163,'Calibration Calcs'!$B$1:$M$1,0))</f>
        <v>4394249.8962374004</v>
      </c>
      <c r="P163" s="38">
        <f>'Source Data'!P163*INDEX('Calibration Calcs'!$B$4:$M$4,1,MATCH('Adjusted Source Data'!$E163,'Calibration Calcs'!$B$1:$M$1,0))</f>
        <v>3525670.8843369489</v>
      </c>
      <c r="Q163" s="38">
        <f>'Source Data'!Q163*INDEX('Calibration Calcs'!$B$4:$M$4,1,MATCH('Adjusted Source Data'!$E163,'Calibration Calcs'!$B$1:$M$1,0))</f>
        <v>2948039.7749377945</v>
      </c>
      <c r="R163" s="38">
        <f>'Source Data'!R163*INDEX('Calibration Calcs'!$B$4:$M$4,1,MATCH('Adjusted Source Data'!$E163,'Calibration Calcs'!$B$1:$M$1,0))</f>
        <v>2383874.5948258704</v>
      </c>
      <c r="S163" s="38">
        <f>'Source Data'!S163*INDEX('Calibration Calcs'!$B$4:$M$4,1,MATCH('Adjusted Source Data'!$E163,'Calibration Calcs'!$B$1:$M$1,0))</f>
        <v>2153703.3677359247</v>
      </c>
      <c r="T163" s="38">
        <f>'Source Data'!T163*INDEX('Calibration Calcs'!$B$4:$M$4,1,MATCH('Adjusted Source Data'!$E163,'Calibration Calcs'!$B$1:$M$1,0))</f>
        <v>2111655.0534309549</v>
      </c>
      <c r="U163" s="38">
        <f>'Source Data'!U163*INDEX('Calibration Calcs'!$B$4:$M$4,1,MATCH('Adjusted Source Data'!$E163,'Calibration Calcs'!$B$1:$M$1,0))</f>
        <v>2082536.1971816523</v>
      </c>
      <c r="V163" s="38">
        <f>'Source Data'!V163*INDEX('Calibration Calcs'!$B$4:$M$4,1,MATCH('Adjusted Source Data'!$E163,'Calibration Calcs'!$B$1:$M$1,0))</f>
        <v>1757987.1460850909</v>
      </c>
      <c r="W163" s="38">
        <f>'Source Data'!W163*INDEX('Calibration Calcs'!$B$4:$M$4,1,MATCH('Adjusted Source Data'!$E163,'Calibration Calcs'!$B$1:$M$1,0))</f>
        <v>1715249.9425537956</v>
      </c>
      <c r="X163" s="38">
        <f>'Source Data'!X163*INDEX('Calibration Calcs'!$B$4:$M$4,1,MATCH('Adjusted Source Data'!$E163,'Calibration Calcs'!$B$1:$M$1,0))</f>
        <v>1959320.2869160851</v>
      </c>
      <c r="Y163" s="38">
        <f>'Source Data'!Y163*INDEX('Calibration Calcs'!$B$4:$M$4,1,MATCH('Adjusted Source Data'!$E163,'Calibration Calcs'!$B$1:$M$1,0))</f>
        <v>2377006.7603118899</v>
      </c>
      <c r="Z163" s="38">
        <f>'Source Data'!Z163*INDEX('Calibration Calcs'!$B$4:$M$4,1,MATCH('Adjusted Source Data'!$E163,'Calibration Calcs'!$B$1:$M$1,0))</f>
        <v>2557075.5853736526</v>
      </c>
      <c r="AA163" s="38">
        <f>'Source Data'!AA163*INDEX('Calibration Calcs'!$B$4:$M$4,1,MATCH('Adjusted Source Data'!$E163,'Calibration Calcs'!$B$1:$M$1,0))</f>
        <v>2669735.5467519853</v>
      </c>
      <c r="AB163" s="38">
        <f>'Source Data'!AB163*INDEX('Calibration Calcs'!$B$4:$M$4,1,MATCH('Adjusted Source Data'!$E163,'Calibration Calcs'!$B$1:$M$1,0))</f>
        <v>3267959.1294434597</v>
      </c>
      <c r="AC163" s="38">
        <f>'Source Data'!AC163*INDEX('Calibration Calcs'!$B$4:$M$4,1,MATCH('Adjusted Source Data'!$E163,'Calibration Calcs'!$B$1:$M$1,0))</f>
        <v>2718283.6863335818</v>
      </c>
      <c r="AD163" t="str">
        <f>INDEX('Category Mapping'!$G$34:$G$45,MATCH(E163,'Category Mapping'!$A$34:$A$45,0),1)</f>
        <v>Spring</v>
      </c>
      <c r="AE163" t="str">
        <f>INDEX('Category Mapping'!$B$2:$B$25,MATCH('Source Data'!A163,'Category Mapping'!$A$2:$A$25,0))</f>
        <v>Weekend</v>
      </c>
      <c r="AF163" t="str">
        <f>INDEX('Category Mapping'!$C$2:$C$25,MATCH('Source Data'!A163,'Category Mapping'!$A$2:$A$25,0))</f>
        <v>Commercial</v>
      </c>
      <c r="AG163" t="str">
        <f>INDEX('Category Mapping'!$D$2:$D$25,MATCH('Source Data'!A163,'Category Mapping'!$A$2:$A$25,0))</f>
        <v>Appliances</v>
      </c>
      <c r="AH163">
        <f>IF($AE163="Weekday",INDEX('Category Mapping'!$F$34:$F$45,MATCH($E163,'Category Mapping'!$A$34:$A$45,0),1),INDEX('Category Mapping'!$E$34:$E$45,MATCH($E163,'Category Mapping'!$A$34:$A$45,0),1))</f>
        <v>8.8571428571428559</v>
      </c>
      <c r="AI163" s="10">
        <f t="shared" si="8"/>
        <v>510013.02678743086</v>
      </c>
      <c r="AJ163" s="22">
        <f t="shared" si="6"/>
        <v>0</v>
      </c>
      <c r="AK163" s="22">
        <f t="shared" si="7"/>
        <v>0</v>
      </c>
    </row>
    <row r="164" spans="1:37">
      <c r="A164" s="37" t="str">
        <f>'Source Data'!A164</f>
        <v>Service_waterheating_weekend.csv</v>
      </c>
      <c r="B164" s="37">
        <f>'Source Data'!B164</f>
        <v>2019</v>
      </c>
      <c r="C164" s="37">
        <f>'Source Data'!C164</f>
        <v>19</v>
      </c>
      <c r="D164" s="37" t="str">
        <f>'Source Data'!D164</f>
        <v>Korea</v>
      </c>
      <c r="E164" s="37">
        <f>'Source Data'!E164</f>
        <v>6</v>
      </c>
      <c r="F164" s="38">
        <f>'Source Data'!F164*INDEX('Calibration Calcs'!$B$4:$M$4,1,MATCH('Adjusted Source Data'!$E164,'Calibration Calcs'!$B$1:$M$1,0))</f>
        <v>1392925.1897775629</v>
      </c>
      <c r="G164" s="38">
        <f>'Source Data'!G164*INDEX('Calibration Calcs'!$B$4:$M$4,1,MATCH('Adjusted Source Data'!$E164,'Calibration Calcs'!$B$1:$M$1,0))</f>
        <v>1016533.9728700957</v>
      </c>
      <c r="H164" s="38">
        <f>'Source Data'!H164*INDEX('Calibration Calcs'!$B$4:$M$4,1,MATCH('Adjusted Source Data'!$E164,'Calibration Calcs'!$B$1:$M$1,0))</f>
        <v>900395.21210530784</v>
      </c>
      <c r="I164" s="38">
        <f>'Source Data'!I164*INDEX('Calibration Calcs'!$B$4:$M$4,1,MATCH('Adjusted Source Data'!$E164,'Calibration Calcs'!$B$1:$M$1,0))</f>
        <v>899588.09031349514</v>
      </c>
      <c r="J164" s="38">
        <f>'Source Data'!J164*INDEX('Calibration Calcs'!$B$4:$M$4,1,MATCH('Adjusted Source Data'!$E164,'Calibration Calcs'!$B$1:$M$1,0))</f>
        <v>1043048.6235477229</v>
      </c>
      <c r="K164" s="38">
        <f>'Source Data'!K164*INDEX('Calibration Calcs'!$B$4:$M$4,1,MATCH('Adjusted Source Data'!$E164,'Calibration Calcs'!$B$1:$M$1,0))</f>
        <v>1293810.633742973</v>
      </c>
      <c r="L164" s="38">
        <f>'Source Data'!L164*INDEX('Calibration Calcs'!$B$4:$M$4,1,MATCH('Adjusted Source Data'!$E164,'Calibration Calcs'!$B$1:$M$1,0))</f>
        <v>1718292.3131108223</v>
      </c>
      <c r="M164" s="38">
        <f>'Source Data'!M164*INDEX('Calibration Calcs'!$B$4:$M$4,1,MATCH('Adjusted Source Data'!$E164,'Calibration Calcs'!$B$1:$M$1,0))</f>
        <v>2647413.5962944464</v>
      </c>
      <c r="N164" s="38">
        <f>'Source Data'!N164*INDEX('Calibration Calcs'!$B$4:$M$4,1,MATCH('Adjusted Source Data'!$E164,'Calibration Calcs'!$B$1:$M$1,0))</f>
        <v>3970925.3788873469</v>
      </c>
      <c r="O164" s="38">
        <f>'Source Data'!O164*INDEX('Calibration Calcs'!$B$4:$M$4,1,MATCH('Adjusted Source Data'!$E164,'Calibration Calcs'!$B$1:$M$1,0))</f>
        <v>3862794.3860038724</v>
      </c>
      <c r="P164" s="38">
        <f>'Source Data'!P164*INDEX('Calibration Calcs'!$B$4:$M$4,1,MATCH('Adjusted Source Data'!$E164,'Calibration Calcs'!$B$1:$M$1,0))</f>
        <v>3099263.7025705683</v>
      </c>
      <c r="Q164" s="38">
        <f>'Source Data'!Q164*INDEX('Calibration Calcs'!$B$4:$M$4,1,MATCH('Adjusted Source Data'!$E164,'Calibration Calcs'!$B$1:$M$1,0))</f>
        <v>2591493.5859090933</v>
      </c>
      <c r="R164" s="38">
        <f>'Source Data'!R164*INDEX('Calibration Calcs'!$B$4:$M$4,1,MATCH('Adjusted Source Data'!$E164,'Calibration Calcs'!$B$1:$M$1,0))</f>
        <v>2095560.6334683518</v>
      </c>
      <c r="S164" s="38">
        <f>'Source Data'!S164*INDEX('Calibration Calcs'!$B$4:$M$4,1,MATCH('Adjusted Source Data'!$E164,'Calibration Calcs'!$B$1:$M$1,0))</f>
        <v>1893226.8638706356</v>
      </c>
      <c r="T164" s="38">
        <f>'Source Data'!T164*INDEX('Calibration Calcs'!$B$4:$M$4,1,MATCH('Adjusted Source Data'!$E164,'Calibration Calcs'!$B$1:$M$1,0))</f>
        <v>1856263.4850719476</v>
      </c>
      <c r="U164" s="38">
        <f>'Source Data'!U164*INDEX('Calibration Calcs'!$B$4:$M$4,1,MATCH('Adjusted Source Data'!$E164,'Calibration Calcs'!$B$1:$M$1,0))</f>
        <v>1830666.9937505559</v>
      </c>
      <c r="V164" s="38">
        <f>'Source Data'!V164*INDEX('Calibration Calcs'!$B$4:$M$4,1,MATCH('Adjusted Source Data'!$E164,'Calibration Calcs'!$B$1:$M$1,0))</f>
        <v>1545369.5017534923</v>
      </c>
      <c r="W164" s="38">
        <f>'Source Data'!W164*INDEX('Calibration Calcs'!$B$4:$M$4,1,MATCH('Adjusted Source Data'!$E164,'Calibration Calcs'!$B$1:$M$1,0))</f>
        <v>1507801.4814275273</v>
      </c>
      <c r="X164" s="38">
        <f>'Source Data'!X164*INDEX('Calibration Calcs'!$B$4:$M$4,1,MATCH('Adjusted Source Data'!$E164,'Calibration Calcs'!$B$1:$M$1,0))</f>
        <v>1722353.1154668555</v>
      </c>
      <c r="Y164" s="38">
        <f>'Source Data'!Y164*INDEX('Calibration Calcs'!$B$4:$M$4,1,MATCH('Adjusted Source Data'!$E164,'Calibration Calcs'!$B$1:$M$1,0))</f>
        <v>2089523.5490833486</v>
      </c>
      <c r="Z164" s="38">
        <f>'Source Data'!Z164*INDEX('Calibration Calcs'!$B$4:$M$4,1,MATCH('Adjusted Source Data'!$E164,'Calibration Calcs'!$B$1:$M$1,0))</f>
        <v>2247813.6622450654</v>
      </c>
      <c r="AA164" s="38">
        <f>'Source Data'!AA164*INDEX('Calibration Calcs'!$B$4:$M$4,1,MATCH('Adjusted Source Data'!$E164,'Calibration Calcs'!$B$1:$M$1,0))</f>
        <v>2346847.9726448623</v>
      </c>
      <c r="AB164" s="38">
        <f>'Source Data'!AB164*INDEX('Calibration Calcs'!$B$4:$M$4,1,MATCH('Adjusted Source Data'!$E164,'Calibration Calcs'!$B$1:$M$1,0))</f>
        <v>2872720.9446623572</v>
      </c>
      <c r="AC164" s="38">
        <f>'Source Data'!AC164*INDEX('Calibration Calcs'!$B$4:$M$4,1,MATCH('Adjusted Source Data'!$E164,'Calibration Calcs'!$B$1:$M$1,0))</f>
        <v>2389524.6540230517</v>
      </c>
      <c r="AD164" t="str">
        <f>INDEX('Category Mapping'!$G$34:$G$45,MATCH(E164,'Category Mapping'!$A$34:$A$45,0),1)</f>
        <v>Summer</v>
      </c>
      <c r="AE164" t="str">
        <f>INDEX('Category Mapping'!$B$2:$B$25,MATCH('Source Data'!A164,'Category Mapping'!$A$2:$A$25,0))</f>
        <v>Weekend</v>
      </c>
      <c r="AF164" t="str">
        <f>INDEX('Category Mapping'!$C$2:$C$25,MATCH('Source Data'!A164,'Category Mapping'!$A$2:$A$25,0))</f>
        <v>Commercial</v>
      </c>
      <c r="AG164" t="str">
        <f>INDEX('Category Mapping'!$D$2:$D$25,MATCH('Source Data'!A164,'Category Mapping'!$A$2:$A$25,0))</f>
        <v>Appliances</v>
      </c>
      <c r="AH164">
        <f>IF($AE164="Weekday",INDEX('Category Mapping'!$F$34:$F$45,MATCH($E164,'Category Mapping'!$A$34:$A$45,0),1),INDEX('Category Mapping'!$E$34:$E$45,MATCH($E164,'Category Mapping'!$A$34:$A$45,0),1))</f>
        <v>8.5714285714285712</v>
      </c>
      <c r="AI164" s="10">
        <f t="shared" si="8"/>
        <v>463274.62753685715</v>
      </c>
      <c r="AJ164" s="22">
        <f t="shared" si="6"/>
        <v>0</v>
      </c>
      <c r="AK164" s="22">
        <f t="shared" si="7"/>
        <v>0</v>
      </c>
    </row>
    <row r="165" spans="1:37">
      <c r="A165" s="37" t="str">
        <f>'Source Data'!A165</f>
        <v>Service_waterheating_weekend.csv</v>
      </c>
      <c r="B165" s="37">
        <f>'Source Data'!B165</f>
        <v>2019</v>
      </c>
      <c r="C165" s="37">
        <f>'Source Data'!C165</f>
        <v>19</v>
      </c>
      <c r="D165" s="37" t="str">
        <f>'Source Data'!D165</f>
        <v>Korea</v>
      </c>
      <c r="E165" s="37">
        <f>'Source Data'!E165</f>
        <v>7</v>
      </c>
      <c r="F165" s="38">
        <f>'Source Data'!F165*INDEX('Calibration Calcs'!$B$4:$M$4,1,MATCH('Adjusted Source Data'!$E165,'Calibration Calcs'!$B$1:$M$1,0))</f>
        <v>1378938.3093044681</v>
      </c>
      <c r="G165" s="38">
        <f>'Source Data'!G165*INDEX('Calibration Calcs'!$B$4:$M$4,1,MATCH('Adjusted Source Data'!$E165,'Calibration Calcs'!$B$1:$M$1,0))</f>
        <v>1006326.2515158408</v>
      </c>
      <c r="H165" s="38">
        <f>'Source Data'!H165*INDEX('Calibration Calcs'!$B$4:$M$4,1,MATCH('Adjusted Source Data'!$E165,'Calibration Calcs'!$B$1:$M$1,0))</f>
        <v>891353.62466900004</v>
      </c>
      <c r="I165" s="38">
        <f>'Source Data'!I165*INDEX('Calibration Calcs'!$B$4:$M$4,1,MATCH('Adjusted Source Data'!$E165,'Calibration Calcs'!$B$1:$M$1,0))</f>
        <v>890555.11295637616</v>
      </c>
      <c r="J165" s="38">
        <f>'Source Data'!J165*INDEX('Calibration Calcs'!$B$4:$M$4,1,MATCH('Adjusted Source Data'!$E165,'Calibration Calcs'!$B$1:$M$1,0))</f>
        <v>1032573.5927052083</v>
      </c>
      <c r="K165" s="38">
        <f>'Source Data'!K165*INDEX('Calibration Calcs'!$B$4:$M$4,1,MATCH('Adjusted Source Data'!$E165,'Calibration Calcs'!$B$1:$M$1,0))</f>
        <v>1280818.3840934492</v>
      </c>
      <c r="L165" s="38">
        <f>'Source Data'!L165*INDEX('Calibration Calcs'!$B$4:$M$4,1,MATCH('Adjusted Source Data'!$E165,'Calibration Calcs'!$B$1:$M$1,0))</f>
        <v>1701037.0385433477</v>
      </c>
      <c r="M165" s="38">
        <f>'Source Data'!M165*INDEX('Calibration Calcs'!$B$4:$M$4,1,MATCH('Adjusted Source Data'!$E165,'Calibration Calcs'!$B$1:$M$1,0))</f>
        <v>2620828.3145667166</v>
      </c>
      <c r="N165" s="38">
        <f>'Source Data'!N165*INDEX('Calibration Calcs'!$B$4:$M$4,1,MATCH('Adjusted Source Data'!$E165,'Calibration Calcs'!$B$1:$M$1,0))</f>
        <v>3931048.9073870266</v>
      </c>
      <c r="O165" s="38">
        <f>'Source Data'!O165*INDEX('Calibration Calcs'!$B$4:$M$4,1,MATCH('Adjusted Source Data'!$E165,'Calibration Calcs'!$B$1:$M$1,0))</f>
        <v>3824003.5615377068</v>
      </c>
      <c r="P165" s="38">
        <f>'Source Data'!P165*INDEX('Calibration Calcs'!$B$4:$M$4,1,MATCH('Adjusted Source Data'!$E165,'Calibration Calcs'!$B$1:$M$1,0))</f>
        <v>3068141.3296394669</v>
      </c>
      <c r="Q165" s="38">
        <f>'Source Data'!Q165*INDEX('Calibration Calcs'!$B$4:$M$4,1,MATCH('Adjusted Source Data'!$E165,'Calibration Calcs'!$B$1:$M$1,0))</f>
        <v>2565469.8109756503</v>
      </c>
      <c r="R165" s="38">
        <f>'Source Data'!R165*INDEX('Calibration Calcs'!$B$4:$M$4,1,MATCH('Adjusted Source Data'!$E165,'Calibration Calcs'!$B$1:$M$1,0))</f>
        <v>2074516.6382627466</v>
      </c>
      <c r="S165" s="38">
        <f>'Source Data'!S165*INDEX('Calibration Calcs'!$B$4:$M$4,1,MATCH('Adjusted Source Data'!$E165,'Calibration Calcs'!$B$1:$M$1,0))</f>
        <v>1874215.1990594417</v>
      </c>
      <c r="T165" s="38">
        <f>'Source Data'!T165*INDEX('Calibration Calcs'!$B$4:$M$4,1,MATCH('Adjusted Source Data'!$E165,'Calibration Calcs'!$B$1:$M$1,0))</f>
        <v>1837622.653555823</v>
      </c>
      <c r="U165" s="38">
        <f>'Source Data'!U165*INDEX('Calibration Calcs'!$B$4:$M$4,1,MATCH('Adjusted Source Data'!$E165,'Calibration Calcs'!$B$1:$M$1,0))</f>
        <v>1812283.8992918008</v>
      </c>
      <c r="V165" s="38">
        <f>'Source Data'!V165*INDEX('Calibration Calcs'!$B$4:$M$4,1,MATCH('Adjusted Source Data'!$E165,'Calibration Calcs'!$B$1:$M$1,0))</f>
        <v>1529851.4259456706</v>
      </c>
      <c r="W165" s="38">
        <f>'Source Data'!W165*INDEX('Calibration Calcs'!$B$4:$M$4,1,MATCH('Adjusted Source Data'!$E165,'Calibration Calcs'!$B$1:$M$1,0))</f>
        <v>1492659.9966575839</v>
      </c>
      <c r="X165" s="38">
        <f>'Source Data'!X165*INDEX('Calibration Calcs'!$B$4:$M$4,1,MATCH('Adjusted Source Data'!$E165,'Calibration Calcs'!$B$1:$M$1,0))</f>
        <v>1705057.5823300406</v>
      </c>
      <c r="Y165" s="38">
        <f>'Source Data'!Y165*INDEX('Calibration Calcs'!$B$4:$M$4,1,MATCH('Adjusted Source Data'!$E165,'Calibration Calcs'!$B$1:$M$1,0))</f>
        <v>2068539.9273482824</v>
      </c>
      <c r="Z165" s="38">
        <f>'Source Data'!Z165*INDEX('Calibration Calcs'!$B$4:$M$4,1,MATCH('Adjusted Source Data'!$E165,'Calibration Calcs'!$B$1:$M$1,0))</f>
        <v>2225241.3210652224</v>
      </c>
      <c r="AA165" s="38">
        <f>'Source Data'!AA165*INDEX('Calibration Calcs'!$B$4:$M$4,1,MATCH('Adjusted Source Data'!$E165,'Calibration Calcs'!$B$1:$M$1,0))</f>
        <v>2323281.0219686646</v>
      </c>
      <c r="AB165" s="38">
        <f>'Source Data'!AB165*INDEX('Calibration Calcs'!$B$4:$M$4,1,MATCH('Adjusted Source Data'!$E165,'Calibration Calcs'!$B$1:$M$1,0))</f>
        <v>2843872.4121272303</v>
      </c>
      <c r="AC165" s="38">
        <f>'Source Data'!AC165*INDEX('Calibration Calcs'!$B$4:$M$4,1,MATCH('Adjusted Source Data'!$E165,'Calibration Calcs'!$B$1:$M$1,0))</f>
        <v>2365529.3811564408</v>
      </c>
      <c r="AD165" t="str">
        <f>INDEX('Category Mapping'!$G$34:$G$45,MATCH(E165,'Category Mapping'!$A$34:$A$45,0),1)</f>
        <v>Summer</v>
      </c>
      <c r="AE165" t="str">
        <f>INDEX('Category Mapping'!$B$2:$B$25,MATCH('Source Data'!A165,'Category Mapping'!$A$2:$A$25,0))</f>
        <v>Weekend</v>
      </c>
      <c r="AF165" t="str">
        <f>INDEX('Category Mapping'!$C$2:$C$25,MATCH('Source Data'!A165,'Category Mapping'!$A$2:$A$25,0))</f>
        <v>Commercial</v>
      </c>
      <c r="AG165" t="str">
        <f>INDEX('Category Mapping'!$D$2:$D$25,MATCH('Source Data'!A165,'Category Mapping'!$A$2:$A$25,0))</f>
        <v>Appliances</v>
      </c>
      <c r="AH165">
        <f>IF($AE165="Weekday",INDEX('Category Mapping'!$F$34:$F$45,MATCH($E165,'Category Mapping'!$A$34:$A$45,0),1),INDEX('Category Mapping'!$E$34:$E$45,MATCH($E165,'Category Mapping'!$A$34:$A$45,0),1))</f>
        <v>8.8571428571428559</v>
      </c>
      <c r="AI165" s="10">
        <f t="shared" si="8"/>
        <v>443828.10244692239</v>
      </c>
      <c r="AJ165" s="22">
        <f t="shared" si="6"/>
        <v>0</v>
      </c>
      <c r="AK165" s="22">
        <f t="shared" si="7"/>
        <v>0</v>
      </c>
    </row>
    <row r="166" spans="1:37">
      <c r="A166" s="37" t="str">
        <f>'Source Data'!A166</f>
        <v>Service_waterheating_weekend.csv</v>
      </c>
      <c r="B166" s="37">
        <f>'Source Data'!B166</f>
        <v>2019</v>
      </c>
      <c r="C166" s="37">
        <f>'Source Data'!C166</f>
        <v>19</v>
      </c>
      <c r="D166" s="37" t="str">
        <f>'Source Data'!D166</f>
        <v>Korea</v>
      </c>
      <c r="E166" s="37">
        <f>'Source Data'!E166</f>
        <v>8</v>
      </c>
      <c r="F166" s="38">
        <f>'Source Data'!F166*INDEX('Calibration Calcs'!$B$4:$M$4,1,MATCH('Adjusted Source Data'!$E166,'Calibration Calcs'!$B$1:$M$1,0))</f>
        <v>1398311.8901263033</v>
      </c>
      <c r="G166" s="38">
        <f>'Source Data'!G166*INDEX('Calibration Calcs'!$B$4:$M$4,1,MATCH('Adjusted Source Data'!$E166,'Calibration Calcs'!$B$1:$M$1,0))</f>
        <v>1020464.6324501132</v>
      </c>
      <c r="H166" s="38">
        <f>'Source Data'!H166*INDEX('Calibration Calcs'!$B$4:$M$4,1,MATCH('Adjusted Source Data'!$E166,'Calibration Calcs'!$B$1:$M$1,0))</f>
        <v>903876.53140401631</v>
      </c>
      <c r="I166" s="38">
        <f>'Source Data'!I166*INDEX('Calibration Calcs'!$B$4:$M$4,1,MATCH('Adjusted Source Data'!$E166,'Calibration Calcs'!$B$1:$M$1,0))</f>
        <v>903066.89181341848</v>
      </c>
      <c r="J166" s="38">
        <f>'Source Data'!J166*INDEX('Calibration Calcs'!$B$4:$M$4,1,MATCH('Adjusted Source Data'!$E166,'Calibration Calcs'!$B$1:$M$1,0))</f>
        <v>1047081.533991019</v>
      </c>
      <c r="K166" s="38">
        <f>'Source Data'!K166*INDEX('Calibration Calcs'!$B$4:$M$4,1,MATCH('Adjusted Source Data'!$E166,'Calibration Calcs'!$B$1:$M$1,0))</f>
        <v>1298814.183662582</v>
      </c>
      <c r="L166" s="38">
        <f>'Source Data'!L166*INDEX('Calibration Calcs'!$B$4:$M$4,1,MATCH('Adjusted Source Data'!$E166,'Calibration Calcs'!$B$1:$M$1,0))</f>
        <v>1724937.1477688148</v>
      </c>
      <c r="M166" s="38">
        <f>'Source Data'!M166*INDEX('Calibration Calcs'!$B$4:$M$4,1,MATCH('Adjusted Source Data'!$E166,'Calibration Calcs'!$B$1:$M$1,0))</f>
        <v>2657651.4145440217</v>
      </c>
      <c r="N166" s="38">
        <f>'Source Data'!N166*INDEX('Calibration Calcs'!$B$4:$M$4,1,MATCH('Adjusted Source Data'!$E166,'Calibration Calcs'!$B$1:$M$1,0))</f>
        <v>3986281.3328028857</v>
      </c>
      <c r="O166" s="38">
        <f>'Source Data'!O166*INDEX('Calibration Calcs'!$B$4:$M$4,1,MATCH('Adjusted Source Data'!$E166,'Calibration Calcs'!$B$1:$M$1,0))</f>
        <v>3877731.9313835315</v>
      </c>
      <c r="P166" s="38">
        <f>'Source Data'!P166*INDEX('Calibration Calcs'!$B$4:$M$4,1,MATCH('Adjusted Source Data'!$E166,'Calibration Calcs'!$B$1:$M$1,0))</f>
        <v>3111249.1576545625</v>
      </c>
      <c r="Q166" s="38">
        <f>'Source Data'!Q166*INDEX('Calibration Calcs'!$B$4:$M$4,1,MATCH('Adjusted Source Data'!$E166,'Calibration Calcs'!$B$1:$M$1,0))</f>
        <v>2601515.7723688055</v>
      </c>
      <c r="R166" s="38">
        <f>'Source Data'!R166*INDEX('Calibration Calcs'!$B$4:$M$4,1,MATCH('Adjusted Source Data'!$E166,'Calibration Calcs'!$B$1:$M$1,0))</f>
        <v>2103664.0372432014</v>
      </c>
      <c r="S166" s="38">
        <f>'Source Data'!S166*INDEX('Calibration Calcs'!$B$4:$M$4,1,MATCH('Adjusted Source Data'!$E166,'Calibration Calcs'!$B$1:$M$1,0))</f>
        <v>1900548.5424738841</v>
      </c>
      <c r="T166" s="38">
        <f>'Source Data'!T166*INDEX('Calibration Calcs'!$B$4:$M$4,1,MATCH('Adjusted Source Data'!$E166,'Calibration Calcs'!$B$1:$M$1,0))</f>
        <v>1863442.2681996482</v>
      </c>
      <c r="U166" s="38">
        <f>'Source Data'!U166*INDEX('Calibration Calcs'!$B$4:$M$4,1,MATCH('Adjusted Source Data'!$E166,'Calibration Calcs'!$B$1:$M$1,0))</f>
        <v>1837746.6154452404</v>
      </c>
      <c r="V166" s="38">
        <f>'Source Data'!V166*INDEX('Calibration Calcs'!$B$4:$M$4,1,MATCH('Adjusted Source Data'!$E166,'Calibration Calcs'!$B$1:$M$1,0))</f>
        <v>1551346.0686776673</v>
      </c>
      <c r="W166" s="38">
        <f>'Source Data'!W166*INDEX('Calibration Calcs'!$B$4:$M$4,1,MATCH('Adjusted Source Data'!$E166,'Calibration Calcs'!$B$1:$M$1,0))</f>
        <v>1513632.564710483</v>
      </c>
      <c r="X166" s="38">
        <f>'Source Data'!X166*INDEX('Calibration Calcs'!$B$4:$M$4,1,MATCH('Adjusted Source Data'!$E166,'Calibration Calcs'!$B$1:$M$1,0))</f>
        <v>1729013.720941101</v>
      </c>
      <c r="Y166" s="38">
        <f>'Source Data'!Y166*INDEX('Calibration Calcs'!$B$4:$M$4,1,MATCH('Adjusted Source Data'!$E166,'Calibration Calcs'!$B$1:$M$1,0))</f>
        <v>2097604.036242079</v>
      </c>
      <c r="Z166" s="38">
        <f>'Source Data'!Z166*INDEX('Calibration Calcs'!$B$4:$M$4,1,MATCH('Adjusted Source Data'!$E166,'Calibration Calcs'!$B$1:$M$1,0))</f>
        <v>2256506.2101439913</v>
      </c>
      <c r="AA166" s="38">
        <f>'Source Data'!AA166*INDEX('Calibration Calcs'!$B$4:$M$4,1,MATCH('Adjusted Source Data'!$E166,'Calibration Calcs'!$B$1:$M$1,0))</f>
        <v>2355923.5201530387</v>
      </c>
      <c r="AB166" s="38">
        <f>'Source Data'!AB166*INDEX('Calibration Calcs'!$B$4:$M$4,1,MATCH('Adjusted Source Data'!$E166,'Calibration Calcs'!$B$1:$M$1,0))</f>
        <v>2883829.3417170173</v>
      </c>
      <c r="AC166" s="38">
        <f>'Source Data'!AC166*INDEX('Calibration Calcs'!$B$4:$M$4,1,MATCH('Adjusted Source Data'!$E166,'Calibration Calcs'!$B$1:$M$1,0))</f>
        <v>2398765.372087772</v>
      </c>
      <c r="AD166" t="str">
        <f>INDEX('Category Mapping'!$G$34:$G$45,MATCH(E166,'Category Mapping'!$A$34:$A$45,0),1)</f>
        <v>Summer</v>
      </c>
      <c r="AE166" t="str">
        <f>INDEX('Category Mapping'!$B$2:$B$25,MATCH('Source Data'!A166,'Category Mapping'!$A$2:$A$25,0))</f>
        <v>Weekend</v>
      </c>
      <c r="AF166" t="str">
        <f>INDEX('Category Mapping'!$C$2:$C$25,MATCH('Source Data'!A166,'Category Mapping'!$A$2:$A$25,0))</f>
        <v>Commercial</v>
      </c>
      <c r="AG166" t="str">
        <f>INDEX('Category Mapping'!$D$2:$D$25,MATCH('Source Data'!A166,'Category Mapping'!$A$2:$A$25,0))</f>
        <v>Appliances</v>
      </c>
      <c r="AH166">
        <f>IF($AE166="Weekday",INDEX('Category Mapping'!$F$34:$F$45,MATCH($E166,'Category Mapping'!$A$34:$A$45,0),1),INDEX('Category Mapping'!$E$34:$E$45,MATCH($E166,'Category Mapping'!$A$34:$A$45,0),1))</f>
        <v>8.8571428571428559</v>
      </c>
      <c r="AI166" s="10">
        <f t="shared" si="8"/>
        <v>450064.02144548716</v>
      </c>
      <c r="AJ166" s="22">
        <f t="shared" si="6"/>
        <v>0</v>
      </c>
      <c r="AK166" s="22">
        <f t="shared" si="7"/>
        <v>0</v>
      </c>
    </row>
    <row r="167" spans="1:37">
      <c r="A167" s="37" t="str">
        <f>'Source Data'!A167</f>
        <v>Service_waterheating_weekend.csv</v>
      </c>
      <c r="B167" s="37">
        <f>'Source Data'!B167</f>
        <v>2019</v>
      </c>
      <c r="C167" s="37">
        <f>'Source Data'!C167</f>
        <v>19</v>
      </c>
      <c r="D167" s="37" t="str">
        <f>'Source Data'!D167</f>
        <v>Korea</v>
      </c>
      <c r="E167" s="37">
        <f>'Source Data'!E167</f>
        <v>9</v>
      </c>
      <c r="F167" s="38">
        <f>'Source Data'!F167*INDEX('Calibration Calcs'!$B$4:$M$4,1,MATCH('Adjusted Source Data'!$E167,'Calibration Calcs'!$B$1:$M$1,0))</f>
        <v>1547815.9245194071</v>
      </c>
      <c r="G167" s="38">
        <f>'Source Data'!G167*INDEX('Calibration Calcs'!$B$4:$M$4,1,MATCH('Adjusted Source Data'!$E167,'Calibration Calcs'!$B$1:$M$1,0))</f>
        <v>1129569.4554588422</v>
      </c>
      <c r="H167" s="38">
        <f>'Source Data'!H167*INDEX('Calibration Calcs'!$B$4:$M$4,1,MATCH('Adjusted Source Data'!$E167,'Calibration Calcs'!$B$1:$M$1,0))</f>
        <v>1000516.9632501611</v>
      </c>
      <c r="I167" s="38">
        <f>'Source Data'!I167*INDEX('Calibration Calcs'!$B$4:$M$4,1,MATCH('Adjusted Source Data'!$E167,'Calibration Calcs'!$B$1:$M$1,0))</f>
        <v>999620.04725185258</v>
      </c>
      <c r="J167" s="38">
        <f>'Source Data'!J167*INDEX('Calibration Calcs'!$B$4:$M$4,1,MATCH('Adjusted Source Data'!$E167,'Calibration Calcs'!$B$1:$M$1,0))</f>
        <v>1159032.5316772519</v>
      </c>
      <c r="K167" s="38">
        <f>'Source Data'!K167*INDEX('Calibration Calcs'!$B$4:$M$4,1,MATCH('Adjusted Source Data'!$E167,'Calibration Calcs'!$B$1:$M$1,0))</f>
        <v>1437679.554535327</v>
      </c>
      <c r="L167" s="38">
        <f>'Source Data'!L167*INDEX('Calibration Calcs'!$B$4:$M$4,1,MATCH('Adjusted Source Data'!$E167,'Calibration Calcs'!$B$1:$M$1,0))</f>
        <v>1909361.1252348472</v>
      </c>
      <c r="M167" s="38">
        <f>'Source Data'!M167*INDEX('Calibration Calcs'!$B$4:$M$4,1,MATCH('Adjusted Source Data'!$E167,'Calibration Calcs'!$B$1:$M$1,0))</f>
        <v>2941799.4926850833</v>
      </c>
      <c r="N167" s="38">
        <f>'Source Data'!N167*INDEX('Calibration Calcs'!$B$4:$M$4,1,MATCH('Adjusted Source Data'!$E167,'Calibration Calcs'!$B$1:$M$1,0))</f>
        <v>4412481.6652266653</v>
      </c>
      <c r="O167" s="38">
        <f>'Source Data'!O167*INDEX('Calibration Calcs'!$B$4:$M$4,1,MATCH('Adjusted Source Data'!$E167,'Calibration Calcs'!$B$1:$M$1,0))</f>
        <v>4292326.661631342</v>
      </c>
      <c r="P167" s="38">
        <f>'Source Data'!P167*INDEX('Calibration Calcs'!$B$4:$M$4,1,MATCH('Adjusted Source Data'!$E167,'Calibration Calcs'!$B$1:$M$1,0))</f>
        <v>3443894.2971902625</v>
      </c>
      <c r="Q167" s="38">
        <f>'Source Data'!Q167*INDEX('Calibration Calcs'!$B$4:$M$4,1,MATCH('Adjusted Source Data'!$E167,'Calibration Calcs'!$B$1:$M$1,0))</f>
        <v>2879661.4390077461</v>
      </c>
      <c r="R167" s="38">
        <f>'Source Data'!R167*INDEX('Calibration Calcs'!$B$4:$M$4,1,MATCH('Adjusted Source Data'!$E167,'Calibration Calcs'!$B$1:$M$1,0))</f>
        <v>2328581.3010470006</v>
      </c>
      <c r="S167" s="38">
        <f>'Source Data'!S167*INDEX('Calibration Calcs'!$B$4:$M$4,1,MATCH('Adjusted Source Data'!$E167,'Calibration Calcs'!$B$1:$M$1,0))</f>
        <v>2103749.2380874385</v>
      </c>
      <c r="T167" s="38">
        <f>'Source Data'!T167*INDEX('Calibration Calcs'!$B$4:$M$4,1,MATCH('Adjusted Source Data'!$E167,'Calibration Calcs'!$B$1:$M$1,0))</f>
        <v>2062675.3999731168</v>
      </c>
      <c r="U167" s="38">
        <f>'Source Data'!U167*INDEX('Calibration Calcs'!$B$4:$M$4,1,MATCH('Adjusted Source Data'!$E167,'Calibration Calcs'!$B$1:$M$1,0))</f>
        <v>2034233.1288349738</v>
      </c>
      <c r="V167" s="38">
        <f>'Source Data'!V167*INDEX('Calibration Calcs'!$B$4:$M$4,1,MATCH('Adjusted Source Data'!$E167,'Calibration Calcs'!$B$1:$M$1,0))</f>
        <v>1717211.2068711859</v>
      </c>
      <c r="W167" s="38">
        <f>'Source Data'!W167*INDEX('Calibration Calcs'!$B$4:$M$4,1,MATCH('Adjusted Source Data'!$E167,'Calibration Calcs'!$B$1:$M$1,0))</f>
        <v>1675464.6817581328</v>
      </c>
      <c r="X167" s="38">
        <f>'Source Data'!X167*INDEX('Calibration Calcs'!$B$4:$M$4,1,MATCH('Adjusted Source Data'!$E167,'Calibration Calcs'!$B$1:$M$1,0))</f>
        <v>1913874.3737742812</v>
      </c>
      <c r="Y167" s="38">
        <f>'Source Data'!Y167*INDEX('Calibration Calcs'!$B$4:$M$4,1,MATCH('Adjusted Source Data'!$E167,'Calibration Calcs'!$B$1:$M$1,0))</f>
        <v>2321872.8608404733</v>
      </c>
      <c r="Z167" s="38">
        <f>'Source Data'!Z167*INDEX('Calibration Calcs'!$B$4:$M$4,1,MATCH('Adjusted Source Data'!$E167,'Calibration Calcs'!$B$1:$M$1,0))</f>
        <v>2497764.6409197268</v>
      </c>
      <c r="AA167" s="38">
        <f>'Source Data'!AA167*INDEX('Calibration Calcs'!$B$4:$M$4,1,MATCH('Adjusted Source Data'!$E167,'Calibration Calcs'!$B$1:$M$1,0))</f>
        <v>2607811.9336300022</v>
      </c>
      <c r="AB167" s="38">
        <f>'Source Data'!AB167*INDEX('Calibration Calcs'!$B$4:$M$4,1,MATCH('Adjusted Source Data'!$E167,'Calibration Calcs'!$B$1:$M$1,0))</f>
        <v>3192159.8736649961</v>
      </c>
      <c r="AC167" s="38">
        <f>'Source Data'!AC167*INDEX('Calibration Calcs'!$B$4:$M$4,1,MATCH('Adjusted Source Data'!$E167,'Calibration Calcs'!$B$1:$M$1,0))</f>
        <v>2655233.807348791</v>
      </c>
      <c r="AD167" t="str">
        <f>INDEX('Category Mapping'!$G$34:$G$45,MATCH(E167,'Category Mapping'!$A$34:$A$45,0),1)</f>
        <v>Fall</v>
      </c>
      <c r="AE167" t="str">
        <f>INDEX('Category Mapping'!$B$2:$B$25,MATCH('Source Data'!A167,'Category Mapping'!$A$2:$A$25,0))</f>
        <v>Weekend</v>
      </c>
      <c r="AF167" t="str">
        <f>INDEX('Category Mapping'!$C$2:$C$25,MATCH('Source Data'!A167,'Category Mapping'!$A$2:$A$25,0))</f>
        <v>Commercial</v>
      </c>
      <c r="AG167" t="str">
        <f>INDEX('Category Mapping'!$D$2:$D$25,MATCH('Source Data'!A167,'Category Mapping'!$A$2:$A$25,0))</f>
        <v>Appliances</v>
      </c>
      <c r="AH167">
        <f>IF($AE167="Weekday",INDEX('Category Mapping'!$F$34:$F$45,MATCH($E167,'Category Mapping'!$A$34:$A$45,0),1),INDEX('Category Mapping'!$E$34:$E$45,MATCH($E167,'Category Mapping'!$A$34:$A$45,0),1))</f>
        <v>8.5714285714285712</v>
      </c>
      <c r="AI167" s="10">
        <f t="shared" si="8"/>
        <v>514789.52760977764</v>
      </c>
      <c r="AJ167" s="22">
        <f t="shared" si="6"/>
        <v>0</v>
      </c>
      <c r="AK167" s="22">
        <f t="shared" si="7"/>
        <v>0</v>
      </c>
    </row>
    <row r="168" spans="1:37">
      <c r="A168" s="37" t="str">
        <f>'Source Data'!A168</f>
        <v>Service_waterheating_weekend.csv</v>
      </c>
      <c r="B168" s="37">
        <f>'Source Data'!B168</f>
        <v>2019</v>
      </c>
      <c r="C168" s="37">
        <f>'Source Data'!C168</f>
        <v>19</v>
      </c>
      <c r="D168" s="37" t="str">
        <f>'Source Data'!D168</f>
        <v>Korea</v>
      </c>
      <c r="E168" s="37">
        <f>'Source Data'!E168</f>
        <v>10</v>
      </c>
      <c r="F168" s="38">
        <f>'Source Data'!F168*INDEX('Calibration Calcs'!$B$4:$M$4,1,MATCH('Adjusted Source Data'!$E168,'Calibration Calcs'!$B$1:$M$1,0))</f>
        <v>1740626.698719013</v>
      </c>
      <c r="G168" s="38">
        <f>'Source Data'!G168*INDEX('Calibration Calcs'!$B$4:$M$4,1,MATCH('Adjusted Source Data'!$E168,'Calibration Calcs'!$B$1:$M$1,0))</f>
        <v>1270280.3776788739</v>
      </c>
      <c r="H168" s="38">
        <f>'Source Data'!H168*INDEX('Calibration Calcs'!$B$4:$M$4,1,MATCH('Adjusted Source Data'!$E168,'Calibration Calcs'!$B$1:$M$1,0))</f>
        <v>1125150.4636936213</v>
      </c>
      <c r="I168" s="38">
        <f>'Source Data'!I168*INDEX('Calibration Calcs'!$B$4:$M$4,1,MATCH('Adjusted Source Data'!$E168,'Calibration Calcs'!$B$1:$M$1,0))</f>
        <v>1124142.9306683955</v>
      </c>
      <c r="J168" s="38">
        <f>'Source Data'!J168*INDEX('Calibration Calcs'!$B$4:$M$4,1,MATCH('Adjusted Source Data'!$E168,'Calibration Calcs'!$B$1:$M$1,0))</f>
        <v>1303412.5593131946</v>
      </c>
      <c r="K168" s="38">
        <f>'Source Data'!K168*INDEX('Calibration Calcs'!$B$4:$M$4,1,MATCH('Adjusted Source Data'!$E168,'Calibration Calcs'!$B$1:$M$1,0))</f>
        <v>1616770.3829426884</v>
      </c>
      <c r="L168" s="38">
        <f>'Source Data'!L168*INDEX('Calibration Calcs'!$B$4:$M$4,1,MATCH('Adjusted Source Data'!$E168,'Calibration Calcs'!$B$1:$M$1,0))</f>
        <v>2147210.4292314351</v>
      </c>
      <c r="M168" s="38">
        <f>'Source Data'!M168*INDEX('Calibration Calcs'!$B$4:$M$4,1,MATCH('Adjusted Source Data'!$E168,'Calibration Calcs'!$B$1:$M$1,0))</f>
        <v>3308257.7692650519</v>
      </c>
      <c r="N168" s="38">
        <f>'Source Data'!N168*INDEX('Calibration Calcs'!$B$4:$M$4,1,MATCH('Adjusted Source Data'!$E168,'Calibration Calcs'!$B$1:$M$1,0))</f>
        <v>4962143.3005523412</v>
      </c>
      <c r="O168" s="38">
        <f>'Source Data'!O168*INDEX('Calibration Calcs'!$B$4:$M$4,1,MATCH('Adjusted Source Data'!$E168,'Calibration Calcs'!$B$1:$M$1,0))</f>
        <v>4827020.4775307868</v>
      </c>
      <c r="P168" s="38">
        <f>'Source Data'!P168*INDEX('Calibration Calcs'!$B$4:$M$4,1,MATCH('Adjusted Source Data'!$E168,'Calibration Calcs'!$B$1:$M$1,0))</f>
        <v>3872899.7483882098</v>
      </c>
      <c r="Q168" s="38">
        <f>'Source Data'!Q168*INDEX('Calibration Calcs'!$B$4:$M$4,1,MATCH('Adjusted Source Data'!$E168,'Calibration Calcs'!$B$1:$M$1,0))</f>
        <v>3238379.7342595197</v>
      </c>
      <c r="R168" s="38">
        <f>'Source Data'!R168*INDEX('Calibration Calcs'!$B$4:$M$4,1,MATCH('Adjusted Source Data'!$E168,'Calibration Calcs'!$B$1:$M$1,0))</f>
        <v>2618651.5894454005</v>
      </c>
      <c r="S168" s="38">
        <f>'Source Data'!S168*INDEX('Calibration Calcs'!$B$4:$M$4,1,MATCH('Adjusted Source Data'!$E168,'Calibration Calcs'!$B$1:$M$1,0))</f>
        <v>2365812.9830990718</v>
      </c>
      <c r="T168" s="38">
        <f>'Source Data'!T168*INDEX('Calibration Calcs'!$B$4:$M$4,1,MATCH('Adjusted Source Data'!$E168,'Calibration Calcs'!$B$1:$M$1,0))</f>
        <v>2319622.0093758423</v>
      </c>
      <c r="U168" s="38">
        <f>'Source Data'!U168*INDEX('Calibration Calcs'!$B$4:$M$4,1,MATCH('Adjusted Source Data'!$E168,'Calibration Calcs'!$B$1:$M$1,0))</f>
        <v>2287636.8499007178</v>
      </c>
      <c r="V168" s="38">
        <f>'Source Data'!V168*INDEX('Calibration Calcs'!$B$4:$M$4,1,MATCH('Adjusted Source Data'!$E168,'Calibration Calcs'!$B$1:$M$1,0))</f>
        <v>1931123.6973700149</v>
      </c>
      <c r="W168" s="38">
        <f>'Source Data'!W168*INDEX('Calibration Calcs'!$B$4:$M$4,1,MATCH('Adjusted Source Data'!$E168,'Calibration Calcs'!$B$1:$M$1,0))</f>
        <v>1884177.0738778659</v>
      </c>
      <c r="X168" s="38">
        <f>'Source Data'!X168*INDEX('Calibration Calcs'!$B$4:$M$4,1,MATCH('Adjusted Source Data'!$E168,'Calibration Calcs'!$B$1:$M$1,0))</f>
        <v>2152285.2245586934</v>
      </c>
      <c r="Y168" s="38">
        <f>'Source Data'!Y168*INDEX('Calibration Calcs'!$B$4:$M$4,1,MATCH('Adjusted Source Data'!$E168,'Calibration Calcs'!$B$1:$M$1,0))</f>
        <v>2611108.1375025488</v>
      </c>
      <c r="Z168" s="38">
        <f>'Source Data'!Z168*INDEX('Calibration Calcs'!$B$4:$M$4,1,MATCH('Adjusted Source Data'!$E168,'Calibration Calcs'!$B$1:$M$1,0))</f>
        <v>2808910.7541053877</v>
      </c>
      <c r="AA168" s="38">
        <f>'Source Data'!AA168*INDEX('Calibration Calcs'!$B$4:$M$4,1,MATCH('Adjusted Source Data'!$E168,'Calibration Calcs'!$B$1:$M$1,0))</f>
        <v>2932666.7179867695</v>
      </c>
      <c r="AB168" s="38">
        <f>'Source Data'!AB168*INDEX('Calibration Calcs'!$B$4:$M$4,1,MATCH('Adjusted Source Data'!$E168,'Calibration Calcs'!$B$1:$M$1,0))</f>
        <v>3589806.0492355712</v>
      </c>
      <c r="AC168" s="38">
        <f>'Source Data'!AC168*INDEX('Calibration Calcs'!$B$4:$M$4,1,MATCH('Adjusted Source Data'!$E168,'Calibration Calcs'!$B$1:$M$1,0))</f>
        <v>2985995.721997282</v>
      </c>
      <c r="AD168" t="str">
        <f>INDEX('Category Mapping'!$G$34:$G$45,MATCH(E168,'Category Mapping'!$A$34:$A$45,0),1)</f>
        <v>Fall</v>
      </c>
      <c r="AE168" t="str">
        <f>INDEX('Category Mapping'!$B$2:$B$25,MATCH('Source Data'!A168,'Category Mapping'!$A$2:$A$25,0))</f>
        <v>Weekend</v>
      </c>
      <c r="AF168" t="str">
        <f>INDEX('Category Mapping'!$C$2:$C$25,MATCH('Source Data'!A168,'Category Mapping'!$A$2:$A$25,0))</f>
        <v>Commercial</v>
      </c>
      <c r="AG168" t="str">
        <f>INDEX('Category Mapping'!$D$2:$D$25,MATCH('Source Data'!A168,'Category Mapping'!$A$2:$A$25,0))</f>
        <v>Appliances</v>
      </c>
      <c r="AH168">
        <f>IF($AE168="Weekday",INDEX('Category Mapping'!$F$34:$F$45,MATCH($E168,'Category Mapping'!$A$34:$A$45,0),1),INDEX('Category Mapping'!$E$34:$E$45,MATCH($E168,'Category Mapping'!$A$34:$A$45,0),1))</f>
        <v>8.8571428571428559</v>
      </c>
      <c r="AI168" s="10">
        <f t="shared" si="8"/>
        <v>560241.9855462322</v>
      </c>
      <c r="AJ168" s="22">
        <f t="shared" si="6"/>
        <v>0</v>
      </c>
      <c r="AK168" s="22">
        <f t="shared" si="7"/>
        <v>0</v>
      </c>
    </row>
    <row r="169" spans="1:37">
      <c r="A169" s="37" t="str">
        <f>'Source Data'!A169</f>
        <v>Service_waterheating_weekend.csv</v>
      </c>
      <c r="B169" s="37">
        <f>'Source Data'!B169</f>
        <v>2019</v>
      </c>
      <c r="C169" s="37">
        <f>'Source Data'!C169</f>
        <v>19</v>
      </c>
      <c r="D169" s="37" t="str">
        <f>'Source Data'!D169</f>
        <v>Korea</v>
      </c>
      <c r="E169" s="37">
        <f>'Source Data'!E169</f>
        <v>11</v>
      </c>
      <c r="F169" s="38">
        <f>'Source Data'!F169*INDEX('Calibration Calcs'!$B$4:$M$4,1,MATCH('Adjusted Source Data'!$E169,'Calibration Calcs'!$B$1:$M$1,0))</f>
        <v>1995660.1441849107</v>
      </c>
      <c r="G169" s="38">
        <f>'Source Data'!G169*INDEX('Calibration Calcs'!$B$4:$M$4,1,MATCH('Adjusted Source Data'!$E169,'Calibration Calcs'!$B$1:$M$1,0))</f>
        <v>1456399.17679341</v>
      </c>
      <c r="H169" s="38">
        <f>'Source Data'!H169*INDEX('Calibration Calcs'!$B$4:$M$4,1,MATCH('Adjusted Source Data'!$E169,'Calibration Calcs'!$B$1:$M$1,0))</f>
        <v>1290006.354093388</v>
      </c>
      <c r="I169" s="38">
        <f>'Source Data'!I169*INDEX('Calibration Calcs'!$B$4:$M$4,1,MATCH('Adjusted Source Data'!$E169,'Calibration Calcs'!$B$1:$M$1,0))</f>
        <v>1288850.5581080962</v>
      </c>
      <c r="J169" s="38">
        <f>'Source Data'!J169*INDEX('Calibration Calcs'!$B$4:$M$4,1,MATCH('Adjusted Source Data'!$E169,'Calibration Calcs'!$B$1:$M$1,0))</f>
        <v>1494386.8566161282</v>
      </c>
      <c r="K169" s="38">
        <f>'Source Data'!K169*INDEX('Calibration Calcs'!$B$4:$M$4,1,MATCH('Adjusted Source Data'!$E169,'Calibration Calcs'!$B$1:$M$1,0))</f>
        <v>1853657.6302039404</v>
      </c>
      <c r="L169" s="38">
        <f>'Source Data'!L169*INDEX('Calibration Calcs'!$B$4:$M$4,1,MATCH('Adjusted Source Data'!$E169,'Calibration Calcs'!$B$1:$M$1,0))</f>
        <v>2461816.2864512154</v>
      </c>
      <c r="M169" s="38">
        <f>'Source Data'!M169*INDEX('Calibration Calcs'!$B$4:$M$4,1,MATCH('Adjusted Source Data'!$E169,'Calibration Calcs'!$B$1:$M$1,0))</f>
        <v>3792979.2816053792</v>
      </c>
      <c r="N169" s="38">
        <f>'Source Data'!N169*INDEX('Calibration Calcs'!$B$4:$M$4,1,MATCH('Adjusted Source Data'!$E169,'Calibration Calcs'!$B$1:$M$1,0))</f>
        <v>5689189.45113324</v>
      </c>
      <c r="O169" s="38">
        <f>'Source Data'!O169*INDEX('Calibration Calcs'!$B$4:$M$4,1,MATCH('Adjusted Source Data'!$E169,'Calibration Calcs'!$B$1:$M$1,0))</f>
        <v>5534269.045774187</v>
      </c>
      <c r="P169" s="38">
        <f>'Source Data'!P169*INDEX('Calibration Calcs'!$B$4:$M$4,1,MATCH('Adjusted Source Data'!$E169,'Calibration Calcs'!$B$1:$M$1,0))</f>
        <v>4440350.4309146218</v>
      </c>
      <c r="Q169" s="38">
        <f>'Source Data'!Q169*INDEX('Calibration Calcs'!$B$4:$M$4,1,MATCH('Adjusted Source Data'!$E169,'Calibration Calcs'!$B$1:$M$1,0))</f>
        <v>3712861.9146484812</v>
      </c>
      <c r="R169" s="38">
        <f>'Source Data'!R169*INDEX('Calibration Calcs'!$B$4:$M$4,1,MATCH('Adjusted Source Data'!$E169,'Calibration Calcs'!$B$1:$M$1,0))</f>
        <v>3002332.2013759469</v>
      </c>
      <c r="S169" s="38">
        <f>'Source Data'!S169*INDEX('Calibration Calcs'!$B$4:$M$4,1,MATCH('Adjusted Source Data'!$E169,'Calibration Calcs'!$B$1:$M$1,0))</f>
        <v>2712448.0698656095</v>
      </c>
      <c r="T169" s="38">
        <f>'Source Data'!T169*INDEX('Calibration Calcs'!$B$4:$M$4,1,MATCH('Adjusted Source Data'!$E169,'Calibration Calcs'!$B$1:$M$1,0))</f>
        <v>2659489.4783780663</v>
      </c>
      <c r="U169" s="38">
        <f>'Source Data'!U169*INDEX('Calibration Calcs'!$B$4:$M$4,1,MATCH('Adjusted Source Data'!$E169,'Calibration Calcs'!$B$1:$M$1,0))</f>
        <v>2622817.9867505417</v>
      </c>
      <c r="V169" s="38">
        <f>'Source Data'!V169*INDEX('Calibration Calcs'!$B$4:$M$4,1,MATCH('Adjusted Source Data'!$E169,'Calibration Calcs'!$B$1:$M$1,0))</f>
        <v>2214068.6465930538</v>
      </c>
      <c r="W169" s="38">
        <f>'Source Data'!W169*INDEX('Calibration Calcs'!$B$4:$M$4,1,MATCH('Adjusted Source Data'!$E169,'Calibration Calcs'!$B$1:$M$1,0))</f>
        <v>2160243.9371720413</v>
      </c>
      <c r="X169" s="38">
        <f>'Source Data'!X169*INDEX('Calibration Calcs'!$B$4:$M$4,1,MATCH('Adjusted Source Data'!$E169,'Calibration Calcs'!$B$1:$M$1,0))</f>
        <v>2467635.121411649</v>
      </c>
      <c r="Y169" s="38">
        <f>'Source Data'!Y169*INDEX('Calibration Calcs'!$B$4:$M$4,1,MATCH('Adjusted Source Data'!$E169,'Calibration Calcs'!$B$1:$M$1,0))</f>
        <v>2993683.6590032475</v>
      </c>
      <c r="Z169" s="38">
        <f>'Source Data'!Z169*INDEX('Calibration Calcs'!$B$4:$M$4,1,MATCH('Adjusted Source Data'!$E169,'Calibration Calcs'!$B$1:$M$1,0))</f>
        <v>3220467.5509902574</v>
      </c>
      <c r="AA169" s="38">
        <f>'Source Data'!AA169*INDEX('Calibration Calcs'!$B$4:$M$4,1,MATCH('Adjusted Source Data'!$E169,'Calibration Calcs'!$B$1:$M$1,0))</f>
        <v>3362355.3602392981</v>
      </c>
      <c r="AB169" s="38">
        <f>'Source Data'!AB169*INDEX('Calibration Calcs'!$B$4:$M$4,1,MATCH('Adjusted Source Data'!$E169,'Calibration Calcs'!$B$1:$M$1,0))</f>
        <v>4115778.8108095438</v>
      </c>
      <c r="AC169" s="38">
        <f>'Source Data'!AC169*INDEX('Calibration Calcs'!$B$4:$M$4,1,MATCH('Adjusted Source Data'!$E169,'Calibration Calcs'!$B$1:$M$1,0))</f>
        <v>3423499.786875824</v>
      </c>
      <c r="AD169" t="str">
        <f>INDEX('Category Mapping'!$G$34:$G$45,MATCH(E169,'Category Mapping'!$A$34:$A$45,0),1)</f>
        <v>Winter</v>
      </c>
      <c r="AE169" t="str">
        <f>INDEX('Category Mapping'!$B$2:$B$25,MATCH('Source Data'!A169,'Category Mapping'!$A$2:$A$25,0))</f>
        <v>Weekend</v>
      </c>
      <c r="AF169" t="str">
        <f>INDEX('Category Mapping'!$C$2:$C$25,MATCH('Source Data'!A169,'Category Mapping'!$A$2:$A$25,0))</f>
        <v>Commercial</v>
      </c>
      <c r="AG169" t="str">
        <f>INDEX('Category Mapping'!$D$2:$D$25,MATCH('Source Data'!A169,'Category Mapping'!$A$2:$A$25,0))</f>
        <v>Appliances</v>
      </c>
      <c r="AH169">
        <f>IF($AE169="Weekday",INDEX('Category Mapping'!$F$34:$F$45,MATCH($E169,'Category Mapping'!$A$34:$A$45,0),1),INDEX('Category Mapping'!$E$34:$E$45,MATCH($E169,'Category Mapping'!$A$34:$A$45,0),1))</f>
        <v>8.5714285714285712</v>
      </c>
      <c r="AI169" s="10">
        <f t="shared" si="8"/>
        <v>663738.76929887803</v>
      </c>
      <c r="AJ169" s="22">
        <f t="shared" si="6"/>
        <v>0</v>
      </c>
      <c r="AK169" s="22">
        <f t="shared" si="7"/>
        <v>0</v>
      </c>
    </row>
    <row r="170" spans="1:37">
      <c r="A170" s="37" t="str">
        <f>'Source Data'!A170</f>
        <v>Service_waterheating_weekend.csv</v>
      </c>
      <c r="B170" s="37">
        <f>'Source Data'!B170</f>
        <v>2019</v>
      </c>
      <c r="C170" s="37">
        <f>'Source Data'!C170</f>
        <v>19</v>
      </c>
      <c r="D170" s="37" t="str">
        <f>'Source Data'!D170</f>
        <v>Korea</v>
      </c>
      <c r="E170" s="37">
        <f>'Source Data'!E170</f>
        <v>12</v>
      </c>
      <c r="F170" s="38">
        <f>'Source Data'!F170*INDEX('Calibration Calcs'!$B$4:$M$4,1,MATCH('Adjusted Source Data'!$E170,'Calibration Calcs'!$B$1:$M$1,0))</f>
        <v>2694956.1074130782</v>
      </c>
      <c r="G170" s="38">
        <f>'Source Data'!G170*INDEX('Calibration Calcs'!$B$4:$M$4,1,MATCH('Adjusted Source Data'!$E170,'Calibration Calcs'!$B$1:$M$1,0))</f>
        <v>1966734.2341701686</v>
      </c>
      <c r="H170" s="38">
        <f>'Source Data'!H170*INDEX('Calibration Calcs'!$B$4:$M$4,1,MATCH('Adjusted Source Data'!$E170,'Calibration Calcs'!$B$1:$M$1,0))</f>
        <v>1742034.9665775248</v>
      </c>
      <c r="I170" s="38">
        <f>'Source Data'!I170*INDEX('Calibration Calcs'!$B$4:$M$4,1,MATCH('Adjusted Source Data'!$E170,'Calibration Calcs'!$B$1:$M$1,0))</f>
        <v>1740474.7799105919</v>
      </c>
      <c r="J170" s="38">
        <f>'Source Data'!J170*INDEX('Calibration Calcs'!$B$4:$M$4,1,MATCH('Adjusted Source Data'!$E170,'Calibration Calcs'!$B$1:$M$1,0))</f>
        <v>2018032.7697265283</v>
      </c>
      <c r="K170" s="38">
        <f>'Source Data'!K170*INDEX('Calibration Calcs'!$B$4:$M$4,1,MATCH('Adjusted Source Data'!$E170,'Calibration Calcs'!$B$1:$M$1,0))</f>
        <v>2503193.8657196392</v>
      </c>
      <c r="L170" s="38">
        <f>'Source Data'!L170*INDEX('Calibration Calcs'!$B$4:$M$4,1,MATCH('Adjusted Source Data'!$E170,'Calibration Calcs'!$B$1:$M$1,0))</f>
        <v>3324456.2479357221</v>
      </c>
      <c r="M170" s="38">
        <f>'Source Data'!M170*INDEX('Calibration Calcs'!$B$4:$M$4,1,MATCH('Adjusted Source Data'!$E170,'Calibration Calcs'!$B$1:$M$1,0))</f>
        <v>5122070.4912967747</v>
      </c>
      <c r="N170" s="38">
        <f>'Source Data'!N170*INDEX('Calibration Calcs'!$B$4:$M$4,1,MATCH('Adjusted Source Data'!$E170,'Calibration Calcs'!$B$1:$M$1,0))</f>
        <v>7682727.6960097607</v>
      </c>
      <c r="O170" s="38">
        <f>'Source Data'!O170*INDEX('Calibration Calcs'!$B$4:$M$4,1,MATCH('Adjusted Source Data'!$E170,'Calibration Calcs'!$B$1:$M$1,0))</f>
        <v>7473520.8474891959</v>
      </c>
      <c r="P170" s="38">
        <f>'Source Data'!P170*INDEX('Calibration Calcs'!$B$4:$M$4,1,MATCH('Adjusted Source Data'!$E170,'Calibration Calcs'!$B$1:$M$1,0))</f>
        <v>5996285.407962366</v>
      </c>
      <c r="Q170" s="38">
        <f>'Source Data'!Q170*INDEX('Calibration Calcs'!$B$4:$M$4,1,MATCH('Adjusted Source Data'!$E170,'Calibration Calcs'!$B$1:$M$1,0))</f>
        <v>5013879.3077898771</v>
      </c>
      <c r="R170" s="38">
        <f>'Source Data'!R170*INDEX('Calibration Calcs'!$B$4:$M$4,1,MATCH('Adjusted Source Data'!$E170,'Calibration Calcs'!$B$1:$M$1,0))</f>
        <v>4054374.5589360199</v>
      </c>
      <c r="S170" s="38">
        <f>'Source Data'!S170*INDEX('Calibration Calcs'!$B$4:$M$4,1,MATCH('Adjusted Source Data'!$E170,'Calibration Calcs'!$B$1:$M$1,0))</f>
        <v>3662910.6574995876</v>
      </c>
      <c r="T170" s="38">
        <f>'Source Data'!T170*INDEX('Calibration Calcs'!$B$4:$M$4,1,MATCH('Adjusted Source Data'!$E170,'Calibration Calcs'!$B$1:$M$1,0))</f>
        <v>3591396.7040061094</v>
      </c>
      <c r="U170" s="38">
        <f>'Source Data'!U170*INDEX('Calibration Calcs'!$B$4:$M$4,1,MATCH('Adjusted Source Data'!$E170,'Calibration Calcs'!$B$1:$M$1,0))</f>
        <v>3541873.899874534</v>
      </c>
      <c r="V170" s="38">
        <f>'Source Data'!V170*INDEX('Calibration Calcs'!$B$4:$M$4,1,MATCH('Adjusted Source Data'!$E170,'Calibration Calcs'!$B$1:$M$1,0))</f>
        <v>2989896.1625719965</v>
      </c>
      <c r="W170" s="38">
        <f>'Source Data'!W170*INDEX('Calibration Calcs'!$B$4:$M$4,1,MATCH('Adjusted Source Data'!$E170,'Calibration Calcs'!$B$1:$M$1,0))</f>
        <v>2917210.6730630472</v>
      </c>
      <c r="X170" s="38">
        <f>'Source Data'!X170*INDEX('Calibration Calcs'!$B$4:$M$4,1,MATCH('Adjusted Source Data'!$E170,'Calibration Calcs'!$B$1:$M$1,0))</f>
        <v>3332314.1386934463</v>
      </c>
      <c r="Y170" s="38">
        <f>'Source Data'!Y170*INDEX('Calibration Calcs'!$B$4:$M$4,1,MATCH('Adjusted Source Data'!$E170,'Calibration Calcs'!$B$1:$M$1,0))</f>
        <v>4042694.936772251</v>
      </c>
      <c r="Z170" s="38">
        <f>'Source Data'!Z170*INDEX('Calibration Calcs'!$B$4:$M$4,1,MATCH('Adjusted Source Data'!$E170,'Calibration Calcs'!$B$1:$M$1,0))</f>
        <v>4348946.0660633789</v>
      </c>
      <c r="AA170" s="38">
        <f>'Source Data'!AA170*INDEX('Calibration Calcs'!$B$4:$M$4,1,MATCH('Adjusted Source Data'!$E170,'Calibration Calcs'!$B$1:$M$1,0))</f>
        <v>4540553.0708586769</v>
      </c>
      <c r="AB170" s="38">
        <f>'Source Data'!AB170*INDEX('Calibration Calcs'!$B$4:$M$4,1,MATCH('Adjusted Source Data'!$E170,'Calibration Calcs'!$B$1:$M$1,0))</f>
        <v>5557981.2853392204</v>
      </c>
      <c r="AC170" s="38">
        <f>'Source Data'!AC170*INDEX('Calibration Calcs'!$B$4:$M$4,1,MATCH('Adjusted Source Data'!$E170,'Calibration Calcs'!$B$1:$M$1,0))</f>
        <v>4623121.2316744914</v>
      </c>
      <c r="AD170" t="str">
        <f>INDEX('Category Mapping'!$G$34:$G$45,MATCH(E170,'Category Mapping'!$A$34:$A$45,0),1)</f>
        <v>Winter</v>
      </c>
      <c r="AE170" t="str">
        <f>INDEX('Category Mapping'!$B$2:$B$25,MATCH('Source Data'!A170,'Category Mapping'!$A$2:$A$25,0))</f>
        <v>Weekend</v>
      </c>
      <c r="AF170" t="str">
        <f>INDEX('Category Mapping'!$C$2:$C$25,MATCH('Source Data'!A170,'Category Mapping'!$A$2:$A$25,0))</f>
        <v>Commercial</v>
      </c>
      <c r="AG170" t="str">
        <f>INDEX('Category Mapping'!$D$2:$D$25,MATCH('Source Data'!A170,'Category Mapping'!$A$2:$A$25,0))</f>
        <v>Appliances</v>
      </c>
      <c r="AH170">
        <f>IF($AE170="Weekday",INDEX('Category Mapping'!$F$34:$F$45,MATCH($E170,'Category Mapping'!$A$34:$A$45,0),1),INDEX('Category Mapping'!$E$34:$E$45,MATCH($E170,'Category Mapping'!$A$34:$A$45,0),1))</f>
        <v>8.8571428571428559</v>
      </c>
      <c r="AI170" s="10">
        <f t="shared" si="8"/>
        <v>867404.73987206991</v>
      </c>
      <c r="AJ170" s="22">
        <f t="shared" si="6"/>
        <v>0</v>
      </c>
      <c r="AK170" s="22">
        <f t="shared" si="7"/>
        <v>0</v>
      </c>
    </row>
    <row r="171" spans="1:37">
      <c r="A171" s="37" t="str">
        <f>'Source Data'!A171</f>
        <v>Industry_total_weekday_SSP2.csv</v>
      </c>
      <c r="B171" s="37">
        <f>'Source Data'!B171</f>
        <v>2019</v>
      </c>
      <c r="C171" s="37">
        <f>'Source Data'!C171</f>
        <v>19</v>
      </c>
      <c r="D171" s="37" t="str">
        <f>'Source Data'!D171</f>
        <v>Korea</v>
      </c>
      <c r="E171" s="37">
        <f>'Source Data'!E171</f>
        <v>1</v>
      </c>
      <c r="F171" s="38">
        <f>'Source Data'!F171*INDEX('Calibration Calcs'!$B$4:$M$4,1,MATCH('Adjusted Source Data'!$E171,'Calibration Calcs'!$B$1:$M$1,0))</f>
        <v>734176781.0696702</v>
      </c>
      <c r="G171" s="38">
        <f>'Source Data'!G171*INDEX('Calibration Calcs'!$B$4:$M$4,1,MATCH('Adjusted Source Data'!$E171,'Calibration Calcs'!$B$1:$M$1,0))</f>
        <v>733066074.89558601</v>
      </c>
      <c r="H171" s="38">
        <f>'Source Data'!H171*INDEX('Calibration Calcs'!$B$4:$M$4,1,MATCH('Adjusted Source Data'!$E171,'Calibration Calcs'!$B$1:$M$1,0))</f>
        <v>733066074.89558601</v>
      </c>
      <c r="I171" s="38">
        <f>'Source Data'!I171*INDEX('Calibration Calcs'!$B$4:$M$4,1,MATCH('Adjusted Source Data'!$E171,'Calibration Calcs'!$B$1:$M$1,0))</f>
        <v>733066074.89558601</v>
      </c>
      <c r="J171" s="38">
        <f>'Source Data'!J171*INDEX('Calibration Calcs'!$B$4:$M$4,1,MATCH('Adjusted Source Data'!$E171,'Calibration Calcs'!$B$1:$M$1,0))</f>
        <v>735287487.24375451</v>
      </c>
      <c r="K171" s="38">
        <f>'Source Data'!K171*INDEX('Calibration Calcs'!$B$4:$M$4,1,MATCH('Adjusted Source Data'!$E171,'Calibration Calcs'!$B$1:$M$1,0))</f>
        <v>739730311.94009137</v>
      </c>
      <c r="L171" s="38">
        <f>'Source Data'!L171*INDEX('Calibration Calcs'!$B$4:$M$4,1,MATCH('Adjusted Source Data'!$E171,'Calibration Calcs'!$B$1:$M$1,0))</f>
        <v>748615961.3327651</v>
      </c>
      <c r="M171" s="38">
        <f>'Source Data'!M171*INDEX('Calibration Calcs'!$B$4:$M$4,1,MATCH('Adjusted Source Data'!$E171,'Calibration Calcs'!$B$1:$M$1,0))</f>
        <v>756390904.55135465</v>
      </c>
      <c r="N171" s="38">
        <f>'Source Data'!N171*INDEX('Calibration Calcs'!$B$4:$M$4,1,MATCH('Adjusted Source Data'!$E171,'Calibration Calcs'!$B$1:$M$1,0))</f>
        <v>758612316.89952314</v>
      </c>
      <c r="O171" s="38">
        <f>'Source Data'!O171*INDEX('Calibration Calcs'!$B$4:$M$4,1,MATCH('Adjusted Source Data'!$E171,'Calibration Calcs'!$B$1:$M$1,0))</f>
        <v>757501610.72543883</v>
      </c>
      <c r="P171" s="38">
        <f>'Source Data'!P171*INDEX('Calibration Calcs'!$B$4:$M$4,1,MATCH('Adjusted Source Data'!$E171,'Calibration Calcs'!$B$1:$M$1,0))</f>
        <v>754169492.20318627</v>
      </c>
      <c r="Q171" s="38">
        <f>'Source Data'!Q171*INDEX('Calibration Calcs'!$B$4:$M$4,1,MATCH('Adjusted Source Data'!$E171,'Calibration Calcs'!$B$1:$M$1,0))</f>
        <v>751948079.85501778</v>
      </c>
      <c r="R171" s="38">
        <f>'Source Data'!R171*INDEX('Calibration Calcs'!$B$4:$M$4,1,MATCH('Adjusted Source Data'!$E171,'Calibration Calcs'!$B$1:$M$1,0))</f>
        <v>749726667.50684929</v>
      </c>
      <c r="S171" s="38">
        <f>'Source Data'!S171*INDEX('Calibration Calcs'!$B$4:$M$4,1,MATCH('Adjusted Source Data'!$E171,'Calibration Calcs'!$B$1:$M$1,0))</f>
        <v>748615961.3327651</v>
      </c>
      <c r="T171" s="38">
        <f>'Source Data'!T171*INDEX('Calibration Calcs'!$B$4:$M$4,1,MATCH('Adjusted Source Data'!$E171,'Calibration Calcs'!$B$1:$M$1,0))</f>
        <v>749726667.50684929</v>
      </c>
      <c r="U171" s="38">
        <f>'Source Data'!U171*INDEX('Calibration Calcs'!$B$4:$M$4,1,MATCH('Adjusted Source Data'!$E171,'Calibration Calcs'!$B$1:$M$1,0))</f>
        <v>756390904.55135465</v>
      </c>
      <c r="V171" s="38">
        <f>'Source Data'!V171*INDEX('Calibration Calcs'!$B$4:$M$4,1,MATCH('Adjusted Source Data'!$E171,'Calibration Calcs'!$B$1:$M$1,0))</f>
        <v>763055141.59586</v>
      </c>
      <c r="W171" s="38">
        <f>'Source Data'!W171*INDEX('Calibration Calcs'!$B$4:$M$4,1,MATCH('Adjusted Source Data'!$E171,'Calibration Calcs'!$B$1:$M$1,0))</f>
        <v>765276553.94402838</v>
      </c>
      <c r="X171" s="38">
        <f>'Source Data'!X171*INDEX('Calibration Calcs'!$B$4:$M$4,1,MATCH('Adjusted Source Data'!$E171,'Calibration Calcs'!$B$1:$M$1,0))</f>
        <v>760833729.24769151</v>
      </c>
      <c r="Y171" s="38">
        <f>'Source Data'!Y171*INDEX('Calibration Calcs'!$B$4:$M$4,1,MATCH('Adjusted Source Data'!$E171,'Calibration Calcs'!$B$1:$M$1,0))</f>
        <v>756390904.55135465</v>
      </c>
      <c r="Z171" s="38">
        <f>'Source Data'!Z171*INDEX('Calibration Calcs'!$B$4:$M$4,1,MATCH('Adjusted Source Data'!$E171,'Calibration Calcs'!$B$1:$M$1,0))</f>
        <v>751948079.85501778</v>
      </c>
      <c r="AA171" s="38">
        <f>'Source Data'!AA171*INDEX('Calibration Calcs'!$B$4:$M$4,1,MATCH('Adjusted Source Data'!$E171,'Calibration Calcs'!$B$1:$M$1,0))</f>
        <v>745283842.81051242</v>
      </c>
      <c r="AB171" s="38">
        <f>'Source Data'!AB171*INDEX('Calibration Calcs'!$B$4:$M$4,1,MATCH('Adjusted Source Data'!$E171,'Calibration Calcs'!$B$1:$M$1,0))</f>
        <v>738619605.76600707</v>
      </c>
      <c r="AC171" s="38">
        <f>'Source Data'!AC171*INDEX('Calibration Calcs'!$B$4:$M$4,1,MATCH('Adjusted Source Data'!$E171,'Calibration Calcs'!$B$1:$M$1,0))</f>
        <v>735287487.24375451</v>
      </c>
      <c r="AD171" t="str">
        <f>INDEX('Category Mapping'!$G$34:$G$45,MATCH(E171,'Category Mapping'!$A$34:$A$45,0),1)</f>
        <v>Winter</v>
      </c>
      <c r="AE171" t="str">
        <f>INDEX('Category Mapping'!$B$2:$B$25,MATCH('Source Data'!A171,'Category Mapping'!$A$2:$A$25,0))</f>
        <v>Weekday</v>
      </c>
      <c r="AF171" t="str">
        <f>INDEX('Category Mapping'!$C$2:$C$25,MATCH('Source Data'!A171,'Category Mapping'!$A$2:$A$25,0))</f>
        <v>Industry</v>
      </c>
      <c r="AG171" t="str">
        <f>INDEX('Category Mapping'!$D$2:$D$25,MATCH('Source Data'!A171,'Category Mapping'!$A$2:$A$25,0))</f>
        <v>Industry</v>
      </c>
      <c r="AH171">
        <f>IF($AE171="Weekday",INDEX('Category Mapping'!$F$34:$F$45,MATCH($E171,'Category Mapping'!$A$34:$A$45,0),1),INDEX('Category Mapping'!$E$34:$E$45,MATCH($E171,'Category Mapping'!$A$34:$A$45,0),1))</f>
        <v>22.142857142857142</v>
      </c>
      <c r="AI171" s="10">
        <f t="shared" si="8"/>
        <v>34560876.629730314</v>
      </c>
      <c r="AJ171" s="22">
        <f t="shared" si="6"/>
        <v>0</v>
      </c>
      <c r="AK171" s="22">
        <f t="shared" si="7"/>
        <v>0</v>
      </c>
    </row>
    <row r="172" spans="1:37">
      <c r="A172" s="37" t="str">
        <f>'Source Data'!A172</f>
        <v>Industry_total_weekday_SSP2.csv</v>
      </c>
      <c r="B172" s="37">
        <f>'Source Data'!B172</f>
        <v>2019</v>
      </c>
      <c r="C172" s="37">
        <f>'Source Data'!C172</f>
        <v>19</v>
      </c>
      <c r="D172" s="37" t="str">
        <f>'Source Data'!D172</f>
        <v>Korea</v>
      </c>
      <c r="E172" s="37">
        <f>'Source Data'!E172</f>
        <v>2</v>
      </c>
      <c r="F172" s="38">
        <f>'Source Data'!F172*INDEX('Calibration Calcs'!$B$4:$M$4,1,MATCH('Adjusted Source Data'!$E172,'Calibration Calcs'!$B$1:$M$1,0))</f>
        <v>649303606.38591897</v>
      </c>
      <c r="G172" s="38">
        <f>'Source Data'!G172*INDEX('Calibration Calcs'!$B$4:$M$4,1,MATCH('Adjusted Source Data'!$E172,'Calibration Calcs'!$B$1:$M$1,0))</f>
        <v>648324264.59649825</v>
      </c>
      <c r="H172" s="38">
        <f>'Source Data'!H172*INDEX('Calibration Calcs'!$B$4:$M$4,1,MATCH('Adjusted Source Data'!$E172,'Calibration Calcs'!$B$1:$M$1,0))</f>
        <v>648324264.59649825</v>
      </c>
      <c r="I172" s="38">
        <f>'Source Data'!I172*INDEX('Calibration Calcs'!$B$4:$M$4,1,MATCH('Adjusted Source Data'!$E172,'Calibration Calcs'!$B$1:$M$1,0))</f>
        <v>648324264.59649825</v>
      </c>
      <c r="J172" s="38">
        <f>'Source Data'!J172*INDEX('Calibration Calcs'!$B$4:$M$4,1,MATCH('Adjusted Source Data'!$E172,'Calibration Calcs'!$B$1:$M$1,0))</f>
        <v>650282948.1753397</v>
      </c>
      <c r="K172" s="38">
        <f>'Source Data'!K172*INDEX('Calibration Calcs'!$B$4:$M$4,1,MATCH('Adjusted Source Data'!$E172,'Calibration Calcs'!$B$1:$M$1,0))</f>
        <v>655179657.12244308</v>
      </c>
      <c r="L172" s="38">
        <f>'Source Data'!L172*INDEX('Calibration Calcs'!$B$4:$M$4,1,MATCH('Adjusted Source Data'!$E172,'Calibration Calcs'!$B$1:$M$1,0))</f>
        <v>663014391.43780863</v>
      </c>
      <c r="M172" s="38">
        <f>'Source Data'!M172*INDEX('Calibration Calcs'!$B$4:$M$4,1,MATCH('Adjusted Source Data'!$E172,'Calibration Calcs'!$B$1:$M$1,0))</f>
        <v>668890442.17433286</v>
      </c>
      <c r="N172" s="38">
        <f>'Source Data'!N172*INDEX('Calibration Calcs'!$B$4:$M$4,1,MATCH('Adjusted Source Data'!$E172,'Calibration Calcs'!$B$1:$M$1,0))</f>
        <v>670849125.75317419</v>
      </c>
      <c r="O172" s="38">
        <f>'Source Data'!O172*INDEX('Calibration Calcs'!$B$4:$M$4,1,MATCH('Adjusted Source Data'!$E172,'Calibration Calcs'!$B$1:$M$1,0))</f>
        <v>669869783.96375346</v>
      </c>
      <c r="P172" s="38">
        <f>'Source Data'!P172*INDEX('Calibration Calcs'!$B$4:$M$4,1,MATCH('Adjusted Source Data'!$E172,'Calibration Calcs'!$B$1:$M$1,0))</f>
        <v>666931758.59549141</v>
      </c>
      <c r="Q172" s="38">
        <f>'Source Data'!Q172*INDEX('Calibration Calcs'!$B$4:$M$4,1,MATCH('Adjusted Source Data'!$E172,'Calibration Calcs'!$B$1:$M$1,0))</f>
        <v>664973075.01665008</v>
      </c>
      <c r="R172" s="38">
        <f>'Source Data'!R172*INDEX('Calibration Calcs'!$B$4:$M$4,1,MATCH('Adjusted Source Data'!$E172,'Calibration Calcs'!$B$1:$M$1,0))</f>
        <v>663014391.43780863</v>
      </c>
      <c r="S172" s="38">
        <f>'Source Data'!S172*INDEX('Calibration Calcs'!$B$4:$M$4,1,MATCH('Adjusted Source Data'!$E172,'Calibration Calcs'!$B$1:$M$1,0))</f>
        <v>662035049.64838803</v>
      </c>
      <c r="T172" s="38">
        <f>'Source Data'!T172*INDEX('Calibration Calcs'!$B$4:$M$4,1,MATCH('Adjusted Source Data'!$E172,'Calibration Calcs'!$B$1:$M$1,0))</f>
        <v>663014391.43780863</v>
      </c>
      <c r="U172" s="38">
        <f>'Source Data'!U172*INDEX('Calibration Calcs'!$B$4:$M$4,1,MATCH('Adjusted Source Data'!$E172,'Calibration Calcs'!$B$1:$M$1,0))</f>
        <v>668890442.17433286</v>
      </c>
      <c r="V172" s="38">
        <f>'Source Data'!V172*INDEX('Calibration Calcs'!$B$4:$M$4,1,MATCH('Adjusted Source Data'!$E172,'Calibration Calcs'!$B$1:$M$1,0))</f>
        <v>675745834.70027769</v>
      </c>
      <c r="W172" s="38">
        <f>'Source Data'!W172*INDEX('Calibration Calcs'!$B$4:$M$4,1,MATCH('Adjusted Source Data'!$E172,'Calibration Calcs'!$B$1:$M$1,0))</f>
        <v>676725176.48969841</v>
      </c>
      <c r="X172" s="38">
        <f>'Source Data'!X172*INDEX('Calibration Calcs'!$B$4:$M$4,1,MATCH('Adjusted Source Data'!$E172,'Calibration Calcs'!$B$1:$M$1,0))</f>
        <v>673787151.12143624</v>
      </c>
      <c r="Y172" s="38">
        <f>'Source Data'!Y172*INDEX('Calibration Calcs'!$B$4:$M$4,1,MATCH('Adjusted Source Data'!$E172,'Calibration Calcs'!$B$1:$M$1,0))</f>
        <v>669869783.96375346</v>
      </c>
      <c r="Z172" s="38">
        <f>'Source Data'!Z172*INDEX('Calibration Calcs'!$B$4:$M$4,1,MATCH('Adjusted Source Data'!$E172,'Calibration Calcs'!$B$1:$M$1,0))</f>
        <v>664973075.01665008</v>
      </c>
      <c r="AA172" s="38">
        <f>'Source Data'!AA172*INDEX('Calibration Calcs'!$B$4:$M$4,1,MATCH('Adjusted Source Data'!$E172,'Calibration Calcs'!$B$1:$M$1,0))</f>
        <v>659097024.28012586</v>
      </c>
      <c r="AB172" s="38">
        <f>'Source Data'!AB172*INDEX('Calibration Calcs'!$B$4:$M$4,1,MATCH('Adjusted Source Data'!$E172,'Calibration Calcs'!$B$1:$M$1,0))</f>
        <v>653220973.54360175</v>
      </c>
      <c r="AC172" s="38">
        <f>'Source Data'!AC172*INDEX('Calibration Calcs'!$B$4:$M$4,1,MATCH('Adjusted Source Data'!$E172,'Calibration Calcs'!$B$1:$M$1,0))</f>
        <v>650282948.1753397</v>
      </c>
      <c r="AD172" t="str">
        <f>INDEX('Category Mapping'!$G$34:$G$45,MATCH(E172,'Category Mapping'!$A$34:$A$45,0),1)</f>
        <v>Winter</v>
      </c>
      <c r="AE172" t="str">
        <f>INDEX('Category Mapping'!$B$2:$B$25,MATCH('Source Data'!A172,'Category Mapping'!$A$2:$A$25,0))</f>
        <v>Weekday</v>
      </c>
      <c r="AF172" t="str">
        <f>INDEX('Category Mapping'!$C$2:$C$25,MATCH('Source Data'!A172,'Category Mapping'!$A$2:$A$25,0))</f>
        <v>Industry</v>
      </c>
      <c r="AG172" t="str">
        <f>INDEX('Category Mapping'!$D$2:$D$25,MATCH('Source Data'!A172,'Category Mapping'!$A$2:$A$25,0))</f>
        <v>Industry</v>
      </c>
      <c r="AH172">
        <f>IF($AE172="Weekday",INDEX('Category Mapping'!$F$34:$F$45,MATCH($E172,'Category Mapping'!$A$34:$A$45,0),1),INDEX('Category Mapping'!$E$34:$E$45,MATCH($E172,'Category Mapping'!$A$34:$A$45,0),1))</f>
        <v>20</v>
      </c>
      <c r="AI172" s="10">
        <f t="shared" si="8"/>
        <v>33836258.824484922</v>
      </c>
      <c r="AJ172" s="22">
        <f t="shared" si="6"/>
        <v>0</v>
      </c>
      <c r="AK172" s="22">
        <f t="shared" si="7"/>
        <v>0</v>
      </c>
    </row>
    <row r="173" spans="1:37">
      <c r="A173" s="37" t="str">
        <f>'Source Data'!A173</f>
        <v>Industry_total_weekday_SSP2.csv</v>
      </c>
      <c r="B173" s="37">
        <f>'Source Data'!B173</f>
        <v>2019</v>
      </c>
      <c r="C173" s="37">
        <f>'Source Data'!C173</f>
        <v>19</v>
      </c>
      <c r="D173" s="37" t="str">
        <f>'Source Data'!D173</f>
        <v>Korea</v>
      </c>
      <c r="E173" s="37">
        <f>'Source Data'!E173</f>
        <v>3</v>
      </c>
      <c r="F173" s="38">
        <f>'Source Data'!F173*INDEX('Calibration Calcs'!$B$4:$M$4,1,MATCH('Adjusted Source Data'!$E173,'Calibration Calcs'!$B$1:$M$1,0))</f>
        <v>691207142.65831017</v>
      </c>
      <c r="G173" s="38">
        <f>'Source Data'!G173*INDEX('Calibration Calcs'!$B$4:$M$4,1,MATCH('Adjusted Source Data'!$E173,'Calibration Calcs'!$B$1:$M$1,0))</f>
        <v>690166168.04587293</v>
      </c>
      <c r="H173" s="38">
        <f>'Source Data'!H173*INDEX('Calibration Calcs'!$B$4:$M$4,1,MATCH('Adjusted Source Data'!$E173,'Calibration Calcs'!$B$1:$M$1,0))</f>
        <v>690166168.04587293</v>
      </c>
      <c r="I173" s="38">
        <f>'Source Data'!I173*INDEX('Calibration Calcs'!$B$4:$M$4,1,MATCH('Adjusted Source Data'!$E173,'Calibration Calcs'!$B$1:$M$1,0))</f>
        <v>690166168.04587293</v>
      </c>
      <c r="J173" s="38">
        <f>'Source Data'!J173*INDEX('Calibration Calcs'!$B$4:$M$4,1,MATCH('Adjusted Source Data'!$E173,'Calibration Calcs'!$B$1:$M$1,0))</f>
        <v>692248117.27074742</v>
      </c>
      <c r="K173" s="38">
        <f>'Source Data'!K173*INDEX('Calibration Calcs'!$B$4:$M$4,1,MATCH('Adjusted Source Data'!$E173,'Calibration Calcs'!$B$1:$M$1,0))</f>
        <v>697452990.33293343</v>
      </c>
      <c r="L173" s="38">
        <f>'Source Data'!L173*INDEX('Calibration Calcs'!$B$4:$M$4,1,MATCH('Adjusted Source Data'!$E173,'Calibration Calcs'!$B$1:$M$1,0))</f>
        <v>704739812.61999393</v>
      </c>
      <c r="M173" s="38">
        <f>'Source Data'!M173*INDEX('Calibration Calcs'!$B$4:$M$4,1,MATCH('Adjusted Source Data'!$E173,'Calibration Calcs'!$B$1:$M$1,0))</f>
        <v>712026634.90705442</v>
      </c>
      <c r="N173" s="38">
        <f>'Source Data'!N173*INDEX('Calibration Calcs'!$B$4:$M$4,1,MATCH('Adjusted Source Data'!$E173,'Calibration Calcs'!$B$1:$M$1,0))</f>
        <v>714108584.13192892</v>
      </c>
      <c r="O173" s="38">
        <f>'Source Data'!O173*INDEX('Calibration Calcs'!$B$4:$M$4,1,MATCH('Adjusted Source Data'!$E173,'Calibration Calcs'!$B$1:$M$1,0))</f>
        <v>713067609.51949167</v>
      </c>
      <c r="P173" s="38">
        <f>'Source Data'!P173*INDEX('Calibration Calcs'!$B$4:$M$4,1,MATCH('Adjusted Source Data'!$E173,'Calibration Calcs'!$B$1:$M$1,0))</f>
        <v>709944685.68218005</v>
      </c>
      <c r="Q173" s="38">
        <f>'Source Data'!Q173*INDEX('Calibration Calcs'!$B$4:$M$4,1,MATCH('Adjusted Source Data'!$E173,'Calibration Calcs'!$B$1:$M$1,0))</f>
        <v>707862736.45730555</v>
      </c>
      <c r="R173" s="38">
        <f>'Source Data'!R173*INDEX('Calibration Calcs'!$B$4:$M$4,1,MATCH('Adjusted Source Data'!$E173,'Calibration Calcs'!$B$1:$M$1,0))</f>
        <v>705780787.23243117</v>
      </c>
      <c r="S173" s="38">
        <f>'Source Data'!S173*INDEX('Calibration Calcs'!$B$4:$M$4,1,MATCH('Adjusted Source Data'!$E173,'Calibration Calcs'!$B$1:$M$1,0))</f>
        <v>704739812.61999393</v>
      </c>
      <c r="T173" s="38">
        <f>'Source Data'!T173*INDEX('Calibration Calcs'!$B$4:$M$4,1,MATCH('Adjusted Source Data'!$E173,'Calibration Calcs'!$B$1:$M$1,0))</f>
        <v>705780787.23243117</v>
      </c>
      <c r="U173" s="38">
        <f>'Source Data'!U173*INDEX('Calibration Calcs'!$B$4:$M$4,1,MATCH('Adjusted Source Data'!$E173,'Calibration Calcs'!$B$1:$M$1,0))</f>
        <v>712026634.90705442</v>
      </c>
      <c r="V173" s="38">
        <f>'Source Data'!V173*INDEX('Calibration Calcs'!$B$4:$M$4,1,MATCH('Adjusted Source Data'!$E173,'Calibration Calcs'!$B$1:$M$1,0))</f>
        <v>719313457.19411492</v>
      </c>
      <c r="W173" s="38">
        <f>'Source Data'!W173*INDEX('Calibration Calcs'!$B$4:$M$4,1,MATCH('Adjusted Source Data'!$E173,'Calibration Calcs'!$B$1:$M$1,0))</f>
        <v>720354431.80655217</v>
      </c>
      <c r="X173" s="38">
        <f>'Source Data'!X173*INDEX('Calibration Calcs'!$B$4:$M$4,1,MATCH('Adjusted Source Data'!$E173,'Calibration Calcs'!$B$1:$M$1,0))</f>
        <v>717231507.96924055</v>
      </c>
      <c r="Y173" s="38">
        <f>'Source Data'!Y173*INDEX('Calibration Calcs'!$B$4:$M$4,1,MATCH('Adjusted Source Data'!$E173,'Calibration Calcs'!$B$1:$M$1,0))</f>
        <v>713067609.51949167</v>
      </c>
      <c r="Z173" s="38">
        <f>'Source Data'!Z173*INDEX('Calibration Calcs'!$B$4:$M$4,1,MATCH('Adjusted Source Data'!$E173,'Calibration Calcs'!$B$1:$M$1,0))</f>
        <v>707862736.45730555</v>
      </c>
      <c r="AA173" s="38">
        <f>'Source Data'!AA173*INDEX('Calibration Calcs'!$B$4:$M$4,1,MATCH('Adjusted Source Data'!$E173,'Calibration Calcs'!$B$1:$M$1,0))</f>
        <v>701616888.7826823</v>
      </c>
      <c r="AB173" s="38">
        <f>'Source Data'!AB173*INDEX('Calibration Calcs'!$B$4:$M$4,1,MATCH('Adjusted Source Data'!$E173,'Calibration Calcs'!$B$1:$M$1,0))</f>
        <v>695371041.10805905</v>
      </c>
      <c r="AC173" s="38">
        <f>'Source Data'!AC173*INDEX('Calibration Calcs'!$B$4:$M$4,1,MATCH('Adjusted Source Data'!$E173,'Calibration Calcs'!$B$1:$M$1,0))</f>
        <v>692248117.27074742</v>
      </c>
      <c r="AD173" t="str">
        <f>INDEX('Category Mapping'!$G$34:$G$45,MATCH(E173,'Category Mapping'!$A$34:$A$45,0),1)</f>
        <v>Spring</v>
      </c>
      <c r="AE173" t="str">
        <f>INDEX('Category Mapping'!$B$2:$B$25,MATCH('Source Data'!A173,'Category Mapping'!$A$2:$A$25,0))</f>
        <v>Weekday</v>
      </c>
      <c r="AF173" t="str">
        <f>INDEX('Category Mapping'!$C$2:$C$25,MATCH('Source Data'!A173,'Category Mapping'!$A$2:$A$25,0))</f>
        <v>Industry</v>
      </c>
      <c r="AG173" t="str">
        <f>INDEX('Category Mapping'!$D$2:$D$25,MATCH('Source Data'!A173,'Category Mapping'!$A$2:$A$25,0))</f>
        <v>Industry</v>
      </c>
      <c r="AH173">
        <f>IF($AE173="Weekday",INDEX('Category Mapping'!$F$34:$F$45,MATCH($E173,'Category Mapping'!$A$34:$A$45,0),1),INDEX('Category Mapping'!$E$34:$E$45,MATCH($E173,'Category Mapping'!$A$34:$A$45,0),1))</f>
        <v>22.142857142857142</v>
      </c>
      <c r="AI173" s="10">
        <f t="shared" si="8"/>
        <v>32532135.629973326</v>
      </c>
      <c r="AJ173" s="22">
        <f t="shared" si="6"/>
        <v>0</v>
      </c>
      <c r="AK173" s="22">
        <f t="shared" si="7"/>
        <v>0</v>
      </c>
    </row>
    <row r="174" spans="1:37">
      <c r="A174" s="37" t="str">
        <f>'Source Data'!A174</f>
        <v>Industry_total_weekday_SSP2.csv</v>
      </c>
      <c r="B174" s="37">
        <f>'Source Data'!B174</f>
        <v>2019</v>
      </c>
      <c r="C174" s="37">
        <f>'Source Data'!C174</f>
        <v>19</v>
      </c>
      <c r="D174" s="37" t="str">
        <f>'Source Data'!D174</f>
        <v>Korea</v>
      </c>
      <c r="E174" s="37">
        <f>'Source Data'!E174</f>
        <v>4</v>
      </c>
      <c r="F174" s="38">
        <f>'Source Data'!F174*INDEX('Calibration Calcs'!$B$4:$M$4,1,MATCH('Adjusted Source Data'!$E174,'Calibration Calcs'!$B$1:$M$1,0))</f>
        <v>619394262.35324562</v>
      </c>
      <c r="G174" s="38">
        <f>'Source Data'!G174*INDEX('Calibration Calcs'!$B$4:$M$4,1,MATCH('Adjusted Source Data'!$E174,'Calibration Calcs'!$B$1:$M$1,0))</f>
        <v>618423424.95143795</v>
      </c>
      <c r="H174" s="38">
        <f>'Source Data'!H174*INDEX('Calibration Calcs'!$B$4:$M$4,1,MATCH('Adjusted Source Data'!$E174,'Calibration Calcs'!$B$1:$M$1,0))</f>
        <v>618423424.95143795</v>
      </c>
      <c r="I174" s="38">
        <f>'Source Data'!I174*INDEX('Calibration Calcs'!$B$4:$M$4,1,MATCH('Adjusted Source Data'!$E174,'Calibration Calcs'!$B$1:$M$1,0))</f>
        <v>618423424.95143795</v>
      </c>
      <c r="J174" s="38">
        <f>'Source Data'!J174*INDEX('Calibration Calcs'!$B$4:$M$4,1,MATCH('Adjusted Source Data'!$E174,'Calibration Calcs'!$B$1:$M$1,0))</f>
        <v>620365099.75505316</v>
      </c>
      <c r="K174" s="38">
        <f>'Source Data'!K174*INDEX('Calibration Calcs'!$B$4:$M$4,1,MATCH('Adjusted Source Data'!$E174,'Calibration Calcs'!$B$1:$M$1,0))</f>
        <v>624248449.36228359</v>
      </c>
      <c r="L174" s="38">
        <f>'Source Data'!L174*INDEX('Calibration Calcs'!$B$4:$M$4,1,MATCH('Adjusted Source Data'!$E174,'Calibration Calcs'!$B$1:$M$1,0))</f>
        <v>631044311.17493665</v>
      </c>
      <c r="M174" s="38">
        <f>'Source Data'!M174*INDEX('Calibration Calcs'!$B$4:$M$4,1,MATCH('Adjusted Source Data'!$E174,'Calibration Calcs'!$B$1:$M$1,0))</f>
        <v>636869335.58578229</v>
      </c>
      <c r="N174" s="38">
        <f>'Source Data'!N174*INDEX('Calibration Calcs'!$B$4:$M$4,1,MATCH('Adjusted Source Data'!$E174,'Calibration Calcs'!$B$1:$M$1,0))</f>
        <v>638811010.3893975</v>
      </c>
      <c r="O174" s="38">
        <f>'Source Data'!O174*INDEX('Calibration Calcs'!$B$4:$M$4,1,MATCH('Adjusted Source Data'!$E174,'Calibration Calcs'!$B$1:$M$1,0))</f>
        <v>637840172.98758984</v>
      </c>
      <c r="P174" s="38">
        <f>'Source Data'!P174*INDEX('Calibration Calcs'!$B$4:$M$4,1,MATCH('Adjusted Source Data'!$E174,'Calibration Calcs'!$B$1:$M$1,0))</f>
        <v>634927660.78216708</v>
      </c>
      <c r="Q174" s="38">
        <f>'Source Data'!Q174*INDEX('Calibration Calcs'!$B$4:$M$4,1,MATCH('Adjusted Source Data'!$E174,'Calibration Calcs'!$B$1:$M$1,0))</f>
        <v>632985985.97855186</v>
      </c>
      <c r="R174" s="38">
        <f>'Source Data'!R174*INDEX('Calibration Calcs'!$B$4:$M$4,1,MATCH('Adjusted Source Data'!$E174,'Calibration Calcs'!$B$1:$M$1,0))</f>
        <v>631044311.17493665</v>
      </c>
      <c r="S174" s="38">
        <f>'Source Data'!S174*INDEX('Calibration Calcs'!$B$4:$M$4,1,MATCH('Adjusted Source Data'!$E174,'Calibration Calcs'!$B$1:$M$1,0))</f>
        <v>631044311.17493665</v>
      </c>
      <c r="T174" s="38">
        <f>'Source Data'!T174*INDEX('Calibration Calcs'!$B$4:$M$4,1,MATCH('Adjusted Source Data'!$E174,'Calibration Calcs'!$B$1:$M$1,0))</f>
        <v>632015148.57674432</v>
      </c>
      <c r="U174" s="38">
        <f>'Source Data'!U174*INDEX('Calibration Calcs'!$B$4:$M$4,1,MATCH('Adjusted Source Data'!$E174,'Calibration Calcs'!$B$1:$M$1,0))</f>
        <v>636869335.58578229</v>
      </c>
      <c r="V174" s="38">
        <f>'Source Data'!V174*INDEX('Calibration Calcs'!$B$4:$M$4,1,MATCH('Adjusted Source Data'!$E174,'Calibration Calcs'!$B$1:$M$1,0))</f>
        <v>642694359.99662781</v>
      </c>
      <c r="W174" s="38">
        <f>'Source Data'!W174*INDEX('Calibration Calcs'!$B$4:$M$4,1,MATCH('Adjusted Source Data'!$E174,'Calibration Calcs'!$B$1:$M$1,0))</f>
        <v>643665197.39843547</v>
      </c>
      <c r="X174" s="38">
        <f>'Source Data'!X174*INDEX('Calibration Calcs'!$B$4:$M$4,1,MATCH('Adjusted Source Data'!$E174,'Calibration Calcs'!$B$1:$M$1,0))</f>
        <v>640752685.1930126</v>
      </c>
      <c r="Y174" s="38">
        <f>'Source Data'!Y174*INDEX('Calibration Calcs'!$B$4:$M$4,1,MATCH('Adjusted Source Data'!$E174,'Calibration Calcs'!$B$1:$M$1,0))</f>
        <v>636869335.58578229</v>
      </c>
      <c r="Z174" s="38">
        <f>'Source Data'!Z174*INDEX('Calibration Calcs'!$B$4:$M$4,1,MATCH('Adjusted Source Data'!$E174,'Calibration Calcs'!$B$1:$M$1,0))</f>
        <v>632985985.97855186</v>
      </c>
      <c r="AA174" s="38">
        <f>'Source Data'!AA174*INDEX('Calibration Calcs'!$B$4:$M$4,1,MATCH('Adjusted Source Data'!$E174,'Calibration Calcs'!$B$1:$M$1,0))</f>
        <v>628131798.96951389</v>
      </c>
      <c r="AB174" s="38">
        <f>'Source Data'!AB174*INDEX('Calibration Calcs'!$B$4:$M$4,1,MATCH('Adjusted Source Data'!$E174,'Calibration Calcs'!$B$1:$M$1,0))</f>
        <v>623277611.96047592</v>
      </c>
      <c r="AC174" s="38">
        <f>'Source Data'!AC174*INDEX('Calibration Calcs'!$B$4:$M$4,1,MATCH('Adjusted Source Data'!$E174,'Calibration Calcs'!$B$1:$M$1,0))</f>
        <v>619394262.35324562</v>
      </c>
      <c r="AD174" t="str">
        <f>INDEX('Category Mapping'!$G$34:$G$45,MATCH(E174,'Category Mapping'!$A$34:$A$45,0),1)</f>
        <v>Spring</v>
      </c>
      <c r="AE174" t="str">
        <f>INDEX('Category Mapping'!$B$2:$B$25,MATCH('Source Data'!A174,'Category Mapping'!$A$2:$A$25,0))</f>
        <v>Weekday</v>
      </c>
      <c r="AF174" t="str">
        <f>INDEX('Category Mapping'!$C$2:$C$25,MATCH('Source Data'!A174,'Category Mapping'!$A$2:$A$25,0))</f>
        <v>Industry</v>
      </c>
      <c r="AG174" t="str">
        <f>INDEX('Category Mapping'!$D$2:$D$25,MATCH('Source Data'!A174,'Category Mapping'!$A$2:$A$25,0))</f>
        <v>Industry</v>
      </c>
      <c r="AH174">
        <f>IF($AE174="Weekday",INDEX('Category Mapping'!$F$34:$F$45,MATCH($E174,'Category Mapping'!$A$34:$A$45,0),1),INDEX('Category Mapping'!$E$34:$E$45,MATCH($E174,'Category Mapping'!$A$34:$A$45,0),1))</f>
        <v>21.428571428571431</v>
      </c>
      <c r="AI174" s="10">
        <f t="shared" si="8"/>
        <v>30037709.211926986</v>
      </c>
      <c r="AJ174" s="22">
        <f t="shared" si="6"/>
        <v>0</v>
      </c>
      <c r="AK174" s="22">
        <f t="shared" si="7"/>
        <v>0</v>
      </c>
    </row>
    <row r="175" spans="1:37">
      <c r="A175" s="37" t="str">
        <f>'Source Data'!A175</f>
        <v>Industry_total_weekday_SSP2.csv</v>
      </c>
      <c r="B175" s="37">
        <f>'Source Data'!B175</f>
        <v>2019</v>
      </c>
      <c r="C175" s="37">
        <f>'Source Data'!C175</f>
        <v>19</v>
      </c>
      <c r="D175" s="37" t="str">
        <f>'Source Data'!D175</f>
        <v>Korea</v>
      </c>
      <c r="E175" s="37">
        <f>'Source Data'!E175</f>
        <v>5</v>
      </c>
      <c r="F175" s="38">
        <f>'Source Data'!F175*INDEX('Calibration Calcs'!$B$4:$M$4,1,MATCH('Adjusted Source Data'!$E175,'Calibration Calcs'!$B$1:$M$1,0))</f>
        <v>647776477.73854196</v>
      </c>
      <c r="G175" s="38">
        <f>'Source Data'!G175*INDEX('Calibration Calcs'!$B$4:$M$4,1,MATCH('Adjusted Source Data'!$E175,'Calibration Calcs'!$B$1:$M$1,0))</f>
        <v>646773727.77300239</v>
      </c>
      <c r="H175" s="38">
        <f>'Source Data'!H175*INDEX('Calibration Calcs'!$B$4:$M$4,1,MATCH('Adjusted Source Data'!$E175,'Calibration Calcs'!$B$1:$M$1,0))</f>
        <v>646773727.77300239</v>
      </c>
      <c r="I175" s="38">
        <f>'Source Data'!I175*INDEX('Calibration Calcs'!$B$4:$M$4,1,MATCH('Adjusted Source Data'!$E175,'Calibration Calcs'!$B$1:$M$1,0))</f>
        <v>646773727.77300239</v>
      </c>
      <c r="J175" s="38">
        <f>'Source Data'!J175*INDEX('Calibration Calcs'!$B$4:$M$4,1,MATCH('Adjusted Source Data'!$E175,'Calibration Calcs'!$B$1:$M$1,0))</f>
        <v>648779227.70408154</v>
      </c>
      <c r="K175" s="38">
        <f>'Source Data'!K175*INDEX('Calibration Calcs'!$B$4:$M$4,1,MATCH('Adjusted Source Data'!$E175,'Calibration Calcs'!$B$1:$M$1,0))</f>
        <v>653792977.53177917</v>
      </c>
      <c r="L175" s="38">
        <f>'Source Data'!L175*INDEX('Calibration Calcs'!$B$4:$M$4,1,MATCH('Adjusted Source Data'!$E175,'Calibration Calcs'!$B$1:$M$1,0))</f>
        <v>660812227.29055595</v>
      </c>
      <c r="M175" s="38">
        <f>'Source Data'!M175*INDEX('Calibration Calcs'!$B$4:$M$4,1,MATCH('Adjusted Source Data'!$E175,'Calibration Calcs'!$B$1:$M$1,0))</f>
        <v>666828727.08379316</v>
      </c>
      <c r="N175" s="38">
        <f>'Source Data'!N175*INDEX('Calibration Calcs'!$B$4:$M$4,1,MATCH('Adjusted Source Data'!$E175,'Calibration Calcs'!$B$1:$M$1,0))</f>
        <v>668834227.01487231</v>
      </c>
      <c r="O175" s="38">
        <f>'Source Data'!O175*INDEX('Calibration Calcs'!$B$4:$M$4,1,MATCH('Adjusted Source Data'!$E175,'Calibration Calcs'!$B$1:$M$1,0))</f>
        <v>667831477.04933274</v>
      </c>
      <c r="P175" s="38">
        <f>'Source Data'!P175*INDEX('Calibration Calcs'!$B$4:$M$4,1,MATCH('Adjusted Source Data'!$E175,'Calibration Calcs'!$B$1:$M$1,0))</f>
        <v>665825977.11825371</v>
      </c>
      <c r="Q175" s="38">
        <f>'Source Data'!Q175*INDEX('Calibration Calcs'!$B$4:$M$4,1,MATCH('Adjusted Source Data'!$E175,'Calibration Calcs'!$B$1:$M$1,0))</f>
        <v>663820477.18717456</v>
      </c>
      <c r="R175" s="38">
        <f>'Source Data'!R175*INDEX('Calibration Calcs'!$B$4:$M$4,1,MATCH('Adjusted Source Data'!$E175,'Calibration Calcs'!$B$1:$M$1,0))</f>
        <v>660812227.29055595</v>
      </c>
      <c r="S175" s="38">
        <f>'Source Data'!S175*INDEX('Calibration Calcs'!$B$4:$M$4,1,MATCH('Adjusted Source Data'!$E175,'Calibration Calcs'!$B$1:$M$1,0))</f>
        <v>660812227.29055595</v>
      </c>
      <c r="T175" s="38">
        <f>'Source Data'!T175*INDEX('Calibration Calcs'!$B$4:$M$4,1,MATCH('Adjusted Source Data'!$E175,'Calibration Calcs'!$B$1:$M$1,0))</f>
        <v>661814977.25609553</v>
      </c>
      <c r="U175" s="38">
        <f>'Source Data'!U175*INDEX('Calibration Calcs'!$B$4:$M$4,1,MATCH('Adjusted Source Data'!$E175,'Calibration Calcs'!$B$1:$M$1,0))</f>
        <v>666828727.08379316</v>
      </c>
      <c r="V175" s="38">
        <f>'Source Data'!V175*INDEX('Calibration Calcs'!$B$4:$M$4,1,MATCH('Adjusted Source Data'!$E175,'Calibration Calcs'!$B$1:$M$1,0))</f>
        <v>673847976.84256995</v>
      </c>
      <c r="W175" s="38">
        <f>'Source Data'!W175*INDEX('Calibration Calcs'!$B$4:$M$4,1,MATCH('Adjusted Source Data'!$E175,'Calibration Calcs'!$B$1:$M$1,0))</f>
        <v>674850726.80810952</v>
      </c>
      <c r="X175" s="38">
        <f>'Source Data'!X175*INDEX('Calibration Calcs'!$B$4:$M$4,1,MATCH('Adjusted Source Data'!$E175,'Calibration Calcs'!$B$1:$M$1,0))</f>
        <v>671842476.91149092</v>
      </c>
      <c r="Y175" s="38">
        <f>'Source Data'!Y175*INDEX('Calibration Calcs'!$B$4:$M$4,1,MATCH('Adjusted Source Data'!$E175,'Calibration Calcs'!$B$1:$M$1,0))</f>
        <v>667831477.04933274</v>
      </c>
      <c r="Z175" s="38">
        <f>'Source Data'!Z175*INDEX('Calibration Calcs'!$B$4:$M$4,1,MATCH('Adjusted Source Data'!$E175,'Calibration Calcs'!$B$1:$M$1,0))</f>
        <v>662817727.2216351</v>
      </c>
      <c r="AA175" s="38">
        <f>'Source Data'!AA175*INDEX('Calibration Calcs'!$B$4:$M$4,1,MATCH('Adjusted Source Data'!$E175,'Calibration Calcs'!$B$1:$M$1,0))</f>
        <v>657803977.39393735</v>
      </c>
      <c r="AB175" s="38">
        <f>'Source Data'!AB175*INDEX('Calibration Calcs'!$B$4:$M$4,1,MATCH('Adjusted Source Data'!$E175,'Calibration Calcs'!$B$1:$M$1,0))</f>
        <v>651787477.60070014</v>
      </c>
      <c r="AC175" s="38">
        <f>'Source Data'!AC175*INDEX('Calibration Calcs'!$B$4:$M$4,1,MATCH('Adjusted Source Data'!$E175,'Calibration Calcs'!$B$1:$M$1,0))</f>
        <v>648779227.70408154</v>
      </c>
      <c r="AD175" t="str">
        <f>INDEX('Category Mapping'!$G$34:$G$45,MATCH(E175,'Category Mapping'!$A$34:$A$45,0),1)</f>
        <v>Spring</v>
      </c>
      <c r="AE175" t="str">
        <f>INDEX('Category Mapping'!$B$2:$B$25,MATCH('Source Data'!A175,'Category Mapping'!$A$2:$A$25,0))</f>
        <v>Weekday</v>
      </c>
      <c r="AF175" t="str">
        <f>INDEX('Category Mapping'!$C$2:$C$25,MATCH('Source Data'!A175,'Category Mapping'!$A$2:$A$25,0))</f>
        <v>Industry</v>
      </c>
      <c r="AG175" t="str">
        <f>INDEX('Category Mapping'!$D$2:$D$25,MATCH('Source Data'!A175,'Category Mapping'!$A$2:$A$25,0))</f>
        <v>Industry</v>
      </c>
      <c r="AH175">
        <f>IF($AE175="Weekday",INDEX('Category Mapping'!$F$34:$F$45,MATCH($E175,'Category Mapping'!$A$34:$A$45,0),1),INDEX('Category Mapping'!$E$34:$E$45,MATCH($E175,'Category Mapping'!$A$34:$A$45,0),1))</f>
        <v>22.142857142857142</v>
      </c>
      <c r="AI175" s="10">
        <f t="shared" si="8"/>
        <v>30477129.597785592</v>
      </c>
      <c r="AJ175" s="22">
        <f t="shared" si="6"/>
        <v>0</v>
      </c>
      <c r="AK175" s="22">
        <f t="shared" si="7"/>
        <v>0</v>
      </c>
    </row>
    <row r="176" spans="1:37">
      <c r="A176" s="37" t="str">
        <f>'Source Data'!A176</f>
        <v>Industry_total_weekday_SSP2.csv</v>
      </c>
      <c r="B176" s="37">
        <f>'Source Data'!B176</f>
        <v>2019</v>
      </c>
      <c r="C176" s="37">
        <f>'Source Data'!C176</f>
        <v>19</v>
      </c>
      <c r="D176" s="37" t="str">
        <f>'Source Data'!D176</f>
        <v>Korea</v>
      </c>
      <c r="E176" s="37">
        <f>'Source Data'!E176</f>
        <v>6</v>
      </c>
      <c r="F176" s="38">
        <f>'Source Data'!F176*INDEX('Calibration Calcs'!$B$4:$M$4,1,MATCH('Adjusted Source Data'!$E176,'Calibration Calcs'!$B$1:$M$1,0))</f>
        <v>614905503.82025182</v>
      </c>
      <c r="G176" s="38">
        <f>'Source Data'!G176*INDEX('Calibration Calcs'!$B$4:$M$4,1,MATCH('Adjusted Source Data'!$E176,'Calibration Calcs'!$B$1:$M$1,0))</f>
        <v>613972415.04358983</v>
      </c>
      <c r="H176" s="38">
        <f>'Source Data'!H176*INDEX('Calibration Calcs'!$B$4:$M$4,1,MATCH('Adjusted Source Data'!$E176,'Calibration Calcs'!$B$1:$M$1,0))</f>
        <v>613972415.04358983</v>
      </c>
      <c r="I176" s="38">
        <f>'Source Data'!I176*INDEX('Calibration Calcs'!$B$4:$M$4,1,MATCH('Adjusted Source Data'!$E176,'Calibration Calcs'!$B$1:$M$1,0))</f>
        <v>613972415.04358983</v>
      </c>
      <c r="J176" s="38">
        <f>'Source Data'!J176*INDEX('Calibration Calcs'!$B$4:$M$4,1,MATCH('Adjusted Source Data'!$E176,'Calibration Calcs'!$B$1:$M$1,0))</f>
        <v>615838592.59691381</v>
      </c>
      <c r="K176" s="38">
        <f>'Source Data'!K176*INDEX('Calibration Calcs'!$B$4:$M$4,1,MATCH('Adjusted Source Data'!$E176,'Calibration Calcs'!$B$1:$M$1,0))</f>
        <v>620504036.48022377</v>
      </c>
      <c r="L176" s="38">
        <f>'Source Data'!L176*INDEX('Calibration Calcs'!$B$4:$M$4,1,MATCH('Adjusted Source Data'!$E176,'Calibration Calcs'!$B$1:$M$1,0))</f>
        <v>627968746.69351971</v>
      </c>
      <c r="M176" s="38">
        <f>'Source Data'!M176*INDEX('Calibration Calcs'!$B$4:$M$4,1,MATCH('Adjusted Source Data'!$E176,'Calibration Calcs'!$B$1:$M$1,0))</f>
        <v>633567279.35349166</v>
      </c>
      <c r="N176" s="38">
        <f>'Source Data'!N176*INDEX('Calibration Calcs'!$B$4:$M$4,1,MATCH('Adjusted Source Data'!$E176,'Calibration Calcs'!$B$1:$M$1,0))</f>
        <v>636366545.68347764</v>
      </c>
      <c r="O176" s="38">
        <f>'Source Data'!O176*INDEX('Calibration Calcs'!$B$4:$M$4,1,MATCH('Adjusted Source Data'!$E176,'Calibration Calcs'!$B$1:$M$1,0))</f>
        <v>634500368.13015366</v>
      </c>
      <c r="P176" s="38">
        <f>'Source Data'!P176*INDEX('Calibration Calcs'!$B$4:$M$4,1,MATCH('Adjusted Source Data'!$E176,'Calibration Calcs'!$B$1:$M$1,0))</f>
        <v>632634190.57682967</v>
      </c>
      <c r="Q176" s="38">
        <f>'Source Data'!Q176*INDEX('Calibration Calcs'!$B$4:$M$4,1,MATCH('Adjusted Source Data'!$E176,'Calibration Calcs'!$B$1:$M$1,0))</f>
        <v>629834924.2468437</v>
      </c>
      <c r="R176" s="38">
        <f>'Source Data'!R176*INDEX('Calibration Calcs'!$B$4:$M$4,1,MATCH('Adjusted Source Data'!$E176,'Calibration Calcs'!$B$1:$M$1,0))</f>
        <v>627968746.69351971</v>
      </c>
      <c r="S176" s="38">
        <f>'Source Data'!S176*INDEX('Calibration Calcs'!$B$4:$M$4,1,MATCH('Adjusted Source Data'!$E176,'Calibration Calcs'!$B$1:$M$1,0))</f>
        <v>627968746.69351971</v>
      </c>
      <c r="T176" s="38">
        <f>'Source Data'!T176*INDEX('Calibration Calcs'!$B$4:$M$4,1,MATCH('Adjusted Source Data'!$E176,'Calibration Calcs'!$B$1:$M$1,0))</f>
        <v>628901835.4701817</v>
      </c>
      <c r="U176" s="38">
        <f>'Source Data'!U176*INDEX('Calibration Calcs'!$B$4:$M$4,1,MATCH('Adjusted Source Data'!$E176,'Calibration Calcs'!$B$1:$M$1,0))</f>
        <v>634500368.13015366</v>
      </c>
      <c r="V176" s="38">
        <f>'Source Data'!V176*INDEX('Calibration Calcs'!$B$4:$M$4,1,MATCH('Adjusted Source Data'!$E176,'Calibration Calcs'!$B$1:$M$1,0))</f>
        <v>640098900.79012561</v>
      </c>
      <c r="W176" s="38">
        <f>'Source Data'!W176*INDEX('Calibration Calcs'!$B$4:$M$4,1,MATCH('Adjusted Source Data'!$E176,'Calibration Calcs'!$B$1:$M$1,0))</f>
        <v>641965078.34344959</v>
      </c>
      <c r="X176" s="38">
        <f>'Source Data'!X176*INDEX('Calibration Calcs'!$B$4:$M$4,1,MATCH('Adjusted Source Data'!$E176,'Calibration Calcs'!$B$1:$M$1,0))</f>
        <v>638232723.23680162</v>
      </c>
      <c r="Y176" s="38">
        <f>'Source Data'!Y176*INDEX('Calibration Calcs'!$B$4:$M$4,1,MATCH('Adjusted Source Data'!$E176,'Calibration Calcs'!$B$1:$M$1,0))</f>
        <v>634500368.13015366</v>
      </c>
      <c r="Z176" s="38">
        <f>'Source Data'!Z176*INDEX('Calibration Calcs'!$B$4:$M$4,1,MATCH('Adjusted Source Data'!$E176,'Calibration Calcs'!$B$1:$M$1,0))</f>
        <v>629834924.2468437</v>
      </c>
      <c r="AA176" s="38">
        <f>'Source Data'!AA176*INDEX('Calibration Calcs'!$B$4:$M$4,1,MATCH('Adjusted Source Data'!$E176,'Calibration Calcs'!$B$1:$M$1,0))</f>
        <v>624236391.58687174</v>
      </c>
      <c r="AB176" s="38">
        <f>'Source Data'!AB176*INDEX('Calibration Calcs'!$B$4:$M$4,1,MATCH('Adjusted Source Data'!$E176,'Calibration Calcs'!$B$1:$M$1,0))</f>
        <v>619570947.70356178</v>
      </c>
      <c r="AC176" s="38">
        <f>'Source Data'!AC176*INDEX('Calibration Calcs'!$B$4:$M$4,1,MATCH('Adjusted Source Data'!$E176,'Calibration Calcs'!$B$1:$M$1,0))</f>
        <v>615838592.59691381</v>
      </c>
      <c r="AD176" t="str">
        <f>INDEX('Category Mapping'!$G$34:$G$45,MATCH(E176,'Category Mapping'!$A$34:$A$45,0),1)</f>
        <v>Summer</v>
      </c>
      <c r="AE176" t="str">
        <f>INDEX('Category Mapping'!$B$2:$B$25,MATCH('Source Data'!A176,'Category Mapping'!$A$2:$A$25,0))</f>
        <v>Weekday</v>
      </c>
      <c r="AF176" t="str">
        <f>INDEX('Category Mapping'!$C$2:$C$25,MATCH('Source Data'!A176,'Category Mapping'!$A$2:$A$25,0))</f>
        <v>Industry</v>
      </c>
      <c r="AG176" t="str">
        <f>INDEX('Category Mapping'!$D$2:$D$25,MATCH('Source Data'!A176,'Category Mapping'!$A$2:$A$25,0))</f>
        <v>Industry</v>
      </c>
      <c r="AH176">
        <f>IF($AE176="Weekday",INDEX('Category Mapping'!$F$34:$F$45,MATCH($E176,'Category Mapping'!$A$34:$A$45,0),1),INDEX('Category Mapping'!$E$34:$E$45,MATCH($E176,'Category Mapping'!$A$34:$A$45,0),1))</f>
        <v>21.428571428571431</v>
      </c>
      <c r="AI176" s="10">
        <f t="shared" si="8"/>
        <v>29958370.322694313</v>
      </c>
      <c r="AJ176" s="22">
        <f t="shared" si="6"/>
        <v>0</v>
      </c>
      <c r="AK176" s="22">
        <f t="shared" si="7"/>
        <v>0</v>
      </c>
    </row>
    <row r="177" spans="1:37">
      <c r="A177" s="37" t="str">
        <f>'Source Data'!A177</f>
        <v>Industry_total_weekday_SSP2.csv</v>
      </c>
      <c r="B177" s="37">
        <f>'Source Data'!B177</f>
        <v>2019</v>
      </c>
      <c r="C177" s="37">
        <f>'Source Data'!C177</f>
        <v>19</v>
      </c>
      <c r="D177" s="37" t="str">
        <f>'Source Data'!D177</f>
        <v>Korea</v>
      </c>
      <c r="E177" s="37">
        <f>'Source Data'!E177</f>
        <v>7</v>
      </c>
      <c r="F177" s="38">
        <f>'Source Data'!F177*INDEX('Calibration Calcs'!$B$4:$M$4,1,MATCH('Adjusted Source Data'!$E177,'Calibration Calcs'!$B$1:$M$1,0))</f>
        <v>576495605.60931051</v>
      </c>
      <c r="G177" s="38">
        <f>'Source Data'!G177*INDEX('Calibration Calcs'!$B$4:$M$4,1,MATCH('Adjusted Source Data'!$E177,'Calibration Calcs'!$B$1:$M$1,0))</f>
        <v>575562764.82353497</v>
      </c>
      <c r="H177" s="38">
        <f>'Source Data'!H177*INDEX('Calibration Calcs'!$B$4:$M$4,1,MATCH('Adjusted Source Data'!$E177,'Calibration Calcs'!$B$1:$M$1,0))</f>
        <v>575562764.82353497</v>
      </c>
      <c r="I177" s="38">
        <f>'Source Data'!I177*INDEX('Calibration Calcs'!$B$4:$M$4,1,MATCH('Adjusted Source Data'!$E177,'Calibration Calcs'!$B$1:$M$1,0))</f>
        <v>575562764.82353497</v>
      </c>
      <c r="J177" s="38">
        <f>'Source Data'!J177*INDEX('Calibration Calcs'!$B$4:$M$4,1,MATCH('Adjusted Source Data'!$E177,'Calibration Calcs'!$B$1:$M$1,0))</f>
        <v>577428446.39508617</v>
      </c>
      <c r="K177" s="38">
        <f>'Source Data'!K177*INDEX('Calibration Calcs'!$B$4:$M$4,1,MATCH('Adjusted Source Data'!$E177,'Calibration Calcs'!$B$1:$M$1,0))</f>
        <v>581159809.53818846</v>
      </c>
      <c r="L177" s="38">
        <f>'Source Data'!L177*INDEX('Calibration Calcs'!$B$4:$M$4,1,MATCH('Adjusted Source Data'!$E177,'Calibration Calcs'!$B$1:$M$1,0))</f>
        <v>587689695.03861749</v>
      </c>
      <c r="M177" s="38">
        <f>'Source Data'!M177*INDEX('Calibration Calcs'!$B$4:$M$4,1,MATCH('Adjusted Source Data'!$E177,'Calibration Calcs'!$B$1:$M$1,0))</f>
        <v>594219580.53904665</v>
      </c>
      <c r="N177" s="38">
        <f>'Source Data'!N177*INDEX('Calibration Calcs'!$B$4:$M$4,1,MATCH('Adjusted Source Data'!$E177,'Calibration Calcs'!$B$1:$M$1,0))</f>
        <v>596085262.11059773</v>
      </c>
      <c r="O177" s="38">
        <f>'Source Data'!O177*INDEX('Calibration Calcs'!$B$4:$M$4,1,MATCH('Adjusted Source Data'!$E177,'Calibration Calcs'!$B$1:$M$1,0))</f>
        <v>595152421.32482219</v>
      </c>
      <c r="P177" s="38">
        <f>'Source Data'!P177*INDEX('Calibration Calcs'!$B$4:$M$4,1,MATCH('Adjusted Source Data'!$E177,'Calibration Calcs'!$B$1:$M$1,0))</f>
        <v>592353898.96749544</v>
      </c>
      <c r="Q177" s="38">
        <f>'Source Data'!Q177*INDEX('Calibration Calcs'!$B$4:$M$4,1,MATCH('Adjusted Source Data'!$E177,'Calibration Calcs'!$B$1:$M$1,0))</f>
        <v>590488217.39594424</v>
      </c>
      <c r="R177" s="38">
        <f>'Source Data'!R177*INDEX('Calibration Calcs'!$B$4:$M$4,1,MATCH('Adjusted Source Data'!$E177,'Calibration Calcs'!$B$1:$M$1,0))</f>
        <v>588622535.82439315</v>
      </c>
      <c r="S177" s="38">
        <f>'Source Data'!S177*INDEX('Calibration Calcs'!$B$4:$M$4,1,MATCH('Adjusted Source Data'!$E177,'Calibration Calcs'!$B$1:$M$1,0))</f>
        <v>587689695.03861749</v>
      </c>
      <c r="T177" s="38">
        <f>'Source Data'!T177*INDEX('Calibration Calcs'!$B$4:$M$4,1,MATCH('Adjusted Source Data'!$E177,'Calibration Calcs'!$B$1:$M$1,0))</f>
        <v>588622535.82439315</v>
      </c>
      <c r="U177" s="38">
        <f>'Source Data'!U177*INDEX('Calibration Calcs'!$B$4:$M$4,1,MATCH('Adjusted Source Data'!$E177,'Calibration Calcs'!$B$1:$M$1,0))</f>
        <v>594219580.53904665</v>
      </c>
      <c r="V177" s="38">
        <f>'Source Data'!V177*INDEX('Calibration Calcs'!$B$4:$M$4,1,MATCH('Adjusted Source Data'!$E177,'Calibration Calcs'!$B$1:$M$1,0))</f>
        <v>599816625.25370014</v>
      </c>
      <c r="W177" s="38">
        <f>'Source Data'!W177*INDEX('Calibration Calcs'!$B$4:$M$4,1,MATCH('Adjusted Source Data'!$E177,'Calibration Calcs'!$B$1:$M$1,0))</f>
        <v>600749466.03947568</v>
      </c>
      <c r="X177" s="38">
        <f>'Source Data'!X177*INDEX('Calibration Calcs'!$B$4:$M$4,1,MATCH('Adjusted Source Data'!$E177,'Calibration Calcs'!$B$1:$M$1,0))</f>
        <v>597950943.68214893</v>
      </c>
      <c r="Y177" s="38">
        <f>'Source Data'!Y177*INDEX('Calibration Calcs'!$B$4:$M$4,1,MATCH('Adjusted Source Data'!$E177,'Calibration Calcs'!$B$1:$M$1,0))</f>
        <v>594219580.53904665</v>
      </c>
      <c r="Z177" s="38">
        <f>'Source Data'!Z177*INDEX('Calibration Calcs'!$B$4:$M$4,1,MATCH('Adjusted Source Data'!$E177,'Calibration Calcs'!$B$1:$M$1,0))</f>
        <v>590488217.39594424</v>
      </c>
      <c r="AA177" s="38">
        <f>'Source Data'!AA177*INDEX('Calibration Calcs'!$B$4:$M$4,1,MATCH('Adjusted Source Data'!$E177,'Calibration Calcs'!$B$1:$M$1,0))</f>
        <v>584891172.68129075</v>
      </c>
      <c r="AB177" s="38">
        <f>'Source Data'!AB177*INDEX('Calibration Calcs'!$B$4:$M$4,1,MATCH('Adjusted Source Data'!$E177,'Calibration Calcs'!$B$1:$M$1,0))</f>
        <v>580226968.75241292</v>
      </c>
      <c r="AC177" s="38">
        <f>'Source Data'!AC177*INDEX('Calibration Calcs'!$B$4:$M$4,1,MATCH('Adjusted Source Data'!$E177,'Calibration Calcs'!$B$1:$M$1,0))</f>
        <v>577428446.39508617</v>
      </c>
      <c r="AD177" t="str">
        <f>INDEX('Category Mapping'!$G$34:$G$45,MATCH(E177,'Category Mapping'!$A$34:$A$45,0),1)</f>
        <v>Summer</v>
      </c>
      <c r="AE177" t="str">
        <f>INDEX('Category Mapping'!$B$2:$B$25,MATCH('Source Data'!A177,'Category Mapping'!$A$2:$A$25,0))</f>
        <v>Weekday</v>
      </c>
      <c r="AF177" t="str">
        <f>INDEX('Category Mapping'!$C$2:$C$25,MATCH('Source Data'!A177,'Category Mapping'!$A$2:$A$25,0))</f>
        <v>Industry</v>
      </c>
      <c r="AG177" t="str">
        <f>INDEX('Category Mapping'!$D$2:$D$25,MATCH('Source Data'!A177,'Category Mapping'!$A$2:$A$25,0))</f>
        <v>Industry</v>
      </c>
      <c r="AH177">
        <f>IF($AE177="Weekday",INDEX('Category Mapping'!$F$34:$F$45,MATCH($E177,'Category Mapping'!$A$34:$A$45,0),1),INDEX('Category Mapping'!$E$34:$E$45,MATCH($E177,'Category Mapping'!$A$34:$A$45,0),1))</f>
        <v>22.142857142857142</v>
      </c>
      <c r="AI177" s="10">
        <f t="shared" si="8"/>
        <v>27130621.046944063</v>
      </c>
      <c r="AJ177" s="22">
        <f t="shared" si="6"/>
        <v>0</v>
      </c>
      <c r="AK177" s="22">
        <f t="shared" si="7"/>
        <v>0</v>
      </c>
    </row>
    <row r="178" spans="1:37">
      <c r="A178" s="37" t="str">
        <f>'Source Data'!A178</f>
        <v>Industry_total_weekday_SSP2.csv</v>
      </c>
      <c r="B178" s="37">
        <f>'Source Data'!B178</f>
        <v>2019</v>
      </c>
      <c r="C178" s="37">
        <f>'Source Data'!C178</f>
        <v>19</v>
      </c>
      <c r="D178" s="37" t="str">
        <f>'Source Data'!D178</f>
        <v>Korea</v>
      </c>
      <c r="E178" s="37">
        <f>'Source Data'!E178</f>
        <v>8</v>
      </c>
      <c r="F178" s="38">
        <f>'Source Data'!F178*INDEX('Calibration Calcs'!$B$4:$M$4,1,MATCH('Adjusted Source Data'!$E178,'Calibration Calcs'!$B$1:$M$1,0))</f>
        <v>616688099.38063943</v>
      </c>
      <c r="G178" s="38">
        <f>'Source Data'!G178*INDEX('Calibration Calcs'!$B$4:$M$4,1,MATCH('Adjusted Source Data'!$E178,'Calibration Calcs'!$B$1:$M$1,0))</f>
        <v>615742258.7374177</v>
      </c>
      <c r="H178" s="38">
        <f>'Source Data'!H178*INDEX('Calibration Calcs'!$B$4:$M$4,1,MATCH('Adjusted Source Data'!$E178,'Calibration Calcs'!$B$1:$M$1,0))</f>
        <v>615742258.7374177</v>
      </c>
      <c r="I178" s="38">
        <f>'Source Data'!I178*INDEX('Calibration Calcs'!$B$4:$M$4,1,MATCH('Adjusted Source Data'!$E178,'Calibration Calcs'!$B$1:$M$1,0))</f>
        <v>615742258.7374177</v>
      </c>
      <c r="J178" s="38">
        <f>'Source Data'!J178*INDEX('Calibration Calcs'!$B$4:$M$4,1,MATCH('Adjusted Source Data'!$E178,'Calibration Calcs'!$B$1:$M$1,0))</f>
        <v>617633940.02386129</v>
      </c>
      <c r="K178" s="38">
        <f>'Source Data'!K178*INDEX('Calibration Calcs'!$B$4:$M$4,1,MATCH('Adjusted Source Data'!$E178,'Calibration Calcs'!$B$1:$M$1,0))</f>
        <v>622363143.23997056</v>
      </c>
      <c r="L178" s="38">
        <f>'Source Data'!L178*INDEX('Calibration Calcs'!$B$4:$M$4,1,MATCH('Adjusted Source Data'!$E178,'Calibration Calcs'!$B$1:$M$1,0))</f>
        <v>629929868.38574529</v>
      </c>
      <c r="M178" s="38">
        <f>'Source Data'!M178*INDEX('Calibration Calcs'!$B$4:$M$4,1,MATCH('Adjusted Source Data'!$E178,'Calibration Calcs'!$B$1:$M$1,0))</f>
        <v>636550752.88829815</v>
      </c>
      <c r="N178" s="38">
        <f>'Source Data'!N178*INDEX('Calibration Calcs'!$B$4:$M$4,1,MATCH('Adjusted Source Data'!$E178,'Calibration Calcs'!$B$1:$M$1,0))</f>
        <v>638442434.17474174</v>
      </c>
      <c r="O178" s="38">
        <f>'Source Data'!O178*INDEX('Calibration Calcs'!$B$4:$M$4,1,MATCH('Adjusted Source Data'!$E178,'Calibration Calcs'!$B$1:$M$1,0))</f>
        <v>637496593.53152001</v>
      </c>
      <c r="P178" s="38">
        <f>'Source Data'!P178*INDEX('Calibration Calcs'!$B$4:$M$4,1,MATCH('Adjusted Source Data'!$E178,'Calibration Calcs'!$B$1:$M$1,0))</f>
        <v>634659071.60185444</v>
      </c>
      <c r="Q178" s="38">
        <f>'Source Data'!Q178*INDEX('Calibration Calcs'!$B$4:$M$4,1,MATCH('Adjusted Source Data'!$E178,'Calibration Calcs'!$B$1:$M$1,0))</f>
        <v>632767390.31541073</v>
      </c>
      <c r="R178" s="38">
        <f>'Source Data'!R178*INDEX('Calibration Calcs'!$B$4:$M$4,1,MATCH('Adjusted Source Data'!$E178,'Calibration Calcs'!$B$1:$M$1,0))</f>
        <v>630875709.02896702</v>
      </c>
      <c r="S178" s="38">
        <f>'Source Data'!S178*INDEX('Calibration Calcs'!$B$4:$M$4,1,MATCH('Adjusted Source Data'!$E178,'Calibration Calcs'!$B$1:$M$1,0))</f>
        <v>629929868.38574529</v>
      </c>
      <c r="T178" s="38">
        <f>'Source Data'!T178*INDEX('Calibration Calcs'!$B$4:$M$4,1,MATCH('Adjusted Source Data'!$E178,'Calibration Calcs'!$B$1:$M$1,0))</f>
        <v>630875709.02896702</v>
      </c>
      <c r="U178" s="38">
        <f>'Source Data'!U178*INDEX('Calibration Calcs'!$B$4:$M$4,1,MATCH('Adjusted Source Data'!$E178,'Calibration Calcs'!$B$1:$M$1,0))</f>
        <v>636550752.88829815</v>
      </c>
      <c r="V178" s="38">
        <f>'Source Data'!V178*INDEX('Calibration Calcs'!$B$4:$M$4,1,MATCH('Adjusted Source Data'!$E178,'Calibration Calcs'!$B$1:$M$1,0))</f>
        <v>643171637.39085102</v>
      </c>
      <c r="W178" s="38">
        <f>'Source Data'!W178*INDEX('Calibration Calcs'!$B$4:$M$4,1,MATCH('Adjusted Source Data'!$E178,'Calibration Calcs'!$B$1:$M$1,0))</f>
        <v>645063318.67729461</v>
      </c>
      <c r="X178" s="38">
        <f>'Source Data'!X178*INDEX('Calibration Calcs'!$B$4:$M$4,1,MATCH('Adjusted Source Data'!$E178,'Calibration Calcs'!$B$1:$M$1,0))</f>
        <v>641279956.10440731</v>
      </c>
      <c r="Y178" s="38">
        <f>'Source Data'!Y178*INDEX('Calibration Calcs'!$B$4:$M$4,1,MATCH('Adjusted Source Data'!$E178,'Calibration Calcs'!$B$1:$M$1,0))</f>
        <v>636550752.88829815</v>
      </c>
      <c r="Z178" s="38">
        <f>'Source Data'!Z178*INDEX('Calibration Calcs'!$B$4:$M$4,1,MATCH('Adjusted Source Data'!$E178,'Calibration Calcs'!$B$1:$M$1,0))</f>
        <v>632767390.31541073</v>
      </c>
      <c r="AA178" s="38">
        <f>'Source Data'!AA178*INDEX('Calibration Calcs'!$B$4:$M$4,1,MATCH('Adjusted Source Data'!$E178,'Calibration Calcs'!$B$1:$M$1,0))</f>
        <v>627092346.45607972</v>
      </c>
      <c r="AB178" s="38">
        <f>'Source Data'!AB178*INDEX('Calibration Calcs'!$B$4:$M$4,1,MATCH('Adjusted Source Data'!$E178,'Calibration Calcs'!$B$1:$M$1,0))</f>
        <v>621417302.59674871</v>
      </c>
      <c r="AC178" s="38">
        <f>'Source Data'!AC178*INDEX('Calibration Calcs'!$B$4:$M$4,1,MATCH('Adjusted Source Data'!$E178,'Calibration Calcs'!$B$1:$M$1,0))</f>
        <v>617633940.02386129</v>
      </c>
      <c r="AD178" t="str">
        <f>INDEX('Category Mapping'!$G$34:$G$45,MATCH(E178,'Category Mapping'!$A$34:$A$45,0),1)</f>
        <v>Summer</v>
      </c>
      <c r="AE178" t="str">
        <f>INDEX('Category Mapping'!$B$2:$B$25,MATCH('Source Data'!A178,'Category Mapping'!$A$2:$A$25,0))</f>
        <v>Weekday</v>
      </c>
      <c r="AF178" t="str">
        <f>INDEX('Category Mapping'!$C$2:$C$25,MATCH('Source Data'!A178,'Category Mapping'!$A$2:$A$25,0))</f>
        <v>Industry</v>
      </c>
      <c r="AG178" t="str">
        <f>INDEX('Category Mapping'!$D$2:$D$25,MATCH('Source Data'!A178,'Category Mapping'!$A$2:$A$25,0))</f>
        <v>Industry</v>
      </c>
      <c r="AH178">
        <f>IF($AE178="Weekday",INDEX('Category Mapping'!$F$34:$F$45,MATCH($E178,'Category Mapping'!$A$34:$A$45,0),1),INDEX('Category Mapping'!$E$34:$E$45,MATCH($E178,'Category Mapping'!$A$34:$A$45,0),1))</f>
        <v>22.142857142857142</v>
      </c>
      <c r="AI178" s="10">
        <f t="shared" si="8"/>
        <v>29131891.81123266</v>
      </c>
      <c r="AJ178" s="22">
        <f t="shared" si="6"/>
        <v>0</v>
      </c>
      <c r="AK178" s="22">
        <f t="shared" si="7"/>
        <v>0</v>
      </c>
    </row>
    <row r="179" spans="1:37">
      <c r="A179" s="37" t="str">
        <f>'Source Data'!A179</f>
        <v>Industry_total_weekday_SSP2.csv</v>
      </c>
      <c r="B179" s="37">
        <f>'Source Data'!B179</f>
        <v>2019</v>
      </c>
      <c r="C179" s="37">
        <f>'Source Data'!C179</f>
        <v>19</v>
      </c>
      <c r="D179" s="37" t="str">
        <f>'Source Data'!D179</f>
        <v>Korea</v>
      </c>
      <c r="E179" s="37">
        <f>'Source Data'!E179</f>
        <v>9</v>
      </c>
      <c r="F179" s="38">
        <f>'Source Data'!F179*INDEX('Calibration Calcs'!$B$4:$M$4,1,MATCH('Adjusted Source Data'!$E179,'Calibration Calcs'!$B$1:$M$1,0))</f>
        <v>672686998.73141301</v>
      </c>
      <c r="G179" s="38">
        <f>'Source Data'!G179*INDEX('Calibration Calcs'!$B$4:$M$4,1,MATCH('Adjusted Source Data'!$E179,'Calibration Calcs'!$B$1:$M$1,0))</f>
        <v>671663122.02101517</v>
      </c>
      <c r="H179" s="38">
        <f>'Source Data'!H179*INDEX('Calibration Calcs'!$B$4:$M$4,1,MATCH('Adjusted Source Data'!$E179,'Calibration Calcs'!$B$1:$M$1,0))</f>
        <v>670639245.31061733</v>
      </c>
      <c r="I179" s="38">
        <f>'Source Data'!I179*INDEX('Calibration Calcs'!$B$4:$M$4,1,MATCH('Adjusted Source Data'!$E179,'Calibration Calcs'!$B$1:$M$1,0))</f>
        <v>671663122.02101517</v>
      </c>
      <c r="J179" s="38">
        <f>'Source Data'!J179*INDEX('Calibration Calcs'!$B$4:$M$4,1,MATCH('Adjusted Source Data'!$E179,'Calibration Calcs'!$B$1:$M$1,0))</f>
        <v>673710875.44181097</v>
      </c>
      <c r="K179" s="38">
        <f>'Source Data'!K179*INDEX('Calibration Calcs'!$B$4:$M$4,1,MATCH('Adjusted Source Data'!$E179,'Calibration Calcs'!$B$1:$M$1,0))</f>
        <v>677806382.28340244</v>
      </c>
      <c r="L179" s="38">
        <f>'Source Data'!L179*INDEX('Calibration Calcs'!$B$4:$M$4,1,MATCH('Adjusted Source Data'!$E179,'Calibration Calcs'!$B$1:$M$1,0))</f>
        <v>685997395.96658564</v>
      </c>
      <c r="M179" s="38">
        <f>'Source Data'!M179*INDEX('Calibration Calcs'!$B$4:$M$4,1,MATCH('Adjusted Source Data'!$E179,'Calibration Calcs'!$B$1:$M$1,0))</f>
        <v>693164532.93937087</v>
      </c>
      <c r="N179" s="38">
        <f>'Source Data'!N179*INDEX('Calibration Calcs'!$B$4:$M$4,1,MATCH('Adjusted Source Data'!$E179,'Calibration Calcs'!$B$1:$M$1,0))</f>
        <v>695212286.36016655</v>
      </c>
      <c r="O179" s="38">
        <f>'Source Data'!O179*INDEX('Calibration Calcs'!$B$4:$M$4,1,MATCH('Adjusted Source Data'!$E179,'Calibration Calcs'!$B$1:$M$1,0))</f>
        <v>694188409.64976871</v>
      </c>
      <c r="P179" s="38">
        <f>'Source Data'!P179*INDEX('Calibration Calcs'!$B$4:$M$4,1,MATCH('Adjusted Source Data'!$E179,'Calibration Calcs'!$B$1:$M$1,0))</f>
        <v>691116779.51857507</v>
      </c>
      <c r="Q179" s="38">
        <f>'Source Data'!Q179*INDEX('Calibration Calcs'!$B$4:$M$4,1,MATCH('Adjusted Source Data'!$E179,'Calibration Calcs'!$B$1:$M$1,0))</f>
        <v>689069026.09777927</v>
      </c>
      <c r="R179" s="38">
        <f>'Source Data'!R179*INDEX('Calibration Calcs'!$B$4:$M$4,1,MATCH('Adjusted Source Data'!$E179,'Calibration Calcs'!$B$1:$M$1,0))</f>
        <v>687021272.67698348</v>
      </c>
      <c r="S179" s="38">
        <f>'Source Data'!S179*INDEX('Calibration Calcs'!$B$4:$M$4,1,MATCH('Adjusted Source Data'!$E179,'Calibration Calcs'!$B$1:$M$1,0))</f>
        <v>685997395.96658564</v>
      </c>
      <c r="T179" s="38">
        <f>'Source Data'!T179*INDEX('Calibration Calcs'!$B$4:$M$4,1,MATCH('Adjusted Source Data'!$E179,'Calibration Calcs'!$B$1:$M$1,0))</f>
        <v>687021272.67698348</v>
      </c>
      <c r="U179" s="38">
        <f>'Source Data'!U179*INDEX('Calibration Calcs'!$B$4:$M$4,1,MATCH('Adjusted Source Data'!$E179,'Calibration Calcs'!$B$1:$M$1,0))</f>
        <v>693164532.93937087</v>
      </c>
      <c r="V179" s="38">
        <f>'Source Data'!V179*INDEX('Calibration Calcs'!$B$4:$M$4,1,MATCH('Adjusted Source Data'!$E179,'Calibration Calcs'!$B$1:$M$1,0))</f>
        <v>699307793.20175815</v>
      </c>
      <c r="W179" s="38">
        <f>'Source Data'!W179*INDEX('Calibration Calcs'!$B$4:$M$4,1,MATCH('Adjusted Source Data'!$E179,'Calibration Calcs'!$B$1:$M$1,0))</f>
        <v>701355546.62255394</v>
      </c>
      <c r="X179" s="38">
        <f>'Source Data'!X179*INDEX('Calibration Calcs'!$B$4:$M$4,1,MATCH('Adjusted Source Data'!$E179,'Calibration Calcs'!$B$1:$M$1,0))</f>
        <v>697260039.78096235</v>
      </c>
      <c r="Y179" s="38">
        <f>'Source Data'!Y179*INDEX('Calibration Calcs'!$B$4:$M$4,1,MATCH('Adjusted Source Data'!$E179,'Calibration Calcs'!$B$1:$M$1,0))</f>
        <v>693164532.93937087</v>
      </c>
      <c r="Z179" s="38">
        <f>'Source Data'!Z179*INDEX('Calibration Calcs'!$B$4:$M$4,1,MATCH('Adjusted Source Data'!$E179,'Calibration Calcs'!$B$1:$M$1,0))</f>
        <v>688045149.38738143</v>
      </c>
      <c r="AA179" s="38">
        <f>'Source Data'!AA179*INDEX('Calibration Calcs'!$B$4:$M$4,1,MATCH('Adjusted Source Data'!$E179,'Calibration Calcs'!$B$1:$M$1,0))</f>
        <v>682925765.835392</v>
      </c>
      <c r="AB179" s="38">
        <f>'Source Data'!AB179*INDEX('Calibration Calcs'!$B$4:$M$4,1,MATCH('Adjusted Source Data'!$E179,'Calibration Calcs'!$B$1:$M$1,0))</f>
        <v>676782505.5730046</v>
      </c>
      <c r="AC179" s="38">
        <f>'Source Data'!AC179*INDEX('Calibration Calcs'!$B$4:$M$4,1,MATCH('Adjusted Source Data'!$E179,'Calibration Calcs'!$B$1:$M$1,0))</f>
        <v>672686998.73141301</v>
      </c>
      <c r="AD179" t="str">
        <f>INDEX('Category Mapping'!$G$34:$G$45,MATCH(E179,'Category Mapping'!$A$34:$A$45,0),1)</f>
        <v>Fall</v>
      </c>
      <c r="AE179" t="str">
        <f>INDEX('Category Mapping'!$B$2:$B$25,MATCH('Source Data'!A179,'Category Mapping'!$A$2:$A$25,0))</f>
        <v>Weekday</v>
      </c>
      <c r="AF179" t="str">
        <f>INDEX('Category Mapping'!$C$2:$C$25,MATCH('Source Data'!A179,'Category Mapping'!$A$2:$A$25,0))</f>
        <v>Industry</v>
      </c>
      <c r="AG179" t="str">
        <f>INDEX('Category Mapping'!$D$2:$D$25,MATCH('Source Data'!A179,'Category Mapping'!$A$2:$A$25,0))</f>
        <v>Industry</v>
      </c>
      <c r="AH179">
        <f>IF($AE179="Weekday",INDEX('Category Mapping'!$F$34:$F$45,MATCH($E179,'Category Mapping'!$A$34:$A$45,0),1),INDEX('Category Mapping'!$E$34:$E$45,MATCH($E179,'Category Mapping'!$A$34:$A$45,0),1))</f>
        <v>21.428571428571431</v>
      </c>
      <c r="AI179" s="10">
        <f t="shared" si="8"/>
        <v>32729925.509052515</v>
      </c>
      <c r="AJ179" s="22">
        <f t="shared" si="6"/>
        <v>0</v>
      </c>
      <c r="AK179" s="22">
        <f t="shared" si="7"/>
        <v>0</v>
      </c>
    </row>
    <row r="180" spans="1:37">
      <c r="A180" s="37" t="str">
        <f>'Source Data'!A180</f>
        <v>Industry_total_weekday_SSP2.csv</v>
      </c>
      <c r="B180" s="37">
        <f>'Source Data'!B180</f>
        <v>2019</v>
      </c>
      <c r="C180" s="37">
        <f>'Source Data'!C180</f>
        <v>19</v>
      </c>
      <c r="D180" s="37" t="str">
        <f>'Source Data'!D180</f>
        <v>Korea</v>
      </c>
      <c r="E180" s="37">
        <f>'Source Data'!E180</f>
        <v>10</v>
      </c>
      <c r="F180" s="38">
        <f>'Source Data'!F180*INDEX('Calibration Calcs'!$B$4:$M$4,1,MATCH('Adjusted Source Data'!$E180,'Calibration Calcs'!$B$1:$M$1,0))</f>
        <v>655297873.97660077</v>
      </c>
      <c r="G180" s="38">
        <f>'Source Data'!G180*INDEX('Calibration Calcs'!$B$4:$M$4,1,MATCH('Adjusted Source Data'!$E180,'Calibration Calcs'!$B$1:$M$1,0))</f>
        <v>654294355.02717268</v>
      </c>
      <c r="H180" s="38">
        <f>'Source Data'!H180*INDEX('Calibration Calcs'!$B$4:$M$4,1,MATCH('Adjusted Source Data'!$E180,'Calibration Calcs'!$B$1:$M$1,0))</f>
        <v>654294355.02717268</v>
      </c>
      <c r="I180" s="38">
        <f>'Source Data'!I180*INDEX('Calibration Calcs'!$B$4:$M$4,1,MATCH('Adjusted Source Data'!$E180,'Calibration Calcs'!$B$1:$M$1,0))</f>
        <v>654294355.02717268</v>
      </c>
      <c r="J180" s="38">
        <f>'Source Data'!J180*INDEX('Calibration Calcs'!$B$4:$M$4,1,MATCH('Adjusted Source Data'!$E180,'Calibration Calcs'!$B$1:$M$1,0))</f>
        <v>656301392.92602897</v>
      </c>
      <c r="K180" s="38">
        <f>'Source Data'!K180*INDEX('Calibration Calcs'!$B$4:$M$4,1,MATCH('Adjusted Source Data'!$E180,'Calibration Calcs'!$B$1:$M$1,0))</f>
        <v>661318987.67316985</v>
      </c>
      <c r="L180" s="38">
        <f>'Source Data'!L180*INDEX('Calibration Calcs'!$B$4:$M$4,1,MATCH('Adjusted Source Data'!$E180,'Calibration Calcs'!$B$1:$M$1,0))</f>
        <v>668343620.31916714</v>
      </c>
      <c r="M180" s="38">
        <f>'Source Data'!M180*INDEX('Calibration Calcs'!$B$4:$M$4,1,MATCH('Adjusted Source Data'!$E180,'Calibration Calcs'!$B$1:$M$1,0))</f>
        <v>675368252.96516442</v>
      </c>
      <c r="N180" s="38">
        <f>'Source Data'!N180*INDEX('Calibration Calcs'!$B$4:$M$4,1,MATCH('Adjusted Source Data'!$E180,'Calibration Calcs'!$B$1:$M$1,0))</f>
        <v>677375290.86402071</v>
      </c>
      <c r="O180" s="38">
        <f>'Source Data'!O180*INDEX('Calibration Calcs'!$B$4:$M$4,1,MATCH('Adjusted Source Data'!$E180,'Calibration Calcs'!$B$1:$M$1,0))</f>
        <v>676371771.9145925</v>
      </c>
      <c r="P180" s="38">
        <f>'Source Data'!P180*INDEX('Calibration Calcs'!$B$4:$M$4,1,MATCH('Adjusted Source Data'!$E180,'Calibration Calcs'!$B$1:$M$1,0))</f>
        <v>673361215.06630802</v>
      </c>
      <c r="Q180" s="38">
        <f>'Source Data'!Q180*INDEX('Calibration Calcs'!$B$4:$M$4,1,MATCH('Adjusted Source Data'!$E180,'Calibration Calcs'!$B$1:$M$1,0))</f>
        <v>671354177.16745162</v>
      </c>
      <c r="R180" s="38">
        <f>'Source Data'!R180*INDEX('Calibration Calcs'!$B$4:$M$4,1,MATCH('Adjusted Source Data'!$E180,'Calibration Calcs'!$B$1:$M$1,0))</f>
        <v>669347139.26859534</v>
      </c>
      <c r="S180" s="38">
        <f>'Source Data'!S180*INDEX('Calibration Calcs'!$B$4:$M$4,1,MATCH('Adjusted Source Data'!$E180,'Calibration Calcs'!$B$1:$M$1,0))</f>
        <v>668343620.31916714</v>
      </c>
      <c r="T180" s="38">
        <f>'Source Data'!T180*INDEX('Calibration Calcs'!$B$4:$M$4,1,MATCH('Adjusted Source Data'!$E180,'Calibration Calcs'!$B$1:$M$1,0))</f>
        <v>669347139.26859534</v>
      </c>
      <c r="U180" s="38">
        <f>'Source Data'!U180*INDEX('Calibration Calcs'!$B$4:$M$4,1,MATCH('Adjusted Source Data'!$E180,'Calibration Calcs'!$B$1:$M$1,0))</f>
        <v>675368252.96516442</v>
      </c>
      <c r="V180" s="38">
        <f>'Source Data'!V180*INDEX('Calibration Calcs'!$B$4:$M$4,1,MATCH('Adjusted Source Data'!$E180,'Calibration Calcs'!$B$1:$M$1,0))</f>
        <v>682392885.61116159</v>
      </c>
      <c r="W180" s="38">
        <f>'Source Data'!W180*INDEX('Calibration Calcs'!$B$4:$M$4,1,MATCH('Adjusted Source Data'!$E180,'Calibration Calcs'!$B$1:$M$1,0))</f>
        <v>683396404.56058979</v>
      </c>
      <c r="X180" s="38">
        <f>'Source Data'!X180*INDEX('Calibration Calcs'!$B$4:$M$4,1,MATCH('Adjusted Source Data'!$E180,'Calibration Calcs'!$B$1:$M$1,0))</f>
        <v>680385847.71230531</v>
      </c>
      <c r="Y180" s="38">
        <f>'Source Data'!Y180*INDEX('Calibration Calcs'!$B$4:$M$4,1,MATCH('Adjusted Source Data'!$E180,'Calibration Calcs'!$B$1:$M$1,0))</f>
        <v>675368252.96516442</v>
      </c>
      <c r="Z180" s="38">
        <f>'Source Data'!Z180*INDEX('Calibration Calcs'!$B$4:$M$4,1,MATCH('Adjusted Source Data'!$E180,'Calibration Calcs'!$B$1:$M$1,0))</f>
        <v>671354177.16745162</v>
      </c>
      <c r="AA180" s="38">
        <f>'Source Data'!AA180*INDEX('Calibration Calcs'!$B$4:$M$4,1,MATCH('Adjusted Source Data'!$E180,'Calibration Calcs'!$B$1:$M$1,0))</f>
        <v>665333063.47088253</v>
      </c>
      <c r="AB180" s="38">
        <f>'Source Data'!AB180*INDEX('Calibration Calcs'!$B$4:$M$4,1,MATCH('Adjusted Source Data'!$E180,'Calibration Calcs'!$B$1:$M$1,0))</f>
        <v>659311949.77431357</v>
      </c>
      <c r="AC180" s="38">
        <f>'Source Data'!AC180*INDEX('Calibration Calcs'!$B$4:$M$4,1,MATCH('Adjusted Source Data'!$E180,'Calibration Calcs'!$B$1:$M$1,0))</f>
        <v>656301392.92602897</v>
      </c>
      <c r="AD180" t="str">
        <f>INDEX('Category Mapping'!$G$34:$G$45,MATCH(E180,'Category Mapping'!$A$34:$A$45,0),1)</f>
        <v>Fall</v>
      </c>
      <c r="AE180" t="str">
        <f>INDEX('Category Mapping'!$B$2:$B$25,MATCH('Source Data'!A180,'Category Mapping'!$A$2:$A$25,0))</f>
        <v>Weekday</v>
      </c>
      <c r="AF180" t="str">
        <f>INDEX('Category Mapping'!$C$2:$C$25,MATCH('Source Data'!A180,'Category Mapping'!$A$2:$A$25,0))</f>
        <v>Industry</v>
      </c>
      <c r="AG180" t="str">
        <f>INDEX('Category Mapping'!$D$2:$D$25,MATCH('Source Data'!A180,'Category Mapping'!$A$2:$A$25,0))</f>
        <v>Industry</v>
      </c>
      <c r="AH180">
        <f>IF($AE180="Weekday",INDEX('Category Mapping'!$F$34:$F$45,MATCH($E180,'Category Mapping'!$A$34:$A$45,0),1),INDEX('Category Mapping'!$E$34:$E$45,MATCH($E180,'Category Mapping'!$A$34:$A$45,0),1))</f>
        <v>22.142857142857142</v>
      </c>
      <c r="AI180" s="10">
        <f t="shared" si="8"/>
        <v>30863063.43176857</v>
      </c>
      <c r="AJ180" s="22">
        <f t="shared" si="6"/>
        <v>0</v>
      </c>
      <c r="AK180" s="22">
        <f t="shared" si="7"/>
        <v>0</v>
      </c>
    </row>
    <row r="181" spans="1:37">
      <c r="A181" s="37" t="str">
        <f>'Source Data'!A181</f>
        <v>Industry_total_weekday_SSP2.csv</v>
      </c>
      <c r="B181" s="37">
        <f>'Source Data'!B181</f>
        <v>2019</v>
      </c>
      <c r="C181" s="37">
        <f>'Source Data'!C181</f>
        <v>19</v>
      </c>
      <c r="D181" s="37" t="str">
        <f>'Source Data'!D181</f>
        <v>Korea</v>
      </c>
      <c r="E181" s="37">
        <f>'Source Data'!E181</f>
        <v>11</v>
      </c>
      <c r="F181" s="38">
        <f>'Source Data'!F181*INDEX('Calibration Calcs'!$B$4:$M$4,1,MATCH('Adjusted Source Data'!$E181,'Calibration Calcs'!$B$1:$M$1,0))</f>
        <v>642540913.60620296</v>
      </c>
      <c r="G181" s="38">
        <f>'Source Data'!G181*INDEX('Calibration Calcs'!$B$4:$M$4,1,MATCH('Adjusted Source Data'!$E181,'Calibration Calcs'!$B$1:$M$1,0))</f>
        <v>641568839.60679877</v>
      </c>
      <c r="H181" s="38">
        <f>'Source Data'!H181*INDEX('Calibration Calcs'!$B$4:$M$4,1,MATCH('Adjusted Source Data'!$E181,'Calibration Calcs'!$B$1:$M$1,0))</f>
        <v>641568839.60679877</v>
      </c>
      <c r="I181" s="38">
        <f>'Source Data'!I181*INDEX('Calibration Calcs'!$B$4:$M$4,1,MATCH('Adjusted Source Data'!$E181,'Calibration Calcs'!$B$1:$M$1,0))</f>
        <v>641568839.60679877</v>
      </c>
      <c r="J181" s="38">
        <f>'Source Data'!J181*INDEX('Calibration Calcs'!$B$4:$M$4,1,MATCH('Adjusted Source Data'!$E181,'Calibration Calcs'!$B$1:$M$1,0))</f>
        <v>643512987.60560727</v>
      </c>
      <c r="K181" s="38">
        <f>'Source Data'!K181*INDEX('Calibration Calcs'!$B$4:$M$4,1,MATCH('Adjusted Source Data'!$E181,'Calibration Calcs'!$B$1:$M$1,0))</f>
        <v>648373357.60262847</v>
      </c>
      <c r="L181" s="38">
        <f>'Source Data'!L181*INDEX('Calibration Calcs'!$B$4:$M$4,1,MATCH('Adjusted Source Data'!$E181,'Calibration Calcs'!$B$1:$M$1,0))</f>
        <v>656149949.59786236</v>
      </c>
      <c r="M181" s="38">
        <f>'Source Data'!M181*INDEX('Calibration Calcs'!$B$4:$M$4,1,MATCH('Adjusted Source Data'!$E181,'Calibration Calcs'!$B$1:$M$1,0))</f>
        <v>661982393.59428787</v>
      </c>
      <c r="N181" s="38">
        <f>'Source Data'!N181*INDEX('Calibration Calcs'!$B$4:$M$4,1,MATCH('Adjusted Source Data'!$E181,'Calibration Calcs'!$B$1:$M$1,0))</f>
        <v>663926541.59309626</v>
      </c>
      <c r="O181" s="38">
        <f>'Source Data'!O181*INDEX('Calibration Calcs'!$B$4:$M$4,1,MATCH('Adjusted Source Data'!$E181,'Calibration Calcs'!$B$1:$M$1,0))</f>
        <v>662954467.59369206</v>
      </c>
      <c r="P181" s="38">
        <f>'Source Data'!P181*INDEX('Calibration Calcs'!$B$4:$M$4,1,MATCH('Adjusted Source Data'!$E181,'Calibration Calcs'!$B$1:$M$1,0))</f>
        <v>661010319.59488356</v>
      </c>
      <c r="Q181" s="38">
        <f>'Source Data'!Q181*INDEX('Calibration Calcs'!$B$4:$M$4,1,MATCH('Adjusted Source Data'!$E181,'Calibration Calcs'!$B$1:$M$1,0))</f>
        <v>658094097.59667087</v>
      </c>
      <c r="R181" s="38">
        <f>'Source Data'!R181*INDEX('Calibration Calcs'!$B$4:$M$4,1,MATCH('Adjusted Source Data'!$E181,'Calibration Calcs'!$B$1:$M$1,0))</f>
        <v>656149949.59786236</v>
      </c>
      <c r="S181" s="38">
        <f>'Source Data'!S181*INDEX('Calibration Calcs'!$B$4:$M$4,1,MATCH('Adjusted Source Data'!$E181,'Calibration Calcs'!$B$1:$M$1,0))</f>
        <v>655177875.59845817</v>
      </c>
      <c r="T181" s="38">
        <f>'Source Data'!T181*INDEX('Calibration Calcs'!$B$4:$M$4,1,MATCH('Adjusted Source Data'!$E181,'Calibration Calcs'!$B$1:$M$1,0))</f>
        <v>656149949.59786236</v>
      </c>
      <c r="U181" s="38">
        <f>'Source Data'!U181*INDEX('Calibration Calcs'!$B$4:$M$4,1,MATCH('Adjusted Source Data'!$E181,'Calibration Calcs'!$B$1:$M$1,0))</f>
        <v>661982393.59428787</v>
      </c>
      <c r="V181" s="38">
        <f>'Source Data'!V181*INDEX('Calibration Calcs'!$B$4:$M$4,1,MATCH('Adjusted Source Data'!$E181,'Calibration Calcs'!$B$1:$M$1,0))</f>
        <v>668786911.59011745</v>
      </c>
      <c r="W181" s="38">
        <f>'Source Data'!W181*INDEX('Calibration Calcs'!$B$4:$M$4,1,MATCH('Adjusted Source Data'!$E181,'Calibration Calcs'!$B$1:$M$1,0))</f>
        <v>670731059.58892596</v>
      </c>
      <c r="X181" s="38">
        <f>'Source Data'!X181*INDEX('Calibration Calcs'!$B$4:$M$4,1,MATCH('Adjusted Source Data'!$E181,'Calibration Calcs'!$B$1:$M$1,0))</f>
        <v>666842763.59130907</v>
      </c>
      <c r="Y181" s="38">
        <f>'Source Data'!Y181*INDEX('Calibration Calcs'!$B$4:$M$4,1,MATCH('Adjusted Source Data'!$E181,'Calibration Calcs'!$B$1:$M$1,0))</f>
        <v>662954467.59369206</v>
      </c>
      <c r="Z181" s="38">
        <f>'Source Data'!Z181*INDEX('Calibration Calcs'!$B$4:$M$4,1,MATCH('Adjusted Source Data'!$E181,'Calibration Calcs'!$B$1:$M$1,0))</f>
        <v>658094097.59667087</v>
      </c>
      <c r="AA181" s="38">
        <f>'Source Data'!AA181*INDEX('Calibration Calcs'!$B$4:$M$4,1,MATCH('Adjusted Source Data'!$E181,'Calibration Calcs'!$B$1:$M$1,0))</f>
        <v>652261653.60024536</v>
      </c>
      <c r="AB181" s="38">
        <f>'Source Data'!AB181*INDEX('Calibration Calcs'!$B$4:$M$4,1,MATCH('Adjusted Source Data'!$E181,'Calibration Calcs'!$B$1:$M$1,0))</f>
        <v>646429209.60381997</v>
      </c>
      <c r="AC181" s="38">
        <f>'Source Data'!AC181*INDEX('Calibration Calcs'!$B$4:$M$4,1,MATCH('Adjusted Source Data'!$E181,'Calibration Calcs'!$B$1:$M$1,0))</f>
        <v>643512987.60560727</v>
      </c>
      <c r="AD181" t="str">
        <f>INDEX('Category Mapping'!$G$34:$G$45,MATCH(E181,'Category Mapping'!$A$34:$A$45,0),1)</f>
        <v>Winter</v>
      </c>
      <c r="AE181" t="str">
        <f>INDEX('Category Mapping'!$B$2:$B$25,MATCH('Source Data'!A181,'Category Mapping'!$A$2:$A$25,0))</f>
        <v>Weekday</v>
      </c>
      <c r="AF181" t="str">
        <f>INDEX('Category Mapping'!$C$2:$C$25,MATCH('Source Data'!A181,'Category Mapping'!$A$2:$A$25,0))</f>
        <v>Industry</v>
      </c>
      <c r="AG181" t="str">
        <f>INDEX('Category Mapping'!$D$2:$D$25,MATCH('Source Data'!A181,'Category Mapping'!$A$2:$A$25,0))</f>
        <v>Industry</v>
      </c>
      <c r="AH181">
        <f>IF($AE181="Weekday",INDEX('Category Mapping'!$F$34:$F$45,MATCH($E181,'Category Mapping'!$A$34:$A$45,0),1),INDEX('Category Mapping'!$E$34:$E$45,MATCH($E181,'Category Mapping'!$A$34:$A$45,0),1))</f>
        <v>21.428571428571431</v>
      </c>
      <c r="AI181" s="10">
        <f t="shared" si="8"/>
        <v>31300782.78081654</v>
      </c>
      <c r="AJ181" s="22">
        <f t="shared" si="6"/>
        <v>0</v>
      </c>
      <c r="AK181" s="22">
        <f t="shared" si="7"/>
        <v>0</v>
      </c>
    </row>
    <row r="182" spans="1:37">
      <c r="A182" s="37" t="str">
        <f>'Source Data'!A182</f>
        <v>Industry_total_weekday_SSP2.csv</v>
      </c>
      <c r="B182" s="37">
        <f>'Source Data'!B182</f>
        <v>2019</v>
      </c>
      <c r="C182" s="37">
        <f>'Source Data'!C182</f>
        <v>19</v>
      </c>
      <c r="D182" s="37" t="str">
        <f>'Source Data'!D182</f>
        <v>Korea</v>
      </c>
      <c r="E182" s="37">
        <f>'Source Data'!E182</f>
        <v>12</v>
      </c>
      <c r="F182" s="38">
        <f>'Source Data'!F182*INDEX('Calibration Calcs'!$B$4:$M$4,1,MATCH('Adjusted Source Data'!$E182,'Calibration Calcs'!$B$1:$M$1,0))</f>
        <v>693540386.66099274</v>
      </c>
      <c r="G182" s="38">
        <f>'Source Data'!G182*INDEX('Calibration Calcs'!$B$4:$M$4,1,MATCH('Adjusted Source Data'!$E182,'Calibration Calcs'!$B$1:$M$1,0))</f>
        <v>693540386.66099274</v>
      </c>
      <c r="H182" s="38">
        <f>'Source Data'!H182*INDEX('Calibration Calcs'!$B$4:$M$4,1,MATCH('Adjusted Source Data'!$E182,'Calibration Calcs'!$B$1:$M$1,0))</f>
        <v>692423574.44414735</v>
      </c>
      <c r="I182" s="38">
        <f>'Source Data'!I182*INDEX('Calibration Calcs'!$B$4:$M$4,1,MATCH('Adjusted Source Data'!$E182,'Calibration Calcs'!$B$1:$M$1,0))</f>
        <v>692423574.44414735</v>
      </c>
      <c r="J182" s="38">
        <f>'Source Data'!J182*INDEX('Calibration Calcs'!$B$4:$M$4,1,MATCH('Adjusted Source Data'!$E182,'Calibration Calcs'!$B$1:$M$1,0))</f>
        <v>694657198.87783813</v>
      </c>
      <c r="K182" s="38">
        <f>'Source Data'!K182*INDEX('Calibration Calcs'!$B$4:$M$4,1,MATCH('Adjusted Source Data'!$E182,'Calibration Calcs'!$B$1:$M$1,0))</f>
        <v>699124447.74521971</v>
      </c>
      <c r="L182" s="38">
        <f>'Source Data'!L182*INDEX('Calibration Calcs'!$B$4:$M$4,1,MATCH('Adjusted Source Data'!$E182,'Calibration Calcs'!$B$1:$M$1,0))</f>
        <v>706942133.26313746</v>
      </c>
      <c r="M182" s="38">
        <f>'Source Data'!M182*INDEX('Calibration Calcs'!$B$4:$M$4,1,MATCH('Adjusted Source Data'!$E182,'Calibration Calcs'!$B$1:$M$1,0))</f>
        <v>713643006.56420994</v>
      </c>
      <c r="N182" s="38">
        <f>'Source Data'!N182*INDEX('Calibration Calcs'!$B$4:$M$4,1,MATCH('Adjusted Source Data'!$E182,'Calibration Calcs'!$B$1:$M$1,0))</f>
        <v>715876630.99790072</v>
      </c>
      <c r="O182" s="38">
        <f>'Source Data'!O182*INDEX('Calibration Calcs'!$B$4:$M$4,1,MATCH('Adjusted Source Data'!$E182,'Calibration Calcs'!$B$1:$M$1,0))</f>
        <v>714759818.78105533</v>
      </c>
      <c r="P182" s="38">
        <f>'Source Data'!P182*INDEX('Calibration Calcs'!$B$4:$M$4,1,MATCH('Adjusted Source Data'!$E182,'Calibration Calcs'!$B$1:$M$1,0))</f>
        <v>711409382.13051903</v>
      </c>
      <c r="Q182" s="38">
        <f>'Source Data'!Q182*INDEX('Calibration Calcs'!$B$4:$M$4,1,MATCH('Adjusted Source Data'!$E182,'Calibration Calcs'!$B$1:$M$1,0))</f>
        <v>709175757.69682825</v>
      </c>
      <c r="R182" s="38">
        <f>'Source Data'!R182*INDEX('Calibration Calcs'!$B$4:$M$4,1,MATCH('Adjusted Source Data'!$E182,'Calibration Calcs'!$B$1:$M$1,0))</f>
        <v>708058945.47998285</v>
      </c>
      <c r="S182" s="38">
        <f>'Source Data'!S182*INDEX('Calibration Calcs'!$B$4:$M$4,1,MATCH('Adjusted Source Data'!$E182,'Calibration Calcs'!$B$1:$M$1,0))</f>
        <v>706942133.26313746</v>
      </c>
      <c r="T182" s="38">
        <f>'Source Data'!T182*INDEX('Calibration Calcs'!$B$4:$M$4,1,MATCH('Adjusted Source Data'!$E182,'Calibration Calcs'!$B$1:$M$1,0))</f>
        <v>708058945.47998285</v>
      </c>
      <c r="U182" s="38">
        <f>'Source Data'!U182*INDEX('Calibration Calcs'!$B$4:$M$4,1,MATCH('Adjusted Source Data'!$E182,'Calibration Calcs'!$B$1:$M$1,0))</f>
        <v>713643006.56420994</v>
      </c>
      <c r="V182" s="38">
        <f>'Source Data'!V182*INDEX('Calibration Calcs'!$B$4:$M$4,1,MATCH('Adjusted Source Data'!$E182,'Calibration Calcs'!$B$1:$M$1,0))</f>
        <v>720343879.8652823</v>
      </c>
      <c r="W182" s="38">
        <f>'Source Data'!W182*INDEX('Calibration Calcs'!$B$4:$M$4,1,MATCH('Adjusted Source Data'!$E182,'Calibration Calcs'!$B$1:$M$1,0))</f>
        <v>721460692.08212769</v>
      </c>
      <c r="X182" s="38">
        <f>'Source Data'!X182*INDEX('Calibration Calcs'!$B$4:$M$4,1,MATCH('Adjusted Source Data'!$E182,'Calibration Calcs'!$B$1:$M$1,0))</f>
        <v>718110255.43159151</v>
      </c>
      <c r="Y182" s="38">
        <f>'Source Data'!Y182*INDEX('Calibration Calcs'!$B$4:$M$4,1,MATCH('Adjusted Source Data'!$E182,'Calibration Calcs'!$B$1:$M$1,0))</f>
        <v>713643006.56420994</v>
      </c>
      <c r="Z182" s="38">
        <f>'Source Data'!Z182*INDEX('Calibration Calcs'!$B$4:$M$4,1,MATCH('Adjusted Source Data'!$E182,'Calibration Calcs'!$B$1:$M$1,0))</f>
        <v>709175757.69682825</v>
      </c>
      <c r="AA182" s="38">
        <f>'Source Data'!AA182*INDEX('Calibration Calcs'!$B$4:$M$4,1,MATCH('Adjusted Source Data'!$E182,'Calibration Calcs'!$B$1:$M$1,0))</f>
        <v>703591696.61260128</v>
      </c>
      <c r="AB182" s="38">
        <f>'Source Data'!AB182*INDEX('Calibration Calcs'!$B$4:$M$4,1,MATCH('Adjusted Source Data'!$E182,'Calibration Calcs'!$B$1:$M$1,0))</f>
        <v>698007635.52837431</v>
      </c>
      <c r="AC182" s="38">
        <f>'Source Data'!AC182*INDEX('Calibration Calcs'!$B$4:$M$4,1,MATCH('Adjusted Source Data'!$E182,'Calibration Calcs'!$B$1:$M$1,0))</f>
        <v>694657198.87783813</v>
      </c>
      <c r="AD182" t="str">
        <f>INDEX('Category Mapping'!$G$34:$G$45,MATCH(E182,'Category Mapping'!$A$34:$A$45,0),1)</f>
        <v>Winter</v>
      </c>
      <c r="AE182" t="str">
        <f>INDEX('Category Mapping'!$B$2:$B$25,MATCH('Source Data'!A182,'Category Mapping'!$A$2:$A$25,0))</f>
        <v>Weekday</v>
      </c>
      <c r="AF182" t="str">
        <f>INDEX('Category Mapping'!$C$2:$C$25,MATCH('Source Data'!A182,'Category Mapping'!$A$2:$A$25,0))</f>
        <v>Industry</v>
      </c>
      <c r="AG182" t="str">
        <f>INDEX('Category Mapping'!$D$2:$D$25,MATCH('Source Data'!A182,'Category Mapping'!$A$2:$A$25,0))</f>
        <v>Industry</v>
      </c>
      <c r="AH182">
        <f>IF($AE182="Weekday",INDEX('Category Mapping'!$F$34:$F$45,MATCH($E182,'Category Mapping'!$A$34:$A$45,0),1),INDEX('Category Mapping'!$E$34:$E$45,MATCH($E182,'Category Mapping'!$A$34:$A$45,0),1))</f>
        <v>22.142857142857142</v>
      </c>
      <c r="AI182" s="10">
        <f t="shared" si="8"/>
        <v>32582095.771450929</v>
      </c>
      <c r="AJ182" s="22">
        <f t="shared" si="6"/>
        <v>0</v>
      </c>
      <c r="AK182" s="22">
        <f t="shared" si="7"/>
        <v>0</v>
      </c>
    </row>
    <row r="183" spans="1:37">
      <c r="A183" s="37" t="str">
        <f>'Source Data'!A183</f>
        <v>Industry_total_weekend_SSP2.csv</v>
      </c>
      <c r="B183" s="37">
        <f>'Source Data'!B183</f>
        <v>2019</v>
      </c>
      <c r="C183" s="37">
        <f>'Source Data'!C183</f>
        <v>19</v>
      </c>
      <c r="D183" s="37" t="str">
        <f>'Source Data'!D183</f>
        <v>Korea</v>
      </c>
      <c r="E183" s="37">
        <f>'Source Data'!E183</f>
        <v>1</v>
      </c>
      <c r="F183" s="38">
        <f>'Source Data'!F183*INDEX('Calibration Calcs'!$B$4:$M$4,1,MATCH('Adjusted Source Data'!$E183,'Calibration Calcs'!$B$1:$M$1,0))</f>
        <v>380972217.71088791</v>
      </c>
      <c r="G183" s="38">
        <f>'Source Data'!G183*INDEX('Calibration Calcs'!$B$4:$M$4,1,MATCH('Adjusted Source Data'!$E183,'Calibration Calcs'!$B$1:$M$1,0))</f>
        <v>379861511.53680366</v>
      </c>
      <c r="H183" s="38">
        <f>'Source Data'!H183*INDEX('Calibration Calcs'!$B$4:$M$4,1,MATCH('Adjusted Source Data'!$E183,'Calibration Calcs'!$B$1:$M$1,0))</f>
        <v>379861511.53680366</v>
      </c>
      <c r="I183" s="38">
        <f>'Source Data'!I183*INDEX('Calibration Calcs'!$B$4:$M$4,1,MATCH('Adjusted Source Data'!$E183,'Calibration Calcs'!$B$1:$M$1,0))</f>
        <v>380972217.71088791</v>
      </c>
      <c r="J183" s="38">
        <f>'Source Data'!J183*INDEX('Calibration Calcs'!$B$4:$M$4,1,MATCH('Adjusted Source Data'!$E183,'Calibration Calcs'!$B$1:$M$1,0))</f>
        <v>384304336.23314053</v>
      </c>
      <c r="K183" s="38">
        <f>'Source Data'!K183*INDEX('Calibration Calcs'!$B$4:$M$4,1,MATCH('Adjusted Source Data'!$E183,'Calibration Calcs'!$B$1:$M$1,0))</f>
        <v>387636454.75539321</v>
      </c>
      <c r="L183" s="38">
        <f>'Source Data'!L183*INDEX('Calibration Calcs'!$B$4:$M$4,1,MATCH('Adjusted Source Data'!$E183,'Calibration Calcs'!$B$1:$M$1,0))</f>
        <v>389857867.10356164</v>
      </c>
      <c r="M183" s="38">
        <f>'Source Data'!M183*INDEX('Calibration Calcs'!$B$4:$M$4,1,MATCH('Adjusted Source Data'!$E183,'Calibration Calcs'!$B$1:$M$1,0))</f>
        <v>389857867.10356164</v>
      </c>
      <c r="N183" s="38">
        <f>'Source Data'!N183*INDEX('Calibration Calcs'!$B$4:$M$4,1,MATCH('Adjusted Source Data'!$E183,'Calibration Calcs'!$B$1:$M$1,0))</f>
        <v>388747160.92947745</v>
      </c>
      <c r="O183" s="38">
        <f>'Source Data'!O183*INDEX('Calibration Calcs'!$B$4:$M$4,1,MATCH('Adjusted Source Data'!$E183,'Calibration Calcs'!$B$1:$M$1,0))</f>
        <v>387636454.75539321</v>
      </c>
      <c r="P183" s="38">
        <f>'Source Data'!P183*INDEX('Calibration Calcs'!$B$4:$M$4,1,MATCH('Adjusted Source Data'!$E183,'Calibration Calcs'!$B$1:$M$1,0))</f>
        <v>386525748.58130896</v>
      </c>
      <c r="Q183" s="38">
        <f>'Source Data'!Q183*INDEX('Calibration Calcs'!$B$4:$M$4,1,MATCH('Adjusted Source Data'!$E183,'Calibration Calcs'!$B$1:$M$1,0))</f>
        <v>385415042.40722477</v>
      </c>
      <c r="R183" s="38">
        <f>'Source Data'!R183*INDEX('Calibration Calcs'!$B$4:$M$4,1,MATCH('Adjusted Source Data'!$E183,'Calibration Calcs'!$B$1:$M$1,0))</f>
        <v>385415042.40722477</v>
      </c>
      <c r="S183" s="38">
        <f>'Source Data'!S183*INDEX('Calibration Calcs'!$B$4:$M$4,1,MATCH('Adjusted Source Data'!$E183,'Calibration Calcs'!$B$1:$M$1,0))</f>
        <v>385415042.40722477</v>
      </c>
      <c r="T183" s="38">
        <f>'Source Data'!T183*INDEX('Calibration Calcs'!$B$4:$M$4,1,MATCH('Adjusted Source Data'!$E183,'Calibration Calcs'!$B$1:$M$1,0))</f>
        <v>387636454.75539321</v>
      </c>
      <c r="U183" s="38">
        <f>'Source Data'!U183*INDEX('Calibration Calcs'!$B$4:$M$4,1,MATCH('Adjusted Source Data'!$E183,'Calibration Calcs'!$B$1:$M$1,0))</f>
        <v>390968573.27764589</v>
      </c>
      <c r="V183" s="38">
        <f>'Source Data'!V183*INDEX('Calibration Calcs'!$B$4:$M$4,1,MATCH('Adjusted Source Data'!$E183,'Calibration Calcs'!$B$1:$M$1,0))</f>
        <v>396522104.148067</v>
      </c>
      <c r="W183" s="38">
        <f>'Source Data'!W183*INDEX('Calibration Calcs'!$B$4:$M$4,1,MATCH('Adjusted Source Data'!$E183,'Calibration Calcs'!$B$1:$M$1,0))</f>
        <v>396522104.148067</v>
      </c>
      <c r="X183" s="38">
        <f>'Source Data'!X183*INDEX('Calibration Calcs'!$B$4:$M$4,1,MATCH('Adjusted Source Data'!$E183,'Calibration Calcs'!$B$1:$M$1,0))</f>
        <v>395411397.97398275</v>
      </c>
      <c r="Y183" s="38">
        <f>'Source Data'!Y183*INDEX('Calibration Calcs'!$B$4:$M$4,1,MATCH('Adjusted Source Data'!$E183,'Calibration Calcs'!$B$1:$M$1,0))</f>
        <v>393189985.62581432</v>
      </c>
      <c r="Z183" s="38">
        <f>'Source Data'!Z183*INDEX('Calibration Calcs'!$B$4:$M$4,1,MATCH('Adjusted Source Data'!$E183,'Calibration Calcs'!$B$1:$M$1,0))</f>
        <v>390968573.27764589</v>
      </c>
      <c r="AA183" s="38">
        <f>'Source Data'!AA183*INDEX('Calibration Calcs'!$B$4:$M$4,1,MATCH('Adjusted Source Data'!$E183,'Calibration Calcs'!$B$1:$M$1,0))</f>
        <v>387636454.75539321</v>
      </c>
      <c r="AB183" s="38">
        <f>'Source Data'!AB183*INDEX('Calibration Calcs'!$B$4:$M$4,1,MATCH('Adjusted Source Data'!$E183,'Calibration Calcs'!$B$1:$M$1,0))</f>
        <v>384304336.23314053</v>
      </c>
      <c r="AC183" s="38">
        <f>'Source Data'!AC183*INDEX('Calibration Calcs'!$B$4:$M$4,1,MATCH('Adjusted Source Data'!$E183,'Calibration Calcs'!$B$1:$M$1,0))</f>
        <v>382082923.8849721</v>
      </c>
      <c r="AD183" t="str">
        <f>INDEX('Category Mapping'!$G$34:$G$45,MATCH(E183,'Category Mapping'!$A$34:$A$45,0),1)</f>
        <v>Winter</v>
      </c>
      <c r="AE183" t="str">
        <f>INDEX('Category Mapping'!$B$2:$B$25,MATCH('Source Data'!A183,'Category Mapping'!$A$2:$A$25,0))</f>
        <v>Weekend</v>
      </c>
      <c r="AF183" t="str">
        <f>INDEX('Category Mapping'!$C$2:$C$25,MATCH('Source Data'!A183,'Category Mapping'!$A$2:$A$25,0))</f>
        <v>Industry</v>
      </c>
      <c r="AG183" t="str">
        <f>INDEX('Category Mapping'!$D$2:$D$25,MATCH('Source Data'!A183,'Category Mapping'!$A$2:$A$25,0))</f>
        <v>Industry</v>
      </c>
      <c r="AH183">
        <f>IF($AE183="Weekday",INDEX('Category Mapping'!$F$34:$F$45,MATCH($E183,'Category Mapping'!$A$34:$A$45,0),1),INDEX('Category Mapping'!$E$34:$E$45,MATCH($E183,'Category Mapping'!$A$34:$A$45,0),1))</f>
        <v>8.8571428571428559</v>
      </c>
      <c r="AI183" s="10">
        <f t="shared" si="8"/>
        <v>44768624.661878541</v>
      </c>
      <c r="AJ183" s="22">
        <f t="shared" si="6"/>
        <v>0</v>
      </c>
      <c r="AK183" s="22">
        <f t="shared" si="7"/>
        <v>0</v>
      </c>
    </row>
    <row r="184" spans="1:37">
      <c r="A184" s="37" t="str">
        <f>'Source Data'!A184</f>
        <v>Industry_total_weekend_SSP2.csv</v>
      </c>
      <c r="B184" s="37">
        <f>'Source Data'!B184</f>
        <v>2019</v>
      </c>
      <c r="C184" s="37">
        <f>'Source Data'!C184</f>
        <v>19</v>
      </c>
      <c r="D184" s="37" t="str">
        <f>'Source Data'!D184</f>
        <v>Korea</v>
      </c>
      <c r="E184" s="37">
        <f>'Source Data'!E184</f>
        <v>2</v>
      </c>
      <c r="F184" s="38">
        <f>'Source Data'!F184*INDEX('Calibration Calcs'!$B$4:$M$4,1,MATCH('Adjusted Source Data'!$E184,'Calibration Calcs'!$B$1:$M$1,0))</f>
        <v>336893575.56071812</v>
      </c>
      <c r="G184" s="38">
        <f>'Source Data'!G184*INDEX('Calibration Calcs'!$B$4:$M$4,1,MATCH('Adjusted Source Data'!$E184,'Calibration Calcs'!$B$1:$M$1,0))</f>
        <v>335914233.77129745</v>
      </c>
      <c r="H184" s="38">
        <f>'Source Data'!H184*INDEX('Calibration Calcs'!$B$4:$M$4,1,MATCH('Adjusted Source Data'!$E184,'Calibration Calcs'!$B$1:$M$1,0))</f>
        <v>335914233.77129745</v>
      </c>
      <c r="I184" s="38">
        <f>'Source Data'!I184*INDEX('Calibration Calcs'!$B$4:$M$4,1,MATCH('Adjusted Source Data'!$E184,'Calibration Calcs'!$B$1:$M$1,0))</f>
        <v>336893575.56071812</v>
      </c>
      <c r="J184" s="38">
        <f>'Source Data'!J184*INDEX('Calibration Calcs'!$B$4:$M$4,1,MATCH('Adjusted Source Data'!$E184,'Calibration Calcs'!$B$1:$M$1,0))</f>
        <v>339831600.92898023</v>
      </c>
      <c r="K184" s="38">
        <f>'Source Data'!K184*INDEX('Calibration Calcs'!$B$4:$M$4,1,MATCH('Adjusted Source Data'!$E184,'Calibration Calcs'!$B$1:$M$1,0))</f>
        <v>342769626.29724228</v>
      </c>
      <c r="L184" s="38">
        <f>'Source Data'!L184*INDEX('Calibration Calcs'!$B$4:$M$4,1,MATCH('Adjusted Source Data'!$E184,'Calibration Calcs'!$B$1:$M$1,0))</f>
        <v>344728309.87608367</v>
      </c>
      <c r="M184" s="38">
        <f>'Source Data'!M184*INDEX('Calibration Calcs'!$B$4:$M$4,1,MATCH('Adjusted Source Data'!$E184,'Calibration Calcs'!$B$1:$M$1,0))</f>
        <v>344728309.87608367</v>
      </c>
      <c r="N184" s="38">
        <f>'Source Data'!N184*INDEX('Calibration Calcs'!$B$4:$M$4,1,MATCH('Adjusted Source Data'!$E184,'Calibration Calcs'!$B$1:$M$1,0))</f>
        <v>344728309.87608367</v>
      </c>
      <c r="O184" s="38">
        <f>'Source Data'!O184*INDEX('Calibration Calcs'!$B$4:$M$4,1,MATCH('Adjusted Source Data'!$E184,'Calibration Calcs'!$B$1:$M$1,0))</f>
        <v>342769626.29724228</v>
      </c>
      <c r="P184" s="38">
        <f>'Source Data'!P184*INDEX('Calibration Calcs'!$B$4:$M$4,1,MATCH('Adjusted Source Data'!$E184,'Calibration Calcs'!$B$1:$M$1,0))</f>
        <v>341790284.50782162</v>
      </c>
      <c r="Q184" s="38">
        <f>'Source Data'!Q184*INDEX('Calibration Calcs'!$B$4:$M$4,1,MATCH('Adjusted Source Data'!$E184,'Calibration Calcs'!$B$1:$M$1,0))</f>
        <v>341790284.50782162</v>
      </c>
      <c r="R184" s="38">
        <f>'Source Data'!R184*INDEX('Calibration Calcs'!$B$4:$M$4,1,MATCH('Adjusted Source Data'!$E184,'Calibration Calcs'!$B$1:$M$1,0))</f>
        <v>340810942.7184009</v>
      </c>
      <c r="S184" s="38">
        <f>'Source Data'!S184*INDEX('Calibration Calcs'!$B$4:$M$4,1,MATCH('Adjusted Source Data'!$E184,'Calibration Calcs'!$B$1:$M$1,0))</f>
        <v>341790284.50782162</v>
      </c>
      <c r="T184" s="38">
        <f>'Source Data'!T184*INDEX('Calibration Calcs'!$B$4:$M$4,1,MATCH('Adjusted Source Data'!$E184,'Calibration Calcs'!$B$1:$M$1,0))</f>
        <v>342769626.29724228</v>
      </c>
      <c r="U184" s="38">
        <f>'Source Data'!U184*INDEX('Calibration Calcs'!$B$4:$M$4,1,MATCH('Adjusted Source Data'!$E184,'Calibration Calcs'!$B$1:$M$1,0))</f>
        <v>346686993.45492506</v>
      </c>
      <c r="V184" s="38">
        <f>'Source Data'!V184*INDEX('Calibration Calcs'!$B$4:$M$4,1,MATCH('Adjusted Source Data'!$E184,'Calibration Calcs'!$B$1:$M$1,0))</f>
        <v>350604360.61260784</v>
      </c>
      <c r="W184" s="38">
        <f>'Source Data'!W184*INDEX('Calibration Calcs'!$B$4:$M$4,1,MATCH('Adjusted Source Data'!$E184,'Calibration Calcs'!$B$1:$M$1,0))</f>
        <v>351583702.4020285</v>
      </c>
      <c r="X184" s="38">
        <f>'Source Data'!X184*INDEX('Calibration Calcs'!$B$4:$M$4,1,MATCH('Adjusted Source Data'!$E184,'Calibration Calcs'!$B$1:$M$1,0))</f>
        <v>349625018.82318717</v>
      </c>
      <c r="Y184" s="38">
        <f>'Source Data'!Y184*INDEX('Calibration Calcs'!$B$4:$M$4,1,MATCH('Adjusted Source Data'!$E184,'Calibration Calcs'!$B$1:$M$1,0))</f>
        <v>347666335.24434578</v>
      </c>
      <c r="Z184" s="38">
        <f>'Source Data'!Z184*INDEX('Calibration Calcs'!$B$4:$M$4,1,MATCH('Adjusted Source Data'!$E184,'Calibration Calcs'!$B$1:$M$1,0))</f>
        <v>345707651.6655044</v>
      </c>
      <c r="AA184" s="38">
        <f>'Source Data'!AA184*INDEX('Calibration Calcs'!$B$4:$M$4,1,MATCH('Adjusted Source Data'!$E184,'Calibration Calcs'!$B$1:$M$1,0))</f>
        <v>342769626.29724228</v>
      </c>
      <c r="AB184" s="38">
        <f>'Source Data'!AB184*INDEX('Calibration Calcs'!$B$4:$M$4,1,MATCH('Adjusted Source Data'!$E184,'Calibration Calcs'!$B$1:$M$1,0))</f>
        <v>339831600.92898023</v>
      </c>
      <c r="AC184" s="38">
        <f>'Source Data'!AC184*INDEX('Calibration Calcs'!$B$4:$M$4,1,MATCH('Adjusted Source Data'!$E184,'Calibration Calcs'!$B$1:$M$1,0))</f>
        <v>337872917.35013884</v>
      </c>
      <c r="AD184" t="str">
        <f>INDEX('Category Mapping'!$G$34:$G$45,MATCH(E184,'Category Mapping'!$A$34:$A$45,0),1)</f>
        <v>Winter</v>
      </c>
      <c r="AE184" t="str">
        <f>INDEX('Category Mapping'!$B$2:$B$25,MATCH('Source Data'!A184,'Category Mapping'!$A$2:$A$25,0))</f>
        <v>Weekend</v>
      </c>
      <c r="AF184" t="str">
        <f>INDEX('Category Mapping'!$C$2:$C$25,MATCH('Source Data'!A184,'Category Mapping'!$A$2:$A$25,0))</f>
        <v>Industry</v>
      </c>
      <c r="AG184" t="str">
        <f>INDEX('Category Mapping'!$D$2:$D$25,MATCH('Source Data'!A184,'Category Mapping'!$A$2:$A$25,0))</f>
        <v>Industry</v>
      </c>
      <c r="AH184">
        <f>IF($AE184="Weekday",INDEX('Category Mapping'!$F$34:$F$45,MATCH($E184,'Category Mapping'!$A$34:$A$45,0),1),INDEX('Category Mapping'!$E$34:$E$45,MATCH($E184,'Category Mapping'!$A$34:$A$45,0),1))</f>
        <v>8</v>
      </c>
      <c r="AI184" s="10">
        <f t="shared" si="8"/>
        <v>43947962.800253563</v>
      </c>
      <c r="AJ184" s="22">
        <f t="shared" si="6"/>
        <v>0</v>
      </c>
      <c r="AK184" s="22">
        <f t="shared" si="7"/>
        <v>0</v>
      </c>
    </row>
    <row r="185" spans="1:37">
      <c r="A185" s="37" t="str">
        <f>'Source Data'!A185</f>
        <v>Industry_total_weekend_SSP2.csv</v>
      </c>
      <c r="B185" s="37">
        <f>'Source Data'!B185</f>
        <v>2019</v>
      </c>
      <c r="C185" s="37">
        <f>'Source Data'!C185</f>
        <v>19</v>
      </c>
      <c r="D185" s="37" t="str">
        <f>'Source Data'!D185</f>
        <v>Korea</v>
      </c>
      <c r="E185" s="37">
        <f>'Source Data'!E185</f>
        <v>3</v>
      </c>
      <c r="F185" s="38">
        <f>'Source Data'!F185*INDEX('Calibration Calcs'!$B$4:$M$4,1,MATCH('Adjusted Source Data'!$E185,'Calibration Calcs'!$B$1:$M$1,0))</f>
        <v>358095266.67840165</v>
      </c>
      <c r="G185" s="38">
        <f>'Source Data'!G185*INDEX('Calibration Calcs'!$B$4:$M$4,1,MATCH('Adjusted Source Data'!$E185,'Calibration Calcs'!$B$1:$M$1,0))</f>
        <v>358095266.67840165</v>
      </c>
      <c r="H185" s="38">
        <f>'Source Data'!H185*INDEX('Calibration Calcs'!$B$4:$M$4,1,MATCH('Adjusted Source Data'!$E185,'Calibration Calcs'!$B$1:$M$1,0))</f>
        <v>358095266.67840165</v>
      </c>
      <c r="I185" s="38">
        <f>'Source Data'!I185*INDEX('Calibration Calcs'!$B$4:$M$4,1,MATCH('Adjusted Source Data'!$E185,'Calibration Calcs'!$B$1:$M$1,0))</f>
        <v>359136241.2908389</v>
      </c>
      <c r="J185" s="38">
        <f>'Source Data'!J185*INDEX('Calibration Calcs'!$B$4:$M$4,1,MATCH('Adjusted Source Data'!$E185,'Calibration Calcs'!$B$1:$M$1,0))</f>
        <v>361218190.51571327</v>
      </c>
      <c r="K185" s="38">
        <f>'Source Data'!K185*INDEX('Calibration Calcs'!$B$4:$M$4,1,MATCH('Adjusted Source Data'!$E185,'Calibration Calcs'!$B$1:$M$1,0))</f>
        <v>365382088.96546215</v>
      </c>
      <c r="L185" s="38">
        <f>'Source Data'!L185*INDEX('Calibration Calcs'!$B$4:$M$4,1,MATCH('Adjusted Source Data'!$E185,'Calibration Calcs'!$B$1:$M$1,0))</f>
        <v>366423063.5778994</v>
      </c>
      <c r="M185" s="38">
        <f>'Source Data'!M185*INDEX('Calibration Calcs'!$B$4:$M$4,1,MATCH('Adjusted Source Data'!$E185,'Calibration Calcs'!$B$1:$M$1,0))</f>
        <v>367464038.19033659</v>
      </c>
      <c r="N185" s="38">
        <f>'Source Data'!N185*INDEX('Calibration Calcs'!$B$4:$M$4,1,MATCH('Adjusted Source Data'!$E185,'Calibration Calcs'!$B$1:$M$1,0))</f>
        <v>366423063.5778994</v>
      </c>
      <c r="O185" s="38">
        <f>'Source Data'!O185*INDEX('Calibration Calcs'!$B$4:$M$4,1,MATCH('Adjusted Source Data'!$E185,'Calibration Calcs'!$B$1:$M$1,0))</f>
        <v>365382088.96546215</v>
      </c>
      <c r="P185" s="38">
        <f>'Source Data'!P185*INDEX('Calibration Calcs'!$B$4:$M$4,1,MATCH('Adjusted Source Data'!$E185,'Calibration Calcs'!$B$1:$M$1,0))</f>
        <v>364341114.35302496</v>
      </c>
      <c r="Q185" s="38">
        <f>'Source Data'!Q185*INDEX('Calibration Calcs'!$B$4:$M$4,1,MATCH('Adjusted Source Data'!$E185,'Calibration Calcs'!$B$1:$M$1,0))</f>
        <v>363300139.74058771</v>
      </c>
      <c r="R185" s="38">
        <f>'Source Data'!R185*INDEX('Calibration Calcs'!$B$4:$M$4,1,MATCH('Adjusted Source Data'!$E185,'Calibration Calcs'!$B$1:$M$1,0))</f>
        <v>363300139.74058771</v>
      </c>
      <c r="S185" s="38">
        <f>'Source Data'!S185*INDEX('Calibration Calcs'!$B$4:$M$4,1,MATCH('Adjusted Source Data'!$E185,'Calibration Calcs'!$B$1:$M$1,0))</f>
        <v>363300139.74058771</v>
      </c>
      <c r="T185" s="38">
        <f>'Source Data'!T185*INDEX('Calibration Calcs'!$B$4:$M$4,1,MATCH('Adjusted Source Data'!$E185,'Calibration Calcs'!$B$1:$M$1,0))</f>
        <v>364341114.35302496</v>
      </c>
      <c r="U185" s="38">
        <f>'Source Data'!U185*INDEX('Calibration Calcs'!$B$4:$M$4,1,MATCH('Adjusted Source Data'!$E185,'Calibration Calcs'!$B$1:$M$1,0))</f>
        <v>368505012.80277377</v>
      </c>
      <c r="V185" s="38">
        <f>'Source Data'!V185*INDEX('Calibration Calcs'!$B$4:$M$4,1,MATCH('Adjusted Source Data'!$E185,'Calibration Calcs'!$B$1:$M$1,0))</f>
        <v>372668911.25252265</v>
      </c>
      <c r="W185" s="38">
        <f>'Source Data'!W185*INDEX('Calibration Calcs'!$B$4:$M$4,1,MATCH('Adjusted Source Data'!$E185,'Calibration Calcs'!$B$1:$M$1,0))</f>
        <v>373709885.8649599</v>
      </c>
      <c r="X185" s="38">
        <f>'Source Data'!X185*INDEX('Calibration Calcs'!$B$4:$M$4,1,MATCH('Adjusted Source Data'!$E185,'Calibration Calcs'!$B$1:$M$1,0))</f>
        <v>372668911.25252265</v>
      </c>
      <c r="Y185" s="38">
        <f>'Source Data'!Y185*INDEX('Calibration Calcs'!$B$4:$M$4,1,MATCH('Adjusted Source Data'!$E185,'Calibration Calcs'!$B$1:$M$1,0))</f>
        <v>370586962.02764821</v>
      </c>
      <c r="Z185" s="38">
        <f>'Source Data'!Z185*INDEX('Calibration Calcs'!$B$4:$M$4,1,MATCH('Adjusted Source Data'!$E185,'Calibration Calcs'!$B$1:$M$1,0))</f>
        <v>367464038.19033659</v>
      </c>
      <c r="AA185" s="38">
        <f>'Source Data'!AA185*INDEX('Calibration Calcs'!$B$4:$M$4,1,MATCH('Adjusted Source Data'!$E185,'Calibration Calcs'!$B$1:$M$1,0))</f>
        <v>364341114.35302496</v>
      </c>
      <c r="AB185" s="38">
        <f>'Source Data'!AB185*INDEX('Calibration Calcs'!$B$4:$M$4,1,MATCH('Adjusted Source Data'!$E185,'Calibration Calcs'!$B$1:$M$1,0))</f>
        <v>361218190.51571327</v>
      </c>
      <c r="AC185" s="38">
        <f>'Source Data'!AC185*INDEX('Calibration Calcs'!$B$4:$M$4,1,MATCH('Adjusted Source Data'!$E185,'Calibration Calcs'!$B$1:$M$1,0))</f>
        <v>359136241.2908389</v>
      </c>
      <c r="AD185" t="str">
        <f>INDEX('Category Mapping'!$G$34:$G$45,MATCH(E185,'Category Mapping'!$A$34:$A$45,0),1)</f>
        <v>Spring</v>
      </c>
      <c r="AE185" t="str">
        <f>INDEX('Category Mapping'!$B$2:$B$25,MATCH('Source Data'!A185,'Category Mapping'!$A$2:$A$25,0))</f>
        <v>Weekend</v>
      </c>
      <c r="AF185" t="str">
        <f>INDEX('Category Mapping'!$C$2:$C$25,MATCH('Source Data'!A185,'Category Mapping'!$A$2:$A$25,0))</f>
        <v>Industry</v>
      </c>
      <c r="AG185" t="str">
        <f>INDEX('Category Mapping'!$D$2:$D$25,MATCH('Source Data'!A185,'Category Mapping'!$A$2:$A$25,0))</f>
        <v>Industry</v>
      </c>
      <c r="AH185">
        <f>IF($AE185="Weekday",INDEX('Category Mapping'!$F$34:$F$45,MATCH($E185,'Category Mapping'!$A$34:$A$45,0),1),INDEX('Category Mapping'!$E$34:$E$45,MATCH($E185,'Category Mapping'!$A$34:$A$45,0),1))</f>
        <v>8.8571428571428559</v>
      </c>
      <c r="AI185" s="10">
        <f t="shared" si="8"/>
        <v>42193051.629914835</v>
      </c>
      <c r="AJ185" s="22">
        <f t="shared" si="6"/>
        <v>0</v>
      </c>
      <c r="AK185" s="22">
        <f t="shared" si="7"/>
        <v>0</v>
      </c>
    </row>
    <row r="186" spans="1:37">
      <c r="A186" s="37" t="str">
        <f>'Source Data'!A186</f>
        <v>Industry_total_weekend_SSP2.csv</v>
      </c>
      <c r="B186" s="37">
        <f>'Source Data'!B186</f>
        <v>2019</v>
      </c>
      <c r="C186" s="37">
        <f>'Source Data'!C186</f>
        <v>19</v>
      </c>
      <c r="D186" s="37" t="str">
        <f>'Source Data'!D186</f>
        <v>Korea</v>
      </c>
      <c r="E186" s="37">
        <f>'Source Data'!E186</f>
        <v>4</v>
      </c>
      <c r="F186" s="38">
        <f>'Source Data'!F186*INDEX('Calibration Calcs'!$B$4:$M$4,1,MATCH('Adjusted Source Data'!$E186,'Calibration Calcs'!$B$1:$M$1,0))</f>
        <v>321347179.9983139</v>
      </c>
      <c r="G186" s="38">
        <f>'Source Data'!G186*INDEX('Calibration Calcs'!$B$4:$M$4,1,MATCH('Adjusted Source Data'!$E186,'Calibration Calcs'!$B$1:$M$1,0))</f>
        <v>320376342.5965063</v>
      </c>
      <c r="H186" s="38">
        <f>'Source Data'!H186*INDEX('Calibration Calcs'!$B$4:$M$4,1,MATCH('Adjusted Source Data'!$E186,'Calibration Calcs'!$B$1:$M$1,0))</f>
        <v>321347179.9983139</v>
      </c>
      <c r="I186" s="38">
        <f>'Source Data'!I186*INDEX('Calibration Calcs'!$B$4:$M$4,1,MATCH('Adjusted Source Data'!$E186,'Calibration Calcs'!$B$1:$M$1,0))</f>
        <v>321347179.9983139</v>
      </c>
      <c r="J186" s="38">
        <f>'Source Data'!J186*INDEX('Calibration Calcs'!$B$4:$M$4,1,MATCH('Adjusted Source Data'!$E186,'Calibration Calcs'!$B$1:$M$1,0))</f>
        <v>323288854.80192912</v>
      </c>
      <c r="K186" s="38">
        <f>'Source Data'!K186*INDEX('Calibration Calcs'!$B$4:$M$4,1,MATCH('Adjusted Source Data'!$E186,'Calibration Calcs'!$B$1:$M$1,0))</f>
        <v>327172204.40915948</v>
      </c>
      <c r="L186" s="38">
        <f>'Source Data'!L186*INDEX('Calibration Calcs'!$B$4:$M$4,1,MATCH('Adjusted Source Data'!$E186,'Calibration Calcs'!$B$1:$M$1,0))</f>
        <v>328143041.81096709</v>
      </c>
      <c r="M186" s="38">
        <f>'Source Data'!M186*INDEX('Calibration Calcs'!$B$4:$M$4,1,MATCH('Adjusted Source Data'!$E186,'Calibration Calcs'!$B$1:$M$1,0))</f>
        <v>328143041.81096709</v>
      </c>
      <c r="N186" s="38">
        <f>'Source Data'!N186*INDEX('Calibration Calcs'!$B$4:$M$4,1,MATCH('Adjusted Source Data'!$E186,'Calibration Calcs'!$B$1:$M$1,0))</f>
        <v>328143041.81096709</v>
      </c>
      <c r="O186" s="38">
        <f>'Source Data'!O186*INDEX('Calibration Calcs'!$B$4:$M$4,1,MATCH('Adjusted Source Data'!$E186,'Calibration Calcs'!$B$1:$M$1,0))</f>
        <v>327172204.40915948</v>
      </c>
      <c r="P186" s="38">
        <f>'Source Data'!P186*INDEX('Calibration Calcs'!$B$4:$M$4,1,MATCH('Adjusted Source Data'!$E186,'Calibration Calcs'!$B$1:$M$1,0))</f>
        <v>326201367.00735188</v>
      </c>
      <c r="Q186" s="38">
        <f>'Source Data'!Q186*INDEX('Calibration Calcs'!$B$4:$M$4,1,MATCH('Adjusted Source Data'!$E186,'Calibration Calcs'!$B$1:$M$1,0))</f>
        <v>325230529.60554433</v>
      </c>
      <c r="R186" s="38">
        <f>'Source Data'!R186*INDEX('Calibration Calcs'!$B$4:$M$4,1,MATCH('Adjusted Source Data'!$E186,'Calibration Calcs'!$B$1:$M$1,0))</f>
        <v>325230529.60554433</v>
      </c>
      <c r="S186" s="38">
        <f>'Source Data'!S186*INDEX('Calibration Calcs'!$B$4:$M$4,1,MATCH('Adjusted Source Data'!$E186,'Calibration Calcs'!$B$1:$M$1,0))</f>
        <v>325230529.60554433</v>
      </c>
      <c r="T186" s="38">
        <f>'Source Data'!T186*INDEX('Calibration Calcs'!$B$4:$M$4,1,MATCH('Adjusted Source Data'!$E186,'Calibration Calcs'!$B$1:$M$1,0))</f>
        <v>326201367.00735188</v>
      </c>
      <c r="U186" s="38">
        <f>'Source Data'!U186*INDEX('Calibration Calcs'!$B$4:$M$4,1,MATCH('Adjusted Source Data'!$E186,'Calibration Calcs'!$B$1:$M$1,0))</f>
        <v>330084716.6145823</v>
      </c>
      <c r="V186" s="38">
        <f>'Source Data'!V186*INDEX('Calibration Calcs'!$B$4:$M$4,1,MATCH('Adjusted Source Data'!$E186,'Calibration Calcs'!$B$1:$M$1,0))</f>
        <v>332997228.82000506</v>
      </c>
      <c r="W186" s="38">
        <f>'Source Data'!W186*INDEX('Calibration Calcs'!$B$4:$M$4,1,MATCH('Adjusted Source Data'!$E186,'Calibration Calcs'!$B$1:$M$1,0))</f>
        <v>333968066.22181267</v>
      </c>
      <c r="X186" s="38">
        <f>'Source Data'!X186*INDEX('Calibration Calcs'!$B$4:$M$4,1,MATCH('Adjusted Source Data'!$E186,'Calibration Calcs'!$B$1:$M$1,0))</f>
        <v>332997228.82000506</v>
      </c>
      <c r="Y186" s="38">
        <f>'Source Data'!Y186*INDEX('Calibration Calcs'!$B$4:$M$4,1,MATCH('Adjusted Source Data'!$E186,'Calibration Calcs'!$B$1:$M$1,0))</f>
        <v>331055554.01638985</v>
      </c>
      <c r="Z186" s="38">
        <f>'Source Data'!Z186*INDEX('Calibration Calcs'!$B$4:$M$4,1,MATCH('Adjusted Source Data'!$E186,'Calibration Calcs'!$B$1:$M$1,0))</f>
        <v>329113879.21277469</v>
      </c>
      <c r="AA186" s="38">
        <f>'Source Data'!AA186*INDEX('Calibration Calcs'!$B$4:$M$4,1,MATCH('Adjusted Source Data'!$E186,'Calibration Calcs'!$B$1:$M$1,0))</f>
        <v>326201367.00735188</v>
      </c>
      <c r="AB186" s="38">
        <f>'Source Data'!AB186*INDEX('Calibration Calcs'!$B$4:$M$4,1,MATCH('Adjusted Source Data'!$E186,'Calibration Calcs'!$B$1:$M$1,0))</f>
        <v>323288854.80192912</v>
      </c>
      <c r="AC186" s="38">
        <f>'Source Data'!AC186*INDEX('Calibration Calcs'!$B$4:$M$4,1,MATCH('Adjusted Source Data'!$E186,'Calibration Calcs'!$B$1:$M$1,0))</f>
        <v>322318017.40012151</v>
      </c>
      <c r="AD186" t="str">
        <f>INDEX('Category Mapping'!$G$34:$G$45,MATCH(E186,'Category Mapping'!$A$34:$A$45,0),1)</f>
        <v>Spring</v>
      </c>
      <c r="AE186" t="str">
        <f>INDEX('Category Mapping'!$B$2:$B$25,MATCH('Source Data'!A186,'Category Mapping'!$A$2:$A$25,0))</f>
        <v>Weekend</v>
      </c>
      <c r="AF186" t="str">
        <f>INDEX('Category Mapping'!$C$2:$C$25,MATCH('Source Data'!A186,'Category Mapping'!$A$2:$A$25,0))</f>
        <v>Industry</v>
      </c>
      <c r="AG186" t="str">
        <f>INDEX('Category Mapping'!$D$2:$D$25,MATCH('Source Data'!A186,'Category Mapping'!$A$2:$A$25,0))</f>
        <v>Industry</v>
      </c>
      <c r="AH186">
        <f>IF($AE186="Weekday",INDEX('Category Mapping'!$F$34:$F$45,MATCH($E186,'Category Mapping'!$A$34:$A$45,0),1),INDEX('Category Mapping'!$E$34:$E$45,MATCH($E186,'Category Mapping'!$A$34:$A$45,0),1))</f>
        <v>8.5714285714285712</v>
      </c>
      <c r="AI186" s="10">
        <f t="shared" si="8"/>
        <v>38962941.059211478</v>
      </c>
      <c r="AJ186" s="22">
        <f t="shared" si="6"/>
        <v>0</v>
      </c>
      <c r="AK186" s="22">
        <f t="shared" si="7"/>
        <v>0</v>
      </c>
    </row>
    <row r="187" spans="1:37">
      <c r="A187" s="37" t="str">
        <f>'Source Data'!A187</f>
        <v>Industry_total_weekend_SSP2.csv</v>
      </c>
      <c r="B187" s="37">
        <f>'Source Data'!B187</f>
        <v>2019</v>
      </c>
      <c r="C187" s="37">
        <f>'Source Data'!C187</f>
        <v>19</v>
      </c>
      <c r="D187" s="37" t="str">
        <f>'Source Data'!D187</f>
        <v>Korea</v>
      </c>
      <c r="E187" s="37">
        <f>'Source Data'!E187</f>
        <v>5</v>
      </c>
      <c r="F187" s="38">
        <f>'Source Data'!F187*INDEX('Calibration Calcs'!$B$4:$M$4,1,MATCH('Adjusted Source Data'!$E187,'Calibration Calcs'!$B$1:$M$1,0))</f>
        <v>335921238.45574546</v>
      </c>
      <c r="G187" s="38">
        <f>'Source Data'!G187*INDEX('Calibration Calcs'!$B$4:$M$4,1,MATCH('Adjusted Source Data'!$E187,'Calibration Calcs'!$B$1:$M$1,0))</f>
        <v>335921238.45574546</v>
      </c>
      <c r="H187" s="38">
        <f>'Source Data'!H187*INDEX('Calibration Calcs'!$B$4:$M$4,1,MATCH('Adjusted Source Data'!$E187,'Calibration Calcs'!$B$1:$M$1,0))</f>
        <v>335921238.45574546</v>
      </c>
      <c r="I187" s="38">
        <f>'Source Data'!I187*INDEX('Calibration Calcs'!$B$4:$M$4,1,MATCH('Adjusted Source Data'!$E187,'Calibration Calcs'!$B$1:$M$1,0))</f>
        <v>335921238.45574546</v>
      </c>
      <c r="J187" s="38">
        <f>'Source Data'!J187*INDEX('Calibration Calcs'!$B$4:$M$4,1,MATCH('Adjusted Source Data'!$E187,'Calibration Calcs'!$B$1:$M$1,0))</f>
        <v>338929488.35236406</v>
      </c>
      <c r="K187" s="38">
        <f>'Source Data'!K187*INDEX('Calibration Calcs'!$B$4:$M$4,1,MATCH('Adjusted Source Data'!$E187,'Calibration Calcs'!$B$1:$M$1,0))</f>
        <v>341937738.24898267</v>
      </c>
      <c r="L187" s="38">
        <f>'Source Data'!L187*INDEX('Calibration Calcs'!$B$4:$M$4,1,MATCH('Adjusted Source Data'!$E187,'Calibration Calcs'!$B$1:$M$1,0))</f>
        <v>343943238.18006176</v>
      </c>
      <c r="M187" s="38">
        <f>'Source Data'!M187*INDEX('Calibration Calcs'!$B$4:$M$4,1,MATCH('Adjusted Source Data'!$E187,'Calibration Calcs'!$B$1:$M$1,0))</f>
        <v>343943238.18006176</v>
      </c>
      <c r="N187" s="38">
        <f>'Source Data'!N187*INDEX('Calibration Calcs'!$B$4:$M$4,1,MATCH('Adjusted Source Data'!$E187,'Calibration Calcs'!$B$1:$M$1,0))</f>
        <v>342940488.21452224</v>
      </c>
      <c r="O187" s="38">
        <f>'Source Data'!O187*INDEX('Calibration Calcs'!$B$4:$M$4,1,MATCH('Adjusted Source Data'!$E187,'Calibration Calcs'!$B$1:$M$1,0))</f>
        <v>341937738.24898267</v>
      </c>
      <c r="P187" s="38">
        <f>'Source Data'!P187*INDEX('Calibration Calcs'!$B$4:$M$4,1,MATCH('Adjusted Source Data'!$E187,'Calibration Calcs'!$B$1:$M$1,0))</f>
        <v>340934988.28344315</v>
      </c>
      <c r="Q187" s="38">
        <f>'Source Data'!Q187*INDEX('Calibration Calcs'!$B$4:$M$4,1,MATCH('Adjusted Source Data'!$E187,'Calibration Calcs'!$B$1:$M$1,0))</f>
        <v>340934988.28344315</v>
      </c>
      <c r="R187" s="38">
        <f>'Source Data'!R187*INDEX('Calibration Calcs'!$B$4:$M$4,1,MATCH('Adjusted Source Data'!$E187,'Calibration Calcs'!$B$1:$M$1,0))</f>
        <v>339932238.31790358</v>
      </c>
      <c r="S187" s="38">
        <f>'Source Data'!S187*INDEX('Calibration Calcs'!$B$4:$M$4,1,MATCH('Adjusted Source Data'!$E187,'Calibration Calcs'!$B$1:$M$1,0))</f>
        <v>340934988.28344315</v>
      </c>
      <c r="T187" s="38">
        <f>'Source Data'!T187*INDEX('Calibration Calcs'!$B$4:$M$4,1,MATCH('Adjusted Source Data'!$E187,'Calibration Calcs'!$B$1:$M$1,0))</f>
        <v>341937738.24898267</v>
      </c>
      <c r="U187" s="38">
        <f>'Source Data'!U187*INDEX('Calibration Calcs'!$B$4:$M$4,1,MATCH('Adjusted Source Data'!$E187,'Calibration Calcs'!$B$1:$M$1,0))</f>
        <v>344945988.14560127</v>
      </c>
      <c r="V187" s="38">
        <f>'Source Data'!V187*INDEX('Calibration Calcs'!$B$4:$M$4,1,MATCH('Adjusted Source Data'!$E187,'Calibration Calcs'!$B$1:$M$1,0))</f>
        <v>349959737.97329897</v>
      </c>
      <c r="W187" s="38">
        <f>'Source Data'!W187*INDEX('Calibration Calcs'!$B$4:$M$4,1,MATCH('Adjusted Source Data'!$E187,'Calibration Calcs'!$B$1:$M$1,0))</f>
        <v>349959737.97329897</v>
      </c>
      <c r="X187" s="38">
        <f>'Source Data'!X187*INDEX('Calibration Calcs'!$B$4:$M$4,1,MATCH('Adjusted Source Data'!$E187,'Calibration Calcs'!$B$1:$M$1,0))</f>
        <v>348956988.00775945</v>
      </c>
      <c r="Y187" s="38">
        <f>'Source Data'!Y187*INDEX('Calibration Calcs'!$B$4:$M$4,1,MATCH('Adjusted Source Data'!$E187,'Calibration Calcs'!$B$1:$M$1,0))</f>
        <v>346951488.07668036</v>
      </c>
      <c r="Z187" s="38">
        <f>'Source Data'!Z187*INDEX('Calibration Calcs'!$B$4:$M$4,1,MATCH('Adjusted Source Data'!$E187,'Calibration Calcs'!$B$1:$M$1,0))</f>
        <v>344945988.14560127</v>
      </c>
      <c r="AA187" s="38">
        <f>'Source Data'!AA187*INDEX('Calibration Calcs'!$B$4:$M$4,1,MATCH('Adjusted Source Data'!$E187,'Calibration Calcs'!$B$1:$M$1,0))</f>
        <v>341937738.24898267</v>
      </c>
      <c r="AB187" s="38">
        <f>'Source Data'!AB187*INDEX('Calibration Calcs'!$B$4:$M$4,1,MATCH('Adjusted Source Data'!$E187,'Calibration Calcs'!$B$1:$M$1,0))</f>
        <v>338929488.35236406</v>
      </c>
      <c r="AC187" s="38">
        <f>'Source Data'!AC187*INDEX('Calibration Calcs'!$B$4:$M$4,1,MATCH('Adjusted Source Data'!$E187,'Calibration Calcs'!$B$1:$M$1,0))</f>
        <v>336923988.42128497</v>
      </c>
      <c r="AD187" t="str">
        <f>INDEX('Category Mapping'!$G$34:$G$45,MATCH(E187,'Category Mapping'!$A$34:$A$45,0),1)</f>
        <v>Spring</v>
      </c>
      <c r="AE187" t="str">
        <f>INDEX('Category Mapping'!$B$2:$B$25,MATCH('Source Data'!A187,'Category Mapping'!$A$2:$A$25,0))</f>
        <v>Weekend</v>
      </c>
      <c r="AF187" t="str">
        <f>INDEX('Category Mapping'!$C$2:$C$25,MATCH('Source Data'!A187,'Category Mapping'!$A$2:$A$25,0))</f>
        <v>Industry</v>
      </c>
      <c r="AG187" t="str">
        <f>INDEX('Category Mapping'!$D$2:$D$25,MATCH('Source Data'!A187,'Category Mapping'!$A$2:$A$25,0))</f>
        <v>Industry</v>
      </c>
      <c r="AH187">
        <f>IF($AE187="Weekday",INDEX('Category Mapping'!$F$34:$F$45,MATCH($E187,'Category Mapping'!$A$34:$A$45,0),1),INDEX('Category Mapping'!$E$34:$E$45,MATCH($E187,'Category Mapping'!$A$34:$A$45,0),1))</f>
        <v>8.8571428571428559</v>
      </c>
      <c r="AI187" s="10">
        <f t="shared" si="8"/>
        <v>39511583.319566019</v>
      </c>
      <c r="AJ187" s="22">
        <f t="shared" si="6"/>
        <v>0</v>
      </c>
      <c r="AK187" s="22">
        <f t="shared" si="7"/>
        <v>0</v>
      </c>
    </row>
    <row r="188" spans="1:37">
      <c r="A188" s="37" t="str">
        <f>'Source Data'!A188</f>
        <v>Industry_total_weekend_SSP2.csv</v>
      </c>
      <c r="B188" s="37">
        <f>'Source Data'!B188</f>
        <v>2019</v>
      </c>
      <c r="C188" s="37">
        <f>'Source Data'!C188</f>
        <v>19</v>
      </c>
      <c r="D188" s="37" t="str">
        <f>'Source Data'!D188</f>
        <v>Korea</v>
      </c>
      <c r="E188" s="37">
        <f>'Source Data'!E188</f>
        <v>6</v>
      </c>
      <c r="F188" s="38">
        <f>'Source Data'!F188*INDEX('Calibration Calcs'!$B$4:$M$4,1,MATCH('Adjusted Source Data'!$E188,'Calibration Calcs'!$B$1:$M$1,0))</f>
        <v>319116361.61840081</v>
      </c>
      <c r="G188" s="38">
        <f>'Source Data'!G188*INDEX('Calibration Calcs'!$B$4:$M$4,1,MATCH('Adjusted Source Data'!$E188,'Calibration Calcs'!$B$1:$M$1,0))</f>
        <v>318183272.84173882</v>
      </c>
      <c r="H188" s="38">
        <f>'Source Data'!H188*INDEX('Calibration Calcs'!$B$4:$M$4,1,MATCH('Adjusted Source Data'!$E188,'Calibration Calcs'!$B$1:$M$1,0))</f>
        <v>319116361.61840081</v>
      </c>
      <c r="I188" s="38">
        <f>'Source Data'!I188*INDEX('Calibration Calcs'!$B$4:$M$4,1,MATCH('Adjusted Source Data'!$E188,'Calibration Calcs'!$B$1:$M$1,0))</f>
        <v>319116361.61840081</v>
      </c>
      <c r="J188" s="38">
        <f>'Source Data'!J188*INDEX('Calibration Calcs'!$B$4:$M$4,1,MATCH('Adjusted Source Data'!$E188,'Calibration Calcs'!$B$1:$M$1,0))</f>
        <v>321915627.94838679</v>
      </c>
      <c r="K188" s="38">
        <f>'Source Data'!K188*INDEX('Calibration Calcs'!$B$4:$M$4,1,MATCH('Adjusted Source Data'!$E188,'Calibration Calcs'!$B$1:$M$1,0))</f>
        <v>324714894.27837276</v>
      </c>
      <c r="L188" s="38">
        <f>'Source Data'!L188*INDEX('Calibration Calcs'!$B$4:$M$4,1,MATCH('Adjusted Source Data'!$E188,'Calibration Calcs'!$B$1:$M$1,0))</f>
        <v>326581071.83169675</v>
      </c>
      <c r="M188" s="38">
        <f>'Source Data'!M188*INDEX('Calibration Calcs'!$B$4:$M$4,1,MATCH('Adjusted Source Data'!$E188,'Calibration Calcs'!$B$1:$M$1,0))</f>
        <v>326581071.83169675</v>
      </c>
      <c r="N188" s="38">
        <f>'Source Data'!N188*INDEX('Calibration Calcs'!$B$4:$M$4,1,MATCH('Adjusted Source Data'!$E188,'Calibration Calcs'!$B$1:$M$1,0))</f>
        <v>326581071.83169675</v>
      </c>
      <c r="O188" s="38">
        <f>'Source Data'!O188*INDEX('Calibration Calcs'!$B$4:$M$4,1,MATCH('Adjusted Source Data'!$E188,'Calibration Calcs'!$B$1:$M$1,0))</f>
        <v>324714894.27837276</v>
      </c>
      <c r="P188" s="38">
        <f>'Source Data'!P188*INDEX('Calibration Calcs'!$B$4:$M$4,1,MATCH('Adjusted Source Data'!$E188,'Calibration Calcs'!$B$1:$M$1,0))</f>
        <v>323781805.50171077</v>
      </c>
      <c r="Q188" s="38">
        <f>'Source Data'!Q188*INDEX('Calibration Calcs'!$B$4:$M$4,1,MATCH('Adjusted Source Data'!$E188,'Calibration Calcs'!$B$1:$M$1,0))</f>
        <v>323781805.50171077</v>
      </c>
      <c r="R188" s="38">
        <f>'Source Data'!R188*INDEX('Calibration Calcs'!$B$4:$M$4,1,MATCH('Adjusted Source Data'!$E188,'Calibration Calcs'!$B$1:$M$1,0))</f>
        <v>322848716.72504878</v>
      </c>
      <c r="S188" s="38">
        <f>'Source Data'!S188*INDEX('Calibration Calcs'!$B$4:$M$4,1,MATCH('Adjusted Source Data'!$E188,'Calibration Calcs'!$B$1:$M$1,0))</f>
        <v>323781805.50171077</v>
      </c>
      <c r="T188" s="38">
        <f>'Source Data'!T188*INDEX('Calibration Calcs'!$B$4:$M$4,1,MATCH('Adjusted Source Data'!$E188,'Calibration Calcs'!$B$1:$M$1,0))</f>
        <v>324714894.27837276</v>
      </c>
      <c r="U188" s="38">
        <f>'Source Data'!U188*INDEX('Calibration Calcs'!$B$4:$M$4,1,MATCH('Adjusted Source Data'!$E188,'Calibration Calcs'!$B$1:$M$1,0))</f>
        <v>328447249.38502073</v>
      </c>
      <c r="V188" s="38">
        <f>'Source Data'!V188*INDEX('Calibration Calcs'!$B$4:$M$4,1,MATCH('Adjusted Source Data'!$E188,'Calibration Calcs'!$B$1:$M$1,0))</f>
        <v>332179604.49166864</v>
      </c>
      <c r="W188" s="38">
        <f>'Source Data'!W188*INDEX('Calibration Calcs'!$B$4:$M$4,1,MATCH('Adjusted Source Data'!$E188,'Calibration Calcs'!$B$1:$M$1,0))</f>
        <v>333112693.26833063</v>
      </c>
      <c r="X188" s="38">
        <f>'Source Data'!X188*INDEX('Calibration Calcs'!$B$4:$M$4,1,MATCH('Adjusted Source Data'!$E188,'Calibration Calcs'!$B$1:$M$1,0))</f>
        <v>331246515.71500665</v>
      </c>
      <c r="Y188" s="38">
        <f>'Source Data'!Y188*INDEX('Calibration Calcs'!$B$4:$M$4,1,MATCH('Adjusted Source Data'!$E188,'Calibration Calcs'!$B$1:$M$1,0))</f>
        <v>329380338.16168267</v>
      </c>
      <c r="Z188" s="38">
        <f>'Source Data'!Z188*INDEX('Calibration Calcs'!$B$4:$M$4,1,MATCH('Adjusted Source Data'!$E188,'Calibration Calcs'!$B$1:$M$1,0))</f>
        <v>327514160.60835874</v>
      </c>
      <c r="AA188" s="38">
        <f>'Source Data'!AA188*INDEX('Calibration Calcs'!$B$4:$M$4,1,MATCH('Adjusted Source Data'!$E188,'Calibration Calcs'!$B$1:$M$1,0))</f>
        <v>324714894.27837276</v>
      </c>
      <c r="AB188" s="38">
        <f>'Source Data'!AB188*INDEX('Calibration Calcs'!$B$4:$M$4,1,MATCH('Adjusted Source Data'!$E188,'Calibration Calcs'!$B$1:$M$1,0))</f>
        <v>321915627.94838679</v>
      </c>
      <c r="AC188" s="38">
        <f>'Source Data'!AC188*INDEX('Calibration Calcs'!$B$4:$M$4,1,MATCH('Adjusted Source Data'!$E188,'Calibration Calcs'!$B$1:$M$1,0))</f>
        <v>320049450.3950628</v>
      </c>
      <c r="AD188" t="str">
        <f>INDEX('Category Mapping'!$G$34:$G$45,MATCH(E188,'Category Mapping'!$A$34:$A$45,0),1)</f>
        <v>Summer</v>
      </c>
      <c r="AE188" t="str">
        <f>INDEX('Category Mapping'!$B$2:$B$25,MATCH('Source Data'!A188,'Category Mapping'!$A$2:$A$25,0))</f>
        <v>Weekend</v>
      </c>
      <c r="AF188" t="str">
        <f>INDEX('Category Mapping'!$C$2:$C$25,MATCH('Source Data'!A188,'Category Mapping'!$A$2:$A$25,0))</f>
        <v>Industry</v>
      </c>
      <c r="AG188" t="str">
        <f>INDEX('Category Mapping'!$D$2:$D$25,MATCH('Source Data'!A188,'Category Mapping'!$A$2:$A$25,0))</f>
        <v>Industry</v>
      </c>
      <c r="AH188">
        <f>IF($AE188="Weekday",INDEX('Category Mapping'!$F$34:$F$45,MATCH($E188,'Category Mapping'!$A$34:$A$45,0),1),INDEX('Category Mapping'!$E$34:$E$45,MATCH($E188,'Category Mapping'!$A$34:$A$45,0),1))</f>
        <v>8.5714285714285712</v>
      </c>
      <c r="AI188" s="10">
        <f t="shared" si="8"/>
        <v>38863147.547971912</v>
      </c>
      <c r="AJ188" s="22">
        <f t="shared" si="6"/>
        <v>0</v>
      </c>
      <c r="AK188" s="22">
        <f t="shared" si="7"/>
        <v>0</v>
      </c>
    </row>
    <row r="189" spans="1:37">
      <c r="A189" s="37" t="str">
        <f>'Source Data'!A189</f>
        <v>Industry_total_weekend_SSP2.csv</v>
      </c>
      <c r="B189" s="37">
        <f>'Source Data'!B189</f>
        <v>2019</v>
      </c>
      <c r="C189" s="37">
        <f>'Source Data'!C189</f>
        <v>19</v>
      </c>
      <c r="D189" s="37" t="str">
        <f>'Source Data'!D189</f>
        <v>Korea</v>
      </c>
      <c r="E189" s="37">
        <f>'Source Data'!E189</f>
        <v>7</v>
      </c>
      <c r="F189" s="38">
        <f>'Source Data'!F189*INDEX('Calibration Calcs'!$B$4:$M$4,1,MATCH('Adjusted Source Data'!$E189,'Calibration Calcs'!$B$1:$M$1,0))</f>
        <v>298509051.4481867</v>
      </c>
      <c r="G189" s="38">
        <f>'Source Data'!G189*INDEX('Calibration Calcs'!$B$4:$M$4,1,MATCH('Adjusted Source Data'!$E189,'Calibration Calcs'!$B$1:$M$1,0))</f>
        <v>298509051.4481867</v>
      </c>
      <c r="H189" s="38">
        <f>'Source Data'!H189*INDEX('Calibration Calcs'!$B$4:$M$4,1,MATCH('Adjusted Source Data'!$E189,'Calibration Calcs'!$B$1:$M$1,0))</f>
        <v>298509051.4481867</v>
      </c>
      <c r="I189" s="38">
        <f>'Source Data'!I189*INDEX('Calibration Calcs'!$B$4:$M$4,1,MATCH('Adjusted Source Data'!$E189,'Calibration Calcs'!$B$1:$M$1,0))</f>
        <v>299441892.23396224</v>
      </c>
      <c r="J189" s="38">
        <f>'Source Data'!J189*INDEX('Calibration Calcs'!$B$4:$M$4,1,MATCH('Adjusted Source Data'!$E189,'Calibration Calcs'!$B$1:$M$1,0))</f>
        <v>301307573.80551344</v>
      </c>
      <c r="K189" s="38">
        <f>'Source Data'!K189*INDEX('Calibration Calcs'!$B$4:$M$4,1,MATCH('Adjusted Source Data'!$E189,'Calibration Calcs'!$B$1:$M$1,0))</f>
        <v>305038936.94861579</v>
      </c>
      <c r="L189" s="38">
        <f>'Source Data'!L189*INDEX('Calibration Calcs'!$B$4:$M$4,1,MATCH('Adjusted Source Data'!$E189,'Calibration Calcs'!$B$1:$M$1,0))</f>
        <v>305971777.73439133</v>
      </c>
      <c r="M189" s="38">
        <f>'Source Data'!M189*INDEX('Calibration Calcs'!$B$4:$M$4,1,MATCH('Adjusted Source Data'!$E189,'Calibration Calcs'!$B$1:$M$1,0))</f>
        <v>305971777.73439133</v>
      </c>
      <c r="N189" s="38">
        <f>'Source Data'!N189*INDEX('Calibration Calcs'!$B$4:$M$4,1,MATCH('Adjusted Source Data'!$E189,'Calibration Calcs'!$B$1:$M$1,0))</f>
        <v>305971777.73439133</v>
      </c>
      <c r="O189" s="38">
        <f>'Source Data'!O189*INDEX('Calibration Calcs'!$B$4:$M$4,1,MATCH('Adjusted Source Data'!$E189,'Calibration Calcs'!$B$1:$M$1,0))</f>
        <v>304106096.16284019</v>
      </c>
      <c r="P189" s="38">
        <f>'Source Data'!P189*INDEX('Calibration Calcs'!$B$4:$M$4,1,MATCH('Adjusted Source Data'!$E189,'Calibration Calcs'!$B$1:$M$1,0))</f>
        <v>304106096.16284019</v>
      </c>
      <c r="Q189" s="38">
        <f>'Source Data'!Q189*INDEX('Calibration Calcs'!$B$4:$M$4,1,MATCH('Adjusted Source Data'!$E189,'Calibration Calcs'!$B$1:$M$1,0))</f>
        <v>303173255.37706459</v>
      </c>
      <c r="R189" s="38">
        <f>'Source Data'!R189*INDEX('Calibration Calcs'!$B$4:$M$4,1,MATCH('Adjusted Source Data'!$E189,'Calibration Calcs'!$B$1:$M$1,0))</f>
        <v>303173255.37706459</v>
      </c>
      <c r="S189" s="38">
        <f>'Source Data'!S189*INDEX('Calibration Calcs'!$B$4:$M$4,1,MATCH('Adjusted Source Data'!$E189,'Calibration Calcs'!$B$1:$M$1,0))</f>
        <v>303173255.37706459</v>
      </c>
      <c r="T189" s="38">
        <f>'Source Data'!T189*INDEX('Calibration Calcs'!$B$4:$M$4,1,MATCH('Adjusted Source Data'!$E189,'Calibration Calcs'!$B$1:$M$1,0))</f>
        <v>304106096.16284019</v>
      </c>
      <c r="U189" s="38">
        <f>'Source Data'!U189*INDEX('Calibration Calcs'!$B$4:$M$4,1,MATCH('Adjusted Source Data'!$E189,'Calibration Calcs'!$B$1:$M$1,0))</f>
        <v>307837459.30594254</v>
      </c>
      <c r="V189" s="38">
        <f>'Source Data'!V189*INDEX('Calibration Calcs'!$B$4:$M$4,1,MATCH('Adjusted Source Data'!$E189,'Calibration Calcs'!$B$1:$M$1,0))</f>
        <v>311568822.44904482</v>
      </c>
      <c r="W189" s="38">
        <f>'Source Data'!W189*INDEX('Calibration Calcs'!$B$4:$M$4,1,MATCH('Adjusted Source Data'!$E189,'Calibration Calcs'!$B$1:$M$1,0))</f>
        <v>311568822.44904482</v>
      </c>
      <c r="X189" s="38">
        <f>'Source Data'!X189*INDEX('Calibration Calcs'!$B$4:$M$4,1,MATCH('Adjusted Source Data'!$E189,'Calibration Calcs'!$B$1:$M$1,0))</f>
        <v>310635981.66326928</v>
      </c>
      <c r="Y189" s="38">
        <f>'Source Data'!Y189*INDEX('Calibration Calcs'!$B$4:$M$4,1,MATCH('Adjusted Source Data'!$E189,'Calibration Calcs'!$B$1:$M$1,0))</f>
        <v>308770300.09171808</v>
      </c>
      <c r="Z189" s="38">
        <f>'Source Data'!Z189*INDEX('Calibration Calcs'!$B$4:$M$4,1,MATCH('Adjusted Source Data'!$E189,'Calibration Calcs'!$B$1:$M$1,0))</f>
        <v>306904618.52016693</v>
      </c>
      <c r="AA189" s="38">
        <f>'Source Data'!AA189*INDEX('Calibration Calcs'!$B$4:$M$4,1,MATCH('Adjusted Source Data'!$E189,'Calibration Calcs'!$B$1:$M$1,0))</f>
        <v>304106096.16284019</v>
      </c>
      <c r="AB189" s="38">
        <f>'Source Data'!AB189*INDEX('Calibration Calcs'!$B$4:$M$4,1,MATCH('Adjusted Source Data'!$E189,'Calibration Calcs'!$B$1:$M$1,0))</f>
        <v>301307573.80551344</v>
      </c>
      <c r="AC189" s="38">
        <f>'Source Data'!AC189*INDEX('Calibration Calcs'!$B$4:$M$4,1,MATCH('Adjusted Source Data'!$E189,'Calibration Calcs'!$B$1:$M$1,0))</f>
        <v>299441892.23396224</v>
      </c>
      <c r="AD189" t="str">
        <f>INDEX('Category Mapping'!$G$34:$G$45,MATCH(E189,'Category Mapping'!$A$34:$A$45,0),1)</f>
        <v>Summer</v>
      </c>
      <c r="AE189" t="str">
        <f>INDEX('Category Mapping'!$B$2:$B$25,MATCH('Source Data'!A189,'Category Mapping'!$A$2:$A$25,0))</f>
        <v>Weekend</v>
      </c>
      <c r="AF189" t="str">
        <f>INDEX('Category Mapping'!$C$2:$C$25,MATCH('Source Data'!A189,'Category Mapping'!$A$2:$A$25,0))</f>
        <v>Industry</v>
      </c>
      <c r="AG189" t="str">
        <f>INDEX('Category Mapping'!$D$2:$D$25,MATCH('Source Data'!A189,'Category Mapping'!$A$2:$A$25,0))</f>
        <v>Industry</v>
      </c>
      <c r="AH189">
        <f>IF($AE189="Weekday",INDEX('Category Mapping'!$F$34:$F$45,MATCH($E189,'Category Mapping'!$A$34:$A$45,0),1),INDEX('Category Mapping'!$E$34:$E$45,MATCH($E189,'Category Mapping'!$A$34:$A$45,0),1))</f>
        <v>8.8571428571428559</v>
      </c>
      <c r="AI189" s="10">
        <f t="shared" si="8"/>
        <v>35177125.115214743</v>
      </c>
      <c r="AJ189" s="22">
        <f t="shared" si="6"/>
        <v>0</v>
      </c>
      <c r="AK189" s="22">
        <f t="shared" si="7"/>
        <v>0</v>
      </c>
    </row>
    <row r="190" spans="1:37">
      <c r="A190" s="37" t="str">
        <f>'Source Data'!A190</f>
        <v>Industry_total_weekend_SSP2.csv</v>
      </c>
      <c r="B190" s="37">
        <f>'Source Data'!B190</f>
        <v>2019</v>
      </c>
      <c r="C190" s="37">
        <f>'Source Data'!C190</f>
        <v>19</v>
      </c>
      <c r="D190" s="37" t="str">
        <f>'Source Data'!D190</f>
        <v>Korea</v>
      </c>
      <c r="E190" s="37">
        <f>'Source Data'!E190</f>
        <v>8</v>
      </c>
      <c r="F190" s="38">
        <f>'Source Data'!F190*INDEX('Calibration Calcs'!$B$4:$M$4,1,MATCH('Adjusted Source Data'!$E190,'Calibration Calcs'!$B$1:$M$1,0))</f>
        <v>319694137.4089818</v>
      </c>
      <c r="G190" s="38">
        <f>'Source Data'!G190*INDEX('Calibration Calcs'!$B$4:$M$4,1,MATCH('Adjusted Source Data'!$E190,'Calibration Calcs'!$B$1:$M$1,0))</f>
        <v>319694137.4089818</v>
      </c>
      <c r="H190" s="38">
        <f>'Source Data'!H190*INDEX('Calibration Calcs'!$B$4:$M$4,1,MATCH('Adjusted Source Data'!$E190,'Calibration Calcs'!$B$1:$M$1,0))</f>
        <v>319694137.4089818</v>
      </c>
      <c r="I190" s="38">
        <f>'Source Data'!I190*INDEX('Calibration Calcs'!$B$4:$M$4,1,MATCH('Adjusted Source Data'!$E190,'Calibration Calcs'!$B$1:$M$1,0))</f>
        <v>320639978.05220366</v>
      </c>
      <c r="J190" s="38">
        <f>'Source Data'!J190*INDEX('Calibration Calcs'!$B$4:$M$4,1,MATCH('Adjusted Source Data'!$E190,'Calibration Calcs'!$B$1:$M$1,0))</f>
        <v>322531659.33864731</v>
      </c>
      <c r="K190" s="38">
        <f>'Source Data'!K190*INDEX('Calibration Calcs'!$B$4:$M$4,1,MATCH('Adjusted Source Data'!$E190,'Calibration Calcs'!$B$1:$M$1,0))</f>
        <v>326315021.91153467</v>
      </c>
      <c r="L190" s="38">
        <f>'Source Data'!L190*INDEX('Calibration Calcs'!$B$4:$M$4,1,MATCH('Adjusted Source Data'!$E190,'Calibration Calcs'!$B$1:$M$1,0))</f>
        <v>328206703.19797838</v>
      </c>
      <c r="M190" s="38">
        <f>'Source Data'!M190*INDEX('Calibration Calcs'!$B$4:$M$4,1,MATCH('Adjusted Source Data'!$E190,'Calibration Calcs'!$B$1:$M$1,0))</f>
        <v>328206703.19797838</v>
      </c>
      <c r="N190" s="38">
        <f>'Source Data'!N190*INDEX('Calibration Calcs'!$B$4:$M$4,1,MATCH('Adjusted Source Data'!$E190,'Calibration Calcs'!$B$1:$M$1,0))</f>
        <v>327260862.55475652</v>
      </c>
      <c r="O190" s="38">
        <f>'Source Data'!O190*INDEX('Calibration Calcs'!$B$4:$M$4,1,MATCH('Adjusted Source Data'!$E190,'Calibration Calcs'!$B$1:$M$1,0))</f>
        <v>326315021.91153467</v>
      </c>
      <c r="P190" s="38">
        <f>'Source Data'!P190*INDEX('Calibration Calcs'!$B$4:$M$4,1,MATCH('Adjusted Source Data'!$E190,'Calibration Calcs'!$B$1:$M$1,0))</f>
        <v>325369181.26831287</v>
      </c>
      <c r="Q190" s="38">
        <f>'Source Data'!Q190*INDEX('Calibration Calcs'!$B$4:$M$4,1,MATCH('Adjusted Source Data'!$E190,'Calibration Calcs'!$B$1:$M$1,0))</f>
        <v>324423340.62509102</v>
      </c>
      <c r="R190" s="38">
        <f>'Source Data'!R190*INDEX('Calibration Calcs'!$B$4:$M$4,1,MATCH('Adjusted Source Data'!$E190,'Calibration Calcs'!$B$1:$M$1,0))</f>
        <v>324423340.62509102</v>
      </c>
      <c r="S190" s="38">
        <f>'Source Data'!S190*INDEX('Calibration Calcs'!$B$4:$M$4,1,MATCH('Adjusted Source Data'!$E190,'Calibration Calcs'!$B$1:$M$1,0))</f>
        <v>324423340.62509102</v>
      </c>
      <c r="T190" s="38">
        <f>'Source Data'!T190*INDEX('Calibration Calcs'!$B$4:$M$4,1,MATCH('Adjusted Source Data'!$E190,'Calibration Calcs'!$B$1:$M$1,0))</f>
        <v>325369181.26831287</v>
      </c>
      <c r="U190" s="38">
        <f>'Source Data'!U190*INDEX('Calibration Calcs'!$B$4:$M$4,1,MATCH('Adjusted Source Data'!$E190,'Calibration Calcs'!$B$1:$M$1,0))</f>
        <v>329152543.84120023</v>
      </c>
      <c r="V190" s="38">
        <f>'Source Data'!V190*INDEX('Calibration Calcs'!$B$4:$M$4,1,MATCH('Adjusted Source Data'!$E190,'Calibration Calcs'!$B$1:$M$1,0))</f>
        <v>333881747.05730939</v>
      </c>
      <c r="W190" s="38">
        <f>'Source Data'!W190*INDEX('Calibration Calcs'!$B$4:$M$4,1,MATCH('Adjusted Source Data'!$E190,'Calibration Calcs'!$B$1:$M$1,0))</f>
        <v>334827587.70053124</v>
      </c>
      <c r="X190" s="38">
        <f>'Source Data'!X190*INDEX('Calibration Calcs'!$B$4:$M$4,1,MATCH('Adjusted Source Data'!$E190,'Calibration Calcs'!$B$1:$M$1,0))</f>
        <v>332935906.41408759</v>
      </c>
      <c r="Y190" s="38">
        <f>'Source Data'!Y190*INDEX('Calibration Calcs'!$B$4:$M$4,1,MATCH('Adjusted Source Data'!$E190,'Calibration Calcs'!$B$1:$M$1,0))</f>
        <v>331044225.12764388</v>
      </c>
      <c r="Z190" s="38">
        <f>'Source Data'!Z190*INDEX('Calibration Calcs'!$B$4:$M$4,1,MATCH('Adjusted Source Data'!$E190,'Calibration Calcs'!$B$1:$M$1,0))</f>
        <v>329152543.84120023</v>
      </c>
      <c r="AA190" s="38">
        <f>'Source Data'!AA190*INDEX('Calibration Calcs'!$B$4:$M$4,1,MATCH('Adjusted Source Data'!$E190,'Calibration Calcs'!$B$1:$M$1,0))</f>
        <v>325369181.26831287</v>
      </c>
      <c r="AB190" s="38">
        <f>'Source Data'!AB190*INDEX('Calibration Calcs'!$B$4:$M$4,1,MATCH('Adjusted Source Data'!$E190,'Calibration Calcs'!$B$1:$M$1,0))</f>
        <v>322531659.33864731</v>
      </c>
      <c r="AC190" s="38">
        <f>'Source Data'!AC190*INDEX('Calibration Calcs'!$B$4:$M$4,1,MATCH('Adjusted Source Data'!$E190,'Calibration Calcs'!$B$1:$M$1,0))</f>
        <v>320639978.05220366</v>
      </c>
      <c r="AD190" t="str">
        <f>INDEX('Category Mapping'!$G$34:$G$45,MATCH(E190,'Category Mapping'!$A$34:$A$45,0),1)</f>
        <v>Summer</v>
      </c>
      <c r="AE190" t="str">
        <f>INDEX('Category Mapping'!$B$2:$B$25,MATCH('Source Data'!A190,'Category Mapping'!$A$2:$A$25,0))</f>
        <v>Weekend</v>
      </c>
      <c r="AF190" t="str">
        <f>INDEX('Category Mapping'!$C$2:$C$25,MATCH('Source Data'!A190,'Category Mapping'!$A$2:$A$25,0))</f>
        <v>Industry</v>
      </c>
      <c r="AG190" t="str">
        <f>INDEX('Category Mapping'!$D$2:$D$25,MATCH('Source Data'!A190,'Category Mapping'!$A$2:$A$25,0))</f>
        <v>Industry</v>
      </c>
      <c r="AH190">
        <f>IF($AE190="Weekday",INDEX('Category Mapping'!$F$34:$F$45,MATCH($E190,'Category Mapping'!$A$34:$A$45,0),1),INDEX('Category Mapping'!$E$34:$E$45,MATCH($E190,'Category Mapping'!$A$34:$A$45,0),1))</f>
        <v>8.8571428571428559</v>
      </c>
      <c r="AI190" s="10">
        <f t="shared" si="8"/>
        <v>37803114.740382567</v>
      </c>
      <c r="AJ190" s="22">
        <f t="shared" si="6"/>
        <v>0</v>
      </c>
      <c r="AK190" s="22">
        <f t="shared" si="7"/>
        <v>0</v>
      </c>
    </row>
    <row r="191" spans="1:37">
      <c r="A191" s="37" t="str">
        <f>'Source Data'!A191</f>
        <v>Industry_total_weekend_SSP2.csv</v>
      </c>
      <c r="B191" s="37">
        <f>'Source Data'!B191</f>
        <v>2019</v>
      </c>
      <c r="C191" s="37">
        <f>'Source Data'!C191</f>
        <v>19</v>
      </c>
      <c r="D191" s="37" t="str">
        <f>'Source Data'!D191</f>
        <v>Korea</v>
      </c>
      <c r="E191" s="37">
        <f>'Source Data'!E191</f>
        <v>9</v>
      </c>
      <c r="F191" s="38">
        <f>'Source Data'!F191*INDEX('Calibration Calcs'!$B$4:$M$4,1,MATCH('Adjusted Source Data'!$E191,'Calibration Calcs'!$B$1:$M$1,0))</f>
        <v>348118081.53528225</v>
      </c>
      <c r="G191" s="38">
        <f>'Source Data'!G191*INDEX('Calibration Calcs'!$B$4:$M$4,1,MATCH('Adjusted Source Data'!$E191,'Calibration Calcs'!$B$1:$M$1,0))</f>
        <v>348118081.53528225</v>
      </c>
      <c r="H191" s="38">
        <f>'Source Data'!H191*INDEX('Calibration Calcs'!$B$4:$M$4,1,MATCH('Adjusted Source Data'!$E191,'Calibration Calcs'!$B$1:$M$1,0))</f>
        <v>348118081.53528225</v>
      </c>
      <c r="I191" s="38">
        <f>'Source Data'!I191*INDEX('Calibration Calcs'!$B$4:$M$4,1,MATCH('Adjusted Source Data'!$E191,'Calibration Calcs'!$B$1:$M$1,0))</f>
        <v>349141958.24568015</v>
      </c>
      <c r="J191" s="38">
        <f>'Source Data'!J191*INDEX('Calibration Calcs'!$B$4:$M$4,1,MATCH('Adjusted Source Data'!$E191,'Calibration Calcs'!$B$1:$M$1,0))</f>
        <v>351189711.66647589</v>
      </c>
      <c r="K191" s="38">
        <f>'Source Data'!K191*INDEX('Calibration Calcs'!$B$4:$M$4,1,MATCH('Adjusted Source Data'!$E191,'Calibration Calcs'!$B$1:$M$1,0))</f>
        <v>355285218.50806749</v>
      </c>
      <c r="L191" s="38">
        <f>'Source Data'!L191*INDEX('Calibration Calcs'!$B$4:$M$4,1,MATCH('Adjusted Source Data'!$E191,'Calibration Calcs'!$B$1:$M$1,0))</f>
        <v>357332971.92886323</v>
      </c>
      <c r="M191" s="38">
        <f>'Source Data'!M191*INDEX('Calibration Calcs'!$B$4:$M$4,1,MATCH('Adjusted Source Data'!$E191,'Calibration Calcs'!$B$1:$M$1,0))</f>
        <v>357332971.92886323</v>
      </c>
      <c r="N191" s="38">
        <f>'Source Data'!N191*INDEX('Calibration Calcs'!$B$4:$M$4,1,MATCH('Adjusted Source Data'!$E191,'Calibration Calcs'!$B$1:$M$1,0))</f>
        <v>356309095.21846539</v>
      </c>
      <c r="O191" s="38">
        <f>'Source Data'!O191*INDEX('Calibration Calcs'!$B$4:$M$4,1,MATCH('Adjusted Source Data'!$E191,'Calibration Calcs'!$B$1:$M$1,0))</f>
        <v>355285218.50806749</v>
      </c>
      <c r="P191" s="38">
        <f>'Source Data'!P191*INDEX('Calibration Calcs'!$B$4:$M$4,1,MATCH('Adjusted Source Data'!$E191,'Calibration Calcs'!$B$1:$M$1,0))</f>
        <v>354261341.79766959</v>
      </c>
      <c r="Q191" s="38">
        <f>'Source Data'!Q191*INDEX('Calibration Calcs'!$B$4:$M$4,1,MATCH('Adjusted Source Data'!$E191,'Calibration Calcs'!$B$1:$M$1,0))</f>
        <v>353237465.08727169</v>
      </c>
      <c r="R191" s="38">
        <f>'Source Data'!R191*INDEX('Calibration Calcs'!$B$4:$M$4,1,MATCH('Adjusted Source Data'!$E191,'Calibration Calcs'!$B$1:$M$1,0))</f>
        <v>353237465.08727169</v>
      </c>
      <c r="S191" s="38">
        <f>'Source Data'!S191*INDEX('Calibration Calcs'!$B$4:$M$4,1,MATCH('Adjusted Source Data'!$E191,'Calibration Calcs'!$B$1:$M$1,0))</f>
        <v>353237465.08727169</v>
      </c>
      <c r="T191" s="38">
        <f>'Source Data'!T191*INDEX('Calibration Calcs'!$B$4:$M$4,1,MATCH('Adjusted Source Data'!$E191,'Calibration Calcs'!$B$1:$M$1,0))</f>
        <v>354261341.79766959</v>
      </c>
      <c r="U191" s="38">
        <f>'Source Data'!U191*INDEX('Calibration Calcs'!$B$4:$M$4,1,MATCH('Adjusted Source Data'!$E191,'Calibration Calcs'!$B$1:$M$1,0))</f>
        <v>358356848.63926113</v>
      </c>
      <c r="V191" s="38">
        <f>'Source Data'!V191*INDEX('Calibration Calcs'!$B$4:$M$4,1,MATCH('Adjusted Source Data'!$E191,'Calibration Calcs'!$B$1:$M$1,0))</f>
        <v>362452355.48085272</v>
      </c>
      <c r="W191" s="38">
        <f>'Source Data'!W191*INDEX('Calibration Calcs'!$B$4:$M$4,1,MATCH('Adjusted Source Data'!$E191,'Calibration Calcs'!$B$1:$M$1,0))</f>
        <v>363476232.19125056</v>
      </c>
      <c r="X191" s="38">
        <f>'Source Data'!X191*INDEX('Calibration Calcs'!$B$4:$M$4,1,MATCH('Adjusted Source Data'!$E191,'Calibration Calcs'!$B$1:$M$1,0))</f>
        <v>362452355.48085272</v>
      </c>
      <c r="Y191" s="38">
        <f>'Source Data'!Y191*INDEX('Calibration Calcs'!$B$4:$M$4,1,MATCH('Adjusted Source Data'!$E191,'Calibration Calcs'!$B$1:$M$1,0))</f>
        <v>360404602.06005692</v>
      </c>
      <c r="Z191" s="38">
        <f>'Source Data'!Z191*INDEX('Calibration Calcs'!$B$4:$M$4,1,MATCH('Adjusted Source Data'!$E191,'Calibration Calcs'!$B$1:$M$1,0))</f>
        <v>358356848.63926113</v>
      </c>
      <c r="AA191" s="38">
        <f>'Source Data'!AA191*INDEX('Calibration Calcs'!$B$4:$M$4,1,MATCH('Adjusted Source Data'!$E191,'Calibration Calcs'!$B$1:$M$1,0))</f>
        <v>354261341.79766959</v>
      </c>
      <c r="AB191" s="38">
        <f>'Source Data'!AB191*INDEX('Calibration Calcs'!$B$4:$M$4,1,MATCH('Adjusted Source Data'!$E191,'Calibration Calcs'!$B$1:$M$1,0))</f>
        <v>351189711.66647589</v>
      </c>
      <c r="AC191" s="38">
        <f>'Source Data'!AC191*INDEX('Calibration Calcs'!$B$4:$M$4,1,MATCH('Adjusted Source Data'!$E191,'Calibration Calcs'!$B$1:$M$1,0))</f>
        <v>350165834.95607805</v>
      </c>
      <c r="AD191" t="str">
        <f>INDEX('Category Mapping'!$G$34:$G$45,MATCH(E191,'Category Mapping'!$A$34:$A$45,0),1)</f>
        <v>Fall</v>
      </c>
      <c r="AE191" t="str">
        <f>INDEX('Category Mapping'!$B$2:$B$25,MATCH('Source Data'!A191,'Category Mapping'!$A$2:$A$25,0))</f>
        <v>Weekend</v>
      </c>
      <c r="AF191" t="str">
        <f>INDEX('Category Mapping'!$C$2:$C$25,MATCH('Source Data'!A191,'Category Mapping'!$A$2:$A$25,0))</f>
        <v>Industry</v>
      </c>
      <c r="AG191" t="str">
        <f>INDEX('Category Mapping'!$D$2:$D$25,MATCH('Source Data'!A191,'Category Mapping'!$A$2:$A$25,0))</f>
        <v>Industry</v>
      </c>
      <c r="AH191">
        <f>IF($AE191="Weekday",INDEX('Category Mapping'!$F$34:$F$45,MATCH($E191,'Category Mapping'!$A$34:$A$45,0),1),INDEX('Category Mapping'!$E$34:$E$45,MATCH($E191,'Category Mapping'!$A$34:$A$45,0),1))</f>
        <v>8.5714285714285712</v>
      </c>
      <c r="AI191" s="10">
        <f t="shared" si="8"/>
        <v>42405560.422312565</v>
      </c>
      <c r="AJ191" s="22">
        <f t="shared" si="6"/>
        <v>0</v>
      </c>
      <c r="AK191" s="22">
        <f t="shared" si="7"/>
        <v>0</v>
      </c>
    </row>
    <row r="192" spans="1:37">
      <c r="A192" s="37" t="str">
        <f>'Source Data'!A192</f>
        <v>Industry_total_weekend_SSP2.csv</v>
      </c>
      <c r="B192" s="37">
        <f>'Source Data'!B192</f>
        <v>2019</v>
      </c>
      <c r="C192" s="37">
        <f>'Source Data'!C192</f>
        <v>19</v>
      </c>
      <c r="D192" s="37" t="str">
        <f>'Source Data'!D192</f>
        <v>Korea</v>
      </c>
      <c r="E192" s="37">
        <f>'Source Data'!E192</f>
        <v>10</v>
      </c>
      <c r="F192" s="38">
        <f>'Source Data'!F192*INDEX('Calibration Calcs'!$B$4:$M$4,1,MATCH('Adjusted Source Data'!$E192,'Calibration Calcs'!$B$1:$M$1,0))</f>
        <v>340192923.85615265</v>
      </c>
      <c r="G192" s="38">
        <f>'Source Data'!G192*INDEX('Calibration Calcs'!$B$4:$M$4,1,MATCH('Adjusted Source Data'!$E192,'Calibration Calcs'!$B$1:$M$1,0))</f>
        <v>339189404.90672445</v>
      </c>
      <c r="H192" s="38">
        <f>'Source Data'!H192*INDEX('Calibration Calcs'!$B$4:$M$4,1,MATCH('Adjusted Source Data'!$E192,'Calibration Calcs'!$B$1:$M$1,0))</f>
        <v>339189404.90672445</v>
      </c>
      <c r="I192" s="38">
        <f>'Source Data'!I192*INDEX('Calibration Calcs'!$B$4:$M$4,1,MATCH('Adjusted Source Data'!$E192,'Calibration Calcs'!$B$1:$M$1,0))</f>
        <v>340192923.85615265</v>
      </c>
      <c r="J192" s="38">
        <f>'Source Data'!J192*INDEX('Calibration Calcs'!$B$4:$M$4,1,MATCH('Adjusted Source Data'!$E192,'Calibration Calcs'!$B$1:$M$1,0))</f>
        <v>343203480.7044372</v>
      </c>
      <c r="K192" s="38">
        <f>'Source Data'!K192*INDEX('Calibration Calcs'!$B$4:$M$4,1,MATCH('Adjusted Source Data'!$E192,'Calibration Calcs'!$B$1:$M$1,0))</f>
        <v>346214037.55272174</v>
      </c>
      <c r="L192" s="38">
        <f>'Source Data'!L192*INDEX('Calibration Calcs'!$B$4:$M$4,1,MATCH('Adjusted Source Data'!$E192,'Calibration Calcs'!$B$1:$M$1,0))</f>
        <v>348221075.45157808</v>
      </c>
      <c r="M192" s="38">
        <f>'Source Data'!M192*INDEX('Calibration Calcs'!$B$4:$M$4,1,MATCH('Adjusted Source Data'!$E192,'Calibration Calcs'!$B$1:$M$1,0))</f>
        <v>348221075.45157808</v>
      </c>
      <c r="N192" s="38">
        <f>'Source Data'!N192*INDEX('Calibration Calcs'!$B$4:$M$4,1,MATCH('Adjusted Source Data'!$E192,'Calibration Calcs'!$B$1:$M$1,0))</f>
        <v>347217556.50214988</v>
      </c>
      <c r="O192" s="38">
        <f>'Source Data'!O192*INDEX('Calibration Calcs'!$B$4:$M$4,1,MATCH('Adjusted Source Data'!$E192,'Calibration Calcs'!$B$1:$M$1,0))</f>
        <v>346214037.55272174</v>
      </c>
      <c r="P192" s="38">
        <f>'Source Data'!P192*INDEX('Calibration Calcs'!$B$4:$M$4,1,MATCH('Adjusted Source Data'!$E192,'Calibration Calcs'!$B$1:$M$1,0))</f>
        <v>345210518.60329354</v>
      </c>
      <c r="Q192" s="38">
        <f>'Source Data'!Q192*INDEX('Calibration Calcs'!$B$4:$M$4,1,MATCH('Adjusted Source Data'!$E192,'Calibration Calcs'!$B$1:$M$1,0))</f>
        <v>344206999.65386534</v>
      </c>
      <c r="R192" s="38">
        <f>'Source Data'!R192*INDEX('Calibration Calcs'!$B$4:$M$4,1,MATCH('Adjusted Source Data'!$E192,'Calibration Calcs'!$B$1:$M$1,0))</f>
        <v>344206999.65386534</v>
      </c>
      <c r="S192" s="38">
        <f>'Source Data'!S192*INDEX('Calibration Calcs'!$B$4:$M$4,1,MATCH('Adjusted Source Data'!$E192,'Calibration Calcs'!$B$1:$M$1,0))</f>
        <v>344206999.65386534</v>
      </c>
      <c r="T192" s="38">
        <f>'Source Data'!T192*INDEX('Calibration Calcs'!$B$4:$M$4,1,MATCH('Adjusted Source Data'!$E192,'Calibration Calcs'!$B$1:$M$1,0))</f>
        <v>346214037.55272174</v>
      </c>
      <c r="U192" s="38">
        <f>'Source Data'!U192*INDEX('Calibration Calcs'!$B$4:$M$4,1,MATCH('Adjusted Source Data'!$E192,'Calibration Calcs'!$B$1:$M$1,0))</f>
        <v>349224594.40100622</v>
      </c>
      <c r="V192" s="38">
        <f>'Source Data'!V192*INDEX('Calibration Calcs'!$B$4:$M$4,1,MATCH('Adjusted Source Data'!$E192,'Calibration Calcs'!$B$1:$M$1,0))</f>
        <v>353238670.19871897</v>
      </c>
      <c r="W192" s="38">
        <f>'Source Data'!W192*INDEX('Calibration Calcs'!$B$4:$M$4,1,MATCH('Adjusted Source Data'!$E192,'Calibration Calcs'!$B$1:$M$1,0))</f>
        <v>354242189.14814717</v>
      </c>
      <c r="X192" s="38">
        <f>'Source Data'!X192*INDEX('Calibration Calcs'!$B$4:$M$4,1,MATCH('Adjusted Source Data'!$E192,'Calibration Calcs'!$B$1:$M$1,0))</f>
        <v>353238670.19871897</v>
      </c>
      <c r="Y192" s="38">
        <f>'Source Data'!Y192*INDEX('Calibration Calcs'!$B$4:$M$4,1,MATCH('Adjusted Source Data'!$E192,'Calibration Calcs'!$B$1:$M$1,0))</f>
        <v>351231632.29986262</v>
      </c>
      <c r="Z192" s="38">
        <f>'Source Data'!Z192*INDEX('Calibration Calcs'!$B$4:$M$4,1,MATCH('Adjusted Source Data'!$E192,'Calibration Calcs'!$B$1:$M$1,0))</f>
        <v>349224594.40100622</v>
      </c>
      <c r="AA192" s="38">
        <f>'Source Data'!AA192*INDEX('Calibration Calcs'!$B$4:$M$4,1,MATCH('Adjusted Source Data'!$E192,'Calibration Calcs'!$B$1:$M$1,0))</f>
        <v>345210518.60329354</v>
      </c>
      <c r="AB192" s="38">
        <f>'Source Data'!AB192*INDEX('Calibration Calcs'!$B$4:$M$4,1,MATCH('Adjusted Source Data'!$E192,'Calibration Calcs'!$B$1:$M$1,0))</f>
        <v>342199961.755009</v>
      </c>
      <c r="AC192" s="38">
        <f>'Source Data'!AC192*INDEX('Calibration Calcs'!$B$4:$M$4,1,MATCH('Adjusted Source Data'!$E192,'Calibration Calcs'!$B$1:$M$1,0))</f>
        <v>341196442.80558079</v>
      </c>
      <c r="AD192" t="str">
        <f>INDEX('Category Mapping'!$G$34:$G$45,MATCH(E192,'Category Mapping'!$A$34:$A$45,0),1)</f>
        <v>Fall</v>
      </c>
      <c r="AE192" t="str">
        <f>INDEX('Category Mapping'!$B$2:$B$25,MATCH('Source Data'!A192,'Category Mapping'!$A$2:$A$25,0))</f>
        <v>Weekend</v>
      </c>
      <c r="AF192" t="str">
        <f>INDEX('Category Mapping'!$C$2:$C$25,MATCH('Source Data'!A192,'Category Mapping'!$A$2:$A$25,0))</f>
        <v>Industry</v>
      </c>
      <c r="AG192" t="str">
        <f>INDEX('Category Mapping'!$D$2:$D$25,MATCH('Source Data'!A192,'Category Mapping'!$A$2:$A$25,0))</f>
        <v>Industry</v>
      </c>
      <c r="AH192">
        <f>IF($AE192="Weekday",INDEX('Category Mapping'!$F$34:$F$45,MATCH($E192,'Category Mapping'!$A$34:$A$45,0),1),INDEX('Category Mapping'!$E$34:$E$45,MATCH($E192,'Category Mapping'!$A$34:$A$45,0),1))</f>
        <v>8.8571428571428559</v>
      </c>
      <c r="AI192" s="10">
        <f t="shared" si="8"/>
        <v>39995085.871565007</v>
      </c>
      <c r="AJ192" s="22">
        <f t="shared" si="6"/>
        <v>0</v>
      </c>
      <c r="AK192" s="22">
        <f t="shared" si="7"/>
        <v>0</v>
      </c>
    </row>
    <row r="193" spans="1:37">
      <c r="A193" s="37" t="str">
        <f>'Source Data'!A193</f>
        <v>Industry_total_weekend_SSP2.csv</v>
      </c>
      <c r="B193" s="37">
        <f>'Source Data'!B193</f>
        <v>2019</v>
      </c>
      <c r="C193" s="37">
        <f>'Source Data'!C193</f>
        <v>19</v>
      </c>
      <c r="D193" s="37" t="str">
        <f>'Source Data'!D193</f>
        <v>Korea</v>
      </c>
      <c r="E193" s="37">
        <f>'Source Data'!E193</f>
        <v>11</v>
      </c>
      <c r="F193" s="38">
        <f>'Source Data'!F193*INDEX('Calibration Calcs'!$B$4:$M$4,1,MATCH('Adjusted Source Data'!$E193,'Calibration Calcs'!$B$1:$M$1,0))</f>
        <v>333421381.79565454</v>
      </c>
      <c r="G193" s="38">
        <f>'Source Data'!G193*INDEX('Calibration Calcs'!$B$4:$M$4,1,MATCH('Adjusted Source Data'!$E193,'Calibration Calcs'!$B$1:$M$1,0))</f>
        <v>332449307.79625028</v>
      </c>
      <c r="H193" s="38">
        <f>'Source Data'!H193*INDEX('Calibration Calcs'!$B$4:$M$4,1,MATCH('Adjusted Source Data'!$E193,'Calibration Calcs'!$B$1:$M$1,0))</f>
        <v>332449307.79625028</v>
      </c>
      <c r="I193" s="38">
        <f>'Source Data'!I193*INDEX('Calibration Calcs'!$B$4:$M$4,1,MATCH('Adjusted Source Data'!$E193,'Calibration Calcs'!$B$1:$M$1,0))</f>
        <v>333421381.79565454</v>
      </c>
      <c r="J193" s="38">
        <f>'Source Data'!J193*INDEX('Calibration Calcs'!$B$4:$M$4,1,MATCH('Adjusted Source Data'!$E193,'Calibration Calcs'!$B$1:$M$1,0))</f>
        <v>336337603.79386723</v>
      </c>
      <c r="K193" s="38">
        <f>'Source Data'!K193*INDEX('Calibration Calcs'!$B$4:$M$4,1,MATCH('Adjusted Source Data'!$E193,'Calibration Calcs'!$B$1:$M$1,0))</f>
        <v>339253825.79207993</v>
      </c>
      <c r="L193" s="38">
        <f>'Source Data'!L193*INDEX('Calibration Calcs'!$B$4:$M$4,1,MATCH('Adjusted Source Data'!$E193,'Calibration Calcs'!$B$1:$M$1,0))</f>
        <v>341197973.79088843</v>
      </c>
      <c r="M193" s="38">
        <f>'Source Data'!M193*INDEX('Calibration Calcs'!$B$4:$M$4,1,MATCH('Adjusted Source Data'!$E193,'Calibration Calcs'!$B$1:$M$1,0))</f>
        <v>341197973.79088843</v>
      </c>
      <c r="N193" s="38">
        <f>'Source Data'!N193*INDEX('Calibration Calcs'!$B$4:$M$4,1,MATCH('Adjusted Source Data'!$E193,'Calibration Calcs'!$B$1:$M$1,0))</f>
        <v>341197973.79088843</v>
      </c>
      <c r="O193" s="38">
        <f>'Source Data'!O193*INDEX('Calibration Calcs'!$B$4:$M$4,1,MATCH('Adjusted Source Data'!$E193,'Calibration Calcs'!$B$1:$M$1,0))</f>
        <v>339253825.79207993</v>
      </c>
      <c r="P193" s="38">
        <f>'Source Data'!P193*INDEX('Calibration Calcs'!$B$4:$M$4,1,MATCH('Adjusted Source Data'!$E193,'Calibration Calcs'!$B$1:$M$1,0))</f>
        <v>338281751.79267573</v>
      </c>
      <c r="Q193" s="38">
        <f>'Source Data'!Q193*INDEX('Calibration Calcs'!$B$4:$M$4,1,MATCH('Adjusted Source Data'!$E193,'Calibration Calcs'!$B$1:$M$1,0))</f>
        <v>338281751.79267573</v>
      </c>
      <c r="R193" s="38">
        <f>'Source Data'!R193*INDEX('Calibration Calcs'!$B$4:$M$4,1,MATCH('Adjusted Source Data'!$E193,'Calibration Calcs'!$B$1:$M$1,0))</f>
        <v>337309677.79327148</v>
      </c>
      <c r="S193" s="38">
        <f>'Source Data'!S193*INDEX('Calibration Calcs'!$B$4:$M$4,1,MATCH('Adjusted Source Data'!$E193,'Calibration Calcs'!$B$1:$M$1,0))</f>
        <v>338281751.79267573</v>
      </c>
      <c r="T193" s="38">
        <f>'Source Data'!T193*INDEX('Calibration Calcs'!$B$4:$M$4,1,MATCH('Adjusted Source Data'!$E193,'Calibration Calcs'!$B$1:$M$1,0))</f>
        <v>339253825.79207993</v>
      </c>
      <c r="U193" s="38">
        <f>'Source Data'!U193*INDEX('Calibration Calcs'!$B$4:$M$4,1,MATCH('Adjusted Source Data'!$E193,'Calibration Calcs'!$B$1:$M$1,0))</f>
        <v>343142121.78969693</v>
      </c>
      <c r="V193" s="38">
        <f>'Source Data'!V193*INDEX('Calibration Calcs'!$B$4:$M$4,1,MATCH('Adjusted Source Data'!$E193,'Calibration Calcs'!$B$1:$M$1,0))</f>
        <v>347030417.78731388</v>
      </c>
      <c r="W193" s="38">
        <f>'Source Data'!W193*INDEX('Calibration Calcs'!$B$4:$M$4,1,MATCH('Adjusted Source Data'!$E193,'Calibration Calcs'!$B$1:$M$1,0))</f>
        <v>348002491.78671813</v>
      </c>
      <c r="X193" s="38">
        <f>'Source Data'!X193*INDEX('Calibration Calcs'!$B$4:$M$4,1,MATCH('Adjusted Source Data'!$E193,'Calibration Calcs'!$B$1:$M$1,0))</f>
        <v>346058343.78790963</v>
      </c>
      <c r="Y193" s="38">
        <f>'Source Data'!Y193*INDEX('Calibration Calcs'!$B$4:$M$4,1,MATCH('Adjusted Source Data'!$E193,'Calibration Calcs'!$B$1:$M$1,0))</f>
        <v>344114195.78910118</v>
      </c>
      <c r="Z193" s="38">
        <f>'Source Data'!Z193*INDEX('Calibration Calcs'!$B$4:$M$4,1,MATCH('Adjusted Source Data'!$E193,'Calibration Calcs'!$B$1:$M$1,0))</f>
        <v>342170047.79029268</v>
      </c>
      <c r="AA193" s="38">
        <f>'Source Data'!AA193*INDEX('Calibration Calcs'!$B$4:$M$4,1,MATCH('Adjusted Source Data'!$E193,'Calibration Calcs'!$B$1:$M$1,0))</f>
        <v>339253825.79207993</v>
      </c>
      <c r="AB193" s="38">
        <f>'Source Data'!AB193*INDEX('Calibration Calcs'!$B$4:$M$4,1,MATCH('Adjusted Source Data'!$E193,'Calibration Calcs'!$B$1:$M$1,0))</f>
        <v>336337603.79386723</v>
      </c>
      <c r="AC193" s="38">
        <f>'Source Data'!AC193*INDEX('Calibration Calcs'!$B$4:$M$4,1,MATCH('Adjusted Source Data'!$E193,'Calibration Calcs'!$B$1:$M$1,0))</f>
        <v>334393455.79505873</v>
      </c>
      <c r="AD193" t="str">
        <f>INDEX('Category Mapping'!$G$34:$G$45,MATCH(E193,'Category Mapping'!$A$34:$A$45,0),1)</f>
        <v>Winter</v>
      </c>
      <c r="AE193" t="str">
        <f>INDEX('Category Mapping'!$B$2:$B$25,MATCH('Source Data'!A193,'Category Mapping'!$A$2:$A$25,0))</f>
        <v>Weekend</v>
      </c>
      <c r="AF193" t="str">
        <f>INDEX('Category Mapping'!$C$2:$C$25,MATCH('Source Data'!A193,'Category Mapping'!$A$2:$A$25,0))</f>
        <v>Industry</v>
      </c>
      <c r="AG193" t="str">
        <f>INDEX('Category Mapping'!$D$2:$D$25,MATCH('Source Data'!A193,'Category Mapping'!$A$2:$A$25,0))</f>
        <v>Industry</v>
      </c>
      <c r="AH193">
        <f>IF($AE193="Weekday",INDEX('Category Mapping'!$F$34:$F$45,MATCH($E193,'Category Mapping'!$A$34:$A$45,0),1),INDEX('Category Mapping'!$E$34:$E$45,MATCH($E193,'Category Mapping'!$A$34:$A$45,0),1))</f>
        <v>8.5714285714285712</v>
      </c>
      <c r="AI193" s="10">
        <f t="shared" si="8"/>
        <v>40600290.708450451</v>
      </c>
      <c r="AJ193" s="22">
        <f t="shared" si="6"/>
        <v>0</v>
      </c>
      <c r="AK193" s="22">
        <f t="shared" si="7"/>
        <v>0</v>
      </c>
    </row>
    <row r="194" spans="1:37">
      <c r="A194" s="37" t="str">
        <f>'Source Data'!A194</f>
        <v>Industry_total_weekend_SSP2.csv</v>
      </c>
      <c r="B194" s="37">
        <f>'Source Data'!B194</f>
        <v>2019</v>
      </c>
      <c r="C194" s="37">
        <f>'Source Data'!C194</f>
        <v>19</v>
      </c>
      <c r="D194" s="37" t="str">
        <f>'Source Data'!D194</f>
        <v>Korea</v>
      </c>
      <c r="E194" s="37">
        <f>'Source Data'!E194</f>
        <v>12</v>
      </c>
      <c r="F194" s="38">
        <f>'Source Data'!F194*INDEX('Calibration Calcs'!$B$4:$M$4,1,MATCH('Adjusted Source Data'!$E194,'Calibration Calcs'!$B$1:$M$1,0))</f>
        <v>359613533.82421845</v>
      </c>
      <c r="G194" s="38">
        <f>'Source Data'!G194*INDEX('Calibration Calcs'!$B$4:$M$4,1,MATCH('Adjusted Source Data'!$E194,'Calibration Calcs'!$B$1:$M$1,0))</f>
        <v>359613533.82421845</v>
      </c>
      <c r="H194" s="38">
        <f>'Source Data'!H194*INDEX('Calibration Calcs'!$B$4:$M$4,1,MATCH('Adjusted Source Data'!$E194,'Calibration Calcs'!$B$1:$M$1,0))</f>
        <v>359613533.82421845</v>
      </c>
      <c r="I194" s="38">
        <f>'Source Data'!I194*INDEX('Calibration Calcs'!$B$4:$M$4,1,MATCH('Adjusted Source Data'!$E194,'Calibration Calcs'!$B$1:$M$1,0))</f>
        <v>360730346.04106385</v>
      </c>
      <c r="J194" s="38">
        <f>'Source Data'!J194*INDEX('Calibration Calcs'!$B$4:$M$4,1,MATCH('Adjusted Source Data'!$E194,'Calibration Calcs'!$B$1:$M$1,0))</f>
        <v>362963970.47475463</v>
      </c>
      <c r="K194" s="38">
        <f>'Source Data'!K194*INDEX('Calibration Calcs'!$B$4:$M$4,1,MATCH('Adjusted Source Data'!$E194,'Calibration Calcs'!$B$1:$M$1,0))</f>
        <v>366314407.12529081</v>
      </c>
      <c r="L194" s="38">
        <f>'Source Data'!L194*INDEX('Calibration Calcs'!$B$4:$M$4,1,MATCH('Adjusted Source Data'!$E194,'Calibration Calcs'!$B$1:$M$1,0))</f>
        <v>367431219.3421362</v>
      </c>
      <c r="M194" s="38">
        <f>'Source Data'!M194*INDEX('Calibration Calcs'!$B$4:$M$4,1,MATCH('Adjusted Source Data'!$E194,'Calibration Calcs'!$B$1:$M$1,0))</f>
        <v>368548031.55898166</v>
      </c>
      <c r="N194" s="38">
        <f>'Source Data'!N194*INDEX('Calibration Calcs'!$B$4:$M$4,1,MATCH('Adjusted Source Data'!$E194,'Calibration Calcs'!$B$1:$M$1,0))</f>
        <v>367431219.3421362</v>
      </c>
      <c r="O194" s="38">
        <f>'Source Data'!O194*INDEX('Calibration Calcs'!$B$4:$M$4,1,MATCH('Adjusted Source Data'!$E194,'Calibration Calcs'!$B$1:$M$1,0))</f>
        <v>366314407.12529081</v>
      </c>
      <c r="P194" s="38">
        <f>'Source Data'!P194*INDEX('Calibration Calcs'!$B$4:$M$4,1,MATCH('Adjusted Source Data'!$E194,'Calibration Calcs'!$B$1:$M$1,0))</f>
        <v>365197594.90844542</v>
      </c>
      <c r="Q194" s="38">
        <f>'Source Data'!Q194*INDEX('Calibration Calcs'!$B$4:$M$4,1,MATCH('Adjusted Source Data'!$E194,'Calibration Calcs'!$B$1:$M$1,0))</f>
        <v>364080782.69160002</v>
      </c>
      <c r="R194" s="38">
        <f>'Source Data'!R194*INDEX('Calibration Calcs'!$B$4:$M$4,1,MATCH('Adjusted Source Data'!$E194,'Calibration Calcs'!$B$1:$M$1,0))</f>
        <v>364080782.69160002</v>
      </c>
      <c r="S194" s="38">
        <f>'Source Data'!S194*INDEX('Calibration Calcs'!$B$4:$M$4,1,MATCH('Adjusted Source Data'!$E194,'Calibration Calcs'!$B$1:$M$1,0))</f>
        <v>364080782.69160002</v>
      </c>
      <c r="T194" s="38">
        <f>'Source Data'!T194*INDEX('Calibration Calcs'!$B$4:$M$4,1,MATCH('Adjusted Source Data'!$E194,'Calibration Calcs'!$B$1:$M$1,0))</f>
        <v>366314407.12529081</v>
      </c>
      <c r="U194" s="38">
        <f>'Source Data'!U194*INDEX('Calibration Calcs'!$B$4:$M$4,1,MATCH('Adjusted Source Data'!$E194,'Calibration Calcs'!$B$1:$M$1,0))</f>
        <v>369664843.77582705</v>
      </c>
      <c r="V194" s="38">
        <f>'Source Data'!V194*INDEX('Calibration Calcs'!$B$4:$M$4,1,MATCH('Adjusted Source Data'!$E194,'Calibration Calcs'!$B$1:$M$1,0))</f>
        <v>374132092.64320862</v>
      </c>
      <c r="W194" s="38">
        <f>'Source Data'!W194*INDEX('Calibration Calcs'!$B$4:$M$4,1,MATCH('Adjusted Source Data'!$E194,'Calibration Calcs'!$B$1:$M$1,0))</f>
        <v>374132092.64320862</v>
      </c>
      <c r="X194" s="38">
        <f>'Source Data'!X194*INDEX('Calibration Calcs'!$B$4:$M$4,1,MATCH('Adjusted Source Data'!$E194,'Calibration Calcs'!$B$1:$M$1,0))</f>
        <v>373015280.42636323</v>
      </c>
      <c r="Y194" s="38">
        <f>'Source Data'!Y194*INDEX('Calibration Calcs'!$B$4:$M$4,1,MATCH('Adjusted Source Data'!$E194,'Calibration Calcs'!$B$1:$M$1,0))</f>
        <v>370781655.99267244</v>
      </c>
      <c r="Z194" s="38">
        <f>'Source Data'!Z194*INDEX('Calibration Calcs'!$B$4:$M$4,1,MATCH('Adjusted Source Data'!$E194,'Calibration Calcs'!$B$1:$M$1,0))</f>
        <v>368548031.55898166</v>
      </c>
      <c r="AA194" s="38">
        <f>'Source Data'!AA194*INDEX('Calibration Calcs'!$B$4:$M$4,1,MATCH('Adjusted Source Data'!$E194,'Calibration Calcs'!$B$1:$M$1,0))</f>
        <v>365197594.90844542</v>
      </c>
      <c r="AB194" s="38">
        <f>'Source Data'!AB194*INDEX('Calibration Calcs'!$B$4:$M$4,1,MATCH('Adjusted Source Data'!$E194,'Calibration Calcs'!$B$1:$M$1,0))</f>
        <v>362963970.47475463</v>
      </c>
      <c r="AC194" s="38">
        <f>'Source Data'!AC194*INDEX('Calibration Calcs'!$B$4:$M$4,1,MATCH('Adjusted Source Data'!$E194,'Calibration Calcs'!$B$1:$M$1,0))</f>
        <v>360730346.04106385</v>
      </c>
      <c r="AD194" t="str">
        <f>INDEX('Category Mapping'!$G$34:$G$45,MATCH(E194,'Category Mapping'!$A$34:$A$45,0),1)</f>
        <v>Winter</v>
      </c>
      <c r="AE194" t="str">
        <f>INDEX('Category Mapping'!$B$2:$B$25,MATCH('Source Data'!A194,'Category Mapping'!$A$2:$A$25,0))</f>
        <v>Weekend</v>
      </c>
      <c r="AF194" t="str">
        <f>INDEX('Category Mapping'!$C$2:$C$25,MATCH('Source Data'!A194,'Category Mapping'!$A$2:$A$25,0))</f>
        <v>Industry</v>
      </c>
      <c r="AG194" t="str">
        <f>INDEX('Category Mapping'!$D$2:$D$25,MATCH('Source Data'!A194,'Category Mapping'!$A$2:$A$25,0))</f>
        <v>Industry</v>
      </c>
      <c r="AH194">
        <f>IF($AE194="Weekday",INDEX('Category Mapping'!$F$34:$F$45,MATCH($E194,'Category Mapping'!$A$34:$A$45,0),1),INDEX('Category Mapping'!$E$34:$E$45,MATCH($E194,'Category Mapping'!$A$34:$A$45,0),1))</f>
        <v>8.8571428571428559</v>
      </c>
      <c r="AI194" s="10">
        <f t="shared" si="8"/>
        <v>42240720.137136467</v>
      </c>
      <c r="AJ194" s="22">
        <f t="shared" si="6"/>
        <v>0</v>
      </c>
      <c r="AK194" s="22">
        <f t="shared" si="7"/>
        <v>0</v>
      </c>
    </row>
    <row r="195" spans="1:37">
      <c r="A195" s="37" t="str">
        <f>'Source Data'!A195</f>
        <v>Residential_total_weekday_SSP2.csv</v>
      </c>
      <c r="B195" s="37">
        <f>'Source Data'!B195</f>
        <v>2019</v>
      </c>
      <c r="C195" s="37">
        <f>'Source Data'!C195</f>
        <v>19</v>
      </c>
      <c r="D195" s="37" t="str">
        <f>'Source Data'!D195</f>
        <v>Korea</v>
      </c>
      <c r="E195" s="37">
        <f>'Source Data'!E195</f>
        <v>1</v>
      </c>
      <c r="F195" s="38">
        <f>'Source Data'!F195*INDEX('Calibration Calcs'!$B$4:$M$4,1,MATCH('Adjusted Source Data'!$E195,'Calibration Calcs'!$B$1:$M$1,0))</f>
        <v>118845560.62701167</v>
      </c>
      <c r="G195" s="38">
        <f>'Source Data'!G195*INDEX('Calibration Calcs'!$B$4:$M$4,1,MATCH('Adjusted Source Data'!$E195,'Calibration Calcs'!$B$1:$M$1,0))</f>
        <v>95742872.206059873</v>
      </c>
      <c r="H195" s="38">
        <f>'Source Data'!H195*INDEX('Calibration Calcs'!$B$4:$M$4,1,MATCH('Adjusted Source Data'!$E195,'Calibration Calcs'!$B$1:$M$1,0))</f>
        <v>83969386.760767132</v>
      </c>
      <c r="I195" s="38">
        <f>'Source Data'!I195*INDEX('Calibration Calcs'!$B$4:$M$4,1,MATCH('Adjusted Source Data'!$E195,'Calibration Calcs'!$B$1:$M$1,0))</f>
        <v>77638361.568487063</v>
      </c>
      <c r="J195" s="38">
        <f>'Source Data'!J195*INDEX('Calibration Calcs'!$B$4:$M$4,1,MATCH('Adjusted Source Data'!$E195,'Calibration Calcs'!$B$1:$M$1,0))</f>
        <v>83302963.056316599</v>
      </c>
      <c r="K195" s="38">
        <f>'Source Data'!K195*INDEX('Calibration Calcs'!$B$4:$M$4,1,MATCH('Adjusted Source Data'!$E195,'Calibration Calcs'!$B$1:$M$1,0))</f>
        <v>116624148.27884322</v>
      </c>
      <c r="L195" s="38">
        <f>'Source Data'!L195*INDEX('Calibration Calcs'!$B$4:$M$4,1,MATCH('Adjusted Source Data'!$E195,'Calibration Calcs'!$B$1:$M$1,0))</f>
        <v>167716632.28671741</v>
      </c>
      <c r="M195" s="38">
        <f>'Source Data'!M195*INDEX('Calibration Calcs'!$B$4:$M$4,1,MATCH('Adjusted Source Data'!$E195,'Calibration Calcs'!$B$1:$M$1,0))</f>
        <v>192152168.11657026</v>
      </c>
      <c r="N195" s="38">
        <f>'Source Data'!N195*INDEX('Calibration Calcs'!$B$4:$M$4,1,MATCH('Adjusted Source Data'!$E195,'Calibration Calcs'!$B$1:$M$1,0))</f>
        <v>165495219.93854895</v>
      </c>
      <c r="O195" s="38">
        <f>'Source Data'!O195*INDEX('Calibration Calcs'!$B$4:$M$4,1,MATCH('Adjusted Source Data'!$E195,'Calibration Calcs'!$B$1:$M$1,0))</f>
        <v>157720276.71995941</v>
      </c>
      <c r="P195" s="38">
        <f>'Source Data'!P195*INDEX('Calibration Calcs'!$B$4:$M$4,1,MATCH('Adjusted Source Data'!$E195,'Calibration Calcs'!$B$1:$M$1,0))</f>
        <v>155498864.37179098</v>
      </c>
      <c r="Q195" s="38">
        <f>'Source Data'!Q195*INDEX('Calibration Calcs'!$B$4:$M$4,1,MATCH('Adjusted Source Data'!$E195,'Calibration Calcs'!$B$1:$M$1,0))</f>
        <v>156609570.54587519</v>
      </c>
      <c r="R195" s="38">
        <f>'Source Data'!R195*INDEX('Calibration Calcs'!$B$4:$M$4,1,MATCH('Adjusted Source Data'!$E195,'Calibration Calcs'!$B$1:$M$1,0))</f>
        <v>152166745.8495383</v>
      </c>
      <c r="S195" s="38">
        <f>'Source Data'!S195*INDEX('Calibration Calcs'!$B$4:$M$4,1,MATCH('Adjusted Source Data'!$E195,'Calibration Calcs'!$B$1:$M$1,0))</f>
        <v>151056039.67545408</v>
      </c>
      <c r="T195" s="38">
        <f>'Source Data'!T195*INDEX('Calibration Calcs'!$B$4:$M$4,1,MATCH('Adjusted Source Data'!$E195,'Calibration Calcs'!$B$1:$M$1,0))</f>
        <v>155498864.37179098</v>
      </c>
      <c r="U195" s="38">
        <f>'Source Data'!U195*INDEX('Calibration Calcs'!$B$4:$M$4,1,MATCH('Adjusted Source Data'!$E195,'Calibration Calcs'!$B$1:$M$1,0))</f>
        <v>172159456.98305428</v>
      </c>
      <c r="V195" s="38">
        <f>'Source Data'!V195*INDEX('Calibration Calcs'!$B$4:$M$4,1,MATCH('Adjusted Source Data'!$E195,'Calibration Calcs'!$B$1:$M$1,0))</f>
        <v>237691121.25402334</v>
      </c>
      <c r="W195" s="38">
        <f>'Source Data'!W195*INDEX('Calibration Calcs'!$B$4:$M$4,1,MATCH('Adjusted Source Data'!$E195,'Calibration Calcs'!$B$1:$M$1,0))</f>
        <v>266569481.78021309</v>
      </c>
      <c r="X195" s="38">
        <f>'Source Data'!X195*INDEX('Calibration Calcs'!$B$4:$M$4,1,MATCH('Adjusted Source Data'!$E195,'Calibration Calcs'!$B$1:$M$1,0))</f>
        <v>269901600.30246574</v>
      </c>
      <c r="Y195" s="38">
        <f>'Source Data'!Y195*INDEX('Calibration Calcs'!$B$4:$M$4,1,MATCH('Adjusted Source Data'!$E195,'Calibration Calcs'!$B$1:$M$1,0))</f>
        <v>268790894.12838155</v>
      </c>
      <c r="Z195" s="38">
        <f>'Source Data'!Z195*INDEX('Calibration Calcs'!$B$4:$M$4,1,MATCH('Adjusted Source Data'!$E195,'Calibration Calcs'!$B$1:$M$1,0))</f>
        <v>267680187.9542973</v>
      </c>
      <c r="AA195" s="38">
        <f>'Source Data'!AA195*INDEX('Calibration Calcs'!$B$4:$M$4,1,MATCH('Adjusted Source Data'!$E195,'Calibration Calcs'!$B$1:$M$1,0))</f>
        <v>251019595.343034</v>
      </c>
      <c r="AB195" s="38">
        <f>'Source Data'!AB195*INDEX('Calibration Calcs'!$B$4:$M$4,1,MATCH('Adjusted Source Data'!$E195,'Calibration Calcs'!$B$1:$M$1,0))</f>
        <v>188820049.59431762</v>
      </c>
      <c r="AC195" s="38">
        <f>'Source Data'!AC195*INDEX('Calibration Calcs'!$B$4:$M$4,1,MATCH('Adjusted Source Data'!$E195,'Calibration Calcs'!$B$1:$M$1,0))</f>
        <v>144391802.63094875</v>
      </c>
      <c r="AD195" t="str">
        <f>INDEX('Category Mapping'!$G$34:$G$45,MATCH(E195,'Category Mapping'!$A$34:$A$45,0),1)</f>
        <v>Winter</v>
      </c>
      <c r="AE195" t="str">
        <f>INDEX('Category Mapping'!$B$2:$B$25,MATCH('Source Data'!A195,'Category Mapping'!$A$2:$A$25,0))</f>
        <v>Weekday</v>
      </c>
      <c r="AF195" t="str">
        <f>INDEX('Category Mapping'!$C$2:$C$25,MATCH('Source Data'!A195,'Category Mapping'!$A$2:$A$25,0))</f>
        <v>Residential</v>
      </c>
      <c r="AG195" t="str">
        <f>INDEX('Category Mapping'!$D$2:$D$25,MATCH('Source Data'!A195,'Category Mapping'!$A$2:$A$25,0))</f>
        <v>Total</v>
      </c>
      <c r="AH195">
        <f>IF($AE195="Weekday",INDEX('Category Mapping'!$F$34:$F$45,MATCH($E195,'Category Mapping'!$A$34:$A$45,0),1),INDEX('Category Mapping'!$E$34:$E$45,MATCH($E195,'Category Mapping'!$A$34:$A$45,0),1))</f>
        <v>22.142857142857142</v>
      </c>
      <c r="AI195" s="10">
        <f t="shared" si="8"/>
        <v>12189104.529788775</v>
      </c>
      <c r="AJ195" s="22">
        <f t="shared" ref="AJ195:AJ258" si="9">IF(_xlfn.MAXIFS($AI$3:$AI$290,Sector,"All Sectors",Season,"summer")=$AI195,1,0)</f>
        <v>0</v>
      </c>
      <c r="AK195" s="22">
        <f t="shared" ref="AK195:AK258" si="10">IF(_xlfn.MAXIFS($AI$3:$AI$290,Sector,"All sectors",Season,"winter")=$AI195,1,0)</f>
        <v>0</v>
      </c>
    </row>
    <row r="196" spans="1:37">
      <c r="A196" s="37" t="str">
        <f>'Source Data'!A196</f>
        <v>Residential_total_weekday_SSP2.csv</v>
      </c>
      <c r="B196" s="37">
        <f>'Source Data'!B196</f>
        <v>2019</v>
      </c>
      <c r="C196" s="37">
        <f>'Source Data'!C196</f>
        <v>19</v>
      </c>
      <c r="D196" s="37" t="str">
        <f>'Source Data'!D196</f>
        <v>Korea</v>
      </c>
      <c r="E196" s="37">
        <f>'Source Data'!E196</f>
        <v>2</v>
      </c>
      <c r="F196" s="38">
        <f>'Source Data'!F196*INDEX('Calibration Calcs'!$B$4:$M$4,1,MATCH('Adjusted Source Data'!$E196,'Calibration Calcs'!$B$1:$M$1,0))</f>
        <v>99892862.520910606</v>
      </c>
      <c r="G196" s="38">
        <f>'Source Data'!G196*INDEX('Calibration Calcs'!$B$4:$M$4,1,MATCH('Adjusted Source Data'!$E196,'Calibration Calcs'!$B$1:$M$1,0))</f>
        <v>79816355.837786421</v>
      </c>
      <c r="H196" s="38">
        <f>'Source Data'!H196*INDEX('Calibration Calcs'!$B$4:$M$4,1,MATCH('Adjusted Source Data'!$E196,'Calibration Calcs'!$B$1:$M$1,0))</f>
        <v>69435332.869927078</v>
      </c>
      <c r="I196" s="38">
        <f>'Source Data'!I196*INDEX('Calibration Calcs'!$B$4:$M$4,1,MATCH('Adjusted Source Data'!$E196,'Calibration Calcs'!$B$1:$M$1,0))</f>
        <v>63951018.849171206</v>
      </c>
      <c r="J196" s="38">
        <f>'Source Data'!J196*INDEX('Calibration Calcs'!$B$4:$M$4,1,MATCH('Adjusted Source Data'!$E196,'Calibration Calcs'!$B$1:$M$1,0))</f>
        <v>68749793.617332593</v>
      </c>
      <c r="K196" s="38">
        <f>'Source Data'!K196*INDEX('Calibration Calcs'!$B$4:$M$4,1,MATCH('Adjusted Source Data'!$E196,'Calibration Calcs'!$B$1:$M$1,0))</f>
        <v>97444508.047358885</v>
      </c>
      <c r="L196" s="38">
        <f>'Source Data'!L196*INDEX('Calibration Calcs'!$B$4:$M$4,1,MATCH('Adjusted Source Data'!$E196,'Calibration Calcs'!$B$1:$M$1,0))</f>
        <v>141025217.67657968</v>
      </c>
      <c r="M196" s="38">
        <f>'Source Data'!M196*INDEX('Calibration Calcs'!$B$4:$M$4,1,MATCH('Adjusted Source Data'!$E196,'Calibration Calcs'!$B$1:$M$1,0))</f>
        <v>146901268.41310385</v>
      </c>
      <c r="N196" s="38">
        <f>'Source Data'!N196*INDEX('Calibration Calcs'!$B$4:$M$4,1,MATCH('Adjusted Source Data'!$E196,'Calibration Calcs'!$B$1:$M$1,0))</f>
        <v>140045875.88715899</v>
      </c>
      <c r="O196" s="38">
        <f>'Source Data'!O196*INDEX('Calibration Calcs'!$B$4:$M$4,1,MATCH('Adjusted Source Data'!$E196,'Calibration Calcs'!$B$1:$M$1,0))</f>
        <v>134169825.15063484</v>
      </c>
      <c r="P196" s="38">
        <f>'Source Data'!P196*INDEX('Calibration Calcs'!$B$4:$M$4,1,MATCH('Adjusted Source Data'!$E196,'Calibration Calcs'!$B$1:$M$1,0))</f>
        <v>132211141.57179345</v>
      </c>
      <c r="Q196" s="38">
        <f>'Source Data'!Q196*INDEX('Calibration Calcs'!$B$4:$M$4,1,MATCH('Adjusted Source Data'!$E196,'Calibration Calcs'!$B$1:$M$1,0))</f>
        <v>133190483.36121415</v>
      </c>
      <c r="R196" s="38">
        <f>'Source Data'!R196*INDEX('Calibration Calcs'!$B$4:$M$4,1,MATCH('Adjusted Source Data'!$E196,'Calibration Calcs'!$B$1:$M$1,0))</f>
        <v>129273116.20353138</v>
      </c>
      <c r="S196" s="38">
        <f>'Source Data'!S196*INDEX('Calibration Calcs'!$B$4:$M$4,1,MATCH('Adjusted Source Data'!$E196,'Calibration Calcs'!$B$1:$M$1,0))</f>
        <v>128293774.41411069</v>
      </c>
      <c r="T196" s="38">
        <f>'Source Data'!T196*INDEX('Calibration Calcs'!$B$4:$M$4,1,MATCH('Adjusted Source Data'!$E196,'Calibration Calcs'!$B$1:$M$1,0))</f>
        <v>132211141.57179345</v>
      </c>
      <c r="U196" s="38">
        <f>'Source Data'!U196*INDEX('Calibration Calcs'!$B$4:$M$4,1,MATCH('Adjusted Source Data'!$E196,'Calibration Calcs'!$B$1:$M$1,0))</f>
        <v>146901268.41310385</v>
      </c>
      <c r="V196" s="38">
        <f>'Source Data'!V196*INDEX('Calibration Calcs'!$B$4:$M$4,1,MATCH('Adjusted Source Data'!$E196,'Calibration Calcs'!$B$1:$M$1,0))</f>
        <v>183136914.62166944</v>
      </c>
      <c r="W196" s="38">
        <f>'Source Data'!W196*INDEX('Calibration Calcs'!$B$4:$M$4,1,MATCH('Adjusted Source Data'!$E196,'Calibration Calcs'!$B$1:$M$1,0))</f>
        <v>229165978.72444201</v>
      </c>
      <c r="X196" s="38">
        <f>'Source Data'!X196*INDEX('Calibration Calcs'!$B$4:$M$4,1,MATCH('Adjusted Source Data'!$E196,'Calibration Calcs'!$B$1:$M$1,0))</f>
        <v>231124662.30328336</v>
      </c>
      <c r="Y196" s="38">
        <f>'Source Data'!Y196*INDEX('Calibration Calcs'!$B$4:$M$4,1,MATCH('Adjusted Source Data'!$E196,'Calibration Calcs'!$B$1:$M$1,0))</f>
        <v>230145320.5138627</v>
      </c>
      <c r="Z196" s="38">
        <f>'Source Data'!Z196*INDEX('Calibration Calcs'!$B$4:$M$4,1,MATCH('Adjusted Source Data'!$E196,'Calibration Calcs'!$B$1:$M$1,0))</f>
        <v>228186636.93502131</v>
      </c>
      <c r="AA196" s="38">
        <f>'Source Data'!AA196*INDEX('Calibration Calcs'!$B$4:$M$4,1,MATCH('Adjusted Source Data'!$E196,'Calibration Calcs'!$B$1:$M$1,0))</f>
        <v>214475851.88313162</v>
      </c>
      <c r="AB196" s="38">
        <f>'Source Data'!AB196*INDEX('Calibration Calcs'!$B$4:$M$4,1,MATCH('Adjusted Source Data'!$E196,'Calibration Calcs'!$B$1:$M$1,0))</f>
        <v>160612053.46499354</v>
      </c>
      <c r="AC196" s="38">
        <f>'Source Data'!AC196*INDEX('Calibration Calcs'!$B$4:$M$4,1,MATCH('Adjusted Source Data'!$E196,'Calibration Calcs'!$B$1:$M$1,0))</f>
        <v>122417723.67758654</v>
      </c>
      <c r="AD196" t="str">
        <f>INDEX('Category Mapping'!$G$34:$G$45,MATCH(E196,'Category Mapping'!$A$34:$A$45,0),1)</f>
        <v>Winter</v>
      </c>
      <c r="AE196" t="str">
        <f>INDEX('Category Mapping'!$B$2:$B$25,MATCH('Source Data'!A196,'Category Mapping'!$A$2:$A$25,0))</f>
        <v>Weekday</v>
      </c>
      <c r="AF196" t="str">
        <f>INDEX('Category Mapping'!$C$2:$C$25,MATCH('Source Data'!A196,'Category Mapping'!$A$2:$A$25,0))</f>
        <v>Residential</v>
      </c>
      <c r="AG196" t="str">
        <f>INDEX('Category Mapping'!$D$2:$D$25,MATCH('Source Data'!A196,'Category Mapping'!$A$2:$A$25,0))</f>
        <v>Total</v>
      </c>
      <c r="AH196">
        <f>IF($AE196="Weekday",INDEX('Category Mapping'!$F$34:$F$45,MATCH($E196,'Category Mapping'!$A$34:$A$45,0),1),INDEX('Category Mapping'!$E$34:$E$45,MATCH($E196,'Category Mapping'!$A$34:$A$45,0),1))</f>
        <v>20</v>
      </c>
      <c r="AI196" s="10">
        <f t="shared" ref="AI196:AI259" si="11">MAX(F196:AC196)/AH196</f>
        <v>11556233.115164168</v>
      </c>
      <c r="AJ196" s="22">
        <f t="shared" si="9"/>
        <v>0</v>
      </c>
      <c r="AK196" s="22">
        <f t="shared" si="10"/>
        <v>0</v>
      </c>
    </row>
    <row r="197" spans="1:37">
      <c r="A197" s="37" t="str">
        <f>'Source Data'!A197</f>
        <v>Residential_total_weekday_SSP2.csv</v>
      </c>
      <c r="B197" s="37">
        <f>'Source Data'!B197</f>
        <v>2019</v>
      </c>
      <c r="C197" s="37">
        <f>'Source Data'!C197</f>
        <v>19</v>
      </c>
      <c r="D197" s="37" t="str">
        <f>'Source Data'!D197</f>
        <v>Korea</v>
      </c>
      <c r="E197" s="37">
        <f>'Source Data'!E197</f>
        <v>3</v>
      </c>
      <c r="F197" s="38">
        <f>'Source Data'!F197*INDEX('Calibration Calcs'!$B$4:$M$4,1,MATCH('Adjusted Source Data'!$E197,'Calibration Calcs'!$B$1:$M$1,0))</f>
        <v>101390927.25138466</v>
      </c>
      <c r="G197" s="38">
        <f>'Source Data'!G197*INDEX('Calibration Calcs'!$B$4:$M$4,1,MATCH('Adjusted Source Data'!$E197,'Calibration Calcs'!$B$1:$M$1,0))</f>
        <v>79738655.312690601</v>
      </c>
      <c r="H197" s="38">
        <f>'Source Data'!H197*INDEX('Calibration Calcs'!$B$4:$M$4,1,MATCH('Adjusted Source Data'!$E197,'Calibration Calcs'!$B$1:$M$1,0))</f>
        <v>68808421.882099852</v>
      </c>
      <c r="I197" s="38">
        <f>'Source Data'!I197*INDEX('Calibration Calcs'!$B$4:$M$4,1,MATCH('Adjusted Source Data'!$E197,'Calibration Calcs'!$B$1:$M$1,0))</f>
        <v>62874866.591207735</v>
      </c>
      <c r="J197" s="38">
        <f>'Source Data'!J197*INDEX('Calibration Calcs'!$B$4:$M$4,1,MATCH('Adjusted Source Data'!$E197,'Calibration Calcs'!$B$1:$M$1,0))</f>
        <v>67767447.269662634</v>
      </c>
      <c r="K197" s="38">
        <f>'Source Data'!K197*INDEX('Calibration Calcs'!$B$4:$M$4,1,MATCH('Adjusted Source Data'!$E197,'Calibration Calcs'!$B$1:$M$1,0))</f>
        <v>96914736.41790463</v>
      </c>
      <c r="L197" s="38">
        <f>'Source Data'!L197*INDEX('Calibration Calcs'!$B$4:$M$4,1,MATCH('Adjusted Source Data'!$E197,'Calibration Calcs'!$B$1:$M$1,0))</f>
        <v>141572547.29146111</v>
      </c>
      <c r="M197" s="38">
        <f>'Source Data'!M197*INDEX('Calibration Calcs'!$B$4:$M$4,1,MATCH('Adjusted Source Data'!$E197,'Calibration Calcs'!$B$1:$M$1,0))</f>
        <v>143654496.51633555</v>
      </c>
      <c r="N197" s="38">
        <f>'Source Data'!N197*INDEX('Calibration Calcs'!$B$4:$M$4,1,MATCH('Adjusted Source Data'!$E197,'Calibration Calcs'!$B$1:$M$1,0))</f>
        <v>143654496.51633555</v>
      </c>
      <c r="O197" s="38">
        <f>'Source Data'!O197*INDEX('Calibration Calcs'!$B$4:$M$4,1,MATCH('Adjusted Source Data'!$E197,'Calibration Calcs'!$B$1:$M$1,0))</f>
        <v>137408648.84171227</v>
      </c>
      <c r="P197" s="38">
        <f>'Source Data'!P197*INDEX('Calibration Calcs'!$B$4:$M$4,1,MATCH('Adjusted Source Data'!$E197,'Calibration Calcs'!$B$1:$M$1,0))</f>
        <v>135326699.61683783</v>
      </c>
      <c r="Q197" s="38">
        <f>'Source Data'!Q197*INDEX('Calibration Calcs'!$B$4:$M$4,1,MATCH('Adjusted Source Data'!$E197,'Calibration Calcs'!$B$1:$M$1,0))</f>
        <v>136367674.22927505</v>
      </c>
      <c r="R197" s="38">
        <f>'Source Data'!R197*INDEX('Calibration Calcs'!$B$4:$M$4,1,MATCH('Adjusted Source Data'!$E197,'Calibration Calcs'!$B$1:$M$1,0))</f>
        <v>133244750.39196341</v>
      </c>
      <c r="S197" s="38">
        <f>'Source Data'!S197*INDEX('Calibration Calcs'!$B$4:$M$4,1,MATCH('Adjusted Source Data'!$E197,'Calibration Calcs'!$B$1:$M$1,0))</f>
        <v>132203775.77952619</v>
      </c>
      <c r="T197" s="38">
        <f>'Source Data'!T197*INDEX('Calibration Calcs'!$B$4:$M$4,1,MATCH('Adjusted Source Data'!$E197,'Calibration Calcs'!$B$1:$M$1,0))</f>
        <v>136367674.22927505</v>
      </c>
      <c r="U197" s="38">
        <f>'Source Data'!U197*INDEX('Calibration Calcs'!$B$4:$M$4,1,MATCH('Adjusted Source Data'!$E197,'Calibration Calcs'!$B$1:$M$1,0))</f>
        <v>151982293.41583326</v>
      </c>
      <c r="V197" s="38">
        <f>'Source Data'!V197*INDEX('Calibration Calcs'!$B$4:$M$4,1,MATCH('Adjusted Source Data'!$E197,'Calibration Calcs'!$B$1:$M$1,0))</f>
        <v>181129582.56407526</v>
      </c>
      <c r="W197" s="38">
        <f>'Source Data'!W197*INDEX('Calibration Calcs'!$B$4:$M$4,1,MATCH('Adjusted Source Data'!$E197,'Calibration Calcs'!$B$1:$M$1,0))</f>
        <v>234219287.79837316</v>
      </c>
      <c r="X197" s="38">
        <f>'Source Data'!X197*INDEX('Calibration Calcs'!$B$4:$M$4,1,MATCH('Adjusted Source Data'!$E197,'Calibration Calcs'!$B$1:$M$1,0))</f>
        <v>236301237.0232476</v>
      </c>
      <c r="Y197" s="38">
        <f>'Source Data'!Y197*INDEX('Calibration Calcs'!$B$4:$M$4,1,MATCH('Adjusted Source Data'!$E197,'Calibration Calcs'!$B$1:$M$1,0))</f>
        <v>234219287.79837316</v>
      </c>
      <c r="Z197" s="38">
        <f>'Source Data'!Z197*INDEX('Calibration Calcs'!$B$4:$M$4,1,MATCH('Adjusted Source Data'!$E197,'Calibration Calcs'!$B$1:$M$1,0))</f>
        <v>232137338.57349876</v>
      </c>
      <c r="AA197" s="38">
        <f>'Source Data'!AA197*INDEX('Calibration Calcs'!$B$4:$M$4,1,MATCH('Adjusted Source Data'!$E197,'Calibration Calcs'!$B$1:$M$1,0))</f>
        <v>218604668.61181498</v>
      </c>
      <c r="AB197" s="38">
        <f>'Source Data'!AB197*INDEX('Calibration Calcs'!$B$4:$M$4,1,MATCH('Adjusted Source Data'!$E197,'Calibration Calcs'!$B$1:$M$1,0))</f>
        <v>163433014.15264261</v>
      </c>
      <c r="AC197" s="38">
        <f>'Source Data'!AC197*INDEX('Calibration Calcs'!$B$4:$M$4,1,MATCH('Adjusted Source Data'!$E197,'Calibration Calcs'!$B$1:$M$1,0))</f>
        <v>123875978.88002849</v>
      </c>
      <c r="AD197" t="str">
        <f>INDEX('Category Mapping'!$G$34:$G$45,MATCH(E197,'Category Mapping'!$A$34:$A$45,0),1)</f>
        <v>Spring</v>
      </c>
      <c r="AE197" t="str">
        <f>INDEX('Category Mapping'!$B$2:$B$25,MATCH('Source Data'!A197,'Category Mapping'!$A$2:$A$25,0))</f>
        <v>Weekday</v>
      </c>
      <c r="AF197" t="str">
        <f>INDEX('Category Mapping'!$C$2:$C$25,MATCH('Source Data'!A197,'Category Mapping'!$A$2:$A$25,0))</f>
        <v>Residential</v>
      </c>
      <c r="AG197" t="str">
        <f>INDEX('Category Mapping'!$D$2:$D$25,MATCH('Source Data'!A197,'Category Mapping'!$A$2:$A$25,0))</f>
        <v>Total</v>
      </c>
      <c r="AH197">
        <f>IF($AE197="Weekday",INDEX('Category Mapping'!$F$34:$F$45,MATCH($E197,'Category Mapping'!$A$34:$A$45,0),1),INDEX('Category Mapping'!$E$34:$E$45,MATCH($E197,'Category Mapping'!$A$34:$A$45,0),1))</f>
        <v>22.142857142857142</v>
      </c>
      <c r="AI197" s="10">
        <f t="shared" si="11"/>
        <v>10671668.768791826</v>
      </c>
      <c r="AJ197" s="22">
        <f t="shared" si="9"/>
        <v>0</v>
      </c>
      <c r="AK197" s="22">
        <f t="shared" si="10"/>
        <v>0</v>
      </c>
    </row>
    <row r="198" spans="1:37">
      <c r="A198" s="37" t="str">
        <f>'Source Data'!A198</f>
        <v>Residential_total_weekday_SSP2.csv</v>
      </c>
      <c r="B198" s="37">
        <f>'Source Data'!B198</f>
        <v>2019</v>
      </c>
      <c r="C198" s="37">
        <f>'Source Data'!C198</f>
        <v>19</v>
      </c>
      <c r="D198" s="37" t="str">
        <f>'Source Data'!D198</f>
        <v>Korea</v>
      </c>
      <c r="E198" s="37">
        <f>'Source Data'!E198</f>
        <v>4</v>
      </c>
      <c r="F198" s="38">
        <f>'Source Data'!F198*INDEX('Calibration Calcs'!$B$4:$M$4,1,MATCH('Adjusted Source Data'!$E198,'Calibration Calcs'!$B$1:$M$1,0))</f>
        <v>86307445.020695195</v>
      </c>
      <c r="G198" s="38">
        <f>'Source Data'!G198*INDEX('Calibration Calcs'!$B$4:$M$4,1,MATCH('Adjusted Source Data'!$E198,'Calibration Calcs'!$B$1:$M$1,0))</f>
        <v>66211110.803277977</v>
      </c>
      <c r="H198" s="38">
        <f>'Source Data'!H198*INDEX('Calibration Calcs'!$B$4:$M$4,1,MATCH('Adjusted Source Data'!$E198,'Calibration Calcs'!$B$1:$M$1,0))</f>
        <v>55920234.34411747</v>
      </c>
      <c r="I198" s="38">
        <f>'Source Data'!I198*INDEX('Calibration Calcs'!$B$4:$M$4,1,MATCH('Adjusted Source Data'!$E198,'Calibration Calcs'!$B$1:$M$1,0))</f>
        <v>50483544.893994935</v>
      </c>
      <c r="J198" s="38">
        <f>'Source Data'!J198*INDEX('Calibration Calcs'!$B$4:$M$4,1,MATCH('Adjusted Source Data'!$E198,'Calibration Calcs'!$B$1:$M$1,0))</f>
        <v>54949396.942309871</v>
      </c>
      <c r="K198" s="38">
        <f>'Source Data'!K198*INDEX('Calibration Calcs'!$B$4:$M$4,1,MATCH('Adjusted Source Data'!$E198,'Calibration Calcs'!$B$1:$M$1,0))</f>
        <v>79997001.908945829</v>
      </c>
      <c r="L198" s="38">
        <f>'Source Data'!L198*INDEX('Calibration Calcs'!$B$4:$M$4,1,MATCH('Adjusted Source Data'!$E198,'Calibration Calcs'!$B$1:$M$1,0))</f>
        <v>104850439.39522025</v>
      </c>
      <c r="M198" s="38">
        <f>'Source Data'!M198*INDEX('Calibration Calcs'!$B$4:$M$4,1,MATCH('Adjusted Source Data'!$E198,'Calibration Calcs'!$B$1:$M$1,0))</f>
        <v>122325512.62775695</v>
      </c>
      <c r="N198" s="38">
        <f>'Source Data'!N198*INDEX('Calibration Calcs'!$B$4:$M$4,1,MATCH('Adjusted Source Data'!$E198,'Calibration Calcs'!$B$1:$M$1,0))</f>
        <v>124267187.43137215</v>
      </c>
      <c r="O198" s="38">
        <f>'Source Data'!O198*INDEX('Calibration Calcs'!$B$4:$M$4,1,MATCH('Adjusted Source Data'!$E198,'Calibration Calcs'!$B$1:$M$1,0))</f>
        <v>121354675.22594936</v>
      </c>
      <c r="P198" s="38">
        <f>'Source Data'!P198*INDEX('Calibration Calcs'!$B$4:$M$4,1,MATCH('Adjusted Source Data'!$E198,'Calibration Calcs'!$B$1:$M$1,0))</f>
        <v>120383837.82414177</v>
      </c>
      <c r="Q198" s="38">
        <f>'Source Data'!Q198*INDEX('Calibration Calcs'!$B$4:$M$4,1,MATCH('Adjusted Source Data'!$E198,'Calibration Calcs'!$B$1:$M$1,0))</f>
        <v>121354675.22594936</v>
      </c>
      <c r="R198" s="38">
        <f>'Source Data'!R198*INDEX('Calibration Calcs'!$B$4:$M$4,1,MATCH('Adjusted Source Data'!$E198,'Calibration Calcs'!$B$1:$M$1,0))</f>
        <v>118442163.02052659</v>
      </c>
      <c r="S198" s="38">
        <f>'Source Data'!S198*INDEX('Calibration Calcs'!$B$4:$M$4,1,MATCH('Adjusted Source Data'!$E198,'Calibration Calcs'!$B$1:$M$1,0))</f>
        <v>118442163.02052659</v>
      </c>
      <c r="T198" s="38">
        <f>'Source Data'!T198*INDEX('Calibration Calcs'!$B$4:$M$4,1,MATCH('Adjusted Source Data'!$E198,'Calibration Calcs'!$B$1:$M$1,0))</f>
        <v>122325512.62775695</v>
      </c>
      <c r="U198" s="38">
        <f>'Source Data'!U198*INDEX('Calibration Calcs'!$B$4:$M$4,1,MATCH('Adjusted Source Data'!$E198,'Calibration Calcs'!$B$1:$M$1,0))</f>
        <v>136888073.6548709</v>
      </c>
      <c r="V198" s="38">
        <f>'Source Data'!V198*INDEX('Calibration Calcs'!$B$4:$M$4,1,MATCH('Adjusted Source Data'!$E198,'Calibration Calcs'!$B$1:$M$1,0))</f>
        <v>162129846.10186836</v>
      </c>
      <c r="W198" s="38">
        <f>'Source Data'!W198*INDEX('Calibration Calcs'!$B$4:$M$4,1,MATCH('Adjusted Source Data'!$E198,'Calibration Calcs'!$B$1:$M$1,0))</f>
        <v>186400781.14705822</v>
      </c>
      <c r="X198" s="38">
        <f>'Source Data'!X198*INDEX('Calibration Calcs'!$B$4:$M$4,1,MATCH('Adjusted Source Data'!$E198,'Calibration Calcs'!$B$1:$M$1,0))</f>
        <v>211642553.59405568</v>
      </c>
      <c r="Y198" s="38">
        <f>'Source Data'!Y198*INDEX('Calibration Calcs'!$B$4:$M$4,1,MATCH('Adjusted Source Data'!$E198,'Calibration Calcs'!$B$1:$M$1,0))</f>
        <v>208730041.38863292</v>
      </c>
      <c r="Z198" s="38">
        <f>'Source Data'!Z198*INDEX('Calibration Calcs'!$B$4:$M$4,1,MATCH('Adjusted Source Data'!$E198,'Calibration Calcs'!$B$1:$M$1,0))</f>
        <v>206788366.58501771</v>
      </c>
      <c r="AA198" s="38">
        <f>'Source Data'!AA198*INDEX('Calibration Calcs'!$B$4:$M$4,1,MATCH('Adjusted Source Data'!$E198,'Calibration Calcs'!$B$1:$M$1,0))</f>
        <v>194167480.36151898</v>
      </c>
      <c r="AB198" s="38">
        <f>'Source Data'!AB198*INDEX('Calibration Calcs'!$B$4:$M$4,1,MATCH('Adjusted Source Data'!$E198,'Calibration Calcs'!$B$1:$M$1,0))</f>
        <v>143683935.46752405</v>
      </c>
      <c r="AC198" s="38">
        <f>'Source Data'!AC198*INDEX('Calibration Calcs'!$B$4:$M$4,1,MATCH('Adjusted Source Data'!$E198,'Calibration Calcs'!$B$1:$M$1,0))</f>
        <v>107762951.60064304</v>
      </c>
      <c r="AD198" t="str">
        <f>INDEX('Category Mapping'!$G$34:$G$45,MATCH(E198,'Category Mapping'!$A$34:$A$45,0),1)</f>
        <v>Spring</v>
      </c>
      <c r="AE198" t="str">
        <f>INDEX('Category Mapping'!$B$2:$B$25,MATCH('Source Data'!A198,'Category Mapping'!$A$2:$A$25,0))</f>
        <v>Weekday</v>
      </c>
      <c r="AF198" t="str">
        <f>INDEX('Category Mapping'!$C$2:$C$25,MATCH('Source Data'!A198,'Category Mapping'!$A$2:$A$25,0))</f>
        <v>Residential</v>
      </c>
      <c r="AG198" t="str">
        <f>INDEX('Category Mapping'!$D$2:$D$25,MATCH('Source Data'!A198,'Category Mapping'!$A$2:$A$25,0))</f>
        <v>Total</v>
      </c>
      <c r="AH198">
        <f>IF($AE198="Weekday",INDEX('Category Mapping'!$F$34:$F$45,MATCH($E198,'Category Mapping'!$A$34:$A$45,0),1),INDEX('Category Mapping'!$E$34:$E$45,MATCH($E198,'Category Mapping'!$A$34:$A$45,0),1))</f>
        <v>21.428571428571431</v>
      </c>
      <c r="AI198" s="10">
        <f t="shared" si="11"/>
        <v>9876652.5010559317</v>
      </c>
      <c r="AJ198" s="22">
        <f t="shared" si="9"/>
        <v>0</v>
      </c>
      <c r="AK198" s="22">
        <f t="shared" si="10"/>
        <v>0</v>
      </c>
    </row>
    <row r="199" spans="1:37">
      <c r="A199" s="37" t="str">
        <f>'Source Data'!A199</f>
        <v>Residential_total_weekday_SSP2.csv</v>
      </c>
      <c r="B199" s="37">
        <f>'Source Data'!B199</f>
        <v>2019</v>
      </c>
      <c r="C199" s="37">
        <f>'Source Data'!C199</f>
        <v>19</v>
      </c>
      <c r="D199" s="37" t="str">
        <f>'Source Data'!D199</f>
        <v>Korea</v>
      </c>
      <c r="E199" s="37">
        <f>'Source Data'!E199</f>
        <v>5</v>
      </c>
      <c r="F199" s="38">
        <f>'Source Data'!F199*INDEX('Calibration Calcs'!$B$4:$M$4,1,MATCH('Adjusted Source Data'!$E199,'Calibration Calcs'!$B$1:$M$1,0))</f>
        <v>84230997.105321243</v>
      </c>
      <c r="G199" s="38">
        <f>'Source Data'!G199*INDEX('Calibration Calcs'!$B$4:$M$4,1,MATCH('Adjusted Source Data'!$E199,'Calibration Calcs'!$B$1:$M$1,0))</f>
        <v>63373797.822098844</v>
      </c>
      <c r="H199" s="38">
        <f>'Source Data'!H199*INDEX('Calibration Calcs'!$B$4:$M$4,1,MATCH('Adjusted Source Data'!$E199,'Calibration Calcs'!$B$1:$M$1,0))</f>
        <v>52744648.187379733</v>
      </c>
      <c r="I199" s="38">
        <f>'Source Data'!I199*INDEX('Calibration Calcs'!$B$4:$M$4,1,MATCH('Adjusted Source Data'!$E199,'Calibration Calcs'!$B$1:$M$1,0))</f>
        <v>47129248.380358316</v>
      </c>
      <c r="J199" s="38">
        <f>'Source Data'!J199*INDEX('Calibration Calcs'!$B$4:$M$4,1,MATCH('Adjusted Source Data'!$E199,'Calibration Calcs'!$B$1:$M$1,0))</f>
        <v>51842173.218394145</v>
      </c>
      <c r="K199" s="38">
        <f>'Source Data'!K199*INDEX('Calibration Calcs'!$B$4:$M$4,1,MATCH('Adjusted Source Data'!$E199,'Calibration Calcs'!$B$1:$M$1,0))</f>
        <v>73802397.46371004</v>
      </c>
      <c r="L199" s="38">
        <f>'Source Data'!L199*INDEX('Calibration Calcs'!$B$4:$M$4,1,MATCH('Adjusted Source Data'!$E199,'Calibration Calcs'!$B$1:$M$1,0))</f>
        <v>95662346.712471992</v>
      </c>
      <c r="M199" s="38">
        <f>'Source Data'!M199*INDEX('Calibration Calcs'!$B$4:$M$4,1,MATCH('Adjusted Source Data'!$E199,'Calibration Calcs'!$B$1:$M$1,0))</f>
        <v>117321745.96812603</v>
      </c>
      <c r="N199" s="38">
        <f>'Source Data'!N199*INDEX('Calibration Calcs'!$B$4:$M$4,1,MATCH('Adjusted Source Data'!$E199,'Calibration Calcs'!$B$1:$M$1,0))</f>
        <v>120329995.86474463</v>
      </c>
      <c r="O199" s="38">
        <f>'Source Data'!O199*INDEX('Calibration Calcs'!$B$4:$M$4,1,MATCH('Adjusted Source Data'!$E199,'Calibration Calcs'!$B$1:$M$1,0))</f>
        <v>120329995.86474463</v>
      </c>
      <c r="P199" s="38">
        <f>'Source Data'!P199*INDEX('Calibration Calcs'!$B$4:$M$4,1,MATCH('Adjusted Source Data'!$E199,'Calibration Calcs'!$B$1:$M$1,0))</f>
        <v>121332745.83028418</v>
      </c>
      <c r="Q199" s="38">
        <f>'Source Data'!Q199*INDEX('Calibration Calcs'!$B$4:$M$4,1,MATCH('Adjusted Source Data'!$E199,'Calibration Calcs'!$B$1:$M$1,0))</f>
        <v>123338245.76136325</v>
      </c>
      <c r="R199" s="38">
        <f>'Source Data'!R199*INDEX('Calibration Calcs'!$B$4:$M$4,1,MATCH('Adjusted Source Data'!$E199,'Calibration Calcs'!$B$1:$M$1,0))</f>
        <v>122335495.79582372</v>
      </c>
      <c r="S199" s="38">
        <f>'Source Data'!S199*INDEX('Calibration Calcs'!$B$4:$M$4,1,MATCH('Adjusted Source Data'!$E199,'Calibration Calcs'!$B$1:$M$1,0))</f>
        <v>122335495.79582372</v>
      </c>
      <c r="T199" s="38">
        <f>'Source Data'!T199*INDEX('Calibration Calcs'!$B$4:$M$4,1,MATCH('Adjusted Source Data'!$E199,'Calibration Calcs'!$B$1:$M$1,0))</f>
        <v>127349245.6235214</v>
      </c>
      <c r="U199" s="38">
        <f>'Source Data'!U199*INDEX('Calibration Calcs'!$B$4:$M$4,1,MATCH('Adjusted Source Data'!$E199,'Calibration Calcs'!$B$1:$M$1,0))</f>
        <v>142390495.1066145</v>
      </c>
      <c r="V199" s="38">
        <f>'Source Data'!V199*INDEX('Calibration Calcs'!$B$4:$M$4,1,MATCH('Adjusted Source Data'!$E199,'Calibration Calcs'!$B$1:$M$1,0))</f>
        <v>168461994.21064249</v>
      </c>
      <c r="W199" s="38">
        <f>'Source Data'!W199*INDEX('Calibration Calcs'!$B$4:$M$4,1,MATCH('Adjusted Source Data'!$E199,'Calibration Calcs'!$B$1:$M$1,0))</f>
        <v>185508743.62481466</v>
      </c>
      <c r="X199" s="38">
        <f>'Source Data'!X199*INDEX('Calibration Calcs'!$B$4:$M$4,1,MATCH('Adjusted Source Data'!$E199,'Calibration Calcs'!$B$1:$M$1,0))</f>
        <v>210577492.76330313</v>
      </c>
      <c r="Y199" s="38">
        <f>'Source Data'!Y199*INDEX('Calibration Calcs'!$B$4:$M$4,1,MATCH('Adjusted Source Data'!$E199,'Calibration Calcs'!$B$1:$M$1,0))</f>
        <v>208571992.83222404</v>
      </c>
      <c r="Z199" s="38">
        <f>'Source Data'!Z199*INDEX('Calibration Calcs'!$B$4:$M$4,1,MATCH('Adjusted Source Data'!$E199,'Calibration Calcs'!$B$1:$M$1,0))</f>
        <v>203558243.00452635</v>
      </c>
      <c r="AA199" s="38">
        <f>'Source Data'!AA199*INDEX('Calibration Calcs'!$B$4:$M$4,1,MATCH('Adjusted Source Data'!$E199,'Calibration Calcs'!$B$1:$M$1,0))</f>
        <v>191525243.41805187</v>
      </c>
      <c r="AB199" s="38">
        <f>'Source Data'!AB199*INDEX('Calibration Calcs'!$B$4:$M$4,1,MATCH('Adjusted Source Data'!$E199,'Calibration Calcs'!$B$1:$M$1,0))</f>
        <v>141387745.14107496</v>
      </c>
      <c r="AC199" s="38">
        <f>'Source Data'!AC199*INDEX('Calibration Calcs'!$B$4:$M$4,1,MATCH('Adjusted Source Data'!$E199,'Calibration Calcs'!$B$1:$M$1,0))</f>
        <v>106291496.3471911</v>
      </c>
      <c r="AD199" t="str">
        <f>INDEX('Category Mapping'!$G$34:$G$45,MATCH(E199,'Category Mapping'!$A$34:$A$45,0),1)</f>
        <v>Spring</v>
      </c>
      <c r="AE199" t="str">
        <f>INDEX('Category Mapping'!$B$2:$B$25,MATCH('Source Data'!A199,'Category Mapping'!$A$2:$A$25,0))</f>
        <v>Weekday</v>
      </c>
      <c r="AF199" t="str">
        <f>INDEX('Category Mapping'!$C$2:$C$25,MATCH('Source Data'!A199,'Category Mapping'!$A$2:$A$25,0))</f>
        <v>Residential</v>
      </c>
      <c r="AG199" t="str">
        <f>INDEX('Category Mapping'!$D$2:$D$25,MATCH('Source Data'!A199,'Category Mapping'!$A$2:$A$25,0))</f>
        <v>Total</v>
      </c>
      <c r="AH199">
        <f>IF($AE199="Weekday",INDEX('Category Mapping'!$F$34:$F$45,MATCH($E199,'Category Mapping'!$A$34:$A$45,0),1),INDEX('Category Mapping'!$E$34:$E$45,MATCH($E199,'Category Mapping'!$A$34:$A$45,0),1))</f>
        <v>22.142857142857142</v>
      </c>
      <c r="AI199" s="10">
        <f t="shared" si="11"/>
        <v>9509951.2860846575</v>
      </c>
      <c r="AJ199" s="22">
        <f t="shared" si="9"/>
        <v>0</v>
      </c>
      <c r="AK199" s="22">
        <f t="shared" si="10"/>
        <v>0</v>
      </c>
    </row>
    <row r="200" spans="1:37">
      <c r="A200" s="37" t="str">
        <f>'Source Data'!A200</f>
        <v>Residential_total_weekday_SSP2.csv</v>
      </c>
      <c r="B200" s="37">
        <f>'Source Data'!B200</f>
        <v>2019</v>
      </c>
      <c r="C200" s="37">
        <f>'Source Data'!C200</f>
        <v>19</v>
      </c>
      <c r="D200" s="37" t="str">
        <f>'Source Data'!D200</f>
        <v>Korea</v>
      </c>
      <c r="E200" s="37">
        <f>'Source Data'!E200</f>
        <v>6</v>
      </c>
      <c r="F200" s="38">
        <f>'Source Data'!F200*INDEX('Calibration Calcs'!$B$4:$M$4,1,MATCH('Adjusted Source Data'!$E200,'Calibration Calcs'!$B$1:$M$1,0))</f>
        <v>80805488.058928385</v>
      </c>
      <c r="G200" s="38">
        <f>'Source Data'!G200*INDEX('Calibration Calcs'!$B$4:$M$4,1,MATCH('Adjusted Source Data'!$E200,'Calibration Calcs'!$B$1:$M$1,0))</f>
        <v>60184226.094698399</v>
      </c>
      <c r="H200" s="38">
        <f>'Source Data'!H200*INDEX('Calibration Calcs'!$B$4:$M$4,1,MATCH('Adjusted Source Data'!$E200,'Calibration Calcs'!$B$1:$M$1,0))</f>
        <v>50013558.429082699</v>
      </c>
      <c r="I200" s="38">
        <f>'Source Data'!I200*INDEX('Calibration Calcs'!$B$4:$M$4,1,MATCH('Adjusted Source Data'!$E200,'Calibration Calcs'!$B$1:$M$1,0))</f>
        <v>45161496.790440343</v>
      </c>
      <c r="J200" s="38">
        <f>'Source Data'!J200*INDEX('Calibration Calcs'!$B$4:$M$4,1,MATCH('Adjusted Source Data'!$E200,'Calibration Calcs'!$B$1:$M$1,0))</f>
        <v>50666720.572746091</v>
      </c>
      <c r="K200" s="38">
        <f>'Source Data'!K200*INDEX('Calibration Calcs'!$B$4:$M$4,1,MATCH('Adjusted Source Data'!$E200,'Calibration Calcs'!$B$1:$M$1,0))</f>
        <v>68115480.696325317</v>
      </c>
      <c r="L200" s="38">
        <f>'Source Data'!L200*INDEX('Calibration Calcs'!$B$4:$M$4,1,MATCH('Adjusted Source Data'!$E200,'Calibration Calcs'!$B$1:$M$1,0))</f>
        <v>97041232.772847027</v>
      </c>
      <c r="M200" s="38">
        <f>'Source Data'!M200*INDEX('Calibration Calcs'!$B$4:$M$4,1,MATCH('Adjusted Source Data'!$E200,'Calibration Calcs'!$B$1:$M$1,0))</f>
        <v>120368452.1893968</v>
      </c>
      <c r="N200" s="38">
        <f>'Source Data'!N200*INDEX('Calibration Calcs'!$B$4:$M$4,1,MATCH('Adjusted Source Data'!$E200,'Calibration Calcs'!$B$1:$M$1,0))</f>
        <v>125966984.84936874</v>
      </c>
      <c r="O200" s="38">
        <f>'Source Data'!O200*INDEX('Calibration Calcs'!$B$4:$M$4,1,MATCH('Adjusted Source Data'!$E200,'Calibration Calcs'!$B$1:$M$1,0))</f>
        <v>128766251.17935471</v>
      </c>
      <c r="P200" s="38">
        <f>'Source Data'!P200*INDEX('Calibration Calcs'!$B$4:$M$4,1,MATCH('Adjusted Source Data'!$E200,'Calibration Calcs'!$B$1:$M$1,0))</f>
        <v>132498606.28600267</v>
      </c>
      <c r="Q200" s="38">
        <f>'Source Data'!Q200*INDEX('Calibration Calcs'!$B$4:$M$4,1,MATCH('Adjusted Source Data'!$E200,'Calibration Calcs'!$B$1:$M$1,0))</f>
        <v>139963316.4992986</v>
      </c>
      <c r="R200" s="38">
        <f>'Source Data'!R200*INDEX('Calibration Calcs'!$B$4:$M$4,1,MATCH('Adjusted Source Data'!$E200,'Calibration Calcs'!$B$1:$M$1,0))</f>
        <v>143695671.60594657</v>
      </c>
      <c r="S200" s="38">
        <f>'Source Data'!S200*INDEX('Calibration Calcs'!$B$4:$M$4,1,MATCH('Adjusted Source Data'!$E200,'Calibration Calcs'!$B$1:$M$1,0))</f>
        <v>146494937.93593252</v>
      </c>
      <c r="T200" s="38">
        <f>'Source Data'!T200*INDEX('Calibration Calcs'!$B$4:$M$4,1,MATCH('Adjusted Source Data'!$E200,'Calibration Calcs'!$B$1:$M$1,0))</f>
        <v>153026559.37256646</v>
      </c>
      <c r="U200" s="38">
        <f>'Source Data'!U200*INDEX('Calibration Calcs'!$B$4:$M$4,1,MATCH('Adjusted Source Data'!$E200,'Calibration Calcs'!$B$1:$M$1,0))</f>
        <v>169822157.35248229</v>
      </c>
      <c r="V200" s="38">
        <f>'Source Data'!V200*INDEX('Calibration Calcs'!$B$4:$M$4,1,MATCH('Adjusted Source Data'!$E200,'Calibration Calcs'!$B$1:$M$1,0))</f>
        <v>195948643.09901804</v>
      </c>
      <c r="W200" s="38">
        <f>'Source Data'!W200*INDEX('Calibration Calcs'!$B$4:$M$4,1,MATCH('Adjusted Source Data'!$E200,'Calibration Calcs'!$B$1:$M$1,0))</f>
        <v>209944974.74894789</v>
      </c>
      <c r="X200" s="38">
        <f>'Source Data'!X200*INDEX('Calibration Calcs'!$B$4:$M$4,1,MATCH('Adjusted Source Data'!$E200,'Calibration Calcs'!$B$1:$M$1,0))</f>
        <v>221142040.06889179</v>
      </c>
      <c r="Y200" s="38">
        <f>'Source Data'!Y200*INDEX('Calibration Calcs'!$B$4:$M$4,1,MATCH('Adjusted Source Data'!$E200,'Calibration Calcs'!$B$1:$M$1,0))</f>
        <v>230472927.83551168</v>
      </c>
      <c r="Z200" s="38">
        <f>'Source Data'!Z200*INDEX('Calibration Calcs'!$B$4:$M$4,1,MATCH('Adjusted Source Data'!$E200,'Calibration Calcs'!$B$1:$M$1,0))</f>
        <v>220208951.2922298</v>
      </c>
      <c r="AA200" s="38">
        <f>'Source Data'!AA200*INDEX('Calibration Calcs'!$B$4:$M$4,1,MATCH('Adjusted Source Data'!$E200,'Calibration Calcs'!$B$1:$M$1,0))</f>
        <v>200614086.982328</v>
      </c>
      <c r="AB200" s="38">
        <f>'Source Data'!AB200*INDEX('Calibration Calcs'!$B$4:$M$4,1,MATCH('Adjusted Source Data'!$E200,'Calibration Calcs'!$B$1:$M$1,0))</f>
        <v>145561849.15927052</v>
      </c>
      <c r="AC200" s="38">
        <f>'Source Data'!AC200*INDEX('Calibration Calcs'!$B$4:$M$4,1,MATCH('Adjusted Source Data'!$E200,'Calibration Calcs'!$B$1:$M$1,0))</f>
        <v>104505942.98614295</v>
      </c>
      <c r="AD200" t="str">
        <f>INDEX('Category Mapping'!$G$34:$G$45,MATCH(E200,'Category Mapping'!$A$34:$A$45,0),1)</f>
        <v>Summer</v>
      </c>
      <c r="AE200" t="str">
        <f>INDEX('Category Mapping'!$B$2:$B$25,MATCH('Source Data'!A200,'Category Mapping'!$A$2:$A$25,0))</f>
        <v>Weekday</v>
      </c>
      <c r="AF200" t="str">
        <f>INDEX('Category Mapping'!$C$2:$C$25,MATCH('Source Data'!A200,'Category Mapping'!$A$2:$A$25,0))</f>
        <v>Residential</v>
      </c>
      <c r="AG200" t="str">
        <f>INDEX('Category Mapping'!$D$2:$D$25,MATCH('Source Data'!A200,'Category Mapping'!$A$2:$A$25,0))</f>
        <v>Total</v>
      </c>
      <c r="AH200">
        <f>IF($AE200="Weekday",INDEX('Category Mapping'!$F$34:$F$45,MATCH($E200,'Category Mapping'!$A$34:$A$45,0),1),INDEX('Category Mapping'!$E$34:$E$45,MATCH($E200,'Category Mapping'!$A$34:$A$45,0),1))</f>
        <v>21.428571428571431</v>
      </c>
      <c r="AI200" s="10">
        <f t="shared" si="11"/>
        <v>10755403.298990544</v>
      </c>
      <c r="AJ200" s="22">
        <f t="shared" si="9"/>
        <v>0</v>
      </c>
      <c r="AK200" s="22">
        <f t="shared" si="10"/>
        <v>0</v>
      </c>
    </row>
    <row r="201" spans="1:37">
      <c r="A201" s="37" t="str">
        <f>'Source Data'!A201</f>
        <v>Residential_total_weekday_SSP2.csv</v>
      </c>
      <c r="B201" s="37">
        <f>'Source Data'!B201</f>
        <v>2019</v>
      </c>
      <c r="C201" s="37">
        <f>'Source Data'!C201</f>
        <v>19</v>
      </c>
      <c r="D201" s="37" t="str">
        <f>'Source Data'!D201</f>
        <v>Korea</v>
      </c>
      <c r="E201" s="37">
        <f>'Source Data'!E201</f>
        <v>7</v>
      </c>
      <c r="F201" s="38">
        <f>'Source Data'!F201*INDEX('Calibration Calcs'!$B$4:$M$4,1,MATCH('Adjusted Source Data'!$E201,'Calibration Calcs'!$B$1:$M$1,0))</f>
        <v>128732028.43703051</v>
      </c>
      <c r="G201" s="38">
        <f>'Source Data'!G201*INDEX('Calibration Calcs'!$B$4:$M$4,1,MATCH('Adjusted Source Data'!$E201,'Calibration Calcs'!$B$1:$M$1,0))</f>
        <v>104478168.00686534</v>
      </c>
      <c r="H201" s="38">
        <f>'Source Data'!H201*INDEX('Calibration Calcs'!$B$4:$M$4,1,MATCH('Adjusted Source Data'!$E201,'Calibration Calcs'!$B$1:$M$1,0))</f>
        <v>93284078.577558339</v>
      </c>
      <c r="I201" s="38">
        <f>'Source Data'!I201*INDEX('Calibration Calcs'!$B$4:$M$4,1,MATCH('Adjusted Source Data'!$E201,'Calibration Calcs'!$B$1:$M$1,0))</f>
        <v>89739283.591611117</v>
      </c>
      <c r="J201" s="38">
        <f>'Source Data'!J201*INDEX('Calibration Calcs'!$B$4:$M$4,1,MATCH('Adjusted Source Data'!$E201,'Calibration Calcs'!$B$1:$M$1,0))</f>
        <v>97015441.720660672</v>
      </c>
      <c r="K201" s="38">
        <f>'Source Data'!K201*INDEX('Calibration Calcs'!$B$4:$M$4,1,MATCH('Adjusted Source Data'!$E201,'Calibration Calcs'!$B$1:$M$1,0))</f>
        <v>115672257.43617234</v>
      </c>
      <c r="L201" s="38">
        <f>'Source Data'!L201*INDEX('Calibration Calcs'!$B$4:$M$4,1,MATCH('Adjusted Source Data'!$E201,'Calibration Calcs'!$B$1:$M$1,0))</f>
        <v>136194754.72323516</v>
      </c>
      <c r="M201" s="38">
        <f>'Source Data'!M201*INDEX('Calibration Calcs'!$B$4:$M$4,1,MATCH('Adjusted Source Data'!$E201,'Calibration Calcs'!$B$1:$M$1,0))</f>
        <v>151120207.29564452</v>
      </c>
      <c r="N201" s="38">
        <f>'Source Data'!N201*INDEX('Calibration Calcs'!$B$4:$M$4,1,MATCH('Adjusted Source Data'!$E201,'Calibration Calcs'!$B$1:$M$1,0))</f>
        <v>151120207.29564452</v>
      </c>
      <c r="O201" s="38">
        <f>'Source Data'!O201*INDEX('Calibration Calcs'!$B$4:$M$4,1,MATCH('Adjusted Source Data'!$E201,'Calibration Calcs'!$B$1:$M$1,0))</f>
        <v>150187366.50986892</v>
      </c>
      <c r="P201" s="38">
        <f>'Source Data'!P201*INDEX('Calibration Calcs'!$B$4:$M$4,1,MATCH('Adjusted Source Data'!$E201,'Calibration Calcs'!$B$1:$M$1,0))</f>
        <v>153918729.65297127</v>
      </c>
      <c r="Q201" s="38">
        <f>'Source Data'!Q201*INDEX('Calibration Calcs'!$B$4:$M$4,1,MATCH('Adjusted Source Data'!$E201,'Calibration Calcs'!$B$1:$M$1,0))</f>
        <v>165112819.08227825</v>
      </c>
      <c r="R201" s="38">
        <f>'Source Data'!R201*INDEX('Calibration Calcs'!$B$4:$M$4,1,MATCH('Adjusted Source Data'!$E201,'Calibration Calcs'!$B$1:$M$1,0))</f>
        <v>170709863.79693177</v>
      </c>
      <c r="S201" s="38">
        <f>'Source Data'!S201*INDEX('Calibration Calcs'!$B$4:$M$4,1,MATCH('Adjusted Source Data'!$E201,'Calibration Calcs'!$B$1:$M$1,0))</f>
        <v>174441226.94003409</v>
      </c>
      <c r="T201" s="38">
        <f>'Source Data'!T201*INDEX('Calibration Calcs'!$B$4:$M$4,1,MATCH('Adjusted Source Data'!$E201,'Calibration Calcs'!$B$1:$M$1,0))</f>
        <v>181903953.22623876</v>
      </c>
      <c r="U201" s="38">
        <f>'Source Data'!U201*INDEX('Calibration Calcs'!$B$4:$M$4,1,MATCH('Adjusted Source Data'!$E201,'Calibration Calcs'!$B$1:$M$1,0))</f>
        <v>201493609.72752601</v>
      </c>
      <c r="V201" s="38">
        <f>'Source Data'!V201*INDEX('Calibration Calcs'!$B$4:$M$4,1,MATCH('Adjusted Source Data'!$E201,'Calibration Calcs'!$B$1:$M$1,0))</f>
        <v>230411674.0865691</v>
      </c>
      <c r="W201" s="38">
        <f>'Source Data'!W201*INDEX('Calibration Calcs'!$B$4:$M$4,1,MATCH('Adjusted Source Data'!$E201,'Calibration Calcs'!$B$1:$M$1,0))</f>
        <v>248135649.01630518</v>
      </c>
      <c r="X201" s="38">
        <f>'Source Data'!X201*INDEX('Calibration Calcs'!$B$4:$M$4,1,MATCH('Adjusted Source Data'!$E201,'Calibration Calcs'!$B$1:$M$1,0))</f>
        <v>265859623.94604126</v>
      </c>
      <c r="Y201" s="38">
        <f>'Source Data'!Y201*INDEX('Calibration Calcs'!$B$4:$M$4,1,MATCH('Adjusted Source Data'!$E201,'Calibration Calcs'!$B$1:$M$1,0))</f>
        <v>275188031.80379713</v>
      </c>
      <c r="Z201" s="38">
        <f>'Source Data'!Z201*INDEX('Calibration Calcs'!$B$4:$M$4,1,MATCH('Adjusted Source Data'!$E201,'Calibration Calcs'!$B$1:$M$1,0))</f>
        <v>268658146.30336803</v>
      </c>
      <c r="AA201" s="38">
        <f>'Source Data'!AA201*INDEX('Calibration Calcs'!$B$4:$M$4,1,MATCH('Adjusted Source Data'!$E201,'Calibration Calcs'!$B$1:$M$1,0))</f>
        <v>250934171.37363192</v>
      </c>
      <c r="AB201" s="38">
        <f>'Source Data'!AB201*INDEX('Calibration Calcs'!$B$4:$M$4,1,MATCH('Adjusted Source Data'!$E201,'Calibration Calcs'!$B$1:$M$1,0))</f>
        <v>196829405.79864809</v>
      </c>
      <c r="AC201" s="38">
        <f>'Source Data'!AC201*INDEX('Calibration Calcs'!$B$4:$M$4,1,MATCH('Adjusted Source Data'!$E201,'Calibration Calcs'!$B$1:$M$1,0))</f>
        <v>155784411.22452241</v>
      </c>
      <c r="AD201" t="str">
        <f>INDEX('Category Mapping'!$G$34:$G$45,MATCH(E201,'Category Mapping'!$A$34:$A$45,0),1)</f>
        <v>Summer</v>
      </c>
      <c r="AE201" t="str">
        <f>INDEX('Category Mapping'!$B$2:$B$25,MATCH('Source Data'!A201,'Category Mapping'!$A$2:$A$25,0))</f>
        <v>Weekday</v>
      </c>
      <c r="AF201" t="str">
        <f>INDEX('Category Mapping'!$C$2:$C$25,MATCH('Source Data'!A201,'Category Mapping'!$A$2:$A$25,0))</f>
        <v>Residential</v>
      </c>
      <c r="AG201" t="str">
        <f>INDEX('Category Mapping'!$D$2:$D$25,MATCH('Source Data'!A201,'Category Mapping'!$A$2:$A$25,0))</f>
        <v>Total</v>
      </c>
      <c r="AH201">
        <f>IF($AE201="Weekday",INDEX('Category Mapping'!$F$34:$F$45,MATCH($E201,'Category Mapping'!$A$34:$A$45,0),1),INDEX('Category Mapping'!$E$34:$E$45,MATCH($E201,'Category Mapping'!$A$34:$A$45,0),1))</f>
        <v>22.142857142857142</v>
      </c>
      <c r="AI201" s="10">
        <f t="shared" si="11"/>
        <v>12427846.597590838</v>
      </c>
      <c r="AJ201" s="22">
        <f t="shared" si="9"/>
        <v>0</v>
      </c>
      <c r="AK201" s="22">
        <f t="shared" si="10"/>
        <v>0</v>
      </c>
    </row>
    <row r="202" spans="1:37">
      <c r="A202" s="37" t="str">
        <f>'Source Data'!A202</f>
        <v>Residential_total_weekday_SSP2.csv</v>
      </c>
      <c r="B202" s="37">
        <f>'Source Data'!B202</f>
        <v>2019</v>
      </c>
      <c r="C202" s="37">
        <f>'Source Data'!C202</f>
        <v>19</v>
      </c>
      <c r="D202" s="37" t="str">
        <f>'Source Data'!D202</f>
        <v>Korea</v>
      </c>
      <c r="E202" s="37">
        <f>'Source Data'!E202</f>
        <v>8</v>
      </c>
      <c r="F202" s="38">
        <f>'Source Data'!F202*INDEX('Calibration Calcs'!$B$4:$M$4,1,MATCH('Adjusted Source Data'!$E202,'Calibration Calcs'!$B$1:$M$1,0))</f>
        <v>133363530.6942794</v>
      </c>
      <c r="G202" s="38">
        <f>'Source Data'!G202*INDEX('Calibration Calcs'!$B$4:$M$4,1,MATCH('Adjusted Source Data'!$E202,'Calibration Calcs'!$B$1:$M$1,0))</f>
        <v>107825833.32728973</v>
      </c>
      <c r="H202" s="38">
        <f>'Source Data'!H202*INDEX('Calibration Calcs'!$B$4:$M$4,1,MATCH('Adjusted Source Data'!$E202,'Calibration Calcs'!$B$1:$M$1,0))</f>
        <v>95529904.965405807</v>
      </c>
      <c r="I202" s="38">
        <f>'Source Data'!I202*INDEX('Calibration Calcs'!$B$4:$M$4,1,MATCH('Adjusted Source Data'!$E202,'Calibration Calcs'!$B$1:$M$1,0))</f>
        <v>92692383.035740286</v>
      </c>
      <c r="J202" s="38">
        <f>'Source Data'!J202*INDEX('Calibration Calcs'!$B$4:$M$4,1,MATCH('Adjusted Source Data'!$E202,'Calibration Calcs'!$B$1:$M$1,0))</f>
        <v>102150789.46795869</v>
      </c>
      <c r="K202" s="38">
        <f>'Source Data'!K202*INDEX('Calibration Calcs'!$B$4:$M$4,1,MATCH('Adjusted Source Data'!$E202,'Calibration Calcs'!$B$1:$M$1,0))</f>
        <v>127688486.83494836</v>
      </c>
      <c r="L202" s="38">
        <f>'Source Data'!L202*INDEX('Calibration Calcs'!$B$4:$M$4,1,MATCH('Adjusted Source Data'!$E202,'Calibration Calcs'!$B$1:$M$1,0))</f>
        <v>146605299.69938517</v>
      </c>
      <c r="M202" s="38">
        <f>'Source Data'!M202*INDEX('Calibration Calcs'!$B$4:$M$4,1,MATCH('Adjusted Source Data'!$E202,'Calibration Calcs'!$B$1:$M$1,0))</f>
        <v>159847068.7044909</v>
      </c>
      <c r="N202" s="38">
        <f>'Source Data'!N202*INDEX('Calibration Calcs'!$B$4:$M$4,1,MATCH('Adjusted Source Data'!$E202,'Calibration Calcs'!$B$1:$M$1,0))</f>
        <v>159847068.7044909</v>
      </c>
      <c r="O202" s="38">
        <f>'Source Data'!O202*INDEX('Calibration Calcs'!$B$4:$M$4,1,MATCH('Adjusted Source Data'!$E202,'Calibration Calcs'!$B$1:$M$1,0))</f>
        <v>159847068.7044909</v>
      </c>
      <c r="P202" s="38">
        <f>'Source Data'!P202*INDEX('Calibration Calcs'!$B$4:$M$4,1,MATCH('Adjusted Source Data'!$E202,'Calibration Calcs'!$B$1:$M$1,0))</f>
        <v>164576271.92060012</v>
      </c>
      <c r="Q202" s="38">
        <f>'Source Data'!Q202*INDEX('Calibration Calcs'!$B$4:$M$4,1,MATCH('Adjusted Source Data'!$E202,'Calibration Calcs'!$B$1:$M$1,0))</f>
        <v>177818040.92570585</v>
      </c>
      <c r="R202" s="38">
        <f>'Source Data'!R202*INDEX('Calibration Calcs'!$B$4:$M$4,1,MATCH('Adjusted Source Data'!$E202,'Calibration Calcs'!$B$1:$M$1,0))</f>
        <v>185384766.07148057</v>
      </c>
      <c r="S202" s="38">
        <f>'Source Data'!S202*INDEX('Calibration Calcs'!$B$4:$M$4,1,MATCH('Adjusted Source Data'!$E202,'Calibration Calcs'!$B$1:$M$1,0))</f>
        <v>191059809.93081161</v>
      </c>
      <c r="T202" s="38">
        <f>'Source Data'!T202*INDEX('Calibration Calcs'!$B$4:$M$4,1,MATCH('Adjusted Source Data'!$E202,'Calibration Calcs'!$B$1:$M$1,0))</f>
        <v>199572375.71980816</v>
      </c>
      <c r="U202" s="38">
        <f>'Source Data'!U202*INDEX('Calibration Calcs'!$B$4:$M$4,1,MATCH('Adjusted Source Data'!$E202,'Calibration Calcs'!$B$1:$M$1,0))</f>
        <v>220380869.87068865</v>
      </c>
      <c r="V202" s="38">
        <f>'Source Data'!V202*INDEX('Calibration Calcs'!$B$4:$M$4,1,MATCH('Adjusted Source Data'!$E202,'Calibration Calcs'!$B$1:$M$1,0))</f>
        <v>249701929.81056568</v>
      </c>
      <c r="W202" s="38">
        <f>'Source Data'!W202*INDEX('Calibration Calcs'!$B$4:$M$4,1,MATCH('Adjusted Source Data'!$E202,'Calibration Calcs'!$B$1:$M$1,0))</f>
        <v>271456264.60466802</v>
      </c>
      <c r="X202" s="38">
        <f>'Source Data'!X202*INDEX('Calibration Calcs'!$B$4:$M$4,1,MATCH('Adjusted Source Data'!$E202,'Calibration Calcs'!$B$1:$M$1,0))</f>
        <v>299831483.9013232</v>
      </c>
      <c r="Y202" s="38">
        <f>'Source Data'!Y202*INDEX('Calibration Calcs'!$B$4:$M$4,1,MATCH('Adjusted Source Data'!$E202,'Calibration Calcs'!$B$1:$M$1,0))</f>
        <v>294156440.04199213</v>
      </c>
      <c r="Z202" s="38">
        <f>'Source Data'!Z202*INDEX('Calibration Calcs'!$B$4:$M$4,1,MATCH('Adjusted Source Data'!$E202,'Calibration Calcs'!$B$1:$M$1,0))</f>
        <v>285643874.25299561</v>
      </c>
      <c r="AA202" s="38">
        <f>'Source Data'!AA202*INDEX('Calibration Calcs'!$B$4:$M$4,1,MATCH('Adjusted Source Data'!$E202,'Calibration Calcs'!$B$1:$M$1,0))</f>
        <v>264835380.10211512</v>
      </c>
      <c r="AB202" s="38">
        <f>'Source Data'!AB202*INDEX('Calibration Calcs'!$B$4:$M$4,1,MATCH('Adjusted Source Data'!$E202,'Calibration Calcs'!$B$1:$M$1,0))</f>
        <v>207139100.86558288</v>
      </c>
      <c r="AC202" s="38">
        <f>'Source Data'!AC202*INDEX('Calibration Calcs'!$B$4:$M$4,1,MATCH('Adjusted Source Data'!$E202,'Calibration Calcs'!$B$1:$M$1,0))</f>
        <v>162684590.63415644</v>
      </c>
      <c r="AD202" t="str">
        <f>INDEX('Category Mapping'!$G$34:$G$45,MATCH(E202,'Category Mapping'!$A$34:$A$45,0),1)</f>
        <v>Summer</v>
      </c>
      <c r="AE202" t="str">
        <f>INDEX('Category Mapping'!$B$2:$B$25,MATCH('Source Data'!A202,'Category Mapping'!$A$2:$A$25,0))</f>
        <v>Weekday</v>
      </c>
      <c r="AF202" t="str">
        <f>INDEX('Category Mapping'!$C$2:$C$25,MATCH('Source Data'!A202,'Category Mapping'!$A$2:$A$25,0))</f>
        <v>Residential</v>
      </c>
      <c r="AG202" t="str">
        <f>INDEX('Category Mapping'!$D$2:$D$25,MATCH('Source Data'!A202,'Category Mapping'!$A$2:$A$25,0))</f>
        <v>Total</v>
      </c>
      <c r="AH202">
        <f>IF($AE202="Weekday",INDEX('Category Mapping'!$F$34:$F$45,MATCH($E202,'Category Mapping'!$A$34:$A$45,0),1),INDEX('Category Mapping'!$E$34:$E$45,MATCH($E202,'Category Mapping'!$A$34:$A$45,0),1))</f>
        <v>22.142857142857142</v>
      </c>
      <c r="AI202" s="10">
        <f t="shared" si="11"/>
        <v>13540776.692317823</v>
      </c>
      <c r="AJ202" s="22">
        <f t="shared" si="9"/>
        <v>0</v>
      </c>
      <c r="AK202" s="22">
        <f t="shared" si="10"/>
        <v>0</v>
      </c>
    </row>
    <row r="203" spans="1:37">
      <c r="A203" s="37" t="str">
        <f>'Source Data'!A203</f>
        <v>Residential_total_weekday_SSP2.csv</v>
      </c>
      <c r="B203" s="37">
        <f>'Source Data'!B203</f>
        <v>2019</v>
      </c>
      <c r="C203" s="37">
        <f>'Source Data'!C203</f>
        <v>19</v>
      </c>
      <c r="D203" s="37" t="str">
        <f>'Source Data'!D203</f>
        <v>Korea</v>
      </c>
      <c r="E203" s="37">
        <f>'Source Data'!E203</f>
        <v>9</v>
      </c>
      <c r="F203" s="38">
        <f>'Source Data'!F203*INDEX('Calibration Calcs'!$B$4:$M$4,1,MATCH('Adjusted Source Data'!$E203,'Calibration Calcs'!$B$1:$M$1,0))</f>
        <v>88462947.778377607</v>
      </c>
      <c r="G203" s="38">
        <f>'Source Data'!G203*INDEX('Calibration Calcs'!$B$4:$M$4,1,MATCH('Adjusted Source Data'!$E203,'Calibration Calcs'!$B$1:$M$1,0))</f>
        <v>66859149.188982151</v>
      </c>
      <c r="H203" s="38">
        <f>'Source Data'!H203*INDEX('Calibration Calcs'!$B$4:$M$4,1,MATCH('Adjusted Source Data'!$E203,'Calibration Calcs'!$B$1:$M$1,0))</f>
        <v>55903668.387724735</v>
      </c>
      <c r="I203" s="38">
        <f>'Source Data'!I203*INDEX('Calibration Calcs'!$B$4:$M$4,1,MATCH('Adjusted Source Data'!$E203,'Calibration Calcs'!$B$1:$M$1,0))</f>
        <v>50374734.151576139</v>
      </c>
      <c r="J203" s="38">
        <f>'Source Data'!J203*INDEX('Calibration Calcs'!$B$4:$M$4,1,MATCH('Adjusted Source Data'!$E203,'Calibration Calcs'!$B$1:$M$1,0))</f>
        <v>55494117.703565583</v>
      </c>
      <c r="K203" s="38">
        <f>'Source Data'!K203*INDEX('Calibration Calcs'!$B$4:$M$4,1,MATCH('Adjusted Source Data'!$E203,'Calibration Calcs'!$B$1:$M$1,0))</f>
        <v>79964771.082075134</v>
      </c>
      <c r="L203" s="38">
        <f>'Source Data'!L203*INDEX('Calibration Calcs'!$B$4:$M$4,1,MATCH('Adjusted Source Data'!$E203,'Calibration Calcs'!$B$1:$M$1,0))</f>
        <v>109554808.01257412</v>
      </c>
      <c r="M203" s="38">
        <f>'Source Data'!M203*INDEX('Calibration Calcs'!$B$4:$M$4,1,MATCH('Adjusted Source Data'!$E203,'Calibration Calcs'!$B$1:$M$1,0))</f>
        <v>126960712.08933823</v>
      </c>
      <c r="N203" s="38">
        <f>'Source Data'!N203*INDEX('Calibration Calcs'!$B$4:$M$4,1,MATCH('Adjusted Source Data'!$E203,'Calibration Calcs'!$B$1:$M$1,0))</f>
        <v>133103972.35172556</v>
      </c>
      <c r="O203" s="38">
        <f>'Source Data'!O203*INDEX('Calibration Calcs'!$B$4:$M$4,1,MATCH('Adjusted Source Data'!$E203,'Calibration Calcs'!$B$1:$M$1,0))</f>
        <v>136175602.48291925</v>
      </c>
      <c r="P203" s="38">
        <f>'Source Data'!P203*INDEX('Calibration Calcs'!$B$4:$M$4,1,MATCH('Adjusted Source Data'!$E203,'Calibration Calcs'!$B$1:$M$1,0))</f>
        <v>140271109.32451078</v>
      </c>
      <c r="Q203" s="38">
        <f>'Source Data'!Q203*INDEX('Calibration Calcs'!$B$4:$M$4,1,MATCH('Adjusted Source Data'!$E203,'Calibration Calcs'!$B$1:$M$1,0))</f>
        <v>148462123.00769389</v>
      </c>
      <c r="R203" s="38">
        <f>'Source Data'!R203*INDEX('Calibration Calcs'!$B$4:$M$4,1,MATCH('Adjusted Source Data'!$E203,'Calibration Calcs'!$B$1:$M$1,0))</f>
        <v>151533753.13888755</v>
      </c>
      <c r="S203" s="38">
        <f>'Source Data'!S203*INDEX('Calibration Calcs'!$B$4:$M$4,1,MATCH('Adjusted Source Data'!$E203,'Calibration Calcs'!$B$1:$M$1,0))</f>
        <v>154605383.27008122</v>
      </c>
      <c r="T203" s="38">
        <f>'Source Data'!T203*INDEX('Calibration Calcs'!$B$4:$M$4,1,MATCH('Adjusted Source Data'!$E203,'Calibration Calcs'!$B$1:$M$1,0))</f>
        <v>161772520.24286646</v>
      </c>
      <c r="U203" s="38">
        <f>'Source Data'!U203*INDEX('Calibration Calcs'!$B$4:$M$4,1,MATCH('Adjusted Source Data'!$E203,'Calibration Calcs'!$B$1:$M$1,0))</f>
        <v>179178424.31963056</v>
      </c>
      <c r="V203" s="38">
        <f>'Source Data'!V203*INDEX('Calibration Calcs'!$B$4:$M$4,1,MATCH('Adjusted Source Data'!$E203,'Calibration Calcs'!$B$1:$M$1,0))</f>
        <v>206823095.50037357</v>
      </c>
      <c r="W203" s="38">
        <f>'Source Data'!W203*INDEX('Calibration Calcs'!$B$4:$M$4,1,MATCH('Adjusted Source Data'!$E203,'Calibration Calcs'!$B$1:$M$1,0))</f>
        <v>237539396.81231025</v>
      </c>
      <c r="X203" s="38">
        <f>'Source Data'!X203*INDEX('Calibration Calcs'!$B$4:$M$4,1,MATCH('Adjusted Source Data'!$E203,'Calibration Calcs'!$B$1:$M$1,0))</f>
        <v>253921424.17867646</v>
      </c>
      <c r="Y203" s="38">
        <f>'Source Data'!Y203*INDEX('Calibration Calcs'!$B$4:$M$4,1,MATCH('Adjusted Source Data'!$E203,'Calibration Calcs'!$B$1:$M$1,0))</f>
        <v>243682657.07469758</v>
      </c>
      <c r="Z203" s="38">
        <f>'Source Data'!Z203*INDEX('Calibration Calcs'!$B$4:$M$4,1,MATCH('Adjusted Source Data'!$E203,'Calibration Calcs'!$B$1:$M$1,0))</f>
        <v>233443889.97071868</v>
      </c>
      <c r="AA203" s="38">
        <f>'Source Data'!AA203*INDEX('Calibration Calcs'!$B$4:$M$4,1,MATCH('Adjusted Source Data'!$E203,'Calibration Calcs'!$B$1:$M$1,0))</f>
        <v>210918602.34196514</v>
      </c>
      <c r="AB203" s="38">
        <f>'Source Data'!AB203*INDEX('Calibration Calcs'!$B$4:$M$4,1,MATCH('Adjusted Source Data'!$E203,'Calibration Calcs'!$B$1:$M$1,0))</f>
        <v>151533753.13888755</v>
      </c>
      <c r="AC203" s="38">
        <f>'Source Data'!AC203*INDEX('Calibration Calcs'!$B$4:$M$4,1,MATCH('Adjusted Source Data'!$E203,'Calibration Calcs'!$B$1:$M$1,0))</f>
        <v>111602561.4333699</v>
      </c>
      <c r="AD203" t="str">
        <f>INDEX('Category Mapping'!$G$34:$G$45,MATCH(E203,'Category Mapping'!$A$34:$A$45,0),1)</f>
        <v>Fall</v>
      </c>
      <c r="AE203" t="str">
        <f>INDEX('Category Mapping'!$B$2:$B$25,MATCH('Source Data'!A203,'Category Mapping'!$A$2:$A$25,0))</f>
        <v>Weekday</v>
      </c>
      <c r="AF203" t="str">
        <f>INDEX('Category Mapping'!$C$2:$C$25,MATCH('Source Data'!A203,'Category Mapping'!$A$2:$A$25,0))</f>
        <v>Residential</v>
      </c>
      <c r="AG203" t="str">
        <f>INDEX('Category Mapping'!$D$2:$D$25,MATCH('Source Data'!A203,'Category Mapping'!$A$2:$A$25,0))</f>
        <v>Total</v>
      </c>
      <c r="AH203">
        <f>IF($AE203="Weekday",INDEX('Category Mapping'!$F$34:$F$45,MATCH($E203,'Category Mapping'!$A$34:$A$45,0),1),INDEX('Category Mapping'!$E$34:$E$45,MATCH($E203,'Category Mapping'!$A$34:$A$45,0),1))</f>
        <v>21.428571428571431</v>
      </c>
      <c r="AI203" s="10">
        <f t="shared" si="11"/>
        <v>11849666.461671567</v>
      </c>
      <c r="AJ203" s="22">
        <f t="shared" si="9"/>
        <v>0</v>
      </c>
      <c r="AK203" s="22">
        <f t="shared" si="10"/>
        <v>0</v>
      </c>
    </row>
    <row r="204" spans="1:37">
      <c r="A204" s="37" t="str">
        <f>'Source Data'!A204</f>
        <v>Residential_total_weekday_SSP2.csv</v>
      </c>
      <c r="B204" s="37">
        <f>'Source Data'!B204</f>
        <v>2019</v>
      </c>
      <c r="C204" s="37">
        <f>'Source Data'!C204</f>
        <v>19</v>
      </c>
      <c r="D204" s="37" t="str">
        <f>'Source Data'!D204</f>
        <v>Korea</v>
      </c>
      <c r="E204" s="37">
        <f>'Source Data'!E204</f>
        <v>10</v>
      </c>
      <c r="F204" s="38">
        <f>'Source Data'!F204*INDEX('Calibration Calcs'!$B$4:$M$4,1,MATCH('Adjusted Source Data'!$E204,'Calibration Calcs'!$B$1:$M$1,0))</f>
        <v>87807908.074965656</v>
      </c>
      <c r="G204" s="38">
        <f>'Source Data'!G204*INDEX('Calibration Calcs'!$B$4:$M$4,1,MATCH('Adjusted Source Data'!$E204,'Calibration Calcs'!$B$1:$M$1,0))</f>
        <v>66734010.136973895</v>
      </c>
      <c r="H204" s="38">
        <f>'Source Data'!H204*INDEX('Calibration Calcs'!$B$4:$M$4,1,MATCH('Adjusted Source Data'!$E204,'Calibration Calcs'!$B$1:$M$1,0))</f>
        <v>56096709.273035198</v>
      </c>
      <c r="I204" s="38">
        <f>'Source Data'!I204*INDEX('Calibration Calcs'!$B$4:$M$4,1,MATCH('Adjusted Source Data'!$E204,'Calibration Calcs'!$B$1:$M$1,0))</f>
        <v>50577355.051180214</v>
      </c>
      <c r="J204" s="38">
        <f>'Source Data'!J204*INDEX('Calibration Calcs'!$B$4:$M$4,1,MATCH('Adjusted Source Data'!$E204,'Calibration Calcs'!$B$1:$M$1,0))</f>
        <v>55494597.903378293</v>
      </c>
      <c r="K204" s="38">
        <f>'Source Data'!K204*INDEX('Calibration Calcs'!$B$4:$M$4,1,MATCH('Adjusted Source Data'!$E204,'Calibration Calcs'!$B$1:$M$1,0))</f>
        <v>81285034.903682485</v>
      </c>
      <c r="L204" s="38">
        <f>'Source Data'!L204*INDEX('Calibration Calcs'!$B$4:$M$4,1,MATCH('Adjusted Source Data'!$E204,'Calibration Calcs'!$B$1:$M$1,0))</f>
        <v>123432830.77966601</v>
      </c>
      <c r="M204" s="38">
        <f>'Source Data'!M204*INDEX('Calibration Calcs'!$B$4:$M$4,1,MATCH('Adjusted Source Data'!$E204,'Calibration Calcs'!$B$1:$M$1,0))</f>
        <v>125439868.67852236</v>
      </c>
      <c r="N204" s="38">
        <f>'Source Data'!N204*INDEX('Calibration Calcs'!$B$4:$M$4,1,MATCH('Adjusted Source Data'!$E204,'Calibration Calcs'!$B$1:$M$1,0))</f>
        <v>125439868.67852236</v>
      </c>
      <c r="O204" s="38">
        <f>'Source Data'!O204*INDEX('Calibration Calcs'!$B$4:$M$4,1,MATCH('Adjusted Source Data'!$E204,'Calibration Calcs'!$B$1:$M$1,0))</f>
        <v>123432830.77966601</v>
      </c>
      <c r="P204" s="38">
        <f>'Source Data'!P204*INDEX('Calibration Calcs'!$B$4:$M$4,1,MATCH('Adjusted Source Data'!$E204,'Calibration Calcs'!$B$1:$M$1,0))</f>
        <v>122429311.83023782</v>
      </c>
      <c r="Q204" s="38">
        <f>'Source Data'!Q204*INDEX('Calibration Calcs'!$B$4:$M$4,1,MATCH('Adjusted Source Data'!$E204,'Calibration Calcs'!$B$1:$M$1,0))</f>
        <v>124436349.72909418</v>
      </c>
      <c r="R204" s="38">
        <f>'Source Data'!R204*INDEX('Calibration Calcs'!$B$4:$M$4,1,MATCH('Adjusted Source Data'!$E204,'Calibration Calcs'!$B$1:$M$1,0))</f>
        <v>121425792.88080965</v>
      </c>
      <c r="S204" s="38">
        <f>'Source Data'!S204*INDEX('Calibration Calcs'!$B$4:$M$4,1,MATCH('Adjusted Source Data'!$E204,'Calibration Calcs'!$B$1:$M$1,0))</f>
        <v>121425792.88080965</v>
      </c>
      <c r="T204" s="38">
        <f>'Source Data'!T204*INDEX('Calibration Calcs'!$B$4:$M$4,1,MATCH('Adjusted Source Data'!$E204,'Calibration Calcs'!$B$1:$M$1,0))</f>
        <v>125439868.67852236</v>
      </c>
      <c r="U204" s="38">
        <f>'Source Data'!U204*INDEX('Calibration Calcs'!$B$4:$M$4,1,MATCH('Adjusted Source Data'!$E204,'Calibration Calcs'!$B$1:$M$1,0))</f>
        <v>140492652.91994503</v>
      </c>
      <c r="V204" s="38">
        <f>'Source Data'!V204*INDEX('Calibration Calcs'!$B$4:$M$4,1,MATCH('Adjusted Source Data'!$E204,'Calibration Calcs'!$B$1:$M$1,0))</f>
        <v>170598221.4027904</v>
      </c>
      <c r="W204" s="38">
        <f>'Source Data'!W204*INDEX('Calibration Calcs'!$B$4:$M$4,1,MATCH('Adjusted Source Data'!$E204,'Calibration Calcs'!$B$1:$M$1,0))</f>
        <v>218767130.97534299</v>
      </c>
      <c r="X204" s="38">
        <f>'Source Data'!X204*INDEX('Calibration Calcs'!$B$4:$M$4,1,MATCH('Adjusted Source Data'!$E204,'Calibration Calcs'!$B$1:$M$1,0))</f>
        <v>218767130.97534299</v>
      </c>
      <c r="Y204" s="38">
        <f>'Source Data'!Y204*INDEX('Calibration Calcs'!$B$4:$M$4,1,MATCH('Adjusted Source Data'!$E204,'Calibration Calcs'!$B$1:$M$1,0))</f>
        <v>215756574.12705845</v>
      </c>
      <c r="Z204" s="38">
        <f>'Source Data'!Z204*INDEX('Calibration Calcs'!$B$4:$M$4,1,MATCH('Adjusted Source Data'!$E204,'Calibration Calcs'!$B$1:$M$1,0))</f>
        <v>213749536.2282021</v>
      </c>
      <c r="AA204" s="38">
        <f>'Source Data'!AA204*INDEX('Calibration Calcs'!$B$4:$M$4,1,MATCH('Adjusted Source Data'!$E204,'Calibration Calcs'!$B$1:$M$1,0))</f>
        <v>200703789.88563576</v>
      </c>
      <c r="AB204" s="38">
        <f>'Source Data'!AB204*INDEX('Calibration Calcs'!$B$4:$M$4,1,MATCH('Adjusted Source Data'!$E204,'Calibration Calcs'!$B$1:$M$1,0))</f>
        <v>147517285.56594229</v>
      </c>
      <c r="AC204" s="38">
        <f>'Source Data'!AC204*INDEX('Calibration Calcs'!$B$4:$M$4,1,MATCH('Adjusted Source Data'!$E204,'Calibration Calcs'!$B$1:$M$1,0))</f>
        <v>110387084.43709968</v>
      </c>
      <c r="AD204" t="str">
        <f>INDEX('Category Mapping'!$G$34:$G$45,MATCH(E204,'Category Mapping'!$A$34:$A$45,0),1)</f>
        <v>Fall</v>
      </c>
      <c r="AE204" t="str">
        <f>INDEX('Category Mapping'!$B$2:$B$25,MATCH('Source Data'!A204,'Category Mapping'!$A$2:$A$25,0))</f>
        <v>Weekday</v>
      </c>
      <c r="AF204" t="str">
        <f>INDEX('Category Mapping'!$C$2:$C$25,MATCH('Source Data'!A204,'Category Mapping'!$A$2:$A$25,0))</f>
        <v>Residential</v>
      </c>
      <c r="AG204" t="str">
        <f>INDEX('Category Mapping'!$D$2:$D$25,MATCH('Source Data'!A204,'Category Mapping'!$A$2:$A$25,0))</f>
        <v>Total</v>
      </c>
      <c r="AH204">
        <f>IF($AE204="Weekday",INDEX('Category Mapping'!$F$34:$F$45,MATCH($E204,'Category Mapping'!$A$34:$A$45,0),1),INDEX('Category Mapping'!$E$34:$E$45,MATCH($E204,'Category Mapping'!$A$34:$A$45,0),1))</f>
        <v>22.142857142857142</v>
      </c>
      <c r="AI204" s="10">
        <f t="shared" si="11"/>
        <v>9879805.9150154907</v>
      </c>
      <c r="AJ204" s="22">
        <f t="shared" si="9"/>
        <v>0</v>
      </c>
      <c r="AK204" s="22">
        <f t="shared" si="10"/>
        <v>0</v>
      </c>
    </row>
    <row r="205" spans="1:37">
      <c r="A205" s="37" t="str">
        <f>'Source Data'!A205</f>
        <v>Residential_total_weekday_SSP2.csv</v>
      </c>
      <c r="B205" s="37">
        <f>'Source Data'!B205</f>
        <v>2019</v>
      </c>
      <c r="C205" s="37">
        <f>'Source Data'!C205</f>
        <v>19</v>
      </c>
      <c r="D205" s="37" t="str">
        <f>'Source Data'!D205</f>
        <v>Korea</v>
      </c>
      <c r="E205" s="37">
        <f>'Source Data'!E205</f>
        <v>11</v>
      </c>
      <c r="F205" s="38">
        <f>'Source Data'!F205*INDEX('Calibration Calcs'!$B$4:$M$4,1,MATCH('Adjusted Source Data'!$E205,'Calibration Calcs'!$B$1:$M$1,0))</f>
        <v>93027481.742985815</v>
      </c>
      <c r="G205" s="38">
        <f>'Source Data'!G205*INDEX('Calibration Calcs'!$B$4:$M$4,1,MATCH('Adjusted Source Data'!$E205,'Calibration Calcs'!$B$1:$M$1,0))</f>
        <v>72711135.155437186</v>
      </c>
      <c r="H205" s="38">
        <f>'Source Data'!H205*INDEX('Calibration Calcs'!$B$4:$M$4,1,MATCH('Adjusted Source Data'!$E205,'Calibration Calcs'!$B$1:$M$1,0))</f>
        <v>62504358.161692664</v>
      </c>
      <c r="I205" s="38">
        <f>'Source Data'!I205*INDEX('Calibration Calcs'!$B$4:$M$4,1,MATCH('Adjusted Source Data'!$E205,'Calibration Calcs'!$B$1:$M$1,0))</f>
        <v>57060743.765028924</v>
      </c>
      <c r="J205" s="38">
        <f>'Source Data'!J205*INDEX('Calibration Calcs'!$B$4:$M$4,1,MATCH('Adjusted Source Data'!$E205,'Calibration Calcs'!$B$1:$M$1,0))</f>
        <v>61823906.362109698</v>
      </c>
      <c r="K205" s="38">
        <f>'Source Data'!K205*INDEX('Calibration Calcs'!$B$4:$M$4,1,MATCH('Adjusted Source Data'!$E205,'Calibration Calcs'!$B$1:$M$1,0))</f>
        <v>89333600.545249701</v>
      </c>
      <c r="L205" s="38">
        <f>'Source Data'!L205*INDEX('Calibration Calcs'!$B$4:$M$4,1,MATCH('Adjusted Source Data'!$E205,'Calibration Calcs'!$B$1:$M$1,0))</f>
        <v>132202063.91897671</v>
      </c>
      <c r="M205" s="38">
        <f>'Source Data'!M205*INDEX('Calibration Calcs'!$B$4:$M$4,1,MATCH('Adjusted Source Data'!$E205,'Calibration Calcs'!$B$1:$M$1,0))</f>
        <v>140950729.91361487</v>
      </c>
      <c r="N205" s="38">
        <f>'Source Data'!N205*INDEX('Calibration Calcs'!$B$4:$M$4,1,MATCH('Adjusted Source Data'!$E205,'Calibration Calcs'!$B$1:$M$1,0))</f>
        <v>131229989.91957247</v>
      </c>
      <c r="O205" s="38">
        <f>'Source Data'!O205*INDEX('Calibration Calcs'!$B$4:$M$4,1,MATCH('Adjusted Source Data'!$E205,'Calibration Calcs'!$B$1:$M$1,0))</f>
        <v>126369619.92255127</v>
      </c>
      <c r="P205" s="38">
        <f>'Source Data'!P205*INDEX('Calibration Calcs'!$B$4:$M$4,1,MATCH('Adjusted Source Data'!$E205,'Calibration Calcs'!$B$1:$M$1,0))</f>
        <v>125397545.92314704</v>
      </c>
      <c r="Q205" s="38">
        <f>'Source Data'!Q205*INDEX('Calibration Calcs'!$B$4:$M$4,1,MATCH('Adjusted Source Data'!$E205,'Calibration Calcs'!$B$1:$M$1,0))</f>
        <v>126369619.92255127</v>
      </c>
      <c r="R205" s="38">
        <f>'Source Data'!R205*INDEX('Calibration Calcs'!$B$4:$M$4,1,MATCH('Adjusted Source Data'!$E205,'Calibration Calcs'!$B$1:$M$1,0))</f>
        <v>123453397.92433855</v>
      </c>
      <c r="S205" s="38">
        <f>'Source Data'!S205*INDEX('Calibration Calcs'!$B$4:$M$4,1,MATCH('Adjusted Source Data'!$E205,'Calibration Calcs'!$B$1:$M$1,0))</f>
        <v>122481323.92493431</v>
      </c>
      <c r="T205" s="38">
        <f>'Source Data'!T205*INDEX('Calibration Calcs'!$B$4:$M$4,1,MATCH('Adjusted Source Data'!$E205,'Calibration Calcs'!$B$1:$M$1,0))</f>
        <v>126369619.92255127</v>
      </c>
      <c r="U205" s="38">
        <f>'Source Data'!U205*INDEX('Calibration Calcs'!$B$4:$M$4,1,MATCH('Adjusted Source Data'!$E205,'Calibration Calcs'!$B$1:$M$1,0))</f>
        <v>140950729.91361487</v>
      </c>
      <c r="V205" s="38">
        <f>'Source Data'!V205*INDEX('Calibration Calcs'!$B$4:$M$4,1,MATCH('Adjusted Source Data'!$E205,'Calibration Calcs'!$B$1:$M$1,0))</f>
        <v>182749911.88799721</v>
      </c>
      <c r="W205" s="38">
        <f>'Source Data'!W205*INDEX('Calibration Calcs'!$B$4:$M$4,1,MATCH('Adjusted Source Data'!$E205,'Calibration Calcs'!$B$1:$M$1,0))</f>
        <v>221632871.86416686</v>
      </c>
      <c r="X205" s="38">
        <f>'Source Data'!X205*INDEX('Calibration Calcs'!$B$4:$M$4,1,MATCH('Adjusted Source Data'!$E205,'Calibration Calcs'!$B$1:$M$1,0))</f>
        <v>223577019.86297533</v>
      </c>
      <c r="Y205" s="38">
        <f>'Source Data'!Y205*INDEX('Calibration Calcs'!$B$4:$M$4,1,MATCH('Adjusted Source Data'!$E205,'Calibration Calcs'!$B$1:$M$1,0))</f>
        <v>221632871.86416686</v>
      </c>
      <c r="Z205" s="38">
        <f>'Source Data'!Z205*INDEX('Calibration Calcs'!$B$4:$M$4,1,MATCH('Adjusted Source Data'!$E205,'Calibration Calcs'!$B$1:$M$1,0))</f>
        <v>219688723.86535835</v>
      </c>
      <c r="AA205" s="38">
        <f>'Source Data'!AA205*INDEX('Calibration Calcs'!$B$4:$M$4,1,MATCH('Adjusted Source Data'!$E205,'Calibration Calcs'!$B$1:$M$1,0))</f>
        <v>206079687.87369901</v>
      </c>
      <c r="AB205" s="38">
        <f>'Source Data'!AB205*INDEX('Calibration Calcs'!$B$4:$M$4,1,MATCH('Adjusted Source Data'!$E205,'Calibration Calcs'!$B$1:$M$1,0))</f>
        <v>152615617.90646577</v>
      </c>
      <c r="AC205" s="38">
        <f>'Source Data'!AC205*INDEX('Calibration Calcs'!$B$4:$M$4,1,MATCH('Adjusted Source Data'!$E205,'Calibration Calcs'!$B$1:$M$1,0))</f>
        <v>114704731.92970039</v>
      </c>
      <c r="AD205" t="str">
        <f>INDEX('Category Mapping'!$G$34:$G$45,MATCH(E205,'Category Mapping'!$A$34:$A$45,0),1)</f>
        <v>Winter</v>
      </c>
      <c r="AE205" t="str">
        <f>INDEX('Category Mapping'!$B$2:$B$25,MATCH('Source Data'!A205,'Category Mapping'!$A$2:$A$25,0))</f>
        <v>Weekday</v>
      </c>
      <c r="AF205" t="str">
        <f>INDEX('Category Mapping'!$C$2:$C$25,MATCH('Source Data'!A205,'Category Mapping'!$A$2:$A$25,0))</f>
        <v>Residential</v>
      </c>
      <c r="AG205" t="str">
        <f>INDEX('Category Mapping'!$D$2:$D$25,MATCH('Source Data'!A205,'Category Mapping'!$A$2:$A$25,0))</f>
        <v>Total</v>
      </c>
      <c r="AH205">
        <f>IF($AE205="Weekday",INDEX('Category Mapping'!$F$34:$F$45,MATCH($E205,'Category Mapping'!$A$34:$A$45,0),1),INDEX('Category Mapping'!$E$34:$E$45,MATCH($E205,'Category Mapping'!$A$34:$A$45,0),1))</f>
        <v>21.428571428571431</v>
      </c>
      <c r="AI205" s="10">
        <f t="shared" si="11"/>
        <v>10433594.260272181</v>
      </c>
      <c r="AJ205" s="22">
        <f t="shared" si="9"/>
        <v>0</v>
      </c>
      <c r="AK205" s="22">
        <f t="shared" si="10"/>
        <v>0</v>
      </c>
    </row>
    <row r="206" spans="1:37">
      <c r="A206" s="37" t="str">
        <f>'Source Data'!A206</f>
        <v>Residential_total_weekday_SSP2.csv</v>
      </c>
      <c r="B206" s="37">
        <f>'Source Data'!B206</f>
        <v>2019</v>
      </c>
      <c r="C206" s="37">
        <f>'Source Data'!C206</f>
        <v>19</v>
      </c>
      <c r="D206" s="37" t="str">
        <f>'Source Data'!D206</f>
        <v>Korea</v>
      </c>
      <c r="E206" s="37">
        <f>'Source Data'!E206</f>
        <v>12</v>
      </c>
      <c r="F206" s="38">
        <f>'Source Data'!F206*INDEX('Calibration Calcs'!$B$4:$M$4,1,MATCH('Adjusted Source Data'!$E206,'Calibration Calcs'!$B$1:$M$1,0))</f>
        <v>116148470.55192149</v>
      </c>
      <c r="G206" s="38">
        <f>'Source Data'!G206*INDEX('Calibration Calcs'!$B$4:$M$4,1,MATCH('Adjusted Source Data'!$E206,'Calibration Calcs'!$B$1:$M$1,0))</f>
        <v>92360370.33311449</v>
      </c>
      <c r="H206" s="38">
        <f>'Source Data'!H206*INDEX('Calibration Calcs'!$B$4:$M$4,1,MATCH('Adjusted Source Data'!$E206,'Calibration Calcs'!$B$1:$M$1,0))</f>
        <v>80522160.834553257</v>
      </c>
      <c r="I206" s="38">
        <f>'Source Data'!I206*INDEX('Calibration Calcs'!$B$4:$M$4,1,MATCH('Adjusted Source Data'!$E206,'Calibration Calcs'!$B$1:$M$1,0))</f>
        <v>74268012.420219019</v>
      </c>
      <c r="J206" s="38">
        <f>'Source Data'!J206*INDEX('Calibration Calcs'!$B$4:$M$4,1,MATCH('Adjusted Source Data'!$E206,'Calibration Calcs'!$B$1:$M$1,0))</f>
        <v>79963754.72613056</v>
      </c>
      <c r="K206" s="38">
        <f>'Source Data'!K206*INDEX('Calibration Calcs'!$B$4:$M$4,1,MATCH('Adjusted Source Data'!$E206,'Calibration Calcs'!$B$1:$M$1,0))</f>
        <v>112798033.90138529</v>
      </c>
      <c r="L206" s="38">
        <f>'Source Data'!L206*INDEX('Calibration Calcs'!$B$4:$M$4,1,MATCH('Adjusted Source Data'!$E206,'Calibration Calcs'!$B$1:$M$1,0))</f>
        <v>164171395.87627363</v>
      </c>
      <c r="M206" s="38">
        <f>'Source Data'!M206*INDEX('Calibration Calcs'!$B$4:$M$4,1,MATCH('Adjusted Source Data'!$E206,'Calibration Calcs'!$B$1:$M$1,0))</f>
        <v>192091701.29740861</v>
      </c>
      <c r="N206" s="38">
        <f>'Source Data'!N206*INDEX('Calibration Calcs'!$B$4:$M$4,1,MATCH('Adjusted Source Data'!$E206,'Calibration Calcs'!$B$1:$M$1,0))</f>
        <v>161937771.44258285</v>
      </c>
      <c r="O206" s="38">
        <f>'Source Data'!O206*INDEX('Calibration Calcs'!$B$4:$M$4,1,MATCH('Adjusted Source Data'!$E206,'Calibration Calcs'!$B$1:$M$1,0))</f>
        <v>155236898.14151046</v>
      </c>
      <c r="P206" s="38">
        <f>'Source Data'!P206*INDEX('Calibration Calcs'!$B$4:$M$4,1,MATCH('Adjusted Source Data'!$E206,'Calibration Calcs'!$B$1:$M$1,0))</f>
        <v>153003273.70781964</v>
      </c>
      <c r="Q206" s="38">
        <f>'Source Data'!Q206*INDEX('Calibration Calcs'!$B$4:$M$4,1,MATCH('Adjusted Source Data'!$E206,'Calibration Calcs'!$B$1:$M$1,0))</f>
        <v>153003273.70781964</v>
      </c>
      <c r="R206" s="38">
        <f>'Source Data'!R206*INDEX('Calibration Calcs'!$B$4:$M$4,1,MATCH('Adjusted Source Data'!$E206,'Calibration Calcs'!$B$1:$M$1,0))</f>
        <v>149652837.05728346</v>
      </c>
      <c r="S206" s="38">
        <f>'Source Data'!S206*INDEX('Calibration Calcs'!$B$4:$M$4,1,MATCH('Adjusted Source Data'!$E206,'Calibration Calcs'!$B$1:$M$1,0))</f>
        <v>148536024.84043804</v>
      </c>
      <c r="T206" s="38">
        <f>'Source Data'!T206*INDEX('Calibration Calcs'!$B$4:$M$4,1,MATCH('Adjusted Source Data'!$E206,'Calibration Calcs'!$B$1:$M$1,0))</f>
        <v>153003273.70781964</v>
      </c>
      <c r="U206" s="38">
        <f>'Source Data'!U206*INDEX('Calibration Calcs'!$B$4:$M$4,1,MATCH('Adjusted Source Data'!$E206,'Calibration Calcs'!$B$1:$M$1,0))</f>
        <v>169755456.96050063</v>
      </c>
      <c r="V206" s="38">
        <f>'Source Data'!V206*INDEX('Calibration Calcs'!$B$4:$M$4,1,MATCH('Adjusted Source Data'!$E206,'Calibration Calcs'!$B$1:$M$1,0))</f>
        <v>241231438.83860615</v>
      </c>
      <c r="W206" s="38">
        <f>'Source Data'!W206*INDEX('Calibration Calcs'!$B$4:$M$4,1,MATCH('Adjusted Source Data'!$E206,'Calibration Calcs'!$B$1:$M$1,0))</f>
        <v>264684495.39235952</v>
      </c>
      <c r="X206" s="38">
        <f>'Source Data'!X206*INDEX('Calibration Calcs'!$B$4:$M$4,1,MATCH('Adjusted Source Data'!$E206,'Calibration Calcs'!$B$1:$M$1,0))</f>
        <v>268034932.04289573</v>
      </c>
      <c r="Y206" s="38">
        <f>'Source Data'!Y206*INDEX('Calibration Calcs'!$B$4:$M$4,1,MATCH('Adjusted Source Data'!$E206,'Calibration Calcs'!$B$1:$M$1,0))</f>
        <v>266918119.82605034</v>
      </c>
      <c r="Z206" s="38">
        <f>'Source Data'!Z206*INDEX('Calibration Calcs'!$B$4:$M$4,1,MATCH('Adjusted Source Data'!$E206,'Calibration Calcs'!$B$1:$M$1,0))</f>
        <v>264684495.39235952</v>
      </c>
      <c r="AA206" s="38">
        <f>'Source Data'!AA206*INDEX('Calibration Calcs'!$B$4:$M$4,1,MATCH('Adjusted Source Data'!$E206,'Calibration Calcs'!$B$1:$M$1,0))</f>
        <v>247932312.13967854</v>
      </c>
      <c r="AB206" s="38">
        <f>'Source Data'!AB206*INDEX('Calibration Calcs'!$B$4:$M$4,1,MATCH('Adjusted Source Data'!$E206,'Calibration Calcs'!$B$1:$M$1,0))</f>
        <v>185390827.99633622</v>
      </c>
      <c r="AC206" s="38">
        <f>'Source Data'!AC206*INDEX('Calibration Calcs'!$B$4:$M$4,1,MATCH('Adjusted Source Data'!$E206,'Calibration Calcs'!$B$1:$M$1,0))</f>
        <v>141835151.53936565</v>
      </c>
      <c r="AD206" t="str">
        <f>INDEX('Category Mapping'!$G$34:$G$45,MATCH(E206,'Category Mapping'!$A$34:$A$45,0),1)</f>
        <v>Winter</v>
      </c>
      <c r="AE206" t="str">
        <f>INDEX('Category Mapping'!$B$2:$B$25,MATCH('Source Data'!A206,'Category Mapping'!$A$2:$A$25,0))</f>
        <v>Weekday</v>
      </c>
      <c r="AF206" t="str">
        <f>INDEX('Category Mapping'!$C$2:$C$25,MATCH('Source Data'!A206,'Category Mapping'!$A$2:$A$25,0))</f>
        <v>Residential</v>
      </c>
      <c r="AG206" t="str">
        <f>INDEX('Category Mapping'!$D$2:$D$25,MATCH('Source Data'!A206,'Category Mapping'!$A$2:$A$25,0))</f>
        <v>Total</v>
      </c>
      <c r="AH206">
        <f>IF($AE206="Weekday",INDEX('Category Mapping'!$F$34:$F$45,MATCH($E206,'Category Mapping'!$A$34:$A$45,0),1),INDEX('Category Mapping'!$E$34:$E$45,MATCH($E206,'Category Mapping'!$A$34:$A$45,0),1))</f>
        <v>22.142857142857142</v>
      </c>
      <c r="AI206" s="10">
        <f t="shared" si="11"/>
        <v>12104803.382582389</v>
      </c>
      <c r="AJ206" s="22">
        <f t="shared" si="9"/>
        <v>0</v>
      </c>
      <c r="AK206" s="22">
        <f t="shared" si="10"/>
        <v>0</v>
      </c>
    </row>
    <row r="207" spans="1:37">
      <c r="A207" s="37" t="str">
        <f>'Source Data'!A207</f>
        <v>Residential_total_weekend_SSP2.csv</v>
      </c>
      <c r="B207" s="37">
        <f>'Source Data'!B207</f>
        <v>2019</v>
      </c>
      <c r="C207" s="37">
        <f>'Source Data'!C207</f>
        <v>19</v>
      </c>
      <c r="D207" s="37" t="str">
        <f>'Source Data'!D207</f>
        <v>Korea</v>
      </c>
      <c r="E207" s="37">
        <f>'Source Data'!E207</f>
        <v>1</v>
      </c>
      <c r="F207" s="38">
        <f>'Source Data'!F207*INDEX('Calibration Calcs'!$B$4:$M$4,1,MATCH('Adjusted Source Data'!$E207,'Calibration Calcs'!$B$1:$M$1,0))</f>
        <v>63310251.922800608</v>
      </c>
      <c r="G207" s="38">
        <f>'Source Data'!G207*INDEX('Calibration Calcs'!$B$4:$M$4,1,MATCH('Adjusted Source Data'!$E207,'Calibration Calcs'!$B$1:$M$1,0))</f>
        <v>52869613.886408933</v>
      </c>
      <c r="H207" s="38">
        <f>'Source Data'!H207*INDEX('Calibration Calcs'!$B$4:$M$4,1,MATCH('Adjusted Source Data'!$E207,'Calibration Calcs'!$B$1:$M$1,0))</f>
        <v>45538953.137453072</v>
      </c>
      <c r="I207" s="38">
        <f>'Source Data'!I207*INDEX('Calibration Calcs'!$B$4:$M$4,1,MATCH('Adjusted Source Data'!$E207,'Calibration Calcs'!$B$1:$M$1,0))</f>
        <v>40985057.823707767</v>
      </c>
      <c r="J207" s="38">
        <f>'Source Data'!J207*INDEX('Calibration Calcs'!$B$4:$M$4,1,MATCH('Adjusted Source Data'!$E207,'Calibration Calcs'!$B$1:$M$1,0))</f>
        <v>41651481.5281583</v>
      </c>
      <c r="K207" s="38">
        <f>'Source Data'!K207*INDEX('Calibration Calcs'!$B$4:$M$4,1,MATCH('Adjusted Source Data'!$E207,'Calibration Calcs'!$B$1:$M$1,0))</f>
        <v>47538224.25080467</v>
      </c>
      <c r="L207" s="38">
        <f>'Source Data'!L207*INDEX('Calibration Calcs'!$B$4:$M$4,1,MATCH('Adjusted Source Data'!$E207,'Calibration Calcs'!$B$1:$M$1,0))</f>
        <v>66642370.445053272</v>
      </c>
      <c r="M207" s="38">
        <f>'Source Data'!M207*INDEX('Calibration Calcs'!$B$4:$M$4,1,MATCH('Adjusted Source Data'!$E207,'Calibration Calcs'!$B$1:$M$1,0))</f>
        <v>89633988.248596653</v>
      </c>
      <c r="N207" s="38">
        <f>'Source Data'!N207*INDEX('Calibration Calcs'!$B$4:$M$4,1,MATCH('Adjusted Source Data'!$E207,'Calibration Calcs'!$B$1:$M$1,0))</f>
        <v>90966835.657497719</v>
      </c>
      <c r="O207" s="38">
        <f>'Source Data'!O207*INDEX('Calibration Calcs'!$B$4:$M$4,1,MATCH('Adjusted Source Data'!$E207,'Calibration Calcs'!$B$1:$M$1,0))</f>
        <v>108849205.06025368</v>
      </c>
      <c r="P207" s="38">
        <f>'Source Data'!P207*INDEX('Calibration Calcs'!$B$4:$M$4,1,MATCH('Adjusted Source Data'!$E207,'Calibration Calcs'!$B$1:$M$1,0))</f>
        <v>127731210.01968545</v>
      </c>
      <c r="Q207" s="38">
        <f>'Source Data'!Q207*INDEX('Calibration Calcs'!$B$4:$M$4,1,MATCH('Adjusted Source Data'!$E207,'Calibration Calcs'!$B$1:$M$1,0))</f>
        <v>136616859.41235921</v>
      </c>
      <c r="R207" s="38">
        <f>'Source Data'!R207*INDEX('Calibration Calcs'!$B$4:$M$4,1,MATCH('Adjusted Source Data'!$E207,'Calibration Calcs'!$B$1:$M$1,0))</f>
        <v>126620503.84560122</v>
      </c>
      <c r="S207" s="38">
        <f>'Source Data'!S207*INDEX('Calibration Calcs'!$B$4:$M$4,1,MATCH('Adjusted Source Data'!$E207,'Calibration Calcs'!$B$1:$M$1,0))</f>
        <v>114402735.93067479</v>
      </c>
      <c r="T207" s="38">
        <f>'Source Data'!T207*INDEX('Calibration Calcs'!$B$4:$M$4,1,MATCH('Adjusted Source Data'!$E207,'Calibration Calcs'!$B$1:$M$1,0))</f>
        <v>117734854.45292746</v>
      </c>
      <c r="U207" s="38">
        <f>'Source Data'!U207*INDEX('Calibration Calcs'!$B$4:$M$4,1,MATCH('Adjusted Source Data'!$E207,'Calibration Calcs'!$B$1:$M$1,0))</f>
        <v>121066972.97518012</v>
      </c>
      <c r="V207" s="38">
        <f>'Source Data'!V207*INDEX('Calibration Calcs'!$B$4:$M$4,1,MATCH('Adjusted Source Data'!$E207,'Calibration Calcs'!$B$1:$M$1,0))</f>
        <v>148834627.32728565</v>
      </c>
      <c r="W207" s="38">
        <f>'Source Data'!W207*INDEX('Calibration Calcs'!$B$4:$M$4,1,MATCH('Adjusted Source Data'!$E207,'Calibration Calcs'!$B$1:$M$1,0))</f>
        <v>154388158.19770676</v>
      </c>
      <c r="X207" s="38">
        <f>'Source Data'!X207*INDEX('Calibration Calcs'!$B$4:$M$4,1,MATCH('Adjusted Source Data'!$E207,'Calibration Calcs'!$B$1:$M$1,0))</f>
        <v>155498864.37179098</v>
      </c>
      <c r="Y207" s="38">
        <f>'Source Data'!Y207*INDEX('Calibration Calcs'!$B$4:$M$4,1,MATCH('Adjusted Source Data'!$E207,'Calibration Calcs'!$B$1:$M$1,0))</f>
        <v>149945333.50136986</v>
      </c>
      <c r="Z207" s="38">
        <f>'Source Data'!Z207*INDEX('Calibration Calcs'!$B$4:$M$4,1,MATCH('Adjusted Source Data'!$E207,'Calibration Calcs'!$B$1:$M$1,0))</f>
        <v>144391802.63094875</v>
      </c>
      <c r="AA207" s="38">
        <f>'Source Data'!AA207*INDEX('Calibration Calcs'!$B$4:$M$4,1,MATCH('Adjusted Source Data'!$E207,'Calibration Calcs'!$B$1:$M$1,0))</f>
        <v>129952622.36785388</v>
      </c>
      <c r="AB207" s="38">
        <f>'Source Data'!AB207*INDEX('Calibration Calcs'!$B$4:$M$4,1,MATCH('Adjusted Source Data'!$E207,'Calibration Calcs'!$B$1:$M$1,0))</f>
        <v>103406744.80724099</v>
      </c>
      <c r="AC207" s="38">
        <f>'Source Data'!AC207*INDEX('Calibration Calcs'!$B$4:$M$4,1,MATCH('Adjusted Source Data'!$E207,'Calibration Calcs'!$B$1:$M$1,0))</f>
        <v>79637632.681838661</v>
      </c>
      <c r="AD207" t="str">
        <f>INDEX('Category Mapping'!$G$34:$G$45,MATCH(E207,'Category Mapping'!$A$34:$A$45,0),1)</f>
        <v>Winter</v>
      </c>
      <c r="AE207" t="str">
        <f>INDEX('Category Mapping'!$B$2:$B$25,MATCH('Source Data'!A207,'Category Mapping'!$A$2:$A$25,0))</f>
        <v>Weekend</v>
      </c>
      <c r="AF207" t="str">
        <f>INDEX('Category Mapping'!$C$2:$C$25,MATCH('Source Data'!A207,'Category Mapping'!$A$2:$A$25,0))</f>
        <v>Residential</v>
      </c>
      <c r="AG207" t="str">
        <f>INDEX('Category Mapping'!$D$2:$D$25,MATCH('Source Data'!A207,'Category Mapping'!$A$2:$A$25,0))</f>
        <v>Total</v>
      </c>
      <c r="AH207">
        <f>IF($AE207="Weekday",INDEX('Category Mapping'!$F$34:$F$45,MATCH($E207,'Category Mapping'!$A$34:$A$45,0),1),INDEX('Category Mapping'!$E$34:$E$45,MATCH($E207,'Category Mapping'!$A$34:$A$45,0),1))</f>
        <v>8.8571428571428559</v>
      </c>
      <c r="AI207" s="10">
        <f t="shared" si="11"/>
        <v>17556323.396815114</v>
      </c>
      <c r="AJ207" s="22">
        <f t="shared" si="9"/>
        <v>0</v>
      </c>
      <c r="AK207" s="22">
        <f t="shared" si="10"/>
        <v>0</v>
      </c>
    </row>
    <row r="208" spans="1:37">
      <c r="A208" s="37" t="str">
        <f>'Source Data'!A208</f>
        <v>Residential_total_weekend_SSP2.csv</v>
      </c>
      <c r="B208" s="37">
        <f>'Source Data'!B208</f>
        <v>2019</v>
      </c>
      <c r="C208" s="37">
        <f>'Source Data'!C208</f>
        <v>19</v>
      </c>
      <c r="D208" s="37" t="str">
        <f>'Source Data'!D208</f>
        <v>Korea</v>
      </c>
      <c r="E208" s="37">
        <f>'Source Data'!E208</f>
        <v>2</v>
      </c>
      <c r="F208" s="38">
        <f>'Source Data'!F208*INDEX('Calibration Calcs'!$B$4:$M$4,1,MATCH('Adjusted Source Data'!$E208,'Calibration Calcs'!$B$1:$M$1,0))</f>
        <v>53080324.986601524</v>
      </c>
      <c r="G208" s="38">
        <f>'Source Data'!G208*INDEX('Calibration Calcs'!$B$4:$M$4,1,MATCH('Adjusted Source Data'!$E208,'Calibration Calcs'!$B$1:$M$1,0))</f>
        <v>43972446.344989084</v>
      </c>
      <c r="H208" s="38">
        <f>'Source Data'!H208*INDEX('Calibration Calcs'!$B$4:$M$4,1,MATCH('Adjusted Source Data'!$E208,'Calibration Calcs'!$B$1:$M$1,0))</f>
        <v>37508790.534812517</v>
      </c>
      <c r="I208" s="38">
        <f>'Source Data'!I208*INDEX('Calibration Calcs'!$B$4:$M$4,1,MATCH('Adjusted Source Data'!$E208,'Calibration Calcs'!$B$1:$M$1,0))</f>
        <v>33591423.377129748</v>
      </c>
      <c r="J208" s="38">
        <f>'Source Data'!J208*INDEX('Calibration Calcs'!$B$4:$M$4,1,MATCH('Adjusted Source Data'!$E208,'Calibration Calcs'!$B$1:$M$1,0))</f>
        <v>34081094.271840088</v>
      </c>
      <c r="K208" s="38">
        <f>'Source Data'!K208*INDEX('Calibration Calcs'!$B$4:$M$4,1,MATCH('Adjusted Source Data'!$E208,'Calibration Calcs'!$B$1:$M$1,0))</f>
        <v>39271605.755769759</v>
      </c>
      <c r="L208" s="38">
        <f>'Source Data'!L208*INDEX('Calibration Calcs'!$B$4:$M$4,1,MATCH('Adjusted Source Data'!$E208,'Calibration Calcs'!$B$1:$M$1,0))</f>
        <v>55822481.99697946</v>
      </c>
      <c r="M208" s="38">
        <f>'Source Data'!M208*INDEX('Calibration Calcs'!$B$4:$M$4,1,MATCH('Adjusted Source Data'!$E208,'Calibration Calcs'!$B$1:$M$1,0))</f>
        <v>66693175.859549142</v>
      </c>
      <c r="N208" s="38">
        <f>'Source Data'!N208*INDEX('Calibration Calcs'!$B$4:$M$4,1,MATCH('Adjusted Source Data'!$E208,'Calibration Calcs'!$B$1:$M$1,0))</f>
        <v>76780396.290582269</v>
      </c>
      <c r="O208" s="38">
        <f>'Source Data'!O208*INDEX('Calibration Calcs'!$B$4:$M$4,1,MATCH('Adjusted Source Data'!$E208,'Calibration Calcs'!$B$1:$M$1,0))</f>
        <v>92253996.563429207</v>
      </c>
      <c r="P208" s="38">
        <f>'Source Data'!P208*INDEX('Calibration Calcs'!$B$4:$M$4,1,MATCH('Adjusted Source Data'!$E208,'Calibration Calcs'!$B$1:$M$1,0))</f>
        <v>108706938.62569684</v>
      </c>
      <c r="Q208" s="38">
        <f>'Source Data'!Q208*INDEX('Calibration Calcs'!$B$4:$M$4,1,MATCH('Adjusted Source Data'!$E208,'Calibration Calcs'!$B$1:$M$1,0))</f>
        <v>117521014.73048307</v>
      </c>
      <c r="R208" s="38">
        <f>'Source Data'!R208*INDEX('Calibration Calcs'!$B$4:$M$4,1,MATCH('Adjusted Source Data'!$E208,'Calibration Calcs'!$B$1:$M$1,0))</f>
        <v>108706938.62569684</v>
      </c>
      <c r="S208" s="38">
        <f>'Source Data'!S208*INDEX('Calibration Calcs'!$B$4:$M$4,1,MATCH('Adjusted Source Data'!$E208,'Calibration Calcs'!$B$1:$M$1,0))</f>
        <v>97052771.331590608</v>
      </c>
      <c r="T208" s="38">
        <f>'Source Data'!T208*INDEX('Calibration Calcs'!$B$4:$M$4,1,MATCH('Adjusted Source Data'!$E208,'Calibration Calcs'!$B$1:$M$1,0))</f>
        <v>99892862.520910606</v>
      </c>
      <c r="U208" s="38">
        <f>'Source Data'!U208*INDEX('Calibration Calcs'!$B$4:$M$4,1,MATCH('Adjusted Source Data'!$E208,'Calibration Calcs'!$B$1:$M$1,0))</f>
        <v>103810229.67859338</v>
      </c>
      <c r="V208" s="38">
        <f>'Source Data'!V208*INDEX('Calibration Calcs'!$B$4:$M$4,1,MATCH('Adjusted Source Data'!$E208,'Calibration Calcs'!$B$1:$M$1,0))</f>
        <v>115562331.15164168</v>
      </c>
      <c r="W208" s="38">
        <f>'Source Data'!W208*INDEX('Calibration Calcs'!$B$4:$M$4,1,MATCH('Adjusted Source Data'!$E208,'Calibration Calcs'!$B$1:$M$1,0))</f>
        <v>133190483.36121415</v>
      </c>
      <c r="X208" s="38">
        <f>'Source Data'!X208*INDEX('Calibration Calcs'!$B$4:$M$4,1,MATCH('Adjusted Source Data'!$E208,'Calibration Calcs'!$B$1:$M$1,0))</f>
        <v>132211141.57179345</v>
      </c>
      <c r="Y208" s="38">
        <f>'Source Data'!Y208*INDEX('Calibration Calcs'!$B$4:$M$4,1,MATCH('Adjusted Source Data'!$E208,'Calibration Calcs'!$B$1:$M$1,0))</f>
        <v>127314432.62469</v>
      </c>
      <c r="Z208" s="38">
        <f>'Source Data'!Z208*INDEX('Calibration Calcs'!$B$4:$M$4,1,MATCH('Adjusted Source Data'!$E208,'Calibration Calcs'!$B$1:$M$1,0))</f>
        <v>122417723.67758654</v>
      </c>
      <c r="AA208" s="38">
        <f>'Source Data'!AA208*INDEX('Calibration Calcs'!$B$4:$M$4,1,MATCH('Adjusted Source Data'!$E208,'Calibration Calcs'!$B$1:$M$1,0))</f>
        <v>110665622.20453823</v>
      </c>
      <c r="AB208" s="38">
        <f>'Source Data'!AB208*INDEX('Calibration Calcs'!$B$4:$M$4,1,MATCH('Adjusted Source Data'!$E208,'Calibration Calcs'!$B$1:$M$1,0))</f>
        <v>87846958.511036098</v>
      </c>
      <c r="AC208" s="38">
        <f>'Source Data'!AC208*INDEX('Calibration Calcs'!$B$4:$M$4,1,MATCH('Adjusted Source Data'!$E208,'Calibration Calcs'!$B$1:$M$1,0))</f>
        <v>67280780.933201566</v>
      </c>
      <c r="AD208" t="str">
        <f>INDEX('Category Mapping'!$G$34:$G$45,MATCH(E208,'Category Mapping'!$A$34:$A$45,0),1)</f>
        <v>Winter</v>
      </c>
      <c r="AE208" t="str">
        <f>INDEX('Category Mapping'!$B$2:$B$25,MATCH('Source Data'!A208,'Category Mapping'!$A$2:$A$25,0))</f>
        <v>Weekend</v>
      </c>
      <c r="AF208" t="str">
        <f>INDEX('Category Mapping'!$C$2:$C$25,MATCH('Source Data'!A208,'Category Mapping'!$A$2:$A$25,0))</f>
        <v>Residential</v>
      </c>
      <c r="AG208" t="str">
        <f>INDEX('Category Mapping'!$D$2:$D$25,MATCH('Source Data'!A208,'Category Mapping'!$A$2:$A$25,0))</f>
        <v>Total</v>
      </c>
      <c r="AH208">
        <f>IF($AE208="Weekday",INDEX('Category Mapping'!$F$34:$F$45,MATCH($E208,'Category Mapping'!$A$34:$A$45,0),1),INDEX('Category Mapping'!$E$34:$E$45,MATCH($E208,'Category Mapping'!$A$34:$A$45,0),1))</f>
        <v>8</v>
      </c>
      <c r="AI208" s="10">
        <f t="shared" si="11"/>
        <v>16648810.420151768</v>
      </c>
      <c r="AJ208" s="22">
        <f t="shared" si="9"/>
        <v>0</v>
      </c>
      <c r="AK208" s="22">
        <f t="shared" si="10"/>
        <v>0</v>
      </c>
    </row>
    <row r="209" spans="1:37">
      <c r="A209" s="37" t="str">
        <f>'Source Data'!A209</f>
        <v>Residential_total_weekend_SSP2.csv</v>
      </c>
      <c r="B209" s="37">
        <f>'Source Data'!B209</f>
        <v>2019</v>
      </c>
      <c r="C209" s="37">
        <f>'Source Data'!C209</f>
        <v>19</v>
      </c>
      <c r="D209" s="37" t="str">
        <f>'Source Data'!D209</f>
        <v>Korea</v>
      </c>
      <c r="E209" s="37">
        <f>'Source Data'!E209</f>
        <v>3</v>
      </c>
      <c r="F209" s="38">
        <f>'Source Data'!F209*INDEX('Calibration Calcs'!$B$4:$M$4,1,MATCH('Adjusted Source Data'!$E209,'Calibration Calcs'!$B$1:$M$1,0))</f>
        <v>53401997.618029088</v>
      </c>
      <c r="G209" s="38">
        <f>'Source Data'!G209*INDEX('Calibration Calcs'!$B$4:$M$4,1,MATCH('Adjusted Source Data'!$E209,'Calibration Calcs'!$B$1:$M$1,0))</f>
        <v>43929128.644850433</v>
      </c>
      <c r="H209" s="38">
        <f>'Source Data'!H209*INDEX('Calibration Calcs'!$B$4:$M$4,1,MATCH('Adjusted Source Data'!$E209,'Calibration Calcs'!$B$1:$M$1,0))</f>
        <v>37058696.202764824</v>
      </c>
      <c r="I209" s="38">
        <f>'Source Data'!I209*INDEX('Calibration Calcs'!$B$4:$M$4,1,MATCH('Adjusted Source Data'!$E209,'Calibration Calcs'!$B$1:$M$1,0))</f>
        <v>32894797.753015965</v>
      </c>
      <c r="J209" s="38">
        <f>'Source Data'!J209*INDEX('Calibration Calcs'!$B$4:$M$4,1,MATCH('Adjusted Source Data'!$E209,'Calibration Calcs'!$B$1:$M$1,0))</f>
        <v>33415285.059234574</v>
      </c>
      <c r="K209" s="38">
        <f>'Source Data'!K209*INDEX('Calibration Calcs'!$B$4:$M$4,1,MATCH('Adjusted Source Data'!$E209,'Calibration Calcs'!$B$1:$M$1,0))</f>
        <v>38932450.505151808</v>
      </c>
      <c r="L209" s="38">
        <f>'Source Data'!L209*INDEX('Calibration Calcs'!$B$4:$M$4,1,MATCH('Adjusted Source Data'!$E209,'Calibration Calcs'!$B$1:$M$1,0))</f>
        <v>55692141.765390955</v>
      </c>
      <c r="M209" s="38">
        <f>'Source Data'!M209*INDEX('Calibration Calcs'!$B$4:$M$4,1,MATCH('Adjusted Source Data'!$E209,'Calibration Calcs'!$B$1:$M$1,0))</f>
        <v>64436328.509863555</v>
      </c>
      <c r="N209" s="38">
        <f>'Source Data'!N209*INDEX('Calibration Calcs'!$B$4:$M$4,1,MATCH('Adjusted Source Data'!$E209,'Calibration Calcs'!$B$1:$M$1,0))</f>
        <v>78177193.394034773</v>
      </c>
      <c r="O209" s="38">
        <f>'Source Data'!O209*INDEX('Calibration Calcs'!$B$4:$M$4,1,MATCH('Adjusted Source Data'!$E209,'Calibration Calcs'!$B$1:$M$1,0))</f>
        <v>94416397.348055318</v>
      </c>
      <c r="P209" s="38">
        <f>'Source Data'!P209*INDEX('Calibration Calcs'!$B$4:$M$4,1,MATCH('Adjusted Source Data'!$E209,'Calibration Calcs'!$B$1:$M$1,0))</f>
        <v>112425258.14321913</v>
      </c>
      <c r="Q209" s="38">
        <f>'Source Data'!Q209*INDEX('Calibration Calcs'!$B$4:$M$4,1,MATCH('Adjusted Source Data'!$E209,'Calibration Calcs'!$B$1:$M$1,0))</f>
        <v>120753055.04271683</v>
      </c>
      <c r="R209" s="38">
        <f>'Source Data'!R209*INDEX('Calibration Calcs'!$B$4:$M$4,1,MATCH('Adjusted Source Data'!$E209,'Calibration Calcs'!$B$1:$M$1,0))</f>
        <v>111384283.53078191</v>
      </c>
      <c r="S209" s="38">
        <f>'Source Data'!S209*INDEX('Calibration Calcs'!$B$4:$M$4,1,MATCH('Adjusted Source Data'!$E209,'Calibration Calcs'!$B$1:$M$1,0))</f>
        <v>100141757.71646</v>
      </c>
      <c r="T209" s="38">
        <f>'Source Data'!T209*INDEX('Calibration Calcs'!$B$4:$M$4,1,MATCH('Adjusted Source Data'!$E209,'Calibration Calcs'!$B$1:$M$1,0))</f>
        <v>103681071.39874652</v>
      </c>
      <c r="U209" s="38">
        <f>'Source Data'!U209*INDEX('Calibration Calcs'!$B$4:$M$4,1,MATCH('Adjusted Source Data'!$E209,'Calibration Calcs'!$B$1:$M$1,0))</f>
        <v>107220385.08103305</v>
      </c>
      <c r="V209" s="38">
        <f>'Source Data'!V209*INDEX('Calibration Calcs'!$B$4:$M$4,1,MATCH('Adjusted Source Data'!$E209,'Calibration Calcs'!$B$1:$M$1,0))</f>
        <v>114507207.36809355</v>
      </c>
      <c r="W209" s="38">
        <f>'Source Data'!W209*INDEX('Calibration Calcs'!$B$4:$M$4,1,MATCH('Adjusted Source Data'!$E209,'Calibration Calcs'!$B$1:$M$1,0))</f>
        <v>135326699.61683783</v>
      </c>
      <c r="X209" s="38">
        <f>'Source Data'!X209*INDEX('Calibration Calcs'!$B$4:$M$4,1,MATCH('Adjusted Source Data'!$E209,'Calibration Calcs'!$B$1:$M$1,0))</f>
        <v>135326699.61683783</v>
      </c>
      <c r="Y209" s="38">
        <f>'Source Data'!Y209*INDEX('Calibration Calcs'!$B$4:$M$4,1,MATCH('Adjusted Source Data'!$E209,'Calibration Calcs'!$B$1:$M$1,0))</f>
        <v>130121826.55465177</v>
      </c>
      <c r="Z209" s="38">
        <f>'Source Data'!Z209*INDEX('Calibration Calcs'!$B$4:$M$4,1,MATCH('Adjusted Source Data'!$E209,'Calibration Calcs'!$B$1:$M$1,0))</f>
        <v>124916953.49246569</v>
      </c>
      <c r="AA209" s="38">
        <f>'Source Data'!AA209*INDEX('Calibration Calcs'!$B$4:$M$4,1,MATCH('Adjusted Source Data'!$E209,'Calibration Calcs'!$B$1:$M$1,0))</f>
        <v>112425258.14321913</v>
      </c>
      <c r="AB209" s="38">
        <f>'Source Data'!AB209*INDEX('Calibration Calcs'!$B$4:$M$4,1,MATCH('Adjusted Source Data'!$E209,'Calibration Calcs'!$B$1:$M$1,0))</f>
        <v>89315621.747112975</v>
      </c>
      <c r="AC209" s="38">
        <f>'Source Data'!AC209*INDEX('Calibration Calcs'!$B$4:$M$4,1,MATCH('Adjusted Source Data'!$E209,'Calibration Calcs'!$B$1:$M$1,0))</f>
        <v>68183837.114637524</v>
      </c>
      <c r="AD209" t="str">
        <f>INDEX('Category Mapping'!$G$34:$G$45,MATCH(E209,'Category Mapping'!$A$34:$A$45,0),1)</f>
        <v>Spring</v>
      </c>
      <c r="AE209" t="str">
        <f>INDEX('Category Mapping'!$B$2:$B$25,MATCH('Source Data'!A209,'Category Mapping'!$A$2:$A$25,0))</f>
        <v>Weekend</v>
      </c>
      <c r="AF209" t="str">
        <f>INDEX('Category Mapping'!$C$2:$C$25,MATCH('Source Data'!A209,'Category Mapping'!$A$2:$A$25,0))</f>
        <v>Residential</v>
      </c>
      <c r="AG209" t="str">
        <f>INDEX('Category Mapping'!$D$2:$D$25,MATCH('Source Data'!A209,'Category Mapping'!$A$2:$A$25,0))</f>
        <v>Total</v>
      </c>
      <c r="AH209">
        <f>IF($AE209="Weekday",INDEX('Category Mapping'!$F$34:$F$45,MATCH($E209,'Category Mapping'!$A$34:$A$45,0),1),INDEX('Category Mapping'!$E$34:$E$45,MATCH($E209,'Category Mapping'!$A$34:$A$45,0),1))</f>
        <v>8.8571428571428559</v>
      </c>
      <c r="AI209" s="10">
        <f t="shared" si="11"/>
        <v>15278820.924481692</v>
      </c>
      <c r="AJ209" s="22">
        <f t="shared" si="9"/>
        <v>0</v>
      </c>
      <c r="AK209" s="22">
        <f t="shared" si="10"/>
        <v>0</v>
      </c>
    </row>
    <row r="210" spans="1:37">
      <c r="A210" s="37" t="str">
        <f>'Source Data'!A210</f>
        <v>Residential_total_weekend_SSP2.csv</v>
      </c>
      <c r="B210" s="37">
        <f>'Source Data'!B210</f>
        <v>2019</v>
      </c>
      <c r="C210" s="37">
        <f>'Source Data'!C210</f>
        <v>19</v>
      </c>
      <c r="D210" s="37" t="str">
        <f>'Source Data'!D210</f>
        <v>Korea</v>
      </c>
      <c r="E210" s="37">
        <f>'Source Data'!E210</f>
        <v>4</v>
      </c>
      <c r="F210" s="38">
        <f>'Source Data'!F210*INDEX('Calibration Calcs'!$B$4:$M$4,1,MATCH('Adjusted Source Data'!$E210,'Calibration Calcs'!$B$1:$M$1,0))</f>
        <v>45046855.443872407</v>
      </c>
      <c r="G210" s="38">
        <f>'Source Data'!G210*INDEX('Calibration Calcs'!$B$4:$M$4,1,MATCH('Adjusted Source Data'!$E210,'Calibration Calcs'!$B$1:$M$1,0))</f>
        <v>36309318.827604048</v>
      </c>
      <c r="H210" s="38">
        <f>'Source Data'!H210*INDEX('Calibration Calcs'!$B$4:$M$4,1,MATCH('Adjusted Source Data'!$E210,'Calibration Calcs'!$B$1:$M$1,0))</f>
        <v>29998875.715854682</v>
      </c>
      <c r="I210" s="38">
        <f>'Source Data'!I210*INDEX('Calibration Calcs'!$B$4:$M$4,1,MATCH('Adjusted Source Data'!$E210,'Calibration Calcs'!$B$1:$M$1,0))</f>
        <v>26115526.108624302</v>
      </c>
      <c r="J210" s="38">
        <f>'Source Data'!J210*INDEX('Calibration Calcs'!$B$4:$M$4,1,MATCH('Adjusted Source Data'!$E210,'Calibration Calcs'!$B$1:$M$1,0))</f>
        <v>26698028.549708862</v>
      </c>
      <c r="K210" s="38">
        <f>'Source Data'!K210*INDEX('Calibration Calcs'!$B$4:$M$4,1,MATCH('Adjusted Source Data'!$E210,'Calibration Calcs'!$B$1:$M$1,0))</f>
        <v>31552215.558746833</v>
      </c>
      <c r="L210" s="38">
        <f>'Source Data'!L210*INDEX('Calibration Calcs'!$B$4:$M$4,1,MATCH('Adjusted Source Data'!$E210,'Calibration Calcs'!$B$1:$M$1,0))</f>
        <v>40678087.135738224</v>
      </c>
      <c r="M210" s="38">
        <f>'Source Data'!M210*INDEX('Calibration Calcs'!$B$4:$M$4,1,MATCH('Adjusted Source Data'!$E210,'Calibration Calcs'!$B$1:$M$1,0))</f>
        <v>54366894.501225315</v>
      </c>
      <c r="N210" s="38">
        <f>'Source Data'!N210*INDEX('Calibration Calcs'!$B$4:$M$4,1,MATCH('Adjusted Source Data'!$E210,'Calibration Calcs'!$B$1:$M$1,0))</f>
        <v>67181948.205085576</v>
      </c>
      <c r="O210" s="38">
        <f>'Source Data'!O210*INDEX('Calibration Calcs'!$B$4:$M$4,1,MATCH('Adjusted Source Data'!$E210,'Calibration Calcs'!$B$1:$M$1,0))</f>
        <v>82327011.673284054</v>
      </c>
      <c r="P210" s="38">
        <f>'Source Data'!P210*INDEX('Calibration Calcs'!$B$4:$M$4,1,MATCH('Adjusted Source Data'!$E210,'Calibration Calcs'!$B$1:$M$1,0))</f>
        <v>99025414.984374687</v>
      </c>
      <c r="Q210" s="38">
        <f>'Source Data'!Q210*INDEX('Calibration Calcs'!$B$4:$M$4,1,MATCH('Adjusted Source Data'!$E210,'Calibration Calcs'!$B$1:$M$1,0))</f>
        <v>108733789.00245063</v>
      </c>
      <c r="R210" s="38">
        <f>'Source Data'!R210*INDEX('Calibration Calcs'!$B$4:$M$4,1,MATCH('Adjusted Source Data'!$E210,'Calibration Calcs'!$B$1:$M$1,0))</f>
        <v>99996252.386182278</v>
      </c>
      <c r="S210" s="38">
        <f>'Source Data'!S210*INDEX('Calibration Calcs'!$B$4:$M$4,1,MATCH('Adjusted Source Data'!$E210,'Calibration Calcs'!$B$1:$M$1,0))</f>
        <v>89608292.186841011</v>
      </c>
      <c r="T210" s="38">
        <f>'Source Data'!T210*INDEX('Calibration Calcs'!$B$4:$M$4,1,MATCH('Adjusted Source Data'!$E210,'Calibration Calcs'!$B$1:$M$1,0))</f>
        <v>93297474.31370987</v>
      </c>
      <c r="U210" s="38">
        <f>'Source Data'!U210*INDEX('Calibration Calcs'!$B$4:$M$4,1,MATCH('Adjusted Source Data'!$E210,'Calibration Calcs'!$B$1:$M$1,0))</f>
        <v>96501237.739674941</v>
      </c>
      <c r="V210" s="38">
        <f>'Source Data'!V210*INDEX('Calibration Calcs'!$B$4:$M$4,1,MATCH('Adjusted Source Data'!$E210,'Calibration Calcs'!$B$1:$M$1,0))</f>
        <v>101937927.18979746</v>
      </c>
      <c r="W210" s="38">
        <f>'Source Data'!W210*INDEX('Calibration Calcs'!$B$4:$M$4,1,MATCH('Adjusted Source Data'!$E210,'Calibration Calcs'!$B$1:$M$1,0))</f>
        <v>107762951.60064304</v>
      </c>
      <c r="X210" s="38">
        <f>'Source Data'!X210*INDEX('Calibration Calcs'!$B$4:$M$4,1,MATCH('Adjusted Source Data'!$E210,'Calibration Calcs'!$B$1:$M$1,0))</f>
        <v>121354675.22594936</v>
      </c>
      <c r="Y210" s="38">
        <f>'Source Data'!Y210*INDEX('Calibration Calcs'!$B$4:$M$4,1,MATCH('Adjusted Source Data'!$E210,'Calibration Calcs'!$B$1:$M$1,0))</f>
        <v>115529650.8151038</v>
      </c>
      <c r="Z210" s="38">
        <f>'Source Data'!Z210*INDEX('Calibration Calcs'!$B$4:$M$4,1,MATCH('Adjusted Source Data'!$E210,'Calibration Calcs'!$B$1:$M$1,0))</f>
        <v>110675463.80606583</v>
      </c>
      <c r="AA210" s="38">
        <f>'Source Data'!AA210*INDEX('Calibration Calcs'!$B$4:$M$4,1,MATCH('Adjusted Source Data'!$E210,'Calibration Calcs'!$B$1:$M$1,0))</f>
        <v>99025414.984374687</v>
      </c>
      <c r="AB210" s="38">
        <f>'Source Data'!AB210*INDEX('Calibration Calcs'!$B$4:$M$4,1,MATCH('Adjusted Source Data'!$E210,'Calibration Calcs'!$B$1:$M$1,0))</f>
        <v>77861159.62496911</v>
      </c>
      <c r="AC210" s="38">
        <f>'Source Data'!AC210*INDEX('Calibration Calcs'!$B$4:$M$4,1,MATCH('Adjusted Source Data'!$E210,'Calibration Calcs'!$B$1:$M$1,0))</f>
        <v>58638579.06917873</v>
      </c>
      <c r="AD210" t="str">
        <f>INDEX('Category Mapping'!$G$34:$G$45,MATCH(E210,'Category Mapping'!$A$34:$A$45,0),1)</f>
        <v>Spring</v>
      </c>
      <c r="AE210" t="str">
        <f>INDEX('Category Mapping'!$B$2:$B$25,MATCH('Source Data'!A210,'Category Mapping'!$A$2:$A$25,0))</f>
        <v>Weekend</v>
      </c>
      <c r="AF210" t="str">
        <f>INDEX('Category Mapping'!$C$2:$C$25,MATCH('Source Data'!A210,'Category Mapping'!$A$2:$A$25,0))</f>
        <v>Residential</v>
      </c>
      <c r="AG210" t="str">
        <f>INDEX('Category Mapping'!$D$2:$D$25,MATCH('Source Data'!A210,'Category Mapping'!$A$2:$A$25,0))</f>
        <v>Total</v>
      </c>
      <c r="AH210">
        <f>IF($AE210="Weekday",INDEX('Category Mapping'!$F$34:$F$45,MATCH($E210,'Category Mapping'!$A$34:$A$45,0),1),INDEX('Category Mapping'!$E$34:$E$45,MATCH($E210,'Category Mapping'!$A$34:$A$45,0),1))</f>
        <v>8.5714285714285712</v>
      </c>
      <c r="AI210" s="10">
        <f t="shared" si="11"/>
        <v>14158045.443027426</v>
      </c>
      <c r="AJ210" s="22">
        <f t="shared" si="9"/>
        <v>0</v>
      </c>
      <c r="AK210" s="22">
        <f t="shared" si="10"/>
        <v>0</v>
      </c>
    </row>
    <row r="211" spans="1:37">
      <c r="A211" s="37" t="str">
        <f>'Source Data'!A211</f>
        <v>Residential_total_weekend_SSP2.csv</v>
      </c>
      <c r="B211" s="37">
        <f>'Source Data'!B211</f>
        <v>2019</v>
      </c>
      <c r="C211" s="37">
        <f>'Source Data'!C211</f>
        <v>19</v>
      </c>
      <c r="D211" s="37" t="str">
        <f>'Source Data'!D211</f>
        <v>Korea</v>
      </c>
      <c r="E211" s="37">
        <f>'Source Data'!E211</f>
        <v>5</v>
      </c>
      <c r="F211" s="38">
        <f>'Source Data'!F211*INDEX('Calibration Calcs'!$B$4:$M$4,1,MATCH('Adjusted Source Data'!$E211,'Calibration Calcs'!$B$1:$M$1,0))</f>
        <v>43619623.500969931</v>
      </c>
      <c r="G211" s="38">
        <f>'Source Data'!G211*INDEX('Calibration Calcs'!$B$4:$M$4,1,MATCH('Adjusted Source Data'!$E211,'Calibration Calcs'!$B$1:$M$1,0))</f>
        <v>34594873.81111408</v>
      </c>
      <c r="H211" s="38">
        <f>'Source Data'!H211*INDEX('Calibration Calcs'!$B$4:$M$4,1,MATCH('Adjusted Source Data'!$E211,'Calibration Calcs'!$B$1:$M$1,0))</f>
        <v>28076999.035107084</v>
      </c>
      <c r="I211" s="38">
        <f>'Source Data'!I211*INDEX('Calibration Calcs'!$B$4:$M$4,1,MATCH('Adjusted Source Data'!$E211,'Calibration Calcs'!$B$1:$M$1,0))</f>
        <v>24166274.16950288</v>
      </c>
      <c r="J211" s="38">
        <f>'Source Data'!J211*INDEX('Calibration Calcs'!$B$4:$M$4,1,MATCH('Adjusted Source Data'!$E211,'Calibration Calcs'!$B$1:$M$1,0))</f>
        <v>24767924.148826607</v>
      </c>
      <c r="K211" s="38">
        <f>'Source Data'!K211*INDEX('Calibration Calcs'!$B$4:$M$4,1,MATCH('Adjusted Source Data'!$E211,'Calibration Calcs'!$B$1:$M$1,0))</f>
        <v>28979474.004092667</v>
      </c>
      <c r="L211" s="38">
        <f>'Source Data'!L211*INDEX('Calibration Calcs'!$B$4:$M$4,1,MATCH('Adjusted Source Data'!$E211,'Calibration Calcs'!$B$1:$M$1,0))</f>
        <v>37001473.728408977</v>
      </c>
      <c r="M211" s="38">
        <f>'Source Data'!M211*INDEX('Calibration Calcs'!$B$4:$M$4,1,MATCH('Adjusted Source Data'!$E211,'Calibration Calcs'!$B$1:$M$1,0))</f>
        <v>52042723.211502053</v>
      </c>
      <c r="N211" s="38">
        <f>'Source Data'!N211*INDEX('Calibration Calcs'!$B$4:$M$4,1,MATCH('Adjusted Source Data'!$E211,'Calibration Calcs'!$B$1:$M$1,0))</f>
        <v>64677372.777300246</v>
      </c>
      <c r="O211" s="38">
        <f>'Source Data'!O211*INDEX('Calibration Calcs'!$B$4:$M$4,1,MATCH('Adjusted Source Data'!$E211,'Calibration Calcs'!$B$1:$M$1,0))</f>
        <v>80621097.229378909</v>
      </c>
      <c r="P211" s="38">
        <f>'Source Data'!P211*INDEX('Calibration Calcs'!$B$4:$M$4,1,MATCH('Adjusted Source Data'!$E211,'Calibration Calcs'!$B$1:$M$1,0))</f>
        <v>98871146.602198511</v>
      </c>
      <c r="Q211" s="38">
        <f>'Source Data'!Q211*INDEX('Calibration Calcs'!$B$4:$M$4,1,MATCH('Adjusted Source Data'!$E211,'Calibration Calcs'!$B$1:$M$1,0))</f>
        <v>110302496.20934924</v>
      </c>
      <c r="R211" s="38">
        <f>'Source Data'!R211*INDEX('Calibration Calcs'!$B$4:$M$4,1,MATCH('Adjusted Source Data'!$E211,'Calibration Calcs'!$B$1:$M$1,0))</f>
        <v>102280496.48503295</v>
      </c>
      <c r="S211" s="38">
        <f>'Source Data'!S211*INDEX('Calibration Calcs'!$B$4:$M$4,1,MATCH('Adjusted Source Data'!$E211,'Calibration Calcs'!$B$1:$M$1,0))</f>
        <v>92353271.826191515</v>
      </c>
      <c r="T211" s="38">
        <f>'Source Data'!T211*INDEX('Calibration Calcs'!$B$4:$M$4,1,MATCH('Adjusted Source Data'!$E211,'Calibration Calcs'!$B$1:$M$1,0))</f>
        <v>96163721.695241764</v>
      </c>
      <c r="U211" s="38">
        <f>'Source Data'!U211*INDEX('Calibration Calcs'!$B$4:$M$4,1,MATCH('Adjusted Source Data'!$E211,'Calibration Calcs'!$B$1:$M$1,0))</f>
        <v>99673346.574630141</v>
      </c>
      <c r="V211" s="38">
        <f>'Source Data'!V211*INDEX('Calibration Calcs'!$B$4:$M$4,1,MATCH('Adjusted Source Data'!$E211,'Calibration Calcs'!$B$1:$M$1,0))</f>
        <v>105288746.38165157</v>
      </c>
      <c r="W211" s="38">
        <f>'Source Data'!W211*INDEX('Calibration Calcs'!$B$4:$M$4,1,MATCH('Adjusted Source Data'!$E211,'Calibration Calcs'!$B$1:$M$1,0))</f>
        <v>106291496.3471911</v>
      </c>
      <c r="X211" s="38">
        <f>'Source Data'!X211*INDEX('Calibration Calcs'!$B$4:$M$4,1,MATCH('Adjusted Source Data'!$E211,'Calibration Calcs'!$B$1:$M$1,0))</f>
        <v>119327245.8992051</v>
      </c>
      <c r="Y211" s="38">
        <f>'Source Data'!Y211*INDEX('Calibration Calcs'!$B$4:$M$4,1,MATCH('Adjusted Source Data'!$E211,'Calibration Calcs'!$B$1:$M$1,0))</f>
        <v>115316246.03704694</v>
      </c>
      <c r="Z211" s="38">
        <f>'Source Data'!Z211*INDEX('Calibration Calcs'!$B$4:$M$4,1,MATCH('Adjusted Source Data'!$E211,'Calibration Calcs'!$B$1:$M$1,0))</f>
        <v>108296996.27827017</v>
      </c>
      <c r="AA211" s="38">
        <f>'Source Data'!AA211*INDEX('Calibration Calcs'!$B$4:$M$4,1,MATCH('Adjusted Source Data'!$E211,'Calibration Calcs'!$B$1:$M$1,0))</f>
        <v>97367021.653889209</v>
      </c>
      <c r="AB211" s="38">
        <f>'Source Data'!AB211*INDEX('Calibration Calcs'!$B$4:$M$4,1,MATCH('Adjusted Source Data'!$E211,'Calibration Calcs'!$B$1:$M$1,0))</f>
        <v>76810647.360328659</v>
      </c>
      <c r="AC211" s="38">
        <f>'Source Data'!AC211*INDEX('Calibration Calcs'!$B$4:$M$4,1,MATCH('Adjusted Source Data'!$E211,'Calibration Calcs'!$B$1:$M$1,0))</f>
        <v>57557848.02196952</v>
      </c>
      <c r="AD211" t="str">
        <f>INDEX('Category Mapping'!$G$34:$G$45,MATCH(E211,'Category Mapping'!$A$34:$A$45,0),1)</f>
        <v>Spring</v>
      </c>
      <c r="AE211" t="str">
        <f>INDEX('Category Mapping'!$B$2:$B$25,MATCH('Source Data'!A211,'Category Mapping'!$A$2:$A$25,0))</f>
        <v>Weekend</v>
      </c>
      <c r="AF211" t="str">
        <f>INDEX('Category Mapping'!$C$2:$C$25,MATCH('Source Data'!A211,'Category Mapping'!$A$2:$A$25,0))</f>
        <v>Residential</v>
      </c>
      <c r="AG211" t="str">
        <f>INDEX('Category Mapping'!$D$2:$D$25,MATCH('Source Data'!A211,'Category Mapping'!$A$2:$A$25,0))</f>
        <v>Total</v>
      </c>
      <c r="AH211">
        <f>IF($AE211="Weekday",INDEX('Category Mapping'!$F$34:$F$45,MATCH($E211,'Category Mapping'!$A$34:$A$45,0),1),INDEX('Category Mapping'!$E$34:$E$45,MATCH($E211,'Category Mapping'!$A$34:$A$45,0),1))</f>
        <v>8.8571428571428559</v>
      </c>
      <c r="AI211" s="10">
        <f t="shared" si="11"/>
        <v>13472430.988619933</v>
      </c>
      <c r="AJ211" s="22">
        <f t="shared" si="9"/>
        <v>0</v>
      </c>
      <c r="AK211" s="22">
        <f t="shared" si="10"/>
        <v>0</v>
      </c>
    </row>
    <row r="212" spans="1:37">
      <c r="A212" s="37" t="str">
        <f>'Source Data'!A212</f>
        <v>Residential_total_weekend_SSP2.csv</v>
      </c>
      <c r="B212" s="37">
        <f>'Source Data'!B212</f>
        <v>2019</v>
      </c>
      <c r="C212" s="37">
        <f>'Source Data'!C212</f>
        <v>19</v>
      </c>
      <c r="D212" s="37" t="str">
        <f>'Source Data'!D212</f>
        <v>Korea</v>
      </c>
      <c r="E212" s="37">
        <f>'Source Data'!E212</f>
        <v>6</v>
      </c>
      <c r="F212" s="38">
        <f>'Source Data'!F212*INDEX('Calibration Calcs'!$B$4:$M$4,1,MATCH('Adjusted Source Data'!$E212,'Calibration Calcs'!$B$1:$M$1,0))</f>
        <v>41522450.56145858</v>
      </c>
      <c r="G212" s="38">
        <f>'Source Data'!G212*INDEX('Calibration Calcs'!$B$4:$M$4,1,MATCH('Adjusted Source Data'!$E212,'Calibration Calcs'!$B$1:$M$1,0))</f>
        <v>32564798.305503473</v>
      </c>
      <c r="H212" s="38">
        <f>'Source Data'!H212*INDEX('Calibration Calcs'!$B$4:$M$4,1,MATCH('Adjusted Source Data'!$E212,'Calibration Calcs'!$B$1:$M$1,0))</f>
        <v>26406412.379534334</v>
      </c>
      <c r="I212" s="38">
        <f>'Source Data'!I212*INDEX('Calibration Calcs'!$B$4:$M$4,1,MATCH('Adjusted Source Data'!$E212,'Calibration Calcs'!$B$1:$M$1,0))</f>
        <v>22860675.028218772</v>
      </c>
      <c r="J212" s="38">
        <f>'Source Data'!J212*INDEX('Calibration Calcs'!$B$4:$M$4,1,MATCH('Adjusted Source Data'!$E212,'Calibration Calcs'!$B$1:$M$1,0))</f>
        <v>24073690.437879357</v>
      </c>
      <c r="K212" s="38">
        <f>'Source Data'!K212*INDEX('Calibration Calcs'!$B$4:$M$4,1,MATCH('Adjusted Source Data'!$E212,'Calibration Calcs'!$B$1:$M$1,0))</f>
        <v>27526118.911528725</v>
      </c>
      <c r="L212" s="38">
        <f>'Source Data'!L212*INDEX('Calibration Calcs'!$B$4:$M$4,1,MATCH('Adjusted Source Data'!$E212,'Calibration Calcs'!$B$1:$M$1,0))</f>
        <v>39469655.252802201</v>
      </c>
      <c r="M212" s="38">
        <f>'Source Data'!M212*INDEX('Calibration Calcs'!$B$4:$M$4,1,MATCH('Adjusted Source Data'!$E212,'Calibration Calcs'!$B$1:$M$1,0))</f>
        <v>57198342.009380028</v>
      </c>
      <c r="N212" s="38">
        <f>'Source Data'!N212*INDEX('Calibration Calcs'!$B$4:$M$4,1,MATCH('Adjusted Source Data'!$E212,'Calibration Calcs'!$B$1:$M$1,0))</f>
        <v>71847835.802973285</v>
      </c>
      <c r="O212" s="38">
        <f>'Source Data'!O212*INDEX('Calibration Calcs'!$B$4:$M$4,1,MATCH('Adjusted Source Data'!$E212,'Calibration Calcs'!$B$1:$M$1,0))</f>
        <v>87896962.761559516</v>
      </c>
      <c r="P212" s="38">
        <f>'Source Data'!P212*INDEX('Calibration Calcs'!$B$4:$M$4,1,MATCH('Adjusted Source Data'!$E212,'Calibration Calcs'!$B$1:$M$1,0))</f>
        <v>106372120.53946693</v>
      </c>
      <c r="Q212" s="38">
        <f>'Source Data'!Q212*INDEX('Calibration Calcs'!$B$4:$M$4,1,MATCH('Adjusted Source Data'!$E212,'Calibration Calcs'!$B$1:$M$1,0))</f>
        <v>120368452.1893968</v>
      </c>
      <c r="R212" s="38">
        <f>'Source Data'!R212*INDEX('Calibration Calcs'!$B$4:$M$4,1,MATCH('Adjusted Source Data'!$E212,'Calibration Calcs'!$B$1:$M$1,0))</f>
        <v>114769919.52942485</v>
      </c>
      <c r="S212" s="38">
        <f>'Source Data'!S212*INDEX('Calibration Calcs'!$B$4:$M$4,1,MATCH('Adjusted Source Data'!$E212,'Calibration Calcs'!$B$1:$M$1,0))</f>
        <v>107305209.31612892</v>
      </c>
      <c r="T212" s="38">
        <f>'Source Data'!T212*INDEX('Calibration Calcs'!$B$4:$M$4,1,MATCH('Adjusted Source Data'!$E212,'Calibration Calcs'!$B$1:$M$1,0))</f>
        <v>111037564.42277689</v>
      </c>
      <c r="U212" s="38">
        <f>'Source Data'!U212*INDEX('Calibration Calcs'!$B$4:$M$4,1,MATCH('Adjusted Source Data'!$E212,'Calibration Calcs'!$B$1:$M$1,0))</f>
        <v>113836830.75276285</v>
      </c>
      <c r="V212" s="38">
        <f>'Source Data'!V212*INDEX('Calibration Calcs'!$B$4:$M$4,1,MATCH('Adjusted Source Data'!$E212,'Calibration Calcs'!$B$1:$M$1,0))</f>
        <v>118502274.63607281</v>
      </c>
      <c r="W212" s="38">
        <f>'Source Data'!W212*INDEX('Calibration Calcs'!$B$4:$M$4,1,MATCH('Adjusted Source Data'!$E212,'Calibration Calcs'!$B$1:$M$1,0))</f>
        <v>117569185.85941082</v>
      </c>
      <c r="X212" s="38">
        <f>'Source Data'!X212*INDEX('Calibration Calcs'!$B$4:$M$4,1,MATCH('Adjusted Source Data'!$E212,'Calibration Calcs'!$B$1:$M$1,0))</f>
        <v>122234629.74272077</v>
      </c>
      <c r="Y212" s="38">
        <f>'Source Data'!Y212*INDEX('Calibration Calcs'!$B$4:$M$4,1,MATCH('Adjusted Source Data'!$E212,'Calibration Calcs'!$B$1:$M$1,0))</f>
        <v>123167718.51938276</v>
      </c>
      <c r="Z212" s="38">
        <f>'Source Data'!Z212*INDEX('Calibration Calcs'!$B$4:$M$4,1,MATCH('Adjusted Source Data'!$E212,'Calibration Calcs'!$B$1:$M$1,0))</f>
        <v>113836830.75276285</v>
      </c>
      <c r="AA212" s="38">
        <f>'Source Data'!AA212*INDEX('Calibration Calcs'!$B$4:$M$4,1,MATCH('Adjusted Source Data'!$E212,'Calibration Calcs'!$B$1:$M$1,0))</f>
        <v>99840499.102833003</v>
      </c>
      <c r="AB212" s="38">
        <f>'Source Data'!AB212*INDEX('Calibration Calcs'!$B$4:$M$4,1,MATCH('Adjusted Source Data'!$E212,'Calibration Calcs'!$B$1:$M$1,0))</f>
        <v>76979824.074614227</v>
      </c>
      <c r="AC212" s="38">
        <f>'Source Data'!AC212*INDEX('Calibration Calcs'!$B$4:$M$4,1,MATCH('Adjusted Source Data'!$E212,'Calibration Calcs'!$B$1:$M$1,0))</f>
        <v>55985326.599719435</v>
      </c>
      <c r="AD212" t="str">
        <f>INDEX('Category Mapping'!$G$34:$G$45,MATCH(E212,'Category Mapping'!$A$34:$A$45,0),1)</f>
        <v>Summer</v>
      </c>
      <c r="AE212" t="str">
        <f>INDEX('Category Mapping'!$B$2:$B$25,MATCH('Source Data'!A212,'Category Mapping'!$A$2:$A$25,0))</f>
        <v>Weekend</v>
      </c>
      <c r="AF212" t="str">
        <f>INDEX('Category Mapping'!$C$2:$C$25,MATCH('Source Data'!A212,'Category Mapping'!$A$2:$A$25,0))</f>
        <v>Residential</v>
      </c>
      <c r="AG212" t="str">
        <f>INDEX('Category Mapping'!$D$2:$D$25,MATCH('Source Data'!A212,'Category Mapping'!$A$2:$A$25,0))</f>
        <v>Total</v>
      </c>
      <c r="AH212">
        <f>IF($AE212="Weekday",INDEX('Category Mapping'!$F$34:$F$45,MATCH($E212,'Category Mapping'!$A$34:$A$45,0),1),INDEX('Category Mapping'!$E$34:$E$45,MATCH($E212,'Category Mapping'!$A$34:$A$45,0),1))</f>
        <v>8.5714285714285712</v>
      </c>
      <c r="AI212" s="10">
        <f t="shared" si="11"/>
        <v>14369567.160594655</v>
      </c>
      <c r="AJ212" s="22">
        <f t="shared" si="9"/>
        <v>0</v>
      </c>
      <c r="AK212" s="22">
        <f t="shared" si="10"/>
        <v>0</v>
      </c>
    </row>
    <row r="213" spans="1:37">
      <c r="A213" s="37" t="str">
        <f>'Source Data'!A213</f>
        <v>Residential_total_weekend_SSP2.csv</v>
      </c>
      <c r="B213" s="37">
        <f>'Source Data'!B213</f>
        <v>2019</v>
      </c>
      <c r="C213" s="37">
        <f>'Source Data'!C213</f>
        <v>19</v>
      </c>
      <c r="D213" s="37" t="str">
        <f>'Source Data'!D213</f>
        <v>Korea</v>
      </c>
      <c r="E213" s="37">
        <f>'Source Data'!E213</f>
        <v>7</v>
      </c>
      <c r="F213" s="38">
        <f>'Source Data'!F213*INDEX('Calibration Calcs'!$B$4:$M$4,1,MATCH('Adjusted Source Data'!$E213,'Calibration Calcs'!$B$1:$M$1,0))</f>
        <v>63339889.354162112</v>
      </c>
      <c r="G213" s="38">
        <f>'Source Data'!G213*INDEX('Calibration Calcs'!$B$4:$M$4,1,MATCH('Adjusted Source Data'!$E213,'Calibration Calcs'!$B$1:$M$1,0))</f>
        <v>53078640.710630693</v>
      </c>
      <c r="H213" s="38">
        <f>'Source Data'!H213*INDEX('Calibration Calcs'!$B$4:$M$4,1,MATCH('Adjusted Source Data'!$E213,'Calibration Calcs'!$B$1:$M$1,0))</f>
        <v>46642039.288779169</v>
      </c>
      <c r="I213" s="38">
        <f>'Source Data'!I213*INDEX('Calibration Calcs'!$B$4:$M$4,1,MATCH('Adjusted Source Data'!$E213,'Calibration Calcs'!$B$1:$M$1,0))</f>
        <v>43750232.85287486</v>
      </c>
      <c r="J213" s="38">
        <f>'Source Data'!J213*INDEX('Calibration Calcs'!$B$4:$M$4,1,MATCH('Adjusted Source Data'!$E213,'Calibration Calcs'!$B$1:$M$1,0))</f>
        <v>46548755.210201614</v>
      </c>
      <c r="K213" s="38">
        <f>'Source Data'!K213*INDEX('Calibration Calcs'!$B$4:$M$4,1,MATCH('Adjusted Source Data'!$E213,'Calibration Calcs'!$B$1:$M$1,0))</f>
        <v>51865947.689122438</v>
      </c>
      <c r="L213" s="38">
        <f>'Source Data'!L213*INDEX('Calibration Calcs'!$B$4:$M$4,1,MATCH('Adjusted Source Data'!$E213,'Calibration Calcs'!$B$1:$M$1,0))</f>
        <v>63526457.511317231</v>
      </c>
      <c r="M213" s="38">
        <f>'Source Data'!M213*INDEX('Calibration Calcs'!$B$4:$M$4,1,MATCH('Adjusted Source Data'!$E213,'Calibration Calcs'!$B$1:$M$1,0))</f>
        <v>80224307.576700166</v>
      </c>
      <c r="N213" s="38">
        <f>'Source Data'!N213*INDEX('Calibration Calcs'!$B$4:$M$4,1,MATCH('Adjusted Source Data'!$E213,'Calibration Calcs'!$B$1:$M$1,0))</f>
        <v>93004226.341825664</v>
      </c>
      <c r="O213" s="38">
        <f>'Source Data'!O213*INDEX('Calibration Calcs'!$B$4:$M$4,1,MATCH('Adjusted Source Data'!$E213,'Calibration Calcs'!$B$1:$M$1,0))</f>
        <v>106343849.57841651</v>
      </c>
      <c r="P213" s="38">
        <f>'Source Data'!P213*INDEX('Calibration Calcs'!$B$4:$M$4,1,MATCH('Adjusted Source Data'!$E213,'Calibration Calcs'!$B$1:$M$1,0))</f>
        <v>124067824.50815259</v>
      </c>
      <c r="Q213" s="38">
        <f>'Source Data'!Q213*INDEX('Calibration Calcs'!$B$4:$M$4,1,MATCH('Adjusted Source Data'!$E213,'Calibration Calcs'!$B$1:$M$1,0))</f>
        <v>138993277.08056194</v>
      </c>
      <c r="R213" s="38">
        <f>'Source Data'!R213*INDEX('Calibration Calcs'!$B$4:$M$4,1,MATCH('Adjusted Source Data'!$E213,'Calibration Calcs'!$B$1:$M$1,0))</f>
        <v>135261913.93745959</v>
      </c>
      <c r="S213" s="38">
        <f>'Source Data'!S213*INDEX('Calibration Calcs'!$B$4:$M$4,1,MATCH('Adjusted Source Data'!$E213,'Calibration Calcs'!$B$1:$M$1,0))</f>
        <v>126866346.86547934</v>
      </c>
      <c r="T213" s="38">
        <f>'Source Data'!T213*INDEX('Calibration Calcs'!$B$4:$M$4,1,MATCH('Adjusted Source Data'!$E213,'Calibration Calcs'!$B$1:$M$1,0))</f>
        <v>131530550.79435726</v>
      </c>
      <c r="U213" s="38">
        <f>'Source Data'!U213*INDEX('Calibration Calcs'!$B$4:$M$4,1,MATCH('Adjusted Source Data'!$E213,'Calibration Calcs'!$B$1:$M$1,0))</f>
        <v>134329073.15168402</v>
      </c>
      <c r="V213" s="38">
        <f>'Source Data'!V213*INDEX('Calibration Calcs'!$B$4:$M$4,1,MATCH('Adjusted Source Data'!$E213,'Calibration Calcs'!$B$1:$M$1,0))</f>
        <v>138060436.29478633</v>
      </c>
      <c r="W213" s="38">
        <f>'Source Data'!W213*INDEX('Calibration Calcs'!$B$4:$M$4,1,MATCH('Adjusted Source Data'!$E213,'Calibration Calcs'!$B$1:$M$1,0))</f>
        <v>138060436.29478633</v>
      </c>
      <c r="X213" s="38">
        <f>'Source Data'!X213*INDEX('Calibration Calcs'!$B$4:$M$4,1,MATCH('Adjusted Source Data'!$E213,'Calibration Calcs'!$B$1:$M$1,0))</f>
        <v>145523162.580991</v>
      </c>
      <c r="Y213" s="38">
        <f>'Source Data'!Y213*INDEX('Calibration Calcs'!$B$4:$M$4,1,MATCH('Adjusted Source Data'!$E213,'Calibration Calcs'!$B$1:$M$1,0))</f>
        <v>145523162.580991</v>
      </c>
      <c r="Z213" s="38">
        <f>'Source Data'!Z213*INDEX('Calibration Calcs'!$B$4:$M$4,1,MATCH('Adjusted Source Data'!$E213,'Calibration Calcs'!$B$1:$M$1,0))</f>
        <v>137127595.50901076</v>
      </c>
      <c r="AA213" s="38">
        <f>'Source Data'!AA213*INDEX('Calibration Calcs'!$B$4:$M$4,1,MATCH('Adjusted Source Data'!$E213,'Calibration Calcs'!$B$1:$M$1,0))</f>
        <v>123134983.722377</v>
      </c>
      <c r="AB213" s="38">
        <f>'Source Data'!AB213*INDEX('Calibration Calcs'!$B$4:$M$4,1,MATCH('Adjusted Source Data'!$E213,'Calibration Calcs'!$B$1:$M$1,0))</f>
        <v>100746804.863763</v>
      </c>
      <c r="AC213" s="38">
        <f>'Source Data'!AC213*INDEX('Calibration Calcs'!$B$4:$M$4,1,MATCH('Adjusted Source Data'!$E213,'Calibration Calcs'!$B$1:$M$1,0))</f>
        <v>79198182.712347031</v>
      </c>
      <c r="AD213" t="str">
        <f>INDEX('Category Mapping'!$G$34:$G$45,MATCH(E213,'Category Mapping'!$A$34:$A$45,0),1)</f>
        <v>Summer</v>
      </c>
      <c r="AE213" t="str">
        <f>INDEX('Category Mapping'!$B$2:$B$25,MATCH('Source Data'!A213,'Category Mapping'!$A$2:$A$25,0))</f>
        <v>Weekend</v>
      </c>
      <c r="AF213" t="str">
        <f>INDEX('Category Mapping'!$C$2:$C$25,MATCH('Source Data'!A213,'Category Mapping'!$A$2:$A$25,0))</f>
        <v>Residential</v>
      </c>
      <c r="AG213" t="str">
        <f>INDEX('Category Mapping'!$D$2:$D$25,MATCH('Source Data'!A213,'Category Mapping'!$A$2:$A$25,0))</f>
        <v>Total</v>
      </c>
      <c r="AH213">
        <f>IF($AE213="Weekday",INDEX('Category Mapping'!$F$34:$F$45,MATCH($E213,'Category Mapping'!$A$34:$A$45,0),1),INDEX('Category Mapping'!$E$34:$E$45,MATCH($E213,'Category Mapping'!$A$34:$A$45,0),1))</f>
        <v>8.8571428571428559</v>
      </c>
      <c r="AI213" s="10">
        <f t="shared" si="11"/>
        <v>16430034.484950598</v>
      </c>
      <c r="AJ213" s="22">
        <f t="shared" si="9"/>
        <v>0</v>
      </c>
      <c r="AK213" s="22">
        <f t="shared" si="10"/>
        <v>0</v>
      </c>
    </row>
    <row r="214" spans="1:37">
      <c r="A214" s="37" t="str">
        <f>'Source Data'!A214</f>
        <v>Residential_total_weekend_SSP2.csv</v>
      </c>
      <c r="B214" s="37">
        <f>'Source Data'!B214</f>
        <v>2019</v>
      </c>
      <c r="C214" s="37">
        <f>'Source Data'!C214</f>
        <v>19</v>
      </c>
      <c r="D214" s="37" t="str">
        <f>'Source Data'!D214</f>
        <v>Korea</v>
      </c>
      <c r="E214" s="37">
        <f>'Source Data'!E214</f>
        <v>8</v>
      </c>
      <c r="F214" s="38">
        <f>'Source Data'!F214*INDEX('Calibration Calcs'!$B$4:$M$4,1,MATCH('Adjusted Source Data'!$E214,'Calibration Calcs'!$B$1:$M$1,0))</f>
        <v>65452172.51095131</v>
      </c>
      <c r="G214" s="38">
        <f>'Source Data'!G214*INDEX('Calibration Calcs'!$B$4:$M$4,1,MATCH('Adjusted Source Data'!$E214,'Calibration Calcs'!$B$1:$M$1,0))</f>
        <v>54575005.113900147</v>
      </c>
      <c r="H214" s="38">
        <f>'Source Data'!H214*INDEX('Calibration Calcs'!$B$4:$M$4,1,MATCH('Adjusted Source Data'!$E214,'Calibration Calcs'!$B$1:$M$1,0))</f>
        <v>47764952.482702903</v>
      </c>
      <c r="I214" s="38">
        <f>'Source Data'!I214*INDEX('Calibration Calcs'!$B$4:$M$4,1,MATCH('Adjusted Source Data'!$E214,'Calibration Calcs'!$B$1:$M$1,0))</f>
        <v>45022014.617359571</v>
      </c>
      <c r="J214" s="38">
        <f>'Source Data'!J214*INDEX('Calibration Calcs'!$B$4:$M$4,1,MATCH('Adjusted Source Data'!$E214,'Calibration Calcs'!$B$1:$M$1,0))</f>
        <v>48427040.932958193</v>
      </c>
      <c r="K214" s="38">
        <f>'Source Data'!K214*INDEX('Calibration Calcs'!$B$4:$M$4,1,MATCH('Adjusted Source Data'!$E214,'Calibration Calcs'!$B$1:$M$1,0))</f>
        <v>56750438.593310378</v>
      </c>
      <c r="L214" s="38">
        <f>'Source Data'!L214*INDEX('Calibration Calcs'!$B$4:$M$4,1,MATCH('Adjusted Source Data'!$E214,'Calibration Calcs'!$B$1:$M$1,0))</f>
        <v>68668030.697905555</v>
      </c>
      <c r="M214" s="38">
        <f>'Source Data'!M214*INDEX('Calibration Calcs'!$B$4:$M$4,1,MATCH('Adjusted Source Data'!$E214,'Calibration Calcs'!$B$1:$M$1,0))</f>
        <v>85976914.468865231</v>
      </c>
      <c r="N214" s="38">
        <f>'Source Data'!N214*INDEX('Calibration Calcs'!$B$4:$M$4,1,MATCH('Adjusted Source Data'!$E214,'Calibration Calcs'!$B$1:$M$1,0))</f>
        <v>100259108.18151501</v>
      </c>
      <c r="O214" s="38">
        <f>'Source Data'!O214*INDEX('Calibration Calcs'!$B$4:$M$4,1,MATCH('Adjusted Source Data'!$E214,'Calibration Calcs'!$B$1:$M$1,0))</f>
        <v>114446717.8298426</v>
      </c>
      <c r="P214" s="38">
        <f>'Source Data'!P214*INDEX('Calibration Calcs'!$B$4:$M$4,1,MATCH('Adjusted Source Data'!$E214,'Calibration Calcs'!$B$1:$M$1,0))</f>
        <v>132417690.05105756</v>
      </c>
      <c r="Q214" s="38">
        <f>'Source Data'!Q214*INDEX('Calibration Calcs'!$B$4:$M$4,1,MATCH('Adjusted Source Data'!$E214,'Calibration Calcs'!$B$1:$M$1,0))</f>
        <v>148496980.98582885</v>
      </c>
      <c r="R214" s="38">
        <f>'Source Data'!R214*INDEX('Calibration Calcs'!$B$4:$M$4,1,MATCH('Adjusted Source Data'!$E214,'Calibration Calcs'!$B$1:$M$1,0))</f>
        <v>145659459.05616331</v>
      </c>
      <c r="S214" s="38">
        <f>'Source Data'!S214*INDEX('Calibration Calcs'!$B$4:$M$4,1,MATCH('Adjusted Source Data'!$E214,'Calibration Calcs'!$B$1:$M$1,0))</f>
        <v>138092733.91038859</v>
      </c>
      <c r="T214" s="38">
        <f>'Source Data'!T214*INDEX('Calibration Calcs'!$B$4:$M$4,1,MATCH('Adjusted Source Data'!$E214,'Calibration Calcs'!$B$1:$M$1,0))</f>
        <v>142821937.12649781</v>
      </c>
      <c r="U214" s="38">
        <f>'Source Data'!U214*INDEX('Calibration Calcs'!$B$4:$M$4,1,MATCH('Adjusted Source Data'!$E214,'Calibration Calcs'!$B$1:$M$1,0))</f>
        <v>144713618.41294149</v>
      </c>
      <c r="V214" s="38">
        <f>'Source Data'!V214*INDEX('Calibration Calcs'!$B$4:$M$4,1,MATCH('Adjusted Source Data'!$E214,'Calibration Calcs'!$B$1:$M$1,0))</f>
        <v>149442821.62905067</v>
      </c>
      <c r="W214" s="38">
        <f>'Source Data'!W214*INDEX('Calibration Calcs'!$B$4:$M$4,1,MATCH('Adjusted Source Data'!$E214,'Calibration Calcs'!$B$1:$M$1,0))</f>
        <v>150388662.2722725</v>
      </c>
      <c r="X214" s="38">
        <f>'Source Data'!X214*INDEX('Calibration Calcs'!$B$4:$M$4,1,MATCH('Adjusted Source Data'!$E214,'Calibration Calcs'!$B$1:$M$1,0))</f>
        <v>162684590.63415644</v>
      </c>
      <c r="Y214" s="38">
        <f>'Source Data'!Y214*INDEX('Calibration Calcs'!$B$4:$M$4,1,MATCH('Adjusted Source Data'!$E214,'Calibration Calcs'!$B$1:$M$1,0))</f>
        <v>155117865.48838171</v>
      </c>
      <c r="Z214" s="38">
        <f>'Source Data'!Z214*INDEX('Calibration Calcs'!$B$4:$M$4,1,MATCH('Adjusted Source Data'!$E214,'Calibration Calcs'!$B$1:$M$1,0))</f>
        <v>145659459.05616331</v>
      </c>
      <c r="AA214" s="38">
        <f>'Source Data'!AA214*INDEX('Calibration Calcs'!$B$4:$M$4,1,MATCH('Adjusted Source Data'!$E214,'Calibration Calcs'!$B$1:$M$1,0))</f>
        <v>129580168.12139204</v>
      </c>
      <c r="AB214" s="38">
        <f>'Source Data'!AB214*INDEX('Calibration Calcs'!$B$4:$M$4,1,MATCH('Adjusted Source Data'!$E214,'Calibration Calcs'!$B$1:$M$1,0))</f>
        <v>104988311.39762421</v>
      </c>
      <c r="AC214" s="38">
        <f>'Source Data'!AC214*INDEX('Calibration Calcs'!$B$4:$M$4,1,MATCH('Adjusted Source Data'!$E214,'Calibration Calcs'!$B$1:$M$1,0))</f>
        <v>82477304.08894442</v>
      </c>
      <c r="AD214" t="str">
        <f>INDEX('Category Mapping'!$G$34:$G$45,MATCH(E214,'Category Mapping'!$A$34:$A$45,0),1)</f>
        <v>Summer</v>
      </c>
      <c r="AE214" t="str">
        <f>INDEX('Category Mapping'!$B$2:$B$25,MATCH('Source Data'!A214,'Category Mapping'!$A$2:$A$25,0))</f>
        <v>Weekend</v>
      </c>
      <c r="AF214" t="str">
        <f>INDEX('Category Mapping'!$C$2:$C$25,MATCH('Source Data'!A214,'Category Mapping'!$A$2:$A$25,0))</f>
        <v>Residential</v>
      </c>
      <c r="AG214" t="str">
        <f>INDEX('Category Mapping'!$D$2:$D$25,MATCH('Source Data'!A214,'Category Mapping'!$A$2:$A$25,0))</f>
        <v>Total</v>
      </c>
      <c r="AH214">
        <f>IF($AE214="Weekday",INDEX('Category Mapping'!$F$34:$F$45,MATCH($E214,'Category Mapping'!$A$34:$A$45,0),1),INDEX('Category Mapping'!$E$34:$E$45,MATCH($E214,'Category Mapping'!$A$34:$A$45,0),1))</f>
        <v>8.8571428571428559</v>
      </c>
      <c r="AI214" s="10">
        <f t="shared" si="11"/>
        <v>18367615.07159831</v>
      </c>
      <c r="AJ214" s="22">
        <f t="shared" si="9"/>
        <v>0</v>
      </c>
      <c r="AK214" s="22">
        <f t="shared" si="10"/>
        <v>0</v>
      </c>
    </row>
    <row r="215" spans="1:37">
      <c r="A215" s="37" t="str">
        <f>'Source Data'!A215</f>
        <v>Residential_total_weekend_SSP2.csv</v>
      </c>
      <c r="B215" s="37">
        <f>'Source Data'!B215</f>
        <v>2019</v>
      </c>
      <c r="C215" s="37">
        <f>'Source Data'!C215</f>
        <v>19</v>
      </c>
      <c r="D215" s="37" t="str">
        <f>'Source Data'!D215</f>
        <v>Korea</v>
      </c>
      <c r="E215" s="37">
        <f>'Source Data'!E215</f>
        <v>9</v>
      </c>
      <c r="F215" s="38">
        <f>'Source Data'!F215*INDEX('Calibration Calcs'!$B$4:$M$4,1,MATCH('Adjusted Source Data'!$E215,'Calibration Calcs'!$B$1:$M$1,0))</f>
        <v>45664901.283745848</v>
      </c>
      <c r="G215" s="38">
        <f>'Source Data'!G215*INDEX('Calibration Calcs'!$B$4:$M$4,1,MATCH('Adjusted Source Data'!$E215,'Calibration Calcs'!$B$1:$M$1,0))</f>
        <v>36245235.548085272</v>
      </c>
      <c r="H215" s="38">
        <f>'Source Data'!H215*INDEX('Calibration Calcs'!$B$4:$M$4,1,MATCH('Adjusted Source Data'!$E215,'Calibration Calcs'!$B$1:$M$1,0))</f>
        <v>29590036.930498991</v>
      </c>
      <c r="I215" s="38">
        <f>'Source Data'!I215*INDEX('Calibration Calcs'!$B$4:$M$4,1,MATCH('Adjusted Source Data'!$E215,'Calibration Calcs'!$B$1:$M$1,0))</f>
        <v>25596917.759947225</v>
      </c>
      <c r="J215" s="38">
        <f>'Source Data'!J215*INDEX('Calibration Calcs'!$B$4:$M$4,1,MATCH('Adjusted Source Data'!$E215,'Calibration Calcs'!$B$1:$M$1,0))</f>
        <v>26416019.128265534</v>
      </c>
      <c r="K215" s="38">
        <f>'Source Data'!K215*INDEX('Calibration Calcs'!$B$4:$M$4,1,MATCH('Adjusted Source Data'!$E215,'Calibration Calcs'!$B$1:$M$1,0))</f>
        <v>31433015.009215191</v>
      </c>
      <c r="L215" s="38">
        <f>'Source Data'!L215*INDEX('Calibration Calcs'!$B$4:$M$4,1,MATCH('Adjusted Source Data'!$E215,'Calibration Calcs'!$B$1:$M$1,0))</f>
        <v>43412372.520870492</v>
      </c>
      <c r="M215" s="38">
        <f>'Source Data'!M215*INDEX('Calibration Calcs'!$B$4:$M$4,1,MATCH('Adjusted Source Data'!$E215,'Calibration Calcs'!$B$1:$M$1,0))</f>
        <v>58258584.821639881</v>
      </c>
      <c r="N215" s="38">
        <f>'Source Data'!N215*INDEX('Calibration Calcs'!$B$4:$M$4,1,MATCH('Adjusted Source Data'!$E215,'Calibration Calcs'!$B$1:$M$1,0))</f>
        <v>74640612.188006103</v>
      </c>
      <c r="O215" s="38">
        <f>'Source Data'!O215*INDEX('Calibration Calcs'!$B$4:$M$4,1,MATCH('Adjusted Source Data'!$E215,'Calibration Calcs'!$B$1:$M$1,0))</f>
        <v>92660842.291008949</v>
      </c>
      <c r="P215" s="38">
        <f>'Source Data'!P215*INDEX('Calibration Calcs'!$B$4:$M$4,1,MATCH('Adjusted Source Data'!$E215,'Calibration Calcs'!$B$1:$M$1,0))</f>
        <v>113650314.85416567</v>
      </c>
      <c r="Q215" s="38">
        <f>'Source Data'!Q215*INDEX('Calibration Calcs'!$B$4:$M$4,1,MATCH('Adjusted Source Data'!$E215,'Calibration Calcs'!$B$1:$M$1,0))</f>
        <v>127984588.79973613</v>
      </c>
      <c r="R215" s="38">
        <f>'Source Data'!R215*INDEX('Calibration Calcs'!$B$4:$M$4,1,MATCH('Adjusted Source Data'!$E215,'Calibration Calcs'!$B$1:$M$1,0))</f>
        <v>122865205.24774668</v>
      </c>
      <c r="S215" s="38">
        <f>'Source Data'!S215*INDEX('Calibration Calcs'!$B$4:$M$4,1,MATCH('Adjusted Source Data'!$E215,'Calibration Calcs'!$B$1:$M$1,0))</f>
        <v>113650314.85416567</v>
      </c>
      <c r="T215" s="38">
        <f>'Source Data'!T215*INDEX('Calibration Calcs'!$B$4:$M$4,1,MATCH('Adjusted Source Data'!$E215,'Calibration Calcs'!$B$1:$M$1,0))</f>
        <v>117745821.69575723</v>
      </c>
      <c r="U215" s="38">
        <f>'Source Data'!U215*INDEX('Calibration Calcs'!$B$4:$M$4,1,MATCH('Adjusted Source Data'!$E215,'Calibration Calcs'!$B$1:$M$1,0))</f>
        <v>120817451.82695089</v>
      </c>
      <c r="V215" s="38">
        <f>'Source Data'!V215*INDEX('Calibration Calcs'!$B$4:$M$4,1,MATCH('Adjusted Source Data'!$E215,'Calibration Calcs'!$B$1:$M$1,0))</f>
        <v>125936835.37894034</v>
      </c>
      <c r="W215" s="38">
        <f>'Source Data'!W215*INDEX('Calibration Calcs'!$B$4:$M$4,1,MATCH('Adjusted Source Data'!$E215,'Calibration Calcs'!$B$1:$M$1,0))</f>
        <v>133103972.35172556</v>
      </c>
      <c r="X215" s="38">
        <f>'Source Data'!X215*INDEX('Calibration Calcs'!$B$4:$M$4,1,MATCH('Adjusted Source Data'!$E215,'Calibration Calcs'!$B$1:$M$1,0))</f>
        <v>141294986.03490868</v>
      </c>
      <c r="Y215" s="38">
        <f>'Source Data'!Y215*INDEX('Calibration Calcs'!$B$4:$M$4,1,MATCH('Adjusted Source Data'!$E215,'Calibration Calcs'!$B$1:$M$1,0))</f>
        <v>132080095.64132768</v>
      </c>
      <c r="Z215" s="38">
        <f>'Source Data'!Z215*INDEX('Calibration Calcs'!$B$4:$M$4,1,MATCH('Adjusted Source Data'!$E215,'Calibration Calcs'!$B$1:$M$1,0))</f>
        <v>121841328.53734879</v>
      </c>
      <c r="AA215" s="38">
        <f>'Source Data'!AA215*INDEX('Calibration Calcs'!$B$4:$M$4,1,MATCH('Adjusted Source Data'!$E215,'Calibration Calcs'!$B$1:$M$1,0))</f>
        <v>106483177.88138045</v>
      </c>
      <c r="AB215" s="38">
        <f>'Source Data'!AB215*INDEX('Calibration Calcs'!$B$4:$M$4,1,MATCH('Adjusted Source Data'!$E215,'Calibration Calcs'!$B$1:$M$1,0))</f>
        <v>81705361.489751533</v>
      </c>
      <c r="AC215" s="38">
        <f>'Source Data'!AC215*INDEX('Calibration Calcs'!$B$4:$M$4,1,MATCH('Adjusted Source Data'!$E215,'Calibration Calcs'!$B$1:$M$1,0))</f>
        <v>60306338.242435656</v>
      </c>
      <c r="AD215" t="str">
        <f>INDEX('Category Mapping'!$G$34:$G$45,MATCH(E215,'Category Mapping'!$A$34:$A$45,0),1)</f>
        <v>Fall</v>
      </c>
      <c r="AE215" t="str">
        <f>INDEX('Category Mapping'!$B$2:$B$25,MATCH('Source Data'!A215,'Category Mapping'!$A$2:$A$25,0))</f>
        <v>Weekend</v>
      </c>
      <c r="AF215" t="str">
        <f>INDEX('Category Mapping'!$C$2:$C$25,MATCH('Source Data'!A215,'Category Mapping'!$A$2:$A$25,0))</f>
        <v>Residential</v>
      </c>
      <c r="AG215" t="str">
        <f>INDEX('Category Mapping'!$D$2:$D$25,MATCH('Source Data'!A215,'Category Mapping'!$A$2:$A$25,0))</f>
        <v>Total</v>
      </c>
      <c r="AH215">
        <f>IF($AE215="Weekday",INDEX('Category Mapping'!$F$34:$F$45,MATCH($E215,'Category Mapping'!$A$34:$A$45,0),1),INDEX('Category Mapping'!$E$34:$E$45,MATCH($E215,'Category Mapping'!$A$34:$A$45,0),1))</f>
        <v>8.5714285714285712</v>
      </c>
      <c r="AI215" s="10">
        <f t="shared" si="11"/>
        <v>16484415.037406014</v>
      </c>
      <c r="AJ215" s="22">
        <f t="shared" si="9"/>
        <v>0</v>
      </c>
      <c r="AK215" s="22">
        <f t="shared" si="10"/>
        <v>0</v>
      </c>
    </row>
    <row r="216" spans="1:37">
      <c r="A216" s="37" t="str">
        <f>'Source Data'!A216</f>
        <v>Residential_total_weekend_SSP2.csv</v>
      </c>
      <c r="B216" s="37">
        <f>'Source Data'!B216</f>
        <v>2019</v>
      </c>
      <c r="C216" s="37">
        <f>'Source Data'!C216</f>
        <v>19</v>
      </c>
      <c r="D216" s="37" t="str">
        <f>'Source Data'!D216</f>
        <v>Korea</v>
      </c>
      <c r="E216" s="37">
        <f>'Source Data'!E216</f>
        <v>10</v>
      </c>
      <c r="F216" s="38">
        <f>'Source Data'!F216*INDEX('Calibration Calcs'!$B$4:$M$4,1,MATCH('Adjusted Source Data'!$E216,'Calibration Calcs'!$B$1:$M$1,0))</f>
        <v>45660112.198982142</v>
      </c>
      <c r="G216" s="38">
        <f>'Source Data'!G216*INDEX('Calibration Calcs'!$B$4:$M$4,1,MATCH('Adjusted Source Data'!$E216,'Calibration Calcs'!$B$1:$M$1,0))</f>
        <v>36528089.759185709</v>
      </c>
      <c r="H216" s="38">
        <f>'Source Data'!H216*INDEX('Calibration Calcs'!$B$4:$M$4,1,MATCH('Adjusted Source Data'!$E216,'Calibration Calcs'!$B$1:$M$1,0))</f>
        <v>29904864.69295973</v>
      </c>
      <c r="I216" s="38">
        <f>'Source Data'!I216*INDEX('Calibration Calcs'!$B$4:$M$4,1,MATCH('Adjusted Source Data'!$E216,'Calibration Calcs'!$B$1:$M$1,0))</f>
        <v>25991140.790189832</v>
      </c>
      <c r="J216" s="38">
        <f>'Source Data'!J216*INDEX('Calibration Calcs'!$B$4:$M$4,1,MATCH('Adjusted Source Data'!$E216,'Calibration Calcs'!$B$1:$M$1,0))</f>
        <v>26693604.054789558</v>
      </c>
      <c r="K216" s="38">
        <f>'Source Data'!K216*INDEX('Calibration Calcs'!$B$4:$M$4,1,MATCH('Adjusted Source Data'!$E216,'Calibration Calcs'!$B$1:$M$1,0))</f>
        <v>31911902.59181609</v>
      </c>
      <c r="L216" s="38">
        <f>'Source Data'!L216*INDEX('Calibration Calcs'!$B$4:$M$4,1,MATCH('Adjusted Source Data'!$E216,'Calibration Calcs'!$B$1:$M$1,0))</f>
        <v>48068557.677609771</v>
      </c>
      <c r="M216" s="38">
        <f>'Source Data'!M216*INDEX('Calibration Calcs'!$B$4:$M$4,1,MATCH('Adjusted Source Data'!$E216,'Calibration Calcs'!$B$1:$M$1,0))</f>
        <v>56498116.852806471</v>
      </c>
      <c r="N216" s="38">
        <f>'Source Data'!N216*INDEX('Calibration Calcs'!$B$4:$M$4,1,MATCH('Adjusted Source Data'!$E216,'Calibration Calcs'!$B$1:$M$1,0))</f>
        <v>68239288.561116159</v>
      </c>
      <c r="O216" s="38">
        <f>'Source Data'!O216*INDEX('Calibration Calcs'!$B$4:$M$4,1,MATCH('Adjusted Source Data'!$E216,'Calibration Calcs'!$B$1:$M$1,0))</f>
        <v>83693480.382310122</v>
      </c>
      <c r="P216" s="38">
        <f>'Source Data'!P216*INDEX('Calibration Calcs'!$B$4:$M$4,1,MATCH('Adjusted Source Data'!$E216,'Calibration Calcs'!$B$1:$M$1,0))</f>
        <v>101355413.89224607</v>
      </c>
      <c r="Q216" s="38">
        <f>'Source Data'!Q216*INDEX('Calibration Calcs'!$B$4:$M$4,1,MATCH('Adjusted Source Data'!$E216,'Calibration Calcs'!$B$1:$M$1,0))</f>
        <v>111390603.38652785</v>
      </c>
      <c r="R216" s="38">
        <f>'Source Data'!R216*INDEX('Calibration Calcs'!$B$4:$M$4,1,MATCH('Adjusted Source Data'!$E216,'Calibration Calcs'!$B$1:$M$1,0))</f>
        <v>103362451.79110242</v>
      </c>
      <c r="S216" s="38">
        <f>'Source Data'!S216*INDEX('Calibration Calcs'!$B$4:$M$4,1,MATCH('Adjusted Source Data'!$E216,'Calibration Calcs'!$B$1:$M$1,0))</f>
        <v>92223391.452449635</v>
      </c>
      <c r="T216" s="38">
        <f>'Source Data'!T216*INDEX('Calibration Calcs'!$B$4:$M$4,1,MATCH('Adjusted Source Data'!$E216,'Calibration Calcs'!$B$1:$M$1,0))</f>
        <v>95936411.565333903</v>
      </c>
      <c r="U216" s="38">
        <f>'Source Data'!U216*INDEX('Calibration Calcs'!$B$4:$M$4,1,MATCH('Adjusted Source Data'!$E216,'Calibration Calcs'!$B$1:$M$1,0))</f>
        <v>99448727.888332531</v>
      </c>
      <c r="V216" s="38">
        <f>'Source Data'!V216*INDEX('Calibration Calcs'!$B$4:$M$4,1,MATCH('Adjusted Source Data'!$E216,'Calibration Calcs'!$B$1:$M$1,0))</f>
        <v>107376527.58881514</v>
      </c>
      <c r="W216" s="38">
        <f>'Source Data'!W216*INDEX('Calibration Calcs'!$B$4:$M$4,1,MATCH('Adjusted Source Data'!$E216,'Calibration Calcs'!$B$1:$M$1,0))</f>
        <v>126443387.62795053</v>
      </c>
      <c r="X216" s="38">
        <f>'Source Data'!X216*INDEX('Calibration Calcs'!$B$4:$M$4,1,MATCH('Adjusted Source Data'!$E216,'Calibration Calcs'!$B$1:$M$1,0))</f>
        <v>125439868.67852236</v>
      </c>
      <c r="Y216" s="38">
        <f>'Source Data'!Y216*INDEX('Calibration Calcs'!$B$4:$M$4,1,MATCH('Adjusted Source Data'!$E216,'Calibration Calcs'!$B$1:$M$1,0))</f>
        <v>119418754.98195329</v>
      </c>
      <c r="Z216" s="38">
        <f>'Source Data'!Z216*INDEX('Calibration Calcs'!$B$4:$M$4,1,MATCH('Adjusted Source Data'!$E216,'Calibration Calcs'!$B$1:$M$1,0))</f>
        <v>114401160.23481239</v>
      </c>
      <c r="AA216" s="38">
        <f>'Source Data'!AA216*INDEX('Calibration Calcs'!$B$4:$M$4,1,MATCH('Adjusted Source Data'!$E216,'Calibration Calcs'!$B$1:$M$1,0))</f>
        <v>102358932.84167424</v>
      </c>
      <c r="AB216" s="38">
        <f>'Source Data'!AB216*INDEX('Calibration Calcs'!$B$4:$M$4,1,MATCH('Adjusted Source Data'!$E216,'Calibration Calcs'!$B$1:$M$1,0))</f>
        <v>80381867.849197134</v>
      </c>
      <c r="AC216" s="38">
        <f>'Source Data'!AC216*INDEX('Calibration Calcs'!$B$4:$M$4,1,MATCH('Adjusted Source Data'!$E216,'Calibration Calcs'!$B$1:$M$1,0))</f>
        <v>60010433.175805099</v>
      </c>
      <c r="AD216" t="str">
        <f>INDEX('Category Mapping'!$G$34:$G$45,MATCH(E216,'Category Mapping'!$A$34:$A$45,0),1)</f>
        <v>Fall</v>
      </c>
      <c r="AE216" t="str">
        <f>INDEX('Category Mapping'!$B$2:$B$25,MATCH('Source Data'!A216,'Category Mapping'!$A$2:$A$25,0))</f>
        <v>Weekend</v>
      </c>
      <c r="AF216" t="str">
        <f>INDEX('Category Mapping'!$C$2:$C$25,MATCH('Source Data'!A216,'Category Mapping'!$A$2:$A$25,0))</f>
        <v>Residential</v>
      </c>
      <c r="AG216" t="str">
        <f>INDEX('Category Mapping'!$D$2:$D$25,MATCH('Source Data'!A216,'Category Mapping'!$A$2:$A$25,0))</f>
        <v>Total</v>
      </c>
      <c r="AH216">
        <f>IF($AE216="Weekday",INDEX('Category Mapping'!$F$34:$F$45,MATCH($E216,'Category Mapping'!$A$34:$A$45,0),1),INDEX('Category Mapping'!$E$34:$E$45,MATCH($E216,'Category Mapping'!$A$34:$A$45,0),1))</f>
        <v>8.8571428571428559</v>
      </c>
      <c r="AI216" s="10">
        <f t="shared" si="11"/>
        <v>14275866.345091192</v>
      </c>
      <c r="AJ216" s="22">
        <f t="shared" si="9"/>
        <v>0</v>
      </c>
      <c r="AK216" s="22">
        <f t="shared" si="10"/>
        <v>0</v>
      </c>
    </row>
    <row r="217" spans="1:37">
      <c r="A217" s="37" t="str">
        <f>'Source Data'!A217</f>
        <v>Residential_total_weekend_SSP2.csv</v>
      </c>
      <c r="B217" s="37">
        <f>'Source Data'!B217</f>
        <v>2019</v>
      </c>
      <c r="C217" s="37">
        <f>'Source Data'!C217</f>
        <v>19</v>
      </c>
      <c r="D217" s="37" t="str">
        <f>'Source Data'!D217</f>
        <v>Korea</v>
      </c>
      <c r="E217" s="37">
        <f>'Source Data'!E217</f>
        <v>11</v>
      </c>
      <c r="F217" s="38">
        <f>'Source Data'!F217*INDEX('Calibration Calcs'!$B$4:$M$4,1,MATCH('Adjusted Source Data'!$E217,'Calibration Calcs'!$B$1:$M$1,0))</f>
        <v>48992529.569973722</v>
      </c>
      <c r="G217" s="38">
        <f>'Source Data'!G217*INDEX('Calibration Calcs'!$B$4:$M$4,1,MATCH('Adjusted Source Data'!$E217,'Calibration Calcs'!$B$1:$M$1,0))</f>
        <v>40049448.775454707</v>
      </c>
      <c r="H217" s="38">
        <f>'Source Data'!H217*INDEX('Calibration Calcs'!$B$4:$M$4,1,MATCH('Adjusted Source Data'!$E217,'Calibration Calcs'!$B$1:$M$1,0))</f>
        <v>33633760.379386723</v>
      </c>
      <c r="I217" s="38">
        <f>'Source Data'!I217*INDEX('Calibration Calcs'!$B$4:$M$4,1,MATCH('Adjusted Source Data'!$E217,'Calibration Calcs'!$B$1:$M$1,0))</f>
        <v>29745464.381769761</v>
      </c>
      <c r="J217" s="38">
        <f>'Source Data'!J217*INDEX('Calibration Calcs'!$B$4:$M$4,1,MATCH('Adjusted Source Data'!$E217,'Calibration Calcs'!$B$1:$M$1,0))</f>
        <v>30328708.781412303</v>
      </c>
      <c r="K217" s="38">
        <f>'Source Data'!K217*INDEX('Calibration Calcs'!$B$4:$M$4,1,MATCH('Adjusted Source Data'!$E217,'Calibration Calcs'!$B$1:$M$1,0))</f>
        <v>35480700.97825478</v>
      </c>
      <c r="L217" s="38">
        <f>'Source Data'!L217*INDEX('Calibration Calcs'!$B$4:$M$4,1,MATCH('Adjusted Source Data'!$E217,'Calibration Calcs'!$B$1:$M$1,0))</f>
        <v>51714336.7683056</v>
      </c>
      <c r="M217" s="38">
        <f>'Source Data'!M217*INDEX('Calibration Calcs'!$B$4:$M$4,1,MATCH('Adjusted Source Data'!$E217,'Calibration Calcs'!$B$1:$M$1,0))</f>
        <v>64837335.760262847</v>
      </c>
      <c r="N217" s="38">
        <f>'Source Data'!N217*INDEX('Calibration Calcs'!$B$4:$M$4,1,MATCH('Adjusted Source Data'!$E217,'Calibration Calcs'!$B$1:$M$1,0))</f>
        <v>71641853.756092533</v>
      </c>
      <c r="O217" s="38">
        <f>'Source Data'!O217*INDEX('Calibration Calcs'!$B$4:$M$4,1,MATCH('Adjusted Source Data'!$E217,'Calibration Calcs'!$B$1:$M$1,0))</f>
        <v>86709000.746858254</v>
      </c>
      <c r="P217" s="38">
        <f>'Source Data'!P217*INDEX('Calibration Calcs'!$B$4:$M$4,1,MATCH('Adjusted Source Data'!$E217,'Calibration Calcs'!$B$1:$M$1,0))</f>
        <v>103039843.9368495</v>
      </c>
      <c r="Q217" s="38">
        <f>'Source Data'!Q217*INDEX('Calibration Calcs'!$B$4:$M$4,1,MATCH('Adjusted Source Data'!$E217,'Calibration Calcs'!$B$1:$M$1,0))</f>
        <v>111788509.93148766</v>
      </c>
      <c r="R217" s="38">
        <f>'Source Data'!R217*INDEX('Calibration Calcs'!$B$4:$M$4,1,MATCH('Adjusted Source Data'!$E217,'Calibration Calcs'!$B$1:$M$1,0))</f>
        <v>104011917.93625374</v>
      </c>
      <c r="S217" s="38">
        <f>'Source Data'!S217*INDEX('Calibration Calcs'!$B$4:$M$4,1,MATCH('Adjusted Source Data'!$E217,'Calibration Calcs'!$B$1:$M$1,0))</f>
        <v>92930274.343045399</v>
      </c>
      <c r="T217" s="38">
        <f>'Source Data'!T217*INDEX('Calibration Calcs'!$B$4:$M$4,1,MATCH('Adjusted Source Data'!$E217,'Calibration Calcs'!$B$1:$M$1,0))</f>
        <v>96235325.941019818</v>
      </c>
      <c r="U217" s="38">
        <f>'Source Data'!U217*INDEX('Calibration Calcs'!$B$4:$M$4,1,MATCH('Adjusted Source Data'!$E217,'Calibration Calcs'!$B$1:$M$1,0))</f>
        <v>100123621.93863678</v>
      </c>
      <c r="V217" s="38">
        <f>'Source Data'!V217*INDEX('Calibration Calcs'!$B$4:$M$4,1,MATCH('Adjusted Source Data'!$E217,'Calibration Calcs'!$B$1:$M$1,0))</f>
        <v>114704731.92970039</v>
      </c>
      <c r="W217" s="38">
        <f>'Source Data'!W217*INDEX('Calibration Calcs'!$B$4:$M$4,1,MATCH('Adjusted Source Data'!$E217,'Calibration Calcs'!$B$1:$M$1,0))</f>
        <v>128313767.92135975</v>
      </c>
      <c r="X217" s="38">
        <f>'Source Data'!X217*INDEX('Calibration Calcs'!$B$4:$M$4,1,MATCH('Adjusted Source Data'!$E217,'Calibration Calcs'!$B$1:$M$1,0))</f>
        <v>127341693.92195551</v>
      </c>
      <c r="Y217" s="38">
        <f>'Source Data'!Y217*INDEX('Calibration Calcs'!$B$4:$M$4,1,MATCH('Adjusted Source Data'!$E217,'Calibration Calcs'!$B$1:$M$1,0))</f>
        <v>122481323.92493431</v>
      </c>
      <c r="Z217" s="38">
        <f>'Source Data'!Z217*INDEX('Calibration Calcs'!$B$4:$M$4,1,MATCH('Adjusted Source Data'!$E217,'Calibration Calcs'!$B$1:$M$1,0))</f>
        <v>117620953.9279131</v>
      </c>
      <c r="AA217" s="38">
        <f>'Source Data'!AA217*INDEX('Calibration Calcs'!$B$4:$M$4,1,MATCH('Adjusted Source Data'!$E217,'Calibration Calcs'!$B$1:$M$1,0))</f>
        <v>105956065.93506221</v>
      </c>
      <c r="AB217" s="38">
        <f>'Source Data'!AB217*INDEX('Calibration Calcs'!$B$4:$M$4,1,MATCH('Adjusted Source Data'!$E217,'Calibration Calcs'!$B$1:$M$1,0))</f>
        <v>83403949.148883834</v>
      </c>
      <c r="AC217" s="38">
        <f>'Source Data'!AC217*INDEX('Calibration Calcs'!$B$4:$M$4,1,MATCH('Adjusted Source Data'!$E217,'Calibration Calcs'!$B$1:$M$1,0))</f>
        <v>62990395.16139479</v>
      </c>
      <c r="AD217" t="str">
        <f>INDEX('Category Mapping'!$G$34:$G$45,MATCH(E217,'Category Mapping'!$A$34:$A$45,0),1)</f>
        <v>Winter</v>
      </c>
      <c r="AE217" t="str">
        <f>INDEX('Category Mapping'!$B$2:$B$25,MATCH('Source Data'!A217,'Category Mapping'!$A$2:$A$25,0))</f>
        <v>Weekend</v>
      </c>
      <c r="AF217" t="str">
        <f>INDEX('Category Mapping'!$C$2:$C$25,MATCH('Source Data'!A217,'Category Mapping'!$A$2:$A$25,0))</f>
        <v>Residential</v>
      </c>
      <c r="AG217" t="str">
        <f>INDEX('Category Mapping'!$D$2:$D$25,MATCH('Source Data'!A217,'Category Mapping'!$A$2:$A$25,0))</f>
        <v>Total</v>
      </c>
      <c r="AH217">
        <f>IF($AE217="Weekday",INDEX('Category Mapping'!$F$34:$F$45,MATCH($E217,'Category Mapping'!$A$34:$A$45,0),1),INDEX('Category Mapping'!$E$34:$E$45,MATCH($E217,'Category Mapping'!$A$34:$A$45,0),1))</f>
        <v>8.5714285714285712</v>
      </c>
      <c r="AI217" s="10">
        <f t="shared" si="11"/>
        <v>14969939.590825304</v>
      </c>
      <c r="AJ217" s="22">
        <f t="shared" si="9"/>
        <v>0</v>
      </c>
      <c r="AK217" s="22">
        <f t="shared" si="10"/>
        <v>0</v>
      </c>
    </row>
    <row r="218" spans="1:37">
      <c r="A218" s="37" t="str">
        <f>'Source Data'!A218</f>
        <v>Residential_total_weekend_SSP2.csv</v>
      </c>
      <c r="B218" s="37">
        <f>'Source Data'!B218</f>
        <v>2019</v>
      </c>
      <c r="C218" s="37">
        <f>'Source Data'!C218</f>
        <v>19</v>
      </c>
      <c r="D218" s="37" t="str">
        <f>'Source Data'!D218</f>
        <v>Korea</v>
      </c>
      <c r="E218" s="37">
        <f>'Source Data'!E218</f>
        <v>12</v>
      </c>
      <c r="F218" s="38">
        <f>'Source Data'!F218*INDEX('Calibration Calcs'!$B$4:$M$4,1,MATCH('Adjusted Source Data'!$E218,'Calibration Calcs'!$B$1:$M$1,0))</f>
        <v>61424671.926496938</v>
      </c>
      <c r="G218" s="38">
        <f>'Source Data'!G218*INDEX('Calibration Calcs'!$B$4:$M$4,1,MATCH('Adjusted Source Data'!$E218,'Calibration Calcs'!$B$1:$M$1,0))</f>
        <v>50926637.088150188</v>
      </c>
      <c r="H218" s="38">
        <f>'Source Data'!H218*INDEX('Calibration Calcs'!$B$4:$M$4,1,MATCH('Adjusted Source Data'!$E218,'Calibration Calcs'!$B$1:$M$1,0))</f>
        <v>43555676.456970558</v>
      </c>
      <c r="I218" s="38">
        <f>'Source Data'!I218*INDEX('Calibration Calcs'!$B$4:$M$4,1,MATCH('Adjusted Source Data'!$E218,'Calibration Calcs'!$B$1:$M$1,0))</f>
        <v>39088427.589588962</v>
      </c>
      <c r="J218" s="38">
        <f>'Source Data'!J218*INDEX('Calibration Calcs'!$B$4:$M$4,1,MATCH('Adjusted Source Data'!$E218,'Calibration Calcs'!$B$1:$M$1,0))</f>
        <v>39646833.698011659</v>
      </c>
      <c r="K218" s="38">
        <f>'Source Data'!K218*INDEX('Calibration Calcs'!$B$4:$M$4,1,MATCH('Adjusted Source Data'!$E218,'Calibration Calcs'!$B$1:$M$1,0))</f>
        <v>45677619.668976814</v>
      </c>
      <c r="L218" s="38">
        <f>'Source Data'!L218*INDEX('Calibration Calcs'!$B$4:$M$4,1,MATCH('Adjusted Source Data'!$E218,'Calibration Calcs'!$B$1:$M$1,0))</f>
        <v>64775108.577033132</v>
      </c>
      <c r="M218" s="38">
        <f>'Source Data'!M218*INDEX('Calibration Calcs'!$B$4:$M$4,1,MATCH('Adjusted Source Data'!$E218,'Calibration Calcs'!$B$1:$M$1,0))</f>
        <v>89903383.456054613</v>
      </c>
      <c r="N218" s="38">
        <f>'Source Data'!N218*INDEX('Calibration Calcs'!$B$4:$M$4,1,MATCH('Adjusted Source Data'!$E218,'Calibration Calcs'!$B$1:$M$1,0))</f>
        <v>88786571.239209205</v>
      </c>
      <c r="O218" s="38">
        <f>'Source Data'!O218*INDEX('Calibration Calcs'!$B$4:$M$4,1,MATCH('Adjusted Source Data'!$E218,'Calibration Calcs'!$B$1:$M$1,0))</f>
        <v>106543885.48705105</v>
      </c>
      <c r="P218" s="38">
        <f>'Source Data'!P218*INDEX('Calibration Calcs'!$B$4:$M$4,1,MATCH('Adjusted Source Data'!$E218,'Calibration Calcs'!$B$1:$M$1,0))</f>
        <v>125082968.28668468</v>
      </c>
      <c r="Q218" s="38">
        <f>'Source Data'!Q218*INDEX('Calibration Calcs'!$B$4:$M$4,1,MATCH('Adjusted Source Data'!$E218,'Calibration Calcs'!$B$1:$M$1,0))</f>
        <v>135134278.23829326</v>
      </c>
      <c r="R218" s="38">
        <f>'Source Data'!R218*INDEX('Calibration Calcs'!$B$4:$M$4,1,MATCH('Adjusted Source Data'!$E218,'Calibration Calcs'!$B$1:$M$1,0))</f>
        <v>125082968.28668468</v>
      </c>
      <c r="S218" s="38">
        <f>'Source Data'!S218*INDEX('Calibration Calcs'!$B$4:$M$4,1,MATCH('Adjusted Source Data'!$E218,'Calibration Calcs'!$B$1:$M$1,0))</f>
        <v>111681221.68453988</v>
      </c>
      <c r="T218" s="38">
        <f>'Source Data'!T218*INDEX('Calibration Calcs'!$B$4:$M$4,1,MATCH('Adjusted Source Data'!$E218,'Calibration Calcs'!$B$1:$M$1,0))</f>
        <v>116148470.55192149</v>
      </c>
      <c r="U218" s="38">
        <f>'Source Data'!U218*INDEX('Calibration Calcs'!$B$4:$M$4,1,MATCH('Adjusted Source Data'!$E218,'Calibration Calcs'!$B$1:$M$1,0))</f>
        <v>119498907.20245768</v>
      </c>
      <c r="V218" s="38">
        <f>'Source Data'!V218*INDEX('Calibration Calcs'!$B$4:$M$4,1,MATCH('Adjusted Source Data'!$E218,'Calibration Calcs'!$B$1:$M$1,0))</f>
        <v>150769649.27412885</v>
      </c>
      <c r="W218" s="38">
        <f>'Source Data'!W218*INDEX('Calibration Calcs'!$B$4:$M$4,1,MATCH('Adjusted Source Data'!$E218,'Calibration Calcs'!$B$1:$M$1,0))</f>
        <v>154120085.92466503</v>
      </c>
      <c r="X218" s="38">
        <f>'Source Data'!X218*INDEX('Calibration Calcs'!$B$4:$M$4,1,MATCH('Adjusted Source Data'!$E218,'Calibration Calcs'!$B$1:$M$1,0))</f>
        <v>153003273.70781964</v>
      </c>
      <c r="Y218" s="38">
        <f>'Source Data'!Y218*INDEX('Calibration Calcs'!$B$4:$M$4,1,MATCH('Adjusted Source Data'!$E218,'Calibration Calcs'!$B$1:$M$1,0))</f>
        <v>147419212.62359264</v>
      </c>
      <c r="Z218" s="38">
        <f>'Source Data'!Z218*INDEX('Calibration Calcs'!$B$4:$M$4,1,MATCH('Adjusted Source Data'!$E218,'Calibration Calcs'!$B$1:$M$1,0))</f>
        <v>141835151.53936565</v>
      </c>
      <c r="AA218" s="38">
        <f>'Source Data'!AA218*INDEX('Calibration Calcs'!$B$4:$M$4,1,MATCH('Adjusted Source Data'!$E218,'Calibration Calcs'!$B$1:$M$1,0))</f>
        <v>127316592.72037548</v>
      </c>
      <c r="AB218" s="38">
        <f>'Source Data'!AB218*INDEX('Calibration Calcs'!$B$4:$M$4,1,MATCH('Adjusted Source Data'!$E218,'Calibration Calcs'!$B$1:$M$1,0))</f>
        <v>101629911.7329313</v>
      </c>
      <c r="AC218" s="38">
        <f>'Source Data'!AC218*INDEX('Calibration Calcs'!$B$4:$M$4,1,MATCH('Adjusted Source Data'!$E218,'Calibration Calcs'!$B$1:$M$1,0))</f>
        <v>77730130.292439759</v>
      </c>
      <c r="AD218" t="str">
        <f>INDEX('Category Mapping'!$G$34:$G$45,MATCH(E218,'Category Mapping'!$A$34:$A$45,0),1)</f>
        <v>Winter</v>
      </c>
      <c r="AE218" t="str">
        <f>INDEX('Category Mapping'!$B$2:$B$25,MATCH('Source Data'!A218,'Category Mapping'!$A$2:$A$25,0))</f>
        <v>Weekend</v>
      </c>
      <c r="AF218" t="str">
        <f>INDEX('Category Mapping'!$C$2:$C$25,MATCH('Source Data'!A218,'Category Mapping'!$A$2:$A$25,0))</f>
        <v>Residential</v>
      </c>
      <c r="AG218" t="str">
        <f>INDEX('Category Mapping'!$D$2:$D$25,MATCH('Source Data'!A218,'Category Mapping'!$A$2:$A$25,0))</f>
        <v>Total</v>
      </c>
      <c r="AH218">
        <f>IF($AE218="Weekday",INDEX('Category Mapping'!$F$34:$F$45,MATCH($E218,'Category Mapping'!$A$34:$A$45,0),1),INDEX('Category Mapping'!$E$34:$E$45,MATCH($E218,'Category Mapping'!$A$34:$A$45,0),1))</f>
        <v>8.8571428571428559</v>
      </c>
      <c r="AI218" s="10">
        <f t="shared" si="11"/>
        <v>17400654.862462185</v>
      </c>
      <c r="AJ218" s="22">
        <f t="shared" si="9"/>
        <v>0</v>
      </c>
      <c r="AK218" s="22">
        <f t="shared" si="10"/>
        <v>0</v>
      </c>
    </row>
    <row r="219" spans="1:37">
      <c r="A219" s="37" t="str">
        <f>'Source Data'!A219</f>
        <v>Service_total_weekday_SSP2.csv</v>
      </c>
      <c r="B219" s="37">
        <f>'Source Data'!B219</f>
        <v>2019</v>
      </c>
      <c r="C219" s="37">
        <f>'Source Data'!C219</f>
        <v>19</v>
      </c>
      <c r="D219" s="37" t="str">
        <f>'Source Data'!D219</f>
        <v>Korea</v>
      </c>
      <c r="E219" s="37">
        <f>'Source Data'!E219</f>
        <v>1</v>
      </c>
      <c r="F219" s="38">
        <f>'Source Data'!F219*INDEX('Calibration Calcs'!$B$4:$M$4,1,MATCH('Adjusted Source Data'!$E219,'Calibration Calcs'!$B$1:$M$1,0))</f>
        <v>218809116.29459158</v>
      </c>
      <c r="G219" s="38">
        <f>'Source Data'!G219*INDEX('Calibration Calcs'!$B$4:$M$4,1,MATCH('Adjusted Source Data'!$E219,'Calibration Calcs'!$B$1:$M$1,0))</f>
        <v>211034173.07600203</v>
      </c>
      <c r="H219" s="38">
        <f>'Source Data'!H219*INDEX('Calibration Calcs'!$B$4:$M$4,1,MATCH('Adjusted Source Data'!$E219,'Calibration Calcs'!$B$1:$M$1,0))</f>
        <v>206591348.37966514</v>
      </c>
      <c r="I219" s="38">
        <f>'Source Data'!I219*INDEX('Calibration Calcs'!$B$4:$M$4,1,MATCH('Adjusted Source Data'!$E219,'Calibration Calcs'!$B$1:$M$1,0))</f>
        <v>215476997.77233893</v>
      </c>
      <c r="J219" s="38">
        <f>'Source Data'!J219*INDEX('Calibration Calcs'!$B$4:$M$4,1,MATCH('Adjusted Source Data'!$E219,'Calibration Calcs'!$B$1:$M$1,0))</f>
        <v>228805471.86134958</v>
      </c>
      <c r="K219" s="38">
        <f>'Source Data'!K219*INDEX('Calibration Calcs'!$B$4:$M$4,1,MATCH('Adjusted Source Data'!$E219,'Calibration Calcs'!$B$1:$M$1,0))</f>
        <v>261015950.90979198</v>
      </c>
      <c r="L219" s="38">
        <f>'Source Data'!L219*INDEX('Calibration Calcs'!$B$4:$M$4,1,MATCH('Adjusted Source Data'!$E219,'Calibration Calcs'!$B$1:$M$1,0))</f>
        <v>390968573.27764589</v>
      </c>
      <c r="M219" s="38">
        <f>'Source Data'!M219*INDEX('Calibration Calcs'!$B$4:$M$4,1,MATCH('Adjusted Source Data'!$E219,'Calibration Calcs'!$B$1:$M$1,0))</f>
        <v>585342153.74238455</v>
      </c>
      <c r="N219" s="38">
        <f>'Source Data'!N219*INDEX('Calibration Calcs'!$B$4:$M$4,1,MATCH('Adjusted Source Data'!$E219,'Calibration Calcs'!$B$1:$M$1,0))</f>
        <v>700855595.84714365</v>
      </c>
      <c r="O219" s="38">
        <f>'Source Data'!O219*INDEX('Calibration Calcs'!$B$4:$M$4,1,MATCH('Adjusted Source Data'!$E219,'Calibration Calcs'!$B$1:$M$1,0))</f>
        <v>689748534.10630143</v>
      </c>
      <c r="P219" s="38">
        <f>'Source Data'!P219*INDEX('Calibration Calcs'!$B$4:$M$4,1,MATCH('Adjusted Source Data'!$E219,'Calibration Calcs'!$B$1:$M$1,0))</f>
        <v>669755822.97278535</v>
      </c>
      <c r="Q219" s="38">
        <f>'Source Data'!Q219*INDEX('Calibration Calcs'!$B$4:$M$4,1,MATCH('Adjusted Source Data'!$E219,'Calibration Calcs'!$B$1:$M$1,0))</f>
        <v>657538055.05785894</v>
      </c>
      <c r="R219" s="38">
        <f>'Source Data'!R219*INDEX('Calibration Calcs'!$B$4:$M$4,1,MATCH('Adjusted Source Data'!$E219,'Calibration Calcs'!$B$1:$M$1,0))</f>
        <v>639766756.27251148</v>
      </c>
      <c r="S219" s="38">
        <f>'Source Data'!S219*INDEX('Calibration Calcs'!$B$4:$M$4,1,MATCH('Adjusted Source Data'!$E219,'Calibration Calcs'!$B$1:$M$1,0))</f>
        <v>635323931.5761745</v>
      </c>
      <c r="T219" s="38">
        <f>'Source Data'!T219*INDEX('Calibration Calcs'!$B$4:$M$4,1,MATCH('Adjusted Source Data'!$E219,'Calibration Calcs'!$B$1:$M$1,0))</f>
        <v>630881106.87983763</v>
      </c>
      <c r="U219" s="38">
        <f>'Source Data'!U219*INDEX('Calibration Calcs'!$B$4:$M$4,1,MATCH('Adjusted Source Data'!$E219,'Calibration Calcs'!$B$1:$M$1,0))</f>
        <v>628659694.53166926</v>
      </c>
      <c r="V219" s="38">
        <f>'Source Data'!V219*INDEX('Calibration Calcs'!$B$4:$M$4,1,MATCH('Adjusted Source Data'!$E219,'Calibration Calcs'!$B$1:$M$1,0))</f>
        <v>608666983.39815319</v>
      </c>
      <c r="W219" s="38">
        <f>'Source Data'!W219*INDEX('Calibration Calcs'!$B$4:$M$4,1,MATCH('Adjusted Source Data'!$E219,'Calibration Calcs'!$B$1:$M$1,0))</f>
        <v>575345798.17562664</v>
      </c>
      <c r="X219" s="38">
        <f>'Source Data'!X219*INDEX('Calibration Calcs'!$B$4:$M$4,1,MATCH('Adjusted Source Data'!$E219,'Calibration Calcs'!$B$1:$M$1,0))</f>
        <v>559795911.73844755</v>
      </c>
      <c r="Y219" s="38">
        <f>'Source Data'!Y219*INDEX('Calibration Calcs'!$B$4:$M$4,1,MATCH('Adjusted Source Data'!$E219,'Calibration Calcs'!$B$1:$M$1,0))</f>
        <v>487600010.4229731</v>
      </c>
      <c r="Z219" s="38">
        <f>'Source Data'!Z219*INDEX('Calibration Calcs'!$B$4:$M$4,1,MATCH('Adjusted Source Data'!$E219,'Calibration Calcs'!$B$1:$M$1,0))</f>
        <v>422068346.15200406</v>
      </c>
      <c r="AA219" s="38">
        <f>'Source Data'!AA219*INDEX('Calibration Calcs'!$B$4:$M$4,1,MATCH('Adjusted Source Data'!$E219,'Calibration Calcs'!$B$1:$M$1,0))</f>
        <v>363200918.92554033</v>
      </c>
      <c r="AB219" s="38">
        <f>'Source Data'!AB219*INDEX('Calibration Calcs'!$B$4:$M$4,1,MATCH('Adjusted Source Data'!$E219,'Calibration Calcs'!$B$1:$M$1,0))</f>
        <v>318772671.96217149</v>
      </c>
      <c r="AC219" s="38">
        <f>'Source Data'!AC219*INDEX('Calibration Calcs'!$B$4:$M$4,1,MATCH('Adjusted Source Data'!$E219,'Calibration Calcs'!$B$1:$M$1,0))</f>
        <v>243244652.12444445</v>
      </c>
      <c r="AD219" t="str">
        <f>INDEX('Category Mapping'!$G$34:$G$45,MATCH(E219,'Category Mapping'!$A$34:$A$45,0),1)</f>
        <v>Winter</v>
      </c>
      <c r="AE219" t="str">
        <f>INDEX('Category Mapping'!$B$2:$B$25,MATCH('Source Data'!A219,'Category Mapping'!$A$2:$A$25,0))</f>
        <v>Weekday</v>
      </c>
      <c r="AF219" t="str">
        <f>INDEX('Category Mapping'!$C$2:$C$25,MATCH('Source Data'!A219,'Category Mapping'!$A$2:$A$25,0))</f>
        <v>Commercial</v>
      </c>
      <c r="AG219" t="str">
        <f>INDEX('Category Mapping'!$D$2:$D$25,MATCH('Source Data'!A219,'Category Mapping'!$A$2:$A$25,0))</f>
        <v>Total</v>
      </c>
      <c r="AH219">
        <f>IF($AE219="Weekday",INDEX('Category Mapping'!$F$34:$F$45,MATCH($E219,'Category Mapping'!$A$34:$A$45,0),1),INDEX('Category Mapping'!$E$34:$E$45,MATCH($E219,'Category Mapping'!$A$34:$A$45,0),1))</f>
        <v>22.142857142857142</v>
      </c>
      <c r="AI219" s="10">
        <f t="shared" si="11"/>
        <v>31651543.038258102</v>
      </c>
      <c r="AJ219" s="22">
        <f t="shared" si="9"/>
        <v>0</v>
      </c>
      <c r="AK219" s="22">
        <f t="shared" si="10"/>
        <v>0</v>
      </c>
    </row>
    <row r="220" spans="1:37">
      <c r="A220" s="37" t="str">
        <f>'Source Data'!A220</f>
        <v>Service_total_weekday_SSP2.csv</v>
      </c>
      <c r="B220" s="37">
        <f>'Source Data'!B220</f>
        <v>2019</v>
      </c>
      <c r="C220" s="37">
        <f>'Source Data'!C220</f>
        <v>19</v>
      </c>
      <c r="D220" s="37" t="str">
        <f>'Source Data'!D220</f>
        <v>Korea</v>
      </c>
      <c r="E220" s="37">
        <f>'Source Data'!E220</f>
        <v>2</v>
      </c>
      <c r="F220" s="38">
        <f>'Source Data'!F220*INDEX('Calibration Calcs'!$B$4:$M$4,1,MATCH('Adjusted Source Data'!$E220,'Calibration Calcs'!$B$1:$M$1,0))</f>
        <v>184116256.41109014</v>
      </c>
      <c r="G220" s="38">
        <f>'Source Data'!G220*INDEX('Calibration Calcs'!$B$4:$M$4,1,MATCH('Adjusted Source Data'!$E220,'Calibration Calcs'!$B$1:$M$1,0))</f>
        <v>179219547.46398669</v>
      </c>
      <c r="H220" s="38">
        <f>'Source Data'!H220*INDEX('Calibration Calcs'!$B$4:$M$4,1,MATCH('Adjusted Source Data'!$E220,'Calibration Calcs'!$B$1:$M$1,0))</f>
        <v>175302180.30630392</v>
      </c>
      <c r="I220" s="38">
        <f>'Source Data'!I220*INDEX('Calibration Calcs'!$B$4:$M$4,1,MATCH('Adjusted Source Data'!$E220,'Calibration Calcs'!$B$1:$M$1,0))</f>
        <v>182157572.83224878</v>
      </c>
      <c r="J220" s="38">
        <f>'Source Data'!J220*INDEX('Calibration Calcs'!$B$4:$M$4,1,MATCH('Adjusted Source Data'!$E220,'Calibration Calcs'!$B$1:$M$1,0))</f>
        <v>193909674.30529708</v>
      </c>
      <c r="K220" s="38">
        <f>'Source Data'!K220*INDEX('Calibration Calcs'!$B$4:$M$4,1,MATCH('Adjusted Source Data'!$E220,'Calibration Calcs'!$B$1:$M$1,0))</f>
        <v>221331244.40907645</v>
      </c>
      <c r="L220" s="38">
        <f>'Source Data'!L220*INDEX('Calibration Calcs'!$B$4:$M$4,1,MATCH('Adjusted Source Data'!$E220,'Calibration Calcs'!$B$1:$M$1,0))</f>
        <v>333955550.19245607</v>
      </c>
      <c r="M220" s="38">
        <f>'Source Data'!M220*INDEX('Calibration Calcs'!$B$4:$M$4,1,MATCH('Adjusted Source Data'!$E220,'Calibration Calcs'!$B$1:$M$1,0))</f>
        <v>494567603.6574496</v>
      </c>
      <c r="N220" s="38">
        <f>'Source Data'!N220*INDEX('Calibration Calcs'!$B$4:$M$4,1,MATCH('Adjusted Source Data'!$E220,'Calibration Calcs'!$B$1:$M$1,0))</f>
        <v>593481124.3889395</v>
      </c>
      <c r="O220" s="38">
        <f>'Source Data'!O220*INDEX('Calibration Calcs'!$B$4:$M$4,1,MATCH('Adjusted Source Data'!$E220,'Calibration Calcs'!$B$1:$M$1,0))</f>
        <v>587605073.65241539</v>
      </c>
      <c r="P220" s="38">
        <f>'Source Data'!P220*INDEX('Calibration Calcs'!$B$4:$M$4,1,MATCH('Adjusted Source Data'!$E220,'Calibration Calcs'!$B$1:$M$1,0))</f>
        <v>571935605.02168429</v>
      </c>
      <c r="Q220" s="38">
        <f>'Source Data'!Q220*INDEX('Calibration Calcs'!$B$4:$M$4,1,MATCH('Adjusted Source Data'!$E220,'Calibration Calcs'!$B$1:$M$1,0))</f>
        <v>562142187.12747741</v>
      </c>
      <c r="R220" s="38">
        <f>'Source Data'!R220*INDEX('Calibration Calcs'!$B$4:$M$4,1,MATCH('Adjusted Source Data'!$E220,'Calibration Calcs'!$B$1:$M$1,0))</f>
        <v>547452060.28616703</v>
      </c>
      <c r="S220" s="38">
        <f>'Source Data'!S220*INDEX('Calibration Calcs'!$B$4:$M$4,1,MATCH('Adjusted Source Data'!$E220,'Calibration Calcs'!$B$1:$M$1,0))</f>
        <v>544514034.91790485</v>
      </c>
      <c r="T220" s="38">
        <f>'Source Data'!T220*INDEX('Calibration Calcs'!$B$4:$M$4,1,MATCH('Adjusted Source Data'!$E220,'Calibration Calcs'!$B$1:$M$1,0))</f>
        <v>541576009.5496428</v>
      </c>
      <c r="U220" s="38">
        <f>'Source Data'!U220*INDEX('Calibration Calcs'!$B$4:$M$4,1,MATCH('Adjusted Source Data'!$E220,'Calibration Calcs'!$B$1:$M$1,0))</f>
        <v>539617325.97080147</v>
      </c>
      <c r="V220" s="38">
        <f>'Source Data'!V220*INDEX('Calibration Calcs'!$B$4:$M$4,1,MATCH('Adjusted Source Data'!$E220,'Calibration Calcs'!$B$1:$M$1,0))</f>
        <v>521989173.76122898</v>
      </c>
      <c r="W220" s="38">
        <f>'Source Data'!W220*INDEX('Calibration Calcs'!$B$4:$M$4,1,MATCH('Adjusted Source Data'!$E220,'Calibration Calcs'!$B$1:$M$1,0))</f>
        <v>492608920.07860821</v>
      </c>
      <c r="X220" s="38">
        <f>'Source Data'!X220*INDEX('Calibration Calcs'!$B$4:$M$4,1,MATCH('Adjusted Source Data'!$E220,'Calibration Calcs'!$B$1:$M$1,0))</f>
        <v>476939451.44787717</v>
      </c>
      <c r="Y220" s="38">
        <f>'Source Data'!Y220*INDEX('Calibration Calcs'!$B$4:$M$4,1,MATCH('Adjusted Source Data'!$E220,'Calibration Calcs'!$B$1:$M$1,0))</f>
        <v>413282235.13553214</v>
      </c>
      <c r="Z220" s="38">
        <f>'Source Data'!Z220*INDEX('Calibration Calcs'!$B$4:$M$4,1,MATCH('Adjusted Source Data'!$E220,'Calibration Calcs'!$B$1:$M$1,0))</f>
        <v>355501069.55971128</v>
      </c>
      <c r="AA220" s="38">
        <f>'Source Data'!AA220*INDEX('Calibration Calcs'!$B$4:$M$4,1,MATCH('Adjusted Source Data'!$E220,'Calibration Calcs'!$B$1:$M$1,0))</f>
        <v>304575296.5098353</v>
      </c>
      <c r="AB220" s="38">
        <f>'Source Data'!AB220*INDEX('Calibration Calcs'!$B$4:$M$4,1,MATCH('Adjusted Source Data'!$E220,'Calibration Calcs'!$B$1:$M$1,0))</f>
        <v>265401624.9330076</v>
      </c>
      <c r="AC220" s="38">
        <f>'Source Data'!AC220*INDEX('Calibration Calcs'!$B$4:$M$4,1,MATCH('Adjusted Source Data'!$E220,'Calibration Calcs'!$B$1:$M$1,0))</f>
        <v>208599801.14660746</v>
      </c>
      <c r="AD220" t="str">
        <f>INDEX('Category Mapping'!$G$34:$G$45,MATCH(E220,'Category Mapping'!$A$34:$A$45,0),1)</f>
        <v>Winter</v>
      </c>
      <c r="AE220" t="str">
        <f>INDEX('Category Mapping'!$B$2:$B$25,MATCH('Source Data'!A220,'Category Mapping'!$A$2:$A$25,0))</f>
        <v>Weekday</v>
      </c>
      <c r="AF220" t="str">
        <f>INDEX('Category Mapping'!$C$2:$C$25,MATCH('Source Data'!A220,'Category Mapping'!$A$2:$A$25,0))</f>
        <v>Commercial</v>
      </c>
      <c r="AG220" t="str">
        <f>INDEX('Category Mapping'!$D$2:$D$25,MATCH('Source Data'!A220,'Category Mapping'!$A$2:$A$25,0))</f>
        <v>Total</v>
      </c>
      <c r="AH220">
        <f>IF($AE220="Weekday",INDEX('Category Mapping'!$F$34:$F$45,MATCH($E220,'Category Mapping'!$A$34:$A$45,0),1),INDEX('Category Mapping'!$E$34:$E$45,MATCH($E220,'Category Mapping'!$A$34:$A$45,0),1))</f>
        <v>20</v>
      </c>
      <c r="AI220" s="10">
        <f t="shared" si="11"/>
        <v>29674056.219446976</v>
      </c>
      <c r="AJ220" s="22">
        <f t="shared" si="9"/>
        <v>0</v>
      </c>
      <c r="AK220" s="22">
        <f t="shared" si="10"/>
        <v>0</v>
      </c>
    </row>
    <row r="221" spans="1:37">
      <c r="A221" s="37" t="str">
        <f>'Source Data'!A221</f>
        <v>Service_total_weekday_SSP2.csv</v>
      </c>
      <c r="B221" s="37">
        <f>'Source Data'!B221</f>
        <v>2019</v>
      </c>
      <c r="C221" s="37">
        <f>'Source Data'!C221</f>
        <v>19</v>
      </c>
      <c r="D221" s="37" t="str">
        <f>'Source Data'!D221</f>
        <v>Korea</v>
      </c>
      <c r="E221" s="37">
        <f>'Source Data'!E221</f>
        <v>3</v>
      </c>
      <c r="F221" s="38">
        <f>'Source Data'!F221*INDEX('Calibration Calcs'!$B$4:$M$4,1,MATCH('Adjusted Source Data'!$E221,'Calibration Calcs'!$B$1:$M$1,0))</f>
        <v>189457379.46357298</v>
      </c>
      <c r="G221" s="38">
        <f>'Source Data'!G221*INDEX('Calibration Calcs'!$B$4:$M$4,1,MATCH('Adjusted Source Data'!$E221,'Calibration Calcs'!$B$1:$M$1,0))</f>
        <v>184252506.40138689</v>
      </c>
      <c r="H221" s="38">
        <f>'Source Data'!H221*INDEX('Calibration Calcs'!$B$4:$M$4,1,MATCH('Adjusted Source Data'!$E221,'Calibration Calcs'!$B$1:$M$1,0))</f>
        <v>182170557.17651248</v>
      </c>
      <c r="I221" s="38">
        <f>'Source Data'!I221*INDEX('Calibration Calcs'!$B$4:$M$4,1,MATCH('Adjusted Source Data'!$E221,'Calibration Calcs'!$B$1:$M$1,0))</f>
        <v>189457379.46357298</v>
      </c>
      <c r="J221" s="38">
        <f>'Source Data'!J221*INDEX('Calibration Calcs'!$B$4:$M$4,1,MATCH('Adjusted Source Data'!$E221,'Calibration Calcs'!$B$1:$M$1,0))</f>
        <v>199867125.5879451</v>
      </c>
      <c r="K221" s="38">
        <f>'Source Data'!K221*INDEX('Calibration Calcs'!$B$4:$M$4,1,MATCH('Adjusted Source Data'!$E221,'Calibration Calcs'!$B$1:$M$1,0))</f>
        <v>240465135.47299647</v>
      </c>
      <c r="L221" s="38">
        <f>'Source Data'!L221*INDEX('Calibration Calcs'!$B$4:$M$4,1,MATCH('Adjusted Source Data'!$E221,'Calibration Calcs'!$B$1:$M$1,0))</f>
        <v>370586962.02764821</v>
      </c>
      <c r="M221" s="38">
        <f>'Source Data'!M221*INDEX('Calibration Calcs'!$B$4:$M$4,1,MATCH('Adjusted Source Data'!$E221,'Calibration Calcs'!$B$1:$M$1,0))</f>
        <v>511118534.70667213</v>
      </c>
      <c r="N221" s="38">
        <f>'Source Data'!N221*INDEX('Calibration Calcs'!$B$4:$M$4,1,MATCH('Adjusted Source Data'!$E221,'Calibration Calcs'!$B$1:$M$1,0))</f>
        <v>595437478.31408644</v>
      </c>
      <c r="O221" s="38">
        <f>'Source Data'!O221*INDEX('Calibration Calcs'!$B$4:$M$4,1,MATCH('Adjusted Source Data'!$E221,'Calibration Calcs'!$B$1:$M$1,0))</f>
        <v>600642351.37627256</v>
      </c>
      <c r="P221" s="38">
        <f>'Source Data'!P221*INDEX('Calibration Calcs'!$B$4:$M$4,1,MATCH('Adjusted Source Data'!$E221,'Calibration Calcs'!$B$1:$M$1,0))</f>
        <v>588150656.02702594</v>
      </c>
      <c r="Q221" s="38">
        <f>'Source Data'!Q221*INDEX('Calibration Calcs'!$B$4:$M$4,1,MATCH('Adjusted Source Data'!$E221,'Calibration Calcs'!$B$1:$M$1,0))</f>
        <v>578781884.51509106</v>
      </c>
      <c r="R221" s="38">
        <f>'Source Data'!R221*INDEX('Calibration Calcs'!$B$4:$M$4,1,MATCH('Adjusted Source Data'!$E221,'Calibration Calcs'!$B$1:$M$1,0))</f>
        <v>565249214.55340731</v>
      </c>
      <c r="S221" s="38">
        <f>'Source Data'!S221*INDEX('Calibration Calcs'!$B$4:$M$4,1,MATCH('Adjusted Source Data'!$E221,'Calibration Calcs'!$B$1:$M$1,0))</f>
        <v>563167265.32853281</v>
      </c>
      <c r="T221" s="38">
        <f>'Source Data'!T221*INDEX('Calibration Calcs'!$B$4:$M$4,1,MATCH('Adjusted Source Data'!$E221,'Calibration Calcs'!$B$1:$M$1,0))</f>
        <v>560044341.49122119</v>
      </c>
      <c r="U221" s="38">
        <f>'Source Data'!U221*INDEX('Calibration Calcs'!$B$4:$M$4,1,MATCH('Adjusted Source Data'!$E221,'Calibration Calcs'!$B$1:$M$1,0))</f>
        <v>557962392.26634681</v>
      </c>
      <c r="V221" s="38">
        <f>'Source Data'!V221*INDEX('Calibration Calcs'!$B$4:$M$4,1,MATCH('Adjusted Source Data'!$E221,'Calibration Calcs'!$B$1:$M$1,0))</f>
        <v>539224849.24247694</v>
      </c>
      <c r="W221" s="38">
        <f>'Source Data'!W221*INDEX('Calibration Calcs'!$B$4:$M$4,1,MATCH('Adjusted Source Data'!$E221,'Calibration Calcs'!$B$1:$M$1,0))</f>
        <v>509036585.4817977</v>
      </c>
      <c r="X221" s="38">
        <f>'Source Data'!X221*INDEX('Calibration Calcs'!$B$4:$M$4,1,MATCH('Adjusted Source Data'!$E221,'Calibration Calcs'!$B$1:$M$1,0))</f>
        <v>491340017.07036507</v>
      </c>
      <c r="Y221" s="38">
        <f>'Source Data'!Y221*INDEX('Calibration Calcs'!$B$4:$M$4,1,MATCH('Adjusted Source Data'!$E221,'Calibration Calcs'!$B$1:$M$1,0))</f>
        <v>422635692.64950895</v>
      </c>
      <c r="Z221" s="38">
        <f>'Source Data'!Z221*INDEX('Calibration Calcs'!$B$4:$M$4,1,MATCH('Adjusted Source Data'!$E221,'Calibration Calcs'!$B$1:$M$1,0))</f>
        <v>364341114.35302496</v>
      </c>
      <c r="AA221" s="38">
        <f>'Source Data'!AA221*INDEX('Calibration Calcs'!$B$4:$M$4,1,MATCH('Adjusted Source Data'!$E221,'Calibration Calcs'!$B$1:$M$1,0))</f>
        <v>298759713.76948047</v>
      </c>
      <c r="AB221" s="38">
        <f>'Source Data'!AB221*INDEX('Calibration Calcs'!$B$4:$M$4,1,MATCH('Adjusted Source Data'!$E221,'Calibration Calcs'!$B$1:$M$1,0))</f>
        <v>252956830.82224303</v>
      </c>
      <c r="AC221" s="38">
        <f>'Source Data'!AC221*INDEX('Calibration Calcs'!$B$4:$M$4,1,MATCH('Adjusted Source Data'!$E221,'Calibration Calcs'!$B$1:$M$1,0))</f>
        <v>219645643.22425216</v>
      </c>
      <c r="AD221" t="str">
        <f>INDEX('Category Mapping'!$G$34:$G$45,MATCH(E221,'Category Mapping'!$A$34:$A$45,0),1)</f>
        <v>Spring</v>
      </c>
      <c r="AE221" t="str">
        <f>INDEX('Category Mapping'!$B$2:$B$25,MATCH('Source Data'!A221,'Category Mapping'!$A$2:$A$25,0))</f>
        <v>Weekday</v>
      </c>
      <c r="AF221" t="str">
        <f>INDEX('Category Mapping'!$C$2:$C$25,MATCH('Source Data'!A221,'Category Mapping'!$A$2:$A$25,0))</f>
        <v>Commercial</v>
      </c>
      <c r="AG221" t="str">
        <f>INDEX('Category Mapping'!$D$2:$D$25,MATCH('Source Data'!A221,'Category Mapping'!$A$2:$A$25,0))</f>
        <v>Total</v>
      </c>
      <c r="AH221">
        <f>IF($AE221="Weekday",INDEX('Category Mapping'!$F$34:$F$45,MATCH($E221,'Category Mapping'!$A$34:$A$45,0),1),INDEX('Category Mapping'!$E$34:$E$45,MATCH($E221,'Category Mapping'!$A$34:$A$45,0),1))</f>
        <v>22.142857142857142</v>
      </c>
      <c r="AI221" s="10">
        <f t="shared" si="11"/>
        <v>27125783.610541344</v>
      </c>
      <c r="AJ221" s="22">
        <f t="shared" si="9"/>
        <v>0</v>
      </c>
      <c r="AK221" s="22">
        <f t="shared" si="10"/>
        <v>0</v>
      </c>
    </row>
    <row r="222" spans="1:37">
      <c r="A222" s="37" t="str">
        <f>'Source Data'!A222</f>
        <v>Service_total_weekday_SSP2.csv</v>
      </c>
      <c r="B222" s="37">
        <f>'Source Data'!B222</f>
        <v>2019</v>
      </c>
      <c r="C222" s="37">
        <f>'Source Data'!C222</f>
        <v>19</v>
      </c>
      <c r="D222" s="37" t="str">
        <f>'Source Data'!D222</f>
        <v>Korea</v>
      </c>
      <c r="E222" s="37">
        <f>'Source Data'!E222</f>
        <v>4</v>
      </c>
      <c r="F222" s="38">
        <f>'Source Data'!F222*INDEX('Calibration Calcs'!$B$4:$M$4,1,MATCH('Adjusted Source Data'!$E222,'Calibration Calcs'!$B$1:$M$1,0))</f>
        <v>166984033.11090633</v>
      </c>
      <c r="G222" s="38">
        <f>'Source Data'!G222*INDEX('Calibration Calcs'!$B$4:$M$4,1,MATCH('Adjusted Source Data'!$E222,'Calibration Calcs'!$B$1:$M$1,0))</f>
        <v>162129846.10186836</v>
      </c>
      <c r="H222" s="38">
        <f>'Source Data'!H222*INDEX('Calibration Calcs'!$B$4:$M$4,1,MATCH('Adjusted Source Data'!$E222,'Calibration Calcs'!$B$1:$M$1,0))</f>
        <v>162129846.10186836</v>
      </c>
      <c r="I222" s="38">
        <f>'Source Data'!I222*INDEX('Calibration Calcs'!$B$4:$M$4,1,MATCH('Adjusted Source Data'!$E222,'Calibration Calcs'!$B$1:$M$1,0))</f>
        <v>168925707.91452152</v>
      </c>
      <c r="J222" s="38">
        <f>'Source Data'!J222*INDEX('Calibration Calcs'!$B$4:$M$4,1,MATCH('Adjusted Source Data'!$E222,'Calibration Calcs'!$B$1:$M$1,0))</f>
        <v>177663244.53078988</v>
      </c>
      <c r="K222" s="38">
        <f>'Source Data'!K222*INDEX('Calibration Calcs'!$B$4:$M$4,1,MATCH('Adjusted Source Data'!$E222,'Calibration Calcs'!$B$1:$M$1,0))</f>
        <v>215525903.20128608</v>
      </c>
      <c r="L222" s="38">
        <f>'Source Data'!L222*INDEX('Calibration Calcs'!$B$4:$M$4,1,MATCH('Adjusted Source Data'!$E222,'Calibration Calcs'!$B$1:$M$1,0))</f>
        <v>332997228.82000506</v>
      </c>
      <c r="M222" s="38">
        <f>'Source Data'!M222*INDEX('Calibration Calcs'!$B$4:$M$4,1,MATCH('Adjusted Source Data'!$E222,'Calibration Calcs'!$B$1:$M$1,0))</f>
        <v>428139294.19714934</v>
      </c>
      <c r="N222" s="38">
        <f>'Source Data'!N222*INDEX('Calibration Calcs'!$B$4:$M$4,1,MATCH('Adjusted Source Data'!$E222,'Calibration Calcs'!$B$1:$M$1,0))</f>
        <v>506777123.74356455</v>
      </c>
      <c r="O222" s="38">
        <f>'Source Data'!O222*INDEX('Calibration Calcs'!$B$4:$M$4,1,MATCH('Adjusted Source Data'!$E222,'Calibration Calcs'!$B$1:$M$1,0))</f>
        <v>525223034.37790883</v>
      </c>
      <c r="P222" s="38">
        <f>'Source Data'!P222*INDEX('Calibration Calcs'!$B$4:$M$4,1,MATCH('Adjusted Source Data'!$E222,'Calibration Calcs'!$B$1:$M$1,0))</f>
        <v>519398009.96706331</v>
      </c>
      <c r="Q222" s="38">
        <f>'Source Data'!Q222*INDEX('Calibration Calcs'!$B$4:$M$4,1,MATCH('Adjusted Source Data'!$E222,'Calibration Calcs'!$B$1:$M$1,0))</f>
        <v>514543822.95802534</v>
      </c>
      <c r="R222" s="38">
        <f>'Source Data'!R222*INDEX('Calibration Calcs'!$B$4:$M$4,1,MATCH('Adjusted Source Data'!$E222,'Calibration Calcs'!$B$1:$M$1,0))</f>
        <v>504835448.93994933</v>
      </c>
      <c r="S222" s="38">
        <f>'Source Data'!S222*INDEX('Calibration Calcs'!$B$4:$M$4,1,MATCH('Adjusted Source Data'!$E222,'Calibration Calcs'!$B$1:$M$1,0))</f>
        <v>503864611.53814179</v>
      </c>
      <c r="T222" s="38">
        <f>'Source Data'!T222*INDEX('Calibration Calcs'!$B$4:$M$4,1,MATCH('Adjusted Source Data'!$E222,'Calibration Calcs'!$B$1:$M$1,0))</f>
        <v>502893774.13633418</v>
      </c>
      <c r="U222" s="38">
        <f>'Source Data'!U222*INDEX('Calibration Calcs'!$B$4:$M$4,1,MATCH('Adjusted Source Data'!$E222,'Calibration Calcs'!$B$1:$M$1,0))</f>
        <v>501922936.73452657</v>
      </c>
      <c r="V222" s="38">
        <f>'Source Data'!V222*INDEX('Calibration Calcs'!$B$4:$M$4,1,MATCH('Adjusted Source Data'!$E222,'Calibration Calcs'!$B$1:$M$1,0))</f>
        <v>484447863.50198984</v>
      </c>
      <c r="W222" s="38">
        <f>'Source Data'!W222*INDEX('Calibration Calcs'!$B$4:$M$4,1,MATCH('Adjusted Source Data'!$E222,'Calibration Calcs'!$B$1:$M$1,0))</f>
        <v>457264416.25137722</v>
      </c>
      <c r="X222" s="38">
        <f>'Source Data'!X222*INDEX('Calibration Calcs'!$B$4:$M$4,1,MATCH('Adjusted Source Data'!$E222,'Calibration Calcs'!$B$1:$M$1,0))</f>
        <v>436876830.81341773</v>
      </c>
      <c r="Y222" s="38">
        <f>'Source Data'!Y222*INDEX('Calibration Calcs'!$B$4:$M$4,1,MATCH('Adjusted Source Data'!$E222,'Calibration Calcs'!$B$1:$M$1,0))</f>
        <v>370859887.49050128</v>
      </c>
      <c r="Z222" s="38">
        <f>'Source Data'!Z222*INDEX('Calibration Calcs'!$B$4:$M$4,1,MATCH('Adjusted Source Data'!$E222,'Calibration Calcs'!$B$1:$M$1,0))</f>
        <v>314551318.18566078</v>
      </c>
      <c r="AA222" s="38">
        <f>'Source Data'!AA222*INDEX('Calibration Calcs'!$B$4:$M$4,1,MATCH('Adjusted Source Data'!$E222,'Calibration Calcs'!$B$1:$M$1,0))</f>
        <v>254359399.27358988</v>
      </c>
      <c r="AB222" s="38">
        <f>'Source Data'!AB222*INDEX('Calibration Calcs'!$B$4:$M$4,1,MATCH('Adjusted Source Data'!$E222,'Calibration Calcs'!$B$1:$M$1,0))</f>
        <v>215525903.20128608</v>
      </c>
      <c r="AC222" s="38">
        <f>'Source Data'!AC222*INDEX('Calibration Calcs'!$B$4:$M$4,1,MATCH('Adjusted Source Data'!$E222,'Calibration Calcs'!$B$1:$M$1,0))</f>
        <v>189313293.35248101</v>
      </c>
      <c r="AD222" t="str">
        <f>INDEX('Category Mapping'!$G$34:$G$45,MATCH(E222,'Category Mapping'!$A$34:$A$45,0),1)</f>
        <v>Spring</v>
      </c>
      <c r="AE222" t="str">
        <f>INDEX('Category Mapping'!$B$2:$B$25,MATCH('Source Data'!A222,'Category Mapping'!$A$2:$A$25,0))</f>
        <v>Weekday</v>
      </c>
      <c r="AF222" t="str">
        <f>INDEX('Category Mapping'!$C$2:$C$25,MATCH('Source Data'!A222,'Category Mapping'!$A$2:$A$25,0))</f>
        <v>Commercial</v>
      </c>
      <c r="AG222" t="str">
        <f>INDEX('Category Mapping'!$D$2:$D$25,MATCH('Source Data'!A222,'Category Mapping'!$A$2:$A$25,0))</f>
        <v>Total</v>
      </c>
      <c r="AH222">
        <f>IF($AE222="Weekday",INDEX('Category Mapping'!$F$34:$F$45,MATCH($E222,'Category Mapping'!$A$34:$A$45,0),1),INDEX('Category Mapping'!$E$34:$E$45,MATCH($E222,'Category Mapping'!$A$34:$A$45,0),1))</f>
        <v>21.428571428571431</v>
      </c>
      <c r="AI222" s="10">
        <f t="shared" si="11"/>
        <v>24510408.270969078</v>
      </c>
      <c r="AJ222" s="22">
        <f t="shared" si="9"/>
        <v>0</v>
      </c>
      <c r="AK222" s="22">
        <f t="shared" si="10"/>
        <v>0</v>
      </c>
    </row>
    <row r="223" spans="1:37">
      <c r="A223" s="37" t="str">
        <f>'Source Data'!A223</f>
        <v>Service_total_weekday_SSP2.csv</v>
      </c>
      <c r="B223" s="37">
        <f>'Source Data'!B223</f>
        <v>2019</v>
      </c>
      <c r="C223" s="37">
        <f>'Source Data'!C223</f>
        <v>19</v>
      </c>
      <c r="D223" s="37" t="str">
        <f>'Source Data'!D223</f>
        <v>Korea</v>
      </c>
      <c r="E223" s="37">
        <f>'Source Data'!E223</f>
        <v>5</v>
      </c>
      <c r="F223" s="38">
        <f>'Source Data'!F223*INDEX('Calibration Calcs'!$B$4:$M$4,1,MATCH('Adjusted Source Data'!$E223,'Calibration Calcs'!$B$1:$M$1,0))</f>
        <v>163448244.38294479</v>
      </c>
      <c r="G223" s="38">
        <f>'Source Data'!G223*INDEX('Calibration Calcs'!$B$4:$M$4,1,MATCH('Adjusted Source Data'!$E223,'Calibration Calcs'!$B$1:$M$1,0))</f>
        <v>160439994.48632619</v>
      </c>
      <c r="H223" s="38">
        <f>'Source Data'!H223*INDEX('Calibration Calcs'!$B$4:$M$4,1,MATCH('Adjusted Source Data'!$E223,'Calibration Calcs'!$B$1:$M$1,0))</f>
        <v>159437244.52078664</v>
      </c>
      <c r="I223" s="38">
        <f>'Source Data'!I223*INDEX('Calibration Calcs'!$B$4:$M$4,1,MATCH('Adjusted Source Data'!$E223,'Calibration Calcs'!$B$1:$M$1,0))</f>
        <v>166456494.27956343</v>
      </c>
      <c r="J223" s="38">
        <f>'Source Data'!J223*INDEX('Calibration Calcs'!$B$4:$M$4,1,MATCH('Adjusted Source Data'!$E223,'Calibration Calcs'!$B$1:$M$1,0))</f>
        <v>175481243.96941927</v>
      </c>
      <c r="K223" s="38">
        <f>'Source Data'!K223*INDEX('Calibration Calcs'!$B$4:$M$4,1,MATCH('Adjusted Source Data'!$E223,'Calibration Calcs'!$B$1:$M$1,0))</f>
        <v>205563742.93560544</v>
      </c>
      <c r="L223" s="38">
        <f>'Source Data'!L223*INDEX('Calibration Calcs'!$B$4:$M$4,1,MATCH('Adjusted Source Data'!$E223,'Calibration Calcs'!$B$1:$M$1,0))</f>
        <v>311855239.2827965</v>
      </c>
      <c r="M223" s="38">
        <f>'Source Data'!M223*INDEX('Calibration Calcs'!$B$4:$M$4,1,MATCH('Adjusted Source Data'!$E223,'Calibration Calcs'!$B$1:$M$1,0))</f>
        <v>416141235.69890857</v>
      </c>
      <c r="N223" s="38">
        <f>'Source Data'!N223*INDEX('Calibration Calcs'!$B$4:$M$4,1,MATCH('Adjusted Source Data'!$E223,'Calibration Calcs'!$B$1:$M$1,0))</f>
        <v>509396982.49408561</v>
      </c>
      <c r="O223" s="38">
        <f>'Source Data'!O223*INDEX('Calibration Calcs'!$B$4:$M$4,1,MATCH('Adjusted Source Data'!$E223,'Calibration Calcs'!$B$1:$M$1,0))</f>
        <v>535468481.59811366</v>
      </c>
      <c r="P223" s="38">
        <f>'Source Data'!P223*INDEX('Calibration Calcs'!$B$4:$M$4,1,MATCH('Adjusted Source Data'!$E223,'Calibration Calcs'!$B$1:$M$1,0))</f>
        <v>534465731.63257408</v>
      </c>
      <c r="Q223" s="38">
        <f>'Source Data'!Q223*INDEX('Calibration Calcs'!$B$4:$M$4,1,MATCH('Adjusted Source Data'!$E223,'Calibration Calcs'!$B$1:$M$1,0))</f>
        <v>533462981.66703457</v>
      </c>
      <c r="R223" s="38">
        <f>'Source Data'!R223*INDEX('Calibration Calcs'!$B$4:$M$4,1,MATCH('Adjusted Source Data'!$E223,'Calibration Calcs'!$B$1:$M$1,0))</f>
        <v>524438231.97717869</v>
      </c>
      <c r="S223" s="38">
        <f>'Source Data'!S223*INDEX('Calibration Calcs'!$B$4:$M$4,1,MATCH('Adjusted Source Data'!$E223,'Calibration Calcs'!$B$1:$M$1,0))</f>
        <v>525440981.94271827</v>
      </c>
      <c r="T223" s="38">
        <f>'Source Data'!T223*INDEX('Calibration Calcs'!$B$4:$M$4,1,MATCH('Adjusted Source Data'!$E223,'Calibration Calcs'!$B$1:$M$1,0))</f>
        <v>525440981.94271827</v>
      </c>
      <c r="U223" s="38">
        <f>'Source Data'!U223*INDEX('Calibration Calcs'!$B$4:$M$4,1,MATCH('Adjusted Source Data'!$E223,'Calibration Calcs'!$B$1:$M$1,0))</f>
        <v>525440981.94271827</v>
      </c>
      <c r="V223" s="38">
        <f>'Source Data'!V223*INDEX('Calibration Calcs'!$B$4:$M$4,1,MATCH('Adjusted Source Data'!$E223,'Calibration Calcs'!$B$1:$M$1,0))</f>
        <v>507391482.56300658</v>
      </c>
      <c r="W223" s="38">
        <f>'Source Data'!W223*INDEX('Calibration Calcs'!$B$4:$M$4,1,MATCH('Adjusted Source Data'!$E223,'Calibration Calcs'!$B$1:$M$1,0))</f>
        <v>477308983.59682041</v>
      </c>
      <c r="X223" s="38">
        <f>'Source Data'!X223*INDEX('Calibration Calcs'!$B$4:$M$4,1,MATCH('Adjusted Source Data'!$E223,'Calibration Calcs'!$B$1:$M$1,0))</f>
        <v>453242984.42387146</v>
      </c>
      <c r="Y223" s="38">
        <f>'Source Data'!Y223*INDEX('Calibration Calcs'!$B$4:$M$4,1,MATCH('Adjusted Source Data'!$E223,'Calibration Calcs'!$B$1:$M$1,0))</f>
        <v>381044986.90502471</v>
      </c>
      <c r="Z223" s="38">
        <f>'Source Data'!Z223*INDEX('Calibration Calcs'!$B$4:$M$4,1,MATCH('Adjusted Source Data'!$E223,'Calibration Calcs'!$B$1:$M$1,0))</f>
        <v>318874489.04157329</v>
      </c>
      <c r="AA223" s="38">
        <f>'Source Data'!AA223*INDEX('Calibration Calcs'!$B$4:$M$4,1,MATCH('Adjusted Source Data'!$E223,'Calibration Calcs'!$B$1:$M$1,0))</f>
        <v>260714991.04028004</v>
      </c>
      <c r="AB223" s="38">
        <f>'Source Data'!AB223*INDEX('Calibration Calcs'!$B$4:$M$4,1,MATCH('Adjusted Source Data'!$E223,'Calibration Calcs'!$B$1:$M$1,0))</f>
        <v>219602242.45315897</v>
      </c>
      <c r="AC223" s="38">
        <f>'Source Data'!AC223*INDEX('Calibration Calcs'!$B$4:$M$4,1,MATCH('Adjusted Source Data'!$E223,'Calibration Calcs'!$B$1:$M$1,0))</f>
        <v>193530743.34913096</v>
      </c>
      <c r="AD223" t="str">
        <f>INDEX('Category Mapping'!$G$34:$G$45,MATCH(E223,'Category Mapping'!$A$34:$A$45,0),1)</f>
        <v>Spring</v>
      </c>
      <c r="AE223" t="str">
        <f>INDEX('Category Mapping'!$B$2:$B$25,MATCH('Source Data'!A223,'Category Mapping'!$A$2:$A$25,0))</f>
        <v>Weekday</v>
      </c>
      <c r="AF223" t="str">
        <f>INDEX('Category Mapping'!$C$2:$C$25,MATCH('Source Data'!A223,'Category Mapping'!$A$2:$A$25,0))</f>
        <v>Commercial</v>
      </c>
      <c r="AG223" t="str">
        <f>INDEX('Category Mapping'!$D$2:$D$25,MATCH('Source Data'!A223,'Category Mapping'!$A$2:$A$25,0))</f>
        <v>Total</v>
      </c>
      <c r="AH223">
        <f>IF($AE223="Weekday",INDEX('Category Mapping'!$F$34:$F$45,MATCH($E223,'Category Mapping'!$A$34:$A$45,0),1),INDEX('Category Mapping'!$E$34:$E$45,MATCH($E223,'Category Mapping'!$A$34:$A$45,0),1))</f>
        <v>22.142857142857142</v>
      </c>
      <c r="AI223" s="10">
        <f t="shared" si="11"/>
        <v>24182447.556043845</v>
      </c>
      <c r="AJ223" s="22">
        <f t="shared" si="9"/>
        <v>0</v>
      </c>
      <c r="AK223" s="22">
        <f t="shared" si="10"/>
        <v>0</v>
      </c>
    </row>
    <row r="224" spans="1:37">
      <c r="A224" s="37" t="str">
        <f>'Source Data'!A224</f>
        <v>Service_total_weekday_SSP2.csv</v>
      </c>
      <c r="B224" s="37">
        <f>'Source Data'!B224</f>
        <v>2019</v>
      </c>
      <c r="C224" s="37">
        <f>'Source Data'!C224</f>
        <v>19</v>
      </c>
      <c r="D224" s="37" t="str">
        <f>'Source Data'!D224</f>
        <v>Korea</v>
      </c>
      <c r="E224" s="37">
        <f>'Source Data'!E224</f>
        <v>6</v>
      </c>
      <c r="F224" s="38">
        <f>'Source Data'!F224*INDEX('Calibration Calcs'!$B$4:$M$4,1,MATCH('Adjusted Source Data'!$E224,'Calibration Calcs'!$B$1:$M$1,0))</f>
        <v>205279530.86563793</v>
      </c>
      <c r="G224" s="38">
        <f>'Source Data'!G224*INDEX('Calibration Calcs'!$B$4:$M$4,1,MATCH('Adjusted Source Data'!$E224,'Calibration Calcs'!$B$1:$M$1,0))</f>
        <v>197814820.65234202</v>
      </c>
      <c r="H224" s="38">
        <f>'Source Data'!H224*INDEX('Calibration Calcs'!$B$4:$M$4,1,MATCH('Adjusted Source Data'!$E224,'Calibration Calcs'!$B$1:$M$1,0))</f>
        <v>195948643.09901804</v>
      </c>
      <c r="I224" s="38">
        <f>'Source Data'!I224*INDEX('Calibration Calcs'!$B$4:$M$4,1,MATCH('Adjusted Source Data'!$E224,'Calibration Calcs'!$B$1:$M$1,0))</f>
        <v>201547175.75898999</v>
      </c>
      <c r="J224" s="38">
        <f>'Source Data'!J224*INDEX('Calibration Calcs'!$B$4:$M$4,1,MATCH('Adjusted Source Data'!$E224,'Calibration Calcs'!$B$1:$M$1,0))</f>
        <v>210878063.52560988</v>
      </c>
      <c r="K224" s="38">
        <f>'Source Data'!K224*INDEX('Calibration Calcs'!$B$4:$M$4,1,MATCH('Adjusted Source Data'!$E224,'Calibration Calcs'!$B$1:$M$1,0))</f>
        <v>240736904.3787936</v>
      </c>
      <c r="L224" s="38">
        <f>'Source Data'!L224*INDEX('Calibration Calcs'!$B$4:$M$4,1,MATCH('Adjusted Source Data'!$E224,'Calibration Calcs'!$B$1:$M$1,0))</f>
        <v>343376669.81161255</v>
      </c>
      <c r="M224" s="38">
        <f>'Source Data'!M224*INDEX('Calibration Calcs'!$B$4:$M$4,1,MATCH('Adjusted Source Data'!$E224,'Calibration Calcs'!$B$1:$M$1,0))</f>
        <v>460945855.67102337</v>
      </c>
      <c r="N224" s="38">
        <f>'Source Data'!N224*INDEX('Calibration Calcs'!$B$4:$M$4,1,MATCH('Adjusted Source Data'!$E224,'Calibration Calcs'!$B$1:$M$1,0))</f>
        <v>577581952.75377226</v>
      </c>
      <c r="O224" s="38">
        <f>'Source Data'!O224*INDEX('Calibration Calcs'!$B$4:$M$4,1,MATCH('Adjusted Source Data'!$E224,'Calibration Calcs'!$B$1:$M$1,0))</f>
        <v>622370214.03354776</v>
      </c>
      <c r="P224" s="38">
        <f>'Source Data'!P224*INDEX('Calibration Calcs'!$B$4:$M$4,1,MATCH('Adjusted Source Data'!$E224,'Calibration Calcs'!$B$1:$M$1,0))</f>
        <v>635433456.90681565</v>
      </c>
      <c r="Q224" s="38">
        <f>'Source Data'!Q224*INDEX('Calibration Calcs'!$B$4:$M$4,1,MATCH('Adjusted Source Data'!$E224,'Calibration Calcs'!$B$1:$M$1,0))</f>
        <v>643831255.89677358</v>
      </c>
      <c r="R224" s="38">
        <f>'Source Data'!R224*INDEX('Calibration Calcs'!$B$4:$M$4,1,MATCH('Adjusted Source Data'!$E224,'Calibration Calcs'!$B$1:$M$1,0))</f>
        <v>638232723.23680162</v>
      </c>
      <c r="S224" s="38">
        <f>'Source Data'!S224*INDEX('Calibration Calcs'!$B$4:$M$4,1,MATCH('Adjusted Source Data'!$E224,'Calibration Calcs'!$B$1:$M$1,0))</f>
        <v>644764344.67343557</v>
      </c>
      <c r="T224" s="38">
        <f>'Source Data'!T224*INDEX('Calibration Calcs'!$B$4:$M$4,1,MATCH('Adjusted Source Data'!$E224,'Calibration Calcs'!$B$1:$M$1,0))</f>
        <v>648496699.78008354</v>
      </c>
      <c r="U224" s="38">
        <f>'Source Data'!U224*INDEX('Calibration Calcs'!$B$4:$M$4,1,MATCH('Adjusted Source Data'!$E224,'Calibration Calcs'!$B$1:$M$1,0))</f>
        <v>647563611.00342155</v>
      </c>
      <c r="V224" s="38">
        <f>'Source Data'!V224*INDEX('Calibration Calcs'!$B$4:$M$4,1,MATCH('Adjusted Source Data'!$E224,'Calibration Calcs'!$B$1:$M$1,0))</f>
        <v>626102569.14019573</v>
      </c>
      <c r="W224" s="38">
        <f>'Source Data'!W224*INDEX('Calibration Calcs'!$B$4:$M$4,1,MATCH('Adjusted Source Data'!$E224,'Calibration Calcs'!$B$1:$M$1,0))</f>
        <v>587845929.29705405</v>
      </c>
      <c r="X224" s="38">
        <f>'Source Data'!X224*INDEX('Calibration Calcs'!$B$4:$M$4,1,MATCH('Adjusted Source Data'!$E224,'Calibration Calcs'!$B$1:$M$1,0))</f>
        <v>554254733.33722246</v>
      </c>
      <c r="Y224" s="38">
        <f>'Source Data'!Y224*INDEX('Calibration Calcs'!$B$4:$M$4,1,MATCH('Adjusted Source Data'!$E224,'Calibration Calcs'!$B$1:$M$1,0))</f>
        <v>472142920.99096727</v>
      </c>
      <c r="Z224" s="38">
        <f>'Source Data'!Z224*INDEX('Calibration Calcs'!$B$4:$M$4,1,MATCH('Adjusted Source Data'!$E224,'Calibration Calcs'!$B$1:$M$1,0))</f>
        <v>399361996.41133201</v>
      </c>
      <c r="AA224" s="38">
        <f>'Source Data'!AA224*INDEX('Calibration Calcs'!$B$4:$M$4,1,MATCH('Adjusted Source Data'!$E224,'Calibration Calcs'!$B$1:$M$1,0))</f>
        <v>331246515.71500665</v>
      </c>
      <c r="AB224" s="38">
        <f>'Source Data'!AB224*INDEX('Calibration Calcs'!$B$4:$M$4,1,MATCH('Adjusted Source Data'!$E224,'Calibration Calcs'!$B$1:$M$1,0))</f>
        <v>280859721.7752592</v>
      </c>
      <c r="AC224" s="38">
        <f>'Source Data'!AC224*INDEX('Calibration Calcs'!$B$4:$M$4,1,MATCH('Adjusted Source Data'!$E224,'Calibration Calcs'!$B$1:$M$1,0))</f>
        <v>241669993.15545559</v>
      </c>
      <c r="AD224" t="str">
        <f>INDEX('Category Mapping'!$G$34:$G$45,MATCH(E224,'Category Mapping'!$A$34:$A$45,0),1)</f>
        <v>Summer</v>
      </c>
      <c r="AE224" t="str">
        <f>INDEX('Category Mapping'!$B$2:$B$25,MATCH('Source Data'!A224,'Category Mapping'!$A$2:$A$25,0))</f>
        <v>Weekday</v>
      </c>
      <c r="AF224" t="str">
        <f>INDEX('Category Mapping'!$C$2:$C$25,MATCH('Source Data'!A224,'Category Mapping'!$A$2:$A$25,0))</f>
        <v>Commercial</v>
      </c>
      <c r="AG224" t="str">
        <f>INDEX('Category Mapping'!$D$2:$D$25,MATCH('Source Data'!A224,'Category Mapping'!$A$2:$A$25,0))</f>
        <v>Total</v>
      </c>
      <c r="AH224">
        <f>IF($AE224="Weekday",INDEX('Category Mapping'!$F$34:$F$45,MATCH($E224,'Category Mapping'!$A$34:$A$45,0),1),INDEX('Category Mapping'!$E$34:$E$45,MATCH($E224,'Category Mapping'!$A$34:$A$45,0),1))</f>
        <v>21.428571428571431</v>
      </c>
      <c r="AI224" s="10">
        <f t="shared" si="11"/>
        <v>30263179.323070563</v>
      </c>
      <c r="AJ224" s="22">
        <f t="shared" si="9"/>
        <v>0</v>
      </c>
      <c r="AK224" s="22">
        <f t="shared" si="10"/>
        <v>0</v>
      </c>
    </row>
    <row r="225" spans="1:37">
      <c r="A225" s="37" t="str">
        <f>'Source Data'!A225</f>
        <v>Service_total_weekday_SSP2.csv</v>
      </c>
      <c r="B225" s="37">
        <f>'Source Data'!B225</f>
        <v>2019</v>
      </c>
      <c r="C225" s="37">
        <f>'Source Data'!C225</f>
        <v>19</v>
      </c>
      <c r="D225" s="37" t="str">
        <f>'Source Data'!D225</f>
        <v>Korea</v>
      </c>
      <c r="E225" s="37">
        <f>'Source Data'!E225</f>
        <v>7</v>
      </c>
      <c r="F225" s="38">
        <f>'Source Data'!F225*INDEX('Calibration Calcs'!$B$4:$M$4,1,MATCH('Adjusted Source Data'!$E225,'Calibration Calcs'!$B$1:$M$1,0))</f>
        <v>340486886.80808794</v>
      </c>
      <c r="G225" s="38">
        <f>'Source Data'!G225*INDEX('Calibration Calcs'!$B$4:$M$4,1,MATCH('Adjusted Source Data'!$E225,'Calibration Calcs'!$B$1:$M$1,0))</f>
        <v>324628593.44990301</v>
      </c>
      <c r="H225" s="38">
        <f>'Source Data'!H225*INDEX('Calibration Calcs'!$B$4:$M$4,1,MATCH('Adjusted Source Data'!$E225,'Calibration Calcs'!$B$1:$M$1,0))</f>
        <v>318098707.94947392</v>
      </c>
      <c r="I225" s="38">
        <f>'Source Data'!I225*INDEX('Calibration Calcs'!$B$4:$M$4,1,MATCH('Adjusted Source Data'!$E225,'Calibration Calcs'!$B$1:$M$1,0))</f>
        <v>324628593.44990301</v>
      </c>
      <c r="J225" s="38">
        <f>'Source Data'!J225*INDEX('Calibration Calcs'!$B$4:$M$4,1,MATCH('Adjusted Source Data'!$E225,'Calibration Calcs'!$B$1:$M$1,0))</f>
        <v>338621205.23653674</v>
      </c>
      <c r="K225" s="38">
        <f>'Source Data'!K225*INDEX('Calibration Calcs'!$B$4:$M$4,1,MATCH('Adjusted Source Data'!$E225,'Calibration Calcs'!$B$1:$M$1,0))</f>
        <v>377800518.23911124</v>
      </c>
      <c r="L225" s="38">
        <f>'Source Data'!L225*INDEX('Calibration Calcs'!$B$4:$M$4,1,MATCH('Adjusted Source Data'!$E225,'Calibration Calcs'!$B$1:$M$1,0))</f>
        <v>492539934.88950801</v>
      </c>
      <c r="M225" s="38">
        <f>'Source Data'!M225*INDEX('Calibration Calcs'!$B$4:$M$4,1,MATCH('Adjusted Source Data'!$E225,'Calibration Calcs'!$B$1:$M$1,0))</f>
        <v>632466052.75584555</v>
      </c>
      <c r="N225" s="38">
        <f>'Source Data'!N225*INDEX('Calibration Calcs'!$B$4:$M$4,1,MATCH('Adjusted Source Data'!$E225,'Calibration Calcs'!$B$1:$M$1,0))</f>
        <v>777056374.55106091</v>
      </c>
      <c r="O225" s="38">
        <f>'Source Data'!O225*INDEX('Calibration Calcs'!$B$4:$M$4,1,MATCH('Adjusted Source Data'!$E225,'Calibration Calcs'!$B$1:$M$1,0))</f>
        <v>843288070.3411274</v>
      </c>
      <c r="P225" s="38">
        <f>'Source Data'!P225*INDEX('Calibration Calcs'!$B$4:$M$4,1,MATCH('Adjusted Source Data'!$E225,'Calibration Calcs'!$B$1:$M$1,0))</f>
        <v>870340453.12861931</v>
      </c>
      <c r="Q225" s="38">
        <f>'Source Data'!Q225*INDEX('Calibration Calcs'!$B$4:$M$4,1,MATCH('Adjusted Source Data'!$E225,'Calibration Calcs'!$B$1:$M$1,0))</f>
        <v>885265905.70102859</v>
      </c>
      <c r="R225" s="38">
        <f>'Source Data'!R225*INDEX('Calibration Calcs'!$B$4:$M$4,1,MATCH('Adjusted Source Data'!$E225,'Calibration Calcs'!$B$1:$M$1,0))</f>
        <v>878736020.20059955</v>
      </c>
      <c r="S225" s="38">
        <f>'Source Data'!S225*INDEX('Calibration Calcs'!$B$4:$M$4,1,MATCH('Adjusted Source Data'!$E225,'Calibration Calcs'!$B$1:$M$1,0))</f>
        <v>890862950.41568208</v>
      </c>
      <c r="T225" s="38">
        <f>'Source Data'!T225*INDEX('Calibration Calcs'!$B$4:$M$4,1,MATCH('Adjusted Source Data'!$E225,'Calibration Calcs'!$B$1:$M$1,0))</f>
        <v>899258517.48766243</v>
      </c>
      <c r="U225" s="38">
        <f>'Source Data'!U225*INDEX('Calibration Calcs'!$B$4:$M$4,1,MATCH('Adjusted Source Data'!$E225,'Calibration Calcs'!$B$1:$M$1,0))</f>
        <v>897392835.91611123</v>
      </c>
      <c r="V225" s="38">
        <f>'Source Data'!V225*INDEX('Calibration Calcs'!$B$4:$M$4,1,MATCH('Adjusted Source Data'!$E225,'Calibration Calcs'!$B$1:$M$1,0))</f>
        <v>871273293.91439486</v>
      </c>
      <c r="W225" s="38">
        <f>'Source Data'!W225*INDEX('Calibration Calcs'!$B$4:$M$4,1,MATCH('Adjusted Source Data'!$E225,'Calibration Calcs'!$B$1:$M$1,0))</f>
        <v>821832732.26828897</v>
      </c>
      <c r="X225" s="38">
        <f>'Source Data'!X225*INDEX('Calibration Calcs'!$B$4:$M$4,1,MATCH('Adjusted Source Data'!$E225,'Calibration Calcs'!$B$1:$M$1,0))</f>
        <v>777989215.33683658</v>
      </c>
      <c r="Y225" s="38">
        <f>'Source Data'!Y225*INDEX('Calibration Calcs'!$B$4:$M$4,1,MATCH('Adjusted Source Data'!$E225,'Calibration Calcs'!$B$1:$M$1,0))</f>
        <v>681906614.40195143</v>
      </c>
      <c r="Z225" s="38">
        <f>'Source Data'!Z225*INDEX('Calibration Calcs'!$B$4:$M$4,1,MATCH('Adjusted Source Data'!$E225,'Calibration Calcs'!$B$1:$M$1,0))</f>
        <v>596085262.11059773</v>
      </c>
      <c r="AA225" s="38">
        <f>'Source Data'!AA225*INDEX('Calibration Calcs'!$B$4:$M$4,1,MATCH('Adjusted Source Data'!$E225,'Calibration Calcs'!$B$1:$M$1,0))</f>
        <v>513995272.96234643</v>
      </c>
      <c r="AB225" s="38">
        <f>'Source Data'!AB225*INDEX('Calibration Calcs'!$B$4:$M$4,1,MATCH('Adjusted Source Data'!$E225,'Calibration Calcs'!$B$1:$M$1,0))</f>
        <v>448696417.95805562</v>
      </c>
      <c r="AC225" s="38">
        <f>'Source Data'!AC225*INDEX('Calibration Calcs'!$B$4:$M$4,1,MATCH('Adjusted Source Data'!$E225,'Calibration Calcs'!$B$1:$M$1,0))</f>
        <v>392725970.81152058</v>
      </c>
      <c r="AD225" t="str">
        <f>INDEX('Category Mapping'!$G$34:$G$45,MATCH(E225,'Category Mapping'!$A$34:$A$45,0),1)</f>
        <v>Summer</v>
      </c>
      <c r="AE225" t="str">
        <f>INDEX('Category Mapping'!$B$2:$B$25,MATCH('Source Data'!A225,'Category Mapping'!$A$2:$A$25,0))</f>
        <v>Weekday</v>
      </c>
      <c r="AF225" t="str">
        <f>INDEX('Category Mapping'!$C$2:$C$25,MATCH('Source Data'!A225,'Category Mapping'!$A$2:$A$25,0))</f>
        <v>Commercial</v>
      </c>
      <c r="AG225" t="str">
        <f>INDEX('Category Mapping'!$D$2:$D$25,MATCH('Source Data'!A225,'Category Mapping'!$A$2:$A$25,0))</f>
        <v>Total</v>
      </c>
      <c r="AH225">
        <f>IF($AE225="Weekday",INDEX('Category Mapping'!$F$34:$F$45,MATCH($E225,'Category Mapping'!$A$34:$A$45,0),1),INDEX('Category Mapping'!$E$34:$E$45,MATCH($E225,'Category Mapping'!$A$34:$A$45,0),1))</f>
        <v>22.142857142857142</v>
      </c>
      <c r="AI225" s="10">
        <f t="shared" si="11"/>
        <v>40611674.983313791</v>
      </c>
      <c r="AJ225" s="22">
        <f t="shared" si="9"/>
        <v>0</v>
      </c>
      <c r="AK225" s="22">
        <f t="shared" si="10"/>
        <v>0</v>
      </c>
    </row>
    <row r="226" spans="1:37">
      <c r="A226" s="37" t="str">
        <f>'Source Data'!A226</f>
        <v>Service_total_weekday_SSP2.csv</v>
      </c>
      <c r="B226" s="37">
        <f>'Source Data'!B226</f>
        <v>2019</v>
      </c>
      <c r="C226" s="37">
        <f>'Source Data'!C226</f>
        <v>19</v>
      </c>
      <c r="D226" s="37" t="str">
        <f>'Source Data'!D226</f>
        <v>Korea</v>
      </c>
      <c r="E226" s="37">
        <f>'Source Data'!E226</f>
        <v>8</v>
      </c>
      <c r="F226" s="38">
        <f>'Source Data'!F226*INDEX('Calibration Calcs'!$B$4:$M$4,1,MATCH('Adjusted Source Data'!$E226,'Calibration Calcs'!$B$1:$M$1,0))</f>
        <v>367932010.21329564</v>
      </c>
      <c r="G226" s="38">
        <f>'Source Data'!G226*INDEX('Calibration Calcs'!$B$4:$M$4,1,MATCH('Adjusted Source Data'!$E226,'Calibration Calcs'!$B$1:$M$1,0))</f>
        <v>349015197.34885883</v>
      </c>
      <c r="H226" s="38">
        <f>'Source Data'!H226*INDEX('Calibration Calcs'!$B$4:$M$4,1,MATCH('Adjusted Source Data'!$E226,'Calibration Calcs'!$B$1:$M$1,0))</f>
        <v>341448472.20308411</v>
      </c>
      <c r="I226" s="38">
        <f>'Source Data'!I226*INDEX('Calibration Calcs'!$B$4:$M$4,1,MATCH('Adjusted Source Data'!$E226,'Calibration Calcs'!$B$1:$M$1,0))</f>
        <v>349015197.34885883</v>
      </c>
      <c r="J226" s="38">
        <f>'Source Data'!J226*INDEX('Calibration Calcs'!$B$4:$M$4,1,MATCH('Adjusted Source Data'!$E226,'Calibration Calcs'!$B$1:$M$1,0))</f>
        <v>365094488.28363013</v>
      </c>
      <c r="K226" s="38">
        <f>'Source Data'!K226*INDEX('Calibration Calcs'!$B$4:$M$4,1,MATCH('Adjusted Source Data'!$E226,'Calibration Calcs'!$B$1:$M$1,0))</f>
        <v>407657317.2286129</v>
      </c>
      <c r="L226" s="38">
        <f>'Source Data'!L226*INDEX('Calibration Calcs'!$B$4:$M$4,1,MATCH('Adjusted Source Data'!$E226,'Calibration Calcs'!$B$1:$M$1,0))</f>
        <v>530616600.84745204</v>
      </c>
      <c r="M226" s="38">
        <f>'Source Data'!M226*INDEX('Calibration Calcs'!$B$4:$M$4,1,MATCH('Adjusted Source Data'!$E226,'Calibration Calcs'!$B$1:$M$1,0))</f>
        <v>681005263.11972463</v>
      </c>
      <c r="N226" s="38">
        <f>'Source Data'!N226*INDEX('Calibration Calcs'!$B$4:$M$4,1,MATCH('Adjusted Source Data'!$E226,'Calibration Calcs'!$B$1:$M$1,0))</f>
        <v>838014809.89454997</v>
      </c>
      <c r="O226" s="38">
        <f>'Source Data'!O226*INDEX('Calibration Calcs'!$B$4:$M$4,1,MATCH('Adjusted Source Data'!$E226,'Calibration Calcs'!$B$1:$M$1,0))</f>
        <v>912736220.70907533</v>
      </c>
      <c r="P226" s="38">
        <f>'Source Data'!P226*INDEX('Calibration Calcs'!$B$4:$M$4,1,MATCH('Adjusted Source Data'!$E226,'Calibration Calcs'!$B$1:$M$1,0))</f>
        <v>945840643.22183967</v>
      </c>
      <c r="Q226" s="38">
        <f>'Source Data'!Q226*INDEX('Calibration Calcs'!$B$4:$M$4,1,MATCH('Adjusted Source Data'!$E226,'Calibration Calcs'!$B$1:$M$1,0))</f>
        <v>964757456.08627653</v>
      </c>
      <c r="R226" s="38">
        <f>'Source Data'!R226*INDEX('Calibration Calcs'!$B$4:$M$4,1,MATCH('Adjusted Source Data'!$E226,'Calibration Calcs'!$B$1:$M$1,0))</f>
        <v>964757456.08627653</v>
      </c>
      <c r="S226" s="38">
        <f>'Source Data'!S226*INDEX('Calibration Calcs'!$B$4:$M$4,1,MATCH('Adjusted Source Data'!$E226,'Calibration Calcs'!$B$1:$M$1,0))</f>
        <v>974215862.51849484</v>
      </c>
      <c r="T226" s="38">
        <f>'Source Data'!T226*INDEX('Calibration Calcs'!$B$4:$M$4,1,MATCH('Adjusted Source Data'!$E226,'Calibration Calcs'!$B$1:$M$1,0))</f>
        <v>983674268.95071328</v>
      </c>
      <c r="U226" s="38">
        <f>'Source Data'!U226*INDEX('Calibration Calcs'!$B$4:$M$4,1,MATCH('Adjusted Source Data'!$E226,'Calibration Calcs'!$B$1:$M$1,0))</f>
        <v>983674268.95071328</v>
      </c>
      <c r="V226" s="38">
        <f>'Source Data'!V226*INDEX('Calibration Calcs'!$B$4:$M$4,1,MATCH('Adjusted Source Data'!$E226,'Calibration Calcs'!$B$1:$M$1,0))</f>
        <v>955299049.6540581</v>
      </c>
      <c r="W226" s="38">
        <f>'Source Data'!W226*INDEX('Calibration Calcs'!$B$4:$M$4,1,MATCH('Adjusted Source Data'!$E226,'Calibration Calcs'!$B$1:$M$1,0))</f>
        <v>900440292.34719133</v>
      </c>
      <c r="X226" s="38">
        <f>'Source Data'!X226*INDEX('Calibration Calcs'!$B$4:$M$4,1,MATCH('Adjusted Source Data'!$E226,'Calibration Calcs'!$B$1:$M$1,0))</f>
        <v>849364897.61321199</v>
      </c>
      <c r="Y226" s="38">
        <f>'Source Data'!Y226*INDEX('Calibration Calcs'!$B$4:$M$4,1,MATCH('Adjusted Source Data'!$E226,'Calibration Calcs'!$B$1:$M$1,0))</f>
        <v>745322426.85880971</v>
      </c>
      <c r="Z226" s="38">
        <f>'Source Data'!Z226*INDEX('Calibration Calcs'!$B$4:$M$4,1,MATCH('Adjusted Source Data'!$E226,'Calibration Calcs'!$B$1:$M$1,0))</f>
        <v>651684203.1798476</v>
      </c>
      <c r="AA226" s="38">
        <f>'Source Data'!AA226*INDEX('Calibration Calcs'!$B$4:$M$4,1,MATCH('Adjusted Source Data'!$E226,'Calibration Calcs'!$B$1:$M$1,0))</f>
        <v>562775182.71699464</v>
      </c>
      <c r="AB226" s="38">
        <f>'Source Data'!AB226*INDEX('Calibration Calcs'!$B$4:$M$4,1,MATCH('Adjusted Source Data'!$E226,'Calibration Calcs'!$B$1:$M$1,0))</f>
        <v>489945453.18891299</v>
      </c>
      <c r="AC226" s="38">
        <f>'Source Data'!AC226*INDEX('Calibration Calcs'!$B$4:$M$4,1,MATCH('Adjusted Source Data'!$E226,'Calibration Calcs'!$B$1:$M$1,0))</f>
        <v>425628289.44982785</v>
      </c>
      <c r="AD226" t="str">
        <f>INDEX('Category Mapping'!$G$34:$G$45,MATCH(E226,'Category Mapping'!$A$34:$A$45,0),1)</f>
        <v>Summer</v>
      </c>
      <c r="AE226" t="str">
        <f>INDEX('Category Mapping'!$B$2:$B$25,MATCH('Source Data'!A226,'Category Mapping'!$A$2:$A$25,0))</f>
        <v>Weekday</v>
      </c>
      <c r="AF226" t="str">
        <f>INDEX('Category Mapping'!$C$2:$C$25,MATCH('Source Data'!A226,'Category Mapping'!$A$2:$A$25,0))</f>
        <v>Commercial</v>
      </c>
      <c r="AG226" t="str">
        <f>INDEX('Category Mapping'!$D$2:$D$25,MATCH('Source Data'!A226,'Category Mapping'!$A$2:$A$25,0))</f>
        <v>Total</v>
      </c>
      <c r="AH226">
        <f>IF($AE226="Weekday",INDEX('Category Mapping'!$F$34:$F$45,MATCH($E226,'Category Mapping'!$A$34:$A$45,0),1),INDEX('Category Mapping'!$E$34:$E$45,MATCH($E226,'Category Mapping'!$A$34:$A$45,0),1))</f>
        <v>22.142857142857142</v>
      </c>
      <c r="AI226" s="10">
        <f t="shared" si="11"/>
        <v>44423999.242935441</v>
      </c>
      <c r="AJ226" s="22">
        <f t="shared" si="9"/>
        <v>0</v>
      </c>
      <c r="AK226" s="22">
        <f t="shared" si="10"/>
        <v>0</v>
      </c>
    </row>
    <row r="227" spans="1:37">
      <c r="A227" s="37" t="str">
        <f>'Source Data'!A227</f>
        <v>Service_total_weekday_SSP2.csv</v>
      </c>
      <c r="B227" s="37">
        <f>'Source Data'!B227</f>
        <v>2019</v>
      </c>
      <c r="C227" s="37">
        <f>'Source Data'!C227</f>
        <v>19</v>
      </c>
      <c r="D227" s="37" t="str">
        <f>'Source Data'!D227</f>
        <v>Korea</v>
      </c>
      <c r="E227" s="37">
        <f>'Source Data'!E227</f>
        <v>9</v>
      </c>
      <c r="F227" s="38">
        <f>'Source Data'!F227*INDEX('Calibration Calcs'!$B$4:$M$4,1,MATCH('Adjusted Source Data'!$E227,'Calibration Calcs'!$B$1:$M$1,0))</f>
        <v>212966355.76276091</v>
      </c>
      <c r="G227" s="38">
        <f>'Source Data'!G227*INDEX('Calibration Calcs'!$B$4:$M$4,1,MATCH('Adjusted Source Data'!$E227,'Calibration Calcs'!$B$1:$M$1,0))</f>
        <v>207846972.21077147</v>
      </c>
      <c r="H227" s="38">
        <f>'Source Data'!H227*INDEX('Calibration Calcs'!$B$4:$M$4,1,MATCH('Adjusted Source Data'!$E227,'Calibration Calcs'!$B$1:$M$1,0))</f>
        <v>205799218.78997567</v>
      </c>
      <c r="I227" s="38">
        <f>'Source Data'!I227*INDEX('Calibration Calcs'!$B$4:$M$4,1,MATCH('Adjusted Source Data'!$E227,'Calibration Calcs'!$B$1:$M$1,0))</f>
        <v>211942479.05236301</v>
      </c>
      <c r="J227" s="38">
        <f>'Source Data'!J227*INDEX('Calibration Calcs'!$B$4:$M$4,1,MATCH('Adjusted Source Data'!$E227,'Calibration Calcs'!$B$1:$M$1,0))</f>
        <v>221157369.44594401</v>
      </c>
      <c r="K227" s="38">
        <f>'Source Data'!K227*INDEX('Calibration Calcs'!$B$4:$M$4,1,MATCH('Adjusted Source Data'!$E227,'Calibration Calcs'!$B$1:$M$1,0))</f>
        <v>252897547.46827859</v>
      </c>
      <c r="L227" s="38">
        <f>'Source Data'!L227*INDEX('Calibration Calcs'!$B$4:$M$4,1,MATCH('Adjusted Source Data'!$E227,'Calibration Calcs'!$B$1:$M$1,0))</f>
        <v>358356848.63926113</v>
      </c>
      <c r="M227" s="38">
        <f>'Source Data'!M227*INDEX('Calibration Calcs'!$B$4:$M$4,1,MATCH('Adjusted Source Data'!$E227,'Calibration Calcs'!$B$1:$M$1,0))</f>
        <v>483269807.30780357</v>
      </c>
      <c r="N227" s="38">
        <f>'Source Data'!N227*INDEX('Calibration Calcs'!$B$4:$M$4,1,MATCH('Adjusted Source Data'!$E227,'Calibration Calcs'!$B$1:$M$1,0))</f>
        <v>603063382.42435658</v>
      </c>
      <c r="O227" s="38">
        <f>'Source Data'!O227*INDEX('Calibration Calcs'!$B$4:$M$4,1,MATCH('Adjusted Source Data'!$E227,'Calibration Calcs'!$B$1:$M$1,0))</f>
        <v>647090080.97146583</v>
      </c>
      <c r="P227" s="38">
        <f>'Source Data'!P227*INDEX('Calibration Calcs'!$B$4:$M$4,1,MATCH('Adjusted Source Data'!$E227,'Calibration Calcs'!$B$1:$M$1,0))</f>
        <v>658352724.78584266</v>
      </c>
      <c r="Q227" s="38">
        <f>'Source Data'!Q227*INDEX('Calibration Calcs'!$B$4:$M$4,1,MATCH('Adjusted Source Data'!$E227,'Calibration Calcs'!$B$1:$M$1,0))</f>
        <v>664495985.04822993</v>
      </c>
      <c r="R227" s="38">
        <f>'Source Data'!R227*INDEX('Calibration Calcs'!$B$4:$M$4,1,MATCH('Adjusted Source Data'!$E227,'Calibration Calcs'!$B$1:$M$1,0))</f>
        <v>658352724.78584266</v>
      </c>
      <c r="S227" s="38">
        <f>'Source Data'!S227*INDEX('Calibration Calcs'!$B$4:$M$4,1,MATCH('Adjusted Source Data'!$E227,'Calibration Calcs'!$B$1:$M$1,0))</f>
        <v>663472108.33783209</v>
      </c>
      <c r="T227" s="38">
        <f>'Source Data'!T227*INDEX('Calibration Calcs'!$B$4:$M$4,1,MATCH('Adjusted Source Data'!$E227,'Calibration Calcs'!$B$1:$M$1,0))</f>
        <v>667567615.17942357</v>
      </c>
      <c r="U227" s="38">
        <f>'Source Data'!U227*INDEX('Calibration Calcs'!$B$4:$M$4,1,MATCH('Adjusted Source Data'!$E227,'Calibration Calcs'!$B$1:$M$1,0))</f>
        <v>666543738.46902573</v>
      </c>
      <c r="V227" s="38">
        <f>'Source Data'!V227*INDEX('Calibration Calcs'!$B$4:$M$4,1,MATCH('Adjusted Source Data'!$E227,'Calibration Calcs'!$B$1:$M$1,0))</f>
        <v>644018450.84027219</v>
      </c>
      <c r="W227" s="38">
        <f>'Source Data'!W227*INDEX('Calibration Calcs'!$B$4:$M$4,1,MATCH('Adjusted Source Data'!$E227,'Calibration Calcs'!$B$1:$M$1,0))</f>
        <v>604087259.13475454</v>
      </c>
      <c r="X227" s="38">
        <f>'Source Data'!X227*INDEX('Calibration Calcs'!$B$4:$M$4,1,MATCH('Adjusted Source Data'!$E227,'Calibration Calcs'!$B$1:$M$1,0))</f>
        <v>569275450.98122633</v>
      </c>
      <c r="Y227" s="38">
        <f>'Source Data'!Y227*INDEX('Calibration Calcs'!$B$4:$M$4,1,MATCH('Adjusted Source Data'!$E227,'Calibration Calcs'!$B$1:$M$1,0))</f>
        <v>483269807.30780357</v>
      </c>
      <c r="Z227" s="38">
        <f>'Source Data'!Z227*INDEX('Calibration Calcs'!$B$4:$M$4,1,MATCH('Adjusted Source Data'!$E227,'Calibration Calcs'!$B$1:$M$1,0))</f>
        <v>406479054.02796191</v>
      </c>
      <c r="AA227" s="38">
        <f>'Source Data'!AA227*INDEX('Calibration Calcs'!$B$4:$M$4,1,MATCH('Adjusted Source Data'!$E227,'Calibration Calcs'!$B$1:$M$1,0))</f>
        <v>335831561.01050758</v>
      </c>
      <c r="AB227" s="38">
        <f>'Source Data'!AB227*INDEX('Calibration Calcs'!$B$4:$M$4,1,MATCH('Adjusted Source Data'!$E227,'Calibration Calcs'!$B$1:$M$1,0))</f>
        <v>284637725.49061316</v>
      </c>
      <c r="AC227" s="38">
        <f>'Source Data'!AC227*INDEX('Calibration Calcs'!$B$4:$M$4,1,MATCH('Adjusted Source Data'!$E227,'Calibration Calcs'!$B$1:$M$1,0))</f>
        <v>248802040.62668702</v>
      </c>
      <c r="AD227" t="str">
        <f>INDEX('Category Mapping'!$G$34:$G$45,MATCH(E227,'Category Mapping'!$A$34:$A$45,0),1)</f>
        <v>Fall</v>
      </c>
      <c r="AE227" t="str">
        <f>INDEX('Category Mapping'!$B$2:$B$25,MATCH('Source Data'!A227,'Category Mapping'!$A$2:$A$25,0))</f>
        <v>Weekday</v>
      </c>
      <c r="AF227" t="str">
        <f>INDEX('Category Mapping'!$C$2:$C$25,MATCH('Source Data'!A227,'Category Mapping'!$A$2:$A$25,0))</f>
        <v>Commercial</v>
      </c>
      <c r="AG227" t="str">
        <f>INDEX('Category Mapping'!$D$2:$D$25,MATCH('Source Data'!A227,'Category Mapping'!$A$2:$A$25,0))</f>
        <v>Total</v>
      </c>
      <c r="AH227">
        <f>IF($AE227="Weekday",INDEX('Category Mapping'!$F$34:$F$45,MATCH($E227,'Category Mapping'!$A$34:$A$45,0),1),INDEX('Category Mapping'!$E$34:$E$45,MATCH($E227,'Category Mapping'!$A$34:$A$45,0),1))</f>
        <v>21.428571428571431</v>
      </c>
      <c r="AI227" s="10">
        <f t="shared" si="11"/>
        <v>31153155.375039764</v>
      </c>
      <c r="AJ227" s="22">
        <f t="shared" si="9"/>
        <v>0</v>
      </c>
      <c r="AK227" s="22">
        <f t="shared" si="10"/>
        <v>0</v>
      </c>
    </row>
    <row r="228" spans="1:37">
      <c r="A228" s="37" t="str">
        <f>'Source Data'!A228</f>
        <v>Service_total_weekday_SSP2.csv</v>
      </c>
      <c r="B228" s="37">
        <f>'Source Data'!B228</f>
        <v>2019</v>
      </c>
      <c r="C228" s="37">
        <f>'Source Data'!C228</f>
        <v>19</v>
      </c>
      <c r="D228" s="37" t="str">
        <f>'Source Data'!D228</f>
        <v>Korea</v>
      </c>
      <c r="E228" s="37">
        <f>'Source Data'!E228</f>
        <v>10</v>
      </c>
      <c r="F228" s="38">
        <f>'Source Data'!F228*INDEX('Calibration Calcs'!$B$4:$M$4,1,MATCH('Adjusted Source Data'!$E228,'Calibration Calcs'!$B$1:$M$1,0))</f>
        <v>168591183.50393406</v>
      </c>
      <c r="G228" s="38">
        <f>'Source Data'!G228*INDEX('Calibration Calcs'!$B$4:$M$4,1,MATCH('Adjusted Source Data'!$E228,'Calibration Calcs'!$B$1:$M$1,0))</f>
        <v>164577107.70622134</v>
      </c>
      <c r="H228" s="38">
        <f>'Source Data'!H228*INDEX('Calibration Calcs'!$B$4:$M$4,1,MATCH('Adjusted Source Data'!$E228,'Calibration Calcs'!$B$1:$M$1,0))</f>
        <v>163573588.75679317</v>
      </c>
      <c r="I228" s="38">
        <f>'Source Data'!I228*INDEX('Calibration Calcs'!$B$4:$M$4,1,MATCH('Adjusted Source Data'!$E228,'Calibration Calcs'!$B$1:$M$1,0))</f>
        <v>170598221.4027904</v>
      </c>
      <c r="J228" s="38">
        <f>'Source Data'!J228*INDEX('Calibration Calcs'!$B$4:$M$4,1,MATCH('Adjusted Source Data'!$E228,'Calibration Calcs'!$B$1:$M$1,0))</f>
        <v>179629891.94764403</v>
      </c>
      <c r="K228" s="38">
        <f>'Source Data'!K228*INDEX('Calibration Calcs'!$B$4:$M$4,1,MATCH('Adjusted Source Data'!$E228,'Calibration Calcs'!$B$1:$M$1,0))</f>
        <v>215756574.12705845</v>
      </c>
      <c r="L228" s="38">
        <f>'Source Data'!L228*INDEX('Calibration Calcs'!$B$4:$M$4,1,MATCH('Adjusted Source Data'!$E228,'Calibration Calcs'!$B$1:$M$1,0))</f>
        <v>329154215.41244268</v>
      </c>
      <c r="M228" s="38">
        <f>'Source Data'!M228*INDEX('Calibration Calcs'!$B$4:$M$4,1,MATCH('Adjusted Source Data'!$E228,'Calibration Calcs'!$B$1:$M$1,0))</f>
        <v>434523705.10240144</v>
      </c>
      <c r="N228" s="38">
        <f>'Source Data'!N228*INDEX('Calibration Calcs'!$B$4:$M$4,1,MATCH('Adjusted Source Data'!$E228,'Calibration Calcs'!$B$1:$M$1,0))</f>
        <v>520826334.75322485</v>
      </c>
      <c r="O228" s="38">
        <f>'Source Data'!O228*INDEX('Calibration Calcs'!$B$4:$M$4,1,MATCH('Adjusted Source Data'!$E228,'Calibration Calcs'!$B$1:$M$1,0))</f>
        <v>541900232.69121659</v>
      </c>
      <c r="P228" s="38">
        <f>'Source Data'!P228*INDEX('Calibration Calcs'!$B$4:$M$4,1,MATCH('Adjusted Source Data'!$E228,'Calibration Calcs'!$B$1:$M$1,0))</f>
        <v>535879118.9946475</v>
      </c>
      <c r="Q228" s="38">
        <f>'Source Data'!Q228*INDEX('Calibration Calcs'!$B$4:$M$4,1,MATCH('Adjusted Source Data'!$E228,'Calibration Calcs'!$B$1:$M$1,0))</f>
        <v>531865043.19693482</v>
      </c>
      <c r="R228" s="38">
        <f>'Source Data'!R228*INDEX('Calibration Calcs'!$B$4:$M$4,1,MATCH('Adjusted Source Data'!$E228,'Calibration Calcs'!$B$1:$M$1,0))</f>
        <v>522833372.65208119</v>
      </c>
      <c r="S228" s="38">
        <f>'Source Data'!S228*INDEX('Calibration Calcs'!$B$4:$M$4,1,MATCH('Adjusted Source Data'!$E228,'Calibration Calcs'!$B$1:$M$1,0))</f>
        <v>521829853.70265299</v>
      </c>
      <c r="T228" s="38">
        <f>'Source Data'!T228*INDEX('Calibration Calcs'!$B$4:$M$4,1,MATCH('Adjusted Source Data'!$E228,'Calibration Calcs'!$B$1:$M$1,0))</f>
        <v>520826334.75322485</v>
      </c>
      <c r="U228" s="38">
        <f>'Source Data'!U228*INDEX('Calibration Calcs'!$B$4:$M$4,1,MATCH('Adjusted Source Data'!$E228,'Calibration Calcs'!$B$1:$M$1,0))</f>
        <v>520826334.75322485</v>
      </c>
      <c r="V228" s="38">
        <f>'Source Data'!V228*INDEX('Calibration Calcs'!$B$4:$M$4,1,MATCH('Adjusted Source Data'!$E228,'Calibration Calcs'!$B$1:$M$1,0))</f>
        <v>503766512.6129458</v>
      </c>
      <c r="W228" s="38">
        <f>'Source Data'!W228*INDEX('Calibration Calcs'!$B$4:$M$4,1,MATCH('Adjusted Source Data'!$E228,'Calibration Calcs'!$B$1:$M$1,0))</f>
        <v>474664463.07952863</v>
      </c>
      <c r="X228" s="38">
        <f>'Source Data'!X228*INDEX('Calibration Calcs'!$B$4:$M$4,1,MATCH('Adjusted Source Data'!$E228,'Calibration Calcs'!$B$1:$M$1,0))</f>
        <v>453590565.14153683</v>
      </c>
      <c r="Y228" s="38">
        <f>'Source Data'!Y228*INDEX('Calibration Calcs'!$B$4:$M$4,1,MATCH('Adjusted Source Data'!$E228,'Calibration Calcs'!$B$1:$M$1,0))</f>
        <v>383344238.68156433</v>
      </c>
      <c r="Z228" s="38">
        <f>'Source Data'!Z228*INDEX('Calibration Calcs'!$B$4:$M$4,1,MATCH('Adjusted Source Data'!$E228,'Calibration Calcs'!$B$1:$M$1,0))</f>
        <v>323133101.7158736</v>
      </c>
      <c r="AA228" s="38">
        <f>'Source Data'!AA228*INDEX('Calibration Calcs'!$B$4:$M$4,1,MATCH('Adjusted Source Data'!$E228,'Calibration Calcs'!$B$1:$M$1,0))</f>
        <v>260914926.8513265</v>
      </c>
      <c r="AB228" s="38">
        <f>'Source Data'!AB228*INDEX('Calibration Calcs'!$B$4:$M$4,1,MATCH('Adjusted Source Data'!$E228,'Calibration Calcs'!$B$1:$M$1,0))</f>
        <v>219770649.92477116</v>
      </c>
      <c r="AC228" s="38">
        <f>'Source Data'!AC228*INDEX('Calibration Calcs'!$B$4:$M$4,1,MATCH('Adjusted Source Data'!$E228,'Calibration Calcs'!$B$1:$M$1,0))</f>
        <v>193679157.23963854</v>
      </c>
      <c r="AD228" t="str">
        <f>INDEX('Category Mapping'!$G$34:$G$45,MATCH(E228,'Category Mapping'!$A$34:$A$45,0),1)</f>
        <v>Fall</v>
      </c>
      <c r="AE228" t="str">
        <f>INDEX('Category Mapping'!$B$2:$B$25,MATCH('Source Data'!A228,'Category Mapping'!$A$2:$A$25,0))</f>
        <v>Weekday</v>
      </c>
      <c r="AF228" t="str">
        <f>INDEX('Category Mapping'!$C$2:$C$25,MATCH('Source Data'!A228,'Category Mapping'!$A$2:$A$25,0))</f>
        <v>Commercial</v>
      </c>
      <c r="AG228" t="str">
        <f>INDEX('Category Mapping'!$D$2:$D$25,MATCH('Source Data'!A228,'Category Mapping'!$A$2:$A$25,0))</f>
        <v>Total</v>
      </c>
      <c r="AH228">
        <f>IF($AE228="Weekday",INDEX('Category Mapping'!$F$34:$F$45,MATCH($E228,'Category Mapping'!$A$34:$A$45,0),1),INDEX('Category Mapping'!$E$34:$E$45,MATCH($E228,'Category Mapping'!$A$34:$A$45,0),1))</f>
        <v>22.142857142857142</v>
      </c>
      <c r="AI228" s="10">
        <f t="shared" si="11"/>
        <v>24472913.73444204</v>
      </c>
      <c r="AJ228" s="22">
        <f t="shared" si="9"/>
        <v>0</v>
      </c>
      <c r="AK228" s="22">
        <f t="shared" si="10"/>
        <v>0</v>
      </c>
    </row>
    <row r="229" spans="1:37">
      <c r="A229" s="37" t="str">
        <f>'Source Data'!A229</f>
        <v>Service_total_weekday_SSP2.csv</v>
      </c>
      <c r="B229" s="37">
        <f>'Source Data'!B229</f>
        <v>2019</v>
      </c>
      <c r="C229" s="37">
        <f>'Source Data'!C229</f>
        <v>19</v>
      </c>
      <c r="D229" s="37" t="str">
        <f>'Source Data'!D229</f>
        <v>Korea</v>
      </c>
      <c r="E229" s="37">
        <f>'Source Data'!E229</f>
        <v>11</v>
      </c>
      <c r="F229" s="38">
        <f>'Source Data'!F229*INDEX('Calibration Calcs'!$B$4:$M$4,1,MATCH('Adjusted Source Data'!$E229,'Calibration Calcs'!$B$1:$M$1,0))</f>
        <v>174001245.89335907</v>
      </c>
      <c r="G229" s="38">
        <f>'Source Data'!G229*INDEX('Calibration Calcs'!$B$4:$M$4,1,MATCH('Adjusted Source Data'!$E229,'Calibration Calcs'!$B$1:$M$1,0))</f>
        <v>169140875.89633787</v>
      </c>
      <c r="H229" s="38">
        <f>'Source Data'!H229*INDEX('Calibration Calcs'!$B$4:$M$4,1,MATCH('Adjusted Source Data'!$E229,'Calibration Calcs'!$B$1:$M$1,0))</f>
        <v>166224653.89812514</v>
      </c>
      <c r="I229" s="38">
        <f>'Source Data'!I229*INDEX('Calibration Calcs'!$B$4:$M$4,1,MATCH('Adjusted Source Data'!$E229,'Calibration Calcs'!$B$1:$M$1,0))</f>
        <v>173029171.89395481</v>
      </c>
      <c r="J229" s="38">
        <f>'Source Data'!J229*INDEX('Calibration Calcs'!$B$4:$M$4,1,MATCH('Adjusted Source Data'!$E229,'Calibration Calcs'!$B$1:$M$1,0))</f>
        <v>182749911.88799721</v>
      </c>
      <c r="K229" s="38">
        <f>'Source Data'!K229*INDEX('Calibration Calcs'!$B$4:$M$4,1,MATCH('Adjusted Source Data'!$E229,'Calibration Calcs'!$B$1:$M$1,0))</f>
        <v>211912131.87012443</v>
      </c>
      <c r="L229" s="38">
        <f>'Source Data'!L229*INDEX('Calibration Calcs'!$B$4:$M$4,1,MATCH('Adjusted Source Data'!$E229,'Calibration Calcs'!$B$1:$M$1,0))</f>
        <v>308147457.81114423</v>
      </c>
      <c r="M229" s="38">
        <f>'Source Data'!M229*INDEX('Calibration Calcs'!$B$4:$M$4,1,MATCH('Adjusted Source Data'!$E229,'Calibration Calcs'!$B$1:$M$1,0))</f>
        <v>465623445.7146312</v>
      </c>
      <c r="N229" s="38">
        <f>'Source Data'!N229*INDEX('Calibration Calcs'!$B$4:$M$4,1,MATCH('Adjusted Source Data'!$E229,'Calibration Calcs'!$B$1:$M$1,0))</f>
        <v>551165957.66220438</v>
      </c>
      <c r="O229" s="38">
        <f>'Source Data'!O229*INDEX('Calibration Calcs'!$B$4:$M$4,1,MATCH('Adjusted Source Data'!$E229,'Calibration Calcs'!$B$1:$M$1,0))</f>
        <v>556026327.65922558</v>
      </c>
      <c r="P229" s="38">
        <f>'Source Data'!P229*INDEX('Calibration Calcs'!$B$4:$M$4,1,MATCH('Adjusted Source Data'!$E229,'Calibration Calcs'!$B$1:$M$1,0))</f>
        <v>544361439.66637468</v>
      </c>
      <c r="Q229" s="38">
        <f>'Source Data'!Q229*INDEX('Calibration Calcs'!$B$4:$M$4,1,MATCH('Adjusted Source Data'!$E229,'Calibration Calcs'!$B$1:$M$1,0))</f>
        <v>537556921.67054498</v>
      </c>
      <c r="R229" s="38">
        <f>'Source Data'!R229*INDEX('Calibration Calcs'!$B$4:$M$4,1,MATCH('Adjusted Source Data'!$E229,'Calibration Calcs'!$B$1:$M$1,0))</f>
        <v>524919959.67828989</v>
      </c>
      <c r="S229" s="38">
        <f>'Source Data'!S229*INDEX('Calibration Calcs'!$B$4:$M$4,1,MATCH('Adjusted Source Data'!$E229,'Calibration Calcs'!$B$1:$M$1,0))</f>
        <v>523947885.67888564</v>
      </c>
      <c r="T229" s="38">
        <f>'Source Data'!T229*INDEX('Calibration Calcs'!$B$4:$M$4,1,MATCH('Adjusted Source Data'!$E229,'Calibration Calcs'!$B$1:$M$1,0))</f>
        <v>522003737.6800772</v>
      </c>
      <c r="U229" s="38">
        <f>'Source Data'!U229*INDEX('Calibration Calcs'!$B$4:$M$4,1,MATCH('Adjusted Source Data'!$E229,'Calibration Calcs'!$B$1:$M$1,0))</f>
        <v>521031663.68067294</v>
      </c>
      <c r="V229" s="38">
        <f>'Source Data'!V229*INDEX('Calibration Calcs'!$B$4:$M$4,1,MATCH('Adjusted Source Data'!$E229,'Calibration Calcs'!$B$1:$M$1,0))</f>
        <v>504506405.69080085</v>
      </c>
      <c r="W229" s="38">
        <f>'Source Data'!W229*INDEX('Calibration Calcs'!$B$4:$M$4,1,MATCH('Adjusted Source Data'!$E229,'Calibration Calcs'!$B$1:$M$1,0))</f>
        <v>476316259.70807785</v>
      </c>
      <c r="X229" s="38">
        <f>'Source Data'!X229*INDEX('Calibration Calcs'!$B$4:$M$4,1,MATCH('Adjusted Source Data'!$E229,'Calibration Calcs'!$B$1:$M$1,0))</f>
        <v>459791001.71820581</v>
      </c>
      <c r="Y229" s="38">
        <f>'Source Data'!Y229*INDEX('Calibration Calcs'!$B$4:$M$4,1,MATCH('Adjusted Source Data'!$E229,'Calibration Calcs'!$B$1:$M$1,0))</f>
        <v>393689969.75871742</v>
      </c>
      <c r="Z229" s="38">
        <f>'Source Data'!Z229*INDEX('Calibration Calcs'!$B$4:$M$4,1,MATCH('Adjusted Source Data'!$E229,'Calibration Calcs'!$B$1:$M$1,0))</f>
        <v>335365529.79446298</v>
      </c>
      <c r="AA229" s="38">
        <f>'Source Data'!AA229*INDEX('Calibration Calcs'!$B$4:$M$4,1,MATCH('Adjusted Source Data'!$E229,'Calibration Calcs'!$B$1:$M$1,0))</f>
        <v>280929385.82782555</v>
      </c>
      <c r="AB229" s="38">
        <f>'Source Data'!AB229*INDEX('Calibration Calcs'!$B$4:$M$4,1,MATCH('Adjusted Source Data'!$E229,'Calibration Calcs'!$B$1:$M$1,0))</f>
        <v>242046425.8516559</v>
      </c>
      <c r="AC229" s="38">
        <f>'Source Data'!AC229*INDEX('Calibration Calcs'!$B$4:$M$4,1,MATCH('Adjusted Source Data'!$E229,'Calibration Calcs'!$B$1:$M$1,0))</f>
        <v>201219317.87667778</v>
      </c>
      <c r="AD229" t="str">
        <f>INDEX('Category Mapping'!$G$34:$G$45,MATCH(E229,'Category Mapping'!$A$34:$A$45,0),1)</f>
        <v>Winter</v>
      </c>
      <c r="AE229" t="str">
        <f>INDEX('Category Mapping'!$B$2:$B$25,MATCH('Source Data'!A229,'Category Mapping'!$A$2:$A$25,0))</f>
        <v>Weekday</v>
      </c>
      <c r="AF229" t="str">
        <f>INDEX('Category Mapping'!$C$2:$C$25,MATCH('Source Data'!A229,'Category Mapping'!$A$2:$A$25,0))</f>
        <v>Commercial</v>
      </c>
      <c r="AG229" t="str">
        <f>INDEX('Category Mapping'!$D$2:$D$25,MATCH('Source Data'!A229,'Category Mapping'!$A$2:$A$25,0))</f>
        <v>Total</v>
      </c>
      <c r="AH229">
        <f>IF($AE229="Weekday",INDEX('Category Mapping'!$F$34:$F$45,MATCH($E229,'Category Mapping'!$A$34:$A$45,0),1),INDEX('Category Mapping'!$E$34:$E$45,MATCH($E229,'Category Mapping'!$A$34:$A$45,0),1))</f>
        <v>21.428571428571431</v>
      </c>
      <c r="AI229" s="10">
        <f t="shared" si="11"/>
        <v>25947895.290763859</v>
      </c>
      <c r="AJ229" s="22">
        <f t="shared" si="9"/>
        <v>0</v>
      </c>
      <c r="AK229" s="22">
        <f t="shared" si="10"/>
        <v>0</v>
      </c>
    </row>
    <row r="230" spans="1:37">
      <c r="A230" s="37" t="str">
        <f>'Source Data'!A230</f>
        <v>Service_total_weekday_SSP2.csv</v>
      </c>
      <c r="B230" s="37">
        <f>'Source Data'!B230</f>
        <v>2019</v>
      </c>
      <c r="C230" s="37">
        <f>'Source Data'!C230</f>
        <v>19</v>
      </c>
      <c r="D230" s="37" t="str">
        <f>'Source Data'!D230</f>
        <v>Korea</v>
      </c>
      <c r="E230" s="37">
        <f>'Source Data'!E230</f>
        <v>12</v>
      </c>
      <c r="F230" s="38">
        <f>'Source Data'!F230*INDEX('Calibration Calcs'!$B$4:$M$4,1,MATCH('Adjusted Source Data'!$E230,'Calibration Calcs'!$B$1:$M$1,0))</f>
        <v>213311133.4174712</v>
      </c>
      <c r="G230" s="38">
        <f>'Source Data'!G230*INDEX('Calibration Calcs'!$B$4:$M$4,1,MATCH('Adjusted Source Data'!$E230,'Calibration Calcs'!$B$1:$M$1,0))</f>
        <v>206610260.11639878</v>
      </c>
      <c r="H230" s="38">
        <f>'Source Data'!H230*INDEX('Calibration Calcs'!$B$4:$M$4,1,MATCH('Adjusted Source Data'!$E230,'Calibration Calcs'!$B$1:$M$1,0))</f>
        <v>202143011.24901721</v>
      </c>
      <c r="I230" s="38">
        <f>'Source Data'!I230*INDEX('Calibration Calcs'!$B$4:$M$4,1,MATCH('Adjusted Source Data'!$E230,'Calibration Calcs'!$B$1:$M$1,0))</f>
        <v>209960696.76693499</v>
      </c>
      <c r="J230" s="38">
        <f>'Source Data'!J230*INDEX('Calibration Calcs'!$B$4:$M$4,1,MATCH('Adjusted Source Data'!$E230,'Calibration Calcs'!$B$1:$M$1,0))</f>
        <v>223362443.36907977</v>
      </c>
      <c r="K230" s="38">
        <f>'Source Data'!K230*INDEX('Calibration Calcs'!$B$4:$M$4,1,MATCH('Adjusted Source Data'!$E230,'Calibration Calcs'!$B$1:$M$1,0))</f>
        <v>255749997.65759635</v>
      </c>
      <c r="L230" s="38">
        <f>'Source Data'!L230*INDEX('Calibration Calcs'!$B$4:$M$4,1,MATCH('Adjusted Source Data'!$E230,'Calibration Calcs'!$B$1:$M$1,0))</f>
        <v>370781655.99267244</v>
      </c>
      <c r="M230" s="38">
        <f>'Source Data'!M230*INDEX('Calibration Calcs'!$B$4:$M$4,1,MATCH('Adjusted Source Data'!$E230,'Calibration Calcs'!$B$1:$M$1,0))</f>
        <v>572924667.24168968</v>
      </c>
      <c r="N230" s="38">
        <f>'Source Data'!N230*INDEX('Calibration Calcs'!$B$4:$M$4,1,MATCH('Adjusted Source Data'!$E230,'Calibration Calcs'!$B$1:$M$1,0))</f>
        <v>685722701.14307487</v>
      </c>
      <c r="O230" s="38">
        <f>'Source Data'!O230*INDEX('Calibration Calcs'!$B$4:$M$4,1,MATCH('Adjusted Source Data'!$E230,'Calibration Calcs'!$B$1:$M$1,0))</f>
        <v>679021827.84200251</v>
      </c>
      <c r="P230" s="38">
        <f>'Source Data'!P230*INDEX('Calibration Calcs'!$B$4:$M$4,1,MATCH('Adjusted Source Data'!$E230,'Calibration Calcs'!$B$1:$M$1,0))</f>
        <v>660036020.15563071</v>
      </c>
      <c r="Q230" s="38">
        <f>'Source Data'!Q230*INDEX('Calibration Calcs'!$B$4:$M$4,1,MATCH('Adjusted Source Data'!$E230,'Calibration Calcs'!$B$1:$M$1,0))</f>
        <v>648867897.98717678</v>
      </c>
      <c r="R230" s="38">
        <f>'Source Data'!R230*INDEX('Calibration Calcs'!$B$4:$M$4,1,MATCH('Adjusted Source Data'!$E230,'Calibration Calcs'!$B$1:$M$1,0))</f>
        <v>632115714.73449576</v>
      </c>
      <c r="S230" s="38">
        <f>'Source Data'!S230*INDEX('Calibration Calcs'!$B$4:$M$4,1,MATCH('Adjusted Source Data'!$E230,'Calibration Calcs'!$B$1:$M$1,0))</f>
        <v>628765278.08395958</v>
      </c>
      <c r="T230" s="38">
        <f>'Source Data'!T230*INDEX('Calibration Calcs'!$B$4:$M$4,1,MATCH('Adjusted Source Data'!$E230,'Calibration Calcs'!$B$1:$M$1,0))</f>
        <v>625414841.4334234</v>
      </c>
      <c r="U230" s="38">
        <f>'Source Data'!U230*INDEX('Calibration Calcs'!$B$4:$M$4,1,MATCH('Adjusted Source Data'!$E230,'Calibration Calcs'!$B$1:$M$1,0))</f>
        <v>624298029.21657801</v>
      </c>
      <c r="V230" s="38">
        <f>'Source Data'!V230*INDEX('Calibration Calcs'!$B$4:$M$4,1,MATCH('Adjusted Source Data'!$E230,'Calibration Calcs'!$B$1:$M$1,0))</f>
        <v>604195409.31336081</v>
      </c>
      <c r="W230" s="38">
        <f>'Source Data'!W230*INDEX('Calibration Calcs'!$B$4:$M$4,1,MATCH('Adjusted Source Data'!$E230,'Calibration Calcs'!$B$1:$M$1,0))</f>
        <v>571807855.02484429</v>
      </c>
      <c r="X230" s="38">
        <f>'Source Data'!X230*INDEX('Calibration Calcs'!$B$4:$M$4,1,MATCH('Adjusted Source Data'!$E230,'Calibration Calcs'!$B$1:$M$1,0))</f>
        <v>555055671.77216327</v>
      </c>
      <c r="Y230" s="38">
        <f>'Source Data'!Y230*INDEX('Calibration Calcs'!$B$4:$M$4,1,MATCH('Adjusted Source Data'!$E230,'Calibration Calcs'!$B$1:$M$1,0))</f>
        <v>481346065.4603669</v>
      </c>
      <c r="Z230" s="38">
        <f>'Source Data'!Z230*INDEX('Calibration Calcs'!$B$4:$M$4,1,MATCH('Adjusted Source Data'!$E230,'Calibration Calcs'!$B$1:$M$1,0))</f>
        <v>414337332.44964302</v>
      </c>
      <c r="AA230" s="38">
        <f>'Source Data'!AA230*INDEX('Calibration Calcs'!$B$4:$M$4,1,MATCH('Adjusted Source Data'!$E230,'Calibration Calcs'!$B$1:$M$1,0))</f>
        <v>354029472.73999143</v>
      </c>
      <c r="AB230" s="38">
        <f>'Source Data'!AB230*INDEX('Calibration Calcs'!$B$4:$M$4,1,MATCH('Adjusted Source Data'!$E230,'Calibration Calcs'!$B$1:$M$1,0))</f>
        <v>309356984.06617552</v>
      </c>
      <c r="AC230" s="38">
        <f>'Source Data'!AC230*INDEX('Calibration Calcs'!$B$4:$M$4,1,MATCH('Adjusted Source Data'!$E230,'Calibration Calcs'!$B$1:$M$1,0))</f>
        <v>241231438.83860615</v>
      </c>
      <c r="AD230" t="str">
        <f>INDEX('Category Mapping'!$G$34:$G$45,MATCH(E230,'Category Mapping'!$A$34:$A$45,0),1)</f>
        <v>Winter</v>
      </c>
      <c r="AE230" t="str">
        <f>INDEX('Category Mapping'!$B$2:$B$25,MATCH('Source Data'!A230,'Category Mapping'!$A$2:$A$25,0))</f>
        <v>Weekday</v>
      </c>
      <c r="AF230" t="str">
        <f>INDEX('Category Mapping'!$C$2:$C$25,MATCH('Source Data'!A230,'Category Mapping'!$A$2:$A$25,0))</f>
        <v>Commercial</v>
      </c>
      <c r="AG230" t="str">
        <f>INDEX('Category Mapping'!$D$2:$D$25,MATCH('Source Data'!A230,'Category Mapping'!$A$2:$A$25,0))</f>
        <v>Total</v>
      </c>
      <c r="AH230">
        <f>IF($AE230="Weekday",INDEX('Category Mapping'!$F$34:$F$45,MATCH($E230,'Category Mapping'!$A$34:$A$45,0),1),INDEX('Category Mapping'!$E$34:$E$45,MATCH($E230,'Category Mapping'!$A$34:$A$45,0),1))</f>
        <v>22.142857142857142</v>
      </c>
      <c r="AI230" s="10">
        <f t="shared" si="11"/>
        <v>30968121.987106606</v>
      </c>
      <c r="AJ230" s="22">
        <f t="shared" si="9"/>
        <v>0</v>
      </c>
      <c r="AK230" s="22">
        <f t="shared" si="10"/>
        <v>0</v>
      </c>
    </row>
    <row r="231" spans="1:37">
      <c r="A231" s="37" t="str">
        <f>'Source Data'!A231</f>
        <v>Service_total_weekend_SSP2.csv</v>
      </c>
      <c r="B231" s="37">
        <f>'Source Data'!B231</f>
        <v>2019</v>
      </c>
      <c r="C231" s="37">
        <f>'Source Data'!C231</f>
        <v>19</v>
      </c>
      <c r="D231" s="37" t="str">
        <f>'Source Data'!D231</f>
        <v>Korea</v>
      </c>
      <c r="E231" s="37">
        <f>'Source Data'!E231</f>
        <v>1</v>
      </c>
      <c r="F231" s="38">
        <f>'Source Data'!F231*INDEX('Calibration Calcs'!$B$4:$M$4,1,MATCH('Adjusted Source Data'!$E231,'Calibration Calcs'!$B$1:$M$1,0))</f>
        <v>101851756.16352309</v>
      </c>
      <c r="G231" s="38">
        <f>'Source Data'!G231*INDEX('Calibration Calcs'!$B$4:$M$4,1,MATCH('Adjusted Source Data'!$E231,'Calibration Calcs'!$B$1:$M$1,0))</f>
        <v>90522553.187864035</v>
      </c>
      <c r="H231" s="38">
        <f>'Source Data'!H231*INDEX('Calibration Calcs'!$B$4:$M$4,1,MATCH('Adjusted Source Data'!$E231,'Calibration Calcs'!$B$1:$M$1,0))</f>
        <v>88078999.604878739</v>
      </c>
      <c r="I231" s="38">
        <f>'Source Data'!I231*INDEX('Calibration Calcs'!$B$4:$M$4,1,MATCH('Adjusted Source Data'!$E231,'Calibration Calcs'!$B$1:$M$1,0))</f>
        <v>89633988.248596653</v>
      </c>
      <c r="J231" s="38">
        <f>'Source Data'!J231*INDEX('Calibration Calcs'!$B$4:$M$4,1,MATCH('Adjusted Source Data'!$E231,'Calibration Calcs'!$B$1:$M$1,0))</f>
        <v>91300047.509722978</v>
      </c>
      <c r="K231" s="38">
        <f>'Source Data'!K231*INDEX('Calibration Calcs'!$B$4:$M$4,1,MATCH('Adjusted Source Data'!$E231,'Calibration Calcs'!$B$1:$M$1,0))</f>
        <v>97520002.084594622</v>
      </c>
      <c r="L231" s="38">
        <f>'Source Data'!L231*INDEX('Calibration Calcs'!$B$4:$M$4,1,MATCH('Adjusted Source Data'!$E231,'Calibration Calcs'!$B$1:$M$1,0))</f>
        <v>109959911.2343379</v>
      </c>
      <c r="M231" s="38">
        <f>'Source Data'!M231*INDEX('Calibration Calcs'!$B$4:$M$4,1,MATCH('Adjusted Source Data'!$E231,'Calibration Calcs'!$B$1:$M$1,0))</f>
        <v>151056039.67545408</v>
      </c>
      <c r="N231" s="38">
        <f>'Source Data'!N231*INDEX('Calibration Calcs'!$B$4:$M$4,1,MATCH('Adjusted Source Data'!$E231,'Calibration Calcs'!$B$1:$M$1,0))</f>
        <v>176602281.67939118</v>
      </c>
      <c r="O231" s="38">
        <f>'Source Data'!O231*INDEX('Calibration Calcs'!$B$4:$M$4,1,MATCH('Adjusted Source Data'!$E231,'Calibration Calcs'!$B$1:$M$1,0))</f>
        <v>181045106.37572807</v>
      </c>
      <c r="P231" s="38">
        <f>'Source Data'!P231*INDEX('Calibration Calcs'!$B$4:$M$4,1,MATCH('Adjusted Source Data'!$E231,'Calibration Calcs'!$B$1:$M$1,0))</f>
        <v>173270163.15713853</v>
      </c>
      <c r="Q231" s="38">
        <f>'Source Data'!Q231*INDEX('Calibration Calcs'!$B$4:$M$4,1,MATCH('Adjusted Source Data'!$E231,'Calibration Calcs'!$B$1:$M$1,0))</f>
        <v>169938044.63488585</v>
      </c>
      <c r="R231" s="38">
        <f>'Source Data'!R231*INDEX('Calibration Calcs'!$B$4:$M$4,1,MATCH('Adjusted Source Data'!$E231,'Calibration Calcs'!$B$1:$M$1,0))</f>
        <v>166605926.1126332</v>
      </c>
      <c r="S231" s="38">
        <f>'Source Data'!S231*INDEX('Calibration Calcs'!$B$4:$M$4,1,MATCH('Adjusted Source Data'!$E231,'Calibration Calcs'!$B$1:$M$1,0))</f>
        <v>159941689.06812787</v>
      </c>
      <c r="T231" s="38">
        <f>'Source Data'!T231*INDEX('Calibration Calcs'!$B$4:$M$4,1,MATCH('Adjusted Source Data'!$E231,'Calibration Calcs'!$B$1:$M$1,0))</f>
        <v>152166745.8495383</v>
      </c>
      <c r="U231" s="38">
        <f>'Source Data'!U231*INDEX('Calibration Calcs'!$B$4:$M$4,1,MATCH('Adjusted Source Data'!$E231,'Calibration Calcs'!$B$1:$M$1,0))</f>
        <v>143281096.45686454</v>
      </c>
      <c r="V231" s="38">
        <f>'Source Data'!V231*INDEX('Calibration Calcs'!$B$4:$M$4,1,MATCH('Adjusted Source Data'!$E231,'Calibration Calcs'!$B$1:$M$1,0))</f>
        <v>137727565.58644342</v>
      </c>
      <c r="W231" s="38">
        <f>'Source Data'!W231*INDEX('Calibration Calcs'!$B$4:$M$4,1,MATCH('Adjusted Source Data'!$E231,'Calibration Calcs'!$B$1:$M$1,0))</f>
        <v>139948977.93461189</v>
      </c>
      <c r="X231" s="38">
        <f>'Source Data'!X231*INDEX('Calibration Calcs'!$B$4:$M$4,1,MATCH('Adjusted Source Data'!$E231,'Calibration Calcs'!$B$1:$M$1,0))</f>
        <v>142170390.28278032</v>
      </c>
      <c r="Y231" s="38">
        <f>'Source Data'!Y231*INDEX('Calibration Calcs'!$B$4:$M$4,1,MATCH('Adjusted Source Data'!$E231,'Calibration Calcs'!$B$1:$M$1,0))</f>
        <v>131063328.54193811</v>
      </c>
      <c r="Z231" s="38">
        <f>'Source Data'!Z231*INDEX('Calibration Calcs'!$B$4:$M$4,1,MATCH('Adjusted Source Data'!$E231,'Calibration Calcs'!$B$1:$M$1,0))</f>
        <v>126620503.84560122</v>
      </c>
      <c r="AA231" s="38">
        <f>'Source Data'!AA231*INDEX('Calibration Calcs'!$B$4:$M$4,1,MATCH('Adjusted Source Data'!$E231,'Calibration Calcs'!$B$1:$M$1,0))</f>
        <v>121066972.97518012</v>
      </c>
      <c r="AB231" s="38">
        <f>'Source Data'!AB231*INDEX('Calibration Calcs'!$B$4:$M$4,1,MATCH('Adjusted Source Data'!$E231,'Calibration Calcs'!$B$1:$M$1,0))</f>
        <v>116624148.27884322</v>
      </c>
      <c r="AC231" s="38">
        <f>'Source Data'!AC231*INDEX('Calibration Calcs'!$B$4:$M$4,1,MATCH('Adjusted Source Data'!$E231,'Calibration Calcs'!$B$1:$M$1,0))</f>
        <v>105072804.06836733</v>
      </c>
      <c r="AD231" t="str">
        <f>INDEX('Category Mapping'!$G$34:$G$45,MATCH(E231,'Category Mapping'!$A$34:$A$45,0),1)</f>
        <v>Winter</v>
      </c>
      <c r="AE231" t="str">
        <f>INDEX('Category Mapping'!$B$2:$B$25,MATCH('Source Data'!A231,'Category Mapping'!$A$2:$A$25,0))</f>
        <v>Weekend</v>
      </c>
      <c r="AF231" t="str">
        <f>INDEX('Category Mapping'!$C$2:$C$25,MATCH('Source Data'!A231,'Category Mapping'!$A$2:$A$25,0))</f>
        <v>Commercial</v>
      </c>
      <c r="AG231" t="str">
        <f>INDEX('Category Mapping'!$D$2:$D$25,MATCH('Source Data'!A231,'Category Mapping'!$A$2:$A$25,0))</f>
        <v>Total</v>
      </c>
      <c r="AH231">
        <f>IF($AE231="Weekday",INDEX('Category Mapping'!$F$34:$F$45,MATCH($E231,'Category Mapping'!$A$34:$A$45,0),1),INDEX('Category Mapping'!$E$34:$E$45,MATCH($E231,'Category Mapping'!$A$34:$A$45,0),1))</f>
        <v>8.8571428571428559</v>
      </c>
      <c r="AI231" s="10">
        <f t="shared" si="11"/>
        <v>20440576.526291881</v>
      </c>
      <c r="AJ231" s="22">
        <f t="shared" si="9"/>
        <v>0</v>
      </c>
      <c r="AK231" s="22">
        <f t="shared" si="10"/>
        <v>0</v>
      </c>
    </row>
    <row r="232" spans="1:37">
      <c r="A232" s="37" t="str">
        <f>'Source Data'!A232</f>
        <v>Service_total_weekend_SSP2.csv</v>
      </c>
      <c r="B232" s="37">
        <f>'Source Data'!B232</f>
        <v>2019</v>
      </c>
      <c r="C232" s="37">
        <f>'Source Data'!C232</f>
        <v>19</v>
      </c>
      <c r="D232" s="37" t="str">
        <f>'Source Data'!D232</f>
        <v>Korea</v>
      </c>
      <c r="E232" s="37">
        <f>'Source Data'!E232</f>
        <v>2</v>
      </c>
      <c r="F232" s="38">
        <f>'Source Data'!F232*INDEX('Calibration Calcs'!$B$4:$M$4,1,MATCH('Adjusted Source Data'!$E232,'Calibration Calcs'!$B$1:$M$1,0))</f>
        <v>87553155.97420989</v>
      </c>
      <c r="G232" s="38">
        <f>'Source Data'!G232*INDEX('Calibration Calcs'!$B$4:$M$4,1,MATCH('Adjusted Source Data'!$E232,'Calibration Calcs'!$B$1:$M$1,0))</f>
        <v>76976264.648466408</v>
      </c>
      <c r="H232" s="38">
        <f>'Source Data'!H232*INDEX('Calibration Calcs'!$B$4:$M$4,1,MATCH('Adjusted Source Data'!$E232,'Calibration Calcs'!$B$1:$M$1,0))</f>
        <v>75115515.248567104</v>
      </c>
      <c r="I232" s="38">
        <f>'Source Data'!I232*INDEX('Calibration Calcs'!$B$4:$M$4,1,MATCH('Adjusted Source Data'!$E232,'Calibration Calcs'!$B$1:$M$1,0))</f>
        <v>76094857.037987784</v>
      </c>
      <c r="J232" s="38">
        <f>'Source Data'!J232*INDEX('Calibration Calcs'!$B$4:$M$4,1,MATCH('Adjusted Source Data'!$E232,'Calibration Calcs'!$B$1:$M$1,0))</f>
        <v>77759738.080002964</v>
      </c>
      <c r="K232" s="38">
        <f>'Source Data'!K232*INDEX('Calibration Calcs'!$B$4:$M$4,1,MATCH('Adjusted Source Data'!$E232,'Calibration Calcs'!$B$1:$M$1,0))</f>
        <v>82754381.206048504</v>
      </c>
      <c r="L232" s="38">
        <f>'Source Data'!L232*INDEX('Calibration Calcs'!$B$4:$M$4,1,MATCH('Adjusted Source Data'!$E232,'Calibration Calcs'!$B$1:$M$1,0))</f>
        <v>93723009.247560248</v>
      </c>
      <c r="M232" s="38">
        <f>'Source Data'!M232*INDEX('Calibration Calcs'!$B$4:$M$4,1,MATCH('Adjusted Source Data'!$E232,'Calibration Calcs'!$B$1:$M$1,0))</f>
        <v>128293774.41411069</v>
      </c>
      <c r="N232" s="38">
        <f>'Source Data'!N232*INDEX('Calibration Calcs'!$B$4:$M$4,1,MATCH('Adjusted Source Data'!$E232,'Calibration Calcs'!$B$1:$M$1,0))</f>
        <v>149839293.78136593</v>
      </c>
      <c r="O232" s="38">
        <f>'Source Data'!O232*INDEX('Calibration Calcs'!$B$4:$M$4,1,MATCH('Adjusted Source Data'!$E232,'Calibration Calcs'!$B$1:$M$1,0))</f>
        <v>153756660.93904868</v>
      </c>
      <c r="P232" s="38">
        <f>'Source Data'!P232*INDEX('Calibration Calcs'!$B$4:$M$4,1,MATCH('Adjusted Source Data'!$E232,'Calibration Calcs'!$B$1:$M$1,0))</f>
        <v>146901268.41310385</v>
      </c>
      <c r="Q232" s="38">
        <f>'Source Data'!Q232*INDEX('Calibration Calcs'!$B$4:$M$4,1,MATCH('Adjusted Source Data'!$E232,'Calibration Calcs'!$B$1:$M$1,0))</f>
        <v>144942584.83426246</v>
      </c>
      <c r="R232" s="38">
        <f>'Source Data'!R232*INDEX('Calibration Calcs'!$B$4:$M$4,1,MATCH('Adjusted Source Data'!$E232,'Calibration Calcs'!$B$1:$M$1,0))</f>
        <v>142004559.46600038</v>
      </c>
      <c r="S232" s="38">
        <f>'Source Data'!S232*INDEX('Calibration Calcs'!$B$4:$M$4,1,MATCH('Adjusted Source Data'!$E232,'Calibration Calcs'!$B$1:$M$1,0))</f>
        <v>136128508.72947621</v>
      </c>
      <c r="T232" s="38">
        <f>'Source Data'!T232*INDEX('Calibration Calcs'!$B$4:$M$4,1,MATCH('Adjusted Source Data'!$E232,'Calibration Calcs'!$B$1:$M$1,0))</f>
        <v>129273116.20353138</v>
      </c>
      <c r="U232" s="38">
        <f>'Source Data'!U232*INDEX('Calibration Calcs'!$B$4:$M$4,1,MATCH('Adjusted Source Data'!$E232,'Calibration Calcs'!$B$1:$M$1,0))</f>
        <v>121438381.88816585</v>
      </c>
      <c r="V232" s="38">
        <f>'Source Data'!V232*INDEX('Calibration Calcs'!$B$4:$M$4,1,MATCH('Adjusted Source Data'!$E232,'Calibration Calcs'!$B$1:$M$1,0))</f>
        <v>116541672.94106238</v>
      </c>
      <c r="W232" s="38">
        <f>'Source Data'!W232*INDEX('Calibration Calcs'!$B$4:$M$4,1,MATCH('Adjusted Source Data'!$E232,'Calibration Calcs'!$B$1:$M$1,0))</f>
        <v>118500356.51990376</v>
      </c>
      <c r="X232" s="38">
        <f>'Source Data'!X232*INDEX('Calibration Calcs'!$B$4:$M$4,1,MATCH('Adjusted Source Data'!$E232,'Calibration Calcs'!$B$1:$M$1,0))</f>
        <v>119479698.30932446</v>
      </c>
      <c r="Y232" s="38">
        <f>'Source Data'!Y232*INDEX('Calibration Calcs'!$B$4:$M$4,1,MATCH('Adjusted Source Data'!$E232,'Calibration Calcs'!$B$1:$M$1,0))</f>
        <v>111644963.99395892</v>
      </c>
      <c r="Z232" s="38">
        <f>'Source Data'!Z232*INDEX('Calibration Calcs'!$B$4:$M$4,1,MATCH('Adjusted Source Data'!$E232,'Calibration Calcs'!$B$1:$M$1,0))</f>
        <v>106748255.04685546</v>
      </c>
      <c r="AA232" s="38">
        <f>'Source Data'!AA232*INDEX('Calibration Calcs'!$B$4:$M$4,1,MATCH('Adjusted Source Data'!$E232,'Calibration Calcs'!$B$1:$M$1,0))</f>
        <v>101851546.09975199</v>
      </c>
      <c r="AB232" s="38">
        <f>'Source Data'!AB232*INDEX('Calibration Calcs'!$B$4:$M$4,1,MATCH('Adjusted Source Data'!$E232,'Calibration Calcs'!$B$1:$M$1,0))</f>
        <v>98913520.731489927</v>
      </c>
      <c r="AC232" s="38">
        <f>'Source Data'!AC232*INDEX('Calibration Calcs'!$B$4:$M$4,1,MATCH('Adjusted Source Data'!$E232,'Calibration Calcs'!$B$1:$M$1,0))</f>
        <v>88630431.942572653</v>
      </c>
      <c r="AD232" t="str">
        <f>INDEX('Category Mapping'!$G$34:$G$45,MATCH(E232,'Category Mapping'!$A$34:$A$45,0),1)</f>
        <v>Winter</v>
      </c>
      <c r="AE232" t="str">
        <f>INDEX('Category Mapping'!$B$2:$B$25,MATCH('Source Data'!A232,'Category Mapping'!$A$2:$A$25,0))</f>
        <v>Weekend</v>
      </c>
      <c r="AF232" t="str">
        <f>INDEX('Category Mapping'!$C$2:$C$25,MATCH('Source Data'!A232,'Category Mapping'!$A$2:$A$25,0))</f>
        <v>Commercial</v>
      </c>
      <c r="AG232" t="str">
        <f>INDEX('Category Mapping'!$D$2:$D$25,MATCH('Source Data'!A232,'Category Mapping'!$A$2:$A$25,0))</f>
        <v>Total</v>
      </c>
      <c r="AH232">
        <f>IF($AE232="Weekday",INDEX('Category Mapping'!$F$34:$F$45,MATCH($E232,'Category Mapping'!$A$34:$A$45,0),1),INDEX('Category Mapping'!$E$34:$E$45,MATCH($E232,'Category Mapping'!$A$34:$A$45,0),1))</f>
        <v>8</v>
      </c>
      <c r="AI232" s="10">
        <f t="shared" si="11"/>
        <v>19219582.617381085</v>
      </c>
      <c r="AJ232" s="22">
        <f t="shared" si="9"/>
        <v>0</v>
      </c>
      <c r="AK232" s="22">
        <f t="shared" si="10"/>
        <v>0</v>
      </c>
    </row>
    <row r="233" spans="1:37">
      <c r="A233" s="37" t="str">
        <f>'Source Data'!A233</f>
        <v>Service_total_weekend_SSP2.csv</v>
      </c>
      <c r="B233" s="37">
        <f>'Source Data'!B233</f>
        <v>2019</v>
      </c>
      <c r="C233" s="37">
        <f>'Source Data'!C233</f>
        <v>19</v>
      </c>
      <c r="D233" s="37" t="str">
        <f>'Source Data'!D233</f>
        <v>Korea</v>
      </c>
      <c r="E233" s="37">
        <f>'Source Data'!E233</f>
        <v>3</v>
      </c>
      <c r="F233" s="38">
        <f>'Source Data'!F233*INDEX('Calibration Calcs'!$B$4:$M$4,1,MATCH('Adjusted Source Data'!$E233,'Calibration Calcs'!$B$1:$M$1,0))</f>
        <v>90772986.204525068</v>
      </c>
      <c r="G233" s="38">
        <f>'Source Data'!G233*INDEX('Calibration Calcs'!$B$4:$M$4,1,MATCH('Adjusted Source Data'!$E233,'Calibration Calcs'!$B$1:$M$1,0))</f>
        <v>79322265.46771571</v>
      </c>
      <c r="H233" s="38">
        <f>'Source Data'!H233*INDEX('Calibration Calcs'!$B$4:$M$4,1,MATCH('Adjusted Source Data'!$E233,'Calibration Calcs'!$B$1:$M$1,0))</f>
        <v>78073095.932791054</v>
      </c>
      <c r="I233" s="38">
        <f>'Source Data'!I233*INDEX('Calibration Calcs'!$B$4:$M$4,1,MATCH('Adjusted Source Data'!$E233,'Calibration Calcs'!$B$1:$M$1,0))</f>
        <v>79009973.083984554</v>
      </c>
      <c r="J233" s="38">
        <f>'Source Data'!J233*INDEX('Calibration Calcs'!$B$4:$M$4,1,MATCH('Adjusted Source Data'!$E233,'Calibration Calcs'!$B$1:$M$1,0))</f>
        <v>80363240.080152929</v>
      </c>
      <c r="K233" s="38">
        <f>'Source Data'!K233*INDEX('Calibration Calcs'!$B$4:$M$4,1,MATCH('Adjusted Source Data'!$E233,'Calibration Calcs'!$B$1:$M$1,0))</f>
        <v>86504990.293532491</v>
      </c>
      <c r="L233" s="38">
        <f>'Source Data'!L233*INDEX('Calibration Calcs'!$B$4:$M$4,1,MATCH('Adjusted Source Data'!$E233,'Calibration Calcs'!$B$1:$M$1,0))</f>
        <v>102431901.86382186</v>
      </c>
      <c r="M233" s="38">
        <f>'Source Data'!M233*INDEX('Calibration Calcs'!$B$4:$M$4,1,MATCH('Adjusted Source Data'!$E233,'Calibration Calcs'!$B$1:$M$1,0))</f>
        <v>133244750.39196341</v>
      </c>
      <c r="N233" s="38">
        <f>'Source Data'!N233*INDEX('Calibration Calcs'!$B$4:$M$4,1,MATCH('Adjusted Source Data'!$E233,'Calibration Calcs'!$B$1:$M$1,0))</f>
        <v>148859369.57852161</v>
      </c>
      <c r="O233" s="38">
        <f>'Source Data'!O233*INDEX('Calibration Calcs'!$B$4:$M$4,1,MATCH('Adjusted Source Data'!$E233,'Calibration Calcs'!$B$1:$M$1,0))</f>
        <v>155105217.25314489</v>
      </c>
      <c r="P233" s="38">
        <f>'Source Data'!P233*INDEX('Calibration Calcs'!$B$4:$M$4,1,MATCH('Adjusted Source Data'!$E233,'Calibration Calcs'!$B$1:$M$1,0))</f>
        <v>149900344.19095883</v>
      </c>
      <c r="Q233" s="38">
        <f>'Source Data'!Q233*INDEX('Calibration Calcs'!$B$4:$M$4,1,MATCH('Adjusted Source Data'!$E233,'Calibration Calcs'!$B$1:$M$1,0))</f>
        <v>147818394.96608439</v>
      </c>
      <c r="R233" s="38">
        <f>'Source Data'!R233*INDEX('Calibration Calcs'!$B$4:$M$4,1,MATCH('Adjusted Source Data'!$E233,'Calibration Calcs'!$B$1:$M$1,0))</f>
        <v>145736445.74120998</v>
      </c>
      <c r="S233" s="38">
        <f>'Source Data'!S233*INDEX('Calibration Calcs'!$B$4:$M$4,1,MATCH('Adjusted Source Data'!$E233,'Calibration Calcs'!$B$1:$M$1,0))</f>
        <v>139490598.0665867</v>
      </c>
      <c r="T233" s="38">
        <f>'Source Data'!T233*INDEX('Calibration Calcs'!$B$4:$M$4,1,MATCH('Adjusted Source Data'!$E233,'Calibration Calcs'!$B$1:$M$1,0))</f>
        <v>133244750.39196341</v>
      </c>
      <c r="U233" s="38">
        <f>'Source Data'!U233*INDEX('Calibration Calcs'!$B$4:$M$4,1,MATCH('Adjusted Source Data'!$E233,'Calibration Calcs'!$B$1:$M$1,0))</f>
        <v>124916953.49246569</v>
      </c>
      <c r="V233" s="38">
        <f>'Source Data'!V233*INDEX('Calibration Calcs'!$B$4:$M$4,1,MATCH('Adjusted Source Data'!$E233,'Calibration Calcs'!$B$1:$M$1,0))</f>
        <v>118671105.81784241</v>
      </c>
      <c r="W233" s="38">
        <f>'Source Data'!W233*INDEX('Calibration Calcs'!$B$4:$M$4,1,MATCH('Adjusted Source Data'!$E233,'Calibration Calcs'!$B$1:$M$1,0))</f>
        <v>120753055.04271683</v>
      </c>
      <c r="X233" s="38">
        <f>'Source Data'!X233*INDEX('Calibration Calcs'!$B$4:$M$4,1,MATCH('Adjusted Source Data'!$E233,'Calibration Calcs'!$B$1:$M$1,0))</f>
        <v>119712080.43027963</v>
      </c>
      <c r="Y233" s="38">
        <f>'Source Data'!Y233*INDEX('Calibration Calcs'!$B$4:$M$4,1,MATCH('Adjusted Source Data'!$E233,'Calibration Calcs'!$B$1:$M$1,0))</f>
        <v>114507207.36809355</v>
      </c>
      <c r="Z233" s="38">
        <f>'Source Data'!Z233*INDEX('Calibration Calcs'!$B$4:$M$4,1,MATCH('Adjusted Source Data'!$E233,'Calibration Calcs'!$B$1:$M$1,0))</f>
        <v>111384283.53078191</v>
      </c>
      <c r="AA233" s="38">
        <f>'Source Data'!AA233*INDEX('Calibration Calcs'!$B$4:$M$4,1,MATCH('Adjusted Source Data'!$E233,'Calibration Calcs'!$B$1:$M$1,0))</f>
        <v>105138435.85615863</v>
      </c>
      <c r="AB233" s="38">
        <f>'Source Data'!AB233*INDEX('Calibration Calcs'!$B$4:$M$4,1,MATCH('Adjusted Source Data'!$E233,'Calibration Calcs'!$B$1:$M$1,0))</f>
        <v>99725367.871485114</v>
      </c>
      <c r="AC233" s="38">
        <f>'Source Data'!AC233*INDEX('Calibration Calcs'!$B$4:$M$4,1,MATCH('Adjusted Source Data'!$E233,'Calibration Calcs'!$B$1:$M$1,0))</f>
        <v>91397570.971987396</v>
      </c>
      <c r="AD233" t="str">
        <f>INDEX('Category Mapping'!$G$34:$G$45,MATCH(E233,'Category Mapping'!$A$34:$A$45,0),1)</f>
        <v>Spring</v>
      </c>
      <c r="AE233" t="str">
        <f>INDEX('Category Mapping'!$B$2:$B$25,MATCH('Source Data'!A233,'Category Mapping'!$A$2:$A$25,0))</f>
        <v>Weekend</v>
      </c>
      <c r="AF233" t="str">
        <f>INDEX('Category Mapping'!$C$2:$C$25,MATCH('Source Data'!A233,'Category Mapping'!$A$2:$A$25,0))</f>
        <v>Commercial</v>
      </c>
      <c r="AG233" t="str">
        <f>INDEX('Category Mapping'!$D$2:$D$25,MATCH('Source Data'!A233,'Category Mapping'!$A$2:$A$25,0))</f>
        <v>Total</v>
      </c>
      <c r="AH233">
        <f>IF($AE233="Weekday",INDEX('Category Mapping'!$F$34:$F$45,MATCH($E233,'Category Mapping'!$A$34:$A$45,0),1),INDEX('Category Mapping'!$E$34:$E$45,MATCH($E233,'Category Mapping'!$A$34:$A$45,0),1))</f>
        <v>8.8571428571428559</v>
      </c>
      <c r="AI233" s="10">
        <f t="shared" si="11"/>
        <v>17511879.367290556</v>
      </c>
      <c r="AJ233" s="22">
        <f t="shared" si="9"/>
        <v>0</v>
      </c>
      <c r="AK233" s="22">
        <f t="shared" si="10"/>
        <v>0</v>
      </c>
    </row>
    <row r="234" spans="1:37">
      <c r="A234" s="37" t="str">
        <f>'Source Data'!A234</f>
        <v>Service_total_weekend_SSP2.csv</v>
      </c>
      <c r="B234" s="37">
        <f>'Source Data'!B234</f>
        <v>2019</v>
      </c>
      <c r="C234" s="37">
        <f>'Source Data'!C234</f>
        <v>19</v>
      </c>
      <c r="D234" s="37" t="str">
        <f>'Source Data'!D234</f>
        <v>Korea</v>
      </c>
      <c r="E234" s="37">
        <f>'Source Data'!E234</f>
        <v>4</v>
      </c>
      <c r="F234" s="38">
        <f>'Source Data'!F234*INDEX('Calibration Calcs'!$B$4:$M$4,1,MATCH('Adjusted Source Data'!$E234,'Calibration Calcs'!$B$1:$M$1,0))</f>
        <v>80579504.350030378</v>
      </c>
      <c r="G234" s="38">
        <f>'Source Data'!G234*INDEX('Calibration Calcs'!$B$4:$M$4,1,MATCH('Adjusted Source Data'!$E234,'Calibration Calcs'!$B$1:$M$1,0))</f>
        <v>70482795.371231392</v>
      </c>
      <c r="H234" s="38">
        <f>'Source Data'!H234*INDEX('Calibration Calcs'!$B$4:$M$4,1,MATCH('Adjusted Source Data'!$E234,'Calibration Calcs'!$B$1:$M$1,0))</f>
        <v>69706125.449785322</v>
      </c>
      <c r="I234" s="38">
        <f>'Source Data'!I234*INDEX('Calibration Calcs'!$B$4:$M$4,1,MATCH('Adjusted Source Data'!$E234,'Calibration Calcs'!$B$1:$M$1,0))</f>
        <v>70482795.371231392</v>
      </c>
      <c r="J234" s="38">
        <f>'Source Data'!J234*INDEX('Calibration Calcs'!$B$4:$M$4,1,MATCH('Adjusted Source Data'!$E234,'Calibration Calcs'!$B$1:$M$1,0))</f>
        <v>71356549.032858223</v>
      </c>
      <c r="K234" s="38">
        <f>'Source Data'!K234*INDEX('Calibration Calcs'!$B$4:$M$4,1,MATCH('Adjusted Source Data'!$E234,'Calibration Calcs'!$B$1:$M$1,0))</f>
        <v>76793238.482980758</v>
      </c>
      <c r="L234" s="38">
        <f>'Source Data'!L234*INDEX('Calibration Calcs'!$B$4:$M$4,1,MATCH('Adjusted Source Data'!$E234,'Calibration Calcs'!$B$1:$M$1,0))</f>
        <v>90773297.069010124</v>
      </c>
      <c r="M234" s="38">
        <f>'Source Data'!M234*INDEX('Calibration Calcs'!$B$4:$M$4,1,MATCH('Adjusted Source Data'!$E234,'Calibration Calcs'!$B$1:$M$1,0))</f>
        <v>112617138.60968101</v>
      </c>
      <c r="N234" s="38">
        <f>'Source Data'!N234*INDEX('Calibration Calcs'!$B$4:$M$4,1,MATCH('Adjusted Source Data'!$E234,'Calibration Calcs'!$B$1:$M$1,0))</f>
        <v>123296350.02956456</v>
      </c>
      <c r="O234" s="38">
        <f>'Source Data'!O234*INDEX('Calibration Calcs'!$B$4:$M$4,1,MATCH('Adjusted Source Data'!$E234,'Calibration Calcs'!$B$1:$M$1,0))</f>
        <v>133004724.0476405</v>
      </c>
      <c r="P234" s="38">
        <f>'Source Data'!P234*INDEX('Calibration Calcs'!$B$4:$M$4,1,MATCH('Adjusted Source Data'!$E234,'Calibration Calcs'!$B$1:$M$1,0))</f>
        <v>130092211.84221771</v>
      </c>
      <c r="Q234" s="38">
        <f>'Source Data'!Q234*INDEX('Calibration Calcs'!$B$4:$M$4,1,MATCH('Adjusted Source Data'!$E234,'Calibration Calcs'!$B$1:$M$1,0))</f>
        <v>129121374.44041012</v>
      </c>
      <c r="R234" s="38">
        <f>'Source Data'!R234*INDEX('Calibration Calcs'!$B$4:$M$4,1,MATCH('Adjusted Source Data'!$E234,'Calibration Calcs'!$B$1:$M$1,0))</f>
        <v>128150537.03860253</v>
      </c>
      <c r="S234" s="38">
        <f>'Source Data'!S234*INDEX('Calibration Calcs'!$B$4:$M$4,1,MATCH('Adjusted Source Data'!$E234,'Calibration Calcs'!$B$1:$M$1,0))</f>
        <v>123296350.02956456</v>
      </c>
      <c r="T234" s="38">
        <f>'Source Data'!T234*INDEX('Calibration Calcs'!$B$4:$M$4,1,MATCH('Adjusted Source Data'!$E234,'Calibration Calcs'!$B$1:$M$1,0))</f>
        <v>118442163.02052659</v>
      </c>
      <c r="U234" s="38">
        <f>'Source Data'!U234*INDEX('Calibration Calcs'!$B$4:$M$4,1,MATCH('Adjusted Source Data'!$E234,'Calibration Calcs'!$B$1:$M$1,0))</f>
        <v>109704626.40425822</v>
      </c>
      <c r="V234" s="38">
        <f>'Source Data'!V234*INDEX('Calibration Calcs'!$B$4:$M$4,1,MATCH('Adjusted Source Data'!$E234,'Calibration Calcs'!$B$1:$M$1,0))</f>
        <v>104850439.39522025</v>
      </c>
      <c r="W234" s="38">
        <f>'Source Data'!W234*INDEX('Calibration Calcs'!$B$4:$M$4,1,MATCH('Adjusted Source Data'!$E234,'Calibration Calcs'!$B$1:$M$1,0))</f>
        <v>105821276.79702784</v>
      </c>
      <c r="X234" s="38">
        <f>'Source Data'!X234*INDEX('Calibration Calcs'!$B$4:$M$4,1,MATCH('Adjusted Source Data'!$E234,'Calibration Calcs'!$B$1:$M$1,0))</f>
        <v>103879601.99341266</v>
      </c>
      <c r="Y234" s="38">
        <f>'Source Data'!Y234*INDEX('Calibration Calcs'!$B$4:$M$4,1,MATCH('Adjusted Source Data'!$E234,'Calibration Calcs'!$B$1:$M$1,0))</f>
        <v>101937927.18979746</v>
      </c>
      <c r="Z234" s="38">
        <f>'Source Data'!Z234*INDEX('Calibration Calcs'!$B$4:$M$4,1,MATCH('Adjusted Source Data'!$E234,'Calibration Calcs'!$B$1:$M$1,0))</f>
        <v>98054577.582567081</v>
      </c>
      <c r="AA234" s="38">
        <f>'Source Data'!AA234*INDEX('Calibration Calcs'!$B$4:$M$4,1,MATCH('Adjusted Source Data'!$E234,'Calibration Calcs'!$B$1:$M$1,0))</f>
        <v>92326636.911902279</v>
      </c>
      <c r="AB234" s="38">
        <f>'Source Data'!AB234*INDEX('Calibration Calcs'!$B$4:$M$4,1,MATCH('Adjusted Source Data'!$E234,'Calibration Calcs'!$B$1:$M$1,0))</f>
        <v>87278282.422502786</v>
      </c>
      <c r="AC234" s="38">
        <f>'Source Data'!AC234*INDEX('Calibration Calcs'!$B$4:$M$4,1,MATCH('Adjusted Source Data'!$E234,'Calibration Calcs'!$B$1:$M$1,0))</f>
        <v>80579504.350030378</v>
      </c>
      <c r="AD234" t="str">
        <f>INDEX('Category Mapping'!$G$34:$G$45,MATCH(E234,'Category Mapping'!$A$34:$A$45,0),1)</f>
        <v>Spring</v>
      </c>
      <c r="AE234" t="str">
        <f>INDEX('Category Mapping'!$B$2:$B$25,MATCH('Source Data'!A234,'Category Mapping'!$A$2:$A$25,0))</f>
        <v>Weekend</v>
      </c>
      <c r="AF234" t="str">
        <f>INDEX('Category Mapping'!$C$2:$C$25,MATCH('Source Data'!A234,'Category Mapping'!$A$2:$A$25,0))</f>
        <v>Commercial</v>
      </c>
      <c r="AG234" t="str">
        <f>INDEX('Category Mapping'!$D$2:$D$25,MATCH('Source Data'!A234,'Category Mapping'!$A$2:$A$25,0))</f>
        <v>Total</v>
      </c>
      <c r="AH234">
        <f>IF($AE234="Weekday",INDEX('Category Mapping'!$F$34:$F$45,MATCH($E234,'Category Mapping'!$A$34:$A$45,0),1),INDEX('Category Mapping'!$E$34:$E$45,MATCH($E234,'Category Mapping'!$A$34:$A$45,0),1))</f>
        <v>8.5714285714285712</v>
      </c>
      <c r="AI234" s="10">
        <f t="shared" si="11"/>
        <v>15517217.805558059</v>
      </c>
      <c r="AJ234" s="22">
        <f t="shared" si="9"/>
        <v>0</v>
      </c>
      <c r="AK234" s="22">
        <f t="shared" si="10"/>
        <v>0</v>
      </c>
    </row>
    <row r="235" spans="1:37">
      <c r="A235" s="37" t="str">
        <f>'Source Data'!A235</f>
        <v>Service_total_weekend_SSP2.csv</v>
      </c>
      <c r="B235" s="37">
        <f>'Source Data'!B235</f>
        <v>2019</v>
      </c>
      <c r="C235" s="37">
        <f>'Source Data'!C235</f>
        <v>19</v>
      </c>
      <c r="D235" s="37" t="str">
        <f>'Source Data'!D235</f>
        <v>Korea</v>
      </c>
      <c r="E235" s="37">
        <f>'Source Data'!E235</f>
        <v>5</v>
      </c>
      <c r="F235" s="38">
        <f>'Source Data'!F235*INDEX('Calibration Calcs'!$B$4:$M$4,1,MATCH('Adjusted Source Data'!$E235,'Calibration Calcs'!$B$1:$M$1,0))</f>
        <v>83027697.146673799</v>
      </c>
      <c r="G235" s="38">
        <f>'Source Data'!G235*INDEX('Calibration Calcs'!$B$4:$M$4,1,MATCH('Adjusted Source Data'!$E235,'Calibration Calcs'!$B$1:$M$1,0))</f>
        <v>73100472.487832367</v>
      </c>
      <c r="H235" s="38">
        <f>'Source Data'!H235*INDEX('Calibration Calcs'!$B$4:$M$4,1,MATCH('Adjusted Source Data'!$E235,'Calibration Calcs'!$B$1:$M$1,0))</f>
        <v>72298272.515400738</v>
      </c>
      <c r="I235" s="38">
        <f>'Source Data'!I235*INDEX('Calibration Calcs'!$B$4:$M$4,1,MATCH('Adjusted Source Data'!$E235,'Calibration Calcs'!$B$1:$M$1,0))</f>
        <v>72899922.494724467</v>
      </c>
      <c r="J235" s="38">
        <f>'Source Data'!J235*INDEX('Calibration Calcs'!$B$4:$M$4,1,MATCH('Adjusted Source Data'!$E235,'Calibration Calcs'!$B$1:$M$1,0))</f>
        <v>73802397.46371004</v>
      </c>
      <c r="K235" s="38">
        <f>'Source Data'!K235*INDEX('Calibration Calcs'!$B$4:$M$4,1,MATCH('Adjusted Source Data'!$E235,'Calibration Calcs'!$B$1:$M$1,0))</f>
        <v>78715872.294853792</v>
      </c>
      <c r="L235" s="38">
        <f>'Source Data'!L235*INDEX('Calibration Calcs'!$B$4:$M$4,1,MATCH('Adjusted Source Data'!$E235,'Calibration Calcs'!$B$1:$M$1,0))</f>
        <v>88442546.960587308</v>
      </c>
      <c r="M235" s="38">
        <f>'Source Data'!M235*INDEX('Calibration Calcs'!$B$4:$M$4,1,MATCH('Adjusted Source Data'!$E235,'Calibration Calcs'!$B$1:$M$1,0))</f>
        <v>110302496.20934924</v>
      </c>
      <c r="N235" s="38">
        <f>'Source Data'!N235*INDEX('Calibration Calcs'!$B$4:$M$4,1,MATCH('Adjusted Source Data'!$E235,'Calibration Calcs'!$B$1:$M$1,0))</f>
        <v>123338245.76136325</v>
      </c>
      <c r="O235" s="38">
        <f>'Source Data'!O235*INDEX('Calibration Calcs'!$B$4:$M$4,1,MATCH('Adjusted Source Data'!$E235,'Calibration Calcs'!$B$1:$M$1,0))</f>
        <v>135371245.34783772</v>
      </c>
      <c r="P235" s="38">
        <f>'Source Data'!P235*INDEX('Calibration Calcs'!$B$4:$M$4,1,MATCH('Adjusted Source Data'!$E235,'Calibration Calcs'!$B$1:$M$1,0))</f>
        <v>133365745.41675864</v>
      </c>
      <c r="Q235" s="38">
        <f>'Source Data'!Q235*INDEX('Calibration Calcs'!$B$4:$M$4,1,MATCH('Adjusted Source Data'!$E235,'Calibration Calcs'!$B$1:$M$1,0))</f>
        <v>134368495.38229817</v>
      </c>
      <c r="R235" s="38">
        <f>'Source Data'!R235*INDEX('Calibration Calcs'!$B$4:$M$4,1,MATCH('Adjusted Source Data'!$E235,'Calibration Calcs'!$B$1:$M$1,0))</f>
        <v>134368495.38229817</v>
      </c>
      <c r="S235" s="38">
        <f>'Source Data'!S235*INDEX('Calibration Calcs'!$B$4:$M$4,1,MATCH('Adjusted Source Data'!$E235,'Calibration Calcs'!$B$1:$M$1,0))</f>
        <v>130357495.52014002</v>
      </c>
      <c r="T235" s="38">
        <f>'Source Data'!T235*INDEX('Calibration Calcs'!$B$4:$M$4,1,MATCH('Adjusted Source Data'!$E235,'Calibration Calcs'!$B$1:$M$1,0))</f>
        <v>124340995.7269028</v>
      </c>
      <c r="U235" s="38">
        <f>'Source Data'!U235*INDEX('Calibration Calcs'!$B$4:$M$4,1,MATCH('Adjusted Source Data'!$E235,'Calibration Calcs'!$B$1:$M$1,0))</f>
        <v>116318996.00258648</v>
      </c>
      <c r="V235" s="38">
        <f>'Source Data'!V235*INDEX('Calibration Calcs'!$B$4:$M$4,1,MATCH('Adjusted Source Data'!$E235,'Calibration Calcs'!$B$1:$M$1,0))</f>
        <v>110302496.20934924</v>
      </c>
      <c r="W235" s="38">
        <f>'Source Data'!W235*INDEX('Calibration Calcs'!$B$4:$M$4,1,MATCH('Adjusted Source Data'!$E235,'Calibration Calcs'!$B$1:$M$1,0))</f>
        <v>111305246.17488879</v>
      </c>
      <c r="X235" s="38">
        <f>'Source Data'!X235*INDEX('Calibration Calcs'!$B$4:$M$4,1,MATCH('Adjusted Source Data'!$E235,'Calibration Calcs'!$B$1:$M$1,0))</f>
        <v>109299746.24380971</v>
      </c>
      <c r="Y235" s="38">
        <f>'Source Data'!Y235*INDEX('Calibration Calcs'!$B$4:$M$4,1,MATCH('Adjusted Source Data'!$E235,'Calibration Calcs'!$B$1:$M$1,0))</f>
        <v>105288746.38165157</v>
      </c>
      <c r="Z235" s="38">
        <f>'Source Data'!Z235*INDEX('Calibration Calcs'!$B$4:$M$4,1,MATCH('Adjusted Source Data'!$E235,'Calibration Calcs'!$B$1:$M$1,0))</f>
        <v>101277746.5194934</v>
      </c>
      <c r="AA235" s="38">
        <f>'Source Data'!AA235*INDEX('Calibration Calcs'!$B$4:$M$4,1,MATCH('Adjusted Source Data'!$E235,'Calibration Calcs'!$B$1:$M$1,0))</f>
        <v>94459046.753824547</v>
      </c>
      <c r="AB235" s="38">
        <f>'Source Data'!AB235*INDEX('Calibration Calcs'!$B$4:$M$4,1,MATCH('Adjusted Source Data'!$E235,'Calibration Calcs'!$B$1:$M$1,0))</f>
        <v>89846396.912342668</v>
      </c>
      <c r="AC235" s="38">
        <f>'Source Data'!AC235*INDEX('Calibration Calcs'!$B$4:$M$4,1,MATCH('Adjusted Source Data'!$E235,'Calibration Calcs'!$B$1:$M$1,0))</f>
        <v>82626597.160457984</v>
      </c>
      <c r="AD235" t="str">
        <f>INDEX('Category Mapping'!$G$34:$G$45,MATCH(E235,'Category Mapping'!$A$34:$A$45,0),1)</f>
        <v>Spring</v>
      </c>
      <c r="AE235" t="str">
        <f>INDEX('Category Mapping'!$B$2:$B$25,MATCH('Source Data'!A235,'Category Mapping'!$A$2:$A$25,0))</f>
        <v>Weekend</v>
      </c>
      <c r="AF235" t="str">
        <f>INDEX('Category Mapping'!$C$2:$C$25,MATCH('Source Data'!A235,'Category Mapping'!$A$2:$A$25,0))</f>
        <v>Commercial</v>
      </c>
      <c r="AG235" t="str">
        <f>INDEX('Category Mapping'!$D$2:$D$25,MATCH('Source Data'!A235,'Category Mapping'!$A$2:$A$25,0))</f>
        <v>Total</v>
      </c>
      <c r="AH235">
        <f>IF($AE235="Weekday",INDEX('Category Mapping'!$F$34:$F$45,MATCH($E235,'Category Mapping'!$A$34:$A$45,0),1),INDEX('Category Mapping'!$E$34:$E$45,MATCH($E235,'Category Mapping'!$A$34:$A$45,0),1))</f>
        <v>8.8571428571428559</v>
      </c>
      <c r="AI235" s="10">
        <f t="shared" si="11"/>
        <v>15283850.281207487</v>
      </c>
      <c r="AJ235" s="22">
        <f t="shared" si="9"/>
        <v>0</v>
      </c>
      <c r="AK235" s="22">
        <f t="shared" si="10"/>
        <v>0</v>
      </c>
    </row>
    <row r="236" spans="1:37">
      <c r="A236" s="37" t="str">
        <f>'Source Data'!A236</f>
        <v>Service_total_weekend_SSP2.csv</v>
      </c>
      <c r="B236" s="37">
        <f>'Source Data'!B236</f>
        <v>2019</v>
      </c>
      <c r="C236" s="37">
        <f>'Source Data'!C236</f>
        <v>19</v>
      </c>
      <c r="D236" s="37" t="str">
        <f>'Source Data'!D236</f>
        <v>Korea</v>
      </c>
      <c r="E236" s="37">
        <f>'Source Data'!E236</f>
        <v>6</v>
      </c>
      <c r="F236" s="38">
        <f>'Source Data'!F236*INDEX('Calibration Calcs'!$B$4:$M$4,1,MATCH('Adjusted Source Data'!$E236,'Calibration Calcs'!$B$1:$M$1,0))</f>
        <v>103572854.20948096</v>
      </c>
      <c r="G236" s="38">
        <f>'Source Data'!G236*INDEX('Calibration Calcs'!$B$4:$M$4,1,MATCH('Adjusted Source Data'!$E236,'Calibration Calcs'!$B$1:$M$1,0))</f>
        <v>93122259.910866663</v>
      </c>
      <c r="H236" s="38">
        <f>'Source Data'!H236*INDEX('Calibration Calcs'!$B$4:$M$4,1,MATCH('Adjusted Source Data'!$E236,'Calibration Calcs'!$B$1:$M$1,0))</f>
        <v>92002553.378872275</v>
      </c>
      <c r="I236" s="38">
        <f>'Source Data'!I236*INDEX('Calibration Calcs'!$B$4:$M$4,1,MATCH('Adjusted Source Data'!$E236,'Calibration Calcs'!$B$1:$M$1,0))</f>
        <v>92562406.644869477</v>
      </c>
      <c r="J236" s="38">
        <f>'Source Data'!J236*INDEX('Calibration Calcs'!$B$4:$M$4,1,MATCH('Adjusted Source Data'!$E236,'Calibration Calcs'!$B$1:$M$1,0))</f>
        <v>94241966.44286105</v>
      </c>
      <c r="K236" s="38">
        <f>'Source Data'!K236*INDEX('Calibration Calcs'!$B$4:$M$4,1,MATCH('Adjusted Source Data'!$E236,'Calibration Calcs'!$B$1:$M$1,0))</f>
        <v>99840499.102833003</v>
      </c>
      <c r="L236" s="38">
        <f>'Source Data'!L236*INDEX('Calibration Calcs'!$B$4:$M$4,1,MATCH('Adjusted Source Data'!$E236,'Calibration Calcs'!$B$1:$M$1,0))</f>
        <v>112903741.97610086</v>
      </c>
      <c r="M236" s="38">
        <f>'Source Data'!M236*INDEX('Calibration Calcs'!$B$4:$M$4,1,MATCH('Adjusted Source Data'!$E236,'Calibration Calcs'!$B$1:$M$1,0))</f>
        <v>139030227.72263661</v>
      </c>
      <c r="N236" s="38">
        <f>'Source Data'!N236*INDEX('Calibration Calcs'!$B$4:$M$4,1,MATCH('Adjusted Source Data'!$E236,'Calibration Calcs'!$B$1:$M$1,0))</f>
        <v>160491269.5858624</v>
      </c>
      <c r="O236" s="38">
        <f>'Source Data'!O236*INDEX('Calibration Calcs'!$B$4:$M$4,1,MATCH('Adjusted Source Data'!$E236,'Calibration Calcs'!$B$1:$M$1,0))</f>
        <v>178219956.34244022</v>
      </c>
      <c r="P236" s="38">
        <f>'Source Data'!P236*INDEX('Calibration Calcs'!$B$4:$M$4,1,MATCH('Adjusted Source Data'!$E236,'Calibration Calcs'!$B$1:$M$1,0))</f>
        <v>182885400.22575018</v>
      </c>
      <c r="Q236" s="38">
        <f>'Source Data'!Q236*INDEX('Calibration Calcs'!$B$4:$M$4,1,MATCH('Adjusted Source Data'!$E236,'Calibration Calcs'!$B$1:$M$1,0))</f>
        <v>188483932.8857221</v>
      </c>
      <c r="R236" s="38">
        <f>'Source Data'!R236*INDEX('Calibration Calcs'!$B$4:$M$4,1,MATCH('Adjusted Source Data'!$E236,'Calibration Calcs'!$B$1:$M$1,0))</f>
        <v>191283199.21570808</v>
      </c>
      <c r="S236" s="38">
        <f>'Source Data'!S236*INDEX('Calibration Calcs'!$B$4:$M$4,1,MATCH('Adjusted Source Data'!$E236,'Calibration Calcs'!$B$1:$M$1,0))</f>
        <v>189417021.66238409</v>
      </c>
      <c r="T236" s="38">
        <f>'Source Data'!T236*INDEX('Calibration Calcs'!$B$4:$M$4,1,MATCH('Adjusted Source Data'!$E236,'Calibration Calcs'!$B$1:$M$1,0))</f>
        <v>184751577.77907413</v>
      </c>
      <c r="U236" s="38">
        <f>'Source Data'!U236*INDEX('Calibration Calcs'!$B$4:$M$4,1,MATCH('Adjusted Source Data'!$E236,'Calibration Calcs'!$B$1:$M$1,0))</f>
        <v>176353778.78911623</v>
      </c>
      <c r="V236" s="38">
        <f>'Source Data'!V236*INDEX('Calibration Calcs'!$B$4:$M$4,1,MATCH('Adjusted Source Data'!$E236,'Calibration Calcs'!$B$1:$M$1,0))</f>
        <v>168889068.5758203</v>
      </c>
      <c r="W236" s="38">
        <f>'Source Data'!W236*INDEX('Calibration Calcs'!$B$4:$M$4,1,MATCH('Adjusted Source Data'!$E236,'Calibration Calcs'!$B$1:$M$1,0))</f>
        <v>166089802.24583432</v>
      </c>
      <c r="X236" s="38">
        <f>'Source Data'!X236*INDEX('Calibration Calcs'!$B$4:$M$4,1,MATCH('Adjusted Source Data'!$E236,'Calibration Calcs'!$B$1:$M$1,0))</f>
        <v>159558180.80920041</v>
      </c>
      <c r="Y236" s="38">
        <f>'Source Data'!Y236*INDEX('Calibration Calcs'!$B$4:$M$4,1,MATCH('Adjusted Source Data'!$E236,'Calibration Calcs'!$B$1:$M$1,0))</f>
        <v>150227293.04258049</v>
      </c>
      <c r="Z236" s="38">
        <f>'Source Data'!Z236*INDEX('Calibration Calcs'!$B$4:$M$4,1,MATCH('Adjusted Source Data'!$E236,'Calibration Calcs'!$B$1:$M$1,0))</f>
        <v>139030227.72263661</v>
      </c>
      <c r="AA236" s="38">
        <f>'Source Data'!AA236*INDEX('Calibration Calcs'!$B$4:$M$4,1,MATCH('Adjusted Source Data'!$E236,'Calibration Calcs'!$B$1:$M$1,0))</f>
        <v>126900073.62603073</v>
      </c>
      <c r="AB236" s="38">
        <f>'Source Data'!AB236*INDEX('Calibration Calcs'!$B$4:$M$4,1,MATCH('Adjusted Source Data'!$E236,'Calibration Calcs'!$B$1:$M$1,0))</f>
        <v>117569185.85941082</v>
      </c>
      <c r="AC236" s="38">
        <f>'Source Data'!AC236*INDEX('Calibration Calcs'!$B$4:$M$4,1,MATCH('Adjusted Source Data'!$E236,'Calibration Calcs'!$B$1:$M$1,0))</f>
        <v>105439031.76280494</v>
      </c>
      <c r="AD236" t="str">
        <f>INDEX('Category Mapping'!$G$34:$G$45,MATCH(E236,'Category Mapping'!$A$34:$A$45,0),1)</f>
        <v>Summer</v>
      </c>
      <c r="AE236" t="str">
        <f>INDEX('Category Mapping'!$B$2:$B$25,MATCH('Source Data'!A236,'Category Mapping'!$A$2:$A$25,0))</f>
        <v>Weekend</v>
      </c>
      <c r="AF236" t="str">
        <f>INDEX('Category Mapping'!$C$2:$C$25,MATCH('Source Data'!A236,'Category Mapping'!$A$2:$A$25,0))</f>
        <v>Commercial</v>
      </c>
      <c r="AG236" t="str">
        <f>INDEX('Category Mapping'!$D$2:$D$25,MATCH('Source Data'!A236,'Category Mapping'!$A$2:$A$25,0))</f>
        <v>Total</v>
      </c>
      <c r="AH236">
        <f>IF($AE236="Weekday",INDEX('Category Mapping'!$F$34:$F$45,MATCH($E236,'Category Mapping'!$A$34:$A$45,0),1),INDEX('Category Mapping'!$E$34:$E$45,MATCH($E236,'Category Mapping'!$A$34:$A$45,0),1))</f>
        <v>8.5714285714285712</v>
      </c>
      <c r="AI236" s="10">
        <f t="shared" si="11"/>
        <v>22316373.24183261</v>
      </c>
      <c r="AJ236" s="22">
        <f t="shared" si="9"/>
        <v>0</v>
      </c>
      <c r="AK236" s="22">
        <f t="shared" si="10"/>
        <v>0</v>
      </c>
    </row>
    <row r="237" spans="1:37">
      <c r="A237" s="37" t="str">
        <f>'Source Data'!A237</f>
        <v>Service_total_weekend_SSP2.csv</v>
      </c>
      <c r="B237" s="37">
        <f>'Source Data'!B237</f>
        <v>2019</v>
      </c>
      <c r="C237" s="37">
        <f>'Source Data'!C237</f>
        <v>19</v>
      </c>
      <c r="D237" s="37" t="str">
        <f>'Source Data'!D237</f>
        <v>Korea</v>
      </c>
      <c r="E237" s="37">
        <f>'Source Data'!E237</f>
        <v>7</v>
      </c>
      <c r="F237" s="38">
        <f>'Source Data'!F237*INDEX('Calibration Calcs'!$B$4:$M$4,1,MATCH('Adjusted Source Data'!$E237,'Calibration Calcs'!$B$1:$M$1,0))</f>
        <v>169777023.01115617</v>
      </c>
      <c r="G237" s="38">
        <f>'Source Data'!G237*INDEX('Calibration Calcs'!$B$4:$M$4,1,MATCH('Adjusted Source Data'!$E237,'Calibration Calcs'!$B$1:$M$1,0))</f>
        <v>156717252.01029801</v>
      </c>
      <c r="H237" s="38">
        <f>'Source Data'!H237*INDEX('Calibration Calcs'!$B$4:$M$4,1,MATCH('Adjusted Source Data'!$E237,'Calibration Calcs'!$B$1:$M$1,0))</f>
        <v>153918729.65297127</v>
      </c>
      <c r="I237" s="38">
        <f>'Source Data'!I237*INDEX('Calibration Calcs'!$B$4:$M$4,1,MATCH('Adjusted Source Data'!$E237,'Calibration Calcs'!$B$1:$M$1,0))</f>
        <v>155784411.22452241</v>
      </c>
      <c r="J237" s="38">
        <f>'Source Data'!J237*INDEX('Calibration Calcs'!$B$4:$M$4,1,MATCH('Adjusted Source Data'!$E237,'Calibration Calcs'!$B$1:$M$1,0))</f>
        <v>159515774.36762476</v>
      </c>
      <c r="K237" s="38">
        <f>'Source Data'!K237*INDEX('Calibration Calcs'!$B$4:$M$4,1,MATCH('Adjusted Source Data'!$E237,'Calibration Calcs'!$B$1:$M$1,0))</f>
        <v>169777023.01115617</v>
      </c>
      <c r="L237" s="38">
        <f>'Source Data'!L237*INDEX('Calibration Calcs'!$B$4:$M$4,1,MATCH('Adjusted Source Data'!$E237,'Calibration Calcs'!$B$1:$M$1,0))</f>
        <v>186568157.15511668</v>
      </c>
      <c r="M237" s="38">
        <f>'Source Data'!M237*INDEX('Calibration Calcs'!$B$4:$M$4,1,MATCH('Adjusted Source Data'!$E237,'Calibration Calcs'!$B$1:$M$1,0))</f>
        <v>219217584.65726209</v>
      </c>
      <c r="N237" s="38">
        <f>'Source Data'!N237*INDEX('Calibration Calcs'!$B$4:$M$4,1,MATCH('Adjusted Source Data'!$E237,'Calibration Calcs'!$B$1:$M$1,0))</f>
        <v>247202808.23052961</v>
      </c>
      <c r="O237" s="38">
        <f>'Source Data'!O237*INDEX('Calibration Calcs'!$B$4:$M$4,1,MATCH('Adjusted Source Data'!$E237,'Calibration Calcs'!$B$1:$M$1,0))</f>
        <v>270523827.87491918</v>
      </c>
      <c r="P237" s="38">
        <f>'Source Data'!P237*INDEX('Calibration Calcs'!$B$4:$M$4,1,MATCH('Adjusted Source Data'!$E237,'Calibration Calcs'!$B$1:$M$1,0))</f>
        <v>279852235.73267502</v>
      </c>
      <c r="Q237" s="38">
        <f>'Source Data'!Q237*INDEX('Calibration Calcs'!$B$4:$M$4,1,MATCH('Adjusted Source Data'!$E237,'Calibration Calcs'!$B$1:$M$1,0))</f>
        <v>288247802.80465525</v>
      </c>
      <c r="R237" s="38">
        <f>'Source Data'!R237*INDEX('Calibration Calcs'!$B$4:$M$4,1,MATCH('Adjusted Source Data'!$E237,'Calibration Calcs'!$B$1:$M$1,0))</f>
        <v>293844847.51930875</v>
      </c>
      <c r="S237" s="38">
        <f>'Source Data'!S237*INDEX('Calibration Calcs'!$B$4:$M$4,1,MATCH('Adjusted Source Data'!$E237,'Calibration Calcs'!$B$1:$M$1,0))</f>
        <v>292912006.7335332</v>
      </c>
      <c r="T237" s="38">
        <f>'Source Data'!T237*INDEX('Calibration Calcs'!$B$4:$M$4,1,MATCH('Adjusted Source Data'!$E237,'Calibration Calcs'!$B$1:$M$1,0))</f>
        <v>289180643.59043086</v>
      </c>
      <c r="U237" s="38">
        <f>'Source Data'!U237*INDEX('Calibration Calcs'!$B$4:$M$4,1,MATCH('Adjusted Source Data'!$E237,'Calibration Calcs'!$B$1:$M$1,0))</f>
        <v>279852235.73267502</v>
      </c>
      <c r="V237" s="38">
        <f>'Source Data'!V237*INDEX('Calibration Calcs'!$B$4:$M$4,1,MATCH('Adjusted Source Data'!$E237,'Calibration Calcs'!$B$1:$M$1,0))</f>
        <v>271456668.66069478</v>
      </c>
      <c r="W237" s="38">
        <f>'Source Data'!W237*INDEX('Calibration Calcs'!$B$4:$M$4,1,MATCH('Adjusted Source Data'!$E237,'Calibration Calcs'!$B$1:$M$1,0))</f>
        <v>264926783.16026568</v>
      </c>
      <c r="X237" s="38">
        <f>'Source Data'!X237*INDEX('Calibration Calcs'!$B$4:$M$4,1,MATCH('Adjusted Source Data'!$E237,'Calibration Calcs'!$B$1:$M$1,0))</f>
        <v>254665534.51673427</v>
      </c>
      <c r="Y237" s="38">
        <f>'Source Data'!Y237*INDEX('Calibration Calcs'!$B$4:$M$4,1,MATCH('Adjusted Source Data'!$E237,'Calibration Calcs'!$B$1:$M$1,0))</f>
        <v>240672922.73010051</v>
      </c>
      <c r="Z237" s="38">
        <f>'Source Data'!Z237*INDEX('Calibration Calcs'!$B$4:$M$4,1,MATCH('Adjusted Source Data'!$E237,'Calibration Calcs'!$B$1:$M$1,0))</f>
        <v>225747470.15769118</v>
      </c>
      <c r="AA237" s="38">
        <f>'Source Data'!AA237*INDEX('Calibration Calcs'!$B$4:$M$4,1,MATCH('Adjusted Source Data'!$E237,'Calibration Calcs'!$B$1:$M$1,0))</f>
        <v>208956336.01373067</v>
      </c>
      <c r="AB237" s="38">
        <f>'Source Data'!AB237*INDEX('Calibration Calcs'!$B$4:$M$4,1,MATCH('Adjusted Source Data'!$E237,'Calibration Calcs'!$B$1:$M$1,0))</f>
        <v>194030883.44132134</v>
      </c>
      <c r="AC237" s="38">
        <f>'Source Data'!AC237*INDEX('Calibration Calcs'!$B$4:$M$4,1,MATCH('Adjusted Source Data'!$E237,'Calibration Calcs'!$B$1:$M$1,0))</f>
        <v>177239749.29736084</v>
      </c>
      <c r="AD237" t="str">
        <f>INDEX('Category Mapping'!$G$34:$G$45,MATCH(E237,'Category Mapping'!$A$34:$A$45,0),1)</f>
        <v>Summer</v>
      </c>
      <c r="AE237" t="str">
        <f>INDEX('Category Mapping'!$B$2:$B$25,MATCH('Source Data'!A237,'Category Mapping'!$A$2:$A$25,0))</f>
        <v>Weekend</v>
      </c>
      <c r="AF237" t="str">
        <f>INDEX('Category Mapping'!$C$2:$C$25,MATCH('Source Data'!A237,'Category Mapping'!$A$2:$A$25,0))</f>
        <v>Commercial</v>
      </c>
      <c r="AG237" t="str">
        <f>INDEX('Category Mapping'!$D$2:$D$25,MATCH('Source Data'!A237,'Category Mapping'!$A$2:$A$25,0))</f>
        <v>Total</v>
      </c>
      <c r="AH237">
        <f>IF($AE237="Weekday",INDEX('Category Mapping'!$F$34:$F$45,MATCH($E237,'Category Mapping'!$A$34:$A$45,0),1),INDEX('Category Mapping'!$E$34:$E$45,MATCH($E237,'Category Mapping'!$A$34:$A$45,0),1))</f>
        <v>8.8571428571428559</v>
      </c>
      <c r="AI237" s="10">
        <f t="shared" si="11"/>
        <v>33176031.171534862</v>
      </c>
      <c r="AJ237" s="22">
        <f t="shared" si="9"/>
        <v>0</v>
      </c>
      <c r="AK237" s="22">
        <f t="shared" si="10"/>
        <v>0</v>
      </c>
    </row>
    <row r="238" spans="1:37">
      <c r="A238" s="37" t="str">
        <f>'Source Data'!A238</f>
        <v>Service_total_weekend_SSP2.csv</v>
      </c>
      <c r="B238" s="37">
        <f>'Source Data'!B238</f>
        <v>2019</v>
      </c>
      <c r="C238" s="37">
        <f>'Source Data'!C238</f>
        <v>19</v>
      </c>
      <c r="D238" s="37" t="str">
        <f>'Source Data'!D238</f>
        <v>Korea</v>
      </c>
      <c r="E238" s="37">
        <f>'Source Data'!E238</f>
        <v>8</v>
      </c>
      <c r="F238" s="38">
        <f>'Source Data'!F238*INDEX('Calibration Calcs'!$B$4:$M$4,1,MATCH('Adjusted Source Data'!$E238,'Calibration Calcs'!$B$1:$M$1,0))</f>
        <v>183493084.78503689</v>
      </c>
      <c r="G238" s="38">
        <f>'Source Data'!G238*INDEX('Calibration Calcs'!$B$4:$M$4,1,MATCH('Adjusted Source Data'!$E238,'Calibration Calcs'!$B$1:$M$1,0))</f>
        <v>168359634.49348748</v>
      </c>
      <c r="H238" s="38">
        <f>'Source Data'!H238*INDEX('Calibration Calcs'!$B$4:$M$4,1,MATCH('Adjusted Source Data'!$E238,'Calibration Calcs'!$B$1:$M$1,0))</f>
        <v>165522112.56382194</v>
      </c>
      <c r="I238" s="38">
        <f>'Source Data'!I238*INDEX('Calibration Calcs'!$B$4:$M$4,1,MATCH('Adjusted Source Data'!$E238,'Calibration Calcs'!$B$1:$M$1,0))</f>
        <v>167413793.85026562</v>
      </c>
      <c r="J238" s="38">
        <f>'Source Data'!J238*INDEX('Calibration Calcs'!$B$4:$M$4,1,MATCH('Adjusted Source Data'!$E238,'Calibration Calcs'!$B$1:$M$1,0))</f>
        <v>172142997.06637484</v>
      </c>
      <c r="K238" s="38">
        <f>'Source Data'!K238*INDEX('Calibration Calcs'!$B$4:$M$4,1,MATCH('Adjusted Source Data'!$E238,'Calibration Calcs'!$B$1:$M$1,0))</f>
        <v>184438925.42825875</v>
      </c>
      <c r="L238" s="38">
        <f>'Source Data'!L238*INDEX('Calibration Calcs'!$B$4:$M$4,1,MATCH('Adjusted Source Data'!$E238,'Calibration Calcs'!$B$1:$M$1,0))</f>
        <v>203355738.29269552</v>
      </c>
      <c r="M238" s="38">
        <f>'Source Data'!M238*INDEX('Calibration Calcs'!$B$4:$M$4,1,MATCH('Adjusted Source Data'!$E238,'Calibration Calcs'!$B$1:$M$1,0))</f>
        <v>240243523.37834728</v>
      </c>
      <c r="N238" s="38">
        <f>'Source Data'!N238*INDEX('Calibration Calcs'!$B$4:$M$4,1,MATCH('Adjusted Source Data'!$E238,'Calibration Calcs'!$B$1:$M$1,0))</f>
        <v>272402105.24788982</v>
      </c>
      <c r="O238" s="38">
        <f>'Source Data'!O238*INDEX('Calibration Calcs'!$B$4:$M$4,1,MATCH('Adjusted Source Data'!$E238,'Calibration Calcs'!$B$1:$M$1,0))</f>
        <v>298885643.25810134</v>
      </c>
      <c r="P238" s="38">
        <f>'Source Data'!P238*INDEX('Calibration Calcs'!$B$4:$M$4,1,MATCH('Adjusted Source Data'!$E238,'Calibration Calcs'!$B$1:$M$1,0))</f>
        <v>311181571.61998528</v>
      </c>
      <c r="Q238" s="38">
        <f>'Source Data'!Q238*INDEX('Calibration Calcs'!$B$4:$M$4,1,MATCH('Adjusted Source Data'!$E238,'Calibration Calcs'!$B$1:$M$1,0))</f>
        <v>321585818.69542551</v>
      </c>
      <c r="R238" s="38">
        <f>'Source Data'!R238*INDEX('Calibration Calcs'!$B$4:$M$4,1,MATCH('Adjusted Source Data'!$E238,'Calibration Calcs'!$B$1:$M$1,0))</f>
        <v>329152543.84120023</v>
      </c>
      <c r="S238" s="38">
        <f>'Source Data'!S238*INDEX('Calibration Calcs'!$B$4:$M$4,1,MATCH('Adjusted Source Data'!$E238,'Calibration Calcs'!$B$1:$M$1,0))</f>
        <v>329152543.84120023</v>
      </c>
      <c r="T238" s="38">
        <f>'Source Data'!T238*INDEX('Calibration Calcs'!$B$4:$M$4,1,MATCH('Adjusted Source Data'!$E238,'Calibration Calcs'!$B$1:$M$1,0))</f>
        <v>325369181.26831287</v>
      </c>
      <c r="U238" s="38">
        <f>'Source Data'!U238*INDEX('Calibration Calcs'!$B$4:$M$4,1,MATCH('Adjusted Source Data'!$E238,'Calibration Calcs'!$B$1:$M$1,0))</f>
        <v>315910774.83609444</v>
      </c>
      <c r="V238" s="38">
        <f>'Source Data'!V238*INDEX('Calibration Calcs'!$B$4:$M$4,1,MATCH('Adjusted Source Data'!$E238,'Calibration Calcs'!$B$1:$M$1,0))</f>
        <v>305506527.76065421</v>
      </c>
      <c r="W238" s="38">
        <f>'Source Data'!W238*INDEX('Calibration Calcs'!$B$4:$M$4,1,MATCH('Adjusted Source Data'!$E238,'Calibration Calcs'!$B$1:$M$1,0))</f>
        <v>296993961.97165769</v>
      </c>
      <c r="X238" s="38">
        <f>'Source Data'!X238*INDEX('Calibration Calcs'!$B$4:$M$4,1,MATCH('Adjusted Source Data'!$E238,'Calibration Calcs'!$B$1:$M$1,0))</f>
        <v>284698033.60977376</v>
      </c>
      <c r="Y238" s="38">
        <f>'Source Data'!Y238*INDEX('Calibration Calcs'!$B$4:$M$4,1,MATCH('Adjusted Source Data'!$E238,'Calibration Calcs'!$B$1:$M$1,0))</f>
        <v>267672902.03178063</v>
      </c>
      <c r="Z238" s="38">
        <f>'Source Data'!Z238*INDEX('Calibration Calcs'!$B$4:$M$4,1,MATCH('Adjusted Source Data'!$E238,'Calibration Calcs'!$B$1:$M$1,0))</f>
        <v>249701929.81056568</v>
      </c>
      <c r="AA238" s="38">
        <f>'Source Data'!AA238*INDEX('Calibration Calcs'!$B$4:$M$4,1,MATCH('Adjusted Source Data'!$E238,'Calibration Calcs'!$B$1:$M$1,0))</f>
        <v>229839276.30290705</v>
      </c>
      <c r="AB238" s="38">
        <f>'Source Data'!AB238*INDEX('Calibration Calcs'!$B$4:$M$4,1,MATCH('Adjusted Source Data'!$E238,'Calibration Calcs'!$B$1:$M$1,0))</f>
        <v>211868304.0816921</v>
      </c>
      <c r="AC238" s="38">
        <f>'Source Data'!AC238*INDEX('Calibration Calcs'!$B$4:$M$4,1,MATCH('Adjusted Source Data'!$E238,'Calibration Calcs'!$B$1:$M$1,0))</f>
        <v>192951491.21725529</v>
      </c>
      <c r="AD238" t="str">
        <f>INDEX('Category Mapping'!$G$34:$G$45,MATCH(E238,'Category Mapping'!$A$34:$A$45,0),1)</f>
        <v>Summer</v>
      </c>
      <c r="AE238" t="str">
        <f>INDEX('Category Mapping'!$B$2:$B$25,MATCH('Source Data'!A238,'Category Mapping'!$A$2:$A$25,0))</f>
        <v>Weekend</v>
      </c>
      <c r="AF238" t="str">
        <f>INDEX('Category Mapping'!$C$2:$C$25,MATCH('Source Data'!A238,'Category Mapping'!$A$2:$A$25,0))</f>
        <v>Commercial</v>
      </c>
      <c r="AG238" t="str">
        <f>INDEX('Category Mapping'!$D$2:$D$25,MATCH('Source Data'!A238,'Category Mapping'!$A$2:$A$25,0))</f>
        <v>Total</v>
      </c>
      <c r="AH238">
        <f>IF($AE238="Weekday",INDEX('Category Mapping'!$F$34:$F$45,MATCH($E238,'Category Mapping'!$A$34:$A$45,0),1),INDEX('Category Mapping'!$E$34:$E$45,MATCH($E238,'Category Mapping'!$A$34:$A$45,0),1))</f>
        <v>8.8571428571428559</v>
      </c>
      <c r="AI238" s="10">
        <f t="shared" si="11"/>
        <v>37162383.982070997</v>
      </c>
      <c r="AJ238" s="22">
        <f t="shared" si="9"/>
        <v>0</v>
      </c>
      <c r="AK238" s="22">
        <f t="shared" si="10"/>
        <v>0</v>
      </c>
    </row>
    <row r="239" spans="1:37">
      <c r="A239" s="37" t="str">
        <f>'Source Data'!A239</f>
        <v>Service_total_weekend_SSP2.csv</v>
      </c>
      <c r="B239" s="37">
        <f>'Source Data'!B239</f>
        <v>2019</v>
      </c>
      <c r="C239" s="37">
        <f>'Source Data'!C239</f>
        <v>19</v>
      </c>
      <c r="D239" s="37" t="str">
        <f>'Source Data'!D239</f>
        <v>Korea</v>
      </c>
      <c r="E239" s="37">
        <f>'Source Data'!E239</f>
        <v>9</v>
      </c>
      <c r="F239" s="38">
        <f>'Source Data'!F239*INDEX('Calibration Calcs'!$B$4:$M$4,1,MATCH('Adjusted Source Data'!$E239,'Calibration Calcs'!$B$1:$M$1,0))</f>
        <v>107507054.59177834</v>
      </c>
      <c r="G239" s="38">
        <f>'Source Data'!G239*INDEX('Calibration Calcs'!$B$4:$M$4,1,MATCH('Adjusted Source Data'!$E239,'Calibration Calcs'!$B$1:$M$1,0))</f>
        <v>96961124.474680081</v>
      </c>
      <c r="H239" s="38">
        <f>'Source Data'!H239*INDEX('Calibration Calcs'!$B$4:$M$4,1,MATCH('Adjusted Source Data'!$E239,'Calibration Calcs'!$B$1:$M$1,0))</f>
        <v>95834860.093242407</v>
      </c>
      <c r="I239" s="38">
        <f>'Source Data'!I239*INDEX('Calibration Calcs'!$B$4:$M$4,1,MATCH('Adjusted Source Data'!$E239,'Calibration Calcs'!$B$1:$M$1,0))</f>
        <v>96449186.119481146</v>
      </c>
      <c r="J239" s="38">
        <f>'Source Data'!J239*INDEX('Calibration Calcs'!$B$4:$M$4,1,MATCH('Adjusted Source Data'!$E239,'Calibration Calcs'!$B$1:$M$1,0))</f>
        <v>97473062.829879031</v>
      </c>
      <c r="K239" s="38">
        <f>'Source Data'!K239*INDEX('Calibration Calcs'!$B$4:$M$4,1,MATCH('Adjusted Source Data'!$E239,'Calibration Calcs'!$B$1:$M$1,0))</f>
        <v>102387671.0397889</v>
      </c>
      <c r="L239" s="38">
        <f>'Source Data'!L239*INDEX('Calibration Calcs'!$B$4:$M$4,1,MATCH('Adjusted Source Data'!$E239,'Calibration Calcs'!$B$1:$M$1,0))</f>
        <v>113650314.85416567</v>
      </c>
      <c r="M239" s="38">
        <f>'Source Data'!M239*INDEX('Calibration Calcs'!$B$4:$M$4,1,MATCH('Adjusted Source Data'!$E239,'Calibration Calcs'!$B$1:$M$1,0))</f>
        <v>141294986.03490868</v>
      </c>
      <c r="N239" s="38">
        <f>'Source Data'!N239*INDEX('Calibration Calcs'!$B$4:$M$4,1,MATCH('Adjusted Source Data'!$E239,'Calibration Calcs'!$B$1:$M$1,0))</f>
        <v>161772520.24286646</v>
      </c>
      <c r="O239" s="38">
        <f>'Source Data'!O239*INDEX('Calibration Calcs'!$B$4:$M$4,1,MATCH('Adjusted Source Data'!$E239,'Calibration Calcs'!$B$1:$M$1,0))</f>
        <v>179178424.31963056</v>
      </c>
      <c r="P239" s="38">
        <f>'Source Data'!P239*INDEX('Calibration Calcs'!$B$4:$M$4,1,MATCH('Adjusted Source Data'!$E239,'Calibration Calcs'!$B$1:$M$1,0))</f>
        <v>183273931.16122213</v>
      </c>
      <c r="Q239" s="38">
        <f>'Source Data'!Q239*INDEX('Calibration Calcs'!$B$4:$M$4,1,MATCH('Adjusted Source Data'!$E239,'Calibration Calcs'!$B$1:$M$1,0))</f>
        <v>187369438.00281367</v>
      </c>
      <c r="R239" s="38">
        <f>'Source Data'!R239*INDEX('Calibration Calcs'!$B$4:$M$4,1,MATCH('Adjusted Source Data'!$E239,'Calibration Calcs'!$B$1:$M$1,0))</f>
        <v>190441068.13400733</v>
      </c>
      <c r="S239" s="38">
        <f>'Source Data'!S239*INDEX('Calibration Calcs'!$B$4:$M$4,1,MATCH('Adjusted Source Data'!$E239,'Calibration Calcs'!$B$1:$M$1,0))</f>
        <v>187369438.00281367</v>
      </c>
      <c r="T239" s="38">
        <f>'Source Data'!T239*INDEX('Calibration Calcs'!$B$4:$M$4,1,MATCH('Adjusted Source Data'!$E239,'Calibration Calcs'!$B$1:$M$1,0))</f>
        <v>182250054.45082423</v>
      </c>
      <c r="U239" s="38">
        <f>'Source Data'!U239*INDEX('Calibration Calcs'!$B$4:$M$4,1,MATCH('Adjusted Source Data'!$E239,'Calibration Calcs'!$B$1:$M$1,0))</f>
        <v>173035164.05724323</v>
      </c>
      <c r="V239" s="38">
        <f>'Source Data'!V239*INDEX('Calibration Calcs'!$B$4:$M$4,1,MATCH('Adjusted Source Data'!$E239,'Calibration Calcs'!$B$1:$M$1,0))</f>
        <v>165868027.08445802</v>
      </c>
      <c r="W239" s="38">
        <f>'Source Data'!W239*INDEX('Calibration Calcs'!$B$4:$M$4,1,MATCH('Adjusted Source Data'!$E239,'Calibration Calcs'!$B$1:$M$1,0))</f>
        <v>162796396.95326436</v>
      </c>
      <c r="X239" s="38">
        <f>'Source Data'!X239*INDEX('Calibration Calcs'!$B$4:$M$4,1,MATCH('Adjusted Source Data'!$E239,'Calibration Calcs'!$B$1:$M$1,0))</f>
        <v>156653136.69087702</v>
      </c>
      <c r="Y239" s="38">
        <f>'Source Data'!Y239*INDEX('Calibration Calcs'!$B$4:$M$4,1,MATCH('Adjusted Source Data'!$E239,'Calibration Calcs'!$B$1:$M$1,0))</f>
        <v>148462123.00769389</v>
      </c>
      <c r="Z239" s="38">
        <f>'Source Data'!Z239*INDEX('Calibration Calcs'!$B$4:$M$4,1,MATCH('Adjusted Source Data'!$E239,'Calibration Calcs'!$B$1:$M$1,0))</f>
        <v>138223355.90371501</v>
      </c>
      <c r="AA239" s="38">
        <f>'Source Data'!AA239*INDEX('Calibration Calcs'!$B$4:$M$4,1,MATCH('Adjusted Source Data'!$E239,'Calibration Calcs'!$B$1:$M$1,0))</f>
        <v>126960712.08933823</v>
      </c>
      <c r="AB239" s="38">
        <f>'Source Data'!AB239*INDEX('Calibration Calcs'!$B$4:$M$4,1,MATCH('Adjusted Source Data'!$E239,'Calibration Calcs'!$B$1:$M$1,0))</f>
        <v>118769698.40615512</v>
      </c>
      <c r="AC239" s="38">
        <f>'Source Data'!AC239*INDEX('Calibration Calcs'!$B$4:$M$4,1,MATCH('Adjusted Source Data'!$E239,'Calibration Calcs'!$B$1:$M$1,0))</f>
        <v>108530931.30217624</v>
      </c>
      <c r="AD239" t="str">
        <f>INDEX('Category Mapping'!$G$34:$G$45,MATCH(E239,'Category Mapping'!$A$34:$A$45,0),1)</f>
        <v>Fall</v>
      </c>
      <c r="AE239" t="str">
        <f>INDEX('Category Mapping'!$B$2:$B$25,MATCH('Source Data'!A239,'Category Mapping'!$A$2:$A$25,0))</f>
        <v>Weekend</v>
      </c>
      <c r="AF239" t="str">
        <f>INDEX('Category Mapping'!$C$2:$C$25,MATCH('Source Data'!A239,'Category Mapping'!$A$2:$A$25,0))</f>
        <v>Commercial</v>
      </c>
      <c r="AG239" t="str">
        <f>INDEX('Category Mapping'!$D$2:$D$25,MATCH('Source Data'!A239,'Category Mapping'!$A$2:$A$25,0))</f>
        <v>Total</v>
      </c>
      <c r="AH239">
        <f>IF($AE239="Weekday",INDEX('Category Mapping'!$F$34:$F$45,MATCH($E239,'Category Mapping'!$A$34:$A$45,0),1),INDEX('Category Mapping'!$E$34:$E$45,MATCH($E239,'Category Mapping'!$A$34:$A$45,0),1))</f>
        <v>8.5714285714285712</v>
      </c>
      <c r="AI239" s="10">
        <f t="shared" si="11"/>
        <v>22218124.615634188</v>
      </c>
      <c r="AJ239" s="22">
        <f t="shared" si="9"/>
        <v>0</v>
      </c>
      <c r="AK239" s="22">
        <f t="shared" si="10"/>
        <v>0</v>
      </c>
    </row>
    <row r="240" spans="1:37">
      <c r="A240" s="37" t="str">
        <f>'Source Data'!A240</f>
        <v>Service_total_weekend_SSP2.csv</v>
      </c>
      <c r="B240" s="37">
        <f>'Source Data'!B240</f>
        <v>2019</v>
      </c>
      <c r="C240" s="37">
        <f>'Source Data'!C240</f>
        <v>19</v>
      </c>
      <c r="D240" s="37" t="str">
        <f>'Source Data'!D240</f>
        <v>Korea</v>
      </c>
      <c r="E240" s="37">
        <f>'Source Data'!E240</f>
        <v>10</v>
      </c>
      <c r="F240" s="38">
        <f>'Source Data'!F240*INDEX('Calibration Calcs'!$B$4:$M$4,1,MATCH('Adjusted Source Data'!$E240,'Calibration Calcs'!$B$1:$M$1,0))</f>
        <v>82489257.642996296</v>
      </c>
      <c r="G240" s="38">
        <f>'Source Data'!G240*INDEX('Calibration Calcs'!$B$4:$M$4,1,MATCH('Adjusted Source Data'!$E240,'Calibration Calcs'!$B$1:$M$1,0))</f>
        <v>72253364.358828872</v>
      </c>
      <c r="H240" s="38">
        <f>'Source Data'!H240*INDEX('Calibration Calcs'!$B$4:$M$4,1,MATCH('Adjusted Source Data'!$E240,'Calibration Calcs'!$B$1:$M$1,0))</f>
        <v>71450549.199286342</v>
      </c>
      <c r="I240" s="38">
        <f>'Source Data'!I240*INDEX('Calibration Calcs'!$B$4:$M$4,1,MATCH('Adjusted Source Data'!$E240,'Calibration Calcs'!$B$1:$M$1,0))</f>
        <v>72153012.463886067</v>
      </c>
      <c r="J240" s="38">
        <f>'Source Data'!J240*INDEX('Calibration Calcs'!$B$4:$M$4,1,MATCH('Adjusted Source Data'!$E240,'Calibration Calcs'!$B$1:$M$1,0))</f>
        <v>73056179.518371418</v>
      </c>
      <c r="K240" s="38">
        <f>'Source Data'!K240*INDEX('Calibration Calcs'!$B$4:$M$4,1,MATCH('Adjusted Source Data'!$E240,'Calibration Calcs'!$B$1:$M$1,0))</f>
        <v>78374829.950340763</v>
      </c>
      <c r="L240" s="38">
        <f>'Source Data'!L240*INDEX('Calibration Calcs'!$B$4:$M$4,1,MATCH('Adjusted Source Data'!$E240,'Calibration Calcs'!$B$1:$M$1,0))</f>
        <v>91119520.608078644</v>
      </c>
      <c r="M240" s="38">
        <f>'Source Data'!M240*INDEX('Calibration Calcs'!$B$4:$M$4,1,MATCH('Adjusted Source Data'!$E240,'Calibration Calcs'!$B$1:$M$1,0))</f>
        <v>113397641.28538421</v>
      </c>
      <c r="N240" s="38">
        <f>'Source Data'!N240*INDEX('Calibration Calcs'!$B$4:$M$4,1,MATCH('Adjusted Source Data'!$E240,'Calibration Calcs'!$B$1:$M$1,0))</f>
        <v>126443387.62795053</v>
      </c>
      <c r="O240" s="38">
        <f>'Source Data'!O240*INDEX('Calibration Calcs'!$B$4:$M$4,1,MATCH('Adjusted Source Data'!$E240,'Calibration Calcs'!$B$1:$M$1,0))</f>
        <v>135475058.17280415</v>
      </c>
      <c r="P240" s="38">
        <f>'Source Data'!P240*INDEX('Calibration Calcs'!$B$4:$M$4,1,MATCH('Adjusted Source Data'!$E240,'Calibration Calcs'!$B$1:$M$1,0))</f>
        <v>133468020.27394779</v>
      </c>
      <c r="Q240" s="38">
        <f>'Source Data'!Q240*INDEX('Calibration Calcs'!$B$4:$M$4,1,MATCH('Adjusted Source Data'!$E240,'Calibration Calcs'!$B$1:$M$1,0))</f>
        <v>133468020.27394779</v>
      </c>
      <c r="R240" s="38">
        <f>'Source Data'!R240*INDEX('Calibration Calcs'!$B$4:$M$4,1,MATCH('Adjusted Source Data'!$E240,'Calibration Calcs'!$B$1:$M$1,0))</f>
        <v>132464501.3245196</v>
      </c>
      <c r="S240" s="38">
        <f>'Source Data'!S240*INDEX('Calibration Calcs'!$B$4:$M$4,1,MATCH('Adjusted Source Data'!$E240,'Calibration Calcs'!$B$1:$M$1,0))</f>
        <v>127446906.57737872</v>
      </c>
      <c r="T240" s="38">
        <f>'Source Data'!T240*INDEX('Calibration Calcs'!$B$4:$M$4,1,MATCH('Adjusted Source Data'!$E240,'Calibration Calcs'!$B$1:$M$1,0))</f>
        <v>121425792.88080965</v>
      </c>
      <c r="U240" s="38">
        <f>'Source Data'!U240*INDEX('Calibration Calcs'!$B$4:$M$4,1,MATCH('Adjusted Source Data'!$E240,'Calibration Calcs'!$B$1:$M$1,0))</f>
        <v>112394122.33595604</v>
      </c>
      <c r="V240" s="38">
        <f>'Source Data'!V240*INDEX('Calibration Calcs'!$B$4:$M$4,1,MATCH('Adjusted Source Data'!$E240,'Calibration Calcs'!$B$1:$M$1,0))</f>
        <v>107376527.58881514</v>
      </c>
      <c r="W240" s="38">
        <f>'Source Data'!W240*INDEX('Calibration Calcs'!$B$4:$M$4,1,MATCH('Adjusted Source Data'!$E240,'Calibration Calcs'!$B$1:$M$1,0))</f>
        <v>109383565.48767149</v>
      </c>
      <c r="X240" s="38">
        <f>'Source Data'!X240*INDEX('Calibration Calcs'!$B$4:$M$4,1,MATCH('Adjusted Source Data'!$E240,'Calibration Calcs'!$B$1:$M$1,0))</f>
        <v>107376527.58881514</v>
      </c>
      <c r="Y240" s="38">
        <f>'Source Data'!Y240*INDEX('Calibration Calcs'!$B$4:$M$4,1,MATCH('Adjusted Source Data'!$E240,'Calibration Calcs'!$B$1:$M$1,0))</f>
        <v>105369489.68995878</v>
      </c>
      <c r="Z240" s="38">
        <f>'Source Data'!Z240*INDEX('Calibration Calcs'!$B$4:$M$4,1,MATCH('Adjusted Source Data'!$E240,'Calibration Calcs'!$B$1:$M$1,0))</f>
        <v>101355413.89224607</v>
      </c>
      <c r="AA240" s="38">
        <f>'Source Data'!AA240*INDEX('Calibration Calcs'!$B$4:$M$4,1,MATCH('Adjusted Source Data'!$E240,'Calibration Calcs'!$B$1:$M$1,0))</f>
        <v>94531485.036134452</v>
      </c>
      <c r="AB240" s="38">
        <f>'Source Data'!AB240*INDEX('Calibration Calcs'!$B$4:$M$4,1,MATCH('Adjusted Source Data'!$E240,'Calibration Calcs'!$B$1:$M$1,0))</f>
        <v>89413538.394050732</v>
      </c>
      <c r="AC240" s="38">
        <f>'Source Data'!AC240*INDEX('Calibration Calcs'!$B$4:$M$4,1,MATCH('Adjusted Source Data'!$E240,'Calibration Calcs'!$B$1:$M$1,0))</f>
        <v>82388905.748053491</v>
      </c>
      <c r="AD240" t="str">
        <f>INDEX('Category Mapping'!$G$34:$G$45,MATCH(E240,'Category Mapping'!$A$34:$A$45,0),1)</f>
        <v>Fall</v>
      </c>
      <c r="AE240" t="str">
        <f>INDEX('Category Mapping'!$B$2:$B$25,MATCH('Source Data'!A240,'Category Mapping'!$A$2:$A$25,0))</f>
        <v>Weekend</v>
      </c>
      <c r="AF240" t="str">
        <f>INDEX('Category Mapping'!$C$2:$C$25,MATCH('Source Data'!A240,'Category Mapping'!$A$2:$A$25,0))</f>
        <v>Commercial</v>
      </c>
      <c r="AG240" t="str">
        <f>INDEX('Category Mapping'!$D$2:$D$25,MATCH('Source Data'!A240,'Category Mapping'!$A$2:$A$25,0))</f>
        <v>Total</v>
      </c>
      <c r="AH240">
        <f>IF($AE240="Weekday",INDEX('Category Mapping'!$F$34:$F$45,MATCH($E240,'Category Mapping'!$A$34:$A$45,0),1),INDEX('Category Mapping'!$E$34:$E$45,MATCH($E240,'Category Mapping'!$A$34:$A$45,0),1))</f>
        <v>8.8571428571428559</v>
      </c>
      <c r="AI240" s="10">
        <f t="shared" si="11"/>
        <v>15295571.084026277</v>
      </c>
      <c r="AJ240" s="22">
        <f t="shared" si="9"/>
        <v>0</v>
      </c>
      <c r="AK240" s="22">
        <f t="shared" si="10"/>
        <v>0</v>
      </c>
    </row>
    <row r="241" spans="1:38">
      <c r="A241" s="37" t="str">
        <f>'Source Data'!A241</f>
        <v>Service_total_weekend_SSP2.csv</v>
      </c>
      <c r="B241" s="37">
        <f>'Source Data'!B241</f>
        <v>2019</v>
      </c>
      <c r="C241" s="37">
        <f>'Source Data'!C241</f>
        <v>19</v>
      </c>
      <c r="D241" s="37" t="str">
        <f>'Source Data'!D241</f>
        <v>Korea</v>
      </c>
      <c r="E241" s="37">
        <f>'Source Data'!E241</f>
        <v>11</v>
      </c>
      <c r="F241" s="38">
        <f>'Source Data'!F241*INDEX('Calibration Calcs'!$B$4:$M$4,1,MATCH('Adjusted Source Data'!$E241,'Calibration Calcs'!$B$1:$M$1,0))</f>
        <v>83695571.348705113</v>
      </c>
      <c r="G241" s="38">
        <f>'Source Data'!G241*INDEX('Calibration Calcs'!$B$4:$M$4,1,MATCH('Adjusted Source Data'!$E241,'Calibration Calcs'!$B$1:$M$1,0))</f>
        <v>73391586.955020159</v>
      </c>
      <c r="H241" s="38">
        <f>'Source Data'!H241*INDEX('Calibration Calcs'!$B$4:$M$4,1,MATCH('Adjusted Source Data'!$E241,'Calibration Calcs'!$B$1:$M$1,0))</f>
        <v>71933475.955913797</v>
      </c>
      <c r="I241" s="38">
        <f>'Source Data'!I241*INDEX('Calibration Calcs'!$B$4:$M$4,1,MATCH('Adjusted Source Data'!$E241,'Calibration Calcs'!$B$1:$M$1,0))</f>
        <v>72711135.155437186</v>
      </c>
      <c r="J241" s="38">
        <f>'Source Data'!J241*INDEX('Calibration Calcs'!$B$4:$M$4,1,MATCH('Adjusted Source Data'!$E241,'Calibration Calcs'!$B$1:$M$1,0))</f>
        <v>73877623.954722285</v>
      </c>
      <c r="K241" s="38">
        <f>'Source Data'!K241*INDEX('Calibration Calcs'!$B$4:$M$4,1,MATCH('Adjusted Source Data'!$E241,'Calibration Calcs'!$B$1:$M$1,0))</f>
        <v>78932408.751624331</v>
      </c>
      <c r="L241" s="38">
        <f>'Source Data'!L241*INDEX('Calibration Calcs'!$B$4:$M$4,1,MATCH('Adjusted Source Data'!$E241,'Calibration Calcs'!$B$1:$M$1,0))</f>
        <v>90888918.944296494</v>
      </c>
      <c r="M241" s="38">
        <f>'Source Data'!M241*INDEX('Calibration Calcs'!$B$4:$M$4,1,MATCH('Adjusted Source Data'!$E241,'Calibration Calcs'!$B$1:$M$1,0))</f>
        <v>119565101.92672159</v>
      </c>
      <c r="N241" s="38">
        <f>'Source Data'!N241*INDEX('Calibration Calcs'!$B$4:$M$4,1,MATCH('Adjusted Source Data'!$E241,'Calibration Calcs'!$B$1:$M$1,0))</f>
        <v>134146211.9177852</v>
      </c>
      <c r="O241" s="38">
        <f>'Source Data'!O241*INDEX('Calibration Calcs'!$B$4:$M$4,1,MATCH('Adjusted Source Data'!$E241,'Calibration Calcs'!$B$1:$M$1,0))</f>
        <v>140950729.91361487</v>
      </c>
      <c r="P241" s="38">
        <f>'Source Data'!P241*INDEX('Calibration Calcs'!$B$4:$M$4,1,MATCH('Adjusted Source Data'!$E241,'Calibration Calcs'!$B$1:$M$1,0))</f>
        <v>137062433.91599792</v>
      </c>
      <c r="Q241" s="38">
        <f>'Source Data'!Q241*INDEX('Calibration Calcs'!$B$4:$M$4,1,MATCH('Adjusted Source Data'!$E241,'Calibration Calcs'!$B$1:$M$1,0))</f>
        <v>136090359.91659367</v>
      </c>
      <c r="R241" s="38">
        <f>'Source Data'!R241*INDEX('Calibration Calcs'!$B$4:$M$4,1,MATCH('Adjusted Source Data'!$E241,'Calibration Calcs'!$B$1:$M$1,0))</f>
        <v>134146211.9177852</v>
      </c>
      <c r="S241" s="38">
        <f>'Source Data'!S241*INDEX('Calibration Calcs'!$B$4:$M$4,1,MATCH('Adjusted Source Data'!$E241,'Calibration Calcs'!$B$1:$M$1,0))</f>
        <v>128313767.92135975</v>
      </c>
      <c r="T241" s="38">
        <f>'Source Data'!T241*INDEX('Calibration Calcs'!$B$4:$M$4,1,MATCH('Adjusted Source Data'!$E241,'Calibration Calcs'!$B$1:$M$1,0))</f>
        <v>122481323.92493431</v>
      </c>
      <c r="U241" s="38">
        <f>'Source Data'!U241*INDEX('Calibration Calcs'!$B$4:$M$4,1,MATCH('Adjusted Source Data'!$E241,'Calibration Calcs'!$B$1:$M$1,0))</f>
        <v>114704731.92970039</v>
      </c>
      <c r="V241" s="38">
        <f>'Source Data'!V241*INDEX('Calibration Calcs'!$B$4:$M$4,1,MATCH('Adjusted Source Data'!$E241,'Calibration Calcs'!$B$1:$M$1,0))</f>
        <v>109844361.93267918</v>
      </c>
      <c r="W241" s="38">
        <f>'Source Data'!W241*INDEX('Calibration Calcs'!$B$4:$M$4,1,MATCH('Adjusted Source Data'!$E241,'Calibration Calcs'!$B$1:$M$1,0))</f>
        <v>111788509.93148766</v>
      </c>
      <c r="X241" s="38">
        <f>'Source Data'!X241*INDEX('Calibration Calcs'!$B$4:$M$4,1,MATCH('Adjusted Source Data'!$E241,'Calibration Calcs'!$B$1:$M$1,0))</f>
        <v>111788509.93148766</v>
      </c>
      <c r="Y241" s="38">
        <f>'Source Data'!Y241*INDEX('Calibration Calcs'!$B$4:$M$4,1,MATCH('Adjusted Source Data'!$E241,'Calibration Calcs'!$B$1:$M$1,0))</f>
        <v>106928139.93446647</v>
      </c>
      <c r="Z241" s="38">
        <f>'Source Data'!Z241*INDEX('Calibration Calcs'!$B$4:$M$4,1,MATCH('Adjusted Source Data'!$E241,'Calibration Calcs'!$B$1:$M$1,0))</f>
        <v>103039843.9368495</v>
      </c>
      <c r="AA241" s="38">
        <f>'Source Data'!AA241*INDEX('Calibration Calcs'!$B$4:$M$4,1,MATCH('Adjusted Source Data'!$E241,'Calibration Calcs'!$B$1:$M$1,0))</f>
        <v>97207399.940424055</v>
      </c>
      <c r="AB241" s="38">
        <f>'Source Data'!AB241*INDEX('Calibration Calcs'!$B$4:$M$4,1,MATCH('Adjusted Source Data'!$E241,'Calibration Calcs'!$B$1:$M$1,0))</f>
        <v>92833066.943104967</v>
      </c>
      <c r="AC241" s="38">
        <f>'Source Data'!AC241*INDEX('Calibration Calcs'!$B$4:$M$4,1,MATCH('Adjusted Source Data'!$E241,'Calibration Calcs'!$B$1:$M$1,0))</f>
        <v>84181608.348407239</v>
      </c>
      <c r="AD241" t="str">
        <f>INDEX('Category Mapping'!$G$34:$G$45,MATCH(E241,'Category Mapping'!$A$34:$A$45,0),1)</f>
        <v>Winter</v>
      </c>
      <c r="AE241" t="str">
        <f>INDEX('Category Mapping'!$B$2:$B$25,MATCH('Source Data'!A241,'Category Mapping'!$A$2:$A$25,0))</f>
        <v>Weekend</v>
      </c>
      <c r="AF241" t="str">
        <f>INDEX('Category Mapping'!$C$2:$C$25,MATCH('Source Data'!A241,'Category Mapping'!$A$2:$A$25,0))</f>
        <v>Commercial</v>
      </c>
      <c r="AG241" t="str">
        <f>INDEX('Category Mapping'!$D$2:$D$25,MATCH('Source Data'!A241,'Category Mapping'!$A$2:$A$25,0))</f>
        <v>Total</v>
      </c>
      <c r="AH241">
        <f>IF($AE241="Weekday",INDEX('Category Mapping'!$F$34:$F$45,MATCH($E241,'Category Mapping'!$A$34:$A$45,0),1),INDEX('Category Mapping'!$E$34:$E$45,MATCH($E241,'Category Mapping'!$A$34:$A$45,0),1))</f>
        <v>8.5714285714285712</v>
      </c>
      <c r="AI241" s="10">
        <f t="shared" si="11"/>
        <v>16444251.823255068</v>
      </c>
      <c r="AJ241" s="22">
        <f t="shared" si="9"/>
        <v>0</v>
      </c>
      <c r="AK241" s="22">
        <f t="shared" si="10"/>
        <v>0</v>
      </c>
    </row>
    <row r="242" spans="1:38">
      <c r="A242" s="37" t="str">
        <f>'Source Data'!A242</f>
        <v>Service_total_weekend_SSP2.csv</v>
      </c>
      <c r="B242" s="37">
        <f>'Source Data'!B242</f>
        <v>2019</v>
      </c>
      <c r="C242" s="37">
        <f>'Source Data'!C242</f>
        <v>19</v>
      </c>
      <c r="D242" s="37" t="str">
        <f>'Source Data'!D242</f>
        <v>Korea</v>
      </c>
      <c r="E242" s="37">
        <f>'Source Data'!E242</f>
        <v>12</v>
      </c>
      <c r="F242" s="38">
        <f>'Source Data'!F242*INDEX('Calibration Calcs'!$B$4:$M$4,1,MATCH('Adjusted Source Data'!$E242,'Calibration Calcs'!$B$1:$M$1,0))</f>
        <v>100289737.07271682</v>
      </c>
      <c r="G242" s="38">
        <f>'Source Data'!G242*INDEX('Calibration Calcs'!$B$4:$M$4,1,MATCH('Adjusted Source Data'!$E242,'Calibration Calcs'!$B$1:$M$1,0))</f>
        <v>88116483.909101978</v>
      </c>
      <c r="H242" s="38">
        <f>'Source Data'!H242*INDEX('Calibration Calcs'!$B$4:$M$4,1,MATCH('Adjusted Source Data'!$E242,'Calibration Calcs'!$B$1:$M$1,0))</f>
        <v>85882859.475411177</v>
      </c>
      <c r="I242" s="38">
        <f>'Source Data'!I242*INDEX('Calibration Calcs'!$B$4:$M$4,1,MATCH('Adjusted Source Data'!$E242,'Calibration Calcs'!$B$1:$M$1,0))</f>
        <v>86999671.69225657</v>
      </c>
      <c r="J242" s="38">
        <f>'Source Data'!J242*INDEX('Calibration Calcs'!$B$4:$M$4,1,MATCH('Adjusted Source Data'!$E242,'Calibration Calcs'!$B$1:$M$1,0))</f>
        <v>88786571.239209205</v>
      </c>
      <c r="K242" s="38">
        <f>'Source Data'!K242*INDEX('Calibration Calcs'!$B$4:$M$4,1,MATCH('Adjusted Source Data'!$E242,'Calibration Calcs'!$B$1:$M$1,0))</f>
        <v>94593994.766805291</v>
      </c>
      <c r="L242" s="38">
        <f>'Source Data'!L242*INDEX('Calibration Calcs'!$B$4:$M$4,1,MATCH('Adjusted Source Data'!$E242,'Calibration Calcs'!$B$1:$M$1,0))</f>
        <v>107102291.59547375</v>
      </c>
      <c r="M242" s="38">
        <f>'Source Data'!M242*INDEX('Calibration Calcs'!$B$4:$M$4,1,MATCH('Adjusted Source Data'!$E242,'Calibration Calcs'!$B$1:$M$1,0))</f>
        <v>147419212.62359264</v>
      </c>
      <c r="N242" s="38">
        <f>'Source Data'!N242*INDEX('Calibration Calcs'!$B$4:$M$4,1,MATCH('Adjusted Source Data'!$E242,'Calibration Calcs'!$B$1:$M$1,0))</f>
        <v>170872269.17734602</v>
      </c>
      <c r="O242" s="38">
        <f>'Source Data'!O242*INDEX('Calibration Calcs'!$B$4:$M$4,1,MATCH('Adjusted Source Data'!$E242,'Calibration Calcs'!$B$1:$M$1,0))</f>
        <v>176456330.26157302</v>
      </c>
      <c r="P242" s="38">
        <f>'Source Data'!P242*INDEX('Calibration Calcs'!$B$4:$M$4,1,MATCH('Adjusted Source Data'!$E242,'Calibration Calcs'!$B$1:$M$1,0))</f>
        <v>169755456.96050063</v>
      </c>
      <c r="Q242" s="38">
        <f>'Source Data'!Q242*INDEX('Calibration Calcs'!$B$4:$M$4,1,MATCH('Adjusted Source Data'!$E242,'Calibration Calcs'!$B$1:$M$1,0))</f>
        <v>166405020.30996445</v>
      </c>
      <c r="R242" s="38">
        <f>'Source Data'!R242*INDEX('Calibration Calcs'!$B$4:$M$4,1,MATCH('Adjusted Source Data'!$E242,'Calibration Calcs'!$B$1:$M$1,0))</f>
        <v>164171395.87627363</v>
      </c>
      <c r="S242" s="38">
        <f>'Source Data'!S242*INDEX('Calibration Calcs'!$B$4:$M$4,1,MATCH('Adjusted Source Data'!$E242,'Calibration Calcs'!$B$1:$M$1,0))</f>
        <v>156353710.35835585</v>
      </c>
      <c r="T242" s="38">
        <f>'Source Data'!T242*INDEX('Calibration Calcs'!$B$4:$M$4,1,MATCH('Adjusted Source Data'!$E242,'Calibration Calcs'!$B$1:$M$1,0))</f>
        <v>149652837.05728346</v>
      </c>
      <c r="U242" s="38">
        <f>'Source Data'!U242*INDEX('Calibration Calcs'!$B$4:$M$4,1,MATCH('Adjusted Source Data'!$E242,'Calibration Calcs'!$B$1:$M$1,0))</f>
        <v>140718339.32252026</v>
      </c>
      <c r="V242" s="38">
        <f>'Source Data'!V242*INDEX('Calibration Calcs'!$B$4:$M$4,1,MATCH('Adjusted Source Data'!$E242,'Calibration Calcs'!$B$1:$M$1,0))</f>
        <v>135134278.23829326</v>
      </c>
      <c r="W242" s="38">
        <f>'Source Data'!W242*INDEX('Calibration Calcs'!$B$4:$M$4,1,MATCH('Adjusted Source Data'!$E242,'Calibration Calcs'!$B$1:$M$1,0))</f>
        <v>138484714.88882947</v>
      </c>
      <c r="X242" s="38">
        <f>'Source Data'!X242*INDEX('Calibration Calcs'!$B$4:$M$4,1,MATCH('Adjusted Source Data'!$E242,'Calibration Calcs'!$B$1:$M$1,0))</f>
        <v>140718339.32252026</v>
      </c>
      <c r="Y242" s="38">
        <f>'Source Data'!Y242*INDEX('Calibration Calcs'!$B$4:$M$4,1,MATCH('Adjusted Source Data'!$E242,'Calibration Calcs'!$B$1:$M$1,0))</f>
        <v>129550217.15406626</v>
      </c>
      <c r="Z242" s="38">
        <f>'Source Data'!Z242*INDEX('Calibration Calcs'!$B$4:$M$4,1,MATCH('Adjusted Source Data'!$E242,'Calibration Calcs'!$B$1:$M$1,0))</f>
        <v>125082968.28668468</v>
      </c>
      <c r="AA242" s="38">
        <f>'Source Data'!AA242*INDEX('Calibration Calcs'!$B$4:$M$4,1,MATCH('Adjusted Source Data'!$E242,'Calibration Calcs'!$B$1:$M$1,0))</f>
        <v>118382094.98561229</v>
      </c>
      <c r="AB242" s="38">
        <f>'Source Data'!AB242*INDEX('Calibration Calcs'!$B$4:$M$4,1,MATCH('Adjusted Source Data'!$E242,'Calibration Calcs'!$B$1:$M$1,0))</f>
        <v>113914846.11823069</v>
      </c>
      <c r="AC242" s="38">
        <f>'Source Data'!AC242*INDEX('Calibration Calcs'!$B$4:$M$4,1,MATCH('Adjusted Source Data'!$E242,'Calibration Calcs'!$B$1:$M$1,0))</f>
        <v>102635042.72809216</v>
      </c>
      <c r="AD242" t="str">
        <f>INDEX('Category Mapping'!$G$34:$G$45,MATCH(E242,'Category Mapping'!$A$34:$A$45,0),1)</f>
        <v>Winter</v>
      </c>
      <c r="AE242" t="str">
        <f>INDEX('Category Mapping'!$B$2:$B$25,MATCH('Source Data'!A242,'Category Mapping'!$A$2:$A$25,0))</f>
        <v>Weekend</v>
      </c>
      <c r="AF242" t="str">
        <f>INDEX('Category Mapping'!$C$2:$C$25,MATCH('Source Data'!A242,'Category Mapping'!$A$2:$A$25,0))</f>
        <v>Commercial</v>
      </c>
      <c r="AG242" t="str">
        <f>INDEX('Category Mapping'!$D$2:$D$25,MATCH('Source Data'!A242,'Category Mapping'!$A$2:$A$25,0))</f>
        <v>Total</v>
      </c>
      <c r="AH242">
        <f>IF($AE242="Weekday",INDEX('Category Mapping'!$F$34:$F$45,MATCH($E242,'Category Mapping'!$A$34:$A$45,0),1),INDEX('Category Mapping'!$E$34:$E$45,MATCH($E242,'Category Mapping'!$A$34:$A$45,0),1))</f>
        <v>8.8571428571428559</v>
      </c>
      <c r="AI242" s="10">
        <f t="shared" si="11"/>
        <v>19922488.900500182</v>
      </c>
      <c r="AJ242" s="22">
        <f t="shared" si="9"/>
        <v>0</v>
      </c>
      <c r="AK242" s="22">
        <f t="shared" si="10"/>
        <v>0</v>
      </c>
    </row>
    <row r="243" spans="1:38">
      <c r="A243" s="37" t="str">
        <f>'Source Data'!A243</f>
        <v>Total_regional_weekday_SSP2.csv</v>
      </c>
      <c r="B243" s="37">
        <f>'Source Data'!B243</f>
        <v>2019</v>
      </c>
      <c r="C243" s="37">
        <f>'Source Data'!C243</f>
        <v>19</v>
      </c>
      <c r="D243" s="37" t="str">
        <f>'Source Data'!D243</f>
        <v>Korea</v>
      </c>
      <c r="E243" s="37">
        <f>'Source Data'!E243</f>
        <v>1</v>
      </c>
      <c r="F243" s="38">
        <f>'Source Data'!F243*INDEX('Calibration Calcs'!$B$4:$M$4,1,MATCH('Adjusted Source Data'!$E243,'Calibration Calcs'!$B$1:$M$1,0))</f>
        <v>1132920297.5659056</v>
      </c>
      <c r="G243" s="38">
        <f>'Source Data'!G243*INDEX('Calibration Calcs'!$B$4:$M$4,1,MATCH('Adjusted Source Data'!$E243,'Calibration Calcs'!$B$1:$M$1,0))</f>
        <v>1101820524.6915474</v>
      </c>
      <c r="H243" s="38">
        <f>'Source Data'!H243*INDEX('Calibration Calcs'!$B$4:$M$4,1,MATCH('Adjusted Source Data'!$E243,'Calibration Calcs'!$B$1:$M$1,0))</f>
        <v>1085159932.0802841</v>
      </c>
      <c r="I243" s="38">
        <f>'Source Data'!I243*INDEX('Calibration Calcs'!$B$4:$M$4,1,MATCH('Adjusted Source Data'!$E243,'Calibration Calcs'!$B$1:$M$1,0))</f>
        <v>1088492050.6025369</v>
      </c>
      <c r="J243" s="38">
        <f>'Source Data'!J243*INDEX('Calibration Calcs'!$B$4:$M$4,1,MATCH('Adjusted Source Data'!$E243,'Calibration Calcs'!$B$1:$M$1,0))</f>
        <v>1109595467.9101369</v>
      </c>
      <c r="K243" s="38">
        <f>'Source Data'!K243*INDEX('Calibration Calcs'!$B$4:$M$4,1,MATCH('Adjusted Source Data'!$E243,'Calibration Calcs'!$B$1:$M$1,0))</f>
        <v>1177348544.5292745</v>
      </c>
      <c r="L243" s="38">
        <f>'Source Data'!L243*INDEX('Calibration Calcs'!$B$4:$M$4,1,MATCH('Adjusted Source Data'!$E243,'Calibration Calcs'!$B$1:$M$1,0))</f>
        <v>1377275655.8644342</v>
      </c>
      <c r="M243" s="38">
        <f>'Source Data'!M243*INDEX('Calibration Calcs'!$B$4:$M$4,1,MATCH('Adjusted Source Data'!$E243,'Calibration Calcs'!$B$1:$M$1,0))</f>
        <v>1610523952.4221208</v>
      </c>
      <c r="N243" s="38">
        <f>'Source Data'!N243*INDEX('Calibration Calcs'!$B$4:$M$4,1,MATCH('Adjusted Source Data'!$E243,'Calibration Calcs'!$B$1:$M$1,0))</f>
        <v>1699380446.3488586</v>
      </c>
      <c r="O243" s="38">
        <f>'Source Data'!O243*INDEX('Calibration Calcs'!$B$4:$M$4,1,MATCH('Adjusted Source Data'!$E243,'Calibration Calcs'!$B$1:$M$1,0))</f>
        <v>1677166322.8671741</v>
      </c>
      <c r="P243" s="38">
        <f>'Source Data'!P243*INDEX('Calibration Calcs'!$B$4:$M$4,1,MATCH('Adjusted Source Data'!$E243,'Calibration Calcs'!$B$1:$M$1,0))</f>
        <v>1654952199.3854897</v>
      </c>
      <c r="Q243" s="38">
        <f>'Source Data'!Q243*INDEX('Calibration Calcs'!$B$4:$M$4,1,MATCH('Adjusted Source Data'!$E243,'Calibration Calcs'!$B$1:$M$1,0))</f>
        <v>1632738075.9038053</v>
      </c>
      <c r="R243" s="38">
        <f>'Source Data'!R243*INDEX('Calibration Calcs'!$B$4:$M$4,1,MATCH('Adjusted Source Data'!$E243,'Calibration Calcs'!$B$1:$M$1,0))</f>
        <v>1610523952.4221208</v>
      </c>
      <c r="S243" s="38">
        <f>'Source Data'!S243*INDEX('Calibration Calcs'!$B$4:$M$4,1,MATCH('Adjusted Source Data'!$E243,'Calibration Calcs'!$B$1:$M$1,0))</f>
        <v>1610523952.4221208</v>
      </c>
      <c r="T243" s="38">
        <f>'Source Data'!T243*INDEX('Calibration Calcs'!$B$4:$M$4,1,MATCH('Adjusted Source Data'!$E243,'Calibration Calcs'!$B$1:$M$1,0))</f>
        <v>1610523952.4221208</v>
      </c>
      <c r="U243" s="38">
        <f>'Source Data'!U243*INDEX('Calibration Calcs'!$B$4:$M$4,1,MATCH('Adjusted Source Data'!$E243,'Calibration Calcs'!$B$1:$M$1,0))</f>
        <v>1632738075.9038053</v>
      </c>
      <c r="V243" s="38">
        <f>'Source Data'!V243*INDEX('Calibration Calcs'!$B$4:$M$4,1,MATCH('Adjusted Source Data'!$E243,'Calibration Calcs'!$B$1:$M$1,0))</f>
        <v>1688273384.6080163</v>
      </c>
      <c r="W243" s="38">
        <f>'Source Data'!W243*INDEX('Calibration Calcs'!$B$4:$M$4,1,MATCH('Adjusted Source Data'!$E243,'Calibration Calcs'!$B$1:$M$1,0))</f>
        <v>1688273384.6080163</v>
      </c>
      <c r="X243" s="38">
        <f>'Source Data'!X243*INDEX('Calibration Calcs'!$B$4:$M$4,1,MATCH('Adjusted Source Data'!$E243,'Calibration Calcs'!$B$1:$M$1,0))</f>
        <v>1666059261.1263318</v>
      </c>
      <c r="Y243" s="38">
        <f>'Source Data'!Y243*INDEX('Calibration Calcs'!$B$4:$M$4,1,MATCH('Adjusted Source Data'!$E243,'Calibration Calcs'!$B$1:$M$1,0))</f>
        <v>1588309828.9404364</v>
      </c>
      <c r="Z243" s="38">
        <f>'Source Data'!Z243*INDEX('Calibration Calcs'!$B$4:$M$4,1,MATCH('Adjusted Source Data'!$E243,'Calibration Calcs'!$B$1:$M$1,0))</f>
        <v>1510560396.7545409</v>
      </c>
      <c r="AA243" s="38">
        <f>'Source Data'!AA243*INDEX('Calibration Calcs'!$B$4:$M$4,1,MATCH('Adjusted Source Data'!$E243,'Calibration Calcs'!$B$1:$M$1,0))</f>
        <v>1432810964.5686455</v>
      </c>
      <c r="AB243" s="38">
        <f>'Source Data'!AB243*INDEX('Calibration Calcs'!$B$4:$M$4,1,MATCH('Adjusted Source Data'!$E243,'Calibration Calcs'!$B$1:$M$1,0))</f>
        <v>1310633285.4193811</v>
      </c>
      <c r="AC243" s="38">
        <f>'Source Data'!AC243*INDEX('Calibration Calcs'!$B$4:$M$4,1,MATCH('Adjusted Source Data'!$E243,'Calibration Calcs'!$B$1:$M$1,0))</f>
        <v>1188455606.2701168</v>
      </c>
      <c r="AD243" t="str">
        <f>INDEX('Category Mapping'!$G$34:$G$45,MATCH(E243,'Category Mapping'!$A$34:$A$45,0),1)</f>
        <v>Winter</v>
      </c>
      <c r="AE243" t="str">
        <f>INDEX('Category Mapping'!$B$2:$B$25,MATCH('Source Data'!A243,'Category Mapping'!$A$2:$A$25,0))</f>
        <v>Weekday</v>
      </c>
      <c r="AF243" t="str">
        <f>INDEX('Category Mapping'!$C$2:$C$25,MATCH('Source Data'!A243,'Category Mapping'!$A$2:$A$25,0))</f>
        <v>All Sectors</v>
      </c>
      <c r="AG243" t="str">
        <f>INDEX('Category Mapping'!$D$2:$D$25,MATCH('Source Data'!A243,'Category Mapping'!$A$2:$A$25,0))</f>
        <v>Total</v>
      </c>
      <c r="AH243">
        <f>IF($AE243="Weekday",INDEX('Category Mapping'!$F$34:$F$45,MATCH($E243,'Category Mapping'!$A$34:$A$45,0),1),INDEX('Category Mapping'!$E$34:$E$45,MATCH($E243,'Category Mapping'!$A$34:$A$45,0),1))</f>
        <v>22.142857142857142</v>
      </c>
      <c r="AI243" s="10">
        <f t="shared" si="11"/>
        <v>76746213.706077486</v>
      </c>
      <c r="AJ243" s="22">
        <f t="shared" si="9"/>
        <v>0</v>
      </c>
      <c r="AK243" s="22">
        <f t="shared" si="10"/>
        <v>0</v>
      </c>
    </row>
    <row r="244" spans="1:38">
      <c r="A244" s="37" t="str">
        <f>'Source Data'!A244</f>
        <v>Total_regional_weekday_SSP2.csv</v>
      </c>
      <c r="B244" s="37">
        <f>'Source Data'!B244</f>
        <v>2019</v>
      </c>
      <c r="C244" s="37">
        <f>'Source Data'!C244</f>
        <v>19</v>
      </c>
      <c r="D244" s="37" t="str">
        <f>'Source Data'!D244</f>
        <v>Korea</v>
      </c>
      <c r="E244" s="37">
        <f>'Source Data'!E244</f>
        <v>2</v>
      </c>
      <c r="F244" s="38">
        <f>'Source Data'!F244*INDEX('Calibration Calcs'!$B$4:$M$4,1,MATCH('Adjusted Source Data'!$E244,'Calibration Calcs'!$B$1:$M$1,0))</f>
        <v>989135207.31489921</v>
      </c>
      <c r="G244" s="38">
        <f>'Source Data'!G244*INDEX('Calibration Calcs'!$B$4:$M$4,1,MATCH('Adjusted Source Data'!$E244,'Calibration Calcs'!$B$1:$M$1,0))</f>
        <v>961713637.21111977</v>
      </c>
      <c r="H244" s="38">
        <f>'Source Data'!H244*INDEX('Calibration Calcs'!$B$4:$M$4,1,MATCH('Adjusted Source Data'!$E244,'Calibration Calcs'!$B$1:$M$1,0))</f>
        <v>947023510.36980939</v>
      </c>
      <c r="I244" s="38">
        <f>'Source Data'!I244*INDEX('Calibration Calcs'!$B$4:$M$4,1,MATCH('Adjusted Source Data'!$E244,'Calibration Calcs'!$B$1:$M$1,0))</f>
        <v>948982193.94865084</v>
      </c>
      <c r="J244" s="38">
        <f>'Source Data'!J244*INDEX('Calibration Calcs'!$B$4:$M$4,1,MATCH('Adjusted Source Data'!$E244,'Calibration Calcs'!$B$1:$M$1,0))</f>
        <v>967589687.947644</v>
      </c>
      <c r="K244" s="38">
        <f>'Source Data'!K244*INDEX('Calibration Calcs'!$B$4:$M$4,1,MATCH('Adjusted Source Data'!$E244,'Calibration Calcs'!$B$1:$M$1,0))</f>
        <v>1028308878.8917269</v>
      </c>
      <c r="L244" s="38">
        <f>'Source Data'!L244*INDEX('Calibration Calcs'!$B$4:$M$4,1,MATCH('Adjusted Source Data'!$E244,'Calibration Calcs'!$B$1:$M$1,0))</f>
        <v>1194796983.0932446</v>
      </c>
      <c r="M244" s="38">
        <f>'Source Data'!M244*INDEX('Calibration Calcs'!$B$4:$M$4,1,MATCH('Adjusted Source Data'!$E244,'Calibration Calcs'!$B$1:$M$1,0))</f>
        <v>1371078505.1889691</v>
      </c>
      <c r="N244" s="38">
        <f>'Source Data'!N244*INDEX('Calibration Calcs'!$B$4:$M$4,1,MATCH('Adjusted Source Data'!$E244,'Calibration Calcs'!$B$1:$M$1,0))</f>
        <v>1469012684.1310384</v>
      </c>
      <c r="O244" s="38">
        <f>'Source Data'!O244*INDEX('Calibration Calcs'!$B$4:$M$4,1,MATCH('Adjusted Source Data'!$E244,'Calibration Calcs'!$B$1:$M$1,0))</f>
        <v>1459219266.2368314</v>
      </c>
      <c r="P244" s="38">
        <f>'Source Data'!P244*INDEX('Calibration Calcs'!$B$4:$M$4,1,MATCH('Adjusted Source Data'!$E244,'Calibration Calcs'!$B$1:$M$1,0))</f>
        <v>1429839012.5542107</v>
      </c>
      <c r="Q244" s="38">
        <f>'Source Data'!Q244*INDEX('Calibration Calcs'!$B$4:$M$4,1,MATCH('Adjusted Source Data'!$E244,'Calibration Calcs'!$B$1:$M$1,0))</f>
        <v>1420045594.6600039</v>
      </c>
      <c r="R244" s="38">
        <f>'Source Data'!R244*INDEX('Calibration Calcs'!$B$4:$M$4,1,MATCH('Adjusted Source Data'!$E244,'Calibration Calcs'!$B$1:$M$1,0))</f>
        <v>1400458758.8715899</v>
      </c>
      <c r="S244" s="38">
        <f>'Source Data'!S244*INDEX('Calibration Calcs'!$B$4:$M$4,1,MATCH('Adjusted Source Data'!$E244,'Calibration Calcs'!$B$1:$M$1,0))</f>
        <v>1400458758.8715899</v>
      </c>
      <c r="T244" s="38">
        <f>'Source Data'!T244*INDEX('Calibration Calcs'!$B$4:$M$4,1,MATCH('Adjusted Source Data'!$E244,'Calibration Calcs'!$B$1:$M$1,0))</f>
        <v>1400458758.8715899</v>
      </c>
      <c r="U244" s="38">
        <f>'Source Data'!U244*INDEX('Calibration Calcs'!$B$4:$M$4,1,MATCH('Adjusted Source Data'!$E244,'Calibration Calcs'!$B$1:$M$1,0))</f>
        <v>1420045594.6600039</v>
      </c>
      <c r="V244" s="38">
        <f>'Source Data'!V244*INDEX('Calibration Calcs'!$B$4:$M$4,1,MATCH('Adjusted Source Data'!$E244,'Calibration Calcs'!$B$1:$M$1,0))</f>
        <v>1449425848.3426247</v>
      </c>
      <c r="W244" s="38">
        <f>'Source Data'!W244*INDEX('Calibration Calcs'!$B$4:$M$4,1,MATCH('Adjusted Source Data'!$E244,'Calibration Calcs'!$B$1:$M$1,0))</f>
        <v>1469012684.1310384</v>
      </c>
      <c r="X244" s="38">
        <f>'Source Data'!X244*INDEX('Calibration Calcs'!$B$4:$M$4,1,MATCH('Adjusted Source Data'!$E244,'Calibration Calcs'!$B$1:$M$1,0))</f>
        <v>1449425848.3426247</v>
      </c>
      <c r="Y244" s="38">
        <f>'Source Data'!Y244*INDEX('Calibration Calcs'!$B$4:$M$4,1,MATCH('Adjusted Source Data'!$E244,'Calibration Calcs'!$B$1:$M$1,0))</f>
        <v>1371078505.1889691</v>
      </c>
      <c r="Z244" s="38">
        <f>'Source Data'!Z244*INDEX('Calibration Calcs'!$B$4:$M$4,1,MATCH('Adjusted Source Data'!$E244,'Calibration Calcs'!$B$1:$M$1,0))</f>
        <v>1312317997.8237276</v>
      </c>
      <c r="AA244" s="38">
        <f>'Source Data'!AA244*INDEX('Calibration Calcs'!$B$4:$M$4,1,MATCH('Adjusted Source Data'!$E244,'Calibration Calcs'!$B$1:$M$1,0))</f>
        <v>1233970654.6700723</v>
      </c>
      <c r="AB244" s="38">
        <f>'Source Data'!AB244*INDEX('Calibration Calcs'!$B$4:$M$4,1,MATCH('Adjusted Source Data'!$E244,'Calibration Calcs'!$B$1:$M$1,0))</f>
        <v>1136036475.728003</v>
      </c>
      <c r="AC244" s="38">
        <f>'Source Data'!AC244*INDEX('Calibration Calcs'!$B$4:$M$4,1,MATCH('Adjusted Source Data'!$E244,'Calibration Calcs'!$B$1:$M$1,0))</f>
        <v>1038102296.7859339</v>
      </c>
      <c r="AD244" t="str">
        <f>INDEX('Category Mapping'!$G$34:$G$45,MATCH(E244,'Category Mapping'!$A$34:$A$45,0),1)</f>
        <v>Winter</v>
      </c>
      <c r="AE244" t="str">
        <f>INDEX('Category Mapping'!$B$2:$B$25,MATCH('Source Data'!A244,'Category Mapping'!$A$2:$A$25,0))</f>
        <v>Weekday</v>
      </c>
      <c r="AF244" t="str">
        <f>INDEX('Category Mapping'!$C$2:$C$25,MATCH('Source Data'!A244,'Category Mapping'!$A$2:$A$25,0))</f>
        <v>All Sectors</v>
      </c>
      <c r="AG244" t="str">
        <f>INDEX('Category Mapping'!$D$2:$D$25,MATCH('Source Data'!A244,'Category Mapping'!$A$2:$A$25,0))</f>
        <v>Total</v>
      </c>
      <c r="AH244">
        <f>IF($AE244="Weekday",INDEX('Category Mapping'!$F$34:$F$45,MATCH($E244,'Category Mapping'!$A$34:$A$45,0),1),INDEX('Category Mapping'!$E$34:$E$45,MATCH($E244,'Category Mapping'!$A$34:$A$45,0),1))</f>
        <v>20</v>
      </c>
      <c r="AI244" s="10">
        <f t="shared" si="11"/>
        <v>73450634.206551924</v>
      </c>
      <c r="AJ244" s="22">
        <f t="shared" si="9"/>
        <v>0</v>
      </c>
      <c r="AK244" s="22">
        <f t="shared" si="10"/>
        <v>0</v>
      </c>
    </row>
    <row r="245" spans="1:38">
      <c r="A245" s="37" t="str">
        <f>'Source Data'!A245</f>
        <v>Total_regional_weekday_SSP2.csv</v>
      </c>
      <c r="B245" s="37">
        <f>'Source Data'!B245</f>
        <v>2019</v>
      </c>
      <c r="C245" s="37">
        <f>'Source Data'!C245</f>
        <v>19</v>
      </c>
      <c r="D245" s="37" t="str">
        <f>'Source Data'!D245</f>
        <v>Korea</v>
      </c>
      <c r="E245" s="37">
        <f>'Source Data'!E245</f>
        <v>3</v>
      </c>
      <c r="F245" s="38">
        <f>'Source Data'!F245*INDEX('Calibration Calcs'!$B$4:$M$4,1,MATCH('Adjusted Source Data'!$E245,'Calibration Calcs'!$B$1:$M$1,0))</f>
        <v>1040974612.4372141</v>
      </c>
      <c r="G245" s="38">
        <f>'Source Data'!G245*INDEX('Calibration Calcs'!$B$4:$M$4,1,MATCH('Adjusted Source Data'!$E245,'Calibration Calcs'!$B$1:$M$1,0))</f>
        <v>1011827323.2889721</v>
      </c>
      <c r="H245" s="38">
        <f>'Source Data'!H245*INDEX('Calibration Calcs'!$B$4:$M$4,1,MATCH('Adjusted Source Data'!$E245,'Calibration Calcs'!$B$1:$M$1,0))</f>
        <v>998294653.32728839</v>
      </c>
      <c r="I245" s="38">
        <f>'Source Data'!I245*INDEX('Calibration Calcs'!$B$4:$M$4,1,MATCH('Adjusted Source Data'!$E245,'Calibration Calcs'!$B$1:$M$1,0))</f>
        <v>1000376602.5521628</v>
      </c>
      <c r="J245" s="38">
        <f>'Source Data'!J245*INDEX('Calibration Calcs'!$B$4:$M$4,1,MATCH('Adjusted Source Data'!$E245,'Calibration Calcs'!$B$1:$M$1,0))</f>
        <v>1018073170.9635954</v>
      </c>
      <c r="K245" s="38">
        <f>'Source Data'!K245*INDEX('Calibration Calcs'!$B$4:$M$4,1,MATCH('Adjusted Source Data'!$E245,'Calibration Calcs'!$B$1:$M$1,0))</f>
        <v>1093023343.0590749</v>
      </c>
      <c r="L245" s="38">
        <f>'Source Data'!L245*INDEX('Calibration Calcs'!$B$4:$M$4,1,MATCH('Adjusted Source Data'!$E245,'Calibration Calcs'!$B$1:$M$1,0))</f>
        <v>1280398773.2977734</v>
      </c>
      <c r="M245" s="38">
        <f>'Source Data'!M245*INDEX('Calibration Calcs'!$B$4:$M$4,1,MATCH('Adjusted Source Data'!$E245,'Calibration Calcs'!$B$1:$M$1,0))</f>
        <v>1436544965.1633556</v>
      </c>
      <c r="N245" s="38">
        <f>'Source Data'!N245*INDEX('Calibration Calcs'!$B$4:$M$4,1,MATCH('Adjusted Source Data'!$E245,'Calibration Calcs'!$B$1:$M$1,0))</f>
        <v>1519822934.1583326</v>
      </c>
      <c r="O245" s="38">
        <f>'Source Data'!O245*INDEX('Calibration Calcs'!$B$4:$M$4,1,MATCH('Adjusted Source Data'!$E245,'Calibration Calcs'!$B$1:$M$1,0))</f>
        <v>1519822934.1583326</v>
      </c>
      <c r="P245" s="38">
        <f>'Source Data'!P245*INDEX('Calibration Calcs'!$B$4:$M$4,1,MATCH('Adjusted Source Data'!$E245,'Calibration Calcs'!$B$1:$M$1,0))</f>
        <v>1499003441.9095883</v>
      </c>
      <c r="Q245" s="38">
        <f>'Source Data'!Q245*INDEX('Calibration Calcs'!$B$4:$M$4,1,MATCH('Adjusted Source Data'!$E245,'Calibration Calcs'!$B$1:$M$1,0))</f>
        <v>1488593695.7852161</v>
      </c>
      <c r="R245" s="38">
        <f>'Source Data'!R245*INDEX('Calibration Calcs'!$B$4:$M$4,1,MATCH('Adjusted Source Data'!$E245,'Calibration Calcs'!$B$1:$M$1,0))</f>
        <v>1467774203.5364718</v>
      </c>
      <c r="S245" s="38">
        <f>'Source Data'!S245*INDEX('Calibration Calcs'!$B$4:$M$4,1,MATCH('Adjusted Source Data'!$E245,'Calibration Calcs'!$B$1:$M$1,0))</f>
        <v>1467774203.5364718</v>
      </c>
      <c r="T245" s="38">
        <f>'Source Data'!T245*INDEX('Calibration Calcs'!$B$4:$M$4,1,MATCH('Adjusted Source Data'!$E245,'Calibration Calcs'!$B$1:$M$1,0))</f>
        <v>1467774203.5364718</v>
      </c>
      <c r="U245" s="38">
        <f>'Source Data'!U245*INDEX('Calibration Calcs'!$B$4:$M$4,1,MATCH('Adjusted Source Data'!$E245,'Calibration Calcs'!$B$1:$M$1,0))</f>
        <v>1488593695.7852161</v>
      </c>
      <c r="V245" s="38">
        <f>'Source Data'!V245*INDEX('Calibration Calcs'!$B$4:$M$4,1,MATCH('Adjusted Source Data'!$E245,'Calibration Calcs'!$B$1:$M$1,0))</f>
        <v>1509413188.0339606</v>
      </c>
      <c r="W245" s="38">
        <f>'Source Data'!W245*INDEX('Calibration Calcs'!$B$4:$M$4,1,MATCH('Adjusted Source Data'!$E245,'Calibration Calcs'!$B$1:$M$1,0))</f>
        <v>1530232680.2827048</v>
      </c>
      <c r="X245" s="38">
        <f>'Source Data'!X245*INDEX('Calibration Calcs'!$B$4:$M$4,1,MATCH('Adjusted Source Data'!$E245,'Calibration Calcs'!$B$1:$M$1,0))</f>
        <v>1509413188.0339606</v>
      </c>
      <c r="Y245" s="38">
        <f>'Source Data'!Y245*INDEX('Calibration Calcs'!$B$4:$M$4,1,MATCH('Adjusted Source Data'!$E245,'Calibration Calcs'!$B$1:$M$1,0))</f>
        <v>1436544965.1633556</v>
      </c>
      <c r="Z245" s="38">
        <f>'Source Data'!Z245*INDEX('Calibration Calcs'!$B$4:$M$4,1,MATCH('Adjusted Source Data'!$E245,'Calibration Calcs'!$B$1:$M$1,0))</f>
        <v>1374086488.4171226</v>
      </c>
      <c r="AA245" s="38">
        <f>'Source Data'!AA245*INDEX('Calibration Calcs'!$B$4:$M$4,1,MATCH('Adjusted Source Data'!$E245,'Calibration Calcs'!$B$1:$M$1,0))</f>
        <v>1280398773.2977734</v>
      </c>
      <c r="AB245" s="38">
        <f>'Source Data'!AB245*INDEX('Calibration Calcs'!$B$4:$M$4,1,MATCH('Adjusted Source Data'!$E245,'Calibration Calcs'!$B$1:$M$1,0))</f>
        <v>1176301312.0540519</v>
      </c>
      <c r="AC245" s="38">
        <f>'Source Data'!AC245*INDEX('Calibration Calcs'!$B$4:$M$4,1,MATCH('Adjusted Source Data'!$E245,'Calibration Calcs'!$B$1:$M$1,0))</f>
        <v>1093023343.0590749</v>
      </c>
      <c r="AD245" t="str">
        <f>INDEX('Category Mapping'!$G$34:$G$45,MATCH(E245,'Category Mapping'!$A$34:$A$45,0),1)</f>
        <v>Spring</v>
      </c>
      <c r="AE245" t="str">
        <f>INDEX('Category Mapping'!$B$2:$B$25,MATCH('Source Data'!A245,'Category Mapping'!$A$2:$A$25,0))</f>
        <v>Weekday</v>
      </c>
      <c r="AF245" t="str">
        <f>INDEX('Category Mapping'!$C$2:$C$25,MATCH('Source Data'!A245,'Category Mapping'!$A$2:$A$25,0))</f>
        <v>All Sectors</v>
      </c>
      <c r="AG245" t="str">
        <f>INDEX('Category Mapping'!$D$2:$D$25,MATCH('Source Data'!A245,'Category Mapping'!$A$2:$A$25,0))</f>
        <v>Total</v>
      </c>
      <c r="AH245">
        <f>IF($AE245="Weekday",INDEX('Category Mapping'!$F$34:$F$45,MATCH($E245,'Category Mapping'!$A$34:$A$45,0),1),INDEX('Category Mapping'!$E$34:$E$45,MATCH($E245,'Category Mapping'!$A$34:$A$45,0),1))</f>
        <v>22.142857142857142</v>
      </c>
      <c r="AI245" s="10">
        <f t="shared" si="11"/>
        <v>69107282.335347965</v>
      </c>
      <c r="AJ245" s="22">
        <f t="shared" si="9"/>
        <v>0</v>
      </c>
      <c r="AK245" s="22">
        <f t="shared" si="10"/>
        <v>0</v>
      </c>
    </row>
    <row r="246" spans="1:38">
      <c r="A246" s="37" t="str">
        <f>'Source Data'!A246</f>
        <v>Total_regional_weekday_SSP2.csv</v>
      </c>
      <c r="B246" s="37">
        <f>'Source Data'!B246</f>
        <v>2019</v>
      </c>
      <c r="C246" s="37">
        <f>'Source Data'!C246</f>
        <v>19</v>
      </c>
      <c r="D246" s="37" t="str">
        <f>'Source Data'!D246</f>
        <v>Korea</v>
      </c>
      <c r="E246" s="37">
        <f>'Source Data'!E246</f>
        <v>4</v>
      </c>
      <c r="F246" s="38">
        <f>'Source Data'!F246*INDEX('Calibration Calcs'!$B$4:$M$4,1,MATCH('Adjusted Source Data'!$E246,'Calibration Calcs'!$B$1:$M$1,0))</f>
        <v>926178881.32444561</v>
      </c>
      <c r="G246" s="38">
        <f>'Source Data'!G246*INDEX('Calibration Calcs'!$B$4:$M$4,1,MATCH('Adjusted Source Data'!$E246,'Calibration Calcs'!$B$1:$M$1,0))</f>
        <v>900937108.87744808</v>
      </c>
      <c r="H246" s="38">
        <f>'Source Data'!H246*INDEX('Calibration Calcs'!$B$4:$M$4,1,MATCH('Adjusted Source Data'!$E246,'Calibration Calcs'!$B$1:$M$1,0))</f>
        <v>890257897.45756459</v>
      </c>
      <c r="I246" s="38">
        <f>'Source Data'!I246*INDEX('Calibration Calcs'!$B$4:$M$4,1,MATCH('Adjusted Source Data'!$E246,'Calibration Calcs'!$B$1:$M$1,0))</f>
        <v>891228734.85937214</v>
      </c>
      <c r="J246" s="38">
        <f>'Source Data'!J246*INDEX('Calibration Calcs'!$B$4:$M$4,1,MATCH('Adjusted Source Data'!$E246,'Calibration Calcs'!$B$1:$M$1,0))</f>
        <v>905791295.88648605</v>
      </c>
      <c r="K246" s="38">
        <f>'Source Data'!K246*INDEX('Calibration Calcs'!$B$4:$M$4,1,MATCH('Adjusted Source Data'!$E246,'Calibration Calcs'!$B$1:$M$1,0))</f>
        <v>970837401.8075949</v>
      </c>
      <c r="L246" s="38">
        <f>'Source Data'!L246*INDEX('Calibration Calcs'!$B$4:$M$4,1,MATCH('Adjusted Source Data'!$E246,'Calibration Calcs'!$B$1:$M$1,0))</f>
        <v>1126171386.0968101</v>
      </c>
      <c r="M246" s="38">
        <f>'Source Data'!M246*INDEX('Calibration Calcs'!$B$4:$M$4,1,MATCH('Adjusted Source Data'!$E246,'Calibration Calcs'!$B$1:$M$1,0))</f>
        <v>1252380248.3317974</v>
      </c>
      <c r="N246" s="38">
        <f>'Source Data'!N246*INDEX('Calibration Calcs'!$B$4:$M$4,1,MATCH('Adjusted Source Data'!$E246,'Calibration Calcs'!$B$1:$M$1,0))</f>
        <v>1330047240.4764051</v>
      </c>
      <c r="O246" s="38">
        <f>'Source Data'!O246*INDEX('Calibration Calcs'!$B$4:$M$4,1,MATCH('Adjusted Source Data'!$E246,'Calibration Calcs'!$B$1:$M$1,0))</f>
        <v>1349463988.512557</v>
      </c>
      <c r="P246" s="38">
        <f>'Source Data'!P246*INDEX('Calibration Calcs'!$B$4:$M$4,1,MATCH('Adjusted Source Data'!$E246,'Calibration Calcs'!$B$1:$M$1,0))</f>
        <v>1339755614.4944811</v>
      </c>
      <c r="Q246" s="38">
        <f>'Source Data'!Q246*INDEX('Calibration Calcs'!$B$4:$M$4,1,MATCH('Adjusted Source Data'!$E246,'Calibration Calcs'!$B$1:$M$1,0))</f>
        <v>1330047240.4764051</v>
      </c>
      <c r="R246" s="38">
        <f>'Source Data'!R246*INDEX('Calibration Calcs'!$B$4:$M$4,1,MATCH('Adjusted Source Data'!$E246,'Calibration Calcs'!$B$1:$M$1,0))</f>
        <v>1310630492.4402533</v>
      </c>
      <c r="S246" s="38">
        <f>'Source Data'!S246*INDEX('Calibration Calcs'!$B$4:$M$4,1,MATCH('Adjusted Source Data'!$E246,'Calibration Calcs'!$B$1:$M$1,0))</f>
        <v>1310630492.4402533</v>
      </c>
      <c r="T246" s="38">
        <f>'Source Data'!T246*INDEX('Calibration Calcs'!$B$4:$M$4,1,MATCH('Adjusted Source Data'!$E246,'Calibration Calcs'!$B$1:$M$1,0))</f>
        <v>1320338866.4583292</v>
      </c>
      <c r="U246" s="38">
        <f>'Source Data'!U246*INDEX('Calibration Calcs'!$B$4:$M$4,1,MATCH('Adjusted Source Data'!$E246,'Calibration Calcs'!$B$1:$M$1,0))</f>
        <v>1339755614.4944811</v>
      </c>
      <c r="V246" s="38">
        <f>'Source Data'!V246*INDEX('Calibration Calcs'!$B$4:$M$4,1,MATCH('Adjusted Source Data'!$E246,'Calibration Calcs'!$B$1:$M$1,0))</f>
        <v>1359172362.530633</v>
      </c>
      <c r="W246" s="38">
        <f>'Source Data'!W246*INDEX('Calibration Calcs'!$B$4:$M$4,1,MATCH('Adjusted Source Data'!$E246,'Calibration Calcs'!$B$1:$M$1,0))</f>
        <v>1349463988.512557</v>
      </c>
      <c r="X246" s="38">
        <f>'Source Data'!X246*INDEX('Calibration Calcs'!$B$4:$M$4,1,MATCH('Adjusted Source Data'!$E246,'Calibration Calcs'!$B$1:$M$1,0))</f>
        <v>1349463988.512557</v>
      </c>
      <c r="Y246" s="38">
        <f>'Source Data'!Y246*INDEX('Calibration Calcs'!$B$4:$M$4,1,MATCH('Adjusted Source Data'!$E246,'Calibration Calcs'!$B$1:$M$1,0))</f>
        <v>1281505370.3860252</v>
      </c>
      <c r="Z246" s="38">
        <f>'Source Data'!Z246*INDEX('Calibration Calcs'!$B$4:$M$4,1,MATCH('Adjusted Source Data'!$E246,'Calibration Calcs'!$B$1:$M$1,0))</f>
        <v>1213546752.2594936</v>
      </c>
      <c r="AA246" s="38">
        <f>'Source Data'!AA246*INDEX('Calibration Calcs'!$B$4:$M$4,1,MATCH('Adjusted Source Data'!$E246,'Calibration Calcs'!$B$1:$M$1,0))</f>
        <v>1135879760.114886</v>
      </c>
      <c r="AB246" s="38">
        <f>'Source Data'!AB246*INDEX('Calibration Calcs'!$B$4:$M$4,1,MATCH('Adjusted Source Data'!$E246,'Calibration Calcs'!$B$1:$M$1,0))</f>
        <v>1038796019.9341266</v>
      </c>
      <c r="AC246" s="38">
        <f>'Source Data'!AC246*INDEX('Calibration Calcs'!$B$4:$M$4,1,MATCH('Adjusted Source Data'!$E246,'Calibration Calcs'!$B$1:$M$1,0))</f>
        <v>970837401.8075949</v>
      </c>
      <c r="AD246" t="str">
        <f>INDEX('Category Mapping'!$G$34:$G$45,MATCH(E246,'Category Mapping'!$A$34:$A$45,0),1)</f>
        <v>Spring</v>
      </c>
      <c r="AE246" t="str">
        <f>INDEX('Category Mapping'!$B$2:$B$25,MATCH('Source Data'!A246,'Category Mapping'!$A$2:$A$25,0))</f>
        <v>Weekday</v>
      </c>
      <c r="AF246" t="str">
        <f>INDEX('Category Mapping'!$C$2:$C$25,MATCH('Source Data'!A246,'Category Mapping'!$A$2:$A$25,0))</f>
        <v>All Sectors</v>
      </c>
      <c r="AG246" t="str">
        <f>INDEX('Category Mapping'!$D$2:$D$25,MATCH('Source Data'!A246,'Category Mapping'!$A$2:$A$25,0))</f>
        <v>Total</v>
      </c>
      <c r="AH246">
        <f>IF($AE246="Weekday",INDEX('Category Mapping'!$F$34:$F$45,MATCH($E246,'Category Mapping'!$A$34:$A$45,0),1),INDEX('Category Mapping'!$E$34:$E$45,MATCH($E246,'Category Mapping'!$A$34:$A$45,0),1))</f>
        <v>21.428571428571431</v>
      </c>
      <c r="AI246" s="10">
        <f t="shared" si="11"/>
        <v>63428043.584762864</v>
      </c>
      <c r="AJ246" s="22">
        <f t="shared" si="9"/>
        <v>0</v>
      </c>
      <c r="AK246" s="22">
        <f t="shared" si="10"/>
        <v>0</v>
      </c>
    </row>
    <row r="247" spans="1:38">
      <c r="A247" s="37" t="str">
        <f>'Source Data'!A247</f>
        <v>Total_regional_weekday_SSP2.csv</v>
      </c>
      <c r="B247" s="37">
        <f>'Source Data'!B247</f>
        <v>2019</v>
      </c>
      <c r="C247" s="37">
        <f>'Source Data'!C247</f>
        <v>19</v>
      </c>
      <c r="D247" s="37" t="str">
        <f>'Source Data'!D247</f>
        <v>Korea</v>
      </c>
      <c r="E247" s="37">
        <f>'Source Data'!E247</f>
        <v>5</v>
      </c>
      <c r="F247" s="38">
        <f>'Source Data'!F247*INDEX('Calibration Calcs'!$B$4:$M$4,1,MATCH('Adjusted Source Data'!$E247,'Calibration Calcs'!$B$1:$M$1,0))</f>
        <v>951609717.29702222</v>
      </c>
      <c r="G247" s="38">
        <f>'Source Data'!G247*INDEX('Calibration Calcs'!$B$4:$M$4,1,MATCH('Adjusted Source Data'!$E247,'Calibration Calcs'!$B$1:$M$1,0))</f>
        <v>926540968.15853369</v>
      </c>
      <c r="H247" s="38">
        <f>'Source Data'!H247*INDEX('Calibration Calcs'!$B$4:$M$4,1,MATCH('Adjusted Source Data'!$E247,'Calibration Calcs'!$B$1:$M$1,0))</f>
        <v>914507968.57205927</v>
      </c>
      <c r="I247" s="38">
        <f>'Source Data'!I247*INDEX('Calibration Calcs'!$B$4:$M$4,1,MATCH('Adjusted Source Data'!$E247,'Calibration Calcs'!$B$1:$M$1,0))</f>
        <v>915510718.53759885</v>
      </c>
      <c r="J247" s="38">
        <f>'Source Data'!J247*INDEX('Calibration Calcs'!$B$4:$M$4,1,MATCH('Adjusted Source Data'!$E247,'Calibration Calcs'!$B$1:$M$1,0))</f>
        <v>931554717.98623145</v>
      </c>
      <c r="K247" s="38">
        <f>'Source Data'!K247*INDEX('Calibration Calcs'!$B$4:$M$4,1,MATCH('Adjusted Source Data'!$E247,'Calibration Calcs'!$B$1:$M$1,0))</f>
        <v>987708716.0564456</v>
      </c>
      <c r="L247" s="38">
        <f>'Source Data'!L247*INDEX('Calibration Calcs'!$B$4:$M$4,1,MATCH('Adjusted Source Data'!$E247,'Calibration Calcs'!$B$1:$M$1,0))</f>
        <v>1123079961.4042833</v>
      </c>
      <c r="M247" s="38">
        <f>'Source Data'!M247*INDEX('Calibration Calcs'!$B$4:$M$4,1,MATCH('Adjusted Source Data'!$E247,'Calibration Calcs'!$B$1:$M$1,0))</f>
        <v>1263464956.5798187</v>
      </c>
      <c r="N247" s="38">
        <f>'Source Data'!N247*INDEX('Calibration Calcs'!$B$4:$M$4,1,MATCH('Adjusted Source Data'!$E247,'Calibration Calcs'!$B$1:$M$1,0))</f>
        <v>1363739953.1337726</v>
      </c>
      <c r="O247" s="38">
        <f>'Source Data'!O247*INDEX('Calibration Calcs'!$B$4:$M$4,1,MATCH('Adjusted Source Data'!$E247,'Calibration Calcs'!$B$1:$M$1,0))</f>
        <v>1383794952.4445634</v>
      </c>
      <c r="P247" s="38">
        <f>'Source Data'!P247*INDEX('Calibration Calcs'!$B$4:$M$4,1,MATCH('Adjusted Source Data'!$E247,'Calibration Calcs'!$B$1:$M$1,0))</f>
        <v>1383794952.4445634</v>
      </c>
      <c r="Q247" s="38">
        <f>'Source Data'!Q247*INDEX('Calibration Calcs'!$B$4:$M$4,1,MATCH('Adjusted Source Data'!$E247,'Calibration Calcs'!$B$1:$M$1,0))</f>
        <v>1383794952.4445634</v>
      </c>
      <c r="R247" s="38">
        <f>'Source Data'!R247*INDEX('Calibration Calcs'!$B$4:$M$4,1,MATCH('Adjusted Source Data'!$E247,'Calibration Calcs'!$B$1:$M$1,0))</f>
        <v>1373767452.7891679</v>
      </c>
      <c r="S247" s="38">
        <f>'Source Data'!S247*INDEX('Calibration Calcs'!$B$4:$M$4,1,MATCH('Adjusted Source Data'!$E247,'Calibration Calcs'!$B$1:$M$1,0))</f>
        <v>1373767452.7891679</v>
      </c>
      <c r="T247" s="38">
        <f>'Source Data'!T247*INDEX('Calibration Calcs'!$B$4:$M$4,1,MATCH('Adjusted Source Data'!$E247,'Calibration Calcs'!$B$1:$M$1,0))</f>
        <v>1373767452.7891679</v>
      </c>
      <c r="U247" s="38">
        <f>'Source Data'!U247*INDEX('Calibration Calcs'!$B$4:$M$4,1,MATCH('Adjusted Source Data'!$E247,'Calibration Calcs'!$B$1:$M$1,0))</f>
        <v>1393822452.0999587</v>
      </c>
      <c r="V247" s="38">
        <f>'Source Data'!V247*INDEX('Calibration Calcs'!$B$4:$M$4,1,MATCH('Adjusted Source Data'!$E247,'Calibration Calcs'!$B$1:$M$1,0))</f>
        <v>1413877451.4107494</v>
      </c>
      <c r="W247" s="38">
        <f>'Source Data'!W247*INDEX('Calibration Calcs'!$B$4:$M$4,1,MATCH('Adjusted Source Data'!$E247,'Calibration Calcs'!$B$1:$M$1,0))</f>
        <v>1403849951.7553542</v>
      </c>
      <c r="X247" s="38">
        <f>'Source Data'!X247*INDEX('Calibration Calcs'!$B$4:$M$4,1,MATCH('Adjusted Source Data'!$E247,'Calibration Calcs'!$B$1:$M$1,0))</f>
        <v>1403849951.7553542</v>
      </c>
      <c r="Y247" s="38">
        <f>'Source Data'!Y247*INDEX('Calibration Calcs'!$B$4:$M$4,1,MATCH('Adjusted Source Data'!$E247,'Calibration Calcs'!$B$1:$M$1,0))</f>
        <v>1323629954.5121911</v>
      </c>
      <c r="Z247" s="38">
        <f>'Source Data'!Z247*INDEX('Calibration Calcs'!$B$4:$M$4,1,MATCH('Adjusted Source Data'!$E247,'Calibration Calcs'!$B$1:$M$1,0))</f>
        <v>1243409957.2690279</v>
      </c>
      <c r="AA247" s="38">
        <f>'Source Data'!AA247*INDEX('Calibration Calcs'!$B$4:$M$4,1,MATCH('Adjusted Source Data'!$E247,'Calibration Calcs'!$B$1:$M$1,0))</f>
        <v>1173217459.6812603</v>
      </c>
      <c r="AB247" s="38">
        <f>'Source Data'!AB247*INDEX('Calibration Calcs'!$B$4:$M$4,1,MATCH('Adjusted Source Data'!$E247,'Calibration Calcs'!$B$1:$M$1,0))</f>
        <v>1072942463.1273063</v>
      </c>
      <c r="AC247" s="38">
        <f>'Source Data'!AC247*INDEX('Calibration Calcs'!$B$4:$M$4,1,MATCH('Adjusted Source Data'!$E247,'Calibration Calcs'!$B$1:$M$1,0))</f>
        <v>1002749965.5395386</v>
      </c>
      <c r="AD247" t="str">
        <f>INDEX('Category Mapping'!$G$34:$G$45,MATCH(E247,'Category Mapping'!$A$34:$A$45,0),1)</f>
        <v>Spring</v>
      </c>
      <c r="AE247" t="str">
        <f>INDEX('Category Mapping'!$B$2:$B$25,MATCH('Source Data'!A247,'Category Mapping'!$A$2:$A$25,0))</f>
        <v>Weekday</v>
      </c>
      <c r="AF247" t="str">
        <f>INDEX('Category Mapping'!$C$2:$C$25,MATCH('Source Data'!A247,'Category Mapping'!$A$2:$A$25,0))</f>
        <v>All Sectors</v>
      </c>
      <c r="AG247" t="str">
        <f>INDEX('Category Mapping'!$D$2:$D$25,MATCH('Source Data'!A247,'Category Mapping'!$A$2:$A$25,0))</f>
        <v>Total</v>
      </c>
      <c r="AH247">
        <f>IF($AE247="Weekday",INDEX('Category Mapping'!$F$34:$F$45,MATCH($E247,'Category Mapping'!$A$34:$A$45,0),1),INDEX('Category Mapping'!$E$34:$E$45,MATCH($E247,'Category Mapping'!$A$34:$A$45,0),1))</f>
        <v>22.142857142857142</v>
      </c>
      <c r="AI247" s="10">
        <f t="shared" si="11"/>
        <v>63852530.063711263</v>
      </c>
      <c r="AJ247" s="22">
        <f t="shared" si="9"/>
        <v>0</v>
      </c>
      <c r="AK247" s="22">
        <f t="shared" si="10"/>
        <v>0</v>
      </c>
    </row>
    <row r="248" spans="1:38">
      <c r="A248" s="37" t="str">
        <f>'Source Data'!A248</f>
        <v>Total_regional_weekday_SSP2.csv</v>
      </c>
      <c r="B248" s="37">
        <f>'Source Data'!B248</f>
        <v>2019</v>
      </c>
      <c r="C248" s="37">
        <f>'Source Data'!C248</f>
        <v>19</v>
      </c>
      <c r="D248" s="37" t="str">
        <f>'Source Data'!D248</f>
        <v>Korea</v>
      </c>
      <c r="E248" s="37">
        <f>'Source Data'!E248</f>
        <v>6</v>
      </c>
      <c r="F248" s="38">
        <f>'Source Data'!F248*INDEX('Calibration Calcs'!$B$4:$M$4,1,MATCH('Adjusted Source Data'!$E248,'Calibration Calcs'!$B$1:$M$1,0))</f>
        <v>951750552.19523048</v>
      </c>
      <c r="G248" s="38">
        <f>'Source Data'!G248*INDEX('Calibration Calcs'!$B$4:$M$4,1,MATCH('Adjusted Source Data'!$E248,'Calibration Calcs'!$B$1:$M$1,0))</f>
        <v>924690977.67203271</v>
      </c>
      <c r="H248" s="38">
        <f>'Source Data'!H248*INDEX('Calibration Calcs'!$B$4:$M$4,1,MATCH('Adjusted Source Data'!$E248,'Calibration Calcs'!$B$1:$M$1,0))</f>
        <v>911627734.79876482</v>
      </c>
      <c r="I248" s="38">
        <f>'Source Data'!I248*INDEX('Calibration Calcs'!$B$4:$M$4,1,MATCH('Adjusted Source Data'!$E248,'Calibration Calcs'!$B$1:$M$1,0))</f>
        <v>912560823.57542682</v>
      </c>
      <c r="J248" s="38">
        <f>'Source Data'!J248*INDEX('Calibration Calcs'!$B$4:$M$4,1,MATCH('Adjusted Source Data'!$E248,'Calibration Calcs'!$B$1:$M$1,0))</f>
        <v>929356421.55534267</v>
      </c>
      <c r="K248" s="38">
        <f>'Source Data'!K248*INDEX('Calibration Calcs'!$B$4:$M$4,1,MATCH('Adjusted Source Data'!$E248,'Calibration Calcs'!$B$1:$M$1,0))</f>
        <v>979743215.49509013</v>
      </c>
      <c r="L248" s="38">
        <f>'Source Data'!L248*INDEX('Calibration Calcs'!$B$4:$M$4,1,MATCH('Adjusted Source Data'!$E248,'Calibration Calcs'!$B$1:$M$1,0))</f>
        <v>1119706531.9943888</v>
      </c>
      <c r="M248" s="38">
        <f>'Source Data'!M248*INDEX('Calibration Calcs'!$B$4:$M$4,1,MATCH('Adjusted Source Data'!$E248,'Calibration Calcs'!$B$1:$M$1,0))</f>
        <v>1278331624.0269272</v>
      </c>
      <c r="N248" s="38">
        <f>'Source Data'!N248*INDEX('Calibration Calcs'!$B$4:$M$4,1,MATCH('Adjusted Source Data'!$E248,'Calibration Calcs'!$B$1:$M$1,0))</f>
        <v>1399633164.992986</v>
      </c>
      <c r="O248" s="38">
        <f>'Source Data'!O248*INDEX('Calibration Calcs'!$B$4:$M$4,1,MATCH('Adjusted Source Data'!$E248,'Calibration Calcs'!$B$1:$M$1,0))</f>
        <v>1446287603.8260856</v>
      </c>
      <c r="P248" s="38">
        <f>'Source Data'!P248*INDEX('Calibration Calcs'!$B$4:$M$4,1,MATCH('Adjusted Source Data'!$E248,'Calibration Calcs'!$B$1:$M$1,0))</f>
        <v>1455618491.5927055</v>
      </c>
      <c r="Q248" s="38">
        <f>'Source Data'!Q248*INDEX('Calibration Calcs'!$B$4:$M$4,1,MATCH('Adjusted Source Data'!$E248,'Calibration Calcs'!$B$1:$M$1,0))</f>
        <v>1474280267.1259451</v>
      </c>
      <c r="R248" s="38">
        <f>'Source Data'!R248*INDEX('Calibration Calcs'!$B$4:$M$4,1,MATCH('Adjusted Source Data'!$E248,'Calibration Calcs'!$B$1:$M$1,0))</f>
        <v>1464949379.3593254</v>
      </c>
      <c r="S248" s="38">
        <f>'Source Data'!S248*INDEX('Calibration Calcs'!$B$4:$M$4,1,MATCH('Adjusted Source Data'!$E248,'Calibration Calcs'!$B$1:$M$1,0))</f>
        <v>1474280267.1259451</v>
      </c>
      <c r="T248" s="38">
        <f>'Source Data'!T248*INDEX('Calibration Calcs'!$B$4:$M$4,1,MATCH('Adjusted Source Data'!$E248,'Calibration Calcs'!$B$1:$M$1,0))</f>
        <v>1483611154.892565</v>
      </c>
      <c r="U248" s="38">
        <f>'Source Data'!U248*INDEX('Calibration Calcs'!$B$4:$M$4,1,MATCH('Adjusted Source Data'!$E248,'Calibration Calcs'!$B$1:$M$1,0))</f>
        <v>1511603818.1924248</v>
      </c>
      <c r="V248" s="38">
        <f>'Source Data'!V248*INDEX('Calibration Calcs'!$B$4:$M$4,1,MATCH('Adjusted Source Data'!$E248,'Calibration Calcs'!$B$1:$M$1,0))</f>
        <v>1520934705.9590447</v>
      </c>
      <c r="W248" s="38">
        <f>'Source Data'!W248*INDEX('Calibration Calcs'!$B$4:$M$4,1,MATCH('Adjusted Source Data'!$E248,'Calibration Calcs'!$B$1:$M$1,0))</f>
        <v>1502272930.4258049</v>
      </c>
      <c r="X248" s="38">
        <f>'Source Data'!X248*INDEX('Calibration Calcs'!$B$4:$M$4,1,MATCH('Adjusted Source Data'!$E248,'Calibration Calcs'!$B$1:$M$1,0))</f>
        <v>1474280267.1259451</v>
      </c>
      <c r="Y248" s="38">
        <f>'Source Data'!Y248*INDEX('Calibration Calcs'!$B$4:$M$4,1,MATCH('Adjusted Source Data'!$E248,'Calibration Calcs'!$B$1:$M$1,0))</f>
        <v>1390302277.226366</v>
      </c>
      <c r="Z248" s="38">
        <f>'Source Data'!Z248*INDEX('Calibration Calcs'!$B$4:$M$4,1,MATCH('Adjusted Source Data'!$E248,'Calibration Calcs'!$B$1:$M$1,0))</f>
        <v>1306324287.326787</v>
      </c>
      <c r="AA248" s="38">
        <f>'Source Data'!AA248*INDEX('Calibration Calcs'!$B$4:$M$4,1,MATCH('Adjusted Source Data'!$E248,'Calibration Calcs'!$B$1:$M$1,0))</f>
        <v>1213015409.6605878</v>
      </c>
      <c r="AB248" s="38">
        <f>'Source Data'!AB248*INDEX('Calibration Calcs'!$B$4:$M$4,1,MATCH('Adjusted Source Data'!$E248,'Calibration Calcs'!$B$1:$M$1,0))</f>
        <v>1101044756.461149</v>
      </c>
      <c r="AC248" s="38">
        <f>'Source Data'!AC248*INDEX('Calibration Calcs'!$B$4:$M$4,1,MATCH('Adjusted Source Data'!$E248,'Calibration Calcs'!$B$1:$M$1,0))</f>
        <v>1017066766.5615698</v>
      </c>
      <c r="AD248" t="str">
        <f>INDEX('Category Mapping'!$G$34:$G$45,MATCH(E248,'Category Mapping'!$A$34:$A$45,0),1)</f>
        <v>Summer</v>
      </c>
      <c r="AE248" t="str">
        <f>INDEX('Category Mapping'!$B$2:$B$25,MATCH('Source Data'!A248,'Category Mapping'!$A$2:$A$25,0))</f>
        <v>Weekday</v>
      </c>
      <c r="AF248" t="str">
        <f>INDEX('Category Mapping'!$C$2:$C$25,MATCH('Source Data'!A248,'Category Mapping'!$A$2:$A$25,0))</f>
        <v>All Sectors</v>
      </c>
      <c r="AG248" t="str">
        <f>INDEX('Category Mapping'!$D$2:$D$25,MATCH('Source Data'!A248,'Category Mapping'!$A$2:$A$25,0))</f>
        <v>Total</v>
      </c>
      <c r="AH248">
        <f>IF($AE248="Weekday",INDEX('Category Mapping'!$F$34:$F$45,MATCH($E248,'Category Mapping'!$A$34:$A$45,0),1),INDEX('Category Mapping'!$E$34:$E$45,MATCH($E248,'Category Mapping'!$A$34:$A$45,0),1))</f>
        <v>21.428571428571431</v>
      </c>
      <c r="AI248" s="10">
        <f t="shared" si="11"/>
        <v>70976952.944755405</v>
      </c>
      <c r="AJ248" s="22">
        <f t="shared" si="9"/>
        <v>0</v>
      </c>
      <c r="AK248" s="22">
        <f t="shared" si="10"/>
        <v>0</v>
      </c>
      <c r="AL248" s="10"/>
    </row>
    <row r="249" spans="1:38">
      <c r="A249" s="37" t="str">
        <f>'Source Data'!A249</f>
        <v>Total_regional_weekday_SSP2.csv</v>
      </c>
      <c r="B249" s="37">
        <f>'Source Data'!B249</f>
        <v>2019</v>
      </c>
      <c r="C249" s="37">
        <f>'Source Data'!C249</f>
        <v>19</v>
      </c>
      <c r="D249" s="37" t="str">
        <f>'Source Data'!D249</f>
        <v>Korea</v>
      </c>
      <c r="E249" s="37">
        <f>'Source Data'!E249</f>
        <v>7</v>
      </c>
      <c r="F249" s="38">
        <f>'Source Data'!F249*INDEX('Calibration Calcs'!$B$4:$M$4,1,MATCH('Adjusted Source Data'!$E249,'Calibration Calcs'!$B$1:$M$1,0))</f>
        <v>1100752127.2151885</v>
      </c>
      <c r="G249" s="38">
        <f>'Source Data'!G249*INDEX('Calibration Calcs'!$B$4:$M$4,1,MATCH('Adjusted Source Data'!$E249,'Calibration Calcs'!$B$1:$M$1,0))</f>
        <v>1054110087.9264092</v>
      </c>
      <c r="H249" s="38">
        <f>'Source Data'!H249*INDEX('Calibration Calcs'!$B$4:$M$4,1,MATCH('Adjusted Source Data'!$E249,'Calibration Calcs'!$B$1:$M$1,0))</f>
        <v>1035453272.2108976</v>
      </c>
      <c r="I249" s="38">
        <f>'Source Data'!I249*INDEX('Calibration Calcs'!$B$4:$M$4,1,MATCH('Adjusted Source Data'!$E249,'Calibration Calcs'!$B$1:$M$1,0))</f>
        <v>1044781680.0686533</v>
      </c>
      <c r="J249" s="38">
        <f>'Source Data'!J249*INDEX('Calibration Calcs'!$B$4:$M$4,1,MATCH('Adjusted Source Data'!$E249,'Calibration Calcs'!$B$1:$M$1,0))</f>
        <v>1063438495.784165</v>
      </c>
      <c r="K249" s="38">
        <f>'Source Data'!K249*INDEX('Calibration Calcs'!$B$4:$M$4,1,MATCH('Adjusted Source Data'!$E249,'Calibration Calcs'!$B$1:$M$1,0))</f>
        <v>1128737350.788456</v>
      </c>
      <c r="L249" s="38">
        <f>'Source Data'!L249*INDEX('Calibration Calcs'!$B$4:$M$4,1,MATCH('Adjusted Source Data'!$E249,'Calibration Calcs'!$B$1:$M$1,0))</f>
        <v>1268663468.6547935</v>
      </c>
      <c r="M249" s="38">
        <f>'Source Data'!M249*INDEX('Calibration Calcs'!$B$4:$M$4,1,MATCH('Adjusted Source Data'!$E249,'Calibration Calcs'!$B$1:$M$1,0))</f>
        <v>1436574810.0943985</v>
      </c>
      <c r="N249" s="38">
        <f>'Source Data'!N249*INDEX('Calibration Calcs'!$B$4:$M$4,1,MATCH('Adjusted Source Data'!$E249,'Calibration Calcs'!$B$1:$M$1,0))</f>
        <v>1585829335.8184917</v>
      </c>
      <c r="O249" s="38">
        <f>'Source Data'!O249*INDEX('Calibration Calcs'!$B$4:$M$4,1,MATCH('Adjusted Source Data'!$E249,'Calibration Calcs'!$B$1:$M$1,0))</f>
        <v>1651128190.8227825</v>
      </c>
      <c r="P249" s="38">
        <f>'Source Data'!P249*INDEX('Calibration Calcs'!$B$4:$M$4,1,MATCH('Adjusted Source Data'!$E249,'Calibration Calcs'!$B$1:$M$1,0))</f>
        <v>1669785006.5382943</v>
      </c>
      <c r="Q249" s="38">
        <f>'Source Data'!Q249*INDEX('Calibration Calcs'!$B$4:$M$4,1,MATCH('Adjusted Source Data'!$E249,'Calibration Calcs'!$B$1:$M$1,0))</f>
        <v>1697770230.1115618</v>
      </c>
      <c r="R249" s="38">
        <f>'Source Data'!R249*INDEX('Calibration Calcs'!$B$4:$M$4,1,MATCH('Adjusted Source Data'!$E249,'Calibration Calcs'!$B$1:$M$1,0))</f>
        <v>1697770230.1115618</v>
      </c>
      <c r="S249" s="38">
        <f>'Source Data'!S249*INDEX('Calibration Calcs'!$B$4:$M$4,1,MATCH('Adjusted Source Data'!$E249,'Calibration Calcs'!$B$1:$M$1,0))</f>
        <v>1707098637.9693177</v>
      </c>
      <c r="T249" s="38">
        <f>'Source Data'!T249*INDEX('Calibration Calcs'!$B$4:$M$4,1,MATCH('Adjusted Source Data'!$E249,'Calibration Calcs'!$B$1:$M$1,0))</f>
        <v>1725755453.6848292</v>
      </c>
      <c r="U249" s="38">
        <f>'Source Data'!U249*INDEX('Calibration Calcs'!$B$4:$M$4,1,MATCH('Adjusted Source Data'!$E249,'Calibration Calcs'!$B$1:$M$1,0))</f>
        <v>1753740677.2580967</v>
      </c>
      <c r="V249" s="38">
        <f>'Source Data'!V249*INDEX('Calibration Calcs'!$B$4:$M$4,1,MATCH('Adjusted Source Data'!$E249,'Calibration Calcs'!$B$1:$M$1,0))</f>
        <v>1763069085.1158526</v>
      </c>
      <c r="W249" s="38">
        <f>'Source Data'!W249*INDEX('Calibration Calcs'!$B$4:$M$4,1,MATCH('Adjusted Source Data'!$E249,'Calibration Calcs'!$B$1:$M$1,0))</f>
        <v>1735083861.5425851</v>
      </c>
      <c r="X249" s="38">
        <f>'Source Data'!X249*INDEX('Calibration Calcs'!$B$4:$M$4,1,MATCH('Adjusted Source Data'!$E249,'Calibration Calcs'!$B$1:$M$1,0))</f>
        <v>1697770230.1115618</v>
      </c>
      <c r="Y249" s="38">
        <f>'Source Data'!Y249*INDEX('Calibration Calcs'!$B$4:$M$4,1,MATCH('Adjusted Source Data'!$E249,'Calibration Calcs'!$B$1:$M$1,0))</f>
        <v>1604486151.5340035</v>
      </c>
      <c r="Z249" s="38">
        <f>'Source Data'!Z249*INDEX('Calibration Calcs'!$B$4:$M$4,1,MATCH('Adjusted Source Data'!$E249,'Calibration Calcs'!$B$1:$M$1,0))</f>
        <v>1511202072.956445</v>
      </c>
      <c r="AA249" s="38">
        <f>'Source Data'!AA249*INDEX('Calibration Calcs'!$B$4:$M$4,1,MATCH('Adjusted Source Data'!$E249,'Calibration Calcs'!$B$1:$M$1,0))</f>
        <v>1408589586.5211308</v>
      </c>
      <c r="AB249" s="38">
        <f>'Source Data'!AB249*INDEX('Calibration Calcs'!$B$4:$M$4,1,MATCH('Adjusted Source Data'!$E249,'Calibration Calcs'!$B$1:$M$1,0))</f>
        <v>1277991876.5125492</v>
      </c>
      <c r="AC249" s="38">
        <f>'Source Data'!AC249*INDEX('Calibration Calcs'!$B$4:$M$4,1,MATCH('Adjusted Source Data'!$E249,'Calibration Calcs'!$B$1:$M$1,0))</f>
        <v>1175379390.077235</v>
      </c>
      <c r="AD249" t="str">
        <f>INDEX('Category Mapping'!$G$34:$G$45,MATCH(E249,'Category Mapping'!$A$34:$A$45,0),1)</f>
        <v>Summer</v>
      </c>
      <c r="AE249" t="str">
        <f>INDEX('Category Mapping'!$B$2:$B$25,MATCH('Source Data'!A249,'Category Mapping'!$A$2:$A$25,0))</f>
        <v>Weekday</v>
      </c>
      <c r="AF249" t="str">
        <f>INDEX('Category Mapping'!$C$2:$C$25,MATCH('Source Data'!A249,'Category Mapping'!$A$2:$A$25,0))</f>
        <v>All Sectors</v>
      </c>
      <c r="AG249" t="str">
        <f>INDEX('Category Mapping'!$D$2:$D$25,MATCH('Source Data'!A249,'Category Mapping'!$A$2:$A$25,0))</f>
        <v>Total</v>
      </c>
      <c r="AH249">
        <f>IF($AE249="Weekday",INDEX('Category Mapping'!$F$34:$F$45,MATCH($E249,'Category Mapping'!$A$34:$A$45,0),1),INDEX('Category Mapping'!$E$34:$E$45,MATCH($E249,'Category Mapping'!$A$34:$A$45,0),1))</f>
        <v>22.142857142857142</v>
      </c>
      <c r="AI249" s="10">
        <f t="shared" si="11"/>
        <v>79622474.81168367</v>
      </c>
      <c r="AJ249" s="22">
        <f t="shared" si="9"/>
        <v>0</v>
      </c>
      <c r="AK249" s="22">
        <f t="shared" si="10"/>
        <v>0</v>
      </c>
    </row>
    <row r="250" spans="1:38">
      <c r="A250" s="37" t="str">
        <f>'Source Data'!A250</f>
        <v>Total_regional_weekday_SSP2.csv</v>
      </c>
      <c r="B250" s="37">
        <f>'Source Data'!B250</f>
        <v>2019</v>
      </c>
      <c r="C250" s="37">
        <f>'Source Data'!C250</f>
        <v>19</v>
      </c>
      <c r="D250" s="37" t="str">
        <f>'Source Data'!D250</f>
        <v>Korea</v>
      </c>
      <c r="E250" s="37">
        <f>'Source Data'!E250</f>
        <v>8</v>
      </c>
      <c r="F250" s="38">
        <f>'Source Data'!F250*INDEX('Calibration Calcs'!$B$4:$M$4,1,MATCH('Adjusted Source Data'!$E250,'Calibration Calcs'!$B$1:$M$1,0))</f>
        <v>1172842397.5950813</v>
      </c>
      <c r="G250" s="38">
        <f>'Source Data'!G250*INDEX('Calibration Calcs'!$B$4:$M$4,1,MATCH('Adjusted Source Data'!$E250,'Calibration Calcs'!$B$1:$M$1,0))</f>
        <v>1125550365.4339893</v>
      </c>
      <c r="H250" s="38">
        <f>'Source Data'!H250*INDEX('Calibration Calcs'!$B$4:$M$4,1,MATCH('Adjusted Source Data'!$E250,'Calibration Calcs'!$B$1:$M$1,0))</f>
        <v>1106633552.5695524</v>
      </c>
      <c r="I250" s="38">
        <f>'Source Data'!I250*INDEX('Calibration Calcs'!$B$4:$M$4,1,MATCH('Adjusted Source Data'!$E250,'Calibration Calcs'!$B$1:$M$1,0))</f>
        <v>1106633552.5695524</v>
      </c>
      <c r="J250" s="38">
        <f>'Source Data'!J250*INDEX('Calibration Calcs'!$B$4:$M$4,1,MATCH('Adjusted Source Data'!$E250,'Calibration Calcs'!$B$1:$M$1,0))</f>
        <v>1135008771.8662076</v>
      </c>
      <c r="K250" s="38">
        <f>'Source Data'!K250*INDEX('Calibration Calcs'!$B$4:$M$4,1,MATCH('Adjusted Source Data'!$E250,'Calibration Calcs'!$B$1:$M$1,0))</f>
        <v>1210676023.3239548</v>
      </c>
      <c r="L250" s="38">
        <f>'Source Data'!L250*INDEX('Calibration Calcs'!$B$4:$M$4,1,MATCH('Adjusted Source Data'!$E250,'Calibration Calcs'!$B$1:$M$1,0))</f>
        <v>1362010526.2394493</v>
      </c>
      <c r="M250" s="38">
        <f>'Source Data'!M250*INDEX('Calibration Calcs'!$B$4:$M$4,1,MATCH('Adjusted Source Data'!$E250,'Calibration Calcs'!$B$1:$M$1,0))</f>
        <v>1541720248.4515986</v>
      </c>
      <c r="N250" s="38">
        <f>'Source Data'!N250*INDEX('Calibration Calcs'!$B$4:$M$4,1,MATCH('Adjusted Source Data'!$E250,'Calibration Calcs'!$B$1:$M$1,0))</f>
        <v>1702513157.7993114</v>
      </c>
      <c r="O250" s="38">
        <f>'Source Data'!O250*INDEX('Calibration Calcs'!$B$4:$M$4,1,MATCH('Adjusted Source Data'!$E250,'Calibration Calcs'!$B$1:$M$1,0))</f>
        <v>1768722002.8248403</v>
      </c>
      <c r="P250" s="38">
        <f>'Source Data'!P250*INDEX('Calibration Calcs'!$B$4:$M$4,1,MATCH('Adjusted Source Data'!$E250,'Calibration Calcs'!$B$1:$M$1,0))</f>
        <v>1806555628.5537138</v>
      </c>
      <c r="Q250" s="38">
        <f>'Source Data'!Q250*INDEX('Calibration Calcs'!$B$4:$M$4,1,MATCH('Adjusted Source Data'!$E250,'Calibration Calcs'!$B$1:$M$1,0))</f>
        <v>1834930847.850369</v>
      </c>
      <c r="R250" s="38">
        <f>'Source Data'!R250*INDEX('Calibration Calcs'!$B$4:$M$4,1,MATCH('Adjusted Source Data'!$E250,'Calibration Calcs'!$B$1:$M$1,0))</f>
        <v>1834930847.850369</v>
      </c>
      <c r="S250" s="38">
        <f>'Source Data'!S250*INDEX('Calibration Calcs'!$B$4:$M$4,1,MATCH('Adjusted Source Data'!$E250,'Calibration Calcs'!$B$1:$M$1,0))</f>
        <v>1853847660.7148058</v>
      </c>
      <c r="T250" s="38">
        <f>'Source Data'!T250*INDEX('Calibration Calcs'!$B$4:$M$4,1,MATCH('Adjusted Source Data'!$E250,'Calibration Calcs'!$B$1:$M$1,0))</f>
        <v>1872764473.5792427</v>
      </c>
      <c r="U250" s="38">
        <f>'Source Data'!U250*INDEX('Calibration Calcs'!$B$4:$M$4,1,MATCH('Adjusted Source Data'!$E250,'Calibration Calcs'!$B$1:$M$1,0))</f>
        <v>1901139692.8758979</v>
      </c>
      <c r="V250" s="38">
        <f>'Source Data'!V250*INDEX('Calibration Calcs'!$B$4:$M$4,1,MATCH('Adjusted Source Data'!$E250,'Calibration Calcs'!$B$1:$M$1,0))</f>
        <v>1910598099.3081162</v>
      </c>
      <c r="W250" s="38">
        <f>'Source Data'!W250*INDEX('Calibration Calcs'!$B$4:$M$4,1,MATCH('Adjusted Source Data'!$E250,'Calibration Calcs'!$B$1:$M$1,0))</f>
        <v>1882222880.011461</v>
      </c>
      <c r="X250" s="38">
        <f>'Source Data'!X250*INDEX('Calibration Calcs'!$B$4:$M$4,1,MATCH('Adjusted Source Data'!$E250,'Calibration Calcs'!$B$1:$M$1,0))</f>
        <v>1853847660.7148058</v>
      </c>
      <c r="Y250" s="38">
        <f>'Source Data'!Y250*INDEX('Calibration Calcs'!$B$4:$M$4,1,MATCH('Adjusted Source Data'!$E250,'Calibration Calcs'!$B$1:$M$1,0))</f>
        <v>1740346783.5281851</v>
      </c>
      <c r="Z250" s="38">
        <f>'Source Data'!Z250*INDEX('Calibration Calcs'!$B$4:$M$4,1,MATCH('Adjusted Source Data'!$E250,'Calibration Calcs'!$B$1:$M$1,0))</f>
        <v>1626845906.3415642</v>
      </c>
      <c r="AA250" s="38">
        <f>'Source Data'!AA250*INDEX('Calibration Calcs'!$B$4:$M$4,1,MATCH('Adjusted Source Data'!$E250,'Calibration Calcs'!$B$1:$M$1,0))</f>
        <v>1513345029.1549435</v>
      </c>
      <c r="AB250" s="38">
        <f>'Source Data'!AB250*INDEX('Calibration Calcs'!$B$4:$M$4,1,MATCH('Adjusted Source Data'!$E250,'Calibration Calcs'!$B$1:$M$1,0))</f>
        <v>1371468932.6716676</v>
      </c>
      <c r="AC250" s="38">
        <f>'Source Data'!AC250*INDEX('Calibration Calcs'!$B$4:$M$4,1,MATCH('Adjusted Source Data'!$E250,'Calibration Calcs'!$B$1:$M$1,0))</f>
        <v>1257968055.4850469</v>
      </c>
      <c r="AD250" t="str">
        <f>INDEX('Category Mapping'!$G$34:$G$45,MATCH(E250,'Category Mapping'!$A$34:$A$45,0),1)</f>
        <v>Summer</v>
      </c>
      <c r="AE250" t="str">
        <f>INDEX('Category Mapping'!$B$2:$B$25,MATCH('Source Data'!A250,'Category Mapping'!$A$2:$A$25,0))</f>
        <v>Weekday</v>
      </c>
      <c r="AF250" t="str">
        <f>INDEX('Category Mapping'!$C$2:$C$25,MATCH('Source Data'!A250,'Category Mapping'!$A$2:$A$25,0))</f>
        <v>All Sectors</v>
      </c>
      <c r="AG250" t="str">
        <f>INDEX('Category Mapping'!$D$2:$D$25,MATCH('Source Data'!A250,'Category Mapping'!$A$2:$A$25,0))</f>
        <v>Total</v>
      </c>
      <c r="AH250">
        <f>IF($AE250="Weekday",INDEX('Category Mapping'!$F$34:$F$45,MATCH($E250,'Category Mapping'!$A$34:$A$45,0),1),INDEX('Category Mapping'!$E$34:$E$45,MATCH($E250,'Category Mapping'!$A$34:$A$45,0),1))</f>
        <v>22.142857142857142</v>
      </c>
      <c r="AI250" s="10">
        <f t="shared" si="11"/>
        <v>86285075.452624604</v>
      </c>
      <c r="AJ250" s="22">
        <f t="shared" si="9"/>
        <v>0</v>
      </c>
      <c r="AK250" s="22">
        <f t="shared" si="10"/>
        <v>0</v>
      </c>
    </row>
    <row r="251" spans="1:38">
      <c r="A251" s="37" t="str">
        <f>'Source Data'!A251</f>
        <v>Total_regional_weekday_SSP2.csv</v>
      </c>
      <c r="B251" s="37">
        <f>'Source Data'!B251</f>
        <v>2019</v>
      </c>
      <c r="C251" s="37">
        <f>'Source Data'!C251</f>
        <v>19</v>
      </c>
      <c r="D251" s="37" t="str">
        <f>'Source Data'!D251</f>
        <v>Korea</v>
      </c>
      <c r="E251" s="37">
        <f>'Source Data'!E251</f>
        <v>9</v>
      </c>
      <c r="F251" s="38">
        <f>'Source Data'!F251*INDEX('Calibration Calcs'!$B$4:$M$4,1,MATCH('Adjusted Source Data'!$E251,'Calibration Calcs'!$B$1:$M$1,0))</f>
        <v>1034115477.5018679</v>
      </c>
      <c r="G251" s="38">
        <f>'Source Data'!G251*INDEX('Calibration Calcs'!$B$4:$M$4,1,MATCH('Adjusted Source Data'!$E251,'Calibration Calcs'!$B$1:$M$1,0))</f>
        <v>1002375299.4795333</v>
      </c>
      <c r="H251" s="38">
        <f>'Source Data'!H251*INDEX('Calibration Calcs'!$B$4:$M$4,1,MATCH('Adjusted Source Data'!$E251,'Calibration Calcs'!$B$1:$M$1,0))</f>
        <v>989064902.24436069</v>
      </c>
      <c r="I251" s="38">
        <f>'Source Data'!I251*INDEX('Calibration Calcs'!$B$4:$M$4,1,MATCH('Adjusted Source Data'!$E251,'Calibration Calcs'!$B$1:$M$1,0))</f>
        <v>990088778.95475864</v>
      </c>
      <c r="J251" s="38">
        <f>'Source Data'!J251*INDEX('Calibration Calcs'!$B$4:$M$4,1,MATCH('Adjusted Source Data'!$E251,'Calibration Calcs'!$B$1:$M$1,0))</f>
        <v>1006470806.3211249</v>
      </c>
      <c r="K251" s="38">
        <f>'Source Data'!K251*INDEX('Calibration Calcs'!$B$4:$M$4,1,MATCH('Adjusted Source Data'!$E251,'Calibration Calcs'!$B$1:$M$1,0))</f>
        <v>1064831778.8138045</v>
      </c>
      <c r="L251" s="38">
        <f>'Source Data'!L251*INDEX('Calibration Calcs'!$B$4:$M$4,1,MATCH('Adjusted Source Data'!$E251,'Calibration Calcs'!$B$1:$M$1,0))</f>
        <v>1218413285.3734879</v>
      </c>
      <c r="M251" s="38">
        <f>'Source Data'!M251*INDEX('Calibration Calcs'!$B$4:$M$4,1,MATCH('Adjusted Source Data'!$E251,'Calibration Calcs'!$B$1:$M$1,0))</f>
        <v>1371994791.9331713</v>
      </c>
      <c r="N251" s="38">
        <f>'Source Data'!N251*INDEX('Calibration Calcs'!$B$4:$M$4,1,MATCH('Adjusted Source Data'!$E251,'Calibration Calcs'!$B$1:$M$1,0))</f>
        <v>1494859997.180918</v>
      </c>
      <c r="O251" s="38">
        <f>'Source Data'!O251*INDEX('Calibration Calcs'!$B$4:$M$4,1,MATCH('Adjusted Source Data'!$E251,'Calibration Calcs'!$B$1:$M$1,0))</f>
        <v>1546053832.7008123</v>
      </c>
      <c r="P251" s="38">
        <f>'Source Data'!P251*INDEX('Calibration Calcs'!$B$4:$M$4,1,MATCH('Adjusted Source Data'!$E251,'Calibration Calcs'!$B$1:$M$1,0))</f>
        <v>1556292599.8047912</v>
      </c>
      <c r="Q251" s="38">
        <f>'Source Data'!Q251*INDEX('Calibration Calcs'!$B$4:$M$4,1,MATCH('Adjusted Source Data'!$E251,'Calibration Calcs'!$B$1:$M$1,0))</f>
        <v>1566531366.9087701</v>
      </c>
      <c r="R251" s="38">
        <f>'Source Data'!R251*INDEX('Calibration Calcs'!$B$4:$M$4,1,MATCH('Adjusted Source Data'!$E251,'Calibration Calcs'!$B$1:$M$1,0))</f>
        <v>1556292599.8047912</v>
      </c>
      <c r="S251" s="38">
        <f>'Source Data'!S251*INDEX('Calibration Calcs'!$B$4:$M$4,1,MATCH('Adjusted Source Data'!$E251,'Calibration Calcs'!$B$1:$M$1,0))</f>
        <v>1566531366.9087701</v>
      </c>
      <c r="T251" s="38">
        <f>'Source Data'!T251*INDEX('Calibration Calcs'!$B$4:$M$4,1,MATCH('Adjusted Source Data'!$E251,'Calibration Calcs'!$B$1:$M$1,0))</f>
        <v>1576770134.012749</v>
      </c>
      <c r="U251" s="38">
        <f>'Source Data'!U251*INDEX('Calibration Calcs'!$B$4:$M$4,1,MATCH('Adjusted Source Data'!$E251,'Calibration Calcs'!$B$1:$M$1,0))</f>
        <v>1607486435.3246856</v>
      </c>
      <c r="V251" s="38">
        <f>'Source Data'!V251*INDEX('Calibration Calcs'!$B$4:$M$4,1,MATCH('Adjusted Source Data'!$E251,'Calibration Calcs'!$B$1:$M$1,0))</f>
        <v>1617725202.4286647</v>
      </c>
      <c r="W251" s="38">
        <f>'Source Data'!W251*INDEX('Calibration Calcs'!$B$4:$M$4,1,MATCH('Adjusted Source Data'!$E251,'Calibration Calcs'!$B$1:$M$1,0))</f>
        <v>1607486435.3246856</v>
      </c>
      <c r="X251" s="38">
        <f>'Source Data'!X251*INDEX('Calibration Calcs'!$B$4:$M$4,1,MATCH('Adjusted Source Data'!$E251,'Calibration Calcs'!$B$1:$M$1,0))</f>
        <v>1587008901.1167278</v>
      </c>
      <c r="Y251" s="38">
        <f>'Source Data'!Y251*INDEX('Calibration Calcs'!$B$4:$M$4,1,MATCH('Adjusted Source Data'!$E251,'Calibration Calcs'!$B$1:$M$1,0))</f>
        <v>1484621230.0769391</v>
      </c>
      <c r="Z251" s="38">
        <f>'Source Data'!Z251*INDEX('Calibration Calcs'!$B$4:$M$4,1,MATCH('Adjusted Source Data'!$E251,'Calibration Calcs'!$B$1:$M$1,0))</f>
        <v>1392472326.141129</v>
      </c>
      <c r="AA251" s="38">
        <f>'Source Data'!AA251*INDEX('Calibration Calcs'!$B$4:$M$4,1,MATCH('Adjusted Source Data'!$E251,'Calibration Calcs'!$B$1:$M$1,0))</f>
        <v>1290084655.1013401</v>
      </c>
      <c r="AB251" s="38">
        <f>'Source Data'!AB251*INDEX('Calibration Calcs'!$B$4:$M$4,1,MATCH('Adjusted Source Data'!$E251,'Calibration Calcs'!$B$1:$M$1,0))</f>
        <v>1177458216.9575722</v>
      </c>
      <c r="AC251" s="38">
        <f>'Source Data'!AC251*INDEX('Calibration Calcs'!$B$4:$M$4,1,MATCH('Adjusted Source Data'!$E251,'Calibration Calcs'!$B$1:$M$1,0))</f>
        <v>1095548080.1257412</v>
      </c>
      <c r="AD251" t="str">
        <f>INDEX('Category Mapping'!$G$34:$G$45,MATCH(E251,'Category Mapping'!$A$34:$A$45,0),1)</f>
        <v>Fall</v>
      </c>
      <c r="AE251" t="str">
        <f>INDEX('Category Mapping'!$B$2:$B$25,MATCH('Source Data'!A251,'Category Mapping'!$A$2:$A$25,0))</f>
        <v>Weekday</v>
      </c>
      <c r="AF251" t="str">
        <f>INDEX('Category Mapping'!$C$2:$C$25,MATCH('Source Data'!A251,'Category Mapping'!$A$2:$A$25,0))</f>
        <v>All Sectors</v>
      </c>
      <c r="AG251" t="str">
        <f>INDEX('Category Mapping'!$D$2:$D$25,MATCH('Source Data'!A251,'Category Mapping'!$A$2:$A$25,0))</f>
        <v>Total</v>
      </c>
      <c r="AH251">
        <f>IF($AE251="Weekday",INDEX('Category Mapping'!$F$34:$F$45,MATCH($E251,'Category Mapping'!$A$34:$A$45,0),1),INDEX('Category Mapping'!$E$34:$E$45,MATCH($E251,'Category Mapping'!$A$34:$A$45,0),1))</f>
        <v>21.428571428571431</v>
      </c>
      <c r="AI251" s="10">
        <f t="shared" si="11"/>
        <v>75493842.780004337</v>
      </c>
      <c r="AJ251" s="22">
        <f t="shared" si="9"/>
        <v>0</v>
      </c>
      <c r="AK251" s="22">
        <f t="shared" si="10"/>
        <v>0</v>
      </c>
    </row>
    <row r="252" spans="1:38">
      <c r="A252" s="37" t="str">
        <f>'Source Data'!A252</f>
        <v>Total_regional_weekday_SSP2.csv</v>
      </c>
      <c r="B252" s="37">
        <f>'Source Data'!B252</f>
        <v>2019</v>
      </c>
      <c r="C252" s="37">
        <f>'Source Data'!C252</f>
        <v>19</v>
      </c>
      <c r="D252" s="37" t="str">
        <f>'Source Data'!D252</f>
        <v>Korea</v>
      </c>
      <c r="E252" s="37">
        <f>'Source Data'!E252</f>
        <v>10</v>
      </c>
      <c r="F252" s="38">
        <f>'Source Data'!F252*INDEX('Calibration Calcs'!$B$4:$M$4,1,MATCH('Adjusted Source Data'!$E252,'Calibration Calcs'!$B$1:$M$1,0))</f>
        <v>967392267.2487644</v>
      </c>
      <c r="G252" s="38">
        <f>'Source Data'!G252*INDEX('Calibration Calcs'!$B$4:$M$4,1,MATCH('Adjusted Source Data'!$E252,'Calibration Calcs'!$B$1:$M$1,0))</f>
        <v>941300774.56363177</v>
      </c>
      <c r="H252" s="38">
        <f>'Source Data'!H252*INDEX('Calibration Calcs'!$B$4:$M$4,1,MATCH('Adjusted Source Data'!$E252,'Calibration Calcs'!$B$1:$M$1,0))</f>
        <v>930262066.1199218</v>
      </c>
      <c r="I252" s="38">
        <f>'Source Data'!I252*INDEX('Calibration Calcs'!$B$4:$M$4,1,MATCH('Adjusted Source Data'!$E252,'Calibration Calcs'!$B$1:$M$1,0))</f>
        <v>931265585.06935</v>
      </c>
      <c r="J252" s="38">
        <f>'Source Data'!J252*INDEX('Calibration Calcs'!$B$4:$M$4,1,MATCH('Adjusted Source Data'!$E252,'Calibration Calcs'!$B$1:$M$1,0))</f>
        <v>947321888.26020086</v>
      </c>
      <c r="K252" s="38">
        <f>'Source Data'!K252*INDEX('Calibration Calcs'!$B$4:$M$4,1,MATCH('Adjusted Source Data'!$E252,'Calibration Calcs'!$B$1:$M$1,0))</f>
        <v>1013554138.9224607</v>
      </c>
      <c r="L252" s="38">
        <f>'Source Data'!L252*INDEX('Calibration Calcs'!$B$4:$M$4,1,MATCH('Adjusted Source Data'!$E252,'Calibration Calcs'!$B$1:$M$1,0))</f>
        <v>1184152360.3252511</v>
      </c>
      <c r="M252" s="38">
        <f>'Source Data'!M252*INDEX('Calibration Calcs'!$B$4:$M$4,1,MATCH('Adjusted Source Data'!$E252,'Calibration Calcs'!$B$1:$M$1,0))</f>
        <v>1304574634.2566326</v>
      </c>
      <c r="N252" s="38">
        <f>'Source Data'!N252*INDEX('Calibration Calcs'!$B$4:$M$4,1,MATCH('Adjusted Source Data'!$E252,'Calibration Calcs'!$B$1:$M$1,0))</f>
        <v>1394891339.7051687</v>
      </c>
      <c r="O252" s="38">
        <f>'Source Data'!O252*INDEX('Calibration Calcs'!$B$4:$M$4,1,MATCH('Adjusted Source Data'!$E252,'Calibration Calcs'!$B$1:$M$1,0))</f>
        <v>1404926529.1994505</v>
      </c>
      <c r="P252" s="38">
        <f>'Source Data'!P252*INDEX('Calibration Calcs'!$B$4:$M$4,1,MATCH('Adjusted Source Data'!$E252,'Calibration Calcs'!$B$1:$M$1,0))</f>
        <v>1394891339.7051687</v>
      </c>
      <c r="Q252" s="38">
        <f>'Source Data'!Q252*INDEX('Calibration Calcs'!$B$4:$M$4,1,MATCH('Adjusted Source Data'!$E252,'Calibration Calcs'!$B$1:$M$1,0))</f>
        <v>1394891339.7051687</v>
      </c>
      <c r="R252" s="38">
        <f>'Source Data'!R252*INDEX('Calibration Calcs'!$B$4:$M$4,1,MATCH('Adjusted Source Data'!$E252,'Calibration Calcs'!$B$1:$M$1,0))</f>
        <v>1374820960.7166049</v>
      </c>
      <c r="S252" s="38">
        <f>'Source Data'!S252*INDEX('Calibration Calcs'!$B$4:$M$4,1,MATCH('Adjusted Source Data'!$E252,'Calibration Calcs'!$B$1:$M$1,0))</f>
        <v>1374820960.7166049</v>
      </c>
      <c r="T252" s="38">
        <f>'Source Data'!T252*INDEX('Calibration Calcs'!$B$4:$M$4,1,MATCH('Adjusted Source Data'!$E252,'Calibration Calcs'!$B$1:$M$1,0))</f>
        <v>1374820960.7166049</v>
      </c>
      <c r="U252" s="38">
        <f>'Source Data'!U252*INDEX('Calibration Calcs'!$B$4:$M$4,1,MATCH('Adjusted Source Data'!$E252,'Calibration Calcs'!$B$1:$M$1,0))</f>
        <v>1404926529.1994505</v>
      </c>
      <c r="V252" s="38">
        <f>'Source Data'!V252*INDEX('Calibration Calcs'!$B$4:$M$4,1,MATCH('Adjusted Source Data'!$E252,'Calibration Calcs'!$B$1:$M$1,0))</f>
        <v>1424996908.188014</v>
      </c>
      <c r="W252" s="38">
        <f>'Source Data'!W252*INDEX('Calibration Calcs'!$B$4:$M$4,1,MATCH('Adjusted Source Data'!$E252,'Calibration Calcs'!$B$1:$M$1,0))</f>
        <v>1445067287.1765776</v>
      </c>
      <c r="X252" s="38">
        <f>'Source Data'!X252*INDEX('Calibration Calcs'!$B$4:$M$4,1,MATCH('Adjusted Source Data'!$E252,'Calibration Calcs'!$B$1:$M$1,0))</f>
        <v>1414961718.6937323</v>
      </c>
      <c r="Y252" s="38">
        <f>'Source Data'!Y252*INDEX('Calibration Calcs'!$B$4:$M$4,1,MATCH('Adjusted Source Data'!$E252,'Calibration Calcs'!$B$1:$M$1,0))</f>
        <v>1334680202.7394779</v>
      </c>
      <c r="Z252" s="38">
        <f>'Source Data'!Z252*INDEX('Calibration Calcs'!$B$4:$M$4,1,MATCH('Adjusted Source Data'!$E252,'Calibration Calcs'!$B$1:$M$1,0))</f>
        <v>1274469065.7737873</v>
      </c>
      <c r="AA252" s="38">
        <f>'Source Data'!AA252*INDEX('Calibration Calcs'!$B$4:$M$4,1,MATCH('Adjusted Source Data'!$E252,'Calibration Calcs'!$B$1:$M$1,0))</f>
        <v>1184152360.3252511</v>
      </c>
      <c r="AB252" s="38">
        <f>'Source Data'!AB252*INDEX('Calibration Calcs'!$B$4:$M$4,1,MATCH('Adjusted Source Data'!$E252,'Calibration Calcs'!$B$1:$M$1,0))</f>
        <v>1093835654.8767149</v>
      </c>
      <c r="AC252" s="38">
        <f>'Source Data'!AC252*INDEX('Calibration Calcs'!$B$4:$M$4,1,MATCH('Adjusted Source Data'!$E252,'Calibration Calcs'!$B$1:$M$1,0))</f>
        <v>1023589328.4167424</v>
      </c>
      <c r="AD252" t="str">
        <f>INDEX('Category Mapping'!$G$34:$G$45,MATCH(E252,'Category Mapping'!$A$34:$A$45,0),1)</f>
        <v>Fall</v>
      </c>
      <c r="AE252" t="str">
        <f>INDEX('Category Mapping'!$B$2:$B$25,MATCH('Source Data'!A252,'Category Mapping'!$A$2:$A$25,0))</f>
        <v>Weekday</v>
      </c>
      <c r="AF252" t="str">
        <f>INDEX('Category Mapping'!$C$2:$C$25,MATCH('Source Data'!A252,'Category Mapping'!$A$2:$A$25,0))</f>
        <v>All Sectors</v>
      </c>
      <c r="AG252" t="str">
        <f>INDEX('Category Mapping'!$D$2:$D$25,MATCH('Source Data'!A252,'Category Mapping'!$A$2:$A$25,0))</f>
        <v>Total</v>
      </c>
      <c r="AH252">
        <f>IF($AE252="Weekday",INDEX('Category Mapping'!$F$34:$F$45,MATCH($E252,'Category Mapping'!$A$34:$A$45,0),1),INDEX('Category Mapping'!$E$34:$E$45,MATCH($E252,'Category Mapping'!$A$34:$A$45,0),1))</f>
        <v>22.142857142857142</v>
      </c>
      <c r="AI252" s="10">
        <f t="shared" si="11"/>
        <v>65261103.291845441</v>
      </c>
      <c r="AJ252" s="22">
        <f t="shared" si="9"/>
        <v>0</v>
      </c>
      <c r="AK252" s="22">
        <f t="shared" si="10"/>
        <v>0</v>
      </c>
    </row>
    <row r="253" spans="1:38">
      <c r="A253" s="37" t="str">
        <f>'Source Data'!A253</f>
        <v>Total_regional_weekday_SSP2.csv</v>
      </c>
      <c r="B253" s="37">
        <f>'Source Data'!B253</f>
        <v>2019</v>
      </c>
      <c r="C253" s="37">
        <f>'Source Data'!C253</f>
        <v>19</v>
      </c>
      <c r="D253" s="37" t="str">
        <f>'Source Data'!D253</f>
        <v>Korea</v>
      </c>
      <c r="E253" s="37">
        <f>'Source Data'!E253</f>
        <v>11</v>
      </c>
      <c r="F253" s="38">
        <f>'Source Data'!F253*INDEX('Calibration Calcs'!$B$4:$M$4,1,MATCH('Adjusted Source Data'!$E253,'Calibration Calcs'!$B$1:$M$1,0))</f>
        <v>964297407.4090066</v>
      </c>
      <c r="G253" s="38">
        <f>'Source Data'!G253*INDEX('Calibration Calcs'!$B$4:$M$4,1,MATCH('Adjusted Source Data'!$E253,'Calibration Calcs'!$B$1:$M$1,0))</f>
        <v>938051409.4250921</v>
      </c>
      <c r="H253" s="38">
        <f>'Source Data'!H253*INDEX('Calibration Calcs'!$B$4:$M$4,1,MATCH('Adjusted Source Data'!$E253,'Calibration Calcs'!$B$1:$M$1,0))</f>
        <v>924442373.43343282</v>
      </c>
      <c r="I253" s="38">
        <f>'Source Data'!I253*INDEX('Calibration Calcs'!$B$4:$M$4,1,MATCH('Adjusted Source Data'!$E253,'Calibration Calcs'!$B$1:$M$1,0))</f>
        <v>925414447.43283701</v>
      </c>
      <c r="J253" s="38">
        <f>'Source Data'!J253*INDEX('Calibration Calcs'!$B$4:$M$4,1,MATCH('Adjusted Source Data'!$E253,'Calibration Calcs'!$B$1:$M$1,0))</f>
        <v>942911779.4221133</v>
      </c>
      <c r="K253" s="38">
        <f>'Source Data'!K253*INDEX('Calibration Calcs'!$B$4:$M$4,1,MATCH('Adjusted Source Data'!$E253,'Calibration Calcs'!$B$1:$M$1,0))</f>
        <v>1001236219.3863678</v>
      </c>
      <c r="L253" s="38">
        <f>'Source Data'!L253*INDEX('Calibration Calcs'!$B$4:$M$4,1,MATCH('Adjusted Source Data'!$E253,'Calibration Calcs'!$B$1:$M$1,0))</f>
        <v>1156768059.2910461</v>
      </c>
      <c r="M253" s="38">
        <f>'Source Data'!M253*INDEX('Calibration Calcs'!$B$4:$M$4,1,MATCH('Adjusted Source Data'!$E253,'Calibration Calcs'!$B$1:$M$1,0))</f>
        <v>1331741379.1838095</v>
      </c>
      <c r="N253" s="38">
        <f>'Source Data'!N253*INDEX('Calibration Calcs'!$B$4:$M$4,1,MATCH('Adjusted Source Data'!$E253,'Calibration Calcs'!$B$1:$M$1,0))</f>
        <v>1409507299.1361487</v>
      </c>
      <c r="O253" s="38">
        <f>'Source Data'!O253*INDEX('Calibration Calcs'!$B$4:$M$4,1,MATCH('Adjusted Source Data'!$E253,'Calibration Calcs'!$B$1:$M$1,0))</f>
        <v>1409507299.1361487</v>
      </c>
      <c r="P253" s="38">
        <f>'Source Data'!P253*INDEX('Calibration Calcs'!$B$4:$M$4,1,MATCH('Adjusted Source Data'!$E253,'Calibration Calcs'!$B$1:$M$1,0))</f>
        <v>1390065819.1480639</v>
      </c>
      <c r="Q253" s="38">
        <f>'Source Data'!Q253*INDEX('Calibration Calcs'!$B$4:$M$4,1,MATCH('Adjusted Source Data'!$E253,'Calibration Calcs'!$B$1:$M$1,0))</f>
        <v>1380345079.1540215</v>
      </c>
      <c r="R253" s="38">
        <f>'Source Data'!R253*INDEX('Calibration Calcs'!$B$4:$M$4,1,MATCH('Adjusted Source Data'!$E253,'Calibration Calcs'!$B$1:$M$1,0))</f>
        <v>1370624339.1599791</v>
      </c>
      <c r="S253" s="38">
        <f>'Source Data'!S253*INDEX('Calibration Calcs'!$B$4:$M$4,1,MATCH('Adjusted Source Data'!$E253,'Calibration Calcs'!$B$1:$M$1,0))</f>
        <v>1360903599.1659367</v>
      </c>
      <c r="T253" s="38">
        <f>'Source Data'!T253*INDEX('Calibration Calcs'!$B$4:$M$4,1,MATCH('Adjusted Source Data'!$E253,'Calibration Calcs'!$B$1:$M$1,0))</f>
        <v>1370624339.1599791</v>
      </c>
      <c r="U253" s="38">
        <f>'Source Data'!U253*INDEX('Calibration Calcs'!$B$4:$M$4,1,MATCH('Adjusted Source Data'!$E253,'Calibration Calcs'!$B$1:$M$1,0))</f>
        <v>1390065819.1480639</v>
      </c>
      <c r="V253" s="38">
        <f>'Source Data'!V253*INDEX('Calibration Calcs'!$B$4:$M$4,1,MATCH('Adjusted Source Data'!$E253,'Calibration Calcs'!$B$1:$M$1,0))</f>
        <v>1419228039.1301911</v>
      </c>
      <c r="W253" s="38">
        <f>'Source Data'!W253*INDEX('Calibration Calcs'!$B$4:$M$4,1,MATCH('Adjusted Source Data'!$E253,'Calibration Calcs'!$B$1:$M$1,0))</f>
        <v>1438669519.1182761</v>
      </c>
      <c r="X253" s="38">
        <f>'Source Data'!X253*INDEX('Calibration Calcs'!$B$4:$M$4,1,MATCH('Adjusted Source Data'!$E253,'Calibration Calcs'!$B$1:$M$1,0))</f>
        <v>1419228039.1301911</v>
      </c>
      <c r="Y253" s="38">
        <f>'Source Data'!Y253*INDEX('Calibration Calcs'!$B$4:$M$4,1,MATCH('Adjusted Source Data'!$E253,'Calibration Calcs'!$B$1:$M$1,0))</f>
        <v>1341462119.1778519</v>
      </c>
      <c r="Z253" s="38">
        <f>'Source Data'!Z253*INDEX('Calibration Calcs'!$B$4:$M$4,1,MATCH('Adjusted Source Data'!$E253,'Calibration Calcs'!$B$1:$M$1,0))</f>
        <v>1273416939.2195551</v>
      </c>
      <c r="AA253" s="38">
        <f>'Source Data'!AA253*INDEX('Calibration Calcs'!$B$4:$M$4,1,MATCH('Adjusted Source Data'!$E253,'Calibration Calcs'!$B$1:$M$1,0))</f>
        <v>1195651019.267216</v>
      </c>
      <c r="AB253" s="38">
        <f>'Source Data'!AB253*INDEX('Calibration Calcs'!$B$4:$M$4,1,MATCH('Adjusted Source Data'!$E253,'Calibration Calcs'!$B$1:$M$1,0))</f>
        <v>1098443619.3267918</v>
      </c>
      <c r="AC253" s="38">
        <f>'Source Data'!AC253*INDEX('Calibration Calcs'!$B$4:$M$4,1,MATCH('Adjusted Source Data'!$E253,'Calibration Calcs'!$B$1:$M$1,0))</f>
        <v>1010956959.3804102</v>
      </c>
      <c r="AD253" t="str">
        <f>INDEX('Category Mapping'!$G$34:$G$45,MATCH(E253,'Category Mapping'!$A$34:$A$45,0),1)</f>
        <v>Winter</v>
      </c>
      <c r="AE253" t="str">
        <f>INDEX('Category Mapping'!$B$2:$B$25,MATCH('Source Data'!A253,'Category Mapping'!$A$2:$A$25,0))</f>
        <v>Weekday</v>
      </c>
      <c r="AF253" t="str">
        <f>INDEX('Category Mapping'!$C$2:$C$25,MATCH('Source Data'!A253,'Category Mapping'!$A$2:$A$25,0))</f>
        <v>All Sectors</v>
      </c>
      <c r="AG253" t="str">
        <f>INDEX('Category Mapping'!$D$2:$D$25,MATCH('Source Data'!A253,'Category Mapping'!$A$2:$A$25,0))</f>
        <v>Total</v>
      </c>
      <c r="AH253">
        <f>IF($AE253="Weekday",INDEX('Category Mapping'!$F$34:$F$45,MATCH($E253,'Category Mapping'!$A$34:$A$45,0),1),INDEX('Category Mapping'!$E$34:$E$45,MATCH($E253,'Category Mapping'!$A$34:$A$45,0),1))</f>
        <v>21.428571428571431</v>
      </c>
      <c r="AI253" s="10">
        <f t="shared" si="11"/>
        <v>67137910.89218621</v>
      </c>
      <c r="AJ253" s="22">
        <f t="shared" si="9"/>
        <v>0</v>
      </c>
      <c r="AK253" s="22">
        <f t="shared" si="10"/>
        <v>0</v>
      </c>
    </row>
    <row r="254" spans="1:38">
      <c r="A254" s="37" t="str">
        <f>'Source Data'!A254</f>
        <v>Total_regional_weekday_SSP2.csv</v>
      </c>
      <c r="B254" s="37">
        <f>'Source Data'!B254</f>
        <v>2019</v>
      </c>
      <c r="C254" s="37">
        <f>'Source Data'!C254</f>
        <v>19</v>
      </c>
      <c r="D254" s="37" t="str">
        <f>'Source Data'!D254</f>
        <v>Korea</v>
      </c>
      <c r="E254" s="37">
        <f>'Source Data'!E254</f>
        <v>12</v>
      </c>
      <c r="F254" s="38">
        <f>'Source Data'!F254*INDEX('Calibration Calcs'!$B$4:$M$4,1,MATCH('Adjusted Source Data'!$E254,'Calibration Calcs'!$B$1:$M$1,0))</f>
        <v>1085541474.7737277</v>
      </c>
      <c r="G254" s="38">
        <f>'Source Data'!G254*INDEX('Calibration Calcs'!$B$4:$M$4,1,MATCH('Adjusted Source Data'!$E254,'Calibration Calcs'!$B$1:$M$1,0))</f>
        <v>1054270732.7020565</v>
      </c>
      <c r="H254" s="38">
        <f>'Source Data'!H254*INDEX('Calibration Calcs'!$B$4:$M$4,1,MATCH('Adjusted Source Data'!$E254,'Calibration Calcs'!$B$1:$M$1,0))</f>
        <v>1037518549.4493755</v>
      </c>
      <c r="I254" s="38">
        <f>'Source Data'!I254*INDEX('Calibration Calcs'!$B$4:$M$4,1,MATCH('Adjusted Source Data'!$E254,'Calibration Calcs'!$B$1:$M$1,0))</f>
        <v>1039752173.8830664</v>
      </c>
      <c r="J254" s="38">
        <f>'Source Data'!J254*INDEX('Calibration Calcs'!$B$4:$M$4,1,MATCH('Adjusted Source Data'!$E254,'Calibration Calcs'!$B$1:$M$1,0))</f>
        <v>1060971606.0031289</v>
      </c>
      <c r="K254" s="38">
        <f>'Source Data'!K254*INDEX('Calibration Calcs'!$B$4:$M$4,1,MATCH('Adjusted Source Data'!$E254,'Calibration Calcs'!$B$1:$M$1,0))</f>
        <v>1127980339.0138528</v>
      </c>
      <c r="L254" s="38">
        <f>'Source Data'!L254*INDEX('Calibration Calcs'!$B$4:$M$4,1,MATCH('Adjusted Source Data'!$E254,'Calibration Calcs'!$B$1:$M$1,0))</f>
        <v>1306670293.7091167</v>
      </c>
      <c r="M254" s="38">
        <f>'Source Data'!M254*INDEX('Calibration Calcs'!$B$4:$M$4,1,MATCH('Adjusted Source Data'!$E254,'Calibration Calcs'!$B$1:$M$1,0))</f>
        <v>1552368981.4151044</v>
      </c>
      <c r="N254" s="38">
        <f>'Source Data'!N254*INDEX('Calibration Calcs'!$B$4:$M$4,1,MATCH('Adjusted Source Data'!$E254,'Calibration Calcs'!$B$1:$M$1,0))</f>
        <v>1641713958.7627363</v>
      </c>
      <c r="O254" s="38">
        <f>'Source Data'!O254*INDEX('Calibration Calcs'!$B$4:$M$4,1,MATCH('Adjusted Source Data'!$E254,'Calibration Calcs'!$B$1:$M$1,0))</f>
        <v>1619377714.4258285</v>
      </c>
      <c r="P254" s="38">
        <f>'Source Data'!P254*INDEX('Calibration Calcs'!$B$4:$M$4,1,MATCH('Adjusted Source Data'!$E254,'Calibration Calcs'!$B$1:$M$1,0))</f>
        <v>1597041470.0889204</v>
      </c>
      <c r="Q254" s="38">
        <f>'Source Data'!Q254*INDEX('Calibration Calcs'!$B$4:$M$4,1,MATCH('Adjusted Source Data'!$E254,'Calibration Calcs'!$B$1:$M$1,0))</f>
        <v>1585873347.9204664</v>
      </c>
      <c r="R254" s="38">
        <f>'Source Data'!R254*INDEX('Calibration Calcs'!$B$4:$M$4,1,MATCH('Adjusted Source Data'!$E254,'Calibration Calcs'!$B$1:$M$1,0))</f>
        <v>1563537103.5835586</v>
      </c>
      <c r="S254" s="38">
        <f>'Source Data'!S254*INDEX('Calibration Calcs'!$B$4:$M$4,1,MATCH('Adjusted Source Data'!$E254,'Calibration Calcs'!$B$1:$M$1,0))</f>
        <v>1552368981.4151044</v>
      </c>
      <c r="T254" s="38">
        <f>'Source Data'!T254*INDEX('Calibration Calcs'!$B$4:$M$4,1,MATCH('Adjusted Source Data'!$E254,'Calibration Calcs'!$B$1:$M$1,0))</f>
        <v>1552368981.4151044</v>
      </c>
      <c r="U254" s="38">
        <f>'Source Data'!U254*INDEX('Calibration Calcs'!$B$4:$M$4,1,MATCH('Adjusted Source Data'!$E254,'Calibration Calcs'!$B$1:$M$1,0))</f>
        <v>1574705225.7520125</v>
      </c>
      <c r="V254" s="38">
        <f>'Source Data'!V254*INDEX('Calibration Calcs'!$B$4:$M$4,1,MATCH('Adjusted Source Data'!$E254,'Calibration Calcs'!$B$1:$M$1,0))</f>
        <v>1641713958.7627363</v>
      </c>
      <c r="W254" s="38">
        <f>'Source Data'!W254*INDEX('Calibration Calcs'!$B$4:$M$4,1,MATCH('Adjusted Source Data'!$E254,'Calibration Calcs'!$B$1:$M$1,0))</f>
        <v>1630545836.5942824</v>
      </c>
      <c r="X254" s="38">
        <f>'Source Data'!X254*INDEX('Calibration Calcs'!$B$4:$M$4,1,MATCH('Adjusted Source Data'!$E254,'Calibration Calcs'!$B$1:$M$1,0))</f>
        <v>1619377714.4258285</v>
      </c>
      <c r="Y254" s="38">
        <f>'Source Data'!Y254*INDEX('Calibration Calcs'!$B$4:$M$4,1,MATCH('Adjusted Source Data'!$E254,'Calibration Calcs'!$B$1:$M$1,0))</f>
        <v>1530032737.0781965</v>
      </c>
      <c r="Z254" s="38">
        <f>'Source Data'!Z254*INDEX('Calibration Calcs'!$B$4:$M$4,1,MATCH('Adjusted Source Data'!$E254,'Calibration Calcs'!$B$1:$M$1,0))</f>
        <v>1463024004.0674725</v>
      </c>
      <c r="AA254" s="38">
        <f>'Source Data'!AA254*INDEX('Calibration Calcs'!$B$4:$M$4,1,MATCH('Adjusted Source Data'!$E254,'Calibration Calcs'!$B$1:$M$1,0))</f>
        <v>1373679026.7198405</v>
      </c>
      <c r="AB254" s="38">
        <f>'Source Data'!AB254*INDEX('Calibration Calcs'!$B$4:$M$4,1,MATCH('Adjusted Source Data'!$E254,'Calibration Calcs'!$B$1:$M$1,0))</f>
        <v>1261997805.0353007</v>
      </c>
      <c r="AC254" s="38">
        <f>'Source Data'!AC254*INDEX('Calibration Calcs'!$B$4:$M$4,1,MATCH('Adjusted Source Data'!$E254,'Calibration Calcs'!$B$1:$M$1,0))</f>
        <v>1139148461.1823068</v>
      </c>
      <c r="AD254" t="str">
        <f>INDEX('Category Mapping'!$G$34:$G$45,MATCH(E254,'Category Mapping'!$A$34:$A$45,0),1)</f>
        <v>Winter</v>
      </c>
      <c r="AE254" t="str">
        <f>INDEX('Category Mapping'!$B$2:$B$25,MATCH('Source Data'!A254,'Category Mapping'!$A$2:$A$25,0))</f>
        <v>Weekday</v>
      </c>
      <c r="AF254" t="str">
        <f>INDEX('Category Mapping'!$C$2:$C$25,MATCH('Source Data'!A254,'Category Mapping'!$A$2:$A$25,0))</f>
        <v>All Sectors</v>
      </c>
      <c r="AG254" t="str">
        <f>INDEX('Category Mapping'!$D$2:$D$25,MATCH('Source Data'!A254,'Category Mapping'!$A$2:$A$25,0))</f>
        <v>Total</v>
      </c>
      <c r="AH254">
        <f>IF($AE254="Weekday",INDEX('Category Mapping'!$F$34:$F$45,MATCH($E254,'Category Mapping'!$A$34:$A$45,0),1),INDEX('Category Mapping'!$E$34:$E$45,MATCH($E254,'Category Mapping'!$A$34:$A$45,0),1))</f>
        <v>22.142857142857142</v>
      </c>
      <c r="AI254" s="10">
        <f t="shared" si="11"/>
        <v>74141920.718317121</v>
      </c>
      <c r="AJ254" s="22">
        <f t="shared" si="9"/>
        <v>0</v>
      </c>
      <c r="AK254" s="22">
        <f t="shared" si="10"/>
        <v>0</v>
      </c>
    </row>
    <row r="255" spans="1:38">
      <c r="A255" s="37" t="str">
        <f>'Source Data'!A255</f>
        <v>Total_regional_weekend_SSP2.csv</v>
      </c>
      <c r="B255" s="37">
        <f>'Source Data'!B255</f>
        <v>2019</v>
      </c>
      <c r="C255" s="37">
        <f>'Source Data'!C255</f>
        <v>19</v>
      </c>
      <c r="D255" s="37" t="str">
        <f>'Source Data'!D255</f>
        <v>Korea</v>
      </c>
      <c r="E255" s="37">
        <f>'Source Data'!E255</f>
        <v>1</v>
      </c>
      <c r="F255" s="38">
        <f>'Source Data'!F255*INDEX('Calibration Calcs'!$B$4:$M$4,1,MATCH('Adjusted Source Data'!$E255,'Calibration Calcs'!$B$1:$M$1,0))</f>
        <v>578677916.69787931</v>
      </c>
      <c r="G255" s="38">
        <f>'Source Data'!G255*INDEX('Calibration Calcs'!$B$4:$M$4,1,MATCH('Adjusted Source Data'!$E255,'Calibration Calcs'!$B$1:$M$1,0))</f>
        <v>556463793.21619487</v>
      </c>
      <c r="H255" s="38">
        <f>'Source Data'!H255*INDEX('Calibration Calcs'!$B$4:$M$4,1,MATCH('Adjusted Source Data'!$E255,'Calibration Calcs'!$B$1:$M$1,0))</f>
        <v>546467437.64943683</v>
      </c>
      <c r="I255" s="38">
        <f>'Source Data'!I255*INDEX('Calibration Calcs'!$B$4:$M$4,1,MATCH('Adjusted Source Data'!$E255,'Calibration Calcs'!$B$1:$M$1,0))</f>
        <v>544246025.30126846</v>
      </c>
      <c r="J255" s="38">
        <f>'Source Data'!J255*INDEX('Calibration Calcs'!$B$4:$M$4,1,MATCH('Adjusted Source Data'!$E255,'Calibration Calcs'!$B$1:$M$1,0))</f>
        <v>548688849.99760532</v>
      </c>
      <c r="K255" s="38">
        <f>'Source Data'!K255*INDEX('Calibration Calcs'!$B$4:$M$4,1,MATCH('Adjusted Source Data'!$E255,'Calibration Calcs'!$B$1:$M$1,0))</f>
        <v>565349442.6088686</v>
      </c>
      <c r="L255" s="38">
        <f>'Source Data'!L255*INDEX('Calibration Calcs'!$B$4:$M$4,1,MATCH('Adjusted Source Data'!$E255,'Calibration Calcs'!$B$1:$M$1,0))</f>
        <v>598670627.83139527</v>
      </c>
      <c r="M255" s="38">
        <f>'Source Data'!M255*INDEX('Calibration Calcs'!$B$4:$M$4,1,MATCH('Adjusted Source Data'!$E255,'Calibration Calcs'!$B$1:$M$1,0))</f>
        <v>664202292.1023643</v>
      </c>
      <c r="N255" s="38">
        <f>'Source Data'!N255*INDEX('Calibration Calcs'!$B$4:$M$4,1,MATCH('Adjusted Source Data'!$E255,'Calibration Calcs'!$B$1:$M$1,0))</f>
        <v>691969946.4544698</v>
      </c>
      <c r="O255" s="38">
        <f>'Source Data'!O255*INDEX('Calibration Calcs'!$B$4:$M$4,1,MATCH('Adjusted Source Data'!$E255,'Calibration Calcs'!$B$1:$M$1,0))</f>
        <v>713073363.76207006</v>
      </c>
      <c r="P255" s="38">
        <f>'Source Data'!P255*INDEX('Calibration Calcs'!$B$4:$M$4,1,MATCH('Adjusted Source Data'!$E255,'Calibration Calcs'!$B$1:$M$1,0))</f>
        <v>724180425.50291228</v>
      </c>
      <c r="Q255" s="38">
        <f>'Source Data'!Q255*INDEX('Calibration Calcs'!$B$4:$M$4,1,MATCH('Adjusted Source Data'!$E255,'Calibration Calcs'!$B$1:$M$1,0))</f>
        <v>729733956.37333333</v>
      </c>
      <c r="R255" s="38">
        <f>'Source Data'!R255*INDEX('Calibration Calcs'!$B$4:$M$4,1,MATCH('Adjusted Source Data'!$E255,'Calibration Calcs'!$B$1:$M$1,0))</f>
        <v>715294776.11023843</v>
      </c>
      <c r="S255" s="38">
        <f>'Source Data'!S255*INDEX('Calibration Calcs'!$B$4:$M$4,1,MATCH('Adjusted Source Data'!$E255,'Calibration Calcs'!$B$1:$M$1,0))</f>
        <v>695302064.97672248</v>
      </c>
      <c r="T255" s="38">
        <f>'Source Data'!T255*INDEX('Calibration Calcs'!$B$4:$M$4,1,MATCH('Adjusted Source Data'!$E255,'Calibration Calcs'!$B$1:$M$1,0))</f>
        <v>691969946.4544698</v>
      </c>
      <c r="U255" s="38">
        <f>'Source Data'!U255*INDEX('Calibration Calcs'!$B$4:$M$4,1,MATCH('Adjusted Source Data'!$E255,'Calibration Calcs'!$B$1:$M$1,0))</f>
        <v>691969946.4544698</v>
      </c>
      <c r="V255" s="38">
        <f>'Source Data'!V255*INDEX('Calibration Calcs'!$B$4:$M$4,1,MATCH('Adjusted Source Data'!$E255,'Calibration Calcs'!$B$1:$M$1,0))</f>
        <v>718626894.63249111</v>
      </c>
      <c r="W255" s="38">
        <f>'Source Data'!W255*INDEX('Calibration Calcs'!$B$4:$M$4,1,MATCH('Adjusted Source Data'!$E255,'Calibration Calcs'!$B$1:$M$1,0))</f>
        <v>728623250.19924915</v>
      </c>
      <c r="X255" s="38">
        <f>'Source Data'!X255*INDEX('Calibration Calcs'!$B$4:$M$4,1,MATCH('Adjusted Source Data'!$E255,'Calibration Calcs'!$B$1:$M$1,0))</f>
        <v>728623250.19924915</v>
      </c>
      <c r="Y255" s="38">
        <f>'Source Data'!Y255*INDEX('Calibration Calcs'!$B$4:$M$4,1,MATCH('Adjusted Source Data'!$E255,'Calibration Calcs'!$B$1:$M$1,0))</f>
        <v>710851951.41390157</v>
      </c>
      <c r="Z255" s="38">
        <f>'Source Data'!Z255*INDEX('Calibration Calcs'!$B$4:$M$4,1,MATCH('Adjusted Source Data'!$E255,'Calibration Calcs'!$B$1:$M$1,0))</f>
        <v>697523477.32489097</v>
      </c>
      <c r="AA255" s="38">
        <f>'Source Data'!AA255*INDEX('Calibration Calcs'!$B$4:$M$4,1,MATCH('Adjusted Source Data'!$E255,'Calibration Calcs'!$B$1:$M$1,0))</f>
        <v>673087941.49503803</v>
      </c>
      <c r="AB255" s="38">
        <f>'Source Data'!AB255*INDEX('Calibration Calcs'!$B$4:$M$4,1,MATCH('Adjusted Source Data'!$E255,'Calibration Calcs'!$B$1:$M$1,0))</f>
        <v>639766756.27251148</v>
      </c>
      <c r="AC255" s="38">
        <f>'Source Data'!AC255*INDEX('Calibration Calcs'!$B$4:$M$4,1,MATCH('Adjusted Source Data'!$E255,'Calibration Calcs'!$B$1:$M$1,0))</f>
        <v>599781334.00547945</v>
      </c>
      <c r="AD255" t="str">
        <f>INDEX('Category Mapping'!$G$34:$G$45,MATCH(E255,'Category Mapping'!$A$34:$A$45,0),1)</f>
        <v>Winter</v>
      </c>
      <c r="AE255" t="str">
        <f>INDEX('Category Mapping'!$B$2:$B$25,MATCH('Source Data'!A255,'Category Mapping'!$A$2:$A$25,0))</f>
        <v>Weekend</v>
      </c>
      <c r="AF255" t="str">
        <f>INDEX('Category Mapping'!$C$2:$C$25,MATCH('Source Data'!A255,'Category Mapping'!$A$2:$A$25,0))</f>
        <v>All Sectors</v>
      </c>
      <c r="AG255" t="str">
        <f>INDEX('Category Mapping'!$D$2:$D$25,MATCH('Source Data'!A255,'Category Mapping'!$A$2:$A$25,0))</f>
        <v>Total</v>
      </c>
      <c r="AH255">
        <f>IF($AE255="Weekday",INDEX('Category Mapping'!$F$34:$F$45,MATCH($E255,'Category Mapping'!$A$34:$A$45,0),1),INDEX('Category Mapping'!$E$34:$E$45,MATCH($E255,'Category Mapping'!$A$34:$A$45,0),1))</f>
        <v>8.8571428571428559</v>
      </c>
      <c r="AI255" s="10">
        <f t="shared" si="11"/>
        <v>82389317.655053779</v>
      </c>
      <c r="AJ255" s="22">
        <f t="shared" si="9"/>
        <v>0</v>
      </c>
      <c r="AK255" s="22">
        <f t="shared" si="10"/>
        <v>1</v>
      </c>
    </row>
    <row r="256" spans="1:38">
      <c r="A256" s="37" t="str">
        <f>'Source Data'!A256</f>
        <v>Total_regional_weekend_SSP2.csv</v>
      </c>
      <c r="B256" s="37">
        <f>'Source Data'!B256</f>
        <v>2019</v>
      </c>
      <c r="C256" s="37">
        <f>'Source Data'!C256</f>
        <v>19</v>
      </c>
      <c r="D256" s="37" t="str">
        <f>'Source Data'!D256</f>
        <v>Korea</v>
      </c>
      <c r="E256" s="37">
        <f>'Source Data'!E256</f>
        <v>2</v>
      </c>
      <c r="F256" s="38">
        <f>'Source Data'!F256*INDEX('Calibration Calcs'!$B$4:$M$4,1,MATCH('Adjusted Source Data'!$E256,'Calibration Calcs'!$B$1:$M$1,0))</f>
        <v>505340363.34107721</v>
      </c>
      <c r="G256" s="38">
        <f>'Source Data'!G256*INDEX('Calibration Calcs'!$B$4:$M$4,1,MATCH('Adjusted Source Data'!$E256,'Calibration Calcs'!$B$1:$M$1,0))</f>
        <v>485753527.55266339</v>
      </c>
      <c r="H256" s="38">
        <f>'Source Data'!H256*INDEX('Calibration Calcs'!$B$4:$M$4,1,MATCH('Adjusted Source Data'!$E256,'Calibration Calcs'!$B$1:$M$1,0))</f>
        <v>477918793.23729783</v>
      </c>
      <c r="I256" s="38">
        <f>'Source Data'!I256*INDEX('Calibration Calcs'!$B$4:$M$4,1,MATCH('Adjusted Source Data'!$E256,'Calibration Calcs'!$B$1:$M$1,0))</f>
        <v>474980767.86903578</v>
      </c>
      <c r="J256" s="38">
        <f>'Source Data'!J256*INDEX('Calibration Calcs'!$B$4:$M$4,1,MATCH('Adjusted Source Data'!$E256,'Calibration Calcs'!$B$1:$M$1,0))</f>
        <v>479877476.81613922</v>
      </c>
      <c r="K256" s="38">
        <f>'Source Data'!K256*INDEX('Calibration Calcs'!$B$4:$M$4,1,MATCH('Adjusted Source Data'!$E256,'Calibration Calcs'!$B$1:$M$1,0))</f>
        <v>493588261.86802888</v>
      </c>
      <c r="L256" s="38">
        <f>'Source Data'!L256*INDEX('Calibration Calcs'!$B$4:$M$4,1,MATCH('Adjusted Source Data'!$E256,'Calibration Calcs'!$B$1:$M$1,0))</f>
        <v>522968515.5506497</v>
      </c>
      <c r="M256" s="38">
        <f>'Source Data'!M256*INDEX('Calibration Calcs'!$B$4:$M$4,1,MATCH('Adjusted Source Data'!$E256,'Calibration Calcs'!$B$1:$M$1,0))</f>
        <v>569976921.44284296</v>
      </c>
      <c r="N256" s="38">
        <f>'Source Data'!N256*INDEX('Calibration Calcs'!$B$4:$M$4,1,MATCH('Adjusted Source Data'!$E256,'Calibration Calcs'!$B$1:$M$1,0))</f>
        <v>601315858.70430505</v>
      </c>
      <c r="O256" s="38">
        <f>'Source Data'!O256*INDEX('Calibration Calcs'!$B$4:$M$4,1,MATCH('Adjusted Source Data'!$E256,'Calibration Calcs'!$B$1:$M$1,0))</f>
        <v>619923352.70329821</v>
      </c>
      <c r="P256" s="38">
        <f>'Source Data'!P256*INDEX('Calibration Calcs'!$B$4:$M$4,1,MATCH('Adjusted Source Data'!$E256,'Calibration Calcs'!$B$1:$M$1,0))</f>
        <v>629716770.59750509</v>
      </c>
      <c r="Q256" s="38">
        <f>'Source Data'!Q256*INDEX('Calibration Calcs'!$B$4:$M$4,1,MATCH('Adjusted Source Data'!$E256,'Calibration Calcs'!$B$1:$M$1,0))</f>
        <v>635592821.33402932</v>
      </c>
      <c r="R256" s="38">
        <f>'Source Data'!R256*INDEX('Calibration Calcs'!$B$4:$M$4,1,MATCH('Adjusted Source Data'!$E256,'Calibration Calcs'!$B$1:$M$1,0))</f>
        <v>622861378.07156026</v>
      </c>
      <c r="S256" s="38">
        <f>'Source Data'!S256*INDEX('Calibration Calcs'!$B$4:$M$4,1,MATCH('Adjusted Source Data'!$E256,'Calibration Calcs'!$B$1:$M$1,0))</f>
        <v>605233225.86198783</v>
      </c>
      <c r="T256" s="38">
        <f>'Source Data'!T256*INDEX('Calibration Calcs'!$B$4:$M$4,1,MATCH('Adjusted Source Data'!$E256,'Calibration Calcs'!$B$1:$M$1,0))</f>
        <v>603274542.2831465</v>
      </c>
      <c r="U256" s="38">
        <f>'Source Data'!U256*INDEX('Calibration Calcs'!$B$4:$M$4,1,MATCH('Adjusted Source Data'!$E256,'Calibration Calcs'!$B$1:$M$1,0))</f>
        <v>603274542.2831465</v>
      </c>
      <c r="V256" s="38">
        <f>'Source Data'!V256*INDEX('Calibration Calcs'!$B$4:$M$4,1,MATCH('Adjusted Source Data'!$E256,'Calibration Calcs'!$B$1:$M$1,0))</f>
        <v>614047301.96677411</v>
      </c>
      <c r="W256" s="38">
        <f>'Source Data'!W256*INDEX('Calibration Calcs'!$B$4:$M$4,1,MATCH('Adjusted Source Data'!$E256,'Calibration Calcs'!$B$1:$M$1,0))</f>
        <v>634613479.54460859</v>
      </c>
      <c r="X256" s="38">
        <f>'Source Data'!X256*INDEX('Calibration Calcs'!$B$4:$M$4,1,MATCH('Adjusted Source Data'!$E256,'Calibration Calcs'!$B$1:$M$1,0))</f>
        <v>633634137.75518787</v>
      </c>
      <c r="Y256" s="38">
        <f>'Source Data'!Y256*INDEX('Calibration Calcs'!$B$4:$M$4,1,MATCH('Adjusted Source Data'!$E256,'Calibration Calcs'!$B$1:$M$1,0))</f>
        <v>618944010.91387749</v>
      </c>
      <c r="Z256" s="38">
        <f>'Source Data'!Z256*INDEX('Calibration Calcs'!$B$4:$M$4,1,MATCH('Adjusted Source Data'!$E256,'Calibration Calcs'!$B$1:$M$1,0))</f>
        <v>607191909.44082916</v>
      </c>
      <c r="AA256" s="38">
        <f>'Source Data'!AA256*INDEX('Calibration Calcs'!$B$4:$M$4,1,MATCH('Adjusted Source Data'!$E256,'Calibration Calcs'!$B$1:$M$1,0))</f>
        <v>586625731.86299467</v>
      </c>
      <c r="AB256" s="38">
        <f>'Source Data'!AB256*INDEX('Calibration Calcs'!$B$4:$M$4,1,MATCH('Adjusted Source Data'!$E256,'Calibration Calcs'!$B$1:$M$1,0))</f>
        <v>557245478.18037391</v>
      </c>
      <c r="AC256" s="38">
        <f>'Source Data'!AC256*INDEX('Calibration Calcs'!$B$4:$M$4,1,MATCH('Adjusted Source Data'!$E256,'Calibration Calcs'!$B$1:$M$1,0))</f>
        <v>522968515.5506497</v>
      </c>
      <c r="AD256" t="str">
        <f>INDEX('Category Mapping'!$G$34:$G$45,MATCH(E256,'Category Mapping'!$A$34:$A$45,0),1)</f>
        <v>Winter</v>
      </c>
      <c r="AE256" t="str">
        <f>INDEX('Category Mapping'!$B$2:$B$25,MATCH('Source Data'!A256,'Category Mapping'!$A$2:$A$25,0))</f>
        <v>Weekend</v>
      </c>
      <c r="AF256" t="str">
        <f>INDEX('Category Mapping'!$C$2:$C$25,MATCH('Source Data'!A256,'Category Mapping'!$A$2:$A$25,0))</f>
        <v>All Sectors</v>
      </c>
      <c r="AG256" t="str">
        <f>INDEX('Category Mapping'!$D$2:$D$25,MATCH('Source Data'!A256,'Category Mapping'!$A$2:$A$25,0))</f>
        <v>Total</v>
      </c>
      <c r="AH256">
        <f>IF($AE256="Weekday",INDEX('Category Mapping'!$F$34:$F$45,MATCH($E256,'Category Mapping'!$A$34:$A$45,0),1),INDEX('Category Mapping'!$E$34:$E$45,MATCH($E256,'Category Mapping'!$A$34:$A$45,0),1))</f>
        <v>8</v>
      </c>
      <c r="AI256" s="10">
        <f t="shared" si="11"/>
        <v>79449102.666753665</v>
      </c>
      <c r="AJ256" s="22">
        <f t="shared" si="9"/>
        <v>0</v>
      </c>
      <c r="AK256" s="22">
        <f t="shared" si="10"/>
        <v>0</v>
      </c>
    </row>
    <row r="257" spans="1:37">
      <c r="A257" s="37" t="str">
        <f>'Source Data'!A257</f>
        <v>Total_regional_weekend_SSP2.csv</v>
      </c>
      <c r="B257" s="37">
        <f>'Source Data'!B257</f>
        <v>2019</v>
      </c>
      <c r="C257" s="37">
        <f>'Source Data'!C257</f>
        <v>19</v>
      </c>
      <c r="D257" s="37" t="str">
        <f>'Source Data'!D257</f>
        <v>Korea</v>
      </c>
      <c r="E257" s="37">
        <f>'Source Data'!E257</f>
        <v>3</v>
      </c>
      <c r="F257" s="38">
        <f>'Source Data'!F257*INDEX('Calibration Calcs'!$B$4:$M$4,1,MATCH('Adjusted Source Data'!$E257,'Calibration Calcs'!$B$1:$M$1,0))</f>
        <v>532979001.56785363</v>
      </c>
      <c r="G257" s="38">
        <f>'Source Data'!G257*INDEX('Calibration Calcs'!$B$4:$M$4,1,MATCH('Adjusted Source Data'!$E257,'Calibration Calcs'!$B$1:$M$1,0))</f>
        <v>511118534.70667213</v>
      </c>
      <c r="H257" s="38">
        <f>'Source Data'!H257*INDEX('Calibration Calcs'!$B$4:$M$4,1,MATCH('Adjusted Source Data'!$E257,'Calibration Calcs'!$B$1:$M$1,0))</f>
        <v>503831712.41961163</v>
      </c>
      <c r="I257" s="38">
        <f>'Source Data'!I257*INDEX('Calibration Calcs'!$B$4:$M$4,1,MATCH('Adjusted Source Data'!$E257,'Calibration Calcs'!$B$1:$M$1,0))</f>
        <v>500708788.58230001</v>
      </c>
      <c r="J257" s="38">
        <f>'Source Data'!J257*INDEX('Calibration Calcs'!$B$4:$M$4,1,MATCH('Adjusted Source Data'!$E257,'Calibration Calcs'!$B$1:$M$1,0))</f>
        <v>505913661.64448607</v>
      </c>
      <c r="K257" s="38">
        <f>'Source Data'!K257*INDEX('Calibration Calcs'!$B$4:$M$4,1,MATCH('Adjusted Source Data'!$E257,'Calibration Calcs'!$B$1:$M$1,0))</f>
        <v>520487306.21860707</v>
      </c>
      <c r="L257" s="38">
        <f>'Source Data'!L257*INDEX('Calibration Calcs'!$B$4:$M$4,1,MATCH('Adjusted Source Data'!$E257,'Calibration Calcs'!$B$1:$M$1,0))</f>
        <v>555880443.04147232</v>
      </c>
      <c r="M257" s="38">
        <f>'Source Data'!M257*INDEX('Calibration Calcs'!$B$4:$M$4,1,MATCH('Adjusted Source Data'!$E257,'Calibration Calcs'!$B$1:$M$1,0))</f>
        <v>597519427.53896093</v>
      </c>
      <c r="N257" s="38">
        <f>'Source Data'!N257*INDEX('Calibration Calcs'!$B$4:$M$4,1,MATCH('Adjusted Source Data'!$E257,'Calibration Calcs'!$B$1:$M$1,0))</f>
        <v>625625742.07476568</v>
      </c>
      <c r="O257" s="38">
        <f>'Source Data'!O257*INDEX('Calibration Calcs'!$B$4:$M$4,1,MATCH('Adjusted Source Data'!$E257,'Calibration Calcs'!$B$1:$M$1,0))</f>
        <v>647486208.93594718</v>
      </c>
      <c r="P257" s="38">
        <f>'Source Data'!P257*INDEX('Calibration Calcs'!$B$4:$M$4,1,MATCH('Adjusted Source Data'!$E257,'Calibration Calcs'!$B$1:$M$1,0))</f>
        <v>658936929.67275655</v>
      </c>
      <c r="Q257" s="38">
        <f>'Source Data'!Q257*INDEX('Calibration Calcs'!$B$4:$M$4,1,MATCH('Adjusted Source Data'!$E257,'Calibration Calcs'!$B$1:$M$1,0))</f>
        <v>666223751.95981705</v>
      </c>
      <c r="R257" s="38">
        <f>'Source Data'!R257*INDEX('Calibration Calcs'!$B$4:$M$4,1,MATCH('Adjusted Source Data'!$E257,'Calibration Calcs'!$B$1:$M$1,0))</f>
        <v>653732056.61057043</v>
      </c>
      <c r="S257" s="38">
        <f>'Source Data'!S257*INDEX('Calibration Calcs'!$B$4:$M$4,1,MATCH('Adjusted Source Data'!$E257,'Calibration Calcs'!$B$1:$M$1,0))</f>
        <v>636035488.19913781</v>
      </c>
      <c r="T257" s="38">
        <f>'Source Data'!T257*INDEX('Calibration Calcs'!$B$4:$M$4,1,MATCH('Adjusted Source Data'!$E257,'Calibration Calcs'!$B$1:$M$1,0))</f>
        <v>634994513.58670056</v>
      </c>
      <c r="U257" s="38">
        <f>'Source Data'!U257*INDEX('Calibration Calcs'!$B$4:$M$4,1,MATCH('Adjusted Source Data'!$E257,'Calibration Calcs'!$B$1:$M$1,0))</f>
        <v>633953538.97426343</v>
      </c>
      <c r="V257" s="38">
        <f>'Source Data'!V257*INDEX('Calibration Calcs'!$B$4:$M$4,1,MATCH('Adjusted Source Data'!$E257,'Calibration Calcs'!$B$1:$M$1,0))</f>
        <v>640199386.64888668</v>
      </c>
      <c r="W257" s="38">
        <f>'Source Data'!W257*INDEX('Calibration Calcs'!$B$4:$M$4,1,MATCH('Adjusted Source Data'!$E257,'Calibration Calcs'!$B$1:$M$1,0))</f>
        <v>664141802.73494256</v>
      </c>
      <c r="X257" s="38">
        <f>'Source Data'!X257*INDEX('Calibration Calcs'!$B$4:$M$4,1,MATCH('Adjusted Source Data'!$E257,'Calibration Calcs'!$B$1:$M$1,0))</f>
        <v>661018878.89763093</v>
      </c>
      <c r="Y257" s="38">
        <f>'Source Data'!Y257*INDEX('Calibration Calcs'!$B$4:$M$4,1,MATCH('Adjusted Source Data'!$E257,'Calibration Calcs'!$B$1:$M$1,0))</f>
        <v>649568158.16082156</v>
      </c>
      <c r="Z257" s="38">
        <f>'Source Data'!Z257*INDEX('Calibration Calcs'!$B$4:$M$4,1,MATCH('Adjusted Source Data'!$E257,'Calibration Calcs'!$B$1:$M$1,0))</f>
        <v>638117437.4240123</v>
      </c>
      <c r="AA257" s="38">
        <f>'Source Data'!AA257*INDEX('Calibration Calcs'!$B$4:$M$4,1,MATCH('Adjusted Source Data'!$E257,'Calibration Calcs'!$B$1:$M$1,0))</f>
        <v>615215995.95039356</v>
      </c>
      <c r="AB257" s="38">
        <f>'Source Data'!AB257*INDEX('Calibration Calcs'!$B$4:$M$4,1,MATCH('Adjusted Source Data'!$E257,'Calibration Calcs'!$B$1:$M$1,0))</f>
        <v>583986757.57727706</v>
      </c>
      <c r="AC257" s="38">
        <f>'Source Data'!AC257*INDEX('Calibration Calcs'!$B$4:$M$4,1,MATCH('Adjusted Source Data'!$E257,'Calibration Calcs'!$B$1:$M$1,0))</f>
        <v>550675569.97928631</v>
      </c>
      <c r="AD257" t="str">
        <f>INDEX('Category Mapping'!$G$34:$G$45,MATCH(E257,'Category Mapping'!$A$34:$A$45,0),1)</f>
        <v>Spring</v>
      </c>
      <c r="AE257" t="str">
        <f>INDEX('Category Mapping'!$B$2:$B$25,MATCH('Source Data'!A257,'Category Mapping'!$A$2:$A$25,0))</f>
        <v>Weekend</v>
      </c>
      <c r="AF257" t="str">
        <f>INDEX('Category Mapping'!$C$2:$C$25,MATCH('Source Data'!A257,'Category Mapping'!$A$2:$A$25,0))</f>
        <v>All Sectors</v>
      </c>
      <c r="AG257" t="str">
        <f>INDEX('Category Mapping'!$D$2:$D$25,MATCH('Source Data'!A257,'Category Mapping'!$A$2:$A$25,0))</f>
        <v>Total</v>
      </c>
      <c r="AH257">
        <f>IF($AE257="Weekday",INDEX('Category Mapping'!$F$34:$F$45,MATCH($E257,'Category Mapping'!$A$34:$A$45,0),1),INDEX('Category Mapping'!$E$34:$E$45,MATCH($E257,'Category Mapping'!$A$34:$A$45,0),1))</f>
        <v>8.8571428571428559</v>
      </c>
      <c r="AI257" s="10">
        <f t="shared" si="11"/>
        <v>75218810.70514065</v>
      </c>
      <c r="AJ257" s="22">
        <f t="shared" si="9"/>
        <v>0</v>
      </c>
      <c r="AK257" s="22">
        <f t="shared" si="10"/>
        <v>0</v>
      </c>
    </row>
    <row r="258" spans="1:37">
      <c r="A258" s="37" t="str">
        <f>'Source Data'!A258</f>
        <v>Total_regional_weekend_SSP2.csv</v>
      </c>
      <c r="B258" s="37">
        <f>'Source Data'!B258</f>
        <v>2019</v>
      </c>
      <c r="C258" s="37">
        <f>'Source Data'!C258</f>
        <v>19</v>
      </c>
      <c r="D258" s="37" t="str">
        <f>'Source Data'!D258</f>
        <v>Korea</v>
      </c>
      <c r="E258" s="37">
        <f>'Source Data'!E258</f>
        <v>4</v>
      </c>
      <c r="F258" s="38">
        <f>'Source Data'!F258*INDEX('Calibration Calcs'!$B$4:$M$4,1,MATCH('Adjusted Source Data'!$E258,'Calibration Calcs'!$B$1:$M$1,0))</f>
        <v>474739489.4839139</v>
      </c>
      <c r="G258" s="38">
        <f>'Source Data'!G258*INDEX('Calibration Calcs'!$B$4:$M$4,1,MATCH('Adjusted Source Data'!$E258,'Calibration Calcs'!$B$1:$M$1,0))</f>
        <v>455322741.44776201</v>
      </c>
      <c r="H258" s="38">
        <f>'Source Data'!H258*INDEX('Calibration Calcs'!$B$4:$M$4,1,MATCH('Adjusted Source Data'!$E258,'Calibration Calcs'!$B$1:$M$1,0))</f>
        <v>448526879.63510883</v>
      </c>
      <c r="I258" s="38">
        <f>'Source Data'!I258*INDEX('Calibration Calcs'!$B$4:$M$4,1,MATCH('Adjusted Source Data'!$E258,'Calibration Calcs'!$B$1:$M$1,0))</f>
        <v>446585204.83149368</v>
      </c>
      <c r="J258" s="38">
        <f>'Source Data'!J258*INDEX('Calibration Calcs'!$B$4:$M$4,1,MATCH('Adjusted Source Data'!$E258,'Calibration Calcs'!$B$1:$M$1,0))</f>
        <v>449497717.03691643</v>
      </c>
      <c r="K258" s="38">
        <f>'Source Data'!K258*INDEX('Calibration Calcs'!$B$4:$M$4,1,MATCH('Adjusted Source Data'!$E258,'Calibration Calcs'!$B$1:$M$1,0))</f>
        <v>463089440.6622228</v>
      </c>
      <c r="L258" s="38">
        <f>'Source Data'!L258*INDEX('Calibration Calcs'!$B$4:$M$4,1,MATCH('Adjusted Source Data'!$E258,'Calibration Calcs'!$B$1:$M$1,0))</f>
        <v>488331213.10922027</v>
      </c>
      <c r="M258" s="38">
        <f>'Source Data'!M258*INDEX('Calibration Calcs'!$B$4:$M$4,1,MATCH('Adjusted Source Data'!$E258,'Calibration Calcs'!$B$1:$M$1,0))</f>
        <v>525223034.37790883</v>
      </c>
      <c r="N258" s="38">
        <f>'Source Data'!N258*INDEX('Calibration Calcs'!$B$4:$M$4,1,MATCH('Adjusted Source Data'!$E258,'Calibration Calcs'!$B$1:$M$1,0))</f>
        <v>549493969.42309868</v>
      </c>
      <c r="O258" s="38">
        <f>'Source Data'!O258*INDEX('Calibration Calcs'!$B$4:$M$4,1,MATCH('Adjusted Source Data'!$E258,'Calibration Calcs'!$B$1:$M$1,0))</f>
        <v>572794067.06648099</v>
      </c>
      <c r="P258" s="38">
        <f>'Source Data'!P258*INDEX('Calibration Calcs'!$B$4:$M$4,1,MATCH('Adjusted Source Data'!$E258,'Calibration Calcs'!$B$1:$M$1,0))</f>
        <v>586385790.69178736</v>
      </c>
      <c r="Q258" s="38">
        <f>'Source Data'!Q258*INDEX('Calibration Calcs'!$B$4:$M$4,1,MATCH('Adjusted Source Data'!$E258,'Calibration Calcs'!$B$1:$M$1,0))</f>
        <v>594152489.90624809</v>
      </c>
      <c r="R258" s="38">
        <f>'Source Data'!R258*INDEX('Calibration Calcs'!$B$4:$M$4,1,MATCH('Adjusted Source Data'!$E258,'Calibration Calcs'!$B$1:$M$1,0))</f>
        <v>584444115.88817215</v>
      </c>
      <c r="S258" s="38">
        <f>'Source Data'!S258*INDEX('Calibration Calcs'!$B$4:$M$4,1,MATCH('Adjusted Source Data'!$E258,'Calibration Calcs'!$B$1:$M$1,0))</f>
        <v>568910717.45925057</v>
      </c>
      <c r="T258" s="38">
        <f>'Source Data'!T258*INDEX('Calibration Calcs'!$B$4:$M$4,1,MATCH('Adjusted Source Data'!$E258,'Calibration Calcs'!$B$1:$M$1,0))</f>
        <v>568910717.45925057</v>
      </c>
      <c r="U258" s="38">
        <f>'Source Data'!U258*INDEX('Calibration Calcs'!$B$4:$M$4,1,MATCH('Adjusted Source Data'!$E258,'Calibration Calcs'!$B$1:$M$1,0))</f>
        <v>565998205.25382781</v>
      </c>
      <c r="V258" s="38">
        <f>'Source Data'!V258*INDEX('Calibration Calcs'!$B$4:$M$4,1,MATCH('Adjusted Source Data'!$E258,'Calibration Calcs'!$B$1:$M$1,0))</f>
        <v>571823229.66467345</v>
      </c>
      <c r="W258" s="38">
        <f>'Source Data'!W258*INDEX('Calibration Calcs'!$B$4:$M$4,1,MATCH('Adjusted Source Data'!$E258,'Calibration Calcs'!$B$1:$M$1,0))</f>
        <v>579589928.87913418</v>
      </c>
      <c r="X258" s="38">
        <f>'Source Data'!X258*INDEX('Calibration Calcs'!$B$4:$M$4,1,MATCH('Adjusted Source Data'!$E258,'Calibration Calcs'!$B$1:$M$1,0))</f>
        <v>589298302.89721012</v>
      </c>
      <c r="Y258" s="38">
        <f>'Source Data'!Y258*INDEX('Calibration Calcs'!$B$4:$M$4,1,MATCH('Adjusted Source Data'!$E258,'Calibration Calcs'!$B$1:$M$1,0))</f>
        <v>580560766.28094172</v>
      </c>
      <c r="Z258" s="38">
        <f>'Source Data'!Z258*INDEX('Calibration Calcs'!$B$4:$M$4,1,MATCH('Adjusted Source Data'!$E258,'Calibration Calcs'!$B$1:$M$1,0))</f>
        <v>568910717.45925057</v>
      </c>
      <c r="AA258" s="38">
        <f>'Source Data'!AA258*INDEX('Calibration Calcs'!$B$4:$M$4,1,MATCH('Adjusted Source Data'!$E258,'Calibration Calcs'!$B$1:$M$1,0))</f>
        <v>548523132.02129114</v>
      </c>
      <c r="AB258" s="38">
        <f>'Source Data'!AB258*INDEX('Calibration Calcs'!$B$4:$M$4,1,MATCH('Adjusted Source Data'!$E258,'Calibration Calcs'!$B$1:$M$1,0))</f>
        <v>519398009.96706331</v>
      </c>
      <c r="AC258" s="38">
        <f>'Source Data'!AC258*INDEX('Calibration Calcs'!$B$4:$M$4,1,MATCH('Adjusted Source Data'!$E258,'Calibration Calcs'!$B$1:$M$1,0))</f>
        <v>490272887.91283542</v>
      </c>
      <c r="AD258" t="str">
        <f>INDEX('Category Mapping'!$G$34:$G$45,MATCH(E258,'Category Mapping'!$A$34:$A$45,0),1)</f>
        <v>Spring</v>
      </c>
      <c r="AE258" t="str">
        <f>INDEX('Category Mapping'!$B$2:$B$25,MATCH('Source Data'!A258,'Category Mapping'!$A$2:$A$25,0))</f>
        <v>Weekend</v>
      </c>
      <c r="AF258" t="str">
        <f>INDEX('Category Mapping'!$C$2:$C$25,MATCH('Source Data'!A258,'Category Mapping'!$A$2:$A$25,0))</f>
        <v>All Sectors</v>
      </c>
      <c r="AG258" t="str">
        <f>INDEX('Category Mapping'!$D$2:$D$25,MATCH('Source Data'!A258,'Category Mapping'!$A$2:$A$25,0))</f>
        <v>Total</v>
      </c>
      <c r="AH258">
        <f>IF($AE258="Weekday",INDEX('Category Mapping'!$F$34:$F$45,MATCH($E258,'Category Mapping'!$A$34:$A$45,0),1),INDEX('Category Mapping'!$E$34:$E$45,MATCH($E258,'Category Mapping'!$A$34:$A$45,0),1))</f>
        <v>8.5714285714285712</v>
      </c>
      <c r="AI258" s="10">
        <f t="shared" si="11"/>
        <v>69317790.489062279</v>
      </c>
      <c r="AJ258" s="22">
        <f t="shared" si="9"/>
        <v>0</v>
      </c>
      <c r="AK258" s="22">
        <f t="shared" si="10"/>
        <v>0</v>
      </c>
    </row>
    <row r="259" spans="1:37">
      <c r="A259" s="37" t="str">
        <f>'Source Data'!A259</f>
        <v>Total_regional_weekend_SSP2.csv</v>
      </c>
      <c r="B259" s="37">
        <f>'Source Data'!B259</f>
        <v>2019</v>
      </c>
      <c r="C259" s="37">
        <f>'Source Data'!C259</f>
        <v>19</v>
      </c>
      <c r="D259" s="37" t="str">
        <f>'Source Data'!D259</f>
        <v>Korea</v>
      </c>
      <c r="E259" s="37">
        <f>'Source Data'!E259</f>
        <v>5</v>
      </c>
      <c r="F259" s="38">
        <f>'Source Data'!F259*INDEX('Calibration Calcs'!$B$4:$M$4,1,MATCH('Adjusted Source Data'!$E259,'Calibration Calcs'!$B$1:$M$1,0))</f>
        <v>491347483.11437392</v>
      </c>
      <c r="G259" s="38">
        <f>'Source Data'!G259*INDEX('Calibration Calcs'!$B$4:$M$4,1,MATCH('Adjusted Source Data'!$E259,'Calibration Calcs'!$B$1:$M$1,0))</f>
        <v>472295233.76912272</v>
      </c>
      <c r="H259" s="38">
        <f>'Source Data'!H259*INDEX('Calibration Calcs'!$B$4:$M$4,1,MATCH('Adjusted Source Data'!$E259,'Calibration Calcs'!$B$1:$M$1,0))</f>
        <v>465275984.01034594</v>
      </c>
      <c r="I259" s="38">
        <f>'Source Data'!I259*INDEX('Calibration Calcs'!$B$4:$M$4,1,MATCH('Adjusted Source Data'!$E259,'Calibration Calcs'!$B$1:$M$1,0))</f>
        <v>462267734.11372733</v>
      </c>
      <c r="J259" s="38">
        <f>'Source Data'!J259*INDEX('Calibration Calcs'!$B$4:$M$4,1,MATCH('Adjusted Source Data'!$E259,'Calibration Calcs'!$B$1:$M$1,0))</f>
        <v>466278733.97588545</v>
      </c>
      <c r="K259" s="38">
        <f>'Source Data'!K259*INDEX('Calibration Calcs'!$B$4:$M$4,1,MATCH('Adjusted Source Data'!$E259,'Calibration Calcs'!$B$1:$M$1,0))</f>
        <v>478311733.56235993</v>
      </c>
      <c r="L259" s="38">
        <f>'Source Data'!L259*INDEX('Calibration Calcs'!$B$4:$M$4,1,MATCH('Adjusted Source Data'!$E259,'Calibration Calcs'!$B$1:$M$1,0))</f>
        <v>498366732.87315071</v>
      </c>
      <c r="M259" s="38">
        <f>'Source Data'!M259*INDEX('Calibration Calcs'!$B$4:$M$4,1,MATCH('Adjusted Source Data'!$E259,'Calibration Calcs'!$B$1:$M$1,0))</f>
        <v>536471231.56365317</v>
      </c>
      <c r="N259" s="38">
        <f>'Source Data'!N259*INDEX('Calibration Calcs'!$B$4:$M$4,1,MATCH('Adjusted Source Data'!$E259,'Calibration Calcs'!$B$1:$M$1,0))</f>
        <v>563545480.63322067</v>
      </c>
      <c r="O259" s="38">
        <f>'Source Data'!O259*INDEX('Calibration Calcs'!$B$4:$M$4,1,MATCH('Adjusted Source Data'!$E259,'Calibration Calcs'!$B$1:$M$1,0))</f>
        <v>589616979.73724878</v>
      </c>
      <c r="P259" s="38">
        <f>'Source Data'!P259*INDEX('Calibration Calcs'!$B$4:$M$4,1,MATCH('Adjusted Source Data'!$E259,'Calibration Calcs'!$B$1:$M$1,0))</f>
        <v>605660979.18588138</v>
      </c>
      <c r="Q259" s="38">
        <f>'Source Data'!Q259*INDEX('Calibration Calcs'!$B$4:$M$4,1,MATCH('Adjusted Source Data'!$E259,'Calibration Calcs'!$B$1:$M$1,0))</f>
        <v>617693978.77235579</v>
      </c>
      <c r="R259" s="38">
        <f>'Source Data'!R259*INDEX('Calibration Calcs'!$B$4:$M$4,1,MATCH('Adjusted Source Data'!$E259,'Calibration Calcs'!$B$1:$M$1,0))</f>
        <v>609671979.04803956</v>
      </c>
      <c r="S259" s="38">
        <f>'Source Data'!S259*INDEX('Calibration Calcs'!$B$4:$M$4,1,MATCH('Adjusted Source Data'!$E259,'Calibration Calcs'!$B$1:$M$1,0))</f>
        <v>594630729.56494641</v>
      </c>
      <c r="T259" s="38">
        <f>'Source Data'!T259*INDEX('Calibration Calcs'!$B$4:$M$4,1,MATCH('Adjusted Source Data'!$E259,'Calibration Calcs'!$B$1:$M$1,0))</f>
        <v>594630729.56494641</v>
      </c>
      <c r="U259" s="38">
        <f>'Source Data'!U259*INDEX('Calibration Calcs'!$B$4:$M$4,1,MATCH('Adjusted Source Data'!$E259,'Calibration Calcs'!$B$1:$M$1,0))</f>
        <v>592625229.63386738</v>
      </c>
      <c r="V259" s="38">
        <f>'Source Data'!V259*INDEX('Calibration Calcs'!$B$4:$M$4,1,MATCH('Adjusted Source Data'!$E259,'Calibration Calcs'!$B$1:$M$1,0))</f>
        <v>597638979.46156502</v>
      </c>
      <c r="W259" s="38">
        <f>'Source Data'!W259*INDEX('Calibration Calcs'!$B$4:$M$4,1,MATCH('Adjusted Source Data'!$E259,'Calibration Calcs'!$B$1:$M$1,0))</f>
        <v>600647229.35818362</v>
      </c>
      <c r="X259" s="38">
        <f>'Source Data'!X259*INDEX('Calibration Calcs'!$B$4:$M$4,1,MATCH('Adjusted Source Data'!$E259,'Calibration Calcs'!$B$1:$M$1,0))</f>
        <v>609671979.04803956</v>
      </c>
      <c r="Y259" s="38">
        <f>'Source Data'!Y259*INDEX('Calibration Calcs'!$B$4:$M$4,1,MATCH('Adjusted Source Data'!$E259,'Calibration Calcs'!$B$1:$M$1,0))</f>
        <v>599644479.39264417</v>
      </c>
      <c r="Z259" s="38">
        <f>'Source Data'!Z259*INDEX('Calibration Calcs'!$B$4:$M$4,1,MATCH('Adjusted Source Data'!$E259,'Calibration Calcs'!$B$1:$M$1,0))</f>
        <v>586608729.84063017</v>
      </c>
      <c r="AA259" s="38">
        <f>'Source Data'!AA259*INDEX('Calibration Calcs'!$B$4:$M$4,1,MATCH('Adjusted Source Data'!$E259,'Calibration Calcs'!$B$1:$M$1,0))</f>
        <v>565550980.56429982</v>
      </c>
      <c r="AB259" s="38">
        <f>'Source Data'!AB259*INDEX('Calibration Calcs'!$B$4:$M$4,1,MATCH('Adjusted Source Data'!$E259,'Calibration Calcs'!$B$1:$M$1,0))</f>
        <v>537473981.52919269</v>
      </c>
      <c r="AC259" s="38">
        <f>'Source Data'!AC259*INDEX('Calibration Calcs'!$B$4:$M$4,1,MATCH('Adjusted Source Data'!$E259,'Calibration Calcs'!$B$1:$M$1,0))</f>
        <v>507391482.56300658</v>
      </c>
      <c r="AD259" t="str">
        <f>INDEX('Category Mapping'!$G$34:$G$45,MATCH(E259,'Category Mapping'!$A$34:$A$45,0),1)</f>
        <v>Spring</v>
      </c>
      <c r="AE259" t="str">
        <f>INDEX('Category Mapping'!$B$2:$B$25,MATCH('Source Data'!A259,'Category Mapping'!$A$2:$A$25,0))</f>
        <v>Weekend</v>
      </c>
      <c r="AF259" t="str">
        <f>INDEX('Category Mapping'!$C$2:$C$25,MATCH('Source Data'!A259,'Category Mapping'!$A$2:$A$25,0))</f>
        <v>All Sectors</v>
      </c>
      <c r="AG259" t="str">
        <f>INDEX('Category Mapping'!$D$2:$D$25,MATCH('Source Data'!A259,'Category Mapping'!$A$2:$A$25,0))</f>
        <v>Total</v>
      </c>
      <c r="AH259">
        <f>IF($AE259="Weekday",INDEX('Category Mapping'!$F$34:$F$45,MATCH($E259,'Category Mapping'!$A$34:$A$45,0),1),INDEX('Category Mapping'!$E$34:$E$45,MATCH($E259,'Category Mapping'!$A$34:$A$45,0),1))</f>
        <v>8.8571428571428559</v>
      </c>
      <c r="AI259" s="10">
        <f t="shared" si="11"/>
        <v>69739642.764620826</v>
      </c>
      <c r="AJ259" s="22">
        <f t="shared" ref="AJ259:AJ290" si="12">IF(_xlfn.MAXIFS($AI$3:$AI$290,Sector,"All Sectors",Season,"summer")=$AI259,1,0)</f>
        <v>0</v>
      </c>
      <c r="AK259" s="22">
        <f t="shared" ref="AK259:AK290" si="13">IF(_xlfn.MAXIFS($AI$3:$AI$290,Sector,"All sectors",Season,"winter")=$AI259,1,0)</f>
        <v>0</v>
      </c>
    </row>
    <row r="260" spans="1:37">
      <c r="A260" s="37" t="str">
        <f>'Source Data'!A260</f>
        <v>Total_regional_weekend_SSP2.csv</v>
      </c>
      <c r="B260" s="37">
        <f>'Source Data'!B260</f>
        <v>2019</v>
      </c>
      <c r="C260" s="37">
        <f>'Source Data'!C260</f>
        <v>19</v>
      </c>
      <c r="D260" s="37" t="str">
        <f>'Source Data'!D260</f>
        <v>Korea</v>
      </c>
      <c r="E260" s="37">
        <f>'Source Data'!E260</f>
        <v>6</v>
      </c>
      <c r="F260" s="38">
        <f>'Source Data'!F260*INDEX('Calibration Calcs'!$B$4:$M$4,1,MATCH('Adjusted Source Data'!$E260,'Calibration Calcs'!$B$1:$M$1,0))</f>
        <v>490804696.52420706</v>
      </c>
      <c r="G260" s="38">
        <f>'Source Data'!G260*INDEX('Calibration Calcs'!$B$4:$M$4,1,MATCH('Adjusted Source Data'!$E260,'Calibration Calcs'!$B$1:$M$1,0))</f>
        <v>471209832.21430528</v>
      </c>
      <c r="H260" s="38">
        <f>'Source Data'!H260*INDEX('Calibration Calcs'!$B$4:$M$4,1,MATCH('Adjusted Source Data'!$E260,'Calibration Calcs'!$B$1:$M$1,0))</f>
        <v>463745122.00100935</v>
      </c>
      <c r="I260" s="38">
        <f>'Source Data'!I260*INDEX('Calibration Calcs'!$B$4:$M$4,1,MATCH('Adjusted Source Data'!$E260,'Calibration Calcs'!$B$1:$M$1,0))</f>
        <v>461878944.44768536</v>
      </c>
      <c r="J260" s="38">
        <f>'Source Data'!J260*INDEX('Calibration Calcs'!$B$4:$M$4,1,MATCH('Adjusted Source Data'!$E260,'Calibration Calcs'!$B$1:$M$1,0))</f>
        <v>466544388.33099532</v>
      </c>
      <c r="K260" s="38">
        <f>'Source Data'!K260*INDEX('Calibration Calcs'!$B$4:$M$4,1,MATCH('Adjusted Source Data'!$E260,'Calibration Calcs'!$B$1:$M$1,0))</f>
        <v>479607631.20426321</v>
      </c>
      <c r="L260" s="38">
        <f>'Source Data'!L260*INDEX('Calibration Calcs'!$B$4:$M$4,1,MATCH('Adjusted Source Data'!$E260,'Calibration Calcs'!$B$1:$M$1,0))</f>
        <v>505734116.95079893</v>
      </c>
      <c r="M260" s="38">
        <f>'Source Data'!M260*INDEX('Calibration Calcs'!$B$4:$M$4,1,MATCH('Adjusted Source Data'!$E260,'Calibration Calcs'!$B$1:$M$1,0))</f>
        <v>551455467.00723648</v>
      </c>
      <c r="N260" s="38">
        <f>'Source Data'!N260*INDEX('Calibration Calcs'!$B$4:$M$4,1,MATCH('Adjusted Source Data'!$E260,'Calibration Calcs'!$B$1:$M$1,0))</f>
        <v>587845929.29705405</v>
      </c>
      <c r="O260" s="38">
        <f>'Source Data'!O260*INDEX('Calibration Calcs'!$B$4:$M$4,1,MATCH('Adjusted Source Data'!$E260,'Calibration Calcs'!$B$1:$M$1,0))</f>
        <v>620504036.48022377</v>
      </c>
      <c r="P260" s="38">
        <f>'Source Data'!P260*INDEX('Calibration Calcs'!$B$4:$M$4,1,MATCH('Adjusted Source Data'!$E260,'Calibration Calcs'!$B$1:$M$1,0))</f>
        <v>642898167.12011158</v>
      </c>
      <c r="Q260" s="38">
        <f>'Source Data'!Q260*INDEX('Calibration Calcs'!$B$4:$M$4,1,MATCH('Adjusted Source Data'!$E260,'Calibration Calcs'!$B$1:$M$1,0))</f>
        <v>661559942.65335131</v>
      </c>
      <c r="R260" s="38">
        <f>'Source Data'!R260*INDEX('Calibration Calcs'!$B$4:$M$4,1,MATCH('Adjusted Source Data'!$E260,'Calibration Calcs'!$B$1:$M$1,0))</f>
        <v>659693765.10002732</v>
      </c>
      <c r="S260" s="38">
        <f>'Source Data'!S260*INDEX('Calibration Calcs'!$B$4:$M$4,1,MATCH('Adjusted Source Data'!$E260,'Calibration Calcs'!$B$1:$M$1,0))</f>
        <v>648496699.78008354</v>
      </c>
      <c r="T260" s="38">
        <f>'Source Data'!T260*INDEX('Calibration Calcs'!$B$4:$M$4,1,MATCH('Adjusted Source Data'!$E260,'Calibration Calcs'!$B$1:$M$1,0))</f>
        <v>649429788.55674553</v>
      </c>
      <c r="U260" s="38">
        <f>'Source Data'!U260*INDEX('Calibration Calcs'!$B$4:$M$4,1,MATCH('Adjusted Source Data'!$E260,'Calibration Calcs'!$B$1:$M$1,0))</f>
        <v>647563611.00342155</v>
      </c>
      <c r="V260" s="38">
        <f>'Source Data'!V260*INDEX('Calibration Calcs'!$B$4:$M$4,1,MATCH('Adjusted Source Data'!$E260,'Calibration Calcs'!$B$1:$M$1,0))</f>
        <v>649429788.55674553</v>
      </c>
      <c r="W260" s="38">
        <f>'Source Data'!W260*INDEX('Calibration Calcs'!$B$4:$M$4,1,MATCH('Adjusted Source Data'!$E260,'Calibration Calcs'!$B$1:$M$1,0))</f>
        <v>645697433.45009756</v>
      </c>
      <c r="X260" s="38">
        <f>'Source Data'!X260*INDEX('Calibration Calcs'!$B$4:$M$4,1,MATCH('Adjusted Source Data'!$E260,'Calibration Calcs'!$B$1:$M$1,0))</f>
        <v>642898167.12011158</v>
      </c>
      <c r="Y260" s="38">
        <f>'Source Data'!Y260*INDEX('Calibration Calcs'!$B$4:$M$4,1,MATCH('Adjusted Source Data'!$E260,'Calibration Calcs'!$B$1:$M$1,0))</f>
        <v>632634190.57682967</v>
      </c>
      <c r="Z260" s="38">
        <f>'Source Data'!Z260*INDEX('Calibration Calcs'!$B$4:$M$4,1,MATCH('Adjusted Source Data'!$E260,'Calibration Calcs'!$B$1:$M$1,0))</f>
        <v>611173148.71360385</v>
      </c>
      <c r="AA260" s="38">
        <f>'Source Data'!AA260*INDEX('Calibration Calcs'!$B$4:$M$4,1,MATCH('Adjusted Source Data'!$E260,'Calibration Calcs'!$B$1:$M$1,0))</f>
        <v>581314307.86042011</v>
      </c>
      <c r="AB260" s="38">
        <f>'Source Data'!AB260*INDEX('Calibration Calcs'!$B$4:$M$4,1,MATCH('Adjusted Source Data'!$E260,'Calibration Calcs'!$B$1:$M$1,0))</f>
        <v>545856934.34726453</v>
      </c>
      <c r="AC260" s="38">
        <f>'Source Data'!AC260*INDEX('Calibration Calcs'!$B$4:$M$4,1,MATCH('Adjusted Source Data'!$E260,'Calibration Calcs'!$B$1:$M$1,0))</f>
        <v>509466472.0574469</v>
      </c>
      <c r="AD260" t="str">
        <f>INDEX('Category Mapping'!$G$34:$G$45,MATCH(E260,'Category Mapping'!$A$34:$A$45,0),1)</f>
        <v>Summer</v>
      </c>
      <c r="AE260" t="str">
        <f>INDEX('Category Mapping'!$B$2:$B$25,MATCH('Source Data'!A260,'Category Mapping'!$A$2:$A$25,0))</f>
        <v>Weekend</v>
      </c>
      <c r="AF260" t="str">
        <f>INDEX('Category Mapping'!$C$2:$C$25,MATCH('Source Data'!A260,'Category Mapping'!$A$2:$A$25,0))</f>
        <v>All Sectors</v>
      </c>
      <c r="AG260" t="str">
        <f>INDEX('Category Mapping'!$D$2:$D$25,MATCH('Source Data'!A260,'Category Mapping'!$A$2:$A$25,0))</f>
        <v>Total</v>
      </c>
      <c r="AH260">
        <f>IF($AE260="Weekday",INDEX('Category Mapping'!$F$34:$F$45,MATCH($E260,'Category Mapping'!$A$34:$A$45,0),1),INDEX('Category Mapping'!$E$34:$E$45,MATCH($E260,'Category Mapping'!$A$34:$A$45,0),1))</f>
        <v>8.5714285714285712</v>
      </c>
      <c r="AI260" s="10">
        <f t="shared" ref="AI260:AI290" si="14">MAX(F260:AC260)/AH260</f>
        <v>77181993.309557661</v>
      </c>
      <c r="AJ260" s="22">
        <f t="shared" si="12"/>
        <v>0</v>
      </c>
      <c r="AK260" s="22">
        <f t="shared" si="13"/>
        <v>0</v>
      </c>
    </row>
    <row r="261" spans="1:37">
      <c r="A261" s="37" t="str">
        <f>'Source Data'!A261</f>
        <v>Total_regional_weekend_SSP2.csv</v>
      </c>
      <c r="B261" s="37">
        <f>'Source Data'!B261</f>
        <v>2019</v>
      </c>
      <c r="C261" s="37">
        <f>'Source Data'!C261</f>
        <v>19</v>
      </c>
      <c r="D261" s="37" t="str">
        <f>'Source Data'!D261</f>
        <v>Korea</v>
      </c>
      <c r="E261" s="37">
        <f>'Source Data'!E261</f>
        <v>7</v>
      </c>
      <c r="F261" s="38">
        <f>'Source Data'!F261*INDEX('Calibration Calcs'!$B$4:$M$4,1,MATCH('Adjusted Source Data'!$E261,'Calibration Calcs'!$B$1:$M$1,0))</f>
        <v>559704471.46535003</v>
      </c>
      <c r="G261" s="38">
        <f>'Source Data'!G261*INDEX('Calibration Calcs'!$B$4:$M$4,1,MATCH('Adjusted Source Data'!$E261,'Calibration Calcs'!$B$1:$M$1,0))</f>
        <v>535450611.03518486</v>
      </c>
      <c r="H261" s="38">
        <f>'Source Data'!H261*INDEX('Calibration Calcs'!$B$4:$M$4,1,MATCH('Adjusted Source Data'!$E261,'Calibration Calcs'!$B$1:$M$1,0))</f>
        <v>526122203.17742902</v>
      </c>
      <c r="I261" s="38">
        <f>'Source Data'!I261*INDEX('Calibration Calcs'!$B$4:$M$4,1,MATCH('Adjusted Source Data'!$E261,'Calibration Calcs'!$B$1:$M$1,0))</f>
        <v>525189362.39165342</v>
      </c>
      <c r="J261" s="38">
        <f>'Source Data'!J261*INDEX('Calibration Calcs'!$B$4:$M$4,1,MATCH('Adjusted Source Data'!$E261,'Calibration Calcs'!$B$1:$M$1,0))</f>
        <v>534517770.24940926</v>
      </c>
      <c r="K261" s="38">
        <f>'Source Data'!K261*INDEX('Calibration Calcs'!$B$4:$M$4,1,MATCH('Adjusted Source Data'!$E261,'Calibration Calcs'!$B$1:$M$1,0))</f>
        <v>553174585.964921</v>
      </c>
      <c r="L261" s="38">
        <f>'Source Data'!L261*INDEX('Calibration Calcs'!$B$4:$M$4,1,MATCH('Adjusted Source Data'!$E261,'Calibration Calcs'!$B$1:$M$1,0))</f>
        <v>583958331.8955152</v>
      </c>
      <c r="M261" s="38">
        <f>'Source Data'!M261*INDEX('Calibration Calcs'!$B$4:$M$4,1,MATCH('Adjusted Source Data'!$E261,'Calibration Calcs'!$B$1:$M$1,0))</f>
        <v>634331734.32739675</v>
      </c>
      <c r="N261" s="38">
        <f>'Source Data'!N261*INDEX('Calibration Calcs'!$B$4:$M$4,1,MATCH('Adjusted Source Data'!$E261,'Calibration Calcs'!$B$1:$M$1,0))</f>
        <v>674443888.11574674</v>
      </c>
      <c r="O261" s="38">
        <f>'Source Data'!O261*INDEX('Calibration Calcs'!$B$4:$M$4,1,MATCH('Adjusted Source Data'!$E261,'Calibration Calcs'!$B$1:$M$1,0))</f>
        <v>711757519.5467701</v>
      </c>
      <c r="P261" s="38">
        <f>'Source Data'!P261*INDEX('Calibration Calcs'!$B$4:$M$4,1,MATCH('Adjusted Source Data'!$E261,'Calibration Calcs'!$B$1:$M$1,0))</f>
        <v>736944220.76271093</v>
      </c>
      <c r="Q261" s="38">
        <f>'Source Data'!Q261*INDEX('Calibration Calcs'!$B$4:$M$4,1,MATCH('Adjusted Source Data'!$E261,'Calibration Calcs'!$B$1:$M$1,0))</f>
        <v>759332399.6213249</v>
      </c>
      <c r="R261" s="38">
        <f>'Source Data'!R261*INDEX('Calibration Calcs'!$B$4:$M$4,1,MATCH('Adjusted Source Data'!$E261,'Calibration Calcs'!$B$1:$M$1,0))</f>
        <v>761198081.19287598</v>
      </c>
      <c r="S261" s="38">
        <f>'Source Data'!S261*INDEX('Calibration Calcs'!$B$4:$M$4,1,MATCH('Adjusted Source Data'!$E261,'Calibration Calcs'!$B$1:$M$1,0))</f>
        <v>751869673.3351202</v>
      </c>
      <c r="T261" s="38">
        <f>'Source Data'!T261*INDEX('Calibration Calcs'!$B$4:$M$4,1,MATCH('Adjusted Source Data'!$E261,'Calibration Calcs'!$B$1:$M$1,0))</f>
        <v>753735354.9066714</v>
      </c>
      <c r="U261" s="38">
        <f>'Source Data'!U261*INDEX('Calibration Calcs'!$B$4:$M$4,1,MATCH('Adjusted Source Data'!$E261,'Calibration Calcs'!$B$1:$M$1,0))</f>
        <v>750936832.54934466</v>
      </c>
      <c r="V261" s="38">
        <f>'Source Data'!V261*INDEX('Calibration Calcs'!$B$4:$M$4,1,MATCH('Adjusted Source Data'!$E261,'Calibration Calcs'!$B$1:$M$1,0))</f>
        <v>750003991.763569</v>
      </c>
      <c r="W261" s="38">
        <f>'Source Data'!W261*INDEX('Calibration Calcs'!$B$4:$M$4,1,MATCH('Adjusted Source Data'!$E261,'Calibration Calcs'!$B$1:$M$1,0))</f>
        <v>744406947.04891551</v>
      </c>
      <c r="X261" s="38">
        <f>'Source Data'!X261*INDEX('Calibration Calcs'!$B$4:$M$4,1,MATCH('Adjusted Source Data'!$E261,'Calibration Calcs'!$B$1:$M$1,0))</f>
        <v>739742743.12003767</v>
      </c>
      <c r="Y261" s="38">
        <f>'Source Data'!Y261*INDEX('Calibration Calcs'!$B$4:$M$4,1,MATCH('Adjusted Source Data'!$E261,'Calibration Calcs'!$B$1:$M$1,0))</f>
        <v>725750131.33340383</v>
      </c>
      <c r="Z261" s="38">
        <f>'Source Data'!Z261*INDEX('Calibration Calcs'!$B$4:$M$4,1,MATCH('Adjusted Source Data'!$E261,'Calibration Calcs'!$B$1:$M$1,0))</f>
        <v>699630589.33168757</v>
      </c>
      <c r="AA261" s="38">
        <f>'Source Data'!AA261*INDEX('Calibration Calcs'!$B$4:$M$4,1,MATCH('Adjusted Source Data'!$E261,'Calibration Calcs'!$B$1:$M$1,0))</f>
        <v>666048321.0437665</v>
      </c>
      <c r="AB261" s="38">
        <f>'Source Data'!AB261*INDEX('Calibration Calcs'!$B$4:$M$4,1,MATCH('Adjusted Source Data'!$E261,'Calibration Calcs'!$B$1:$M$1,0))</f>
        <v>625936167.25541639</v>
      </c>
      <c r="AC261" s="38">
        <f>'Source Data'!AC261*INDEX('Calibration Calcs'!$B$4:$M$4,1,MATCH('Adjusted Source Data'!$E261,'Calibration Calcs'!$B$1:$M$1,0))</f>
        <v>583958331.8955152</v>
      </c>
      <c r="AD261" t="str">
        <f>INDEX('Category Mapping'!$G$34:$G$45,MATCH(E261,'Category Mapping'!$A$34:$A$45,0),1)</f>
        <v>Summer</v>
      </c>
      <c r="AE261" t="str">
        <f>INDEX('Category Mapping'!$B$2:$B$25,MATCH('Source Data'!A261,'Category Mapping'!$A$2:$A$25,0))</f>
        <v>Weekend</v>
      </c>
      <c r="AF261" t="str">
        <f>INDEX('Category Mapping'!$C$2:$C$25,MATCH('Source Data'!A261,'Category Mapping'!$A$2:$A$25,0))</f>
        <v>All Sectors</v>
      </c>
      <c r="AG261" t="str">
        <f>INDEX('Category Mapping'!$D$2:$D$25,MATCH('Source Data'!A261,'Category Mapping'!$A$2:$A$25,0))</f>
        <v>Total</v>
      </c>
      <c r="AH261">
        <f>IF($AE261="Weekday",INDEX('Category Mapping'!$F$34:$F$45,MATCH($E261,'Category Mapping'!$A$34:$A$45,0),1),INDEX('Category Mapping'!$E$34:$E$45,MATCH($E261,'Category Mapping'!$A$34:$A$45,0),1))</f>
        <v>8.8571428571428559</v>
      </c>
      <c r="AI261" s="10">
        <f t="shared" si="14"/>
        <v>85941718.844356984</v>
      </c>
      <c r="AJ261" s="22">
        <f t="shared" si="12"/>
        <v>0</v>
      </c>
      <c r="AK261" s="22">
        <f t="shared" si="13"/>
        <v>0</v>
      </c>
    </row>
    <row r="262" spans="1:37">
      <c r="A262" s="37" t="str">
        <f>'Source Data'!A262</f>
        <v>Total_regional_weekend_SSP2.csv</v>
      </c>
      <c r="B262" s="37">
        <f>'Source Data'!B262</f>
        <v>2019</v>
      </c>
      <c r="C262" s="37">
        <f>'Source Data'!C262</f>
        <v>19</v>
      </c>
      <c r="D262" s="37" t="str">
        <f>'Source Data'!D262</f>
        <v>Korea</v>
      </c>
      <c r="E262" s="37">
        <f>'Source Data'!E262</f>
        <v>8</v>
      </c>
      <c r="F262" s="38">
        <f>'Source Data'!F262*INDEX('Calibration Calcs'!$B$4:$M$4,1,MATCH('Adjusted Source Data'!$E262,'Calibration Calcs'!$B$1:$M$1,0))</f>
        <v>595879605.22975898</v>
      </c>
      <c r="G262" s="38">
        <f>'Source Data'!G262*INDEX('Calibration Calcs'!$B$4:$M$4,1,MATCH('Adjusted Source Data'!$E262,'Calibration Calcs'!$B$1:$M$1,0))</f>
        <v>569396067.21954751</v>
      </c>
      <c r="H262" s="38">
        <f>'Source Data'!H262*INDEX('Calibration Calcs'!$B$4:$M$4,1,MATCH('Adjusted Source Data'!$E262,'Calibration Calcs'!$B$1:$M$1,0))</f>
        <v>559937660.78732908</v>
      </c>
      <c r="I262" s="38">
        <f>'Source Data'!I262*INDEX('Calibration Calcs'!$B$4:$M$4,1,MATCH('Adjusted Source Data'!$E262,'Calibration Calcs'!$B$1:$M$1,0))</f>
        <v>559937660.78732908</v>
      </c>
      <c r="J262" s="38">
        <f>'Source Data'!J262*INDEX('Calibration Calcs'!$B$4:$M$4,1,MATCH('Adjusted Source Data'!$E262,'Calibration Calcs'!$B$1:$M$1,0))</f>
        <v>570341907.86276937</v>
      </c>
      <c r="K262" s="38">
        <f>'Source Data'!K262*INDEX('Calibration Calcs'!$B$4:$M$4,1,MATCH('Adjusted Source Data'!$E262,'Calibration Calcs'!$B$1:$M$1,0))</f>
        <v>593987923.94331539</v>
      </c>
      <c r="L262" s="38">
        <f>'Source Data'!L262*INDEX('Calibration Calcs'!$B$4:$M$4,1,MATCH('Adjusted Source Data'!$E262,'Calibration Calcs'!$B$1:$M$1,0))</f>
        <v>628038187.09930158</v>
      </c>
      <c r="M262" s="38">
        <f>'Source Data'!M262*INDEX('Calibration Calcs'!$B$4:$M$4,1,MATCH('Adjusted Source Data'!$E262,'Calibration Calcs'!$B$1:$M$1,0))</f>
        <v>682896944.40616822</v>
      </c>
      <c r="N262" s="38">
        <f>'Source Data'!N262*INDEX('Calibration Calcs'!$B$4:$M$4,1,MATCH('Adjusted Source Data'!$E262,'Calibration Calcs'!$B$1:$M$1,0))</f>
        <v>728297295.28081656</v>
      </c>
      <c r="O262" s="38">
        <f>'Source Data'!O262*INDEX('Calibration Calcs'!$B$4:$M$4,1,MATCH('Adjusted Source Data'!$E262,'Calibration Calcs'!$B$1:$M$1,0))</f>
        <v>768968442.93935561</v>
      </c>
      <c r="P262" s="38">
        <f>'Source Data'!P262*INDEX('Calibration Calcs'!$B$4:$M$4,1,MATCH('Adjusted Source Data'!$E262,'Calibration Calcs'!$B$1:$M$1,0))</f>
        <v>798289502.87923265</v>
      </c>
      <c r="Q262" s="38">
        <f>'Source Data'!Q262*INDEX('Calibration Calcs'!$B$4:$M$4,1,MATCH('Adjusted Source Data'!$E262,'Calibration Calcs'!$B$1:$M$1,0))</f>
        <v>824773040.88944423</v>
      </c>
      <c r="R262" s="38">
        <f>'Source Data'!R262*INDEX('Calibration Calcs'!$B$4:$M$4,1,MATCH('Adjusted Source Data'!$E262,'Calibration Calcs'!$B$1:$M$1,0))</f>
        <v>828556403.46233153</v>
      </c>
      <c r="S262" s="38">
        <f>'Source Data'!S262*INDEX('Calibration Calcs'!$B$4:$M$4,1,MATCH('Adjusted Source Data'!$E262,'Calibration Calcs'!$B$1:$M$1,0))</f>
        <v>820989678.31655681</v>
      </c>
      <c r="T262" s="38">
        <f>'Source Data'!T262*INDEX('Calibration Calcs'!$B$4:$M$4,1,MATCH('Adjusted Source Data'!$E262,'Calibration Calcs'!$B$1:$M$1,0))</f>
        <v>822881359.60300052</v>
      </c>
      <c r="U262" s="38">
        <f>'Source Data'!U262*INDEX('Calibration Calcs'!$B$4:$M$4,1,MATCH('Adjusted Source Data'!$E262,'Calibration Calcs'!$B$1:$M$1,0))</f>
        <v>820043837.67333496</v>
      </c>
      <c r="V262" s="38">
        <f>'Source Data'!V262*INDEX('Calibration Calcs'!$B$4:$M$4,1,MATCH('Adjusted Source Data'!$E262,'Calibration Calcs'!$B$1:$M$1,0))</f>
        <v>818152156.38689137</v>
      </c>
      <c r="W262" s="38">
        <f>'Source Data'!W262*INDEX('Calibration Calcs'!$B$4:$M$4,1,MATCH('Adjusted Source Data'!$E262,'Calibration Calcs'!$B$1:$M$1,0))</f>
        <v>812477112.52756035</v>
      </c>
      <c r="X262" s="38">
        <f>'Source Data'!X262*INDEX('Calibration Calcs'!$B$4:$M$4,1,MATCH('Adjusted Source Data'!$E262,'Calibration Calcs'!$B$1:$M$1,0))</f>
        <v>810585431.24111664</v>
      </c>
      <c r="Y262" s="38">
        <f>'Source Data'!Y262*INDEX('Calibration Calcs'!$B$4:$M$4,1,MATCH('Adjusted Source Data'!$E262,'Calibration Calcs'!$B$1:$M$1,0))</f>
        <v>784101893.23090506</v>
      </c>
      <c r="Z262" s="38">
        <f>'Source Data'!Z262*INDEX('Calibration Calcs'!$B$4:$M$4,1,MATCH('Adjusted Source Data'!$E262,'Calibration Calcs'!$B$1:$M$1,0))</f>
        <v>753834992.64780629</v>
      </c>
      <c r="AA262" s="38">
        <f>'Source Data'!AA262*INDEX('Calibration Calcs'!$B$4:$M$4,1,MATCH('Adjusted Source Data'!$E262,'Calibration Calcs'!$B$1:$M$1,0))</f>
        <v>715055526.27571082</v>
      </c>
      <c r="AB262" s="38">
        <f>'Source Data'!AB262*INDEX('Calibration Calcs'!$B$4:$M$4,1,MATCH('Adjusted Source Data'!$E262,'Calibration Calcs'!$B$1:$M$1,0))</f>
        <v>670601016.04428434</v>
      </c>
      <c r="AC262" s="38">
        <f>'Source Data'!AC262*INDEX('Calibration Calcs'!$B$4:$M$4,1,MATCH('Adjusted Source Data'!$E262,'Calibration Calcs'!$B$1:$M$1,0))</f>
        <v>624254824.52641416</v>
      </c>
      <c r="AD262" t="str">
        <f>INDEX('Category Mapping'!$G$34:$G$45,MATCH(E262,'Category Mapping'!$A$34:$A$45,0),1)</f>
        <v>Summer</v>
      </c>
      <c r="AE262" t="str">
        <f>INDEX('Category Mapping'!$B$2:$B$25,MATCH('Source Data'!A262,'Category Mapping'!$A$2:$A$25,0))</f>
        <v>Weekend</v>
      </c>
      <c r="AF262" t="str">
        <f>INDEX('Category Mapping'!$C$2:$C$25,MATCH('Source Data'!A262,'Category Mapping'!$A$2:$A$25,0))</f>
        <v>All Sectors</v>
      </c>
      <c r="AG262" t="str">
        <f>INDEX('Category Mapping'!$D$2:$D$25,MATCH('Source Data'!A262,'Category Mapping'!$A$2:$A$25,0))</f>
        <v>Total</v>
      </c>
      <c r="AH262">
        <f>IF($AE262="Weekday",INDEX('Category Mapping'!$F$34:$F$45,MATCH($E262,'Category Mapping'!$A$34:$A$45,0),1),INDEX('Category Mapping'!$E$34:$E$45,MATCH($E262,'Category Mapping'!$A$34:$A$45,0),1))</f>
        <v>8.8571428571428559</v>
      </c>
      <c r="AI262" s="10">
        <f t="shared" si="14"/>
        <v>93546690.713489056</v>
      </c>
      <c r="AJ262" s="22">
        <f t="shared" si="12"/>
        <v>1</v>
      </c>
      <c r="AK262" s="22">
        <f t="shared" si="13"/>
        <v>0</v>
      </c>
    </row>
    <row r="263" spans="1:37">
      <c r="A263" s="37" t="str">
        <f>'Source Data'!A263</f>
        <v>Total_regional_weekend_SSP2.csv</v>
      </c>
      <c r="B263" s="37">
        <f>'Source Data'!B263</f>
        <v>2019</v>
      </c>
      <c r="C263" s="37">
        <f>'Source Data'!C263</f>
        <v>19</v>
      </c>
      <c r="D263" s="37" t="str">
        <f>'Source Data'!D263</f>
        <v>Korea</v>
      </c>
      <c r="E263" s="37">
        <f>'Source Data'!E263</f>
        <v>9</v>
      </c>
      <c r="F263" s="38">
        <f>'Source Data'!F263*INDEX('Calibration Calcs'!$B$4:$M$4,1,MATCH('Adjusted Source Data'!$E263,'Calibration Calcs'!$B$1:$M$1,0))</f>
        <v>531392012.69650435</v>
      </c>
      <c r="G263" s="38">
        <f>'Source Data'!G263*INDEX('Calibration Calcs'!$B$4:$M$4,1,MATCH('Adjusted Source Data'!$E263,'Calibration Calcs'!$B$1:$M$1,0))</f>
        <v>510914478.48854661</v>
      </c>
      <c r="H263" s="38">
        <f>'Source Data'!H263*INDEX('Calibration Calcs'!$B$4:$M$4,1,MATCH('Adjusted Source Data'!$E263,'Calibration Calcs'!$B$1:$M$1,0))</f>
        <v>503747341.51576138</v>
      </c>
      <c r="I263" s="38">
        <f>'Source Data'!I263*INDEX('Calibration Calcs'!$B$4:$M$4,1,MATCH('Adjusted Source Data'!$E263,'Calibration Calcs'!$B$1:$M$1,0))</f>
        <v>500675711.38456768</v>
      </c>
      <c r="J263" s="38">
        <f>'Source Data'!J263*INDEX('Calibration Calcs'!$B$4:$M$4,1,MATCH('Adjusted Source Data'!$E263,'Calibration Calcs'!$B$1:$M$1,0))</f>
        <v>504771218.22615927</v>
      </c>
      <c r="K263" s="38">
        <f>'Source Data'!K263*INDEX('Calibration Calcs'!$B$4:$M$4,1,MATCH('Adjusted Source Data'!$E263,'Calibration Calcs'!$B$1:$M$1,0))</f>
        <v>519105492.17172968</v>
      </c>
      <c r="L263" s="38">
        <f>'Source Data'!L263*INDEX('Calibration Calcs'!$B$4:$M$4,1,MATCH('Adjusted Source Data'!$E263,'Calibration Calcs'!$B$1:$M$1,0))</f>
        <v>544702409.93167698</v>
      </c>
      <c r="M263" s="38">
        <f>'Source Data'!M263*INDEX('Calibration Calcs'!$B$4:$M$4,1,MATCH('Adjusted Source Data'!$E263,'Calibration Calcs'!$B$1:$M$1,0))</f>
        <v>587705231.76838827</v>
      </c>
      <c r="N263" s="38">
        <f>'Source Data'!N263*INDEX('Calibration Calcs'!$B$4:$M$4,1,MATCH('Adjusted Source Data'!$E263,'Calibration Calcs'!$B$1:$M$1,0))</f>
        <v>624564793.34271228</v>
      </c>
      <c r="O263" s="38">
        <f>'Source Data'!O263*INDEX('Calibration Calcs'!$B$4:$M$4,1,MATCH('Adjusted Source Data'!$E263,'Calibration Calcs'!$B$1:$M$1,0))</f>
        <v>659376601.4962405</v>
      </c>
      <c r="P263" s="38">
        <f>'Source Data'!P263*INDEX('Calibration Calcs'!$B$4:$M$4,1,MATCH('Adjusted Source Data'!$E263,'Calibration Calcs'!$B$1:$M$1,0))</f>
        <v>682925765.835392</v>
      </c>
      <c r="Q263" s="38">
        <f>'Source Data'!Q263*INDEX('Calibration Calcs'!$B$4:$M$4,1,MATCH('Adjusted Source Data'!$E263,'Calibration Calcs'!$B$1:$M$1,0))</f>
        <v>702379423.33295178</v>
      </c>
      <c r="R263" s="38">
        <f>'Source Data'!R263*INDEX('Calibration Calcs'!$B$4:$M$4,1,MATCH('Adjusted Source Data'!$E263,'Calibration Calcs'!$B$1:$M$1,0))</f>
        <v>699307793.20175815</v>
      </c>
      <c r="S263" s="38">
        <f>'Source Data'!S263*INDEX('Calibration Calcs'!$B$4:$M$4,1,MATCH('Adjusted Source Data'!$E263,'Calibration Calcs'!$B$1:$M$1,0))</f>
        <v>687021272.67698348</v>
      </c>
      <c r="T263" s="38">
        <f>'Source Data'!T263*INDEX('Calibration Calcs'!$B$4:$M$4,1,MATCH('Adjusted Source Data'!$E263,'Calibration Calcs'!$B$1:$M$1,0))</f>
        <v>687021272.67698348</v>
      </c>
      <c r="U263" s="38">
        <f>'Source Data'!U263*INDEX('Calibration Calcs'!$B$4:$M$4,1,MATCH('Adjusted Source Data'!$E263,'Calibration Calcs'!$B$1:$M$1,0))</f>
        <v>684973519.25618768</v>
      </c>
      <c r="V263" s="38">
        <f>'Source Data'!V263*INDEX('Calibration Calcs'!$B$4:$M$4,1,MATCH('Adjusted Source Data'!$E263,'Calibration Calcs'!$B$1:$M$1,0))</f>
        <v>687021272.67698348</v>
      </c>
      <c r="W263" s="38">
        <f>'Source Data'!W263*INDEX('Calibration Calcs'!$B$4:$M$4,1,MATCH('Adjusted Source Data'!$E263,'Calibration Calcs'!$B$1:$M$1,0))</f>
        <v>693164532.93937087</v>
      </c>
      <c r="X263" s="38">
        <f>'Source Data'!X263*INDEX('Calibration Calcs'!$B$4:$M$4,1,MATCH('Adjusted Source Data'!$E263,'Calibration Calcs'!$B$1:$M$1,0))</f>
        <v>693164532.93937087</v>
      </c>
      <c r="Y263" s="38">
        <f>'Source Data'!Y263*INDEX('Calibration Calcs'!$B$4:$M$4,1,MATCH('Adjusted Source Data'!$E263,'Calibration Calcs'!$B$1:$M$1,0))</f>
        <v>673710875.44181097</v>
      </c>
      <c r="Z263" s="38">
        <f>'Source Data'!Z263*INDEX('Calibration Calcs'!$B$4:$M$4,1,MATCH('Adjusted Source Data'!$E263,'Calibration Calcs'!$B$1:$M$1,0))</f>
        <v>651185587.81305742</v>
      </c>
      <c r="AA263" s="38">
        <f>'Source Data'!AA263*INDEX('Calibration Calcs'!$B$4:$M$4,1,MATCH('Adjusted Source Data'!$E263,'Calibration Calcs'!$B$1:$M$1,0))</f>
        <v>620469286.50112069</v>
      </c>
      <c r="AB263" s="38">
        <f>'Source Data'!AB263*INDEX('Calibration Calcs'!$B$4:$M$4,1,MATCH('Adjusted Source Data'!$E263,'Calibration Calcs'!$B$1:$M$1,0))</f>
        <v>584633601.63719463</v>
      </c>
      <c r="AC263" s="38">
        <f>'Source Data'!AC263*INDEX('Calibration Calcs'!$B$4:$M$4,1,MATCH('Adjusted Source Data'!$E263,'Calibration Calcs'!$B$1:$M$1,0))</f>
        <v>548797916.77326846</v>
      </c>
      <c r="AD263" t="str">
        <f>INDEX('Category Mapping'!$G$34:$G$45,MATCH(E263,'Category Mapping'!$A$34:$A$45,0),1)</f>
        <v>Fall</v>
      </c>
      <c r="AE263" t="str">
        <f>INDEX('Category Mapping'!$B$2:$B$25,MATCH('Source Data'!A263,'Category Mapping'!$A$2:$A$25,0))</f>
        <v>Weekend</v>
      </c>
      <c r="AF263" t="str">
        <f>INDEX('Category Mapping'!$C$2:$C$25,MATCH('Source Data'!A263,'Category Mapping'!$A$2:$A$25,0))</f>
        <v>All Sectors</v>
      </c>
      <c r="AG263" t="str">
        <f>INDEX('Category Mapping'!$D$2:$D$25,MATCH('Source Data'!A263,'Category Mapping'!$A$2:$A$25,0))</f>
        <v>Total</v>
      </c>
      <c r="AH263">
        <f>IF($AE263="Weekday",INDEX('Category Mapping'!$F$34:$F$45,MATCH($E263,'Category Mapping'!$A$34:$A$45,0),1),INDEX('Category Mapping'!$E$34:$E$45,MATCH($E263,'Category Mapping'!$A$34:$A$45,0),1))</f>
        <v>8.5714285714285712</v>
      </c>
      <c r="AI263" s="10">
        <f t="shared" si="14"/>
        <v>81944266.055511042</v>
      </c>
      <c r="AJ263" s="22">
        <f t="shared" si="12"/>
        <v>0</v>
      </c>
      <c r="AK263" s="22">
        <f t="shared" si="13"/>
        <v>0</v>
      </c>
    </row>
    <row r="264" spans="1:37">
      <c r="A264" s="37" t="str">
        <f>'Source Data'!A264</f>
        <v>Total_regional_weekend_SSP2.csv</v>
      </c>
      <c r="B264" s="37">
        <f>'Source Data'!B264</f>
        <v>2019</v>
      </c>
      <c r="C264" s="37">
        <f>'Source Data'!C264</f>
        <v>19</v>
      </c>
      <c r="D264" s="37" t="str">
        <f>'Source Data'!D264</f>
        <v>Korea</v>
      </c>
      <c r="E264" s="37">
        <f>'Source Data'!E264</f>
        <v>10</v>
      </c>
      <c r="F264" s="38">
        <f>'Source Data'!F264*INDEX('Calibration Calcs'!$B$4:$M$4,1,MATCH('Adjusted Source Data'!$E264,'Calibration Calcs'!$B$1:$M$1,0))</f>
        <v>496741879.96694857</v>
      </c>
      <c r="G264" s="38">
        <f>'Source Data'!G264*INDEX('Calibration Calcs'!$B$4:$M$4,1,MATCH('Adjusted Source Data'!$E264,'Calibration Calcs'!$B$1:$M$1,0))</f>
        <v>477675019.92781317</v>
      </c>
      <c r="H264" s="38">
        <f>'Source Data'!H264*INDEX('Calibration Calcs'!$B$4:$M$4,1,MATCH('Adjusted Source Data'!$E264,'Calibration Calcs'!$B$1:$M$1,0))</f>
        <v>469646868.33238769</v>
      </c>
      <c r="I264" s="38">
        <f>'Source Data'!I264*INDEX('Calibration Calcs'!$B$4:$M$4,1,MATCH('Adjusted Source Data'!$E264,'Calibration Calcs'!$B$1:$M$1,0))</f>
        <v>467639830.43353134</v>
      </c>
      <c r="J264" s="38">
        <f>'Source Data'!J264*INDEX('Calibration Calcs'!$B$4:$M$4,1,MATCH('Adjusted Source Data'!$E264,'Calibration Calcs'!$B$1:$M$1,0))</f>
        <v>471653906.23124409</v>
      </c>
      <c r="K264" s="38">
        <f>'Source Data'!K264*INDEX('Calibration Calcs'!$B$4:$M$4,1,MATCH('Adjusted Source Data'!$E264,'Calibration Calcs'!$B$1:$M$1,0))</f>
        <v>485703171.5232386</v>
      </c>
      <c r="L264" s="38">
        <f>'Source Data'!L264*INDEX('Calibration Calcs'!$B$4:$M$4,1,MATCH('Adjusted Source Data'!$E264,'Calibration Calcs'!$B$1:$M$1,0))</f>
        <v>516812258.95551211</v>
      </c>
      <c r="M264" s="38">
        <f>'Source Data'!M264*INDEX('Calibration Calcs'!$B$4:$M$4,1,MATCH('Adjusted Source Data'!$E264,'Calibration Calcs'!$B$1:$M$1,0))</f>
        <v>548924865.33721387</v>
      </c>
      <c r="N264" s="38">
        <f>'Source Data'!N264*INDEX('Calibration Calcs'!$B$4:$M$4,1,MATCH('Adjusted Source Data'!$E264,'Calibration Calcs'!$B$1:$M$1,0))</f>
        <v>574012839.0729183</v>
      </c>
      <c r="O264" s="38">
        <f>'Source Data'!O264*INDEX('Calibration Calcs'!$B$4:$M$4,1,MATCH('Adjusted Source Data'!$E264,'Calibration Calcs'!$B$1:$M$1,0))</f>
        <v>598097293.85919464</v>
      </c>
      <c r="P264" s="38">
        <f>'Source Data'!P264*INDEX('Calibration Calcs'!$B$4:$M$4,1,MATCH('Adjusted Source Data'!$E264,'Calibration Calcs'!$B$1:$M$1,0))</f>
        <v>612146559.15118909</v>
      </c>
      <c r="Q264" s="38">
        <f>'Source Data'!Q264*INDEX('Calibration Calcs'!$B$4:$M$4,1,MATCH('Adjusted Source Data'!$E264,'Calibration Calcs'!$B$1:$M$1,0))</f>
        <v>621178229.69604278</v>
      </c>
      <c r="R264" s="38">
        <f>'Source Data'!R264*INDEX('Calibration Calcs'!$B$4:$M$4,1,MATCH('Adjusted Source Data'!$E264,'Calibration Calcs'!$B$1:$M$1,0))</f>
        <v>612146559.15118909</v>
      </c>
      <c r="S264" s="38">
        <f>'Source Data'!S264*INDEX('Calibration Calcs'!$B$4:$M$4,1,MATCH('Adjusted Source Data'!$E264,'Calibration Calcs'!$B$1:$M$1,0))</f>
        <v>596090255.96033823</v>
      </c>
      <c r="T264" s="38">
        <f>'Source Data'!T264*INDEX('Calibration Calcs'!$B$4:$M$4,1,MATCH('Adjusted Source Data'!$E264,'Calibration Calcs'!$B$1:$M$1,0))</f>
        <v>595086737.01091003</v>
      </c>
      <c r="U264" s="38">
        <f>'Source Data'!U264*INDEX('Calibration Calcs'!$B$4:$M$4,1,MATCH('Adjusted Source Data'!$E264,'Calibration Calcs'!$B$1:$M$1,0))</f>
        <v>594083218.06148195</v>
      </c>
      <c r="V264" s="38">
        <f>'Source Data'!V264*INDEX('Calibration Calcs'!$B$4:$M$4,1,MATCH('Adjusted Source Data'!$E264,'Calibration Calcs'!$B$1:$M$1,0))</f>
        <v>602111369.65690732</v>
      </c>
      <c r="W264" s="38">
        <f>'Source Data'!W264*INDEX('Calibration Calcs'!$B$4:$M$4,1,MATCH('Adjusted Source Data'!$E264,'Calibration Calcs'!$B$1:$M$1,0))</f>
        <v>623185267.59489906</v>
      </c>
      <c r="X264" s="38">
        <f>'Source Data'!X264*INDEX('Calibration Calcs'!$B$4:$M$4,1,MATCH('Adjusted Source Data'!$E264,'Calibration Calcs'!$B$1:$M$1,0))</f>
        <v>619171191.79718637</v>
      </c>
      <c r="Y264" s="38">
        <f>'Source Data'!Y264*INDEX('Calibration Calcs'!$B$4:$M$4,1,MATCH('Adjusted Source Data'!$E264,'Calibration Calcs'!$B$1:$M$1,0))</f>
        <v>609136002.30290461</v>
      </c>
      <c r="Z264" s="38">
        <f>'Source Data'!Z264*INDEX('Calibration Calcs'!$B$4:$M$4,1,MATCH('Adjusted Source Data'!$E264,'Calibration Calcs'!$B$1:$M$1,0))</f>
        <v>597093774.90976644</v>
      </c>
      <c r="AA264" s="38">
        <f>'Source Data'!AA264*INDEX('Calibration Calcs'!$B$4:$M$4,1,MATCH('Adjusted Source Data'!$E264,'Calibration Calcs'!$B$1:$M$1,0))</f>
        <v>575016358.0223465</v>
      </c>
      <c r="AB264" s="38">
        <f>'Source Data'!AB264*INDEX('Calibration Calcs'!$B$4:$M$4,1,MATCH('Adjusted Source Data'!$E264,'Calibration Calcs'!$B$1:$M$1,0))</f>
        <v>544910789.53950107</v>
      </c>
      <c r="AC264" s="38">
        <f>'Source Data'!AC264*INDEX('Calibration Calcs'!$B$4:$M$4,1,MATCH('Adjusted Source Data'!$E264,'Calibration Calcs'!$B$1:$M$1,0))</f>
        <v>513801702.10722756</v>
      </c>
      <c r="AD264" t="str">
        <f>INDEX('Category Mapping'!$G$34:$G$45,MATCH(E264,'Category Mapping'!$A$34:$A$45,0),1)</f>
        <v>Fall</v>
      </c>
      <c r="AE264" t="str">
        <f>INDEX('Category Mapping'!$B$2:$B$25,MATCH('Source Data'!A264,'Category Mapping'!$A$2:$A$25,0))</f>
        <v>Weekend</v>
      </c>
      <c r="AF264" t="str">
        <f>INDEX('Category Mapping'!$C$2:$C$25,MATCH('Source Data'!A264,'Category Mapping'!$A$2:$A$25,0))</f>
        <v>All Sectors</v>
      </c>
      <c r="AG264" t="str">
        <f>INDEX('Category Mapping'!$D$2:$D$25,MATCH('Source Data'!A264,'Category Mapping'!$A$2:$A$25,0))</f>
        <v>Total</v>
      </c>
      <c r="AH264">
        <f>IF($AE264="Weekday",INDEX('Category Mapping'!$F$34:$F$45,MATCH($E264,'Category Mapping'!$A$34:$A$45,0),1),INDEX('Category Mapping'!$E$34:$E$45,MATCH($E264,'Category Mapping'!$A$34:$A$45,0),1))</f>
        <v>8.8571428571428559</v>
      </c>
      <c r="AI264" s="10">
        <f t="shared" si="14"/>
        <v>70359626.986520872</v>
      </c>
      <c r="AJ264" s="22">
        <f t="shared" si="12"/>
        <v>0</v>
      </c>
      <c r="AK264" s="22">
        <f t="shared" si="13"/>
        <v>0</v>
      </c>
    </row>
    <row r="265" spans="1:37">
      <c r="A265" s="37" t="str">
        <f>'Source Data'!A265</f>
        <v>Total_regional_weekend_SSP2.csv</v>
      </c>
      <c r="B265" s="37">
        <f>'Source Data'!B265</f>
        <v>2019</v>
      </c>
      <c r="C265" s="37">
        <f>'Source Data'!C265</f>
        <v>19</v>
      </c>
      <c r="D265" s="37" t="str">
        <f>'Source Data'!D265</f>
        <v>Korea</v>
      </c>
      <c r="E265" s="37">
        <f>'Source Data'!E265</f>
        <v>11</v>
      </c>
      <c r="F265" s="38">
        <f>'Source Data'!F265*INDEX('Calibration Calcs'!$B$4:$M$4,1,MATCH('Adjusted Source Data'!$E265,'Calibration Calcs'!$B$1:$M$1,0))</f>
        <v>493813591.6973542</v>
      </c>
      <c r="G265" s="38">
        <f>'Source Data'!G265*INDEX('Calibration Calcs'!$B$4:$M$4,1,MATCH('Adjusted Source Data'!$E265,'Calibration Calcs'!$B$1:$M$1,0))</f>
        <v>474372111.7092694</v>
      </c>
      <c r="H265" s="38">
        <f>'Source Data'!H265*INDEX('Calibration Calcs'!$B$4:$M$4,1,MATCH('Adjusted Source Data'!$E265,'Calibration Calcs'!$B$1:$M$1,0))</f>
        <v>466595519.71403545</v>
      </c>
      <c r="I265" s="38">
        <f>'Source Data'!I265*INDEX('Calibration Calcs'!$B$4:$M$4,1,MATCH('Adjusted Source Data'!$E265,'Calibration Calcs'!$B$1:$M$1,0))</f>
        <v>464651371.71522701</v>
      </c>
      <c r="J265" s="38">
        <f>'Source Data'!J265*INDEX('Calibration Calcs'!$B$4:$M$4,1,MATCH('Adjusted Source Data'!$E265,'Calibration Calcs'!$B$1:$M$1,0))</f>
        <v>468539667.71284395</v>
      </c>
      <c r="K265" s="38">
        <f>'Source Data'!K265*INDEX('Calibration Calcs'!$B$4:$M$4,1,MATCH('Adjusted Source Data'!$E265,'Calibration Calcs'!$B$1:$M$1,0))</f>
        <v>482148703.7045033</v>
      </c>
      <c r="L265" s="38">
        <f>'Source Data'!L265*INDEX('Calibration Calcs'!$B$4:$M$4,1,MATCH('Adjusted Source Data'!$E265,'Calibration Calcs'!$B$1:$M$1,0))</f>
        <v>512282997.6860348</v>
      </c>
      <c r="M265" s="38">
        <f>'Source Data'!M265*INDEX('Calibration Calcs'!$B$4:$M$4,1,MATCH('Adjusted Source Data'!$E265,'Calibration Calcs'!$B$1:$M$1,0))</f>
        <v>555054253.65982139</v>
      </c>
      <c r="N265" s="38">
        <f>'Source Data'!N265*INDEX('Calibration Calcs'!$B$4:$M$4,1,MATCH('Adjusted Source Data'!$E265,'Calibration Calcs'!$B$1:$M$1,0))</f>
        <v>576439881.64671469</v>
      </c>
      <c r="O265" s="38">
        <f>'Source Data'!O265*INDEX('Calibration Calcs'!$B$4:$M$4,1,MATCH('Adjusted Source Data'!$E265,'Calibration Calcs'!$B$1:$M$1,0))</f>
        <v>598797583.63301218</v>
      </c>
      <c r="P265" s="38">
        <f>'Source Data'!P265*INDEX('Calibration Calcs'!$B$4:$M$4,1,MATCH('Adjusted Source Data'!$E265,'Calibration Calcs'!$B$1:$M$1,0))</f>
        <v>610462471.62586308</v>
      </c>
      <c r="Q265" s="38">
        <f>'Source Data'!Q265*INDEX('Calibration Calcs'!$B$4:$M$4,1,MATCH('Adjusted Source Data'!$E265,'Calibration Calcs'!$B$1:$M$1,0))</f>
        <v>617266989.62169278</v>
      </c>
      <c r="R265" s="38">
        <f>'Source Data'!R265*INDEX('Calibration Calcs'!$B$4:$M$4,1,MATCH('Adjusted Source Data'!$E265,'Calibration Calcs'!$B$1:$M$1,0))</f>
        <v>606574175.62824607</v>
      </c>
      <c r="S265" s="38">
        <f>'Source Data'!S265*INDEX('Calibration Calcs'!$B$4:$M$4,1,MATCH('Adjusted Source Data'!$E265,'Calibration Calcs'!$B$1:$M$1,0))</f>
        <v>590048917.63837397</v>
      </c>
      <c r="T265" s="38">
        <f>'Source Data'!T265*INDEX('Calibration Calcs'!$B$4:$M$4,1,MATCH('Adjusted Source Data'!$E265,'Calibration Calcs'!$B$1:$M$1,0))</f>
        <v>589076843.63896978</v>
      </c>
      <c r="U265" s="38">
        <f>'Source Data'!U265*INDEX('Calibration Calcs'!$B$4:$M$4,1,MATCH('Adjusted Source Data'!$E265,'Calibration Calcs'!$B$1:$M$1,0))</f>
        <v>588104769.63956559</v>
      </c>
      <c r="V265" s="38">
        <f>'Source Data'!V265*INDEX('Calibration Calcs'!$B$4:$M$4,1,MATCH('Adjusted Source Data'!$E265,'Calibration Calcs'!$B$1:$M$1,0))</f>
        <v>603657953.63003337</v>
      </c>
      <c r="W265" s="38">
        <f>'Source Data'!W265*INDEX('Calibration Calcs'!$B$4:$M$4,1,MATCH('Adjusted Source Data'!$E265,'Calibration Calcs'!$B$1:$M$1,0))</f>
        <v>620183211.61990547</v>
      </c>
      <c r="X265" s="38">
        <f>'Source Data'!X265*INDEX('Calibration Calcs'!$B$4:$M$4,1,MATCH('Adjusted Source Data'!$E265,'Calibration Calcs'!$B$1:$M$1,0))</f>
        <v>617266989.62169278</v>
      </c>
      <c r="Y265" s="38">
        <f>'Source Data'!Y265*INDEX('Calibration Calcs'!$B$4:$M$4,1,MATCH('Adjusted Source Data'!$E265,'Calibration Calcs'!$B$1:$M$1,0))</f>
        <v>606574175.62824607</v>
      </c>
      <c r="Z265" s="38">
        <f>'Source Data'!Z265*INDEX('Calibration Calcs'!$B$4:$M$4,1,MATCH('Adjusted Source Data'!$E265,'Calibration Calcs'!$B$1:$M$1,0))</f>
        <v>594909287.63539517</v>
      </c>
      <c r="AA265" s="38">
        <f>'Source Data'!AA265*INDEX('Calibration Calcs'!$B$4:$M$4,1,MATCH('Adjusted Source Data'!$E265,'Calibration Calcs'!$B$1:$M$1,0))</f>
        <v>573523659.64850187</v>
      </c>
      <c r="AB265" s="38">
        <f>'Source Data'!AB265*INDEX('Calibration Calcs'!$B$4:$M$4,1,MATCH('Adjusted Source Data'!$E265,'Calibration Calcs'!$B$1:$M$1,0))</f>
        <v>543389365.66697049</v>
      </c>
      <c r="AC265" s="38">
        <f>'Source Data'!AC265*INDEX('Calibration Calcs'!$B$4:$M$4,1,MATCH('Adjusted Source Data'!$E265,'Calibration Calcs'!$B$1:$M$1,0))</f>
        <v>511310923.68663055</v>
      </c>
      <c r="AD265" t="str">
        <f>INDEX('Category Mapping'!$G$34:$G$45,MATCH(E265,'Category Mapping'!$A$34:$A$45,0),1)</f>
        <v>Winter</v>
      </c>
      <c r="AE265" t="str">
        <f>INDEX('Category Mapping'!$B$2:$B$25,MATCH('Source Data'!A265,'Category Mapping'!$A$2:$A$25,0))</f>
        <v>Weekend</v>
      </c>
      <c r="AF265" t="str">
        <f>INDEX('Category Mapping'!$C$2:$C$25,MATCH('Source Data'!A265,'Category Mapping'!$A$2:$A$25,0))</f>
        <v>All Sectors</v>
      </c>
      <c r="AG265" t="str">
        <f>INDEX('Category Mapping'!$D$2:$D$25,MATCH('Source Data'!A265,'Category Mapping'!$A$2:$A$25,0))</f>
        <v>Total</v>
      </c>
      <c r="AH265">
        <f>IF($AE265="Weekday",INDEX('Category Mapping'!$F$34:$F$45,MATCH($E265,'Category Mapping'!$A$34:$A$45,0),1),INDEX('Category Mapping'!$E$34:$E$45,MATCH($E265,'Category Mapping'!$A$34:$A$45,0),1))</f>
        <v>8.5714285714285712</v>
      </c>
      <c r="AI265" s="10">
        <f t="shared" si="14"/>
        <v>72354708.022322312</v>
      </c>
      <c r="AJ265" s="22">
        <f t="shared" si="12"/>
        <v>0</v>
      </c>
      <c r="AK265" s="22">
        <f t="shared" si="13"/>
        <v>0</v>
      </c>
    </row>
    <row r="266" spans="1:37">
      <c r="A266" s="37" t="str">
        <f>'Source Data'!A266</f>
        <v>Total_regional_weekend_SSP2.csv</v>
      </c>
      <c r="B266" s="37">
        <f>'Source Data'!B266</f>
        <v>2019</v>
      </c>
      <c r="C266" s="37">
        <f>'Source Data'!C266</f>
        <v>19</v>
      </c>
      <c r="D266" s="37" t="str">
        <f>'Source Data'!D266</f>
        <v>Korea</v>
      </c>
      <c r="E266" s="37">
        <f>'Source Data'!E266</f>
        <v>12</v>
      </c>
      <c r="F266" s="38">
        <f>'Source Data'!F266*INDEX('Calibration Calcs'!$B$4:$M$4,1,MATCH('Adjusted Source Data'!$E266,'Calibration Calcs'!$B$1:$M$1,0))</f>
        <v>553938859.55531788</v>
      </c>
      <c r="G266" s="38">
        <f>'Source Data'!G266*INDEX('Calibration Calcs'!$B$4:$M$4,1,MATCH('Adjusted Source Data'!$E266,'Calibration Calcs'!$B$1:$M$1,0))</f>
        <v>531602615.2184099</v>
      </c>
      <c r="H266" s="38">
        <f>'Source Data'!H266*INDEX('Calibration Calcs'!$B$4:$M$4,1,MATCH('Adjusted Source Data'!$E266,'Calibration Calcs'!$B$1:$M$1,0))</f>
        <v>521551305.2668013</v>
      </c>
      <c r="I266" s="38">
        <f>'Source Data'!I266*INDEX('Calibration Calcs'!$B$4:$M$4,1,MATCH('Adjusted Source Data'!$E266,'Calibration Calcs'!$B$1:$M$1,0))</f>
        <v>519317680.83311051</v>
      </c>
      <c r="J266" s="38">
        <f>'Source Data'!J266*INDEX('Calibration Calcs'!$B$4:$M$4,1,MATCH('Adjusted Source Data'!$E266,'Calibration Calcs'!$B$1:$M$1,0))</f>
        <v>523784929.70049208</v>
      </c>
      <c r="K266" s="38">
        <f>'Source Data'!K266*INDEX('Calibration Calcs'!$B$4:$M$4,1,MATCH('Adjusted Source Data'!$E266,'Calibration Calcs'!$B$1:$M$1,0))</f>
        <v>539420300.73632765</v>
      </c>
      <c r="L266" s="38">
        <f>'Source Data'!L266*INDEX('Calibration Calcs'!$B$4:$M$4,1,MATCH('Adjusted Source Data'!$E266,'Calibration Calcs'!$B$1:$M$1,0))</f>
        <v>572924667.24168968</v>
      </c>
      <c r="M266" s="38">
        <f>'Source Data'!M266*INDEX('Calibration Calcs'!$B$4:$M$4,1,MATCH('Adjusted Source Data'!$E266,'Calibration Calcs'!$B$1:$M$1,0))</f>
        <v>639933400.25241351</v>
      </c>
      <c r="N266" s="38">
        <f>'Source Data'!N266*INDEX('Calibration Calcs'!$B$4:$M$4,1,MATCH('Adjusted Source Data'!$E266,'Calibration Calcs'!$B$1:$M$1,0))</f>
        <v>663386456.80616689</v>
      </c>
      <c r="O266" s="38">
        <f>'Source Data'!O266*INDEX('Calibration Calcs'!$B$4:$M$4,1,MATCH('Adjusted Source Data'!$E266,'Calibration Calcs'!$B$1:$M$1,0))</f>
        <v>685722701.14307487</v>
      </c>
      <c r="P266" s="38">
        <f>'Source Data'!P266*INDEX('Calibration Calcs'!$B$4:$M$4,1,MATCH('Adjusted Source Data'!$E266,'Calibration Calcs'!$B$1:$M$1,0))</f>
        <v>696890823.31152892</v>
      </c>
      <c r="Q266" s="38">
        <f>'Source Data'!Q266*INDEX('Calibration Calcs'!$B$4:$M$4,1,MATCH('Adjusted Source Data'!$E266,'Calibration Calcs'!$B$1:$M$1,0))</f>
        <v>702474884.39575589</v>
      </c>
      <c r="R266" s="38">
        <f>'Source Data'!R266*INDEX('Calibration Calcs'!$B$4:$M$4,1,MATCH('Adjusted Source Data'!$E266,'Calibration Calcs'!$B$1:$M$1,0))</f>
        <v>690189950.01045656</v>
      </c>
      <c r="S266" s="38">
        <f>'Source Data'!S266*INDEX('Calibration Calcs'!$B$4:$M$4,1,MATCH('Adjusted Source Data'!$E266,'Calibration Calcs'!$B$1:$M$1,0))</f>
        <v>668970517.89039397</v>
      </c>
      <c r="T266" s="38">
        <f>'Source Data'!T266*INDEX('Calibration Calcs'!$B$4:$M$4,1,MATCH('Adjusted Source Data'!$E266,'Calibration Calcs'!$B$1:$M$1,0))</f>
        <v>666736893.45670319</v>
      </c>
      <c r="U266" s="38">
        <f>'Source Data'!U266*INDEX('Calibration Calcs'!$B$4:$M$4,1,MATCH('Adjusted Source Data'!$E266,'Calibration Calcs'!$B$1:$M$1,0))</f>
        <v>665620081.23985779</v>
      </c>
      <c r="V266" s="38">
        <f>'Source Data'!V266*INDEX('Calibration Calcs'!$B$4:$M$4,1,MATCH('Adjusted Source Data'!$E266,'Calibration Calcs'!$B$1:$M$1,0))</f>
        <v>696890823.31152892</v>
      </c>
      <c r="W266" s="38">
        <f>'Source Data'!W266*INDEX('Calibration Calcs'!$B$4:$M$4,1,MATCH('Adjusted Source Data'!$E266,'Calibration Calcs'!$B$1:$M$1,0))</f>
        <v>703591696.61260128</v>
      </c>
      <c r="X266" s="38">
        <f>'Source Data'!X266*INDEX('Calibration Calcs'!$B$4:$M$4,1,MATCH('Adjusted Source Data'!$E266,'Calibration Calcs'!$B$1:$M$1,0))</f>
        <v>703591696.61260128</v>
      </c>
      <c r="Y266" s="38">
        <f>'Source Data'!Y266*INDEX('Calibration Calcs'!$B$4:$M$4,1,MATCH('Adjusted Source Data'!$E266,'Calibration Calcs'!$B$1:$M$1,0))</f>
        <v>684605888.92622948</v>
      </c>
      <c r="Z266" s="38">
        <f>'Source Data'!Z266*INDEX('Calibration Calcs'!$B$4:$M$4,1,MATCH('Adjusted Source Data'!$E266,'Calibration Calcs'!$B$1:$M$1,0))</f>
        <v>672320954.54093015</v>
      </c>
      <c r="AA266" s="38">
        <f>'Source Data'!AA266*INDEX('Calibration Calcs'!$B$4:$M$4,1,MATCH('Adjusted Source Data'!$E266,'Calibration Calcs'!$B$1:$M$1,0))</f>
        <v>647751085.77033138</v>
      </c>
      <c r="AB266" s="38">
        <f>'Source Data'!AB266*INDEX('Calibration Calcs'!$B$4:$M$4,1,MATCH('Adjusted Source Data'!$E266,'Calibration Calcs'!$B$1:$M$1,0))</f>
        <v>614246719.26496935</v>
      </c>
      <c r="AC266" s="38">
        <f>'Source Data'!AC266*INDEX('Calibration Calcs'!$B$4:$M$4,1,MATCH('Adjusted Source Data'!$E266,'Calibration Calcs'!$B$1:$M$1,0))</f>
        <v>575158291.67538047</v>
      </c>
      <c r="AD266" t="str">
        <f>INDEX('Category Mapping'!$G$34:$G$45,MATCH(E266,'Category Mapping'!$A$34:$A$45,0),1)</f>
        <v>Winter</v>
      </c>
      <c r="AE266" t="str">
        <f>INDEX('Category Mapping'!$B$2:$B$25,MATCH('Source Data'!A266,'Category Mapping'!$A$2:$A$25,0))</f>
        <v>Weekend</v>
      </c>
      <c r="AF266" t="str">
        <f>INDEX('Category Mapping'!$C$2:$C$25,MATCH('Source Data'!A266,'Category Mapping'!$A$2:$A$25,0))</f>
        <v>All Sectors</v>
      </c>
      <c r="AG266" t="str">
        <f>INDEX('Category Mapping'!$D$2:$D$25,MATCH('Source Data'!A266,'Category Mapping'!$A$2:$A$25,0))</f>
        <v>Total</v>
      </c>
      <c r="AH266">
        <f>IF($AE266="Weekday",INDEX('Category Mapping'!$F$34:$F$45,MATCH($E266,'Category Mapping'!$A$34:$A$45,0),1),INDEX('Category Mapping'!$E$34:$E$45,MATCH($E266,'Category Mapping'!$A$34:$A$45,0),1))</f>
        <v>8.8571428571428559</v>
      </c>
      <c r="AI266" s="10">
        <f t="shared" si="14"/>
        <v>79437772.198196933</v>
      </c>
      <c r="AJ266" s="22">
        <f t="shared" si="12"/>
        <v>0</v>
      </c>
      <c r="AK266" s="22">
        <f t="shared" si="13"/>
        <v>0</v>
      </c>
    </row>
    <row r="267" spans="1:37">
      <c r="A267" s="37" t="str">
        <f>'Source Data'!A267</f>
        <v>Transport_total_weekday.csv</v>
      </c>
      <c r="B267" s="37">
        <f>'Source Data'!B267</f>
        <v>2019</v>
      </c>
      <c r="C267" s="37">
        <f>'Source Data'!C267</f>
        <v>19</v>
      </c>
      <c r="D267" s="37" t="str">
        <f>'Source Data'!D267</f>
        <v>Korea</v>
      </c>
      <c r="E267" s="37">
        <f>'Source Data'!E267</f>
        <v>1</v>
      </c>
      <c r="F267" s="38">
        <f>'Source Data'!F267*INDEX('Calibration Calcs'!$B$4:$M$4,1,MATCH('Adjusted Source Data'!$E267,'Calibration Calcs'!$B$1:$M$1,0))</f>
        <v>5606504.8906878792</v>
      </c>
      <c r="G267" s="38">
        <f>'Source Data'!G267*INDEX('Calibration Calcs'!$B$4:$M$4,1,MATCH('Adjusted Source Data'!$E267,'Calibration Calcs'!$B$1:$M$1,0))</f>
        <v>5531176.7979614874</v>
      </c>
      <c r="H267" s="38">
        <f>'Source Data'!H267*INDEX('Calibration Calcs'!$B$4:$M$4,1,MATCH('Adjusted Source Data'!$E267,'Calibration Calcs'!$B$1:$M$1,0))</f>
        <v>5511830.5178212877</v>
      </c>
      <c r="I267" s="38">
        <f>'Source Data'!I267*INDEX('Calibration Calcs'!$B$4:$M$4,1,MATCH('Adjusted Source Data'!$E267,'Calibration Calcs'!$B$1:$M$1,0))</f>
        <v>5529641.8020289028</v>
      </c>
      <c r="J267" s="38">
        <f>'Source Data'!J267*INDEX('Calibration Calcs'!$B$4:$M$4,1,MATCH('Adjusted Source Data'!$E267,'Calibration Calcs'!$B$1:$M$1,0))</f>
        <v>5510234.4330491293</v>
      </c>
      <c r="K267" s="38">
        <f>'Source Data'!K267*INDEX('Calibration Calcs'!$B$4:$M$4,1,MATCH('Adjusted Source Data'!$E267,'Calibration Calcs'!$B$1:$M$1,0))</f>
        <v>5658188.2703803657</v>
      </c>
      <c r="L267" s="38">
        <f>'Source Data'!L267*INDEX('Calibration Calcs'!$B$4:$M$4,1,MATCH('Adjusted Source Data'!$E267,'Calibration Calcs'!$B$1:$M$1,0))</f>
        <v>8476950.6167392172</v>
      </c>
      <c r="M267" s="38">
        <f>'Source Data'!M267*INDEX('Calibration Calcs'!$B$4:$M$4,1,MATCH('Adjusted Source Data'!$E267,'Calibration Calcs'!$B$1:$M$1,0))</f>
        <v>17771298.78534754</v>
      </c>
      <c r="N267" s="38">
        <f>'Source Data'!N267*INDEX('Calibration Calcs'!$B$4:$M$4,1,MATCH('Adjusted Source Data'!$E267,'Calibration Calcs'!$B$1:$M$1,0))</f>
        <v>19326287.429065451</v>
      </c>
      <c r="O267" s="38">
        <f>'Source Data'!O267*INDEX('Calibration Calcs'!$B$4:$M$4,1,MATCH('Adjusted Source Data'!$E267,'Calibration Calcs'!$B$1:$M$1,0))</f>
        <v>17104875.080897007</v>
      </c>
      <c r="P267" s="38">
        <f>'Source Data'!P267*INDEX('Calibration Calcs'!$B$4:$M$4,1,MATCH('Adjusted Source Data'!$E267,'Calibration Calcs'!$B$1:$M$1,0))</f>
        <v>13772756.558644343</v>
      </c>
      <c r="Q267" s="38">
        <f>'Source Data'!Q267*INDEX('Calibration Calcs'!$B$4:$M$4,1,MATCH('Adjusted Source Data'!$E267,'Calibration Calcs'!$B$1:$M$1,0))</f>
        <v>13883827.176052766</v>
      </c>
      <c r="R267" s="38">
        <f>'Source Data'!R267*INDEX('Calibration Calcs'!$B$4:$M$4,1,MATCH('Adjusted Source Data'!$E267,'Calibration Calcs'!$B$1:$M$1,0))</f>
        <v>14105968.41086961</v>
      </c>
      <c r="S267" s="38">
        <f>'Source Data'!S267*INDEX('Calibration Calcs'!$B$4:$M$4,1,MATCH('Adjusted Source Data'!$E267,'Calibration Calcs'!$B$1:$M$1,0))</f>
        <v>13994897.793461187</v>
      </c>
      <c r="T267" s="38">
        <f>'Source Data'!T267*INDEX('Calibration Calcs'!$B$4:$M$4,1,MATCH('Adjusted Source Data'!$E267,'Calibration Calcs'!$B$1:$M$1,0))</f>
        <v>13883827.176052766</v>
      </c>
      <c r="U267" s="38">
        <f>'Source Data'!U267*INDEX('Calibration Calcs'!$B$4:$M$4,1,MATCH('Adjusted Source Data'!$E267,'Calibration Calcs'!$B$1:$M$1,0))</f>
        <v>16438451.376446474</v>
      </c>
      <c r="V267" s="38">
        <f>'Source Data'!V267*INDEX('Calibration Calcs'!$B$4:$M$4,1,MATCH('Adjusted Source Data'!$E267,'Calibration Calcs'!$B$1:$M$1,0))</f>
        <v>18993075.576840185</v>
      </c>
      <c r="W267" s="38">
        <f>'Source Data'!W267*INDEX('Calibration Calcs'!$B$4:$M$4,1,MATCH('Adjusted Source Data'!$E267,'Calibration Calcs'!$B$1:$M$1,0))</f>
        <v>19992711.133515984</v>
      </c>
      <c r="X267" s="38">
        <f>'Source Data'!X267*INDEX('Calibration Calcs'!$B$4:$M$4,1,MATCH('Adjusted Source Data'!$E267,'Calibration Calcs'!$B$1:$M$1,0))</f>
        <v>18326651.872389652</v>
      </c>
      <c r="Y267" s="38">
        <f>'Source Data'!Y267*INDEX('Calibration Calcs'!$B$4:$M$4,1,MATCH('Adjusted Source Data'!$E267,'Calibration Calcs'!$B$1:$M$1,0))</f>
        <v>14994533.350136986</v>
      </c>
      <c r="Z267" s="38">
        <f>'Source Data'!Z267*INDEX('Calibration Calcs'!$B$4:$M$4,1,MATCH('Adjusted Source Data'!$E267,'Calibration Calcs'!$B$1:$M$1,0))</f>
        <v>13772756.558644343</v>
      </c>
      <c r="AA267" s="38">
        <f>'Source Data'!AA267*INDEX('Calibration Calcs'!$B$4:$M$4,1,MATCH('Adjusted Source Data'!$E267,'Calibration Calcs'!$B$1:$M$1,0))</f>
        <v>12995262.236785388</v>
      </c>
      <c r="AB267" s="38">
        <f>'Source Data'!AB267*INDEX('Calibration Calcs'!$B$4:$M$4,1,MATCH('Adjusted Source Data'!$E267,'Calibration Calcs'!$B$1:$M$1,0))</f>
        <v>12328838.532334855</v>
      </c>
      <c r="AC267" s="38">
        <f>'Source Data'!AC267*INDEX('Calibration Calcs'!$B$4:$M$4,1,MATCH('Adjusted Source Data'!$E267,'Calibration Calcs'!$B$1:$M$1,0))</f>
        <v>8277130.1331967702</v>
      </c>
      <c r="AD267" t="str">
        <f>INDEX('Category Mapping'!$G$34:$G$45,MATCH(E267,'Category Mapping'!$A$34:$A$45,0),1)</f>
        <v>Winter</v>
      </c>
      <c r="AE267" t="str">
        <f>INDEX('Category Mapping'!$B$2:$B$25,MATCH('Source Data'!A267,'Category Mapping'!$A$2:$A$25,0))</f>
        <v>Weekday</v>
      </c>
      <c r="AF267" t="str">
        <f>INDEX('Category Mapping'!$C$2:$C$25,MATCH('Source Data'!A267,'Category Mapping'!$A$2:$A$25,0))</f>
        <v>Transportation</v>
      </c>
      <c r="AG267" t="str">
        <f>INDEX('Category Mapping'!$D$2:$D$25,MATCH('Source Data'!A267,'Category Mapping'!$A$2:$A$25,0))</f>
        <v>Transportation</v>
      </c>
      <c r="AH267">
        <f>IF($AE267="Weekday",INDEX('Category Mapping'!$F$34:$F$45,MATCH($E267,'Category Mapping'!$A$34:$A$45,0),1),INDEX('Category Mapping'!$E$34:$E$45,MATCH($E267,'Category Mapping'!$A$34:$A$45,0),1))</f>
        <v>22.142857142857142</v>
      </c>
      <c r="AI267" s="10">
        <f t="shared" si="14"/>
        <v>902896.63183620572</v>
      </c>
      <c r="AJ267" s="22">
        <f t="shared" si="12"/>
        <v>0</v>
      </c>
      <c r="AK267" s="22">
        <f t="shared" si="13"/>
        <v>0</v>
      </c>
    </row>
    <row r="268" spans="1:37">
      <c r="A268" s="37" t="str">
        <f>'Source Data'!A268</f>
        <v>Transport_total_weekday.csv</v>
      </c>
      <c r="B268" s="37">
        <f>'Source Data'!B268</f>
        <v>2019</v>
      </c>
      <c r="C268" s="37">
        <f>'Source Data'!C268</f>
        <v>19</v>
      </c>
      <c r="D268" s="37" t="str">
        <f>'Source Data'!D268</f>
        <v>Korea</v>
      </c>
      <c r="E268" s="37">
        <f>'Source Data'!E268</f>
        <v>2</v>
      </c>
      <c r="F268" s="38">
        <f>'Source Data'!F268*INDEX('Calibration Calcs'!$B$4:$M$4,1,MATCH('Adjusted Source Data'!$E268,'Calibration Calcs'!$B$1:$M$1,0))</f>
        <v>4812041.9113826742</v>
      </c>
      <c r="G268" s="38">
        <f>'Source Data'!G268*INDEX('Calibration Calcs'!$B$4:$M$4,1,MATCH('Adjusted Source Data'!$E268,'Calibration Calcs'!$B$1:$M$1,0))</f>
        <v>4745622.9512241632</v>
      </c>
      <c r="H268" s="38">
        <f>'Source Data'!H268*INDEX('Calibration Calcs'!$B$4:$M$4,1,MATCH('Adjusted Source Data'!$E268,'Calibration Calcs'!$B$1:$M$1,0))</f>
        <v>4728564.7759360336</v>
      </c>
      <c r="I268" s="38">
        <f>'Source Data'!I268*INDEX('Calibration Calcs'!$B$4:$M$4,1,MATCH('Adjusted Source Data'!$E268,'Calibration Calcs'!$B$1:$M$1,0))</f>
        <v>4744269.5008711834</v>
      </c>
      <c r="J268" s="38">
        <f>'Source Data'!J268*INDEX('Calibration Calcs'!$B$4:$M$4,1,MATCH('Adjusted Source Data'!$E268,'Calibration Calcs'!$B$1:$M$1,0))</f>
        <v>4727157.4617846357</v>
      </c>
      <c r="K268" s="38">
        <f>'Source Data'!K268*INDEX('Calibration Calcs'!$B$4:$M$4,1,MATCH('Adjusted Source Data'!$E268,'Calibration Calcs'!$B$1:$M$1,0))</f>
        <v>4857612.6435279977</v>
      </c>
      <c r="L268" s="38">
        <f>'Source Data'!L268*INDEX('Calibration Calcs'!$B$4:$M$4,1,MATCH('Adjusted Source Data'!$E268,'Calibration Calcs'!$B$1:$M$1,0))</f>
        <v>7285286.3565125316</v>
      </c>
      <c r="M268" s="38">
        <f>'Source Data'!M268*INDEX('Calibration Calcs'!$B$4:$M$4,1,MATCH('Adjusted Source Data'!$E268,'Calibration Calcs'!$B$1:$M$1,0))</f>
        <v>15277731.9149628</v>
      </c>
      <c r="N268" s="38">
        <f>'Source Data'!N268*INDEX('Calibration Calcs'!$B$4:$M$4,1,MATCH('Adjusted Source Data'!$E268,'Calibration Calcs'!$B$1:$M$1,0))</f>
        <v>16648810.420151768</v>
      </c>
      <c r="O268" s="38">
        <f>'Source Data'!O268*INDEX('Calibration Calcs'!$B$4:$M$4,1,MATCH('Adjusted Source Data'!$E268,'Calibration Calcs'!$B$1:$M$1,0))</f>
        <v>14788061.020252453</v>
      </c>
      <c r="P268" s="38">
        <f>'Source Data'!P268*INDEX('Calibration Calcs'!$B$4:$M$4,1,MATCH('Adjusted Source Data'!$E268,'Calibration Calcs'!$B$1:$M$1,0))</f>
        <v>11850035.651990376</v>
      </c>
      <c r="Q268" s="38">
        <f>'Source Data'!Q268*INDEX('Calibration Calcs'!$B$4:$M$4,1,MATCH('Adjusted Source Data'!$E268,'Calibration Calcs'!$B$1:$M$1,0))</f>
        <v>11947969.830932446</v>
      </c>
      <c r="R268" s="38">
        <f>'Source Data'!R268*INDEX('Calibration Calcs'!$B$4:$M$4,1,MATCH('Adjusted Source Data'!$E268,'Calibration Calcs'!$B$1:$M$1,0))</f>
        <v>12143838.188816585</v>
      </c>
      <c r="S268" s="38">
        <f>'Source Data'!S268*INDEX('Calibration Calcs'!$B$4:$M$4,1,MATCH('Adjusted Source Data'!$E268,'Calibration Calcs'!$B$1:$M$1,0))</f>
        <v>12045904.009874515</v>
      </c>
      <c r="T268" s="38">
        <f>'Source Data'!T268*INDEX('Calibration Calcs'!$B$4:$M$4,1,MATCH('Adjusted Source Data'!$E268,'Calibration Calcs'!$B$1:$M$1,0))</f>
        <v>11947969.830932446</v>
      </c>
      <c r="U268" s="38">
        <f>'Source Data'!U268*INDEX('Calibration Calcs'!$B$4:$M$4,1,MATCH('Adjusted Source Data'!$E268,'Calibration Calcs'!$B$1:$M$1,0))</f>
        <v>14200455.946600039</v>
      </c>
      <c r="V268" s="38">
        <f>'Source Data'!V268*INDEX('Calibration Calcs'!$B$4:$M$4,1,MATCH('Adjusted Source Data'!$E268,'Calibration Calcs'!$B$1:$M$1,0))</f>
        <v>16355007.883325562</v>
      </c>
      <c r="W268" s="38">
        <f>'Source Data'!W268*INDEX('Calibration Calcs'!$B$4:$M$4,1,MATCH('Adjusted Source Data'!$E268,'Calibration Calcs'!$B$1:$M$1,0))</f>
        <v>17236415.493804183</v>
      </c>
      <c r="X268" s="38">
        <f>'Source Data'!X268*INDEX('Calibration Calcs'!$B$4:$M$4,1,MATCH('Adjusted Source Data'!$E268,'Calibration Calcs'!$B$1:$M$1,0))</f>
        <v>15865336.988615215</v>
      </c>
      <c r="Y268" s="38">
        <f>'Source Data'!Y268*INDEX('Calibration Calcs'!$B$4:$M$4,1,MATCH('Adjusted Source Data'!$E268,'Calibration Calcs'!$B$1:$M$1,0))</f>
        <v>12927311.620353138</v>
      </c>
      <c r="Z268" s="38">
        <f>'Source Data'!Z268*INDEX('Calibration Calcs'!$B$4:$M$4,1,MATCH('Adjusted Source Data'!$E268,'Calibration Calcs'!$B$1:$M$1,0))</f>
        <v>11850035.651990376</v>
      </c>
      <c r="AA268" s="38">
        <f>'Source Data'!AA268*INDEX('Calibration Calcs'!$B$4:$M$4,1,MATCH('Adjusted Source Data'!$E268,'Calibration Calcs'!$B$1:$M$1,0))</f>
        <v>11164496.399395892</v>
      </c>
      <c r="AB268" s="38">
        <f>'Source Data'!AB268*INDEX('Calibration Calcs'!$B$4:$M$4,1,MATCH('Adjusted Source Data'!$E268,'Calibration Calcs'!$B$1:$M$1,0))</f>
        <v>10576891.325743476</v>
      </c>
      <c r="AC268" s="38">
        <f>'Source Data'!AC268*INDEX('Calibration Calcs'!$B$4:$M$4,1,MATCH('Adjusted Source Data'!$E268,'Calibration Calcs'!$B$1:$M$1,0))</f>
        <v>7109098.851228592</v>
      </c>
      <c r="AD268" t="str">
        <f>INDEX('Category Mapping'!$G$34:$G$45,MATCH(E268,'Category Mapping'!$A$34:$A$45,0),1)</f>
        <v>Winter</v>
      </c>
      <c r="AE268" t="str">
        <f>INDEX('Category Mapping'!$B$2:$B$25,MATCH('Source Data'!A268,'Category Mapping'!$A$2:$A$25,0))</f>
        <v>Weekday</v>
      </c>
      <c r="AF268" t="str">
        <f>INDEX('Category Mapping'!$C$2:$C$25,MATCH('Source Data'!A268,'Category Mapping'!$A$2:$A$25,0))</f>
        <v>Transportation</v>
      </c>
      <c r="AG268" t="str">
        <f>INDEX('Category Mapping'!$D$2:$D$25,MATCH('Source Data'!A268,'Category Mapping'!$A$2:$A$25,0))</f>
        <v>Transportation</v>
      </c>
      <c r="AH268">
        <f>IF($AE268="Weekday",INDEX('Category Mapping'!$F$34:$F$45,MATCH($E268,'Category Mapping'!$A$34:$A$45,0),1),INDEX('Category Mapping'!$E$34:$E$45,MATCH($E268,'Category Mapping'!$A$34:$A$45,0),1))</f>
        <v>20</v>
      </c>
      <c r="AI268" s="10">
        <f t="shared" si="14"/>
        <v>861820.77469020919</v>
      </c>
      <c r="AJ268" s="22">
        <f t="shared" si="12"/>
        <v>0</v>
      </c>
      <c r="AK268" s="22">
        <f t="shared" si="13"/>
        <v>0</v>
      </c>
    </row>
    <row r="269" spans="1:37">
      <c r="A269" s="37" t="str">
        <f>'Source Data'!A269</f>
        <v>Transport_total_weekday.csv</v>
      </c>
      <c r="B269" s="37">
        <f>'Source Data'!B269</f>
        <v>2019</v>
      </c>
      <c r="C269" s="37">
        <f>'Source Data'!C269</f>
        <v>19</v>
      </c>
      <c r="D269" s="37" t="str">
        <f>'Source Data'!D269</f>
        <v>Korea</v>
      </c>
      <c r="E269" s="37">
        <f>'Source Data'!E269</f>
        <v>3</v>
      </c>
      <c r="F269" s="38">
        <f>'Source Data'!F269*INDEX('Calibration Calcs'!$B$4:$M$4,1,MATCH('Adjusted Source Data'!$E269,'Calibration Calcs'!$B$1:$M$1,0))</f>
        <v>4975199.7105202107</v>
      </c>
      <c r="G269" s="38">
        <f>'Source Data'!G269*INDEX('Calibration Calcs'!$B$4:$M$4,1,MATCH('Adjusted Source Data'!$E269,'Calibration Calcs'!$B$1:$M$1,0))</f>
        <v>4904600.8123047184</v>
      </c>
      <c r="H269" s="38">
        <f>'Source Data'!H269*INDEX('Calibration Calcs'!$B$4:$M$4,1,MATCH('Adjusted Source Data'!$E269,'Calibration Calcs'!$B$1:$M$1,0))</f>
        <v>4886469.1165052876</v>
      </c>
      <c r="I269" s="38">
        <f>'Source Data'!I269*INDEX('Calibration Calcs'!$B$4:$M$4,1,MATCH('Adjusted Source Data'!$E269,'Calibration Calcs'!$B$1:$M$1,0))</f>
        <v>4903161.1444157185</v>
      </c>
      <c r="J269" s="38">
        <f>'Source Data'!J269*INDEX('Calibration Calcs'!$B$4:$M$4,1,MATCH('Adjusted Source Data'!$E269,'Calibration Calcs'!$B$1:$M$1,0))</f>
        <v>4884972.195012603</v>
      </c>
      <c r="K269" s="38">
        <f>'Source Data'!K269*INDEX('Calibration Calcs'!$B$4:$M$4,1,MATCH('Adjusted Source Data'!$E269,'Calibration Calcs'!$B$1:$M$1,0))</f>
        <v>5023637.3002115265</v>
      </c>
      <c r="L269" s="38">
        <f>'Source Data'!L269*INDEX('Calibration Calcs'!$B$4:$M$4,1,MATCH('Adjusted Source Data'!$E269,'Calibration Calcs'!$B$1:$M$1,0))</f>
        <v>7542734.4448074512</v>
      </c>
      <c r="M269" s="38">
        <f>'Source Data'!M269*INDEX('Calibration Calcs'!$B$4:$M$4,1,MATCH('Adjusted Source Data'!$E269,'Calibration Calcs'!$B$1:$M$1,0))</f>
        <v>15926911.570289375</v>
      </c>
      <c r="N269" s="38">
        <f>'Source Data'!N269*INDEX('Calibration Calcs'!$B$4:$M$4,1,MATCH('Adjusted Source Data'!$E269,'Calibration Calcs'!$B$1:$M$1,0))</f>
        <v>17280178.566457756</v>
      </c>
      <c r="O269" s="38">
        <f>'Source Data'!O269*INDEX('Calibration Calcs'!$B$4:$M$4,1,MATCH('Adjusted Source Data'!$E269,'Calibration Calcs'!$B$1:$M$1,0))</f>
        <v>15302326.802827047</v>
      </c>
      <c r="P269" s="38">
        <f>'Source Data'!P269*INDEX('Calibration Calcs'!$B$4:$M$4,1,MATCH('Adjusted Source Data'!$E269,'Calibration Calcs'!$B$1:$M$1,0))</f>
        <v>12387597.888002848</v>
      </c>
      <c r="Q269" s="38">
        <f>'Source Data'!Q269*INDEX('Calibration Calcs'!$B$4:$M$4,1,MATCH('Adjusted Source Data'!$E269,'Calibration Calcs'!$B$1:$M$1,0))</f>
        <v>12387597.888002848</v>
      </c>
      <c r="R269" s="38">
        <f>'Source Data'!R269*INDEX('Calibration Calcs'!$B$4:$M$4,1,MATCH('Adjusted Source Data'!$E269,'Calibration Calcs'!$B$1:$M$1,0))</f>
        <v>12595792.810490292</v>
      </c>
      <c r="S269" s="38">
        <f>'Source Data'!S269*INDEX('Calibration Calcs'!$B$4:$M$4,1,MATCH('Adjusted Source Data'!$E269,'Calibration Calcs'!$B$1:$M$1,0))</f>
        <v>12595792.810490292</v>
      </c>
      <c r="T269" s="38">
        <f>'Source Data'!T269*INDEX('Calibration Calcs'!$B$4:$M$4,1,MATCH('Adjusted Source Data'!$E269,'Calibration Calcs'!$B$1:$M$1,0))</f>
        <v>12387597.888002848</v>
      </c>
      <c r="U269" s="38">
        <f>'Source Data'!U269*INDEX('Calibration Calcs'!$B$4:$M$4,1,MATCH('Adjusted Source Data'!$E269,'Calibration Calcs'!$B$1:$M$1,0))</f>
        <v>14677742.035364719</v>
      </c>
      <c r="V269" s="38">
        <f>'Source Data'!V269*INDEX('Calibration Calcs'!$B$4:$M$4,1,MATCH('Adjusted Source Data'!$E269,'Calibration Calcs'!$B$1:$M$1,0))</f>
        <v>16967886.182726592</v>
      </c>
      <c r="W269" s="38">
        <f>'Source Data'!W269*INDEX('Calibration Calcs'!$B$4:$M$4,1,MATCH('Adjusted Source Data'!$E269,'Calibration Calcs'!$B$1:$M$1,0))</f>
        <v>17904763.333920084</v>
      </c>
      <c r="X269" s="38">
        <f>'Source Data'!X269*INDEX('Calibration Calcs'!$B$4:$M$4,1,MATCH('Adjusted Source Data'!$E269,'Calibration Calcs'!$B$1:$M$1,0))</f>
        <v>16551496.337751705</v>
      </c>
      <c r="Y269" s="38">
        <f>'Source Data'!Y269*INDEX('Calibration Calcs'!$B$4:$M$4,1,MATCH('Adjusted Source Data'!$E269,'Calibration Calcs'!$B$1:$M$1,0))</f>
        <v>13428572.500440063</v>
      </c>
      <c r="Z269" s="38">
        <f>'Source Data'!Z269*INDEX('Calibration Calcs'!$B$4:$M$4,1,MATCH('Adjusted Source Data'!$E269,'Calibration Calcs'!$B$1:$M$1,0))</f>
        <v>12387597.888002848</v>
      </c>
      <c r="AA269" s="38">
        <f>'Source Data'!AA269*INDEX('Calibration Calcs'!$B$4:$M$4,1,MATCH('Adjusted Source Data'!$E269,'Calibration Calcs'!$B$1:$M$1,0))</f>
        <v>11554818.198053077</v>
      </c>
      <c r="AB269" s="38">
        <f>'Source Data'!AB269*INDEX('Calibration Calcs'!$B$4:$M$4,1,MATCH('Adjusted Source Data'!$E269,'Calibration Calcs'!$B$1:$M$1,0))</f>
        <v>10930233.430590749</v>
      </c>
      <c r="AC269" s="38">
        <f>'Source Data'!AC269*INDEX('Calibration Calcs'!$B$4:$M$4,1,MATCH('Adjusted Source Data'!$E269,'Calibration Calcs'!$B$1:$M$1,0))</f>
        <v>7355458.9481315464</v>
      </c>
      <c r="AD269" t="str">
        <f>INDEX('Category Mapping'!$G$34:$G$45,MATCH(E269,'Category Mapping'!$A$34:$A$45,0),1)</f>
        <v>Spring</v>
      </c>
      <c r="AE269" t="str">
        <f>INDEX('Category Mapping'!$B$2:$B$25,MATCH('Source Data'!A269,'Category Mapping'!$A$2:$A$25,0))</f>
        <v>Weekday</v>
      </c>
      <c r="AF269" t="str">
        <f>INDEX('Category Mapping'!$C$2:$C$25,MATCH('Source Data'!A269,'Category Mapping'!$A$2:$A$25,0))</f>
        <v>Transportation</v>
      </c>
      <c r="AG269" t="str">
        <f>INDEX('Category Mapping'!$D$2:$D$25,MATCH('Source Data'!A269,'Category Mapping'!$A$2:$A$25,0))</f>
        <v>Transportation</v>
      </c>
      <c r="AH269">
        <f>IF($AE269="Weekday",INDEX('Category Mapping'!$F$34:$F$45,MATCH($E269,'Category Mapping'!$A$34:$A$45,0),1),INDEX('Category Mapping'!$E$34:$E$45,MATCH($E269,'Category Mapping'!$A$34:$A$45,0),1))</f>
        <v>22.142857142857142</v>
      </c>
      <c r="AI269" s="10">
        <f t="shared" si="14"/>
        <v>808602.21508026193</v>
      </c>
      <c r="AJ269" s="22">
        <f t="shared" si="12"/>
        <v>0</v>
      </c>
      <c r="AK269" s="22">
        <f t="shared" si="13"/>
        <v>0</v>
      </c>
    </row>
    <row r="270" spans="1:37">
      <c r="A270" s="37" t="str">
        <f>'Source Data'!A270</f>
        <v>Transport_total_weekday.csv</v>
      </c>
      <c r="B270" s="37">
        <f>'Source Data'!B270</f>
        <v>2019</v>
      </c>
      <c r="C270" s="37">
        <f>'Source Data'!C270</f>
        <v>19</v>
      </c>
      <c r="D270" s="37" t="str">
        <f>'Source Data'!D270</f>
        <v>Korea</v>
      </c>
      <c r="E270" s="37">
        <f>'Source Data'!E270</f>
        <v>4</v>
      </c>
      <c r="F270" s="38">
        <f>'Source Data'!F270*INDEX('Calibration Calcs'!$B$4:$M$4,1,MATCH('Adjusted Source Data'!$E270,'Calibration Calcs'!$B$1:$M$1,0))</f>
        <v>4507039.8250866234</v>
      </c>
      <c r="G270" s="38">
        <f>'Source Data'!G270*INDEX('Calibration Calcs'!$B$4:$M$4,1,MATCH('Adjusted Source Data'!$E270,'Calibration Calcs'!$B$1:$M$1,0))</f>
        <v>4441197.6324960329</v>
      </c>
      <c r="H270" s="38">
        <f>'Source Data'!H270*INDEX('Calibration Calcs'!$B$4:$M$4,1,MATCH('Adjusted Source Data'!$E270,'Calibration Calcs'!$B$1:$M$1,0))</f>
        <v>4424287.5866313484</v>
      </c>
      <c r="I270" s="38">
        <f>'Source Data'!I270*INDEX('Calibration Calcs'!$B$4:$M$4,1,MATCH('Adjusted Source Data'!$E270,'Calibration Calcs'!$B$1:$M$1,0))</f>
        <v>4439855.9352067346</v>
      </c>
      <c r="J270" s="38">
        <f>'Source Data'!J270*INDEX('Calibration Calcs'!$B$4:$M$4,1,MATCH('Adjusted Source Data'!$E270,'Calibration Calcs'!$B$1:$M$1,0))</f>
        <v>4422892.493284951</v>
      </c>
      <c r="K270" s="38">
        <f>'Source Data'!K270*INDEX('Calibration Calcs'!$B$4:$M$4,1,MATCH('Adjusted Source Data'!$E270,'Calibration Calcs'!$B$1:$M$1,0))</f>
        <v>4552214.8310675351</v>
      </c>
      <c r="L270" s="38">
        <f>'Source Data'!L270*INDEX('Calibration Calcs'!$B$4:$M$4,1,MATCH('Adjusted Source Data'!$E270,'Calibration Calcs'!$B$1:$M$1,0))</f>
        <v>6843182.3692920702</v>
      </c>
      <c r="M270" s="38">
        <f>'Source Data'!M270*INDEX('Calibration Calcs'!$B$4:$M$4,1,MATCH('Adjusted Source Data'!$E270,'Calibration Calcs'!$B$1:$M$1,0))</f>
        <v>14465477.286933165</v>
      </c>
      <c r="N270" s="38">
        <f>'Source Data'!N270*INDEX('Calibration Calcs'!$B$4:$M$4,1,MATCH('Adjusted Source Data'!$E270,'Calibration Calcs'!$B$1:$M$1,0))</f>
        <v>15727565.909283038</v>
      </c>
      <c r="O270" s="38">
        <f>'Source Data'!O270*INDEX('Calibration Calcs'!$B$4:$M$4,1,MATCH('Adjusted Source Data'!$E270,'Calibration Calcs'!$B$1:$M$1,0))</f>
        <v>13980058.586029368</v>
      </c>
      <c r="P270" s="38">
        <f>'Source Data'!P270*INDEX('Calibration Calcs'!$B$4:$M$4,1,MATCH('Adjusted Source Data'!$E270,'Calibration Calcs'!$B$1:$M$1,0))</f>
        <v>11261713.860968102</v>
      </c>
      <c r="Q270" s="38">
        <f>'Source Data'!Q270*INDEX('Calibration Calcs'!$B$4:$M$4,1,MATCH('Adjusted Source Data'!$E270,'Calibration Calcs'!$B$1:$M$1,0))</f>
        <v>11261713.860968102</v>
      </c>
      <c r="R270" s="38">
        <f>'Source Data'!R270*INDEX('Calibration Calcs'!$B$4:$M$4,1,MATCH('Adjusted Source Data'!$E270,'Calibration Calcs'!$B$1:$M$1,0))</f>
        <v>11455881.341329619</v>
      </c>
      <c r="S270" s="38">
        <f>'Source Data'!S270*INDEX('Calibration Calcs'!$B$4:$M$4,1,MATCH('Adjusted Source Data'!$E270,'Calibration Calcs'!$B$1:$M$1,0))</f>
        <v>11455881.341329619</v>
      </c>
      <c r="T270" s="38">
        <f>'Source Data'!T270*INDEX('Calibration Calcs'!$B$4:$M$4,1,MATCH('Adjusted Source Data'!$E270,'Calibration Calcs'!$B$1:$M$1,0))</f>
        <v>11261713.860968102</v>
      </c>
      <c r="U270" s="38">
        <f>'Source Data'!U270*INDEX('Calibration Calcs'!$B$4:$M$4,1,MATCH('Adjusted Source Data'!$E270,'Calibration Calcs'!$B$1:$M$1,0))</f>
        <v>13397556.144944809</v>
      </c>
      <c r="V270" s="38">
        <f>'Source Data'!V270*INDEX('Calibration Calcs'!$B$4:$M$4,1,MATCH('Adjusted Source Data'!$E270,'Calibration Calcs'!$B$1:$M$1,0))</f>
        <v>15436314.68874076</v>
      </c>
      <c r="W270" s="38">
        <f>'Source Data'!W270*INDEX('Calibration Calcs'!$B$4:$M$4,1,MATCH('Adjusted Source Data'!$E270,'Calibration Calcs'!$B$1:$M$1,0))</f>
        <v>16310068.350367595</v>
      </c>
      <c r="X270" s="38">
        <f>'Source Data'!X270*INDEX('Calibration Calcs'!$B$4:$M$4,1,MATCH('Adjusted Source Data'!$E270,'Calibration Calcs'!$B$1:$M$1,0))</f>
        <v>15047979.728017721</v>
      </c>
      <c r="Y270" s="38">
        <f>'Source Data'!Y270*INDEX('Calibration Calcs'!$B$4:$M$4,1,MATCH('Adjusted Source Data'!$E270,'Calibration Calcs'!$B$1:$M$1,0))</f>
        <v>12329635.002956456</v>
      </c>
      <c r="Z270" s="38">
        <f>'Source Data'!Z270*INDEX('Calibration Calcs'!$B$4:$M$4,1,MATCH('Adjusted Source Data'!$E270,'Calibration Calcs'!$B$1:$M$1,0))</f>
        <v>11261713.860968102</v>
      </c>
      <c r="AA270" s="38">
        <f>'Source Data'!AA270*INDEX('Calibration Calcs'!$B$4:$M$4,1,MATCH('Adjusted Source Data'!$E270,'Calibration Calcs'!$B$1:$M$1,0))</f>
        <v>10485043.939522026</v>
      </c>
      <c r="AB270" s="38">
        <f>'Source Data'!AB270*INDEX('Calibration Calcs'!$B$4:$M$4,1,MATCH('Adjusted Source Data'!$E270,'Calibration Calcs'!$B$1:$M$1,0))</f>
        <v>9902541.498437468</v>
      </c>
      <c r="AC270" s="38">
        <f>'Source Data'!AC270*INDEX('Calibration Calcs'!$B$4:$M$4,1,MATCH('Adjusted Source Data'!$E270,'Calibration Calcs'!$B$1:$M$1,0))</f>
        <v>6668524.8373572771</v>
      </c>
      <c r="AD270" t="str">
        <f>INDEX('Category Mapping'!$G$34:$G$45,MATCH(E270,'Category Mapping'!$A$34:$A$45,0),1)</f>
        <v>Spring</v>
      </c>
      <c r="AE270" t="str">
        <f>INDEX('Category Mapping'!$B$2:$B$25,MATCH('Source Data'!A270,'Category Mapping'!$A$2:$A$25,0))</f>
        <v>Weekday</v>
      </c>
      <c r="AF270" t="str">
        <f>INDEX('Category Mapping'!$C$2:$C$25,MATCH('Source Data'!A270,'Category Mapping'!$A$2:$A$25,0))</f>
        <v>Transportation</v>
      </c>
      <c r="AG270" t="str">
        <f>INDEX('Category Mapping'!$D$2:$D$25,MATCH('Source Data'!A270,'Category Mapping'!$A$2:$A$25,0))</f>
        <v>Transportation</v>
      </c>
      <c r="AH270">
        <f>IF($AE270="Weekday",INDEX('Category Mapping'!$F$34:$F$45,MATCH($E270,'Category Mapping'!$A$34:$A$45,0),1),INDEX('Category Mapping'!$E$34:$E$45,MATCH($E270,'Category Mapping'!$A$34:$A$45,0),1))</f>
        <v>21.428571428571431</v>
      </c>
      <c r="AI270" s="10">
        <f t="shared" si="14"/>
        <v>761136.52301715431</v>
      </c>
      <c r="AJ270" s="22">
        <f t="shared" si="12"/>
        <v>0</v>
      </c>
      <c r="AK270" s="22">
        <f t="shared" si="13"/>
        <v>0</v>
      </c>
    </row>
    <row r="271" spans="1:37">
      <c r="A271" s="37" t="str">
        <f>'Source Data'!A271</f>
        <v>Transport_total_weekday.csv</v>
      </c>
      <c r="B271" s="37">
        <f>'Source Data'!B271</f>
        <v>2019</v>
      </c>
      <c r="C271" s="37">
        <f>'Source Data'!C271</f>
        <v>19</v>
      </c>
      <c r="D271" s="37" t="str">
        <f>'Source Data'!D271</f>
        <v>Korea</v>
      </c>
      <c r="E271" s="37">
        <f>'Source Data'!E271</f>
        <v>5</v>
      </c>
      <c r="F271" s="38">
        <f>'Source Data'!F271*INDEX('Calibration Calcs'!$B$4:$M$4,1,MATCH('Adjusted Source Data'!$E271,'Calibration Calcs'!$B$1:$M$1,0))</f>
        <v>4509432.7765290309</v>
      </c>
      <c r="G271" s="38">
        <f>'Source Data'!G271*INDEX('Calibration Calcs'!$B$4:$M$4,1,MATCH('Adjusted Source Data'!$E271,'Calibration Calcs'!$B$1:$M$1,0))</f>
        <v>4441426.2738661394</v>
      </c>
      <c r="H271" s="38">
        <f>'Source Data'!H271*INDEX('Calibration Calcs'!$B$4:$M$4,1,MATCH('Adjusted Source Data'!$E271,'Calibration Calcs'!$B$1:$M$1,0))</f>
        <v>4423960.3749663718</v>
      </c>
      <c r="I271" s="38">
        <f>'Source Data'!I271*INDEX('Calibration Calcs'!$B$4:$M$4,1,MATCH('Adjusted Source Data'!$E271,'Calibration Calcs'!$B$1:$M$1,0))</f>
        <v>4440039.470663798</v>
      </c>
      <c r="J271" s="38">
        <f>'Source Data'!J271*INDEX('Calibration Calcs'!$B$4:$M$4,1,MATCH('Adjusted Source Data'!$E271,'Calibration Calcs'!$B$1:$M$1,0))</f>
        <v>4422518.4205159256</v>
      </c>
      <c r="K271" s="38">
        <f>'Source Data'!K271*INDEX('Calibration Calcs'!$B$4:$M$4,1,MATCH('Adjusted Source Data'!$E271,'Calibration Calcs'!$B$1:$M$1,0))</f>
        <v>4556091.7351755509</v>
      </c>
      <c r="L271" s="38">
        <f>'Source Data'!L271*INDEX('Calibration Calcs'!$B$4:$M$4,1,MATCH('Adjusted Source Data'!$E271,'Calibration Calcs'!$B$1:$M$1,0))</f>
        <v>6858337.4690566752</v>
      </c>
      <c r="M271" s="38">
        <f>'Source Data'!M271*INDEX('Calibration Calcs'!$B$4:$M$4,1,MATCH('Adjusted Source Data'!$E271,'Calibration Calcs'!$B$1:$M$1,0))</f>
        <v>14439599.503769357</v>
      </c>
      <c r="N271" s="38">
        <f>'Source Data'!N271*INDEX('Calibration Calcs'!$B$4:$M$4,1,MATCH('Adjusted Source Data'!$E271,'Calibration Calcs'!$B$1:$M$1,0))</f>
        <v>15843449.455524711</v>
      </c>
      <c r="O271" s="38">
        <f>'Source Data'!O271*INDEX('Calibration Calcs'!$B$4:$M$4,1,MATCH('Adjusted Source Data'!$E271,'Calibration Calcs'!$B$1:$M$1,0))</f>
        <v>14038499.517553542</v>
      </c>
      <c r="P271" s="38">
        <f>'Source Data'!P271*INDEX('Calibration Calcs'!$B$4:$M$4,1,MATCH('Adjusted Source Data'!$E271,'Calibration Calcs'!$B$1:$M$1,0))</f>
        <v>11331074.610596787</v>
      </c>
      <c r="Q271" s="38">
        <f>'Source Data'!Q271*INDEX('Calibration Calcs'!$B$4:$M$4,1,MATCH('Adjusted Source Data'!$E271,'Calibration Calcs'!$B$1:$M$1,0))</f>
        <v>11331074.610596787</v>
      </c>
      <c r="R271" s="38">
        <f>'Source Data'!R271*INDEX('Calibration Calcs'!$B$4:$M$4,1,MATCH('Adjusted Source Data'!$E271,'Calibration Calcs'!$B$1:$M$1,0))</f>
        <v>11531624.603704695</v>
      </c>
      <c r="S271" s="38">
        <f>'Source Data'!S271*INDEX('Calibration Calcs'!$B$4:$M$4,1,MATCH('Adjusted Source Data'!$E271,'Calibration Calcs'!$B$1:$M$1,0))</f>
        <v>11531624.603704695</v>
      </c>
      <c r="T271" s="38">
        <f>'Source Data'!T271*INDEX('Calibration Calcs'!$B$4:$M$4,1,MATCH('Adjusted Source Data'!$E271,'Calibration Calcs'!$B$1:$M$1,0))</f>
        <v>11331074.610596787</v>
      </c>
      <c r="U271" s="38">
        <f>'Source Data'!U271*INDEX('Calibration Calcs'!$B$4:$M$4,1,MATCH('Adjusted Source Data'!$E271,'Calibration Calcs'!$B$1:$M$1,0))</f>
        <v>13436849.538229818</v>
      </c>
      <c r="V271" s="38">
        <f>'Source Data'!V271*INDEX('Calibration Calcs'!$B$4:$M$4,1,MATCH('Adjusted Source Data'!$E271,'Calibration Calcs'!$B$1:$M$1,0))</f>
        <v>15542624.46586285</v>
      </c>
      <c r="W271" s="38">
        <f>'Source Data'!W271*INDEX('Calibration Calcs'!$B$4:$M$4,1,MATCH('Adjusted Source Data'!$E271,'Calibration Calcs'!$B$1:$M$1,0))</f>
        <v>16445099.434848433</v>
      </c>
      <c r="X271" s="38">
        <f>'Source Data'!X271*INDEX('Calibration Calcs'!$B$4:$M$4,1,MATCH('Adjusted Source Data'!$E271,'Calibration Calcs'!$B$1:$M$1,0))</f>
        <v>15141524.479647033</v>
      </c>
      <c r="Y271" s="38">
        <f>'Source Data'!Y271*INDEX('Calibration Calcs'!$B$4:$M$4,1,MATCH('Adjusted Source Data'!$E271,'Calibration Calcs'!$B$1:$M$1,0))</f>
        <v>12333824.576136325</v>
      </c>
      <c r="Z271" s="38">
        <f>'Source Data'!Z271*INDEX('Calibration Calcs'!$B$4:$M$4,1,MATCH('Adjusted Source Data'!$E271,'Calibration Calcs'!$B$1:$M$1,0))</f>
        <v>11230799.614042833</v>
      </c>
      <c r="AA271" s="38">
        <f>'Source Data'!AA271*INDEX('Calibration Calcs'!$B$4:$M$4,1,MATCH('Adjusted Source Data'!$E271,'Calibration Calcs'!$B$1:$M$1,0))</f>
        <v>10528874.638165155</v>
      </c>
      <c r="AB271" s="38">
        <f>'Source Data'!AB271*INDEX('Calibration Calcs'!$B$4:$M$4,1,MATCH('Adjusted Source Data'!$E271,'Calibration Calcs'!$B$1:$M$1,0))</f>
        <v>9917768.7266663946</v>
      </c>
      <c r="AC271" s="38">
        <f>'Source Data'!AC271*INDEX('Calibration Calcs'!$B$4:$M$4,1,MATCH('Adjusted Source Data'!$E271,'Calibration Calcs'!$B$1:$M$1,0))</f>
        <v>6677938.7392562497</v>
      </c>
      <c r="AD271" t="str">
        <f>INDEX('Category Mapping'!$G$34:$G$45,MATCH(E271,'Category Mapping'!$A$34:$A$45,0),1)</f>
        <v>Spring</v>
      </c>
      <c r="AE271" t="str">
        <f>INDEX('Category Mapping'!$B$2:$B$25,MATCH('Source Data'!A271,'Category Mapping'!$A$2:$A$25,0))</f>
        <v>Weekday</v>
      </c>
      <c r="AF271" t="str">
        <f>INDEX('Category Mapping'!$C$2:$C$25,MATCH('Source Data'!A271,'Category Mapping'!$A$2:$A$25,0))</f>
        <v>Transportation</v>
      </c>
      <c r="AG271" t="str">
        <f>INDEX('Category Mapping'!$D$2:$D$25,MATCH('Source Data'!A271,'Category Mapping'!$A$2:$A$25,0))</f>
        <v>Transportation</v>
      </c>
      <c r="AH271">
        <f>IF($AE271="Weekday",INDEX('Category Mapping'!$F$34:$F$45,MATCH($E271,'Category Mapping'!$A$34:$A$45,0),1),INDEX('Category Mapping'!$E$34:$E$45,MATCH($E271,'Category Mapping'!$A$34:$A$45,0),1))</f>
        <v>22.142857142857142</v>
      </c>
      <c r="AI271" s="10">
        <f t="shared" si="14"/>
        <v>742681.90996089706</v>
      </c>
      <c r="AJ271" s="22">
        <f t="shared" si="12"/>
        <v>0</v>
      </c>
      <c r="AK271" s="22">
        <f t="shared" si="13"/>
        <v>0</v>
      </c>
    </row>
    <row r="272" spans="1:37">
      <c r="A272" s="37" t="str">
        <f>'Source Data'!A272</f>
        <v>Transport_total_weekday.csv</v>
      </c>
      <c r="B272" s="37">
        <f>'Source Data'!B272</f>
        <v>2019</v>
      </c>
      <c r="C272" s="37">
        <f>'Source Data'!C272</f>
        <v>19</v>
      </c>
      <c r="D272" s="37" t="str">
        <f>'Source Data'!D272</f>
        <v>Korea</v>
      </c>
      <c r="E272" s="37">
        <f>'Source Data'!E272</f>
        <v>6</v>
      </c>
      <c r="F272" s="38">
        <f>'Source Data'!F272*INDEX('Calibration Calcs'!$B$4:$M$4,1,MATCH('Adjusted Source Data'!$E272,'Calibration Calcs'!$B$1:$M$1,0))</f>
        <v>4060559.7529510511</v>
      </c>
      <c r="G272" s="38">
        <f>'Source Data'!G272*INDEX('Calibration Calcs'!$B$4:$M$4,1,MATCH('Adjusted Source Data'!$E272,'Calibration Calcs'!$B$1:$M$1,0))</f>
        <v>3997277.6721178349</v>
      </c>
      <c r="H272" s="38">
        <f>'Source Data'!H272*INDEX('Calibration Calcs'!$B$4:$M$4,1,MATCH('Adjusted Source Data'!$E272,'Calibration Calcs'!$B$1:$M$1,0))</f>
        <v>3981025.1318059363</v>
      </c>
      <c r="I272" s="38">
        <f>'Source Data'!I272*INDEX('Calibration Calcs'!$B$4:$M$4,1,MATCH('Adjusted Source Data'!$E272,'Calibration Calcs'!$B$1:$M$1,0))</f>
        <v>3995988.1434284882</v>
      </c>
      <c r="J272" s="38">
        <f>'Source Data'!J272*INDEX('Calibration Calcs'!$B$4:$M$4,1,MATCH('Adjusted Source Data'!$E272,'Calibration Calcs'!$B$1:$M$1,0))</f>
        <v>3979684.2832338731</v>
      </c>
      <c r="K272" s="38">
        <f>'Source Data'!K272*INDEX('Calibration Calcs'!$B$4:$M$4,1,MATCH('Adjusted Source Data'!$E272,'Calibration Calcs'!$B$1:$M$1,0))</f>
        <v>4103978.2399066868</v>
      </c>
      <c r="L272" s="38">
        <f>'Source Data'!L272*INDEX('Calibration Calcs'!$B$4:$M$4,1,MATCH('Adjusted Source Data'!$E272,'Calibration Calcs'!$B$1:$M$1,0))</f>
        <v>6186718.2335837027</v>
      </c>
      <c r="M272" s="38">
        <f>'Source Data'!M272*INDEX('Calibration Calcs'!$B$4:$M$4,1,MATCH('Adjusted Source Data'!$E272,'Calibration Calcs'!$B$1:$M$1,0))</f>
        <v>13063242.873267869</v>
      </c>
      <c r="N272" s="38">
        <f>'Source Data'!N272*INDEX('Calibration Calcs'!$B$4:$M$4,1,MATCH('Adjusted Source Data'!$E272,'Calibration Calcs'!$B$1:$M$1,0))</f>
        <v>14369567.160594655</v>
      </c>
      <c r="O272" s="38">
        <f>'Source Data'!O272*INDEX('Calibration Calcs'!$B$4:$M$4,1,MATCH('Adjusted Source Data'!$E272,'Calibration Calcs'!$B$1:$M$1,0))</f>
        <v>12690007.362603072</v>
      </c>
      <c r="P272" s="38">
        <f>'Source Data'!P272*INDEX('Calibration Calcs'!$B$4:$M$4,1,MATCH('Adjusted Source Data'!$E272,'Calibration Calcs'!$B$1:$M$1,0))</f>
        <v>10170667.665615698</v>
      </c>
      <c r="Q272" s="38">
        <f>'Source Data'!Q272*INDEX('Calibration Calcs'!$B$4:$M$4,1,MATCH('Adjusted Source Data'!$E272,'Calibration Calcs'!$B$1:$M$1,0))</f>
        <v>10263976.543281898</v>
      </c>
      <c r="R272" s="38">
        <f>'Source Data'!R272*INDEX('Calibration Calcs'!$B$4:$M$4,1,MATCH('Adjusted Source Data'!$E272,'Calibration Calcs'!$B$1:$M$1,0))</f>
        <v>10450594.298614295</v>
      </c>
      <c r="S272" s="38">
        <f>'Source Data'!S272*INDEX('Calibration Calcs'!$B$4:$M$4,1,MATCH('Adjusted Source Data'!$E272,'Calibration Calcs'!$B$1:$M$1,0))</f>
        <v>10357285.420948096</v>
      </c>
      <c r="T272" s="38">
        <f>'Source Data'!T272*INDEX('Calibration Calcs'!$B$4:$M$4,1,MATCH('Adjusted Source Data'!$E272,'Calibration Calcs'!$B$1:$M$1,0))</f>
        <v>10263976.543281898</v>
      </c>
      <c r="U272" s="38">
        <f>'Source Data'!U272*INDEX('Calibration Calcs'!$B$4:$M$4,1,MATCH('Adjusted Source Data'!$E272,'Calibration Calcs'!$B$1:$M$1,0))</f>
        <v>12130154.096605878</v>
      </c>
      <c r="V272" s="38">
        <f>'Source Data'!V272*INDEX('Calibration Calcs'!$B$4:$M$4,1,MATCH('Adjusted Source Data'!$E272,'Calibration Calcs'!$B$1:$M$1,0))</f>
        <v>14089640.527596058</v>
      </c>
      <c r="W272" s="38">
        <f>'Source Data'!W272*INDEX('Calibration Calcs'!$B$4:$M$4,1,MATCH('Adjusted Source Data'!$E272,'Calibration Calcs'!$B$1:$M$1,0))</f>
        <v>14929420.426591851</v>
      </c>
      <c r="X272" s="38">
        <f>'Source Data'!X272*INDEX('Calibration Calcs'!$B$4:$M$4,1,MATCH('Adjusted Source Data'!$E272,'Calibration Calcs'!$B$1:$M$1,0))</f>
        <v>13809713.894597461</v>
      </c>
      <c r="Y272" s="38">
        <f>'Source Data'!Y272*INDEX('Calibration Calcs'!$B$4:$M$4,1,MATCH('Adjusted Source Data'!$E272,'Calibration Calcs'!$B$1:$M$1,0))</f>
        <v>11197065.319943888</v>
      </c>
      <c r="Z272" s="38">
        <f>'Source Data'!Z272*INDEX('Calibration Calcs'!$B$4:$M$4,1,MATCH('Adjusted Source Data'!$E272,'Calibration Calcs'!$B$1:$M$1,0))</f>
        <v>10170667.665615698</v>
      </c>
      <c r="AA272" s="38">
        <f>'Source Data'!AA272*INDEX('Calibration Calcs'!$B$4:$M$4,1,MATCH('Adjusted Source Data'!$E272,'Calibration Calcs'!$B$1:$M$1,0))</f>
        <v>9517505.521952305</v>
      </c>
      <c r="AB272" s="38">
        <f>'Source Data'!AB272*INDEX('Calibration Calcs'!$B$4:$M$4,1,MATCH('Adjusted Source Data'!$E272,'Calibration Calcs'!$B$1:$M$1,0))</f>
        <v>8937841.8481377997</v>
      </c>
      <c r="AC272" s="38">
        <f>'Source Data'!AC272*INDEX('Calibration Calcs'!$B$4:$M$4,1,MATCH('Adjusted Source Data'!$E272,'Calibration Calcs'!$B$1:$M$1,0))</f>
        <v>6018851.8303071037</v>
      </c>
      <c r="AD272" t="str">
        <f>INDEX('Category Mapping'!$G$34:$G$45,MATCH(E272,'Category Mapping'!$A$34:$A$45,0),1)</f>
        <v>Summer</v>
      </c>
      <c r="AE272" t="str">
        <f>INDEX('Category Mapping'!$B$2:$B$25,MATCH('Source Data'!A272,'Category Mapping'!$A$2:$A$25,0))</f>
        <v>Weekday</v>
      </c>
      <c r="AF272" t="str">
        <f>INDEX('Category Mapping'!$C$2:$C$25,MATCH('Source Data'!A272,'Category Mapping'!$A$2:$A$25,0))</f>
        <v>Transportation</v>
      </c>
      <c r="AG272" t="str">
        <f>INDEX('Category Mapping'!$D$2:$D$25,MATCH('Source Data'!A272,'Category Mapping'!$A$2:$A$25,0))</f>
        <v>Transportation</v>
      </c>
      <c r="AH272">
        <f>IF($AE272="Weekday",INDEX('Category Mapping'!$F$34:$F$45,MATCH($E272,'Category Mapping'!$A$34:$A$45,0),1),INDEX('Category Mapping'!$E$34:$E$45,MATCH($E272,'Category Mapping'!$A$34:$A$45,0),1))</f>
        <v>21.428571428571431</v>
      </c>
      <c r="AI272" s="10">
        <f t="shared" si="14"/>
        <v>696706.28657428629</v>
      </c>
      <c r="AJ272" s="22">
        <f t="shared" si="12"/>
        <v>0</v>
      </c>
      <c r="AK272" s="22">
        <f t="shared" si="13"/>
        <v>0</v>
      </c>
    </row>
    <row r="273" spans="1:37">
      <c r="A273" s="37" t="str">
        <f>'Source Data'!A273</f>
        <v>Transport_total_weekday.csv</v>
      </c>
      <c r="B273" s="37">
        <f>'Source Data'!B273</f>
        <v>2019</v>
      </c>
      <c r="C273" s="37">
        <f>'Source Data'!C273</f>
        <v>19</v>
      </c>
      <c r="D273" s="37" t="str">
        <f>'Source Data'!D273</f>
        <v>Korea</v>
      </c>
      <c r="E273" s="37">
        <f>'Source Data'!E273</f>
        <v>7</v>
      </c>
      <c r="F273" s="38">
        <f>'Source Data'!F273*INDEX('Calibration Calcs'!$B$4:$M$4,1,MATCH('Adjusted Source Data'!$E273,'Calibration Calcs'!$B$1:$M$1,0))</f>
        <v>3957774.7958994969</v>
      </c>
      <c r="G273" s="38">
        <f>'Source Data'!G273*INDEX('Calibration Calcs'!$B$4:$M$4,1,MATCH('Adjusted Source Data'!$E273,'Calibration Calcs'!$B$1:$M$1,0))</f>
        <v>3894509.5338081969</v>
      </c>
      <c r="H273" s="38">
        <f>'Source Data'!H273*INDEX('Calibration Calcs'!$B$4:$M$4,1,MATCH('Adjusted Source Data'!$E273,'Calibration Calcs'!$B$1:$M$1,0))</f>
        <v>3878261.3130015577</v>
      </c>
      <c r="I273" s="38">
        <f>'Source Data'!I273*INDEX('Calibration Calcs'!$B$4:$M$4,1,MATCH('Adjusted Source Data'!$E273,'Calibration Calcs'!$B$1:$M$1,0))</f>
        <v>3893220.3478422551</v>
      </c>
      <c r="J273" s="38">
        <f>'Source Data'!J273*INDEX('Calibration Calcs'!$B$4:$M$4,1,MATCH('Adjusted Source Data'!$E273,'Calibration Calcs'!$B$1:$M$1,0))</f>
        <v>3876919.8879516125</v>
      </c>
      <c r="K273" s="38">
        <f>'Source Data'!K273*INDEX('Calibration Calcs'!$B$4:$M$4,1,MATCH('Adjusted Source Data'!$E273,'Calibration Calcs'!$B$1:$M$1,0))</f>
        <v>4001180.8105024206</v>
      </c>
      <c r="L273" s="38">
        <f>'Source Data'!L273*INDEX('Calibration Calcs'!$B$4:$M$4,1,MATCH('Adjusted Source Data'!$E273,'Calibration Calcs'!$B$1:$M$1,0))</f>
        <v>6038691.6547934497</v>
      </c>
      <c r="M273" s="38">
        <f>'Source Data'!M273*INDEX('Calibration Calcs'!$B$4:$M$4,1,MATCH('Adjusted Source Data'!$E273,'Calibration Calcs'!$B$1:$M$1,0))</f>
        <v>12779918.765125493</v>
      </c>
      <c r="N273" s="38">
        <f>'Source Data'!N273*INDEX('Calibration Calcs'!$B$4:$M$4,1,MATCH('Adjusted Source Data'!$E273,'Calibration Calcs'!$B$1:$M$1,0))</f>
        <v>14085895.86521131</v>
      </c>
      <c r="O273" s="38">
        <f>'Source Data'!O273*INDEX('Calibration Calcs'!$B$4:$M$4,1,MATCH('Adjusted Source Data'!$E273,'Calibration Calcs'!$B$1:$M$1,0))</f>
        <v>12500066.529392818</v>
      </c>
      <c r="P273" s="38">
        <f>'Source Data'!P273*INDEX('Calibration Calcs'!$B$4:$M$4,1,MATCH('Adjusted Source Data'!$E273,'Calibration Calcs'!$B$1:$M$1,0))</f>
        <v>9981396.4077987429</v>
      </c>
      <c r="Q273" s="38">
        <f>'Source Data'!Q273*INDEX('Calibration Calcs'!$B$4:$M$4,1,MATCH('Adjusted Source Data'!$E273,'Calibration Calcs'!$B$1:$M$1,0))</f>
        <v>9981396.4077987429</v>
      </c>
      <c r="R273" s="38">
        <f>'Source Data'!R273*INDEX('Calibration Calcs'!$B$4:$M$4,1,MATCH('Adjusted Source Data'!$E273,'Calibration Calcs'!$B$1:$M$1,0))</f>
        <v>10261248.643531417</v>
      </c>
      <c r="S273" s="38">
        <f>'Source Data'!S273*INDEX('Calibration Calcs'!$B$4:$M$4,1,MATCH('Adjusted Source Data'!$E273,'Calibration Calcs'!$B$1:$M$1,0))</f>
        <v>10167964.564953858</v>
      </c>
      <c r="T273" s="38">
        <f>'Source Data'!T273*INDEX('Calibration Calcs'!$B$4:$M$4,1,MATCH('Adjusted Source Data'!$E273,'Calibration Calcs'!$B$1:$M$1,0))</f>
        <v>9981396.4077987429</v>
      </c>
      <c r="U273" s="38">
        <f>'Source Data'!U273*INDEX('Calibration Calcs'!$B$4:$M$4,1,MATCH('Adjusted Source Data'!$E273,'Calibration Calcs'!$B$1:$M$1,0))</f>
        <v>11847077.979349909</v>
      </c>
      <c r="V273" s="38">
        <f>'Source Data'!V273*INDEX('Calibration Calcs'!$B$4:$M$4,1,MATCH('Adjusted Source Data'!$E273,'Calibration Calcs'!$B$1:$M$1,0))</f>
        <v>13806043.629478633</v>
      </c>
      <c r="W273" s="38">
        <f>'Source Data'!W273*INDEX('Calibration Calcs'!$B$4:$M$4,1,MATCH('Adjusted Source Data'!$E273,'Calibration Calcs'!$B$1:$M$1,0))</f>
        <v>14645600.336676659</v>
      </c>
      <c r="X273" s="38">
        <f>'Source Data'!X273*INDEX('Calibration Calcs'!$B$4:$M$4,1,MATCH('Adjusted Source Data'!$E273,'Calibration Calcs'!$B$1:$M$1,0))</f>
        <v>13526191.393745959</v>
      </c>
      <c r="Y273" s="38">
        <f>'Source Data'!Y273*INDEX('Calibration Calcs'!$B$4:$M$4,1,MATCH('Adjusted Source Data'!$E273,'Calibration Calcs'!$B$1:$M$1,0))</f>
        <v>11007521.272151884</v>
      </c>
      <c r="Z273" s="38">
        <f>'Source Data'!Z273*INDEX('Calibration Calcs'!$B$4:$M$4,1,MATCH('Adjusted Source Data'!$E273,'Calibration Calcs'!$B$1:$M$1,0))</f>
        <v>9981396.4077987429</v>
      </c>
      <c r="AA273" s="38">
        <f>'Source Data'!AA273*INDEX('Calibration Calcs'!$B$4:$M$4,1,MATCH('Adjusted Source Data'!$E273,'Calibration Calcs'!$B$1:$M$1,0))</f>
        <v>9296183.8056520019</v>
      </c>
      <c r="AB273" s="38">
        <f>'Source Data'!AB273*INDEX('Calibration Calcs'!$B$4:$M$4,1,MATCH('Adjusted Source Data'!$E273,'Calibration Calcs'!$B$1:$M$1,0))</f>
        <v>8717253.4855918176</v>
      </c>
      <c r="AC273" s="38">
        <f>'Source Data'!AC273*INDEX('Calibration Calcs'!$B$4:$M$4,1,MATCH('Adjusted Source Data'!$E273,'Calibration Calcs'!$B$1:$M$1,0))</f>
        <v>5870869.8660692796</v>
      </c>
      <c r="AD273" t="str">
        <f>INDEX('Category Mapping'!$G$34:$G$45,MATCH(E273,'Category Mapping'!$A$34:$A$45,0),1)</f>
        <v>Summer</v>
      </c>
      <c r="AE273" t="str">
        <f>INDEX('Category Mapping'!$B$2:$B$25,MATCH('Source Data'!A273,'Category Mapping'!$A$2:$A$25,0))</f>
        <v>Weekday</v>
      </c>
      <c r="AF273" t="str">
        <f>INDEX('Category Mapping'!$C$2:$C$25,MATCH('Source Data'!A273,'Category Mapping'!$A$2:$A$25,0))</f>
        <v>Transportation</v>
      </c>
      <c r="AG273" t="str">
        <f>INDEX('Category Mapping'!$D$2:$D$25,MATCH('Source Data'!A273,'Category Mapping'!$A$2:$A$25,0))</f>
        <v>Transportation</v>
      </c>
      <c r="AH273">
        <f>IF($AE273="Weekday",INDEX('Category Mapping'!$F$34:$F$45,MATCH($E273,'Category Mapping'!$A$34:$A$45,0),1),INDEX('Category Mapping'!$E$34:$E$45,MATCH($E273,'Category Mapping'!$A$34:$A$45,0),1))</f>
        <v>22.142857142857142</v>
      </c>
      <c r="AI273" s="10">
        <f t="shared" si="14"/>
        <v>661414.20875313948</v>
      </c>
      <c r="AJ273" s="22">
        <f t="shared" si="12"/>
        <v>0</v>
      </c>
      <c r="AK273" s="22">
        <f t="shared" si="13"/>
        <v>0</v>
      </c>
    </row>
    <row r="274" spans="1:37">
      <c r="A274" s="37" t="str">
        <f>'Source Data'!A274</f>
        <v>Transport_total_weekday.csv</v>
      </c>
      <c r="B274" s="37">
        <f>'Source Data'!B274</f>
        <v>2019</v>
      </c>
      <c r="C274" s="37">
        <f>'Source Data'!C274</f>
        <v>19</v>
      </c>
      <c r="D274" s="37" t="str">
        <f>'Source Data'!D274</f>
        <v>Korea</v>
      </c>
      <c r="E274" s="37">
        <f>'Source Data'!E274</f>
        <v>8</v>
      </c>
      <c r="F274" s="38">
        <f>'Source Data'!F274*INDEX('Calibration Calcs'!$B$4:$M$4,1,MATCH('Adjusted Source Data'!$E274,'Calibration Calcs'!$B$1:$M$1,0))</f>
        <v>4155703.1463387115</v>
      </c>
      <c r="G274" s="38">
        <f>'Source Data'!G274*INDEX('Calibration Calcs'!$B$4:$M$4,1,MATCH('Adjusted Source Data'!$E274,'Calibration Calcs'!$B$1:$M$1,0))</f>
        <v>4091556.2339154063</v>
      </c>
      <c r="H274" s="38">
        <f>'Source Data'!H274*INDEX('Calibration Calcs'!$B$4:$M$4,1,MATCH('Adjusted Source Data'!$E274,'Calibration Calcs'!$B$1:$M$1,0))</f>
        <v>4075081.5815917682</v>
      </c>
      <c r="I274" s="38">
        <f>'Source Data'!I274*INDEX('Calibration Calcs'!$B$4:$M$4,1,MATCH('Adjusted Source Data'!$E274,'Calibration Calcs'!$B$1:$M$1,0))</f>
        <v>4090249.0821464737</v>
      </c>
      <c r="J274" s="38">
        <f>'Source Data'!J274*INDEX('Calibration Calcs'!$B$4:$M$4,1,MATCH('Adjusted Source Data'!$E274,'Calibration Calcs'!$B$1:$M$1,0))</f>
        <v>4073722.4085874585</v>
      </c>
      <c r="K274" s="38">
        <f>'Source Data'!K274*INDEX('Calibration Calcs'!$B$4:$M$4,1,MATCH('Adjusted Source Data'!$E274,'Calibration Calcs'!$B$1:$M$1,0))</f>
        <v>4199715.0031491099</v>
      </c>
      <c r="L274" s="38">
        <f>'Source Data'!L274*INDEX('Calibration Calcs'!$B$4:$M$4,1,MATCH('Adjusted Source Data'!$E274,'Calibration Calcs'!$B$1:$M$1,0))</f>
        <v>6328335.9916043626</v>
      </c>
      <c r="M274" s="38">
        <f>'Source Data'!M274*INDEX('Calibration Calcs'!$B$4:$M$4,1,MATCH('Adjusted Source Data'!$E274,'Calibration Calcs'!$B$1:$M$1,0))</f>
        <v>13336353.069427939</v>
      </c>
      <c r="N274" s="38">
        <f>'Source Data'!N274*INDEX('Calibration Calcs'!$B$4:$M$4,1,MATCH('Adjusted Source Data'!$E274,'Calibration Calcs'!$B$1:$M$1,0))</f>
        <v>14660529.969938515</v>
      </c>
      <c r="O274" s="38">
        <f>'Source Data'!O274*INDEX('Calibration Calcs'!$B$4:$M$4,1,MATCH('Adjusted Source Data'!$E274,'Calibration Calcs'!$B$1:$M$1,0))</f>
        <v>12958016.812139204</v>
      </c>
      <c r="P274" s="38">
        <f>'Source Data'!P274*INDEX('Calibration Calcs'!$B$4:$M$4,1,MATCH('Adjusted Source Data'!$E274,'Calibration Calcs'!$B$1:$M$1,0))</f>
        <v>10404247.075440237</v>
      </c>
      <c r="Q274" s="38">
        <f>'Source Data'!Q274*INDEX('Calibration Calcs'!$B$4:$M$4,1,MATCH('Adjusted Source Data'!$E274,'Calibration Calcs'!$B$1:$M$1,0))</f>
        <v>10498831.13976242</v>
      </c>
      <c r="R274" s="38">
        <f>'Source Data'!R274*INDEX('Calibration Calcs'!$B$4:$M$4,1,MATCH('Adjusted Source Data'!$E274,'Calibration Calcs'!$B$1:$M$1,0))</f>
        <v>10687999.268406788</v>
      </c>
      <c r="S274" s="38">
        <f>'Source Data'!S274*INDEX('Calibration Calcs'!$B$4:$M$4,1,MATCH('Adjusted Source Data'!$E274,'Calibration Calcs'!$B$1:$M$1,0))</f>
        <v>10593415.204084605</v>
      </c>
      <c r="T274" s="38">
        <f>'Source Data'!T274*INDEX('Calibration Calcs'!$B$4:$M$4,1,MATCH('Adjusted Source Data'!$E274,'Calibration Calcs'!$B$1:$M$1,0))</f>
        <v>10498831.13976242</v>
      </c>
      <c r="U274" s="38">
        <f>'Source Data'!U274*INDEX('Calibration Calcs'!$B$4:$M$4,1,MATCH('Adjusted Source Data'!$E274,'Calibration Calcs'!$B$1:$M$1,0))</f>
        <v>12390512.426206101</v>
      </c>
      <c r="V274" s="38">
        <f>'Source Data'!V274*INDEX('Calibration Calcs'!$B$4:$M$4,1,MATCH('Adjusted Source Data'!$E274,'Calibration Calcs'!$B$1:$M$1,0))</f>
        <v>14376777.776971964</v>
      </c>
      <c r="W274" s="38">
        <f>'Source Data'!W274*INDEX('Calibration Calcs'!$B$4:$M$4,1,MATCH('Adjusted Source Data'!$E274,'Calibration Calcs'!$B$1:$M$1,0))</f>
        <v>15228034.35587162</v>
      </c>
      <c r="X274" s="38">
        <f>'Source Data'!X274*INDEX('Calibration Calcs'!$B$4:$M$4,1,MATCH('Adjusted Source Data'!$E274,'Calibration Calcs'!$B$1:$M$1,0))</f>
        <v>14093025.584005412</v>
      </c>
      <c r="Y274" s="38">
        <f>'Source Data'!Y274*INDEX('Calibration Calcs'!$B$4:$M$4,1,MATCH('Adjusted Source Data'!$E274,'Calibration Calcs'!$B$1:$M$1,0))</f>
        <v>11444671.78298426</v>
      </c>
      <c r="Z274" s="38">
        <f>'Source Data'!Z274*INDEX('Calibration Calcs'!$B$4:$M$4,1,MATCH('Adjusted Source Data'!$E274,'Calibration Calcs'!$B$1:$M$1,0))</f>
        <v>10404247.075440237</v>
      </c>
      <c r="AA274" s="38">
        <f>'Source Data'!AA274*INDEX('Calibration Calcs'!$B$4:$M$4,1,MATCH('Adjusted Source Data'!$E274,'Calibration Calcs'!$B$1:$M$1,0))</f>
        <v>9742158.6251849495</v>
      </c>
      <c r="AB274" s="38">
        <f>'Source Data'!AB274*INDEX('Calibration Calcs'!$B$4:$M$4,1,MATCH('Adjusted Source Data'!$E274,'Calibration Calcs'!$B$1:$M$1,0))</f>
        <v>9145059.8313660771</v>
      </c>
      <c r="AC274" s="38">
        <f>'Source Data'!AC274*INDEX('Calibration Calcs'!$B$4:$M$4,1,MATCH('Adjusted Source Data'!$E274,'Calibration Calcs'!$B$1:$M$1,0))</f>
        <v>6158175.4765261812</v>
      </c>
      <c r="AD274" t="str">
        <f>INDEX('Category Mapping'!$G$34:$G$45,MATCH(E274,'Category Mapping'!$A$34:$A$45,0),1)</f>
        <v>Summer</v>
      </c>
      <c r="AE274" t="str">
        <f>INDEX('Category Mapping'!$B$2:$B$25,MATCH('Source Data'!A274,'Category Mapping'!$A$2:$A$25,0))</f>
        <v>Weekday</v>
      </c>
      <c r="AF274" t="str">
        <f>INDEX('Category Mapping'!$C$2:$C$25,MATCH('Source Data'!A274,'Category Mapping'!$A$2:$A$25,0))</f>
        <v>Transportation</v>
      </c>
      <c r="AG274" t="str">
        <f>INDEX('Category Mapping'!$D$2:$D$25,MATCH('Source Data'!A274,'Category Mapping'!$A$2:$A$25,0))</f>
        <v>Transportation</v>
      </c>
      <c r="AH274">
        <f>IF($AE274="Weekday",INDEX('Category Mapping'!$F$34:$F$45,MATCH($E274,'Category Mapping'!$A$34:$A$45,0),1),INDEX('Category Mapping'!$E$34:$E$45,MATCH($E274,'Category Mapping'!$A$34:$A$45,0),1))</f>
        <v>22.142857142857142</v>
      </c>
      <c r="AI274" s="10">
        <f t="shared" si="14"/>
        <v>687717.68058775063</v>
      </c>
      <c r="AJ274" s="22">
        <f t="shared" si="12"/>
        <v>0</v>
      </c>
      <c r="AK274" s="22">
        <f t="shared" si="13"/>
        <v>0</v>
      </c>
    </row>
    <row r="275" spans="1:37">
      <c r="A275" s="37" t="str">
        <f>'Source Data'!A275</f>
        <v>Transport_total_weekday.csv</v>
      </c>
      <c r="B275" s="37">
        <f>'Source Data'!B275</f>
        <v>2019</v>
      </c>
      <c r="C275" s="37">
        <f>'Source Data'!C275</f>
        <v>19</v>
      </c>
      <c r="D275" s="37" t="str">
        <f>'Source Data'!D275</f>
        <v>Korea</v>
      </c>
      <c r="E275" s="37">
        <f>'Source Data'!E275</f>
        <v>9</v>
      </c>
      <c r="F275" s="38">
        <f>'Source Data'!F275*INDEX('Calibration Calcs'!$B$4:$M$4,1,MATCH('Adjusted Source Data'!$E275,'Calibration Calcs'!$B$1:$M$1,0))</f>
        <v>4704626.4547579158</v>
      </c>
      <c r="G275" s="38">
        <f>'Source Data'!G275*INDEX('Calibration Calcs'!$B$4:$M$4,1,MATCH('Adjusted Source Data'!$E275,'Calibration Calcs'!$B$1:$M$1,0))</f>
        <v>4635187.1362587316</v>
      </c>
      <c r="H275" s="38">
        <f>'Source Data'!H275*INDEX('Calibration Calcs'!$B$4:$M$4,1,MATCH('Adjusted Source Data'!$E275,'Calibration Calcs'!$B$1:$M$1,0))</f>
        <v>4617353.2517170208</v>
      </c>
      <c r="I275" s="38">
        <f>'Source Data'!I275*INDEX('Calibration Calcs'!$B$4:$M$4,1,MATCH('Adjusted Source Data'!$E275,'Calibration Calcs'!$B$1:$M$1,0))</f>
        <v>4633772.1386449616</v>
      </c>
      <c r="J275" s="38">
        <f>'Source Data'!J275*INDEX('Calibration Calcs'!$B$4:$M$4,1,MATCH('Adjusted Source Data'!$E275,'Calibration Calcs'!$B$1:$M$1,0))</f>
        <v>4615881.9408841785</v>
      </c>
      <c r="K275" s="38">
        <f>'Source Data'!K275*INDEX('Calibration Calcs'!$B$4:$M$4,1,MATCH('Adjusted Source Data'!$E275,'Calibration Calcs'!$B$1:$M$1,0))</f>
        <v>4752269.4858461507</v>
      </c>
      <c r="L275" s="38">
        <f>'Source Data'!L275*INDEX('Calibration Calcs'!$B$4:$M$4,1,MATCH('Adjusted Source Data'!$E275,'Calibration Calcs'!$B$1:$M$1,0))</f>
        <v>7147030.0819464289</v>
      </c>
      <c r="M275" s="38">
        <f>'Source Data'!M275*INDEX('Calibration Calcs'!$B$4:$M$4,1,MATCH('Adjusted Source Data'!$E275,'Calibration Calcs'!$B$1:$M$1,0))</f>
        <v>15050987.642848969</v>
      </c>
      <c r="N275" s="38">
        <f>'Source Data'!N275*INDEX('Calibration Calcs'!$B$4:$M$4,1,MATCH('Adjusted Source Data'!$E275,'Calibration Calcs'!$B$1:$M$1,0))</f>
        <v>16484415.037406012</v>
      </c>
      <c r="O275" s="38">
        <f>'Source Data'!O275*INDEX('Calibration Calcs'!$B$4:$M$4,1,MATCH('Adjusted Source Data'!$E275,'Calibration Calcs'!$B$1:$M$1,0))</f>
        <v>14641436.958689813</v>
      </c>
      <c r="P275" s="38">
        <f>'Source Data'!P275*INDEX('Calibration Calcs'!$B$4:$M$4,1,MATCH('Adjusted Source Data'!$E275,'Calibration Calcs'!$B$1:$M$1,0))</f>
        <v>11774582.169575723</v>
      </c>
      <c r="Q275" s="38">
        <f>'Source Data'!Q275*INDEX('Calibration Calcs'!$B$4:$M$4,1,MATCH('Adjusted Source Data'!$E275,'Calibration Calcs'!$B$1:$M$1,0))</f>
        <v>11774582.169575723</v>
      </c>
      <c r="R275" s="38">
        <f>'Source Data'!R275*INDEX('Calibration Calcs'!$B$4:$M$4,1,MATCH('Adjusted Source Data'!$E275,'Calibration Calcs'!$B$1:$M$1,0))</f>
        <v>11979357.511655301</v>
      </c>
      <c r="S275" s="38">
        <f>'Source Data'!S275*INDEX('Calibration Calcs'!$B$4:$M$4,1,MATCH('Adjusted Source Data'!$E275,'Calibration Calcs'!$B$1:$M$1,0))</f>
        <v>11979357.511655301</v>
      </c>
      <c r="T275" s="38">
        <f>'Source Data'!T275*INDEX('Calibration Calcs'!$B$4:$M$4,1,MATCH('Adjusted Source Data'!$E275,'Calibration Calcs'!$B$1:$M$1,0))</f>
        <v>11774582.169575723</v>
      </c>
      <c r="U275" s="38">
        <f>'Source Data'!U275*INDEX('Calibration Calcs'!$B$4:$M$4,1,MATCH('Adjusted Source Data'!$E275,'Calibration Calcs'!$B$1:$M$1,0))</f>
        <v>14027110.932451079</v>
      </c>
      <c r="V275" s="38">
        <f>'Source Data'!V275*INDEX('Calibration Calcs'!$B$4:$M$4,1,MATCH('Adjusted Source Data'!$E275,'Calibration Calcs'!$B$1:$M$1,0))</f>
        <v>16177252.024286646</v>
      </c>
      <c r="W275" s="38">
        <f>'Source Data'!W275*INDEX('Calibration Calcs'!$B$4:$M$4,1,MATCH('Adjusted Source Data'!$E275,'Calibration Calcs'!$B$1:$M$1,0))</f>
        <v>17098741.063644744</v>
      </c>
      <c r="X275" s="38">
        <f>'Source Data'!X275*INDEX('Calibration Calcs'!$B$4:$M$4,1,MATCH('Adjusted Source Data'!$E275,'Calibration Calcs'!$B$1:$M$1,0))</f>
        <v>15767701.34012749</v>
      </c>
      <c r="Y275" s="38">
        <f>'Source Data'!Y275*INDEX('Calibration Calcs'!$B$4:$M$4,1,MATCH('Adjusted Source Data'!$E275,'Calibration Calcs'!$B$1:$M$1,0))</f>
        <v>12798458.879973613</v>
      </c>
      <c r="Z275" s="38">
        <f>'Source Data'!Z275*INDEX('Calibration Calcs'!$B$4:$M$4,1,MATCH('Adjusted Source Data'!$E275,'Calibration Calcs'!$B$1:$M$1,0))</f>
        <v>11774582.169575723</v>
      </c>
      <c r="AA275" s="38">
        <f>'Source Data'!AA275*INDEX('Calibration Calcs'!$B$4:$M$4,1,MATCH('Adjusted Source Data'!$E275,'Calibration Calcs'!$B$1:$M$1,0))</f>
        <v>10955480.801257413</v>
      </c>
      <c r="AB275" s="38">
        <f>'Source Data'!AB275*INDEX('Calibration Calcs'!$B$4:$M$4,1,MATCH('Adjusted Source Data'!$E275,'Calibration Calcs'!$B$1:$M$1,0))</f>
        <v>10341154.775018679</v>
      </c>
      <c r="AC275" s="38">
        <f>'Source Data'!AC275*INDEX('Calibration Calcs'!$B$4:$M$4,1,MATCH('Adjusted Source Data'!$E275,'Calibration Calcs'!$B$1:$M$1,0))</f>
        <v>6962830.5662390068</v>
      </c>
      <c r="AD275" t="str">
        <f>INDEX('Category Mapping'!$G$34:$G$45,MATCH(E275,'Category Mapping'!$A$34:$A$45,0),1)</f>
        <v>Fall</v>
      </c>
      <c r="AE275" t="str">
        <f>INDEX('Category Mapping'!$B$2:$B$25,MATCH('Source Data'!A275,'Category Mapping'!$A$2:$A$25,0))</f>
        <v>Weekday</v>
      </c>
      <c r="AF275" t="str">
        <f>INDEX('Category Mapping'!$C$2:$C$25,MATCH('Source Data'!A275,'Category Mapping'!$A$2:$A$25,0))</f>
        <v>Transportation</v>
      </c>
      <c r="AG275" t="str">
        <f>INDEX('Category Mapping'!$D$2:$D$25,MATCH('Source Data'!A275,'Category Mapping'!$A$2:$A$25,0))</f>
        <v>Transportation</v>
      </c>
      <c r="AH275">
        <f>IF($AE275="Weekday",INDEX('Category Mapping'!$F$34:$F$45,MATCH($E275,'Category Mapping'!$A$34:$A$45,0),1),INDEX('Category Mapping'!$E$34:$E$45,MATCH($E275,'Category Mapping'!$A$34:$A$45,0),1))</f>
        <v>21.428571428571431</v>
      </c>
      <c r="AI275" s="10">
        <f t="shared" si="14"/>
        <v>797941.24963675463</v>
      </c>
      <c r="AJ275" s="22">
        <f t="shared" si="12"/>
        <v>0</v>
      </c>
      <c r="AK275" s="22">
        <f t="shared" si="13"/>
        <v>0</v>
      </c>
    </row>
    <row r="276" spans="1:37">
      <c r="A276" s="37" t="str">
        <f>'Source Data'!A276</f>
        <v>Transport_total_weekday.csv</v>
      </c>
      <c r="B276" s="37">
        <f>'Source Data'!B276</f>
        <v>2019</v>
      </c>
      <c r="C276" s="37">
        <f>'Source Data'!C276</f>
        <v>19</v>
      </c>
      <c r="D276" s="37" t="str">
        <f>'Source Data'!D276</f>
        <v>Korea</v>
      </c>
      <c r="E276" s="37">
        <f>'Source Data'!E276</f>
        <v>10</v>
      </c>
      <c r="F276" s="38">
        <f>'Source Data'!F276*INDEX('Calibration Calcs'!$B$4:$M$4,1,MATCH('Adjusted Source Data'!$E276,'Calibration Calcs'!$B$1:$M$1,0))</f>
        <v>4863528.4969109837</v>
      </c>
      <c r="G276" s="38">
        <f>'Source Data'!G276*INDEX('Calibration Calcs'!$B$4:$M$4,1,MATCH('Adjusted Source Data'!$E276,'Calibration Calcs'!$B$1:$M$1,0))</f>
        <v>4795469.8417607648</v>
      </c>
      <c r="H276" s="38">
        <f>'Source Data'!H276*INDEX('Calibration Calcs'!$B$4:$M$4,1,MATCH('Adjusted Source Data'!$E276,'Calibration Calcs'!$B$1:$M$1,0))</f>
        <v>4777990.5486996248</v>
      </c>
      <c r="I276" s="38">
        <f>'Source Data'!I276*INDEX('Calibration Calcs'!$B$4:$M$4,1,MATCH('Adjusted Source Data'!$E276,'Calibration Calcs'!$B$1:$M$1,0))</f>
        <v>4794082.9785726545</v>
      </c>
      <c r="J276" s="38">
        <f>'Source Data'!J276*INDEX('Calibration Calcs'!$B$4:$M$4,1,MATCH('Adjusted Source Data'!$E276,'Calibration Calcs'!$B$1:$M$1,0))</f>
        <v>4776548.4919692967</v>
      </c>
      <c r="K276" s="38">
        <f>'Source Data'!K276*INDEX('Calibration Calcs'!$B$4:$M$4,1,MATCH('Adjusted Source Data'!$E276,'Calibration Calcs'!$B$1:$M$1,0))</f>
        <v>4910224.2406657757</v>
      </c>
      <c r="L276" s="38">
        <f>'Source Data'!L276*INDEX('Calibration Calcs'!$B$4:$M$4,1,MATCH('Adjusted Source Data'!$E276,'Calibration Calcs'!$B$1:$M$1,0))</f>
        <v>7368262.6222551959</v>
      </c>
      <c r="M276" s="38">
        <f>'Source Data'!M276*INDEX('Calibration Calcs'!$B$4:$M$4,1,MATCH('Adjusted Source Data'!$E276,'Calibration Calcs'!$B$1:$M$1,0))</f>
        <v>15454191.821193954</v>
      </c>
      <c r="N276" s="38">
        <f>'Source Data'!N276*INDEX('Calibration Calcs'!$B$4:$M$4,1,MATCH('Adjusted Source Data'!$E276,'Calibration Calcs'!$B$1:$M$1,0))</f>
        <v>16859118.350393403</v>
      </c>
      <c r="O276" s="38">
        <f>'Source Data'!O276*INDEX('Calibration Calcs'!$B$4:$M$4,1,MATCH('Adjusted Source Data'!$E276,'Calibration Calcs'!$B$1:$M$1,0))</f>
        <v>14952432.346479865</v>
      </c>
      <c r="P276" s="38">
        <f>'Source Data'!P276*INDEX('Calibration Calcs'!$B$4:$M$4,1,MATCH('Adjusted Source Data'!$E276,'Calibration Calcs'!$B$1:$M$1,0))</f>
        <v>12042227.393138146</v>
      </c>
      <c r="Q276" s="38">
        <f>'Source Data'!Q276*INDEX('Calibration Calcs'!$B$4:$M$4,1,MATCH('Adjusted Source Data'!$E276,'Calibration Calcs'!$B$1:$M$1,0))</f>
        <v>12042227.393138146</v>
      </c>
      <c r="R276" s="38">
        <f>'Source Data'!R276*INDEX('Calibration Calcs'!$B$4:$M$4,1,MATCH('Adjusted Source Data'!$E276,'Calibration Calcs'!$B$1:$M$1,0))</f>
        <v>12343283.077966601</v>
      </c>
      <c r="S276" s="38">
        <f>'Source Data'!S276*INDEX('Calibration Calcs'!$B$4:$M$4,1,MATCH('Adjusted Source Data'!$E276,'Calibration Calcs'!$B$1:$M$1,0))</f>
        <v>12242931.183023782</v>
      </c>
      <c r="T276" s="38">
        <f>'Source Data'!T276*INDEX('Calibration Calcs'!$B$4:$M$4,1,MATCH('Adjusted Source Data'!$E276,'Calibration Calcs'!$B$1:$M$1,0))</f>
        <v>12042227.393138146</v>
      </c>
      <c r="U276" s="38">
        <f>'Source Data'!U276*INDEX('Calibration Calcs'!$B$4:$M$4,1,MATCH('Adjusted Source Data'!$E276,'Calibration Calcs'!$B$1:$M$1,0))</f>
        <v>14350320.976822957</v>
      </c>
      <c r="V276" s="38">
        <f>'Source Data'!V276*INDEX('Calibration Calcs'!$B$4:$M$4,1,MATCH('Adjusted Source Data'!$E276,'Calibration Calcs'!$B$1:$M$1,0))</f>
        <v>16558062.665564951</v>
      </c>
      <c r="W276" s="38">
        <f>'Source Data'!W276*INDEX('Calibration Calcs'!$B$4:$M$4,1,MATCH('Adjusted Source Data'!$E276,'Calibration Calcs'!$B$1:$M$1,0))</f>
        <v>17461229.720050313</v>
      </c>
      <c r="X276" s="38">
        <f>'Source Data'!X276*INDEX('Calibration Calcs'!$B$4:$M$4,1,MATCH('Adjusted Source Data'!$E276,'Calibration Calcs'!$B$1:$M$1,0))</f>
        <v>16056303.190850861</v>
      </c>
      <c r="Y276" s="38">
        <f>'Source Data'!Y276*INDEX('Calibration Calcs'!$B$4:$M$4,1,MATCH('Adjusted Source Data'!$E276,'Calibration Calcs'!$B$1:$M$1,0))</f>
        <v>13146098.237509143</v>
      </c>
      <c r="Z276" s="38">
        <f>'Source Data'!Z276*INDEX('Calibration Calcs'!$B$4:$M$4,1,MATCH('Adjusted Source Data'!$E276,'Calibration Calcs'!$B$1:$M$1,0))</f>
        <v>12042227.393138146</v>
      </c>
      <c r="AA276" s="38">
        <f>'Source Data'!AA276*INDEX('Calibration Calcs'!$B$4:$M$4,1,MATCH('Adjusted Source Data'!$E276,'Calibration Calcs'!$B$1:$M$1,0))</f>
        <v>11339764.12853842</v>
      </c>
      <c r="AB276" s="38">
        <f>'Source Data'!AB276*INDEX('Calibration Calcs'!$B$4:$M$4,1,MATCH('Adjusted Source Data'!$E276,'Calibration Calcs'!$B$1:$M$1,0))</f>
        <v>10637300.863938697</v>
      </c>
      <c r="AC276" s="38">
        <f>'Source Data'!AC276*INDEX('Calibration Calcs'!$B$4:$M$4,1,MATCH('Adjusted Source Data'!$E276,'Calibration Calcs'!$B$1:$M$1,0))</f>
        <v>7187725.5491772695</v>
      </c>
      <c r="AD276" t="str">
        <f>INDEX('Category Mapping'!$G$34:$G$45,MATCH(E276,'Category Mapping'!$A$34:$A$45,0),1)</f>
        <v>Fall</v>
      </c>
      <c r="AE276" t="str">
        <f>INDEX('Category Mapping'!$B$2:$B$25,MATCH('Source Data'!A276,'Category Mapping'!$A$2:$A$25,0))</f>
        <v>Weekday</v>
      </c>
      <c r="AF276" t="str">
        <f>INDEX('Category Mapping'!$C$2:$C$25,MATCH('Source Data'!A276,'Category Mapping'!$A$2:$A$25,0))</f>
        <v>Transportation</v>
      </c>
      <c r="AG276" t="str">
        <f>INDEX('Category Mapping'!$D$2:$D$25,MATCH('Source Data'!A276,'Category Mapping'!$A$2:$A$25,0))</f>
        <v>Transportation</v>
      </c>
      <c r="AH276">
        <f>IF($AE276="Weekday",INDEX('Category Mapping'!$F$34:$F$45,MATCH($E276,'Category Mapping'!$A$34:$A$45,0),1),INDEX('Category Mapping'!$E$34:$E$45,MATCH($E276,'Category Mapping'!$A$34:$A$45,0),1))</f>
        <v>22.142857142857142</v>
      </c>
      <c r="AI276" s="10">
        <f t="shared" si="14"/>
        <v>788571.66477646574</v>
      </c>
      <c r="AJ276" s="22">
        <f t="shared" si="12"/>
        <v>0</v>
      </c>
      <c r="AK276" s="22">
        <f t="shared" si="13"/>
        <v>0</v>
      </c>
    </row>
    <row r="277" spans="1:37">
      <c r="A277" s="37" t="str">
        <f>'Source Data'!A277</f>
        <v>Transport_total_weekday.csv</v>
      </c>
      <c r="B277" s="37">
        <f>'Source Data'!B277</f>
        <v>2019</v>
      </c>
      <c r="C277" s="37">
        <f>'Source Data'!C277</f>
        <v>19</v>
      </c>
      <c r="D277" s="37" t="str">
        <f>'Source Data'!D277</f>
        <v>Korea</v>
      </c>
      <c r="E277" s="37">
        <f>'Source Data'!E277</f>
        <v>11</v>
      </c>
      <c r="F277" s="38">
        <f>'Source Data'!F277*INDEX('Calibration Calcs'!$B$4:$M$4,1,MATCH('Adjusted Source Data'!$E277,'Calibration Calcs'!$B$1:$M$1,0))</f>
        <v>4768181.4151397031</v>
      </c>
      <c r="G277" s="38">
        <f>'Source Data'!G277*INDEX('Calibration Calcs'!$B$4:$M$4,1,MATCH('Adjusted Source Data'!$E277,'Calibration Calcs'!$B$1:$M$1,0))</f>
        <v>4702255.3565001069</v>
      </c>
      <c r="H277" s="38">
        <f>'Source Data'!H277*INDEX('Calibration Calcs'!$B$4:$M$4,1,MATCH('Adjusted Source Data'!$E277,'Calibration Calcs'!$B$1:$M$1,0))</f>
        <v>4685323.7715784842</v>
      </c>
      <c r="I277" s="38">
        <f>'Source Data'!I277*INDEX('Calibration Calcs'!$B$4:$M$4,1,MATCH('Adjusted Source Data'!$E277,'Calibration Calcs'!$B$1:$M$1,0))</f>
        <v>4700911.9502329305</v>
      </c>
      <c r="J277" s="38">
        <f>'Source Data'!J277*INDEX('Calibration Calcs'!$B$4:$M$4,1,MATCH('Adjusted Source Data'!$E277,'Calibration Calcs'!$B$1:$M$1,0))</f>
        <v>4683926.9012413407</v>
      </c>
      <c r="K277" s="38">
        <f>'Source Data'!K277*INDEX('Calibration Calcs'!$B$4:$M$4,1,MATCH('Adjusted Source Data'!$E277,'Calibration Calcs'!$B$1:$M$1,0))</f>
        <v>4813413.9624799807</v>
      </c>
      <c r="L277" s="38">
        <f>'Source Data'!L277*INDEX('Calibration Calcs'!$B$4:$M$4,1,MATCH('Adjusted Source Data'!$E277,'Calibration Calcs'!$B$1:$M$1,0))</f>
        <v>7219491.5258053569</v>
      </c>
      <c r="M277" s="38">
        <f>'Source Data'!M277*INDEX('Calibration Calcs'!$B$4:$M$4,1,MATCH('Adjusted Source Data'!$E277,'Calibration Calcs'!$B$1:$M$1,0))</f>
        <v>15164354.390706152</v>
      </c>
      <c r="N277" s="38">
        <f>'Source Data'!N277*INDEX('Calibration Calcs'!$B$4:$M$4,1,MATCH('Adjusted Source Data'!$E277,'Calibration Calcs'!$B$1:$M$1,0))</f>
        <v>16525257.989872089</v>
      </c>
      <c r="O277" s="38">
        <f>'Source Data'!O277*INDEX('Calibration Calcs'!$B$4:$M$4,1,MATCH('Adjusted Source Data'!$E277,'Calibration Calcs'!$B$1:$M$1,0))</f>
        <v>14678317.391004032</v>
      </c>
      <c r="P277" s="38">
        <f>'Source Data'!P277*INDEX('Calibration Calcs'!$B$4:$M$4,1,MATCH('Adjusted Source Data'!$E277,'Calibration Calcs'!$B$1:$M$1,0))</f>
        <v>11762095.39279131</v>
      </c>
      <c r="Q277" s="38">
        <f>'Source Data'!Q277*INDEX('Calibration Calcs'!$B$4:$M$4,1,MATCH('Adjusted Source Data'!$E277,'Calibration Calcs'!$B$1:$M$1,0))</f>
        <v>11859302.792731734</v>
      </c>
      <c r="R277" s="38">
        <f>'Source Data'!R277*INDEX('Calibration Calcs'!$B$4:$M$4,1,MATCH('Adjusted Source Data'!$E277,'Calibration Calcs'!$B$1:$M$1,0))</f>
        <v>12053717.592612583</v>
      </c>
      <c r="S277" s="38">
        <f>'Source Data'!S277*INDEX('Calibration Calcs'!$B$4:$M$4,1,MATCH('Adjusted Source Data'!$E277,'Calibration Calcs'!$B$1:$M$1,0))</f>
        <v>11956510.19267216</v>
      </c>
      <c r="T277" s="38">
        <f>'Source Data'!T277*INDEX('Calibration Calcs'!$B$4:$M$4,1,MATCH('Adjusted Source Data'!$E277,'Calibration Calcs'!$B$1:$M$1,0))</f>
        <v>11859302.792731734</v>
      </c>
      <c r="U277" s="38">
        <f>'Source Data'!U277*INDEX('Calibration Calcs'!$B$4:$M$4,1,MATCH('Adjusted Source Data'!$E277,'Calibration Calcs'!$B$1:$M$1,0))</f>
        <v>14095072.991361488</v>
      </c>
      <c r="V277" s="38">
        <f>'Source Data'!V277*INDEX('Calibration Calcs'!$B$4:$M$4,1,MATCH('Adjusted Source Data'!$E277,'Calibration Calcs'!$B$1:$M$1,0))</f>
        <v>16233635.790050818</v>
      </c>
      <c r="W277" s="38">
        <f>'Source Data'!W277*INDEX('Calibration Calcs'!$B$4:$M$4,1,MATCH('Adjusted Source Data'!$E277,'Calibration Calcs'!$B$1:$M$1,0))</f>
        <v>17108502.389514633</v>
      </c>
      <c r="X277" s="38">
        <f>'Source Data'!X277*INDEX('Calibration Calcs'!$B$4:$M$4,1,MATCH('Adjusted Source Data'!$E277,'Calibration Calcs'!$B$1:$M$1,0))</f>
        <v>15747598.790348697</v>
      </c>
      <c r="Y277" s="38">
        <f>'Source Data'!Y277*INDEX('Calibration Calcs'!$B$4:$M$4,1,MATCH('Adjusted Source Data'!$E277,'Calibration Calcs'!$B$1:$M$1,0))</f>
        <v>12831376.792135974</v>
      </c>
      <c r="Z277" s="38">
        <f>'Source Data'!Z277*INDEX('Calibration Calcs'!$B$4:$M$4,1,MATCH('Adjusted Source Data'!$E277,'Calibration Calcs'!$B$1:$M$1,0))</f>
        <v>11762095.39279131</v>
      </c>
      <c r="AA277" s="38">
        <f>'Source Data'!AA277*INDEX('Calibration Calcs'!$B$4:$M$4,1,MATCH('Adjusted Source Data'!$E277,'Calibration Calcs'!$B$1:$M$1,0))</f>
        <v>11081643.593208343</v>
      </c>
      <c r="AB277" s="38">
        <f>'Source Data'!AB277*INDEX('Calibration Calcs'!$B$4:$M$4,1,MATCH('Adjusted Source Data'!$E277,'Calibration Calcs'!$B$1:$M$1,0))</f>
        <v>10498399.193565797</v>
      </c>
      <c r="AC277" s="38">
        <f>'Source Data'!AC277*INDEX('Calibration Calcs'!$B$4:$M$4,1,MATCH('Adjusted Source Data'!$E277,'Calibration Calcs'!$B$1:$M$1,0))</f>
        <v>7044611.5250165369</v>
      </c>
      <c r="AD277" t="str">
        <f>INDEX('Category Mapping'!$G$34:$G$45,MATCH(E277,'Category Mapping'!$A$34:$A$45,0),1)</f>
        <v>Winter</v>
      </c>
      <c r="AE277" t="str">
        <f>INDEX('Category Mapping'!$B$2:$B$25,MATCH('Source Data'!A277,'Category Mapping'!$A$2:$A$25,0))</f>
        <v>Weekday</v>
      </c>
      <c r="AF277" t="str">
        <f>INDEX('Category Mapping'!$C$2:$C$25,MATCH('Source Data'!A277,'Category Mapping'!$A$2:$A$25,0))</f>
        <v>Transportation</v>
      </c>
      <c r="AG277" t="str">
        <f>INDEX('Category Mapping'!$D$2:$D$25,MATCH('Source Data'!A277,'Category Mapping'!$A$2:$A$25,0))</f>
        <v>Transportation</v>
      </c>
      <c r="AH277">
        <f>IF($AE277="Weekday",INDEX('Category Mapping'!$F$34:$F$45,MATCH($E277,'Category Mapping'!$A$34:$A$45,0),1),INDEX('Category Mapping'!$E$34:$E$45,MATCH($E277,'Category Mapping'!$A$34:$A$45,0),1))</f>
        <v>21.428571428571431</v>
      </c>
      <c r="AI277" s="10">
        <f t="shared" si="14"/>
        <v>798396.77817734948</v>
      </c>
      <c r="AJ277" s="22">
        <f t="shared" si="12"/>
        <v>0</v>
      </c>
      <c r="AK277" s="22">
        <f t="shared" si="13"/>
        <v>0</v>
      </c>
    </row>
    <row r="278" spans="1:37">
      <c r="A278" s="37" t="str">
        <f>'Source Data'!A278</f>
        <v>Transport_total_weekday.csv</v>
      </c>
      <c r="B278" s="37">
        <f>'Source Data'!B278</f>
        <v>2019</v>
      </c>
      <c r="C278" s="37">
        <f>'Source Data'!C278</f>
        <v>19</v>
      </c>
      <c r="D278" s="37" t="str">
        <f>'Source Data'!D278</f>
        <v>Korea</v>
      </c>
      <c r="E278" s="37">
        <f>'Source Data'!E278</f>
        <v>12</v>
      </c>
      <c r="F278" s="38">
        <f>'Source Data'!F278*INDEX('Calibration Calcs'!$B$4:$M$4,1,MATCH('Adjusted Source Data'!$E278,'Calibration Calcs'!$B$1:$M$1,0))</f>
        <v>5565538.7536106138</v>
      </c>
      <c r="G278" s="38">
        <f>'Source Data'!G278*INDEX('Calibration Calcs'!$B$4:$M$4,1,MATCH('Adjusted Source Data'!$E278,'Calibration Calcs'!$B$1:$M$1,0))</f>
        <v>5489796.5490641585</v>
      </c>
      <c r="H278" s="38">
        <f>'Source Data'!H278*INDEX('Calibration Calcs'!$B$4:$M$4,1,MATCH('Adjusted Source Data'!$E278,'Calibration Calcs'!$B$1:$M$1,0))</f>
        <v>5470343.9138711458</v>
      </c>
      <c r="I278" s="38">
        <f>'Source Data'!I278*INDEX('Calibration Calcs'!$B$4:$M$4,1,MATCH('Adjusted Source Data'!$E278,'Calibration Calcs'!$B$1:$M$1,0))</f>
        <v>5488253.1145804785</v>
      </c>
      <c r="J278" s="38">
        <f>'Source Data'!J278*INDEX('Calibration Calcs'!$B$4:$M$4,1,MATCH('Adjusted Source Data'!$E278,'Calibration Calcs'!$B$1:$M$1,0))</f>
        <v>5468739.0547155384</v>
      </c>
      <c r="K278" s="38">
        <f>'Source Data'!K278*INDEX('Calibration Calcs'!$B$4:$M$4,1,MATCH('Adjusted Source Data'!$E278,'Calibration Calcs'!$B$1:$M$1,0))</f>
        <v>5617506.2596848635</v>
      </c>
      <c r="L278" s="38">
        <f>'Source Data'!L278*INDEX('Calibration Calcs'!$B$4:$M$4,1,MATCH('Adjusted Source Data'!$E278,'Calibration Calcs'!$B$1:$M$1,0))</f>
        <v>8420230.2787746564</v>
      </c>
      <c r="M278" s="38">
        <f>'Source Data'!M278*INDEX('Calibration Calcs'!$B$4:$M$4,1,MATCH('Adjusted Source Data'!$E278,'Calibration Calcs'!$B$1:$M$1,0))</f>
        <v>17645633.026157301</v>
      </c>
      <c r="N278" s="38">
        <f>'Source Data'!N278*INDEX('Calibration Calcs'!$B$4:$M$4,1,MATCH('Adjusted Source Data'!$E278,'Calibration Calcs'!$B$1:$M$1,0))</f>
        <v>19209170.12974086</v>
      </c>
      <c r="O278" s="38">
        <f>'Source Data'!O278*INDEX('Calibration Calcs'!$B$4:$M$4,1,MATCH('Adjusted Source Data'!$E278,'Calibration Calcs'!$B$1:$M$1,0))</f>
        <v>17087226.917734604</v>
      </c>
      <c r="P278" s="38">
        <f>'Source Data'!P278*INDEX('Calibration Calcs'!$B$4:$M$4,1,MATCH('Adjusted Source Data'!$E278,'Calibration Calcs'!$B$1:$M$1,0))</f>
        <v>13736790.267198406</v>
      </c>
      <c r="Q278" s="38">
        <f>'Source Data'!Q278*INDEX('Calibration Calcs'!$B$4:$M$4,1,MATCH('Adjusted Source Data'!$E278,'Calibration Calcs'!$B$1:$M$1,0))</f>
        <v>13736790.267198406</v>
      </c>
      <c r="R278" s="38">
        <f>'Source Data'!R278*INDEX('Calibration Calcs'!$B$4:$M$4,1,MATCH('Adjusted Source Data'!$E278,'Calibration Calcs'!$B$1:$M$1,0))</f>
        <v>13960152.710567486</v>
      </c>
      <c r="S278" s="38">
        <f>'Source Data'!S278*INDEX('Calibration Calcs'!$B$4:$M$4,1,MATCH('Adjusted Source Data'!$E278,'Calibration Calcs'!$B$1:$M$1,0))</f>
        <v>13960152.710567486</v>
      </c>
      <c r="T278" s="38">
        <f>'Source Data'!T278*INDEX('Calibration Calcs'!$B$4:$M$4,1,MATCH('Adjusted Source Data'!$E278,'Calibration Calcs'!$B$1:$M$1,0))</f>
        <v>13736790.267198406</v>
      </c>
      <c r="U278" s="38">
        <f>'Source Data'!U278*INDEX('Calibration Calcs'!$B$4:$M$4,1,MATCH('Adjusted Source Data'!$E278,'Calibration Calcs'!$B$1:$M$1,0))</f>
        <v>16417139.587627364</v>
      </c>
      <c r="V278" s="38">
        <f>'Source Data'!V278*INDEX('Calibration Calcs'!$B$4:$M$4,1,MATCH('Adjusted Source Data'!$E278,'Calibration Calcs'!$B$1:$M$1,0))</f>
        <v>18874126.464687239</v>
      </c>
      <c r="W278" s="38">
        <f>'Source Data'!W278*INDEX('Calibration Calcs'!$B$4:$M$4,1,MATCH('Adjusted Source Data'!$E278,'Calibration Calcs'!$B$1:$M$1,0))</f>
        <v>19879257.459848098</v>
      </c>
      <c r="X278" s="38">
        <f>'Source Data'!X278*INDEX('Calibration Calcs'!$B$4:$M$4,1,MATCH('Adjusted Source Data'!$E278,'Calibration Calcs'!$B$1:$M$1,0))</f>
        <v>18315720.356264543</v>
      </c>
      <c r="Y278" s="38">
        <f>'Source Data'!Y278*INDEX('Calibration Calcs'!$B$4:$M$4,1,MATCH('Adjusted Source Data'!$E278,'Calibration Calcs'!$B$1:$M$1,0))</f>
        <v>14965283.705728345</v>
      </c>
      <c r="Z278" s="38">
        <f>'Source Data'!Z278*INDEX('Calibration Calcs'!$B$4:$M$4,1,MATCH('Adjusted Source Data'!$E278,'Calibration Calcs'!$B$1:$M$1,0))</f>
        <v>13736790.267198406</v>
      </c>
      <c r="AA278" s="38">
        <f>'Source Data'!AA278*INDEX('Calibration Calcs'!$B$4:$M$4,1,MATCH('Adjusted Source Data'!$E278,'Calibration Calcs'!$B$1:$M$1,0))</f>
        <v>12955021.715406626</v>
      </c>
      <c r="AB278" s="38">
        <f>'Source Data'!AB278*INDEX('Calibration Calcs'!$B$4:$M$4,1,MATCH('Adjusted Source Data'!$E278,'Calibration Calcs'!$B$1:$M$1,0))</f>
        <v>12173253.163614849</v>
      </c>
      <c r="AC278" s="38">
        <f>'Source Data'!AC278*INDEX('Calibration Calcs'!$B$4:$M$4,1,MATCH('Adjusted Source Data'!$E278,'Calibration Calcs'!$B$1:$M$1,0))</f>
        <v>8219311.293715301</v>
      </c>
      <c r="AD278" t="str">
        <f>INDEX('Category Mapping'!$G$34:$G$45,MATCH(E278,'Category Mapping'!$A$34:$A$45,0),1)</f>
        <v>Winter</v>
      </c>
      <c r="AE278" t="str">
        <f>INDEX('Category Mapping'!$B$2:$B$25,MATCH('Source Data'!A278,'Category Mapping'!$A$2:$A$25,0))</f>
        <v>Weekday</v>
      </c>
      <c r="AF278" t="str">
        <f>INDEX('Category Mapping'!$C$2:$C$25,MATCH('Source Data'!A278,'Category Mapping'!$A$2:$A$25,0))</f>
        <v>Transportation</v>
      </c>
      <c r="AG278" t="str">
        <f>INDEX('Category Mapping'!$D$2:$D$25,MATCH('Source Data'!A278,'Category Mapping'!$A$2:$A$25,0))</f>
        <v>Transportation</v>
      </c>
      <c r="AH278">
        <f>IF($AE278="Weekday",INDEX('Category Mapping'!$F$34:$F$45,MATCH($E278,'Category Mapping'!$A$34:$A$45,0),1),INDEX('Category Mapping'!$E$34:$E$45,MATCH($E278,'Category Mapping'!$A$34:$A$45,0),1))</f>
        <v>22.142857142857142</v>
      </c>
      <c r="AI278" s="10">
        <f t="shared" si="14"/>
        <v>897772.91754152707</v>
      </c>
      <c r="AJ278" s="22">
        <f t="shared" si="12"/>
        <v>0</v>
      </c>
      <c r="AK278" s="22">
        <f t="shared" si="13"/>
        <v>0</v>
      </c>
    </row>
    <row r="279" spans="1:37">
      <c r="A279" s="37" t="str">
        <f>'Source Data'!A279</f>
        <v>Transport_total_weekend.csv</v>
      </c>
      <c r="B279" s="37">
        <f>'Source Data'!B279</f>
        <v>2019</v>
      </c>
      <c r="C279" s="37">
        <f>'Source Data'!C279</f>
        <v>19</v>
      </c>
      <c r="D279" s="37" t="str">
        <f>'Source Data'!D279</f>
        <v>Korea</v>
      </c>
      <c r="E279" s="37">
        <f>'Source Data'!E279</f>
        <v>1</v>
      </c>
      <c r="F279" s="38">
        <f>'Source Data'!F279*INDEX('Calibration Calcs'!$B$4:$M$4,1,MATCH('Adjusted Source Data'!$E279,'Calibration Calcs'!$B$1:$M$1,0))</f>
        <v>3083540.259080267</v>
      </c>
      <c r="G279" s="38">
        <f>'Source Data'!G279*INDEX('Calibration Calcs'!$B$4:$M$4,1,MATCH('Adjusted Source Data'!$E279,'Calibration Calcs'!$B$1:$M$1,0))</f>
        <v>2940459.0897347373</v>
      </c>
      <c r="H279" s="38">
        <f>'Source Data'!H279*INDEX('Calibration Calcs'!$B$4:$M$4,1,MATCH('Adjusted Source Data'!$E279,'Calibration Calcs'!$B$1:$M$1,0))</f>
        <v>2901437.7604268105</v>
      </c>
      <c r="I279" s="38">
        <f>'Source Data'!I279*INDEX('Calibration Calcs'!$B$4:$M$4,1,MATCH('Adjusted Source Data'!$E279,'Calibration Calcs'!$B$1:$M$1,0))</f>
        <v>2901437.7604268105</v>
      </c>
      <c r="J279" s="38">
        <f>'Source Data'!J279*INDEX('Calibration Calcs'!$B$4:$M$4,1,MATCH('Adjusted Source Data'!$E279,'Calibration Calcs'!$B$1:$M$1,0))</f>
        <v>2888430.2804221101</v>
      </c>
      <c r="K279" s="38">
        <f>'Source Data'!K279*INDEX('Calibration Calcs'!$B$4:$M$4,1,MATCH('Adjusted Source Data'!$E279,'Calibration Calcs'!$B$1:$M$1,0))</f>
        <v>2907940.9450760735</v>
      </c>
      <c r="L279" s="38">
        <f>'Source Data'!L279*INDEX('Calibration Calcs'!$B$4:$M$4,1,MATCH('Adjusted Source Data'!$E279,'Calibration Calcs'!$B$1:$M$1,0))</f>
        <v>3603761.7098360937</v>
      </c>
      <c r="M279" s="38">
        <f>'Source Data'!M279*INDEX('Calibration Calcs'!$B$4:$M$4,1,MATCH('Adjusted Source Data'!$E279,'Calibration Calcs'!$B$1:$M$1,0))</f>
        <v>4688040.851920329</v>
      </c>
      <c r="N279" s="38">
        <f>'Source Data'!N279*INDEX('Calibration Calcs'!$B$4:$M$4,1,MATCH('Adjusted Source Data'!$E279,'Calibration Calcs'!$B$1:$M$1,0))</f>
        <v>5589692.1313307658</v>
      </c>
      <c r="O279" s="38">
        <f>'Source Data'!O279*INDEX('Calibration Calcs'!$B$4:$M$4,1,MATCH('Adjusted Source Data'!$E279,'Calibration Calcs'!$B$1:$M$1,0))</f>
        <v>6328154.0168200536</v>
      </c>
      <c r="P279" s="38">
        <f>'Source Data'!P279*INDEX('Calibration Calcs'!$B$4:$M$4,1,MATCH('Adjusted Source Data'!$E279,'Calibration Calcs'!$B$1:$M$1,0))</f>
        <v>6696509.7230995186</v>
      </c>
      <c r="Q279" s="38">
        <f>'Source Data'!Q279*INDEX('Calibration Calcs'!$B$4:$M$4,1,MATCH('Adjusted Source Data'!$E279,'Calibration Calcs'!$B$1:$M$1,0))</f>
        <v>6898123.9971131124</v>
      </c>
      <c r="R279" s="38">
        <f>'Source Data'!R279*INDEX('Calibration Calcs'!$B$4:$M$4,1,MATCH('Adjusted Source Data'!$E279,'Calibration Calcs'!$B$1:$M$1,0))</f>
        <v>6744390.0448519411</v>
      </c>
      <c r="S279" s="38">
        <f>'Source Data'!S279*INDEX('Calibration Calcs'!$B$4:$M$4,1,MATCH('Adjusted Source Data'!$E279,'Calibration Calcs'!$B$1:$M$1,0))</f>
        <v>6415661.0027452791</v>
      </c>
      <c r="T279" s="38">
        <f>'Source Data'!T279*INDEX('Calibration Calcs'!$B$4:$M$4,1,MATCH('Adjusted Source Data'!$E279,'Calibration Calcs'!$B$1:$M$1,0))</f>
        <v>6337617.2334232507</v>
      </c>
      <c r="U279" s="38">
        <f>'Source Data'!U279*INDEX('Calibration Calcs'!$B$4:$M$4,1,MATCH('Adjusted Source Data'!$E279,'Calibration Calcs'!$B$1:$M$1,0))</f>
        <v>6220549.9133809479</v>
      </c>
      <c r="V279" s="38">
        <f>'Source Data'!V279*INDEX('Calibration Calcs'!$B$4:$M$4,1,MATCH('Adjusted Source Data'!$E279,'Calibration Calcs'!$B$1:$M$1,0))</f>
        <v>7139402.6993094273</v>
      </c>
      <c r="W279" s="38">
        <f>'Source Data'!W279*INDEX('Calibration Calcs'!$B$4:$M$4,1,MATCH('Adjusted Source Data'!$E279,'Calibration Calcs'!$B$1:$M$1,0))</f>
        <v>7145905.8839586908</v>
      </c>
      <c r="X279" s="38">
        <f>'Source Data'!X279*INDEX('Calibration Calcs'!$B$4:$M$4,1,MATCH('Adjusted Source Data'!$E279,'Calibration Calcs'!$B$1:$M$1,0))</f>
        <v>7100380.2592953267</v>
      </c>
      <c r="Y279" s="38">
        <f>'Source Data'!Y279*INDEX('Calibration Calcs'!$B$4:$M$4,1,MATCH('Adjusted Source Data'!$E279,'Calibration Calcs'!$B$1:$M$1,0))</f>
        <v>6950794.7945943605</v>
      </c>
      <c r="Z279" s="38">
        <f>'Source Data'!Z279*INDEX('Calibration Calcs'!$B$4:$M$4,1,MATCH('Adjusted Source Data'!$E279,'Calibration Calcs'!$B$1:$M$1,0))</f>
        <v>6749180.5205807667</v>
      </c>
      <c r="AA279" s="38">
        <f>'Source Data'!AA279*INDEX('Calibration Calcs'!$B$4:$M$4,1,MATCH('Adjusted Source Data'!$E279,'Calibration Calcs'!$B$1:$M$1,0))</f>
        <v>6521551.2865577722</v>
      </c>
      <c r="AB279" s="38">
        <f>'Source Data'!AB279*INDEX('Calibration Calcs'!$B$4:$M$4,1,MATCH('Adjusted Source Data'!$E279,'Calibration Calcs'!$B$1:$M$1,0))</f>
        <v>6443507.5172357438</v>
      </c>
      <c r="AC279" s="38">
        <f>'Source Data'!AC279*INDEX('Calibration Calcs'!$B$4:$M$4,1,MATCH('Adjusted Source Data'!$E279,'Calibration Calcs'!$B$1:$M$1,0))</f>
        <v>4329812.5645361636</v>
      </c>
      <c r="AD279" t="str">
        <f>INDEX('Category Mapping'!$G$34:$G$45,MATCH(E279,'Category Mapping'!$A$34:$A$45,0),1)</f>
        <v>Winter</v>
      </c>
      <c r="AE279" t="str">
        <f>INDEX('Category Mapping'!$B$2:$B$25,MATCH('Source Data'!A279,'Category Mapping'!$A$2:$A$25,0))</f>
        <v>Weekend</v>
      </c>
      <c r="AF279" t="str">
        <f>INDEX('Category Mapping'!$C$2:$C$25,MATCH('Source Data'!A279,'Category Mapping'!$A$2:$A$25,0))</f>
        <v>Transportation</v>
      </c>
      <c r="AG279" t="str">
        <f>INDEX('Category Mapping'!$D$2:$D$25,MATCH('Source Data'!A279,'Category Mapping'!$A$2:$A$25,0))</f>
        <v>Transportation</v>
      </c>
      <c r="AH279">
        <f>IF($AE279="Weekday",INDEX('Category Mapping'!$F$34:$F$45,MATCH($E279,'Category Mapping'!$A$34:$A$45,0),1),INDEX('Category Mapping'!$E$34:$E$45,MATCH($E279,'Category Mapping'!$A$34:$A$45,0),1))</f>
        <v>8.8571428571428559</v>
      </c>
      <c r="AI279" s="10">
        <f t="shared" si="14"/>
        <v>806795.82560823939</v>
      </c>
      <c r="AJ279" s="22">
        <f t="shared" si="12"/>
        <v>0</v>
      </c>
      <c r="AK279" s="22">
        <f t="shared" si="13"/>
        <v>0</v>
      </c>
    </row>
    <row r="280" spans="1:37">
      <c r="A280" s="37" t="str">
        <f>'Source Data'!A280</f>
        <v>Transport_total_weekend.csv</v>
      </c>
      <c r="B280" s="37">
        <f>'Source Data'!B280</f>
        <v>2019</v>
      </c>
      <c r="C280" s="37">
        <f>'Source Data'!C280</f>
        <v>19</v>
      </c>
      <c r="D280" s="37" t="str">
        <f>'Source Data'!D280</f>
        <v>Korea</v>
      </c>
      <c r="E280" s="37">
        <f>'Source Data'!E280</f>
        <v>2</v>
      </c>
      <c r="F280" s="38">
        <f>'Source Data'!F280*INDEX('Calibration Calcs'!$B$4:$M$4,1,MATCH('Adjusted Source Data'!$E280,'Calibration Calcs'!$B$1:$M$1,0))</f>
        <v>2650338.8209108012</v>
      </c>
      <c r="G280" s="38">
        <f>'Source Data'!G280*INDEX('Calibration Calcs'!$B$4:$M$4,1,MATCH('Adjusted Source Data'!$E280,'Calibration Calcs'!$B$1:$M$1,0))</f>
        <v>2524180.0115976278</v>
      </c>
      <c r="H280" s="38">
        <f>'Source Data'!H280*INDEX('Calibration Calcs'!$B$4:$M$4,1,MATCH('Adjusted Source Data'!$E280,'Calibration Calcs'!$B$1:$M$1,0))</f>
        <v>2489772.7965099108</v>
      </c>
      <c r="I280" s="38">
        <f>'Source Data'!I280*INDEX('Calibration Calcs'!$B$4:$M$4,1,MATCH('Adjusted Source Data'!$E280,'Calibration Calcs'!$B$1:$M$1,0))</f>
        <v>2489772.7965099108</v>
      </c>
      <c r="J280" s="38">
        <f>'Source Data'!J280*INDEX('Calibration Calcs'!$B$4:$M$4,1,MATCH('Adjusted Source Data'!$E280,'Calibration Calcs'!$B$1:$M$1,0))</f>
        <v>2478303.7248140047</v>
      </c>
      <c r="K280" s="38">
        <f>'Source Data'!K280*INDEX('Calibration Calcs'!$B$4:$M$4,1,MATCH('Adjusted Source Data'!$E280,'Calibration Calcs'!$B$1:$M$1,0))</f>
        <v>2495506.8426869689</v>
      </c>
      <c r="L280" s="38">
        <f>'Source Data'!L280*INDEX('Calibration Calcs'!$B$4:$M$4,1,MATCH('Adjusted Source Data'!$E280,'Calibration Calcs'!$B$1:$M$1,0))</f>
        <v>3094007.0937466891</v>
      </c>
      <c r="M280" s="38">
        <f>'Source Data'!M280*INDEX('Calibration Calcs'!$B$4:$M$4,1,MATCH('Adjusted Source Data'!$E280,'Calibration Calcs'!$B$1:$M$1,0))</f>
        <v>4025891.9387356336</v>
      </c>
      <c r="N280" s="38">
        <f>'Source Data'!N280*INDEX('Calibration Calcs'!$B$4:$M$4,1,MATCH('Adjusted Source Data'!$E280,'Calibration Calcs'!$B$1:$M$1,0))</f>
        <v>4805777.06195575</v>
      </c>
      <c r="O280" s="38">
        <f>'Source Data'!O280*INDEX('Calibration Calcs'!$B$4:$M$4,1,MATCH('Adjusted Source Data'!$E280,'Calibration Calcs'!$B$1:$M$1,0))</f>
        <v>5446849.3006015886</v>
      </c>
      <c r="P280" s="38">
        <f>'Source Data'!P280*INDEX('Calibration Calcs'!$B$4:$M$4,1,MATCH('Adjusted Source Data'!$E280,'Calibration Calcs'!$B$1:$M$1,0))</f>
        <v>5766634.7544429163</v>
      </c>
      <c r="Q280" s="38">
        <f>'Source Data'!Q280*INDEX('Calibration Calcs'!$B$4:$M$4,1,MATCH('Adjusted Source Data'!$E280,'Calibration Calcs'!$B$1:$M$1,0))</f>
        <v>5944403.8967167707</v>
      </c>
      <c r="R280" s="38">
        <f>'Source Data'!R280*INDEX('Calibration Calcs'!$B$4:$M$4,1,MATCH('Adjusted Source Data'!$E280,'Calibration Calcs'!$B$1:$M$1,0))</f>
        <v>5813856.6568452036</v>
      </c>
      <c r="S280" s="38">
        <f>'Source Data'!S280*INDEX('Calibration Calcs'!$B$4:$M$4,1,MATCH('Adjusted Source Data'!$E280,'Calibration Calcs'!$B$1:$M$1,0))</f>
        <v>5534057.7282659216</v>
      </c>
      <c r="T280" s="38">
        <f>'Source Data'!T280*INDEX('Calibration Calcs'!$B$4:$M$4,1,MATCH('Adjusted Source Data'!$E280,'Calibration Calcs'!$B$1:$M$1,0))</f>
        <v>5465244.2774322769</v>
      </c>
      <c r="U280" s="38">
        <f>'Source Data'!U280*INDEX('Calibration Calcs'!$B$4:$M$4,1,MATCH('Adjusted Source Data'!$E280,'Calibration Calcs'!$B$1:$M$1,0))</f>
        <v>5362022.6321691256</v>
      </c>
      <c r="V280" s="38">
        <f>'Source Data'!V280*INDEX('Calibration Calcs'!$B$4:$M$4,1,MATCH('Adjusted Source Data'!$E280,'Calibration Calcs'!$B$1:$M$1,0))</f>
        <v>6147956.1702807043</v>
      </c>
      <c r="W280" s="38">
        <f>'Source Data'!W280*INDEX('Calibration Calcs'!$B$4:$M$4,1,MATCH('Adjusted Source Data'!$E280,'Calibration Calcs'!$B$1:$M$1,0))</f>
        <v>6153691.1957995519</v>
      </c>
      <c r="X280" s="38">
        <f>'Source Data'!X280*INDEX('Calibration Calcs'!$B$4:$M$4,1,MATCH('Adjusted Source Data'!$E280,'Calibration Calcs'!$B$1:$M$1,0))</f>
        <v>6113548.9551929869</v>
      </c>
      <c r="Y280" s="38">
        <f>'Source Data'!Y280*INDEX('Calibration Calcs'!$B$4:$M$4,1,MATCH('Adjusted Source Data'!$E280,'Calibration Calcs'!$B$1:$M$1,0))</f>
        <v>5981656.099702755</v>
      </c>
      <c r="Z280" s="38">
        <f>'Source Data'!Z280*INDEX('Calibration Calcs'!$B$4:$M$4,1,MATCH('Adjusted Source Data'!$E280,'Calibration Calcs'!$B$1:$M$1,0))</f>
        <v>5803886.9574289005</v>
      </c>
      <c r="AA280" s="38">
        <f>'Source Data'!AA280*INDEX('Calibration Calcs'!$B$4:$M$4,1,MATCH('Adjusted Source Data'!$E280,'Calibration Calcs'!$B$1:$M$1,0))</f>
        <v>5603179.6717632348</v>
      </c>
      <c r="AB280" s="38">
        <f>'Source Data'!AB280*INDEX('Calibration Calcs'!$B$4:$M$4,1,MATCH('Adjusted Source Data'!$E280,'Calibration Calcs'!$B$1:$M$1,0))</f>
        <v>5534365.2415878</v>
      </c>
      <c r="AC280" s="38">
        <f>'Source Data'!AC280*INDEX('Calibration Calcs'!$B$4:$M$4,1,MATCH('Adjusted Source Data'!$E280,'Calibration Calcs'!$B$1:$M$1,0))</f>
        <v>3719060.2387429732</v>
      </c>
      <c r="AD280" t="str">
        <f>INDEX('Category Mapping'!$G$34:$G$45,MATCH(E280,'Category Mapping'!$A$34:$A$45,0),1)</f>
        <v>Winter</v>
      </c>
      <c r="AE280" t="str">
        <f>INDEX('Category Mapping'!$B$2:$B$25,MATCH('Source Data'!A280,'Category Mapping'!$A$2:$A$25,0))</f>
        <v>Weekend</v>
      </c>
      <c r="AF280" t="str">
        <f>INDEX('Category Mapping'!$C$2:$C$25,MATCH('Source Data'!A280,'Category Mapping'!$A$2:$A$25,0))</f>
        <v>Transportation</v>
      </c>
      <c r="AG280" t="str">
        <f>INDEX('Category Mapping'!$D$2:$D$25,MATCH('Source Data'!A280,'Category Mapping'!$A$2:$A$25,0))</f>
        <v>Transportation</v>
      </c>
      <c r="AH280">
        <f>IF($AE280="Weekday",INDEX('Category Mapping'!$F$34:$F$45,MATCH($E280,'Category Mapping'!$A$34:$A$45,0),1),INDEX('Category Mapping'!$E$34:$E$45,MATCH($E280,'Category Mapping'!$A$34:$A$45,0),1))</f>
        <v>8</v>
      </c>
      <c r="AI280" s="10">
        <f t="shared" si="14"/>
        <v>769211.39947494399</v>
      </c>
      <c r="AJ280" s="22">
        <f t="shared" si="12"/>
        <v>0</v>
      </c>
      <c r="AK280" s="22">
        <f t="shared" si="13"/>
        <v>0</v>
      </c>
    </row>
    <row r="281" spans="1:37">
      <c r="A281" s="37" t="str">
        <f>'Source Data'!A281</f>
        <v>Transport_total_weekend.csv</v>
      </c>
      <c r="B281" s="37">
        <f>'Source Data'!B281</f>
        <v>2019</v>
      </c>
      <c r="C281" s="37">
        <f>'Source Data'!C281</f>
        <v>19</v>
      </c>
      <c r="D281" s="37" t="str">
        <f>'Source Data'!D281</f>
        <v>Korea</v>
      </c>
      <c r="E281" s="37">
        <f>'Source Data'!E281</f>
        <v>3</v>
      </c>
      <c r="F281" s="38">
        <f>'Source Data'!F281*INDEX('Calibration Calcs'!$B$4:$M$4,1,MATCH('Adjusted Source Data'!$E281,'Calibration Calcs'!$B$1:$M$1,0))</f>
        <v>2744293.2644536919</v>
      </c>
      <c r="G281" s="38">
        <f>'Source Data'!G281*INDEX('Calibration Calcs'!$B$4:$M$4,1,MATCH('Adjusted Source Data'!$E281,'Calibration Calcs'!$B$1:$M$1,0))</f>
        <v>2610194.9148795297</v>
      </c>
      <c r="H281" s="38">
        <f>'Source Data'!H281*INDEX('Calibration Calcs'!$B$4:$M$4,1,MATCH('Adjusted Source Data'!$E281,'Calibration Calcs'!$B$1:$M$1,0))</f>
        <v>2573622.3538207733</v>
      </c>
      <c r="I281" s="38">
        <f>'Source Data'!I281*INDEX('Calibration Calcs'!$B$4:$M$4,1,MATCH('Adjusted Source Data'!$E281,'Calibration Calcs'!$B$1:$M$1,0))</f>
        <v>2573622.3538207733</v>
      </c>
      <c r="J281" s="38">
        <f>'Source Data'!J281*INDEX('Calibration Calcs'!$B$4:$M$4,1,MATCH('Adjusted Source Data'!$E281,'Calibration Calcs'!$B$1:$M$1,0))</f>
        <v>2561431.5001345212</v>
      </c>
      <c r="K281" s="38">
        <f>'Source Data'!K281*INDEX('Calibration Calcs'!$B$4:$M$4,1,MATCH('Adjusted Source Data'!$E281,'Calibration Calcs'!$B$1:$M$1,0))</f>
        <v>2579718.3011512053</v>
      </c>
      <c r="L281" s="38">
        <f>'Source Data'!L281*INDEX('Calibration Calcs'!$B$4:$M$4,1,MATCH('Adjusted Source Data'!$E281,'Calibration Calcs'!$B$1:$M$1,0))</f>
        <v>3199909.1147744367</v>
      </c>
      <c r="M281" s="38">
        <f>'Source Data'!M281*INDEX('Calibration Calcs'!$B$4:$M$4,1,MATCH('Adjusted Source Data'!$E281,'Calibration Calcs'!$B$1:$M$1,0))</f>
        <v>4164757.253804117</v>
      </c>
      <c r="N281" s="38">
        <f>'Source Data'!N281*INDEX('Calibration Calcs'!$B$4:$M$4,1,MATCH('Adjusted Source Data'!$E281,'Calibration Calcs'!$B$1:$M$1,0))</f>
        <v>4977639.7550117634</v>
      </c>
      <c r="O281" s="38">
        <f>'Source Data'!O281*INDEX('Calibration Calcs'!$B$4:$M$4,1,MATCH('Adjusted Source Data'!$E281,'Calibration Calcs'!$B$1:$M$1,0))</f>
        <v>5648369.886068821</v>
      </c>
      <c r="P281" s="38">
        <f>'Source Data'!P281*INDEX('Calibration Calcs'!$B$4:$M$4,1,MATCH('Adjusted Source Data'!$E281,'Calibration Calcs'!$B$1:$M$1,0))</f>
        <v>5982959.9459983902</v>
      </c>
      <c r="Q281" s="38">
        <f>'Source Data'!Q281*INDEX('Calibration Calcs'!$B$4:$M$4,1,MATCH('Adjusted Source Data'!$E281,'Calibration Calcs'!$B$1:$M$1,0))</f>
        <v>6171916.6166733811</v>
      </c>
      <c r="R281" s="38">
        <f>'Source Data'!R281*INDEX('Calibration Calcs'!$B$4:$M$4,1,MATCH('Adjusted Source Data'!$E281,'Calibration Calcs'!$B$1:$M$1,0))</f>
        <v>6038474.0811050553</v>
      </c>
      <c r="S281" s="38">
        <f>'Source Data'!S281*INDEX('Calibration Calcs'!$B$4:$M$4,1,MATCH('Adjusted Source Data'!$E281,'Calibration Calcs'!$B$1:$M$1,0))</f>
        <v>5751753.2387284106</v>
      </c>
      <c r="T281" s="38">
        <f>'Source Data'!T281*INDEX('Calibration Calcs'!$B$4:$M$4,1,MATCH('Adjusted Source Data'!$E281,'Calibration Calcs'!$B$1:$M$1,0))</f>
        <v>5678609.1575855101</v>
      </c>
      <c r="U281" s="38">
        <f>'Source Data'!U281*INDEX('Calibration Calcs'!$B$4:$M$4,1,MATCH('Adjusted Source Data'!$E281,'Calibration Calcs'!$B$1:$M$1,0))</f>
        <v>5568891.4744092403</v>
      </c>
      <c r="V281" s="38">
        <f>'Source Data'!V281*INDEX('Calibration Calcs'!$B$4:$M$4,1,MATCH('Adjusted Source Data'!$E281,'Calibration Calcs'!$B$1:$M$1,0))</f>
        <v>6378508.438257671</v>
      </c>
      <c r="W281" s="38">
        <f>'Source Data'!W281*INDEX('Calibration Calcs'!$B$4:$M$4,1,MATCH('Adjusted Source Data'!$E281,'Calibration Calcs'!$B$1:$M$1,0))</f>
        <v>6384604.385588103</v>
      </c>
      <c r="X281" s="38">
        <f>'Source Data'!X281*INDEX('Calibration Calcs'!$B$4:$M$4,1,MATCH('Adjusted Source Data'!$E281,'Calibration Calcs'!$B$1:$M$1,0))</f>
        <v>6341935.8771989141</v>
      </c>
      <c r="Y281" s="38">
        <f>'Source Data'!Y281*INDEX('Calibration Calcs'!$B$4:$M$4,1,MATCH('Adjusted Source Data'!$E281,'Calibration Calcs'!$B$1:$M$1,0))</f>
        <v>6201742.6212689327</v>
      </c>
      <c r="Z281" s="38">
        <f>'Source Data'!Z281*INDEX('Calibration Calcs'!$B$4:$M$4,1,MATCH('Adjusted Source Data'!$E281,'Calibration Calcs'!$B$1:$M$1,0))</f>
        <v>6012785.9505939418</v>
      </c>
      <c r="AA281" s="38">
        <f>'Source Data'!AA281*INDEX('Calibration Calcs'!$B$4:$M$4,1,MATCH('Adjusted Source Data'!$E281,'Calibration Calcs'!$B$1:$M$1,0))</f>
        <v>5799447.5725464467</v>
      </c>
      <c r="AB281" s="38">
        <f>'Source Data'!AB281*INDEX('Calibration Calcs'!$B$4:$M$4,1,MATCH('Adjusted Source Data'!$E281,'Calibration Calcs'!$B$1:$M$1,0))</f>
        <v>5726302.4504289329</v>
      </c>
      <c r="AC281" s="38">
        <f>'Source Data'!AC281*INDEX('Calibration Calcs'!$B$4:$M$4,1,MATCH('Adjusted Source Data'!$E281,'Calibration Calcs'!$B$1:$M$1,0))</f>
        <v>3848215.6117049842</v>
      </c>
      <c r="AD281" t="str">
        <f>INDEX('Category Mapping'!$G$34:$G$45,MATCH(E281,'Category Mapping'!$A$34:$A$45,0),1)</f>
        <v>Spring</v>
      </c>
      <c r="AE281" t="str">
        <f>INDEX('Category Mapping'!$B$2:$B$25,MATCH('Source Data'!A281,'Category Mapping'!$A$2:$A$25,0))</f>
        <v>Weekend</v>
      </c>
      <c r="AF281" t="str">
        <f>INDEX('Category Mapping'!$C$2:$C$25,MATCH('Source Data'!A281,'Category Mapping'!$A$2:$A$25,0))</f>
        <v>Transportation</v>
      </c>
      <c r="AG281" t="str">
        <f>INDEX('Category Mapping'!$D$2:$D$25,MATCH('Source Data'!A281,'Category Mapping'!$A$2:$A$25,0))</f>
        <v>Transportation</v>
      </c>
      <c r="AH281">
        <f>IF($AE281="Weekday",INDEX('Category Mapping'!$F$34:$F$45,MATCH($E281,'Category Mapping'!$A$34:$A$45,0),1),INDEX('Category Mapping'!$E$34:$E$45,MATCH($E281,'Category Mapping'!$A$34:$A$45,0),1))</f>
        <v>8.8571428571428559</v>
      </c>
      <c r="AI281" s="10">
        <f t="shared" si="14"/>
        <v>720842.43063091498</v>
      </c>
      <c r="AJ281" s="22">
        <f t="shared" si="12"/>
        <v>0</v>
      </c>
      <c r="AK281" s="22">
        <f t="shared" si="13"/>
        <v>0</v>
      </c>
    </row>
    <row r="282" spans="1:37">
      <c r="A282" s="37" t="str">
        <f>'Source Data'!A282</f>
        <v>Transport_total_weekend.csv</v>
      </c>
      <c r="B282" s="37">
        <f>'Source Data'!B282</f>
        <v>2019</v>
      </c>
      <c r="C282" s="37">
        <f>'Source Data'!C282</f>
        <v>19</v>
      </c>
      <c r="D282" s="37" t="str">
        <f>'Source Data'!D282</f>
        <v>Korea</v>
      </c>
      <c r="E282" s="37">
        <f>'Source Data'!E282</f>
        <v>4</v>
      </c>
      <c r="F282" s="38">
        <f>'Source Data'!F282*INDEX('Calibration Calcs'!$B$4:$M$4,1,MATCH('Adjusted Source Data'!$E282,'Calibration Calcs'!$B$1:$M$1,0))</f>
        <v>2490063.9600750315</v>
      </c>
      <c r="G282" s="38">
        <f>'Source Data'!G282*INDEX('Calibration Calcs'!$B$4:$M$4,1,MATCH('Adjusted Source Data'!$E282,'Calibration Calcs'!$B$1:$M$1,0))</f>
        <v>2365000.685974177</v>
      </c>
      <c r="H282" s="38">
        <f>'Source Data'!H282*INDEX('Calibration Calcs'!$B$4:$M$4,1,MATCH('Adjusted Source Data'!$E282,'Calibration Calcs'!$B$1:$M$1,0))</f>
        <v>2330892.255536471</v>
      </c>
      <c r="I282" s="38">
        <f>'Source Data'!I282*INDEX('Calibration Calcs'!$B$4:$M$4,1,MATCH('Adjusted Source Data'!$E282,'Calibration Calcs'!$B$1:$M$1,0))</f>
        <v>2330892.255536471</v>
      </c>
      <c r="J282" s="38">
        <f>'Source Data'!J282*INDEX('Calibration Calcs'!$B$4:$M$4,1,MATCH('Adjusted Source Data'!$E282,'Calibration Calcs'!$B$1:$M$1,0))</f>
        <v>2319522.7787239021</v>
      </c>
      <c r="K282" s="38">
        <f>'Source Data'!K282*INDEX('Calibration Calcs'!$B$4:$M$4,1,MATCH('Adjusted Source Data'!$E282,'Calibration Calcs'!$B$1:$M$1,0))</f>
        <v>2336577.4793614564</v>
      </c>
      <c r="L282" s="38">
        <f>'Source Data'!L282*INDEX('Calibration Calcs'!$B$4:$M$4,1,MATCH('Adjusted Source Data'!$E282,'Calibration Calcs'!$B$1:$M$1,0))</f>
        <v>2899777.7312232745</v>
      </c>
      <c r="M282" s="38">
        <f>'Source Data'!M282*INDEX('Calibration Calcs'!$B$4:$M$4,1,MATCH('Adjusted Source Data'!$E282,'Calibration Calcs'!$B$1:$M$1,0))</f>
        <v>3775172.1080591646</v>
      </c>
      <c r="N282" s="38">
        <f>'Source Data'!N282*INDEX('Calibration Calcs'!$B$4:$M$4,1,MATCH('Adjusted Source Data'!$E282,'Calibration Calcs'!$B$1:$M$1,0))</f>
        <v>4517977.2792553883</v>
      </c>
      <c r="O282" s="38">
        <f>'Source Data'!O282*INDEX('Calibration Calcs'!$B$4:$M$4,1,MATCH('Adjusted Source Data'!$E282,'Calibration Calcs'!$B$1:$M$1,0))</f>
        <v>5133344.5080659362</v>
      </c>
      <c r="P282" s="38">
        <f>'Source Data'!P282*INDEX('Calibration Calcs'!$B$4:$M$4,1,MATCH('Adjusted Source Data'!$E282,'Calibration Calcs'!$B$1:$M$1,0))</f>
        <v>5440327.1778671043</v>
      </c>
      <c r="Q282" s="38">
        <f>'Source Data'!Q282*INDEX('Calibration Calcs'!$B$4:$M$4,1,MATCH('Adjusted Source Data'!$E282,'Calibration Calcs'!$B$1:$M$1,0))</f>
        <v>5616552.6122058174</v>
      </c>
      <c r="R282" s="38">
        <f>'Source Data'!R282*INDEX('Calibration Calcs'!$B$4:$M$4,1,MATCH('Adjusted Source Data'!$E282,'Calibration Calcs'!$B$1:$M$1,0))</f>
        <v>5497165.824393332</v>
      </c>
      <c r="S282" s="38">
        <f>'Source Data'!S282*INDEX('Calibration Calcs'!$B$4:$M$4,1,MATCH('Adjusted Source Data'!$E282,'Calibration Calcs'!$B$1:$M$1,0))</f>
        <v>5239933.7172477935</v>
      </c>
      <c r="T282" s="38">
        <f>'Source Data'!T282*INDEX('Calibration Calcs'!$B$4:$M$4,1,MATCH('Adjusted Source Data'!$E282,'Calibration Calcs'!$B$1:$M$1,0))</f>
        <v>5171717.8272097828</v>
      </c>
      <c r="U282" s="38">
        <f>'Source Data'!U282*INDEX('Calibration Calcs'!$B$4:$M$4,1,MATCH('Adjusted Source Data'!$E282,'Calibration Calcs'!$B$1:$M$1,0))</f>
        <v>5069393.5067340657</v>
      </c>
      <c r="V282" s="38">
        <f>'Source Data'!V282*INDEX('Calibration Calcs'!$B$4:$M$4,1,MATCH('Adjusted Source Data'!$E282,'Calibration Calcs'!$B$1:$M$1,0))</f>
        <v>5799925.3514966378</v>
      </c>
      <c r="W282" s="38">
        <f>'Source Data'!W282*INDEX('Calibration Calcs'!$B$4:$M$4,1,MATCH('Adjusted Source Data'!$E282,'Calibration Calcs'!$B$1:$M$1,0))</f>
        <v>5805609.604484221</v>
      </c>
      <c r="X282" s="38">
        <f>'Source Data'!X282*INDEX('Calibration Calcs'!$B$4:$M$4,1,MATCH('Adjusted Source Data'!$E282,'Calibration Calcs'!$B$1:$M$1,0))</f>
        <v>5765816.9210589314</v>
      </c>
      <c r="Y282" s="38">
        <f>'Source Data'!Y282*INDEX('Calibration Calcs'!$B$4:$M$4,1,MATCH('Adjusted Source Data'!$E282,'Calibration Calcs'!$B$1:$M$1,0))</f>
        <v>5635068.423133092</v>
      </c>
      <c r="Z282" s="38">
        <f>'Source Data'!Z282*INDEX('Calibration Calcs'!$B$4:$M$4,1,MATCH('Adjusted Source Data'!$E282,'Calibration Calcs'!$B$1:$M$1,0))</f>
        <v>5458842.9887943789</v>
      </c>
      <c r="AA282" s="38">
        <f>'Source Data'!AA282*INDEX('Calibration Calcs'!$B$4:$M$4,1,MATCH('Adjusted Source Data'!$E282,'Calibration Calcs'!$B$1:$M$1,0))</f>
        <v>5259878.6008305289</v>
      </c>
      <c r="AB282" s="38">
        <f>'Source Data'!AB282*INDEX('Calibration Calcs'!$B$4:$M$4,1,MATCH('Adjusted Source Data'!$E282,'Calibration Calcs'!$B$1:$M$1,0))</f>
        <v>5191662.7107925182</v>
      </c>
      <c r="AC282" s="38">
        <f>'Source Data'!AC282*INDEX('Calibration Calcs'!$B$4:$M$4,1,MATCH('Adjusted Source Data'!$E282,'Calibration Calcs'!$B$1:$M$1,0))</f>
        <v>3489095.4508685209</v>
      </c>
      <c r="AD282" t="str">
        <f>INDEX('Category Mapping'!$G$34:$G$45,MATCH(E282,'Category Mapping'!$A$34:$A$45,0),1)</f>
        <v>Spring</v>
      </c>
      <c r="AE282" t="str">
        <f>INDEX('Category Mapping'!$B$2:$B$25,MATCH('Source Data'!A282,'Category Mapping'!$A$2:$A$25,0))</f>
        <v>Weekend</v>
      </c>
      <c r="AF282" t="str">
        <f>INDEX('Category Mapping'!$C$2:$C$25,MATCH('Source Data'!A282,'Category Mapping'!$A$2:$A$25,0))</f>
        <v>Transportation</v>
      </c>
      <c r="AG282" t="str">
        <f>INDEX('Category Mapping'!$D$2:$D$25,MATCH('Source Data'!A282,'Category Mapping'!$A$2:$A$25,0))</f>
        <v>Transportation</v>
      </c>
      <c r="AH282">
        <f>IF($AE282="Weekday",INDEX('Category Mapping'!$F$34:$F$45,MATCH($E282,'Category Mapping'!$A$34:$A$45,0),1),INDEX('Category Mapping'!$E$34:$E$45,MATCH($E282,'Category Mapping'!$A$34:$A$45,0),1))</f>
        <v>8.5714285714285712</v>
      </c>
      <c r="AI282" s="10">
        <f t="shared" si="14"/>
        <v>677321.12052315916</v>
      </c>
      <c r="AJ282" s="22">
        <f t="shared" si="12"/>
        <v>0</v>
      </c>
      <c r="AK282" s="22">
        <f t="shared" si="13"/>
        <v>0</v>
      </c>
    </row>
    <row r="283" spans="1:37">
      <c r="A283" s="37" t="str">
        <f>'Source Data'!A283</f>
        <v>Transport_total_weekend.csv</v>
      </c>
      <c r="B283" s="37">
        <f>'Source Data'!B283</f>
        <v>2019</v>
      </c>
      <c r="C283" s="37">
        <f>'Source Data'!C283</f>
        <v>19</v>
      </c>
      <c r="D283" s="37" t="str">
        <f>'Source Data'!D283</f>
        <v>Korea</v>
      </c>
      <c r="E283" s="37">
        <f>'Source Data'!E283</f>
        <v>5</v>
      </c>
      <c r="F283" s="38">
        <f>'Source Data'!F283*INDEX('Calibration Calcs'!$B$4:$M$4,1,MATCH('Adjusted Source Data'!$E283,'Calibration Calcs'!$B$1:$M$1,0))</f>
        <v>2495905.8319758098</v>
      </c>
      <c r="G283" s="38">
        <f>'Source Data'!G283*INDEX('Calibration Calcs'!$B$4:$M$4,1,MATCH('Adjusted Source Data'!$E283,'Calibration Calcs'!$B$1:$M$1,0))</f>
        <v>2366731.5814150064</v>
      </c>
      <c r="H283" s="38">
        <f>'Source Data'!H283*INDEX('Calibration Calcs'!$B$4:$M$4,1,MATCH('Adjusted Source Data'!$E283,'Calibration Calcs'!$B$1:$M$1,0))</f>
        <v>2331502.9696256714</v>
      </c>
      <c r="I283" s="38">
        <f>'Source Data'!I283*INDEX('Calibration Calcs'!$B$4:$M$4,1,MATCH('Adjusted Source Data'!$E283,'Calibration Calcs'!$B$1:$M$1,0))</f>
        <v>2331502.9696256714</v>
      </c>
      <c r="J283" s="38">
        <f>'Source Data'!J283*INDEX('Calibration Calcs'!$B$4:$M$4,1,MATCH('Adjusted Source Data'!$E283,'Calibration Calcs'!$B$1:$M$1,0))</f>
        <v>2319759.7647792376</v>
      </c>
      <c r="K283" s="38">
        <f>'Source Data'!K283*INDEX('Calibration Calcs'!$B$4:$M$4,1,MATCH('Adjusted Source Data'!$E283,'Calibration Calcs'!$B$1:$M$1,0))</f>
        <v>2337374.0706739053</v>
      </c>
      <c r="L283" s="38">
        <f>'Source Data'!L283*INDEX('Calibration Calcs'!$B$4:$M$4,1,MATCH('Adjusted Source Data'!$E283,'Calibration Calcs'!$B$1:$M$1,0))</f>
        <v>2902417.6597556421</v>
      </c>
      <c r="M283" s="38">
        <f>'Source Data'!M283*INDEX('Calibration Calcs'!$B$4:$M$4,1,MATCH('Adjusted Source Data'!$E283,'Calibration Calcs'!$B$1:$M$1,0))</f>
        <v>3779786.7778540133</v>
      </c>
      <c r="N283" s="38">
        <f>'Source Data'!N283*INDEX('Calibration Calcs'!$B$4:$M$4,1,MATCH('Adjusted Source Data'!$E283,'Calibration Calcs'!$B$1:$M$1,0))</f>
        <v>4530224.7970644934</v>
      </c>
      <c r="O283" s="38">
        <f>'Source Data'!O283*INDEX('Calibration Calcs'!$B$4:$M$4,1,MATCH('Adjusted Source Data'!$E283,'Calibration Calcs'!$B$1:$M$1,0))</f>
        <v>5154668.2858548956</v>
      </c>
      <c r="P283" s="38">
        <f>'Source Data'!P283*INDEX('Calibration Calcs'!$B$4:$M$4,1,MATCH('Adjusted Source Data'!$E283,'Calibration Calcs'!$B$1:$M$1,0))</f>
        <v>5466189.6093991678</v>
      </c>
      <c r="Q283" s="38">
        <f>'Source Data'!Q283*INDEX('Calibration Calcs'!$B$4:$M$4,1,MATCH('Adjusted Source Data'!$E283,'Calibration Calcs'!$B$1:$M$1,0))</f>
        <v>5648207.7803939395</v>
      </c>
      <c r="R283" s="38">
        <f>'Source Data'!R283*INDEX('Calibration Calcs'!$B$4:$M$4,1,MATCH('Adjusted Source Data'!$E283,'Calibration Calcs'!$B$1:$M$1,0))</f>
        <v>5530448.8354408378</v>
      </c>
      <c r="S283" s="38">
        <f>'Source Data'!S283*INDEX('Calibration Calcs'!$B$4:$M$4,1,MATCH('Adjusted Source Data'!$E283,'Calibration Calcs'!$B$1:$M$1,0))</f>
        <v>5275912.7896882128</v>
      </c>
      <c r="T283" s="38">
        <f>'Source Data'!T283*INDEX('Calibration Calcs'!$B$4:$M$4,1,MATCH('Adjusted Source Data'!$E283,'Calibration Calcs'!$B$1:$M$1,0))</f>
        <v>5205454.5633595772</v>
      </c>
      <c r="U283" s="38">
        <f>'Source Data'!U283*INDEX('Calibration Calcs'!$B$4:$M$4,1,MATCH('Adjusted Source Data'!$E283,'Calibration Calcs'!$B$1:$M$1,0))</f>
        <v>5099766.7224916406</v>
      </c>
      <c r="V283" s="38">
        <f>'Source Data'!V283*INDEX('Calibration Calcs'!$B$4:$M$4,1,MATCH('Adjusted Source Data'!$E283,'Calibration Calcs'!$B$1:$M$1,0))</f>
        <v>5827412.2349854065</v>
      </c>
      <c r="W283" s="38">
        <f>'Source Data'!W283*INDEX('Calibration Calcs'!$B$4:$M$4,1,MATCH('Adjusted Source Data'!$E283,'Calibration Calcs'!$B$1:$M$1,0))</f>
        <v>5833284.338783606</v>
      </c>
      <c r="X283" s="38">
        <f>'Source Data'!X283*INDEX('Calibration Calcs'!$B$4:$M$4,1,MATCH('Adjusted Source Data'!$E283,'Calibration Calcs'!$B$1:$M$1,0))</f>
        <v>5792182.6204461064</v>
      </c>
      <c r="Y283" s="38">
        <f>'Source Data'!Y283*INDEX('Calibration Calcs'!$B$4:$M$4,1,MATCH('Adjusted Source Data'!$E283,'Calibration Calcs'!$B$1:$M$1,0))</f>
        <v>5657137.2688370692</v>
      </c>
      <c r="Z283" s="38">
        <f>'Source Data'!Z283*INDEX('Calibration Calcs'!$B$4:$M$4,1,MATCH('Adjusted Source Data'!$E283,'Calibration Calcs'!$B$1:$M$1,0))</f>
        <v>5475119.0978422975</v>
      </c>
      <c r="AA283" s="38">
        <f>'Source Data'!AA283*INDEX('Calibration Calcs'!$B$4:$M$4,1,MATCH('Adjusted Source Data'!$E283,'Calibration Calcs'!$B$1:$M$1,0))</f>
        <v>5269614.5171546582</v>
      </c>
      <c r="AB283" s="38">
        <f>'Source Data'!AB283*INDEX('Calibration Calcs'!$B$4:$M$4,1,MATCH('Adjusted Source Data'!$E283,'Calibration Calcs'!$B$1:$M$1,0))</f>
        <v>5199155.2880760571</v>
      </c>
      <c r="AC283" s="38">
        <f>'Source Data'!AC283*INDEX('Calibration Calcs'!$B$4:$M$4,1,MATCH('Adjusted Source Data'!$E283,'Calibration Calcs'!$B$1:$M$1,0))</f>
        <v>3494322.9149142518</v>
      </c>
      <c r="AD283" t="str">
        <f>INDEX('Category Mapping'!$G$34:$G$45,MATCH(E283,'Category Mapping'!$A$34:$A$45,0),1)</f>
        <v>Spring</v>
      </c>
      <c r="AE283" t="str">
        <f>INDEX('Category Mapping'!$B$2:$B$25,MATCH('Source Data'!A283,'Category Mapping'!$A$2:$A$25,0))</f>
        <v>Weekend</v>
      </c>
      <c r="AF283" t="str">
        <f>INDEX('Category Mapping'!$C$2:$C$25,MATCH('Source Data'!A283,'Category Mapping'!$A$2:$A$25,0))</f>
        <v>Transportation</v>
      </c>
      <c r="AG283" t="str">
        <f>INDEX('Category Mapping'!$D$2:$D$25,MATCH('Source Data'!A283,'Category Mapping'!$A$2:$A$25,0))</f>
        <v>Transportation</v>
      </c>
      <c r="AH283">
        <f>IF($AE283="Weekday",INDEX('Category Mapping'!$F$34:$F$45,MATCH($E283,'Category Mapping'!$A$34:$A$45,0),1),INDEX('Category Mapping'!$E$34:$E$45,MATCH($E283,'Category Mapping'!$A$34:$A$45,0),1))</f>
        <v>8.8571428571428559</v>
      </c>
      <c r="AI283" s="10">
        <f t="shared" si="14"/>
        <v>658596.61889492336</v>
      </c>
      <c r="AJ283" s="22">
        <f t="shared" si="12"/>
        <v>0</v>
      </c>
      <c r="AK283" s="22">
        <f t="shared" si="13"/>
        <v>0</v>
      </c>
    </row>
    <row r="284" spans="1:37">
      <c r="A284" s="37" t="str">
        <f>'Source Data'!A284</f>
        <v>Transport_total_weekend.csv</v>
      </c>
      <c r="B284" s="37">
        <f>'Source Data'!B284</f>
        <v>2019</v>
      </c>
      <c r="C284" s="37">
        <f>'Source Data'!C284</f>
        <v>19</v>
      </c>
      <c r="D284" s="37" t="str">
        <f>'Source Data'!D284</f>
        <v>Korea</v>
      </c>
      <c r="E284" s="37">
        <f>'Source Data'!E284</f>
        <v>6</v>
      </c>
      <c r="F284" s="38">
        <f>'Source Data'!F284*INDEX('Calibration Calcs'!$B$4:$M$4,1,MATCH('Adjusted Source Data'!$E284,'Calibration Calcs'!$B$1:$M$1,0))</f>
        <v>2251802.6167652956</v>
      </c>
      <c r="G284" s="38">
        <f>'Source Data'!G284*INDEX('Calibration Calcs'!$B$4:$M$4,1,MATCH('Adjusted Source Data'!$E284,'Calibration Calcs'!$B$1:$M$1,0))</f>
        <v>2131602.1205556979</v>
      </c>
      <c r="H284" s="38">
        <f>'Source Data'!H284*INDEX('Calibration Calcs'!$B$4:$M$4,1,MATCH('Adjusted Source Data'!$E284,'Calibration Calcs'!$B$1:$M$1,0))</f>
        <v>2098819.9125652323</v>
      </c>
      <c r="I284" s="38">
        <f>'Source Data'!I284*INDEX('Calibration Calcs'!$B$4:$M$4,1,MATCH('Adjusted Source Data'!$E284,'Calibration Calcs'!$B$1:$M$1,0))</f>
        <v>2098819.9125652323</v>
      </c>
      <c r="J284" s="38">
        <f>'Source Data'!J284*INDEX('Calibration Calcs'!$B$4:$M$4,1,MATCH('Adjusted Source Data'!$E284,'Calibration Calcs'!$B$1:$M$1,0))</f>
        <v>2087892.5099017436</v>
      </c>
      <c r="K284" s="38">
        <f>'Source Data'!K284*INDEX('Calibration Calcs'!$B$4:$M$4,1,MATCH('Adjusted Source Data'!$E284,'Calibration Calcs'!$B$1:$M$1,0))</f>
        <v>2104284.0804413646</v>
      </c>
      <c r="L284" s="38">
        <f>'Source Data'!L284*INDEX('Calibration Calcs'!$B$4:$M$4,1,MATCH('Adjusted Source Data'!$E284,'Calibration Calcs'!$B$1:$M$1,0))</f>
        <v>2614565.1390008377</v>
      </c>
      <c r="M284" s="38">
        <f>'Source Data'!M284*INDEX('Calibration Calcs'!$B$4:$M$4,1,MATCH('Adjusted Source Data'!$E284,'Calibration Calcs'!$B$1:$M$1,0))</f>
        <v>3406051.1621829346</v>
      </c>
      <c r="N284" s="38">
        <f>'Source Data'!N284*INDEX('Calibration Calcs'!$B$4:$M$4,1,MATCH('Adjusted Source Data'!$E284,'Calibration Calcs'!$B$1:$M$1,0))</f>
        <v>4088741.8332725731</v>
      </c>
      <c r="O284" s="38">
        <f>'Source Data'!O284*INDEX('Calibration Calcs'!$B$4:$M$4,1,MATCH('Adjusted Source Data'!$E284,'Calibration Calcs'!$B$1:$M$1,0))</f>
        <v>4659431.059233143</v>
      </c>
      <c r="P284" s="38">
        <f>'Source Data'!P284*INDEX('Calibration Calcs'!$B$4:$M$4,1,MATCH('Adjusted Source Data'!$E284,'Calibration Calcs'!$B$1:$M$1,0))</f>
        <v>4944145.3707447927</v>
      </c>
      <c r="Q284" s="38">
        <f>'Source Data'!Q284*INDEX('Calibration Calcs'!$B$4:$M$4,1,MATCH('Adjusted Source Data'!$E284,'Calibration Calcs'!$B$1:$M$1,0))</f>
        <v>5113518.7123957006</v>
      </c>
      <c r="R284" s="38">
        <f>'Source Data'!R284*INDEX('Calibration Calcs'!$B$4:$M$4,1,MATCH('Adjusted Source Data'!$E284,'Calibration Calcs'!$B$1:$M$1,0))</f>
        <v>5009105.1451984476</v>
      </c>
      <c r="S284" s="38">
        <f>'Source Data'!S284*INDEX('Calibration Calcs'!$B$4:$M$4,1,MATCH('Adjusted Source Data'!$E284,'Calibration Calcs'!$B$1:$M$1,0))</f>
        <v>4782627.7035046024</v>
      </c>
      <c r="T284" s="38">
        <f>'Source Data'!T284*INDEX('Calibration Calcs'!$B$4:$M$4,1,MATCH('Adjusted Source Data'!$E284,'Calibration Calcs'!$B$1:$M$1,0))</f>
        <v>4717063.2875236711</v>
      </c>
      <c r="U284" s="38">
        <f>'Source Data'!U284*INDEX('Calibration Calcs'!$B$4:$M$4,1,MATCH('Adjusted Source Data'!$E284,'Calibration Calcs'!$B$1:$M$1,0))</f>
        <v>4618717.5966410507</v>
      </c>
      <c r="V284" s="38">
        <f>'Source Data'!V284*INDEX('Calibration Calcs'!$B$4:$M$4,1,MATCH('Adjusted Source Data'!$E284,'Calibration Calcs'!$B$1:$M$1,0))</f>
        <v>5270788.9595245263</v>
      </c>
      <c r="W284" s="38">
        <f>'Source Data'!W284*INDEX('Calibration Calcs'!$B$4:$M$4,1,MATCH('Adjusted Source Data'!$E284,'Calibration Calcs'!$B$1:$M$1,0))</f>
        <v>5276252.1943118824</v>
      </c>
      <c r="X284" s="38">
        <f>'Source Data'!X284*INDEX('Calibration Calcs'!$B$4:$M$4,1,MATCH('Adjusted Source Data'!$E284,'Calibration Calcs'!$B$1:$M$1,0))</f>
        <v>5238006.7515340606</v>
      </c>
      <c r="Y284" s="38">
        <f>'Source Data'!Y284*INDEX('Calibration Calcs'!$B$4:$M$4,1,MATCH('Adjusted Source Data'!$E284,'Calibration Calcs'!$B$1:$M$1,0))</f>
        <v>5112342.0874483306</v>
      </c>
      <c r="Z284" s="38">
        <f>'Source Data'!Z284*INDEX('Calibration Calcs'!$B$4:$M$4,1,MATCH('Adjusted Source Data'!$E284,'Calibration Calcs'!$B$1:$M$1,0))</f>
        <v>4942968.7457974227</v>
      </c>
      <c r="AA284" s="38">
        <f>'Source Data'!AA284*INDEX('Calibration Calcs'!$B$4:$M$4,1,MATCH('Adjusted Source Data'!$E284,'Calibration Calcs'!$B$1:$M$1,0))</f>
        <v>4751740.5988195371</v>
      </c>
      <c r="AB284" s="38">
        <f>'Source Data'!AB284*INDEX('Calibration Calcs'!$B$4:$M$4,1,MATCH('Adjusted Source Data'!$E284,'Calibration Calcs'!$B$1:$M$1,0))</f>
        <v>4686177.1159273824</v>
      </c>
      <c r="AC284" s="38">
        <f>'Source Data'!AC284*INDEX('Calibration Calcs'!$B$4:$M$4,1,MATCH('Adjusted Source Data'!$E284,'Calibration Calcs'!$B$1:$M$1,0))</f>
        <v>3149737.2737665456</v>
      </c>
      <c r="AD284" t="str">
        <f>INDEX('Category Mapping'!$G$34:$G$45,MATCH(E284,'Category Mapping'!$A$34:$A$45,0),1)</f>
        <v>Summer</v>
      </c>
      <c r="AE284" t="str">
        <f>INDEX('Category Mapping'!$B$2:$B$25,MATCH('Source Data'!A284,'Category Mapping'!$A$2:$A$25,0))</f>
        <v>Weekend</v>
      </c>
      <c r="AF284" t="str">
        <f>INDEX('Category Mapping'!$C$2:$C$25,MATCH('Source Data'!A284,'Category Mapping'!$A$2:$A$25,0))</f>
        <v>Transportation</v>
      </c>
      <c r="AG284" t="str">
        <f>INDEX('Category Mapping'!$D$2:$D$25,MATCH('Source Data'!A284,'Category Mapping'!$A$2:$A$25,0))</f>
        <v>Transportation</v>
      </c>
      <c r="AH284">
        <f>IF($AE284="Weekday",INDEX('Category Mapping'!$F$34:$F$45,MATCH($E284,'Category Mapping'!$A$34:$A$45,0),1),INDEX('Category Mapping'!$E$34:$E$45,MATCH($E284,'Category Mapping'!$A$34:$A$45,0),1))</f>
        <v>8.5714285714285712</v>
      </c>
      <c r="AI284" s="10">
        <f t="shared" si="14"/>
        <v>615562.75600305293</v>
      </c>
      <c r="AJ284" s="22">
        <f t="shared" si="12"/>
        <v>0</v>
      </c>
      <c r="AK284" s="22">
        <f t="shared" si="13"/>
        <v>0</v>
      </c>
    </row>
    <row r="285" spans="1:37">
      <c r="A285" s="37" t="str">
        <f>'Source Data'!A285</f>
        <v>Transport_total_weekend.csv</v>
      </c>
      <c r="B285" s="37">
        <f>'Source Data'!B285</f>
        <v>2019</v>
      </c>
      <c r="C285" s="37">
        <f>'Source Data'!C285</f>
        <v>19</v>
      </c>
      <c r="D285" s="37" t="str">
        <f>'Source Data'!D285</f>
        <v>Korea</v>
      </c>
      <c r="E285" s="37">
        <f>'Source Data'!E285</f>
        <v>7</v>
      </c>
      <c r="F285" s="38">
        <f>'Source Data'!F285*INDEX('Calibration Calcs'!$B$4:$M$4,1,MATCH('Adjusted Source Data'!$E285,'Calibration Calcs'!$B$1:$M$1,0))</f>
        <v>2198167.4829396573</v>
      </c>
      <c r="G285" s="38">
        <f>'Source Data'!G285*INDEX('Calibration Calcs'!$B$4:$M$4,1,MATCH('Adjusted Source Data'!$E285,'Calibration Calcs'!$B$1:$M$1,0))</f>
        <v>2077998.9329160468</v>
      </c>
      <c r="H285" s="38">
        <f>'Source Data'!H285*INDEX('Calibration Calcs'!$B$4:$M$4,1,MATCH('Adjusted Source Data'!$E285,'Calibration Calcs'!$B$1:$M$1,0))</f>
        <v>2045225.4375893932</v>
      </c>
      <c r="I285" s="38">
        <f>'Source Data'!I285*INDEX('Calibration Calcs'!$B$4:$M$4,1,MATCH('Adjusted Source Data'!$E285,'Calibration Calcs'!$B$1:$M$1,0))</f>
        <v>2045225.4375893932</v>
      </c>
      <c r="J285" s="38">
        <f>'Source Data'!J285*INDEX('Calibration Calcs'!$B$4:$M$4,1,MATCH('Adjusted Source Data'!$E285,'Calibration Calcs'!$B$1:$M$1,0))</f>
        <v>2034300.9391471755</v>
      </c>
      <c r="K285" s="38">
        <f>'Source Data'!K285*INDEX('Calibration Calcs'!$B$4:$M$4,1,MATCH('Adjusted Source Data'!$E285,'Calibration Calcs'!$B$1:$M$1,0))</f>
        <v>2050688.1532308951</v>
      </c>
      <c r="L285" s="38">
        <f>'Source Data'!L285*INDEX('Calibration Calcs'!$B$4:$M$4,1,MATCH('Adjusted Source Data'!$E285,'Calibration Calcs'!$B$1:$M$1,0))</f>
        <v>2549202.9333532955</v>
      </c>
      <c r="M285" s="38">
        <f>'Source Data'!M285*INDEX('Calibration Calcs'!$B$4:$M$4,1,MATCH('Adjusted Source Data'!$E285,'Calibration Calcs'!$B$1:$M$1,0))</f>
        <v>3321777.0079287048</v>
      </c>
      <c r="N285" s="38">
        <f>'Source Data'!N285*INDEX('Calibration Calcs'!$B$4:$M$4,1,MATCH('Adjusted Source Data'!$E285,'Calibration Calcs'!$B$1:$M$1,0))</f>
        <v>3992575.3542536409</v>
      </c>
      <c r="O285" s="38">
        <f>'Source Data'!O285*INDEX('Calibration Calcs'!$B$4:$M$4,1,MATCH('Adjusted Source Data'!$E285,'Calibration Calcs'!$B$1:$M$1,0))</f>
        <v>4555331.1479292624</v>
      </c>
      <c r="P285" s="38">
        <f>'Source Data'!P285*INDEX('Calibration Calcs'!$B$4:$M$4,1,MATCH('Adjusted Source Data'!$E285,'Calibration Calcs'!$B$1:$M$1,0))</f>
        <v>4836095.7019504262</v>
      </c>
      <c r="Q285" s="38">
        <f>'Source Data'!Q285*INDEX('Calibration Calcs'!$B$4:$M$4,1,MATCH('Adjusted Source Data'!$E285,'Calibration Calcs'!$B$1:$M$1,0))</f>
        <v>5005424.0285436241</v>
      </c>
      <c r="R285" s="38">
        <f>'Source Data'!R285*INDEX('Calibration Calcs'!$B$4:$M$4,1,MATCH('Adjusted Source Data'!$E285,'Calibration Calcs'!$B$1:$M$1,0))</f>
        <v>4904913.2323986627</v>
      </c>
      <c r="S285" s="38">
        <f>'Source Data'!S285*INDEX('Calibration Calcs'!$B$4:$M$4,1,MATCH('Adjusted Source Data'!$E285,'Calibration Calcs'!$B$1:$M$1,0))</f>
        <v>4686275.8747101529</v>
      </c>
      <c r="T285" s="38">
        <f>'Source Data'!T285*INDEX('Calibration Calcs'!$B$4:$M$4,1,MATCH('Adjusted Source Data'!$E285,'Calibration Calcs'!$B$1:$M$1,0))</f>
        <v>4620729.8168976316</v>
      </c>
      <c r="U285" s="38">
        <f>'Source Data'!U285*INDEX('Calibration Calcs'!$B$4:$M$4,1,MATCH('Adjusted Source Data'!$E285,'Calibration Calcs'!$B$1:$M$1,0))</f>
        <v>4522410.2637584563</v>
      </c>
      <c r="V285" s="38">
        <f>'Source Data'!V285*INDEX('Calibration Calcs'!$B$4:$M$4,1,MATCH('Adjusted Source Data'!$E285,'Calibration Calcs'!$B$1:$M$1,0))</f>
        <v>5155538.6334722033</v>
      </c>
      <c r="W285" s="38">
        <f>'Source Data'!W285*INDEX('Calibration Calcs'!$B$4:$M$4,1,MATCH('Adjusted Source Data'!$E285,'Calibration Calcs'!$B$1:$M$1,0))</f>
        <v>5161000.4162729187</v>
      </c>
      <c r="X285" s="38">
        <f>'Source Data'!X285*INDEX('Calibration Calcs'!$B$4:$M$4,1,MATCH('Adjusted Source Data'!$E285,'Calibration Calcs'!$B$1:$M$1,0))</f>
        <v>5122765.1381455492</v>
      </c>
      <c r="Y285" s="38">
        <f>'Source Data'!Y285*INDEX('Calibration Calcs'!$B$4:$M$4,1,MATCH('Adjusted Source Data'!$E285,'Calibration Calcs'!$B$1:$M$1,0))</f>
        <v>4997133.8724804372</v>
      </c>
      <c r="Z285" s="38">
        <f>'Source Data'!Z285*INDEX('Calibration Calcs'!$B$4:$M$4,1,MATCH('Adjusted Source Data'!$E285,'Calibration Calcs'!$B$1:$M$1,0))</f>
        <v>4827805.5458872383</v>
      </c>
      <c r="AA285" s="38">
        <f>'Source Data'!AA285*INDEX('Calibration Calcs'!$B$4:$M$4,1,MATCH('Adjusted Source Data'!$E285,'Calibration Calcs'!$B$1:$M$1,0))</f>
        <v>4636628.222409605</v>
      </c>
      <c r="AB285" s="38">
        <f>'Source Data'!AB285*INDEX('Calibration Calcs'!$B$4:$M$4,1,MATCH('Adjusted Source Data'!$E285,'Calibration Calcs'!$B$1:$M$1,0))</f>
        <v>4571082.1645970838</v>
      </c>
      <c r="AC285" s="38">
        <f>'Source Data'!AC285*INDEX('Calibration Calcs'!$B$4:$M$4,1,MATCH('Adjusted Source Data'!$E285,'Calibration Calcs'!$B$1:$M$1,0))</f>
        <v>3072521.0171286832</v>
      </c>
      <c r="AD285" t="str">
        <f>INDEX('Category Mapping'!$G$34:$G$45,MATCH(E285,'Category Mapping'!$A$34:$A$45,0),1)</f>
        <v>Summer</v>
      </c>
      <c r="AE285" t="str">
        <f>INDEX('Category Mapping'!$B$2:$B$25,MATCH('Source Data'!A285,'Category Mapping'!$A$2:$A$25,0))</f>
        <v>Weekend</v>
      </c>
      <c r="AF285" t="str">
        <f>INDEX('Category Mapping'!$C$2:$C$25,MATCH('Source Data'!A285,'Category Mapping'!$A$2:$A$25,0))</f>
        <v>Transportation</v>
      </c>
      <c r="AG285" t="str">
        <f>INDEX('Category Mapping'!$D$2:$D$25,MATCH('Source Data'!A285,'Category Mapping'!$A$2:$A$25,0))</f>
        <v>Transportation</v>
      </c>
      <c r="AH285">
        <f>IF($AE285="Weekday",INDEX('Category Mapping'!$F$34:$F$45,MATCH($E285,'Category Mapping'!$A$34:$A$45,0),1),INDEX('Category Mapping'!$E$34:$E$45,MATCH($E285,'Category Mapping'!$A$34:$A$45,0),1))</f>
        <v>8.8571428571428559</v>
      </c>
      <c r="AI285" s="10">
        <f t="shared" si="14"/>
        <v>582693.59538565215</v>
      </c>
      <c r="AJ285" s="22">
        <f t="shared" si="12"/>
        <v>0</v>
      </c>
      <c r="AK285" s="22">
        <f t="shared" si="13"/>
        <v>0</v>
      </c>
    </row>
    <row r="286" spans="1:37">
      <c r="A286" s="37" t="str">
        <f>'Source Data'!A286</f>
        <v>Transport_total_weekend.csv</v>
      </c>
      <c r="B286" s="37">
        <f>'Source Data'!B286</f>
        <v>2019</v>
      </c>
      <c r="C286" s="37">
        <f>'Source Data'!C286</f>
        <v>19</v>
      </c>
      <c r="D286" s="37" t="str">
        <f>'Source Data'!D286</f>
        <v>Korea</v>
      </c>
      <c r="E286" s="37">
        <f>'Source Data'!E286</f>
        <v>8</v>
      </c>
      <c r="F286" s="38">
        <f>'Source Data'!F286*INDEX('Calibration Calcs'!$B$4:$M$4,1,MATCH('Adjusted Source Data'!$E286,'Calibration Calcs'!$B$1:$M$1,0))</f>
        <v>2303252.4922539443</v>
      </c>
      <c r="G286" s="38">
        <f>'Source Data'!G286*INDEX('Calibration Calcs'!$B$4:$M$4,1,MATCH('Adjusted Source Data'!$E286,'Calibration Calcs'!$B$1:$M$1,0))</f>
        <v>2181409.3005941068</v>
      </c>
      <c r="H286" s="38">
        <f>'Source Data'!H286*INDEX('Calibration Calcs'!$B$4:$M$4,1,MATCH('Adjusted Source Data'!$E286,'Calibration Calcs'!$B$1:$M$1,0))</f>
        <v>2148180.027116437</v>
      </c>
      <c r="I286" s="38">
        <f>'Source Data'!I286*INDEX('Calibration Calcs'!$B$4:$M$4,1,MATCH('Adjusted Source Data'!$E286,'Calibration Calcs'!$B$1:$M$1,0))</f>
        <v>2148180.027116437</v>
      </c>
      <c r="J286" s="38">
        <f>'Source Data'!J286*INDEX('Calibration Calcs'!$B$4:$M$4,1,MATCH('Adjusted Source Data'!$E286,'Calibration Calcs'!$B$1:$M$1,0))</f>
        <v>2137103.2873436664</v>
      </c>
      <c r="K286" s="38">
        <f>'Source Data'!K286*INDEX('Calibration Calcs'!$B$4:$M$4,1,MATCH('Adjusted Source Data'!$E286,'Calibration Calcs'!$B$1:$M$1,0))</f>
        <v>2153717.9240825009</v>
      </c>
      <c r="L286" s="38">
        <f>'Source Data'!L286*INDEX('Calibration Calcs'!$B$4:$M$4,1,MATCH('Adjusted Source Data'!$E286,'Calibration Calcs'!$B$1:$M$1,0))</f>
        <v>2675507.9400474071</v>
      </c>
      <c r="M286" s="38">
        <f>'Source Data'!M286*INDEX('Calibration Calcs'!$B$4:$M$4,1,MATCH('Adjusted Source Data'!$E286,'Calibration Calcs'!$B$1:$M$1,0))</f>
        <v>3485100.2386131408</v>
      </c>
      <c r="N286" s="38">
        <f>'Source Data'!N286*INDEX('Calibration Calcs'!$B$4:$M$4,1,MATCH('Adjusted Source Data'!$E286,'Calibration Calcs'!$B$1:$M$1,0))</f>
        <v>4181687.2804893018</v>
      </c>
      <c r="O286" s="38">
        <f>'Source Data'!O286*INDEX('Calibration Calcs'!$B$4:$M$4,1,MATCH('Adjusted Source Data'!$E286,'Calibration Calcs'!$B$1:$M$1,0))</f>
        <v>4763209.0247549536</v>
      </c>
      <c r="P286" s="38">
        <f>'Source Data'!P286*INDEX('Calibration Calcs'!$B$4:$M$4,1,MATCH('Adjusted Source Data'!$E286,'Calibration Calcs'!$B$1:$M$1,0))</f>
        <v>5053324.833569102</v>
      </c>
      <c r="Q286" s="38">
        <f>'Source Data'!Q286*INDEX('Calibration Calcs'!$B$4:$M$4,1,MATCH('Adjusted Source Data'!$E286,'Calibration Calcs'!$B$1:$M$1,0))</f>
        <v>5225012.8812860865</v>
      </c>
      <c r="R286" s="38">
        <f>'Source Data'!R286*INDEX('Calibration Calcs'!$B$4:$M$4,1,MATCH('Adjusted Source Data'!$E286,'Calibration Calcs'!$B$1:$M$1,0))</f>
        <v>5117661.8599616941</v>
      </c>
      <c r="S286" s="38">
        <f>'Source Data'!S286*INDEX('Calibration Calcs'!$B$4:$M$4,1,MATCH('Adjusted Source Data'!$E286,'Calibration Calcs'!$B$1:$M$1,0))</f>
        <v>4885055.0539367199</v>
      </c>
      <c r="T286" s="38">
        <f>'Source Data'!T286*INDEX('Calibration Calcs'!$B$4:$M$4,1,MATCH('Adjusted Source Data'!$E286,'Calibration Calcs'!$B$1:$M$1,0))</f>
        <v>4818595.5611407375</v>
      </c>
      <c r="U286" s="38">
        <f>'Source Data'!U286*INDEX('Calibration Calcs'!$B$4:$M$4,1,MATCH('Adjusted Source Data'!$E286,'Calibration Calcs'!$B$1:$M$1,0))</f>
        <v>4718905.8490264425</v>
      </c>
      <c r="V286" s="38">
        <f>'Source Data'!V286*INDEX('Calibration Calcs'!$B$4:$M$4,1,MATCH('Adjusted Source Data'!$E286,'Calibration Calcs'!$B$1:$M$1,0))</f>
        <v>5387205.6347857676</v>
      </c>
      <c r="W286" s="38">
        <f>'Source Data'!W286*INDEX('Calibration Calcs'!$B$4:$M$4,1,MATCH('Adjusted Source Data'!$E286,'Calibration Calcs'!$B$1:$M$1,0))</f>
        <v>5392743.531751832</v>
      </c>
      <c r="X286" s="38">
        <f>'Source Data'!X286*INDEX('Calibration Calcs'!$B$4:$M$4,1,MATCH('Adjusted Source Data'!$E286,'Calibration Calcs'!$B$1:$M$1,0))</f>
        <v>5353975.4154674551</v>
      </c>
      <c r="Y286" s="38">
        <f>'Source Data'!Y286*INDEX('Calibration Calcs'!$B$4:$M$4,1,MATCH('Adjusted Source Data'!$E286,'Calibration Calcs'!$B$1:$M$1,0))</f>
        <v>5226593.3810009109</v>
      </c>
      <c r="Z286" s="38">
        <f>'Source Data'!Z286*INDEX('Calibration Calcs'!$B$4:$M$4,1,MATCH('Adjusted Source Data'!$E286,'Calibration Calcs'!$B$1:$M$1,0))</f>
        <v>5054905.3332839254</v>
      </c>
      <c r="AA286" s="38">
        <f>'Source Data'!AA286*INDEX('Calibration Calcs'!$B$4:$M$4,1,MATCH('Adjusted Source Data'!$E286,'Calibration Calcs'!$B$1:$M$1,0))</f>
        <v>4861063.8060213979</v>
      </c>
      <c r="AB286" s="38">
        <f>'Source Data'!AB286*INDEX('Calibration Calcs'!$B$4:$M$4,1,MATCH('Adjusted Source Data'!$E286,'Calibration Calcs'!$B$1:$M$1,0))</f>
        <v>4794604.3132254155</v>
      </c>
      <c r="AC286" s="38">
        <f>'Source Data'!AC286*INDEX('Calibration Calcs'!$B$4:$M$4,1,MATCH('Adjusted Source Data'!$E286,'Calibration Calcs'!$B$1:$M$1,0))</f>
        <v>3222559.4679114819</v>
      </c>
      <c r="AD286" t="str">
        <f>INDEX('Category Mapping'!$G$34:$G$45,MATCH(E286,'Category Mapping'!$A$34:$A$45,0),1)</f>
        <v>Summer</v>
      </c>
      <c r="AE286" t="str">
        <f>INDEX('Category Mapping'!$B$2:$B$25,MATCH('Source Data'!A286,'Category Mapping'!$A$2:$A$25,0))</f>
        <v>Weekend</v>
      </c>
      <c r="AF286" t="str">
        <f>INDEX('Category Mapping'!$C$2:$C$25,MATCH('Source Data'!A286,'Category Mapping'!$A$2:$A$25,0))</f>
        <v>Transportation</v>
      </c>
      <c r="AG286" t="str">
        <f>INDEX('Category Mapping'!$D$2:$D$25,MATCH('Source Data'!A286,'Category Mapping'!$A$2:$A$25,0))</f>
        <v>Transportation</v>
      </c>
      <c r="AH286">
        <f>IF($AE286="Weekday",INDEX('Category Mapping'!$F$34:$F$45,MATCH($E286,'Category Mapping'!$A$34:$A$45,0),1),INDEX('Category Mapping'!$E$34:$E$45,MATCH($E286,'Category Mapping'!$A$34:$A$45,0),1))</f>
        <v>8.8571428571428559</v>
      </c>
      <c r="AI286" s="10">
        <f t="shared" si="14"/>
        <v>608858.14068165852</v>
      </c>
      <c r="AJ286" s="22">
        <f t="shared" si="12"/>
        <v>0</v>
      </c>
      <c r="AK286" s="22">
        <f t="shared" si="13"/>
        <v>0</v>
      </c>
    </row>
    <row r="287" spans="1:37">
      <c r="A287" s="37" t="str">
        <f>'Source Data'!A287</f>
        <v>Transport_total_weekend.csv</v>
      </c>
      <c r="B287" s="37">
        <f>'Source Data'!B287</f>
        <v>2019</v>
      </c>
      <c r="C287" s="37">
        <f>'Source Data'!C287</f>
        <v>19</v>
      </c>
      <c r="D287" s="37" t="str">
        <f>'Source Data'!D287</f>
        <v>Korea</v>
      </c>
      <c r="E287" s="37">
        <f>'Source Data'!E287</f>
        <v>9</v>
      </c>
      <c r="F287" s="38">
        <f>'Source Data'!F287*INDEX('Calibration Calcs'!$B$4:$M$4,1,MATCH('Adjusted Source Data'!$E287,'Calibration Calcs'!$B$1:$M$1,0))</f>
        <v>2600735.9216844426</v>
      </c>
      <c r="G287" s="38">
        <f>'Source Data'!G287*INDEX('Calibration Calcs'!$B$4:$M$4,1,MATCH('Adjusted Source Data'!$E287,'Calibration Calcs'!$B$1:$M$1,0))</f>
        <v>2468840.1238509864</v>
      </c>
      <c r="H287" s="38">
        <f>'Source Data'!H287*INDEX('Calibration Calcs'!$B$4:$M$4,1,MATCH('Adjusted Source Data'!$E287,'Calibration Calcs'!$B$1:$M$1,0))</f>
        <v>2432868.2633845774</v>
      </c>
      <c r="I287" s="38">
        <f>'Source Data'!I287*INDEX('Calibration Calcs'!$B$4:$M$4,1,MATCH('Adjusted Source Data'!$E287,'Calibration Calcs'!$B$1:$M$1,0))</f>
        <v>2432868.2633845774</v>
      </c>
      <c r="J287" s="38">
        <f>'Source Data'!J287*INDEX('Calibration Calcs'!$B$4:$M$4,1,MATCH('Adjusted Source Data'!$E287,'Calibration Calcs'!$B$1:$M$1,0))</f>
        <v>2420877.6432291078</v>
      </c>
      <c r="K287" s="38">
        <f>'Source Data'!K287*INDEX('Calibration Calcs'!$B$4:$M$4,1,MATCH('Adjusted Source Data'!$E287,'Calibration Calcs'!$B$1:$M$1,0))</f>
        <v>2438864.0854006675</v>
      </c>
      <c r="L287" s="38">
        <f>'Source Data'!L287*INDEX('Calibration Calcs'!$B$4:$M$4,1,MATCH('Adjusted Source Data'!$E287,'Calibration Calcs'!$B$1:$M$1,0))</f>
        <v>3027269.648838968</v>
      </c>
      <c r="M287" s="38">
        <f>'Source Data'!M287*INDEX('Calibration Calcs'!$B$4:$M$4,1,MATCH('Adjusted Source Data'!$E287,'Calibration Calcs'!$B$1:$M$1,0))</f>
        <v>3941545.4767723149</v>
      </c>
      <c r="N287" s="38">
        <f>'Source Data'!N287*INDEX('Calibration Calcs'!$B$4:$M$4,1,MATCH('Adjusted Source Data'!$E287,'Calibration Calcs'!$B$1:$M$1,0))</f>
        <v>4719330.3481959403</v>
      </c>
      <c r="O287" s="38">
        <f>'Source Data'!O287*INDEX('Calibration Calcs'!$B$4:$M$4,1,MATCH('Adjusted Source Data'!$E287,'Calibration Calcs'!$B$1:$M$1,0))</f>
        <v>5364594.8569927663</v>
      </c>
      <c r="P287" s="38">
        <f>'Source Data'!P287*INDEX('Calibration Calcs'!$B$4:$M$4,1,MATCH('Adjusted Source Data'!$E287,'Calibration Calcs'!$B$1:$M$1,0))</f>
        <v>5686496.5753583107</v>
      </c>
      <c r="Q287" s="38">
        <f>'Source Data'!Q287*INDEX('Calibration Calcs'!$B$4:$M$4,1,MATCH('Adjusted Source Data'!$E287,'Calibration Calcs'!$B$1:$M$1,0))</f>
        <v>5872349.6519530248</v>
      </c>
      <c r="R287" s="38">
        <f>'Source Data'!R287*INDEX('Calibration Calcs'!$B$4:$M$4,1,MATCH('Adjusted Source Data'!$E287,'Calibration Calcs'!$B$1:$M$1,0))</f>
        <v>5748291.6303376649</v>
      </c>
      <c r="S287" s="38">
        <f>'Source Data'!S287*INDEX('Calibration Calcs'!$B$4:$M$4,1,MATCH('Adjusted Source Data'!$E287,'Calibration Calcs'!$B$1:$M$1,0))</f>
        <v>5480729.0967463572</v>
      </c>
      <c r="T287" s="38">
        <f>'Source Data'!T287*INDEX('Calibration Calcs'!$B$4:$M$4,1,MATCH('Adjusted Source Data'!$E287,'Calibration Calcs'!$B$1:$M$1,0))</f>
        <v>5408786.3996902499</v>
      </c>
      <c r="U287" s="38">
        <f>'Source Data'!U287*INDEX('Calibration Calcs'!$B$4:$M$4,1,MATCH('Adjusted Source Data'!$E287,'Calibration Calcs'!$B$1:$M$1,0))</f>
        <v>5300871.8421677332</v>
      </c>
      <c r="V287" s="38">
        <f>'Source Data'!V287*INDEX('Calibration Calcs'!$B$4:$M$4,1,MATCH('Adjusted Source Data'!$E287,'Calibration Calcs'!$B$1:$M$1,0))</f>
        <v>6062337.1427043267</v>
      </c>
      <c r="W287" s="38">
        <f>'Source Data'!W287*INDEX('Calibration Calcs'!$B$4:$M$4,1,MATCH('Adjusted Source Data'!$E287,'Calibration Calcs'!$B$1:$M$1,0))</f>
        <v>6068331.940843706</v>
      </c>
      <c r="X287" s="38">
        <f>'Source Data'!X287*INDEX('Calibration Calcs'!$B$4:$M$4,1,MATCH('Adjusted Source Data'!$E287,'Calibration Calcs'!$B$1:$M$1,0))</f>
        <v>6026365.2822379172</v>
      </c>
      <c r="Y287" s="38">
        <f>'Source Data'!Y287*INDEX('Calibration Calcs'!$B$4:$M$4,1,MATCH('Adjusted Source Data'!$E287,'Calibration Calcs'!$B$1:$M$1,0))</f>
        <v>5888473.6623883713</v>
      </c>
      <c r="Z287" s="38">
        <f>'Source Data'!Z287*INDEX('Calibration Calcs'!$B$4:$M$4,1,MATCH('Adjusted Source Data'!$E287,'Calibration Calcs'!$B$1:$M$1,0))</f>
        <v>5702620.5857936563</v>
      </c>
      <c r="AA287" s="38">
        <f>'Source Data'!AA287*INDEX('Calibration Calcs'!$B$4:$M$4,1,MATCH('Adjusted Source Data'!$E287,'Calibration Calcs'!$B$1:$M$1,0))</f>
        <v>5492786.2688880032</v>
      </c>
      <c r="AB287" s="38">
        <f>'Source Data'!AB287*INDEX('Calibration Calcs'!$B$4:$M$4,1,MATCH('Adjusted Source Data'!$E287,'Calibration Calcs'!$B$1:$M$1,0))</f>
        <v>5420843.571831895</v>
      </c>
      <c r="AC287" s="38">
        <f>'Source Data'!AC287*INDEX('Calibration Calcs'!$B$4:$M$4,1,MATCH('Adjusted Source Data'!$E287,'Calibration Calcs'!$B$1:$M$1,0))</f>
        <v>3643181.6601021076</v>
      </c>
      <c r="AD287" t="str">
        <f>INDEX('Category Mapping'!$G$34:$G$45,MATCH(E287,'Category Mapping'!$A$34:$A$45,0),1)</f>
        <v>Fall</v>
      </c>
      <c r="AE287" t="str">
        <f>INDEX('Category Mapping'!$B$2:$B$25,MATCH('Source Data'!A287,'Category Mapping'!$A$2:$A$25,0))</f>
        <v>Weekend</v>
      </c>
      <c r="AF287" t="str">
        <f>INDEX('Category Mapping'!$C$2:$C$25,MATCH('Source Data'!A287,'Category Mapping'!$A$2:$A$25,0))</f>
        <v>Transportation</v>
      </c>
      <c r="AG287" t="str">
        <f>INDEX('Category Mapping'!$D$2:$D$25,MATCH('Source Data'!A287,'Category Mapping'!$A$2:$A$25,0))</f>
        <v>Transportation</v>
      </c>
      <c r="AH287">
        <f>IF($AE287="Weekday",INDEX('Category Mapping'!$F$34:$F$45,MATCH($E287,'Category Mapping'!$A$34:$A$45,0),1),INDEX('Category Mapping'!$E$34:$E$45,MATCH($E287,'Category Mapping'!$A$34:$A$45,0),1))</f>
        <v>8.5714285714285712</v>
      </c>
      <c r="AI287" s="10">
        <f t="shared" si="14"/>
        <v>707972.05976509908</v>
      </c>
      <c r="AJ287" s="22">
        <f t="shared" si="12"/>
        <v>0</v>
      </c>
      <c r="AK287" s="22">
        <f t="shared" si="13"/>
        <v>0</v>
      </c>
    </row>
    <row r="288" spans="1:37">
      <c r="A288" s="37" t="str">
        <f>'Source Data'!A288</f>
        <v>Transport_total_weekend.csv</v>
      </c>
      <c r="B288" s="37">
        <f>'Source Data'!B288</f>
        <v>2019</v>
      </c>
      <c r="C288" s="37">
        <f>'Source Data'!C288</f>
        <v>19</v>
      </c>
      <c r="D288" s="37" t="str">
        <f>'Source Data'!D288</f>
        <v>Korea</v>
      </c>
      <c r="E288" s="37">
        <f>'Source Data'!E288</f>
        <v>10</v>
      </c>
      <c r="F288" s="38">
        <f>'Source Data'!F288*INDEX('Calibration Calcs'!$B$4:$M$4,1,MATCH('Adjusted Source Data'!$E288,'Calibration Calcs'!$B$1:$M$1,0))</f>
        <v>2680668.0570011125</v>
      </c>
      <c r="G288" s="38">
        <f>'Source Data'!G288*INDEX('Calibration Calcs'!$B$4:$M$4,1,MATCH('Adjusted Source Data'!$E288,'Calibration Calcs'!$B$1:$M$1,0))</f>
        <v>2551394.7459357744</v>
      </c>
      <c r="H288" s="38">
        <f>'Source Data'!H288*INDEX('Calibration Calcs'!$B$4:$M$4,1,MATCH('Adjusted Source Data'!$E288,'Calibration Calcs'!$B$1:$M$1,0))</f>
        <v>2516138.1146855145</v>
      </c>
      <c r="I288" s="38">
        <f>'Source Data'!I288*INDEX('Calibration Calcs'!$B$4:$M$4,1,MATCH('Adjusted Source Data'!$E288,'Calibration Calcs'!$B$1:$M$1,0))</f>
        <v>2516138.1146855145</v>
      </c>
      <c r="J288" s="38">
        <f>'Source Data'!J288*INDEX('Calibration Calcs'!$B$4:$M$4,1,MATCH('Adjusted Source Data'!$E288,'Calibration Calcs'!$B$1:$M$1,0))</f>
        <v>2504385.9042687607</v>
      </c>
      <c r="K288" s="38">
        <f>'Source Data'!K288*INDEX('Calibration Calcs'!$B$4:$M$4,1,MATCH('Adjusted Source Data'!$E288,'Calibration Calcs'!$B$1:$M$1,0))</f>
        <v>2522014.7216533655</v>
      </c>
      <c r="L288" s="38">
        <f>'Source Data'!L288*INDEX('Calibration Calcs'!$B$4:$M$4,1,MATCH('Adjusted Source Data'!$E288,'Calibration Calcs'!$B$1:$M$1,0))</f>
        <v>3127592.245761598</v>
      </c>
      <c r="M288" s="38">
        <f>'Source Data'!M288*INDEX('Calibration Calcs'!$B$4:$M$4,1,MATCH('Adjusted Source Data'!$E288,'Calibration Calcs'!$B$1:$M$1,0))</f>
        <v>4070105.2712161392</v>
      </c>
      <c r="N288" s="38">
        <f>'Source Data'!N288*INDEX('Calibration Calcs'!$B$4:$M$4,1,MATCH('Adjusted Source Data'!$E288,'Calibration Calcs'!$B$1:$M$1,0))</f>
        <v>4861493.3604815435</v>
      </c>
      <c r="O288" s="38">
        <f>'Source Data'!O288*INDEX('Calibration Calcs'!$B$4:$M$4,1,MATCH('Adjusted Source Data'!$E288,'Calibration Calcs'!$B$1:$M$1,0))</f>
        <v>5513242.7914529666</v>
      </c>
      <c r="P288" s="38">
        <f>'Source Data'!P288*INDEX('Calibration Calcs'!$B$4:$M$4,1,MATCH('Adjusted Source Data'!$E288,'Calibration Calcs'!$B$1:$M$1,0))</f>
        <v>5838358.8466129098</v>
      </c>
      <c r="Q288" s="38">
        <f>'Source Data'!Q288*INDEX('Calibration Calcs'!$B$4:$M$4,1,MATCH('Adjusted Source Data'!$E288,'Calibration Calcs'!$B$1:$M$1,0))</f>
        <v>6020516.6027941639</v>
      </c>
      <c r="R288" s="38">
        <f>'Source Data'!R288*INDEX('Calibration Calcs'!$B$4:$M$4,1,MATCH('Adjusted Source Data'!$E288,'Calibration Calcs'!$B$1:$M$1,0))</f>
        <v>5889310.5142322266</v>
      </c>
      <c r="S288" s="38">
        <f>'Source Data'!S288*INDEX('Calibration Calcs'!$B$4:$M$4,1,MATCH('Adjusted Source Data'!$E288,'Calibration Calcs'!$B$1:$M$1,0))</f>
        <v>5607754.2061101124</v>
      </c>
      <c r="T288" s="38">
        <f>'Source Data'!T288*INDEX('Calibration Calcs'!$B$4:$M$4,1,MATCH('Adjusted Source Data'!$E288,'Calibration Calcs'!$B$1:$M$1,0))</f>
        <v>5537240.9436095916</v>
      </c>
      <c r="U288" s="38">
        <f>'Source Data'!U288*INDEX('Calibration Calcs'!$B$4:$M$4,1,MATCH('Adjusted Source Data'!$E288,'Calibration Calcs'!$B$1:$M$1,0))</f>
        <v>5431472.0533777606</v>
      </c>
      <c r="V288" s="38">
        <f>'Source Data'!V288*INDEX('Calibration Calcs'!$B$4:$M$4,1,MATCH('Adjusted Source Data'!$E288,'Calibration Calcs'!$B$1:$M$1,0))</f>
        <v>6224385.4914462958</v>
      </c>
      <c r="W288" s="38">
        <f>'Source Data'!W288*INDEX('Calibration Calcs'!$B$4:$M$4,1,MATCH('Adjusted Source Data'!$E288,'Calibration Calcs'!$B$1:$M$1,0))</f>
        <v>6230262.0984141473</v>
      </c>
      <c r="X288" s="38">
        <f>'Source Data'!X288*INDEX('Calibration Calcs'!$B$4:$M$4,1,MATCH('Adjusted Source Data'!$E288,'Calibration Calcs'!$B$1:$M$1,0))</f>
        <v>6189128.8601960354</v>
      </c>
      <c r="Y288" s="38">
        <f>'Source Data'!Y288*INDEX('Calibration Calcs'!$B$4:$M$4,1,MATCH('Adjusted Source Data'!$E288,'Calibration Calcs'!$B$1:$M$1,0))</f>
        <v>6053979.9456817955</v>
      </c>
      <c r="Z288" s="38">
        <f>'Source Data'!Z288*INDEX('Calibration Calcs'!$B$4:$M$4,1,MATCH('Adjusted Source Data'!$E288,'Calibration Calcs'!$B$1:$M$1,0))</f>
        <v>5871822.1895005424</v>
      </c>
      <c r="AA288" s="38">
        <f>'Source Data'!AA288*INDEX('Calibration Calcs'!$B$4:$M$4,1,MATCH('Adjusted Source Data'!$E288,'Calibration Calcs'!$B$1:$M$1,0))</f>
        <v>5666160.0124857817</v>
      </c>
      <c r="AB288" s="38">
        <f>'Source Data'!AB288*INDEX('Calibration Calcs'!$B$4:$M$4,1,MATCH('Adjusted Source Data'!$E288,'Calibration Calcs'!$B$1:$M$1,0))</f>
        <v>5595646.7499852609</v>
      </c>
      <c r="AC288" s="38">
        <f>'Source Data'!AC288*INDEX('Calibration Calcs'!$B$4:$M$4,1,MATCH('Adjusted Source Data'!$E288,'Calibration Calcs'!$B$1:$M$1,0))</f>
        <v>3760325.996160306</v>
      </c>
      <c r="AD288" t="str">
        <f>INDEX('Category Mapping'!$G$34:$G$45,MATCH(E288,'Category Mapping'!$A$34:$A$45,0),1)</f>
        <v>Fall</v>
      </c>
      <c r="AE288" t="str">
        <f>INDEX('Category Mapping'!$B$2:$B$25,MATCH('Source Data'!A288,'Category Mapping'!$A$2:$A$25,0))</f>
        <v>Weekend</v>
      </c>
      <c r="AF288" t="str">
        <f>INDEX('Category Mapping'!$C$2:$C$25,MATCH('Source Data'!A288,'Category Mapping'!$A$2:$A$25,0))</f>
        <v>Transportation</v>
      </c>
      <c r="AG288" t="str">
        <f>INDEX('Category Mapping'!$D$2:$D$25,MATCH('Source Data'!A288,'Category Mapping'!$A$2:$A$25,0))</f>
        <v>Transportation</v>
      </c>
      <c r="AH288">
        <f>IF($AE288="Weekday",INDEX('Category Mapping'!$F$34:$F$45,MATCH($E288,'Category Mapping'!$A$34:$A$45,0),1),INDEX('Category Mapping'!$E$34:$E$45,MATCH($E288,'Category Mapping'!$A$34:$A$45,0),1))</f>
        <v>8.8571428571428559</v>
      </c>
      <c r="AI288" s="10">
        <f t="shared" si="14"/>
        <v>703416.68853062962</v>
      </c>
      <c r="AJ288" s="22">
        <f t="shared" si="12"/>
        <v>0</v>
      </c>
      <c r="AK288" s="22">
        <f t="shared" si="13"/>
        <v>0</v>
      </c>
    </row>
    <row r="289" spans="1:37">
      <c r="A289" s="37" t="str">
        <f>'Source Data'!A289</f>
        <v>Transport_total_weekend.csv</v>
      </c>
      <c r="B289" s="37">
        <f>'Source Data'!B289</f>
        <v>2019</v>
      </c>
      <c r="C289" s="37">
        <f>'Source Data'!C289</f>
        <v>19</v>
      </c>
      <c r="D289" s="37" t="str">
        <f>'Source Data'!D289</f>
        <v>Korea</v>
      </c>
      <c r="E289" s="37">
        <f>'Source Data'!E289</f>
        <v>11</v>
      </c>
      <c r="F289" s="38">
        <f>'Source Data'!F289*INDEX('Calibration Calcs'!$B$4:$M$4,1,MATCH('Adjusted Source Data'!$E289,'Calibration Calcs'!$B$1:$M$1,0))</f>
        <v>2626419.5209183344</v>
      </c>
      <c r="G289" s="38">
        <f>'Source Data'!G289*INDEX('Calibration Calcs'!$B$4:$M$4,1,MATCH('Adjusted Source Data'!$E289,'Calibration Calcs'!$B$1:$M$1,0))</f>
        <v>2501196.9483150798</v>
      </c>
      <c r="H289" s="38">
        <f>'Source Data'!H289*INDEX('Calibration Calcs'!$B$4:$M$4,1,MATCH('Adjusted Source Data'!$E289,'Calibration Calcs'!$B$1:$M$1,0))</f>
        <v>2467046.0445680101</v>
      </c>
      <c r="I289" s="38">
        <f>'Source Data'!I289*INDEX('Calibration Calcs'!$B$4:$M$4,1,MATCH('Adjusted Source Data'!$E289,'Calibration Calcs'!$B$1:$M$1,0))</f>
        <v>2467046.0445680101</v>
      </c>
      <c r="J289" s="38">
        <f>'Source Data'!J289*INDEX('Calibration Calcs'!$B$4:$M$4,1,MATCH('Adjusted Source Data'!$E289,'Calibration Calcs'!$B$1:$M$1,0))</f>
        <v>2455662.085960987</v>
      </c>
      <c r="K289" s="38">
        <f>'Source Data'!K289*INDEX('Calibration Calcs'!$B$4:$M$4,1,MATCH('Adjusted Source Data'!$E289,'Calibration Calcs'!$B$1:$M$1,0))</f>
        <v>2472737.5378345218</v>
      </c>
      <c r="L289" s="38">
        <f>'Source Data'!L289*INDEX('Calibration Calcs'!$B$4:$M$4,1,MATCH('Adjusted Source Data'!$E289,'Calibration Calcs'!$B$1:$M$1,0))</f>
        <v>3065864.0417550099</v>
      </c>
      <c r="M289" s="38">
        <f>'Source Data'!M289*INDEX('Calibration Calcs'!$B$4:$M$4,1,MATCH('Adjusted Source Data'!$E289,'Calibration Calcs'!$B$1:$M$1,0))</f>
        <v>3989334.3411890385</v>
      </c>
      <c r="N289" s="38">
        <f>'Source Data'!N289*INDEX('Calibration Calcs'!$B$4:$M$4,1,MATCH('Adjusted Source Data'!$E289,'Calibration Calcs'!$B$1:$M$1,0))</f>
        <v>4762493.8101691883</v>
      </c>
      <c r="O289" s="38">
        <f>'Source Data'!O289*INDEX('Calibration Calcs'!$B$4:$M$4,1,MATCH('Adjusted Source Data'!$E289,'Calibration Calcs'!$B$1:$M$1,0))</f>
        <v>5398184.5183015903</v>
      </c>
      <c r="P289" s="38">
        <f>'Source Data'!P289*INDEX('Calibration Calcs'!$B$4:$M$4,1,MATCH('Adjusted Source Data'!$E289,'Calibration Calcs'!$B$1:$M$1,0))</f>
        <v>5715287.6938692452</v>
      </c>
      <c r="Q289" s="38">
        <f>'Source Data'!Q289*INDEX('Calibration Calcs'!$B$4:$M$4,1,MATCH('Adjusted Source Data'!$E289,'Calibration Calcs'!$B$1:$M$1,0))</f>
        <v>5891737.594167104</v>
      </c>
      <c r="R289" s="38">
        <f>'Source Data'!R289*INDEX('Calibration Calcs'!$B$4:$M$4,1,MATCH('Adjusted Source Data'!$E289,'Calibration Calcs'!$B$1:$M$1,0))</f>
        <v>5762469.2495783288</v>
      </c>
      <c r="S289" s="38">
        <f>'Source Data'!S289*INDEX('Calibration Calcs'!$B$4:$M$4,1,MATCH('Adjusted Source Data'!$E289,'Calibration Calcs'!$B$1:$M$1,0))</f>
        <v>5485369.835308156</v>
      </c>
      <c r="T289" s="38">
        <f>'Source Data'!T289*INDEX('Calibration Calcs'!$B$4:$M$4,1,MATCH('Adjusted Source Data'!$E289,'Calibration Calcs'!$B$1:$M$1,0))</f>
        <v>5417067.0557400174</v>
      </c>
      <c r="U289" s="38">
        <f>'Source Data'!U289*INDEX('Calibration Calcs'!$B$4:$M$4,1,MATCH('Adjusted Source Data'!$E289,'Calibration Calcs'!$B$1:$M$1,0))</f>
        <v>5314611.4282768099</v>
      </c>
      <c r="V289" s="38">
        <f>'Source Data'!V289*INDEX('Calibration Calcs'!$B$4:$M$4,1,MATCH('Adjusted Source Data'!$E289,'Calibration Calcs'!$B$1:$M$1,0))</f>
        <v>6093208.6792096272</v>
      </c>
      <c r="W289" s="38">
        <f>'Source Data'!W289*INDEX('Calibration Calcs'!$B$4:$M$4,1,MATCH('Adjusted Source Data'!$E289,'Calibration Calcs'!$B$1:$M$1,0))</f>
        <v>6098900.1724761389</v>
      </c>
      <c r="X289" s="38">
        <f>'Source Data'!X289*INDEX('Calibration Calcs'!$B$4:$M$4,1,MATCH('Adjusted Source Data'!$E289,'Calibration Calcs'!$B$1:$M$1,0))</f>
        <v>6059056.8033885583</v>
      </c>
      <c r="Y289" s="38">
        <f>'Source Data'!Y289*INDEX('Calibration Calcs'!$B$4:$M$4,1,MATCH('Adjusted Source Data'!$E289,'Calibration Calcs'!$B$1:$M$1,0))</f>
        <v>5928141.7654447928</v>
      </c>
      <c r="Z289" s="38">
        <f>'Source Data'!Z289*INDEX('Calibration Calcs'!$B$4:$M$4,1,MATCH('Adjusted Source Data'!$E289,'Calibration Calcs'!$B$1:$M$1,0))</f>
        <v>5751691.8651469341</v>
      </c>
      <c r="AA289" s="38">
        <f>'Source Data'!AA289*INDEX('Calibration Calcs'!$B$4:$M$4,1,MATCH('Adjusted Source Data'!$E289,'Calibration Calcs'!$B$1:$M$1,0))</f>
        <v>5552474.04763503</v>
      </c>
      <c r="AB289" s="38">
        <f>'Source Data'!AB289*INDEX('Calibration Calcs'!$B$4:$M$4,1,MATCH('Adjusted Source Data'!$E289,'Calibration Calcs'!$B$1:$M$1,0))</f>
        <v>5484171.2680668905</v>
      </c>
      <c r="AC289" s="38">
        <f>'Source Data'!AC289*INDEX('Calibration Calcs'!$B$4:$M$4,1,MATCH('Adjusted Source Data'!$E289,'Calibration Calcs'!$B$1:$M$1,0))</f>
        <v>3685340.5555773485</v>
      </c>
      <c r="AD289" t="str">
        <f>INDEX('Category Mapping'!$G$34:$G$45,MATCH(E289,'Category Mapping'!$A$34:$A$45,0),1)</f>
        <v>Winter</v>
      </c>
      <c r="AE289" t="str">
        <f>INDEX('Category Mapping'!$B$2:$B$25,MATCH('Source Data'!A289,'Category Mapping'!$A$2:$A$25,0))</f>
        <v>Weekend</v>
      </c>
      <c r="AF289" t="str">
        <f>INDEX('Category Mapping'!$C$2:$C$25,MATCH('Source Data'!A289,'Category Mapping'!$A$2:$A$25,0))</f>
        <v>Transportation</v>
      </c>
      <c r="AG289" t="str">
        <f>INDEX('Category Mapping'!$D$2:$D$25,MATCH('Source Data'!A289,'Category Mapping'!$A$2:$A$25,0))</f>
        <v>Transportation</v>
      </c>
      <c r="AH289">
        <f>IF($AE289="Weekday",INDEX('Category Mapping'!$F$34:$F$45,MATCH($E289,'Category Mapping'!$A$34:$A$45,0),1),INDEX('Category Mapping'!$E$34:$E$45,MATCH($E289,'Category Mapping'!$A$34:$A$45,0),1))</f>
        <v>8.5714285714285712</v>
      </c>
      <c r="AI289" s="10">
        <f t="shared" si="14"/>
        <v>711538.35345554957</v>
      </c>
      <c r="AJ289" s="22">
        <f t="shared" si="12"/>
        <v>0</v>
      </c>
      <c r="AK289" s="22">
        <f t="shared" si="13"/>
        <v>0</v>
      </c>
    </row>
    <row r="290" spans="1:37">
      <c r="A290" s="37" t="str">
        <f>'Source Data'!A290</f>
        <v>Transport_total_weekend.csv</v>
      </c>
      <c r="B290" s="37">
        <f>'Source Data'!B290</f>
        <v>2019</v>
      </c>
      <c r="C290" s="37">
        <f>'Source Data'!C290</f>
        <v>19</v>
      </c>
      <c r="D290" s="37" t="str">
        <f>'Source Data'!D290</f>
        <v>Korea</v>
      </c>
      <c r="E290" s="37">
        <f>'Source Data'!E290</f>
        <v>12</v>
      </c>
      <c r="F290" s="38">
        <f>'Source Data'!F290*INDEX('Calibration Calcs'!$B$4:$M$4,1,MATCH('Adjusted Source Data'!$E290,'Calibration Calcs'!$B$1:$M$1,0))</f>
        <v>3063057.4140853216</v>
      </c>
      <c r="G290" s="38">
        <f>'Source Data'!G290*INDEX('Calibration Calcs'!$B$4:$M$4,1,MATCH('Adjusted Source Data'!$E290,'Calibration Calcs'!$B$1:$M$1,0))</f>
        <v>2919189.6643112977</v>
      </c>
      <c r="H290" s="38">
        <f>'Source Data'!H290*INDEX('Calibration Calcs'!$B$4:$M$4,1,MATCH('Adjusted Source Data'!$E290,'Calibration Calcs'!$B$1:$M$1,0))</f>
        <v>2879952.7006968679</v>
      </c>
      <c r="I290" s="38">
        <f>'Source Data'!I290*INDEX('Calibration Calcs'!$B$4:$M$4,1,MATCH('Adjusted Source Data'!$E290,'Calibration Calcs'!$B$1:$M$1,0))</f>
        <v>2879952.7006968679</v>
      </c>
      <c r="J290" s="38">
        <f>'Source Data'!J290*INDEX('Calibration Calcs'!$B$4:$M$4,1,MATCH('Adjusted Source Data'!$E290,'Calibration Calcs'!$B$1:$M$1,0))</f>
        <v>2866873.7128253914</v>
      </c>
      <c r="K290" s="38">
        <f>'Source Data'!K290*INDEX('Calibration Calcs'!$B$4:$M$4,1,MATCH('Adjusted Source Data'!$E290,'Calibration Calcs'!$B$1:$M$1,0))</f>
        <v>2886492.7530387146</v>
      </c>
      <c r="L290" s="38">
        <f>'Source Data'!L290*INDEX('Calibration Calcs'!$B$4:$M$4,1,MATCH('Adjusted Source Data'!$E290,'Calibration Calcs'!$B$1:$M$1,0))</f>
        <v>3577927.948670954</v>
      </c>
      <c r="M290" s="38">
        <f>'Source Data'!M290*INDEX('Calibration Calcs'!$B$4:$M$4,1,MATCH('Adjusted Source Data'!$E290,'Calibration Calcs'!$B$1:$M$1,0))</f>
        <v>4654968.2488500541</v>
      </c>
      <c r="N290" s="38">
        <f>'Source Data'!N290*INDEX('Calibration Calcs'!$B$4:$M$4,1,MATCH('Adjusted Source Data'!$E290,'Calibration Calcs'!$B$1:$M$1,0))</f>
        <v>5553310.7766483733</v>
      </c>
      <c r="O290" s="38">
        <f>'Source Data'!O290*INDEX('Calibration Calcs'!$B$4:$M$4,1,MATCH('Adjusted Source Data'!$E290,'Calibration Calcs'!$B$1:$M$1,0))</f>
        <v>6290340.9478455428</v>
      </c>
      <c r="P290" s="38">
        <f>'Source Data'!P290*INDEX('Calibration Calcs'!$B$4:$M$4,1,MATCH('Adjusted Source Data'!$E290,'Calibration Calcs'!$B$1:$M$1,0))</f>
        <v>6657987.71194553</v>
      </c>
      <c r="Q290" s="38">
        <f>'Source Data'!Q290*INDEX('Calibration Calcs'!$B$4:$M$4,1,MATCH('Adjusted Source Data'!$E290,'Calibration Calcs'!$B$1:$M$1,0))</f>
        <v>6860710.3487350903</v>
      </c>
      <c r="R290" s="38">
        <f>'Source Data'!R290*INDEX('Calibration Calcs'!$B$4:$M$4,1,MATCH('Adjusted Source Data'!$E290,'Calibration Calcs'!$B$1:$M$1,0))</f>
        <v>6708865.209296139</v>
      </c>
      <c r="S290" s="38">
        <f>'Source Data'!S290*INDEX('Calibration Calcs'!$B$4:$M$4,1,MATCH('Adjusted Source Data'!$E290,'Calibration Calcs'!$B$1:$M$1,0))</f>
        <v>6383821.480832153</v>
      </c>
      <c r="T290" s="38">
        <f>'Source Data'!T290*INDEX('Calibration Calcs'!$B$4:$M$4,1,MATCH('Adjusted Source Data'!$E290,'Calibration Calcs'!$B$1:$M$1,0))</f>
        <v>6305347.5536032943</v>
      </c>
      <c r="U290" s="38">
        <f>'Source Data'!U290*INDEX('Calibration Calcs'!$B$4:$M$4,1,MATCH('Adjusted Source Data'!$E290,'Calibration Calcs'!$B$1:$M$1,0))</f>
        <v>6187637.7795722233</v>
      </c>
      <c r="V290" s="38">
        <f>'Source Data'!V290*INDEX('Calibration Calcs'!$B$4:$M$4,1,MATCH('Adjusted Source Data'!$E290,'Calibration Calcs'!$B$1:$M$1,0))</f>
        <v>7098292.0452490449</v>
      </c>
      <c r="W290" s="38">
        <f>'Source Data'!W290*INDEX('Calibration Calcs'!$B$4:$M$4,1,MATCH('Adjusted Source Data'!$E290,'Calibration Calcs'!$B$1:$M$1,0))</f>
        <v>7104832.0975908916</v>
      </c>
      <c r="X290" s="38">
        <f>'Source Data'!X290*INDEX('Calibration Calcs'!$B$4:$M$4,1,MATCH('Adjusted Source Data'!$E290,'Calibration Calcs'!$B$1:$M$1,0))</f>
        <v>7059055.0816346155</v>
      </c>
      <c r="Y290" s="38">
        <f>'Source Data'!Y290*INDEX('Calibration Calcs'!$B$4:$M$4,1,MATCH('Adjusted Source Data'!$E290,'Calibration Calcs'!$B$1:$M$1,0))</f>
        <v>6908648.396330962</v>
      </c>
      <c r="Z290" s="38">
        <f>'Source Data'!Z290*INDEX('Calibration Calcs'!$B$4:$M$4,1,MATCH('Adjusted Source Data'!$E290,'Calibration Calcs'!$B$1:$M$1,0))</f>
        <v>6705925.7595414016</v>
      </c>
      <c r="AA290" s="38">
        <f>'Source Data'!AA290*INDEX('Calibration Calcs'!$B$4:$M$4,1,MATCH('Adjusted Source Data'!$E290,'Calibration Calcs'!$B$1:$M$1,0))</f>
        <v>6477045.1470088894</v>
      </c>
      <c r="AB290" s="38">
        <f>'Source Data'!AB290*INDEX('Calibration Calcs'!$B$4:$M$4,1,MATCH('Adjusted Source Data'!$E290,'Calibration Calcs'!$B$1:$M$1,0))</f>
        <v>6398571.2197800307</v>
      </c>
      <c r="AC290" s="38">
        <f>'Source Data'!AC290*INDEX('Calibration Calcs'!$B$4:$M$4,1,MATCH('Adjusted Source Data'!$E290,'Calibration Calcs'!$B$1:$M$1,0))</f>
        <v>4299704.6986104492</v>
      </c>
      <c r="AD290" t="str">
        <f>INDEX('Category Mapping'!$G$34:$G$45,MATCH(E290,'Category Mapping'!$A$34:$A$45,0),1)</f>
        <v>Winter</v>
      </c>
      <c r="AE290" t="str">
        <f>INDEX('Category Mapping'!$B$2:$B$25,MATCH('Source Data'!A290,'Category Mapping'!$A$2:$A$25,0))</f>
        <v>Weekend</v>
      </c>
      <c r="AF290" t="str">
        <f>INDEX('Category Mapping'!$C$2:$C$25,MATCH('Source Data'!A290,'Category Mapping'!$A$2:$A$25,0))</f>
        <v>Transportation</v>
      </c>
      <c r="AG290" t="str">
        <f>INDEX('Category Mapping'!$D$2:$D$25,MATCH('Source Data'!A290,'Category Mapping'!$A$2:$A$25,0))</f>
        <v>Transportation</v>
      </c>
      <c r="AH290">
        <f>IF($AE290="Weekday",INDEX('Category Mapping'!$F$34:$F$45,MATCH($E290,'Category Mapping'!$A$34:$A$45,0),1),INDEX('Category Mapping'!$E$34:$E$45,MATCH($E290,'Category Mapping'!$A$34:$A$45,0),1))</f>
        <v>8.8571428571428559</v>
      </c>
      <c r="AI290" s="10">
        <f t="shared" si="14"/>
        <v>802158.46263122978</v>
      </c>
      <c r="AJ290" s="22">
        <f t="shared" si="12"/>
        <v>0</v>
      </c>
      <c r="AK290" s="22">
        <f t="shared" si="13"/>
        <v>0</v>
      </c>
    </row>
    <row r="295" spans="1:37">
      <c r="AB295" s="22"/>
    </row>
    <row r="296" spans="1:37">
      <c r="AB296" s="22"/>
    </row>
  </sheetData>
  <mergeCells count="2">
    <mergeCell ref="A1:AC1"/>
    <mergeCell ref="AD1:A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0B8E-9289-41D6-9212-D65D17D27007}">
  <dimension ref="A1:V79057"/>
  <sheetViews>
    <sheetView workbookViewId="0">
      <selection activeCell="V14" sqref="V14:V25"/>
    </sheetView>
  </sheetViews>
  <sheetFormatPr defaultRowHeight="15"/>
  <cols>
    <col min="2" max="2" width="12.85546875" customWidth="1"/>
  </cols>
  <sheetData>
    <row r="1" spans="1:22" ht="15.75" thickBot="1">
      <c r="A1" s="73" t="s">
        <v>269</v>
      </c>
      <c r="B1" s="73" t="s">
        <v>270</v>
      </c>
      <c r="C1" s="73" t="s">
        <v>271</v>
      </c>
      <c r="D1" s="73"/>
      <c r="E1" s="73"/>
      <c r="F1" s="73" t="s">
        <v>272</v>
      </c>
      <c r="G1" s="73" t="s">
        <v>273</v>
      </c>
      <c r="H1" s="73" t="s">
        <v>274</v>
      </c>
      <c r="I1" s="73" t="s">
        <v>275</v>
      </c>
      <c r="J1" s="73"/>
      <c r="K1" s="73"/>
      <c r="L1" s="73"/>
      <c r="M1" s="73"/>
      <c r="N1" s="73"/>
      <c r="O1" s="73"/>
      <c r="P1" s="73"/>
      <c r="Q1" s="73"/>
      <c r="R1" s="73" t="s">
        <v>276</v>
      </c>
      <c r="S1" s="73" t="s">
        <v>16</v>
      </c>
      <c r="T1" s="73" t="s">
        <v>277</v>
      </c>
      <c r="U1" s="73" t="s">
        <v>278</v>
      </c>
    </row>
    <row r="2" spans="1:22" ht="40.5">
      <c r="A2" s="73"/>
      <c r="B2" s="73"/>
      <c r="C2" s="70" t="s">
        <v>279</v>
      </c>
      <c r="D2" s="70" t="s">
        <v>280</v>
      </c>
      <c r="E2" s="70" t="s">
        <v>281</v>
      </c>
      <c r="F2" s="73"/>
      <c r="G2" s="73"/>
      <c r="H2" s="73"/>
      <c r="I2" s="70" t="s">
        <v>282</v>
      </c>
      <c r="J2" s="70" t="s">
        <v>283</v>
      </c>
      <c r="K2" s="70" t="s">
        <v>284</v>
      </c>
      <c r="L2" s="70" t="s">
        <v>285</v>
      </c>
      <c r="M2" s="70" t="s">
        <v>286</v>
      </c>
      <c r="N2" s="70" t="s">
        <v>287</v>
      </c>
      <c r="O2" s="70" t="s">
        <v>288</v>
      </c>
      <c r="P2" s="70" t="s">
        <v>289</v>
      </c>
      <c r="Q2" s="70" t="s">
        <v>281</v>
      </c>
      <c r="R2" s="73"/>
      <c r="S2" s="73"/>
      <c r="T2" s="73"/>
      <c r="U2" s="73"/>
      <c r="V2" t="s">
        <v>26</v>
      </c>
    </row>
    <row r="3" spans="1:22">
      <c r="A3" s="71" t="s">
        <v>290</v>
      </c>
      <c r="B3" s="72">
        <v>12403.744685543999</v>
      </c>
      <c r="C3" s="72">
        <v>12676.419465454997</v>
      </c>
      <c r="D3" s="72">
        <v>229.785674562</v>
      </c>
      <c r="E3" s="72">
        <v>12906.205140016997</v>
      </c>
      <c r="F3" s="72">
        <v>3.8059824600000001</v>
      </c>
      <c r="G3" s="72">
        <v>12843.004906216005</v>
      </c>
      <c r="H3" s="72">
        <v>370.46008930699998</v>
      </c>
      <c r="I3" s="72">
        <v>721.06615900299971</v>
      </c>
      <c r="J3" s="72">
        <v>31.370731840000001</v>
      </c>
      <c r="K3" s="72">
        <v>926.07256611800028</v>
      </c>
      <c r="L3" s="72">
        <v>355.40715856600008</v>
      </c>
      <c r="M3" s="72">
        <v>264.54666816599996</v>
      </c>
      <c r="N3" s="72">
        <v>7.1999999999999997E-6</v>
      </c>
      <c r="O3" s="72">
        <v>764.7949460320001</v>
      </c>
      <c r="P3" s="72">
        <v>223.23387379199994</v>
      </c>
      <c r="Q3" s="72">
        <v>3286.4921107169998</v>
      </c>
      <c r="R3" s="72">
        <v>283.54390000000001</v>
      </c>
      <c r="S3" s="72">
        <v>42097.256833158986</v>
      </c>
      <c r="T3" s="72"/>
      <c r="U3" s="72">
        <v>42097.256833158986</v>
      </c>
    </row>
    <row r="4" spans="1:22">
      <c r="A4" s="71" t="s">
        <v>291</v>
      </c>
      <c r="B4" s="72">
        <v>13047.232004722999</v>
      </c>
      <c r="C4" s="72">
        <v>12827.523648055003</v>
      </c>
      <c r="D4" s="72">
        <v>85.500787873999997</v>
      </c>
      <c r="E4" s="72">
        <v>12913.024435929003</v>
      </c>
      <c r="F4" s="72">
        <v>3.88764558</v>
      </c>
      <c r="G4" s="72">
        <v>11850.168757536001</v>
      </c>
      <c r="H4" s="72">
        <v>348.40639826699999</v>
      </c>
      <c r="I4" s="72">
        <v>717.78461833500012</v>
      </c>
      <c r="J4" s="72">
        <v>158.76932120000001</v>
      </c>
      <c r="K4" s="72">
        <v>827.56614591200207</v>
      </c>
      <c r="L4" s="72">
        <v>217.68019249099999</v>
      </c>
      <c r="M4" s="72">
        <v>570.86570665800002</v>
      </c>
      <c r="N4" s="72">
        <v>8.5751999999999996E-4</v>
      </c>
      <c r="O4" s="72">
        <v>730.15717685100026</v>
      </c>
      <c r="P4" s="72">
        <v>184.40221032200012</v>
      </c>
      <c r="Q4" s="72">
        <v>3407.2262292890027</v>
      </c>
      <c r="R4" s="72">
        <v>169.608</v>
      </c>
      <c r="S4" s="72">
        <v>41739.553444902995</v>
      </c>
      <c r="T4" s="72">
        <v>1635.979</v>
      </c>
      <c r="U4" s="72">
        <v>43375.532444902994</v>
      </c>
    </row>
    <row r="5" spans="1:22">
      <c r="A5" s="71" t="s">
        <v>292</v>
      </c>
      <c r="B5" s="72">
        <v>13520.598882844999</v>
      </c>
      <c r="C5" s="72">
        <v>18113.125951537011</v>
      </c>
      <c r="D5" s="72">
        <v>89.932287001999995</v>
      </c>
      <c r="E5" s="72">
        <v>18203.058238539012</v>
      </c>
      <c r="F5" s="72">
        <v>51.696953279999995</v>
      </c>
      <c r="G5" s="72">
        <v>11376.769638684002</v>
      </c>
      <c r="H5" s="72">
        <v>294.40753070500006</v>
      </c>
      <c r="I5" s="72">
        <v>653.08288470099978</v>
      </c>
      <c r="J5" s="72">
        <v>126.03231704</v>
      </c>
      <c r="K5" s="72">
        <v>894.81274079000127</v>
      </c>
      <c r="L5" s="72">
        <v>184.78275418500007</v>
      </c>
      <c r="M5" s="72">
        <v>396.40646920200021</v>
      </c>
      <c r="N5" s="72">
        <v>1.2312E-3</v>
      </c>
      <c r="O5" s="72">
        <v>729.17149508600005</v>
      </c>
      <c r="P5" s="72">
        <v>162.09412999499997</v>
      </c>
      <c r="Q5" s="72">
        <v>3146.3840221990017</v>
      </c>
      <c r="R5" s="72">
        <v>69.257499999999993</v>
      </c>
      <c r="S5" s="72">
        <v>46662.172789730997</v>
      </c>
      <c r="T5" s="72">
        <v>1821.883</v>
      </c>
      <c r="U5" s="72">
        <v>48484.055789730999</v>
      </c>
    </row>
    <row r="6" spans="1:22">
      <c r="A6" s="71" t="s">
        <v>293</v>
      </c>
      <c r="B6" s="72">
        <v>13354.212587110002</v>
      </c>
      <c r="C6" s="72">
        <v>20089.760105227004</v>
      </c>
      <c r="D6" s="72">
        <v>118.404985514</v>
      </c>
      <c r="E6" s="72">
        <v>20208.165090741004</v>
      </c>
      <c r="F6" s="72">
        <v>9.0654507720000002</v>
      </c>
      <c r="G6" s="72">
        <v>14852.734065106997</v>
      </c>
      <c r="H6" s="72">
        <v>296.63173082399999</v>
      </c>
      <c r="I6" s="72">
        <v>690.07283668300011</v>
      </c>
      <c r="J6" s="72">
        <v>142.78838615999999</v>
      </c>
      <c r="K6" s="72">
        <v>1230.0625777059918</v>
      </c>
      <c r="L6" s="72">
        <v>162.68979191299994</v>
      </c>
      <c r="M6" s="72">
        <v>306.25027178999977</v>
      </c>
      <c r="N6" s="72">
        <v>0</v>
      </c>
      <c r="O6" s="72">
        <v>904.66308447200026</v>
      </c>
      <c r="P6" s="72">
        <v>185.88172011299997</v>
      </c>
      <c r="Q6" s="72">
        <v>3622.4086688369912</v>
      </c>
      <c r="R6" s="72">
        <v>54.834000000000003</v>
      </c>
      <c r="S6" s="72">
        <v>52398.051597027006</v>
      </c>
      <c r="T6" s="72">
        <v>2468.1030000000001</v>
      </c>
      <c r="U6" s="72">
        <v>54866.154597027009</v>
      </c>
    </row>
    <row r="7" spans="1:22">
      <c r="A7" s="71" t="s">
        <v>294</v>
      </c>
      <c r="B7" s="72">
        <v>14486.528785948998</v>
      </c>
      <c r="C7" s="72">
        <v>19459.047593346997</v>
      </c>
      <c r="D7" s="72">
        <v>123.238098197</v>
      </c>
      <c r="E7" s="72">
        <v>19582.285691543999</v>
      </c>
      <c r="F7" s="72">
        <v>5.7430678620000002</v>
      </c>
      <c r="G7" s="72">
        <v>13719.732639278001</v>
      </c>
      <c r="H7" s="72">
        <v>346.88419967500005</v>
      </c>
      <c r="I7" s="72">
        <v>707.96221975799995</v>
      </c>
      <c r="J7" s="72">
        <v>116.99813794699999</v>
      </c>
      <c r="K7" s="72">
        <v>1339.5643312339919</v>
      </c>
      <c r="L7" s="72">
        <v>202.04714848199995</v>
      </c>
      <c r="M7" s="72">
        <v>289.06979338599996</v>
      </c>
      <c r="N7" s="72">
        <v>0</v>
      </c>
      <c r="O7" s="72">
        <v>784.35846580000009</v>
      </c>
      <c r="P7" s="72">
        <v>184.377497608</v>
      </c>
      <c r="Q7" s="72">
        <v>3624.3775942149923</v>
      </c>
      <c r="R7" s="72">
        <v>348.71980000000002</v>
      </c>
      <c r="S7" s="72">
        <v>52114.271777442009</v>
      </c>
      <c r="T7" s="72">
        <v>2702.318933</v>
      </c>
      <c r="U7" s="72">
        <v>54816.590710442011</v>
      </c>
    </row>
    <row r="8" spans="1:22">
      <c r="A8" s="71" t="s">
        <v>295</v>
      </c>
      <c r="B8" s="72">
        <v>14318.384971371001</v>
      </c>
      <c r="C8" s="72">
        <v>13357.357764484001</v>
      </c>
      <c r="D8" s="72">
        <v>3.439025564</v>
      </c>
      <c r="E8" s="72">
        <v>13360.796790048</v>
      </c>
      <c r="F8" s="72">
        <v>3.327556344</v>
      </c>
      <c r="G8" s="72">
        <v>11428.945451134992</v>
      </c>
      <c r="H8" s="72">
        <v>344.97144102800002</v>
      </c>
      <c r="I8" s="72">
        <v>692.6011342129998</v>
      </c>
      <c r="J8" s="72">
        <v>98.992728052999993</v>
      </c>
      <c r="K8" s="72">
        <v>1226.9191237449995</v>
      </c>
      <c r="L8" s="72">
        <v>215.93186735400002</v>
      </c>
      <c r="M8" s="72">
        <v>433.87110377100004</v>
      </c>
      <c r="N8" s="72">
        <v>0</v>
      </c>
      <c r="O8" s="72">
        <v>688.42858850499999</v>
      </c>
      <c r="P8" s="72">
        <v>182.64454627399994</v>
      </c>
      <c r="Q8" s="72">
        <v>3539.3890919149994</v>
      </c>
      <c r="R8" s="72">
        <v>232.58600000000001</v>
      </c>
      <c r="S8" s="72">
        <v>43228.401286713997</v>
      </c>
      <c r="T8" s="72">
        <v>2535.2234149999999</v>
      </c>
      <c r="U8" s="72">
        <v>45763.624701713998</v>
      </c>
    </row>
    <row r="9" spans="1:22">
      <c r="A9" s="71" t="s">
        <v>296</v>
      </c>
      <c r="B9" s="72">
        <v>15112.346853295003</v>
      </c>
      <c r="C9" s="72">
        <v>10193.42652707</v>
      </c>
      <c r="D9" s="72">
        <v>5.7072092830000001</v>
      </c>
      <c r="E9" s="72">
        <v>10199.133736353</v>
      </c>
      <c r="F9" s="72">
        <v>3.5838159000000003</v>
      </c>
      <c r="G9" s="72">
        <v>11770.904122926997</v>
      </c>
      <c r="H9" s="72">
        <v>421.15117425100004</v>
      </c>
      <c r="I9" s="72">
        <v>706.83114752100028</v>
      </c>
      <c r="J9" s="72">
        <v>49.128346400000005</v>
      </c>
      <c r="K9" s="72">
        <v>1193.8692442650022</v>
      </c>
      <c r="L9" s="72">
        <v>282.38173310600001</v>
      </c>
      <c r="M9" s="72">
        <v>426.26148209299987</v>
      </c>
      <c r="N9" s="72">
        <v>0</v>
      </c>
      <c r="O9" s="72">
        <v>826.65470275899997</v>
      </c>
      <c r="P9" s="72">
        <v>202.28434652799993</v>
      </c>
      <c r="Q9" s="72">
        <v>3687.4110026720023</v>
      </c>
      <c r="R9" s="72">
        <v>76.090999999999994</v>
      </c>
      <c r="S9" s="72">
        <v>41270.621747059988</v>
      </c>
      <c r="T9" s="72">
        <v>2464.576266</v>
      </c>
      <c r="U9" s="72">
        <v>43735.198013059984</v>
      </c>
    </row>
    <row r="10" spans="1:22">
      <c r="A10" s="71" t="s">
        <v>297</v>
      </c>
      <c r="B10" s="72">
        <v>15163.555258153001</v>
      </c>
      <c r="C10" s="72">
        <v>7859.4799609379988</v>
      </c>
      <c r="D10" s="72">
        <v>76.546035209999999</v>
      </c>
      <c r="E10" s="72">
        <v>7936.0259961479987</v>
      </c>
      <c r="F10" s="72">
        <v>3.9779029500000003</v>
      </c>
      <c r="G10" s="72">
        <v>13197.766604438</v>
      </c>
      <c r="H10" s="72">
        <v>426.62106330499995</v>
      </c>
      <c r="I10" s="72">
        <v>674.0557523299999</v>
      </c>
      <c r="J10" s="72">
        <v>0</v>
      </c>
      <c r="K10" s="72">
        <v>1323.9360995730012</v>
      </c>
      <c r="L10" s="72">
        <v>313.13576728300001</v>
      </c>
      <c r="M10" s="72">
        <v>242.45485218000007</v>
      </c>
      <c r="N10" s="72">
        <v>3.9672000000000004E-4</v>
      </c>
      <c r="O10" s="72">
        <v>722.91887462600005</v>
      </c>
      <c r="P10" s="72">
        <v>189.96213897499999</v>
      </c>
      <c r="Q10" s="72">
        <v>3466.4638816870015</v>
      </c>
      <c r="R10" s="72">
        <v>197.1491</v>
      </c>
      <c r="S10" s="72">
        <v>40391.559844343996</v>
      </c>
      <c r="T10" s="72">
        <v>2711.864</v>
      </c>
      <c r="U10" s="72">
        <v>43103.423844343997</v>
      </c>
    </row>
    <row r="11" spans="1:22">
      <c r="A11" s="71" t="s">
        <v>298</v>
      </c>
      <c r="B11" s="72">
        <v>16997.188756116004</v>
      </c>
      <c r="C11" s="72">
        <v>9103.047314686004</v>
      </c>
      <c r="D11" s="72">
        <v>60.129526901999995</v>
      </c>
      <c r="E11" s="72">
        <v>9163.1768415880033</v>
      </c>
      <c r="F11" s="72">
        <v>5.2303167000000004</v>
      </c>
      <c r="G11" s="72">
        <v>14627.133246117994</v>
      </c>
      <c r="H11" s="72">
        <v>443.70342344499994</v>
      </c>
      <c r="I11" s="72">
        <v>695.0527098299998</v>
      </c>
      <c r="J11" s="72">
        <v>38.948750959999998</v>
      </c>
      <c r="K11" s="72">
        <v>1106.3547306499991</v>
      </c>
      <c r="L11" s="72">
        <v>343.43297715099999</v>
      </c>
      <c r="M11" s="72">
        <v>197.59485076699997</v>
      </c>
      <c r="N11" s="72">
        <v>3.6575999999999997E-4</v>
      </c>
      <c r="O11" s="72">
        <v>747.02801374399996</v>
      </c>
      <c r="P11" s="72">
        <v>210.72656425799997</v>
      </c>
      <c r="Q11" s="72">
        <v>3339.1389631199986</v>
      </c>
      <c r="R11" s="72">
        <v>109.221</v>
      </c>
      <c r="S11" s="72">
        <v>44684.792535368011</v>
      </c>
      <c r="T11" s="72">
        <v>2250.8018889999998</v>
      </c>
      <c r="U11" s="72">
        <v>46935.594424368013</v>
      </c>
    </row>
    <row r="12" spans="1:22">
      <c r="A12" s="71" t="s">
        <v>299</v>
      </c>
      <c r="B12" s="72">
        <v>15429.97763795</v>
      </c>
      <c r="C12" s="72">
        <v>10920.854358534005</v>
      </c>
      <c r="D12" s="72">
        <v>29.085400774</v>
      </c>
      <c r="E12" s="72">
        <v>10949.939759308005</v>
      </c>
      <c r="F12" s="72">
        <v>17.75190263</v>
      </c>
      <c r="G12" s="72">
        <v>14953.785690567003</v>
      </c>
      <c r="H12" s="72">
        <v>371.80994606600001</v>
      </c>
      <c r="I12" s="72">
        <v>632.74136335300011</v>
      </c>
      <c r="J12" s="72">
        <v>153.54107440000001</v>
      </c>
      <c r="K12" s="72">
        <v>934.91404577699848</v>
      </c>
      <c r="L12" s="72">
        <v>483.29545558699999</v>
      </c>
      <c r="M12" s="72">
        <v>188.97751927700008</v>
      </c>
      <c r="N12" s="72">
        <v>0</v>
      </c>
      <c r="O12" s="72">
        <v>768.40656545100012</v>
      </c>
      <c r="P12" s="72">
        <v>195.82494920399998</v>
      </c>
      <c r="Q12" s="72">
        <v>3357.7009730489985</v>
      </c>
      <c r="R12" s="72">
        <v>112.9743</v>
      </c>
      <c r="S12" s="72">
        <v>45193.940245456994</v>
      </c>
      <c r="T12" s="72">
        <v>1914.8274960000001</v>
      </c>
      <c r="U12" s="72">
        <v>47108.767741456992</v>
      </c>
    </row>
    <row r="13" spans="1:22">
      <c r="A13" s="71" t="s">
        <v>300</v>
      </c>
      <c r="B13" s="72">
        <v>17014.959882135001</v>
      </c>
      <c r="C13" s="72">
        <v>12549.332631009001</v>
      </c>
      <c r="D13" s="72">
        <v>159.42379225900001</v>
      </c>
      <c r="E13" s="72">
        <v>12708.756423268002</v>
      </c>
      <c r="F13" s="72">
        <v>28.102065404000001</v>
      </c>
      <c r="G13" s="72">
        <v>15345.159353565998</v>
      </c>
      <c r="H13" s="72">
        <v>417.16508805699999</v>
      </c>
      <c r="I13" s="72">
        <v>691.19616419399983</v>
      </c>
      <c r="J13" s="72">
        <v>163.55484319999999</v>
      </c>
      <c r="K13" s="72">
        <v>722.99670988500122</v>
      </c>
      <c r="L13" s="72">
        <v>403.41624898699996</v>
      </c>
      <c r="M13" s="72">
        <v>219.540678122</v>
      </c>
      <c r="N13" s="72">
        <v>0</v>
      </c>
      <c r="O13" s="72">
        <v>848.86276472999987</v>
      </c>
      <c r="P13" s="72">
        <v>185.69944720000001</v>
      </c>
      <c r="Q13" s="72">
        <v>3235.2668563180009</v>
      </c>
      <c r="R13" s="72">
        <v>94.581500000000005</v>
      </c>
      <c r="S13" s="72">
        <v>48843.991174671995</v>
      </c>
      <c r="T13" s="72">
        <v>1404.83664</v>
      </c>
      <c r="U13" s="72">
        <v>50248.827814671997</v>
      </c>
    </row>
    <row r="14" spans="1:22">
      <c r="A14" s="71" t="s">
        <v>251</v>
      </c>
      <c r="B14" s="72">
        <v>15886.486225803999</v>
      </c>
      <c r="C14" s="72">
        <v>14059.887196505002</v>
      </c>
      <c r="D14" s="72">
        <v>188.22171388499999</v>
      </c>
      <c r="E14" s="72">
        <v>14248.108910390001</v>
      </c>
      <c r="F14" s="72">
        <v>16.806253618000003</v>
      </c>
      <c r="G14" s="72">
        <v>14754.645191132999</v>
      </c>
      <c r="H14" s="72">
        <v>400.96650381200004</v>
      </c>
      <c r="I14" s="72">
        <v>665.18592107399991</v>
      </c>
      <c r="J14" s="72">
        <v>171.66384872</v>
      </c>
      <c r="K14" s="72">
        <v>698.35981242800176</v>
      </c>
      <c r="L14" s="72">
        <v>514.85169643900019</v>
      </c>
      <c r="M14" s="72">
        <v>209.47133840299995</v>
      </c>
      <c r="N14" s="72">
        <v>1.4400000000000002E-6</v>
      </c>
      <c r="O14" s="72">
        <v>856.071259521</v>
      </c>
      <c r="P14" s="72">
        <v>0</v>
      </c>
      <c r="Q14" s="72">
        <v>3115.6038780250014</v>
      </c>
      <c r="R14" s="72">
        <v>328.35469999999998</v>
      </c>
      <c r="S14" s="72">
        <v>48750.971640200005</v>
      </c>
      <c r="T14" s="72">
        <v>1396.67</v>
      </c>
      <c r="U14" s="72">
        <v>50147.641640200003</v>
      </c>
      <c r="V14" s="74">
        <v>12</v>
      </c>
    </row>
    <row r="15" spans="1:22">
      <c r="A15" s="71" t="s">
        <v>250</v>
      </c>
      <c r="B15" s="72">
        <v>15338.810197107003</v>
      </c>
      <c r="C15" s="72">
        <v>11036.796460405005</v>
      </c>
      <c r="D15" s="72">
        <v>109.97353496700001</v>
      </c>
      <c r="E15" s="72">
        <v>11146.769995372006</v>
      </c>
      <c r="F15" s="72">
        <v>3.897590256</v>
      </c>
      <c r="G15" s="72">
        <v>12772.672410238998</v>
      </c>
      <c r="H15" s="72">
        <v>372.42230159899998</v>
      </c>
      <c r="I15" s="72">
        <v>624.22725419399978</v>
      </c>
      <c r="J15" s="72">
        <v>89.212191600000011</v>
      </c>
      <c r="K15" s="72">
        <v>732.13958701000195</v>
      </c>
      <c r="L15" s="72">
        <v>301.95442555900001</v>
      </c>
      <c r="M15" s="72">
        <v>198.701034147</v>
      </c>
      <c r="N15" s="72">
        <v>0</v>
      </c>
      <c r="O15" s="72">
        <v>755.43118674699997</v>
      </c>
      <c r="P15" s="72">
        <v>0</v>
      </c>
      <c r="Q15" s="72">
        <v>2701.6656792570016</v>
      </c>
      <c r="R15" s="72">
        <v>294.20859999999999</v>
      </c>
      <c r="S15" s="72">
        <v>42630.446769112001</v>
      </c>
      <c r="T15" s="72">
        <v>1424.048</v>
      </c>
      <c r="U15" s="72">
        <v>44054.494769112003</v>
      </c>
      <c r="V15" s="74">
        <v>11</v>
      </c>
    </row>
    <row r="16" spans="1:22">
      <c r="A16" s="71" t="s">
        <v>249</v>
      </c>
      <c r="B16" s="72">
        <v>16211.570475249</v>
      </c>
      <c r="C16" s="72">
        <v>11065.524273482997</v>
      </c>
      <c r="D16" s="72">
        <v>22.912983465999996</v>
      </c>
      <c r="E16" s="72">
        <v>11088.437256948997</v>
      </c>
      <c r="F16" s="72">
        <v>3.3108881820000002</v>
      </c>
      <c r="G16" s="72">
        <v>11842.847747533004</v>
      </c>
      <c r="H16" s="72">
        <v>404.72755330799998</v>
      </c>
      <c r="I16" s="72">
        <v>627.99825392999992</v>
      </c>
      <c r="J16" s="72">
        <v>147.12563599999999</v>
      </c>
      <c r="K16" s="72">
        <v>794.47443636600019</v>
      </c>
      <c r="L16" s="72">
        <v>217.31896207499992</v>
      </c>
      <c r="M16" s="72">
        <v>231.67472731799981</v>
      </c>
      <c r="N16" s="72">
        <v>0</v>
      </c>
      <c r="O16" s="72">
        <v>811.87628504400016</v>
      </c>
      <c r="P16" s="72">
        <v>0</v>
      </c>
      <c r="Q16" s="72">
        <v>2830.468300733</v>
      </c>
      <c r="R16" s="72">
        <v>246.03980000000001</v>
      </c>
      <c r="S16" s="72">
        <v>42627.402013566018</v>
      </c>
      <c r="T16" s="72">
        <v>1558.7809999999999</v>
      </c>
      <c r="U16" s="72">
        <v>44186.18301356602</v>
      </c>
      <c r="V16" s="74">
        <v>10</v>
      </c>
    </row>
    <row r="17" spans="1:22">
      <c r="A17" s="71" t="s">
        <v>248</v>
      </c>
      <c r="B17" s="72">
        <v>15055.454320306997</v>
      </c>
      <c r="C17" s="72">
        <v>14288.086031690993</v>
      </c>
      <c r="D17" s="72">
        <v>175.91697013600003</v>
      </c>
      <c r="E17" s="72">
        <v>14464.003001826994</v>
      </c>
      <c r="F17" s="72">
        <v>6.2485543959999994</v>
      </c>
      <c r="G17" s="72">
        <v>13512.178924228003</v>
      </c>
      <c r="H17" s="72">
        <v>351.95875217299999</v>
      </c>
      <c r="I17" s="72">
        <v>588.15806690099998</v>
      </c>
      <c r="J17" s="72">
        <v>149.05080512000001</v>
      </c>
      <c r="K17" s="72">
        <v>977.10524260599993</v>
      </c>
      <c r="L17" s="72">
        <v>139.46298206200001</v>
      </c>
      <c r="M17" s="72">
        <v>295.67215460899996</v>
      </c>
      <c r="N17" s="72">
        <v>37.934845200000005</v>
      </c>
      <c r="O17" s="72">
        <v>818.92276540499995</v>
      </c>
      <c r="P17" s="72">
        <v>0</v>
      </c>
      <c r="Q17" s="72">
        <v>3006.3068619029996</v>
      </c>
      <c r="R17" s="72">
        <v>244.6474</v>
      </c>
      <c r="S17" s="72">
        <v>46640.797835599995</v>
      </c>
      <c r="T17" s="72">
        <v>1893.0440000000001</v>
      </c>
      <c r="U17" s="72">
        <v>48533.841835599997</v>
      </c>
      <c r="V17" s="74">
        <v>9</v>
      </c>
    </row>
    <row r="18" spans="1:22">
      <c r="A18" s="71" t="s">
        <v>247</v>
      </c>
      <c r="B18" s="72">
        <v>14738.385707382</v>
      </c>
      <c r="C18" s="72">
        <v>18218.373310051993</v>
      </c>
      <c r="D18" s="72">
        <v>215.34745795999999</v>
      </c>
      <c r="E18" s="72">
        <v>18433.720768011994</v>
      </c>
      <c r="F18" s="72">
        <v>16.132442424000001</v>
      </c>
      <c r="G18" s="72">
        <v>16690.897468321004</v>
      </c>
      <c r="H18" s="72">
        <v>371.17977720099998</v>
      </c>
      <c r="I18" s="72">
        <v>617.34765198000014</v>
      </c>
      <c r="J18" s="72">
        <v>158.33051808000002</v>
      </c>
      <c r="K18" s="72">
        <v>1173.4120287259982</v>
      </c>
      <c r="L18" s="72">
        <v>124.42506489100003</v>
      </c>
      <c r="M18" s="72">
        <v>389.7726829130001</v>
      </c>
      <c r="N18" s="72">
        <v>34.47474072</v>
      </c>
      <c r="O18" s="72">
        <v>889.90368058999991</v>
      </c>
      <c r="P18" s="72">
        <v>204.61658928599996</v>
      </c>
      <c r="Q18" s="72">
        <v>3592.2829571859984</v>
      </c>
      <c r="R18" s="72">
        <v>46.633000000000003</v>
      </c>
      <c r="S18" s="72">
        <v>53889.232176681995</v>
      </c>
      <c r="T18" s="72">
        <v>2330.5749999999998</v>
      </c>
      <c r="U18" s="72">
        <v>56219.807176681992</v>
      </c>
      <c r="V18" s="74">
        <v>8</v>
      </c>
    </row>
    <row r="19" spans="1:22">
      <c r="A19" s="71" t="s">
        <v>246</v>
      </c>
      <c r="B19" s="72">
        <v>15665.953470542003</v>
      </c>
      <c r="C19" s="72">
        <v>15353.720460832008</v>
      </c>
      <c r="D19" s="72">
        <v>159.562560069</v>
      </c>
      <c r="E19" s="72">
        <v>15513.283020901008</v>
      </c>
      <c r="F19" s="72">
        <v>5.6629847399999997</v>
      </c>
      <c r="G19" s="72">
        <v>15002.789876595998</v>
      </c>
      <c r="H19" s="72">
        <v>344.10031933700003</v>
      </c>
      <c r="I19" s="72">
        <v>626.56437020500016</v>
      </c>
      <c r="J19" s="72">
        <v>150.47371752000001</v>
      </c>
      <c r="K19" s="72">
        <v>890.37792968299652</v>
      </c>
      <c r="L19" s="72">
        <v>329.94993854200004</v>
      </c>
      <c r="M19" s="72">
        <v>628.62814597600027</v>
      </c>
      <c r="N19" s="72">
        <v>33.998320776</v>
      </c>
      <c r="O19" s="72">
        <v>879.59358570600023</v>
      </c>
      <c r="P19" s="72">
        <v>0</v>
      </c>
      <c r="Q19" s="72">
        <v>3539.5860084079973</v>
      </c>
      <c r="R19" s="72">
        <v>299.34219999999999</v>
      </c>
      <c r="S19" s="72">
        <v>50370.71785830101</v>
      </c>
      <c r="T19" s="72">
        <v>1763.0940000000001</v>
      </c>
      <c r="U19" s="72">
        <v>52133.811858301007</v>
      </c>
      <c r="V19" s="74">
        <v>7</v>
      </c>
    </row>
    <row r="20" spans="1:22">
      <c r="A20" s="71" t="s">
        <v>245</v>
      </c>
      <c r="B20" s="72">
        <v>14321.424437653</v>
      </c>
      <c r="C20" s="72">
        <v>11940.637783545002</v>
      </c>
      <c r="D20" s="72">
        <v>173.60620588700002</v>
      </c>
      <c r="E20" s="72">
        <v>12114.243989432001</v>
      </c>
      <c r="F20" s="72">
        <v>3.640774452</v>
      </c>
      <c r="G20" s="72">
        <v>12715.939037963004</v>
      </c>
      <c r="H20" s="72">
        <v>347.63988911500002</v>
      </c>
      <c r="I20" s="72">
        <v>602.63493380799991</v>
      </c>
      <c r="J20" s="72">
        <v>98.700868</v>
      </c>
      <c r="K20" s="72">
        <v>1159.0653197489999</v>
      </c>
      <c r="L20" s="72">
        <v>142.31546259399994</v>
      </c>
      <c r="M20" s="72">
        <v>465.67734081600003</v>
      </c>
      <c r="N20" s="72">
        <v>34.063821623999999</v>
      </c>
      <c r="O20" s="72">
        <v>749.27269887200009</v>
      </c>
      <c r="P20" s="72">
        <v>0</v>
      </c>
      <c r="Q20" s="72">
        <v>3251.7304454629993</v>
      </c>
      <c r="R20" s="72">
        <v>244.04689999999999</v>
      </c>
      <c r="S20" s="72">
        <v>42998.665379762009</v>
      </c>
      <c r="T20" s="72">
        <v>2333.4899999999998</v>
      </c>
      <c r="U20" s="72">
        <v>45332.155379762007</v>
      </c>
      <c r="V20" s="74">
        <v>6</v>
      </c>
    </row>
    <row r="21" spans="1:22">
      <c r="A21" s="71" t="s">
        <v>244</v>
      </c>
      <c r="B21" s="72">
        <v>15051.032256459001</v>
      </c>
      <c r="C21" s="72">
        <v>9498.5263530169959</v>
      </c>
      <c r="D21" s="72">
        <v>163.96461718900002</v>
      </c>
      <c r="E21" s="72">
        <v>9662.4909702059958</v>
      </c>
      <c r="F21" s="72">
        <v>4.3348060000000004</v>
      </c>
      <c r="G21" s="72">
        <v>11968.988827786003</v>
      </c>
      <c r="H21" s="72">
        <v>463.84271075599997</v>
      </c>
      <c r="I21" s="72">
        <v>620.02622226200015</v>
      </c>
      <c r="J21" s="72">
        <v>0</v>
      </c>
      <c r="K21" s="72">
        <v>1321.8037182870034</v>
      </c>
      <c r="L21" s="72">
        <v>313.51043912399996</v>
      </c>
      <c r="M21" s="72">
        <v>512.12606225299976</v>
      </c>
      <c r="N21" s="72">
        <v>35.872948272000002</v>
      </c>
      <c r="O21" s="72">
        <v>691.99807339000017</v>
      </c>
      <c r="P21" s="72">
        <v>0</v>
      </c>
      <c r="Q21" s="72">
        <v>3495.3374635880036</v>
      </c>
      <c r="R21" s="72">
        <v>299.91590000000002</v>
      </c>
      <c r="S21" s="72">
        <v>40945.943003943001</v>
      </c>
      <c r="T21" s="72">
        <v>2590.6039999999998</v>
      </c>
      <c r="U21" s="72">
        <v>43536.547003943</v>
      </c>
      <c r="V21" s="74">
        <v>5</v>
      </c>
    </row>
    <row r="22" spans="1:22">
      <c r="A22" s="71" t="s">
        <v>243</v>
      </c>
      <c r="B22" s="72">
        <v>13635.817819423002</v>
      </c>
      <c r="C22" s="72">
        <v>10804.323368804995</v>
      </c>
      <c r="D22" s="72">
        <v>109.41583944199999</v>
      </c>
      <c r="E22" s="72">
        <v>10913.739208246994</v>
      </c>
      <c r="F22" s="72">
        <v>5.7639026900000001</v>
      </c>
      <c r="G22" s="72">
        <v>11626.500370414</v>
      </c>
      <c r="H22" s="72">
        <v>424.35747350999998</v>
      </c>
      <c r="I22" s="72">
        <v>604.49056943299991</v>
      </c>
      <c r="J22" s="72">
        <v>51.917225359999996</v>
      </c>
      <c r="K22" s="72">
        <v>1027.3881171369987</v>
      </c>
      <c r="L22" s="72">
        <v>204.31940881299985</v>
      </c>
      <c r="M22" s="72">
        <v>568.25381529500032</v>
      </c>
      <c r="N22" s="72">
        <v>35.5571664</v>
      </c>
      <c r="O22" s="72">
        <v>785.20964574099969</v>
      </c>
      <c r="P22" s="72">
        <v>0</v>
      </c>
      <c r="Q22" s="72">
        <v>3277.1359481789987</v>
      </c>
      <c r="R22" s="72">
        <v>266.41550000000001</v>
      </c>
      <c r="S22" s="72">
        <v>40149.730149454976</v>
      </c>
      <c r="T22" s="72">
        <v>2007.2560000000001</v>
      </c>
      <c r="U22" s="72">
        <v>42156.986149454977</v>
      </c>
      <c r="V22" s="74">
        <v>4</v>
      </c>
    </row>
    <row r="23" spans="1:22">
      <c r="A23" s="71" t="s">
        <v>242</v>
      </c>
      <c r="B23" s="72">
        <v>14690.784426295999</v>
      </c>
      <c r="C23" s="72">
        <v>12228.988654778997</v>
      </c>
      <c r="D23" s="72">
        <v>105.397281514</v>
      </c>
      <c r="E23" s="72">
        <v>12334.385936292998</v>
      </c>
      <c r="F23" s="72">
        <v>13.053860665999999</v>
      </c>
      <c r="G23" s="72">
        <v>14385.308374664</v>
      </c>
      <c r="H23" s="72">
        <v>464.27856156399997</v>
      </c>
      <c r="I23" s="72">
        <v>620.42649173200004</v>
      </c>
      <c r="J23" s="72">
        <v>178.76442668000001</v>
      </c>
      <c r="K23" s="72">
        <v>1018.705123363998</v>
      </c>
      <c r="L23" s="72">
        <v>386.24244367800014</v>
      </c>
      <c r="M23" s="72">
        <v>280.92116814299999</v>
      </c>
      <c r="N23" s="72">
        <v>37.753381703999999</v>
      </c>
      <c r="O23" s="72">
        <v>866.39736324999967</v>
      </c>
      <c r="P23" s="72">
        <v>0</v>
      </c>
      <c r="Q23" s="72">
        <v>3389.2103985509975</v>
      </c>
      <c r="R23" s="72">
        <v>168.79599999999999</v>
      </c>
      <c r="S23" s="72">
        <v>45445.817541690005</v>
      </c>
      <c r="T23" s="72">
        <v>1970.0419999999999</v>
      </c>
      <c r="U23" s="72">
        <v>47415.859541690006</v>
      </c>
      <c r="V23" s="74">
        <v>3</v>
      </c>
    </row>
    <row r="24" spans="1:22">
      <c r="A24" s="71" t="s">
        <v>241</v>
      </c>
      <c r="B24" s="72">
        <v>13937.248314468001</v>
      </c>
      <c r="C24" s="72">
        <v>13980.277229365996</v>
      </c>
      <c r="D24" s="72">
        <v>124.082487016</v>
      </c>
      <c r="E24" s="72">
        <v>14104.359716381996</v>
      </c>
      <c r="F24" s="72">
        <v>12.763875054</v>
      </c>
      <c r="G24" s="72">
        <v>12781.628330379997</v>
      </c>
      <c r="H24" s="72">
        <v>350.13740034699998</v>
      </c>
      <c r="I24" s="72">
        <v>571.8633934479999</v>
      </c>
      <c r="J24" s="72">
        <v>182.07534716000001</v>
      </c>
      <c r="K24" s="72">
        <v>572.72092154500217</v>
      </c>
      <c r="L24" s="72">
        <v>286.35147122199976</v>
      </c>
      <c r="M24" s="72">
        <v>243.64182797800009</v>
      </c>
      <c r="N24" s="72">
        <v>34.797223103999997</v>
      </c>
      <c r="O24" s="72">
        <v>794.94879421099995</v>
      </c>
      <c r="P24" s="72">
        <v>0</v>
      </c>
      <c r="Q24" s="72">
        <v>2686.3989786680013</v>
      </c>
      <c r="R24" s="72">
        <v>243.59100000000001</v>
      </c>
      <c r="S24" s="72">
        <v>44116.12768143601</v>
      </c>
      <c r="T24" s="72">
        <v>1116.96</v>
      </c>
      <c r="U24" s="72">
        <v>45233.087681436009</v>
      </c>
      <c r="V24" s="74">
        <v>2</v>
      </c>
    </row>
    <row r="25" spans="1:22">
      <c r="A25" s="71" t="s">
        <v>240</v>
      </c>
      <c r="B25" s="72">
        <v>14216.496849137999</v>
      </c>
      <c r="C25" s="72">
        <v>17131.208884604002</v>
      </c>
      <c r="D25" s="72">
        <v>231.92365545600001</v>
      </c>
      <c r="E25" s="72">
        <v>17363.132540060004</v>
      </c>
      <c r="F25" s="72">
        <v>24.189160562000001</v>
      </c>
      <c r="G25" s="72">
        <v>15676.045087775005</v>
      </c>
      <c r="H25" s="72">
        <v>374.05511375300006</v>
      </c>
      <c r="I25" s="72">
        <v>613.90840168999978</v>
      </c>
      <c r="J25" s="72">
        <v>196.90386799999999</v>
      </c>
      <c r="K25" s="72">
        <v>650.49260257399897</v>
      </c>
      <c r="L25" s="72">
        <v>394.94086184399981</v>
      </c>
      <c r="M25" s="72">
        <v>215.60176993399992</v>
      </c>
      <c r="N25" s="72">
        <v>35.217425208000002</v>
      </c>
      <c r="O25" s="72">
        <v>825.03355202999967</v>
      </c>
      <c r="P25" s="72">
        <v>0</v>
      </c>
      <c r="Q25" s="72">
        <v>2932.0984812799979</v>
      </c>
      <c r="R25" s="72">
        <v>235.31</v>
      </c>
      <c r="S25" s="72">
        <v>50821.327281024001</v>
      </c>
      <c r="T25" s="72">
        <v>1266.299</v>
      </c>
      <c r="U25" s="72">
        <v>52087.626281024</v>
      </c>
      <c r="V25" s="74">
        <v>1</v>
      </c>
    </row>
    <row r="26" spans="1:22">
      <c r="A26" s="71" t="s">
        <v>301</v>
      </c>
      <c r="B26" s="72">
        <v>15493.754749066999</v>
      </c>
      <c r="C26" s="72">
        <v>16809.332296444998</v>
      </c>
      <c r="D26" s="72">
        <v>123.728446908</v>
      </c>
      <c r="E26" s="72">
        <v>16933.060743352999</v>
      </c>
      <c r="F26" s="72">
        <v>36.251636525999999</v>
      </c>
      <c r="G26" s="72">
        <v>13628.273495747997</v>
      </c>
      <c r="H26" s="72">
        <v>295.24771494200002</v>
      </c>
      <c r="I26" s="72">
        <v>615.03548872700003</v>
      </c>
      <c r="J26" s="72">
        <v>187.55760240000001</v>
      </c>
      <c r="K26" s="72">
        <v>455.33556215900018</v>
      </c>
      <c r="L26" s="72">
        <v>408.64003141500001</v>
      </c>
      <c r="M26" s="72">
        <v>274.30231449099978</v>
      </c>
      <c r="N26" s="72">
        <v>35.023983288000004</v>
      </c>
      <c r="O26" s="72">
        <v>870.02715675399998</v>
      </c>
      <c r="P26" s="72">
        <v>0</v>
      </c>
      <c r="Q26" s="72">
        <v>2845.9221392340005</v>
      </c>
      <c r="R26" s="72">
        <v>213.29589999999999</v>
      </c>
      <c r="S26" s="72">
        <v>49445.806368978992</v>
      </c>
      <c r="T26" s="72">
        <v>919.73419999999999</v>
      </c>
      <c r="U26" s="72">
        <v>50365.540568978991</v>
      </c>
    </row>
    <row r="27" spans="1:22">
      <c r="A27" s="71" t="s">
        <v>302</v>
      </c>
      <c r="B27" s="72">
        <v>14823.448162432003</v>
      </c>
      <c r="C27" s="72">
        <v>14025.899353197006</v>
      </c>
      <c r="D27" s="72">
        <v>71.775277782000003</v>
      </c>
      <c r="E27" s="72">
        <v>14097.674630979007</v>
      </c>
      <c r="F27" s="72">
        <v>17.158527553999999</v>
      </c>
      <c r="G27" s="72">
        <v>11890.219199950992</v>
      </c>
      <c r="H27" s="72">
        <v>334.97357502799997</v>
      </c>
      <c r="I27" s="72">
        <v>588.89315585399993</v>
      </c>
      <c r="J27" s="72">
        <v>188.13195071999999</v>
      </c>
      <c r="K27" s="72">
        <v>669.36051581700065</v>
      </c>
      <c r="L27" s="72">
        <v>455.88561078700002</v>
      </c>
      <c r="M27" s="72">
        <v>224.86890269600005</v>
      </c>
      <c r="N27" s="72">
        <v>33.248934264000006</v>
      </c>
      <c r="O27" s="72">
        <v>738.2904168199999</v>
      </c>
      <c r="P27" s="72">
        <v>0</v>
      </c>
      <c r="Q27" s="72">
        <v>2898.6794869580003</v>
      </c>
      <c r="R27" s="72">
        <v>159.53210000000001</v>
      </c>
      <c r="S27" s="72">
        <v>44221.685708204001</v>
      </c>
      <c r="T27" s="72">
        <v>1331.2370000000001</v>
      </c>
      <c r="U27" s="72">
        <v>45552.922708204002</v>
      </c>
    </row>
    <row r="28" spans="1:22">
      <c r="A28" s="71" t="s">
        <v>303</v>
      </c>
      <c r="B28" s="72">
        <v>14395.836385381999</v>
      </c>
      <c r="C28" s="72">
        <v>12548.026112462996</v>
      </c>
      <c r="D28" s="72">
        <v>128.80295647600002</v>
      </c>
      <c r="E28" s="72">
        <v>12676.829068938996</v>
      </c>
      <c r="F28" s="72">
        <v>17.573294647999997</v>
      </c>
      <c r="G28" s="72">
        <v>10793.326802199999</v>
      </c>
      <c r="H28" s="72">
        <v>376.95200845099998</v>
      </c>
      <c r="I28" s="72">
        <v>578.74050980400011</v>
      </c>
      <c r="J28" s="72">
        <v>12.205770080000001</v>
      </c>
      <c r="K28" s="72">
        <v>941.42123442299703</v>
      </c>
      <c r="L28" s="72">
        <v>232.03854312100006</v>
      </c>
      <c r="M28" s="72">
        <v>280.55960022099987</v>
      </c>
      <c r="N28" s="72">
        <v>41.575255680000005</v>
      </c>
      <c r="O28" s="72">
        <v>741.30138472699991</v>
      </c>
      <c r="P28" s="72">
        <v>0</v>
      </c>
      <c r="Q28" s="72">
        <v>2827.8422980559972</v>
      </c>
      <c r="R28" s="72">
        <v>198.02760000000001</v>
      </c>
      <c r="S28" s="72">
        <v>41286.387456981989</v>
      </c>
      <c r="T28" s="72">
        <v>1796.2429999999999</v>
      </c>
      <c r="U28" s="72">
        <v>43082.630456981991</v>
      </c>
    </row>
    <row r="29" spans="1:22">
      <c r="A29" s="71" t="s">
        <v>304</v>
      </c>
      <c r="B29" s="72">
        <v>14242.800367821004</v>
      </c>
      <c r="C29" s="72">
        <v>14181.214781006</v>
      </c>
      <c r="D29" s="72">
        <v>210.69351667400002</v>
      </c>
      <c r="E29" s="72">
        <v>14391.90829768</v>
      </c>
      <c r="F29" s="72">
        <v>18.641397613999999</v>
      </c>
      <c r="G29" s="72">
        <v>12517.036803507001</v>
      </c>
      <c r="H29" s="72">
        <v>323.98857774000004</v>
      </c>
      <c r="I29" s="72">
        <v>524.319355879</v>
      </c>
      <c r="J29" s="72">
        <v>27.696695039999998</v>
      </c>
      <c r="K29" s="72">
        <v>827.17120696300094</v>
      </c>
      <c r="L29" s="72">
        <v>136.28766576499999</v>
      </c>
      <c r="M29" s="72">
        <v>448.43824903899986</v>
      </c>
      <c r="N29" s="72">
        <v>36.136216367999999</v>
      </c>
      <c r="O29" s="72">
        <v>863.59310660499966</v>
      </c>
      <c r="P29" s="72">
        <v>0</v>
      </c>
      <c r="Q29" s="72">
        <v>2863.6424956590004</v>
      </c>
      <c r="R29" s="72">
        <v>226.1397</v>
      </c>
      <c r="S29" s="72">
        <v>44584.157664368002</v>
      </c>
      <c r="T29" s="72">
        <v>1592.6679999999999</v>
      </c>
      <c r="U29" s="72">
        <v>46176.825664368</v>
      </c>
    </row>
    <row r="30" spans="1:22">
      <c r="A30" s="71" t="s">
        <v>305</v>
      </c>
      <c r="B30" s="72">
        <v>15084.179352160001</v>
      </c>
      <c r="C30" s="72">
        <v>17824.709969014999</v>
      </c>
      <c r="D30" s="72">
        <v>195.02622297400001</v>
      </c>
      <c r="E30" s="72">
        <v>18019.736191988999</v>
      </c>
      <c r="F30" s="72">
        <v>34.96925495</v>
      </c>
      <c r="G30" s="72">
        <v>14306.469246551997</v>
      </c>
      <c r="H30" s="72">
        <v>262.03559206900002</v>
      </c>
      <c r="I30" s="72">
        <v>499.7344861640002</v>
      </c>
      <c r="J30" s="72">
        <v>195.94014832000002</v>
      </c>
      <c r="K30" s="72">
        <v>939.73015267300025</v>
      </c>
      <c r="L30" s="72">
        <v>159.72433111199999</v>
      </c>
      <c r="M30" s="72">
        <v>417.11536028100011</v>
      </c>
      <c r="N30" s="72">
        <v>39.672994872000004</v>
      </c>
      <c r="O30" s="72">
        <v>875.1592506459998</v>
      </c>
      <c r="P30" s="72">
        <v>0</v>
      </c>
      <c r="Q30" s="72">
        <v>3127.0767240680007</v>
      </c>
      <c r="R30" s="72">
        <v>210.18969999999999</v>
      </c>
      <c r="S30" s="72">
        <v>51044.656002983007</v>
      </c>
      <c r="T30" s="72">
        <v>1859.2349999999999</v>
      </c>
      <c r="U30" s="72">
        <v>52903.891002983008</v>
      </c>
    </row>
    <row r="31" spans="1:22">
      <c r="A31" s="71" t="s">
        <v>306</v>
      </c>
      <c r="B31" s="72">
        <v>15041.704805846002</v>
      </c>
      <c r="C31" s="72">
        <v>17097.104807645996</v>
      </c>
      <c r="D31" s="72">
        <v>122.154954633</v>
      </c>
      <c r="E31" s="72">
        <v>17219.259762278994</v>
      </c>
      <c r="F31" s="72">
        <v>35.512120154000002</v>
      </c>
      <c r="G31" s="72">
        <v>13568.499928440999</v>
      </c>
      <c r="H31" s="72">
        <v>270.58052177000002</v>
      </c>
      <c r="I31" s="72">
        <v>488.32553080500003</v>
      </c>
      <c r="J31" s="72">
        <v>110.65008023999999</v>
      </c>
      <c r="K31" s="72">
        <v>747.53050406600141</v>
      </c>
      <c r="L31" s="72">
        <v>245.5081025560001</v>
      </c>
      <c r="M31" s="72">
        <v>671.92103870400001</v>
      </c>
      <c r="N31" s="72">
        <v>35.032000752000002</v>
      </c>
      <c r="O31" s="72">
        <v>828.48231664700018</v>
      </c>
      <c r="P31" s="72">
        <v>0</v>
      </c>
      <c r="Q31" s="72">
        <v>3127.4495737700017</v>
      </c>
      <c r="R31" s="72">
        <v>207.3998</v>
      </c>
      <c r="S31" s="72">
        <v>49470.406581555988</v>
      </c>
      <c r="T31" s="72">
        <v>1554.184</v>
      </c>
      <c r="U31" s="72">
        <v>51024.590581555989</v>
      </c>
    </row>
    <row r="32" spans="1:22">
      <c r="A32" s="71" t="s">
        <v>307</v>
      </c>
      <c r="B32" s="72">
        <v>13467.433389712998</v>
      </c>
      <c r="C32" s="72">
        <v>14686.180706979998</v>
      </c>
      <c r="D32" s="72">
        <v>110.069917585</v>
      </c>
      <c r="E32" s="72">
        <v>14796.250624564998</v>
      </c>
      <c r="F32" s="72">
        <v>35.078646778</v>
      </c>
      <c r="G32" s="72">
        <v>11686.182639185998</v>
      </c>
      <c r="H32" s="72">
        <v>277.07574065000006</v>
      </c>
      <c r="I32" s="72">
        <v>454.87078188300006</v>
      </c>
      <c r="J32" s="72">
        <v>0</v>
      </c>
      <c r="K32" s="72">
        <v>963.34047877299736</v>
      </c>
      <c r="L32" s="72">
        <v>190.09348626899995</v>
      </c>
      <c r="M32" s="72">
        <v>313.90321569000025</v>
      </c>
      <c r="N32" s="72">
        <v>35.085280440000005</v>
      </c>
      <c r="O32" s="72">
        <v>745.9609480900001</v>
      </c>
      <c r="P32" s="72">
        <v>0</v>
      </c>
      <c r="Q32" s="72">
        <v>2703.2541911449975</v>
      </c>
      <c r="R32" s="72">
        <v>175.9187</v>
      </c>
      <c r="S32" s="72">
        <v>43141.193988305997</v>
      </c>
      <c r="T32" s="72">
        <v>2018.9280000000001</v>
      </c>
      <c r="U32" s="72">
        <v>45160.121988305997</v>
      </c>
    </row>
    <row r="33" spans="1:21">
      <c r="A33" s="71" t="s">
        <v>308</v>
      </c>
      <c r="B33" s="72">
        <v>13751.79503978</v>
      </c>
      <c r="C33" s="72">
        <v>13187.184017694997</v>
      </c>
      <c r="D33" s="72">
        <v>56.498415265000006</v>
      </c>
      <c r="E33" s="72">
        <v>13243.682432959997</v>
      </c>
      <c r="F33" s="72">
        <v>49.600419553999998</v>
      </c>
      <c r="G33" s="72">
        <v>11431.881440772997</v>
      </c>
      <c r="H33" s="72">
        <v>365.12863570800005</v>
      </c>
      <c r="I33" s="72">
        <v>455.9453824790001</v>
      </c>
      <c r="J33" s="72">
        <v>0</v>
      </c>
      <c r="K33" s="72">
        <v>957.33451763999551</v>
      </c>
      <c r="L33" s="72">
        <v>240.12901775700001</v>
      </c>
      <c r="M33" s="72">
        <v>292.807897739</v>
      </c>
      <c r="N33" s="72">
        <v>36.533287055999999</v>
      </c>
      <c r="O33" s="72">
        <v>710.06750915200007</v>
      </c>
      <c r="P33" s="72">
        <v>0</v>
      </c>
      <c r="Q33" s="72">
        <v>2692.8176118229953</v>
      </c>
      <c r="R33" s="72">
        <v>185.2432</v>
      </c>
      <c r="S33" s="72">
        <v>41720.14876379499</v>
      </c>
      <c r="T33" s="72">
        <v>1992.1179999999999</v>
      </c>
      <c r="U33" s="72">
        <v>43712.266763794993</v>
      </c>
    </row>
    <row r="34" spans="1:21">
      <c r="A34" s="71" t="s">
        <v>309</v>
      </c>
      <c r="B34" s="72">
        <v>12905.762456797</v>
      </c>
      <c r="C34" s="72">
        <v>12766.550129918001</v>
      </c>
      <c r="D34" s="72">
        <v>19.947278961999999</v>
      </c>
      <c r="E34" s="72">
        <v>12786.497408880001</v>
      </c>
      <c r="F34" s="72">
        <v>57.867984215999996</v>
      </c>
      <c r="G34" s="72">
        <v>11550.769862668001</v>
      </c>
      <c r="H34" s="72">
        <v>357.65074803200002</v>
      </c>
      <c r="I34" s="72">
        <v>420.91217224299999</v>
      </c>
      <c r="J34" s="72">
        <v>0</v>
      </c>
      <c r="K34" s="72">
        <v>896.72876477899649</v>
      </c>
      <c r="L34" s="72">
        <v>343.36346610700014</v>
      </c>
      <c r="M34" s="72">
        <v>189.55370224299992</v>
      </c>
      <c r="N34" s="72">
        <v>35.820660119999999</v>
      </c>
      <c r="O34" s="72">
        <v>795.15184866100003</v>
      </c>
      <c r="P34" s="72">
        <v>0</v>
      </c>
      <c r="Q34" s="72">
        <v>2681.5306141529963</v>
      </c>
      <c r="R34" s="72">
        <v>196.63310000000001</v>
      </c>
      <c r="S34" s="72">
        <v>40536.71211214998</v>
      </c>
      <c r="T34" s="72">
        <v>1846.972</v>
      </c>
      <c r="U34" s="72">
        <v>42383.684112149982</v>
      </c>
    </row>
    <row r="35" spans="1:21">
      <c r="A35" s="71" t="s">
        <v>310</v>
      </c>
      <c r="B35" s="72">
        <v>14467.718997713</v>
      </c>
      <c r="C35" s="72">
        <v>12138.789307532994</v>
      </c>
      <c r="D35" s="72">
        <v>170.432973535</v>
      </c>
      <c r="E35" s="72">
        <v>12309.222281067994</v>
      </c>
      <c r="F35" s="72">
        <v>106.437872548</v>
      </c>
      <c r="G35" s="72">
        <v>13777.9496322</v>
      </c>
      <c r="H35" s="72">
        <v>342.51515871399999</v>
      </c>
      <c r="I35" s="72">
        <v>496.48928755099996</v>
      </c>
      <c r="J35" s="72">
        <v>0</v>
      </c>
      <c r="K35" s="72">
        <v>956.52261855200038</v>
      </c>
      <c r="L35" s="72">
        <v>286.48431451200008</v>
      </c>
      <c r="M35" s="72">
        <v>179.911709831</v>
      </c>
      <c r="N35" s="72">
        <v>36.894601704000003</v>
      </c>
      <c r="O35" s="72">
        <v>850.12120376199982</v>
      </c>
      <c r="P35" s="72">
        <v>0</v>
      </c>
      <c r="Q35" s="72">
        <v>2806.4237359120002</v>
      </c>
      <c r="R35" s="72">
        <v>267.20499999999998</v>
      </c>
      <c r="S35" s="72">
        <v>44077.47262054099</v>
      </c>
      <c r="T35" s="72">
        <v>1966.6869999999999</v>
      </c>
      <c r="U35" s="72">
        <v>46044.159620540988</v>
      </c>
    </row>
    <row r="36" spans="1:21">
      <c r="A36" s="71" t="s">
        <v>311</v>
      </c>
      <c r="B36" s="72">
        <v>12961.934603266998</v>
      </c>
      <c r="C36" s="72">
        <v>14878.660894390996</v>
      </c>
      <c r="D36" s="72">
        <v>223.12084699499999</v>
      </c>
      <c r="E36" s="72">
        <v>15101.781741385996</v>
      </c>
      <c r="F36" s="72">
        <v>98.536881281999982</v>
      </c>
      <c r="G36" s="72">
        <v>13311.309414703001</v>
      </c>
      <c r="H36" s="72">
        <v>259.06490621100005</v>
      </c>
      <c r="I36" s="72">
        <v>467.95894108299996</v>
      </c>
      <c r="J36" s="72">
        <v>0</v>
      </c>
      <c r="K36" s="72">
        <v>718.7154317130005</v>
      </c>
      <c r="L36" s="72">
        <v>260.76150397900011</v>
      </c>
      <c r="M36" s="72">
        <v>165.86938092300008</v>
      </c>
      <c r="N36" s="72">
        <v>35.382925583999999</v>
      </c>
      <c r="O36" s="72">
        <v>729.15876115200012</v>
      </c>
      <c r="P36" s="72">
        <v>0</v>
      </c>
      <c r="Q36" s="72">
        <v>2377.8469444340012</v>
      </c>
      <c r="R36" s="72">
        <v>194.85409999999999</v>
      </c>
      <c r="S36" s="72">
        <v>44305.328592956997</v>
      </c>
      <c r="T36" s="72">
        <v>1459.424</v>
      </c>
      <c r="U36" s="72">
        <v>45764.752592956997</v>
      </c>
    </row>
    <row r="37" spans="1:21">
      <c r="A37" s="71" t="s">
        <v>312</v>
      </c>
      <c r="B37" s="72">
        <v>14913.776442689999</v>
      </c>
      <c r="C37" s="72">
        <v>17094.650393401003</v>
      </c>
      <c r="D37" s="72">
        <v>226.17062757599999</v>
      </c>
      <c r="E37" s="72">
        <v>17320.821020977004</v>
      </c>
      <c r="F37" s="72">
        <v>128.58320248199999</v>
      </c>
      <c r="G37" s="72">
        <v>15038.850118819</v>
      </c>
      <c r="H37" s="72">
        <v>312.97348192599998</v>
      </c>
      <c r="I37" s="72">
        <v>501.12547234399977</v>
      </c>
      <c r="J37" s="72">
        <v>44.870393120000003</v>
      </c>
      <c r="K37" s="72">
        <v>593.46995901499986</v>
      </c>
      <c r="L37" s="72">
        <v>418.606803641</v>
      </c>
      <c r="M37" s="72">
        <v>201.41865020999995</v>
      </c>
      <c r="N37" s="72">
        <v>37.131922343999996</v>
      </c>
      <c r="O37" s="72">
        <v>947.70916365599999</v>
      </c>
      <c r="P37" s="72">
        <v>0</v>
      </c>
      <c r="Q37" s="72">
        <v>2744.3323643299996</v>
      </c>
      <c r="R37" s="72">
        <v>188.71559999999999</v>
      </c>
      <c r="S37" s="72">
        <v>50648.052291979999</v>
      </c>
      <c r="T37" s="72">
        <v>1264.3800000000001</v>
      </c>
      <c r="U37" s="72">
        <v>51912.432291979996</v>
      </c>
    </row>
    <row r="38" spans="1:21">
      <c r="A38" s="71" t="s">
        <v>313</v>
      </c>
      <c r="B38" s="72">
        <v>14498.185915205</v>
      </c>
      <c r="C38" s="72">
        <v>17898.371477454999</v>
      </c>
      <c r="D38" s="72">
        <v>246.78561208799999</v>
      </c>
      <c r="E38" s="72">
        <v>18145.157089542998</v>
      </c>
      <c r="F38" s="72">
        <v>102.99037585200001</v>
      </c>
      <c r="G38" s="72">
        <v>16410.513090994995</v>
      </c>
      <c r="H38" s="72">
        <v>312.33957832200002</v>
      </c>
      <c r="I38" s="72">
        <v>480.09757968399992</v>
      </c>
      <c r="J38" s="72">
        <v>140.54439952000001</v>
      </c>
      <c r="K38" s="72">
        <v>444.87335837999939</v>
      </c>
      <c r="L38" s="72">
        <v>448.26524511000002</v>
      </c>
      <c r="M38" s="72">
        <v>194.69776868099996</v>
      </c>
      <c r="N38" s="72">
        <v>36.478801464</v>
      </c>
      <c r="O38" s="72">
        <v>928.4124068000001</v>
      </c>
      <c r="P38" s="72">
        <v>0</v>
      </c>
      <c r="Q38" s="72">
        <v>2673.3695596389994</v>
      </c>
      <c r="R38" s="72">
        <v>176.87559999999999</v>
      </c>
      <c r="S38" s="72">
        <v>52319.431211470976</v>
      </c>
      <c r="T38" s="72">
        <v>952.86099999999999</v>
      </c>
      <c r="U38" s="72">
        <v>53272.292211470973</v>
      </c>
    </row>
    <row r="39" spans="1:21">
      <c r="A39" s="71" t="s">
        <v>314</v>
      </c>
      <c r="B39" s="72">
        <v>13336.543656600004</v>
      </c>
      <c r="C39" s="72">
        <v>14329.135592201001</v>
      </c>
      <c r="D39" s="72">
        <v>125.924267617</v>
      </c>
      <c r="E39" s="72">
        <v>14455.059859818</v>
      </c>
      <c r="F39" s="72">
        <v>67.593804782000007</v>
      </c>
      <c r="G39" s="72">
        <v>12366.689037460001</v>
      </c>
      <c r="H39" s="72">
        <v>311.64772879599997</v>
      </c>
      <c r="I39" s="72">
        <v>439.05046783299991</v>
      </c>
      <c r="J39" s="72">
        <v>0</v>
      </c>
      <c r="K39" s="72">
        <v>589.07201104900003</v>
      </c>
      <c r="L39" s="72">
        <v>254.36693964399993</v>
      </c>
      <c r="M39" s="72">
        <v>208.89376734100003</v>
      </c>
      <c r="N39" s="72">
        <v>35.045077368000001</v>
      </c>
      <c r="O39" s="72">
        <v>876.1655467060001</v>
      </c>
      <c r="P39" s="72">
        <v>0</v>
      </c>
      <c r="Q39" s="72">
        <v>2402.5938099410005</v>
      </c>
      <c r="R39" s="72">
        <v>144.5497</v>
      </c>
      <c r="S39" s="72">
        <v>43084.677619606009</v>
      </c>
      <c r="T39" s="72">
        <v>1261.684</v>
      </c>
      <c r="U39" s="72">
        <v>44346.36161960601</v>
      </c>
    </row>
    <row r="40" spans="1:21">
      <c r="A40" s="71" t="s">
        <v>315</v>
      </c>
      <c r="B40" s="72">
        <v>13682.526033859998</v>
      </c>
      <c r="C40" s="72">
        <v>13795.284921333998</v>
      </c>
      <c r="D40" s="72">
        <v>177.13373380199999</v>
      </c>
      <c r="E40" s="72">
        <v>13972.418655135998</v>
      </c>
      <c r="F40" s="72">
        <v>56.072229108000002</v>
      </c>
      <c r="G40" s="72">
        <v>11146.850138101001</v>
      </c>
      <c r="H40" s="72">
        <v>323.02414708199996</v>
      </c>
      <c r="I40" s="72">
        <v>440.65031624900001</v>
      </c>
      <c r="J40" s="72">
        <v>77.527213119999999</v>
      </c>
      <c r="K40" s="72">
        <v>781.84894884500216</v>
      </c>
      <c r="L40" s="72">
        <v>252.43523779</v>
      </c>
      <c r="M40" s="72">
        <v>247.4916528360001</v>
      </c>
      <c r="N40" s="72">
        <v>39.706343664000002</v>
      </c>
      <c r="O40" s="72">
        <v>864.99794617300006</v>
      </c>
      <c r="P40" s="72">
        <v>0</v>
      </c>
      <c r="Q40" s="72">
        <v>2704.6576586770025</v>
      </c>
      <c r="R40" s="72">
        <v>216.62860000000001</v>
      </c>
      <c r="S40" s="72">
        <v>42102.177480001985</v>
      </c>
      <c r="T40" s="72">
        <v>1656.9649999999999</v>
      </c>
      <c r="U40" s="72">
        <v>43759.142480001981</v>
      </c>
    </row>
    <row r="41" spans="1:21">
      <c r="A41" s="71" t="s">
        <v>316</v>
      </c>
      <c r="B41" s="72">
        <v>13402.906342611002</v>
      </c>
      <c r="C41" s="72">
        <v>14790.007736040998</v>
      </c>
      <c r="D41" s="72">
        <v>134.07981922900001</v>
      </c>
      <c r="E41" s="72">
        <v>14924.087555269998</v>
      </c>
      <c r="F41" s="72">
        <v>43.604646861999996</v>
      </c>
      <c r="G41" s="72">
        <v>11033.690717285002</v>
      </c>
      <c r="H41" s="72">
        <v>315.227517299</v>
      </c>
      <c r="I41" s="72">
        <v>423.35743123100002</v>
      </c>
      <c r="J41" s="72">
        <v>135.43896799999999</v>
      </c>
      <c r="K41" s="72">
        <v>699.18867123700147</v>
      </c>
      <c r="L41" s="72">
        <v>226.01891698600002</v>
      </c>
      <c r="M41" s="72">
        <v>480.21691720399997</v>
      </c>
      <c r="N41" s="72">
        <v>39.890338151999998</v>
      </c>
      <c r="O41" s="72">
        <v>799.02396855199981</v>
      </c>
      <c r="P41" s="72">
        <v>0</v>
      </c>
      <c r="Q41" s="72">
        <v>2803.1352113620014</v>
      </c>
      <c r="R41" s="72">
        <v>146.13140000000001</v>
      </c>
      <c r="S41" s="72">
        <v>42668.783387573996</v>
      </c>
      <c r="T41" s="72">
        <v>1566.654</v>
      </c>
      <c r="U41" s="72">
        <v>44235.437387573998</v>
      </c>
    </row>
    <row r="42" spans="1:21">
      <c r="A42" s="71" t="s">
        <v>317</v>
      </c>
      <c r="B42" s="72">
        <v>15487.039179734</v>
      </c>
      <c r="C42" s="72">
        <v>17864.925041519</v>
      </c>
      <c r="D42" s="72">
        <v>245.318954026</v>
      </c>
      <c r="E42" s="72">
        <v>18110.243995544999</v>
      </c>
      <c r="F42" s="72">
        <v>33.635192933999996</v>
      </c>
      <c r="G42" s="72">
        <v>12906.323264178009</v>
      </c>
      <c r="H42" s="72">
        <v>328.06103561399999</v>
      </c>
      <c r="I42" s="72">
        <v>433.77651402700008</v>
      </c>
      <c r="J42" s="72">
        <v>194.18594383999999</v>
      </c>
      <c r="K42" s="72">
        <v>644.58624159499675</v>
      </c>
      <c r="L42" s="72">
        <v>234.41812529199998</v>
      </c>
      <c r="M42" s="72">
        <v>685.28872007000064</v>
      </c>
      <c r="N42" s="72">
        <v>38.444743344000003</v>
      </c>
      <c r="O42" s="72">
        <v>900.5189835330001</v>
      </c>
      <c r="P42" s="72">
        <v>0</v>
      </c>
      <c r="Q42" s="72">
        <v>3131.2192717009975</v>
      </c>
      <c r="R42" s="72">
        <v>168.7801</v>
      </c>
      <c r="S42" s="72">
        <v>50165.302091532008</v>
      </c>
      <c r="T42" s="72">
        <v>1405.6569999999999</v>
      </c>
      <c r="U42" s="72">
        <v>51570.959091532008</v>
      </c>
    </row>
    <row r="43" spans="1:21">
      <c r="A43" s="71" t="s">
        <v>318</v>
      </c>
      <c r="B43" s="72">
        <v>14590.496589518001</v>
      </c>
      <c r="C43" s="72">
        <v>18527.176563277</v>
      </c>
      <c r="D43" s="72">
        <v>246.01522683500002</v>
      </c>
      <c r="E43" s="72">
        <v>18773.191790112</v>
      </c>
      <c r="F43" s="72">
        <v>71.407596511999984</v>
      </c>
      <c r="G43" s="72">
        <v>14475.051629303001</v>
      </c>
      <c r="H43" s="72">
        <v>286.00607244600002</v>
      </c>
      <c r="I43" s="72">
        <v>426.11500219599986</v>
      </c>
      <c r="J43" s="72">
        <v>188.87538487999998</v>
      </c>
      <c r="K43" s="72">
        <v>744.34728382000173</v>
      </c>
      <c r="L43" s="72">
        <v>135.27310594599993</v>
      </c>
      <c r="M43" s="72">
        <v>393.32054007900012</v>
      </c>
      <c r="N43" s="72">
        <v>35.715695568000001</v>
      </c>
      <c r="O43" s="72">
        <v>724.64766807300009</v>
      </c>
      <c r="P43" s="72">
        <v>0</v>
      </c>
      <c r="Q43" s="72">
        <v>2648.2946805620018</v>
      </c>
      <c r="R43" s="72">
        <v>141.19319999999999</v>
      </c>
      <c r="S43" s="72">
        <v>50985.641613638996</v>
      </c>
      <c r="T43" s="72">
        <v>1660.75</v>
      </c>
      <c r="U43" s="72">
        <v>52646.391613638996</v>
      </c>
    </row>
    <row r="44" spans="1:21">
      <c r="A44" s="71" t="s">
        <v>319</v>
      </c>
      <c r="B44" s="72">
        <v>14013.536413404998</v>
      </c>
      <c r="C44" s="72">
        <v>14762.41059363</v>
      </c>
      <c r="D44" s="72">
        <v>140.10379350600002</v>
      </c>
      <c r="E44" s="72">
        <v>14902.514387136</v>
      </c>
      <c r="F44" s="72">
        <v>51.127712957999996</v>
      </c>
      <c r="G44" s="72">
        <v>12206.115883757002</v>
      </c>
      <c r="H44" s="72">
        <v>275.65976531300004</v>
      </c>
      <c r="I44" s="72">
        <v>408.69289563399985</v>
      </c>
      <c r="J44" s="72">
        <v>93.95752856</v>
      </c>
      <c r="K44" s="72">
        <v>720.69863758000281</v>
      </c>
      <c r="L44" s="72">
        <v>250.04284373800002</v>
      </c>
      <c r="M44" s="72">
        <v>275.56418085799982</v>
      </c>
      <c r="N44" s="72">
        <v>22.694458416</v>
      </c>
      <c r="O44" s="72">
        <v>627.03630175199987</v>
      </c>
      <c r="P44" s="72">
        <v>0</v>
      </c>
      <c r="Q44" s="72">
        <v>2398.6868465380026</v>
      </c>
      <c r="R44" s="72">
        <v>128.74369999999999</v>
      </c>
      <c r="S44" s="72">
        <v>43976.384673729</v>
      </c>
      <c r="T44" s="72">
        <v>1645.518</v>
      </c>
      <c r="U44" s="72">
        <v>45621.902673728997</v>
      </c>
    </row>
    <row r="45" spans="1:21">
      <c r="A45" s="71" t="s">
        <v>320</v>
      </c>
      <c r="B45" s="72">
        <v>13911.955782360998</v>
      </c>
      <c r="C45" s="72">
        <v>12918.962332087</v>
      </c>
      <c r="D45" s="72">
        <v>148.959413364</v>
      </c>
      <c r="E45" s="72">
        <v>13067.921745451</v>
      </c>
      <c r="F45" s="72">
        <v>28.957689508000001</v>
      </c>
      <c r="G45" s="72">
        <v>11816.951298538001</v>
      </c>
      <c r="H45" s="72">
        <v>292.83809698200002</v>
      </c>
      <c r="I45" s="72">
        <v>468.9773053269999</v>
      </c>
      <c r="J45" s="72">
        <v>5.7967599200000004</v>
      </c>
      <c r="K45" s="72">
        <v>1001.3683172519995</v>
      </c>
      <c r="L45" s="72">
        <v>243.52128897300003</v>
      </c>
      <c r="M45" s="72">
        <v>240.63111841399996</v>
      </c>
      <c r="N45" s="72">
        <v>38.067930623999999</v>
      </c>
      <c r="O45" s="72">
        <v>808.17336247899993</v>
      </c>
      <c r="P45" s="72">
        <v>0</v>
      </c>
      <c r="Q45" s="72">
        <v>2806.5360829889992</v>
      </c>
      <c r="R45" s="72">
        <v>135.21260000000001</v>
      </c>
      <c r="S45" s="72">
        <v>42060.373269459989</v>
      </c>
      <c r="T45" s="72">
        <v>2284.5889999999999</v>
      </c>
      <c r="U45" s="72">
        <v>44344.962269459989</v>
      </c>
    </row>
    <row r="46" spans="1:21">
      <c r="A46" s="71" t="s">
        <v>321</v>
      </c>
      <c r="B46" s="72">
        <v>12747.591166468999</v>
      </c>
      <c r="C46" s="72">
        <v>12608.190699837996</v>
      </c>
      <c r="D46" s="72">
        <v>212.59427695799999</v>
      </c>
      <c r="E46" s="72">
        <v>12820.784976795996</v>
      </c>
      <c r="F46" s="72">
        <v>64.154021470000004</v>
      </c>
      <c r="G46" s="72">
        <v>12632.948609493998</v>
      </c>
      <c r="H46" s="72">
        <v>265.68074728599998</v>
      </c>
      <c r="I46" s="72">
        <v>450.15676690900005</v>
      </c>
      <c r="J46" s="72">
        <v>125.47459288</v>
      </c>
      <c r="K46" s="72">
        <v>883.63701014199921</v>
      </c>
      <c r="L46" s="72">
        <v>258.4550501629999</v>
      </c>
      <c r="M46" s="72">
        <v>202.66483777899998</v>
      </c>
      <c r="N46" s="72">
        <v>37.509205895999997</v>
      </c>
      <c r="O46" s="72">
        <v>642.56873650000011</v>
      </c>
      <c r="P46" s="72">
        <v>0</v>
      </c>
      <c r="Q46" s="72">
        <v>2600.4662002689993</v>
      </c>
      <c r="R46" s="72">
        <v>146.48759999999999</v>
      </c>
      <c r="S46" s="72">
        <v>41278.113341799006</v>
      </c>
      <c r="T46" s="72">
        <v>1975.4069999999999</v>
      </c>
      <c r="U46" s="72">
        <v>43253.520341799005</v>
      </c>
    </row>
    <row r="47" spans="1:21">
      <c r="A47" s="71" t="s">
        <v>322</v>
      </c>
      <c r="B47" s="72">
        <v>13197.795380227</v>
      </c>
      <c r="C47" s="72">
        <v>13482.556802146002</v>
      </c>
      <c r="D47" s="72">
        <v>0</v>
      </c>
      <c r="E47" s="72">
        <v>13482.556802146002</v>
      </c>
      <c r="F47" s="72">
        <v>105.526021169</v>
      </c>
      <c r="G47" s="72">
        <v>16314.243049725006</v>
      </c>
      <c r="H47" s="72">
        <v>342.79762147799994</v>
      </c>
      <c r="I47" s="72">
        <v>454.56020863200001</v>
      </c>
      <c r="J47" s="72">
        <v>190.8734408</v>
      </c>
      <c r="K47" s="72">
        <v>680.41451141399966</v>
      </c>
      <c r="L47" s="72">
        <v>302.19220096099997</v>
      </c>
      <c r="M47" s="72">
        <v>206.83085796300003</v>
      </c>
      <c r="N47" s="72">
        <v>27.134160720000001</v>
      </c>
      <c r="O47" s="72">
        <v>781.40156433900006</v>
      </c>
      <c r="P47" s="72">
        <v>0</v>
      </c>
      <c r="Q47" s="72">
        <v>2643.4069448289997</v>
      </c>
      <c r="R47" s="72">
        <v>182.0504</v>
      </c>
      <c r="S47" s="72">
        <v>46268.480596740017</v>
      </c>
      <c r="T47" s="72">
        <v>1497.511</v>
      </c>
      <c r="U47" s="72">
        <v>47765.991596740016</v>
      </c>
    </row>
    <row r="48" spans="1:21">
      <c r="A48" s="71" t="s">
        <v>323</v>
      </c>
      <c r="B48" s="72">
        <v>13313.981862711</v>
      </c>
      <c r="C48" s="72">
        <v>15443.531473093</v>
      </c>
      <c r="D48" s="72">
        <v>0</v>
      </c>
      <c r="E48" s="72">
        <v>15443.531473093</v>
      </c>
      <c r="F48" s="72">
        <v>131.12896792800001</v>
      </c>
      <c r="G48" s="72">
        <v>13335.407803607004</v>
      </c>
      <c r="H48" s="72">
        <v>322.85383715099999</v>
      </c>
      <c r="I48" s="72">
        <v>403.34691859999998</v>
      </c>
      <c r="J48" s="72">
        <v>164.44233736000001</v>
      </c>
      <c r="K48" s="72">
        <v>630.46493158299882</v>
      </c>
      <c r="L48" s="72">
        <v>406.10814986499997</v>
      </c>
      <c r="M48" s="72">
        <v>165.07349403900005</v>
      </c>
      <c r="N48" s="72">
        <v>34.351703951999994</v>
      </c>
      <c r="O48" s="72">
        <v>572.45237681599997</v>
      </c>
      <c r="P48" s="72">
        <v>0</v>
      </c>
      <c r="Q48" s="72">
        <v>2376.2399122149986</v>
      </c>
      <c r="R48" s="72">
        <v>193.70750000000001</v>
      </c>
      <c r="S48" s="72">
        <v>45116.851376111001</v>
      </c>
      <c r="T48" s="72">
        <v>1436.3510000000001</v>
      </c>
      <c r="U48" s="72">
        <v>46553.202376111003</v>
      </c>
    </row>
    <row r="49" spans="1:21">
      <c r="A49" s="71" t="s">
        <v>324</v>
      </c>
      <c r="B49" s="72">
        <v>15330.922149748001</v>
      </c>
      <c r="C49" s="72">
        <v>17767.670639246</v>
      </c>
      <c r="D49" s="72">
        <v>0</v>
      </c>
      <c r="E49" s="72">
        <v>17767.670639246</v>
      </c>
      <c r="F49" s="72">
        <v>454.78637268199992</v>
      </c>
      <c r="G49" s="72">
        <v>14972.427080693004</v>
      </c>
      <c r="H49" s="72">
        <v>329.45057666299999</v>
      </c>
      <c r="I49" s="72">
        <v>439.92545318700007</v>
      </c>
      <c r="J49" s="72">
        <v>188.624548</v>
      </c>
      <c r="K49" s="72">
        <v>541.18269818699923</v>
      </c>
      <c r="L49" s="72">
        <v>344.58189216300002</v>
      </c>
      <c r="M49" s="72">
        <v>187.178583446</v>
      </c>
      <c r="N49" s="72">
        <v>38.801778551999995</v>
      </c>
      <c r="O49" s="72">
        <v>568.39982313300004</v>
      </c>
      <c r="P49" s="72">
        <v>0</v>
      </c>
      <c r="Q49" s="72">
        <v>2308.6947766679991</v>
      </c>
      <c r="R49" s="72">
        <v>189.21440000000001</v>
      </c>
      <c r="S49" s="72">
        <v>51353.166003816012</v>
      </c>
      <c r="T49" s="72">
        <v>1257.1369999999999</v>
      </c>
      <c r="U49" s="72">
        <v>52610.303003816014</v>
      </c>
    </row>
    <row r="50" spans="1:21">
      <c r="A50" s="71" t="s">
        <v>325</v>
      </c>
      <c r="B50" s="72">
        <v>15741.010455358</v>
      </c>
      <c r="C50" s="72">
        <v>17399.315388243995</v>
      </c>
      <c r="D50" s="72">
        <v>0</v>
      </c>
      <c r="E50" s="72">
        <v>17399.315388243995</v>
      </c>
      <c r="F50" s="72">
        <v>169.29964526500004</v>
      </c>
      <c r="G50" s="72">
        <v>14090.156066772004</v>
      </c>
      <c r="H50" s="72">
        <v>337.28707382800002</v>
      </c>
      <c r="I50" s="72">
        <v>446.92795953599995</v>
      </c>
      <c r="J50" s="72">
        <v>177.03899583999998</v>
      </c>
      <c r="K50" s="72">
        <v>418.97419374500089</v>
      </c>
      <c r="L50" s="72">
        <v>432.28974517799998</v>
      </c>
      <c r="M50" s="72">
        <v>177.42982248000001</v>
      </c>
      <c r="N50" s="72">
        <v>37.607239536000002</v>
      </c>
      <c r="O50" s="72">
        <v>617.16970506700011</v>
      </c>
      <c r="P50" s="72">
        <v>0</v>
      </c>
      <c r="Q50" s="72">
        <v>2307.4376613820009</v>
      </c>
      <c r="R50" s="72">
        <v>201.08750000000001</v>
      </c>
      <c r="S50" s="72">
        <v>50245.593833393985</v>
      </c>
      <c r="T50" s="72">
        <v>987.83</v>
      </c>
      <c r="U50" s="72">
        <v>51233.423833393987</v>
      </c>
    </row>
    <row r="51" spans="1:21">
      <c r="A51" s="71" t="s">
        <v>326</v>
      </c>
      <c r="B51" s="72">
        <v>12903.931444395999</v>
      </c>
      <c r="C51" s="72">
        <v>15289.079265606995</v>
      </c>
      <c r="D51" s="72">
        <v>201.38666283499998</v>
      </c>
      <c r="E51" s="72">
        <v>15490.465928441996</v>
      </c>
      <c r="F51" s="72">
        <v>153.90746815600002</v>
      </c>
      <c r="G51" s="72">
        <v>12798.251296811999</v>
      </c>
      <c r="H51" s="72">
        <v>255.20264967699998</v>
      </c>
      <c r="I51" s="72">
        <v>412.11006560600009</v>
      </c>
      <c r="J51" s="72">
        <v>168.92375080000002</v>
      </c>
      <c r="K51" s="72">
        <v>444.60401430900009</v>
      </c>
      <c r="L51" s="72">
        <v>342.08700396599994</v>
      </c>
      <c r="M51" s="72">
        <v>173.96797951599999</v>
      </c>
      <c r="N51" s="72">
        <v>36.253425240000006</v>
      </c>
      <c r="O51" s="72">
        <v>473.2844579290001</v>
      </c>
      <c r="P51" s="72">
        <v>0</v>
      </c>
      <c r="Q51" s="72">
        <v>2051.2306973660002</v>
      </c>
      <c r="R51" s="72">
        <v>203.48310000000001</v>
      </c>
      <c r="S51" s="72">
        <v>43856.472583515992</v>
      </c>
      <c r="T51" s="72">
        <v>1029.2159999999999</v>
      </c>
      <c r="U51" s="72">
        <v>44885.688583515992</v>
      </c>
    </row>
    <row r="52" spans="1:21">
      <c r="A52" s="71" t="s">
        <v>327</v>
      </c>
      <c r="B52" s="72">
        <v>12789.148099679996</v>
      </c>
      <c r="C52" s="72">
        <v>14555.717930046998</v>
      </c>
      <c r="D52" s="72">
        <v>77.03493034200001</v>
      </c>
      <c r="E52" s="72">
        <v>14632.752860388999</v>
      </c>
      <c r="F52" s="72">
        <v>207.96887476599997</v>
      </c>
      <c r="G52" s="72">
        <v>12590.856591947997</v>
      </c>
      <c r="H52" s="72">
        <v>291.50320227700001</v>
      </c>
      <c r="I52" s="72">
        <v>421.60999457600002</v>
      </c>
      <c r="J52" s="72">
        <v>99.640983120000001</v>
      </c>
      <c r="K52" s="72">
        <v>561.44293204499843</v>
      </c>
      <c r="L52" s="72">
        <v>203.28012645799996</v>
      </c>
      <c r="M52" s="72">
        <v>210.23566748500008</v>
      </c>
      <c r="N52" s="72">
        <v>37.052380847999999</v>
      </c>
      <c r="O52" s="72">
        <v>535.83044493900013</v>
      </c>
      <c r="P52" s="72">
        <v>0</v>
      </c>
      <c r="Q52" s="72">
        <v>2069.0925294709987</v>
      </c>
      <c r="R52" s="72">
        <v>198.85730000000001</v>
      </c>
      <c r="S52" s="72">
        <v>42780.179387856988</v>
      </c>
      <c r="T52" s="72">
        <v>1319.347</v>
      </c>
      <c r="U52" s="72">
        <v>44099.526387856989</v>
      </c>
    </row>
    <row r="53" spans="1:21">
      <c r="A53" s="71" t="s">
        <v>328</v>
      </c>
      <c r="B53" s="72">
        <v>11559.597665653002</v>
      </c>
      <c r="C53" s="72">
        <v>15515.732502405006</v>
      </c>
      <c r="D53" s="72">
        <v>42.758069619000004</v>
      </c>
      <c r="E53" s="72">
        <v>15558.490572024006</v>
      </c>
      <c r="F53" s="72">
        <v>202.097876227</v>
      </c>
      <c r="G53" s="72">
        <v>12191.95821296</v>
      </c>
      <c r="H53" s="72">
        <v>276.25866903500003</v>
      </c>
      <c r="I53" s="72">
        <v>404.91892527500005</v>
      </c>
      <c r="J53" s="72">
        <v>184.2365672</v>
      </c>
      <c r="K53" s="72">
        <v>498.39332483200064</v>
      </c>
      <c r="L53" s="72">
        <v>212.7738657970001</v>
      </c>
      <c r="M53" s="72">
        <v>291.34245180800019</v>
      </c>
      <c r="N53" s="72">
        <v>37.977468647999999</v>
      </c>
      <c r="O53" s="72">
        <v>530.06494898700009</v>
      </c>
      <c r="P53" s="72">
        <v>0</v>
      </c>
      <c r="Q53" s="72">
        <v>2159.7075525470009</v>
      </c>
      <c r="R53" s="72">
        <v>184.3475</v>
      </c>
      <c r="S53" s="72">
        <v>42132.458111518004</v>
      </c>
      <c r="T53" s="72">
        <v>1201.471</v>
      </c>
      <c r="U53" s="72">
        <v>43333.929111518002</v>
      </c>
    </row>
    <row r="54" spans="1:21">
      <c r="A54" s="71" t="s">
        <v>329</v>
      </c>
      <c r="B54" s="72">
        <v>12139.694455367</v>
      </c>
      <c r="C54" s="72">
        <v>19600.416708034001</v>
      </c>
      <c r="D54" s="72">
        <v>212.453600674</v>
      </c>
      <c r="E54" s="72">
        <v>19812.870308708003</v>
      </c>
      <c r="F54" s="72">
        <v>67.156485592999999</v>
      </c>
      <c r="G54" s="72">
        <v>13488.604606769</v>
      </c>
      <c r="H54" s="72">
        <v>317.35976471799995</v>
      </c>
      <c r="I54" s="72">
        <v>410.94128965600009</v>
      </c>
      <c r="J54" s="72">
        <v>175.60747848</v>
      </c>
      <c r="K54" s="72">
        <v>530.76834049400031</v>
      </c>
      <c r="L54" s="72">
        <v>153.70119544600001</v>
      </c>
      <c r="M54" s="72">
        <v>282.84065734100011</v>
      </c>
      <c r="N54" s="72">
        <v>37.015929552000003</v>
      </c>
      <c r="O54" s="72">
        <v>593.30510774300024</v>
      </c>
      <c r="P54" s="72">
        <v>0</v>
      </c>
      <c r="Q54" s="72">
        <v>2184.1799987120007</v>
      </c>
      <c r="R54" s="72">
        <v>245.15039999999999</v>
      </c>
      <c r="S54" s="72">
        <v>48255.01599858699</v>
      </c>
      <c r="T54" s="72">
        <v>1300.9079999999999</v>
      </c>
      <c r="U54" s="72">
        <v>49555.923998586994</v>
      </c>
    </row>
    <row r="55" spans="1:21">
      <c r="A55" s="71" t="s">
        <v>330</v>
      </c>
      <c r="B55" s="72">
        <v>11704.354300943</v>
      </c>
      <c r="C55" s="72">
        <v>20146.670737105003</v>
      </c>
      <c r="D55" s="72">
        <v>214.94173746899997</v>
      </c>
      <c r="E55" s="72">
        <v>20361.612474574002</v>
      </c>
      <c r="F55" s="72">
        <v>261.13758711700001</v>
      </c>
      <c r="G55" s="72">
        <v>15270.242829107006</v>
      </c>
      <c r="H55" s="72">
        <v>342.71644494199995</v>
      </c>
      <c r="I55" s="72">
        <v>388.84723977200002</v>
      </c>
      <c r="J55" s="72">
        <v>11.75091568</v>
      </c>
      <c r="K55" s="72">
        <v>630.55607610100037</v>
      </c>
      <c r="L55" s="72">
        <v>120.79754327799995</v>
      </c>
      <c r="M55" s="72">
        <v>361.74000372399996</v>
      </c>
      <c r="N55" s="72">
        <v>37.168796784000001</v>
      </c>
      <c r="O55" s="72">
        <v>606.28210894000017</v>
      </c>
      <c r="P55" s="72">
        <v>0</v>
      </c>
      <c r="Q55" s="72">
        <v>2157.1426842790006</v>
      </c>
      <c r="R55" s="72">
        <v>262.62130000000002</v>
      </c>
      <c r="S55" s="72">
        <v>50359.827685896016</v>
      </c>
      <c r="T55" s="72">
        <v>1541.5129999999999</v>
      </c>
      <c r="U55" s="72">
        <v>51901.340685896015</v>
      </c>
    </row>
    <row r="56" spans="1:21">
      <c r="A56" s="71" t="s">
        <v>331</v>
      </c>
      <c r="B56" s="72">
        <v>10792.590283765001</v>
      </c>
      <c r="C56" s="72">
        <v>15824.229272768996</v>
      </c>
      <c r="D56" s="72">
        <v>128.036574613</v>
      </c>
      <c r="E56" s="72">
        <v>15952.265847381996</v>
      </c>
      <c r="F56" s="72">
        <v>169.95489362900003</v>
      </c>
      <c r="G56" s="72">
        <v>12980.242796874003</v>
      </c>
      <c r="H56" s="72">
        <v>294.70873540399998</v>
      </c>
      <c r="I56" s="72">
        <v>354.11002574400004</v>
      </c>
      <c r="J56" s="72">
        <v>5.5999999999999993E-7</v>
      </c>
      <c r="K56" s="72">
        <v>633.29927914000007</v>
      </c>
      <c r="L56" s="72">
        <v>130.032908324</v>
      </c>
      <c r="M56" s="72">
        <v>384.51633112199977</v>
      </c>
      <c r="N56" s="72">
        <v>35.974436232000002</v>
      </c>
      <c r="O56" s="72">
        <v>478.73567277899997</v>
      </c>
      <c r="P56" s="72">
        <v>0</v>
      </c>
      <c r="Q56" s="72">
        <v>2016.6686539009997</v>
      </c>
      <c r="R56" s="72">
        <v>236.0874</v>
      </c>
      <c r="S56" s="72">
        <v>42442.518687637006</v>
      </c>
      <c r="T56" s="72">
        <v>1519.8969999999999</v>
      </c>
      <c r="U56" s="72">
        <v>43962.415687637003</v>
      </c>
    </row>
    <row r="57" spans="1:21">
      <c r="A57" s="71" t="s">
        <v>332</v>
      </c>
      <c r="B57" s="72">
        <v>12176.606138312001</v>
      </c>
      <c r="C57" s="72">
        <v>13697.163676123004</v>
      </c>
      <c r="D57" s="72">
        <v>210.90526400200002</v>
      </c>
      <c r="E57" s="72">
        <v>13908.068940125004</v>
      </c>
      <c r="F57" s="72">
        <v>220.67499119599998</v>
      </c>
      <c r="G57" s="72">
        <v>11883.930876837998</v>
      </c>
      <c r="H57" s="72">
        <v>302.41892607100004</v>
      </c>
      <c r="I57" s="72">
        <v>382.49394022099989</v>
      </c>
      <c r="J57" s="72">
        <v>133.12327728</v>
      </c>
      <c r="K57" s="72">
        <v>634.40991670299934</v>
      </c>
      <c r="L57" s="72">
        <v>272.83947893300007</v>
      </c>
      <c r="M57" s="72">
        <v>327.65890626499993</v>
      </c>
      <c r="N57" s="72">
        <v>39.037405847999999</v>
      </c>
      <c r="O57" s="72">
        <v>609.27894874799983</v>
      </c>
      <c r="P57" s="72">
        <v>0</v>
      </c>
      <c r="Q57" s="72">
        <v>2398.8418739979988</v>
      </c>
      <c r="R57" s="72">
        <v>160.2936</v>
      </c>
      <c r="S57" s="72">
        <v>41050.835420794989</v>
      </c>
      <c r="T57" s="72">
        <v>1493.8820000000001</v>
      </c>
      <c r="U57" s="72">
        <v>42544.717420794987</v>
      </c>
    </row>
    <row r="58" spans="1:21">
      <c r="A58" s="71" t="s">
        <v>333</v>
      </c>
      <c r="B58" s="72">
        <v>11965.764598351001</v>
      </c>
      <c r="C58" s="72">
        <v>12219.030618994004</v>
      </c>
      <c r="D58" s="72">
        <v>107.96782066900001</v>
      </c>
      <c r="E58" s="72">
        <v>12326.998439663004</v>
      </c>
      <c r="F58" s="72">
        <v>97.085493859999985</v>
      </c>
      <c r="G58" s="72">
        <v>13070.649872677002</v>
      </c>
      <c r="H58" s="72">
        <v>318.67020782400004</v>
      </c>
      <c r="I58" s="72">
        <v>373.00597389099994</v>
      </c>
      <c r="J58" s="72">
        <v>195.7584636</v>
      </c>
      <c r="K58" s="72">
        <v>662.72282848999907</v>
      </c>
      <c r="L58" s="72">
        <v>268.70926584400007</v>
      </c>
      <c r="M58" s="72">
        <v>232.35644719000007</v>
      </c>
      <c r="N58" s="72">
        <v>39.428763071999995</v>
      </c>
      <c r="O58" s="72">
        <v>532.24248985300005</v>
      </c>
      <c r="P58" s="72">
        <v>0</v>
      </c>
      <c r="Q58" s="72">
        <v>2304.2242319399988</v>
      </c>
      <c r="R58" s="72">
        <v>234.87610000000001</v>
      </c>
      <c r="S58" s="72">
        <v>40318.268863928002</v>
      </c>
      <c r="T58" s="72">
        <v>1581.807</v>
      </c>
      <c r="U58" s="72">
        <v>41900.075863928003</v>
      </c>
    </row>
    <row r="59" spans="1:21">
      <c r="A59" s="71" t="s">
        <v>334</v>
      </c>
      <c r="B59" s="72">
        <v>13159.239635822998</v>
      </c>
      <c r="C59" s="72">
        <v>12504.745023256008</v>
      </c>
      <c r="D59" s="72">
        <v>128.63389678999999</v>
      </c>
      <c r="E59" s="72">
        <v>12633.378920046007</v>
      </c>
      <c r="F59" s="72">
        <v>77.438297165999998</v>
      </c>
      <c r="G59" s="72">
        <v>14982.765616538998</v>
      </c>
      <c r="H59" s="72">
        <v>307.90738797699998</v>
      </c>
      <c r="I59" s="72">
        <v>376.25316353000005</v>
      </c>
      <c r="J59" s="72">
        <v>163.43430600000002</v>
      </c>
      <c r="K59" s="72">
        <v>583.44542995999984</v>
      </c>
      <c r="L59" s="72">
        <v>268.93021926499995</v>
      </c>
      <c r="M59" s="72">
        <v>197.18906928300009</v>
      </c>
      <c r="N59" s="72">
        <v>42.756197063999998</v>
      </c>
      <c r="O59" s="72">
        <v>575.92176758700009</v>
      </c>
      <c r="P59" s="72">
        <v>0</v>
      </c>
      <c r="Q59" s="72">
        <v>2207.9301526890004</v>
      </c>
      <c r="R59" s="72">
        <v>297.69600000000003</v>
      </c>
      <c r="S59" s="72">
        <v>43666.356062300008</v>
      </c>
      <c r="T59" s="72">
        <v>1372.26</v>
      </c>
      <c r="U59" s="72">
        <v>45038.616062300011</v>
      </c>
    </row>
    <row r="60" spans="1:21">
      <c r="A60" s="71" t="s">
        <v>335</v>
      </c>
      <c r="B60" s="72">
        <v>12132.702317416</v>
      </c>
      <c r="C60" s="72">
        <v>13706.120566580998</v>
      </c>
      <c r="D60" s="72">
        <v>120.05865818299999</v>
      </c>
      <c r="E60" s="72">
        <v>13826.179224763997</v>
      </c>
      <c r="F60" s="72">
        <v>154.68293743300001</v>
      </c>
      <c r="G60" s="72">
        <v>13287.751734428995</v>
      </c>
      <c r="H60" s="72">
        <v>307.17220042900004</v>
      </c>
      <c r="I60" s="72">
        <v>331.28851212500007</v>
      </c>
      <c r="J60" s="72">
        <v>177.62697568000002</v>
      </c>
      <c r="K60" s="72">
        <v>450.23986393199937</v>
      </c>
      <c r="L60" s="72">
        <v>384.98281022700002</v>
      </c>
      <c r="M60" s="72">
        <v>166.98782367699985</v>
      </c>
      <c r="N60" s="72">
        <v>35.192156136000001</v>
      </c>
      <c r="O60" s="72">
        <v>430.66734024699991</v>
      </c>
      <c r="P60" s="72">
        <v>0</v>
      </c>
      <c r="Q60" s="72">
        <v>1976.9854820239991</v>
      </c>
      <c r="R60" s="72">
        <v>258.62810000000002</v>
      </c>
      <c r="S60" s="72">
        <v>41944.101982611995</v>
      </c>
      <c r="T60" s="72">
        <v>1091.729</v>
      </c>
      <c r="U60" s="72">
        <v>43035.830982611995</v>
      </c>
    </row>
    <row r="61" spans="1:21">
      <c r="A61" s="71" t="s">
        <v>336</v>
      </c>
      <c r="B61" s="72">
        <v>13391.909656631002</v>
      </c>
      <c r="C61" s="72">
        <v>16739.500586291997</v>
      </c>
      <c r="D61" s="72">
        <v>213.03965031599998</v>
      </c>
      <c r="E61" s="72">
        <v>16952.540236607998</v>
      </c>
      <c r="F61" s="72">
        <v>333.12361055500008</v>
      </c>
      <c r="G61" s="72">
        <v>16765.302838539999</v>
      </c>
      <c r="H61" s="72">
        <v>322.87547185699998</v>
      </c>
      <c r="I61" s="72">
        <v>360.59913251600005</v>
      </c>
      <c r="J61" s="72">
        <v>190.56537304</v>
      </c>
      <c r="K61" s="72">
        <v>341.23415587899916</v>
      </c>
      <c r="L61" s="72">
        <v>375.66501584500003</v>
      </c>
      <c r="M61" s="72">
        <v>189.56339199899998</v>
      </c>
      <c r="N61" s="72">
        <v>39.503439432</v>
      </c>
      <c r="O61" s="72">
        <v>461.96109118700002</v>
      </c>
      <c r="P61" s="72">
        <v>0</v>
      </c>
      <c r="Q61" s="72">
        <v>1959.0915998979992</v>
      </c>
      <c r="R61" s="72">
        <v>284.30840000000001</v>
      </c>
      <c r="S61" s="72">
        <v>50009.151837306999</v>
      </c>
      <c r="T61" s="72">
        <v>828.31399999999996</v>
      </c>
      <c r="U61" s="72">
        <v>50837.465837306998</v>
      </c>
    </row>
    <row r="62" spans="1:21">
      <c r="A62" s="71" t="s">
        <v>337</v>
      </c>
      <c r="B62" s="72">
        <v>14353.736296226003</v>
      </c>
      <c r="C62" s="72">
        <v>14870.711830035996</v>
      </c>
      <c r="D62" s="72">
        <v>205.82147415</v>
      </c>
      <c r="E62" s="72">
        <v>15076.533304185996</v>
      </c>
      <c r="F62" s="72">
        <v>443.10294362899998</v>
      </c>
      <c r="G62" s="72">
        <v>16155.128832432993</v>
      </c>
      <c r="H62" s="72">
        <v>302.06418771899996</v>
      </c>
      <c r="I62" s="72">
        <v>353.20279180699993</v>
      </c>
      <c r="J62" s="72">
        <v>197.70218831999998</v>
      </c>
      <c r="K62" s="72">
        <v>341.52578707799978</v>
      </c>
      <c r="L62" s="72">
        <v>400.08613095200002</v>
      </c>
      <c r="M62" s="72">
        <v>190.04949848799998</v>
      </c>
      <c r="N62" s="72">
        <v>37.084766280000004</v>
      </c>
      <c r="O62" s="72">
        <v>477.18289740899985</v>
      </c>
      <c r="P62" s="72">
        <v>0</v>
      </c>
      <c r="Q62" s="72">
        <v>1996.8340603339993</v>
      </c>
      <c r="R62" s="72">
        <v>259.57420000000002</v>
      </c>
      <c r="S62" s="72">
        <v>48586.973838403996</v>
      </c>
      <c r="T62" s="72">
        <v>824</v>
      </c>
      <c r="U62" s="72">
        <v>49410.973838403996</v>
      </c>
    </row>
    <row r="63" spans="1:21">
      <c r="A63" s="71" t="s">
        <v>338</v>
      </c>
      <c r="B63" s="72">
        <v>13383.711885612003</v>
      </c>
      <c r="C63" s="72">
        <v>13565.721326139999</v>
      </c>
      <c r="D63" s="72">
        <v>233.57805661099999</v>
      </c>
      <c r="E63" s="72">
        <v>13799.299382751</v>
      </c>
      <c r="F63" s="72">
        <v>321.21688233399999</v>
      </c>
      <c r="G63" s="72">
        <v>12322.758230948004</v>
      </c>
      <c r="H63" s="72">
        <v>222.08509690299999</v>
      </c>
      <c r="I63" s="72">
        <v>334.16278588499995</v>
      </c>
      <c r="J63" s="72">
        <v>190.14840152000002</v>
      </c>
      <c r="K63" s="72">
        <v>361.48925843499973</v>
      </c>
      <c r="L63" s="72">
        <v>321.64984344099997</v>
      </c>
      <c r="M63" s="72">
        <v>198.80805409000007</v>
      </c>
      <c r="N63" s="72">
        <v>36.401579160000004</v>
      </c>
      <c r="O63" s="72">
        <v>420.39696225099999</v>
      </c>
      <c r="P63" s="72">
        <v>0</v>
      </c>
      <c r="Q63" s="72">
        <v>1863.0568847819995</v>
      </c>
      <c r="R63" s="72">
        <v>186.8416</v>
      </c>
      <c r="S63" s="72">
        <v>42098.969969807004</v>
      </c>
      <c r="T63" s="72">
        <v>855</v>
      </c>
      <c r="U63" s="72">
        <v>42953.969969807004</v>
      </c>
    </row>
    <row r="64" spans="1:21">
      <c r="A64" s="71" t="s">
        <v>339</v>
      </c>
      <c r="B64" s="72">
        <v>12811.638874598999</v>
      </c>
      <c r="C64" s="72">
        <v>13581.390684200005</v>
      </c>
      <c r="D64" s="72">
        <v>9.4169534710000011</v>
      </c>
      <c r="E64" s="72">
        <v>13590.807637671005</v>
      </c>
      <c r="F64" s="72">
        <v>140.11551246499999</v>
      </c>
      <c r="G64" s="72">
        <v>11002.461171553998</v>
      </c>
      <c r="H64" s="72">
        <v>242.52001555999999</v>
      </c>
      <c r="I64" s="72">
        <v>334.40078056799979</v>
      </c>
      <c r="J64" s="72">
        <v>190.79544455999999</v>
      </c>
      <c r="K64" s="72">
        <v>496.71903135600002</v>
      </c>
      <c r="L64" s="72">
        <v>229.67158434500004</v>
      </c>
      <c r="M64" s="72">
        <v>226.82607731400006</v>
      </c>
      <c r="N64" s="72">
        <v>41.275420536000006</v>
      </c>
      <c r="O64" s="72">
        <v>377.88280840699991</v>
      </c>
      <c r="P64" s="72">
        <v>0</v>
      </c>
      <c r="Q64" s="72">
        <v>1897.5711470860001</v>
      </c>
      <c r="R64" s="72">
        <v>292.34589999999997</v>
      </c>
      <c r="S64" s="72">
        <v>39977.460239748005</v>
      </c>
      <c r="T64" s="72">
        <v>1131</v>
      </c>
      <c r="U64" s="72">
        <v>41108.460239748005</v>
      </c>
    </row>
    <row r="65" spans="1:21">
      <c r="A65" s="71" t="s">
        <v>340</v>
      </c>
      <c r="B65" s="72">
        <v>8835.019102794</v>
      </c>
      <c r="C65" s="72">
        <v>17400.513857593</v>
      </c>
      <c r="D65" s="72">
        <v>15.787253659999999</v>
      </c>
      <c r="E65" s="72">
        <v>17416.301111253</v>
      </c>
      <c r="F65" s="72">
        <v>512.29953011600003</v>
      </c>
      <c r="G65" s="72">
        <v>11519.994102279999</v>
      </c>
      <c r="H65" s="72">
        <v>250.08234281899996</v>
      </c>
      <c r="I65" s="72">
        <v>318.93172681999999</v>
      </c>
      <c r="J65" s="72">
        <v>173.14413479999999</v>
      </c>
      <c r="K65" s="72">
        <v>424.15938471900017</v>
      </c>
      <c r="L65" s="72">
        <v>188.75132158199997</v>
      </c>
      <c r="M65" s="72">
        <v>619.66441814400002</v>
      </c>
      <c r="N65" s="72">
        <v>40.257108696000003</v>
      </c>
      <c r="O65" s="72">
        <v>507.1568046970001</v>
      </c>
      <c r="P65" s="72">
        <v>0</v>
      </c>
      <c r="Q65" s="72">
        <v>2272.0648994580001</v>
      </c>
      <c r="R65" s="72">
        <v>663.37540000000001</v>
      </c>
      <c r="S65" s="72">
        <v>41469.136474910985</v>
      </c>
      <c r="T65" s="72">
        <v>971</v>
      </c>
      <c r="U65" s="72">
        <v>42440.136474910985</v>
      </c>
    </row>
    <row r="66" spans="1:21">
      <c r="A66" s="71" t="s">
        <v>341</v>
      </c>
      <c r="B66" s="72">
        <v>11925.927536944002</v>
      </c>
      <c r="C66" s="72">
        <v>19294.905984468005</v>
      </c>
      <c r="D66" s="72">
        <v>138.814844913</v>
      </c>
      <c r="E66" s="72">
        <v>19433.720829381004</v>
      </c>
      <c r="F66" s="72">
        <v>136.04949384999998</v>
      </c>
      <c r="G66" s="72">
        <v>12776.954461064999</v>
      </c>
      <c r="H66" s="72">
        <v>270.94155617499996</v>
      </c>
      <c r="I66" s="72">
        <v>315.94283716000007</v>
      </c>
      <c r="J66" s="72">
        <v>142.18869672</v>
      </c>
      <c r="K66" s="72">
        <v>430.9854229080006</v>
      </c>
      <c r="L66" s="72">
        <v>252.28976564400003</v>
      </c>
      <c r="M66" s="72">
        <v>789.51275365100037</v>
      </c>
      <c r="N66" s="72">
        <v>38.001617087999996</v>
      </c>
      <c r="O66" s="72">
        <v>478.71420610900003</v>
      </c>
      <c r="P66" s="72">
        <v>0</v>
      </c>
      <c r="Q66" s="72">
        <v>2447.6352992800007</v>
      </c>
      <c r="R66" s="72">
        <v>715.01250000000005</v>
      </c>
      <c r="S66" s="72">
        <v>47706.241683207001</v>
      </c>
      <c r="T66" s="72">
        <v>952</v>
      </c>
      <c r="U66" s="72">
        <v>48658.241683207001</v>
      </c>
    </row>
    <row r="67" spans="1:21">
      <c r="A67" s="71" t="s">
        <v>342</v>
      </c>
      <c r="B67" s="72">
        <v>13069.346632454999</v>
      </c>
      <c r="C67" s="72">
        <v>17696.542748222</v>
      </c>
      <c r="D67" s="72">
        <v>246.77174956499999</v>
      </c>
      <c r="E67" s="72">
        <v>17943.314497787</v>
      </c>
      <c r="F67" s="72">
        <v>21.160154028000001</v>
      </c>
      <c r="G67" s="72">
        <v>10065.418399720998</v>
      </c>
      <c r="H67" s="72">
        <v>236.37227717899998</v>
      </c>
      <c r="I67" s="72">
        <v>299.31978049799994</v>
      </c>
      <c r="J67" s="72">
        <v>66.567755520000006</v>
      </c>
      <c r="K67" s="72">
        <v>370.86860917899992</v>
      </c>
      <c r="L67" s="72">
        <v>157.04383968799996</v>
      </c>
      <c r="M67" s="72">
        <v>368.68932707099964</v>
      </c>
      <c r="N67" s="72">
        <v>37.268653008000001</v>
      </c>
      <c r="O67" s="72">
        <v>353.73117231100008</v>
      </c>
      <c r="P67" s="72">
        <v>0</v>
      </c>
      <c r="Q67" s="72">
        <v>1653.4891372749996</v>
      </c>
      <c r="R67" s="72">
        <v>758.45899999999995</v>
      </c>
      <c r="S67" s="72">
        <v>43747.560029591994</v>
      </c>
      <c r="T67" s="72">
        <v>820</v>
      </c>
      <c r="U67" s="72">
        <v>44567.560029591994</v>
      </c>
    </row>
    <row r="68" spans="1:21">
      <c r="A68" s="71" t="s">
        <v>343</v>
      </c>
      <c r="B68" s="72">
        <v>13408.670871680002</v>
      </c>
      <c r="C68" s="72">
        <v>15357.669171772999</v>
      </c>
      <c r="D68" s="72">
        <v>239.19696506899999</v>
      </c>
      <c r="E68" s="72">
        <v>15596.866136842</v>
      </c>
      <c r="F68" s="72">
        <v>28.567401720000003</v>
      </c>
      <c r="G68" s="72">
        <v>9057.5345193889989</v>
      </c>
      <c r="H68" s="72">
        <v>224.317385847</v>
      </c>
      <c r="I68" s="72">
        <v>278.81873730699999</v>
      </c>
      <c r="J68" s="72">
        <v>0</v>
      </c>
      <c r="K68" s="72">
        <v>489.48408909099822</v>
      </c>
      <c r="L68" s="72">
        <v>155.16500490600001</v>
      </c>
      <c r="M68" s="72">
        <v>283.44722514699987</v>
      </c>
      <c r="N68" s="72">
        <v>35.500256063999998</v>
      </c>
      <c r="O68" s="72">
        <v>302.74553835199987</v>
      </c>
      <c r="P68" s="72">
        <v>0</v>
      </c>
      <c r="Q68" s="72">
        <v>1545.1608508669981</v>
      </c>
      <c r="R68" s="72">
        <v>844.28790000000004</v>
      </c>
      <c r="S68" s="72">
        <v>40705.405151419996</v>
      </c>
      <c r="T68" s="72">
        <v>1118</v>
      </c>
      <c r="U68" s="72">
        <v>41823.405151419996</v>
      </c>
    </row>
    <row r="69" spans="1:21">
      <c r="A69" s="71" t="s">
        <v>344</v>
      </c>
      <c r="B69" s="72">
        <v>14555.453434284998</v>
      </c>
      <c r="C69" s="72">
        <v>13895.657450677994</v>
      </c>
      <c r="D69" s="72">
        <v>183.259696604</v>
      </c>
      <c r="E69" s="72">
        <v>14078.917147281994</v>
      </c>
      <c r="F69" s="72">
        <v>23.756327334000002</v>
      </c>
      <c r="G69" s="72">
        <v>7251.3846972789997</v>
      </c>
      <c r="H69" s="72">
        <v>285.74105476399995</v>
      </c>
      <c r="I69" s="72">
        <v>289.21436728799989</v>
      </c>
      <c r="J69" s="72">
        <v>76.941868639999996</v>
      </c>
      <c r="K69" s="72">
        <v>497.57971592099949</v>
      </c>
      <c r="L69" s="72">
        <v>215.98303827999996</v>
      </c>
      <c r="M69" s="72">
        <v>270.95140624899983</v>
      </c>
      <c r="N69" s="72">
        <v>36.992757863999998</v>
      </c>
      <c r="O69" s="72">
        <v>309.08074475899986</v>
      </c>
      <c r="P69" s="72">
        <v>0</v>
      </c>
      <c r="Q69" s="72">
        <v>1696.7438990009991</v>
      </c>
      <c r="R69" s="72">
        <v>691.4991</v>
      </c>
      <c r="S69" s="72">
        <v>38583.495676000995</v>
      </c>
      <c r="T69" s="72">
        <v>1136</v>
      </c>
      <c r="U69" s="72">
        <v>39719.495676000995</v>
      </c>
    </row>
    <row r="70" spans="1:21">
      <c r="A70" s="71" t="s">
        <v>345</v>
      </c>
      <c r="B70" s="72">
        <v>13049.335517526</v>
      </c>
      <c r="C70" s="72">
        <v>13993.630563171007</v>
      </c>
      <c r="D70" s="72">
        <v>116.413314309</v>
      </c>
      <c r="E70" s="72">
        <v>14110.043877480008</v>
      </c>
      <c r="F70" s="72">
        <v>111.727313229</v>
      </c>
      <c r="G70" s="72">
        <v>9013.7099724889977</v>
      </c>
      <c r="H70" s="72">
        <v>296.28464305599999</v>
      </c>
      <c r="I70" s="72">
        <v>252.12536627499995</v>
      </c>
      <c r="J70" s="72">
        <v>203.73600072000002</v>
      </c>
      <c r="K70" s="72">
        <v>571.83884471199849</v>
      </c>
      <c r="L70" s="72">
        <v>309.31510871600022</v>
      </c>
      <c r="M70" s="72">
        <v>210.18340512399996</v>
      </c>
      <c r="N70" s="72">
        <v>37.814336591999997</v>
      </c>
      <c r="O70" s="72">
        <v>337.73195665899999</v>
      </c>
      <c r="P70" s="72">
        <v>0</v>
      </c>
      <c r="Q70" s="72">
        <v>1922.7450187979987</v>
      </c>
      <c r="R70" s="72">
        <v>663.60059999999999</v>
      </c>
      <c r="S70" s="72">
        <v>39167.446887683014</v>
      </c>
      <c r="T70" s="72">
        <v>1275</v>
      </c>
      <c r="U70" s="72">
        <v>40442.446887683014</v>
      </c>
    </row>
    <row r="71" spans="1:21">
      <c r="A71" s="71" t="s">
        <v>346</v>
      </c>
      <c r="B71" s="72">
        <v>13788.468427866999</v>
      </c>
      <c r="C71" s="72">
        <v>13084.847364576002</v>
      </c>
      <c r="D71" s="72">
        <v>92.436944937999996</v>
      </c>
      <c r="E71" s="72">
        <v>13177.284309514002</v>
      </c>
      <c r="F71" s="72">
        <v>88.084394905000011</v>
      </c>
      <c r="G71" s="72">
        <v>13161.505267132001</v>
      </c>
      <c r="H71" s="72">
        <v>301.14613600499996</v>
      </c>
      <c r="I71" s="72">
        <v>237.59688940700002</v>
      </c>
      <c r="J71" s="72">
        <v>213.63213256</v>
      </c>
      <c r="K71" s="72">
        <v>506.26529476300095</v>
      </c>
      <c r="L71" s="72">
        <v>301.55453100299997</v>
      </c>
      <c r="M71" s="72">
        <v>227.24845261099995</v>
      </c>
      <c r="N71" s="72">
        <v>40.314931343999994</v>
      </c>
      <c r="O71" s="72">
        <v>405.02972716999989</v>
      </c>
      <c r="P71" s="72">
        <v>0</v>
      </c>
      <c r="Q71" s="72">
        <v>1931.6419588580009</v>
      </c>
      <c r="R71" s="72">
        <v>711.10569999999996</v>
      </c>
      <c r="S71" s="72">
        <v>43159.236259633006</v>
      </c>
      <c r="T71" s="72">
        <v>1116</v>
      </c>
      <c r="U71" s="72">
        <v>44275.236259633006</v>
      </c>
    </row>
    <row r="72" spans="1:21">
      <c r="A72" s="71" t="s">
        <v>347</v>
      </c>
      <c r="B72" s="72">
        <v>12086.887998179001</v>
      </c>
      <c r="C72" s="72">
        <v>15306.385396936999</v>
      </c>
      <c r="D72" s="72">
        <v>191.65307413799999</v>
      </c>
      <c r="E72" s="72">
        <v>15498.038471074999</v>
      </c>
      <c r="F72" s="72">
        <v>84.216655824</v>
      </c>
      <c r="G72" s="72">
        <v>13445.034058921998</v>
      </c>
      <c r="H72" s="72">
        <v>318.672065686</v>
      </c>
      <c r="I72" s="72">
        <v>205.09120485299999</v>
      </c>
      <c r="J72" s="72">
        <v>189.77338743999999</v>
      </c>
      <c r="K72" s="72">
        <v>341.18959693899876</v>
      </c>
      <c r="L72" s="72">
        <v>292.09273464799986</v>
      </c>
      <c r="M72" s="72">
        <v>204.01075884400004</v>
      </c>
      <c r="N72" s="72">
        <v>37.796385575999992</v>
      </c>
      <c r="O72" s="72">
        <v>359.27882416099999</v>
      </c>
      <c r="P72" s="72">
        <v>0</v>
      </c>
      <c r="Q72" s="72">
        <v>1629.2328924609985</v>
      </c>
      <c r="R72" s="72">
        <v>681.41949999999997</v>
      </c>
      <c r="S72" s="72">
        <v>43743.501695561994</v>
      </c>
      <c r="T72" s="72">
        <v>757</v>
      </c>
      <c r="U72" s="72">
        <v>44500.501695561994</v>
      </c>
    </row>
    <row r="73" spans="1:21">
      <c r="A73" s="71" t="s">
        <v>348</v>
      </c>
      <c r="B73" s="72">
        <v>11314.741917171999</v>
      </c>
      <c r="C73" s="72">
        <v>17454.460346472999</v>
      </c>
      <c r="D73" s="72">
        <v>205.509681903</v>
      </c>
      <c r="E73" s="72">
        <v>17659.970028375999</v>
      </c>
      <c r="F73" s="72">
        <v>277.253994019</v>
      </c>
      <c r="G73" s="72">
        <v>15241.871166648998</v>
      </c>
      <c r="H73" s="72">
        <v>311.89157876199999</v>
      </c>
      <c r="I73" s="72">
        <v>211.69485777799997</v>
      </c>
      <c r="J73" s="72">
        <v>191.49793095999999</v>
      </c>
      <c r="K73" s="72">
        <v>247.42632449399989</v>
      </c>
      <c r="L73" s="72">
        <v>310.78284112199998</v>
      </c>
      <c r="M73" s="72">
        <v>221.18307066500003</v>
      </c>
      <c r="N73" s="72">
        <v>38.54917060799999</v>
      </c>
      <c r="O73" s="72">
        <v>322.92762598199994</v>
      </c>
      <c r="P73" s="72">
        <v>0</v>
      </c>
      <c r="Q73" s="72">
        <v>1544.0618216089997</v>
      </c>
      <c r="R73" s="72">
        <v>687.721</v>
      </c>
      <c r="S73" s="72">
        <v>47037.511532819997</v>
      </c>
      <c r="T73" s="72">
        <v>567</v>
      </c>
      <c r="U73" s="72">
        <v>47604.511532819997</v>
      </c>
    </row>
    <row r="74" spans="1:21">
      <c r="A74" s="71" t="s">
        <v>349</v>
      </c>
      <c r="B74" s="72">
        <v>10513.642438245002</v>
      </c>
      <c r="C74" s="72">
        <v>17965.415500494993</v>
      </c>
      <c r="D74" s="72">
        <v>188.007407083</v>
      </c>
      <c r="E74" s="72">
        <v>18153.422907577995</v>
      </c>
      <c r="F74" s="72">
        <v>642.63426014000004</v>
      </c>
      <c r="G74" s="72">
        <v>16002.878323646994</v>
      </c>
      <c r="H74" s="72">
        <v>300.22834998799999</v>
      </c>
      <c r="I74" s="72">
        <v>208.44449907999999</v>
      </c>
      <c r="J74" s="72">
        <v>134.31862472</v>
      </c>
      <c r="K74" s="72">
        <v>241.35791102399972</v>
      </c>
      <c r="L74" s="72">
        <v>340.86788398900012</v>
      </c>
      <c r="M74" s="72">
        <v>194.80877462900003</v>
      </c>
      <c r="N74" s="72">
        <v>39.024013871999998</v>
      </c>
      <c r="O74" s="72">
        <v>423.13816721900008</v>
      </c>
      <c r="P74" s="72">
        <v>0</v>
      </c>
      <c r="Q74" s="72">
        <v>1581.9598745329999</v>
      </c>
      <c r="R74" s="72">
        <v>629.30650000000003</v>
      </c>
      <c r="S74" s="72">
        <v>47824.072709649998</v>
      </c>
      <c r="T74" s="72"/>
      <c r="U74" s="72">
        <v>47824.072709649998</v>
      </c>
    </row>
    <row r="75" spans="1:21">
      <c r="A75" s="71" t="s">
        <v>350</v>
      </c>
      <c r="B75" s="72">
        <v>9724.4023571449979</v>
      </c>
      <c r="C75" s="72">
        <v>17947.019890531003</v>
      </c>
      <c r="D75" s="72">
        <v>154.38967619600001</v>
      </c>
      <c r="E75" s="72">
        <v>18101.409566727001</v>
      </c>
      <c r="F75" s="72">
        <v>152.93159955100001</v>
      </c>
      <c r="G75" s="72">
        <v>12203.360440227005</v>
      </c>
      <c r="H75" s="72">
        <v>266.245456891</v>
      </c>
      <c r="I75" s="72">
        <v>188.96843991199995</v>
      </c>
      <c r="J75" s="72">
        <v>66.312102080000003</v>
      </c>
      <c r="K75" s="72">
        <v>278.21723013899941</v>
      </c>
      <c r="L75" s="72">
        <v>253.78882795899997</v>
      </c>
      <c r="M75" s="72">
        <v>180.97614616399997</v>
      </c>
      <c r="N75" s="72">
        <v>39.106996991999999</v>
      </c>
      <c r="O75" s="72">
        <v>378.54728336099998</v>
      </c>
      <c r="P75" s="72">
        <v>0</v>
      </c>
      <c r="Q75" s="72">
        <v>1385.9170266069993</v>
      </c>
      <c r="R75" s="72">
        <v>737.25729999999999</v>
      </c>
      <c r="S75" s="72">
        <v>42571.523751154004</v>
      </c>
      <c r="T75" s="72"/>
      <c r="U75" s="72">
        <v>42571.523751154004</v>
      </c>
    </row>
    <row r="76" spans="1:21">
      <c r="A76" s="71" t="s">
        <v>351</v>
      </c>
      <c r="B76" s="72">
        <v>10070.763229009</v>
      </c>
      <c r="C76" s="72">
        <v>18723.028705611006</v>
      </c>
      <c r="D76" s="72">
        <v>122.04421832499999</v>
      </c>
      <c r="E76" s="72">
        <v>18845.072923936008</v>
      </c>
      <c r="F76" s="72">
        <v>191.24039669799993</v>
      </c>
      <c r="G76" s="72">
        <v>9856.481216391001</v>
      </c>
      <c r="H76" s="72">
        <v>290.00020582799999</v>
      </c>
      <c r="I76" s="72">
        <v>199.32364013699996</v>
      </c>
      <c r="J76" s="72">
        <v>147.2316524</v>
      </c>
      <c r="K76" s="72">
        <v>334.03738268300083</v>
      </c>
      <c r="L76" s="72">
        <v>227.36784828100008</v>
      </c>
      <c r="M76" s="72">
        <v>249.80595783899986</v>
      </c>
      <c r="N76" s="72">
        <v>43.470927023999998</v>
      </c>
      <c r="O76" s="72">
        <v>384.13150537500002</v>
      </c>
      <c r="P76" s="72">
        <v>0</v>
      </c>
      <c r="Q76" s="72">
        <v>1585.3689137390006</v>
      </c>
      <c r="R76" s="72">
        <v>731.88409999999999</v>
      </c>
      <c r="S76" s="72">
        <v>41570.811012104008</v>
      </c>
      <c r="T76" s="72"/>
      <c r="U76" s="72">
        <v>41570.811012104008</v>
      </c>
    </row>
    <row r="77" spans="1:21">
      <c r="A77" s="71" t="s">
        <v>352</v>
      </c>
      <c r="B77" s="72">
        <v>9803.3803306129976</v>
      </c>
      <c r="C77" s="72">
        <v>19623.610516608005</v>
      </c>
      <c r="D77" s="72">
        <v>164.236120314</v>
      </c>
      <c r="E77" s="72">
        <v>19787.846636922004</v>
      </c>
      <c r="F77" s="72">
        <v>100.48322930900002</v>
      </c>
      <c r="G77" s="72">
        <v>9623.030599402</v>
      </c>
      <c r="H77" s="72">
        <v>298.75042300799998</v>
      </c>
      <c r="I77" s="72">
        <v>195.04991361399999</v>
      </c>
      <c r="J77" s="72">
        <v>173.65772872000002</v>
      </c>
      <c r="K77" s="72">
        <v>285.02886185900053</v>
      </c>
      <c r="L77" s="72">
        <v>134.48008477800005</v>
      </c>
      <c r="M77" s="72">
        <v>260.67591909899994</v>
      </c>
      <c r="N77" s="72">
        <v>41.577291672000001</v>
      </c>
      <c r="O77" s="72">
        <v>399.69502085699992</v>
      </c>
      <c r="P77" s="72">
        <v>627.84755104999988</v>
      </c>
      <c r="Q77" s="72">
        <v>2118.0123716490002</v>
      </c>
      <c r="R77" s="72">
        <v>44.322099999999999</v>
      </c>
      <c r="S77" s="72">
        <v>41775.825678558002</v>
      </c>
      <c r="T77" s="72"/>
      <c r="U77" s="72">
        <v>41775.825678558002</v>
      </c>
    </row>
    <row r="78" spans="1:21">
      <c r="A78" s="71" t="s">
        <v>353</v>
      </c>
      <c r="B78" s="72">
        <v>11597.152778813001</v>
      </c>
      <c r="C78" s="72">
        <v>21399.887083789996</v>
      </c>
      <c r="D78" s="72">
        <v>242.70560053499997</v>
      </c>
      <c r="E78" s="72">
        <v>21642.592684324994</v>
      </c>
      <c r="F78" s="72">
        <v>257.756013682</v>
      </c>
      <c r="G78" s="72">
        <v>12083.058487262997</v>
      </c>
      <c r="H78" s="72">
        <v>313.069773543</v>
      </c>
      <c r="I78" s="72">
        <v>183.58035351400005</v>
      </c>
      <c r="J78" s="72">
        <v>164.72291751999998</v>
      </c>
      <c r="K78" s="72">
        <v>374.78754500599803</v>
      </c>
      <c r="L78" s="72">
        <v>145.9204217999999</v>
      </c>
      <c r="M78" s="72">
        <v>281.31768677600002</v>
      </c>
      <c r="N78" s="72">
        <v>41.773725071999991</v>
      </c>
      <c r="O78" s="72">
        <v>399.80169338299999</v>
      </c>
      <c r="P78" s="72">
        <v>939.75401147200012</v>
      </c>
      <c r="Q78" s="72">
        <v>2531.658354542998</v>
      </c>
      <c r="R78" s="72">
        <v>46.528399999999998</v>
      </c>
      <c r="S78" s="72">
        <v>48471.816581811996</v>
      </c>
      <c r="T78" s="72"/>
      <c r="U78" s="72">
        <v>48471.816581811996</v>
      </c>
    </row>
    <row r="79" spans="1:21">
      <c r="A79" s="71" t="s">
        <v>354</v>
      </c>
      <c r="B79" s="72">
        <v>11110.340196960999</v>
      </c>
      <c r="C79" s="72">
        <v>20811.149945814996</v>
      </c>
      <c r="D79" s="72">
        <v>247.15005818099999</v>
      </c>
      <c r="E79" s="72">
        <v>21058.300003995995</v>
      </c>
      <c r="F79" s="72">
        <v>212.04396543300001</v>
      </c>
      <c r="G79" s="72">
        <v>11751.024483080004</v>
      </c>
      <c r="H79" s="72">
        <v>305.96403660800001</v>
      </c>
      <c r="I79" s="72">
        <v>179.78818020999998</v>
      </c>
      <c r="J79" s="72">
        <v>2.0512239999999998E-2</v>
      </c>
      <c r="K79" s="72">
        <v>320.02664268399968</v>
      </c>
      <c r="L79" s="72">
        <v>187.42053431400007</v>
      </c>
      <c r="M79" s="72">
        <v>256.09358044399994</v>
      </c>
      <c r="N79" s="72">
        <v>38.015115936000001</v>
      </c>
      <c r="O79" s="72">
        <v>409.11010526199988</v>
      </c>
      <c r="P79" s="72">
        <v>938.1449263870004</v>
      </c>
      <c r="Q79" s="72">
        <v>2328.6195974770003</v>
      </c>
      <c r="R79" s="72">
        <v>35.132899999999999</v>
      </c>
      <c r="S79" s="72">
        <v>46801.425193450996</v>
      </c>
      <c r="T79" s="72"/>
      <c r="U79" s="72">
        <v>46801.425193450996</v>
      </c>
    </row>
    <row r="80" spans="1:21">
      <c r="A80" s="71" t="s">
        <v>355</v>
      </c>
      <c r="B80" s="72">
        <v>12934.359284382999</v>
      </c>
      <c r="C80" s="72">
        <v>16437.745544811005</v>
      </c>
      <c r="D80" s="72">
        <v>203.82624673199999</v>
      </c>
      <c r="E80" s="72">
        <v>16641.571791543003</v>
      </c>
      <c r="F80" s="72">
        <v>195.48930391900001</v>
      </c>
      <c r="G80" s="72">
        <v>8997.3767758380036</v>
      </c>
      <c r="H80" s="72">
        <v>221.78971047799999</v>
      </c>
      <c r="I80" s="72">
        <v>168.90172858399998</v>
      </c>
      <c r="J80" s="72">
        <v>48.097837200000001</v>
      </c>
      <c r="K80" s="72">
        <v>374.19817880600044</v>
      </c>
      <c r="L80" s="72">
        <v>101.58882964300001</v>
      </c>
      <c r="M80" s="72">
        <v>253.85252759999995</v>
      </c>
      <c r="N80" s="72">
        <v>36.641132808000002</v>
      </c>
      <c r="O80" s="72">
        <v>345.54986532800007</v>
      </c>
      <c r="P80" s="72">
        <v>783.99526238399972</v>
      </c>
      <c r="Q80" s="72">
        <v>2112.8253623530004</v>
      </c>
      <c r="R80" s="72">
        <v>42.416200000000003</v>
      </c>
      <c r="S80" s="72">
        <v>41145.828424040003</v>
      </c>
      <c r="T80" s="72"/>
      <c r="U80" s="72">
        <v>41145.828424040003</v>
      </c>
    </row>
    <row r="81" spans="1:21">
      <c r="A81" s="71" t="s">
        <v>356</v>
      </c>
      <c r="B81" s="72">
        <v>14050.561939656</v>
      </c>
      <c r="C81" s="72">
        <v>14203.405543468001</v>
      </c>
      <c r="D81" s="72">
        <v>157.83023097499998</v>
      </c>
      <c r="E81" s="72">
        <v>14361.235774443001</v>
      </c>
      <c r="F81" s="72">
        <v>188.087989838</v>
      </c>
      <c r="G81" s="72">
        <v>10166.975058717002</v>
      </c>
      <c r="H81" s="72">
        <v>257.04536510899999</v>
      </c>
      <c r="I81" s="72">
        <v>184.91542978000007</v>
      </c>
      <c r="J81" s="72">
        <v>46.399614240000005</v>
      </c>
      <c r="K81" s="72">
        <v>445.42629548199983</v>
      </c>
      <c r="L81" s="72">
        <v>222.8451693750001</v>
      </c>
      <c r="M81" s="72">
        <v>277.52789320699992</v>
      </c>
      <c r="N81" s="72">
        <v>38.920936823999995</v>
      </c>
      <c r="O81" s="72">
        <v>293.08616712200012</v>
      </c>
      <c r="P81" s="72">
        <v>912.03069268499974</v>
      </c>
      <c r="Q81" s="72">
        <v>2421.1521987149999</v>
      </c>
      <c r="R81" s="72">
        <v>41.2864</v>
      </c>
      <c r="S81" s="72">
        <v>41486.344690447004</v>
      </c>
      <c r="T81" s="72"/>
      <c r="U81" s="72">
        <v>41486.344690447004</v>
      </c>
    </row>
    <row r="82" spans="1:21">
      <c r="A82" s="71" t="s">
        <v>357</v>
      </c>
      <c r="B82" s="72">
        <v>13471.231964398001</v>
      </c>
      <c r="C82" s="72">
        <v>13750.178400134</v>
      </c>
      <c r="D82" s="72">
        <v>176.59619147500001</v>
      </c>
      <c r="E82" s="72">
        <v>13926.774591609001</v>
      </c>
      <c r="F82" s="72">
        <v>225.60919813600003</v>
      </c>
      <c r="G82" s="72">
        <v>11292.775368549002</v>
      </c>
      <c r="H82" s="72">
        <v>283.70318554099998</v>
      </c>
      <c r="I82" s="72">
        <v>180.43040367699996</v>
      </c>
      <c r="J82" s="72">
        <v>0</v>
      </c>
      <c r="K82" s="72">
        <v>336.00976715899986</v>
      </c>
      <c r="L82" s="72">
        <v>179.342255653</v>
      </c>
      <c r="M82" s="72">
        <v>241.14299190999995</v>
      </c>
      <c r="N82" s="72">
        <v>38.812941720000005</v>
      </c>
      <c r="O82" s="72">
        <v>342.47927400899988</v>
      </c>
      <c r="P82" s="72">
        <v>869.24510343900033</v>
      </c>
      <c r="Q82" s="72">
        <v>2187.4627375670002</v>
      </c>
      <c r="R82" s="72">
        <v>41.888500000000001</v>
      </c>
      <c r="S82" s="72">
        <v>41429.445469967002</v>
      </c>
      <c r="T82" s="72"/>
      <c r="U82" s="72">
        <v>41429.445469967002</v>
      </c>
    </row>
    <row r="83" spans="1:21">
      <c r="A83" s="71" t="s">
        <v>358</v>
      </c>
      <c r="B83" s="72">
        <v>13369.098682135997</v>
      </c>
      <c r="C83" s="72">
        <v>15771.271719208997</v>
      </c>
      <c r="D83" s="72">
        <v>210.82233980100003</v>
      </c>
      <c r="E83" s="72">
        <v>15982.094059009996</v>
      </c>
      <c r="F83" s="72">
        <v>790.00029993800001</v>
      </c>
      <c r="G83" s="72">
        <v>11695.638599585001</v>
      </c>
      <c r="H83" s="72">
        <v>273.72853404099999</v>
      </c>
      <c r="I83" s="72">
        <v>185.52279653399995</v>
      </c>
      <c r="J83" s="72">
        <v>0</v>
      </c>
      <c r="K83" s="72">
        <v>347.89846729000027</v>
      </c>
      <c r="L83" s="72">
        <v>287.2032325290001</v>
      </c>
      <c r="M83" s="72">
        <v>173.20433534700001</v>
      </c>
      <c r="N83" s="72">
        <v>39.569005727999993</v>
      </c>
      <c r="O83" s="72">
        <v>349.268014666</v>
      </c>
      <c r="P83" s="72">
        <v>958.13674013800028</v>
      </c>
      <c r="Q83" s="72">
        <v>2340.8025922320007</v>
      </c>
      <c r="R83" s="72">
        <v>35.015599999999999</v>
      </c>
      <c r="S83" s="72">
        <v>44486.378368537007</v>
      </c>
      <c r="T83" s="72"/>
      <c r="U83" s="72">
        <v>44486.378368537007</v>
      </c>
    </row>
    <row r="84" spans="1:21">
      <c r="A84" s="71" t="s">
        <v>359</v>
      </c>
      <c r="B84" s="72">
        <v>10501.404987137001</v>
      </c>
      <c r="C84" s="72">
        <v>17596.025646607995</v>
      </c>
      <c r="D84" s="72">
        <v>218.114550589</v>
      </c>
      <c r="E84" s="72">
        <v>17814.140197196997</v>
      </c>
      <c r="F84" s="72">
        <v>385.4200814319999</v>
      </c>
      <c r="G84" s="72">
        <v>11165.221094893001</v>
      </c>
      <c r="H84" s="72">
        <v>297.95517881399996</v>
      </c>
      <c r="I84" s="72">
        <v>168.85462401999996</v>
      </c>
      <c r="J84" s="72">
        <v>0</v>
      </c>
      <c r="K84" s="72">
        <v>260.53330828500015</v>
      </c>
      <c r="L84" s="72">
        <v>245.14764200999997</v>
      </c>
      <c r="M84" s="72">
        <v>169.28124449400011</v>
      </c>
      <c r="N84" s="72">
        <v>38.571521520000005</v>
      </c>
      <c r="O84" s="72">
        <v>204.16249423700003</v>
      </c>
      <c r="P84" s="72">
        <v>811.04908584900011</v>
      </c>
      <c r="Q84" s="72">
        <v>1897.5999204150003</v>
      </c>
      <c r="R84" s="72">
        <v>38.255000000000003</v>
      </c>
      <c r="S84" s="72">
        <v>42099.996487240001</v>
      </c>
      <c r="T84" s="72"/>
      <c r="U84" s="72">
        <v>42099.996487240001</v>
      </c>
    </row>
    <row r="85" spans="1:21">
      <c r="A85" s="71" t="s">
        <v>360</v>
      </c>
      <c r="B85" s="72">
        <v>11663.001998099002</v>
      </c>
      <c r="C85" s="72">
        <v>21053.445146340997</v>
      </c>
      <c r="D85" s="72">
        <v>247.82958330599999</v>
      </c>
      <c r="E85" s="72">
        <v>21301.274729646997</v>
      </c>
      <c r="F85" s="72">
        <v>627.56298956399996</v>
      </c>
      <c r="G85" s="72">
        <v>14053.284033774</v>
      </c>
      <c r="H85" s="72">
        <v>339.61726638900001</v>
      </c>
      <c r="I85" s="72">
        <v>184.07397208900002</v>
      </c>
      <c r="J85" s="72">
        <v>0</v>
      </c>
      <c r="K85" s="72">
        <v>253.3458973920001</v>
      </c>
      <c r="L85" s="72">
        <v>346.38530299399997</v>
      </c>
      <c r="M85" s="72">
        <v>200.36045059399999</v>
      </c>
      <c r="N85" s="72">
        <v>38.842977096000006</v>
      </c>
      <c r="O85" s="72">
        <v>270.09081525199997</v>
      </c>
      <c r="P85" s="72">
        <v>867.56016348499975</v>
      </c>
      <c r="Q85" s="72">
        <v>2160.6595789020002</v>
      </c>
      <c r="R85" s="72">
        <v>42.973100000000002</v>
      </c>
      <c r="S85" s="72">
        <v>50188.373670999994</v>
      </c>
      <c r="T85" s="72"/>
      <c r="U85" s="72">
        <v>50188.373670999994</v>
      </c>
    </row>
    <row r="86" spans="1:21">
      <c r="A86" s="71" t="s">
        <v>361</v>
      </c>
      <c r="B86" s="72">
        <v>11828.701768837</v>
      </c>
      <c r="C86" s="72">
        <v>20360.659947386001</v>
      </c>
      <c r="D86" s="72">
        <v>175.740831767</v>
      </c>
      <c r="E86" s="72">
        <v>20536.400779153002</v>
      </c>
      <c r="F86" s="72">
        <v>466.83791725100008</v>
      </c>
      <c r="G86" s="72">
        <v>13586.134145588003</v>
      </c>
      <c r="H86" s="72">
        <v>335.04900111899997</v>
      </c>
      <c r="I86" s="72">
        <v>179.42534607100001</v>
      </c>
      <c r="J86" s="72">
        <v>70.580693679999996</v>
      </c>
      <c r="K86" s="72">
        <v>198.74344317600071</v>
      </c>
      <c r="L86" s="72">
        <v>305.80675063899997</v>
      </c>
      <c r="M86" s="72">
        <v>259.61602717900007</v>
      </c>
      <c r="N86" s="72">
        <v>39.734841719999999</v>
      </c>
      <c r="O86" s="72">
        <v>249.95520343599998</v>
      </c>
      <c r="P86" s="72">
        <v>962.18518679200042</v>
      </c>
      <c r="Q86" s="72">
        <v>2266.0474926930015</v>
      </c>
      <c r="R86" s="72">
        <v>44.6676</v>
      </c>
      <c r="S86" s="72">
        <v>49063.838753092001</v>
      </c>
      <c r="T86" s="72"/>
      <c r="U86" s="72">
        <v>49063.838753092001</v>
      </c>
    </row>
    <row r="87" spans="1:21">
      <c r="A87" s="71" t="s">
        <v>362</v>
      </c>
      <c r="B87" s="72">
        <v>11571.539009496</v>
      </c>
      <c r="C87" s="72">
        <v>17443.688957702001</v>
      </c>
      <c r="D87" s="72">
        <v>212.23221983800002</v>
      </c>
      <c r="E87" s="72">
        <v>17655.92117754</v>
      </c>
      <c r="F87" s="72">
        <v>260.97036743299998</v>
      </c>
      <c r="G87" s="72">
        <v>11417.261735749997</v>
      </c>
      <c r="H87" s="72">
        <v>297.59326260800003</v>
      </c>
      <c r="I87" s="72">
        <v>166.52060619400001</v>
      </c>
      <c r="J87" s="72">
        <v>184.11053135999998</v>
      </c>
      <c r="K87" s="72">
        <v>220.63349663899999</v>
      </c>
      <c r="L87" s="72">
        <v>142.53003910800001</v>
      </c>
      <c r="M87" s="72">
        <v>229.69501917799991</v>
      </c>
      <c r="N87" s="72">
        <v>40.003415591999996</v>
      </c>
      <c r="O87" s="72">
        <v>234.3778488990001</v>
      </c>
      <c r="P87" s="72">
        <v>917.9699161179999</v>
      </c>
      <c r="Q87" s="72">
        <v>2135.8408730880005</v>
      </c>
      <c r="R87" s="72">
        <v>44.809899999999999</v>
      </c>
      <c r="S87" s="72">
        <v>43383.936387160007</v>
      </c>
      <c r="T87" s="72"/>
      <c r="U87" s="72">
        <v>43383.936387160007</v>
      </c>
    </row>
    <row r="88" spans="1:21">
      <c r="A88" s="71" t="s">
        <v>363</v>
      </c>
      <c r="B88" s="72">
        <v>11498.298221175</v>
      </c>
      <c r="C88" s="72">
        <v>16618.193092805999</v>
      </c>
      <c r="D88" s="72">
        <v>254.98818649699999</v>
      </c>
      <c r="E88" s="72">
        <v>16873.181279303</v>
      </c>
      <c r="F88" s="72">
        <v>482.20472987900007</v>
      </c>
      <c r="G88" s="72">
        <v>10768.769659648997</v>
      </c>
      <c r="H88" s="72">
        <v>287.056359267</v>
      </c>
      <c r="I88" s="72">
        <v>152.89936413700002</v>
      </c>
      <c r="J88" s="72">
        <v>79.193545199999988</v>
      </c>
      <c r="K88" s="72">
        <v>287.18648538499991</v>
      </c>
      <c r="L88" s="72">
        <v>220.88584191999996</v>
      </c>
      <c r="M88" s="72">
        <v>222.10515554700004</v>
      </c>
      <c r="N88" s="72">
        <v>41.482852319999999</v>
      </c>
      <c r="O88" s="72">
        <v>199.51552673500001</v>
      </c>
      <c r="P88" s="72">
        <v>956.96424834100003</v>
      </c>
      <c r="Q88" s="72">
        <v>2160.233019585</v>
      </c>
      <c r="R88" s="72">
        <v>47.317799999999998</v>
      </c>
      <c r="S88" s="72">
        <v>42117.061023772003</v>
      </c>
      <c r="T88" s="72"/>
      <c r="U88" s="72">
        <v>42117.061023772003</v>
      </c>
    </row>
    <row r="89" spans="1:21">
      <c r="A89" s="71" t="s">
        <v>364</v>
      </c>
      <c r="B89" s="72">
        <v>10529.199568104999</v>
      </c>
      <c r="C89" s="72">
        <v>18813.843463631005</v>
      </c>
      <c r="D89" s="72">
        <v>310.37286754900003</v>
      </c>
      <c r="E89" s="72">
        <v>19124.216331180003</v>
      </c>
      <c r="F89" s="72">
        <v>215.34003357700001</v>
      </c>
      <c r="G89" s="72">
        <v>8372.0139564969977</v>
      </c>
      <c r="H89" s="72">
        <v>372.89540401399989</v>
      </c>
      <c r="I89" s="72">
        <v>136.30519973</v>
      </c>
      <c r="J89" s="72">
        <v>162.83264087999999</v>
      </c>
      <c r="K89" s="72">
        <v>256.07119432600018</v>
      </c>
      <c r="L89" s="72">
        <v>157.68083141199995</v>
      </c>
      <c r="M89" s="72">
        <v>334.99946491799989</v>
      </c>
      <c r="N89" s="72">
        <v>40.418137031999997</v>
      </c>
      <c r="O89" s="72">
        <v>237.41022436800003</v>
      </c>
      <c r="P89" s="72">
        <v>936.99919213099986</v>
      </c>
      <c r="Q89" s="72">
        <v>2262.7168847969992</v>
      </c>
      <c r="R89" s="72">
        <v>41.778500000000001</v>
      </c>
      <c r="S89" s="72">
        <v>40918.160707789997</v>
      </c>
      <c r="T89" s="72"/>
      <c r="U89" s="72">
        <v>40918.160707789997</v>
      </c>
    </row>
    <row r="90" spans="1:21">
      <c r="A90" s="71" t="s">
        <v>365</v>
      </c>
      <c r="B90" s="72">
        <v>12115.215005832002</v>
      </c>
      <c r="C90" s="72">
        <v>22006.135509788997</v>
      </c>
      <c r="D90" s="72">
        <v>374.10265691699999</v>
      </c>
      <c r="E90" s="72">
        <v>22380.238166705996</v>
      </c>
      <c r="F90" s="72">
        <v>678.1359579089999</v>
      </c>
      <c r="G90" s="72">
        <v>12220.738548953997</v>
      </c>
      <c r="H90" s="72">
        <v>427.68871272799993</v>
      </c>
      <c r="I90" s="72">
        <v>139.84304089700001</v>
      </c>
      <c r="J90" s="72">
        <v>157.67347344000001</v>
      </c>
      <c r="K90" s="72">
        <v>290.83898107299984</v>
      </c>
      <c r="L90" s="72">
        <v>141.93483804000005</v>
      </c>
      <c r="M90" s="72">
        <v>267.31694179499988</v>
      </c>
      <c r="N90" s="72">
        <v>41.200890359999995</v>
      </c>
      <c r="O90" s="72">
        <v>257.99973899600002</v>
      </c>
      <c r="P90" s="72">
        <v>872.23494687599987</v>
      </c>
      <c r="Q90" s="72">
        <v>2169.0428514770001</v>
      </c>
      <c r="R90" s="72">
        <v>41.711399999999998</v>
      </c>
      <c r="S90" s="72">
        <v>50032.770667440993</v>
      </c>
      <c r="T90" s="72"/>
      <c r="U90" s="72">
        <v>50032.770667440993</v>
      </c>
    </row>
    <row r="91" spans="1:21">
      <c r="A91" s="71" t="s">
        <v>366</v>
      </c>
      <c r="B91" s="72">
        <v>12420.261264651999</v>
      </c>
      <c r="C91" s="72">
        <v>20887.876241116996</v>
      </c>
      <c r="D91" s="72">
        <v>355.50097326600002</v>
      </c>
      <c r="E91" s="72">
        <v>21243.377214382996</v>
      </c>
      <c r="F91" s="72">
        <v>620.45020960700003</v>
      </c>
      <c r="G91" s="72">
        <v>12074.606927365994</v>
      </c>
      <c r="H91" s="72">
        <v>396.30050618399997</v>
      </c>
      <c r="I91" s="72">
        <v>143.69599227800001</v>
      </c>
      <c r="J91" s="72">
        <v>0</v>
      </c>
      <c r="K91" s="72">
        <v>315.53375981700009</v>
      </c>
      <c r="L91" s="72">
        <v>131.83613026999996</v>
      </c>
      <c r="M91" s="72">
        <v>407.99152502999999</v>
      </c>
      <c r="N91" s="72">
        <v>38.628758447999999</v>
      </c>
      <c r="O91" s="72">
        <v>229.91424746399997</v>
      </c>
      <c r="P91" s="72">
        <v>923.39373943199996</v>
      </c>
      <c r="Q91" s="72">
        <v>2190.9941527390001</v>
      </c>
      <c r="R91" s="72">
        <v>44.552900000000001</v>
      </c>
      <c r="S91" s="72">
        <v>48990.543205000991</v>
      </c>
      <c r="T91" s="72"/>
      <c r="U91" s="72">
        <v>48990.543205000991</v>
      </c>
    </row>
    <row r="92" spans="1:21">
      <c r="A92" s="71" t="s">
        <v>367</v>
      </c>
      <c r="B92" s="72">
        <v>10782.135578222998</v>
      </c>
      <c r="C92" s="72">
        <v>16720.761890287995</v>
      </c>
      <c r="D92" s="72">
        <v>183.19672327200001</v>
      </c>
      <c r="E92" s="72">
        <v>16903.958613559997</v>
      </c>
      <c r="F92" s="72">
        <v>303.32025275000001</v>
      </c>
      <c r="G92" s="72">
        <v>11444.993556613997</v>
      </c>
      <c r="H92" s="72">
        <v>320.21569186199997</v>
      </c>
      <c r="I92" s="72">
        <v>140.54593644900001</v>
      </c>
      <c r="J92" s="72">
        <v>0</v>
      </c>
      <c r="K92" s="72">
        <v>292.18642940300026</v>
      </c>
      <c r="L92" s="72">
        <v>103.08705584200005</v>
      </c>
      <c r="M92" s="72">
        <v>405.66869262400007</v>
      </c>
      <c r="N92" s="72">
        <v>38.128928376000005</v>
      </c>
      <c r="O92" s="72">
        <v>264.20122117099999</v>
      </c>
      <c r="P92" s="72">
        <v>847.04013187800001</v>
      </c>
      <c r="Q92" s="72">
        <v>2090.8583957430005</v>
      </c>
      <c r="R92" s="72">
        <v>36.749299999999998</v>
      </c>
      <c r="S92" s="72">
        <v>41882.231369105</v>
      </c>
      <c r="T92" s="72"/>
      <c r="U92" s="72">
        <v>41882.231369105</v>
      </c>
    </row>
    <row r="93" spans="1:21">
      <c r="A93" s="71" t="s">
        <v>368</v>
      </c>
      <c r="B93" s="72">
        <v>10841.651676304999</v>
      </c>
      <c r="C93" s="72">
        <v>16580.988164652001</v>
      </c>
      <c r="D93" s="72">
        <v>123.27948337800001</v>
      </c>
      <c r="E93" s="72">
        <v>16704.26764803</v>
      </c>
      <c r="F93" s="72">
        <v>329.82512028599996</v>
      </c>
      <c r="G93" s="72">
        <v>11331.027309367004</v>
      </c>
      <c r="H93" s="72">
        <v>313.81406772499997</v>
      </c>
      <c r="I93" s="72">
        <v>146.45146785100002</v>
      </c>
      <c r="J93" s="72">
        <v>49.972251279999995</v>
      </c>
      <c r="K93" s="72">
        <v>278.09939992500028</v>
      </c>
      <c r="L93" s="72">
        <v>209.45866136199999</v>
      </c>
      <c r="M93" s="72">
        <v>467.98272818000004</v>
      </c>
      <c r="N93" s="72">
        <v>41.925614807999999</v>
      </c>
      <c r="O93" s="72">
        <v>182.50859310899992</v>
      </c>
      <c r="P93" s="72">
        <v>786.53196335400003</v>
      </c>
      <c r="Q93" s="72">
        <v>2162.9306798690004</v>
      </c>
      <c r="R93" s="72">
        <v>42.534100000000002</v>
      </c>
      <c r="S93" s="72">
        <v>41726.050656852</v>
      </c>
      <c r="T93" s="72"/>
      <c r="U93" s="72">
        <v>41726.050656852</v>
      </c>
    </row>
    <row r="94" spans="1:21">
      <c r="A94" s="71" t="s">
        <v>369</v>
      </c>
      <c r="B94" s="72">
        <v>8976.0723246840007</v>
      </c>
      <c r="C94" s="72">
        <v>16332.185440596008</v>
      </c>
      <c r="D94" s="72">
        <v>113.66736211</v>
      </c>
      <c r="E94" s="72">
        <v>16445.852802706009</v>
      </c>
      <c r="F94" s="72">
        <v>219.20479397199998</v>
      </c>
      <c r="G94" s="72">
        <v>12531.936813196007</v>
      </c>
      <c r="H94" s="72">
        <v>278.10542536899999</v>
      </c>
      <c r="I94" s="72">
        <v>132.90190830099996</v>
      </c>
      <c r="J94" s="72">
        <v>171.18429104000001</v>
      </c>
      <c r="K94" s="72">
        <v>284.45252979599957</v>
      </c>
      <c r="L94" s="72">
        <v>242.34578603000006</v>
      </c>
      <c r="M94" s="72">
        <v>216.70623121199998</v>
      </c>
      <c r="N94" s="72">
        <v>41.282890488</v>
      </c>
      <c r="O94" s="72">
        <v>223.48929842700002</v>
      </c>
      <c r="P94" s="72">
        <v>818.58404610600007</v>
      </c>
      <c r="Q94" s="72">
        <v>2130.9469813999995</v>
      </c>
      <c r="R94" s="72">
        <v>40.458199999999998</v>
      </c>
      <c r="S94" s="72">
        <v>40622.577358128015</v>
      </c>
      <c r="T94" s="72"/>
      <c r="U94" s="72">
        <v>40622.577358128015</v>
      </c>
    </row>
    <row r="95" spans="1:21">
      <c r="A95" s="71" t="s">
        <v>370</v>
      </c>
      <c r="B95" s="72">
        <v>8793.831881535998</v>
      </c>
      <c r="C95" s="72">
        <v>18918.779669934</v>
      </c>
      <c r="D95" s="72">
        <v>83.089330169999997</v>
      </c>
      <c r="E95" s="72">
        <v>19001.869000104001</v>
      </c>
      <c r="F95" s="72">
        <v>817.37821733699991</v>
      </c>
      <c r="G95" s="72">
        <v>13429.538697122</v>
      </c>
      <c r="H95" s="72">
        <v>298.65832617399997</v>
      </c>
      <c r="I95" s="72">
        <v>133.75406167599996</v>
      </c>
      <c r="J95" s="72">
        <v>135.22107815999999</v>
      </c>
      <c r="K95" s="72">
        <v>262.190120057</v>
      </c>
      <c r="L95" s="72">
        <v>243.14381749</v>
      </c>
      <c r="M95" s="72">
        <v>161.53209725499994</v>
      </c>
      <c r="N95" s="72">
        <v>43.358236991999995</v>
      </c>
      <c r="O95" s="72">
        <v>247.88455527499994</v>
      </c>
      <c r="P95" s="72">
        <v>809.60173030400006</v>
      </c>
      <c r="Q95" s="72">
        <v>2036.6856972089997</v>
      </c>
      <c r="R95" s="72">
        <v>41.564399999999999</v>
      </c>
      <c r="S95" s="72">
        <v>44419.526224331006</v>
      </c>
      <c r="T95" s="72"/>
      <c r="U95" s="72">
        <v>44419.526224331006</v>
      </c>
    </row>
    <row r="96" spans="1:21">
      <c r="A96" s="71" t="s">
        <v>371</v>
      </c>
      <c r="B96" s="72">
        <v>8363.8034566030001</v>
      </c>
      <c r="C96" s="72">
        <v>20007.418504604004</v>
      </c>
      <c r="D96" s="72">
        <v>112.146520772</v>
      </c>
      <c r="E96" s="72">
        <v>20119.565025376003</v>
      </c>
      <c r="F96" s="72">
        <v>829.38168800700021</v>
      </c>
      <c r="G96" s="72">
        <v>12093.750261898</v>
      </c>
      <c r="H96" s="72">
        <v>268.75174287099998</v>
      </c>
      <c r="I96" s="72">
        <v>119.52373529199998</v>
      </c>
      <c r="J96" s="72">
        <v>109.15792328000001</v>
      </c>
      <c r="K96" s="72">
        <v>206.79406580600013</v>
      </c>
      <c r="L96" s="72">
        <v>257.93297703299999</v>
      </c>
      <c r="M96" s="72">
        <v>168.09475005800005</v>
      </c>
      <c r="N96" s="72">
        <v>36.724882823999998</v>
      </c>
      <c r="O96" s="72">
        <v>205.66877190299996</v>
      </c>
      <c r="P96" s="72">
        <v>760.41024106099974</v>
      </c>
      <c r="Q96" s="72">
        <v>1864.3073472569999</v>
      </c>
      <c r="R96" s="72">
        <v>33.605200000000004</v>
      </c>
      <c r="S96" s="72">
        <v>43573.164705381001</v>
      </c>
      <c r="T96" s="72"/>
      <c r="U96" s="72">
        <v>43573.164705381001</v>
      </c>
    </row>
    <row r="97" spans="1:21">
      <c r="A97" s="71" t="s">
        <v>372</v>
      </c>
      <c r="B97" s="72">
        <v>9356.8097332870002</v>
      </c>
      <c r="C97" s="72">
        <v>22236.629425547013</v>
      </c>
      <c r="D97" s="72">
        <v>124.587230542</v>
      </c>
      <c r="E97" s="72">
        <v>22361.216656089015</v>
      </c>
      <c r="F97" s="72">
        <v>1338.7550590630003</v>
      </c>
      <c r="G97" s="72">
        <v>14796.051268462003</v>
      </c>
      <c r="H97" s="72">
        <v>302.37704398599999</v>
      </c>
      <c r="I97" s="72">
        <v>133.68313837900001</v>
      </c>
      <c r="J97" s="72">
        <v>165.03223576000002</v>
      </c>
      <c r="K97" s="72">
        <v>171.41665403499997</v>
      </c>
      <c r="L97" s="72">
        <v>299.7278536899999</v>
      </c>
      <c r="M97" s="72">
        <v>185.47249582900005</v>
      </c>
      <c r="N97" s="72">
        <v>42.463746696000001</v>
      </c>
      <c r="O97" s="72">
        <v>253.74551992799999</v>
      </c>
      <c r="P97" s="72">
        <v>884.91700463400002</v>
      </c>
      <c r="Q97" s="72">
        <v>2136.4586489510002</v>
      </c>
      <c r="R97" s="72">
        <v>39.302</v>
      </c>
      <c r="S97" s="72">
        <v>50330.970364080022</v>
      </c>
      <c r="T97" s="72"/>
      <c r="U97" s="72">
        <v>50330.970364080022</v>
      </c>
    </row>
    <row r="98" spans="1:21">
      <c r="A98" s="71" t="s">
        <v>373</v>
      </c>
      <c r="B98" s="72">
        <v>9940.5203234740002</v>
      </c>
      <c r="C98" s="72">
        <v>20855.101716274999</v>
      </c>
      <c r="D98" s="72">
        <v>228.34680607300001</v>
      </c>
      <c r="E98" s="72">
        <v>21083.448522348001</v>
      </c>
      <c r="F98" s="72">
        <v>1074.7402268220001</v>
      </c>
      <c r="G98" s="72">
        <v>14490.547070045999</v>
      </c>
      <c r="H98" s="72">
        <v>288.08672940100001</v>
      </c>
      <c r="I98" s="72">
        <v>136.31104830200002</v>
      </c>
      <c r="J98" s="72">
        <v>99.838581359999992</v>
      </c>
      <c r="K98" s="72">
        <v>156.23782248100002</v>
      </c>
      <c r="L98" s="72">
        <v>321.18562883499999</v>
      </c>
      <c r="M98" s="72">
        <v>175.96527297699998</v>
      </c>
      <c r="N98" s="72">
        <v>41.469185016000004</v>
      </c>
      <c r="O98" s="72">
        <v>227.313830878</v>
      </c>
      <c r="P98" s="72">
        <v>886.17646566600001</v>
      </c>
      <c r="Q98" s="72">
        <v>2044.4978355149999</v>
      </c>
      <c r="R98" s="72">
        <v>17.4282</v>
      </c>
      <c r="S98" s="72">
        <v>48939.268887277998</v>
      </c>
      <c r="T98" s="72"/>
      <c r="U98" s="72">
        <v>48939.268887277998</v>
      </c>
    </row>
    <row r="99" spans="1:21">
      <c r="A99" s="71" t="s">
        <v>374</v>
      </c>
      <c r="B99" s="72">
        <v>10753.782019884</v>
      </c>
      <c r="C99" s="72">
        <v>17944.105080031</v>
      </c>
      <c r="D99" s="72">
        <v>202.73485438200001</v>
      </c>
      <c r="E99" s="72">
        <v>18146.839934413001</v>
      </c>
      <c r="F99" s="72">
        <v>369.483686557</v>
      </c>
      <c r="G99" s="72">
        <v>11939.405171752</v>
      </c>
      <c r="H99" s="72">
        <v>278.64945392200002</v>
      </c>
      <c r="I99" s="72">
        <v>126.754573724</v>
      </c>
      <c r="J99" s="72">
        <v>105.01600648</v>
      </c>
      <c r="K99" s="72">
        <v>178.36269761700001</v>
      </c>
      <c r="L99" s="72">
        <v>247.93332918599998</v>
      </c>
      <c r="M99" s="72">
        <v>169.59685853100001</v>
      </c>
      <c r="N99" s="72">
        <v>39.670227072000003</v>
      </c>
      <c r="O99" s="72">
        <v>209.828171841</v>
      </c>
      <c r="P99" s="72">
        <v>843.61644344800004</v>
      </c>
      <c r="Q99" s="72">
        <v>1920.7783078989999</v>
      </c>
      <c r="R99" s="72">
        <v>28.0457</v>
      </c>
      <c r="S99" s="72">
        <v>43436.984296324998</v>
      </c>
      <c r="T99" s="72"/>
      <c r="U99" s="72">
        <v>43436.984296324998</v>
      </c>
    </row>
    <row r="100" spans="1:21">
      <c r="A100" s="71" t="s">
        <v>375</v>
      </c>
      <c r="B100" s="72">
        <v>11526.987959541</v>
      </c>
      <c r="C100" s="72">
        <v>18197.698308948002</v>
      </c>
      <c r="D100" s="72">
        <v>254.13644305299999</v>
      </c>
      <c r="E100" s="72">
        <v>18451.834752001003</v>
      </c>
      <c r="F100" s="72">
        <v>191.76949323400001</v>
      </c>
      <c r="G100" s="72">
        <v>7454.7376869789996</v>
      </c>
      <c r="H100" s="72">
        <v>361.78075727800001</v>
      </c>
      <c r="I100" s="72">
        <v>124.844533958</v>
      </c>
      <c r="J100" s="72">
        <v>0</v>
      </c>
      <c r="K100" s="72">
        <v>189.498916573</v>
      </c>
      <c r="L100" s="72">
        <v>140.63389449300001</v>
      </c>
      <c r="M100" s="72">
        <v>201.34043856</v>
      </c>
      <c r="N100" s="72">
        <v>40.271468496000004</v>
      </c>
      <c r="O100" s="72">
        <v>246.97598338500001</v>
      </c>
      <c r="P100" s="72">
        <v>879.98948096200002</v>
      </c>
      <c r="Q100" s="72">
        <v>1823.5547164269999</v>
      </c>
      <c r="R100" s="72">
        <v>34.1875</v>
      </c>
      <c r="S100" s="72">
        <v>39844.852883927997</v>
      </c>
      <c r="T100" s="72"/>
      <c r="U100" s="72">
        <v>39844.852883927997</v>
      </c>
    </row>
    <row r="101" spans="1:21">
      <c r="A101" s="71" t="s">
        <v>376</v>
      </c>
      <c r="B101" s="72">
        <v>11729.511706788</v>
      </c>
      <c r="C101" s="72">
        <v>19505.023034116999</v>
      </c>
      <c r="D101" s="72">
        <v>194.68066433000001</v>
      </c>
      <c r="E101" s="72">
        <v>19699.703698447</v>
      </c>
      <c r="F101" s="72">
        <v>239.50080639000001</v>
      </c>
      <c r="G101" s="72">
        <v>7430.0818324780003</v>
      </c>
      <c r="H101" s="72">
        <v>418.51495908700002</v>
      </c>
      <c r="I101" s="72">
        <v>119.065326165</v>
      </c>
      <c r="J101" s="72">
        <v>143.87805656</v>
      </c>
      <c r="K101" s="72">
        <v>220.50231503000001</v>
      </c>
      <c r="L101" s="72">
        <v>118.055183707</v>
      </c>
      <c r="M101" s="72">
        <v>250.05446207599999</v>
      </c>
      <c r="N101" s="72">
        <v>40.168988327999998</v>
      </c>
      <c r="O101" s="72">
        <v>226.22785737199999</v>
      </c>
      <c r="P101" s="72">
        <v>868.70889987600003</v>
      </c>
      <c r="Q101" s="72">
        <v>1986.6610891140001</v>
      </c>
      <c r="R101" s="72">
        <v>25.989599999999999</v>
      </c>
      <c r="S101" s="72">
        <v>41529.963727367998</v>
      </c>
      <c r="T101" s="72"/>
      <c r="U101" s="72">
        <v>41529.963727367998</v>
      </c>
    </row>
    <row r="102" spans="1:21">
      <c r="A102" s="71" t="s">
        <v>377</v>
      </c>
      <c r="B102" s="72">
        <v>11323.833128007</v>
      </c>
      <c r="C102" s="72">
        <v>21304.720026692001</v>
      </c>
      <c r="D102" s="72">
        <v>334.251559219</v>
      </c>
      <c r="E102" s="72">
        <v>21638.971585911</v>
      </c>
      <c r="F102" s="72">
        <v>366.967498374</v>
      </c>
      <c r="G102" s="72">
        <v>10159.217009182001</v>
      </c>
      <c r="H102" s="72">
        <v>434.20963744699998</v>
      </c>
      <c r="I102" s="72">
        <v>123.678915635</v>
      </c>
      <c r="J102" s="72">
        <v>155.8501</v>
      </c>
      <c r="K102" s="72">
        <v>219.00973927799998</v>
      </c>
      <c r="L102" s="72">
        <v>103.79378077899999</v>
      </c>
      <c r="M102" s="72">
        <v>526.19410099300001</v>
      </c>
      <c r="N102" s="72">
        <v>39.383013431999998</v>
      </c>
      <c r="O102" s="72">
        <v>239.20813958099998</v>
      </c>
      <c r="P102" s="72">
        <v>881.13261855400003</v>
      </c>
      <c r="Q102" s="72">
        <v>2288.2504082519999</v>
      </c>
      <c r="R102" s="72">
        <v>26.7911</v>
      </c>
      <c r="S102" s="72">
        <v>46238.240328915999</v>
      </c>
      <c r="T102" s="72"/>
      <c r="U102" s="72">
        <v>46238.240328915999</v>
      </c>
    </row>
    <row r="103" spans="1:21">
      <c r="A103" s="71" t="s">
        <v>378</v>
      </c>
      <c r="B103" s="72">
        <v>11624.670885076001</v>
      </c>
      <c r="C103" s="72">
        <v>20725.474209914999</v>
      </c>
      <c r="D103" s="72">
        <v>246.67856012300001</v>
      </c>
      <c r="E103" s="72">
        <v>20972.152770037999</v>
      </c>
      <c r="F103" s="72">
        <v>565.57855165599995</v>
      </c>
      <c r="G103" s="72">
        <v>11651.691507144</v>
      </c>
      <c r="H103" s="72">
        <v>310.79828232300002</v>
      </c>
      <c r="I103" s="72">
        <v>125.97300475999999</v>
      </c>
      <c r="J103" s="72">
        <v>17.655909599999998</v>
      </c>
      <c r="K103" s="72">
        <v>187.602005201</v>
      </c>
      <c r="L103" s="72">
        <v>127.216672159</v>
      </c>
      <c r="M103" s="72">
        <v>323.66698700400002</v>
      </c>
      <c r="N103" s="72">
        <v>39.270531552000001</v>
      </c>
      <c r="O103" s="72">
        <v>192.70255265500001</v>
      </c>
      <c r="P103" s="72">
        <v>866.45411480600001</v>
      </c>
      <c r="Q103" s="72">
        <v>1880.5417777370001</v>
      </c>
      <c r="R103" s="72">
        <v>32.0471</v>
      </c>
      <c r="S103" s="72">
        <v>47037.480927803997</v>
      </c>
      <c r="T103" s="72"/>
      <c r="U103" s="72">
        <v>47037.480927803997</v>
      </c>
    </row>
    <row r="104" spans="1:21">
      <c r="A104" s="71" t="s">
        <v>379</v>
      </c>
      <c r="B104" s="72">
        <v>11886.457193972999</v>
      </c>
      <c r="C104" s="72">
        <v>16740.700974923999</v>
      </c>
      <c r="D104" s="72">
        <v>230.842315821</v>
      </c>
      <c r="E104" s="72">
        <v>16971.543290744998</v>
      </c>
      <c r="F104" s="72">
        <v>302.73589987700001</v>
      </c>
      <c r="G104" s="72">
        <v>9834.5670361489993</v>
      </c>
      <c r="H104" s="72">
        <v>359.69227242400001</v>
      </c>
      <c r="I104" s="72">
        <v>125.61352181300001</v>
      </c>
      <c r="J104" s="72">
        <v>49.22598352</v>
      </c>
      <c r="K104" s="72">
        <v>249.89568516200001</v>
      </c>
      <c r="L104" s="72">
        <v>83.200117176999996</v>
      </c>
      <c r="M104" s="72">
        <v>200.716631855</v>
      </c>
      <c r="N104" s="72">
        <v>39.042325056000003</v>
      </c>
      <c r="O104" s="72">
        <v>203.694014638</v>
      </c>
      <c r="P104" s="72">
        <v>792.57459734400004</v>
      </c>
      <c r="Q104" s="72">
        <v>1743.962876565</v>
      </c>
      <c r="R104" s="72">
        <v>31.707899999999999</v>
      </c>
      <c r="S104" s="72">
        <v>41130.666541033999</v>
      </c>
      <c r="T104" s="72"/>
      <c r="U104" s="72">
        <v>41130.666541033999</v>
      </c>
    </row>
    <row r="105" spans="1:21">
      <c r="A105" s="71" t="s">
        <v>380</v>
      </c>
      <c r="B105" s="72">
        <v>13017.145769090001</v>
      </c>
      <c r="C105" s="72">
        <v>17010.718137717999</v>
      </c>
      <c r="D105" s="72">
        <v>367.14490249599999</v>
      </c>
      <c r="E105" s="72">
        <v>17377.863040213997</v>
      </c>
      <c r="F105" s="72">
        <v>214.60003283699999</v>
      </c>
      <c r="G105" s="72">
        <v>7284.1226171549997</v>
      </c>
      <c r="H105" s="72">
        <v>366.77790666099997</v>
      </c>
      <c r="I105" s="72">
        <v>115.854204583</v>
      </c>
      <c r="J105" s="72">
        <v>79.534356719999991</v>
      </c>
      <c r="K105" s="72">
        <v>269.43789334799999</v>
      </c>
      <c r="L105" s="72">
        <v>144.96111299899999</v>
      </c>
      <c r="M105" s="72">
        <v>234.08127104100001</v>
      </c>
      <c r="N105" s="72">
        <v>43.454149367999996</v>
      </c>
      <c r="O105" s="72">
        <v>194.62982558800002</v>
      </c>
      <c r="P105" s="72">
        <v>813.46341980599993</v>
      </c>
      <c r="Q105" s="72">
        <v>1895.4162334529999</v>
      </c>
      <c r="R105" s="72">
        <v>33.292700000000004</v>
      </c>
      <c r="S105" s="72">
        <v>40189.218224762</v>
      </c>
      <c r="T105" s="72"/>
      <c r="U105" s="72">
        <v>40189.218224762</v>
      </c>
    </row>
    <row r="106" spans="1:21">
      <c r="A106" s="71" t="s">
        <v>381</v>
      </c>
      <c r="B106" s="72">
        <v>12672.353110448001</v>
      </c>
      <c r="C106" s="72">
        <v>16405.270652208001</v>
      </c>
      <c r="D106" s="72">
        <v>418.81162507499999</v>
      </c>
      <c r="E106" s="72">
        <v>16824.082277283</v>
      </c>
      <c r="F106" s="72">
        <v>236.88284018100001</v>
      </c>
      <c r="G106" s="72">
        <v>7521.4100263090004</v>
      </c>
      <c r="H106" s="72">
        <v>313.81132324100003</v>
      </c>
      <c r="I106" s="72">
        <v>112.62480213100001</v>
      </c>
      <c r="J106" s="72">
        <v>142.51540296000002</v>
      </c>
      <c r="K106" s="72">
        <v>241.968108237</v>
      </c>
      <c r="L106" s="72">
        <v>194.85387737400001</v>
      </c>
      <c r="M106" s="72">
        <v>194.960184408</v>
      </c>
      <c r="N106" s="72">
        <v>42.096148416000005</v>
      </c>
      <c r="O106" s="72">
        <v>146.134636731</v>
      </c>
      <c r="P106" s="72">
        <v>732.66067116699992</v>
      </c>
      <c r="Q106" s="72">
        <v>1807.813831424</v>
      </c>
      <c r="R106" s="72">
        <v>23.780799999999999</v>
      </c>
      <c r="S106" s="72">
        <v>39400.134144778</v>
      </c>
      <c r="T106" s="72"/>
      <c r="U106" s="72">
        <v>39400.134144778</v>
      </c>
    </row>
    <row r="107" spans="1:21">
      <c r="A107" s="71" t="s">
        <v>382</v>
      </c>
      <c r="B107" s="72">
        <v>12546.188156627</v>
      </c>
      <c r="C107" s="72">
        <v>18767.875128165</v>
      </c>
      <c r="D107" s="72">
        <v>422.78593124000002</v>
      </c>
      <c r="E107" s="72">
        <v>19190.661059405</v>
      </c>
      <c r="F107" s="72">
        <v>266.59640208899998</v>
      </c>
      <c r="G107" s="72">
        <v>10047.259170997</v>
      </c>
      <c r="H107" s="72">
        <v>327.68450484300001</v>
      </c>
      <c r="I107" s="72">
        <v>115.88497244899999</v>
      </c>
      <c r="J107" s="72">
        <v>106.85439072</v>
      </c>
      <c r="K107" s="72">
        <v>225.52301043099999</v>
      </c>
      <c r="L107" s="72">
        <v>166.02829856699998</v>
      </c>
      <c r="M107" s="72">
        <v>171.74590249599999</v>
      </c>
      <c r="N107" s="72">
        <v>44.669970575999997</v>
      </c>
      <c r="O107" s="72">
        <v>173.34230055</v>
      </c>
      <c r="P107" s="72">
        <v>773.88730982200002</v>
      </c>
      <c r="Q107" s="72">
        <v>1777.936155611</v>
      </c>
      <c r="R107" s="72">
        <v>33.745699999999999</v>
      </c>
      <c r="S107" s="72">
        <v>44190.071214914002</v>
      </c>
      <c r="T107" s="72"/>
      <c r="U107" s="72">
        <v>44190.071214914002</v>
      </c>
    </row>
    <row r="108" spans="1:21">
      <c r="A108" s="71" t="s">
        <v>383</v>
      </c>
      <c r="B108" s="72">
        <v>11779.580374364999</v>
      </c>
      <c r="C108" s="72">
        <v>17740.354549457999</v>
      </c>
      <c r="D108" s="72">
        <v>538.36814943000002</v>
      </c>
      <c r="E108" s="72">
        <v>18278.722698887999</v>
      </c>
      <c r="F108" s="72">
        <v>917.926346384</v>
      </c>
      <c r="G108" s="72">
        <v>9594.3935496249997</v>
      </c>
      <c r="H108" s="72">
        <v>351.31685048499997</v>
      </c>
      <c r="I108" s="72">
        <v>103.66063500599999</v>
      </c>
      <c r="J108" s="72">
        <v>16.89388512</v>
      </c>
      <c r="K108" s="72">
        <v>180.625526686</v>
      </c>
      <c r="L108" s="72">
        <v>255.62502233000001</v>
      </c>
      <c r="M108" s="72">
        <v>154.86941811299999</v>
      </c>
      <c r="N108" s="72">
        <v>37.444639007999996</v>
      </c>
      <c r="O108" s="72">
        <v>131.70873046399998</v>
      </c>
      <c r="P108" s="72">
        <v>752.41711412000006</v>
      </c>
      <c r="Q108" s="72">
        <v>1633.2449708469999</v>
      </c>
      <c r="R108" s="72">
        <v>20.785499999999999</v>
      </c>
      <c r="S108" s="72">
        <v>42575.970309655997</v>
      </c>
      <c r="T108" s="72"/>
      <c r="U108" s="72">
        <v>42575.970309655997</v>
      </c>
    </row>
    <row r="109" spans="1:21">
      <c r="A109" s="71" t="s">
        <v>384</v>
      </c>
      <c r="B109" s="72">
        <v>12477.303431447999</v>
      </c>
      <c r="C109" s="72">
        <v>19933.817736984001</v>
      </c>
      <c r="D109" s="72">
        <v>580.12768946100005</v>
      </c>
      <c r="E109" s="72">
        <v>20513.945426445003</v>
      </c>
      <c r="F109" s="72">
        <v>985.21230030900006</v>
      </c>
      <c r="G109" s="72">
        <v>10229.148475690001</v>
      </c>
      <c r="H109" s="72">
        <v>365.00070212600002</v>
      </c>
      <c r="I109" s="72">
        <v>113.34519247</v>
      </c>
      <c r="J109" s="72">
        <v>44.341624880000005</v>
      </c>
      <c r="K109" s="72">
        <v>143.233068532</v>
      </c>
      <c r="L109" s="72">
        <v>258.09779054199998</v>
      </c>
      <c r="M109" s="72">
        <v>169.40681666700002</v>
      </c>
      <c r="N109" s="72">
        <v>42.525175871999998</v>
      </c>
      <c r="O109" s="72">
        <v>155.322471944</v>
      </c>
      <c r="P109" s="72">
        <v>875.65750431700008</v>
      </c>
      <c r="Q109" s="72">
        <v>1801.9296452240001</v>
      </c>
      <c r="R109" s="72">
        <v>31.8582</v>
      </c>
      <c r="S109" s="72">
        <v>46404.398169904001</v>
      </c>
      <c r="T109" s="72"/>
      <c r="U109" s="72">
        <v>46404.398169904001</v>
      </c>
    </row>
    <row r="110" spans="1:21">
      <c r="A110" s="71" t="s">
        <v>385</v>
      </c>
      <c r="B110" s="72">
        <v>12021.840099126</v>
      </c>
      <c r="C110" s="72">
        <v>19818.122446636</v>
      </c>
      <c r="D110" s="72">
        <v>597.84712548000005</v>
      </c>
      <c r="E110" s="72">
        <v>20415.969572115999</v>
      </c>
      <c r="F110" s="72">
        <v>1335.474581724</v>
      </c>
      <c r="G110" s="72">
        <v>10585.722717852001</v>
      </c>
      <c r="H110" s="72">
        <v>312.87990633800001</v>
      </c>
      <c r="I110" s="72">
        <v>111.94580200999999</v>
      </c>
      <c r="J110" s="72">
        <v>82.484458000000004</v>
      </c>
      <c r="K110" s="72">
        <v>113.25430318400001</v>
      </c>
      <c r="L110" s="72">
        <v>240.60113558100002</v>
      </c>
      <c r="M110" s="72">
        <v>164.80577839</v>
      </c>
      <c r="N110" s="72">
        <v>41.217618960000003</v>
      </c>
      <c r="O110" s="72">
        <v>108.265921166</v>
      </c>
      <c r="P110" s="72">
        <v>845.23350491200006</v>
      </c>
      <c r="Q110" s="72">
        <v>1707.8085222029999</v>
      </c>
      <c r="R110" s="72">
        <v>29.7789</v>
      </c>
      <c r="S110" s="72">
        <v>46409.474277342</v>
      </c>
      <c r="T110" s="72"/>
      <c r="U110" s="72">
        <v>46409.474277342</v>
      </c>
    </row>
    <row r="111" spans="1:21">
      <c r="A111" s="71" t="s">
        <v>386</v>
      </c>
      <c r="B111" s="72">
        <v>9809.2962739089999</v>
      </c>
      <c r="C111" s="72">
        <v>17085.400807270998</v>
      </c>
      <c r="D111" s="72">
        <v>525.40581673700001</v>
      </c>
      <c r="E111" s="72">
        <v>17610.806624007997</v>
      </c>
      <c r="F111" s="72">
        <v>792.60757236300003</v>
      </c>
      <c r="G111" s="72">
        <v>11732.892739053999</v>
      </c>
      <c r="H111" s="72">
        <v>274.75834470500001</v>
      </c>
      <c r="I111" s="72">
        <v>97.131858590999997</v>
      </c>
      <c r="J111" s="72">
        <v>40.310770640000001</v>
      </c>
      <c r="K111" s="72">
        <v>121.479896618</v>
      </c>
      <c r="L111" s="72">
        <v>174.667630742</v>
      </c>
      <c r="M111" s="72">
        <v>161.029832242</v>
      </c>
      <c r="N111" s="72">
        <v>39.641748743999997</v>
      </c>
      <c r="O111" s="72">
        <v>128.47329250300001</v>
      </c>
      <c r="P111" s="72">
        <v>838.56802185000004</v>
      </c>
      <c r="Q111" s="72">
        <v>1601.30305193</v>
      </c>
      <c r="R111" s="72">
        <v>28.802199999999999</v>
      </c>
      <c r="S111" s="72">
        <v>41850.466890643998</v>
      </c>
      <c r="T111" s="72"/>
      <c r="U111" s="72">
        <v>41850.466890643998</v>
      </c>
    </row>
    <row r="112" spans="1:21">
      <c r="A112" s="71" t="s">
        <v>387</v>
      </c>
      <c r="B112" s="72">
        <v>11091.615911636</v>
      </c>
      <c r="C112" s="72">
        <v>15963.955611982999</v>
      </c>
      <c r="D112" s="72">
        <v>409.71243095400001</v>
      </c>
      <c r="E112" s="72">
        <v>16373.668042936999</v>
      </c>
      <c r="F112" s="72">
        <v>885.89238707100003</v>
      </c>
      <c r="G112" s="72">
        <v>9882.6422293560008</v>
      </c>
      <c r="H112" s="72">
        <v>295.27682186099997</v>
      </c>
      <c r="I112" s="72">
        <v>94.957276551999996</v>
      </c>
      <c r="J112" s="72">
        <v>60.457124</v>
      </c>
      <c r="K112" s="72">
        <v>118.26735127000001</v>
      </c>
      <c r="L112" s="72">
        <v>126.141429918</v>
      </c>
      <c r="M112" s="72">
        <v>173.499873925</v>
      </c>
      <c r="N112" s="72">
        <v>43.198095744</v>
      </c>
      <c r="O112" s="72">
        <v>139.10176356299999</v>
      </c>
      <c r="P112" s="72">
        <v>820.97818227899995</v>
      </c>
      <c r="Q112" s="72">
        <v>1576.6010972510001</v>
      </c>
      <c r="R112" s="72">
        <v>26.5273</v>
      </c>
      <c r="S112" s="72">
        <v>40132.223814479003</v>
      </c>
      <c r="T112" s="72"/>
      <c r="U112" s="72">
        <v>40132.223814479003</v>
      </c>
    </row>
    <row r="113" spans="1:21">
      <c r="A113" s="71" t="s">
        <v>388</v>
      </c>
      <c r="B113" s="72">
        <v>12063.350283467</v>
      </c>
      <c r="C113" s="72">
        <v>15828.487088034</v>
      </c>
      <c r="D113" s="72">
        <v>454.85073122199998</v>
      </c>
      <c r="E113" s="72">
        <v>16283.337819256001</v>
      </c>
      <c r="F113" s="72">
        <v>478.426023434</v>
      </c>
      <c r="G113" s="72">
        <v>8658.3941011919997</v>
      </c>
      <c r="H113" s="72">
        <v>400.01110013200002</v>
      </c>
      <c r="I113" s="72">
        <v>92.764108686</v>
      </c>
      <c r="J113" s="72">
        <v>2.128E-5</v>
      </c>
      <c r="K113" s="72">
        <v>133.73356985300001</v>
      </c>
      <c r="L113" s="72">
        <v>69.961486927999999</v>
      </c>
      <c r="M113" s="72">
        <v>199.28217941800003</v>
      </c>
      <c r="N113" s="72">
        <v>42.748810775999999</v>
      </c>
      <c r="O113" s="72">
        <v>117.31431969499999</v>
      </c>
      <c r="P113" s="72">
        <v>852.72671214800005</v>
      </c>
      <c r="Q113" s="72">
        <v>1508.531208784</v>
      </c>
      <c r="R113" s="72">
        <v>22.253</v>
      </c>
      <c r="S113" s="72">
        <v>39414.303526647003</v>
      </c>
      <c r="T113" s="72"/>
      <c r="U113" s="72">
        <v>39414.303526647003</v>
      </c>
    </row>
    <row r="114" spans="1:21">
      <c r="A114" s="71" t="s">
        <v>389</v>
      </c>
      <c r="B114" s="72">
        <v>13935.366970868999</v>
      </c>
      <c r="C114" s="72">
        <v>18446.653144952001</v>
      </c>
      <c r="D114" s="72">
        <v>668.50667012600002</v>
      </c>
      <c r="E114" s="72">
        <v>19115.159815078001</v>
      </c>
      <c r="F114" s="72">
        <v>791.63594889499996</v>
      </c>
      <c r="G114" s="72">
        <v>10205.719051169999</v>
      </c>
      <c r="H114" s="72">
        <v>412.74536910900002</v>
      </c>
      <c r="I114" s="72">
        <v>90.477426362000003</v>
      </c>
      <c r="J114" s="72">
        <v>88.296585440000001</v>
      </c>
      <c r="K114" s="72">
        <v>197.279627009</v>
      </c>
      <c r="L114" s="72">
        <v>74.753924129000012</v>
      </c>
      <c r="M114" s="72">
        <v>276.67680137499997</v>
      </c>
      <c r="N114" s="72">
        <v>43.299139799999999</v>
      </c>
      <c r="O114" s="72">
        <v>136.50550487699999</v>
      </c>
      <c r="P114" s="72">
        <v>893.23882132599999</v>
      </c>
      <c r="Q114" s="72">
        <v>1800.527830318</v>
      </c>
      <c r="R114" s="72">
        <v>24.532900000000001</v>
      </c>
      <c r="S114" s="72">
        <v>46285.687812001997</v>
      </c>
      <c r="T114" s="72"/>
      <c r="U114" s="72">
        <v>46285.687812001997</v>
      </c>
    </row>
    <row r="115" spans="1:21">
      <c r="A115" s="71" t="s">
        <v>390</v>
      </c>
      <c r="B115" s="72">
        <v>12911.834818759</v>
      </c>
      <c r="C115" s="72">
        <v>17733.070288649</v>
      </c>
      <c r="D115" s="72">
        <v>664.59111048900002</v>
      </c>
      <c r="E115" s="72">
        <v>18397.661399138</v>
      </c>
      <c r="F115" s="72">
        <v>1153.602600208</v>
      </c>
      <c r="G115" s="72">
        <v>9618.464169715</v>
      </c>
      <c r="H115" s="72">
        <v>296.40198826</v>
      </c>
      <c r="I115" s="72">
        <v>91.87981010499999</v>
      </c>
      <c r="J115" s="72">
        <v>25.895638719999997</v>
      </c>
      <c r="K115" s="72">
        <v>165.97997992700002</v>
      </c>
      <c r="L115" s="72">
        <v>84.182540185999997</v>
      </c>
      <c r="M115" s="72">
        <v>600.14545033100001</v>
      </c>
      <c r="N115" s="72">
        <v>41.497263863999997</v>
      </c>
      <c r="O115" s="72">
        <v>130.91827097999999</v>
      </c>
      <c r="P115" s="72">
        <v>799.79464145099996</v>
      </c>
      <c r="Q115" s="72">
        <v>1940.293595564</v>
      </c>
      <c r="R115" s="72">
        <v>23.909400000000002</v>
      </c>
      <c r="S115" s="72">
        <v>44342.167932204997</v>
      </c>
      <c r="T115" s="72"/>
      <c r="U115" s="72">
        <v>44342.167932204997</v>
      </c>
    </row>
    <row r="116" spans="1:21">
      <c r="A116" s="71" t="s">
        <v>391</v>
      </c>
      <c r="B116" s="72">
        <v>12348.853636391999</v>
      </c>
      <c r="C116" s="72">
        <v>16458.792883245002</v>
      </c>
      <c r="D116" s="72">
        <v>585.14348798900005</v>
      </c>
      <c r="E116" s="72">
        <v>17043.936371234002</v>
      </c>
      <c r="F116" s="72">
        <v>766.89093922100005</v>
      </c>
      <c r="G116" s="72">
        <v>8267.1481579600004</v>
      </c>
      <c r="H116" s="72">
        <v>225.99923000499999</v>
      </c>
      <c r="I116" s="72">
        <v>87.430141528999997</v>
      </c>
      <c r="J116" s="72">
        <v>1.0042300800000001</v>
      </c>
      <c r="K116" s="72">
        <v>167.15323474900001</v>
      </c>
      <c r="L116" s="72">
        <v>67.010973203999995</v>
      </c>
      <c r="M116" s="72">
        <v>286.60740276800004</v>
      </c>
      <c r="N116" s="72">
        <v>40.012926575999998</v>
      </c>
      <c r="O116" s="72">
        <v>111.25508074699999</v>
      </c>
      <c r="P116" s="72">
        <v>691.61279151600002</v>
      </c>
      <c r="Q116" s="72">
        <v>1452.086781169</v>
      </c>
      <c r="R116" s="72">
        <v>19.959499999999998</v>
      </c>
      <c r="S116" s="72">
        <v>40124.874669409</v>
      </c>
      <c r="T116" s="72"/>
      <c r="U116" s="72">
        <v>40124.874669409</v>
      </c>
    </row>
    <row r="117" spans="1:21">
      <c r="A117" s="71" t="s">
        <v>392</v>
      </c>
      <c r="B117" s="72">
        <v>13340.89070342</v>
      </c>
      <c r="C117" s="72">
        <v>15734.909857961</v>
      </c>
      <c r="D117" s="72">
        <v>646.49581050300003</v>
      </c>
      <c r="E117" s="72">
        <v>16381.405668464</v>
      </c>
      <c r="F117" s="72">
        <v>902.83431834800001</v>
      </c>
      <c r="G117" s="72">
        <v>7039.221343272</v>
      </c>
      <c r="H117" s="72">
        <v>284.784320192</v>
      </c>
      <c r="I117" s="72">
        <v>86.216572574000011</v>
      </c>
      <c r="J117" s="72">
        <v>3.7519999999999996E-4</v>
      </c>
      <c r="K117" s="72">
        <v>206.285703009</v>
      </c>
      <c r="L117" s="72">
        <v>132.055757419</v>
      </c>
      <c r="M117" s="72">
        <v>343.889344623</v>
      </c>
      <c r="N117" s="72">
        <v>40.900124327999997</v>
      </c>
      <c r="O117" s="72">
        <v>95.320099470999992</v>
      </c>
      <c r="P117" s="72">
        <v>810.82589501500001</v>
      </c>
      <c r="Q117" s="72">
        <v>1715.493871639</v>
      </c>
      <c r="R117" s="72">
        <v>18.476199999999999</v>
      </c>
      <c r="S117" s="72">
        <v>39683.106477554997</v>
      </c>
      <c r="T117" s="72"/>
      <c r="U117" s="72">
        <v>39683.106477554997</v>
      </c>
    </row>
    <row r="118" spans="1:21">
      <c r="A118" s="71" t="s">
        <v>393</v>
      </c>
      <c r="B118" s="72">
        <v>14633.224254127999</v>
      </c>
      <c r="C118" s="72">
        <v>14158.55880879</v>
      </c>
      <c r="D118" s="72">
        <v>556.73677580900005</v>
      </c>
      <c r="E118" s="72">
        <v>14715.295584599</v>
      </c>
      <c r="F118" s="72">
        <v>1204.34759368</v>
      </c>
      <c r="G118" s="72">
        <v>6524.2053693300004</v>
      </c>
      <c r="H118" s="72">
        <v>238.85930851200001</v>
      </c>
      <c r="I118" s="72">
        <v>90.393193183999998</v>
      </c>
      <c r="J118" s="72">
        <v>0</v>
      </c>
      <c r="K118" s="72">
        <v>172.41392763600001</v>
      </c>
      <c r="L118" s="72">
        <v>132.90622489799998</v>
      </c>
      <c r="M118" s="72">
        <v>223.64826720599999</v>
      </c>
      <c r="N118" s="72">
        <v>40.022436048000003</v>
      </c>
      <c r="O118" s="72">
        <v>123.177617642</v>
      </c>
      <c r="P118" s="72">
        <v>836.66607844299995</v>
      </c>
      <c r="Q118" s="72">
        <v>1619.227745057</v>
      </c>
      <c r="R118" s="72">
        <v>20.072099999999999</v>
      </c>
      <c r="S118" s="72">
        <v>38955.231872122</v>
      </c>
      <c r="T118" s="72"/>
      <c r="U118" s="72">
        <v>38955.231872122</v>
      </c>
    </row>
    <row r="119" spans="1:21">
      <c r="A119" s="71" t="s">
        <v>394</v>
      </c>
      <c r="B119" s="72">
        <v>13920.654519150001</v>
      </c>
      <c r="C119" s="72">
        <v>15706.988371862</v>
      </c>
      <c r="D119" s="72">
        <v>689.46696056999997</v>
      </c>
      <c r="E119" s="72">
        <v>16396.455332432</v>
      </c>
      <c r="F119" s="72">
        <v>1721.1789552099999</v>
      </c>
      <c r="G119" s="72">
        <v>9348.3666719869998</v>
      </c>
      <c r="H119" s="72">
        <v>241.979677189</v>
      </c>
      <c r="I119" s="72">
        <v>95.735152447999994</v>
      </c>
      <c r="J119" s="72">
        <v>0</v>
      </c>
      <c r="K119" s="72">
        <v>179.11367956200002</v>
      </c>
      <c r="L119" s="72">
        <v>143.910001085</v>
      </c>
      <c r="M119" s="72">
        <v>150.15270844</v>
      </c>
      <c r="N119" s="72">
        <v>42.054282312000005</v>
      </c>
      <c r="O119" s="72">
        <v>127.563546929</v>
      </c>
      <c r="P119" s="72">
        <v>781.601829651</v>
      </c>
      <c r="Q119" s="72">
        <v>1520.1312004269998</v>
      </c>
      <c r="R119" s="72">
        <v>8.5256000000000007</v>
      </c>
      <c r="S119" s="72">
        <v>43157.291935567002</v>
      </c>
      <c r="T119" s="72"/>
      <c r="U119" s="72">
        <v>43157.291935567002</v>
      </c>
    </row>
    <row r="120" spans="1:21">
      <c r="A120" s="71" t="s">
        <v>395</v>
      </c>
      <c r="B120" s="72">
        <v>13507.743872993</v>
      </c>
      <c r="C120" s="72">
        <v>15276.316640711</v>
      </c>
      <c r="D120" s="72">
        <v>608.12932386099999</v>
      </c>
      <c r="E120" s="72">
        <v>15884.445964572</v>
      </c>
      <c r="F120" s="72">
        <v>1539.0983928989999</v>
      </c>
      <c r="G120" s="72">
        <v>9102.3985146970008</v>
      </c>
      <c r="H120" s="72">
        <v>305.704764748</v>
      </c>
      <c r="I120" s="72">
        <v>88.95741439999999</v>
      </c>
      <c r="J120" s="72">
        <v>1.7956959999999998E-2</v>
      </c>
      <c r="K120" s="72">
        <v>135.11246430099999</v>
      </c>
      <c r="L120" s="72">
        <v>213.15562767700001</v>
      </c>
      <c r="M120" s="72">
        <v>85.312992661999999</v>
      </c>
      <c r="N120" s="72">
        <v>40.435258752000003</v>
      </c>
      <c r="O120" s="72">
        <v>116.93098841000001</v>
      </c>
      <c r="P120" s="72">
        <v>754.78811839299999</v>
      </c>
      <c r="Q120" s="72">
        <v>1434.7108215549999</v>
      </c>
      <c r="R120" s="72">
        <v>12.892099999999999</v>
      </c>
      <c r="S120" s="72">
        <v>41786.994452011997</v>
      </c>
      <c r="T120" s="72"/>
      <c r="U120" s="72">
        <v>41786.994452011997</v>
      </c>
    </row>
    <row r="121" spans="1:21">
      <c r="A121" s="71" t="s">
        <v>396</v>
      </c>
      <c r="B121" s="72">
        <v>14725.389881289</v>
      </c>
      <c r="C121" s="72">
        <v>17328.178853665999</v>
      </c>
      <c r="D121" s="72">
        <v>663.96907023400001</v>
      </c>
      <c r="E121" s="72">
        <v>17992.1479239</v>
      </c>
      <c r="F121" s="72">
        <v>1707.680250738</v>
      </c>
      <c r="G121" s="72">
        <v>10849.143270086</v>
      </c>
      <c r="H121" s="72">
        <v>328.19031676200001</v>
      </c>
      <c r="I121" s="72">
        <v>92.669146800999997</v>
      </c>
      <c r="J121" s="72">
        <v>5.2248000000000008E-4</v>
      </c>
      <c r="K121" s="72">
        <v>96.878184441000002</v>
      </c>
      <c r="L121" s="72">
        <v>214.53263999699999</v>
      </c>
      <c r="M121" s="72">
        <v>91.854299604000005</v>
      </c>
      <c r="N121" s="72">
        <v>40.428082463999999</v>
      </c>
      <c r="O121" s="72">
        <v>106.83766791800001</v>
      </c>
      <c r="P121" s="72">
        <v>833.24797837200003</v>
      </c>
      <c r="Q121" s="72">
        <v>1476.448522077</v>
      </c>
      <c r="R121" s="72">
        <v>11.726100000000001</v>
      </c>
      <c r="S121" s="72">
        <v>47090.726245837999</v>
      </c>
      <c r="T121" s="72"/>
      <c r="U121" s="72">
        <v>47090.726245837999</v>
      </c>
    </row>
    <row r="122" spans="1:21">
      <c r="A122" s="71" t="s">
        <v>397</v>
      </c>
      <c r="B122" s="72">
        <v>14510.834508733</v>
      </c>
      <c r="C122" s="72">
        <v>17592.439391283999</v>
      </c>
      <c r="D122" s="72">
        <v>567.62182437000001</v>
      </c>
      <c r="E122" s="72">
        <v>18160.061215653997</v>
      </c>
      <c r="F122" s="72">
        <v>1671.064056725</v>
      </c>
      <c r="G122" s="72">
        <v>9081.6443641599999</v>
      </c>
      <c r="H122" s="72">
        <v>285.55788153700001</v>
      </c>
      <c r="I122" s="72">
        <v>95.175337615000004</v>
      </c>
      <c r="J122" s="72">
        <v>0</v>
      </c>
      <c r="K122" s="72">
        <v>86.958144245</v>
      </c>
      <c r="L122" s="72">
        <v>170.80939584400002</v>
      </c>
      <c r="M122" s="72">
        <v>82.514333476999994</v>
      </c>
      <c r="N122" s="72">
        <v>41.739938016000004</v>
      </c>
      <c r="O122" s="72">
        <v>84.073796247999994</v>
      </c>
      <c r="P122" s="72">
        <v>903.30618829599996</v>
      </c>
      <c r="Q122" s="72">
        <v>1464.5771337409999</v>
      </c>
      <c r="R122" s="72">
        <v>3.9876</v>
      </c>
      <c r="S122" s="72">
        <v>45177.726699350002</v>
      </c>
      <c r="T122" s="72"/>
      <c r="U122" s="72">
        <v>45177.726699350002</v>
      </c>
    </row>
    <row r="123" spans="1:21">
      <c r="A123" s="71" t="s">
        <v>398</v>
      </c>
      <c r="B123" s="72">
        <v>14140.946580211999</v>
      </c>
      <c r="C123" s="72">
        <v>15051.591867573001</v>
      </c>
      <c r="D123" s="72">
        <v>425.04782561299999</v>
      </c>
      <c r="E123" s="72">
        <v>15476.639693186</v>
      </c>
      <c r="F123" s="72">
        <v>1597.5182099000001</v>
      </c>
      <c r="G123" s="72">
        <v>7341.3594384349999</v>
      </c>
      <c r="H123" s="72">
        <v>236.84212345399999</v>
      </c>
      <c r="I123" s="72">
        <v>90.653392635000003</v>
      </c>
      <c r="J123" s="72">
        <v>0</v>
      </c>
      <c r="K123" s="72">
        <v>66.466718810000003</v>
      </c>
      <c r="L123" s="72">
        <v>121.975931274</v>
      </c>
      <c r="M123" s="72">
        <v>91.776580686999992</v>
      </c>
      <c r="N123" s="72">
        <v>41.351594759999998</v>
      </c>
      <c r="O123" s="72">
        <v>117.56539879</v>
      </c>
      <c r="P123" s="72">
        <v>810.88364823500001</v>
      </c>
      <c r="Q123" s="72">
        <v>1340.6732651909999</v>
      </c>
      <c r="R123" s="72">
        <v>3.4148000000000001</v>
      </c>
      <c r="S123" s="72">
        <v>40137.394176633999</v>
      </c>
      <c r="T123" s="72"/>
      <c r="U123" s="72">
        <v>40137.394176633999</v>
      </c>
    </row>
    <row r="124" spans="1:21">
      <c r="A124" s="71" t="s">
        <v>399</v>
      </c>
      <c r="B124" s="72">
        <v>13703.511673446001</v>
      </c>
      <c r="C124" s="72">
        <v>14498.417221260999</v>
      </c>
      <c r="D124" s="72">
        <v>392.876300544</v>
      </c>
      <c r="E124" s="72">
        <v>14891.293521804999</v>
      </c>
      <c r="F124" s="72">
        <v>561.15019691999998</v>
      </c>
      <c r="G124" s="72">
        <v>8337.5026550460007</v>
      </c>
      <c r="H124" s="72">
        <v>277.385254342</v>
      </c>
      <c r="I124" s="72">
        <v>89.487067219000011</v>
      </c>
      <c r="J124" s="72">
        <v>0</v>
      </c>
      <c r="K124" s="72">
        <v>152.96414628899998</v>
      </c>
      <c r="L124" s="72">
        <v>128.942985905</v>
      </c>
      <c r="M124" s="72">
        <v>129.66131747099999</v>
      </c>
      <c r="N124" s="72">
        <v>44.946450695999999</v>
      </c>
      <c r="O124" s="72">
        <v>126.29236410599999</v>
      </c>
      <c r="P124" s="72">
        <v>877.7632784299999</v>
      </c>
      <c r="Q124" s="72">
        <v>1550.057610116</v>
      </c>
      <c r="R124" s="72">
        <v>4.2724000000000002</v>
      </c>
      <c r="S124" s="72">
        <v>39325.173351031</v>
      </c>
      <c r="T124" s="72"/>
      <c r="U124" s="72">
        <v>39325.173351031</v>
      </c>
    </row>
    <row r="125" spans="1:21">
      <c r="A125" s="71" t="s">
        <v>400</v>
      </c>
      <c r="B125" s="72">
        <v>12178.226249421999</v>
      </c>
      <c r="C125" s="72">
        <v>15227.908502161001</v>
      </c>
      <c r="D125" s="72">
        <v>511.23954773100002</v>
      </c>
      <c r="E125" s="72">
        <v>15739.148049892001</v>
      </c>
      <c r="F125" s="72">
        <v>394.47833603100003</v>
      </c>
      <c r="G125" s="72">
        <v>8328.3653010569997</v>
      </c>
      <c r="H125" s="72">
        <v>370.049225148</v>
      </c>
      <c r="I125" s="72">
        <v>86.770039147999995</v>
      </c>
      <c r="J125" s="72">
        <v>0</v>
      </c>
      <c r="K125" s="72">
        <v>153.481573747</v>
      </c>
      <c r="L125" s="72">
        <v>69.785685958000002</v>
      </c>
      <c r="M125" s="72">
        <v>136.03256572499998</v>
      </c>
      <c r="N125" s="72">
        <v>42.239943984</v>
      </c>
      <c r="O125" s="72">
        <v>109.92675831299999</v>
      </c>
      <c r="P125" s="72">
        <v>865.62786410299998</v>
      </c>
      <c r="Q125" s="72">
        <v>1463.864430978</v>
      </c>
      <c r="R125" s="72">
        <v>1.3911</v>
      </c>
      <c r="S125" s="72">
        <v>38475.522687716002</v>
      </c>
      <c r="T125" s="72"/>
      <c r="U125" s="72">
        <v>38475.522687716002</v>
      </c>
    </row>
    <row r="126" spans="1:21">
      <c r="A126" s="71" t="s">
        <v>401</v>
      </c>
      <c r="B126" s="72">
        <v>12640.120034969001</v>
      </c>
      <c r="C126" s="72">
        <v>17810.892422646</v>
      </c>
      <c r="D126" s="72">
        <v>606.241213722</v>
      </c>
      <c r="E126" s="72">
        <v>18417.133636368002</v>
      </c>
      <c r="F126" s="72">
        <v>409.58151395599998</v>
      </c>
      <c r="G126" s="72">
        <v>9620.7291900529999</v>
      </c>
      <c r="H126" s="72">
        <v>504.70954005999999</v>
      </c>
      <c r="I126" s="72">
        <v>86.715214644000014</v>
      </c>
      <c r="J126" s="72">
        <v>0</v>
      </c>
      <c r="K126" s="72">
        <v>151.266880125</v>
      </c>
      <c r="L126" s="72">
        <v>65.890475844999997</v>
      </c>
      <c r="M126" s="72">
        <v>155.93523850400001</v>
      </c>
      <c r="N126" s="72">
        <v>42.961173527999996</v>
      </c>
      <c r="O126" s="72">
        <v>125.679069517</v>
      </c>
      <c r="P126" s="72">
        <v>862.67617232999999</v>
      </c>
      <c r="Q126" s="72">
        <v>1491.1242244929999</v>
      </c>
      <c r="R126" s="72">
        <v>0.90200000000000002</v>
      </c>
      <c r="S126" s="72">
        <v>43084.300158167003</v>
      </c>
      <c r="T126" s="72"/>
      <c r="U126" s="72">
        <v>43084.300158167003</v>
      </c>
    </row>
    <row r="127" spans="1:21">
      <c r="A127" s="71" t="s">
        <v>402</v>
      </c>
      <c r="B127" s="72">
        <v>15087.95110634</v>
      </c>
      <c r="C127" s="72">
        <v>17298.059319894001</v>
      </c>
      <c r="D127" s="72">
        <v>572.66592472800005</v>
      </c>
      <c r="E127" s="72">
        <v>17870.725244622001</v>
      </c>
      <c r="F127" s="72">
        <v>229.151088483</v>
      </c>
      <c r="G127" s="72">
        <v>7579.926646848</v>
      </c>
      <c r="H127" s="72">
        <v>487.46757802000002</v>
      </c>
      <c r="I127" s="72">
        <v>89.353773014000012</v>
      </c>
      <c r="J127" s="72">
        <v>0</v>
      </c>
      <c r="K127" s="72">
        <v>137.72049235399999</v>
      </c>
      <c r="L127" s="72">
        <v>95.99440517699999</v>
      </c>
      <c r="M127" s="72">
        <v>204.310679905</v>
      </c>
      <c r="N127" s="72">
        <v>41.513801280000003</v>
      </c>
      <c r="O127" s="72">
        <v>119.579693346</v>
      </c>
      <c r="P127" s="72">
        <v>826.06993981699998</v>
      </c>
      <c r="Q127" s="72">
        <v>1514.5427848930001</v>
      </c>
      <c r="R127" s="72">
        <v>0.12620000000000001</v>
      </c>
      <c r="S127" s="72">
        <v>42769.890651526002</v>
      </c>
      <c r="T127" s="72"/>
      <c r="U127" s="72">
        <v>42769.890651526002</v>
      </c>
    </row>
    <row r="128" spans="1:21">
      <c r="A128" s="71" t="s">
        <v>403</v>
      </c>
      <c r="B128" s="72">
        <v>12898.827552500999</v>
      </c>
      <c r="C128" s="72">
        <v>15540.905399908999</v>
      </c>
      <c r="D128" s="72">
        <v>651.024696017</v>
      </c>
      <c r="E128" s="72">
        <v>16191.930095926</v>
      </c>
      <c r="F128" s="72">
        <v>280.233433015</v>
      </c>
      <c r="G128" s="72">
        <v>8268.1925181480001</v>
      </c>
      <c r="H128" s="72">
        <v>138.92685078599999</v>
      </c>
      <c r="I128" s="72">
        <v>86.370709732000009</v>
      </c>
      <c r="J128" s="72">
        <v>0</v>
      </c>
      <c r="K128" s="72">
        <v>137.68008701700001</v>
      </c>
      <c r="L128" s="72">
        <v>53.959587708000001</v>
      </c>
      <c r="M128" s="72">
        <v>217.078513722</v>
      </c>
      <c r="N128" s="72">
        <v>39.245492927999997</v>
      </c>
      <c r="O128" s="72">
        <v>102.411021123</v>
      </c>
      <c r="P128" s="72">
        <v>837.49126737300003</v>
      </c>
      <c r="Q128" s="72">
        <v>1474.2366796029999</v>
      </c>
      <c r="R128" s="72">
        <v>0.122</v>
      </c>
      <c r="S128" s="72">
        <v>39252.469155543004</v>
      </c>
      <c r="T128" s="72"/>
      <c r="U128" s="72">
        <v>39252.469155543004</v>
      </c>
    </row>
    <row r="129" spans="1:21">
      <c r="A129" s="71" t="s">
        <v>404</v>
      </c>
      <c r="B129" s="72">
        <v>12020.87544349</v>
      </c>
      <c r="C129" s="72">
        <v>15561.666487386001</v>
      </c>
      <c r="D129" s="72">
        <v>589.066938994</v>
      </c>
      <c r="E129" s="72">
        <v>16150.73342638</v>
      </c>
      <c r="F129" s="72">
        <v>468.69301280299999</v>
      </c>
      <c r="G129" s="72">
        <v>8104.6504250110002</v>
      </c>
      <c r="H129" s="72">
        <v>172.603172597</v>
      </c>
      <c r="I129" s="72">
        <v>89.609609179000003</v>
      </c>
      <c r="J129" s="72">
        <v>0</v>
      </c>
      <c r="K129" s="72">
        <v>177.39652469699999</v>
      </c>
      <c r="L129" s="72">
        <v>96.672657540999992</v>
      </c>
      <c r="M129" s="72">
        <v>281.098686762</v>
      </c>
      <c r="N129" s="72">
        <v>41.118988272000003</v>
      </c>
      <c r="O129" s="72">
        <v>79.173538925999992</v>
      </c>
      <c r="P129" s="72">
        <v>777.06478628399998</v>
      </c>
      <c r="Q129" s="72">
        <v>1542.134791661</v>
      </c>
      <c r="R129" s="72">
        <v>0.13270000000000001</v>
      </c>
      <c r="S129" s="72">
        <v>38459.822953217998</v>
      </c>
      <c r="T129" s="72"/>
      <c r="U129" s="72">
        <v>38459.822953217998</v>
      </c>
    </row>
    <row r="130" spans="1:21">
      <c r="A130" s="71" t="s">
        <v>405</v>
      </c>
      <c r="B130" s="72">
        <v>12412.716096119</v>
      </c>
      <c r="C130" s="72">
        <v>15217.463784523999</v>
      </c>
      <c r="D130" s="72">
        <v>545.86079180800004</v>
      </c>
      <c r="E130" s="72">
        <v>15763.324576331999</v>
      </c>
      <c r="F130" s="72">
        <v>841.80001325000001</v>
      </c>
      <c r="G130" s="72">
        <v>8576.2914893159996</v>
      </c>
      <c r="H130" s="72">
        <v>194.140194431</v>
      </c>
      <c r="I130" s="72">
        <v>87.762546119999996</v>
      </c>
      <c r="J130" s="72">
        <v>0</v>
      </c>
      <c r="K130" s="72">
        <v>125.11582219900001</v>
      </c>
      <c r="L130" s="72">
        <v>106.842246334</v>
      </c>
      <c r="M130" s="72">
        <v>230.79457289499999</v>
      </c>
      <c r="N130" s="72">
        <v>38.177704080000005</v>
      </c>
      <c r="O130" s="72">
        <v>55.515815648999997</v>
      </c>
      <c r="P130" s="72">
        <v>820.75697322000008</v>
      </c>
      <c r="Q130" s="72">
        <v>1464.965680497</v>
      </c>
      <c r="R130" s="72">
        <v>8.8400000000000006E-2</v>
      </c>
      <c r="S130" s="72">
        <v>39253.326466125</v>
      </c>
      <c r="T130" s="72"/>
      <c r="U130" s="72">
        <v>39253.326466125</v>
      </c>
    </row>
    <row r="131" spans="1:21">
      <c r="A131" s="71" t="s">
        <v>406</v>
      </c>
      <c r="B131" s="72">
        <v>12445.388334257999</v>
      </c>
      <c r="C131" s="72">
        <v>16524.308920968</v>
      </c>
      <c r="D131" s="72">
        <v>643.66713036900001</v>
      </c>
      <c r="E131" s="72">
        <v>17167.976051336998</v>
      </c>
      <c r="F131" s="72">
        <v>1554.018443037</v>
      </c>
      <c r="G131" s="72">
        <v>10271.186864044999</v>
      </c>
      <c r="H131" s="72">
        <v>326.40649817399998</v>
      </c>
      <c r="I131" s="72">
        <v>91.688160980999996</v>
      </c>
      <c r="J131" s="72">
        <v>0</v>
      </c>
      <c r="K131" s="72">
        <v>155.34633806899998</v>
      </c>
      <c r="L131" s="72">
        <v>130.75959420699999</v>
      </c>
      <c r="M131" s="72">
        <v>194.70447740699998</v>
      </c>
      <c r="N131" s="72">
        <v>41.582312184000003</v>
      </c>
      <c r="O131" s="72">
        <v>28.459379718000001</v>
      </c>
      <c r="P131" s="72">
        <v>857.98887968300005</v>
      </c>
      <c r="Q131" s="72">
        <v>1500.529142249</v>
      </c>
      <c r="R131" s="72">
        <v>0.1017</v>
      </c>
      <c r="S131" s="72">
        <v>43265.606983420003</v>
      </c>
      <c r="T131" s="72"/>
      <c r="U131" s="72">
        <v>43265.606983420003</v>
      </c>
    </row>
    <row r="132" spans="1:21">
      <c r="A132" s="71" t="s">
        <v>407</v>
      </c>
      <c r="B132" s="72">
        <v>11550.157975414</v>
      </c>
      <c r="C132" s="72">
        <v>15900.884012835</v>
      </c>
      <c r="D132" s="72">
        <v>594.648676034</v>
      </c>
      <c r="E132" s="72">
        <v>16495.532688869</v>
      </c>
      <c r="F132" s="72">
        <v>714.48358280800005</v>
      </c>
      <c r="G132" s="72">
        <v>9432.0427490910006</v>
      </c>
      <c r="H132" s="72">
        <v>304.32364962399998</v>
      </c>
      <c r="I132" s="72">
        <v>83.424259105000004</v>
      </c>
      <c r="J132" s="72">
        <v>0</v>
      </c>
      <c r="K132" s="72">
        <v>98.063715432999999</v>
      </c>
      <c r="L132" s="72">
        <v>136.770823455</v>
      </c>
      <c r="M132" s="72">
        <v>182.436631318</v>
      </c>
      <c r="N132" s="72">
        <v>39.945373943999996</v>
      </c>
      <c r="O132" s="72">
        <v>36.731798300000001</v>
      </c>
      <c r="P132" s="72">
        <v>737.72607131200004</v>
      </c>
      <c r="Q132" s="72">
        <v>1315.098672867</v>
      </c>
      <c r="R132" s="72">
        <v>0.1018</v>
      </c>
      <c r="S132" s="72">
        <v>39811.741097405</v>
      </c>
      <c r="T132" s="72"/>
      <c r="U132" s="72">
        <v>39811.741097405</v>
      </c>
    </row>
    <row r="133" spans="1:21">
      <c r="A133" s="71" t="s">
        <v>408</v>
      </c>
      <c r="B133" s="72">
        <v>13577.816804919999</v>
      </c>
      <c r="C133" s="72">
        <v>18063.081753908999</v>
      </c>
      <c r="D133" s="72">
        <v>682.148710532</v>
      </c>
      <c r="E133" s="72">
        <v>18745.230464441</v>
      </c>
      <c r="F133" s="72">
        <v>685.16992615499998</v>
      </c>
      <c r="G133" s="72">
        <v>11483.952865645</v>
      </c>
      <c r="H133" s="72">
        <v>342.64137479999999</v>
      </c>
      <c r="I133" s="72">
        <v>90.830169317000014</v>
      </c>
      <c r="J133" s="72">
        <v>0</v>
      </c>
      <c r="K133" s="72">
        <v>90.761265427000012</v>
      </c>
      <c r="L133" s="72">
        <v>157.51158475299999</v>
      </c>
      <c r="M133" s="72">
        <v>200.62216740400001</v>
      </c>
      <c r="N133" s="72">
        <v>41.530780536000002</v>
      </c>
      <c r="O133" s="72">
        <v>55.986940599</v>
      </c>
      <c r="P133" s="72">
        <v>875.54839171399999</v>
      </c>
      <c r="Q133" s="72">
        <v>1512.79129975</v>
      </c>
      <c r="R133" s="72">
        <v>0.1103</v>
      </c>
      <c r="S133" s="72">
        <v>46347.713004071004</v>
      </c>
      <c r="T133" s="72"/>
      <c r="U133" s="72">
        <v>46347.713004071004</v>
      </c>
    </row>
    <row r="134" spans="1:21">
      <c r="A134" s="71" t="s">
        <v>409</v>
      </c>
      <c r="B134" s="72">
        <v>13060.925937588001</v>
      </c>
      <c r="C134" s="72">
        <v>17706.408913497005</v>
      </c>
      <c r="D134" s="72">
        <v>702.42724546099998</v>
      </c>
      <c r="E134" s="72">
        <v>18408.836158958005</v>
      </c>
      <c r="F134" s="72">
        <v>636.18948148100003</v>
      </c>
      <c r="G134" s="72">
        <v>12883.571129777001</v>
      </c>
      <c r="H134" s="72">
        <v>380.73370431000001</v>
      </c>
      <c r="I134" s="72">
        <v>84.813623902000018</v>
      </c>
      <c r="J134" s="72">
        <v>0</v>
      </c>
      <c r="K134" s="72">
        <v>71.851019330000042</v>
      </c>
      <c r="L134" s="72">
        <v>190.43697874800003</v>
      </c>
      <c r="M134" s="72">
        <v>202.43133833900015</v>
      </c>
      <c r="N134" s="72">
        <v>40.841165064000002</v>
      </c>
      <c r="O134" s="72">
        <v>48.894907548999996</v>
      </c>
      <c r="P134" s="72">
        <v>823.20134154399989</v>
      </c>
      <c r="Q134" s="72">
        <v>1462.470374476</v>
      </c>
      <c r="R134" s="72">
        <v>0.1036</v>
      </c>
      <c r="S134" s="72">
        <v>46832.830433866002</v>
      </c>
      <c r="T134" s="72"/>
      <c r="U134" s="72">
        <v>46832.830433866002</v>
      </c>
    </row>
    <row r="135" spans="1:21">
      <c r="A135" s="71" t="s">
        <v>410</v>
      </c>
      <c r="B135" s="72">
        <v>11487.918116891</v>
      </c>
      <c r="C135" s="72">
        <v>15757.239312917001</v>
      </c>
      <c r="D135" s="72">
        <v>698.64252228099997</v>
      </c>
      <c r="E135" s="72">
        <v>16455.881835198001</v>
      </c>
      <c r="F135" s="72">
        <v>355.98376954299999</v>
      </c>
      <c r="G135" s="72">
        <v>10093.867023826</v>
      </c>
      <c r="H135" s="72">
        <v>361.470734413</v>
      </c>
      <c r="I135" s="72">
        <v>84.13497627199996</v>
      </c>
      <c r="J135" s="72">
        <v>0</v>
      </c>
      <c r="K135" s="72">
        <v>82.923849590000003</v>
      </c>
      <c r="L135" s="72">
        <v>99.455157593999985</v>
      </c>
      <c r="M135" s="72">
        <v>198.594152987</v>
      </c>
      <c r="N135" s="72">
        <v>40.312250328000005</v>
      </c>
      <c r="O135" s="72">
        <v>49.913239418999993</v>
      </c>
      <c r="P135" s="72">
        <v>769.65026761800027</v>
      </c>
      <c r="Q135" s="72">
        <v>1324.9838938080002</v>
      </c>
      <c r="R135" s="72">
        <v>0.12330000000000001</v>
      </c>
      <c r="S135" s="72">
        <v>40080.228694126999</v>
      </c>
      <c r="T135" s="72"/>
      <c r="U135" s="72">
        <v>40080.228694126999</v>
      </c>
    </row>
    <row r="136" spans="1:21">
      <c r="A136" s="71" t="s">
        <v>411</v>
      </c>
      <c r="B136" s="72">
        <v>12392.205492218998</v>
      </c>
      <c r="C136" s="72">
        <v>15197.992699038001</v>
      </c>
      <c r="D136" s="72">
        <v>531.14702779300001</v>
      </c>
      <c r="E136" s="72">
        <v>15729.139726831001</v>
      </c>
      <c r="F136" s="72">
        <v>247.61035605100002</v>
      </c>
      <c r="G136" s="72">
        <v>9457.5033290259998</v>
      </c>
      <c r="H136" s="72">
        <v>467.20842635399993</v>
      </c>
      <c r="I136" s="72">
        <v>84.601156161999995</v>
      </c>
      <c r="J136" s="72">
        <v>0</v>
      </c>
      <c r="K136" s="72">
        <v>114.20227960100007</v>
      </c>
      <c r="L136" s="72">
        <v>93.234700409000013</v>
      </c>
      <c r="M136" s="72">
        <v>214.87859142300013</v>
      </c>
      <c r="N136" s="72">
        <v>41.207069736000001</v>
      </c>
      <c r="O136" s="72">
        <v>47.404883085000002</v>
      </c>
      <c r="P136" s="72">
        <v>877.30870274400036</v>
      </c>
      <c r="Q136" s="72">
        <v>1472.8373831600006</v>
      </c>
      <c r="R136" s="72">
        <v>0.109</v>
      </c>
      <c r="S136" s="72">
        <v>39766.613715772997</v>
      </c>
      <c r="T136" s="72"/>
      <c r="U136" s="72">
        <v>39766.613715772997</v>
      </c>
    </row>
    <row r="137" spans="1:21">
      <c r="A137" s="71" t="s">
        <v>412</v>
      </c>
      <c r="B137" s="72">
        <v>11755.383058537001</v>
      </c>
      <c r="C137" s="72">
        <v>14657.648176290002</v>
      </c>
      <c r="D137" s="72">
        <v>562.577916824</v>
      </c>
      <c r="E137" s="72">
        <v>15220.226093114003</v>
      </c>
      <c r="F137" s="72">
        <v>416.57001196999994</v>
      </c>
      <c r="G137" s="72">
        <v>8827.5346041789962</v>
      </c>
      <c r="H137" s="72">
        <v>533.20795707700006</v>
      </c>
      <c r="I137" s="72">
        <v>79.712517818999999</v>
      </c>
      <c r="J137" s="72">
        <v>0</v>
      </c>
      <c r="K137" s="72">
        <v>107.84242288599997</v>
      </c>
      <c r="L137" s="72">
        <v>45.395081224999998</v>
      </c>
      <c r="M137" s="72">
        <v>259.18211813199997</v>
      </c>
      <c r="N137" s="72">
        <v>41.155361687999999</v>
      </c>
      <c r="O137" s="72">
        <v>40.644299687</v>
      </c>
      <c r="P137" s="72">
        <v>859.16405937099989</v>
      </c>
      <c r="Q137" s="72">
        <v>1433.095860808</v>
      </c>
      <c r="R137" s="72">
        <v>8.3299999999999999E-2</v>
      </c>
      <c r="S137" s="72">
        <v>38186.100899873003</v>
      </c>
      <c r="T137" s="72"/>
      <c r="U137" s="72">
        <v>38186.100899873003</v>
      </c>
    </row>
    <row r="138" spans="1:21">
      <c r="A138" s="71" t="s">
        <v>413</v>
      </c>
      <c r="B138" s="72">
        <v>13334.519044528</v>
      </c>
      <c r="C138" s="72">
        <v>17456.336078336994</v>
      </c>
      <c r="D138" s="72">
        <v>689.91289786200002</v>
      </c>
      <c r="E138" s="72">
        <v>18146.248976198993</v>
      </c>
      <c r="F138" s="72">
        <v>265.03486784900002</v>
      </c>
      <c r="G138" s="72">
        <v>7347.9937371469987</v>
      </c>
      <c r="H138" s="72">
        <v>554.23268597600008</v>
      </c>
      <c r="I138" s="72">
        <v>70.648625605999996</v>
      </c>
      <c r="J138" s="72">
        <v>0</v>
      </c>
      <c r="K138" s="72">
        <v>83.568284983999916</v>
      </c>
      <c r="L138" s="72">
        <v>69.381399390999988</v>
      </c>
      <c r="M138" s="72">
        <v>270.43150035599984</v>
      </c>
      <c r="N138" s="72">
        <v>43.092973896000004</v>
      </c>
      <c r="O138" s="72">
        <v>47.316341695999995</v>
      </c>
      <c r="P138" s="72">
        <v>805.79736684</v>
      </c>
      <c r="Q138" s="72">
        <v>1390.2364927689996</v>
      </c>
      <c r="R138" s="72">
        <v>3.5499999999999997E-2</v>
      </c>
      <c r="S138" s="72">
        <v>41038.301298595994</v>
      </c>
      <c r="T138" s="72"/>
      <c r="U138" s="72">
        <v>41038.301298595994</v>
      </c>
    </row>
    <row r="139" spans="1:21">
      <c r="A139" s="71" t="s">
        <v>414</v>
      </c>
      <c r="B139" s="72">
        <v>12773.969022675998</v>
      </c>
      <c r="C139" s="72">
        <v>17513.435113957999</v>
      </c>
      <c r="D139" s="72">
        <v>699.26760854999998</v>
      </c>
      <c r="E139" s="72">
        <v>18212.702722507998</v>
      </c>
      <c r="F139" s="72">
        <v>885.95696345999988</v>
      </c>
      <c r="G139" s="72">
        <v>9146.5808296399955</v>
      </c>
      <c r="H139" s="72">
        <v>492.95063507399999</v>
      </c>
      <c r="I139" s="72">
        <v>74.224151935000023</v>
      </c>
      <c r="J139" s="72">
        <v>0</v>
      </c>
      <c r="K139" s="72">
        <v>100.579623591</v>
      </c>
      <c r="L139" s="72">
        <v>68.765091438999988</v>
      </c>
      <c r="M139" s="72">
        <v>224.44192766800023</v>
      </c>
      <c r="N139" s="72">
        <v>41.002131408000004</v>
      </c>
      <c r="O139" s="72">
        <v>43.751404291999989</v>
      </c>
      <c r="P139" s="72">
        <v>837.46913256799985</v>
      </c>
      <c r="Q139" s="72">
        <v>1390.2334629010002</v>
      </c>
      <c r="R139" s="72">
        <v>3.4599999999999999E-2</v>
      </c>
      <c r="S139" s="72">
        <v>42902.428264298986</v>
      </c>
      <c r="T139" s="72"/>
      <c r="U139" s="72">
        <v>42902.428264298986</v>
      </c>
    </row>
    <row r="140" spans="1:21">
      <c r="A140" s="71" t="s">
        <v>415</v>
      </c>
      <c r="B140" s="72">
        <v>12041.768562867001</v>
      </c>
      <c r="C140" s="72">
        <v>15838.882002261997</v>
      </c>
      <c r="D140" s="72">
        <v>682.0381722809999</v>
      </c>
      <c r="E140" s="72">
        <v>16520.920174542996</v>
      </c>
      <c r="F140" s="72">
        <v>598.22282741999993</v>
      </c>
      <c r="G140" s="72">
        <v>7868.2700077339996</v>
      </c>
      <c r="H140" s="72">
        <v>400.26710441699998</v>
      </c>
      <c r="I140" s="72">
        <v>72.476450342999996</v>
      </c>
      <c r="J140" s="72">
        <v>0</v>
      </c>
      <c r="K140" s="72">
        <v>99.927227794000174</v>
      </c>
      <c r="L140" s="72">
        <v>40.511500787000003</v>
      </c>
      <c r="M140" s="72">
        <v>259.51038760300003</v>
      </c>
      <c r="N140" s="72">
        <v>39.073199760000001</v>
      </c>
      <c r="O140" s="72">
        <v>54.829787644000007</v>
      </c>
      <c r="P140" s="72">
        <v>812.41980015799993</v>
      </c>
      <c r="Q140" s="72">
        <v>1378.7483540890003</v>
      </c>
      <c r="R140" s="72">
        <v>7.1199999999999999E-2</v>
      </c>
      <c r="S140" s="72">
        <v>38808.268232805996</v>
      </c>
      <c r="T140" s="72"/>
      <c r="U140" s="72">
        <v>38808.268232805996</v>
      </c>
    </row>
    <row r="141" spans="1:21">
      <c r="A141" s="71" t="s">
        <v>416</v>
      </c>
      <c r="B141" s="72">
        <v>13022.671988586999</v>
      </c>
      <c r="C141" s="72">
        <v>14689.696455636997</v>
      </c>
      <c r="D141" s="72">
        <v>574.65761366200002</v>
      </c>
      <c r="E141" s="72">
        <v>15264.354069298997</v>
      </c>
      <c r="F141" s="72">
        <v>611.79784642500022</v>
      </c>
      <c r="G141" s="72">
        <v>7982.6598149789979</v>
      </c>
      <c r="H141" s="72">
        <v>391.72223016599997</v>
      </c>
      <c r="I141" s="72">
        <v>73.026602857</v>
      </c>
      <c r="J141" s="72">
        <v>0</v>
      </c>
      <c r="K141" s="72">
        <v>133.55702589100002</v>
      </c>
      <c r="L141" s="72">
        <v>117.24203439</v>
      </c>
      <c r="M141" s="72">
        <v>256.98657229600019</v>
      </c>
      <c r="N141" s="72">
        <v>39.824152536</v>
      </c>
      <c r="O141" s="72">
        <v>43.424083564999997</v>
      </c>
      <c r="P141" s="72">
        <v>804.28254002099993</v>
      </c>
      <c r="Q141" s="72">
        <v>1468.343011556</v>
      </c>
      <c r="R141" s="72">
        <v>0.10009999999999999</v>
      </c>
      <c r="S141" s="72">
        <v>38741.64904270399</v>
      </c>
      <c r="T141" s="72"/>
      <c r="U141" s="72">
        <v>38741.64904270399</v>
      </c>
    </row>
    <row r="142" spans="1:21">
      <c r="A142" s="71" t="s">
        <v>417</v>
      </c>
      <c r="B142" s="72">
        <v>12781.673342341999</v>
      </c>
      <c r="C142" s="72">
        <v>13703.905539127993</v>
      </c>
      <c r="D142" s="72">
        <v>613.37555266300001</v>
      </c>
      <c r="E142" s="72">
        <v>14317.281091790992</v>
      </c>
      <c r="F142" s="72">
        <v>610.78106943099976</v>
      </c>
      <c r="G142" s="72">
        <v>8986.0171629619999</v>
      </c>
      <c r="H142" s="72">
        <v>337.86118499899999</v>
      </c>
      <c r="I142" s="72">
        <v>73.950327541000007</v>
      </c>
      <c r="J142" s="72">
        <v>0</v>
      </c>
      <c r="K142" s="72">
        <v>101.17601830699995</v>
      </c>
      <c r="L142" s="72">
        <v>79.482172317000007</v>
      </c>
      <c r="M142" s="72">
        <v>227.36900589999996</v>
      </c>
      <c r="N142" s="72">
        <v>40.561792823999994</v>
      </c>
      <c r="O142" s="72">
        <v>45.18255145700001</v>
      </c>
      <c r="P142" s="72">
        <v>780.70363639200002</v>
      </c>
      <c r="Q142" s="72">
        <v>1348.4255047379997</v>
      </c>
      <c r="R142" s="72">
        <v>7.5700000000000003E-2</v>
      </c>
      <c r="S142" s="72">
        <v>38382.115073190987</v>
      </c>
      <c r="T142" s="72"/>
      <c r="U142" s="72">
        <v>38382.115073190987</v>
      </c>
    </row>
    <row r="143" spans="1:21">
      <c r="A143" s="71" t="s">
        <v>418</v>
      </c>
      <c r="B143" s="72">
        <v>12127.341870391001</v>
      </c>
      <c r="C143" s="72">
        <v>15402.630195319001</v>
      </c>
      <c r="D143" s="72">
        <v>648.21740304700006</v>
      </c>
      <c r="E143" s="72">
        <v>16050.847598366001</v>
      </c>
      <c r="F143" s="72">
        <v>1113.560289474</v>
      </c>
      <c r="G143" s="72">
        <v>10835.104352459004</v>
      </c>
      <c r="H143" s="72">
        <v>414.48568078699998</v>
      </c>
      <c r="I143" s="72">
        <v>77.031029782000005</v>
      </c>
      <c r="J143" s="72">
        <v>0</v>
      </c>
      <c r="K143" s="72">
        <v>94.555788385999847</v>
      </c>
      <c r="L143" s="72">
        <v>123.86936721600003</v>
      </c>
      <c r="M143" s="72">
        <v>225.15710994899996</v>
      </c>
      <c r="N143" s="72">
        <v>44.000281584</v>
      </c>
      <c r="O143" s="72">
        <v>53.134388705000006</v>
      </c>
      <c r="P143" s="72">
        <v>787.7355908320003</v>
      </c>
      <c r="Q143" s="72">
        <v>1405.4835564540001</v>
      </c>
      <c r="R143" s="72">
        <v>0.1119</v>
      </c>
      <c r="S143" s="72">
        <v>41946.935273839008</v>
      </c>
      <c r="T143" s="72"/>
      <c r="U143" s="72">
        <v>41946.935273839008</v>
      </c>
    </row>
    <row r="144" spans="1:21">
      <c r="A144" s="71" t="s">
        <v>419</v>
      </c>
      <c r="B144" s="72">
        <v>11476.655324242998</v>
      </c>
      <c r="C144" s="72">
        <v>14762.459029951002</v>
      </c>
      <c r="D144" s="72">
        <v>647.56684665299997</v>
      </c>
      <c r="E144" s="72">
        <v>15410.025876604002</v>
      </c>
      <c r="F144" s="72">
        <v>932.0338052000003</v>
      </c>
      <c r="G144" s="72">
        <v>10170.454410802995</v>
      </c>
      <c r="H144" s="72">
        <v>349.99815620099997</v>
      </c>
      <c r="I144" s="72">
        <v>69.944453207000009</v>
      </c>
      <c r="J144" s="72">
        <v>0</v>
      </c>
      <c r="K144" s="72">
        <v>66.294704142000001</v>
      </c>
      <c r="L144" s="72">
        <v>71.762618755000005</v>
      </c>
      <c r="M144" s="72">
        <v>194.90398110800004</v>
      </c>
      <c r="N144" s="72">
        <v>37.022482056000001</v>
      </c>
      <c r="O144" s="72">
        <v>42.384564198</v>
      </c>
      <c r="P144" s="72">
        <v>631.95949290500016</v>
      </c>
      <c r="Q144" s="72">
        <v>1114.272296371</v>
      </c>
      <c r="R144" s="72">
        <v>0.115</v>
      </c>
      <c r="S144" s="72">
        <v>39453.554906917998</v>
      </c>
      <c r="T144" s="72"/>
      <c r="U144" s="72">
        <v>39453.554906917998</v>
      </c>
    </row>
    <row r="145" spans="1:21">
      <c r="A145" s="71" t="s">
        <v>420</v>
      </c>
      <c r="B145" s="72">
        <v>12944.140963053</v>
      </c>
      <c r="C145" s="72">
        <v>16784.459463873998</v>
      </c>
      <c r="D145" s="72">
        <v>702.1568246380001</v>
      </c>
      <c r="E145" s="72">
        <v>17486.616288511999</v>
      </c>
      <c r="F145" s="72">
        <v>922.18323970199981</v>
      </c>
      <c r="G145" s="72">
        <v>11247.012434475002</v>
      </c>
      <c r="H145" s="72">
        <v>357.86746718100005</v>
      </c>
      <c r="I145" s="72">
        <v>75.156088283000003</v>
      </c>
      <c r="J145" s="72">
        <v>0</v>
      </c>
      <c r="K145" s="72">
        <v>68.665884649000063</v>
      </c>
      <c r="L145" s="72">
        <v>135.67426894200003</v>
      </c>
      <c r="M145" s="72">
        <v>172.07005768199991</v>
      </c>
      <c r="N145" s="72">
        <v>44.079216215999999</v>
      </c>
      <c r="O145" s="72">
        <v>51.33193863999999</v>
      </c>
      <c r="P145" s="72">
        <v>755.05995359099995</v>
      </c>
      <c r="Q145" s="72">
        <v>1302.0374080029999</v>
      </c>
      <c r="R145" s="72">
        <v>0.12529999999999999</v>
      </c>
      <c r="S145" s="72">
        <v>44259.983115126</v>
      </c>
      <c r="T145" s="72"/>
      <c r="U145" s="72">
        <v>44259.983115126</v>
      </c>
    </row>
    <row r="146" spans="1:21">
      <c r="A146" s="71" t="s">
        <v>421</v>
      </c>
      <c r="B146" s="72">
        <v>11399.975161535001</v>
      </c>
      <c r="C146" s="72">
        <v>16991.635674035995</v>
      </c>
      <c r="D146" s="72">
        <v>617.93227244100001</v>
      </c>
      <c r="E146" s="72">
        <v>17609.567946476996</v>
      </c>
      <c r="F146" s="72">
        <v>1218.9555324420003</v>
      </c>
      <c r="G146" s="72">
        <v>12538.965232206998</v>
      </c>
      <c r="H146" s="72">
        <v>336.33730037099997</v>
      </c>
      <c r="I146" s="72">
        <v>77.406481771999978</v>
      </c>
      <c r="J146" s="72">
        <v>0</v>
      </c>
      <c r="K146" s="72">
        <v>52.154299814000019</v>
      </c>
      <c r="L146" s="72">
        <v>145.486342111</v>
      </c>
      <c r="M146" s="72">
        <v>185.35655636899997</v>
      </c>
      <c r="N146" s="72">
        <v>41.716875311999999</v>
      </c>
      <c r="O146" s="72">
        <v>54.978131933999983</v>
      </c>
      <c r="P146" s="72">
        <v>673.62914511799988</v>
      </c>
      <c r="Q146" s="72">
        <v>1230.72783243</v>
      </c>
      <c r="R146" s="72">
        <v>0.1234</v>
      </c>
      <c r="S146" s="72">
        <v>44334.65235553799</v>
      </c>
      <c r="T146" s="72"/>
      <c r="U146" s="72">
        <v>44334.65235553799</v>
      </c>
    </row>
    <row r="147" spans="1:21">
      <c r="A147" s="71" t="s">
        <v>422</v>
      </c>
      <c r="B147" s="72">
        <v>11198.068262687999</v>
      </c>
      <c r="C147" s="72">
        <v>14416.879487429997</v>
      </c>
      <c r="D147" s="72">
        <v>529.41130988299994</v>
      </c>
      <c r="E147" s="72">
        <v>14946.290797312997</v>
      </c>
      <c r="F147" s="72">
        <v>1254.4460198039999</v>
      </c>
      <c r="G147" s="72">
        <v>11065.814327293001</v>
      </c>
      <c r="H147" s="72">
        <v>356.627066367</v>
      </c>
      <c r="I147" s="72">
        <v>73.664946318000005</v>
      </c>
      <c r="J147" s="72">
        <v>0</v>
      </c>
      <c r="K147" s="72">
        <v>54.229188749000045</v>
      </c>
      <c r="L147" s="72">
        <v>134.38136872999999</v>
      </c>
      <c r="M147" s="72">
        <v>193.05040708500002</v>
      </c>
      <c r="N147" s="72">
        <v>39.094128359999999</v>
      </c>
      <c r="O147" s="72">
        <v>37.420490238000014</v>
      </c>
      <c r="P147" s="72">
        <v>752.64402064500007</v>
      </c>
      <c r="Q147" s="72">
        <v>1284.4845501250002</v>
      </c>
      <c r="R147" s="72">
        <v>6.9199999999999998E-2</v>
      </c>
      <c r="S147" s="72">
        <v>40105.800315165987</v>
      </c>
      <c r="T147" s="72"/>
      <c r="U147" s="72">
        <v>40105.800315165987</v>
      </c>
    </row>
    <row r="148" spans="1:21">
      <c r="A148" s="71" t="s">
        <v>423</v>
      </c>
      <c r="B148" s="72">
        <v>11206.767599855999</v>
      </c>
      <c r="C148" s="72">
        <v>14106.63671307</v>
      </c>
      <c r="D148" s="72">
        <v>514.23199069999998</v>
      </c>
      <c r="E148" s="72">
        <v>14620.86870377</v>
      </c>
      <c r="F148" s="72">
        <v>1253.4335542909998</v>
      </c>
      <c r="G148" s="72">
        <v>9752.5708487399988</v>
      </c>
      <c r="H148" s="72">
        <v>400.14289641100004</v>
      </c>
      <c r="I148" s="72">
        <v>69.069450223000018</v>
      </c>
      <c r="J148" s="72">
        <v>0</v>
      </c>
      <c r="K148" s="72">
        <v>72.443831678999985</v>
      </c>
      <c r="L148" s="72">
        <v>80.311320221000003</v>
      </c>
      <c r="M148" s="72">
        <v>245.4922009899999</v>
      </c>
      <c r="N148" s="72">
        <v>41.120316887999998</v>
      </c>
      <c r="O148" s="72">
        <v>21.023835137999999</v>
      </c>
      <c r="P148" s="72">
        <v>665.18524396100008</v>
      </c>
      <c r="Q148" s="72">
        <v>1194.6461990999999</v>
      </c>
      <c r="R148" s="72">
        <v>7.1000000000000004E-3</v>
      </c>
      <c r="S148" s="72">
        <v>38428.436883584</v>
      </c>
      <c r="T148" s="72"/>
      <c r="U148" s="72">
        <v>38428.436883584</v>
      </c>
    </row>
    <row r="149" spans="1:21">
      <c r="A149" s="71" t="s">
        <v>424</v>
      </c>
      <c r="B149" s="72">
        <v>11156.976655386998</v>
      </c>
      <c r="C149" s="72">
        <v>15062.038224868998</v>
      </c>
      <c r="D149" s="72">
        <v>587.20245107099993</v>
      </c>
      <c r="E149" s="72">
        <v>15649.240675939998</v>
      </c>
      <c r="F149" s="72">
        <v>675.92077440199989</v>
      </c>
      <c r="G149" s="72">
        <v>7507.1714464929992</v>
      </c>
      <c r="H149" s="72">
        <v>374.97905404100004</v>
      </c>
      <c r="I149" s="72">
        <v>57.521086173000008</v>
      </c>
      <c r="J149" s="72">
        <v>0</v>
      </c>
      <c r="K149" s="72">
        <v>68.304352530999964</v>
      </c>
      <c r="L149" s="72">
        <v>40.653842203999993</v>
      </c>
      <c r="M149" s="72">
        <v>272.82903667300019</v>
      </c>
      <c r="N149" s="72">
        <v>39.748223928000002</v>
      </c>
      <c r="O149" s="72">
        <v>29.870122007000003</v>
      </c>
      <c r="P149" s="72">
        <v>560.73832280999989</v>
      </c>
      <c r="Q149" s="72">
        <v>1069.6649863260002</v>
      </c>
      <c r="R149" s="72">
        <v>0</v>
      </c>
      <c r="S149" s="72">
        <v>36433.953592589001</v>
      </c>
      <c r="T149" s="72"/>
      <c r="U149" s="72">
        <v>36433.953592589001</v>
      </c>
    </row>
    <row r="150" spans="1:21">
      <c r="A150" s="71" t="s">
        <v>425</v>
      </c>
      <c r="B150" s="72">
        <v>11642.139925387999</v>
      </c>
      <c r="C150" s="72">
        <v>16572.669220399999</v>
      </c>
      <c r="D150" s="72">
        <v>697.81604323500005</v>
      </c>
      <c r="E150" s="72">
        <v>17270.485263635001</v>
      </c>
      <c r="F150" s="72">
        <v>1541.3218072839995</v>
      </c>
      <c r="G150" s="72">
        <v>9962.508173426997</v>
      </c>
      <c r="H150" s="72">
        <v>453.57303168599998</v>
      </c>
      <c r="I150" s="72">
        <v>50.215238360000008</v>
      </c>
      <c r="J150" s="72">
        <v>0</v>
      </c>
      <c r="K150" s="72">
        <v>79.696815390000069</v>
      </c>
      <c r="L150" s="72">
        <v>68.809479480999997</v>
      </c>
      <c r="M150" s="72">
        <v>540.44110608600022</v>
      </c>
      <c r="N150" s="72">
        <v>38.499241368</v>
      </c>
      <c r="O150" s="72">
        <v>47.548207271999999</v>
      </c>
      <c r="P150" s="72">
        <v>424.81028625699992</v>
      </c>
      <c r="Q150" s="72">
        <v>1250.0203742140004</v>
      </c>
      <c r="R150" s="72">
        <v>0</v>
      </c>
      <c r="S150" s="72">
        <v>42120.048575633999</v>
      </c>
      <c r="T150" s="72"/>
      <c r="U150" s="72">
        <v>42120.048575633999</v>
      </c>
    </row>
    <row r="151" spans="1:21">
      <c r="A151" s="71" t="s">
        <v>426</v>
      </c>
      <c r="B151" s="72">
        <v>10777.325332735001</v>
      </c>
      <c r="C151" s="72">
        <v>16803.487551064998</v>
      </c>
      <c r="D151" s="72">
        <v>685.75636437100013</v>
      </c>
      <c r="E151" s="72">
        <v>17489.243915436</v>
      </c>
      <c r="F151" s="72">
        <v>1488.6295141330008</v>
      </c>
      <c r="G151" s="72">
        <v>9794.7260719189999</v>
      </c>
      <c r="H151" s="72">
        <v>385.80602832900001</v>
      </c>
      <c r="I151" s="72">
        <v>43.536155571000002</v>
      </c>
      <c r="J151" s="72">
        <v>0</v>
      </c>
      <c r="K151" s="72">
        <v>60.28175343499997</v>
      </c>
      <c r="L151" s="72">
        <v>117.50254412300002</v>
      </c>
      <c r="M151" s="72">
        <v>658.58854036600007</v>
      </c>
      <c r="N151" s="72">
        <v>36.865033631999999</v>
      </c>
      <c r="O151" s="72">
        <v>45.715367215000008</v>
      </c>
      <c r="P151" s="72">
        <v>491.37448909400018</v>
      </c>
      <c r="Q151" s="72">
        <v>1453.8638834360002</v>
      </c>
      <c r="R151" s="72">
        <v>0</v>
      </c>
      <c r="S151" s="72">
        <v>41389.594745988004</v>
      </c>
      <c r="T151" s="72"/>
      <c r="U151" s="72">
        <v>41389.594745988004</v>
      </c>
    </row>
    <row r="152" spans="1:21">
      <c r="A152" s="71" t="s">
        <v>427</v>
      </c>
      <c r="B152" s="72">
        <v>9363.1347192539979</v>
      </c>
      <c r="C152" s="72">
        <v>15644.897090266999</v>
      </c>
      <c r="D152" s="72">
        <v>651.66702960999987</v>
      </c>
      <c r="E152" s="72">
        <v>16296.564119876999</v>
      </c>
      <c r="F152" s="72">
        <v>1307.4477350960001</v>
      </c>
      <c r="G152" s="72">
        <v>9378.5616332080008</v>
      </c>
      <c r="H152" s="72">
        <v>390.245232789</v>
      </c>
      <c r="I152" s="72">
        <v>34.745492308999999</v>
      </c>
      <c r="J152" s="72">
        <v>0</v>
      </c>
      <c r="K152" s="72">
        <v>65.407160579999967</v>
      </c>
      <c r="L152" s="72">
        <v>19.690636898000005</v>
      </c>
      <c r="M152" s="72">
        <v>385.87915735700005</v>
      </c>
      <c r="N152" s="72">
        <v>39.997754999999998</v>
      </c>
      <c r="O152" s="72">
        <v>42.806109326000005</v>
      </c>
      <c r="P152" s="72">
        <v>475.71353543099997</v>
      </c>
      <c r="Q152" s="72">
        <v>1064.239846901</v>
      </c>
      <c r="R152" s="72">
        <v>0</v>
      </c>
      <c r="S152" s="72">
        <v>37800.193287124996</v>
      </c>
      <c r="T152" s="72"/>
      <c r="U152" s="72">
        <v>37800.193287124996</v>
      </c>
    </row>
    <row r="153" spans="1:21">
      <c r="A153" s="71" t="s">
        <v>428</v>
      </c>
      <c r="B153" s="72">
        <v>10061.952127312003</v>
      </c>
      <c r="C153" s="72">
        <v>14895.875729483996</v>
      </c>
      <c r="D153" s="72">
        <v>490.53910529899997</v>
      </c>
      <c r="E153" s="72">
        <v>15386.414834782996</v>
      </c>
      <c r="F153" s="72">
        <v>1071.6285998040003</v>
      </c>
      <c r="G153" s="72">
        <v>9386.9696961299978</v>
      </c>
      <c r="H153" s="72">
        <v>315.79682067600004</v>
      </c>
      <c r="I153" s="72">
        <v>34.469209278000001</v>
      </c>
      <c r="J153" s="72">
        <v>0</v>
      </c>
      <c r="K153" s="72">
        <v>75.125721297999959</v>
      </c>
      <c r="L153" s="72">
        <v>80.13063327399999</v>
      </c>
      <c r="M153" s="72">
        <v>401.84365429999974</v>
      </c>
      <c r="N153" s="72">
        <v>41.853518448000003</v>
      </c>
      <c r="O153" s="72">
        <v>43.646316213000006</v>
      </c>
      <c r="P153" s="72">
        <v>474.46025193200018</v>
      </c>
      <c r="Q153" s="72">
        <v>1151.5293047429998</v>
      </c>
      <c r="R153" s="72">
        <v>0</v>
      </c>
      <c r="S153" s="72">
        <v>37374.291383447999</v>
      </c>
      <c r="T153" s="72"/>
      <c r="U153" s="72">
        <v>37374.291383447999</v>
      </c>
    </row>
    <row r="154" spans="1:21">
      <c r="A154" s="71" t="s">
        <v>429</v>
      </c>
      <c r="B154" s="72">
        <v>10314.061667679001</v>
      </c>
      <c r="C154" s="72">
        <v>14037.754009271006</v>
      </c>
      <c r="D154" s="72">
        <v>573.05973217900009</v>
      </c>
      <c r="E154" s="72">
        <v>14610.813741450005</v>
      </c>
      <c r="F154" s="72">
        <v>1465.3174718120006</v>
      </c>
      <c r="G154" s="72">
        <v>10031.890159830002</v>
      </c>
      <c r="H154" s="72">
        <v>321.24535359399999</v>
      </c>
      <c r="I154" s="72">
        <v>31.986656639999993</v>
      </c>
      <c r="J154" s="72">
        <v>0</v>
      </c>
      <c r="K154" s="72">
        <v>65.535232946000008</v>
      </c>
      <c r="L154" s="72">
        <v>113.94341633100001</v>
      </c>
      <c r="M154" s="72">
        <v>360.74179986700005</v>
      </c>
      <c r="N154" s="72">
        <v>40.979325407999994</v>
      </c>
      <c r="O154" s="72">
        <v>39.98386704699999</v>
      </c>
      <c r="P154" s="72">
        <v>472.91911782900007</v>
      </c>
      <c r="Q154" s="72">
        <v>1126.0894160680002</v>
      </c>
      <c r="R154" s="72">
        <v>0</v>
      </c>
      <c r="S154" s="72">
        <v>37869.417810433006</v>
      </c>
      <c r="T154" s="72"/>
      <c r="U154" s="72">
        <v>37869.417810433006</v>
      </c>
    </row>
    <row r="155" spans="1:21">
      <c r="A155" s="71" t="s">
        <v>430</v>
      </c>
      <c r="B155" s="72">
        <v>11516.927471342</v>
      </c>
      <c r="C155" s="72">
        <v>16191.539245236008</v>
      </c>
      <c r="D155" s="72">
        <v>688.27045499500002</v>
      </c>
      <c r="E155" s="72">
        <v>16879.80970023101</v>
      </c>
      <c r="F155" s="72">
        <v>997.75992800699987</v>
      </c>
      <c r="G155" s="72">
        <v>9786.0419055470029</v>
      </c>
      <c r="H155" s="72">
        <v>217.82959468999999</v>
      </c>
      <c r="I155" s="72">
        <v>31.487951159999998</v>
      </c>
      <c r="J155" s="72">
        <v>0</v>
      </c>
      <c r="K155" s="72">
        <v>69.104270259000003</v>
      </c>
      <c r="L155" s="72">
        <v>114.342879447</v>
      </c>
      <c r="M155" s="72">
        <v>361.32906752300005</v>
      </c>
      <c r="N155" s="72">
        <v>44.879072952000001</v>
      </c>
      <c r="O155" s="72">
        <v>18.357599746000002</v>
      </c>
      <c r="P155" s="72">
        <v>427.69652145700002</v>
      </c>
      <c r="Q155" s="72">
        <v>1067.1973625439998</v>
      </c>
      <c r="R155" s="72">
        <v>0</v>
      </c>
      <c r="S155" s="72">
        <v>40465.565962361012</v>
      </c>
      <c r="T155" s="72"/>
      <c r="U155" s="72">
        <v>40465.565962361012</v>
      </c>
    </row>
    <row r="156" spans="1:21">
      <c r="A156" s="71" t="s">
        <v>431</v>
      </c>
      <c r="B156" s="72">
        <v>10778.236112176</v>
      </c>
      <c r="C156" s="72">
        <v>15193.769440867001</v>
      </c>
      <c r="D156" s="72">
        <v>611.54839279299995</v>
      </c>
      <c r="E156" s="72">
        <v>15805.317833660001</v>
      </c>
      <c r="F156" s="72">
        <v>1119.9498682960002</v>
      </c>
      <c r="G156" s="72">
        <v>9346.6332939360018</v>
      </c>
      <c r="H156" s="72">
        <v>248.948866041</v>
      </c>
      <c r="I156" s="72">
        <v>28.205102237000002</v>
      </c>
      <c r="J156" s="72">
        <v>0</v>
      </c>
      <c r="K156" s="72">
        <v>46.014948925000056</v>
      </c>
      <c r="L156" s="72">
        <v>109.201271511</v>
      </c>
      <c r="M156" s="72">
        <v>338.91982203899988</v>
      </c>
      <c r="N156" s="72">
        <v>38.392135992</v>
      </c>
      <c r="O156" s="72">
        <v>36.740526193999997</v>
      </c>
      <c r="P156" s="72">
        <v>448.74877355799998</v>
      </c>
      <c r="Q156" s="72">
        <v>1046.2225804559998</v>
      </c>
      <c r="R156" s="72">
        <v>0</v>
      </c>
      <c r="S156" s="72">
        <v>38345.308554565003</v>
      </c>
      <c r="T156" s="72"/>
      <c r="U156" s="72">
        <v>38345.308554565003</v>
      </c>
    </row>
    <row r="157" spans="1:21">
      <c r="A157" s="71" t="s">
        <v>432</v>
      </c>
      <c r="B157" s="72">
        <v>13049.701501725998</v>
      </c>
      <c r="C157" s="72">
        <v>17069.628202124008</v>
      </c>
      <c r="D157" s="72">
        <v>723.804655422</v>
      </c>
      <c r="E157" s="72">
        <v>17793.432857546009</v>
      </c>
      <c r="F157" s="72">
        <v>1362.4917633200005</v>
      </c>
      <c r="G157" s="72">
        <v>11323.015985487003</v>
      </c>
      <c r="H157" s="72">
        <v>286.84089299800002</v>
      </c>
      <c r="I157" s="72">
        <v>31.718027009999993</v>
      </c>
      <c r="J157" s="72">
        <v>0</v>
      </c>
      <c r="K157" s="72">
        <v>39.502901361999982</v>
      </c>
      <c r="L157" s="72">
        <v>119.09525353500001</v>
      </c>
      <c r="M157" s="72">
        <v>271.67611161900004</v>
      </c>
      <c r="N157" s="72">
        <v>40.631017055999997</v>
      </c>
      <c r="O157" s="72">
        <v>31.942207865</v>
      </c>
      <c r="P157" s="72">
        <v>523.64488957799995</v>
      </c>
      <c r="Q157" s="72">
        <v>1058.2104080249999</v>
      </c>
      <c r="R157" s="72">
        <v>0</v>
      </c>
      <c r="S157" s="72">
        <v>44873.693409102016</v>
      </c>
      <c r="T157" s="72"/>
      <c r="U157" s="72">
        <v>44873.693409102016</v>
      </c>
    </row>
    <row r="158" spans="1:21">
      <c r="A158" s="71" t="s">
        <v>433</v>
      </c>
      <c r="B158" s="72">
        <v>11815.218714950001</v>
      </c>
      <c r="C158" s="72">
        <v>16923.091643643002</v>
      </c>
      <c r="D158" s="72">
        <v>717.69088447399997</v>
      </c>
      <c r="E158" s="72">
        <v>17640.782528117001</v>
      </c>
      <c r="F158" s="72">
        <v>1565.970945708</v>
      </c>
      <c r="G158" s="72">
        <v>11631.48008442</v>
      </c>
      <c r="H158" s="72">
        <v>372.22187118300002</v>
      </c>
      <c r="I158" s="72">
        <v>31.572180473</v>
      </c>
      <c r="J158" s="72">
        <v>0</v>
      </c>
      <c r="K158" s="72">
        <v>29.827062505000001</v>
      </c>
      <c r="L158" s="72">
        <v>119.844212892</v>
      </c>
      <c r="M158" s="72">
        <v>289.99128976700001</v>
      </c>
      <c r="N158" s="72">
        <v>40.326673464000002</v>
      </c>
      <c r="O158" s="72">
        <v>32.043262535000004</v>
      </c>
      <c r="P158" s="72">
        <v>509.85291725400003</v>
      </c>
      <c r="Q158" s="72">
        <v>1053.4575988900001</v>
      </c>
      <c r="R158" s="72">
        <v>5.4996</v>
      </c>
      <c r="S158" s="72">
        <v>44084.631382628002</v>
      </c>
      <c r="T158" s="72"/>
      <c r="U158" s="72">
        <v>44084.631382628002</v>
      </c>
    </row>
    <row r="159" spans="1:21">
      <c r="A159" s="71" t="s">
        <v>434</v>
      </c>
      <c r="B159" s="72">
        <v>10439.957018298999</v>
      </c>
      <c r="C159" s="72">
        <v>15687.520641929001</v>
      </c>
      <c r="D159" s="72">
        <v>693.98754852599996</v>
      </c>
      <c r="E159" s="72">
        <v>16381.508190455001</v>
      </c>
      <c r="F159" s="72">
        <v>1277.0513606970001</v>
      </c>
      <c r="G159" s="72">
        <v>9707.9371824419995</v>
      </c>
      <c r="H159" s="72">
        <v>334.06997064400002</v>
      </c>
      <c r="I159" s="72">
        <v>29.352813902999998</v>
      </c>
      <c r="J159" s="72">
        <v>0</v>
      </c>
      <c r="K159" s="72">
        <v>34.390373629000003</v>
      </c>
      <c r="L159" s="72">
        <v>106.431942338</v>
      </c>
      <c r="M159" s="72">
        <v>265.61465529700001</v>
      </c>
      <c r="N159" s="72">
        <v>38.928797376000006</v>
      </c>
      <c r="O159" s="72">
        <v>40.484418472999998</v>
      </c>
      <c r="P159" s="72">
        <v>483.67186387100003</v>
      </c>
      <c r="Q159" s="72">
        <v>998.87486488699994</v>
      </c>
      <c r="R159" s="72">
        <v>6.4387999999999996</v>
      </c>
      <c r="S159" s="72">
        <v>39145.837417248003</v>
      </c>
      <c r="T159" s="72"/>
      <c r="U159" s="72">
        <v>39145.837417248003</v>
      </c>
    </row>
    <row r="160" spans="1:21">
      <c r="A160" s="71" t="s">
        <v>435</v>
      </c>
      <c r="B160" s="72">
        <v>12087.261879060001</v>
      </c>
      <c r="C160" s="72">
        <v>14963.480625112999</v>
      </c>
      <c r="D160" s="72">
        <v>630.68193352900005</v>
      </c>
      <c r="E160" s="72">
        <v>15594.162558642</v>
      </c>
      <c r="F160" s="72">
        <v>887.34270900700005</v>
      </c>
      <c r="G160" s="72">
        <v>6862.1217003290003</v>
      </c>
      <c r="H160" s="72">
        <v>367.024656892</v>
      </c>
      <c r="I160" s="72">
        <v>33.441006283</v>
      </c>
      <c r="J160" s="72">
        <v>0</v>
      </c>
      <c r="K160" s="72">
        <v>48.981026817</v>
      </c>
      <c r="L160" s="72">
        <v>70.76488010300001</v>
      </c>
      <c r="M160" s="72">
        <v>308.00533840200001</v>
      </c>
      <c r="N160" s="72">
        <v>42.763633752000004</v>
      </c>
      <c r="O160" s="72">
        <v>41.118395404000005</v>
      </c>
      <c r="P160" s="72">
        <v>482.39463368600002</v>
      </c>
      <c r="Q160" s="72">
        <v>1027.4689144470001</v>
      </c>
      <c r="R160" s="72">
        <v>7.1782000000000004</v>
      </c>
      <c r="S160" s="72">
        <v>36832.560611592999</v>
      </c>
      <c r="T160" s="72"/>
      <c r="U160" s="72">
        <v>36832.560611592999</v>
      </c>
    </row>
    <row r="161" spans="1:21">
      <c r="A161" s="71" t="s">
        <v>436</v>
      </c>
      <c r="B161" s="72">
        <v>12726.100498276001</v>
      </c>
      <c r="C161" s="72">
        <v>15398.862920714</v>
      </c>
      <c r="D161" s="72">
        <v>600.17161072900001</v>
      </c>
      <c r="E161" s="72">
        <v>15999.034531443</v>
      </c>
      <c r="F161" s="72">
        <v>464.383705695</v>
      </c>
      <c r="G161" s="72">
        <v>5877.6857377739998</v>
      </c>
      <c r="H161" s="72">
        <v>373.77503188499998</v>
      </c>
      <c r="I161" s="72">
        <v>30.405606445</v>
      </c>
      <c r="J161" s="72">
        <v>0</v>
      </c>
      <c r="K161" s="72">
        <v>42.92818647</v>
      </c>
      <c r="L161" s="72">
        <v>47.894314499000004</v>
      </c>
      <c r="M161" s="72">
        <v>490.10133036600001</v>
      </c>
      <c r="N161" s="72">
        <v>42.959955695999994</v>
      </c>
      <c r="O161" s="72">
        <v>26.112674254000002</v>
      </c>
      <c r="P161" s="72">
        <v>413.27312429</v>
      </c>
      <c r="Q161" s="72">
        <v>1093.6751920199999</v>
      </c>
      <c r="R161" s="72">
        <v>7.2163000000000004</v>
      </c>
      <c r="S161" s="72">
        <v>36541.871054053001</v>
      </c>
      <c r="T161" s="72"/>
      <c r="U161" s="72">
        <v>36541.871054053001</v>
      </c>
    </row>
    <row r="162" spans="1:21">
      <c r="A162" s="71" t="s">
        <v>437</v>
      </c>
      <c r="B162" s="72">
        <v>13308.541277603001</v>
      </c>
      <c r="C162" s="72">
        <v>16710.828801442</v>
      </c>
      <c r="D162" s="72">
        <v>728.03444967799999</v>
      </c>
      <c r="E162" s="72">
        <v>17438.863251120001</v>
      </c>
      <c r="F162" s="72">
        <v>1254.154888372</v>
      </c>
      <c r="G162" s="72">
        <v>7557.9777653660003</v>
      </c>
      <c r="H162" s="72">
        <v>436.200544971</v>
      </c>
      <c r="I162" s="72">
        <v>29.170849768</v>
      </c>
      <c r="J162" s="72">
        <v>0</v>
      </c>
      <c r="K162" s="72">
        <v>41.826703888999994</v>
      </c>
      <c r="L162" s="72">
        <v>56.223572040999997</v>
      </c>
      <c r="M162" s="72">
        <v>494.39874483199998</v>
      </c>
      <c r="N162" s="72">
        <v>37.178878920000002</v>
      </c>
      <c r="O162" s="72">
        <v>40.166017425</v>
      </c>
      <c r="P162" s="72">
        <v>471.03940343100004</v>
      </c>
      <c r="Q162" s="72">
        <v>1170.0041703059999</v>
      </c>
      <c r="R162" s="72">
        <v>6.0316999999999998</v>
      </c>
      <c r="S162" s="72">
        <v>41171.773664906003</v>
      </c>
      <c r="T162" s="72"/>
      <c r="U162" s="72">
        <v>41171.773664906003</v>
      </c>
    </row>
    <row r="163" spans="1:21">
      <c r="A163" s="71" t="s">
        <v>438</v>
      </c>
      <c r="B163" s="72">
        <v>12343.729398947</v>
      </c>
      <c r="C163" s="72">
        <v>16164.919783318999</v>
      </c>
      <c r="D163" s="72">
        <v>741.65580821900005</v>
      </c>
      <c r="E163" s="72">
        <v>16906.575591538</v>
      </c>
      <c r="F163" s="72">
        <v>1395.313172958</v>
      </c>
      <c r="G163" s="72">
        <v>8248.7315681719992</v>
      </c>
      <c r="H163" s="72">
        <v>354.318508931</v>
      </c>
      <c r="I163" s="72">
        <v>31.035591639</v>
      </c>
      <c r="J163" s="72">
        <v>0</v>
      </c>
      <c r="K163" s="72">
        <v>45.103161099999994</v>
      </c>
      <c r="L163" s="72">
        <v>55.344683830000001</v>
      </c>
      <c r="M163" s="72">
        <v>347.64666981699997</v>
      </c>
      <c r="N163" s="72">
        <v>39.159271776000004</v>
      </c>
      <c r="O163" s="72">
        <v>37.561266855</v>
      </c>
      <c r="P163" s="72">
        <v>499.493518499</v>
      </c>
      <c r="Q163" s="72">
        <v>1055.344163516</v>
      </c>
      <c r="R163" s="72">
        <v>2.8913000000000002</v>
      </c>
      <c r="S163" s="72">
        <v>40306.903781214001</v>
      </c>
      <c r="T163" s="72"/>
      <c r="U163" s="72">
        <v>40306.903781214001</v>
      </c>
    </row>
    <row r="164" spans="1:21">
      <c r="A164" s="71" t="s">
        <v>439</v>
      </c>
      <c r="B164" s="72">
        <v>12188.003242397001</v>
      </c>
      <c r="C164" s="72">
        <v>14342.759016026001</v>
      </c>
      <c r="D164" s="72">
        <v>692.93883508099998</v>
      </c>
      <c r="E164" s="72">
        <v>15035.697851107001</v>
      </c>
      <c r="F164" s="72">
        <v>1230.90931211</v>
      </c>
      <c r="G164" s="72">
        <v>7661.0973783549998</v>
      </c>
      <c r="H164" s="72">
        <v>281.98083694899998</v>
      </c>
      <c r="I164" s="72">
        <v>28.979686383000001</v>
      </c>
      <c r="J164" s="72">
        <v>0</v>
      </c>
      <c r="K164" s="72">
        <v>48.886732942000002</v>
      </c>
      <c r="L164" s="72">
        <v>35.131113432999996</v>
      </c>
      <c r="M164" s="72">
        <v>242.16685987</v>
      </c>
      <c r="N164" s="72">
        <v>39.792553247999997</v>
      </c>
      <c r="O164" s="72">
        <v>32.737087719000002</v>
      </c>
      <c r="P164" s="72">
        <v>464.13030106000002</v>
      </c>
      <c r="Q164" s="72">
        <v>891.82433465500003</v>
      </c>
      <c r="R164" s="72">
        <v>0.60140000000000005</v>
      </c>
      <c r="S164" s="72">
        <v>37290.114285172996</v>
      </c>
      <c r="T164" s="72"/>
      <c r="U164" s="72">
        <v>37290.114285172996</v>
      </c>
    </row>
    <row r="165" spans="1:21">
      <c r="A165" s="71" t="s">
        <v>440</v>
      </c>
      <c r="B165" s="72">
        <v>11742.175328077001</v>
      </c>
      <c r="C165" s="72">
        <v>13547.81588396</v>
      </c>
      <c r="D165" s="72">
        <v>548.33900267800004</v>
      </c>
      <c r="E165" s="72">
        <v>14096.154886638</v>
      </c>
      <c r="F165" s="72">
        <v>1342.047973365</v>
      </c>
      <c r="G165" s="72">
        <v>7972.5143507089997</v>
      </c>
      <c r="H165" s="72">
        <v>277.35733203000001</v>
      </c>
      <c r="I165" s="72">
        <v>31.562577569000002</v>
      </c>
      <c r="J165" s="72">
        <v>0</v>
      </c>
      <c r="K165" s="72">
        <v>56.230976511000001</v>
      </c>
      <c r="L165" s="72">
        <v>43.795229229999997</v>
      </c>
      <c r="M165" s="72">
        <v>343.33933786</v>
      </c>
      <c r="N165" s="72">
        <v>42.013833456</v>
      </c>
      <c r="O165" s="72">
        <v>41.837494432</v>
      </c>
      <c r="P165" s="72">
        <v>455.63059743399998</v>
      </c>
      <c r="Q165" s="72">
        <v>1014.410046492</v>
      </c>
      <c r="R165" s="72">
        <v>5.0696000000000003</v>
      </c>
      <c r="S165" s="72">
        <v>36449.729475615</v>
      </c>
      <c r="T165" s="72"/>
      <c r="U165" s="72">
        <v>36449.729475615</v>
      </c>
    </row>
    <row r="166" spans="1:21">
      <c r="A166" s="71" t="s">
        <v>441</v>
      </c>
      <c r="B166" s="72">
        <v>10892.833013044001</v>
      </c>
      <c r="C166" s="72">
        <v>12923.863740244</v>
      </c>
      <c r="D166" s="72">
        <v>562.19244680300005</v>
      </c>
      <c r="E166" s="72">
        <v>13486.056187046999</v>
      </c>
      <c r="F166" s="72">
        <v>1298.323794718</v>
      </c>
      <c r="G166" s="72">
        <v>9108.9481733539997</v>
      </c>
      <c r="H166" s="72">
        <v>251.78453134599999</v>
      </c>
      <c r="I166" s="72">
        <v>30.680353602</v>
      </c>
      <c r="J166" s="72">
        <v>0</v>
      </c>
      <c r="K166" s="72">
        <v>51.364694102000001</v>
      </c>
      <c r="L166" s="72">
        <v>90.798286548999997</v>
      </c>
      <c r="M166" s="72">
        <v>427.05291762800005</v>
      </c>
      <c r="N166" s="72">
        <v>39.380461175999997</v>
      </c>
      <c r="O166" s="72">
        <v>24.136697827999999</v>
      </c>
      <c r="P166" s="72">
        <v>496.29682358099996</v>
      </c>
      <c r="Q166" s="72">
        <v>1159.710234466</v>
      </c>
      <c r="R166" s="72">
        <v>6.6786000000000003</v>
      </c>
      <c r="S166" s="72">
        <v>36204.334488663</v>
      </c>
      <c r="T166" s="72"/>
      <c r="U166" s="72">
        <v>36204.334488663</v>
      </c>
    </row>
    <row r="167" spans="1:21">
      <c r="A167" s="71" t="s">
        <v>442</v>
      </c>
      <c r="B167" s="72">
        <v>11936.772958600999</v>
      </c>
      <c r="C167" s="72">
        <v>15273.85124296</v>
      </c>
      <c r="D167" s="72">
        <v>691.97110186400005</v>
      </c>
      <c r="E167" s="72">
        <v>15965.822344823999</v>
      </c>
      <c r="F167" s="72">
        <v>1300.6657905659999</v>
      </c>
      <c r="G167" s="72">
        <v>10235.899000174</v>
      </c>
      <c r="H167" s="72">
        <v>188.50230256200001</v>
      </c>
      <c r="I167" s="72">
        <v>32.574955063000004</v>
      </c>
      <c r="J167" s="72">
        <v>0</v>
      </c>
      <c r="K167" s="72">
        <v>43.799279804999998</v>
      </c>
      <c r="L167" s="72">
        <v>97.646476936000013</v>
      </c>
      <c r="M167" s="72">
        <v>255.634197589</v>
      </c>
      <c r="N167" s="72">
        <v>41.050580088000004</v>
      </c>
      <c r="O167" s="72">
        <v>33.600049026000001</v>
      </c>
      <c r="P167" s="72">
        <v>442.46505300000001</v>
      </c>
      <c r="Q167" s="72">
        <v>946.77059150700006</v>
      </c>
      <c r="R167" s="72">
        <v>0.57089999999999996</v>
      </c>
      <c r="S167" s="72">
        <v>40575.003911945998</v>
      </c>
      <c r="T167" s="72"/>
      <c r="U167" s="72">
        <v>40575.003911945998</v>
      </c>
    </row>
    <row r="168" spans="1:21">
      <c r="A168" s="71" t="s">
        <v>443</v>
      </c>
      <c r="B168" s="72">
        <v>11534.394502327999</v>
      </c>
      <c r="C168" s="72">
        <v>15749.026628792</v>
      </c>
      <c r="D168" s="72">
        <v>701.44483730499996</v>
      </c>
      <c r="E168" s="72">
        <v>16450.471466096998</v>
      </c>
      <c r="F168" s="72">
        <v>1288.793692301</v>
      </c>
      <c r="G168" s="72">
        <v>10336.825108777</v>
      </c>
      <c r="H168" s="72">
        <v>173.00374814400001</v>
      </c>
      <c r="I168" s="72">
        <v>31.030396818</v>
      </c>
      <c r="J168" s="72">
        <v>0</v>
      </c>
      <c r="K168" s="72">
        <v>35.188131466000002</v>
      </c>
      <c r="L168" s="72">
        <v>88.806258222000011</v>
      </c>
      <c r="M168" s="72">
        <v>201.67328825199999</v>
      </c>
      <c r="N168" s="72">
        <v>32.092270319999997</v>
      </c>
      <c r="O168" s="72">
        <v>38.418171264999998</v>
      </c>
      <c r="P168" s="72">
        <v>499.310143762</v>
      </c>
      <c r="Q168" s="72">
        <v>926.51866010499998</v>
      </c>
      <c r="R168" s="72">
        <v>3.9921000000000002</v>
      </c>
      <c r="S168" s="72">
        <v>40713.999302712</v>
      </c>
      <c r="T168" s="72"/>
      <c r="U168" s="72">
        <v>40713.999302712</v>
      </c>
    </row>
    <row r="169" spans="1:21">
      <c r="A169" s="71" t="s">
        <v>444</v>
      </c>
      <c r="B169" s="72">
        <v>12532.736880009999</v>
      </c>
      <c r="C169" s="72">
        <v>16917.472083748002</v>
      </c>
      <c r="D169" s="72">
        <v>710.77070494899999</v>
      </c>
      <c r="E169" s="72">
        <v>17628.242788697004</v>
      </c>
      <c r="F169" s="72">
        <v>1219.244265201</v>
      </c>
      <c r="G169" s="72">
        <v>9918.2939910160003</v>
      </c>
      <c r="H169" s="72">
        <v>223.647050009</v>
      </c>
      <c r="I169" s="72">
        <v>34.541471381000001</v>
      </c>
      <c r="J169" s="72">
        <v>0</v>
      </c>
      <c r="K169" s="72">
        <v>29.517752476000002</v>
      </c>
      <c r="L169" s="72">
        <v>95.766373013999996</v>
      </c>
      <c r="M169" s="72">
        <v>187.94536717400001</v>
      </c>
      <c r="N169" s="72">
        <v>30.277119264</v>
      </c>
      <c r="O169" s="72">
        <v>39.632394762000004</v>
      </c>
      <c r="P169" s="72">
        <v>533.04028551700003</v>
      </c>
      <c r="Q169" s="72">
        <v>950.72076358799995</v>
      </c>
      <c r="R169" s="72">
        <v>5.1111000000000004</v>
      </c>
      <c r="S169" s="72">
        <v>42477.996844857</v>
      </c>
      <c r="T169" s="72"/>
      <c r="U169" s="72">
        <v>42477.996844857</v>
      </c>
    </row>
    <row r="170" spans="1:21">
      <c r="A170" s="71" t="s">
        <v>445</v>
      </c>
      <c r="B170" s="72">
        <v>12316.475089729</v>
      </c>
      <c r="C170" s="72">
        <v>16990.589265967999</v>
      </c>
      <c r="D170" s="72">
        <v>728.64244685300002</v>
      </c>
      <c r="E170" s="72">
        <v>17719.231712820998</v>
      </c>
      <c r="F170" s="72">
        <v>1180.290101439</v>
      </c>
      <c r="G170" s="72">
        <v>10309.770904499001</v>
      </c>
      <c r="H170" s="72">
        <v>186.04636312900001</v>
      </c>
      <c r="I170" s="72">
        <v>32.708040690000004</v>
      </c>
      <c r="J170" s="72">
        <v>0</v>
      </c>
      <c r="K170" s="72">
        <v>26.911299673000002</v>
      </c>
      <c r="L170" s="72">
        <v>105.792094612</v>
      </c>
      <c r="M170" s="72">
        <v>204.78409059199998</v>
      </c>
      <c r="N170" s="72">
        <v>22.918614384000001</v>
      </c>
      <c r="O170" s="72">
        <v>36.644248137000005</v>
      </c>
      <c r="P170" s="72">
        <v>520.99179920699999</v>
      </c>
      <c r="Q170" s="72">
        <v>950.75018729499993</v>
      </c>
      <c r="R170" s="72">
        <v>6.0627000000000004</v>
      </c>
      <c r="S170" s="72">
        <v>42668.627120928002</v>
      </c>
      <c r="T170" s="72"/>
      <c r="U170" s="72">
        <v>42668.627120928002</v>
      </c>
    </row>
    <row r="171" spans="1:21">
      <c r="A171" s="71" t="s">
        <v>446</v>
      </c>
      <c r="B171" s="72">
        <v>11950.501239929001</v>
      </c>
      <c r="C171" s="72">
        <v>15998.178351391</v>
      </c>
      <c r="D171" s="72">
        <v>662.39750618100004</v>
      </c>
      <c r="E171" s="72">
        <v>16660.575857571999</v>
      </c>
      <c r="F171" s="72">
        <v>528.98607209600004</v>
      </c>
      <c r="G171" s="72">
        <v>7613.0505071400003</v>
      </c>
      <c r="H171" s="72">
        <v>185.28737930400001</v>
      </c>
      <c r="I171" s="72">
        <v>26.349834470999998</v>
      </c>
      <c r="J171" s="72">
        <v>0</v>
      </c>
      <c r="K171" s="72">
        <v>24.382707061000001</v>
      </c>
      <c r="L171" s="72">
        <v>71.85606086300001</v>
      </c>
      <c r="M171" s="72">
        <v>161.48827717899999</v>
      </c>
      <c r="N171" s="72">
        <v>10.924727520000001</v>
      </c>
      <c r="O171" s="72">
        <v>39.962411033999999</v>
      </c>
      <c r="P171" s="72">
        <v>494.66037886599997</v>
      </c>
      <c r="Q171" s="72">
        <v>829.62439699399999</v>
      </c>
      <c r="R171" s="72">
        <v>6.6935000000000002</v>
      </c>
      <c r="S171" s="72">
        <v>37774.718914603</v>
      </c>
      <c r="T171" s="72"/>
      <c r="U171" s="72">
        <v>37774.718914603</v>
      </c>
    </row>
    <row r="172" spans="1:21">
      <c r="A172" s="71" t="s">
        <v>447</v>
      </c>
      <c r="B172" s="72">
        <v>12214.677595347999</v>
      </c>
      <c r="C172" s="72">
        <v>16364.291588137999</v>
      </c>
      <c r="D172" s="72">
        <v>669.06060264500002</v>
      </c>
      <c r="E172" s="72">
        <v>17033.352190783</v>
      </c>
      <c r="F172" s="72">
        <v>367.198496772</v>
      </c>
      <c r="G172" s="72">
        <v>6512.0850598420002</v>
      </c>
      <c r="H172" s="72">
        <v>209.72373616300001</v>
      </c>
      <c r="I172" s="72">
        <v>28.165502659999898</v>
      </c>
      <c r="J172" s="72">
        <v>0</v>
      </c>
      <c r="K172" s="72">
        <v>40.945314562</v>
      </c>
      <c r="L172" s="72">
        <v>51.811900375</v>
      </c>
      <c r="M172" s="72">
        <v>177.27717940900001</v>
      </c>
      <c r="N172" s="72">
        <v>4.9152643920000001</v>
      </c>
      <c r="O172" s="72">
        <v>35.516318241</v>
      </c>
      <c r="P172" s="72">
        <v>458.54316935399999</v>
      </c>
      <c r="Q172" s="72">
        <v>797.17464899300001</v>
      </c>
      <c r="R172" s="72">
        <v>6.9132999999999996</v>
      </c>
      <c r="S172" s="72">
        <v>37141.124977533</v>
      </c>
      <c r="T172" s="72"/>
      <c r="U172" s="72">
        <v>37141.124977533</v>
      </c>
    </row>
    <row r="173" spans="1:21">
      <c r="A173" s="71" t="s">
        <v>448</v>
      </c>
      <c r="B173" s="72">
        <v>11487.950528261001</v>
      </c>
      <c r="C173" s="72">
        <v>15238.408563835999</v>
      </c>
      <c r="D173" s="72">
        <v>607.70292623800003</v>
      </c>
      <c r="E173" s="72">
        <v>15846.111490073999</v>
      </c>
      <c r="F173" s="72">
        <v>716.88374207699997</v>
      </c>
      <c r="G173" s="72">
        <v>6973.357871964</v>
      </c>
      <c r="H173" s="72">
        <v>408.539814197</v>
      </c>
      <c r="I173" s="72">
        <v>24.330598611000003</v>
      </c>
      <c r="J173" s="72">
        <v>0</v>
      </c>
      <c r="K173" s="72">
        <v>41.510682051000003</v>
      </c>
      <c r="L173" s="72">
        <v>51.604401941999996</v>
      </c>
      <c r="M173" s="72">
        <v>246.60664752400001</v>
      </c>
      <c r="N173" s="72">
        <v>3.843715488</v>
      </c>
      <c r="O173" s="72">
        <v>39.895692586999999</v>
      </c>
      <c r="P173" s="72">
        <v>430.94691386899996</v>
      </c>
      <c r="Q173" s="72">
        <v>838.73865207199992</v>
      </c>
      <c r="R173" s="72">
        <v>7.3837000000000002</v>
      </c>
      <c r="S173" s="72">
        <v>36278.965869428997</v>
      </c>
      <c r="T173" s="72"/>
      <c r="U173" s="72">
        <v>36278.965869428997</v>
      </c>
    </row>
    <row r="174" spans="1:21">
      <c r="A174" s="71" t="s">
        <v>449</v>
      </c>
      <c r="B174" s="72">
        <v>13778.002510938</v>
      </c>
      <c r="C174" s="72">
        <v>16623.459563213</v>
      </c>
      <c r="D174" s="72">
        <v>699.57580276199997</v>
      </c>
      <c r="E174" s="72">
        <v>17323.035365975</v>
      </c>
      <c r="F174" s="72">
        <v>374.07153110600001</v>
      </c>
      <c r="G174" s="72">
        <v>6400.7814188809998</v>
      </c>
      <c r="H174" s="72">
        <v>469.68187865800002</v>
      </c>
      <c r="I174" s="72">
        <v>23.597255113999999</v>
      </c>
      <c r="J174" s="72">
        <v>0</v>
      </c>
      <c r="K174" s="72">
        <v>31.655335336</v>
      </c>
      <c r="L174" s="72">
        <v>41.733547299000001</v>
      </c>
      <c r="M174" s="72">
        <v>754.592503921</v>
      </c>
      <c r="N174" s="72">
        <v>8.6083051439999991</v>
      </c>
      <c r="O174" s="72">
        <v>40.062730762999998</v>
      </c>
      <c r="P174" s="72">
        <v>493.00233439700003</v>
      </c>
      <c r="Q174" s="72">
        <v>1393.252011974</v>
      </c>
      <c r="R174" s="72">
        <v>7.0446</v>
      </c>
      <c r="S174" s="72">
        <v>39745.869269244002</v>
      </c>
      <c r="T174" s="72"/>
      <c r="U174" s="72">
        <v>39745.869269244002</v>
      </c>
    </row>
    <row r="175" spans="1:21">
      <c r="A175" s="71" t="s">
        <v>450</v>
      </c>
      <c r="B175" s="72">
        <v>13349.087341529999</v>
      </c>
      <c r="C175" s="72">
        <v>16669.233889884999</v>
      </c>
      <c r="D175" s="72">
        <v>707.58009559599998</v>
      </c>
      <c r="E175" s="72">
        <v>17376.813985481</v>
      </c>
      <c r="F175" s="72">
        <v>408.60958217299998</v>
      </c>
      <c r="G175" s="72">
        <v>6725.8038036050002</v>
      </c>
      <c r="H175" s="72">
        <v>367.94316665299999</v>
      </c>
      <c r="I175" s="72">
        <v>23.918984742999999</v>
      </c>
      <c r="J175" s="72">
        <v>0</v>
      </c>
      <c r="K175" s="72">
        <v>36.35098429</v>
      </c>
      <c r="L175" s="72">
        <v>53.226635649000002</v>
      </c>
      <c r="M175" s="72">
        <v>913.79970786000001</v>
      </c>
      <c r="N175" s="72">
        <v>0.31268099999999999</v>
      </c>
      <c r="O175" s="72">
        <v>40.917613848999999</v>
      </c>
      <c r="P175" s="72">
        <v>486.23387437399998</v>
      </c>
      <c r="Q175" s="72">
        <v>1554.7604817649999</v>
      </c>
      <c r="R175" s="72">
        <v>3.3896000000000002</v>
      </c>
      <c r="S175" s="72">
        <v>39786.407983830999</v>
      </c>
      <c r="T175" s="72"/>
      <c r="U175" s="72">
        <v>39786.407983830999</v>
      </c>
    </row>
    <row r="176" spans="1:21">
      <c r="A176" s="71" t="s">
        <v>451</v>
      </c>
      <c r="B176" s="72">
        <v>11710.413978131</v>
      </c>
      <c r="C176" s="72">
        <v>14268.438710216</v>
      </c>
      <c r="D176" s="72">
        <v>687.65295888000003</v>
      </c>
      <c r="E176" s="72">
        <v>14956.091669096</v>
      </c>
      <c r="F176" s="72">
        <v>754.91963795300001</v>
      </c>
      <c r="G176" s="72">
        <v>7630.1758638390002</v>
      </c>
      <c r="H176" s="72">
        <v>270.71996290200002</v>
      </c>
      <c r="I176" s="72">
        <v>23.884377226000002</v>
      </c>
      <c r="J176" s="72">
        <v>0</v>
      </c>
      <c r="K176" s="72">
        <v>42.041559159999998</v>
      </c>
      <c r="L176" s="72">
        <v>55.050773921999998</v>
      </c>
      <c r="M176" s="72">
        <v>506.78839227700001</v>
      </c>
      <c r="N176" s="72">
        <v>0.25070157599999998</v>
      </c>
      <c r="O176" s="72">
        <v>21.558980263000002</v>
      </c>
      <c r="P176" s="72">
        <v>493.726727509</v>
      </c>
      <c r="Q176" s="72">
        <v>1143.301511933</v>
      </c>
      <c r="R176" s="72">
        <v>1.966</v>
      </c>
      <c r="S176" s="72">
        <v>36467.588619278002</v>
      </c>
      <c r="T176" s="72"/>
      <c r="U176" s="72">
        <v>36467.588619278002</v>
      </c>
    </row>
    <row r="177" spans="1:21">
      <c r="A177" s="71" t="s">
        <v>452</v>
      </c>
      <c r="B177" s="72">
        <v>12974.387602241</v>
      </c>
      <c r="C177" s="72">
        <v>13916.863689555999</v>
      </c>
      <c r="D177" s="72">
        <v>505.26957305000002</v>
      </c>
      <c r="E177" s="72">
        <v>14422.133262605999</v>
      </c>
      <c r="F177" s="72">
        <v>300.48858642099998</v>
      </c>
      <c r="G177" s="72">
        <v>6673.3013749370002</v>
      </c>
      <c r="H177" s="72">
        <v>177.92710282100001</v>
      </c>
      <c r="I177" s="72">
        <v>22.239587682</v>
      </c>
      <c r="J177" s="72">
        <v>0</v>
      </c>
      <c r="K177" s="72">
        <v>45.419203955999997</v>
      </c>
      <c r="L177" s="72">
        <v>72.313011134000007</v>
      </c>
      <c r="M177" s="72">
        <v>558.69615333400009</v>
      </c>
      <c r="N177" s="72">
        <v>0.31962563999999999</v>
      </c>
      <c r="O177" s="72">
        <v>38.160902790999998</v>
      </c>
      <c r="P177" s="72">
        <v>489.84616689499995</v>
      </c>
      <c r="Q177" s="72">
        <v>1226.9946514320002</v>
      </c>
      <c r="R177" s="72">
        <v>3.7639</v>
      </c>
      <c r="S177" s="72">
        <v>35778.996489609999</v>
      </c>
      <c r="T177" s="72"/>
      <c r="U177" s="72">
        <v>35778.996489609999</v>
      </c>
    </row>
    <row r="178" spans="1:21">
      <c r="A178" s="71" t="s">
        <v>453</v>
      </c>
      <c r="B178" s="72">
        <v>12184.810485321001</v>
      </c>
      <c r="C178" s="72">
        <v>13445.759115753999</v>
      </c>
      <c r="D178" s="72">
        <v>606.15355192899995</v>
      </c>
      <c r="E178" s="72">
        <v>14051.912667682998</v>
      </c>
      <c r="F178" s="72">
        <v>567.077824459</v>
      </c>
      <c r="G178" s="72">
        <v>8155.1124161099997</v>
      </c>
      <c r="H178" s="72">
        <v>115.309246407</v>
      </c>
      <c r="I178" s="72">
        <v>19.270714470999998</v>
      </c>
      <c r="J178" s="72">
        <v>0</v>
      </c>
      <c r="K178" s="72">
        <v>49.858042857999997</v>
      </c>
      <c r="L178" s="72">
        <v>80.568614887999999</v>
      </c>
      <c r="M178" s="72">
        <v>239.60500799600001</v>
      </c>
      <c r="N178" s="72">
        <v>0.21217572000000001</v>
      </c>
      <c r="O178" s="72">
        <v>38.893696142000003</v>
      </c>
      <c r="P178" s="72">
        <v>406.86547990600002</v>
      </c>
      <c r="Q178" s="72">
        <v>835.27373198100008</v>
      </c>
      <c r="R178" s="72">
        <v>5.9233000000000002</v>
      </c>
      <c r="S178" s="72">
        <v>35915.419622456997</v>
      </c>
      <c r="T178" s="72"/>
      <c r="U178" s="72">
        <v>35915.419622456997</v>
      </c>
    </row>
    <row r="179" spans="1:21">
      <c r="A179" s="71" t="s">
        <v>454</v>
      </c>
      <c r="B179" s="72">
        <v>12512.795128532</v>
      </c>
      <c r="C179" s="72">
        <v>15061.643254404</v>
      </c>
      <c r="D179" s="72">
        <v>633.31667259799997</v>
      </c>
      <c r="E179" s="72">
        <v>15694.959927002001</v>
      </c>
      <c r="F179" s="72">
        <v>1269.159916376</v>
      </c>
      <c r="G179" s="72">
        <v>9418.1333239840005</v>
      </c>
      <c r="H179" s="72">
        <v>161.9581096</v>
      </c>
      <c r="I179" s="72">
        <v>20.823193834000001</v>
      </c>
      <c r="J179" s="72">
        <v>0</v>
      </c>
      <c r="K179" s="72">
        <v>54.136839023</v>
      </c>
      <c r="L179" s="72">
        <v>91.491407368999987</v>
      </c>
      <c r="M179" s="72">
        <v>258.04563801500001</v>
      </c>
      <c r="N179" s="72">
        <v>5.2032000000000001E-4</v>
      </c>
      <c r="O179" s="72">
        <v>34.378653104999998</v>
      </c>
      <c r="P179" s="72">
        <v>389.91310318400002</v>
      </c>
      <c r="Q179" s="72">
        <v>848.78935485</v>
      </c>
      <c r="R179" s="72">
        <v>5.7079000000000004</v>
      </c>
      <c r="S179" s="72">
        <v>39911.503670935999</v>
      </c>
      <c r="T179" s="72"/>
      <c r="U179" s="72">
        <v>39911.503670935999</v>
      </c>
    </row>
    <row r="180" spans="1:21">
      <c r="A180" s="71" t="s">
        <v>455</v>
      </c>
      <c r="B180" s="72">
        <v>11350.961270446</v>
      </c>
      <c r="C180" s="72">
        <v>14408.724965211</v>
      </c>
      <c r="D180" s="72">
        <v>607.85236329700001</v>
      </c>
      <c r="E180" s="72">
        <v>15016.577328507999</v>
      </c>
      <c r="F180" s="72">
        <v>927.79425275899996</v>
      </c>
      <c r="G180" s="72">
        <v>7999.9203725480002</v>
      </c>
      <c r="H180" s="72">
        <v>252.16399729700001</v>
      </c>
      <c r="I180" s="72">
        <v>18.434408250000001</v>
      </c>
      <c r="J180" s="72">
        <v>0</v>
      </c>
      <c r="K180" s="72">
        <v>33.909313189999999</v>
      </c>
      <c r="L180" s="72">
        <v>59.495881090000005</v>
      </c>
      <c r="M180" s="72">
        <v>226.28304083499998</v>
      </c>
      <c r="N180" s="72">
        <v>4.6886399999999999E-4</v>
      </c>
      <c r="O180" s="72">
        <v>35.056001172999999</v>
      </c>
      <c r="P180" s="72">
        <v>468.74566610799997</v>
      </c>
      <c r="Q180" s="72">
        <v>841.92477951000001</v>
      </c>
      <c r="R180" s="72">
        <v>4.55</v>
      </c>
      <c r="S180" s="72">
        <v>36393.892036459998</v>
      </c>
      <c r="T180" s="72"/>
      <c r="U180" s="72">
        <v>36393.892036459998</v>
      </c>
    </row>
    <row r="181" spans="1:21">
      <c r="A181" s="71" t="s">
        <v>456</v>
      </c>
      <c r="B181" s="72">
        <v>11933.380925133</v>
      </c>
      <c r="C181" s="72">
        <v>16791.942391522</v>
      </c>
      <c r="D181" s="72">
        <v>661.673130915</v>
      </c>
      <c r="E181" s="72">
        <v>17453.615522437001</v>
      </c>
      <c r="F181" s="72">
        <v>2172.8878061109999</v>
      </c>
      <c r="G181" s="72">
        <v>11530.216611624999</v>
      </c>
      <c r="H181" s="72">
        <v>409.10131375899999</v>
      </c>
      <c r="I181" s="72">
        <v>18.740405445</v>
      </c>
      <c r="J181" s="72">
        <v>0</v>
      </c>
      <c r="K181" s="72">
        <v>34.242769238000001</v>
      </c>
      <c r="L181" s="72">
        <v>122.70091486699999</v>
      </c>
      <c r="M181" s="72">
        <v>235.81966296499999</v>
      </c>
      <c r="N181" s="72">
        <v>5.6956800000000001E-4</v>
      </c>
      <c r="O181" s="72">
        <v>39.755899159999998</v>
      </c>
      <c r="P181" s="72">
        <v>525.23432313000001</v>
      </c>
      <c r="Q181" s="72">
        <v>976.49454437300005</v>
      </c>
      <c r="R181" s="72">
        <v>3.9382000000000001</v>
      </c>
      <c r="S181" s="72">
        <v>44479.634906286003</v>
      </c>
      <c r="T181" s="72"/>
      <c r="U181" s="72">
        <v>44479.634906286003</v>
      </c>
    </row>
    <row r="182" spans="1:21">
      <c r="A182" s="71" t="s">
        <v>457</v>
      </c>
      <c r="B182" s="72">
        <v>12406.836358257</v>
      </c>
      <c r="C182" s="72">
        <v>16155.660366209</v>
      </c>
      <c r="D182" s="72">
        <v>610.976865385</v>
      </c>
      <c r="E182" s="72">
        <v>16766.637231593999</v>
      </c>
      <c r="F182" s="72">
        <v>1580.563481525</v>
      </c>
      <c r="G182" s="72">
        <v>10149.455686288</v>
      </c>
      <c r="H182" s="72">
        <v>260.02173767199997</v>
      </c>
      <c r="I182" s="72">
        <v>18.637145189999998</v>
      </c>
      <c r="J182" s="72">
        <v>0</v>
      </c>
      <c r="K182" s="72">
        <v>26.580680838999999</v>
      </c>
      <c r="L182" s="72">
        <v>110.508401193</v>
      </c>
      <c r="M182" s="72">
        <v>209.139355626</v>
      </c>
      <c r="N182" s="72">
        <v>1.9641600000000001E-4</v>
      </c>
      <c r="O182" s="72">
        <v>38.356016818999997</v>
      </c>
      <c r="P182" s="72">
        <v>469.18288528699998</v>
      </c>
      <c r="Q182" s="72">
        <v>872.40468137000005</v>
      </c>
      <c r="R182" s="72">
        <v>5.7660999999999998</v>
      </c>
      <c r="S182" s="72">
        <v>42041.685287777997</v>
      </c>
      <c r="T182" s="72"/>
      <c r="U182" s="72">
        <v>42041.685287777997</v>
      </c>
    </row>
    <row r="183" spans="1:21">
      <c r="A183" s="71" t="s">
        <v>458</v>
      </c>
      <c r="B183" s="72">
        <v>12340.135066012001</v>
      </c>
      <c r="C183" s="72">
        <v>14959.982190930001</v>
      </c>
      <c r="D183" s="72">
        <v>658.78501587999995</v>
      </c>
      <c r="E183" s="72">
        <v>15618.76720681</v>
      </c>
      <c r="F183" s="72">
        <v>457.03241414600001</v>
      </c>
      <c r="G183" s="72">
        <v>7965.0888545320004</v>
      </c>
      <c r="H183" s="72">
        <v>163.27761445199999</v>
      </c>
      <c r="I183" s="72">
        <v>22.340111110000002</v>
      </c>
      <c r="J183" s="72">
        <v>0</v>
      </c>
      <c r="K183" s="72">
        <v>34.899499034000002</v>
      </c>
      <c r="L183" s="72">
        <v>84.935833289999991</v>
      </c>
      <c r="M183" s="72">
        <v>204.923378501</v>
      </c>
      <c r="N183" s="72">
        <v>6.2169600000000003E-4</v>
      </c>
      <c r="O183" s="72">
        <v>38.491089127000002</v>
      </c>
      <c r="P183" s="72">
        <v>312.76879592200004</v>
      </c>
      <c r="Q183" s="72">
        <v>698.35932868000009</v>
      </c>
      <c r="R183" s="72">
        <v>6.4451999999999998</v>
      </c>
      <c r="S183" s="72">
        <v>37249.105664568</v>
      </c>
      <c r="T183" s="72"/>
      <c r="U183" s="72">
        <v>37249.105664568</v>
      </c>
    </row>
    <row r="184" spans="1:21">
      <c r="A184" s="71" t="s">
        <v>459</v>
      </c>
      <c r="B184" s="72">
        <v>12072.724140243999</v>
      </c>
      <c r="C184" s="72">
        <v>14983.176171853</v>
      </c>
      <c r="D184" s="72">
        <v>718.062210069</v>
      </c>
      <c r="E184" s="72">
        <v>15701.238381921999</v>
      </c>
      <c r="F184" s="72">
        <v>396.26322105399998</v>
      </c>
      <c r="G184" s="72">
        <v>6296.2069624380001</v>
      </c>
      <c r="H184" s="72">
        <v>224.63865150199999</v>
      </c>
      <c r="I184" s="72">
        <v>22.071248297999997</v>
      </c>
      <c r="J184" s="72">
        <v>0</v>
      </c>
      <c r="K184" s="72">
        <v>38.845998041999898</v>
      </c>
      <c r="L184" s="72">
        <v>49.914583751999999</v>
      </c>
      <c r="M184" s="72">
        <v>286.04253780300002</v>
      </c>
      <c r="N184" s="72">
        <v>8.1273599999999999E-4</v>
      </c>
      <c r="O184" s="72">
        <v>39.944616263</v>
      </c>
      <c r="P184" s="72">
        <v>278.58731074100001</v>
      </c>
      <c r="Q184" s="72">
        <v>715.40710763499999</v>
      </c>
      <c r="R184" s="72">
        <v>7.5201000000000002</v>
      </c>
      <c r="S184" s="72">
        <v>35413.998553466998</v>
      </c>
      <c r="T184" s="72"/>
      <c r="U184" s="72">
        <v>35413.998553466998</v>
      </c>
    </row>
    <row r="185" spans="1:21">
      <c r="A185" s="71" t="s">
        <v>460</v>
      </c>
      <c r="B185" s="72">
        <v>10453.717280374</v>
      </c>
      <c r="C185" s="72">
        <v>15641.532760934</v>
      </c>
      <c r="D185" s="72">
        <v>647.92940928799999</v>
      </c>
      <c r="E185" s="72">
        <v>16289.462170221999</v>
      </c>
      <c r="F185" s="72">
        <v>690.55946155599997</v>
      </c>
      <c r="G185" s="72">
        <v>5697.3496633109999</v>
      </c>
      <c r="H185" s="72">
        <v>384.79908597899998</v>
      </c>
      <c r="I185" s="72">
        <v>18.264549262999999</v>
      </c>
      <c r="J185" s="72">
        <v>0</v>
      </c>
      <c r="K185" s="72">
        <v>37.748454762000001</v>
      </c>
      <c r="L185" s="72">
        <v>43.214337956000001</v>
      </c>
      <c r="M185" s="72">
        <v>640.55962521200001</v>
      </c>
      <c r="N185" s="72">
        <v>7.8662399999999998E-4</v>
      </c>
      <c r="O185" s="72">
        <v>37.202795922999996</v>
      </c>
      <c r="P185" s="72">
        <v>246.00520999199998</v>
      </c>
      <c r="Q185" s="72">
        <v>1022.9957597319999</v>
      </c>
      <c r="R185" s="72">
        <v>6.2519</v>
      </c>
      <c r="S185" s="72">
        <v>34545.135347062002</v>
      </c>
      <c r="T185" s="72"/>
      <c r="U185" s="72">
        <v>34545.135347062002</v>
      </c>
    </row>
    <row r="186" spans="1:21">
      <c r="A186" s="71" t="s">
        <v>461</v>
      </c>
      <c r="B186" s="72">
        <v>12675.650386896001</v>
      </c>
      <c r="C186" s="72">
        <v>16607.686057368999</v>
      </c>
      <c r="D186" s="72">
        <v>712.60724276099995</v>
      </c>
      <c r="E186" s="72">
        <v>17320.293300130001</v>
      </c>
      <c r="F186" s="72">
        <v>948.37822412699995</v>
      </c>
      <c r="G186" s="72">
        <v>6540.9092836110003</v>
      </c>
      <c r="H186" s="72">
        <v>385.40473292399997</v>
      </c>
      <c r="I186" s="72">
        <v>15.009775616000001</v>
      </c>
      <c r="J186" s="72">
        <v>0</v>
      </c>
      <c r="K186" s="72">
        <v>37.597452533999999</v>
      </c>
      <c r="L186" s="72">
        <v>47.878722758999999</v>
      </c>
      <c r="M186" s="72">
        <v>388.13450538799998</v>
      </c>
      <c r="N186" s="72">
        <v>1.25184E-4</v>
      </c>
      <c r="O186" s="72">
        <v>38.902908836000002</v>
      </c>
      <c r="P186" s="72">
        <v>213.19220420000002</v>
      </c>
      <c r="Q186" s="72">
        <v>740.71569451699997</v>
      </c>
      <c r="R186" s="72">
        <v>0.27079999999999999</v>
      </c>
      <c r="S186" s="72">
        <v>38611.622477277</v>
      </c>
      <c r="T186" s="72"/>
      <c r="U186" s="72">
        <v>38611.622477277</v>
      </c>
    </row>
    <row r="187" spans="1:21">
      <c r="A187" s="71" t="s">
        <v>462</v>
      </c>
      <c r="B187" s="72">
        <v>12664.532404396999</v>
      </c>
      <c r="C187" s="72">
        <v>16356.137153932999</v>
      </c>
      <c r="D187" s="72">
        <v>711.48502258600001</v>
      </c>
      <c r="E187" s="72">
        <v>17067.622176518998</v>
      </c>
      <c r="F187" s="72">
        <v>891.93682815</v>
      </c>
      <c r="G187" s="72">
        <v>6238.0537431390003</v>
      </c>
      <c r="H187" s="72">
        <v>264.92576456500001</v>
      </c>
      <c r="I187" s="72">
        <v>14.408276755999999</v>
      </c>
      <c r="J187" s="72">
        <v>0</v>
      </c>
      <c r="K187" s="72">
        <v>37.696513771999996</v>
      </c>
      <c r="L187" s="72">
        <v>60.996710011000005</v>
      </c>
      <c r="M187" s="72">
        <v>238.34306054199999</v>
      </c>
      <c r="N187" s="72">
        <v>1.0041600000000001E-4</v>
      </c>
      <c r="O187" s="72">
        <v>24.216892292000001</v>
      </c>
      <c r="P187" s="72">
        <v>183.81778975600002</v>
      </c>
      <c r="Q187" s="72">
        <v>559.47934354500001</v>
      </c>
      <c r="R187" s="72">
        <v>5.6143000000000001</v>
      </c>
      <c r="S187" s="72">
        <v>37692.164523387</v>
      </c>
      <c r="T187" s="72"/>
      <c r="U187" s="72">
        <v>37692.164523387</v>
      </c>
    </row>
    <row r="188" spans="1:21">
      <c r="A188" s="71" t="s">
        <v>463</v>
      </c>
      <c r="B188" s="72">
        <v>11891.601277873</v>
      </c>
      <c r="C188" s="72">
        <v>14375.367257279</v>
      </c>
      <c r="D188" s="72">
        <v>540.31363256700001</v>
      </c>
      <c r="E188" s="72">
        <v>14915.680889846</v>
      </c>
      <c r="F188" s="72">
        <v>840.37586008799997</v>
      </c>
      <c r="G188" s="72">
        <v>6004.4398091539997</v>
      </c>
      <c r="H188" s="72">
        <v>192.29236854499999</v>
      </c>
      <c r="I188" s="72">
        <v>12.559975877000001</v>
      </c>
      <c r="J188" s="72">
        <v>0</v>
      </c>
      <c r="K188" s="72">
        <v>45.892610395000005</v>
      </c>
      <c r="L188" s="72">
        <v>20.157291686000001</v>
      </c>
      <c r="M188" s="72">
        <v>332.21705005000001</v>
      </c>
      <c r="N188" s="72">
        <v>1.12224E-4</v>
      </c>
      <c r="O188" s="72">
        <v>35.010144118999996</v>
      </c>
      <c r="P188" s="72">
        <v>166.82415018099999</v>
      </c>
      <c r="Q188" s="72">
        <v>612.66133453199996</v>
      </c>
      <c r="R188" s="72">
        <v>6.492</v>
      </c>
      <c r="S188" s="72">
        <v>34463.543515078003</v>
      </c>
      <c r="T188" s="72"/>
      <c r="U188" s="72">
        <v>34463.543515078003</v>
      </c>
    </row>
    <row r="189" spans="1:21">
      <c r="A189" s="71" t="s">
        <v>464</v>
      </c>
      <c r="B189" s="72">
        <v>12022.637995429001</v>
      </c>
      <c r="C189" s="72">
        <v>13614.544983252001</v>
      </c>
      <c r="D189" s="72">
        <v>555.17850202600005</v>
      </c>
      <c r="E189" s="72">
        <v>14169.723485278</v>
      </c>
      <c r="F189" s="72">
        <v>875.15007732399999</v>
      </c>
      <c r="G189" s="72">
        <v>5602.4226293109996</v>
      </c>
      <c r="H189" s="72">
        <v>137.23749794599999</v>
      </c>
      <c r="I189" s="72">
        <v>13.228337195</v>
      </c>
      <c r="J189" s="72">
        <v>0</v>
      </c>
      <c r="K189" s="72">
        <v>49.702074429</v>
      </c>
      <c r="L189" s="72">
        <v>64.355924352000002</v>
      </c>
      <c r="M189" s="72">
        <v>394.01086602199996</v>
      </c>
      <c r="N189" s="72">
        <v>0</v>
      </c>
      <c r="O189" s="72">
        <v>38.872669893000001</v>
      </c>
      <c r="P189" s="72">
        <v>184.660723719</v>
      </c>
      <c r="Q189" s="72">
        <v>744.83059560999993</v>
      </c>
      <c r="R189" s="72">
        <v>7.0349000000000004</v>
      </c>
      <c r="S189" s="72">
        <v>33559.037235010001</v>
      </c>
      <c r="T189" s="72"/>
      <c r="U189" s="72">
        <v>33559.037235010001</v>
      </c>
    </row>
    <row r="190" spans="1:21">
      <c r="A190" s="71" t="s">
        <v>465</v>
      </c>
      <c r="B190" s="72">
        <v>10938.8873329</v>
      </c>
      <c r="C190" s="72">
        <v>13755.204914153001</v>
      </c>
      <c r="D190" s="72">
        <v>654.56738040599998</v>
      </c>
      <c r="E190" s="72">
        <v>14409.772294559001</v>
      </c>
      <c r="F190" s="72">
        <v>956.52950592000002</v>
      </c>
      <c r="G190" s="72">
        <v>7404.0042825649998</v>
      </c>
      <c r="H190" s="72">
        <v>133.29141078500001</v>
      </c>
      <c r="I190" s="72">
        <v>13.481581594</v>
      </c>
      <c r="J190" s="72">
        <v>0</v>
      </c>
      <c r="K190" s="72">
        <v>44.227375330000001</v>
      </c>
      <c r="L190" s="72">
        <v>72.97350619800001</v>
      </c>
      <c r="M190" s="72">
        <v>349.74999259999998</v>
      </c>
      <c r="N190" s="72">
        <v>2.56032E-4</v>
      </c>
      <c r="O190" s="72">
        <v>37.058663024000005</v>
      </c>
      <c r="P190" s="72">
        <v>202.43768649</v>
      </c>
      <c r="Q190" s="72">
        <v>719.92906126800005</v>
      </c>
      <c r="R190" s="72">
        <v>5.9580000000000002</v>
      </c>
      <c r="S190" s="72">
        <v>34568.371903548999</v>
      </c>
      <c r="T190" s="72"/>
      <c r="U190" s="72">
        <v>34568.371903548999</v>
      </c>
    </row>
    <row r="191" spans="1:21">
      <c r="A191" s="71" t="s">
        <v>466</v>
      </c>
      <c r="B191" s="72">
        <v>10836.597742530999</v>
      </c>
      <c r="C191" s="72">
        <v>15848.855150013</v>
      </c>
      <c r="D191" s="72">
        <v>603.99601820800001</v>
      </c>
      <c r="E191" s="72">
        <v>16452.851168221001</v>
      </c>
      <c r="F191" s="72">
        <v>1315.17397033</v>
      </c>
      <c r="G191" s="72">
        <v>8312.9988579820001</v>
      </c>
      <c r="H191" s="72">
        <v>166.87840945900001</v>
      </c>
      <c r="I191" s="72">
        <v>14.308119198</v>
      </c>
      <c r="J191" s="72">
        <v>0</v>
      </c>
      <c r="K191" s="72">
        <v>32.397546313999996</v>
      </c>
      <c r="L191" s="72">
        <v>78.986790714999998</v>
      </c>
      <c r="M191" s="72">
        <v>276.38597002099999</v>
      </c>
      <c r="N191" s="72">
        <v>1.08096E-4</v>
      </c>
      <c r="O191" s="72">
        <v>22.044747579999999</v>
      </c>
      <c r="P191" s="72">
        <v>195.52051685200001</v>
      </c>
      <c r="Q191" s="72">
        <v>619.64379877600004</v>
      </c>
      <c r="R191" s="72">
        <v>7.5247000000000002</v>
      </c>
      <c r="S191" s="72">
        <v>37711.668663267003</v>
      </c>
      <c r="T191" s="72"/>
      <c r="U191" s="72">
        <v>37711.668663267003</v>
      </c>
    </row>
    <row r="192" spans="1:21">
      <c r="A192" s="71" t="s">
        <v>467</v>
      </c>
      <c r="B192" s="72">
        <v>10926.975202391</v>
      </c>
      <c r="C192" s="72">
        <v>14327.492336298001</v>
      </c>
      <c r="D192" s="72">
        <v>576.70928282099999</v>
      </c>
      <c r="E192" s="72">
        <v>14904.201619119001</v>
      </c>
      <c r="F192" s="72">
        <v>1165.3736850109999</v>
      </c>
      <c r="G192" s="72">
        <v>6888.567983762</v>
      </c>
      <c r="H192" s="72">
        <v>223.070096509</v>
      </c>
      <c r="I192" s="72">
        <v>13.302583658</v>
      </c>
      <c r="J192" s="72">
        <v>0</v>
      </c>
      <c r="K192" s="72">
        <v>28.081868435000001</v>
      </c>
      <c r="L192" s="72">
        <v>67.118876900999993</v>
      </c>
      <c r="M192" s="72">
        <v>147.94162110399998</v>
      </c>
      <c r="N192" s="72">
        <v>2.7359999999999999E-5</v>
      </c>
      <c r="O192" s="72">
        <v>35.970308105999997</v>
      </c>
      <c r="P192" s="72">
        <v>132.24030149499998</v>
      </c>
      <c r="Q192" s="72">
        <v>424.65558705899997</v>
      </c>
      <c r="R192" s="72">
        <v>6.5128000000000004</v>
      </c>
      <c r="S192" s="72">
        <v>34539.357011323002</v>
      </c>
      <c r="T192" s="72"/>
      <c r="U192" s="72">
        <v>34539.357011323002</v>
      </c>
    </row>
    <row r="193" spans="1:21">
      <c r="A193" s="71" t="s">
        <v>468</v>
      </c>
      <c r="B193" s="72">
        <v>12663.924258204001</v>
      </c>
      <c r="C193" s="72">
        <v>16733.246495769999</v>
      </c>
      <c r="D193" s="72">
        <v>657.97636406100003</v>
      </c>
      <c r="E193" s="72">
        <v>17391.222859830999</v>
      </c>
      <c r="F193" s="72">
        <v>1724.131388281</v>
      </c>
      <c r="G193" s="72">
        <v>8003.3292208379999</v>
      </c>
      <c r="H193" s="72">
        <v>238.61653212799999</v>
      </c>
      <c r="I193" s="72">
        <v>14.370094678999999</v>
      </c>
      <c r="J193" s="72">
        <v>0</v>
      </c>
      <c r="K193" s="72">
        <v>29.371262202</v>
      </c>
      <c r="L193" s="72">
        <v>110.75903068700001</v>
      </c>
      <c r="M193" s="72">
        <v>158.87911683399997</v>
      </c>
      <c r="N193" s="72">
        <v>0</v>
      </c>
      <c r="O193" s="72">
        <v>39.479339004000003</v>
      </c>
      <c r="P193" s="72">
        <v>93.250841923999999</v>
      </c>
      <c r="Q193" s="72">
        <v>446.10968532999999</v>
      </c>
      <c r="R193" s="72">
        <v>4.5313999999999997</v>
      </c>
      <c r="S193" s="72">
        <v>40471.865323076003</v>
      </c>
      <c r="T193" s="72"/>
      <c r="U193" s="72">
        <v>40471.865323076003</v>
      </c>
    </row>
    <row r="194" spans="1:21">
      <c r="A194" s="71" t="s">
        <v>469</v>
      </c>
      <c r="B194" s="72">
        <v>12372.473802373999</v>
      </c>
      <c r="C194" s="72">
        <v>16128.083376185001</v>
      </c>
      <c r="D194" s="72">
        <v>694.42867152199995</v>
      </c>
      <c r="E194" s="72">
        <v>16822.512047707001</v>
      </c>
      <c r="F194" s="72">
        <v>1472.7697875649999</v>
      </c>
      <c r="G194" s="72">
        <v>7900.224455308</v>
      </c>
      <c r="H194" s="72">
        <v>179.70961689699999</v>
      </c>
      <c r="I194" s="72">
        <v>14.092073157000002</v>
      </c>
      <c r="J194" s="72">
        <v>0</v>
      </c>
      <c r="K194" s="72">
        <v>25.372398281000002</v>
      </c>
      <c r="L194" s="72">
        <v>92.644760701999999</v>
      </c>
      <c r="M194" s="72">
        <v>169.12184507499998</v>
      </c>
      <c r="N194" s="72">
        <v>9.9839999999999996E-6</v>
      </c>
      <c r="O194" s="72">
        <v>40.323561372999997</v>
      </c>
      <c r="P194" s="72">
        <v>87.992068499999988</v>
      </c>
      <c r="Q194" s="72">
        <v>429.54671707200004</v>
      </c>
      <c r="R194" s="72">
        <v>4.6767000000000003</v>
      </c>
      <c r="S194" s="72">
        <v>39181.913092171002</v>
      </c>
      <c r="T194" s="72"/>
      <c r="U194" s="72">
        <v>39181.913092171002</v>
      </c>
    </row>
    <row r="195" spans="1:21">
      <c r="A195" s="71" t="s">
        <v>470</v>
      </c>
      <c r="B195" s="72">
        <v>10944.505861395</v>
      </c>
      <c r="C195" s="72">
        <v>15629.775555787</v>
      </c>
      <c r="D195" s="72">
        <v>642.916405639</v>
      </c>
      <c r="E195" s="72">
        <v>16272.691961426</v>
      </c>
      <c r="F195" s="72">
        <v>816.07130669399999</v>
      </c>
      <c r="G195" s="72">
        <v>6282.6746440839997</v>
      </c>
      <c r="H195" s="72">
        <v>86.645370225999997</v>
      </c>
      <c r="I195" s="72">
        <v>12.607289668</v>
      </c>
      <c r="J195" s="72">
        <v>0</v>
      </c>
      <c r="K195" s="72">
        <v>26.362552594</v>
      </c>
      <c r="L195" s="72">
        <v>86.787198580999998</v>
      </c>
      <c r="M195" s="72">
        <v>136.382956331</v>
      </c>
      <c r="N195" s="72">
        <v>1.4496E-5</v>
      </c>
      <c r="O195" s="72">
        <v>39.281217847999997</v>
      </c>
      <c r="P195" s="72">
        <v>85.367963124999989</v>
      </c>
      <c r="Q195" s="72">
        <v>386.78919264299998</v>
      </c>
      <c r="R195" s="72">
        <v>5.1898999999999997</v>
      </c>
      <c r="S195" s="72">
        <v>34794.568258612002</v>
      </c>
      <c r="T195" s="72"/>
      <c r="U195" s="72">
        <v>34794.568258612002</v>
      </c>
    </row>
    <row r="196" spans="1:21">
      <c r="A196" s="71" t="s">
        <v>471</v>
      </c>
      <c r="B196" s="72">
        <v>11625.71063564</v>
      </c>
      <c r="C196" s="72">
        <v>15092.308036410001</v>
      </c>
      <c r="D196" s="72">
        <v>481.08773933700002</v>
      </c>
      <c r="E196" s="72">
        <v>15573.395775747</v>
      </c>
      <c r="F196" s="72">
        <v>224.89513963100001</v>
      </c>
      <c r="G196" s="72">
        <v>4348.6085817900002</v>
      </c>
      <c r="H196" s="72">
        <v>155.804427546</v>
      </c>
      <c r="I196" s="72">
        <v>7.838055786</v>
      </c>
      <c r="J196" s="72">
        <v>0</v>
      </c>
      <c r="K196" s="72">
        <v>40.586920020999997</v>
      </c>
      <c r="L196" s="72">
        <v>62.558945577999999</v>
      </c>
      <c r="M196" s="72">
        <v>138.718779047</v>
      </c>
      <c r="N196" s="72">
        <v>9.5999999999999999E-8</v>
      </c>
      <c r="O196" s="72">
        <v>34.599590036000002</v>
      </c>
      <c r="P196" s="72">
        <v>63.662589158000003</v>
      </c>
      <c r="Q196" s="72">
        <v>347.96487972199998</v>
      </c>
      <c r="R196" s="72">
        <v>5.6738</v>
      </c>
      <c r="S196" s="72">
        <v>32282.053235052001</v>
      </c>
      <c r="T196" s="72"/>
      <c r="U196" s="72">
        <v>32282.053235052001</v>
      </c>
    </row>
    <row r="197" spans="1:21">
      <c r="A197" s="71" t="s">
        <v>472</v>
      </c>
      <c r="B197" s="72">
        <v>10817.640477745001</v>
      </c>
      <c r="C197" s="72">
        <v>15671.868632742</v>
      </c>
      <c r="D197" s="72">
        <v>555.07158410600005</v>
      </c>
      <c r="E197" s="72">
        <v>16226.940216848001</v>
      </c>
      <c r="F197" s="72">
        <v>317.62149370100002</v>
      </c>
      <c r="G197" s="72">
        <v>4953.2156953650001</v>
      </c>
      <c r="H197" s="72">
        <v>230.58899733999999</v>
      </c>
      <c r="I197" s="72">
        <v>8.1326883500000005</v>
      </c>
      <c r="J197" s="72">
        <v>0</v>
      </c>
      <c r="K197" s="72">
        <v>38.713695117</v>
      </c>
      <c r="L197" s="72">
        <v>21.409449321</v>
      </c>
      <c r="M197" s="72">
        <v>249.35356481099998</v>
      </c>
      <c r="N197" s="72">
        <v>0</v>
      </c>
      <c r="O197" s="72">
        <v>38.109164124000003</v>
      </c>
      <c r="P197" s="72">
        <v>72.119085256999995</v>
      </c>
      <c r="Q197" s="72">
        <v>427.83764698000005</v>
      </c>
      <c r="R197" s="72">
        <v>6.8589000000000002</v>
      </c>
      <c r="S197" s="72">
        <v>32980.703427114997</v>
      </c>
      <c r="T197" s="72"/>
      <c r="U197" s="72">
        <v>32980.703427114997</v>
      </c>
    </row>
    <row r="198" spans="1:21">
      <c r="A198" s="71" t="s">
        <v>473</v>
      </c>
      <c r="B198" s="72">
        <v>12213.048079901</v>
      </c>
      <c r="C198" s="72">
        <v>16125.637380156</v>
      </c>
      <c r="D198" s="72">
        <v>599.94276441700003</v>
      </c>
      <c r="E198" s="72">
        <v>16725.580144572999</v>
      </c>
      <c r="F198" s="72">
        <v>453.786571278</v>
      </c>
      <c r="G198" s="72">
        <v>4204.981145496</v>
      </c>
      <c r="H198" s="72">
        <v>451.98911600500003</v>
      </c>
      <c r="I198" s="72">
        <v>5.4334295620000006</v>
      </c>
      <c r="J198" s="72">
        <v>0</v>
      </c>
      <c r="K198" s="72">
        <v>34.356421862000005</v>
      </c>
      <c r="L198" s="72">
        <v>34.290210350999999</v>
      </c>
      <c r="M198" s="72">
        <v>505.17003120000004</v>
      </c>
      <c r="N198" s="72">
        <v>0</v>
      </c>
      <c r="O198" s="72">
        <v>35.588083253999997</v>
      </c>
      <c r="P198" s="72">
        <v>84.223779171000004</v>
      </c>
      <c r="Q198" s="72">
        <v>699.06195539999999</v>
      </c>
      <c r="R198" s="72">
        <v>5.1227999999999998</v>
      </c>
      <c r="S198" s="72">
        <v>34753.569873421002</v>
      </c>
      <c r="T198" s="72"/>
      <c r="U198" s="72">
        <v>34753.569873421002</v>
      </c>
    </row>
    <row r="199" spans="1:21">
      <c r="A199" s="71" t="s">
        <v>474</v>
      </c>
      <c r="B199" s="72">
        <v>12475.318012342999</v>
      </c>
      <c r="C199" s="72">
        <v>15988.351561639</v>
      </c>
      <c r="D199" s="72">
        <v>535.13767439799994</v>
      </c>
      <c r="E199" s="72">
        <v>16523.489236037</v>
      </c>
      <c r="F199" s="72">
        <v>252.40008354899999</v>
      </c>
      <c r="G199" s="72">
        <v>4170.5752672420003</v>
      </c>
      <c r="H199" s="72">
        <v>497.69516350599997</v>
      </c>
      <c r="I199" s="72">
        <v>5.0201563849999999</v>
      </c>
      <c r="J199" s="72">
        <v>0</v>
      </c>
      <c r="K199" s="72">
        <v>28.276317158000001</v>
      </c>
      <c r="L199" s="72">
        <v>41.487887102999998</v>
      </c>
      <c r="M199" s="72">
        <v>568.32473373800008</v>
      </c>
      <c r="N199" s="72">
        <v>0</v>
      </c>
      <c r="O199" s="72">
        <v>39.137384519999998</v>
      </c>
      <c r="P199" s="72">
        <v>65.902170523999999</v>
      </c>
      <c r="Q199" s="72">
        <v>748.148649428</v>
      </c>
      <c r="R199" s="72">
        <v>0.7984</v>
      </c>
      <c r="S199" s="72">
        <v>34668.424805128998</v>
      </c>
      <c r="T199" s="72"/>
      <c r="U199" s="72">
        <v>34668.424805128998</v>
      </c>
    </row>
    <row r="200" spans="1:21">
      <c r="A200" s="71" t="s">
        <v>475</v>
      </c>
      <c r="B200" s="72">
        <v>11845.870534356</v>
      </c>
      <c r="C200" s="72">
        <v>14543.717008232001</v>
      </c>
      <c r="D200" s="72">
        <v>470.22226314099998</v>
      </c>
      <c r="E200" s="72">
        <v>15013.939271373001</v>
      </c>
      <c r="F200" s="72">
        <v>304.73567562599999</v>
      </c>
      <c r="G200" s="72">
        <v>4289.4345320760003</v>
      </c>
      <c r="H200" s="72">
        <v>363.40251012300001</v>
      </c>
      <c r="I200" s="72">
        <v>4.8457537609999903</v>
      </c>
      <c r="J200" s="72">
        <v>0</v>
      </c>
      <c r="K200" s="72">
        <v>36.506371946999998</v>
      </c>
      <c r="L200" s="72">
        <v>44.931040451999998</v>
      </c>
      <c r="M200" s="72">
        <v>240.133502886</v>
      </c>
      <c r="N200" s="72">
        <v>1.92E-7</v>
      </c>
      <c r="O200" s="72">
        <v>19.175306978000002</v>
      </c>
      <c r="P200" s="72">
        <v>117.44547309299999</v>
      </c>
      <c r="Q200" s="72">
        <v>463.03744930900001</v>
      </c>
      <c r="R200" s="72">
        <v>1.9065000000000001</v>
      </c>
      <c r="S200" s="72">
        <v>32282.326471519002</v>
      </c>
      <c r="T200" s="72"/>
      <c r="U200" s="72">
        <v>32282.326471519002</v>
      </c>
    </row>
    <row r="201" spans="1:21">
      <c r="A201" s="71" t="s">
        <v>476</v>
      </c>
      <c r="B201" s="72">
        <v>12359.217896259001</v>
      </c>
      <c r="C201" s="72">
        <v>14094.211894386</v>
      </c>
      <c r="D201" s="72">
        <v>667.42306486400003</v>
      </c>
      <c r="E201" s="72">
        <v>14761.634959250001</v>
      </c>
      <c r="F201" s="72">
        <v>1026.0050888329999</v>
      </c>
      <c r="G201" s="72">
        <v>2791.1575986950002</v>
      </c>
      <c r="H201" s="72">
        <v>274.34400340500002</v>
      </c>
      <c r="I201" s="72">
        <v>4.0521546720000003</v>
      </c>
      <c r="J201" s="72">
        <v>0</v>
      </c>
      <c r="K201" s="72">
        <v>41.627546164000002</v>
      </c>
      <c r="L201" s="72">
        <v>51.988996759999999</v>
      </c>
      <c r="M201" s="72">
        <v>198.806145934</v>
      </c>
      <c r="N201" s="72">
        <v>3.84E-7</v>
      </c>
      <c r="O201" s="72">
        <v>38.521052849999997</v>
      </c>
      <c r="P201" s="72">
        <v>78.922224903</v>
      </c>
      <c r="Q201" s="72">
        <v>413.91812166699998</v>
      </c>
      <c r="R201" s="72">
        <v>6.0586000000000002</v>
      </c>
      <c r="S201" s="72">
        <v>31632.336228493001</v>
      </c>
      <c r="T201" s="72"/>
      <c r="U201" s="72">
        <v>31632.336228493001</v>
      </c>
    </row>
    <row r="202" spans="1:21">
      <c r="A202" s="71" t="s">
        <v>477</v>
      </c>
      <c r="B202" s="72">
        <v>11476.756983298001</v>
      </c>
      <c r="C202" s="72">
        <v>13366.619514296</v>
      </c>
      <c r="D202" s="72">
        <v>627.37890781399994</v>
      </c>
      <c r="E202" s="72">
        <v>13993.99842211</v>
      </c>
      <c r="F202" s="72">
        <v>1828.150287638</v>
      </c>
      <c r="G202" s="72">
        <v>3775.5898283920001</v>
      </c>
      <c r="H202" s="72">
        <v>171.49725800600001</v>
      </c>
      <c r="I202" s="72">
        <v>4.934628096</v>
      </c>
      <c r="J202" s="72">
        <v>0</v>
      </c>
      <c r="K202" s="72">
        <v>39.242221776999997</v>
      </c>
      <c r="L202" s="72">
        <v>49.702291819999999</v>
      </c>
      <c r="M202" s="72">
        <v>140.897859952</v>
      </c>
      <c r="N202" s="72">
        <v>0</v>
      </c>
      <c r="O202" s="72">
        <v>38.436489534000003</v>
      </c>
      <c r="P202" s="72">
        <v>42.081587661999997</v>
      </c>
      <c r="Q202" s="72">
        <v>315.29507884099996</v>
      </c>
      <c r="R202" s="72">
        <v>6.7843999999999998</v>
      </c>
      <c r="S202" s="72">
        <v>31568.072260173001</v>
      </c>
      <c r="T202" s="72"/>
      <c r="U202" s="72">
        <v>31568.072260173001</v>
      </c>
    </row>
    <row r="203" spans="1:21">
      <c r="A203" s="71" t="s">
        <v>478</v>
      </c>
      <c r="B203" s="72">
        <v>11830.471008499</v>
      </c>
      <c r="C203" s="72">
        <v>14438.516044905</v>
      </c>
      <c r="D203" s="72">
        <v>718.18346500600001</v>
      </c>
      <c r="E203" s="72">
        <v>15156.699509910999</v>
      </c>
      <c r="F203" s="72">
        <v>2070.2425939710001</v>
      </c>
      <c r="G203" s="72">
        <v>4949.919789859</v>
      </c>
      <c r="H203" s="72">
        <v>132.870732436</v>
      </c>
      <c r="I203" s="72">
        <v>5.6323857500000001</v>
      </c>
      <c r="J203" s="72">
        <v>0</v>
      </c>
      <c r="K203" s="72">
        <v>34.853417607000004</v>
      </c>
      <c r="L203" s="72">
        <v>66.629072268999991</v>
      </c>
      <c r="M203" s="72">
        <v>143.90112798199999</v>
      </c>
      <c r="N203" s="72">
        <v>0</v>
      </c>
      <c r="O203" s="72">
        <v>35.074911891000006</v>
      </c>
      <c r="P203" s="72">
        <v>45.281640504000002</v>
      </c>
      <c r="Q203" s="72">
        <v>331.372556003</v>
      </c>
      <c r="R203" s="72">
        <v>7.8360000000000003</v>
      </c>
      <c r="S203" s="72">
        <v>34479.412189431001</v>
      </c>
      <c r="T203" s="72"/>
      <c r="U203" s="72">
        <v>34479.412189431001</v>
      </c>
    </row>
    <row r="204" spans="1:21">
      <c r="A204" s="71" t="s">
        <v>479</v>
      </c>
      <c r="B204" s="72">
        <v>10844.310029994</v>
      </c>
      <c r="C204" s="72">
        <v>13359.299951794001</v>
      </c>
      <c r="D204" s="72">
        <v>660.69427791800001</v>
      </c>
      <c r="E204" s="72">
        <v>14019.994229712001</v>
      </c>
      <c r="F204" s="72">
        <v>2090.9493933799999</v>
      </c>
      <c r="G204" s="72">
        <v>4441.1021038480003</v>
      </c>
      <c r="H204" s="72">
        <v>111.56132388499999</v>
      </c>
      <c r="I204" s="72">
        <v>5.1056271469999999</v>
      </c>
      <c r="J204" s="72">
        <v>0</v>
      </c>
      <c r="K204" s="72">
        <v>21.827503998000001</v>
      </c>
      <c r="L204" s="72">
        <v>55.349383433</v>
      </c>
      <c r="M204" s="72">
        <v>127.90937850200001</v>
      </c>
      <c r="N204" s="72">
        <v>0</v>
      </c>
      <c r="O204" s="72">
        <v>35.215471563000001</v>
      </c>
      <c r="P204" s="72">
        <v>60.798749442000002</v>
      </c>
      <c r="Q204" s="72">
        <v>306.20611408500002</v>
      </c>
      <c r="R204" s="72">
        <v>6.8695000000000004</v>
      </c>
      <c r="S204" s="72">
        <v>31820.992644344002</v>
      </c>
      <c r="T204" s="72"/>
      <c r="U204" s="72">
        <v>31820.992644344002</v>
      </c>
    </row>
    <row r="205" spans="1:21">
      <c r="A205" s="71" t="s">
        <v>480</v>
      </c>
      <c r="B205" s="72">
        <v>12317.978073972001</v>
      </c>
      <c r="C205" s="72">
        <v>14400.790132071999</v>
      </c>
      <c r="D205" s="72">
        <v>645.84278383000003</v>
      </c>
      <c r="E205" s="72">
        <v>15046.632915901999</v>
      </c>
      <c r="F205" s="72">
        <v>2011.4421666210001</v>
      </c>
      <c r="G205" s="72">
        <v>5382.7987033879999</v>
      </c>
      <c r="H205" s="72">
        <v>157.78142699399999</v>
      </c>
      <c r="I205" s="72">
        <v>3.804091085</v>
      </c>
      <c r="J205" s="72">
        <v>0</v>
      </c>
      <c r="K205" s="72">
        <v>22.110338981000002</v>
      </c>
      <c r="L205" s="72">
        <v>70.324895201000004</v>
      </c>
      <c r="M205" s="72">
        <v>144.323541498</v>
      </c>
      <c r="N205" s="72">
        <v>0</v>
      </c>
      <c r="O205" s="72">
        <v>38.574079484999999</v>
      </c>
      <c r="P205" s="72">
        <v>44.508450941</v>
      </c>
      <c r="Q205" s="72">
        <v>323.64539719099997</v>
      </c>
      <c r="R205" s="72">
        <v>6.9264000000000001</v>
      </c>
      <c r="S205" s="72">
        <v>35247.205067652001</v>
      </c>
      <c r="T205" s="72"/>
      <c r="U205" s="72">
        <v>35247.205067652001</v>
      </c>
    </row>
    <row r="206" spans="1:21">
      <c r="A206" s="71" t="s">
        <v>481</v>
      </c>
      <c r="B206" s="72">
        <v>12630.811926175</v>
      </c>
      <c r="C206" s="72">
        <v>14116.165350251</v>
      </c>
      <c r="D206" s="72">
        <v>713.04153929300003</v>
      </c>
      <c r="E206" s="72">
        <v>14829.206889544001</v>
      </c>
      <c r="F206" s="72">
        <v>1013.363085022</v>
      </c>
      <c r="G206" s="72">
        <v>5731.8050795540003</v>
      </c>
      <c r="H206" s="72">
        <v>95.994174799999996</v>
      </c>
      <c r="I206" s="72">
        <v>3.76097108</v>
      </c>
      <c r="J206" s="72">
        <v>0</v>
      </c>
      <c r="K206" s="72">
        <v>19.566873965999999</v>
      </c>
      <c r="L206" s="72">
        <v>75.813665786000001</v>
      </c>
      <c r="M206" s="72">
        <v>130.01463030100001</v>
      </c>
      <c r="N206" s="72">
        <v>0</v>
      </c>
      <c r="O206" s="72">
        <v>34.005070801999999</v>
      </c>
      <c r="P206" s="72">
        <v>148.54552891099999</v>
      </c>
      <c r="Q206" s="72">
        <v>411.70674084599995</v>
      </c>
      <c r="R206" s="72">
        <v>6.468</v>
      </c>
      <c r="S206" s="72">
        <v>34719.355827877</v>
      </c>
      <c r="T206" s="72"/>
      <c r="U206" s="72">
        <v>34719.355827877</v>
      </c>
    </row>
    <row r="207" spans="1:21">
      <c r="A207" s="71" t="s">
        <v>482</v>
      </c>
      <c r="B207" s="72">
        <v>11422.232019524999</v>
      </c>
      <c r="C207" s="72">
        <v>13113.204186071</v>
      </c>
      <c r="D207" s="72">
        <v>657.39422568600003</v>
      </c>
      <c r="E207" s="72">
        <v>13770.598411757001</v>
      </c>
      <c r="F207" s="72">
        <v>600.10416002399995</v>
      </c>
      <c r="G207" s="72">
        <v>5659.0625577399996</v>
      </c>
      <c r="H207" s="72">
        <v>122.899502328</v>
      </c>
      <c r="I207" s="72">
        <v>3.4273971560000001</v>
      </c>
      <c r="J207" s="72">
        <v>0</v>
      </c>
      <c r="K207" s="72">
        <v>21.694537218000001</v>
      </c>
      <c r="L207" s="72">
        <v>47.255055724999998</v>
      </c>
      <c r="M207" s="72">
        <v>138.52724114100002</v>
      </c>
      <c r="N207" s="72">
        <v>0</v>
      </c>
      <c r="O207" s="72">
        <v>37.737215060000004</v>
      </c>
      <c r="P207" s="72">
        <v>33.121572476000004</v>
      </c>
      <c r="Q207" s="72">
        <v>281.76301877600002</v>
      </c>
      <c r="R207" s="72">
        <v>7.2441000000000004</v>
      </c>
      <c r="S207" s="72">
        <v>31863.903703333999</v>
      </c>
      <c r="T207" s="72"/>
      <c r="U207" s="72">
        <v>31863.903703333999</v>
      </c>
    </row>
    <row r="208" spans="1:21">
      <c r="A208" s="71" t="s">
        <v>483</v>
      </c>
      <c r="B208" s="72">
        <v>11584.787420769</v>
      </c>
      <c r="C208" s="72">
        <v>13621.685779297</v>
      </c>
      <c r="D208" s="72">
        <v>504.63415661800002</v>
      </c>
      <c r="E208" s="72">
        <v>14126.319935915</v>
      </c>
      <c r="F208" s="72">
        <v>415.3634788</v>
      </c>
      <c r="G208" s="72">
        <v>4979.995672473</v>
      </c>
      <c r="H208" s="72">
        <v>244.82314538700001</v>
      </c>
      <c r="I208" s="72">
        <v>3.0285606819999997</v>
      </c>
      <c r="J208" s="72">
        <v>0</v>
      </c>
      <c r="K208" s="72">
        <v>28.350180936000001</v>
      </c>
      <c r="L208" s="72">
        <v>28.308386716000001</v>
      </c>
      <c r="M208" s="72">
        <v>170.35244101499998</v>
      </c>
      <c r="N208" s="72">
        <v>0</v>
      </c>
      <c r="O208" s="72">
        <v>39.475647264000003</v>
      </c>
      <c r="P208" s="72">
        <v>29.218059029999999</v>
      </c>
      <c r="Q208" s="72">
        <v>298.73327564299996</v>
      </c>
      <c r="R208" s="72">
        <v>7.8884999999999996</v>
      </c>
      <c r="S208" s="72">
        <v>31657.911433595</v>
      </c>
      <c r="T208" s="72"/>
      <c r="U208" s="72">
        <v>31657.911433595</v>
      </c>
    </row>
    <row r="209" spans="1:21">
      <c r="A209" s="71" t="s">
        <v>484</v>
      </c>
      <c r="B209" s="72">
        <v>11076.079538989001</v>
      </c>
      <c r="C209" s="72">
        <v>13580.777411517</v>
      </c>
      <c r="D209" s="72">
        <v>356.63212389099999</v>
      </c>
      <c r="E209" s="72">
        <v>13937.409535408</v>
      </c>
      <c r="F209" s="72">
        <v>537.79211009999995</v>
      </c>
      <c r="G209" s="72">
        <v>4753.1516177269996</v>
      </c>
      <c r="H209" s="72">
        <v>369.20895114199999</v>
      </c>
      <c r="I209" s="72">
        <v>0.93140621199999996</v>
      </c>
      <c r="J209" s="72">
        <v>0</v>
      </c>
      <c r="K209" s="72">
        <v>20.498565110000001</v>
      </c>
      <c r="L209" s="72">
        <v>12.404994755000001</v>
      </c>
      <c r="M209" s="72">
        <v>281.20387784299999</v>
      </c>
      <c r="N209" s="72">
        <v>0</v>
      </c>
      <c r="O209" s="72">
        <v>37.823324749999898</v>
      </c>
      <c r="P209" s="72">
        <v>57.506160702999999</v>
      </c>
      <c r="Q209" s="72">
        <v>410.36832937299999</v>
      </c>
      <c r="R209" s="72">
        <v>7.8148</v>
      </c>
      <c r="S209" s="72">
        <v>31091.824868275002</v>
      </c>
      <c r="T209" s="72"/>
      <c r="U209" s="72">
        <v>31091.824868275002</v>
      </c>
    </row>
    <row r="210" spans="1:21">
      <c r="A210" s="71" t="s">
        <v>485</v>
      </c>
      <c r="B210" s="72">
        <v>12938.514433102</v>
      </c>
      <c r="C210" s="72">
        <v>15099.012692591999</v>
      </c>
      <c r="D210" s="72">
        <v>482.74617554700001</v>
      </c>
      <c r="E210" s="72">
        <v>15581.758868138999</v>
      </c>
      <c r="F210" s="72">
        <v>382.68300735100001</v>
      </c>
      <c r="G210" s="72">
        <v>3843.3542318360001</v>
      </c>
      <c r="H210" s="72">
        <v>551.61848765299999</v>
      </c>
      <c r="I210" s="72">
        <v>0.26635803600000002</v>
      </c>
      <c r="J210" s="72">
        <v>0</v>
      </c>
      <c r="K210" s="72">
        <v>22.070302711</v>
      </c>
      <c r="L210" s="72">
        <v>17.497502315999999</v>
      </c>
      <c r="M210" s="72">
        <v>558.6616931320001</v>
      </c>
      <c r="N210" s="72">
        <v>0</v>
      </c>
      <c r="O210" s="72">
        <v>35.645338592000002</v>
      </c>
      <c r="P210" s="72">
        <v>67.881847504000007</v>
      </c>
      <c r="Q210" s="72">
        <v>702.02304229100002</v>
      </c>
      <c r="R210" s="72">
        <v>6.5609999999999999</v>
      </c>
      <c r="S210" s="72">
        <v>34006.513075267998</v>
      </c>
      <c r="T210" s="72"/>
      <c r="U210" s="72">
        <v>34006.513075267998</v>
      </c>
    </row>
    <row r="211" spans="1:21">
      <c r="A211" s="71" t="s">
        <v>486</v>
      </c>
      <c r="B211" s="72">
        <v>11790.977305909</v>
      </c>
      <c r="C211" s="72">
        <v>14922.701338970001</v>
      </c>
      <c r="D211" s="72">
        <v>595.61962867399996</v>
      </c>
      <c r="E211" s="72">
        <v>15518.320967644</v>
      </c>
      <c r="F211" s="72">
        <v>1022.7548461600001</v>
      </c>
      <c r="G211" s="72">
        <v>5364.1597779599997</v>
      </c>
      <c r="H211" s="72">
        <v>307.980201765</v>
      </c>
      <c r="I211" s="72">
        <v>0.283586756</v>
      </c>
      <c r="J211" s="72">
        <v>0</v>
      </c>
      <c r="K211" s="72">
        <v>17.644572314000001</v>
      </c>
      <c r="L211" s="72">
        <v>28.459681561</v>
      </c>
      <c r="M211" s="72">
        <v>317.94907880900001</v>
      </c>
      <c r="N211" s="72">
        <v>0</v>
      </c>
      <c r="O211" s="72">
        <v>31.599318185000001</v>
      </c>
      <c r="P211" s="72">
        <v>73.196637507999995</v>
      </c>
      <c r="Q211" s="72">
        <v>469.13287513300003</v>
      </c>
      <c r="R211" s="72">
        <v>5.5570000000000004</v>
      </c>
      <c r="S211" s="72">
        <v>34478.882951275002</v>
      </c>
      <c r="T211" s="72"/>
      <c r="U211" s="72">
        <v>34478.882951275002</v>
      </c>
    </row>
    <row r="212" spans="1:21">
      <c r="A212" s="71" t="s">
        <v>487</v>
      </c>
      <c r="B212" s="72">
        <v>11439.499297763999</v>
      </c>
      <c r="C212" s="72">
        <v>13509.91562716</v>
      </c>
      <c r="D212" s="72">
        <v>531.67103963</v>
      </c>
      <c r="E212" s="72">
        <v>14041.586666790001</v>
      </c>
      <c r="F212" s="72">
        <v>442.39603356700002</v>
      </c>
      <c r="G212" s="72">
        <v>4182.1466933940001</v>
      </c>
      <c r="H212" s="72">
        <v>228.387181209</v>
      </c>
      <c r="I212" s="72">
        <v>0.328523921</v>
      </c>
      <c r="J212" s="72">
        <v>0</v>
      </c>
      <c r="K212" s="72">
        <v>14.032713513000001</v>
      </c>
      <c r="L212" s="72">
        <v>18.845198993</v>
      </c>
      <c r="M212" s="72">
        <v>246.42327481000001</v>
      </c>
      <c r="N212" s="72">
        <v>0</v>
      </c>
      <c r="O212" s="72">
        <v>19.573708658000001</v>
      </c>
      <c r="P212" s="72">
        <v>28.795363818000002</v>
      </c>
      <c r="Q212" s="72">
        <v>327.99878371300002</v>
      </c>
      <c r="R212" s="72">
        <v>1.6733</v>
      </c>
      <c r="S212" s="72">
        <v>30663.687998933001</v>
      </c>
      <c r="T212" s="72"/>
      <c r="U212" s="72">
        <v>30663.687998933001</v>
      </c>
    </row>
    <row r="213" spans="1:21">
      <c r="A213" s="71" t="s">
        <v>488</v>
      </c>
      <c r="B213" s="72">
        <v>11582.684900446</v>
      </c>
      <c r="C213" s="72">
        <v>12638.641602060001</v>
      </c>
      <c r="D213" s="72">
        <v>495.85650078200001</v>
      </c>
      <c r="E213" s="72">
        <v>13134.498102842001</v>
      </c>
      <c r="F213" s="72">
        <v>445.93301077400002</v>
      </c>
      <c r="G213" s="72">
        <v>5078.7041029530001</v>
      </c>
      <c r="H213" s="72">
        <v>164.95111560300001</v>
      </c>
      <c r="I213" s="72">
        <v>0.34735363600000002</v>
      </c>
      <c r="J213" s="72">
        <v>0</v>
      </c>
      <c r="K213" s="72">
        <v>14.419003249999999</v>
      </c>
      <c r="L213" s="72">
        <v>32.220939481000002</v>
      </c>
      <c r="M213" s="72">
        <v>267.90480304899995</v>
      </c>
      <c r="N213" s="72">
        <v>0</v>
      </c>
      <c r="O213" s="72">
        <v>38.627429229000001</v>
      </c>
      <c r="P213" s="72">
        <v>44.721909175</v>
      </c>
      <c r="Q213" s="72">
        <v>398.24143781999999</v>
      </c>
      <c r="R213" s="72">
        <v>5.1504000000000003</v>
      </c>
      <c r="S213" s="72">
        <v>30810.163070342001</v>
      </c>
      <c r="T213" s="72"/>
      <c r="U213" s="72">
        <v>30810.163070342001</v>
      </c>
    </row>
    <row r="214" spans="1:21">
      <c r="A214" s="71" t="s">
        <v>489</v>
      </c>
      <c r="B214" s="72">
        <v>11611.775795871001</v>
      </c>
      <c r="C214" s="72">
        <v>11904.213170360001</v>
      </c>
      <c r="D214" s="72">
        <v>536.97160422000002</v>
      </c>
      <c r="E214" s="72">
        <v>12441.184774580001</v>
      </c>
      <c r="F214" s="72">
        <v>585.397573792</v>
      </c>
      <c r="G214" s="72">
        <v>5542.1329592860002</v>
      </c>
      <c r="H214" s="72">
        <v>96.039478277000001</v>
      </c>
      <c r="I214" s="72">
        <v>0.32143497500000001</v>
      </c>
      <c r="J214" s="72">
        <v>0</v>
      </c>
      <c r="K214" s="72">
        <v>8.6484320110000006</v>
      </c>
      <c r="L214" s="72">
        <v>38.104274278999995</v>
      </c>
      <c r="M214" s="72">
        <v>264.46369878299998</v>
      </c>
      <c r="N214" s="72">
        <v>0</v>
      </c>
      <c r="O214" s="72">
        <v>36.762932717000005</v>
      </c>
      <c r="P214" s="72">
        <v>62.107293936000005</v>
      </c>
      <c r="Q214" s="72">
        <v>410.408066701</v>
      </c>
      <c r="R214" s="72">
        <v>6.3796999999999997</v>
      </c>
      <c r="S214" s="72">
        <v>30693.318346459</v>
      </c>
      <c r="T214" s="72"/>
      <c r="U214" s="72">
        <v>30693.318346459</v>
      </c>
    </row>
    <row r="215" spans="1:21">
      <c r="A215" s="71" t="s">
        <v>490</v>
      </c>
      <c r="B215" s="72">
        <v>13139.870771157</v>
      </c>
      <c r="C215" s="72">
        <v>12333.498869575</v>
      </c>
      <c r="D215" s="72">
        <v>567.47396205200005</v>
      </c>
      <c r="E215" s="72">
        <v>12900.972831626999</v>
      </c>
      <c r="F215" s="72">
        <v>769.09020390199998</v>
      </c>
      <c r="G215" s="72">
        <v>5965.5499840570001</v>
      </c>
      <c r="H215" s="72">
        <v>61.234816529</v>
      </c>
      <c r="I215" s="72">
        <v>0.29204360100000004</v>
      </c>
      <c r="J215" s="72">
        <v>0</v>
      </c>
      <c r="K215" s="72">
        <v>6.8160716069999996</v>
      </c>
      <c r="L215" s="72">
        <v>33.711830956</v>
      </c>
      <c r="M215" s="72">
        <v>258.70591789400004</v>
      </c>
      <c r="N215" s="72">
        <v>0</v>
      </c>
      <c r="O215" s="72">
        <v>38.494739238000001</v>
      </c>
      <c r="P215" s="72">
        <v>63.288612897</v>
      </c>
      <c r="Q215" s="72">
        <v>401.309216193</v>
      </c>
      <c r="R215" s="72">
        <v>6.1756000000000002</v>
      </c>
      <c r="S215" s="72">
        <v>33244.203378664999</v>
      </c>
      <c r="T215" s="72"/>
      <c r="U215" s="72">
        <v>33244.203378664999</v>
      </c>
    </row>
    <row r="216" spans="1:21">
      <c r="A216" s="71" t="s">
        <v>491</v>
      </c>
      <c r="B216" s="72">
        <v>12256.935358731</v>
      </c>
      <c r="C216" s="72">
        <v>12328.58589873</v>
      </c>
      <c r="D216" s="72">
        <v>368.58216389900002</v>
      </c>
      <c r="E216" s="72">
        <v>12697.168062629</v>
      </c>
      <c r="F216" s="72">
        <v>1184.5467035510001</v>
      </c>
      <c r="G216" s="72">
        <v>6330.0055282069998</v>
      </c>
      <c r="H216" s="72">
        <v>152.83768067400001</v>
      </c>
      <c r="I216" s="72">
        <v>0.16253783499999999</v>
      </c>
      <c r="J216" s="72">
        <v>0</v>
      </c>
      <c r="K216" s="72">
        <v>5.0566654199999999</v>
      </c>
      <c r="L216" s="72">
        <v>46.375757647999997</v>
      </c>
      <c r="M216" s="72">
        <v>156.47426268999999</v>
      </c>
      <c r="N216" s="72">
        <v>0</v>
      </c>
      <c r="O216" s="72">
        <v>35.071056272</v>
      </c>
      <c r="P216" s="72">
        <v>38.491334261000006</v>
      </c>
      <c r="Q216" s="72">
        <v>281.63161412599999</v>
      </c>
      <c r="R216" s="72">
        <v>2.8426</v>
      </c>
      <c r="S216" s="72">
        <v>32905.967555725998</v>
      </c>
      <c r="T216" s="72"/>
      <c r="U216" s="72">
        <v>32905.967555725998</v>
      </c>
    </row>
    <row r="217" spans="1:21">
      <c r="A217" s="71" t="s">
        <v>492</v>
      </c>
      <c r="B217" s="72">
        <v>12780.309064458001</v>
      </c>
      <c r="C217" s="72">
        <v>13233.753803926</v>
      </c>
      <c r="D217" s="72">
        <v>515.63853952399995</v>
      </c>
      <c r="E217" s="72">
        <v>13749.392343449999</v>
      </c>
      <c r="F217" s="72">
        <v>1565.3081993359999</v>
      </c>
      <c r="G217" s="72">
        <v>7657.7192421649997</v>
      </c>
      <c r="H217" s="72">
        <v>83.954389178</v>
      </c>
      <c r="I217" s="72">
        <v>0.16221231700000002</v>
      </c>
      <c r="J217" s="72">
        <v>0</v>
      </c>
      <c r="K217" s="72">
        <v>2.8261836440000003</v>
      </c>
      <c r="L217" s="72">
        <v>42.363325054000001</v>
      </c>
      <c r="M217" s="72">
        <v>216.80205382599999</v>
      </c>
      <c r="N217" s="72">
        <v>0</v>
      </c>
      <c r="O217" s="72">
        <v>32.260014502000004</v>
      </c>
      <c r="P217" s="72">
        <v>52.141541654000001</v>
      </c>
      <c r="Q217" s="72">
        <v>346.555330997</v>
      </c>
      <c r="R217" s="72">
        <v>3.7151999999999998</v>
      </c>
      <c r="S217" s="72">
        <v>36186.953752592002</v>
      </c>
      <c r="T217" s="72"/>
      <c r="U217" s="72">
        <v>36186.953752592002</v>
      </c>
    </row>
    <row r="218" spans="1:21">
      <c r="A218" s="71" t="s">
        <v>493</v>
      </c>
      <c r="B218" s="72">
        <v>11938.879441288</v>
      </c>
      <c r="C218" s="72">
        <v>13559.606757987</v>
      </c>
      <c r="D218" s="72">
        <v>507.48443359999999</v>
      </c>
      <c r="E218" s="72">
        <v>14067.091191587</v>
      </c>
      <c r="F218" s="72">
        <v>1364.486111097</v>
      </c>
      <c r="G218" s="72">
        <v>7028.4228441240002</v>
      </c>
      <c r="H218" s="72">
        <v>63.041850590999999</v>
      </c>
      <c r="I218" s="72">
        <v>0.14474708</v>
      </c>
      <c r="J218" s="72">
        <v>0</v>
      </c>
      <c r="K218" s="72">
        <v>2.0313498000000001</v>
      </c>
      <c r="L218" s="72">
        <v>51.390397916000005</v>
      </c>
      <c r="M218" s="72">
        <v>195.68369295700001</v>
      </c>
      <c r="N218" s="72">
        <v>0</v>
      </c>
      <c r="O218" s="72">
        <v>38.300468686000002</v>
      </c>
      <c r="P218" s="72">
        <v>49.220105050000001</v>
      </c>
      <c r="Q218" s="72">
        <v>336.77076148899999</v>
      </c>
      <c r="R218" s="72">
        <v>1.3915999999999999</v>
      </c>
      <c r="S218" s="72">
        <v>34800.083833167999</v>
      </c>
      <c r="T218" s="72"/>
      <c r="U218" s="72">
        <v>34800.083833167999</v>
      </c>
    </row>
    <row r="219" spans="1:21">
      <c r="A219" s="71" t="s">
        <v>494</v>
      </c>
      <c r="B219" s="72">
        <v>11626.713881893</v>
      </c>
      <c r="C219" s="72">
        <v>12532.978527484</v>
      </c>
      <c r="D219" s="72">
        <v>433.54779705800001</v>
      </c>
      <c r="E219" s="72">
        <v>12966.526324541999</v>
      </c>
      <c r="F219" s="72">
        <v>1094.3804848110001</v>
      </c>
      <c r="G219" s="72">
        <v>5933.0363428279998</v>
      </c>
      <c r="H219" s="72">
        <v>57.192062157999999</v>
      </c>
      <c r="I219" s="72">
        <v>0.15348578199999999</v>
      </c>
      <c r="J219" s="72">
        <v>0</v>
      </c>
      <c r="K219" s="72">
        <v>2.5211979329999998</v>
      </c>
      <c r="L219" s="72">
        <v>36.097446379000004</v>
      </c>
      <c r="M219" s="72">
        <v>237.092636336</v>
      </c>
      <c r="N219" s="72">
        <v>0</v>
      </c>
      <c r="O219" s="72">
        <v>36.676909636999994</v>
      </c>
      <c r="P219" s="72">
        <v>84.423746528999999</v>
      </c>
      <c r="Q219" s="72">
        <v>396.965422596</v>
      </c>
      <c r="R219" s="72">
        <v>2.2964000000000002</v>
      </c>
      <c r="S219" s="72">
        <v>32077.110876171999</v>
      </c>
      <c r="T219" s="72"/>
      <c r="U219" s="72">
        <v>32077.110876171999</v>
      </c>
    </row>
    <row r="220" spans="1:21">
      <c r="A220" s="71" t="s">
        <v>495</v>
      </c>
      <c r="B220" s="72">
        <v>10902.561460593</v>
      </c>
      <c r="C220" s="72">
        <v>11809.914041509999</v>
      </c>
      <c r="D220" s="72">
        <v>508.67788380000002</v>
      </c>
      <c r="E220" s="72">
        <v>12318.59192531</v>
      </c>
      <c r="F220" s="72">
        <v>977.86252131399999</v>
      </c>
      <c r="G220" s="72">
        <v>5705.0573558630003</v>
      </c>
      <c r="H220" s="72">
        <v>65.233374537000003</v>
      </c>
      <c r="I220" s="72">
        <v>0.18007484199999998</v>
      </c>
      <c r="J220" s="72">
        <v>0</v>
      </c>
      <c r="K220" s="72">
        <v>2.4157498139999998</v>
      </c>
      <c r="L220" s="72">
        <v>21.854813312999998</v>
      </c>
      <c r="M220" s="72">
        <v>328.69908621400003</v>
      </c>
      <c r="N220" s="72">
        <v>0</v>
      </c>
      <c r="O220" s="72">
        <v>37.974617377000001</v>
      </c>
      <c r="P220" s="72">
        <v>81.041833394000008</v>
      </c>
      <c r="Q220" s="72">
        <v>472.16617495399998</v>
      </c>
      <c r="R220" s="72">
        <v>0.91639999999999999</v>
      </c>
      <c r="S220" s="72">
        <v>30442.389234619</v>
      </c>
      <c r="T220" s="72"/>
      <c r="U220" s="72">
        <v>30442.389234619</v>
      </c>
    </row>
    <row r="221" spans="1:21">
      <c r="A221" s="71" t="s">
        <v>496</v>
      </c>
      <c r="B221" s="72">
        <v>11177.381750209999</v>
      </c>
      <c r="C221" s="72">
        <v>11677.4044438859</v>
      </c>
      <c r="D221" s="72">
        <v>386.46377625899999</v>
      </c>
      <c r="E221" s="72">
        <v>12063.868220144899</v>
      </c>
      <c r="F221" s="72">
        <v>615.59863018299995</v>
      </c>
      <c r="G221" s="72">
        <v>4265.7424880299995</v>
      </c>
      <c r="H221" s="72">
        <v>250.31635623599999</v>
      </c>
      <c r="I221" s="72">
        <v>0.14090852600000001</v>
      </c>
      <c r="J221" s="72">
        <v>0</v>
      </c>
      <c r="K221" s="72">
        <v>1.460884099</v>
      </c>
      <c r="L221" s="72">
        <v>27.650384302999999</v>
      </c>
      <c r="M221" s="72">
        <v>626.31773400600002</v>
      </c>
      <c r="N221" s="72">
        <v>0</v>
      </c>
      <c r="O221" s="72">
        <v>19.120208909000002</v>
      </c>
      <c r="P221" s="72">
        <v>78.608191059999996</v>
      </c>
      <c r="Q221" s="72">
        <v>753.2983109029999</v>
      </c>
      <c r="R221" s="72">
        <v>0</v>
      </c>
      <c r="S221" s="72">
        <v>29126.205755706898</v>
      </c>
      <c r="T221" s="72"/>
      <c r="U221" s="72">
        <v>29126.205755706898</v>
      </c>
    </row>
    <row r="222" spans="1:21">
      <c r="A222" s="71" t="s">
        <v>497</v>
      </c>
      <c r="B222" s="72">
        <v>12556.254478573001</v>
      </c>
      <c r="C222" s="72">
        <v>13305.824588901</v>
      </c>
      <c r="D222" s="72">
        <v>525.99124577199996</v>
      </c>
      <c r="E222" s="72">
        <v>13831.815834673</v>
      </c>
      <c r="F222" s="72">
        <v>960.54089115500005</v>
      </c>
      <c r="G222" s="72">
        <v>4914.5629184825202</v>
      </c>
      <c r="H222" s="72">
        <v>355.18596403800001</v>
      </c>
      <c r="I222" s="72">
        <v>0.173393513</v>
      </c>
      <c r="J222" s="72">
        <v>0</v>
      </c>
      <c r="K222" s="72">
        <v>1.6998113450000001</v>
      </c>
      <c r="L222" s="72">
        <v>34.229491669000005</v>
      </c>
      <c r="M222" s="72">
        <v>616.96688881099999</v>
      </c>
      <c r="N222" s="72">
        <v>0</v>
      </c>
      <c r="O222" s="72">
        <v>6.659293506</v>
      </c>
      <c r="P222" s="72">
        <v>72.416881216999997</v>
      </c>
      <c r="Q222" s="72">
        <v>732.14576006100003</v>
      </c>
      <c r="R222" s="72">
        <v>0</v>
      </c>
      <c r="S222" s="72">
        <v>33350.505846982502</v>
      </c>
      <c r="T222" s="72"/>
      <c r="U222" s="72">
        <v>33350.505846982502</v>
      </c>
    </row>
    <row r="223" spans="1:21">
      <c r="A223" s="71" t="s">
        <v>498</v>
      </c>
      <c r="B223" s="72">
        <v>11343.919526240999</v>
      </c>
      <c r="C223" s="72">
        <v>12982.358757423999</v>
      </c>
      <c r="D223" s="72">
        <v>412.53911688099998</v>
      </c>
      <c r="E223" s="72">
        <v>13394.897874304999</v>
      </c>
      <c r="F223" s="72">
        <v>736.89882110400004</v>
      </c>
      <c r="G223" s="72">
        <v>5234.9342835269999</v>
      </c>
      <c r="H223" s="72">
        <v>166.61037833399999</v>
      </c>
      <c r="I223" s="72">
        <v>0.15934896900000001</v>
      </c>
      <c r="J223" s="72">
        <v>0</v>
      </c>
      <c r="K223" s="72">
        <v>1.463748238</v>
      </c>
      <c r="L223" s="72">
        <v>15.213179931000001</v>
      </c>
      <c r="M223" s="72">
        <v>336.00144796899997</v>
      </c>
      <c r="N223" s="72">
        <v>0</v>
      </c>
      <c r="O223" s="72">
        <v>6.5466866069999998</v>
      </c>
      <c r="P223" s="72">
        <v>75.796218992999997</v>
      </c>
      <c r="Q223" s="72">
        <v>435.18063070699998</v>
      </c>
      <c r="R223" s="72">
        <v>0</v>
      </c>
      <c r="S223" s="72">
        <v>31312.441514218001</v>
      </c>
      <c r="T223" s="72"/>
      <c r="U223" s="72">
        <v>31312.441514218001</v>
      </c>
    </row>
    <row r="224" spans="1:21">
      <c r="A224" s="71" t="s">
        <v>499</v>
      </c>
      <c r="B224" s="72">
        <v>10392.512457712</v>
      </c>
      <c r="C224" s="72">
        <v>11499.642552882</v>
      </c>
      <c r="D224" s="72">
        <v>483.32614904100001</v>
      </c>
      <c r="E224" s="72">
        <v>11982.968701923</v>
      </c>
      <c r="F224" s="72">
        <v>1153.7261216060001</v>
      </c>
      <c r="G224" s="72">
        <v>5401.6712345980004</v>
      </c>
      <c r="H224" s="72">
        <v>104.29446673699999</v>
      </c>
      <c r="I224" s="72">
        <v>0.177303562</v>
      </c>
      <c r="J224" s="72">
        <v>0</v>
      </c>
      <c r="K224" s="72">
        <v>1.47345606</v>
      </c>
      <c r="L224" s="72">
        <v>16.505048071000001</v>
      </c>
      <c r="M224" s="72">
        <v>299.05753547</v>
      </c>
      <c r="N224" s="72">
        <v>0</v>
      </c>
      <c r="O224" s="72">
        <v>31.142327538</v>
      </c>
      <c r="P224" s="72">
        <v>66.417115437000007</v>
      </c>
      <c r="Q224" s="72">
        <v>414.77278613800001</v>
      </c>
      <c r="R224" s="72">
        <v>0</v>
      </c>
      <c r="S224" s="72">
        <v>29449.945768713998</v>
      </c>
      <c r="T224" s="72"/>
      <c r="U224" s="72">
        <v>29449.945768713998</v>
      </c>
    </row>
    <row r="225" spans="1:21">
      <c r="A225" s="71" t="s">
        <v>500</v>
      </c>
      <c r="B225" s="72">
        <v>10957.416783585</v>
      </c>
      <c r="C225" s="72">
        <v>10946.688130312001</v>
      </c>
      <c r="D225" s="72">
        <v>496.899520516</v>
      </c>
      <c r="E225" s="72">
        <v>11443.587650828002</v>
      </c>
      <c r="F225" s="72">
        <v>1563.3547122570001</v>
      </c>
      <c r="G225" s="72">
        <v>5025.6085132440003</v>
      </c>
      <c r="H225" s="72">
        <v>78.954139405999996</v>
      </c>
      <c r="I225" s="72">
        <v>0.178049444</v>
      </c>
      <c r="J225" s="72">
        <v>0</v>
      </c>
      <c r="K225" s="72">
        <v>1.7838258840000001</v>
      </c>
      <c r="L225" s="72">
        <v>31.521124646000001</v>
      </c>
      <c r="M225" s="72">
        <v>287.81857727800002</v>
      </c>
      <c r="N225" s="72">
        <v>0</v>
      </c>
      <c r="O225" s="72">
        <v>30.245566125</v>
      </c>
      <c r="P225" s="72">
        <v>62.715394879999998</v>
      </c>
      <c r="Q225" s="72">
        <v>414.26253825699996</v>
      </c>
      <c r="R225" s="72">
        <v>0</v>
      </c>
      <c r="S225" s="72">
        <v>29483.184337577</v>
      </c>
      <c r="T225" s="72"/>
      <c r="U225" s="72">
        <v>29483.184337577</v>
      </c>
    </row>
    <row r="226" spans="1:21">
      <c r="A226" s="71" t="s">
        <v>501</v>
      </c>
      <c r="B226" s="72">
        <v>11351.877285873999</v>
      </c>
      <c r="C226" s="72">
        <v>10675.974320380001</v>
      </c>
      <c r="D226" s="72">
        <v>493.06477393400002</v>
      </c>
      <c r="E226" s="72">
        <v>11169.039094314001</v>
      </c>
      <c r="F226" s="72">
        <v>1209.5784193509</v>
      </c>
      <c r="G226" s="72">
        <v>5370.1328294659997</v>
      </c>
      <c r="H226" s="72">
        <v>35.204905707000002</v>
      </c>
      <c r="I226" s="72">
        <v>0.16014382499999999</v>
      </c>
      <c r="J226" s="72">
        <v>0</v>
      </c>
      <c r="K226" s="72">
        <v>1.559138771</v>
      </c>
      <c r="L226" s="72">
        <v>32.593816398000001</v>
      </c>
      <c r="M226" s="72">
        <v>214.20494132099998</v>
      </c>
      <c r="N226" s="72">
        <v>0</v>
      </c>
      <c r="O226" s="72">
        <v>27.70241498</v>
      </c>
      <c r="P226" s="72">
        <v>88.354025120000003</v>
      </c>
      <c r="Q226" s="72">
        <v>364.57448041499998</v>
      </c>
      <c r="R226" s="72">
        <v>0</v>
      </c>
      <c r="S226" s="72">
        <v>29500.407015126901</v>
      </c>
      <c r="T226" s="72"/>
      <c r="U226" s="72">
        <v>29500.407015126901</v>
      </c>
    </row>
    <row r="227" spans="1:21">
      <c r="A227" s="71" t="s">
        <v>502</v>
      </c>
      <c r="B227" s="72">
        <v>11720.148107692001</v>
      </c>
      <c r="C227" s="72">
        <v>11390.518562525</v>
      </c>
      <c r="D227" s="72">
        <v>411.93201724199997</v>
      </c>
      <c r="E227" s="72">
        <v>11802.450579766999</v>
      </c>
      <c r="F227" s="72">
        <v>2267.218771546</v>
      </c>
      <c r="G227" s="72">
        <v>5940.6705028169999</v>
      </c>
      <c r="H227" s="72">
        <v>80.556902819000001</v>
      </c>
      <c r="I227" s="72">
        <v>0.144022662</v>
      </c>
      <c r="J227" s="72">
        <v>0</v>
      </c>
      <c r="K227" s="72">
        <v>1.0717767759999999</v>
      </c>
      <c r="L227" s="72">
        <v>36.210502188999996</v>
      </c>
      <c r="M227" s="72">
        <v>169.80811315</v>
      </c>
      <c r="N227" s="72">
        <v>0</v>
      </c>
      <c r="O227" s="72">
        <v>28.570040446</v>
      </c>
      <c r="P227" s="72">
        <v>54.284463694999999</v>
      </c>
      <c r="Q227" s="72">
        <v>290.08891891799999</v>
      </c>
      <c r="R227" s="72">
        <v>0</v>
      </c>
      <c r="S227" s="72">
        <v>32101.133783558998</v>
      </c>
      <c r="T227" s="72"/>
      <c r="U227" s="72">
        <v>32101.133783558998</v>
      </c>
    </row>
    <row r="228" spans="1:21">
      <c r="A228" s="71" t="s">
        <v>503</v>
      </c>
      <c r="B228" s="72">
        <v>10550.203209212799</v>
      </c>
      <c r="C228" s="72">
        <v>10521.887351624</v>
      </c>
      <c r="D228" s="72">
        <v>341.22553168399998</v>
      </c>
      <c r="E228" s="72">
        <v>10863.112883308</v>
      </c>
      <c r="F228" s="72">
        <v>1994.021547667</v>
      </c>
      <c r="G228" s="72">
        <v>5194.7808460639999</v>
      </c>
      <c r="H228" s="72">
        <v>80.579078472000006</v>
      </c>
      <c r="I228" s="72">
        <v>0.162055846</v>
      </c>
      <c r="J228" s="72">
        <v>0</v>
      </c>
      <c r="K228" s="72">
        <v>0.98872847500000005</v>
      </c>
      <c r="L228" s="72">
        <v>25.795639548</v>
      </c>
      <c r="M228" s="72">
        <v>128.575002807</v>
      </c>
      <c r="N228" s="72">
        <v>0</v>
      </c>
      <c r="O228" s="72">
        <v>20.722144483000001</v>
      </c>
      <c r="P228" s="72">
        <v>26.837692516000001</v>
      </c>
      <c r="Q228" s="72">
        <v>203.081263675</v>
      </c>
      <c r="R228" s="72">
        <v>0</v>
      </c>
      <c r="S228" s="72">
        <v>28885.778828398801</v>
      </c>
      <c r="T228" s="72"/>
      <c r="U228" s="72">
        <v>28885.778828398801</v>
      </c>
    </row>
    <row r="229" spans="1:21">
      <c r="A229" s="71" t="s">
        <v>504</v>
      </c>
      <c r="B229" s="72">
        <v>12081.007316036999</v>
      </c>
      <c r="C229" s="72">
        <v>12709.541935003999</v>
      </c>
      <c r="D229" s="72">
        <v>500.086782873</v>
      </c>
      <c r="E229" s="72">
        <v>13209.628717877</v>
      </c>
      <c r="F229" s="72">
        <v>2618.4328773130001</v>
      </c>
      <c r="G229" s="72">
        <v>5646.7268789110003</v>
      </c>
      <c r="H229" s="72">
        <v>61.101568718000003</v>
      </c>
      <c r="I229" s="72">
        <v>0.18637379000000001</v>
      </c>
      <c r="J229" s="72">
        <v>0</v>
      </c>
      <c r="K229" s="72">
        <v>0.70649335699999993</v>
      </c>
      <c r="L229" s="72">
        <v>33.136080958999997</v>
      </c>
      <c r="M229" s="72">
        <v>151.03738205399998</v>
      </c>
      <c r="N229" s="72">
        <v>0</v>
      </c>
      <c r="O229" s="72">
        <v>25.38739876</v>
      </c>
      <c r="P229" s="72">
        <v>27.557222735</v>
      </c>
      <c r="Q229" s="72">
        <v>238.01095165500001</v>
      </c>
      <c r="R229" s="72">
        <v>0</v>
      </c>
      <c r="S229" s="72">
        <v>33854.908310510997</v>
      </c>
      <c r="T229" s="72"/>
      <c r="U229" s="72">
        <v>33854.908310510997</v>
      </c>
    </row>
    <row r="230" spans="1:21">
      <c r="A230" s="71" t="s">
        <v>505</v>
      </c>
      <c r="B230" s="72">
        <v>11971.519039332999</v>
      </c>
      <c r="C230" s="72">
        <v>11811.814085038994</v>
      </c>
      <c r="D230" s="72">
        <v>543.65820760099996</v>
      </c>
      <c r="E230" s="72">
        <v>12355.472292639994</v>
      </c>
      <c r="F230" s="72">
        <v>2693.0753206430004</v>
      </c>
      <c r="G230" s="72">
        <v>5742.5079920539993</v>
      </c>
      <c r="H230" s="72">
        <v>89.539232077999998</v>
      </c>
      <c r="I230" s="72">
        <v>9.1639159999999997E-2</v>
      </c>
      <c r="J230" s="72">
        <v>0</v>
      </c>
      <c r="K230" s="72">
        <v>0.56913301400000005</v>
      </c>
      <c r="L230" s="72">
        <v>33.887970774000003</v>
      </c>
      <c r="M230" s="72">
        <v>150.53364692499997</v>
      </c>
      <c r="N230" s="72">
        <v>0</v>
      </c>
      <c r="O230" s="72">
        <v>21.867301737000002</v>
      </c>
      <c r="P230" s="72">
        <v>72.633636686999978</v>
      </c>
      <c r="Q230" s="72">
        <v>279.58332829699998</v>
      </c>
      <c r="R230" s="72">
        <v>0</v>
      </c>
      <c r="S230" s="72">
        <v>33131.697205044999</v>
      </c>
      <c r="T230" s="72"/>
      <c r="U230" s="72">
        <v>33131.697205044999</v>
      </c>
    </row>
    <row r="231" spans="1:21">
      <c r="A231" s="71" t="s">
        <v>506</v>
      </c>
      <c r="B231" s="72">
        <v>11544.708905253001</v>
      </c>
      <c r="C231" s="72">
        <v>10510.572592879</v>
      </c>
      <c r="D231" s="72">
        <v>400.59947536900006</v>
      </c>
      <c r="E231" s="72">
        <v>10911.172068247999</v>
      </c>
      <c r="F231" s="72">
        <v>2267.1744965410003</v>
      </c>
      <c r="G231" s="72">
        <v>4847.1244606740001</v>
      </c>
      <c r="H231" s="72">
        <v>66.124124859999995</v>
      </c>
      <c r="I231" s="72">
        <v>0.143240322</v>
      </c>
      <c r="J231" s="72">
        <v>0</v>
      </c>
      <c r="K231" s="72">
        <v>0.61665692000000005</v>
      </c>
      <c r="L231" s="72">
        <v>36.109543578999997</v>
      </c>
      <c r="M231" s="72">
        <v>152.77895855800006</v>
      </c>
      <c r="N231" s="72">
        <v>0</v>
      </c>
      <c r="O231" s="72">
        <v>22.095280308</v>
      </c>
      <c r="P231" s="72">
        <v>81.00614878399999</v>
      </c>
      <c r="Q231" s="72">
        <v>292.74982847100006</v>
      </c>
      <c r="R231" s="72">
        <v>0</v>
      </c>
      <c r="S231" s="72">
        <v>29929.053884047004</v>
      </c>
      <c r="T231" s="72"/>
      <c r="U231" s="72">
        <v>29929.053884047004</v>
      </c>
    </row>
    <row r="232" spans="1:21">
      <c r="A232" s="71" t="s">
        <v>507</v>
      </c>
      <c r="B232" s="72">
        <v>12425.700330762</v>
      </c>
      <c r="C232" s="72">
        <v>10852.473868506002</v>
      </c>
      <c r="D232" s="72">
        <v>290.83497235900001</v>
      </c>
      <c r="E232" s="72">
        <v>11143.308840865002</v>
      </c>
      <c r="F232" s="72">
        <v>661.87103930199987</v>
      </c>
      <c r="G232" s="72">
        <v>3340.4076088469465</v>
      </c>
      <c r="H232" s="72">
        <v>192.80769294499999</v>
      </c>
      <c r="I232" s="72">
        <v>5.4635266000000002E-2</v>
      </c>
      <c r="J232" s="72">
        <v>0</v>
      </c>
      <c r="K232" s="72">
        <v>0.83691848899999999</v>
      </c>
      <c r="L232" s="72">
        <v>20.752306589000003</v>
      </c>
      <c r="M232" s="72">
        <v>151.80883898099989</v>
      </c>
      <c r="N232" s="72">
        <v>0</v>
      </c>
      <c r="O232" s="72">
        <v>19.579455953999997</v>
      </c>
      <c r="P232" s="72">
        <v>24.874186508000001</v>
      </c>
      <c r="Q232" s="72">
        <v>217.90634178699992</v>
      </c>
      <c r="R232" s="72">
        <v>0</v>
      </c>
      <c r="S232" s="72">
        <v>27982.001854507947</v>
      </c>
      <c r="T232" s="72"/>
      <c r="U232" s="72">
        <v>27982.001854507947</v>
      </c>
    </row>
    <row r="233" spans="1:21">
      <c r="A233" s="71" t="s">
        <v>508</v>
      </c>
      <c r="B233" s="72">
        <v>11834.787803272</v>
      </c>
      <c r="C233" s="72">
        <v>10792.266475907998</v>
      </c>
      <c r="D233" s="72">
        <v>372.47332227200002</v>
      </c>
      <c r="E233" s="72">
        <v>11164.739798179999</v>
      </c>
      <c r="F233" s="72">
        <v>652.49113116199999</v>
      </c>
      <c r="G233" s="72">
        <v>4200.0510326440008</v>
      </c>
      <c r="H233" s="72">
        <v>176.38485847699999</v>
      </c>
      <c r="I233" s="72">
        <v>0</v>
      </c>
      <c r="J233" s="72">
        <v>0</v>
      </c>
      <c r="K233" s="72">
        <v>0.36259054799999996</v>
      </c>
      <c r="L233" s="72">
        <v>15.191364673000001</v>
      </c>
      <c r="M233" s="72">
        <v>248.77361213999998</v>
      </c>
      <c r="N233" s="72">
        <v>0</v>
      </c>
      <c r="O233" s="72">
        <v>10.615332907999997</v>
      </c>
      <c r="P233" s="72">
        <v>65.365853170000008</v>
      </c>
      <c r="Q233" s="72">
        <v>340.30875343899999</v>
      </c>
      <c r="R233" s="72">
        <v>0</v>
      </c>
      <c r="S233" s="72">
        <v>28368.763377173997</v>
      </c>
      <c r="T233" s="72"/>
      <c r="U233" s="72">
        <v>28368.763377173997</v>
      </c>
    </row>
    <row r="234" spans="1:21">
      <c r="A234" s="71" t="s">
        <v>509</v>
      </c>
      <c r="B234" s="72">
        <v>12936.076133756998</v>
      </c>
      <c r="C234" s="72">
        <v>11971.820381450001</v>
      </c>
      <c r="D234" s="72">
        <v>511.94478642399991</v>
      </c>
      <c r="E234" s="72">
        <v>12483.765167874</v>
      </c>
      <c r="F234" s="72">
        <v>917.44649074200004</v>
      </c>
      <c r="G234" s="72">
        <v>4550.7385227240011</v>
      </c>
      <c r="H234" s="72">
        <v>359.989101484</v>
      </c>
      <c r="I234" s="72">
        <v>0</v>
      </c>
      <c r="J234" s="72">
        <v>0</v>
      </c>
      <c r="K234" s="72">
        <v>0.34467185699999997</v>
      </c>
      <c r="L234" s="72">
        <v>11.704552011999999</v>
      </c>
      <c r="M234" s="72">
        <v>700.66547097400019</v>
      </c>
      <c r="N234" s="72">
        <v>0</v>
      </c>
      <c r="O234" s="72">
        <v>9.8815463729999991</v>
      </c>
      <c r="P234" s="72">
        <v>40.32658068300001</v>
      </c>
      <c r="Q234" s="72">
        <v>762.92282189900016</v>
      </c>
      <c r="R234" s="72">
        <v>0</v>
      </c>
      <c r="S234" s="72">
        <v>32010.938238480001</v>
      </c>
      <c r="T234" s="72"/>
      <c r="U234" s="72">
        <v>32010.938238480001</v>
      </c>
    </row>
    <row r="235" spans="1:21">
      <c r="A235" s="71" t="s">
        <v>510</v>
      </c>
      <c r="B235" s="72">
        <v>12749.938312389999</v>
      </c>
      <c r="C235" s="72">
        <v>11114.876508108</v>
      </c>
      <c r="D235" s="72">
        <v>418.07084478600001</v>
      </c>
      <c r="E235" s="72">
        <v>11532.947352894</v>
      </c>
      <c r="F235" s="72">
        <v>451.07322749899998</v>
      </c>
      <c r="G235" s="72">
        <v>3686.736617957999</v>
      </c>
      <c r="H235" s="72">
        <v>307.43515366000003</v>
      </c>
      <c r="I235" s="72">
        <v>0</v>
      </c>
      <c r="J235" s="72">
        <v>0</v>
      </c>
      <c r="K235" s="72">
        <v>0.15919718299999999</v>
      </c>
      <c r="L235" s="72">
        <v>11.183398896</v>
      </c>
      <c r="M235" s="72">
        <v>742.0512621470001</v>
      </c>
      <c r="N235" s="72">
        <v>0</v>
      </c>
      <c r="O235" s="72">
        <v>10.040057641999997</v>
      </c>
      <c r="P235" s="72">
        <v>48.448675932999997</v>
      </c>
      <c r="Q235" s="72">
        <v>811.88259180100022</v>
      </c>
      <c r="R235" s="72">
        <v>0</v>
      </c>
      <c r="S235" s="72">
        <v>29540.013256202001</v>
      </c>
      <c r="T235" s="72"/>
      <c r="U235" s="72">
        <v>29540.013256202001</v>
      </c>
    </row>
    <row r="236" spans="1:21">
      <c r="A236" s="71" t="s">
        <v>511</v>
      </c>
      <c r="B236" s="72">
        <v>11959.104123884001</v>
      </c>
      <c r="C236" s="72">
        <v>10057.097272079</v>
      </c>
      <c r="D236" s="72">
        <v>402.44620142400004</v>
      </c>
      <c r="E236" s="72">
        <v>10459.543473502999</v>
      </c>
      <c r="F236" s="72">
        <v>676.32650261000003</v>
      </c>
      <c r="G236" s="72">
        <v>4064.659349348</v>
      </c>
      <c r="H236" s="72">
        <v>173.14462062800001</v>
      </c>
      <c r="I236" s="72">
        <v>0</v>
      </c>
      <c r="J236" s="72">
        <v>0</v>
      </c>
      <c r="K236" s="72">
        <v>0.19150285699999997</v>
      </c>
      <c r="L236" s="72">
        <v>9.7173296529999984</v>
      </c>
      <c r="M236" s="72">
        <v>398.37407995500001</v>
      </c>
      <c r="N236" s="72">
        <v>0</v>
      </c>
      <c r="O236" s="72">
        <v>10.048892397000001</v>
      </c>
      <c r="P236" s="72">
        <v>44.676463438000006</v>
      </c>
      <c r="Q236" s="72">
        <v>463.0082683</v>
      </c>
      <c r="R236" s="72">
        <v>0</v>
      </c>
      <c r="S236" s="72">
        <v>27795.786338273003</v>
      </c>
      <c r="T236" s="72"/>
      <c r="U236" s="72">
        <v>27795.786338273003</v>
      </c>
    </row>
    <row r="237" spans="1:21">
      <c r="A237" s="71" t="s">
        <v>512</v>
      </c>
      <c r="B237" s="72">
        <v>11857.487908320001</v>
      </c>
      <c r="C237" s="72">
        <v>9969.3786741180011</v>
      </c>
      <c r="D237" s="72">
        <v>405.71767550899995</v>
      </c>
      <c r="E237" s="72">
        <v>10375.096349627001</v>
      </c>
      <c r="F237" s="72">
        <v>587.52362943800017</v>
      </c>
      <c r="G237" s="72">
        <v>4520.4630206890006</v>
      </c>
      <c r="H237" s="72">
        <v>100.46403836399999</v>
      </c>
      <c r="I237" s="72">
        <v>0</v>
      </c>
      <c r="J237" s="72">
        <v>0</v>
      </c>
      <c r="K237" s="72">
        <v>0.14796880600000001</v>
      </c>
      <c r="L237" s="72">
        <v>11.545873607999999</v>
      </c>
      <c r="M237" s="72">
        <v>248.48805282199993</v>
      </c>
      <c r="N237" s="72">
        <v>0</v>
      </c>
      <c r="O237" s="72">
        <v>10.389492549</v>
      </c>
      <c r="P237" s="72">
        <v>46.573148670000002</v>
      </c>
      <c r="Q237" s="72">
        <v>317.14453645499998</v>
      </c>
      <c r="R237" s="72">
        <v>0</v>
      </c>
      <c r="S237" s="72">
        <v>27758.179482893</v>
      </c>
      <c r="T237" s="72"/>
      <c r="U237" s="72">
        <v>27758.179482893</v>
      </c>
    </row>
    <row r="238" spans="1:21">
      <c r="A238" s="71" t="s">
        <v>513</v>
      </c>
      <c r="B238" s="72">
        <v>10751.611682500999</v>
      </c>
      <c r="C238" s="72">
        <v>9506.3338613800061</v>
      </c>
      <c r="D238" s="72">
        <v>495.09316851099999</v>
      </c>
      <c r="E238" s="72">
        <v>10001.427029891007</v>
      </c>
      <c r="F238" s="72">
        <v>1037.3422181150002</v>
      </c>
      <c r="G238" s="72">
        <v>5522.4258084110006</v>
      </c>
      <c r="H238" s="72">
        <v>76.201265113000005</v>
      </c>
      <c r="I238" s="72">
        <v>0</v>
      </c>
      <c r="J238" s="72">
        <v>0</v>
      </c>
      <c r="K238" s="72">
        <v>0.14729019099999999</v>
      </c>
      <c r="L238" s="72">
        <v>18.636716652</v>
      </c>
      <c r="M238" s="72">
        <v>109.36132406199997</v>
      </c>
      <c r="N238" s="72">
        <v>0</v>
      </c>
      <c r="O238" s="72">
        <v>10.162940601000001</v>
      </c>
      <c r="P238" s="72">
        <v>19.078136828999998</v>
      </c>
      <c r="Q238" s="72">
        <v>157.38640833499997</v>
      </c>
      <c r="R238" s="72">
        <v>0</v>
      </c>
      <c r="S238" s="72">
        <v>27546.394412366008</v>
      </c>
      <c r="T238" s="72"/>
      <c r="U238" s="72">
        <v>27546.394412366008</v>
      </c>
    </row>
    <row r="239" spans="1:21">
      <c r="A239" s="71" t="s">
        <v>514</v>
      </c>
      <c r="B239" s="72">
        <v>10629.827471060002</v>
      </c>
      <c r="C239" s="72">
        <v>10565.953632214001</v>
      </c>
      <c r="D239" s="72">
        <v>506.69186995399997</v>
      </c>
      <c r="E239" s="72">
        <v>11072.645502168001</v>
      </c>
      <c r="F239" s="72">
        <v>1596.9390793089997</v>
      </c>
      <c r="G239" s="72">
        <v>6788.2706171099999</v>
      </c>
      <c r="H239" s="72">
        <v>58.335234256000007</v>
      </c>
      <c r="I239" s="72">
        <v>0</v>
      </c>
      <c r="J239" s="72">
        <v>0</v>
      </c>
      <c r="K239" s="72">
        <v>0.16748919100000001</v>
      </c>
      <c r="L239" s="72">
        <v>20.443085896000003</v>
      </c>
      <c r="M239" s="72">
        <v>77.201209970999983</v>
      </c>
      <c r="N239" s="72">
        <v>0</v>
      </c>
      <c r="O239" s="72">
        <v>9.8567271360000017</v>
      </c>
      <c r="P239" s="72">
        <v>21.549908277</v>
      </c>
      <c r="Q239" s="72">
        <v>129.218420471</v>
      </c>
      <c r="R239" s="72">
        <v>0</v>
      </c>
      <c r="S239" s="72">
        <v>30275.236324374</v>
      </c>
      <c r="T239" s="72"/>
      <c r="U239" s="72">
        <v>30275.236324374</v>
      </c>
    </row>
    <row r="240" spans="1:21">
      <c r="A240" s="71" t="s">
        <v>515</v>
      </c>
      <c r="B240" s="72">
        <v>11026.668946258</v>
      </c>
      <c r="C240" s="72">
        <v>10506.329295637001</v>
      </c>
      <c r="D240" s="72">
        <v>359.04373325099999</v>
      </c>
      <c r="E240" s="72">
        <v>10865.373028888</v>
      </c>
      <c r="F240" s="72">
        <v>1457.2804956960001</v>
      </c>
      <c r="G240" s="72">
        <v>5406.9325851973681</v>
      </c>
      <c r="H240" s="72">
        <v>59.286137069000006</v>
      </c>
      <c r="I240" s="72">
        <v>0</v>
      </c>
      <c r="J240" s="72">
        <v>0</v>
      </c>
      <c r="K240" s="72">
        <v>0.11528082699999999</v>
      </c>
      <c r="L240" s="72">
        <v>15.594220083999998</v>
      </c>
      <c r="M240" s="72">
        <v>64.470955309833286</v>
      </c>
      <c r="N240" s="72">
        <v>0</v>
      </c>
      <c r="O240" s="72">
        <v>9.4613001650000008</v>
      </c>
      <c r="P240" s="72">
        <v>14.729678907000002</v>
      </c>
      <c r="Q240" s="72">
        <v>104.37143529283328</v>
      </c>
      <c r="R240" s="72">
        <v>0</v>
      </c>
      <c r="S240" s="72">
        <v>28919.912628401205</v>
      </c>
      <c r="T240" s="72"/>
      <c r="U240" s="72">
        <v>28919.912628401205</v>
      </c>
    </row>
    <row r="241" spans="1:21">
      <c r="A241" s="71" t="s">
        <v>516</v>
      </c>
      <c r="B241" s="72">
        <v>12426.942717696998</v>
      </c>
      <c r="C241" s="72">
        <v>11636.955864001</v>
      </c>
      <c r="D241" s="72">
        <v>477.39027717400006</v>
      </c>
      <c r="E241" s="72">
        <v>12114.346141175</v>
      </c>
      <c r="F241" s="72">
        <v>2421.0605603700001</v>
      </c>
      <c r="G241" s="72">
        <v>4403.2214731890017</v>
      </c>
      <c r="H241" s="72">
        <v>80.822572593000004</v>
      </c>
      <c r="I241" s="72">
        <v>0</v>
      </c>
      <c r="J241" s="72">
        <v>0</v>
      </c>
      <c r="K241" s="72">
        <v>9.6227349000000004E-2</v>
      </c>
      <c r="L241" s="72">
        <v>14.072376493999998</v>
      </c>
      <c r="M241" s="72">
        <v>60.461937461999995</v>
      </c>
      <c r="N241" s="72">
        <v>0</v>
      </c>
      <c r="O241" s="72">
        <v>10.343271140999999</v>
      </c>
      <c r="P241" s="72">
        <v>15.294491793999999</v>
      </c>
      <c r="Q241" s="72">
        <v>100.26830423999999</v>
      </c>
      <c r="R241" s="72">
        <v>0</v>
      </c>
      <c r="S241" s="72">
        <v>31546.661769263996</v>
      </c>
      <c r="T241" s="72"/>
      <c r="U241" s="72">
        <v>31546.661769263996</v>
      </c>
    </row>
    <row r="242" spans="1:21">
      <c r="A242" s="71" t="s">
        <v>517</v>
      </c>
      <c r="B242" s="72">
        <v>12089.530367689</v>
      </c>
      <c r="C242" s="72">
        <v>11540.577379427001</v>
      </c>
      <c r="D242" s="72">
        <v>458.22297541800003</v>
      </c>
      <c r="E242" s="72">
        <v>11998.800354845001</v>
      </c>
      <c r="F242" s="72">
        <v>1872.4308266320002</v>
      </c>
      <c r="G242" s="72">
        <v>6328.9509832079993</v>
      </c>
      <c r="H242" s="72">
        <v>60.888846282999999</v>
      </c>
      <c r="I242" s="72">
        <v>0</v>
      </c>
      <c r="J242" s="72">
        <v>0</v>
      </c>
      <c r="K242" s="72">
        <v>3.9789940000000003E-2</v>
      </c>
      <c r="L242" s="72">
        <v>22.415050639</v>
      </c>
      <c r="M242" s="72">
        <v>156.84404168499998</v>
      </c>
      <c r="N242" s="72">
        <v>0</v>
      </c>
      <c r="O242" s="72">
        <v>8.6201839150000001</v>
      </c>
      <c r="P242" s="72">
        <v>16.622382490999996</v>
      </c>
      <c r="Q242" s="72">
        <v>204.54144866999999</v>
      </c>
      <c r="R242" s="72">
        <v>0</v>
      </c>
      <c r="S242" s="72">
        <v>32555.142827327003</v>
      </c>
      <c r="T242" s="72"/>
      <c r="U242" s="72">
        <v>32555.142827327003</v>
      </c>
    </row>
    <row r="243" spans="1:21">
      <c r="A243" s="71" t="s">
        <v>518</v>
      </c>
      <c r="B243" s="72">
        <v>11302.043846111999</v>
      </c>
      <c r="C243" s="72">
        <v>10457.011054219001</v>
      </c>
      <c r="D243" s="72">
        <v>423.44427385</v>
      </c>
      <c r="E243" s="72">
        <v>10880.455328069002</v>
      </c>
      <c r="F243" s="72">
        <v>1063.227804251</v>
      </c>
      <c r="G243" s="72">
        <v>4900.7949580760005</v>
      </c>
      <c r="H243" s="72">
        <v>58.702665625000009</v>
      </c>
      <c r="I243" s="72">
        <v>0</v>
      </c>
      <c r="J243" s="72">
        <v>0</v>
      </c>
      <c r="K243" s="72">
        <v>3.8846209E-2</v>
      </c>
      <c r="L243" s="72">
        <v>9.0409245410000008</v>
      </c>
      <c r="M243" s="72">
        <v>158.23839646100004</v>
      </c>
      <c r="N243" s="72">
        <v>0</v>
      </c>
      <c r="O243" s="72">
        <v>10.026279039999999</v>
      </c>
      <c r="P243" s="72">
        <v>17.931226489</v>
      </c>
      <c r="Q243" s="72">
        <v>195.27567274</v>
      </c>
      <c r="R243" s="72">
        <v>0</v>
      </c>
      <c r="S243" s="72">
        <v>28400.500274873</v>
      </c>
      <c r="T243" s="72"/>
      <c r="U243" s="72">
        <v>28400.500274873</v>
      </c>
    </row>
    <row r="244" spans="1:21">
      <c r="A244" s="71" t="s">
        <v>519</v>
      </c>
      <c r="B244" s="72">
        <v>12116.628533624998</v>
      </c>
      <c r="C244" s="72">
        <v>10343.754768314997</v>
      </c>
      <c r="D244" s="72">
        <v>407.39652376700002</v>
      </c>
      <c r="E244" s="72">
        <v>10751.151292081997</v>
      </c>
      <c r="F244" s="72">
        <v>507.09458677999999</v>
      </c>
      <c r="G244" s="72">
        <v>3563.7963001599996</v>
      </c>
      <c r="H244" s="72">
        <v>103.42245784300002</v>
      </c>
      <c r="I244" s="72">
        <v>0</v>
      </c>
      <c r="J244" s="72">
        <v>0</v>
      </c>
      <c r="K244" s="72">
        <v>4.2261085000000004E-2</v>
      </c>
      <c r="L244" s="72">
        <v>7.4466324499999992</v>
      </c>
      <c r="M244" s="72">
        <v>230.42758621599998</v>
      </c>
      <c r="N244" s="72">
        <v>0</v>
      </c>
      <c r="O244" s="72">
        <v>11.285615829000003</v>
      </c>
      <c r="P244" s="72">
        <v>46.129352232000009</v>
      </c>
      <c r="Q244" s="72">
        <v>295.33144781200002</v>
      </c>
      <c r="R244" s="72">
        <v>0</v>
      </c>
      <c r="S244" s="72">
        <v>27337.424618302</v>
      </c>
      <c r="T244" s="72"/>
      <c r="U244" s="72">
        <v>27337.424618302</v>
      </c>
    </row>
    <row r="245" spans="1:21">
      <c r="A245" s="71" t="s">
        <v>520</v>
      </c>
      <c r="B245" s="72">
        <v>10856.139256797002</v>
      </c>
      <c r="C245" s="72">
        <v>10115.649514815002</v>
      </c>
      <c r="D245" s="72">
        <v>420.72322886899997</v>
      </c>
      <c r="E245" s="72">
        <v>10536.372743684002</v>
      </c>
      <c r="F245" s="72">
        <v>860.55678023500013</v>
      </c>
      <c r="G245" s="72">
        <v>3681.2871258730002</v>
      </c>
      <c r="H245" s="72">
        <v>121.386229746</v>
      </c>
      <c r="I245" s="72">
        <v>0</v>
      </c>
      <c r="J245" s="72">
        <v>0</v>
      </c>
      <c r="K245" s="72">
        <v>3.856482E-2</v>
      </c>
      <c r="L245" s="72">
        <v>6.8892299689999996</v>
      </c>
      <c r="M245" s="72">
        <v>266.85435486300003</v>
      </c>
      <c r="N245" s="72">
        <v>0</v>
      </c>
      <c r="O245" s="72">
        <v>10.036568250999998</v>
      </c>
      <c r="P245" s="72">
        <v>67.261254588999989</v>
      </c>
      <c r="Q245" s="72">
        <v>351.07997249200008</v>
      </c>
      <c r="R245" s="72">
        <v>0</v>
      </c>
      <c r="S245" s="72">
        <v>26406.822108827004</v>
      </c>
      <c r="T245" s="72"/>
      <c r="U245" s="72">
        <v>26406.822108827004</v>
      </c>
    </row>
    <row r="246" spans="1:21">
      <c r="A246" s="71" t="s">
        <v>521</v>
      </c>
      <c r="B246" s="72">
        <v>12658.791062278</v>
      </c>
      <c r="C246" s="72">
        <v>11090.423257384004</v>
      </c>
      <c r="D246" s="72">
        <v>498.26440818000003</v>
      </c>
      <c r="E246" s="72">
        <v>11588.687665564004</v>
      </c>
      <c r="F246" s="72">
        <v>373.68459081279985</v>
      </c>
      <c r="G246" s="72">
        <v>3612.1186010550005</v>
      </c>
      <c r="H246" s="72">
        <v>259.75366062000001</v>
      </c>
      <c r="I246" s="72">
        <v>0</v>
      </c>
      <c r="J246" s="72">
        <v>0</v>
      </c>
      <c r="K246" s="72">
        <v>3.8381226000000004E-2</v>
      </c>
      <c r="L246" s="72">
        <v>8.4560422820000003</v>
      </c>
      <c r="M246" s="72">
        <v>315.56712265799996</v>
      </c>
      <c r="N246" s="72">
        <v>0</v>
      </c>
      <c r="O246" s="72">
        <v>10.568144361</v>
      </c>
      <c r="P246" s="72">
        <v>49.605201430000001</v>
      </c>
      <c r="Q246" s="72">
        <v>384.23489195699995</v>
      </c>
      <c r="R246" s="72">
        <v>0</v>
      </c>
      <c r="S246" s="72">
        <v>28877.270472286804</v>
      </c>
      <c r="T246" s="72"/>
      <c r="U246" s="72">
        <v>28877.270472286804</v>
      </c>
    </row>
    <row r="247" spans="1:21">
      <c r="A247" s="71" t="s">
        <v>522</v>
      </c>
      <c r="B247" s="72">
        <v>11324.027036883001</v>
      </c>
      <c r="C247" s="72">
        <v>11362.864434816001</v>
      </c>
      <c r="D247" s="72">
        <v>475.42140499099997</v>
      </c>
      <c r="E247" s="72">
        <v>11838.285839807002</v>
      </c>
      <c r="F247" s="72">
        <v>958.62944712300009</v>
      </c>
      <c r="G247" s="72">
        <v>4108.4040501584759</v>
      </c>
      <c r="H247" s="72">
        <v>169.65012054499999</v>
      </c>
      <c r="I247" s="72">
        <v>0</v>
      </c>
      <c r="J247" s="72">
        <v>0</v>
      </c>
      <c r="K247" s="72">
        <v>3.2427815999999998E-2</v>
      </c>
      <c r="L247" s="72">
        <v>3.9996318170000005</v>
      </c>
      <c r="M247" s="72">
        <v>243.87060293099998</v>
      </c>
      <c r="N247" s="72">
        <v>0</v>
      </c>
      <c r="O247" s="72">
        <v>9.8983983779999996</v>
      </c>
      <c r="P247" s="72">
        <v>43.851421043999991</v>
      </c>
      <c r="Q247" s="72">
        <v>301.652481986</v>
      </c>
      <c r="R247" s="72">
        <v>0</v>
      </c>
      <c r="S247" s="72">
        <v>28700.648976502478</v>
      </c>
      <c r="T247" s="72"/>
      <c r="U247" s="72">
        <v>28700.648976502478</v>
      </c>
    </row>
    <row r="248" spans="1:21">
      <c r="A248" s="71" t="s">
        <v>523</v>
      </c>
      <c r="B248" s="72">
        <v>11184.839838100999</v>
      </c>
      <c r="C248" s="72">
        <v>10385.385012894996</v>
      </c>
      <c r="D248" s="72">
        <v>441.65907057200008</v>
      </c>
      <c r="E248" s="72">
        <v>10827.044083466997</v>
      </c>
      <c r="F248" s="72">
        <v>766.04487089200029</v>
      </c>
      <c r="G248" s="72">
        <v>3528.1985623579999</v>
      </c>
      <c r="H248" s="72">
        <v>172.00008457739762</v>
      </c>
      <c r="I248" s="72">
        <v>0</v>
      </c>
      <c r="J248" s="72">
        <v>0</v>
      </c>
      <c r="K248" s="72">
        <v>3.9278177999999997E-2</v>
      </c>
      <c r="L248" s="72">
        <v>4.5308378979999997</v>
      </c>
      <c r="M248" s="72">
        <v>174.54987210099998</v>
      </c>
      <c r="N248" s="72">
        <v>0</v>
      </c>
      <c r="O248" s="72">
        <v>10.898449079000001</v>
      </c>
      <c r="P248" s="72">
        <v>39.419949391999999</v>
      </c>
      <c r="Q248" s="72">
        <v>229.43838664800001</v>
      </c>
      <c r="R248" s="72">
        <v>0</v>
      </c>
      <c r="S248" s="72">
        <v>26707.565826043396</v>
      </c>
      <c r="T248" s="72"/>
      <c r="U248" s="72">
        <v>26707.565826043396</v>
      </c>
    </row>
    <row r="249" spans="1:21">
      <c r="A249" s="71" t="s">
        <v>524</v>
      </c>
      <c r="B249" s="72">
        <v>12714.889089312001</v>
      </c>
      <c r="C249" s="72">
        <v>9982.315053852999</v>
      </c>
      <c r="D249" s="72">
        <v>458.51405807800001</v>
      </c>
      <c r="E249" s="72">
        <v>10440.829111931</v>
      </c>
      <c r="F249" s="72">
        <v>1027.3917790179999</v>
      </c>
      <c r="G249" s="72">
        <v>2402.5308166870009</v>
      </c>
      <c r="H249" s="72">
        <v>215.85838900499999</v>
      </c>
      <c r="I249" s="72">
        <v>0</v>
      </c>
      <c r="J249" s="72">
        <v>0</v>
      </c>
      <c r="K249" s="72">
        <v>4.8502870000000003E-2</v>
      </c>
      <c r="L249" s="72">
        <v>6.3421316819999998</v>
      </c>
      <c r="M249" s="72">
        <v>158.84978123319996</v>
      </c>
      <c r="N249" s="72">
        <v>0</v>
      </c>
      <c r="O249" s="72">
        <v>12.309322546999999</v>
      </c>
      <c r="P249" s="72">
        <v>28.48590235</v>
      </c>
      <c r="Q249" s="72">
        <v>206.03564068219995</v>
      </c>
      <c r="R249" s="72">
        <v>0</v>
      </c>
      <c r="S249" s="72">
        <v>27007.534826635198</v>
      </c>
      <c r="T249" s="72"/>
      <c r="U249" s="72">
        <v>27007.534826635198</v>
      </c>
    </row>
    <row r="250" spans="1:21">
      <c r="A250" s="71" t="s">
        <v>525</v>
      </c>
      <c r="B250" s="72">
        <v>12119.447015567001</v>
      </c>
      <c r="C250" s="72">
        <v>9389.4638295570003</v>
      </c>
      <c r="D250" s="72">
        <v>479.78807766899996</v>
      </c>
      <c r="E250" s="72">
        <v>9869.2519072260002</v>
      </c>
      <c r="F250" s="72">
        <v>1662.1597856095996</v>
      </c>
      <c r="G250" s="72">
        <v>2600.1418607430005</v>
      </c>
      <c r="H250" s="72">
        <v>129.85814006800001</v>
      </c>
      <c r="I250" s="72">
        <v>0</v>
      </c>
      <c r="J250" s="72">
        <v>0</v>
      </c>
      <c r="K250" s="72">
        <v>4.7152939000000005E-2</v>
      </c>
      <c r="L250" s="72">
        <v>9.5246582030000013</v>
      </c>
      <c r="M250" s="72">
        <v>133.361833684</v>
      </c>
      <c r="N250" s="72">
        <v>0</v>
      </c>
      <c r="O250" s="72">
        <v>12.273383266000002</v>
      </c>
      <c r="P250" s="72">
        <v>15.48691361</v>
      </c>
      <c r="Q250" s="72">
        <v>170.69394170199999</v>
      </c>
      <c r="R250" s="72">
        <v>0</v>
      </c>
      <c r="S250" s="72">
        <v>26551.552650915604</v>
      </c>
      <c r="T250" s="72"/>
      <c r="U250" s="72">
        <v>26551.552650915604</v>
      </c>
    </row>
    <row r="251" spans="1:21">
      <c r="A251" s="71" t="s">
        <v>526</v>
      </c>
      <c r="B251" s="72">
        <v>12099.906767615998</v>
      </c>
      <c r="C251" s="72">
        <v>9272.9102748519999</v>
      </c>
      <c r="D251" s="72">
        <v>468.87988895699993</v>
      </c>
      <c r="E251" s="72">
        <v>9741.7901638090007</v>
      </c>
      <c r="F251" s="72">
        <v>2736.0387815519994</v>
      </c>
      <c r="G251" s="72">
        <v>4723.7984505579989</v>
      </c>
      <c r="H251" s="72">
        <v>42.776697210999998</v>
      </c>
      <c r="I251" s="72">
        <v>0</v>
      </c>
      <c r="J251" s="72">
        <v>0</v>
      </c>
      <c r="K251" s="72">
        <v>4.7920125000000001E-2</v>
      </c>
      <c r="L251" s="72">
        <v>12.013071683999998</v>
      </c>
      <c r="M251" s="72">
        <v>91.049055889000002</v>
      </c>
      <c r="N251" s="72">
        <v>0</v>
      </c>
      <c r="O251" s="72">
        <v>12.706217964000002</v>
      </c>
      <c r="P251" s="72">
        <v>17.901788115999999</v>
      </c>
      <c r="Q251" s="72">
        <v>133.71805377800001</v>
      </c>
      <c r="R251" s="72">
        <v>0</v>
      </c>
      <c r="S251" s="72">
        <v>29478.028914523999</v>
      </c>
      <c r="T251" s="72"/>
      <c r="U251" s="72">
        <v>29478.028914523999</v>
      </c>
    </row>
    <row r="252" spans="1:21">
      <c r="A252" s="71" t="s">
        <v>527</v>
      </c>
      <c r="B252" s="72">
        <v>10844.533259205002</v>
      </c>
      <c r="C252" s="72">
        <v>9386.8525556370005</v>
      </c>
      <c r="D252" s="72">
        <v>313.57147415600002</v>
      </c>
      <c r="E252" s="72">
        <v>9700.424029793001</v>
      </c>
      <c r="F252" s="72">
        <v>2224.9343145109997</v>
      </c>
      <c r="G252" s="72">
        <v>3540.113591156</v>
      </c>
      <c r="H252" s="72">
        <v>91.261499286999978</v>
      </c>
      <c r="I252" s="72">
        <v>0</v>
      </c>
      <c r="J252" s="72">
        <v>0</v>
      </c>
      <c r="K252" s="72">
        <v>4.5648210000000002E-3</v>
      </c>
      <c r="L252" s="72">
        <v>9.2352480149999998</v>
      </c>
      <c r="M252" s="72">
        <v>82.413821303000034</v>
      </c>
      <c r="N252" s="72">
        <v>0</v>
      </c>
      <c r="O252" s="72">
        <v>10.535349</v>
      </c>
      <c r="P252" s="72">
        <v>14.347938818000001</v>
      </c>
      <c r="Q252" s="72">
        <v>116.53692195700003</v>
      </c>
      <c r="R252" s="72">
        <v>0</v>
      </c>
      <c r="S252" s="72">
        <v>26517.803615909004</v>
      </c>
      <c r="T252" s="72"/>
      <c r="U252" s="72">
        <v>26517.803615909004</v>
      </c>
    </row>
    <row r="253" spans="1:21">
      <c r="A253" s="71" t="s">
        <v>528</v>
      </c>
      <c r="B253" s="72">
        <v>11056.273018172998</v>
      </c>
      <c r="C253" s="72">
        <v>10674.441446979999</v>
      </c>
      <c r="D253" s="72">
        <v>383.30570257999995</v>
      </c>
      <c r="E253" s="72">
        <v>11057.74714956</v>
      </c>
      <c r="F253" s="72">
        <v>2562.8342222760007</v>
      </c>
      <c r="G253" s="72">
        <v>5291.2206152789995</v>
      </c>
      <c r="H253" s="72">
        <v>77.466520759000005</v>
      </c>
      <c r="I253" s="72">
        <v>0</v>
      </c>
      <c r="J253" s="72">
        <v>0</v>
      </c>
      <c r="K253" s="72">
        <v>3.9143069999999997E-3</v>
      </c>
      <c r="L253" s="72">
        <v>4.7912550490000001</v>
      </c>
      <c r="M253" s="72">
        <v>114.56625698900002</v>
      </c>
      <c r="N253" s="72">
        <v>0</v>
      </c>
      <c r="O253" s="72">
        <v>10.542006456000001</v>
      </c>
      <c r="P253" s="72">
        <v>21.195870286000002</v>
      </c>
      <c r="Q253" s="72">
        <v>151.09930308700004</v>
      </c>
      <c r="R253" s="72">
        <v>0</v>
      </c>
      <c r="S253" s="72">
        <v>30196.640829133998</v>
      </c>
      <c r="T253" s="72"/>
      <c r="U253" s="72">
        <v>30196.640829133998</v>
      </c>
    </row>
    <row r="254" spans="1:21">
      <c r="A254" s="71" t="s">
        <v>529</v>
      </c>
      <c r="B254" s="72">
        <v>11840.376903268001</v>
      </c>
      <c r="C254" s="72">
        <v>10894.549845464</v>
      </c>
      <c r="D254" s="72">
        <v>375.36795944399995</v>
      </c>
      <c r="E254" s="72">
        <v>11269.917804908</v>
      </c>
      <c r="F254" s="72">
        <v>1655.2123573122667</v>
      </c>
      <c r="G254" s="72">
        <v>4257.013241085001</v>
      </c>
      <c r="H254" s="72">
        <v>97.245191706</v>
      </c>
      <c r="I254" s="72">
        <v>0</v>
      </c>
      <c r="J254" s="72">
        <v>0</v>
      </c>
      <c r="K254" s="72">
        <v>3.393283E-3</v>
      </c>
      <c r="L254" s="72">
        <v>2.7796119230000005</v>
      </c>
      <c r="M254" s="72">
        <v>155.04207812900003</v>
      </c>
      <c r="N254" s="72">
        <v>0</v>
      </c>
      <c r="O254" s="72">
        <v>10.5402153</v>
      </c>
      <c r="P254" s="72">
        <v>52.487912425999994</v>
      </c>
      <c r="Q254" s="72">
        <v>220.85321106100002</v>
      </c>
      <c r="R254" s="72">
        <v>0</v>
      </c>
      <c r="S254" s="72">
        <v>29340.61870934027</v>
      </c>
      <c r="T254" s="72"/>
      <c r="U254" s="72">
        <v>29340.61870934027</v>
      </c>
    </row>
    <row r="255" spans="1:21">
      <c r="A255" s="71" t="s">
        <v>530</v>
      </c>
      <c r="B255" s="72">
        <v>10674.994008411999</v>
      </c>
      <c r="C255" s="72">
        <v>9956.370813313004</v>
      </c>
      <c r="D255" s="72">
        <v>292.65598869999997</v>
      </c>
      <c r="E255" s="72">
        <v>10249.026802013004</v>
      </c>
      <c r="F255" s="72">
        <v>1951.5580955392704</v>
      </c>
      <c r="G255" s="72">
        <v>3663.8707823279997</v>
      </c>
      <c r="H255" s="72">
        <v>75.664838111000009</v>
      </c>
      <c r="I255" s="72">
        <v>0</v>
      </c>
      <c r="J255" s="72">
        <v>0</v>
      </c>
      <c r="K255" s="72">
        <v>3.5191530000000001E-3</v>
      </c>
      <c r="L255" s="72">
        <v>1.687662024</v>
      </c>
      <c r="M255" s="72">
        <v>174.4432164639999</v>
      </c>
      <c r="N255" s="72">
        <v>0</v>
      </c>
      <c r="O255" s="72">
        <v>10.361625994000001</v>
      </c>
      <c r="P255" s="72">
        <v>34.388620639999992</v>
      </c>
      <c r="Q255" s="72">
        <v>220.88464427499991</v>
      </c>
      <c r="R255" s="72">
        <v>0</v>
      </c>
      <c r="S255" s="72">
        <v>26835.999170678268</v>
      </c>
      <c r="T255" s="72"/>
      <c r="U255" s="72">
        <v>26835.999170678268</v>
      </c>
    </row>
    <row r="256" spans="1:21">
      <c r="A256" s="71" t="s">
        <v>531</v>
      </c>
      <c r="B256" s="72">
        <v>10324.27043361</v>
      </c>
      <c r="C256" s="72">
        <v>10333.954203852001</v>
      </c>
      <c r="D256" s="72">
        <v>328.339008992</v>
      </c>
      <c r="E256" s="72">
        <v>10662.293212844001</v>
      </c>
      <c r="F256" s="72">
        <v>1383.2895720830004</v>
      </c>
      <c r="G256" s="72">
        <v>3547.335424365001</v>
      </c>
      <c r="H256" s="72">
        <v>79.234400508999997</v>
      </c>
      <c r="I256" s="72">
        <v>0</v>
      </c>
      <c r="J256" s="72">
        <v>0</v>
      </c>
      <c r="K256" s="72">
        <v>4.5484779999999999E-3</v>
      </c>
      <c r="L256" s="72">
        <v>1.7973432220000001</v>
      </c>
      <c r="M256" s="72">
        <v>175.55242095200001</v>
      </c>
      <c r="N256" s="72">
        <v>0</v>
      </c>
      <c r="O256" s="72">
        <v>11.919426738000002</v>
      </c>
      <c r="P256" s="72">
        <v>24.111331406000001</v>
      </c>
      <c r="Q256" s="72">
        <v>213.38507079600004</v>
      </c>
      <c r="R256" s="72">
        <v>0</v>
      </c>
      <c r="S256" s="72">
        <v>26209.808114207004</v>
      </c>
      <c r="T256" s="72"/>
      <c r="U256" s="72">
        <v>26209.808114207004</v>
      </c>
    </row>
    <row r="257" spans="1:21">
      <c r="A257" s="71" t="s">
        <v>532</v>
      </c>
      <c r="B257" s="72">
        <v>10772.374443964001</v>
      </c>
      <c r="C257" s="72">
        <v>9411.1559363010019</v>
      </c>
      <c r="D257" s="72">
        <v>391.26830226799996</v>
      </c>
      <c r="E257" s="72">
        <v>9802.4242385690013</v>
      </c>
      <c r="F257" s="72">
        <v>1146.151165274</v>
      </c>
      <c r="G257" s="72">
        <v>2847.8672907179998</v>
      </c>
      <c r="H257" s="72">
        <v>243.329263798</v>
      </c>
      <c r="I257" s="72">
        <v>0</v>
      </c>
      <c r="J257" s="72">
        <v>0</v>
      </c>
      <c r="K257" s="72">
        <v>1.4576530000000002E-3</v>
      </c>
      <c r="L257" s="72">
        <v>1.6233574530000001</v>
      </c>
      <c r="M257" s="72">
        <v>261.70879965377998</v>
      </c>
      <c r="N257" s="72">
        <v>0</v>
      </c>
      <c r="O257" s="72">
        <v>11.272630465999999</v>
      </c>
      <c r="P257" s="72">
        <v>52.502125025999995</v>
      </c>
      <c r="Q257" s="72">
        <v>327.10837025178</v>
      </c>
      <c r="R257" s="72">
        <v>0</v>
      </c>
      <c r="S257" s="72">
        <v>25139.254772574783</v>
      </c>
      <c r="T257" s="72"/>
      <c r="U257" s="72">
        <v>25139.254772574783</v>
      </c>
    </row>
    <row r="258" spans="1:21">
      <c r="A258" s="71" t="s">
        <v>533</v>
      </c>
      <c r="B258" s="72">
        <v>12108.491429713</v>
      </c>
      <c r="C258" s="72">
        <v>10282.248693452002</v>
      </c>
      <c r="D258" s="72">
        <v>477.68623546099997</v>
      </c>
      <c r="E258" s="72">
        <v>10759.934928913002</v>
      </c>
      <c r="F258" s="72">
        <v>1047.8406618140002</v>
      </c>
      <c r="G258" s="72">
        <v>2868.4684358939994</v>
      </c>
      <c r="H258" s="72">
        <v>354.85829961700006</v>
      </c>
      <c r="I258" s="72">
        <v>0</v>
      </c>
      <c r="J258" s="72">
        <v>0</v>
      </c>
      <c r="K258" s="72">
        <v>0</v>
      </c>
      <c r="L258" s="72">
        <v>0.95265698300000001</v>
      </c>
      <c r="M258" s="72">
        <v>407.824521619</v>
      </c>
      <c r="N258" s="72">
        <v>0</v>
      </c>
      <c r="O258" s="72">
        <v>10.757860637999999</v>
      </c>
      <c r="P258" s="72">
        <v>55.489572332000002</v>
      </c>
      <c r="Q258" s="72">
        <v>475.02461157200003</v>
      </c>
      <c r="R258" s="72">
        <v>0</v>
      </c>
      <c r="S258" s="72">
        <v>27614.618367522999</v>
      </c>
      <c r="T258" s="72"/>
      <c r="U258" s="72">
        <v>27614.618367522999</v>
      </c>
    </row>
    <row r="259" spans="1:21">
      <c r="A259" s="71" t="s">
        <v>534</v>
      </c>
      <c r="B259" s="72">
        <v>11100.067517528001</v>
      </c>
      <c r="C259" s="72">
        <v>10129.585515193001</v>
      </c>
      <c r="D259" s="72">
        <v>414.84468059500006</v>
      </c>
      <c r="E259" s="72">
        <v>10544.430195788002</v>
      </c>
      <c r="F259" s="72">
        <v>1037.9228067449999</v>
      </c>
      <c r="G259" s="72">
        <v>3826.9847953249996</v>
      </c>
      <c r="H259" s="72">
        <v>273.27069416000001</v>
      </c>
      <c r="I259" s="72">
        <v>0</v>
      </c>
      <c r="J259" s="72">
        <v>0</v>
      </c>
      <c r="K259" s="72">
        <v>0</v>
      </c>
      <c r="L259" s="72">
        <v>1.760939622</v>
      </c>
      <c r="M259" s="72">
        <v>407.96139360100017</v>
      </c>
      <c r="N259" s="72">
        <v>0</v>
      </c>
      <c r="O259" s="72">
        <v>12.418925131999998</v>
      </c>
      <c r="P259" s="72">
        <v>61.343153722000011</v>
      </c>
      <c r="Q259" s="72">
        <v>483.48441207700017</v>
      </c>
      <c r="R259" s="72">
        <v>0</v>
      </c>
      <c r="S259" s="72">
        <v>27266.160421623001</v>
      </c>
      <c r="T259" s="72"/>
      <c r="U259" s="72">
        <v>27266.160421623001</v>
      </c>
    </row>
    <row r="260" spans="1:21">
      <c r="A260" s="71" t="s">
        <v>535</v>
      </c>
      <c r="B260" s="72">
        <v>10280.635098929</v>
      </c>
      <c r="C260" s="72">
        <v>9120.2654869590006</v>
      </c>
      <c r="D260" s="72">
        <v>485.81927531499997</v>
      </c>
      <c r="E260" s="72">
        <v>9606.0847622740002</v>
      </c>
      <c r="F260" s="72">
        <v>1337.8400606634002</v>
      </c>
      <c r="G260" s="72">
        <v>3713.2723854420001</v>
      </c>
      <c r="H260" s="72">
        <v>139.11751356799999</v>
      </c>
      <c r="I260" s="72">
        <v>0</v>
      </c>
      <c r="J260" s="72">
        <v>0</v>
      </c>
      <c r="K260" s="72">
        <v>0</v>
      </c>
      <c r="L260" s="72">
        <v>0.77528010799999991</v>
      </c>
      <c r="M260" s="72">
        <v>175.52325376900001</v>
      </c>
      <c r="N260" s="72">
        <v>0</v>
      </c>
      <c r="O260" s="72">
        <v>12.263641824</v>
      </c>
      <c r="P260" s="72">
        <v>13.39697896</v>
      </c>
      <c r="Q260" s="72">
        <v>201.95915466100001</v>
      </c>
      <c r="R260" s="72">
        <v>0</v>
      </c>
      <c r="S260" s="72">
        <v>25278.908975537397</v>
      </c>
      <c r="T260" s="72"/>
      <c r="U260" s="72">
        <v>25278.908975537397</v>
      </c>
    </row>
    <row r="261" spans="1:21">
      <c r="A261" s="71" t="s">
        <v>536</v>
      </c>
      <c r="B261" s="72">
        <v>9970.3284865530004</v>
      </c>
      <c r="C261" s="72">
        <v>9231.3161309399984</v>
      </c>
      <c r="D261" s="72">
        <v>537.92540010499999</v>
      </c>
      <c r="E261" s="72">
        <v>9769.2415310449978</v>
      </c>
      <c r="F261" s="72">
        <v>1298.7217381359994</v>
      </c>
      <c r="G261" s="72">
        <v>3929.9999633849998</v>
      </c>
      <c r="H261" s="72">
        <v>64.75800903999999</v>
      </c>
      <c r="I261" s="72">
        <v>0</v>
      </c>
      <c r="J261" s="72">
        <v>0</v>
      </c>
      <c r="K261" s="72">
        <v>0</v>
      </c>
      <c r="L261" s="72">
        <v>1.6305604359999999</v>
      </c>
      <c r="M261" s="72">
        <v>164.68072666899999</v>
      </c>
      <c r="N261" s="72">
        <v>0</v>
      </c>
      <c r="O261" s="72">
        <v>12.44113742</v>
      </c>
      <c r="P261" s="72">
        <v>27.118594748000003</v>
      </c>
      <c r="Q261" s="72">
        <v>205.871019273</v>
      </c>
      <c r="R261" s="72">
        <v>0</v>
      </c>
      <c r="S261" s="72">
        <v>25238.920747431996</v>
      </c>
      <c r="T261" s="72"/>
      <c r="U261" s="72">
        <v>25238.920747431996</v>
      </c>
    </row>
    <row r="262" spans="1:21">
      <c r="A262" s="71" t="s">
        <v>537</v>
      </c>
      <c r="B262" s="72">
        <v>9249.7636229079999</v>
      </c>
      <c r="C262" s="72">
        <v>9109.3491469159999</v>
      </c>
      <c r="D262" s="72">
        <v>478.25778338500004</v>
      </c>
      <c r="E262" s="72">
        <v>9587.6069303010008</v>
      </c>
      <c r="F262" s="72">
        <v>1359.5528768109998</v>
      </c>
      <c r="G262" s="72">
        <v>4281.7048052230002</v>
      </c>
      <c r="H262" s="72">
        <v>39.320912542000002</v>
      </c>
      <c r="I262" s="72">
        <v>0</v>
      </c>
      <c r="J262" s="72">
        <v>0</v>
      </c>
      <c r="K262" s="72">
        <v>0</v>
      </c>
      <c r="L262" s="72">
        <v>2.0108993750000002</v>
      </c>
      <c r="M262" s="72">
        <v>101.60621646100002</v>
      </c>
      <c r="N262" s="72">
        <v>0</v>
      </c>
      <c r="O262" s="72">
        <v>11.858074654000001</v>
      </c>
      <c r="P262" s="72">
        <v>47.009950514000003</v>
      </c>
      <c r="Q262" s="72">
        <v>162.48514100400001</v>
      </c>
      <c r="R262" s="72">
        <v>0</v>
      </c>
      <c r="S262" s="72">
        <v>24680.434288789005</v>
      </c>
      <c r="T262" s="72"/>
      <c r="U262" s="72">
        <v>24680.434288789005</v>
      </c>
    </row>
    <row r="263" spans="1:21">
      <c r="A263" s="71" t="s">
        <v>538</v>
      </c>
      <c r="B263" s="72">
        <v>9785.0480549740005</v>
      </c>
      <c r="C263" s="72">
        <v>9827.0718161920013</v>
      </c>
      <c r="D263" s="72">
        <v>452.02314931000001</v>
      </c>
      <c r="E263" s="72">
        <v>10279.094965502001</v>
      </c>
      <c r="F263" s="72">
        <v>1918.5523178189999</v>
      </c>
      <c r="G263" s="72">
        <v>4917.0358396446672</v>
      </c>
      <c r="H263" s="72">
        <v>31.483873720999995</v>
      </c>
      <c r="I263" s="72">
        <v>0</v>
      </c>
      <c r="J263" s="72">
        <v>0</v>
      </c>
      <c r="K263" s="72">
        <v>0</v>
      </c>
      <c r="L263" s="72">
        <v>2.7455109800000002</v>
      </c>
      <c r="M263" s="72">
        <v>104.79900603500002</v>
      </c>
      <c r="N263" s="72">
        <v>0</v>
      </c>
      <c r="O263" s="72">
        <v>12.388729836</v>
      </c>
      <c r="P263" s="72">
        <v>62.656666472000005</v>
      </c>
      <c r="Q263" s="72">
        <v>182.58991332300002</v>
      </c>
      <c r="R263" s="72">
        <v>0</v>
      </c>
      <c r="S263" s="72">
        <v>27113.804964983676</v>
      </c>
      <c r="T263" s="72"/>
      <c r="U263" s="72">
        <v>27113.804964983676</v>
      </c>
    </row>
    <row r="264" spans="1:21">
      <c r="A264" s="71" t="s">
        <v>539</v>
      </c>
      <c r="B264" s="72">
        <v>9088.913864944001</v>
      </c>
      <c r="C264" s="72">
        <v>9341.7736833039999</v>
      </c>
      <c r="D264" s="72">
        <v>478.67726251699997</v>
      </c>
      <c r="E264" s="72">
        <v>9820.4509458209996</v>
      </c>
      <c r="F264" s="72">
        <v>1812.6360033130002</v>
      </c>
      <c r="G264" s="72">
        <v>5045.528182445998</v>
      </c>
      <c r="H264" s="72">
        <v>30.676002442999998</v>
      </c>
      <c r="I264" s="72">
        <v>0</v>
      </c>
      <c r="J264" s="72">
        <v>0</v>
      </c>
      <c r="K264" s="72">
        <v>0</v>
      </c>
      <c r="L264" s="72">
        <v>1.359411167</v>
      </c>
      <c r="M264" s="72">
        <v>116.31990066699997</v>
      </c>
      <c r="N264" s="72">
        <v>0</v>
      </c>
      <c r="O264" s="72">
        <v>10.940234574</v>
      </c>
      <c r="P264" s="72">
        <v>67.393980166000006</v>
      </c>
      <c r="Q264" s="72">
        <v>196.01352657399997</v>
      </c>
      <c r="R264" s="72">
        <v>0</v>
      </c>
      <c r="S264" s="72">
        <v>25994.218525541</v>
      </c>
      <c r="T264" s="72"/>
      <c r="U264" s="72">
        <v>25994.218525541</v>
      </c>
    </row>
    <row r="265" spans="1:21">
      <c r="A265" s="71" t="s">
        <v>540</v>
      </c>
      <c r="B265" s="72">
        <v>9946.9778030699981</v>
      </c>
      <c r="C265" s="72">
        <v>10006.317554793</v>
      </c>
      <c r="D265" s="72">
        <v>533.73851349100005</v>
      </c>
      <c r="E265" s="72">
        <v>10540.056068284001</v>
      </c>
      <c r="F265" s="72">
        <v>1795.6605792219998</v>
      </c>
      <c r="G265" s="72">
        <v>4589.4790271814818</v>
      </c>
      <c r="H265" s="72">
        <v>98.235931891999996</v>
      </c>
      <c r="I265" s="72">
        <v>0</v>
      </c>
      <c r="J265" s="72">
        <v>0</v>
      </c>
      <c r="K265" s="72">
        <v>0</v>
      </c>
      <c r="L265" s="72">
        <v>0.94345809999999997</v>
      </c>
      <c r="M265" s="72">
        <v>136.87153271999998</v>
      </c>
      <c r="N265" s="72">
        <v>0</v>
      </c>
      <c r="O265" s="72">
        <v>11.350003853999999</v>
      </c>
      <c r="P265" s="72">
        <v>68.998586484</v>
      </c>
      <c r="Q265" s="72">
        <v>218.163581158</v>
      </c>
      <c r="R265" s="72">
        <v>0</v>
      </c>
      <c r="S265" s="72">
        <v>27188.572990807479</v>
      </c>
      <c r="T265" s="72"/>
      <c r="U265" s="72">
        <v>27188.572990807479</v>
      </c>
    </row>
    <row r="266" spans="1:21">
      <c r="A266" s="71" t="s">
        <v>541</v>
      </c>
      <c r="B266" s="72">
        <v>10851.728532427</v>
      </c>
      <c r="C266" s="72">
        <v>10081.062484427999</v>
      </c>
      <c r="D266" s="72">
        <v>574.49338248599997</v>
      </c>
      <c r="E266" s="72">
        <v>10655.555866913999</v>
      </c>
      <c r="F266" s="72">
        <v>2306.1131869700007</v>
      </c>
      <c r="G266" s="72">
        <v>3906.2154816494294</v>
      </c>
      <c r="H266" s="72">
        <v>70.515516898999991</v>
      </c>
      <c r="I266" s="72">
        <v>0</v>
      </c>
      <c r="J266" s="72">
        <v>0</v>
      </c>
      <c r="K266" s="72">
        <v>0</v>
      </c>
      <c r="L266" s="72">
        <v>1.3159127239999997</v>
      </c>
      <c r="M266" s="72">
        <v>174.99583323900001</v>
      </c>
      <c r="N266" s="72">
        <v>0</v>
      </c>
      <c r="O266" s="72">
        <v>9.2124552780000002</v>
      </c>
      <c r="P266" s="72">
        <v>65.460120734</v>
      </c>
      <c r="Q266" s="72">
        <v>250.984321975</v>
      </c>
      <c r="R266" s="72">
        <v>0</v>
      </c>
      <c r="S266" s="72">
        <v>28041.112906834427</v>
      </c>
      <c r="T266" s="72"/>
      <c r="U266" s="72">
        <v>28041.112906834427</v>
      </c>
    </row>
    <row r="267" spans="1:21">
      <c r="A267" s="71" t="s">
        <v>542</v>
      </c>
      <c r="B267" s="72">
        <v>10671.593411791997</v>
      </c>
      <c r="C267" s="72">
        <v>9273.2270895580004</v>
      </c>
      <c r="D267" s="72">
        <v>589.84392729099989</v>
      </c>
      <c r="E267" s="72">
        <v>9863.0710168490004</v>
      </c>
      <c r="F267" s="72">
        <v>2063.646200145</v>
      </c>
      <c r="G267" s="72">
        <v>2603.3554268069997</v>
      </c>
      <c r="H267" s="72">
        <v>101.71894405499999</v>
      </c>
      <c r="I267" s="72">
        <v>0</v>
      </c>
      <c r="J267" s="72">
        <v>0</v>
      </c>
      <c r="K267" s="72">
        <v>0</v>
      </c>
      <c r="L267" s="72">
        <v>0.57031179700000001</v>
      </c>
      <c r="M267" s="72">
        <v>157.55414991699996</v>
      </c>
      <c r="N267" s="72">
        <v>0</v>
      </c>
      <c r="O267" s="72">
        <v>9.5604680900000005</v>
      </c>
      <c r="P267" s="72">
        <v>27.685058575999999</v>
      </c>
      <c r="Q267" s="72">
        <v>195.36998838</v>
      </c>
      <c r="R267" s="72">
        <v>0</v>
      </c>
      <c r="S267" s="72">
        <v>25498.754988027998</v>
      </c>
      <c r="T267" s="72"/>
      <c r="U267" s="72">
        <v>25498.754988027998</v>
      </c>
    </row>
    <row r="268" spans="1:21">
      <c r="A268" s="71" t="s">
        <v>543</v>
      </c>
      <c r="B268" s="72">
        <v>11305.086454593998</v>
      </c>
      <c r="C268" s="72">
        <v>9200.9109068110029</v>
      </c>
      <c r="D268" s="72">
        <v>505.18042846999992</v>
      </c>
      <c r="E268" s="72">
        <v>9706.0913352810021</v>
      </c>
      <c r="F268" s="72">
        <v>2167.027456446001</v>
      </c>
      <c r="G268" s="72">
        <v>1965.5752572850001</v>
      </c>
      <c r="H268" s="72">
        <v>213.748447521</v>
      </c>
      <c r="I268" s="72">
        <v>0</v>
      </c>
      <c r="J268" s="72">
        <v>0</v>
      </c>
      <c r="K268" s="72">
        <v>0</v>
      </c>
      <c r="L268" s="72">
        <v>0.48933379599999999</v>
      </c>
      <c r="M268" s="72">
        <v>187.425485259</v>
      </c>
      <c r="N268" s="72">
        <v>0</v>
      </c>
      <c r="O268" s="72">
        <v>9.9602012580000014</v>
      </c>
      <c r="P268" s="72">
        <v>17.027953310000001</v>
      </c>
      <c r="Q268" s="72">
        <v>214.90297362300004</v>
      </c>
      <c r="R268" s="72">
        <v>0</v>
      </c>
      <c r="S268" s="72">
        <v>25572.431924750006</v>
      </c>
      <c r="T268" s="72"/>
      <c r="U268" s="72">
        <v>25572.431924750006</v>
      </c>
    </row>
    <row r="269" spans="1:21">
      <c r="A269" s="71" t="s">
        <v>544</v>
      </c>
      <c r="B269" s="72">
        <v>9955.6483004569982</v>
      </c>
      <c r="C269" s="72">
        <v>8543.9522095650009</v>
      </c>
      <c r="D269" s="72">
        <v>440.15433116100002</v>
      </c>
      <c r="E269" s="72">
        <v>8984.1065407260012</v>
      </c>
      <c r="F269" s="72">
        <v>1546.263809069</v>
      </c>
      <c r="G269" s="72">
        <v>2123.5675980420001</v>
      </c>
      <c r="H269" s="72">
        <v>278.61743722199998</v>
      </c>
      <c r="I269" s="72">
        <v>0</v>
      </c>
      <c r="J269" s="72">
        <v>0</v>
      </c>
      <c r="K269" s="72">
        <v>0</v>
      </c>
      <c r="L269" s="72">
        <v>0.221378832</v>
      </c>
      <c r="M269" s="72">
        <v>402.5825771420001</v>
      </c>
      <c r="N269" s="72">
        <v>0</v>
      </c>
      <c r="O269" s="72">
        <v>8.2701415859999994</v>
      </c>
      <c r="P269" s="72">
        <v>54.833942224000012</v>
      </c>
      <c r="Q269" s="72">
        <v>465.9080397840001</v>
      </c>
      <c r="R269" s="72">
        <v>0</v>
      </c>
      <c r="S269" s="72">
        <v>23354.111725300001</v>
      </c>
      <c r="T269" s="72"/>
      <c r="U269" s="72">
        <v>23354.111725300001</v>
      </c>
    </row>
    <row r="270" spans="1:21">
      <c r="A270" s="71" t="s">
        <v>545</v>
      </c>
      <c r="B270" s="72">
        <v>11397.458523665999</v>
      </c>
      <c r="C270" s="72">
        <v>9442.3866004570009</v>
      </c>
      <c r="D270" s="72">
        <v>481.07505476299997</v>
      </c>
      <c r="E270" s="72">
        <v>9923.4616552200005</v>
      </c>
      <c r="F270" s="72">
        <v>611.96697408499983</v>
      </c>
      <c r="G270" s="72">
        <v>2430.7290575474181</v>
      </c>
      <c r="H270" s="72">
        <v>276.335457056</v>
      </c>
      <c r="I270" s="72">
        <v>0</v>
      </c>
      <c r="J270" s="72">
        <v>0</v>
      </c>
      <c r="K270" s="72">
        <v>0</v>
      </c>
      <c r="L270" s="72">
        <v>0.23444816399999999</v>
      </c>
      <c r="M270" s="72">
        <v>317.46997229699986</v>
      </c>
      <c r="N270" s="72">
        <v>0</v>
      </c>
      <c r="O270" s="72">
        <v>9.8931857100000009</v>
      </c>
      <c r="P270" s="72">
        <v>76.314729217999997</v>
      </c>
      <c r="Q270" s="72">
        <v>403.91233538899991</v>
      </c>
      <c r="R270" s="72">
        <v>0</v>
      </c>
      <c r="S270" s="72">
        <v>25043.864002963419</v>
      </c>
      <c r="T270" s="72"/>
      <c r="U270" s="72">
        <v>25043.864002963419</v>
      </c>
    </row>
    <row r="271" spans="1:21">
      <c r="A271" s="71" t="s">
        <v>546</v>
      </c>
      <c r="B271" s="72">
        <v>11641.002069777001</v>
      </c>
      <c r="C271" s="72">
        <v>9401.5542754229991</v>
      </c>
      <c r="D271" s="72">
        <v>394.03976485500004</v>
      </c>
      <c r="E271" s="72">
        <v>9795.5940402779997</v>
      </c>
      <c r="F271" s="72">
        <v>722.71932338040017</v>
      </c>
      <c r="G271" s="72">
        <v>2134.6262045060002</v>
      </c>
      <c r="H271" s="72">
        <v>263.15179891000002</v>
      </c>
      <c r="I271" s="72">
        <v>0</v>
      </c>
      <c r="J271" s="72">
        <v>0</v>
      </c>
      <c r="K271" s="72">
        <v>0</v>
      </c>
      <c r="L271" s="72">
        <v>0.143508002</v>
      </c>
      <c r="M271" s="72">
        <v>215.30254713400006</v>
      </c>
      <c r="N271" s="72">
        <v>0</v>
      </c>
      <c r="O271" s="72">
        <v>10.086301152000003</v>
      </c>
      <c r="P271" s="72">
        <v>64.154251981999991</v>
      </c>
      <c r="Q271" s="72">
        <v>289.68660827000002</v>
      </c>
      <c r="R271" s="72">
        <v>0</v>
      </c>
      <c r="S271" s="72">
        <v>24846.780045121395</v>
      </c>
      <c r="T271" s="72"/>
      <c r="U271" s="72">
        <v>24846.780045121395</v>
      </c>
    </row>
    <row r="272" spans="1:21">
      <c r="A272" s="71" t="s">
        <v>547</v>
      </c>
      <c r="B272" s="72">
        <v>9044.696248420998</v>
      </c>
      <c r="C272" s="72">
        <v>9551.9257825040004</v>
      </c>
      <c r="D272" s="72">
        <v>514.37318840799992</v>
      </c>
      <c r="E272" s="72">
        <v>10066.298970912001</v>
      </c>
      <c r="F272" s="72">
        <v>1058.5018983700004</v>
      </c>
      <c r="G272" s="72">
        <v>2856.939055198</v>
      </c>
      <c r="H272" s="72">
        <v>173.18448645999999</v>
      </c>
      <c r="I272" s="72">
        <v>0</v>
      </c>
      <c r="J272" s="72">
        <v>0</v>
      </c>
      <c r="K272" s="72">
        <v>0</v>
      </c>
      <c r="L272" s="72">
        <v>0.103318704</v>
      </c>
      <c r="M272" s="72">
        <v>234.46816297500007</v>
      </c>
      <c r="N272" s="72">
        <v>0</v>
      </c>
      <c r="O272" s="72">
        <v>9.024564998999999</v>
      </c>
      <c r="P272" s="72">
        <v>45.395489456</v>
      </c>
      <c r="Q272" s="72">
        <v>288.99153613400006</v>
      </c>
      <c r="R272" s="72">
        <v>0</v>
      </c>
      <c r="S272" s="72">
        <v>23488.612195494996</v>
      </c>
      <c r="T272" s="72"/>
      <c r="U272" s="72">
        <v>23488.612195494996</v>
      </c>
    </row>
    <row r="273" spans="1:21">
      <c r="A273" s="71" t="s">
        <v>548</v>
      </c>
      <c r="B273" s="72">
        <v>8657.294923690999</v>
      </c>
      <c r="C273" s="72">
        <v>8808.2683250250011</v>
      </c>
      <c r="D273" s="72">
        <v>577.99048680099997</v>
      </c>
      <c r="E273" s="72">
        <v>9386.258811826001</v>
      </c>
      <c r="F273" s="72">
        <v>1446.3197175600003</v>
      </c>
      <c r="G273" s="72">
        <v>3400.2187626499999</v>
      </c>
      <c r="H273" s="72">
        <v>100.633278698</v>
      </c>
      <c r="I273" s="72">
        <v>0</v>
      </c>
      <c r="J273" s="72">
        <v>0</v>
      </c>
      <c r="K273" s="72">
        <v>0</v>
      </c>
      <c r="L273" s="72">
        <v>0.12119875199999999</v>
      </c>
      <c r="M273" s="72">
        <v>248.81503931300003</v>
      </c>
      <c r="N273" s="72">
        <v>0</v>
      </c>
      <c r="O273" s="72">
        <v>8.4774303990000011</v>
      </c>
      <c r="P273" s="72">
        <v>40.717136887999999</v>
      </c>
      <c r="Q273" s="72">
        <v>298.13080535199998</v>
      </c>
      <c r="R273" s="72">
        <v>0</v>
      </c>
      <c r="S273" s="72">
        <v>23288.856299777002</v>
      </c>
      <c r="T273" s="72"/>
      <c r="U273" s="72">
        <v>23288.856299777002</v>
      </c>
    </row>
    <row r="274" spans="1:21">
      <c r="A274" s="71" t="s">
        <v>549</v>
      </c>
      <c r="B274" s="72">
        <v>9461.5704350569995</v>
      </c>
      <c r="C274" s="72">
        <v>8450.1484117960026</v>
      </c>
      <c r="D274" s="72">
        <v>625.49780025200005</v>
      </c>
      <c r="E274" s="72">
        <v>9075.6462120480028</v>
      </c>
      <c r="F274" s="72">
        <v>1300.0162902730003</v>
      </c>
      <c r="G274" s="72">
        <v>3410.8777780219998</v>
      </c>
      <c r="H274" s="72">
        <v>88.602783381999998</v>
      </c>
      <c r="I274" s="72">
        <v>0</v>
      </c>
      <c r="J274" s="72">
        <v>0</v>
      </c>
      <c r="K274" s="72">
        <v>0</v>
      </c>
      <c r="L274" s="72">
        <v>0.20206729700000001</v>
      </c>
      <c r="M274" s="72">
        <v>162.59483402700005</v>
      </c>
      <c r="N274" s="72">
        <v>0</v>
      </c>
      <c r="O274" s="72">
        <v>6.3294038999999991</v>
      </c>
      <c r="P274" s="72">
        <v>27.040700334</v>
      </c>
      <c r="Q274" s="72">
        <v>196.16700555800003</v>
      </c>
      <c r="R274" s="72">
        <v>0</v>
      </c>
      <c r="S274" s="72">
        <v>23532.880504340003</v>
      </c>
      <c r="T274" s="72"/>
      <c r="U274" s="72">
        <v>23532.880504340003</v>
      </c>
    </row>
    <row r="275" spans="1:21">
      <c r="A275" s="71" t="s">
        <v>550</v>
      </c>
      <c r="B275" s="72">
        <v>11070.759546847999</v>
      </c>
      <c r="C275" s="72">
        <v>8813.5962409480017</v>
      </c>
      <c r="D275" s="72">
        <v>621.49700105099987</v>
      </c>
      <c r="E275" s="72">
        <v>9435.0932419990022</v>
      </c>
      <c r="F275" s="72">
        <v>1856.0151495414996</v>
      </c>
      <c r="G275" s="72">
        <v>3253.8583535960006</v>
      </c>
      <c r="H275" s="72">
        <v>116.08780146299998</v>
      </c>
      <c r="I275" s="72">
        <v>0</v>
      </c>
      <c r="J275" s="72">
        <v>0</v>
      </c>
      <c r="K275" s="72">
        <v>0</v>
      </c>
      <c r="L275" s="72">
        <v>0.27154741599999999</v>
      </c>
      <c r="M275" s="72">
        <v>121.98642199900002</v>
      </c>
      <c r="N275" s="72">
        <v>0</v>
      </c>
      <c r="O275" s="72">
        <v>4.5275563439999997</v>
      </c>
      <c r="P275" s="72">
        <v>23.810038164000002</v>
      </c>
      <c r="Q275" s="72">
        <v>150.59556392300001</v>
      </c>
      <c r="R275" s="72">
        <v>0</v>
      </c>
      <c r="S275" s="72">
        <v>25882.409657370503</v>
      </c>
      <c r="T275" s="72"/>
      <c r="U275" s="72">
        <v>25882.409657370503</v>
      </c>
    </row>
    <row r="276" spans="1:21">
      <c r="A276" s="71" t="s">
        <v>551</v>
      </c>
      <c r="B276" s="72">
        <v>9036.789046894999</v>
      </c>
      <c r="C276" s="72">
        <v>8842.3424518709999</v>
      </c>
      <c r="D276" s="72">
        <v>406.14248154800003</v>
      </c>
      <c r="E276" s="72">
        <v>9248.4849334190003</v>
      </c>
      <c r="F276" s="72">
        <v>2096.5240799370004</v>
      </c>
      <c r="G276" s="72">
        <v>2999.4365235090004</v>
      </c>
      <c r="H276" s="72">
        <v>136.79527134200001</v>
      </c>
      <c r="I276" s="72">
        <v>0</v>
      </c>
      <c r="J276" s="72">
        <v>0</v>
      </c>
      <c r="K276" s="72">
        <v>0</v>
      </c>
      <c r="L276" s="72">
        <v>0.21255562800000002</v>
      </c>
      <c r="M276" s="72">
        <v>106.55125954299999</v>
      </c>
      <c r="N276" s="72">
        <v>0</v>
      </c>
      <c r="O276" s="72">
        <v>3.7217198369999998</v>
      </c>
      <c r="P276" s="72">
        <v>15.64679939</v>
      </c>
      <c r="Q276" s="72">
        <v>126.132334398</v>
      </c>
      <c r="R276" s="72">
        <v>0</v>
      </c>
      <c r="S276" s="72">
        <v>23644.162189500003</v>
      </c>
      <c r="T276" s="72"/>
      <c r="U276" s="72">
        <v>23644.162189500003</v>
      </c>
    </row>
    <row r="277" spans="1:21">
      <c r="A277" s="71" t="s">
        <v>552</v>
      </c>
      <c r="B277" s="72">
        <v>11318.089751971998</v>
      </c>
      <c r="C277" s="72">
        <v>9998.551209401001</v>
      </c>
      <c r="D277" s="72">
        <v>615.598104208</v>
      </c>
      <c r="E277" s="72">
        <v>10614.149313609001</v>
      </c>
      <c r="F277" s="72">
        <v>1917.4442121410004</v>
      </c>
      <c r="G277" s="72">
        <v>3066.4832289960004</v>
      </c>
      <c r="H277" s="72">
        <v>158.26593311099998</v>
      </c>
      <c r="I277" s="72">
        <v>0</v>
      </c>
      <c r="J277" s="72">
        <v>0</v>
      </c>
      <c r="K277" s="72">
        <v>0</v>
      </c>
      <c r="L277" s="72">
        <v>0.30262627599999997</v>
      </c>
      <c r="M277" s="72">
        <v>108.40863686499999</v>
      </c>
      <c r="N277" s="72">
        <v>0</v>
      </c>
      <c r="O277" s="72">
        <v>3.0879205119999997</v>
      </c>
      <c r="P277" s="72">
        <v>13.58271042</v>
      </c>
      <c r="Q277" s="72">
        <v>125.38189407299998</v>
      </c>
      <c r="R277" s="72">
        <v>0</v>
      </c>
      <c r="S277" s="72">
        <v>27199.814333901999</v>
      </c>
      <c r="T277" s="72"/>
      <c r="U277" s="72">
        <v>27199.814333901999</v>
      </c>
    </row>
    <row r="278" spans="1:21">
      <c r="A278" s="71" t="s">
        <v>553</v>
      </c>
      <c r="B278" s="72">
        <v>10572.664880792998</v>
      </c>
      <c r="C278" s="72">
        <v>10290.399845529999</v>
      </c>
      <c r="D278" s="72">
        <v>616.76523295300001</v>
      </c>
      <c r="E278" s="72">
        <v>10907.165078482998</v>
      </c>
      <c r="F278" s="72">
        <v>1524.7565022130004</v>
      </c>
      <c r="G278" s="72">
        <v>2982.3199362390005</v>
      </c>
      <c r="H278" s="72">
        <v>184.541995802</v>
      </c>
      <c r="I278" s="72">
        <v>0</v>
      </c>
      <c r="J278" s="72">
        <v>0</v>
      </c>
      <c r="K278" s="72">
        <v>0</v>
      </c>
      <c r="L278" s="72">
        <v>0</v>
      </c>
      <c r="M278" s="72">
        <v>44.979904103000003</v>
      </c>
      <c r="N278" s="72">
        <v>0</v>
      </c>
      <c r="O278" s="72">
        <v>0</v>
      </c>
      <c r="P278" s="72">
        <v>0</v>
      </c>
      <c r="Q278" s="72">
        <v>44.979904103000003</v>
      </c>
      <c r="R278" s="72">
        <v>0</v>
      </c>
      <c r="S278" s="72">
        <v>26216.428297632996</v>
      </c>
      <c r="T278" s="72"/>
      <c r="U278" s="72">
        <v>26216.428297632996</v>
      </c>
    </row>
    <row r="279" spans="1:21">
      <c r="A279" s="71" t="s">
        <v>554</v>
      </c>
      <c r="B279" s="72">
        <v>8953.4928861699991</v>
      </c>
      <c r="C279" s="72">
        <v>9747.22799347</v>
      </c>
      <c r="D279" s="72">
        <v>557.99139994199993</v>
      </c>
      <c r="E279" s="72">
        <v>10305.219393412</v>
      </c>
      <c r="F279" s="72">
        <v>1660.8322221809999</v>
      </c>
      <c r="G279" s="72">
        <v>3616.7487987480004</v>
      </c>
      <c r="H279" s="72">
        <v>88.961875980000002</v>
      </c>
      <c r="I279" s="72">
        <v>0</v>
      </c>
      <c r="J279" s="72">
        <v>0</v>
      </c>
      <c r="K279" s="72">
        <v>0</v>
      </c>
      <c r="L279" s="72">
        <v>0</v>
      </c>
      <c r="M279" s="72">
        <v>47.171235949000007</v>
      </c>
      <c r="N279" s="72">
        <v>0</v>
      </c>
      <c r="O279" s="72">
        <v>0</v>
      </c>
      <c r="P279" s="72">
        <v>0</v>
      </c>
      <c r="Q279" s="72">
        <v>47.171235949000007</v>
      </c>
      <c r="R279" s="72">
        <v>0</v>
      </c>
      <c r="S279" s="72">
        <v>24672.426412440003</v>
      </c>
      <c r="T279" s="72"/>
      <c r="U279" s="72">
        <v>24672.426412440003</v>
      </c>
    </row>
    <row r="280" spans="1:21">
      <c r="A280" s="71" t="s">
        <v>555</v>
      </c>
      <c r="B280" s="72">
        <v>9563.4668540700022</v>
      </c>
      <c r="C280" s="72">
        <v>9160.9894028989984</v>
      </c>
      <c r="D280" s="72">
        <v>569.19788857999993</v>
      </c>
      <c r="E280" s="72">
        <v>9730.1872914789983</v>
      </c>
      <c r="F280" s="72">
        <v>815.37985286599996</v>
      </c>
      <c r="G280" s="72">
        <v>3269.9729956699998</v>
      </c>
      <c r="H280" s="72">
        <v>81.558807758000015</v>
      </c>
      <c r="I280" s="72">
        <v>0</v>
      </c>
      <c r="J280" s="72">
        <v>0</v>
      </c>
      <c r="K280" s="72">
        <v>0</v>
      </c>
      <c r="L280" s="72">
        <v>0</v>
      </c>
      <c r="M280" s="72">
        <v>61.786473479999998</v>
      </c>
      <c r="N280" s="72">
        <v>0</v>
      </c>
      <c r="O280" s="72">
        <v>0</v>
      </c>
      <c r="P280" s="72">
        <v>0</v>
      </c>
      <c r="Q280" s="72">
        <v>61.786473479999998</v>
      </c>
      <c r="R280" s="72">
        <v>0</v>
      </c>
      <c r="S280" s="72">
        <v>23522.352275322999</v>
      </c>
      <c r="T280" s="72"/>
      <c r="U280" s="72">
        <v>23522.352275322999</v>
      </c>
    </row>
    <row r="281" spans="1:21">
      <c r="A281" s="71" t="s">
        <v>556</v>
      </c>
      <c r="B281" s="72">
        <v>8814.6900706349988</v>
      </c>
      <c r="C281" s="72">
        <v>8776.6427238789984</v>
      </c>
      <c r="D281" s="72">
        <v>349.39691231400002</v>
      </c>
      <c r="E281" s="72">
        <v>9126.0396361929979</v>
      </c>
      <c r="F281" s="72">
        <v>932.55322250400013</v>
      </c>
      <c r="G281" s="72">
        <v>2575.3407110909998</v>
      </c>
      <c r="H281" s="72">
        <v>221.42066149999999</v>
      </c>
      <c r="I281" s="72">
        <v>0</v>
      </c>
      <c r="J281" s="72">
        <v>0</v>
      </c>
      <c r="K281" s="72">
        <v>0</v>
      </c>
      <c r="L281" s="72">
        <v>0</v>
      </c>
      <c r="M281" s="72">
        <v>162.89633392299999</v>
      </c>
      <c r="N281" s="72">
        <v>0</v>
      </c>
      <c r="O281" s="72">
        <v>0</v>
      </c>
      <c r="P281" s="72">
        <v>0</v>
      </c>
      <c r="Q281" s="72">
        <v>162.89633392299999</v>
      </c>
      <c r="R281" s="72">
        <v>0</v>
      </c>
      <c r="S281" s="72">
        <v>21832.940635846</v>
      </c>
      <c r="T281" s="72"/>
      <c r="U281" s="72">
        <v>21832.940635846</v>
      </c>
    </row>
    <row r="282" spans="1:21">
      <c r="A282" s="71" t="s">
        <v>557</v>
      </c>
      <c r="B282" s="72">
        <v>10606.302137061999</v>
      </c>
      <c r="C282" s="72">
        <v>8766.8489182170015</v>
      </c>
      <c r="D282" s="72">
        <v>639.75097891599989</v>
      </c>
      <c r="E282" s="72">
        <v>9406.5998971330009</v>
      </c>
      <c r="F282" s="72">
        <v>517.66004546099998</v>
      </c>
      <c r="G282" s="72">
        <v>2496.4488940620008</v>
      </c>
      <c r="H282" s="72">
        <v>214.04451417199999</v>
      </c>
      <c r="I282" s="72">
        <v>0</v>
      </c>
      <c r="J282" s="72">
        <v>0</v>
      </c>
      <c r="K282" s="72">
        <v>0</v>
      </c>
      <c r="L282" s="72">
        <v>0</v>
      </c>
      <c r="M282" s="72">
        <v>184.96113527800003</v>
      </c>
      <c r="N282" s="72">
        <v>0</v>
      </c>
      <c r="O282" s="72">
        <v>0</v>
      </c>
      <c r="P282" s="72">
        <v>0</v>
      </c>
      <c r="Q282" s="72">
        <v>184.96113527800003</v>
      </c>
      <c r="R282" s="72">
        <v>0</v>
      </c>
      <c r="S282" s="72">
        <v>23426.016623168001</v>
      </c>
      <c r="T282" s="72"/>
      <c r="U282" s="72">
        <v>23426.016623168001</v>
      </c>
    </row>
    <row r="283" spans="1:21">
      <c r="A283" s="71" t="s">
        <v>558</v>
      </c>
      <c r="B283" s="72">
        <v>10076.770422149999</v>
      </c>
      <c r="C283" s="72">
        <v>9606.4871062969978</v>
      </c>
      <c r="D283" s="72">
        <v>629.654615853</v>
      </c>
      <c r="E283" s="72">
        <v>10236.141722149998</v>
      </c>
      <c r="F283" s="72">
        <v>790.2287156320001</v>
      </c>
      <c r="G283" s="72">
        <v>2863.8079976613335</v>
      </c>
      <c r="H283" s="72">
        <v>308.75851723800002</v>
      </c>
      <c r="I283" s="72">
        <v>0</v>
      </c>
      <c r="J283" s="72">
        <v>0</v>
      </c>
      <c r="K283" s="72">
        <v>0</v>
      </c>
      <c r="L283" s="72">
        <v>0</v>
      </c>
      <c r="M283" s="72">
        <v>132.63155634200001</v>
      </c>
      <c r="N283" s="72">
        <v>0</v>
      </c>
      <c r="O283" s="72">
        <v>0</v>
      </c>
      <c r="P283" s="72">
        <v>0</v>
      </c>
      <c r="Q283" s="72">
        <v>132.63155634200001</v>
      </c>
      <c r="R283" s="72">
        <v>0</v>
      </c>
      <c r="S283" s="72">
        <v>24408.33893117333</v>
      </c>
      <c r="T283" s="72"/>
      <c r="U283" s="72">
        <v>24408.33893117333</v>
      </c>
    </row>
    <row r="284" spans="1:21">
      <c r="A284" s="71" t="s">
        <v>559</v>
      </c>
      <c r="B284" s="72">
        <v>9726.2531471250004</v>
      </c>
      <c r="C284" s="72">
        <v>8834.8026437629997</v>
      </c>
      <c r="D284" s="72">
        <v>478.89526969599996</v>
      </c>
      <c r="E284" s="72">
        <v>9313.6979134590001</v>
      </c>
      <c r="F284" s="72">
        <v>758.34841570999981</v>
      </c>
      <c r="G284" s="72">
        <v>2287.1727282129991</v>
      </c>
      <c r="H284" s="72">
        <v>224.87213781000003</v>
      </c>
      <c r="I284" s="72">
        <v>0</v>
      </c>
      <c r="J284" s="72">
        <v>0</v>
      </c>
      <c r="K284" s="72">
        <v>0</v>
      </c>
      <c r="L284" s="72">
        <v>0</v>
      </c>
      <c r="M284" s="72">
        <v>165.09076777499999</v>
      </c>
      <c r="N284" s="72">
        <v>0</v>
      </c>
      <c r="O284" s="72">
        <v>0</v>
      </c>
      <c r="P284" s="72">
        <v>0</v>
      </c>
      <c r="Q284" s="72">
        <v>165.09076777499999</v>
      </c>
      <c r="R284" s="72">
        <v>0</v>
      </c>
      <c r="S284" s="72">
        <v>22475.435110091999</v>
      </c>
      <c r="T284" s="72"/>
      <c r="U284" s="72">
        <v>22475.435110091999</v>
      </c>
    </row>
    <row r="285" spans="1:21">
      <c r="A285" s="71" t="s">
        <v>560</v>
      </c>
      <c r="B285" s="72">
        <v>9888.392036295998</v>
      </c>
      <c r="C285" s="72">
        <v>8575.9792433989987</v>
      </c>
      <c r="D285" s="72">
        <v>480.929080623</v>
      </c>
      <c r="E285" s="72">
        <v>9056.9083240219989</v>
      </c>
      <c r="F285" s="72">
        <v>1795.9366827869999</v>
      </c>
      <c r="G285" s="72">
        <v>1924.2784112539996</v>
      </c>
      <c r="H285" s="72">
        <v>186.745534354</v>
      </c>
      <c r="I285" s="72">
        <v>0</v>
      </c>
      <c r="J285" s="72">
        <v>0</v>
      </c>
      <c r="K285" s="72">
        <v>0</v>
      </c>
      <c r="L285" s="72">
        <v>0</v>
      </c>
      <c r="M285" s="72">
        <v>108.261456604</v>
      </c>
      <c r="N285" s="72">
        <v>0</v>
      </c>
      <c r="O285" s="72">
        <v>0</v>
      </c>
      <c r="P285" s="72">
        <v>0</v>
      </c>
      <c r="Q285" s="72">
        <v>108.261456604</v>
      </c>
      <c r="R285" s="72">
        <v>0</v>
      </c>
      <c r="S285" s="72">
        <v>22960.522445316994</v>
      </c>
      <c r="T285" s="72"/>
      <c r="U285" s="72">
        <v>22960.522445316994</v>
      </c>
    </row>
    <row r="286" spans="1:21">
      <c r="A286" s="71" t="s">
        <v>561</v>
      </c>
      <c r="B286" s="72">
        <v>8320.172493525999</v>
      </c>
      <c r="C286" s="72">
        <v>9018.7728815129994</v>
      </c>
      <c r="D286" s="72">
        <v>419.61004437399998</v>
      </c>
      <c r="E286" s="72">
        <v>9438.3829258869991</v>
      </c>
      <c r="F286" s="72">
        <v>2247.537184243</v>
      </c>
      <c r="G286" s="72">
        <v>1983.1534573300003</v>
      </c>
      <c r="H286" s="72">
        <v>146.74953687199999</v>
      </c>
      <c r="I286" s="72">
        <v>0</v>
      </c>
      <c r="J286" s="72">
        <v>0</v>
      </c>
      <c r="K286" s="72">
        <v>0</v>
      </c>
      <c r="L286" s="72">
        <v>0</v>
      </c>
      <c r="M286" s="72">
        <v>63.244540124000004</v>
      </c>
      <c r="N286" s="72">
        <v>0</v>
      </c>
      <c r="O286" s="72">
        <v>0</v>
      </c>
      <c r="P286" s="72">
        <v>0</v>
      </c>
      <c r="Q286" s="72">
        <v>63.244540124000004</v>
      </c>
      <c r="R286" s="72">
        <v>0</v>
      </c>
      <c r="S286" s="72">
        <v>22199.240137982</v>
      </c>
      <c r="T286" s="72"/>
      <c r="U286" s="72">
        <v>22199.240137982</v>
      </c>
    </row>
    <row r="287" spans="1:21">
      <c r="A287" s="71" t="s">
        <v>562</v>
      </c>
      <c r="B287" s="72">
        <v>9781.2377091881826</v>
      </c>
      <c r="C287" s="72">
        <v>8690.6893721279994</v>
      </c>
      <c r="D287" s="72">
        <v>340.59286855699997</v>
      </c>
      <c r="E287" s="72">
        <v>9031.2822406849991</v>
      </c>
      <c r="F287" s="72">
        <v>2081.1866268980002</v>
      </c>
      <c r="G287" s="72">
        <v>2446.9451703039999</v>
      </c>
      <c r="H287" s="72">
        <v>194.06988917000004</v>
      </c>
      <c r="I287" s="72">
        <v>0</v>
      </c>
      <c r="J287" s="72">
        <v>0</v>
      </c>
      <c r="K287" s="72">
        <v>0</v>
      </c>
      <c r="L287" s="72">
        <v>0</v>
      </c>
      <c r="M287" s="72">
        <v>33.466709749999993</v>
      </c>
      <c r="N287" s="72">
        <v>0</v>
      </c>
      <c r="O287" s="72">
        <v>0</v>
      </c>
      <c r="P287" s="72">
        <v>0</v>
      </c>
      <c r="Q287" s="72">
        <v>33.466709749999993</v>
      </c>
      <c r="R287" s="72">
        <v>0</v>
      </c>
      <c r="S287" s="72">
        <v>23568.188345995182</v>
      </c>
      <c r="T287" s="72"/>
      <c r="U287" s="72">
        <v>23568.188345995182</v>
      </c>
    </row>
    <row r="288" spans="1:21">
      <c r="A288" s="71" t="s">
        <v>563</v>
      </c>
      <c r="B288" s="72">
        <v>9070.6318748630001</v>
      </c>
      <c r="C288" s="72">
        <v>7739.2157959250017</v>
      </c>
      <c r="D288" s="72">
        <v>371.71558099499998</v>
      </c>
      <c r="E288" s="72">
        <v>8110.9313769200016</v>
      </c>
      <c r="F288" s="72">
        <v>1575.7980082959998</v>
      </c>
      <c r="G288" s="72">
        <v>2143.9398481870453</v>
      </c>
      <c r="H288" s="72">
        <v>135.75770196900001</v>
      </c>
      <c r="I288" s="72">
        <v>0</v>
      </c>
      <c r="J288" s="72">
        <v>0</v>
      </c>
      <c r="K288" s="72">
        <v>0</v>
      </c>
      <c r="L288" s="72">
        <v>0</v>
      </c>
      <c r="M288" s="72">
        <v>62.576193543999999</v>
      </c>
      <c r="N288" s="72">
        <v>0</v>
      </c>
      <c r="O288" s="72">
        <v>0</v>
      </c>
      <c r="P288" s="72">
        <v>0</v>
      </c>
      <c r="Q288" s="72">
        <v>62.576193543999999</v>
      </c>
      <c r="R288" s="72">
        <v>0</v>
      </c>
      <c r="S288" s="72">
        <v>21099.635003779043</v>
      </c>
      <c r="T288" s="72"/>
      <c r="U288" s="72">
        <v>21099.635003779043</v>
      </c>
    </row>
    <row r="289" spans="1:21">
      <c r="A289" s="71" t="s">
        <v>564</v>
      </c>
      <c r="B289" s="72">
        <v>9310.3586566099984</v>
      </c>
      <c r="C289" s="72">
        <v>9277.4410224399981</v>
      </c>
      <c r="D289" s="72">
        <v>638.71675499100002</v>
      </c>
      <c r="E289" s="72">
        <v>9916.157777430999</v>
      </c>
      <c r="F289" s="72">
        <v>2144.6065281820001</v>
      </c>
      <c r="G289" s="72">
        <v>2805.4285331484575</v>
      </c>
      <c r="H289" s="72">
        <v>80.826385185000007</v>
      </c>
      <c r="I289" s="72">
        <v>0</v>
      </c>
      <c r="J289" s="72">
        <v>0</v>
      </c>
      <c r="K289" s="72">
        <v>0</v>
      </c>
      <c r="L289" s="72">
        <v>0</v>
      </c>
      <c r="M289" s="72">
        <v>95.453304199000002</v>
      </c>
      <c r="N289" s="72">
        <v>0</v>
      </c>
      <c r="O289" s="72">
        <v>0</v>
      </c>
      <c r="P289" s="72">
        <v>0</v>
      </c>
      <c r="Q289" s="72">
        <v>95.453304199000002</v>
      </c>
      <c r="R289" s="72">
        <v>0</v>
      </c>
      <c r="S289" s="72">
        <v>24352.831184755454</v>
      </c>
      <c r="T289" s="72"/>
      <c r="U289" s="72">
        <v>24352.831184755454</v>
      </c>
    </row>
    <row r="290" spans="1:21">
      <c r="I290" s="51"/>
      <c r="M290" s="51"/>
    </row>
    <row r="291" spans="1:21">
      <c r="I291" s="51"/>
      <c r="M291" s="51"/>
    </row>
    <row r="292" spans="1:21">
      <c r="I292" s="51"/>
      <c r="M292" s="51"/>
    </row>
    <row r="293" spans="1:21">
      <c r="I293" s="51"/>
      <c r="M293" s="51"/>
    </row>
    <row r="294" spans="1:21">
      <c r="I294" s="51"/>
      <c r="M294" s="51"/>
    </row>
    <row r="295" spans="1:21">
      <c r="I295" s="51"/>
      <c r="M295" s="51"/>
    </row>
    <row r="296" spans="1:21">
      <c r="I296" s="51"/>
      <c r="M296" s="51"/>
    </row>
    <row r="297" spans="1:21">
      <c r="I297" s="51"/>
      <c r="M297" s="51"/>
    </row>
    <row r="298" spans="1:21">
      <c r="I298" s="51"/>
      <c r="M298" s="51"/>
    </row>
    <row r="299" spans="1:21">
      <c r="I299" s="51"/>
      <c r="M299" s="51"/>
    </row>
    <row r="300" spans="1:21">
      <c r="I300" s="51"/>
      <c r="M300" s="51"/>
    </row>
    <row r="301" spans="1:21">
      <c r="I301" s="51"/>
      <c r="M301" s="51"/>
    </row>
    <row r="302" spans="1:21">
      <c r="I302" s="51"/>
      <c r="M302" s="51"/>
    </row>
    <row r="303" spans="1:21">
      <c r="I303" s="51"/>
      <c r="M303" s="51"/>
    </row>
    <row r="304" spans="1:21">
      <c r="I304" s="51"/>
      <c r="M304" s="51"/>
    </row>
    <row r="305" spans="9:13">
      <c r="I305" s="51"/>
      <c r="M305" s="51"/>
    </row>
    <row r="306" spans="9:13">
      <c r="I306" s="51"/>
      <c r="M306" s="51"/>
    </row>
    <row r="307" spans="9:13">
      <c r="I307" s="51"/>
      <c r="M307" s="51"/>
    </row>
    <row r="308" spans="9:13">
      <c r="I308" s="51"/>
      <c r="M308" s="51"/>
    </row>
    <row r="309" spans="9:13">
      <c r="I309" s="51"/>
      <c r="M309" s="51"/>
    </row>
    <row r="310" spans="9:13">
      <c r="I310" s="51"/>
      <c r="M310" s="51"/>
    </row>
    <row r="311" spans="9:13">
      <c r="I311" s="51"/>
      <c r="M311" s="51"/>
    </row>
    <row r="312" spans="9:13">
      <c r="I312" s="51"/>
      <c r="M312" s="51"/>
    </row>
    <row r="313" spans="9:13">
      <c r="I313" s="51"/>
      <c r="M313" s="51"/>
    </row>
    <row r="314" spans="9:13">
      <c r="I314" s="51"/>
      <c r="M314" s="51"/>
    </row>
    <row r="315" spans="9:13">
      <c r="I315" s="51"/>
      <c r="M315" s="51"/>
    </row>
    <row r="316" spans="9:13">
      <c r="I316" s="51"/>
      <c r="M316" s="51"/>
    </row>
    <row r="317" spans="9:13">
      <c r="I317" s="51"/>
      <c r="M317" s="51"/>
    </row>
    <row r="318" spans="9:13">
      <c r="I318" s="51"/>
      <c r="M318" s="51"/>
    </row>
    <row r="319" spans="9:13">
      <c r="I319" s="51"/>
      <c r="M319" s="51"/>
    </row>
    <row r="320" spans="9:13">
      <c r="I320" s="51"/>
      <c r="M320" s="51"/>
    </row>
    <row r="321" spans="9:13">
      <c r="I321" s="51"/>
      <c r="M321" s="51"/>
    </row>
    <row r="322" spans="9:13">
      <c r="I322" s="51"/>
      <c r="M322" s="51"/>
    </row>
    <row r="323" spans="9:13">
      <c r="I323" s="51"/>
      <c r="M323" s="51"/>
    </row>
    <row r="324" spans="9:13">
      <c r="I324" s="51"/>
      <c r="M324" s="51"/>
    </row>
    <row r="325" spans="9:13">
      <c r="I325" s="51"/>
      <c r="M325" s="51"/>
    </row>
    <row r="326" spans="9:13">
      <c r="I326" s="51"/>
      <c r="M326" s="51"/>
    </row>
    <row r="327" spans="9:13">
      <c r="I327" s="51"/>
      <c r="M327" s="51"/>
    </row>
    <row r="328" spans="9:13">
      <c r="I328" s="51"/>
      <c r="M328" s="51"/>
    </row>
    <row r="329" spans="9:13">
      <c r="I329" s="51"/>
      <c r="M329" s="51"/>
    </row>
    <row r="330" spans="9:13">
      <c r="I330" s="51"/>
      <c r="M330" s="51"/>
    </row>
    <row r="331" spans="9:13">
      <c r="I331" s="51"/>
      <c r="M331" s="51"/>
    </row>
    <row r="332" spans="9:13">
      <c r="I332" s="51"/>
      <c r="M332" s="51"/>
    </row>
    <row r="333" spans="9:13">
      <c r="I333" s="51"/>
      <c r="M333" s="51"/>
    </row>
    <row r="334" spans="9:13">
      <c r="I334" s="51"/>
      <c r="M334" s="51"/>
    </row>
    <row r="335" spans="9:13">
      <c r="I335" s="51"/>
      <c r="M335" s="51"/>
    </row>
    <row r="336" spans="9:13">
      <c r="I336" s="51"/>
      <c r="M336" s="51"/>
    </row>
    <row r="337" spans="9:13">
      <c r="I337" s="51"/>
      <c r="M337" s="51"/>
    </row>
    <row r="338" spans="9:13">
      <c r="I338" s="51"/>
      <c r="M338" s="51"/>
    </row>
    <row r="339" spans="9:13">
      <c r="I339" s="51"/>
      <c r="M339" s="51"/>
    </row>
    <row r="340" spans="9:13">
      <c r="I340" s="51"/>
      <c r="M340" s="51"/>
    </row>
    <row r="341" spans="9:13">
      <c r="I341" s="51"/>
      <c r="M341" s="51"/>
    </row>
    <row r="342" spans="9:13">
      <c r="I342" s="51"/>
      <c r="M342" s="51"/>
    </row>
    <row r="343" spans="9:13">
      <c r="I343" s="51"/>
      <c r="M343" s="51"/>
    </row>
    <row r="344" spans="9:13">
      <c r="I344" s="51"/>
      <c r="M344" s="51"/>
    </row>
    <row r="345" spans="9:13">
      <c r="I345" s="51"/>
      <c r="M345" s="51"/>
    </row>
    <row r="346" spans="9:13">
      <c r="I346" s="51"/>
      <c r="M346" s="51"/>
    </row>
    <row r="347" spans="9:13">
      <c r="I347" s="51"/>
      <c r="M347" s="51"/>
    </row>
    <row r="348" spans="9:13">
      <c r="I348" s="51"/>
      <c r="M348" s="51"/>
    </row>
    <row r="349" spans="9:13">
      <c r="I349" s="51"/>
      <c r="M349" s="51"/>
    </row>
    <row r="350" spans="9:13">
      <c r="I350" s="51"/>
      <c r="M350" s="51"/>
    </row>
    <row r="351" spans="9:13">
      <c r="I351" s="51"/>
      <c r="M351" s="51"/>
    </row>
    <row r="352" spans="9:13">
      <c r="I352" s="51"/>
      <c r="M352" s="51"/>
    </row>
    <row r="353" spans="9:13">
      <c r="I353" s="51"/>
      <c r="M353" s="51"/>
    </row>
    <row r="354" spans="9:13">
      <c r="I354" s="51"/>
      <c r="M354" s="51"/>
    </row>
    <row r="355" spans="9:13">
      <c r="I355" s="51"/>
      <c r="M355" s="51"/>
    </row>
    <row r="356" spans="9:13">
      <c r="I356" s="51"/>
      <c r="M356" s="51"/>
    </row>
    <row r="357" spans="9:13">
      <c r="I357" s="51"/>
      <c r="M357" s="51"/>
    </row>
    <row r="358" spans="9:13">
      <c r="I358" s="51"/>
      <c r="M358" s="51"/>
    </row>
    <row r="359" spans="9:13">
      <c r="I359" s="51"/>
      <c r="M359" s="51"/>
    </row>
    <row r="360" spans="9:13">
      <c r="I360" s="51"/>
      <c r="M360" s="51"/>
    </row>
    <row r="361" spans="9:13">
      <c r="I361" s="51"/>
      <c r="M361" s="51"/>
    </row>
    <row r="362" spans="9:13">
      <c r="I362" s="51"/>
      <c r="M362" s="51"/>
    </row>
    <row r="363" spans="9:13">
      <c r="I363" s="51"/>
      <c r="M363" s="51"/>
    </row>
    <row r="364" spans="9:13">
      <c r="I364" s="51"/>
      <c r="M364" s="51"/>
    </row>
    <row r="365" spans="9:13">
      <c r="I365" s="51"/>
      <c r="M365" s="51"/>
    </row>
    <row r="366" spans="9:13">
      <c r="I366" s="51"/>
      <c r="M366" s="51"/>
    </row>
    <row r="367" spans="9:13">
      <c r="I367" s="51"/>
      <c r="M367" s="51"/>
    </row>
    <row r="368" spans="9:13">
      <c r="I368" s="51"/>
      <c r="M368" s="51"/>
    </row>
    <row r="369" spans="9:13">
      <c r="I369" s="51"/>
      <c r="M369" s="51"/>
    </row>
    <row r="370" spans="9:13">
      <c r="I370" s="51"/>
      <c r="M370" s="51"/>
    </row>
    <row r="371" spans="9:13">
      <c r="I371" s="51"/>
      <c r="M371" s="51"/>
    </row>
    <row r="372" spans="9:13">
      <c r="I372" s="51"/>
      <c r="M372" s="51"/>
    </row>
    <row r="373" spans="9:13">
      <c r="I373" s="51"/>
      <c r="M373" s="51"/>
    </row>
    <row r="374" spans="9:13">
      <c r="I374" s="51"/>
      <c r="M374" s="51"/>
    </row>
    <row r="375" spans="9:13">
      <c r="I375" s="51"/>
      <c r="M375" s="51"/>
    </row>
    <row r="376" spans="9:13">
      <c r="I376" s="51"/>
      <c r="M376" s="51"/>
    </row>
    <row r="377" spans="9:13">
      <c r="I377" s="51"/>
      <c r="M377" s="51"/>
    </row>
    <row r="378" spans="9:13">
      <c r="I378" s="51"/>
      <c r="M378" s="51"/>
    </row>
    <row r="379" spans="9:13">
      <c r="I379" s="51"/>
      <c r="M379" s="51"/>
    </row>
    <row r="380" spans="9:13">
      <c r="I380" s="51"/>
      <c r="M380" s="51"/>
    </row>
    <row r="381" spans="9:13">
      <c r="I381" s="51"/>
      <c r="M381" s="51"/>
    </row>
    <row r="382" spans="9:13">
      <c r="I382" s="51"/>
      <c r="M382" s="51"/>
    </row>
    <row r="383" spans="9:13">
      <c r="I383" s="51"/>
      <c r="M383" s="51"/>
    </row>
    <row r="384" spans="9:13">
      <c r="I384" s="51"/>
      <c r="M384" s="51"/>
    </row>
    <row r="385" spans="9:13">
      <c r="I385" s="51"/>
      <c r="M385" s="51"/>
    </row>
    <row r="386" spans="9:13">
      <c r="I386" s="51"/>
      <c r="M386" s="51"/>
    </row>
    <row r="387" spans="9:13">
      <c r="I387" s="51"/>
      <c r="M387" s="51"/>
    </row>
    <row r="388" spans="9:13">
      <c r="I388" s="51"/>
      <c r="M388" s="51"/>
    </row>
    <row r="389" spans="9:13">
      <c r="I389" s="51"/>
      <c r="M389" s="51"/>
    </row>
    <row r="390" spans="9:13">
      <c r="I390" s="51"/>
      <c r="M390" s="51"/>
    </row>
    <row r="391" spans="9:13">
      <c r="I391" s="51"/>
      <c r="M391" s="51"/>
    </row>
    <row r="392" spans="9:13">
      <c r="I392" s="51"/>
      <c r="M392" s="51"/>
    </row>
    <row r="393" spans="9:13">
      <c r="I393" s="51"/>
      <c r="M393" s="51"/>
    </row>
    <row r="394" spans="9:13">
      <c r="I394" s="51"/>
      <c r="M394" s="51"/>
    </row>
    <row r="395" spans="9:13">
      <c r="I395" s="51"/>
      <c r="M395" s="51"/>
    </row>
    <row r="396" spans="9:13">
      <c r="I396" s="51"/>
      <c r="M396" s="51"/>
    </row>
    <row r="397" spans="9:13">
      <c r="I397" s="51"/>
      <c r="M397" s="51"/>
    </row>
    <row r="398" spans="9:13">
      <c r="I398" s="51"/>
      <c r="M398" s="51"/>
    </row>
    <row r="399" spans="9:13">
      <c r="I399" s="51"/>
      <c r="M399" s="51"/>
    </row>
    <row r="400" spans="9:13">
      <c r="I400" s="51"/>
      <c r="M400" s="51"/>
    </row>
    <row r="401" spans="9:13">
      <c r="I401" s="51"/>
      <c r="M401" s="51"/>
    </row>
    <row r="402" spans="9:13">
      <c r="I402" s="51"/>
      <c r="M402" s="51"/>
    </row>
    <row r="403" spans="9:13">
      <c r="I403" s="51"/>
      <c r="M403" s="51"/>
    </row>
    <row r="404" spans="9:13">
      <c r="I404" s="51"/>
      <c r="M404" s="51"/>
    </row>
    <row r="405" spans="9:13">
      <c r="I405" s="51"/>
      <c r="M405" s="51"/>
    </row>
    <row r="406" spans="9:13">
      <c r="I406" s="51"/>
      <c r="M406" s="51"/>
    </row>
    <row r="407" spans="9:13">
      <c r="I407" s="51"/>
      <c r="M407" s="51"/>
    </row>
    <row r="408" spans="9:13">
      <c r="I408" s="51"/>
      <c r="M408" s="51"/>
    </row>
    <row r="409" spans="9:13">
      <c r="I409" s="51"/>
      <c r="M409" s="51"/>
    </row>
    <row r="410" spans="9:13">
      <c r="I410" s="51"/>
      <c r="M410" s="51"/>
    </row>
    <row r="411" spans="9:13">
      <c r="I411" s="51"/>
      <c r="M411" s="51"/>
    </row>
    <row r="412" spans="9:13">
      <c r="I412" s="51"/>
      <c r="M412" s="51"/>
    </row>
    <row r="413" spans="9:13">
      <c r="I413" s="51"/>
      <c r="M413" s="51"/>
    </row>
    <row r="414" spans="9:13">
      <c r="I414" s="51"/>
      <c r="M414" s="51"/>
    </row>
    <row r="415" spans="9:13">
      <c r="I415" s="51"/>
      <c r="M415" s="51"/>
    </row>
    <row r="416" spans="9:13">
      <c r="I416" s="51"/>
      <c r="M416" s="51"/>
    </row>
    <row r="417" spans="9:13">
      <c r="I417" s="51"/>
      <c r="M417" s="51"/>
    </row>
    <row r="418" spans="9:13">
      <c r="I418" s="51"/>
      <c r="M418" s="51"/>
    </row>
    <row r="419" spans="9:13">
      <c r="I419" s="51"/>
      <c r="M419" s="51"/>
    </row>
    <row r="420" spans="9:13">
      <c r="I420" s="51"/>
      <c r="M420" s="51"/>
    </row>
    <row r="421" spans="9:13">
      <c r="I421" s="51"/>
      <c r="M421" s="51"/>
    </row>
    <row r="422" spans="9:13">
      <c r="I422" s="51"/>
      <c r="M422" s="51"/>
    </row>
    <row r="423" spans="9:13">
      <c r="I423" s="51"/>
      <c r="M423" s="51"/>
    </row>
    <row r="424" spans="9:13">
      <c r="I424" s="51"/>
      <c r="M424" s="51"/>
    </row>
    <row r="425" spans="9:13">
      <c r="I425" s="51"/>
      <c r="M425" s="51"/>
    </row>
    <row r="426" spans="9:13">
      <c r="I426" s="51"/>
      <c r="M426" s="51"/>
    </row>
    <row r="427" spans="9:13">
      <c r="I427" s="51"/>
      <c r="M427" s="51"/>
    </row>
    <row r="428" spans="9:13">
      <c r="I428" s="51"/>
      <c r="M428" s="51"/>
    </row>
    <row r="429" spans="9:13">
      <c r="I429" s="51"/>
      <c r="M429" s="51"/>
    </row>
    <row r="430" spans="9:13">
      <c r="I430" s="51"/>
      <c r="M430" s="51"/>
    </row>
    <row r="431" spans="9:13">
      <c r="I431" s="51"/>
      <c r="M431" s="51"/>
    </row>
    <row r="432" spans="9:13">
      <c r="I432" s="51"/>
      <c r="M432" s="51"/>
    </row>
    <row r="433" spans="9:13">
      <c r="I433" s="51"/>
      <c r="M433" s="51"/>
    </row>
    <row r="434" spans="9:13">
      <c r="I434" s="51"/>
      <c r="M434" s="51"/>
    </row>
    <row r="435" spans="9:13">
      <c r="I435" s="51"/>
      <c r="M435" s="51"/>
    </row>
    <row r="436" spans="9:13">
      <c r="I436" s="51"/>
      <c r="M436" s="51"/>
    </row>
    <row r="437" spans="9:13">
      <c r="I437" s="51"/>
      <c r="M437" s="51"/>
    </row>
    <row r="438" spans="9:13">
      <c r="I438" s="51"/>
      <c r="M438" s="51"/>
    </row>
    <row r="439" spans="9:13">
      <c r="I439" s="51"/>
      <c r="M439" s="51"/>
    </row>
    <row r="440" spans="9:13">
      <c r="I440" s="51"/>
      <c r="M440" s="51"/>
    </row>
    <row r="441" spans="9:13">
      <c r="I441" s="51"/>
      <c r="M441" s="51"/>
    </row>
    <row r="442" spans="9:13">
      <c r="I442" s="51"/>
      <c r="M442" s="51"/>
    </row>
    <row r="443" spans="9:13">
      <c r="I443" s="51"/>
      <c r="M443" s="51"/>
    </row>
    <row r="444" spans="9:13">
      <c r="I444" s="51"/>
      <c r="M444" s="51"/>
    </row>
    <row r="445" spans="9:13">
      <c r="I445" s="51"/>
      <c r="M445" s="51"/>
    </row>
    <row r="446" spans="9:13">
      <c r="I446" s="51"/>
      <c r="M446" s="51"/>
    </row>
    <row r="447" spans="9:13">
      <c r="I447" s="51"/>
      <c r="M447" s="51"/>
    </row>
    <row r="448" spans="9:13">
      <c r="I448" s="51"/>
      <c r="M448" s="51"/>
    </row>
    <row r="449" spans="9:13">
      <c r="I449" s="51"/>
      <c r="M449" s="51"/>
    </row>
    <row r="450" spans="9:13">
      <c r="I450" s="51"/>
      <c r="M450" s="51"/>
    </row>
    <row r="451" spans="9:13">
      <c r="I451" s="51"/>
      <c r="M451" s="51"/>
    </row>
    <row r="452" spans="9:13">
      <c r="I452" s="51"/>
      <c r="M452" s="51"/>
    </row>
    <row r="453" spans="9:13">
      <c r="I453" s="51"/>
      <c r="M453" s="51"/>
    </row>
    <row r="454" spans="9:13">
      <c r="I454" s="51"/>
      <c r="M454" s="51"/>
    </row>
    <row r="455" spans="9:13">
      <c r="I455" s="51"/>
      <c r="M455" s="51"/>
    </row>
    <row r="456" spans="9:13">
      <c r="I456" s="51"/>
      <c r="M456" s="51"/>
    </row>
    <row r="457" spans="9:13">
      <c r="I457" s="51"/>
      <c r="M457" s="51"/>
    </row>
    <row r="458" spans="9:13">
      <c r="I458" s="51"/>
      <c r="M458" s="51"/>
    </row>
    <row r="459" spans="9:13">
      <c r="I459" s="51"/>
      <c r="M459" s="51"/>
    </row>
    <row r="460" spans="9:13">
      <c r="I460" s="51"/>
      <c r="M460" s="51"/>
    </row>
    <row r="461" spans="9:13">
      <c r="I461" s="51"/>
      <c r="M461" s="51"/>
    </row>
    <row r="462" spans="9:13">
      <c r="I462" s="51"/>
      <c r="M462" s="51"/>
    </row>
    <row r="463" spans="9:13">
      <c r="I463" s="51"/>
      <c r="M463" s="51"/>
    </row>
    <row r="464" spans="9:13">
      <c r="I464" s="51"/>
      <c r="M464" s="51"/>
    </row>
    <row r="465" spans="9:13">
      <c r="I465" s="51"/>
      <c r="M465" s="51"/>
    </row>
    <row r="466" spans="9:13">
      <c r="I466" s="51"/>
      <c r="M466" s="51"/>
    </row>
    <row r="467" spans="9:13">
      <c r="I467" s="51"/>
      <c r="M467" s="51"/>
    </row>
    <row r="468" spans="9:13">
      <c r="I468" s="51"/>
      <c r="M468" s="51"/>
    </row>
    <row r="469" spans="9:13">
      <c r="I469" s="51"/>
      <c r="M469" s="51"/>
    </row>
    <row r="470" spans="9:13">
      <c r="I470" s="51"/>
      <c r="M470" s="51"/>
    </row>
    <row r="471" spans="9:13">
      <c r="I471" s="51"/>
      <c r="M471" s="51"/>
    </row>
    <row r="472" spans="9:13">
      <c r="I472" s="51"/>
      <c r="M472" s="51"/>
    </row>
    <row r="473" spans="9:13">
      <c r="I473" s="51"/>
      <c r="M473" s="51"/>
    </row>
    <row r="474" spans="9:13">
      <c r="I474" s="51"/>
      <c r="M474" s="51"/>
    </row>
    <row r="475" spans="9:13">
      <c r="I475" s="51"/>
      <c r="M475" s="51"/>
    </row>
    <row r="476" spans="9:13">
      <c r="I476" s="51"/>
      <c r="M476" s="51"/>
    </row>
    <row r="477" spans="9:13">
      <c r="I477" s="51"/>
      <c r="M477" s="51"/>
    </row>
    <row r="478" spans="9:13">
      <c r="I478" s="51"/>
      <c r="M478" s="51"/>
    </row>
    <row r="479" spans="9:13">
      <c r="I479" s="51"/>
      <c r="M479" s="51"/>
    </row>
    <row r="480" spans="9:13">
      <c r="I480" s="51"/>
      <c r="M480" s="51"/>
    </row>
    <row r="481" spans="9:13">
      <c r="I481" s="51"/>
      <c r="M481" s="51"/>
    </row>
    <row r="482" spans="9:13">
      <c r="I482" s="51"/>
      <c r="M482" s="51"/>
    </row>
    <row r="483" spans="9:13">
      <c r="I483" s="51"/>
      <c r="M483" s="51"/>
    </row>
    <row r="484" spans="9:13">
      <c r="I484" s="51"/>
      <c r="M484" s="51"/>
    </row>
    <row r="485" spans="9:13">
      <c r="I485" s="51"/>
      <c r="M485" s="51"/>
    </row>
    <row r="486" spans="9:13">
      <c r="I486" s="51"/>
      <c r="M486" s="51"/>
    </row>
    <row r="487" spans="9:13">
      <c r="I487" s="51"/>
      <c r="M487" s="51"/>
    </row>
    <row r="488" spans="9:13">
      <c r="I488" s="51"/>
      <c r="M488" s="51"/>
    </row>
    <row r="489" spans="9:13">
      <c r="I489" s="51"/>
      <c r="M489" s="51"/>
    </row>
    <row r="490" spans="9:13">
      <c r="I490" s="51"/>
      <c r="M490" s="51"/>
    </row>
    <row r="491" spans="9:13">
      <c r="I491" s="51"/>
      <c r="M491" s="51"/>
    </row>
    <row r="492" spans="9:13">
      <c r="I492" s="51"/>
      <c r="M492" s="51"/>
    </row>
    <row r="493" spans="9:13">
      <c r="I493" s="51"/>
      <c r="M493" s="51"/>
    </row>
    <row r="494" spans="9:13">
      <c r="I494" s="51"/>
      <c r="M494" s="51"/>
    </row>
    <row r="495" spans="9:13">
      <c r="I495" s="51"/>
      <c r="M495" s="51"/>
    </row>
    <row r="496" spans="9:13">
      <c r="I496" s="51"/>
      <c r="M496" s="51"/>
    </row>
    <row r="497" spans="9:13">
      <c r="I497" s="51"/>
      <c r="M497" s="51"/>
    </row>
    <row r="498" spans="9:13">
      <c r="I498" s="51"/>
      <c r="M498" s="51"/>
    </row>
    <row r="499" spans="9:13">
      <c r="I499" s="51"/>
      <c r="M499" s="51"/>
    </row>
    <row r="500" spans="9:13">
      <c r="I500" s="51"/>
      <c r="M500" s="51"/>
    </row>
    <row r="501" spans="9:13">
      <c r="I501" s="51"/>
      <c r="M501" s="51"/>
    </row>
    <row r="502" spans="9:13">
      <c r="I502" s="51"/>
      <c r="M502" s="51"/>
    </row>
    <row r="503" spans="9:13">
      <c r="I503" s="51"/>
      <c r="M503" s="51"/>
    </row>
    <row r="504" spans="9:13">
      <c r="I504" s="51"/>
      <c r="M504" s="51"/>
    </row>
    <row r="505" spans="9:13">
      <c r="I505" s="51"/>
      <c r="M505" s="51"/>
    </row>
    <row r="506" spans="9:13">
      <c r="I506" s="51"/>
      <c r="M506" s="51"/>
    </row>
    <row r="507" spans="9:13">
      <c r="I507" s="51"/>
      <c r="M507" s="51"/>
    </row>
    <row r="508" spans="9:13">
      <c r="I508" s="51"/>
      <c r="M508" s="51"/>
    </row>
    <row r="509" spans="9:13">
      <c r="I509" s="51"/>
      <c r="M509" s="51"/>
    </row>
    <row r="510" spans="9:13">
      <c r="I510" s="51"/>
      <c r="M510" s="51"/>
    </row>
    <row r="511" spans="9:13">
      <c r="I511" s="51"/>
      <c r="M511" s="51"/>
    </row>
    <row r="512" spans="9:13">
      <c r="I512" s="51"/>
      <c r="M512" s="51"/>
    </row>
    <row r="513" spans="9:13">
      <c r="I513" s="51"/>
      <c r="M513" s="51"/>
    </row>
    <row r="514" spans="9:13">
      <c r="I514" s="51"/>
      <c r="M514" s="51"/>
    </row>
    <row r="515" spans="9:13">
      <c r="I515" s="51"/>
      <c r="M515" s="51"/>
    </row>
    <row r="516" spans="9:13">
      <c r="I516" s="51"/>
      <c r="M516" s="51"/>
    </row>
    <row r="517" spans="9:13">
      <c r="I517" s="51"/>
      <c r="M517" s="51"/>
    </row>
    <row r="518" spans="9:13">
      <c r="I518" s="51"/>
      <c r="M518" s="51"/>
    </row>
    <row r="519" spans="9:13">
      <c r="I519" s="51"/>
      <c r="M519" s="51"/>
    </row>
    <row r="520" spans="9:13">
      <c r="I520" s="51"/>
      <c r="M520" s="51"/>
    </row>
    <row r="521" spans="9:13">
      <c r="I521" s="51"/>
      <c r="M521" s="51"/>
    </row>
    <row r="522" spans="9:13">
      <c r="I522" s="51"/>
      <c r="M522" s="51"/>
    </row>
    <row r="523" spans="9:13">
      <c r="I523" s="51"/>
      <c r="M523" s="51"/>
    </row>
    <row r="524" spans="9:13">
      <c r="I524" s="51"/>
      <c r="M524" s="51"/>
    </row>
    <row r="525" spans="9:13">
      <c r="I525" s="51"/>
      <c r="M525" s="51"/>
    </row>
    <row r="526" spans="9:13">
      <c r="I526" s="51"/>
      <c r="M526" s="51"/>
    </row>
    <row r="527" spans="9:13">
      <c r="I527" s="51"/>
      <c r="M527" s="51"/>
    </row>
    <row r="528" spans="9:13">
      <c r="I528" s="51"/>
      <c r="M528" s="51"/>
    </row>
    <row r="529" spans="9:13">
      <c r="I529" s="51"/>
      <c r="M529" s="51"/>
    </row>
    <row r="530" spans="9:13">
      <c r="I530" s="51"/>
      <c r="M530" s="51"/>
    </row>
    <row r="531" spans="9:13">
      <c r="I531" s="51"/>
      <c r="M531" s="51"/>
    </row>
    <row r="532" spans="9:13">
      <c r="I532" s="51"/>
      <c r="M532" s="51"/>
    </row>
    <row r="533" spans="9:13">
      <c r="I533" s="51"/>
      <c r="M533" s="51"/>
    </row>
    <row r="534" spans="9:13">
      <c r="I534" s="51"/>
      <c r="M534" s="51"/>
    </row>
    <row r="535" spans="9:13">
      <c r="I535" s="51"/>
      <c r="M535" s="51"/>
    </row>
    <row r="536" spans="9:13">
      <c r="I536" s="51"/>
      <c r="M536" s="51"/>
    </row>
    <row r="537" spans="9:13">
      <c r="I537" s="51"/>
      <c r="M537" s="51"/>
    </row>
    <row r="538" spans="9:13">
      <c r="I538" s="51"/>
      <c r="M538" s="51"/>
    </row>
    <row r="539" spans="9:13">
      <c r="I539" s="51"/>
      <c r="M539" s="51"/>
    </row>
    <row r="540" spans="9:13">
      <c r="I540" s="51"/>
      <c r="M540" s="51"/>
    </row>
    <row r="541" spans="9:13">
      <c r="I541" s="51"/>
      <c r="M541" s="51"/>
    </row>
    <row r="542" spans="9:13">
      <c r="I542" s="51"/>
      <c r="M542" s="51"/>
    </row>
    <row r="543" spans="9:13">
      <c r="I543" s="51"/>
      <c r="M543" s="51"/>
    </row>
    <row r="544" spans="9:13">
      <c r="I544" s="51"/>
      <c r="M544" s="51"/>
    </row>
    <row r="545" spans="9:13">
      <c r="I545" s="51"/>
      <c r="M545" s="51"/>
    </row>
    <row r="546" spans="9:13">
      <c r="I546" s="51"/>
      <c r="M546" s="51"/>
    </row>
    <row r="547" spans="9:13">
      <c r="I547" s="51"/>
      <c r="M547" s="51"/>
    </row>
    <row r="548" spans="9:13">
      <c r="I548" s="51"/>
      <c r="M548" s="51"/>
    </row>
    <row r="549" spans="9:13">
      <c r="I549" s="51"/>
      <c r="M549" s="51"/>
    </row>
    <row r="550" spans="9:13">
      <c r="I550" s="51"/>
      <c r="M550" s="51"/>
    </row>
    <row r="551" spans="9:13">
      <c r="I551" s="51"/>
      <c r="M551" s="51"/>
    </row>
    <row r="552" spans="9:13">
      <c r="I552" s="51"/>
      <c r="M552" s="51"/>
    </row>
    <row r="553" spans="9:13">
      <c r="I553" s="51"/>
      <c r="M553" s="51"/>
    </row>
    <row r="554" spans="9:13">
      <c r="I554" s="51"/>
      <c r="M554" s="51"/>
    </row>
    <row r="555" spans="9:13">
      <c r="I555" s="51"/>
      <c r="M555" s="51"/>
    </row>
    <row r="556" spans="9:13">
      <c r="I556" s="51"/>
      <c r="M556" s="51"/>
    </row>
    <row r="557" spans="9:13">
      <c r="I557" s="51"/>
      <c r="M557" s="51"/>
    </row>
    <row r="558" spans="9:13">
      <c r="I558" s="51"/>
      <c r="M558" s="51"/>
    </row>
    <row r="559" spans="9:13">
      <c r="I559" s="51"/>
      <c r="M559" s="51"/>
    </row>
    <row r="560" spans="9:13">
      <c r="I560" s="51"/>
      <c r="M560" s="51"/>
    </row>
    <row r="561" spans="9:13">
      <c r="I561" s="51"/>
      <c r="M561" s="51"/>
    </row>
    <row r="562" spans="9:13">
      <c r="I562" s="51"/>
      <c r="M562" s="51"/>
    </row>
    <row r="563" spans="9:13">
      <c r="I563" s="51"/>
      <c r="M563" s="51"/>
    </row>
    <row r="564" spans="9:13">
      <c r="I564" s="51"/>
      <c r="M564" s="51"/>
    </row>
    <row r="565" spans="9:13">
      <c r="I565" s="51"/>
      <c r="M565" s="51"/>
    </row>
    <row r="566" spans="9:13">
      <c r="I566" s="51"/>
      <c r="M566" s="51"/>
    </row>
    <row r="567" spans="9:13">
      <c r="I567" s="51"/>
      <c r="M567" s="51"/>
    </row>
    <row r="568" spans="9:13">
      <c r="I568" s="51"/>
      <c r="M568" s="51"/>
    </row>
    <row r="569" spans="9:13">
      <c r="I569" s="51"/>
      <c r="M569" s="51"/>
    </row>
    <row r="570" spans="9:13">
      <c r="I570" s="51"/>
      <c r="M570" s="51"/>
    </row>
    <row r="571" spans="9:13">
      <c r="I571" s="51"/>
      <c r="M571" s="51"/>
    </row>
    <row r="572" spans="9:13">
      <c r="I572" s="51"/>
      <c r="M572" s="51"/>
    </row>
    <row r="573" spans="9:13">
      <c r="I573" s="51"/>
      <c r="M573" s="51"/>
    </row>
    <row r="574" spans="9:13">
      <c r="I574" s="51"/>
      <c r="M574" s="51"/>
    </row>
    <row r="575" spans="9:13">
      <c r="I575" s="51"/>
      <c r="M575" s="51"/>
    </row>
    <row r="576" spans="9:13">
      <c r="I576" s="51"/>
      <c r="M576" s="51"/>
    </row>
    <row r="577" spans="9:13">
      <c r="I577" s="51"/>
      <c r="M577" s="51"/>
    </row>
    <row r="578" spans="9:13">
      <c r="I578" s="51"/>
      <c r="M578" s="51"/>
    </row>
    <row r="579" spans="9:13">
      <c r="I579" s="51"/>
      <c r="M579" s="51"/>
    </row>
    <row r="580" spans="9:13">
      <c r="I580" s="51"/>
      <c r="M580" s="51"/>
    </row>
    <row r="581" spans="9:13">
      <c r="I581" s="51"/>
      <c r="M581" s="51"/>
    </row>
    <row r="582" spans="9:13">
      <c r="I582" s="51"/>
      <c r="M582" s="51"/>
    </row>
    <row r="583" spans="9:13">
      <c r="I583" s="51"/>
      <c r="M583" s="51"/>
    </row>
    <row r="584" spans="9:13">
      <c r="I584" s="51"/>
      <c r="M584" s="51"/>
    </row>
    <row r="585" spans="9:13">
      <c r="I585" s="51"/>
      <c r="M585" s="51"/>
    </row>
    <row r="586" spans="9:13">
      <c r="I586" s="51"/>
      <c r="M586" s="51"/>
    </row>
    <row r="587" spans="9:13">
      <c r="I587" s="51"/>
      <c r="M587" s="51"/>
    </row>
    <row r="588" spans="9:13">
      <c r="I588" s="51"/>
      <c r="M588" s="51"/>
    </row>
    <row r="589" spans="9:13">
      <c r="I589" s="51"/>
      <c r="M589" s="51"/>
    </row>
    <row r="590" spans="9:13">
      <c r="I590" s="51"/>
      <c r="M590" s="51"/>
    </row>
    <row r="591" spans="9:13">
      <c r="I591" s="51"/>
      <c r="M591" s="51"/>
    </row>
    <row r="592" spans="9:13">
      <c r="I592" s="51"/>
      <c r="M592" s="51"/>
    </row>
    <row r="593" spans="9:13">
      <c r="I593" s="51"/>
      <c r="M593" s="51"/>
    </row>
    <row r="594" spans="9:13">
      <c r="I594" s="51"/>
      <c r="M594" s="51"/>
    </row>
    <row r="595" spans="9:13">
      <c r="I595" s="51"/>
      <c r="M595" s="51"/>
    </row>
    <row r="596" spans="9:13">
      <c r="I596" s="51"/>
      <c r="M596" s="51"/>
    </row>
    <row r="597" spans="9:13">
      <c r="I597" s="51"/>
      <c r="M597" s="51"/>
    </row>
    <row r="598" spans="9:13">
      <c r="I598" s="51"/>
      <c r="M598" s="51"/>
    </row>
    <row r="599" spans="9:13">
      <c r="I599" s="51"/>
      <c r="M599" s="51"/>
    </row>
    <row r="600" spans="9:13">
      <c r="I600" s="51"/>
      <c r="M600" s="51"/>
    </row>
    <row r="601" spans="9:13">
      <c r="I601" s="51"/>
      <c r="M601" s="51"/>
    </row>
    <row r="602" spans="9:13">
      <c r="I602" s="51"/>
      <c r="M602" s="51"/>
    </row>
    <row r="603" spans="9:13">
      <c r="I603" s="51"/>
      <c r="M603" s="51"/>
    </row>
    <row r="604" spans="9:13">
      <c r="I604" s="51"/>
      <c r="M604" s="51"/>
    </row>
    <row r="605" spans="9:13">
      <c r="I605" s="51"/>
      <c r="M605" s="51"/>
    </row>
    <row r="606" spans="9:13">
      <c r="I606" s="51"/>
      <c r="M606" s="51"/>
    </row>
    <row r="607" spans="9:13">
      <c r="I607" s="51"/>
      <c r="M607" s="51"/>
    </row>
    <row r="608" spans="9:13">
      <c r="I608" s="51"/>
      <c r="M608" s="51"/>
    </row>
    <row r="609" spans="9:13">
      <c r="I609" s="51"/>
      <c r="M609" s="51"/>
    </row>
    <row r="610" spans="9:13">
      <c r="I610" s="51"/>
      <c r="M610" s="51"/>
    </row>
    <row r="611" spans="9:13">
      <c r="I611" s="51"/>
      <c r="M611" s="51"/>
    </row>
    <row r="612" spans="9:13">
      <c r="I612" s="51"/>
      <c r="M612" s="51"/>
    </row>
    <row r="613" spans="9:13">
      <c r="I613" s="51"/>
      <c r="M613" s="51"/>
    </row>
    <row r="614" spans="9:13">
      <c r="I614" s="51"/>
      <c r="M614" s="51"/>
    </row>
    <row r="615" spans="9:13">
      <c r="I615" s="51"/>
      <c r="M615" s="51"/>
    </row>
    <row r="616" spans="9:13">
      <c r="I616" s="51"/>
      <c r="M616" s="51"/>
    </row>
    <row r="617" spans="9:13">
      <c r="I617" s="51"/>
      <c r="M617" s="51"/>
    </row>
    <row r="618" spans="9:13">
      <c r="I618" s="51"/>
      <c r="M618" s="51"/>
    </row>
    <row r="619" spans="9:13">
      <c r="I619" s="51"/>
      <c r="M619" s="51"/>
    </row>
    <row r="620" spans="9:13">
      <c r="I620" s="51"/>
      <c r="M620" s="51"/>
    </row>
    <row r="621" spans="9:13">
      <c r="I621" s="51"/>
      <c r="M621" s="51"/>
    </row>
    <row r="622" spans="9:13">
      <c r="I622" s="51"/>
      <c r="M622" s="51"/>
    </row>
    <row r="623" spans="9:13">
      <c r="I623" s="51"/>
      <c r="M623" s="51"/>
    </row>
    <row r="624" spans="9:13">
      <c r="I624" s="51"/>
      <c r="M624" s="51"/>
    </row>
    <row r="625" spans="9:13">
      <c r="I625" s="51"/>
      <c r="M625" s="51"/>
    </row>
    <row r="626" spans="9:13">
      <c r="I626" s="51"/>
      <c r="M626" s="51"/>
    </row>
    <row r="627" spans="9:13">
      <c r="I627" s="51"/>
      <c r="M627" s="51"/>
    </row>
    <row r="628" spans="9:13">
      <c r="I628" s="51"/>
      <c r="M628" s="51"/>
    </row>
    <row r="629" spans="9:13">
      <c r="I629" s="51"/>
      <c r="M629" s="51"/>
    </row>
    <row r="630" spans="9:13">
      <c r="I630" s="51"/>
      <c r="M630" s="51"/>
    </row>
    <row r="631" spans="9:13">
      <c r="I631" s="51"/>
      <c r="M631" s="51"/>
    </row>
    <row r="632" spans="9:13">
      <c r="I632" s="51"/>
      <c r="M632" s="51"/>
    </row>
    <row r="633" spans="9:13">
      <c r="I633" s="51"/>
      <c r="M633" s="51"/>
    </row>
    <row r="634" spans="9:13">
      <c r="I634" s="51"/>
      <c r="M634" s="51"/>
    </row>
    <row r="635" spans="9:13">
      <c r="I635" s="51"/>
      <c r="M635" s="51"/>
    </row>
    <row r="636" spans="9:13">
      <c r="I636" s="51"/>
      <c r="M636" s="51"/>
    </row>
    <row r="637" spans="9:13">
      <c r="I637" s="51"/>
      <c r="M637" s="51"/>
    </row>
    <row r="638" spans="9:13">
      <c r="I638" s="51"/>
      <c r="M638" s="51"/>
    </row>
    <row r="639" spans="9:13">
      <c r="I639" s="51"/>
      <c r="M639" s="51"/>
    </row>
    <row r="640" spans="9:13">
      <c r="I640" s="51"/>
      <c r="M640" s="51"/>
    </row>
    <row r="641" spans="9:13">
      <c r="I641" s="51"/>
      <c r="M641" s="51"/>
    </row>
    <row r="642" spans="9:13">
      <c r="I642" s="51"/>
      <c r="M642" s="51"/>
    </row>
    <row r="643" spans="9:13">
      <c r="I643" s="51"/>
      <c r="M643" s="51"/>
    </row>
    <row r="644" spans="9:13">
      <c r="I644" s="51"/>
      <c r="M644" s="51"/>
    </row>
    <row r="645" spans="9:13">
      <c r="I645" s="51"/>
      <c r="M645" s="51"/>
    </row>
    <row r="646" spans="9:13">
      <c r="I646" s="51"/>
      <c r="M646" s="51"/>
    </row>
    <row r="647" spans="9:13">
      <c r="I647" s="51"/>
      <c r="M647" s="51"/>
    </row>
    <row r="648" spans="9:13">
      <c r="I648" s="51"/>
      <c r="M648" s="51"/>
    </row>
    <row r="649" spans="9:13">
      <c r="I649" s="51"/>
      <c r="M649" s="51"/>
    </row>
    <row r="650" spans="9:13">
      <c r="I650" s="51"/>
      <c r="M650" s="51"/>
    </row>
    <row r="651" spans="9:13">
      <c r="I651" s="51"/>
      <c r="M651" s="51"/>
    </row>
    <row r="652" spans="9:13">
      <c r="I652" s="51"/>
      <c r="M652" s="51"/>
    </row>
    <row r="653" spans="9:13">
      <c r="I653" s="51"/>
      <c r="M653" s="51"/>
    </row>
    <row r="654" spans="9:13">
      <c r="I654" s="51"/>
      <c r="M654" s="51"/>
    </row>
    <row r="655" spans="9:13">
      <c r="I655" s="51"/>
      <c r="M655" s="51"/>
    </row>
    <row r="656" spans="9:13">
      <c r="I656" s="51"/>
      <c r="M656" s="51"/>
    </row>
    <row r="657" spans="9:13">
      <c r="I657" s="51"/>
      <c r="M657" s="51"/>
    </row>
    <row r="658" spans="9:13">
      <c r="I658" s="51"/>
      <c r="M658" s="51"/>
    </row>
    <row r="659" spans="9:13">
      <c r="I659" s="51"/>
      <c r="M659" s="51"/>
    </row>
    <row r="660" spans="9:13">
      <c r="I660" s="51"/>
      <c r="M660" s="51"/>
    </row>
    <row r="661" spans="9:13">
      <c r="I661" s="51"/>
      <c r="M661" s="51"/>
    </row>
    <row r="662" spans="9:13">
      <c r="I662" s="51"/>
      <c r="M662" s="51"/>
    </row>
    <row r="663" spans="9:13">
      <c r="I663" s="51"/>
      <c r="M663" s="51"/>
    </row>
    <row r="664" spans="9:13">
      <c r="I664" s="51"/>
      <c r="M664" s="51"/>
    </row>
    <row r="665" spans="9:13">
      <c r="I665" s="51"/>
      <c r="M665" s="51"/>
    </row>
    <row r="666" spans="9:13">
      <c r="I666" s="51"/>
      <c r="M666" s="51"/>
    </row>
    <row r="667" spans="9:13">
      <c r="I667" s="51"/>
      <c r="M667" s="51"/>
    </row>
    <row r="668" spans="9:13">
      <c r="I668" s="51"/>
      <c r="M668" s="51"/>
    </row>
    <row r="669" spans="9:13">
      <c r="I669" s="51"/>
      <c r="M669" s="51"/>
    </row>
    <row r="670" spans="9:13">
      <c r="I670" s="51"/>
      <c r="M670" s="51"/>
    </row>
    <row r="671" spans="9:13">
      <c r="I671" s="51"/>
      <c r="M671" s="51"/>
    </row>
    <row r="672" spans="9:13">
      <c r="I672" s="51"/>
      <c r="M672" s="51"/>
    </row>
    <row r="673" spans="9:13">
      <c r="I673" s="51"/>
      <c r="M673" s="51"/>
    </row>
    <row r="674" spans="9:13">
      <c r="I674" s="51"/>
      <c r="M674" s="51"/>
    </row>
    <row r="675" spans="9:13">
      <c r="I675" s="51"/>
      <c r="M675" s="51"/>
    </row>
    <row r="676" spans="9:13">
      <c r="I676" s="51"/>
      <c r="M676" s="51"/>
    </row>
    <row r="677" spans="9:13">
      <c r="I677" s="51"/>
      <c r="M677" s="51"/>
    </row>
    <row r="678" spans="9:13">
      <c r="I678" s="51"/>
      <c r="M678" s="51"/>
    </row>
    <row r="679" spans="9:13">
      <c r="I679" s="51"/>
      <c r="M679" s="51"/>
    </row>
    <row r="680" spans="9:13">
      <c r="I680" s="51"/>
      <c r="M680" s="51"/>
    </row>
    <row r="681" spans="9:13">
      <c r="I681" s="51"/>
      <c r="M681" s="51"/>
    </row>
    <row r="682" spans="9:13">
      <c r="I682" s="51"/>
      <c r="M682" s="51"/>
    </row>
    <row r="683" spans="9:13">
      <c r="I683" s="51"/>
      <c r="M683" s="51"/>
    </row>
    <row r="684" spans="9:13">
      <c r="I684" s="51"/>
      <c r="M684" s="51"/>
    </row>
    <row r="685" spans="9:13">
      <c r="I685" s="51"/>
      <c r="M685" s="51"/>
    </row>
    <row r="686" spans="9:13">
      <c r="I686" s="51"/>
      <c r="M686" s="51"/>
    </row>
    <row r="687" spans="9:13">
      <c r="I687" s="51"/>
      <c r="M687" s="51"/>
    </row>
    <row r="688" spans="9:13">
      <c r="I688" s="51"/>
      <c r="M688" s="51"/>
    </row>
    <row r="689" spans="9:13">
      <c r="I689" s="51"/>
      <c r="M689" s="51"/>
    </row>
    <row r="690" spans="9:13">
      <c r="I690" s="51"/>
      <c r="M690" s="51"/>
    </row>
    <row r="691" spans="9:13">
      <c r="I691" s="51"/>
      <c r="M691" s="51"/>
    </row>
    <row r="692" spans="9:13">
      <c r="I692" s="51"/>
      <c r="M692" s="51"/>
    </row>
    <row r="693" spans="9:13">
      <c r="I693" s="51"/>
      <c r="M693" s="51"/>
    </row>
    <row r="694" spans="9:13">
      <c r="I694" s="51"/>
      <c r="M694" s="51"/>
    </row>
    <row r="695" spans="9:13">
      <c r="I695" s="51"/>
      <c r="M695" s="51"/>
    </row>
    <row r="696" spans="9:13">
      <c r="I696" s="51"/>
      <c r="M696" s="51"/>
    </row>
    <row r="697" spans="9:13">
      <c r="I697" s="51"/>
      <c r="M697" s="51"/>
    </row>
    <row r="698" spans="9:13">
      <c r="I698" s="51"/>
      <c r="M698" s="51"/>
    </row>
    <row r="699" spans="9:13">
      <c r="I699" s="51"/>
      <c r="M699" s="51"/>
    </row>
    <row r="700" spans="9:13">
      <c r="I700" s="51"/>
      <c r="M700" s="51"/>
    </row>
    <row r="701" spans="9:13">
      <c r="I701" s="51"/>
      <c r="M701" s="51"/>
    </row>
    <row r="702" spans="9:13">
      <c r="I702" s="51"/>
      <c r="M702" s="51"/>
    </row>
    <row r="703" spans="9:13">
      <c r="I703" s="51"/>
      <c r="M703" s="51"/>
    </row>
    <row r="704" spans="9:13">
      <c r="I704" s="51"/>
      <c r="M704" s="51"/>
    </row>
    <row r="705" spans="9:13">
      <c r="I705" s="51"/>
      <c r="M705" s="51"/>
    </row>
    <row r="706" spans="9:13">
      <c r="I706" s="51"/>
      <c r="M706" s="51"/>
    </row>
    <row r="707" spans="9:13">
      <c r="I707" s="51"/>
      <c r="M707" s="51"/>
    </row>
    <row r="708" spans="9:13">
      <c r="I708" s="51"/>
      <c r="M708" s="51"/>
    </row>
    <row r="709" spans="9:13">
      <c r="I709" s="51"/>
      <c r="M709" s="51"/>
    </row>
    <row r="710" spans="9:13">
      <c r="I710" s="51"/>
      <c r="M710" s="51"/>
    </row>
    <row r="711" spans="9:13">
      <c r="I711" s="51"/>
      <c r="M711" s="51"/>
    </row>
    <row r="712" spans="9:13">
      <c r="I712" s="51"/>
      <c r="M712" s="51"/>
    </row>
    <row r="713" spans="9:13">
      <c r="I713" s="51"/>
      <c r="M713" s="51"/>
    </row>
    <row r="714" spans="9:13">
      <c r="I714" s="51"/>
      <c r="M714" s="51"/>
    </row>
    <row r="715" spans="9:13">
      <c r="I715" s="51"/>
      <c r="M715" s="51"/>
    </row>
    <row r="716" spans="9:13">
      <c r="I716" s="51"/>
      <c r="M716" s="51"/>
    </row>
    <row r="717" spans="9:13">
      <c r="I717" s="51"/>
      <c r="M717" s="51"/>
    </row>
    <row r="718" spans="9:13">
      <c r="I718" s="51"/>
      <c r="M718" s="51"/>
    </row>
    <row r="719" spans="9:13">
      <c r="I719" s="51"/>
      <c r="M719" s="51"/>
    </row>
    <row r="720" spans="9:13">
      <c r="I720" s="51"/>
      <c r="M720" s="51"/>
    </row>
    <row r="721" spans="9:13">
      <c r="I721" s="51"/>
      <c r="M721" s="51"/>
    </row>
    <row r="722" spans="9:13">
      <c r="I722" s="51"/>
      <c r="M722" s="51"/>
    </row>
    <row r="723" spans="9:13">
      <c r="I723" s="51"/>
      <c r="M723" s="51"/>
    </row>
    <row r="724" spans="9:13">
      <c r="I724" s="51"/>
      <c r="M724" s="51"/>
    </row>
    <row r="725" spans="9:13">
      <c r="I725" s="51"/>
      <c r="M725" s="51"/>
    </row>
    <row r="726" spans="9:13">
      <c r="I726" s="51"/>
      <c r="M726" s="51"/>
    </row>
    <row r="727" spans="9:13">
      <c r="I727" s="51"/>
      <c r="M727" s="51"/>
    </row>
    <row r="728" spans="9:13">
      <c r="I728" s="51"/>
      <c r="M728" s="51"/>
    </row>
    <row r="729" spans="9:13">
      <c r="I729" s="51"/>
      <c r="M729" s="51"/>
    </row>
    <row r="730" spans="9:13">
      <c r="I730" s="51"/>
      <c r="M730" s="51"/>
    </row>
    <row r="731" spans="9:13">
      <c r="I731" s="51"/>
      <c r="M731" s="51"/>
    </row>
    <row r="732" spans="9:13">
      <c r="I732" s="51"/>
      <c r="M732" s="51"/>
    </row>
    <row r="733" spans="9:13">
      <c r="I733" s="51"/>
      <c r="M733" s="51"/>
    </row>
    <row r="734" spans="9:13">
      <c r="I734" s="51"/>
      <c r="M734" s="51"/>
    </row>
    <row r="735" spans="9:13">
      <c r="I735" s="51"/>
      <c r="M735" s="51"/>
    </row>
    <row r="736" spans="9:13">
      <c r="I736" s="51"/>
      <c r="M736" s="51"/>
    </row>
    <row r="737" spans="9:13">
      <c r="I737" s="51"/>
      <c r="M737" s="51"/>
    </row>
    <row r="738" spans="9:13">
      <c r="I738" s="51"/>
      <c r="M738" s="51"/>
    </row>
    <row r="739" spans="9:13">
      <c r="I739" s="51"/>
      <c r="M739" s="51"/>
    </row>
    <row r="740" spans="9:13">
      <c r="I740" s="51"/>
      <c r="M740" s="51"/>
    </row>
    <row r="741" spans="9:13">
      <c r="I741" s="51"/>
      <c r="M741" s="51"/>
    </row>
    <row r="742" spans="9:13">
      <c r="I742" s="51"/>
      <c r="M742" s="51"/>
    </row>
    <row r="743" spans="9:13">
      <c r="I743" s="51"/>
      <c r="M743" s="51"/>
    </row>
    <row r="744" spans="9:13">
      <c r="I744" s="51"/>
      <c r="M744" s="51"/>
    </row>
    <row r="745" spans="9:13">
      <c r="I745" s="51"/>
      <c r="M745" s="51"/>
    </row>
    <row r="746" spans="9:13">
      <c r="I746" s="51"/>
      <c r="M746" s="51"/>
    </row>
    <row r="747" spans="9:13">
      <c r="I747" s="51"/>
      <c r="M747" s="51"/>
    </row>
    <row r="748" spans="9:13">
      <c r="I748" s="51"/>
      <c r="M748" s="51"/>
    </row>
    <row r="749" spans="9:13">
      <c r="I749" s="51"/>
      <c r="M749" s="51"/>
    </row>
    <row r="750" spans="9:13">
      <c r="I750" s="51"/>
      <c r="M750" s="51"/>
    </row>
    <row r="751" spans="9:13">
      <c r="I751" s="51"/>
      <c r="M751" s="51"/>
    </row>
    <row r="752" spans="9:13">
      <c r="I752" s="51"/>
      <c r="M752" s="51"/>
    </row>
    <row r="753" spans="9:13">
      <c r="I753" s="51"/>
      <c r="M753" s="51"/>
    </row>
    <row r="754" spans="9:13">
      <c r="I754" s="51"/>
      <c r="M754" s="51"/>
    </row>
    <row r="755" spans="9:13">
      <c r="I755" s="51"/>
      <c r="M755" s="51"/>
    </row>
    <row r="756" spans="9:13">
      <c r="I756" s="51"/>
      <c r="M756" s="51"/>
    </row>
    <row r="757" spans="9:13">
      <c r="I757" s="51"/>
      <c r="M757" s="51"/>
    </row>
    <row r="758" spans="9:13">
      <c r="I758" s="51"/>
      <c r="M758" s="51"/>
    </row>
    <row r="759" spans="9:13">
      <c r="I759" s="51"/>
      <c r="M759" s="51"/>
    </row>
    <row r="760" spans="9:13">
      <c r="I760" s="51"/>
      <c r="M760" s="51"/>
    </row>
    <row r="761" spans="9:13">
      <c r="I761" s="51"/>
      <c r="M761" s="51"/>
    </row>
    <row r="762" spans="9:13">
      <c r="I762" s="51"/>
      <c r="M762" s="51"/>
    </row>
    <row r="763" spans="9:13">
      <c r="I763" s="51"/>
      <c r="M763" s="51"/>
    </row>
    <row r="764" spans="9:13">
      <c r="I764" s="51"/>
      <c r="M764" s="51"/>
    </row>
    <row r="765" spans="9:13">
      <c r="I765" s="51"/>
      <c r="M765" s="51"/>
    </row>
    <row r="766" spans="9:13">
      <c r="I766" s="51"/>
      <c r="M766" s="51"/>
    </row>
    <row r="767" spans="9:13">
      <c r="I767" s="51"/>
      <c r="M767" s="51"/>
    </row>
    <row r="768" spans="9:13">
      <c r="I768" s="51"/>
      <c r="M768" s="51"/>
    </row>
    <row r="769" spans="9:13">
      <c r="I769" s="51"/>
      <c r="M769" s="51"/>
    </row>
    <row r="770" spans="9:13">
      <c r="I770" s="51"/>
      <c r="M770" s="51"/>
    </row>
    <row r="771" spans="9:13">
      <c r="I771" s="51"/>
      <c r="M771" s="51"/>
    </row>
    <row r="772" spans="9:13">
      <c r="I772" s="51"/>
      <c r="M772" s="51"/>
    </row>
    <row r="773" spans="9:13">
      <c r="I773" s="51"/>
      <c r="M773" s="51"/>
    </row>
    <row r="774" spans="9:13">
      <c r="I774" s="51"/>
      <c r="M774" s="51"/>
    </row>
    <row r="775" spans="9:13">
      <c r="I775" s="51"/>
      <c r="M775" s="51"/>
    </row>
    <row r="776" spans="9:13">
      <c r="I776" s="51"/>
      <c r="M776" s="51"/>
    </row>
    <row r="777" spans="9:13">
      <c r="I777" s="51"/>
      <c r="M777" s="51"/>
    </row>
    <row r="778" spans="9:13">
      <c r="I778" s="51"/>
      <c r="M778" s="51"/>
    </row>
    <row r="779" spans="9:13">
      <c r="I779" s="51"/>
      <c r="M779" s="51"/>
    </row>
    <row r="780" spans="9:13">
      <c r="I780" s="51"/>
      <c r="M780" s="51"/>
    </row>
    <row r="781" spans="9:13">
      <c r="I781" s="51"/>
      <c r="M781" s="51"/>
    </row>
    <row r="782" spans="9:13">
      <c r="I782" s="51"/>
      <c r="M782" s="51"/>
    </row>
    <row r="783" spans="9:13">
      <c r="I783" s="51"/>
      <c r="M783" s="51"/>
    </row>
    <row r="784" spans="9:13">
      <c r="I784" s="51"/>
      <c r="M784" s="51"/>
    </row>
    <row r="785" spans="9:13">
      <c r="I785" s="51"/>
      <c r="M785" s="51"/>
    </row>
    <row r="786" spans="9:13">
      <c r="I786" s="51"/>
      <c r="M786" s="51"/>
    </row>
    <row r="787" spans="9:13">
      <c r="I787" s="51"/>
      <c r="M787" s="51"/>
    </row>
    <row r="788" spans="9:13">
      <c r="I788" s="51"/>
      <c r="M788" s="51"/>
    </row>
    <row r="789" spans="9:13">
      <c r="I789" s="51"/>
      <c r="M789" s="51"/>
    </row>
    <row r="790" spans="9:13">
      <c r="I790" s="51"/>
      <c r="M790" s="51"/>
    </row>
    <row r="791" spans="9:13">
      <c r="I791" s="51"/>
      <c r="M791" s="51"/>
    </row>
    <row r="792" spans="9:13">
      <c r="I792" s="51"/>
      <c r="M792" s="51"/>
    </row>
    <row r="793" spans="9:13">
      <c r="I793" s="51"/>
      <c r="M793" s="51"/>
    </row>
    <row r="794" spans="9:13">
      <c r="I794" s="51"/>
      <c r="M794" s="51"/>
    </row>
    <row r="795" spans="9:13">
      <c r="I795" s="51"/>
      <c r="M795" s="51"/>
    </row>
    <row r="796" spans="9:13">
      <c r="I796" s="51"/>
      <c r="M796" s="51"/>
    </row>
    <row r="797" spans="9:13">
      <c r="I797" s="51"/>
      <c r="M797" s="51"/>
    </row>
    <row r="798" spans="9:13">
      <c r="I798" s="51"/>
      <c r="M798" s="51"/>
    </row>
    <row r="799" spans="9:13">
      <c r="I799" s="51"/>
      <c r="M799" s="51"/>
    </row>
    <row r="800" spans="9:13">
      <c r="I800" s="51"/>
      <c r="M800" s="51"/>
    </row>
    <row r="801" spans="9:13">
      <c r="I801" s="51"/>
      <c r="M801" s="51"/>
    </row>
    <row r="802" spans="9:13">
      <c r="I802" s="51"/>
      <c r="M802" s="51"/>
    </row>
    <row r="803" spans="9:13">
      <c r="I803" s="51"/>
      <c r="M803" s="51"/>
    </row>
    <row r="804" spans="9:13">
      <c r="I804" s="51"/>
      <c r="M804" s="51"/>
    </row>
    <row r="805" spans="9:13">
      <c r="I805" s="51"/>
      <c r="M805" s="51"/>
    </row>
    <row r="806" spans="9:13">
      <c r="I806" s="51"/>
      <c r="M806" s="51"/>
    </row>
    <row r="807" spans="9:13">
      <c r="I807" s="51"/>
      <c r="M807" s="51"/>
    </row>
    <row r="808" spans="9:13">
      <c r="I808" s="51"/>
      <c r="M808" s="51"/>
    </row>
    <row r="809" spans="9:13">
      <c r="I809" s="51"/>
      <c r="M809" s="51"/>
    </row>
    <row r="810" spans="9:13">
      <c r="I810" s="51"/>
      <c r="M810" s="51"/>
    </row>
    <row r="811" spans="9:13">
      <c r="I811" s="51"/>
      <c r="M811" s="51"/>
    </row>
    <row r="812" spans="9:13">
      <c r="I812" s="51"/>
      <c r="M812" s="51"/>
    </row>
    <row r="813" spans="9:13">
      <c r="I813" s="51"/>
      <c r="M813" s="51"/>
    </row>
    <row r="814" spans="9:13">
      <c r="I814" s="51"/>
      <c r="M814" s="51"/>
    </row>
    <row r="815" spans="9:13">
      <c r="I815" s="51"/>
      <c r="M815" s="51"/>
    </row>
    <row r="816" spans="9:13">
      <c r="I816" s="51"/>
      <c r="M816" s="51"/>
    </row>
    <row r="817" spans="9:13">
      <c r="I817" s="51"/>
      <c r="M817" s="51"/>
    </row>
    <row r="818" spans="9:13">
      <c r="I818" s="51"/>
      <c r="M818" s="51"/>
    </row>
    <row r="819" spans="9:13">
      <c r="I819" s="51"/>
      <c r="M819" s="51"/>
    </row>
    <row r="820" spans="9:13">
      <c r="I820" s="51"/>
      <c r="M820" s="51"/>
    </row>
    <row r="821" spans="9:13">
      <c r="I821" s="51"/>
      <c r="M821" s="51"/>
    </row>
    <row r="822" spans="9:13">
      <c r="I822" s="51"/>
      <c r="M822" s="51"/>
    </row>
    <row r="823" spans="9:13">
      <c r="I823" s="51"/>
      <c r="M823" s="51"/>
    </row>
    <row r="824" spans="9:13">
      <c r="I824" s="51"/>
      <c r="M824" s="51"/>
    </row>
    <row r="825" spans="9:13">
      <c r="I825" s="51"/>
      <c r="M825" s="51"/>
    </row>
    <row r="826" spans="9:13">
      <c r="I826" s="51"/>
      <c r="M826" s="51"/>
    </row>
    <row r="827" spans="9:13">
      <c r="I827" s="51"/>
      <c r="M827" s="51"/>
    </row>
    <row r="828" spans="9:13">
      <c r="I828" s="51"/>
      <c r="M828" s="51"/>
    </row>
    <row r="829" spans="9:13">
      <c r="I829" s="51"/>
      <c r="M829" s="51"/>
    </row>
    <row r="830" spans="9:13">
      <c r="I830" s="51"/>
      <c r="M830" s="51"/>
    </row>
    <row r="831" spans="9:13">
      <c r="I831" s="51"/>
      <c r="M831" s="51"/>
    </row>
    <row r="832" spans="9:13">
      <c r="I832" s="51"/>
      <c r="M832" s="51"/>
    </row>
    <row r="833" spans="9:13">
      <c r="I833" s="51"/>
      <c r="M833" s="51"/>
    </row>
    <row r="834" spans="9:13">
      <c r="I834" s="51"/>
      <c r="M834" s="51"/>
    </row>
    <row r="835" spans="9:13">
      <c r="I835" s="51"/>
      <c r="M835" s="51"/>
    </row>
    <row r="836" spans="9:13">
      <c r="I836" s="51"/>
      <c r="M836" s="51"/>
    </row>
    <row r="837" spans="9:13">
      <c r="I837" s="51"/>
      <c r="M837" s="51"/>
    </row>
    <row r="838" spans="9:13">
      <c r="I838" s="51"/>
      <c r="M838" s="51"/>
    </row>
    <row r="839" spans="9:13">
      <c r="I839" s="51"/>
      <c r="M839" s="51"/>
    </row>
    <row r="840" spans="9:13">
      <c r="I840" s="51"/>
      <c r="M840" s="51"/>
    </row>
    <row r="841" spans="9:13">
      <c r="I841" s="51"/>
      <c r="M841" s="51"/>
    </row>
    <row r="842" spans="9:13">
      <c r="I842" s="51"/>
      <c r="M842" s="51"/>
    </row>
    <row r="843" spans="9:13">
      <c r="I843" s="51"/>
      <c r="M843" s="51"/>
    </row>
    <row r="844" spans="9:13">
      <c r="I844" s="51"/>
      <c r="M844" s="51"/>
    </row>
    <row r="845" spans="9:13">
      <c r="I845" s="51"/>
      <c r="M845" s="51"/>
    </row>
    <row r="846" spans="9:13">
      <c r="I846" s="51"/>
      <c r="M846" s="51"/>
    </row>
    <row r="847" spans="9:13">
      <c r="I847" s="51"/>
      <c r="M847" s="51"/>
    </row>
    <row r="848" spans="9:13">
      <c r="I848" s="51"/>
      <c r="M848" s="51"/>
    </row>
    <row r="849" spans="9:13">
      <c r="I849" s="51"/>
      <c r="M849" s="51"/>
    </row>
    <row r="850" spans="9:13">
      <c r="I850" s="51"/>
      <c r="M850" s="51"/>
    </row>
    <row r="851" spans="9:13">
      <c r="I851" s="51"/>
      <c r="M851" s="51"/>
    </row>
    <row r="852" spans="9:13">
      <c r="I852" s="51"/>
      <c r="M852" s="51"/>
    </row>
    <row r="853" spans="9:13">
      <c r="I853" s="51"/>
      <c r="M853" s="51"/>
    </row>
    <row r="854" spans="9:13">
      <c r="I854" s="51"/>
      <c r="M854" s="51"/>
    </row>
    <row r="855" spans="9:13">
      <c r="I855" s="51"/>
      <c r="M855" s="51"/>
    </row>
    <row r="856" spans="9:13">
      <c r="I856" s="51"/>
      <c r="M856" s="51"/>
    </row>
    <row r="857" spans="9:13">
      <c r="I857" s="51"/>
      <c r="M857" s="51"/>
    </row>
    <row r="858" spans="9:13">
      <c r="I858" s="51"/>
      <c r="M858" s="51"/>
    </row>
    <row r="859" spans="9:13">
      <c r="I859" s="51"/>
      <c r="M859" s="51"/>
    </row>
    <row r="860" spans="9:13">
      <c r="I860" s="51"/>
      <c r="M860" s="51"/>
    </row>
    <row r="861" spans="9:13">
      <c r="I861" s="51"/>
      <c r="M861" s="51"/>
    </row>
    <row r="862" spans="9:13">
      <c r="I862" s="51"/>
      <c r="M862" s="51"/>
    </row>
    <row r="863" spans="9:13">
      <c r="I863" s="51"/>
      <c r="M863" s="51"/>
    </row>
    <row r="864" spans="9:13">
      <c r="I864" s="51"/>
      <c r="M864" s="51"/>
    </row>
    <row r="865" spans="9:13">
      <c r="I865" s="51"/>
      <c r="M865" s="51"/>
    </row>
    <row r="866" spans="9:13">
      <c r="I866" s="51"/>
      <c r="M866" s="51"/>
    </row>
    <row r="867" spans="9:13">
      <c r="I867" s="51"/>
      <c r="M867" s="51"/>
    </row>
    <row r="868" spans="9:13">
      <c r="I868" s="51"/>
      <c r="M868" s="51"/>
    </row>
    <row r="869" spans="9:13">
      <c r="I869" s="51"/>
      <c r="M869" s="51"/>
    </row>
    <row r="870" spans="9:13">
      <c r="I870" s="51"/>
      <c r="M870" s="51"/>
    </row>
    <row r="871" spans="9:13">
      <c r="I871" s="51"/>
      <c r="M871" s="51"/>
    </row>
    <row r="872" spans="9:13">
      <c r="I872" s="51"/>
      <c r="M872" s="51"/>
    </row>
    <row r="873" spans="9:13">
      <c r="I873" s="51"/>
      <c r="M873" s="51"/>
    </row>
    <row r="874" spans="9:13">
      <c r="I874" s="51"/>
      <c r="M874" s="51"/>
    </row>
    <row r="875" spans="9:13">
      <c r="I875" s="51"/>
      <c r="M875" s="51"/>
    </row>
    <row r="876" spans="9:13">
      <c r="I876" s="51"/>
      <c r="M876" s="51"/>
    </row>
    <row r="877" spans="9:13">
      <c r="I877" s="51"/>
      <c r="M877" s="51"/>
    </row>
    <row r="878" spans="9:13">
      <c r="I878" s="51"/>
      <c r="M878" s="51"/>
    </row>
    <row r="879" spans="9:13">
      <c r="I879" s="51"/>
      <c r="M879" s="51"/>
    </row>
    <row r="880" spans="9:13">
      <c r="I880" s="51"/>
      <c r="M880" s="51"/>
    </row>
    <row r="881" spans="9:13">
      <c r="I881" s="51"/>
      <c r="M881" s="51"/>
    </row>
    <row r="882" spans="9:13">
      <c r="I882" s="51"/>
      <c r="M882" s="51"/>
    </row>
    <row r="883" spans="9:13">
      <c r="I883" s="51"/>
      <c r="M883" s="51"/>
    </row>
    <row r="884" spans="9:13">
      <c r="I884" s="51"/>
      <c r="M884" s="51"/>
    </row>
    <row r="885" spans="9:13">
      <c r="I885" s="51"/>
      <c r="M885" s="51"/>
    </row>
    <row r="886" spans="9:13">
      <c r="I886" s="51"/>
      <c r="M886" s="51"/>
    </row>
    <row r="887" spans="9:13">
      <c r="I887" s="51"/>
      <c r="M887" s="51"/>
    </row>
    <row r="888" spans="9:13">
      <c r="I888" s="51"/>
      <c r="M888" s="51"/>
    </row>
    <row r="889" spans="9:13">
      <c r="I889" s="51"/>
      <c r="M889" s="51"/>
    </row>
    <row r="890" spans="9:13">
      <c r="I890" s="51"/>
      <c r="M890" s="51"/>
    </row>
    <row r="891" spans="9:13">
      <c r="I891" s="51"/>
      <c r="M891" s="51"/>
    </row>
    <row r="892" spans="9:13">
      <c r="I892" s="51"/>
      <c r="M892" s="51"/>
    </row>
    <row r="893" spans="9:13">
      <c r="I893" s="51"/>
      <c r="M893" s="51"/>
    </row>
    <row r="894" spans="9:13">
      <c r="I894" s="51"/>
      <c r="M894" s="51"/>
    </row>
    <row r="895" spans="9:13">
      <c r="I895" s="51"/>
      <c r="M895" s="51"/>
    </row>
    <row r="896" spans="9:13">
      <c r="I896" s="51"/>
      <c r="M896" s="51"/>
    </row>
    <row r="897" spans="9:13">
      <c r="I897" s="51"/>
      <c r="M897" s="51"/>
    </row>
    <row r="898" spans="9:13">
      <c r="I898" s="51"/>
      <c r="M898" s="51"/>
    </row>
    <row r="899" spans="9:13">
      <c r="I899" s="51"/>
      <c r="M899" s="51"/>
    </row>
    <row r="900" spans="9:13">
      <c r="I900" s="51"/>
      <c r="M900" s="51"/>
    </row>
    <row r="901" spans="9:13">
      <c r="I901" s="51"/>
      <c r="M901" s="51"/>
    </row>
    <row r="902" spans="9:13">
      <c r="I902" s="51"/>
      <c r="M902" s="51"/>
    </row>
    <row r="903" spans="9:13">
      <c r="I903" s="51"/>
      <c r="M903" s="51"/>
    </row>
    <row r="904" spans="9:13">
      <c r="I904" s="51"/>
      <c r="M904" s="51"/>
    </row>
    <row r="905" spans="9:13">
      <c r="I905" s="51"/>
      <c r="M905" s="51"/>
    </row>
    <row r="906" spans="9:13">
      <c r="I906" s="51"/>
      <c r="M906" s="51"/>
    </row>
    <row r="907" spans="9:13">
      <c r="I907" s="51"/>
      <c r="M907" s="51"/>
    </row>
    <row r="908" spans="9:13">
      <c r="I908" s="51"/>
      <c r="M908" s="51"/>
    </row>
    <row r="909" spans="9:13">
      <c r="I909" s="51"/>
      <c r="M909" s="51"/>
    </row>
    <row r="910" spans="9:13">
      <c r="I910" s="51"/>
      <c r="M910" s="51"/>
    </row>
    <row r="911" spans="9:13">
      <c r="I911" s="51"/>
      <c r="M911" s="51"/>
    </row>
    <row r="912" spans="9:13">
      <c r="I912" s="51"/>
      <c r="M912" s="51"/>
    </row>
    <row r="913" spans="9:13">
      <c r="I913" s="51"/>
      <c r="M913" s="51"/>
    </row>
    <row r="914" spans="9:13">
      <c r="I914" s="51"/>
      <c r="M914" s="51"/>
    </row>
    <row r="915" spans="9:13">
      <c r="I915" s="51"/>
      <c r="M915" s="51"/>
    </row>
    <row r="916" spans="9:13">
      <c r="I916" s="51"/>
      <c r="M916" s="51"/>
    </row>
    <row r="917" spans="9:13">
      <c r="I917" s="51"/>
      <c r="M917" s="51"/>
    </row>
    <row r="918" spans="9:13">
      <c r="I918" s="51"/>
      <c r="M918" s="51"/>
    </row>
    <row r="919" spans="9:13">
      <c r="I919" s="51"/>
      <c r="M919" s="51"/>
    </row>
    <row r="920" spans="9:13">
      <c r="I920" s="51"/>
      <c r="M920" s="51"/>
    </row>
    <row r="921" spans="9:13">
      <c r="I921" s="51"/>
      <c r="M921" s="51"/>
    </row>
    <row r="922" spans="9:13">
      <c r="I922" s="51"/>
      <c r="M922" s="51"/>
    </row>
    <row r="923" spans="9:13">
      <c r="I923" s="51"/>
      <c r="M923" s="51"/>
    </row>
    <row r="924" spans="9:13">
      <c r="I924" s="51"/>
      <c r="M924" s="51"/>
    </row>
    <row r="925" spans="9:13">
      <c r="I925" s="51"/>
      <c r="M925" s="51"/>
    </row>
    <row r="926" spans="9:13">
      <c r="I926" s="51"/>
      <c r="M926" s="51"/>
    </row>
    <row r="927" spans="9:13">
      <c r="I927" s="51"/>
      <c r="M927" s="51"/>
    </row>
    <row r="928" spans="9:13">
      <c r="I928" s="51"/>
      <c r="M928" s="51"/>
    </row>
    <row r="929" spans="9:13">
      <c r="I929" s="51"/>
      <c r="M929" s="51"/>
    </row>
    <row r="930" spans="9:13">
      <c r="I930" s="51"/>
      <c r="M930" s="51"/>
    </row>
    <row r="931" spans="9:13">
      <c r="I931" s="51"/>
      <c r="M931" s="51"/>
    </row>
    <row r="932" spans="9:13">
      <c r="I932" s="51"/>
      <c r="M932" s="51"/>
    </row>
    <row r="933" spans="9:13">
      <c r="I933" s="51"/>
      <c r="M933" s="51"/>
    </row>
    <row r="934" spans="9:13">
      <c r="I934" s="51"/>
      <c r="M934" s="51"/>
    </row>
    <row r="935" spans="9:13">
      <c r="I935" s="51"/>
      <c r="M935" s="51"/>
    </row>
    <row r="936" spans="9:13">
      <c r="I936" s="51"/>
      <c r="M936" s="51"/>
    </row>
    <row r="937" spans="9:13">
      <c r="I937" s="51"/>
      <c r="M937" s="51"/>
    </row>
    <row r="938" spans="9:13">
      <c r="I938" s="51"/>
      <c r="M938" s="51"/>
    </row>
    <row r="939" spans="9:13">
      <c r="I939" s="51"/>
      <c r="M939" s="51"/>
    </row>
    <row r="940" spans="9:13">
      <c r="I940" s="51"/>
      <c r="M940" s="51"/>
    </row>
    <row r="941" spans="9:13">
      <c r="I941" s="51"/>
      <c r="M941" s="51"/>
    </row>
    <row r="942" spans="9:13">
      <c r="I942" s="51"/>
      <c r="M942" s="51"/>
    </row>
    <row r="943" spans="9:13">
      <c r="I943" s="51"/>
      <c r="M943" s="51"/>
    </row>
    <row r="944" spans="9:13">
      <c r="I944" s="51"/>
      <c r="M944" s="51"/>
    </row>
    <row r="945" spans="9:13">
      <c r="I945" s="51"/>
      <c r="M945" s="51"/>
    </row>
    <row r="946" spans="9:13">
      <c r="I946" s="51"/>
      <c r="M946" s="51"/>
    </row>
    <row r="947" spans="9:13">
      <c r="I947" s="51"/>
      <c r="M947" s="51"/>
    </row>
    <row r="948" spans="9:13">
      <c r="I948" s="51"/>
      <c r="M948" s="51"/>
    </row>
    <row r="949" spans="9:13">
      <c r="I949" s="51"/>
      <c r="M949" s="51"/>
    </row>
    <row r="950" spans="9:13">
      <c r="I950" s="51"/>
      <c r="M950" s="51"/>
    </row>
    <row r="951" spans="9:13">
      <c r="I951" s="51"/>
      <c r="M951" s="51"/>
    </row>
    <row r="952" spans="9:13">
      <c r="I952" s="51"/>
      <c r="M952" s="51"/>
    </row>
    <row r="953" spans="9:13">
      <c r="I953" s="51"/>
      <c r="M953" s="51"/>
    </row>
    <row r="954" spans="9:13">
      <c r="I954" s="51"/>
      <c r="M954" s="51"/>
    </row>
    <row r="955" spans="9:13">
      <c r="I955" s="51"/>
      <c r="M955" s="51"/>
    </row>
    <row r="956" spans="9:13">
      <c r="I956" s="51"/>
      <c r="M956" s="51"/>
    </row>
    <row r="957" spans="9:13">
      <c r="I957" s="51"/>
      <c r="M957" s="51"/>
    </row>
    <row r="958" spans="9:13">
      <c r="I958" s="51"/>
      <c r="M958" s="51"/>
    </row>
    <row r="959" spans="9:13">
      <c r="I959" s="51"/>
      <c r="M959" s="51"/>
    </row>
    <row r="960" spans="9:13">
      <c r="I960" s="51"/>
      <c r="M960" s="51"/>
    </row>
    <row r="961" spans="9:13">
      <c r="I961" s="51"/>
      <c r="M961" s="51"/>
    </row>
    <row r="962" spans="9:13">
      <c r="I962" s="51"/>
      <c r="M962" s="51"/>
    </row>
    <row r="963" spans="9:13">
      <c r="I963" s="51"/>
      <c r="M963" s="51"/>
    </row>
    <row r="964" spans="9:13">
      <c r="I964" s="51"/>
      <c r="M964" s="51"/>
    </row>
    <row r="965" spans="9:13">
      <c r="I965" s="51"/>
      <c r="M965" s="51"/>
    </row>
    <row r="966" spans="9:13">
      <c r="I966" s="51"/>
      <c r="M966" s="51"/>
    </row>
    <row r="967" spans="9:13">
      <c r="I967" s="51"/>
      <c r="M967" s="51"/>
    </row>
    <row r="968" spans="9:13">
      <c r="I968" s="51"/>
      <c r="M968" s="51"/>
    </row>
    <row r="969" spans="9:13">
      <c r="I969" s="51"/>
      <c r="M969" s="51"/>
    </row>
    <row r="970" spans="9:13">
      <c r="I970" s="51"/>
      <c r="M970" s="51"/>
    </row>
    <row r="971" spans="9:13">
      <c r="I971" s="51"/>
      <c r="M971" s="51"/>
    </row>
    <row r="972" spans="9:13">
      <c r="I972" s="51"/>
      <c r="M972" s="51"/>
    </row>
    <row r="973" spans="9:13">
      <c r="I973" s="51"/>
      <c r="M973" s="51"/>
    </row>
    <row r="974" spans="9:13">
      <c r="I974" s="51"/>
      <c r="M974" s="51"/>
    </row>
    <row r="975" spans="9:13">
      <c r="I975" s="51"/>
      <c r="M975" s="51"/>
    </row>
    <row r="976" spans="9:13">
      <c r="I976" s="51"/>
      <c r="M976" s="51"/>
    </row>
    <row r="977" spans="9:13">
      <c r="I977" s="51"/>
      <c r="M977" s="51"/>
    </row>
    <row r="978" spans="9:13">
      <c r="I978" s="51"/>
      <c r="M978" s="51"/>
    </row>
    <row r="979" spans="9:13">
      <c r="I979" s="51"/>
      <c r="M979" s="51"/>
    </row>
    <row r="980" spans="9:13">
      <c r="I980" s="51"/>
      <c r="M980" s="51"/>
    </row>
    <row r="981" spans="9:13">
      <c r="I981" s="51"/>
      <c r="M981" s="51"/>
    </row>
    <row r="982" spans="9:13">
      <c r="I982" s="51"/>
      <c r="M982" s="51"/>
    </row>
    <row r="983" spans="9:13">
      <c r="I983" s="51"/>
      <c r="M983" s="51"/>
    </row>
    <row r="984" spans="9:13">
      <c r="I984" s="51"/>
      <c r="M984" s="51"/>
    </row>
    <row r="985" spans="9:13">
      <c r="I985" s="51"/>
      <c r="M985" s="51"/>
    </row>
    <row r="986" spans="9:13">
      <c r="I986" s="51"/>
      <c r="M986" s="51"/>
    </row>
    <row r="987" spans="9:13">
      <c r="I987" s="51"/>
      <c r="M987" s="51"/>
    </row>
    <row r="988" spans="9:13">
      <c r="I988" s="51"/>
      <c r="M988" s="51"/>
    </row>
    <row r="989" spans="9:13">
      <c r="I989" s="51"/>
      <c r="M989" s="51"/>
    </row>
    <row r="990" spans="9:13">
      <c r="I990" s="51"/>
      <c r="M990" s="51"/>
    </row>
    <row r="991" spans="9:13">
      <c r="I991" s="51"/>
      <c r="M991" s="51"/>
    </row>
    <row r="992" spans="9:13">
      <c r="I992" s="51"/>
      <c r="M992" s="51"/>
    </row>
    <row r="993" spans="9:13">
      <c r="I993" s="51"/>
      <c r="M993" s="51"/>
    </row>
    <row r="994" spans="9:13">
      <c r="I994" s="51"/>
      <c r="M994" s="51"/>
    </row>
    <row r="995" spans="9:13">
      <c r="I995" s="51"/>
      <c r="M995" s="51"/>
    </row>
    <row r="996" spans="9:13">
      <c r="I996" s="51"/>
      <c r="M996" s="51"/>
    </row>
    <row r="997" spans="9:13">
      <c r="I997" s="51"/>
      <c r="M997" s="51"/>
    </row>
    <row r="998" spans="9:13">
      <c r="I998" s="51"/>
      <c r="M998" s="51"/>
    </row>
    <row r="999" spans="9:13">
      <c r="I999" s="51"/>
      <c r="M999" s="51"/>
    </row>
    <row r="1000" spans="9:13">
      <c r="I1000" s="51"/>
      <c r="M1000" s="51"/>
    </row>
    <row r="1001" spans="9:13">
      <c r="I1001" s="51"/>
      <c r="M1001" s="51"/>
    </row>
    <row r="1002" spans="9:13">
      <c r="I1002" s="51"/>
      <c r="M1002" s="51"/>
    </row>
    <row r="1003" spans="9:13">
      <c r="I1003" s="51"/>
      <c r="M1003" s="51"/>
    </row>
    <row r="1004" spans="9:13">
      <c r="I1004" s="51"/>
      <c r="M1004" s="51"/>
    </row>
    <row r="1005" spans="9:13">
      <c r="I1005" s="51"/>
      <c r="M1005" s="51"/>
    </row>
    <row r="1006" spans="9:13">
      <c r="I1006" s="51"/>
      <c r="M1006" s="51"/>
    </row>
    <row r="1007" spans="9:13">
      <c r="I1007" s="51"/>
      <c r="M1007" s="51"/>
    </row>
    <row r="1008" spans="9:13">
      <c r="I1008" s="51"/>
      <c r="M1008" s="51"/>
    </row>
    <row r="1009" spans="9:13">
      <c r="I1009" s="51"/>
      <c r="M1009" s="51"/>
    </row>
    <row r="1010" spans="9:13">
      <c r="I1010" s="51"/>
      <c r="M1010" s="51"/>
    </row>
    <row r="1011" spans="9:13">
      <c r="I1011" s="51"/>
      <c r="M1011" s="51"/>
    </row>
    <row r="1012" spans="9:13">
      <c r="I1012" s="51"/>
      <c r="M1012" s="51"/>
    </row>
    <row r="1013" spans="9:13">
      <c r="I1013" s="51"/>
      <c r="M1013" s="51"/>
    </row>
    <row r="1014" spans="9:13">
      <c r="I1014" s="51"/>
      <c r="M1014" s="51"/>
    </row>
    <row r="1015" spans="9:13">
      <c r="I1015" s="51"/>
      <c r="M1015" s="51"/>
    </row>
    <row r="1016" spans="9:13">
      <c r="I1016" s="51"/>
      <c r="M1016" s="51"/>
    </row>
    <row r="1017" spans="9:13">
      <c r="I1017" s="51"/>
      <c r="M1017" s="51"/>
    </row>
    <row r="1018" spans="9:13">
      <c r="I1018" s="51"/>
      <c r="M1018" s="51"/>
    </row>
    <row r="1019" spans="9:13">
      <c r="I1019" s="51"/>
      <c r="M1019" s="51"/>
    </row>
    <row r="1020" spans="9:13">
      <c r="I1020" s="51"/>
      <c r="M1020" s="51"/>
    </row>
    <row r="1021" spans="9:13">
      <c r="I1021" s="51"/>
      <c r="M1021" s="51"/>
    </row>
    <row r="1022" spans="9:13">
      <c r="I1022" s="51"/>
      <c r="M1022" s="51"/>
    </row>
    <row r="1023" spans="9:13">
      <c r="I1023" s="51"/>
      <c r="M1023" s="51"/>
    </row>
    <row r="1024" spans="9:13">
      <c r="I1024" s="51"/>
      <c r="M1024" s="51"/>
    </row>
    <row r="1025" spans="9:13">
      <c r="I1025" s="51"/>
      <c r="M1025" s="51"/>
    </row>
    <row r="1026" spans="9:13">
      <c r="I1026" s="51"/>
      <c r="M1026" s="51"/>
    </row>
    <row r="1027" spans="9:13">
      <c r="I1027" s="51"/>
      <c r="M1027" s="51"/>
    </row>
    <row r="1028" spans="9:13">
      <c r="I1028" s="51"/>
      <c r="M1028" s="51"/>
    </row>
    <row r="1029" spans="9:13">
      <c r="I1029" s="51"/>
      <c r="M1029" s="51"/>
    </row>
    <row r="1030" spans="9:13">
      <c r="I1030" s="51"/>
      <c r="M1030" s="51"/>
    </row>
    <row r="1031" spans="9:13">
      <c r="I1031" s="51"/>
      <c r="M1031" s="51"/>
    </row>
    <row r="1032" spans="9:13">
      <c r="I1032" s="51"/>
      <c r="M1032" s="51"/>
    </row>
    <row r="1033" spans="9:13">
      <c r="I1033" s="51"/>
      <c r="M1033" s="51"/>
    </row>
    <row r="1034" spans="9:13">
      <c r="I1034" s="51"/>
      <c r="M1034" s="51"/>
    </row>
    <row r="1035" spans="9:13">
      <c r="I1035" s="51"/>
      <c r="M1035" s="51"/>
    </row>
    <row r="1036" spans="9:13">
      <c r="I1036" s="51"/>
      <c r="M1036" s="51"/>
    </row>
    <row r="1037" spans="9:13">
      <c r="I1037" s="51"/>
      <c r="M1037" s="51"/>
    </row>
    <row r="1038" spans="9:13">
      <c r="I1038" s="51"/>
      <c r="M1038" s="51"/>
    </row>
    <row r="1039" spans="9:13">
      <c r="I1039" s="51"/>
      <c r="M1039" s="51"/>
    </row>
    <row r="1040" spans="9:13">
      <c r="I1040" s="51"/>
      <c r="M1040" s="51"/>
    </row>
    <row r="1041" spans="9:13">
      <c r="I1041" s="51"/>
      <c r="M1041" s="51"/>
    </row>
    <row r="1042" spans="9:13">
      <c r="I1042" s="51"/>
      <c r="M1042" s="51"/>
    </row>
    <row r="1043" spans="9:13">
      <c r="I1043" s="51"/>
      <c r="M1043" s="51"/>
    </row>
    <row r="1044" spans="9:13">
      <c r="I1044" s="51"/>
      <c r="M1044" s="51"/>
    </row>
    <row r="1045" spans="9:13">
      <c r="I1045" s="51"/>
      <c r="M1045" s="51"/>
    </row>
    <row r="1046" spans="9:13">
      <c r="I1046" s="51"/>
      <c r="M1046" s="51"/>
    </row>
    <row r="1047" spans="9:13">
      <c r="I1047" s="51"/>
      <c r="M1047" s="51"/>
    </row>
    <row r="1048" spans="9:13">
      <c r="I1048" s="51"/>
      <c r="M1048" s="51"/>
    </row>
    <row r="1049" spans="9:13">
      <c r="I1049" s="51"/>
      <c r="M1049" s="51"/>
    </row>
    <row r="1050" spans="9:13">
      <c r="I1050" s="51"/>
      <c r="M1050" s="51"/>
    </row>
    <row r="1051" spans="9:13">
      <c r="I1051" s="51"/>
      <c r="M1051" s="51"/>
    </row>
    <row r="1052" spans="9:13">
      <c r="I1052" s="51"/>
      <c r="M1052" s="51"/>
    </row>
    <row r="1053" spans="9:13">
      <c r="I1053" s="51"/>
      <c r="M1053" s="51"/>
    </row>
    <row r="1054" spans="9:13">
      <c r="I1054" s="51"/>
      <c r="M1054" s="51"/>
    </row>
    <row r="1055" spans="9:13">
      <c r="I1055" s="51"/>
      <c r="M1055" s="51"/>
    </row>
    <row r="1056" spans="9:13">
      <c r="I1056" s="51"/>
      <c r="M1056" s="51"/>
    </row>
    <row r="1057" spans="9:13">
      <c r="I1057" s="51"/>
      <c r="M1057" s="51"/>
    </row>
    <row r="1058" spans="9:13">
      <c r="I1058" s="51"/>
      <c r="M1058" s="51"/>
    </row>
    <row r="1059" spans="9:13">
      <c r="I1059" s="51"/>
      <c r="M1059" s="51"/>
    </row>
    <row r="1060" spans="9:13">
      <c r="I1060" s="51"/>
      <c r="M1060" s="51"/>
    </row>
    <row r="1061" spans="9:13">
      <c r="I1061" s="51"/>
      <c r="M1061" s="51"/>
    </row>
    <row r="1062" spans="9:13">
      <c r="I1062" s="51"/>
      <c r="M1062" s="51"/>
    </row>
    <row r="1063" spans="9:13">
      <c r="I1063" s="51"/>
      <c r="M1063" s="51"/>
    </row>
    <row r="1064" spans="9:13">
      <c r="I1064" s="51"/>
      <c r="M1064" s="51"/>
    </row>
    <row r="1065" spans="9:13">
      <c r="I1065" s="51"/>
      <c r="M1065" s="51"/>
    </row>
    <row r="1066" spans="9:13">
      <c r="I1066" s="51"/>
      <c r="M1066" s="51"/>
    </row>
    <row r="1067" spans="9:13">
      <c r="I1067" s="51"/>
      <c r="M1067" s="51"/>
    </row>
    <row r="1068" spans="9:13">
      <c r="I1068" s="51"/>
      <c r="M1068" s="51"/>
    </row>
    <row r="1069" spans="9:13">
      <c r="I1069" s="51"/>
      <c r="M1069" s="51"/>
    </row>
    <row r="1070" spans="9:13">
      <c r="I1070" s="51"/>
      <c r="M1070" s="51"/>
    </row>
    <row r="1071" spans="9:13">
      <c r="I1071" s="51"/>
      <c r="M1071" s="51"/>
    </row>
    <row r="1072" spans="9:13">
      <c r="I1072" s="51"/>
      <c r="M1072" s="51"/>
    </row>
    <row r="1073" spans="9:13">
      <c r="I1073" s="51"/>
      <c r="M1073" s="51"/>
    </row>
    <row r="1074" spans="9:13">
      <c r="I1074" s="51"/>
      <c r="M1074" s="51"/>
    </row>
    <row r="1075" spans="9:13">
      <c r="I1075" s="51"/>
      <c r="M1075" s="51"/>
    </row>
    <row r="1076" spans="9:13">
      <c r="I1076" s="51"/>
      <c r="M1076" s="51"/>
    </row>
    <row r="1077" spans="9:13">
      <c r="I1077" s="51"/>
      <c r="M1077" s="51"/>
    </row>
    <row r="1078" spans="9:13">
      <c r="I1078" s="51"/>
      <c r="M1078" s="51"/>
    </row>
    <row r="1079" spans="9:13">
      <c r="I1079" s="51"/>
      <c r="M1079" s="51"/>
    </row>
    <row r="1080" spans="9:13">
      <c r="I1080" s="51"/>
      <c r="M1080" s="51"/>
    </row>
    <row r="1081" spans="9:13">
      <c r="I1081" s="51"/>
      <c r="M1081" s="51"/>
    </row>
    <row r="1082" spans="9:13">
      <c r="I1082" s="51"/>
      <c r="M1082" s="51"/>
    </row>
    <row r="1083" spans="9:13">
      <c r="I1083" s="51"/>
      <c r="M1083" s="51"/>
    </row>
    <row r="1084" spans="9:13">
      <c r="I1084" s="51"/>
      <c r="M1084" s="51"/>
    </row>
    <row r="1085" spans="9:13">
      <c r="I1085" s="51"/>
      <c r="M1085" s="51"/>
    </row>
    <row r="1086" spans="9:13">
      <c r="I1086" s="51"/>
      <c r="M1086" s="51"/>
    </row>
    <row r="1087" spans="9:13">
      <c r="I1087" s="51"/>
      <c r="M1087" s="51"/>
    </row>
    <row r="1088" spans="9:13">
      <c r="I1088" s="51"/>
      <c r="M1088" s="51"/>
    </row>
    <row r="1089" spans="9:13">
      <c r="I1089" s="51"/>
      <c r="M1089" s="51"/>
    </row>
    <row r="1090" spans="9:13">
      <c r="I1090" s="51"/>
      <c r="M1090" s="51"/>
    </row>
    <row r="1091" spans="9:13">
      <c r="I1091" s="51"/>
      <c r="M1091" s="51"/>
    </row>
    <row r="1092" spans="9:13">
      <c r="I1092" s="51"/>
      <c r="M1092" s="51"/>
    </row>
    <row r="1093" spans="9:13">
      <c r="I1093" s="51"/>
      <c r="M1093" s="51"/>
    </row>
    <row r="1094" spans="9:13">
      <c r="I1094" s="51"/>
      <c r="M1094" s="51"/>
    </row>
    <row r="1095" spans="9:13">
      <c r="I1095" s="51"/>
      <c r="M1095" s="51"/>
    </row>
    <row r="1096" spans="9:13">
      <c r="I1096" s="51"/>
      <c r="M1096" s="51"/>
    </row>
    <row r="1097" spans="9:13">
      <c r="I1097" s="51"/>
      <c r="M1097" s="51"/>
    </row>
    <row r="1098" spans="9:13">
      <c r="I1098" s="51"/>
      <c r="M1098" s="51"/>
    </row>
    <row r="1099" spans="9:13">
      <c r="I1099" s="51"/>
      <c r="M1099" s="51"/>
    </row>
    <row r="1100" spans="9:13">
      <c r="I1100" s="51"/>
      <c r="M1100" s="51"/>
    </row>
    <row r="1101" spans="9:13">
      <c r="I1101" s="51"/>
      <c r="M1101" s="51"/>
    </row>
    <row r="1102" spans="9:13">
      <c r="I1102" s="51"/>
      <c r="M1102" s="51"/>
    </row>
    <row r="1103" spans="9:13">
      <c r="I1103" s="51"/>
      <c r="M1103" s="51"/>
    </row>
    <row r="1104" spans="9:13">
      <c r="I1104" s="51"/>
      <c r="M1104" s="51"/>
    </row>
    <row r="1105" spans="9:13">
      <c r="I1105" s="51"/>
      <c r="M1105" s="51"/>
    </row>
    <row r="1106" spans="9:13">
      <c r="I1106" s="51"/>
      <c r="M1106" s="51"/>
    </row>
    <row r="1107" spans="9:13">
      <c r="I1107" s="51"/>
      <c r="M1107" s="51"/>
    </row>
    <row r="1108" spans="9:13">
      <c r="I1108" s="51"/>
      <c r="M1108" s="51"/>
    </row>
    <row r="1109" spans="9:13">
      <c r="I1109" s="51"/>
      <c r="M1109" s="51"/>
    </row>
    <row r="1110" spans="9:13">
      <c r="I1110" s="51"/>
      <c r="M1110" s="51"/>
    </row>
    <row r="1111" spans="9:13">
      <c r="I1111" s="51"/>
      <c r="M1111" s="51"/>
    </row>
    <row r="1112" spans="9:13">
      <c r="I1112" s="51"/>
      <c r="M1112" s="51"/>
    </row>
    <row r="1113" spans="9:13">
      <c r="I1113" s="51"/>
      <c r="M1113" s="51"/>
    </row>
    <row r="1114" spans="9:13">
      <c r="I1114" s="51"/>
      <c r="M1114" s="51"/>
    </row>
    <row r="1115" spans="9:13">
      <c r="I1115" s="51"/>
      <c r="M1115" s="51"/>
    </row>
    <row r="1116" spans="9:13">
      <c r="I1116" s="51"/>
      <c r="M1116" s="51"/>
    </row>
    <row r="1117" spans="9:13">
      <c r="I1117" s="51"/>
      <c r="M1117" s="51"/>
    </row>
    <row r="1118" spans="9:13">
      <c r="I1118" s="51"/>
      <c r="M1118" s="51"/>
    </row>
    <row r="1119" spans="9:13">
      <c r="I1119" s="51"/>
      <c r="M1119" s="51"/>
    </row>
    <row r="1120" spans="9:13">
      <c r="I1120" s="51"/>
      <c r="M1120" s="51"/>
    </row>
    <row r="1121" spans="9:13">
      <c r="I1121" s="51"/>
      <c r="M1121" s="51"/>
    </row>
    <row r="1122" spans="9:13">
      <c r="I1122" s="51"/>
      <c r="M1122" s="51"/>
    </row>
    <row r="1123" spans="9:13">
      <c r="I1123" s="51"/>
      <c r="M1123" s="51"/>
    </row>
    <row r="1124" spans="9:13">
      <c r="I1124" s="51"/>
      <c r="M1124" s="51"/>
    </row>
    <row r="1125" spans="9:13">
      <c r="I1125" s="51"/>
      <c r="M1125" s="51"/>
    </row>
    <row r="1126" spans="9:13">
      <c r="I1126" s="51"/>
      <c r="M1126" s="51"/>
    </row>
    <row r="1127" spans="9:13">
      <c r="I1127" s="51"/>
      <c r="M1127" s="51"/>
    </row>
    <row r="1128" spans="9:13">
      <c r="I1128" s="51"/>
      <c r="M1128" s="51"/>
    </row>
    <row r="1129" spans="9:13">
      <c r="I1129" s="51"/>
      <c r="M1129" s="51"/>
    </row>
    <row r="1130" spans="9:13">
      <c r="I1130" s="51"/>
      <c r="M1130" s="51"/>
    </row>
    <row r="1131" spans="9:13">
      <c r="I1131" s="51"/>
      <c r="M1131" s="51"/>
    </row>
    <row r="1132" spans="9:13">
      <c r="I1132" s="51"/>
      <c r="M1132" s="51"/>
    </row>
    <row r="1133" spans="9:13">
      <c r="I1133" s="51"/>
      <c r="M1133" s="51"/>
    </row>
    <row r="1134" spans="9:13">
      <c r="I1134" s="51"/>
      <c r="M1134" s="51"/>
    </row>
    <row r="1135" spans="9:13">
      <c r="I1135" s="51"/>
      <c r="M1135" s="51"/>
    </row>
    <row r="1136" spans="9:13">
      <c r="I1136" s="51"/>
      <c r="M1136" s="51"/>
    </row>
    <row r="1137" spans="9:13">
      <c r="I1137" s="51"/>
      <c r="M1137" s="51"/>
    </row>
    <row r="1138" spans="9:13">
      <c r="I1138" s="51"/>
      <c r="M1138" s="51"/>
    </row>
    <row r="1139" spans="9:13">
      <c r="I1139" s="51"/>
      <c r="M1139" s="51"/>
    </row>
    <row r="1140" spans="9:13">
      <c r="I1140" s="51"/>
      <c r="M1140" s="51"/>
    </row>
    <row r="1141" spans="9:13">
      <c r="I1141" s="51"/>
      <c r="M1141" s="51"/>
    </row>
    <row r="1142" spans="9:13">
      <c r="I1142" s="51"/>
      <c r="M1142" s="51"/>
    </row>
    <row r="1143" spans="9:13">
      <c r="I1143" s="51"/>
      <c r="M1143" s="51"/>
    </row>
    <row r="1144" spans="9:13">
      <c r="I1144" s="51"/>
      <c r="M1144" s="51"/>
    </row>
    <row r="1145" spans="9:13">
      <c r="I1145" s="51"/>
      <c r="M1145" s="51"/>
    </row>
    <row r="1146" spans="9:13">
      <c r="I1146" s="51"/>
      <c r="M1146" s="51"/>
    </row>
    <row r="1147" spans="9:13">
      <c r="I1147" s="51"/>
      <c r="M1147" s="51"/>
    </row>
    <row r="1148" spans="9:13">
      <c r="I1148" s="51"/>
      <c r="M1148" s="51"/>
    </row>
    <row r="1149" spans="9:13">
      <c r="I1149" s="51"/>
      <c r="M1149" s="51"/>
    </row>
    <row r="1150" spans="9:13">
      <c r="I1150" s="51"/>
      <c r="M1150" s="51"/>
    </row>
    <row r="1151" spans="9:13">
      <c r="I1151" s="51"/>
      <c r="M1151" s="51"/>
    </row>
    <row r="1152" spans="9:13">
      <c r="I1152" s="51"/>
      <c r="M1152" s="51"/>
    </row>
    <row r="1153" spans="9:13">
      <c r="I1153" s="51"/>
      <c r="M1153" s="51"/>
    </row>
    <row r="1154" spans="9:13">
      <c r="I1154" s="51"/>
      <c r="M1154" s="51"/>
    </row>
    <row r="1155" spans="9:13">
      <c r="I1155" s="51"/>
      <c r="M1155" s="51"/>
    </row>
    <row r="1156" spans="9:13">
      <c r="I1156" s="51"/>
      <c r="M1156" s="51"/>
    </row>
    <row r="1157" spans="9:13">
      <c r="I1157" s="51"/>
      <c r="M1157" s="51"/>
    </row>
    <row r="1158" spans="9:13">
      <c r="I1158" s="51"/>
      <c r="M1158" s="51"/>
    </row>
    <row r="1159" spans="9:13">
      <c r="I1159" s="51"/>
      <c r="M1159" s="51"/>
    </row>
    <row r="1160" spans="9:13">
      <c r="I1160" s="51"/>
      <c r="M1160" s="51"/>
    </row>
    <row r="1161" spans="9:13">
      <c r="I1161" s="51"/>
      <c r="M1161" s="51"/>
    </row>
    <row r="1162" spans="9:13">
      <c r="I1162" s="51"/>
      <c r="M1162" s="51"/>
    </row>
    <row r="1163" spans="9:13">
      <c r="I1163" s="51"/>
      <c r="M1163" s="51"/>
    </row>
    <row r="1164" spans="9:13">
      <c r="I1164" s="51"/>
      <c r="M1164" s="51"/>
    </row>
    <row r="1165" spans="9:13">
      <c r="I1165" s="51"/>
      <c r="M1165" s="51"/>
    </row>
    <row r="1166" spans="9:13">
      <c r="I1166" s="51"/>
      <c r="M1166" s="51"/>
    </row>
    <row r="1167" spans="9:13">
      <c r="I1167" s="51"/>
      <c r="M1167" s="51"/>
    </row>
    <row r="1168" spans="9:13">
      <c r="I1168" s="51"/>
      <c r="M1168" s="51"/>
    </row>
    <row r="1169" spans="9:13">
      <c r="I1169" s="51"/>
      <c r="M1169" s="51"/>
    </row>
    <row r="1170" spans="9:13">
      <c r="I1170" s="51"/>
      <c r="M1170" s="51"/>
    </row>
    <row r="1171" spans="9:13">
      <c r="I1171" s="51"/>
      <c r="M1171" s="51"/>
    </row>
    <row r="1172" spans="9:13">
      <c r="I1172" s="51"/>
      <c r="M1172" s="51"/>
    </row>
    <row r="1173" spans="9:13">
      <c r="I1173" s="51"/>
      <c r="M1173" s="51"/>
    </row>
    <row r="1174" spans="9:13">
      <c r="I1174" s="51"/>
      <c r="M1174" s="51"/>
    </row>
    <row r="1175" spans="9:13">
      <c r="I1175" s="51"/>
      <c r="M1175" s="51"/>
    </row>
    <row r="1176" spans="9:13">
      <c r="I1176" s="51"/>
      <c r="M1176" s="51"/>
    </row>
    <row r="1177" spans="9:13">
      <c r="I1177" s="51"/>
      <c r="M1177" s="51"/>
    </row>
    <row r="1178" spans="9:13">
      <c r="I1178" s="51"/>
      <c r="M1178" s="51"/>
    </row>
    <row r="1179" spans="9:13">
      <c r="I1179" s="51"/>
      <c r="M1179" s="51"/>
    </row>
    <row r="1180" spans="9:13">
      <c r="I1180" s="51"/>
      <c r="M1180" s="51"/>
    </row>
    <row r="1181" spans="9:13">
      <c r="I1181" s="51"/>
      <c r="M1181" s="51"/>
    </row>
    <row r="1182" spans="9:13">
      <c r="I1182" s="51"/>
      <c r="M1182" s="51"/>
    </row>
    <row r="1183" spans="9:13">
      <c r="I1183" s="51"/>
      <c r="M1183" s="51"/>
    </row>
    <row r="1184" spans="9:13">
      <c r="I1184" s="51"/>
      <c r="M1184" s="51"/>
    </row>
    <row r="1185" spans="9:13">
      <c r="I1185" s="51"/>
      <c r="M1185" s="51"/>
    </row>
    <row r="1186" spans="9:13">
      <c r="I1186" s="51"/>
      <c r="M1186" s="51"/>
    </row>
    <row r="1187" spans="9:13">
      <c r="I1187" s="51"/>
      <c r="M1187" s="51"/>
    </row>
    <row r="1188" spans="9:13">
      <c r="I1188" s="51"/>
      <c r="M1188" s="51"/>
    </row>
    <row r="1189" spans="9:13">
      <c r="I1189" s="51"/>
      <c r="M1189" s="51"/>
    </row>
    <row r="1190" spans="9:13">
      <c r="I1190" s="51"/>
      <c r="M1190" s="51"/>
    </row>
    <row r="1191" spans="9:13">
      <c r="I1191" s="51"/>
      <c r="M1191" s="51"/>
    </row>
    <row r="1192" spans="9:13">
      <c r="I1192" s="51"/>
      <c r="M1192" s="51"/>
    </row>
    <row r="1193" spans="9:13">
      <c r="I1193" s="51"/>
      <c r="M1193" s="51"/>
    </row>
    <row r="1194" spans="9:13">
      <c r="I1194" s="51"/>
      <c r="M1194" s="51"/>
    </row>
    <row r="1195" spans="9:13">
      <c r="I1195" s="51"/>
      <c r="M1195" s="51"/>
    </row>
    <row r="1196" spans="9:13">
      <c r="I1196" s="51"/>
      <c r="M1196" s="51"/>
    </row>
    <row r="1197" spans="9:13">
      <c r="I1197" s="51"/>
      <c r="M1197" s="51"/>
    </row>
    <row r="1198" spans="9:13">
      <c r="I1198" s="51"/>
      <c r="M1198" s="51"/>
    </row>
    <row r="1199" spans="9:13">
      <c r="I1199" s="51"/>
      <c r="M1199" s="51"/>
    </row>
    <row r="1200" spans="9:13">
      <c r="I1200" s="51"/>
      <c r="M1200" s="51"/>
    </row>
    <row r="1201" spans="9:13">
      <c r="I1201" s="51"/>
      <c r="M1201" s="51"/>
    </row>
    <row r="1202" spans="9:13">
      <c r="I1202" s="51"/>
      <c r="M1202" s="51"/>
    </row>
    <row r="1203" spans="9:13">
      <c r="I1203" s="51"/>
      <c r="M1203" s="51"/>
    </row>
    <row r="1204" spans="9:13">
      <c r="I1204" s="51"/>
      <c r="M1204" s="51"/>
    </row>
    <row r="1205" spans="9:13">
      <c r="I1205" s="51"/>
      <c r="M1205" s="51"/>
    </row>
    <row r="1206" spans="9:13">
      <c r="I1206" s="51"/>
      <c r="M1206" s="51"/>
    </row>
    <row r="1207" spans="9:13">
      <c r="I1207" s="51"/>
      <c r="M1207" s="51"/>
    </row>
    <row r="1208" spans="9:13">
      <c r="I1208" s="51"/>
      <c r="M1208" s="51"/>
    </row>
    <row r="1209" spans="9:13">
      <c r="I1209" s="51"/>
      <c r="M1209" s="51"/>
    </row>
    <row r="1210" spans="9:13">
      <c r="I1210" s="51"/>
      <c r="M1210" s="51"/>
    </row>
    <row r="1211" spans="9:13">
      <c r="I1211" s="51"/>
      <c r="M1211" s="51"/>
    </row>
    <row r="1212" spans="9:13">
      <c r="I1212" s="51"/>
      <c r="M1212" s="51"/>
    </row>
    <row r="1213" spans="9:13">
      <c r="I1213" s="51"/>
      <c r="M1213" s="51"/>
    </row>
    <row r="1214" spans="9:13">
      <c r="I1214" s="51"/>
      <c r="M1214" s="51"/>
    </row>
    <row r="1215" spans="9:13">
      <c r="I1215" s="51"/>
      <c r="M1215" s="51"/>
    </row>
    <row r="1216" spans="9:13">
      <c r="I1216" s="51"/>
      <c r="M1216" s="51"/>
    </row>
    <row r="1217" spans="9:13">
      <c r="I1217" s="51"/>
      <c r="M1217" s="51"/>
    </row>
    <row r="1218" spans="9:13">
      <c r="I1218" s="51"/>
      <c r="M1218" s="51"/>
    </row>
    <row r="1219" spans="9:13">
      <c r="I1219" s="51"/>
      <c r="M1219" s="51"/>
    </row>
    <row r="1220" spans="9:13">
      <c r="I1220" s="51"/>
      <c r="M1220" s="51"/>
    </row>
    <row r="1221" spans="9:13">
      <c r="I1221" s="51"/>
      <c r="M1221" s="51"/>
    </row>
    <row r="1222" spans="9:13">
      <c r="I1222" s="51"/>
      <c r="M1222" s="51"/>
    </row>
    <row r="1223" spans="9:13">
      <c r="I1223" s="51"/>
      <c r="M1223" s="51"/>
    </row>
    <row r="1224" spans="9:13">
      <c r="I1224" s="51"/>
      <c r="M1224" s="51"/>
    </row>
    <row r="1225" spans="9:13">
      <c r="I1225" s="51"/>
      <c r="M1225" s="51"/>
    </row>
    <row r="1226" spans="9:13">
      <c r="I1226" s="51"/>
      <c r="M1226" s="51"/>
    </row>
    <row r="1227" spans="9:13">
      <c r="I1227" s="51"/>
      <c r="M1227" s="51"/>
    </row>
    <row r="1228" spans="9:13">
      <c r="I1228" s="51"/>
      <c r="M1228" s="51"/>
    </row>
    <row r="1229" spans="9:13">
      <c r="I1229" s="51"/>
      <c r="M1229" s="51"/>
    </row>
    <row r="1230" spans="9:13">
      <c r="I1230" s="51"/>
      <c r="M1230" s="51"/>
    </row>
    <row r="1231" spans="9:13">
      <c r="I1231" s="51"/>
      <c r="M1231" s="51"/>
    </row>
    <row r="1232" spans="9:13">
      <c r="I1232" s="51"/>
      <c r="M1232" s="51"/>
    </row>
    <row r="1233" spans="9:13">
      <c r="I1233" s="51"/>
      <c r="M1233" s="51"/>
    </row>
    <row r="1234" spans="9:13">
      <c r="I1234" s="51"/>
      <c r="M1234" s="51"/>
    </row>
    <row r="1235" spans="9:13">
      <c r="I1235" s="51"/>
      <c r="M1235" s="51"/>
    </row>
    <row r="1236" spans="9:13">
      <c r="I1236" s="51"/>
      <c r="M1236" s="51"/>
    </row>
    <row r="1237" spans="9:13">
      <c r="I1237" s="51"/>
      <c r="M1237" s="51"/>
    </row>
    <row r="1238" spans="9:13">
      <c r="I1238" s="51"/>
      <c r="M1238" s="51"/>
    </row>
    <row r="1239" spans="9:13">
      <c r="I1239" s="51"/>
      <c r="M1239" s="51"/>
    </row>
    <row r="1240" spans="9:13">
      <c r="I1240" s="51"/>
      <c r="M1240" s="51"/>
    </row>
    <row r="1241" spans="9:13">
      <c r="I1241" s="51"/>
      <c r="M1241" s="51"/>
    </row>
    <row r="1242" spans="9:13">
      <c r="I1242" s="51"/>
      <c r="M1242" s="51"/>
    </row>
    <row r="1243" spans="9:13">
      <c r="I1243" s="51"/>
      <c r="M1243" s="51"/>
    </row>
    <row r="1244" spans="9:13">
      <c r="I1244" s="51"/>
      <c r="M1244" s="51"/>
    </row>
    <row r="1245" spans="9:13">
      <c r="I1245" s="51"/>
      <c r="M1245" s="51"/>
    </row>
    <row r="1246" spans="9:13">
      <c r="I1246" s="51"/>
      <c r="M1246" s="51"/>
    </row>
    <row r="1247" spans="9:13">
      <c r="I1247" s="51"/>
      <c r="M1247" s="51"/>
    </row>
    <row r="1248" spans="9:13">
      <c r="I1248" s="51"/>
      <c r="M1248" s="51"/>
    </row>
    <row r="1249" spans="9:13">
      <c r="I1249" s="51"/>
      <c r="M1249" s="51"/>
    </row>
    <row r="1250" spans="9:13">
      <c r="I1250" s="51"/>
      <c r="M1250" s="51"/>
    </row>
    <row r="1251" spans="9:13">
      <c r="I1251" s="51"/>
      <c r="M1251" s="51"/>
    </row>
    <row r="1252" spans="9:13">
      <c r="I1252" s="51"/>
      <c r="M1252" s="51"/>
    </row>
    <row r="1253" spans="9:13">
      <c r="I1253" s="51"/>
      <c r="M1253" s="51"/>
    </row>
    <row r="1254" spans="9:13">
      <c r="I1254" s="51"/>
      <c r="M1254" s="51"/>
    </row>
    <row r="1255" spans="9:13">
      <c r="I1255" s="51"/>
      <c r="M1255" s="51"/>
    </row>
    <row r="1256" spans="9:13">
      <c r="I1256" s="51"/>
      <c r="M1256" s="51"/>
    </row>
    <row r="1257" spans="9:13">
      <c r="I1257" s="51"/>
      <c r="M1257" s="51"/>
    </row>
    <row r="1258" spans="9:13">
      <c r="I1258" s="51"/>
      <c r="M1258" s="51"/>
    </row>
    <row r="1259" spans="9:13">
      <c r="I1259" s="51"/>
      <c r="M1259" s="51"/>
    </row>
    <row r="1260" spans="9:13">
      <c r="I1260" s="51"/>
      <c r="M1260" s="51"/>
    </row>
    <row r="1261" spans="9:13">
      <c r="I1261" s="51"/>
      <c r="M1261" s="51"/>
    </row>
    <row r="1262" spans="9:13">
      <c r="I1262" s="51"/>
      <c r="M1262" s="51"/>
    </row>
    <row r="1263" spans="9:13">
      <c r="I1263" s="51"/>
      <c r="M1263" s="51"/>
    </row>
    <row r="1264" spans="9:13">
      <c r="I1264" s="51"/>
      <c r="M1264" s="51"/>
    </row>
    <row r="1265" spans="9:13">
      <c r="I1265" s="51"/>
      <c r="M1265" s="51"/>
    </row>
    <row r="1266" spans="9:13">
      <c r="I1266" s="51"/>
      <c r="M1266" s="51"/>
    </row>
    <row r="1267" spans="9:13">
      <c r="I1267" s="51"/>
      <c r="M1267" s="51"/>
    </row>
    <row r="1268" spans="9:13">
      <c r="I1268" s="51"/>
      <c r="M1268" s="51"/>
    </row>
    <row r="1269" spans="9:13">
      <c r="I1269" s="51"/>
      <c r="M1269" s="51"/>
    </row>
    <row r="1270" spans="9:13">
      <c r="I1270" s="51"/>
      <c r="M1270" s="51"/>
    </row>
    <row r="1271" spans="9:13">
      <c r="I1271" s="51"/>
      <c r="M1271" s="51"/>
    </row>
    <row r="1272" spans="9:13">
      <c r="I1272" s="51"/>
      <c r="M1272" s="51"/>
    </row>
    <row r="1273" spans="9:13">
      <c r="I1273" s="51"/>
      <c r="M1273" s="51"/>
    </row>
    <row r="1274" spans="9:13">
      <c r="I1274" s="51"/>
      <c r="M1274" s="51"/>
    </row>
    <row r="1275" spans="9:13">
      <c r="I1275" s="51"/>
      <c r="M1275" s="51"/>
    </row>
    <row r="1276" spans="9:13">
      <c r="I1276" s="51"/>
      <c r="M1276" s="51"/>
    </row>
    <row r="1277" spans="9:13">
      <c r="I1277" s="51"/>
      <c r="M1277" s="51"/>
    </row>
    <row r="1278" spans="9:13">
      <c r="I1278" s="51"/>
      <c r="M1278" s="51"/>
    </row>
    <row r="1279" spans="9:13">
      <c r="I1279" s="51"/>
      <c r="M1279" s="51"/>
    </row>
    <row r="1280" spans="9:13">
      <c r="I1280" s="51"/>
      <c r="M1280" s="51"/>
    </row>
    <row r="1281" spans="9:13">
      <c r="I1281" s="51"/>
      <c r="M1281" s="51"/>
    </row>
    <row r="1282" spans="9:13">
      <c r="I1282" s="51"/>
      <c r="M1282" s="51"/>
    </row>
    <row r="1283" spans="9:13">
      <c r="I1283" s="51"/>
      <c r="M1283" s="51"/>
    </row>
    <row r="1284" spans="9:13">
      <c r="I1284" s="51"/>
      <c r="M1284" s="51"/>
    </row>
    <row r="1285" spans="9:13">
      <c r="I1285" s="51"/>
      <c r="M1285" s="51"/>
    </row>
    <row r="1286" spans="9:13">
      <c r="I1286" s="51"/>
      <c r="M1286" s="51"/>
    </row>
    <row r="1287" spans="9:13">
      <c r="I1287" s="51"/>
      <c r="M1287" s="51"/>
    </row>
    <row r="1288" spans="9:13">
      <c r="I1288" s="51"/>
      <c r="M1288" s="51"/>
    </row>
    <row r="1289" spans="9:13">
      <c r="I1289" s="51"/>
      <c r="M1289" s="51"/>
    </row>
    <row r="1290" spans="9:13">
      <c r="I1290" s="51"/>
      <c r="M1290" s="51"/>
    </row>
    <row r="1291" spans="9:13">
      <c r="I1291" s="51"/>
      <c r="M1291" s="51"/>
    </row>
    <row r="1292" spans="9:13">
      <c r="I1292" s="51"/>
      <c r="M1292" s="51"/>
    </row>
    <row r="1293" spans="9:13">
      <c r="I1293" s="51"/>
      <c r="M1293" s="51"/>
    </row>
    <row r="1294" spans="9:13">
      <c r="I1294" s="51"/>
      <c r="M1294" s="51"/>
    </row>
    <row r="1295" spans="9:13">
      <c r="I1295" s="51"/>
      <c r="M1295" s="51"/>
    </row>
    <row r="1296" spans="9:13">
      <c r="I1296" s="51"/>
      <c r="M1296" s="51"/>
    </row>
    <row r="1297" spans="9:13">
      <c r="I1297" s="51"/>
      <c r="M1297" s="51"/>
    </row>
    <row r="1298" spans="9:13">
      <c r="I1298" s="51"/>
      <c r="M1298" s="51"/>
    </row>
    <row r="1299" spans="9:13">
      <c r="I1299" s="51"/>
      <c r="M1299" s="51"/>
    </row>
    <row r="1300" spans="9:13">
      <c r="I1300" s="51"/>
      <c r="M1300" s="51"/>
    </row>
    <row r="1301" spans="9:13">
      <c r="I1301" s="51"/>
      <c r="M1301" s="51"/>
    </row>
    <row r="1302" spans="9:13">
      <c r="I1302" s="51"/>
      <c r="M1302" s="51"/>
    </row>
    <row r="1303" spans="9:13">
      <c r="I1303" s="51"/>
      <c r="M1303" s="51"/>
    </row>
    <row r="1304" spans="9:13">
      <c r="I1304" s="51"/>
      <c r="M1304" s="51"/>
    </row>
    <row r="1305" spans="9:13">
      <c r="I1305" s="51"/>
      <c r="M1305" s="51"/>
    </row>
    <row r="1306" spans="9:13">
      <c r="I1306" s="51"/>
      <c r="M1306" s="51"/>
    </row>
    <row r="1307" spans="9:13">
      <c r="I1307" s="51"/>
      <c r="M1307" s="51"/>
    </row>
    <row r="1308" spans="9:13">
      <c r="I1308" s="51"/>
      <c r="M1308" s="51"/>
    </row>
    <row r="1309" spans="9:13">
      <c r="I1309" s="51"/>
      <c r="M1309" s="51"/>
    </row>
    <row r="1310" spans="9:13">
      <c r="I1310" s="51"/>
      <c r="M1310" s="51"/>
    </row>
    <row r="1311" spans="9:13">
      <c r="I1311" s="51"/>
      <c r="M1311" s="51"/>
    </row>
    <row r="1312" spans="9:13">
      <c r="I1312" s="51"/>
      <c r="M1312" s="51"/>
    </row>
    <row r="1313" spans="9:13">
      <c r="I1313" s="51"/>
      <c r="M1313" s="51"/>
    </row>
    <row r="1314" spans="9:13">
      <c r="I1314" s="51"/>
      <c r="M1314" s="51"/>
    </row>
    <row r="1315" spans="9:13">
      <c r="I1315" s="51"/>
      <c r="M1315" s="51"/>
    </row>
    <row r="1316" spans="9:13">
      <c r="I1316" s="51"/>
      <c r="M1316" s="51"/>
    </row>
    <row r="1317" spans="9:13">
      <c r="I1317" s="51"/>
      <c r="M1317" s="51"/>
    </row>
    <row r="1318" spans="9:13">
      <c r="I1318" s="51"/>
      <c r="M1318" s="51"/>
    </row>
    <row r="1319" spans="9:13">
      <c r="I1319" s="51"/>
      <c r="M1319" s="51"/>
    </row>
    <row r="1320" spans="9:13">
      <c r="I1320" s="51"/>
      <c r="M1320" s="51"/>
    </row>
    <row r="1321" spans="9:13">
      <c r="I1321" s="51"/>
      <c r="M1321" s="51"/>
    </row>
    <row r="1322" spans="9:13">
      <c r="I1322" s="51"/>
      <c r="M1322" s="51"/>
    </row>
    <row r="1323" spans="9:13">
      <c r="I1323" s="51"/>
      <c r="M1323" s="51"/>
    </row>
    <row r="1324" spans="9:13">
      <c r="I1324" s="51"/>
      <c r="M1324" s="51"/>
    </row>
    <row r="1325" spans="9:13">
      <c r="I1325" s="51"/>
      <c r="M1325" s="51"/>
    </row>
    <row r="1326" spans="9:13">
      <c r="I1326" s="51"/>
      <c r="M1326" s="51"/>
    </row>
    <row r="1327" spans="9:13">
      <c r="I1327" s="51"/>
      <c r="M1327" s="51"/>
    </row>
    <row r="1328" spans="9:13">
      <c r="I1328" s="51"/>
      <c r="M1328" s="51"/>
    </row>
    <row r="1329" spans="9:13">
      <c r="I1329" s="51"/>
      <c r="M1329" s="51"/>
    </row>
    <row r="1330" spans="9:13">
      <c r="I1330" s="51"/>
      <c r="M1330" s="51"/>
    </row>
    <row r="1331" spans="9:13">
      <c r="I1331" s="51"/>
      <c r="M1331" s="51"/>
    </row>
    <row r="1332" spans="9:13">
      <c r="I1332" s="51"/>
      <c r="M1332" s="51"/>
    </row>
    <row r="1333" spans="9:13">
      <c r="I1333" s="51"/>
      <c r="M1333" s="51"/>
    </row>
    <row r="1334" spans="9:13">
      <c r="I1334" s="51"/>
      <c r="M1334" s="51"/>
    </row>
    <row r="1335" spans="9:13">
      <c r="I1335" s="51"/>
      <c r="M1335" s="51"/>
    </row>
    <row r="1336" spans="9:13">
      <c r="I1336" s="51"/>
      <c r="M1336" s="51"/>
    </row>
    <row r="1337" spans="9:13">
      <c r="I1337" s="51"/>
      <c r="M1337" s="51"/>
    </row>
    <row r="1338" spans="9:13">
      <c r="I1338" s="51"/>
      <c r="M1338" s="51"/>
    </row>
    <row r="1339" spans="9:13">
      <c r="I1339" s="51"/>
      <c r="M1339" s="51"/>
    </row>
    <row r="1340" spans="9:13">
      <c r="I1340" s="51"/>
      <c r="M1340" s="51"/>
    </row>
    <row r="1341" spans="9:13">
      <c r="I1341" s="51"/>
      <c r="M1341" s="51"/>
    </row>
    <row r="1342" spans="9:13">
      <c r="I1342" s="51"/>
      <c r="M1342" s="51"/>
    </row>
    <row r="1343" spans="9:13">
      <c r="I1343" s="51"/>
      <c r="M1343" s="51"/>
    </row>
    <row r="1344" spans="9:13">
      <c r="I1344" s="51"/>
      <c r="M1344" s="51"/>
    </row>
    <row r="1345" spans="9:13">
      <c r="I1345" s="51"/>
      <c r="M1345" s="51"/>
    </row>
    <row r="1346" spans="9:13">
      <c r="I1346" s="51"/>
      <c r="M1346" s="51"/>
    </row>
    <row r="1347" spans="9:13">
      <c r="I1347" s="51"/>
      <c r="M1347" s="51"/>
    </row>
    <row r="1348" spans="9:13">
      <c r="I1348" s="51"/>
      <c r="M1348" s="51"/>
    </row>
    <row r="1349" spans="9:13">
      <c r="I1349" s="51"/>
      <c r="M1349" s="51"/>
    </row>
    <row r="1350" spans="9:13">
      <c r="I1350" s="51"/>
      <c r="M1350" s="51"/>
    </row>
    <row r="1351" spans="9:13">
      <c r="I1351" s="51"/>
      <c r="M1351" s="51"/>
    </row>
    <row r="1352" spans="9:13">
      <c r="I1352" s="51"/>
      <c r="M1352" s="51"/>
    </row>
    <row r="1353" spans="9:13">
      <c r="I1353" s="51"/>
      <c r="M1353" s="51"/>
    </row>
    <row r="1354" spans="9:13">
      <c r="I1354" s="51"/>
      <c r="M1354" s="51"/>
    </row>
    <row r="1355" spans="9:13">
      <c r="I1355" s="51"/>
      <c r="M1355" s="51"/>
    </row>
    <row r="1356" spans="9:13">
      <c r="I1356" s="51"/>
      <c r="M1356" s="51"/>
    </row>
    <row r="1357" spans="9:13">
      <c r="I1357" s="51"/>
      <c r="M1357" s="51"/>
    </row>
    <row r="1358" spans="9:13">
      <c r="I1358" s="51"/>
      <c r="M1358" s="51"/>
    </row>
    <row r="1359" spans="9:13">
      <c r="I1359" s="51"/>
      <c r="M1359" s="51"/>
    </row>
    <row r="1360" spans="9:13">
      <c r="I1360" s="51"/>
      <c r="M1360" s="51"/>
    </row>
    <row r="1361" spans="9:13">
      <c r="I1361" s="51"/>
      <c r="M1361" s="51"/>
    </row>
    <row r="1362" spans="9:13">
      <c r="I1362" s="51"/>
      <c r="M1362" s="51"/>
    </row>
    <row r="1363" spans="9:13">
      <c r="I1363" s="51"/>
      <c r="M1363" s="51"/>
    </row>
    <row r="1364" spans="9:13">
      <c r="I1364" s="51"/>
      <c r="M1364" s="51"/>
    </row>
    <row r="1365" spans="9:13">
      <c r="I1365" s="51"/>
      <c r="M1365" s="51"/>
    </row>
    <row r="1366" spans="9:13">
      <c r="I1366" s="51"/>
      <c r="M1366" s="51"/>
    </row>
    <row r="1367" spans="9:13">
      <c r="I1367" s="51"/>
      <c r="M1367" s="51"/>
    </row>
    <row r="1368" spans="9:13">
      <c r="I1368" s="51"/>
      <c r="M1368" s="51"/>
    </row>
    <row r="1369" spans="9:13">
      <c r="I1369" s="51"/>
      <c r="M1369" s="51"/>
    </row>
    <row r="1370" spans="9:13">
      <c r="I1370" s="51"/>
      <c r="M1370" s="51"/>
    </row>
    <row r="1371" spans="9:13">
      <c r="I1371" s="51"/>
      <c r="M1371" s="51"/>
    </row>
    <row r="1372" spans="9:13">
      <c r="I1372" s="51"/>
      <c r="M1372" s="51"/>
    </row>
    <row r="1373" spans="9:13">
      <c r="I1373" s="51"/>
      <c r="M1373" s="51"/>
    </row>
    <row r="1374" spans="9:13">
      <c r="I1374" s="51"/>
      <c r="M1374" s="51"/>
    </row>
    <row r="1375" spans="9:13">
      <c r="I1375" s="51"/>
      <c r="M1375" s="51"/>
    </row>
    <row r="1376" spans="9:13">
      <c r="I1376" s="51"/>
      <c r="M1376" s="51"/>
    </row>
    <row r="1377" spans="9:13">
      <c r="I1377" s="51"/>
      <c r="M1377" s="51"/>
    </row>
    <row r="1378" spans="9:13">
      <c r="I1378" s="51"/>
      <c r="M1378" s="51"/>
    </row>
    <row r="1379" spans="9:13">
      <c r="I1379" s="51"/>
      <c r="M1379" s="51"/>
    </row>
    <row r="1380" spans="9:13">
      <c r="I1380" s="51"/>
      <c r="M1380" s="51"/>
    </row>
    <row r="1381" spans="9:13">
      <c r="I1381" s="51"/>
      <c r="M1381" s="51"/>
    </row>
    <row r="1382" spans="9:13">
      <c r="I1382" s="51"/>
      <c r="M1382" s="51"/>
    </row>
    <row r="1383" spans="9:13">
      <c r="I1383" s="51"/>
      <c r="M1383" s="51"/>
    </row>
    <row r="1384" spans="9:13">
      <c r="I1384" s="51"/>
      <c r="M1384" s="51"/>
    </row>
    <row r="1385" spans="9:13">
      <c r="I1385" s="51"/>
      <c r="M1385" s="51"/>
    </row>
    <row r="1386" spans="9:13">
      <c r="I1386" s="51"/>
      <c r="M1386" s="51"/>
    </row>
    <row r="1387" spans="9:13">
      <c r="I1387" s="51"/>
      <c r="M1387" s="51"/>
    </row>
    <row r="1388" spans="9:13">
      <c r="I1388" s="51"/>
      <c r="M1388" s="51"/>
    </row>
    <row r="1389" spans="9:13">
      <c r="I1389" s="51"/>
      <c r="M1389" s="51"/>
    </row>
    <row r="1390" spans="9:13">
      <c r="I1390" s="51"/>
      <c r="M1390" s="51"/>
    </row>
    <row r="1391" spans="9:13">
      <c r="I1391" s="51"/>
      <c r="M1391" s="51"/>
    </row>
    <row r="1392" spans="9:13">
      <c r="I1392" s="51"/>
      <c r="M1392" s="51"/>
    </row>
    <row r="1393" spans="9:13">
      <c r="I1393" s="51"/>
      <c r="M1393" s="51"/>
    </row>
    <row r="1394" spans="9:13">
      <c r="I1394" s="51"/>
      <c r="M1394" s="51"/>
    </row>
    <row r="1395" spans="9:13">
      <c r="I1395" s="51"/>
      <c r="M1395" s="51"/>
    </row>
    <row r="1396" spans="9:13">
      <c r="I1396" s="51"/>
      <c r="M1396" s="51"/>
    </row>
    <row r="1397" spans="9:13">
      <c r="I1397" s="51"/>
      <c r="M1397" s="51"/>
    </row>
    <row r="1398" spans="9:13">
      <c r="I1398" s="51"/>
      <c r="M1398" s="51"/>
    </row>
    <row r="1399" spans="9:13">
      <c r="I1399" s="51"/>
      <c r="M1399" s="51"/>
    </row>
    <row r="1400" spans="9:13">
      <c r="I1400" s="51"/>
      <c r="M1400" s="51"/>
    </row>
    <row r="1401" spans="9:13">
      <c r="I1401" s="51"/>
      <c r="M1401" s="51"/>
    </row>
    <row r="1402" spans="9:13">
      <c r="I1402" s="51"/>
      <c r="M1402" s="51"/>
    </row>
    <row r="1403" spans="9:13">
      <c r="I1403" s="51"/>
      <c r="M1403" s="51"/>
    </row>
    <row r="1404" spans="9:13">
      <c r="I1404" s="51"/>
      <c r="M1404" s="51"/>
    </row>
    <row r="1405" spans="9:13">
      <c r="I1405" s="51"/>
      <c r="M1405" s="51"/>
    </row>
    <row r="1406" spans="9:13">
      <c r="I1406" s="51"/>
      <c r="M1406" s="51"/>
    </row>
    <row r="1407" spans="9:13">
      <c r="I1407" s="51"/>
      <c r="M1407" s="51"/>
    </row>
    <row r="1408" spans="9:13">
      <c r="I1408" s="51"/>
      <c r="M1408" s="51"/>
    </row>
    <row r="1409" spans="9:13">
      <c r="I1409" s="51"/>
      <c r="M1409" s="51"/>
    </row>
    <row r="1410" spans="9:13">
      <c r="I1410" s="51"/>
      <c r="M1410" s="51"/>
    </row>
    <row r="1411" spans="9:13">
      <c r="I1411" s="51"/>
      <c r="M1411" s="51"/>
    </row>
    <row r="1412" spans="9:13">
      <c r="I1412" s="51"/>
      <c r="M1412" s="51"/>
    </row>
    <row r="1413" spans="9:13">
      <c r="I1413" s="51"/>
      <c r="M1413" s="51"/>
    </row>
    <row r="1414" spans="9:13">
      <c r="I1414" s="51"/>
      <c r="M1414" s="51"/>
    </row>
    <row r="1415" spans="9:13">
      <c r="I1415" s="51"/>
      <c r="M1415" s="51"/>
    </row>
    <row r="1416" spans="9:13">
      <c r="I1416" s="51"/>
      <c r="M1416" s="51"/>
    </row>
    <row r="1417" spans="9:13">
      <c r="I1417" s="51"/>
      <c r="M1417" s="51"/>
    </row>
    <row r="1418" spans="9:13">
      <c r="I1418" s="51"/>
      <c r="M1418" s="51"/>
    </row>
    <row r="1419" spans="9:13">
      <c r="I1419" s="51"/>
      <c r="M1419" s="51"/>
    </row>
    <row r="1420" spans="9:13">
      <c r="I1420" s="51"/>
      <c r="M1420" s="51"/>
    </row>
    <row r="1421" spans="9:13">
      <c r="I1421" s="51"/>
      <c r="M1421" s="51"/>
    </row>
    <row r="1422" spans="9:13">
      <c r="I1422" s="51"/>
      <c r="M1422" s="51"/>
    </row>
    <row r="1423" spans="9:13">
      <c r="I1423" s="51"/>
      <c r="M1423" s="51"/>
    </row>
    <row r="1424" spans="9:13">
      <c r="I1424" s="51"/>
      <c r="M1424" s="51"/>
    </row>
    <row r="1425" spans="9:13">
      <c r="I1425" s="51"/>
      <c r="M1425" s="51"/>
    </row>
    <row r="1426" spans="9:13">
      <c r="I1426" s="51"/>
      <c r="M1426" s="51"/>
    </row>
    <row r="1427" spans="9:13">
      <c r="I1427" s="51"/>
      <c r="M1427" s="51"/>
    </row>
    <row r="1428" spans="9:13">
      <c r="I1428" s="51"/>
      <c r="M1428" s="51"/>
    </row>
    <row r="1429" spans="9:13">
      <c r="I1429" s="51"/>
      <c r="M1429" s="51"/>
    </row>
    <row r="1430" spans="9:13">
      <c r="I1430" s="51"/>
      <c r="M1430" s="51"/>
    </row>
    <row r="1431" spans="9:13">
      <c r="I1431" s="51"/>
      <c r="M1431" s="51"/>
    </row>
    <row r="1432" spans="9:13">
      <c r="I1432" s="51"/>
      <c r="M1432" s="51"/>
    </row>
    <row r="1433" spans="9:13">
      <c r="I1433" s="51"/>
      <c r="M1433" s="51"/>
    </row>
    <row r="1434" spans="9:13">
      <c r="I1434" s="51"/>
      <c r="M1434" s="51"/>
    </row>
    <row r="1435" spans="9:13">
      <c r="I1435" s="51"/>
      <c r="M1435" s="51"/>
    </row>
    <row r="1436" spans="9:13">
      <c r="I1436" s="51"/>
      <c r="M1436" s="51"/>
    </row>
    <row r="1437" spans="9:13">
      <c r="I1437" s="51"/>
      <c r="M1437" s="51"/>
    </row>
    <row r="1438" spans="9:13">
      <c r="I1438" s="51"/>
      <c r="M1438" s="51"/>
    </row>
    <row r="1439" spans="9:13">
      <c r="I1439" s="51"/>
      <c r="M1439" s="51"/>
    </row>
    <row r="1440" spans="9:13">
      <c r="I1440" s="51"/>
      <c r="M1440" s="51"/>
    </row>
    <row r="1441" spans="9:13">
      <c r="I1441" s="51"/>
      <c r="M1441" s="51"/>
    </row>
    <row r="1442" spans="9:13">
      <c r="I1442" s="51"/>
      <c r="M1442" s="51"/>
    </row>
    <row r="1443" spans="9:13">
      <c r="I1443" s="51"/>
      <c r="M1443" s="51"/>
    </row>
    <row r="1444" spans="9:13">
      <c r="I1444" s="51"/>
      <c r="M1444" s="51"/>
    </row>
    <row r="1445" spans="9:13">
      <c r="I1445" s="51"/>
      <c r="M1445" s="51"/>
    </row>
    <row r="1446" spans="9:13">
      <c r="I1446" s="51"/>
      <c r="M1446" s="51"/>
    </row>
    <row r="1447" spans="9:13">
      <c r="I1447" s="51"/>
      <c r="M1447" s="51"/>
    </row>
    <row r="1448" spans="9:13">
      <c r="I1448" s="51"/>
      <c r="M1448" s="51"/>
    </row>
    <row r="1449" spans="9:13">
      <c r="I1449" s="51"/>
      <c r="M1449" s="51"/>
    </row>
    <row r="1450" spans="9:13">
      <c r="I1450" s="51"/>
      <c r="M1450" s="51"/>
    </row>
    <row r="1451" spans="9:13">
      <c r="I1451" s="51"/>
      <c r="M1451" s="51"/>
    </row>
    <row r="1452" spans="9:13">
      <c r="I1452" s="51"/>
      <c r="M1452" s="51"/>
    </row>
    <row r="1453" spans="9:13">
      <c r="I1453" s="51"/>
      <c r="M1453" s="51"/>
    </row>
    <row r="1454" spans="9:13">
      <c r="I1454" s="51"/>
      <c r="M1454" s="51"/>
    </row>
    <row r="1455" spans="9:13">
      <c r="I1455" s="51"/>
      <c r="M1455" s="51"/>
    </row>
    <row r="1456" spans="9:13">
      <c r="I1456" s="51"/>
      <c r="M1456" s="51"/>
    </row>
    <row r="1457" spans="9:13">
      <c r="I1457" s="51"/>
      <c r="M1457" s="51"/>
    </row>
    <row r="1458" spans="9:13">
      <c r="I1458" s="51"/>
      <c r="M1458" s="51"/>
    </row>
    <row r="1459" spans="9:13">
      <c r="I1459" s="51"/>
      <c r="M1459" s="51"/>
    </row>
    <row r="1460" spans="9:13">
      <c r="I1460" s="51"/>
      <c r="M1460" s="51"/>
    </row>
    <row r="1461" spans="9:13">
      <c r="I1461" s="51"/>
      <c r="M1461" s="51"/>
    </row>
    <row r="1462" spans="9:13">
      <c r="I1462" s="51"/>
      <c r="M1462" s="51"/>
    </row>
    <row r="1463" spans="9:13">
      <c r="I1463" s="51"/>
      <c r="M1463" s="51"/>
    </row>
    <row r="1464" spans="9:13">
      <c r="I1464" s="51"/>
      <c r="M1464" s="51"/>
    </row>
    <row r="1465" spans="9:13">
      <c r="I1465" s="51"/>
      <c r="M1465" s="51"/>
    </row>
    <row r="1466" spans="9:13">
      <c r="I1466" s="51"/>
      <c r="M1466" s="51"/>
    </row>
    <row r="1467" spans="9:13">
      <c r="I1467" s="51"/>
      <c r="M1467" s="51"/>
    </row>
    <row r="1468" spans="9:13">
      <c r="I1468" s="51"/>
      <c r="M1468" s="51"/>
    </row>
    <row r="1469" spans="9:13">
      <c r="I1469" s="51"/>
      <c r="M1469" s="51"/>
    </row>
    <row r="1470" spans="9:13">
      <c r="I1470" s="51"/>
      <c r="M1470" s="51"/>
    </row>
    <row r="1471" spans="9:13">
      <c r="I1471" s="51"/>
      <c r="M1471" s="51"/>
    </row>
    <row r="1472" spans="9:13">
      <c r="I1472" s="51"/>
      <c r="M1472" s="51"/>
    </row>
    <row r="1473" spans="9:13">
      <c r="I1473" s="51"/>
      <c r="M1473" s="51"/>
    </row>
    <row r="1474" spans="9:13">
      <c r="I1474" s="51"/>
      <c r="M1474" s="51"/>
    </row>
    <row r="1475" spans="9:13">
      <c r="I1475" s="51"/>
      <c r="M1475" s="51"/>
    </row>
    <row r="1476" spans="9:13">
      <c r="I1476" s="51"/>
      <c r="M1476" s="51"/>
    </row>
    <row r="1477" spans="9:13">
      <c r="I1477" s="51"/>
      <c r="M1477" s="51"/>
    </row>
    <row r="1478" spans="9:13">
      <c r="I1478" s="51"/>
      <c r="M1478" s="51"/>
    </row>
    <row r="1479" spans="9:13">
      <c r="I1479" s="51"/>
      <c r="M1479" s="51"/>
    </row>
    <row r="1480" spans="9:13">
      <c r="I1480" s="51"/>
      <c r="M1480" s="51"/>
    </row>
    <row r="1481" spans="9:13">
      <c r="I1481" s="51"/>
      <c r="M1481" s="51"/>
    </row>
    <row r="1482" spans="9:13">
      <c r="I1482" s="51"/>
      <c r="M1482" s="51"/>
    </row>
    <row r="1483" spans="9:13">
      <c r="I1483" s="51"/>
      <c r="M1483" s="51"/>
    </row>
    <row r="1484" spans="9:13">
      <c r="I1484" s="51"/>
      <c r="M1484" s="51"/>
    </row>
    <row r="1485" spans="9:13">
      <c r="I1485" s="51"/>
      <c r="M1485" s="51"/>
    </row>
    <row r="1486" spans="9:13">
      <c r="I1486" s="51"/>
      <c r="M1486" s="51"/>
    </row>
    <row r="1487" spans="9:13">
      <c r="I1487" s="51"/>
      <c r="M1487" s="51"/>
    </row>
    <row r="1488" spans="9:13">
      <c r="I1488" s="51"/>
      <c r="M1488" s="51"/>
    </row>
    <row r="1489" spans="9:13">
      <c r="I1489" s="51"/>
      <c r="M1489" s="51"/>
    </row>
    <row r="1490" spans="9:13">
      <c r="I1490" s="51"/>
      <c r="M1490" s="51"/>
    </row>
    <row r="1491" spans="9:13">
      <c r="I1491" s="51"/>
      <c r="M1491" s="51"/>
    </row>
    <row r="1492" spans="9:13">
      <c r="I1492" s="51"/>
      <c r="M1492" s="51"/>
    </row>
    <row r="1493" spans="9:13">
      <c r="I1493" s="51"/>
      <c r="M1493" s="51"/>
    </row>
    <row r="1494" spans="9:13">
      <c r="I1494" s="51"/>
      <c r="M1494" s="51"/>
    </row>
    <row r="1495" spans="9:13">
      <c r="I1495" s="51"/>
      <c r="M1495" s="51"/>
    </row>
    <row r="1496" spans="9:13">
      <c r="I1496" s="51"/>
      <c r="M1496" s="51"/>
    </row>
    <row r="1497" spans="9:13">
      <c r="I1497" s="51"/>
      <c r="M1497" s="51"/>
    </row>
    <row r="1498" spans="9:13">
      <c r="I1498" s="51"/>
      <c r="M1498" s="51"/>
    </row>
    <row r="1499" spans="9:13">
      <c r="I1499" s="51"/>
      <c r="M1499" s="51"/>
    </row>
    <row r="1500" spans="9:13">
      <c r="I1500" s="51"/>
      <c r="M1500" s="51"/>
    </row>
    <row r="1501" spans="9:13">
      <c r="I1501" s="51"/>
      <c r="M1501" s="51"/>
    </row>
    <row r="1502" spans="9:13">
      <c r="I1502" s="51"/>
      <c r="M1502" s="51"/>
    </row>
    <row r="1503" spans="9:13">
      <c r="I1503" s="51"/>
      <c r="M1503" s="51"/>
    </row>
    <row r="1504" spans="9:13">
      <c r="I1504" s="51"/>
      <c r="M1504" s="51"/>
    </row>
    <row r="1505" spans="9:13">
      <c r="I1505" s="51"/>
      <c r="M1505" s="51"/>
    </row>
    <row r="1506" spans="9:13">
      <c r="I1506" s="51"/>
      <c r="M1506" s="51"/>
    </row>
    <row r="1507" spans="9:13">
      <c r="I1507" s="51"/>
      <c r="M1507" s="51"/>
    </row>
    <row r="1508" spans="9:13">
      <c r="I1508" s="51"/>
      <c r="M1508" s="51"/>
    </row>
    <row r="1509" spans="9:13">
      <c r="I1509" s="51"/>
      <c r="M1509" s="51"/>
    </row>
    <row r="1510" spans="9:13">
      <c r="I1510" s="51"/>
      <c r="M1510" s="51"/>
    </row>
    <row r="1511" spans="9:13">
      <c r="I1511" s="51"/>
      <c r="M1511" s="51"/>
    </row>
    <row r="1512" spans="9:13">
      <c r="I1512" s="51"/>
      <c r="M1512" s="51"/>
    </row>
    <row r="1513" spans="9:13">
      <c r="I1513" s="51"/>
      <c r="M1513" s="51"/>
    </row>
    <row r="1514" spans="9:13">
      <c r="I1514" s="51"/>
      <c r="M1514" s="51"/>
    </row>
    <row r="1515" spans="9:13">
      <c r="I1515" s="51"/>
      <c r="M1515" s="51"/>
    </row>
    <row r="1516" spans="9:13">
      <c r="I1516" s="51"/>
      <c r="M1516" s="51"/>
    </row>
    <row r="1517" spans="9:13">
      <c r="I1517" s="51"/>
      <c r="M1517" s="51"/>
    </row>
    <row r="1518" spans="9:13">
      <c r="I1518" s="51"/>
      <c r="M1518" s="51"/>
    </row>
    <row r="1519" spans="9:13">
      <c r="I1519" s="51"/>
      <c r="M1519" s="51"/>
    </row>
    <row r="1520" spans="9:13">
      <c r="I1520" s="51"/>
      <c r="M1520" s="51"/>
    </row>
    <row r="1521" spans="9:13">
      <c r="I1521" s="51"/>
      <c r="M1521" s="51"/>
    </row>
    <row r="1522" spans="9:13">
      <c r="I1522" s="51"/>
      <c r="M1522" s="51"/>
    </row>
    <row r="1523" spans="9:13">
      <c r="I1523" s="51"/>
      <c r="M1523" s="51"/>
    </row>
    <row r="1524" spans="9:13">
      <c r="I1524" s="51"/>
      <c r="M1524" s="51"/>
    </row>
    <row r="1525" spans="9:13">
      <c r="I1525" s="51"/>
      <c r="M1525" s="51"/>
    </row>
    <row r="1526" spans="9:13">
      <c r="I1526" s="51"/>
      <c r="M1526" s="51"/>
    </row>
    <row r="1527" spans="9:13">
      <c r="I1527" s="51"/>
      <c r="M1527" s="51"/>
    </row>
    <row r="1528" spans="9:13">
      <c r="I1528" s="51"/>
      <c r="M1528" s="51"/>
    </row>
    <row r="1529" spans="9:13">
      <c r="I1529" s="51"/>
      <c r="M1529" s="51"/>
    </row>
    <row r="1530" spans="9:13">
      <c r="I1530" s="51"/>
      <c r="M1530" s="51"/>
    </row>
    <row r="1531" spans="9:13">
      <c r="I1531" s="51"/>
      <c r="M1531" s="51"/>
    </row>
    <row r="1532" spans="9:13">
      <c r="I1532" s="51"/>
      <c r="M1532" s="51"/>
    </row>
    <row r="1533" spans="9:13">
      <c r="I1533" s="51"/>
      <c r="M1533" s="51"/>
    </row>
    <row r="1534" spans="9:13">
      <c r="I1534" s="51"/>
      <c r="M1534" s="51"/>
    </row>
    <row r="1535" spans="9:13">
      <c r="I1535" s="51"/>
      <c r="M1535" s="51"/>
    </row>
    <row r="1536" spans="9:13">
      <c r="I1536" s="51"/>
      <c r="M1536" s="51"/>
    </row>
    <row r="1537" spans="9:13">
      <c r="I1537" s="51"/>
      <c r="M1537" s="51"/>
    </row>
    <row r="1538" spans="9:13">
      <c r="I1538" s="51"/>
      <c r="M1538" s="51"/>
    </row>
    <row r="1539" spans="9:13">
      <c r="I1539" s="51"/>
      <c r="M1539" s="51"/>
    </row>
    <row r="1540" spans="9:13">
      <c r="I1540" s="51"/>
      <c r="M1540" s="51"/>
    </row>
    <row r="1541" spans="9:13">
      <c r="I1541" s="51"/>
      <c r="M1541" s="51"/>
    </row>
    <row r="1542" spans="9:13">
      <c r="I1542" s="51"/>
      <c r="M1542" s="51"/>
    </row>
    <row r="1543" spans="9:13">
      <c r="I1543" s="51"/>
      <c r="M1543" s="51"/>
    </row>
    <row r="1544" spans="9:13">
      <c r="I1544" s="51"/>
      <c r="M1544" s="51"/>
    </row>
    <row r="1545" spans="9:13">
      <c r="I1545" s="51"/>
      <c r="M1545" s="51"/>
    </row>
    <row r="1546" spans="9:13">
      <c r="I1546" s="51"/>
      <c r="M1546" s="51"/>
    </row>
    <row r="1547" spans="9:13">
      <c r="I1547" s="51"/>
      <c r="M1547" s="51"/>
    </row>
    <row r="1548" spans="9:13">
      <c r="I1548" s="51"/>
      <c r="M1548" s="51"/>
    </row>
    <row r="1549" spans="9:13">
      <c r="I1549" s="51"/>
      <c r="M1549" s="51"/>
    </row>
    <row r="1550" spans="9:13">
      <c r="I1550" s="51"/>
      <c r="M1550" s="51"/>
    </row>
    <row r="1551" spans="9:13">
      <c r="I1551" s="51"/>
      <c r="M1551" s="51"/>
    </row>
    <row r="1552" spans="9:13">
      <c r="I1552" s="51"/>
      <c r="M1552" s="51"/>
    </row>
    <row r="1553" spans="9:13">
      <c r="I1553" s="51"/>
      <c r="M1553" s="51"/>
    </row>
    <row r="1554" spans="9:13">
      <c r="I1554" s="51"/>
      <c r="M1554" s="51"/>
    </row>
    <row r="1555" spans="9:13">
      <c r="I1555" s="51"/>
      <c r="M1555" s="51"/>
    </row>
    <row r="1556" spans="9:13">
      <c r="I1556" s="51"/>
      <c r="M1556" s="51"/>
    </row>
    <row r="1557" spans="9:13">
      <c r="I1557" s="51"/>
      <c r="M1557" s="51"/>
    </row>
    <row r="1558" spans="9:13">
      <c r="I1558" s="51"/>
      <c r="M1558" s="51"/>
    </row>
    <row r="1559" spans="9:13">
      <c r="I1559" s="51"/>
      <c r="M1559" s="51"/>
    </row>
    <row r="1560" spans="9:13">
      <c r="I1560" s="51"/>
      <c r="M1560" s="51"/>
    </row>
    <row r="1561" spans="9:13">
      <c r="I1561" s="51"/>
      <c r="M1561" s="51"/>
    </row>
    <row r="1562" spans="9:13">
      <c r="I1562" s="51"/>
      <c r="M1562" s="51"/>
    </row>
    <row r="1563" spans="9:13">
      <c r="I1563" s="51"/>
      <c r="M1563" s="51"/>
    </row>
    <row r="1564" spans="9:13">
      <c r="I1564" s="51"/>
      <c r="M1564" s="51"/>
    </row>
    <row r="1565" spans="9:13">
      <c r="I1565" s="51"/>
      <c r="M1565" s="51"/>
    </row>
    <row r="1566" spans="9:13">
      <c r="I1566" s="51"/>
      <c r="M1566" s="51"/>
    </row>
    <row r="1567" spans="9:13">
      <c r="I1567" s="51"/>
      <c r="M1567" s="51"/>
    </row>
    <row r="1568" spans="9:13">
      <c r="I1568" s="51"/>
      <c r="M1568" s="51"/>
    </row>
    <row r="1569" spans="9:13">
      <c r="I1569" s="51"/>
      <c r="M1569" s="51"/>
    </row>
    <row r="1570" spans="9:13">
      <c r="I1570" s="51"/>
      <c r="M1570" s="51"/>
    </row>
    <row r="1571" spans="9:13">
      <c r="I1571" s="51"/>
      <c r="M1571" s="51"/>
    </row>
    <row r="1572" spans="9:13">
      <c r="I1572" s="51"/>
      <c r="M1572" s="51"/>
    </row>
    <row r="1573" spans="9:13">
      <c r="I1573" s="51"/>
      <c r="M1573" s="51"/>
    </row>
    <row r="1574" spans="9:13">
      <c r="I1574" s="51"/>
      <c r="M1574" s="51"/>
    </row>
    <row r="1575" spans="9:13">
      <c r="I1575" s="51"/>
      <c r="M1575" s="51"/>
    </row>
    <row r="1576" spans="9:13">
      <c r="I1576" s="51"/>
      <c r="M1576" s="51"/>
    </row>
    <row r="1577" spans="9:13">
      <c r="I1577" s="51"/>
      <c r="M1577" s="51"/>
    </row>
    <row r="1578" spans="9:13">
      <c r="I1578" s="51"/>
      <c r="M1578" s="51"/>
    </row>
    <row r="1579" spans="9:13">
      <c r="I1579" s="51"/>
      <c r="M1579" s="51"/>
    </row>
    <row r="1580" spans="9:13">
      <c r="I1580" s="51"/>
      <c r="M1580" s="51"/>
    </row>
    <row r="1581" spans="9:13">
      <c r="I1581" s="51"/>
      <c r="M1581" s="51"/>
    </row>
    <row r="1582" spans="9:13">
      <c r="I1582" s="51"/>
      <c r="M1582" s="51"/>
    </row>
    <row r="1583" spans="9:13">
      <c r="I1583" s="51"/>
      <c r="M1583" s="51"/>
    </row>
    <row r="1584" spans="9:13">
      <c r="I1584" s="51"/>
      <c r="M1584" s="51"/>
    </row>
    <row r="1585" spans="9:13">
      <c r="I1585" s="51"/>
      <c r="M1585" s="51"/>
    </row>
    <row r="1586" spans="9:13">
      <c r="I1586" s="51"/>
      <c r="M1586" s="51"/>
    </row>
    <row r="1587" spans="9:13">
      <c r="I1587" s="51"/>
      <c r="M1587" s="51"/>
    </row>
    <row r="1588" spans="9:13">
      <c r="I1588" s="51"/>
      <c r="M1588" s="51"/>
    </row>
    <row r="1589" spans="9:13">
      <c r="I1589" s="51"/>
      <c r="M1589" s="51"/>
    </row>
    <row r="1590" spans="9:13">
      <c r="I1590" s="51"/>
      <c r="M1590" s="51"/>
    </row>
    <row r="1591" spans="9:13">
      <c r="I1591" s="51"/>
      <c r="M1591" s="51"/>
    </row>
    <row r="1592" spans="9:13">
      <c r="I1592" s="51"/>
      <c r="M1592" s="51"/>
    </row>
    <row r="1593" spans="9:13">
      <c r="I1593" s="51"/>
      <c r="M1593" s="51"/>
    </row>
    <row r="1594" spans="9:13">
      <c r="I1594" s="51"/>
      <c r="M1594" s="51"/>
    </row>
    <row r="1595" spans="9:13">
      <c r="I1595" s="51"/>
      <c r="M1595" s="51"/>
    </row>
    <row r="1596" spans="9:13">
      <c r="I1596" s="51"/>
      <c r="M1596" s="51"/>
    </row>
    <row r="1597" spans="9:13">
      <c r="I1597" s="51"/>
      <c r="M1597" s="51"/>
    </row>
    <row r="1598" spans="9:13">
      <c r="I1598" s="51"/>
      <c r="M1598" s="51"/>
    </row>
    <row r="1599" spans="9:13">
      <c r="I1599" s="51"/>
      <c r="M1599" s="51"/>
    </row>
    <row r="1600" spans="9:13">
      <c r="I1600" s="51"/>
      <c r="M1600" s="51"/>
    </row>
    <row r="1601" spans="9:13">
      <c r="I1601" s="51"/>
      <c r="M1601" s="51"/>
    </row>
    <row r="1602" spans="9:13">
      <c r="I1602" s="51"/>
      <c r="M1602" s="51"/>
    </row>
    <row r="1603" spans="9:13">
      <c r="I1603" s="51"/>
      <c r="M1603" s="51"/>
    </row>
    <row r="1604" spans="9:13">
      <c r="I1604" s="51"/>
      <c r="M1604" s="51"/>
    </row>
    <row r="1605" spans="9:13">
      <c r="I1605" s="51"/>
      <c r="M1605" s="51"/>
    </row>
    <row r="1606" spans="9:13">
      <c r="I1606" s="51"/>
      <c r="M1606" s="51"/>
    </row>
    <row r="1607" spans="9:13">
      <c r="I1607" s="51"/>
      <c r="M1607" s="51"/>
    </row>
    <row r="1608" spans="9:13">
      <c r="I1608" s="51"/>
      <c r="M1608" s="51"/>
    </row>
    <row r="1609" spans="9:13">
      <c r="I1609" s="51"/>
      <c r="M1609" s="51"/>
    </row>
    <row r="1610" spans="9:13">
      <c r="I1610" s="51"/>
      <c r="M1610" s="51"/>
    </row>
    <row r="1611" spans="9:13">
      <c r="I1611" s="51"/>
      <c r="M1611" s="51"/>
    </row>
    <row r="1612" spans="9:13">
      <c r="I1612" s="51"/>
      <c r="M1612" s="51"/>
    </row>
    <row r="1613" spans="9:13">
      <c r="I1613" s="51"/>
      <c r="M1613" s="51"/>
    </row>
    <row r="1614" spans="9:13">
      <c r="I1614" s="51"/>
      <c r="M1614" s="51"/>
    </row>
    <row r="1615" spans="9:13">
      <c r="I1615" s="51"/>
      <c r="M1615" s="51"/>
    </row>
    <row r="1616" spans="9:13">
      <c r="I1616" s="51"/>
      <c r="M1616" s="51"/>
    </row>
    <row r="1617" spans="9:13">
      <c r="I1617" s="51"/>
      <c r="M1617" s="51"/>
    </row>
    <row r="1618" spans="9:13">
      <c r="I1618" s="51"/>
      <c r="M1618" s="51"/>
    </row>
    <row r="1619" spans="9:13">
      <c r="I1619" s="51"/>
      <c r="M1619" s="51"/>
    </row>
    <row r="1620" spans="9:13">
      <c r="I1620" s="51"/>
      <c r="M1620" s="51"/>
    </row>
    <row r="1621" spans="9:13">
      <c r="I1621" s="51"/>
      <c r="M1621" s="51"/>
    </row>
    <row r="1622" spans="9:13">
      <c r="I1622" s="51"/>
      <c r="M1622" s="51"/>
    </row>
    <row r="1623" spans="9:13">
      <c r="I1623" s="51"/>
      <c r="M1623" s="51"/>
    </row>
    <row r="1624" spans="9:13">
      <c r="I1624" s="51"/>
      <c r="M1624" s="51"/>
    </row>
    <row r="1625" spans="9:13">
      <c r="I1625" s="51"/>
      <c r="M1625" s="51"/>
    </row>
    <row r="1626" spans="9:13">
      <c r="I1626" s="51"/>
      <c r="M1626" s="51"/>
    </row>
    <row r="1627" spans="9:13">
      <c r="I1627" s="51"/>
      <c r="M1627" s="51"/>
    </row>
    <row r="1628" spans="9:13">
      <c r="I1628" s="51"/>
      <c r="M1628" s="51"/>
    </row>
    <row r="1629" spans="9:13">
      <c r="I1629" s="51"/>
      <c r="M1629" s="51"/>
    </row>
    <row r="1630" spans="9:13">
      <c r="I1630" s="51"/>
      <c r="M1630" s="51"/>
    </row>
    <row r="1631" spans="9:13">
      <c r="I1631" s="51"/>
      <c r="M1631" s="51"/>
    </row>
    <row r="1632" spans="9:13">
      <c r="I1632" s="51"/>
      <c r="M1632" s="51"/>
    </row>
    <row r="1633" spans="9:13">
      <c r="I1633" s="51"/>
      <c r="M1633" s="51"/>
    </row>
    <row r="1634" spans="9:13">
      <c r="I1634" s="51"/>
      <c r="M1634" s="51"/>
    </row>
    <row r="1635" spans="9:13">
      <c r="I1635" s="51"/>
      <c r="M1635" s="51"/>
    </row>
    <row r="1636" spans="9:13">
      <c r="I1636" s="51"/>
      <c r="M1636" s="51"/>
    </row>
    <row r="1637" spans="9:13">
      <c r="I1637" s="51"/>
      <c r="M1637" s="51"/>
    </row>
    <row r="1638" spans="9:13">
      <c r="I1638" s="51"/>
      <c r="M1638" s="51"/>
    </row>
    <row r="1639" spans="9:13">
      <c r="I1639" s="51"/>
      <c r="M1639" s="51"/>
    </row>
    <row r="1640" spans="9:13">
      <c r="I1640" s="51"/>
      <c r="M1640" s="51"/>
    </row>
    <row r="1641" spans="9:13">
      <c r="I1641" s="51"/>
      <c r="M1641" s="51"/>
    </row>
    <row r="1642" spans="9:13">
      <c r="I1642" s="51"/>
      <c r="M1642" s="51"/>
    </row>
    <row r="1643" spans="9:13">
      <c r="I1643" s="51"/>
      <c r="M1643" s="51"/>
    </row>
    <row r="1644" spans="9:13">
      <c r="I1644" s="51"/>
      <c r="M1644" s="51"/>
    </row>
    <row r="1645" spans="9:13">
      <c r="I1645" s="51"/>
      <c r="M1645" s="51"/>
    </row>
    <row r="1646" spans="9:13">
      <c r="I1646" s="51"/>
      <c r="M1646" s="51"/>
    </row>
    <row r="1647" spans="9:13">
      <c r="I1647" s="51"/>
      <c r="M1647" s="51"/>
    </row>
    <row r="1648" spans="9:13">
      <c r="I1648" s="51"/>
      <c r="M1648" s="51"/>
    </row>
    <row r="1649" spans="9:13">
      <c r="I1649" s="51"/>
      <c r="M1649" s="51"/>
    </row>
    <row r="1650" spans="9:13">
      <c r="I1650" s="51"/>
      <c r="M1650" s="51"/>
    </row>
    <row r="1651" spans="9:13">
      <c r="I1651" s="51"/>
      <c r="M1651" s="51"/>
    </row>
    <row r="1652" spans="9:13">
      <c r="I1652" s="51"/>
      <c r="M1652" s="51"/>
    </row>
    <row r="1653" spans="9:13">
      <c r="I1653" s="51"/>
      <c r="M1653" s="51"/>
    </row>
    <row r="1654" spans="9:13">
      <c r="I1654" s="51"/>
      <c r="M1654" s="51"/>
    </row>
    <row r="1655" spans="9:13">
      <c r="I1655" s="51"/>
      <c r="M1655" s="51"/>
    </row>
    <row r="1656" spans="9:13">
      <c r="I1656" s="51"/>
      <c r="M1656" s="51"/>
    </row>
    <row r="1657" spans="9:13">
      <c r="I1657" s="51"/>
      <c r="M1657" s="51"/>
    </row>
    <row r="1658" spans="9:13">
      <c r="I1658" s="51"/>
      <c r="M1658" s="51"/>
    </row>
    <row r="1659" spans="9:13">
      <c r="I1659" s="51"/>
      <c r="M1659" s="51"/>
    </row>
    <row r="1660" spans="9:13">
      <c r="I1660" s="51"/>
      <c r="M1660" s="51"/>
    </row>
    <row r="1661" spans="9:13">
      <c r="I1661" s="51"/>
      <c r="M1661" s="51"/>
    </row>
    <row r="1662" spans="9:13">
      <c r="I1662" s="51"/>
      <c r="M1662" s="51"/>
    </row>
    <row r="1663" spans="9:13">
      <c r="I1663" s="51"/>
      <c r="M1663" s="51"/>
    </row>
    <row r="1664" spans="9:13">
      <c r="I1664" s="51"/>
      <c r="M1664" s="51"/>
    </row>
    <row r="1665" spans="9:13">
      <c r="I1665" s="51"/>
      <c r="M1665" s="51"/>
    </row>
    <row r="1666" spans="9:13">
      <c r="I1666" s="51"/>
      <c r="M1666" s="51"/>
    </row>
    <row r="1667" spans="9:13">
      <c r="I1667" s="51"/>
      <c r="M1667" s="51"/>
    </row>
    <row r="1668" spans="9:13">
      <c r="I1668" s="51"/>
      <c r="M1668" s="51"/>
    </row>
    <row r="1669" spans="9:13">
      <c r="I1669" s="51"/>
      <c r="M1669" s="51"/>
    </row>
    <row r="1670" spans="9:13">
      <c r="I1670" s="51"/>
      <c r="M1670" s="51"/>
    </row>
    <row r="1671" spans="9:13">
      <c r="I1671" s="51"/>
      <c r="M1671" s="51"/>
    </row>
    <row r="1672" spans="9:13">
      <c r="I1672" s="51"/>
      <c r="M1672" s="51"/>
    </row>
    <row r="1673" spans="9:13">
      <c r="I1673" s="51"/>
      <c r="M1673" s="51"/>
    </row>
    <row r="1674" spans="9:13">
      <c r="I1674" s="51"/>
      <c r="M1674" s="51"/>
    </row>
    <row r="1675" spans="9:13">
      <c r="I1675" s="51"/>
      <c r="M1675" s="51"/>
    </row>
    <row r="1676" spans="9:13">
      <c r="I1676" s="51"/>
      <c r="M1676" s="51"/>
    </row>
    <row r="1677" spans="9:13">
      <c r="I1677" s="51"/>
      <c r="M1677" s="51"/>
    </row>
    <row r="1678" spans="9:13">
      <c r="I1678" s="51"/>
      <c r="M1678" s="51"/>
    </row>
    <row r="1679" spans="9:13">
      <c r="I1679" s="51"/>
      <c r="M1679" s="51"/>
    </row>
    <row r="1680" spans="9:13">
      <c r="I1680" s="51"/>
      <c r="M1680" s="51"/>
    </row>
    <row r="1681" spans="9:13">
      <c r="I1681" s="51"/>
      <c r="M1681" s="51"/>
    </row>
    <row r="1682" spans="9:13">
      <c r="I1682" s="51"/>
      <c r="M1682" s="51"/>
    </row>
    <row r="1683" spans="9:13">
      <c r="I1683" s="51"/>
      <c r="M1683" s="51"/>
    </row>
    <row r="1684" spans="9:13">
      <c r="I1684" s="51"/>
      <c r="M1684" s="51"/>
    </row>
    <row r="1685" spans="9:13">
      <c r="I1685" s="51"/>
      <c r="M1685" s="51"/>
    </row>
    <row r="1686" spans="9:13">
      <c r="I1686" s="51"/>
      <c r="M1686" s="51"/>
    </row>
    <row r="1687" spans="9:13">
      <c r="I1687" s="51"/>
      <c r="M1687" s="51"/>
    </row>
    <row r="1688" spans="9:13">
      <c r="I1688" s="51"/>
      <c r="M1688" s="51"/>
    </row>
    <row r="1689" spans="9:13">
      <c r="I1689" s="51"/>
      <c r="M1689" s="51"/>
    </row>
    <row r="1690" spans="9:13">
      <c r="I1690" s="51"/>
      <c r="M1690" s="51"/>
    </row>
    <row r="1691" spans="9:13">
      <c r="I1691" s="51"/>
      <c r="M1691" s="51"/>
    </row>
    <row r="1692" spans="9:13">
      <c r="I1692" s="51"/>
      <c r="M1692" s="51"/>
    </row>
    <row r="1693" spans="9:13">
      <c r="I1693" s="51"/>
      <c r="M1693" s="51"/>
    </row>
    <row r="1694" spans="9:13">
      <c r="I1694" s="51"/>
      <c r="M1694" s="51"/>
    </row>
    <row r="1695" spans="9:13">
      <c r="I1695" s="51"/>
      <c r="M1695" s="51"/>
    </row>
    <row r="1696" spans="9:13">
      <c r="I1696" s="51"/>
      <c r="M1696" s="51"/>
    </row>
    <row r="1697" spans="9:13">
      <c r="I1697" s="51"/>
      <c r="M1697" s="51"/>
    </row>
    <row r="1698" spans="9:13">
      <c r="I1698" s="51"/>
      <c r="M1698" s="51"/>
    </row>
    <row r="1699" spans="9:13">
      <c r="I1699" s="51"/>
      <c r="M1699" s="51"/>
    </row>
    <row r="1700" spans="9:13">
      <c r="I1700" s="51"/>
      <c r="M1700" s="51"/>
    </row>
    <row r="1701" spans="9:13">
      <c r="I1701" s="51"/>
      <c r="M1701" s="51"/>
    </row>
    <row r="1702" spans="9:13">
      <c r="I1702" s="51"/>
      <c r="M1702" s="51"/>
    </row>
    <row r="1703" spans="9:13">
      <c r="I1703" s="51"/>
      <c r="M1703" s="51"/>
    </row>
    <row r="1704" spans="9:13">
      <c r="I1704" s="51"/>
      <c r="M1704" s="51"/>
    </row>
    <row r="1705" spans="9:13">
      <c r="I1705" s="51"/>
      <c r="M1705" s="51"/>
    </row>
    <row r="1706" spans="9:13">
      <c r="I1706" s="51"/>
      <c r="M1706" s="51"/>
    </row>
    <row r="1707" spans="9:13">
      <c r="I1707" s="51"/>
      <c r="M1707" s="51"/>
    </row>
    <row r="1708" spans="9:13">
      <c r="I1708" s="51"/>
      <c r="M1708" s="51"/>
    </row>
    <row r="1709" spans="9:13">
      <c r="I1709" s="51"/>
      <c r="M1709" s="51"/>
    </row>
    <row r="1710" spans="9:13">
      <c r="I1710" s="51"/>
      <c r="M1710" s="51"/>
    </row>
    <row r="1711" spans="9:13">
      <c r="I1711" s="51"/>
      <c r="M1711" s="51"/>
    </row>
    <row r="1712" spans="9:13">
      <c r="I1712" s="51"/>
      <c r="M1712" s="51"/>
    </row>
    <row r="1713" spans="9:13">
      <c r="I1713" s="51"/>
      <c r="M1713" s="51"/>
    </row>
    <row r="1714" spans="9:13">
      <c r="I1714" s="51"/>
      <c r="M1714" s="51"/>
    </row>
    <row r="1715" spans="9:13">
      <c r="I1715" s="51"/>
      <c r="M1715" s="51"/>
    </row>
    <row r="1716" spans="9:13">
      <c r="I1716" s="51"/>
      <c r="M1716" s="51"/>
    </row>
    <row r="1717" spans="9:13">
      <c r="I1717" s="51"/>
      <c r="M1717" s="51"/>
    </row>
    <row r="1718" spans="9:13">
      <c r="I1718" s="51"/>
      <c r="M1718" s="51"/>
    </row>
    <row r="1719" spans="9:13">
      <c r="I1719" s="51"/>
      <c r="M1719" s="51"/>
    </row>
    <row r="1720" spans="9:13">
      <c r="I1720" s="51"/>
      <c r="M1720" s="51"/>
    </row>
    <row r="1721" spans="9:13">
      <c r="I1721" s="51"/>
      <c r="M1721" s="51"/>
    </row>
    <row r="1722" spans="9:13">
      <c r="I1722" s="51"/>
      <c r="M1722" s="51"/>
    </row>
    <row r="1723" spans="9:13">
      <c r="I1723" s="51"/>
      <c r="M1723" s="51"/>
    </row>
    <row r="1724" spans="9:13">
      <c r="I1724" s="51"/>
      <c r="M1724" s="51"/>
    </row>
    <row r="1725" spans="9:13">
      <c r="I1725" s="51"/>
      <c r="M1725" s="51"/>
    </row>
    <row r="1726" spans="9:13">
      <c r="I1726" s="51"/>
      <c r="M1726" s="51"/>
    </row>
    <row r="1727" spans="9:13">
      <c r="I1727" s="51"/>
      <c r="M1727" s="51"/>
    </row>
    <row r="1728" spans="9:13">
      <c r="I1728" s="51"/>
      <c r="M1728" s="51"/>
    </row>
    <row r="1729" spans="9:13">
      <c r="I1729" s="51"/>
      <c r="M1729" s="51"/>
    </row>
    <row r="1730" spans="9:13">
      <c r="I1730" s="51"/>
      <c r="M1730" s="51"/>
    </row>
    <row r="1731" spans="9:13">
      <c r="I1731" s="51"/>
      <c r="M1731" s="51"/>
    </row>
    <row r="1732" spans="9:13">
      <c r="I1732" s="51"/>
      <c r="M1732" s="51"/>
    </row>
    <row r="1733" spans="9:13">
      <c r="I1733" s="51"/>
      <c r="M1733" s="51"/>
    </row>
    <row r="1734" spans="9:13">
      <c r="I1734" s="51"/>
      <c r="M1734" s="51"/>
    </row>
    <row r="1735" spans="9:13">
      <c r="I1735" s="51"/>
      <c r="M1735" s="51"/>
    </row>
    <row r="1736" spans="9:13">
      <c r="I1736" s="51"/>
      <c r="M1736" s="51"/>
    </row>
    <row r="1737" spans="9:13">
      <c r="I1737" s="51"/>
      <c r="M1737" s="51"/>
    </row>
    <row r="1738" spans="9:13">
      <c r="I1738" s="51"/>
      <c r="M1738" s="51"/>
    </row>
    <row r="1739" spans="9:13">
      <c r="I1739" s="51"/>
      <c r="M1739" s="51"/>
    </row>
    <row r="1740" spans="9:13">
      <c r="I1740" s="51"/>
      <c r="M1740" s="51"/>
    </row>
    <row r="1741" spans="9:13">
      <c r="I1741" s="51"/>
      <c r="M1741" s="51"/>
    </row>
    <row r="1742" spans="9:13">
      <c r="I1742" s="51"/>
      <c r="M1742" s="51"/>
    </row>
    <row r="1743" spans="9:13">
      <c r="I1743" s="51"/>
      <c r="M1743" s="51"/>
    </row>
    <row r="1744" spans="9:13">
      <c r="I1744" s="51"/>
      <c r="M1744" s="51"/>
    </row>
    <row r="1745" spans="9:13">
      <c r="I1745" s="51"/>
      <c r="M1745" s="51"/>
    </row>
    <row r="1746" spans="9:13">
      <c r="I1746" s="51"/>
      <c r="M1746" s="51"/>
    </row>
    <row r="1747" spans="9:13">
      <c r="I1747" s="51"/>
      <c r="M1747" s="51"/>
    </row>
    <row r="1748" spans="9:13">
      <c r="I1748" s="51"/>
      <c r="M1748" s="51"/>
    </row>
    <row r="1749" spans="9:13">
      <c r="I1749" s="51"/>
      <c r="M1749" s="51"/>
    </row>
    <row r="1750" spans="9:13">
      <c r="I1750" s="51"/>
      <c r="M1750" s="51"/>
    </row>
    <row r="1751" spans="9:13">
      <c r="I1751" s="51"/>
      <c r="M1751" s="51"/>
    </row>
    <row r="1752" spans="9:13">
      <c r="I1752" s="51"/>
      <c r="M1752" s="51"/>
    </row>
    <row r="1753" spans="9:13">
      <c r="I1753" s="51"/>
      <c r="M1753" s="51"/>
    </row>
    <row r="1754" spans="9:13">
      <c r="I1754" s="51"/>
      <c r="M1754" s="51"/>
    </row>
    <row r="1755" spans="9:13">
      <c r="I1755" s="51"/>
      <c r="M1755" s="51"/>
    </row>
    <row r="1756" spans="9:13">
      <c r="I1756" s="51"/>
      <c r="M1756" s="51"/>
    </row>
    <row r="1757" spans="9:13">
      <c r="I1757" s="51"/>
      <c r="M1757" s="51"/>
    </row>
    <row r="1758" spans="9:13">
      <c r="I1758" s="51"/>
      <c r="M1758" s="51"/>
    </row>
    <row r="1759" spans="9:13">
      <c r="I1759" s="51"/>
      <c r="M1759" s="51"/>
    </row>
    <row r="1760" spans="9:13">
      <c r="I1760" s="51"/>
      <c r="M1760" s="51"/>
    </row>
    <row r="1761" spans="9:13">
      <c r="I1761" s="51"/>
      <c r="M1761" s="51"/>
    </row>
    <row r="1762" spans="9:13">
      <c r="I1762" s="51"/>
      <c r="M1762" s="51"/>
    </row>
    <row r="1763" spans="9:13">
      <c r="I1763" s="51"/>
      <c r="M1763" s="51"/>
    </row>
    <row r="1764" spans="9:13">
      <c r="I1764" s="51"/>
      <c r="M1764" s="51"/>
    </row>
    <row r="1765" spans="9:13">
      <c r="I1765" s="51"/>
      <c r="M1765" s="51"/>
    </row>
    <row r="1766" spans="9:13">
      <c r="I1766" s="51"/>
      <c r="M1766" s="51"/>
    </row>
    <row r="1767" spans="9:13">
      <c r="I1767" s="51"/>
      <c r="M1767" s="51"/>
    </row>
    <row r="1768" spans="9:13">
      <c r="I1768" s="51"/>
      <c r="M1768" s="51"/>
    </row>
    <row r="1769" spans="9:13">
      <c r="I1769" s="51"/>
      <c r="M1769" s="51"/>
    </row>
    <row r="1770" spans="9:13">
      <c r="I1770" s="51"/>
      <c r="M1770" s="51"/>
    </row>
    <row r="1771" spans="9:13">
      <c r="I1771" s="51"/>
      <c r="M1771" s="51"/>
    </row>
    <row r="1772" spans="9:13">
      <c r="I1772" s="51"/>
      <c r="M1772" s="51"/>
    </row>
    <row r="1773" spans="9:13">
      <c r="I1773" s="51"/>
      <c r="M1773" s="51"/>
    </row>
    <row r="1774" spans="9:13">
      <c r="I1774" s="51"/>
      <c r="M1774" s="51"/>
    </row>
    <row r="1775" spans="9:13">
      <c r="I1775" s="51"/>
      <c r="M1775" s="51"/>
    </row>
    <row r="1776" spans="9:13">
      <c r="I1776" s="51"/>
      <c r="M1776" s="51"/>
    </row>
    <row r="1777" spans="9:13">
      <c r="I1777" s="51"/>
      <c r="M1777" s="51"/>
    </row>
    <row r="1778" spans="9:13">
      <c r="I1778" s="51"/>
      <c r="M1778" s="51"/>
    </row>
    <row r="1779" spans="9:13">
      <c r="I1779" s="51"/>
      <c r="M1779" s="51"/>
    </row>
    <row r="1780" spans="9:13">
      <c r="I1780" s="51"/>
      <c r="M1780" s="51"/>
    </row>
    <row r="1781" spans="9:13">
      <c r="I1781" s="51"/>
      <c r="M1781" s="51"/>
    </row>
    <row r="1782" spans="9:13">
      <c r="I1782" s="51"/>
      <c r="M1782" s="51"/>
    </row>
    <row r="1783" spans="9:13">
      <c r="I1783" s="51"/>
      <c r="M1783" s="51"/>
    </row>
    <row r="1784" spans="9:13">
      <c r="I1784" s="51"/>
      <c r="M1784" s="51"/>
    </row>
    <row r="1785" spans="9:13">
      <c r="I1785" s="51"/>
      <c r="M1785" s="51"/>
    </row>
    <row r="1786" spans="9:13">
      <c r="I1786" s="51"/>
      <c r="M1786" s="51"/>
    </row>
    <row r="1787" spans="9:13">
      <c r="I1787" s="51"/>
      <c r="M1787" s="51"/>
    </row>
    <row r="1788" spans="9:13">
      <c r="I1788" s="51"/>
      <c r="M1788" s="51"/>
    </row>
    <row r="1789" spans="9:13">
      <c r="I1789" s="51"/>
      <c r="M1789" s="51"/>
    </row>
    <row r="1790" spans="9:13">
      <c r="I1790" s="51"/>
      <c r="M1790" s="51"/>
    </row>
    <row r="1791" spans="9:13">
      <c r="I1791" s="51"/>
      <c r="M1791" s="51"/>
    </row>
    <row r="1792" spans="9:13">
      <c r="I1792" s="51"/>
      <c r="M1792" s="51"/>
    </row>
    <row r="1793" spans="9:13">
      <c r="I1793" s="51"/>
      <c r="M1793" s="51"/>
    </row>
    <row r="1794" spans="9:13">
      <c r="I1794" s="51"/>
      <c r="M1794" s="51"/>
    </row>
    <row r="1795" spans="9:13">
      <c r="I1795" s="51"/>
      <c r="M1795" s="51"/>
    </row>
    <row r="1796" spans="9:13">
      <c r="I1796" s="51"/>
      <c r="M1796" s="51"/>
    </row>
    <row r="1797" spans="9:13">
      <c r="I1797" s="51"/>
      <c r="M1797" s="51"/>
    </row>
    <row r="1798" spans="9:13">
      <c r="I1798" s="51"/>
      <c r="M1798" s="51"/>
    </row>
    <row r="1799" spans="9:13">
      <c r="I1799" s="51"/>
      <c r="M1799" s="51"/>
    </row>
    <row r="1800" spans="9:13">
      <c r="I1800" s="51"/>
      <c r="M1800" s="51"/>
    </row>
    <row r="1801" spans="9:13">
      <c r="I1801" s="51"/>
      <c r="M1801" s="51"/>
    </row>
    <row r="1802" spans="9:13">
      <c r="I1802" s="51"/>
      <c r="M1802" s="51"/>
    </row>
    <row r="1803" spans="9:13">
      <c r="I1803" s="51"/>
      <c r="M1803" s="51"/>
    </row>
    <row r="1804" spans="9:13">
      <c r="I1804" s="51"/>
      <c r="M1804" s="51"/>
    </row>
    <row r="1805" spans="9:13">
      <c r="I1805" s="51"/>
      <c r="M1805" s="51"/>
    </row>
    <row r="1806" spans="9:13">
      <c r="I1806" s="51"/>
      <c r="M1806" s="51"/>
    </row>
    <row r="1807" spans="9:13">
      <c r="I1807" s="51"/>
      <c r="M1807" s="51"/>
    </row>
    <row r="1808" spans="9:13">
      <c r="I1808" s="51"/>
      <c r="M1808" s="51"/>
    </row>
    <row r="1809" spans="9:13">
      <c r="I1809" s="51"/>
      <c r="M1809" s="51"/>
    </row>
    <row r="1810" spans="9:13">
      <c r="I1810" s="51"/>
      <c r="M1810" s="51"/>
    </row>
    <row r="1811" spans="9:13">
      <c r="I1811" s="51"/>
      <c r="M1811" s="51"/>
    </row>
    <row r="1812" spans="9:13">
      <c r="I1812" s="51"/>
      <c r="M1812" s="51"/>
    </row>
    <row r="1813" spans="9:13">
      <c r="I1813" s="51"/>
      <c r="M1813" s="51"/>
    </row>
    <row r="1814" spans="9:13">
      <c r="I1814" s="51"/>
      <c r="M1814" s="51"/>
    </row>
    <row r="1815" spans="9:13">
      <c r="I1815" s="51"/>
      <c r="M1815" s="51"/>
    </row>
    <row r="1816" spans="9:13">
      <c r="I1816" s="51"/>
      <c r="M1816" s="51"/>
    </row>
    <row r="1817" spans="9:13">
      <c r="I1817" s="51"/>
      <c r="M1817" s="51"/>
    </row>
    <row r="1818" spans="9:13">
      <c r="I1818" s="51"/>
      <c r="M1818" s="51"/>
    </row>
    <row r="1819" spans="9:13">
      <c r="I1819" s="51"/>
      <c r="M1819" s="51"/>
    </row>
    <row r="1820" spans="9:13">
      <c r="I1820" s="51"/>
      <c r="M1820" s="51"/>
    </row>
    <row r="1821" spans="9:13">
      <c r="I1821" s="51"/>
      <c r="M1821" s="51"/>
    </row>
    <row r="1822" spans="9:13">
      <c r="I1822" s="51"/>
      <c r="M1822" s="51"/>
    </row>
    <row r="1823" spans="9:13">
      <c r="I1823" s="51"/>
      <c r="M1823" s="51"/>
    </row>
    <row r="1824" spans="9:13">
      <c r="I1824" s="51"/>
      <c r="M1824" s="51"/>
    </row>
    <row r="1825" spans="9:13">
      <c r="I1825" s="51"/>
      <c r="M1825" s="51"/>
    </row>
    <row r="1826" spans="9:13">
      <c r="I1826" s="51"/>
      <c r="M1826" s="51"/>
    </row>
    <row r="1827" spans="9:13">
      <c r="I1827" s="51"/>
      <c r="M1827" s="51"/>
    </row>
    <row r="1828" spans="9:13">
      <c r="I1828" s="51"/>
      <c r="M1828" s="51"/>
    </row>
    <row r="1829" spans="9:13">
      <c r="I1829" s="51"/>
      <c r="M1829" s="51"/>
    </row>
    <row r="1830" spans="9:13">
      <c r="I1830" s="51"/>
      <c r="M1830" s="51"/>
    </row>
    <row r="1831" spans="9:13">
      <c r="I1831" s="51"/>
      <c r="M1831" s="51"/>
    </row>
    <row r="1832" spans="9:13">
      <c r="I1832" s="51"/>
      <c r="M1832" s="51"/>
    </row>
    <row r="1833" spans="9:13">
      <c r="I1833" s="51"/>
      <c r="M1833" s="51"/>
    </row>
    <row r="1834" spans="9:13">
      <c r="I1834" s="51"/>
      <c r="M1834" s="51"/>
    </row>
    <row r="1835" spans="9:13">
      <c r="I1835" s="51"/>
      <c r="M1835" s="51"/>
    </row>
    <row r="1836" spans="9:13">
      <c r="I1836" s="51"/>
      <c r="M1836" s="51"/>
    </row>
    <row r="1837" spans="9:13">
      <c r="I1837" s="51"/>
      <c r="M1837" s="51"/>
    </row>
    <row r="1838" spans="9:13">
      <c r="I1838" s="51"/>
      <c r="M1838" s="51"/>
    </row>
    <row r="1839" spans="9:13">
      <c r="I1839" s="51"/>
      <c r="M1839" s="51"/>
    </row>
    <row r="1840" spans="9:13">
      <c r="I1840" s="51"/>
      <c r="M1840" s="51"/>
    </row>
    <row r="1841" spans="9:13">
      <c r="I1841" s="51"/>
      <c r="M1841" s="51"/>
    </row>
    <row r="1842" spans="9:13">
      <c r="I1842" s="51"/>
      <c r="M1842" s="51"/>
    </row>
    <row r="1843" spans="9:13">
      <c r="I1843" s="51"/>
      <c r="M1843" s="51"/>
    </row>
    <row r="1844" spans="9:13">
      <c r="I1844" s="51"/>
      <c r="M1844" s="51"/>
    </row>
    <row r="1845" spans="9:13">
      <c r="I1845" s="51"/>
      <c r="M1845" s="51"/>
    </row>
    <row r="1846" spans="9:13">
      <c r="I1846" s="51"/>
      <c r="M1846" s="51"/>
    </row>
    <row r="1847" spans="9:13">
      <c r="I1847" s="51"/>
      <c r="M1847" s="51"/>
    </row>
    <row r="1848" spans="9:13">
      <c r="I1848" s="51"/>
      <c r="M1848" s="51"/>
    </row>
    <row r="1849" spans="9:13">
      <c r="I1849" s="51"/>
      <c r="M1849" s="51"/>
    </row>
    <row r="1850" spans="9:13">
      <c r="I1850" s="51"/>
      <c r="M1850" s="51"/>
    </row>
    <row r="1851" spans="9:13">
      <c r="I1851" s="51"/>
      <c r="M1851" s="51"/>
    </row>
    <row r="1852" spans="9:13">
      <c r="I1852" s="51"/>
      <c r="M1852" s="51"/>
    </row>
    <row r="1853" spans="9:13">
      <c r="I1853" s="51"/>
      <c r="M1853" s="51"/>
    </row>
    <row r="1854" spans="9:13">
      <c r="I1854" s="51"/>
      <c r="M1854" s="51"/>
    </row>
    <row r="1855" spans="9:13">
      <c r="I1855" s="51"/>
      <c r="M1855" s="51"/>
    </row>
    <row r="1856" spans="9:13">
      <c r="I1856" s="51"/>
      <c r="M1856" s="51"/>
    </row>
    <row r="1857" spans="9:13">
      <c r="I1857" s="51"/>
      <c r="M1857" s="51"/>
    </row>
    <row r="1858" spans="9:13">
      <c r="I1858" s="51"/>
      <c r="M1858" s="51"/>
    </row>
    <row r="1859" spans="9:13">
      <c r="I1859" s="51"/>
      <c r="M1859" s="51"/>
    </row>
    <row r="1860" spans="9:13">
      <c r="I1860" s="51"/>
      <c r="M1860" s="51"/>
    </row>
    <row r="1861" spans="9:13">
      <c r="I1861" s="51"/>
      <c r="M1861" s="51"/>
    </row>
    <row r="1862" spans="9:13">
      <c r="I1862" s="51"/>
      <c r="M1862" s="51"/>
    </row>
    <row r="1863" spans="9:13">
      <c r="I1863" s="51"/>
      <c r="M1863" s="51"/>
    </row>
    <row r="1864" spans="9:13">
      <c r="I1864" s="51"/>
      <c r="M1864" s="51"/>
    </row>
    <row r="1865" spans="9:13">
      <c r="I1865" s="51"/>
      <c r="M1865" s="51"/>
    </row>
    <row r="1866" spans="9:13">
      <c r="I1866" s="51"/>
      <c r="M1866" s="51"/>
    </row>
    <row r="1867" spans="9:13">
      <c r="I1867" s="51"/>
      <c r="M1867" s="51"/>
    </row>
    <row r="1868" spans="9:13">
      <c r="I1868" s="51"/>
      <c r="M1868" s="51"/>
    </row>
    <row r="1869" spans="9:13">
      <c r="I1869" s="51"/>
      <c r="M1869" s="51"/>
    </row>
    <row r="1870" spans="9:13">
      <c r="I1870" s="51"/>
      <c r="M1870" s="51"/>
    </row>
    <row r="1871" spans="9:13">
      <c r="I1871" s="51"/>
      <c r="M1871" s="51"/>
    </row>
    <row r="1872" spans="9:13">
      <c r="I1872" s="51"/>
      <c r="M1872" s="51"/>
    </row>
    <row r="1873" spans="9:13">
      <c r="I1873" s="51"/>
      <c r="M1873" s="51"/>
    </row>
    <row r="1874" spans="9:13">
      <c r="I1874" s="51"/>
      <c r="M1874" s="51"/>
    </row>
    <row r="1875" spans="9:13">
      <c r="I1875" s="51"/>
      <c r="M1875" s="51"/>
    </row>
    <row r="1876" spans="9:13">
      <c r="I1876" s="51"/>
      <c r="M1876" s="51"/>
    </row>
    <row r="1877" spans="9:13">
      <c r="I1877" s="51"/>
      <c r="M1877" s="51"/>
    </row>
    <row r="1878" spans="9:13">
      <c r="I1878" s="51"/>
      <c r="M1878" s="51"/>
    </row>
    <row r="1879" spans="9:13">
      <c r="I1879" s="51"/>
      <c r="M1879" s="51"/>
    </row>
    <row r="1880" spans="9:13">
      <c r="I1880" s="51"/>
      <c r="M1880" s="51"/>
    </row>
    <row r="1881" spans="9:13">
      <c r="I1881" s="51"/>
      <c r="M1881" s="51"/>
    </row>
    <row r="1882" spans="9:13">
      <c r="I1882" s="51"/>
      <c r="M1882" s="51"/>
    </row>
    <row r="1883" spans="9:13">
      <c r="I1883" s="51"/>
      <c r="M1883" s="51"/>
    </row>
    <row r="1884" spans="9:13">
      <c r="I1884" s="51"/>
      <c r="M1884" s="51"/>
    </row>
    <row r="1885" spans="9:13">
      <c r="I1885" s="51"/>
      <c r="M1885" s="51"/>
    </row>
    <row r="1886" spans="9:13">
      <c r="I1886" s="51"/>
      <c r="M1886" s="51"/>
    </row>
    <row r="1887" spans="9:13">
      <c r="I1887" s="51"/>
      <c r="M1887" s="51"/>
    </row>
    <row r="1888" spans="9:13">
      <c r="I1888" s="51"/>
      <c r="M1888" s="51"/>
    </row>
    <row r="1889" spans="9:13">
      <c r="I1889" s="51"/>
      <c r="M1889" s="51"/>
    </row>
    <row r="1890" spans="9:13">
      <c r="I1890" s="51"/>
      <c r="M1890" s="51"/>
    </row>
    <row r="1891" spans="9:13">
      <c r="I1891" s="51"/>
      <c r="M1891" s="51"/>
    </row>
    <row r="1892" spans="9:13">
      <c r="I1892" s="51"/>
      <c r="M1892" s="51"/>
    </row>
    <row r="1893" spans="9:13">
      <c r="I1893" s="51"/>
      <c r="M1893" s="51"/>
    </row>
    <row r="1894" spans="9:13">
      <c r="I1894" s="51"/>
      <c r="M1894" s="51"/>
    </row>
    <row r="1895" spans="9:13">
      <c r="I1895" s="51"/>
      <c r="M1895" s="51"/>
    </row>
    <row r="1896" spans="9:13">
      <c r="I1896" s="51"/>
      <c r="M1896" s="51"/>
    </row>
    <row r="1897" spans="9:13">
      <c r="I1897" s="51"/>
      <c r="M1897" s="51"/>
    </row>
    <row r="1898" spans="9:13">
      <c r="I1898" s="51"/>
      <c r="M1898" s="51"/>
    </row>
    <row r="1899" spans="9:13">
      <c r="I1899" s="51"/>
      <c r="M1899" s="51"/>
    </row>
    <row r="1900" spans="9:13">
      <c r="I1900" s="51"/>
      <c r="M1900" s="51"/>
    </row>
    <row r="1901" spans="9:13">
      <c r="I1901" s="51"/>
      <c r="M1901" s="51"/>
    </row>
    <row r="1902" spans="9:13">
      <c r="I1902" s="51"/>
      <c r="M1902" s="51"/>
    </row>
    <row r="1903" spans="9:13">
      <c r="I1903" s="51"/>
      <c r="M1903" s="51"/>
    </row>
    <row r="1904" spans="9:13">
      <c r="I1904" s="51"/>
      <c r="M1904" s="51"/>
    </row>
    <row r="1905" spans="9:13">
      <c r="I1905" s="51"/>
      <c r="M1905" s="51"/>
    </row>
    <row r="1906" spans="9:13">
      <c r="I1906" s="51"/>
      <c r="M1906" s="51"/>
    </row>
    <row r="1907" spans="9:13">
      <c r="I1907" s="51"/>
      <c r="M1907" s="51"/>
    </row>
    <row r="1908" spans="9:13">
      <c r="I1908" s="51"/>
      <c r="M1908" s="51"/>
    </row>
    <row r="1909" spans="9:13">
      <c r="I1909" s="51"/>
      <c r="M1909" s="51"/>
    </row>
    <row r="1910" spans="9:13">
      <c r="I1910" s="51"/>
      <c r="M1910" s="51"/>
    </row>
    <row r="1911" spans="9:13">
      <c r="I1911" s="51"/>
      <c r="M1911" s="51"/>
    </row>
    <row r="1912" spans="9:13">
      <c r="I1912" s="51"/>
      <c r="M1912" s="51"/>
    </row>
    <row r="1913" spans="9:13">
      <c r="I1913" s="51"/>
      <c r="M1913" s="51"/>
    </row>
    <row r="1914" spans="9:13">
      <c r="I1914" s="51"/>
      <c r="M1914" s="51"/>
    </row>
    <row r="1915" spans="9:13">
      <c r="I1915" s="51"/>
      <c r="M1915" s="51"/>
    </row>
    <row r="1916" spans="9:13">
      <c r="I1916" s="51"/>
      <c r="M1916" s="51"/>
    </row>
    <row r="1917" spans="9:13">
      <c r="I1917" s="51"/>
      <c r="M1917" s="51"/>
    </row>
    <row r="1918" spans="9:13">
      <c r="I1918" s="51"/>
      <c r="M1918" s="51"/>
    </row>
    <row r="1919" spans="9:13">
      <c r="I1919" s="51"/>
      <c r="M1919" s="51"/>
    </row>
    <row r="1920" spans="9:13">
      <c r="I1920" s="51"/>
      <c r="M1920" s="51"/>
    </row>
    <row r="1921" spans="9:13">
      <c r="I1921" s="51"/>
      <c r="M1921" s="51"/>
    </row>
    <row r="1922" spans="9:13">
      <c r="I1922" s="51"/>
      <c r="M1922" s="51"/>
    </row>
    <row r="1923" spans="9:13">
      <c r="I1923" s="51"/>
      <c r="M1923" s="51"/>
    </row>
    <row r="1924" spans="9:13">
      <c r="I1924" s="51"/>
      <c r="M1924" s="51"/>
    </row>
    <row r="1925" spans="9:13">
      <c r="I1925" s="51"/>
      <c r="M1925" s="51"/>
    </row>
    <row r="1926" spans="9:13">
      <c r="I1926" s="51"/>
      <c r="M1926" s="51"/>
    </row>
    <row r="1927" spans="9:13">
      <c r="I1927" s="51"/>
      <c r="M1927" s="51"/>
    </row>
    <row r="1928" spans="9:13">
      <c r="I1928" s="51"/>
      <c r="M1928" s="51"/>
    </row>
    <row r="1929" spans="9:13">
      <c r="I1929" s="51"/>
      <c r="M1929" s="51"/>
    </row>
    <row r="1930" spans="9:13">
      <c r="I1930" s="51"/>
      <c r="M1930" s="51"/>
    </row>
    <row r="1931" spans="9:13">
      <c r="I1931" s="51"/>
      <c r="M1931" s="51"/>
    </row>
    <row r="1932" spans="9:13">
      <c r="I1932" s="51"/>
      <c r="M1932" s="51"/>
    </row>
    <row r="1933" spans="9:13">
      <c r="I1933" s="51"/>
      <c r="M1933" s="51"/>
    </row>
    <row r="1934" spans="9:13">
      <c r="I1934" s="51"/>
      <c r="M1934" s="51"/>
    </row>
    <row r="1935" spans="9:13">
      <c r="I1935" s="51"/>
      <c r="M1935" s="51"/>
    </row>
    <row r="1936" spans="9:13">
      <c r="I1936" s="51"/>
      <c r="M1936" s="51"/>
    </row>
    <row r="1937" spans="9:13">
      <c r="I1937" s="51"/>
      <c r="M1937" s="51"/>
    </row>
    <row r="1938" spans="9:13">
      <c r="I1938" s="51"/>
      <c r="M1938" s="51"/>
    </row>
    <row r="1939" spans="9:13">
      <c r="I1939" s="51"/>
      <c r="M1939" s="51"/>
    </row>
    <row r="1940" spans="9:13">
      <c r="I1940" s="51"/>
      <c r="M1940" s="51"/>
    </row>
    <row r="1941" spans="9:13">
      <c r="I1941" s="51"/>
      <c r="M1941" s="51"/>
    </row>
    <row r="1942" spans="9:13">
      <c r="I1942" s="51"/>
      <c r="M1942" s="51"/>
    </row>
    <row r="1943" spans="9:13">
      <c r="I1943" s="51"/>
      <c r="M1943" s="51"/>
    </row>
    <row r="1944" spans="9:13">
      <c r="I1944" s="51"/>
      <c r="M1944" s="51"/>
    </row>
    <row r="1945" spans="9:13">
      <c r="I1945" s="51"/>
      <c r="M1945" s="51"/>
    </row>
    <row r="1946" spans="9:13">
      <c r="I1946" s="51"/>
      <c r="M1946" s="51"/>
    </row>
    <row r="1947" spans="9:13">
      <c r="I1947" s="51"/>
      <c r="M1947" s="51"/>
    </row>
    <row r="1948" spans="9:13">
      <c r="I1948" s="51"/>
      <c r="M1948" s="51"/>
    </row>
    <row r="1949" spans="9:13">
      <c r="I1949" s="51"/>
      <c r="M1949" s="51"/>
    </row>
    <row r="1950" spans="9:13">
      <c r="I1950" s="51"/>
      <c r="M1950" s="51"/>
    </row>
    <row r="1951" spans="9:13">
      <c r="I1951" s="51"/>
      <c r="M1951" s="51"/>
    </row>
    <row r="1952" spans="9:13">
      <c r="I1952" s="51"/>
      <c r="M1952" s="51"/>
    </row>
    <row r="1953" spans="9:13">
      <c r="I1953" s="51"/>
      <c r="M1953" s="51"/>
    </row>
    <row r="1954" spans="9:13">
      <c r="I1954" s="51"/>
      <c r="M1954" s="51"/>
    </row>
    <row r="1955" spans="9:13">
      <c r="I1955" s="51"/>
      <c r="M1955" s="51"/>
    </row>
    <row r="1956" spans="9:13">
      <c r="I1956" s="51"/>
      <c r="M1956" s="51"/>
    </row>
    <row r="1957" spans="9:13">
      <c r="I1957" s="51"/>
      <c r="M1957" s="51"/>
    </row>
    <row r="1958" spans="9:13">
      <c r="I1958" s="51"/>
      <c r="M1958" s="51"/>
    </row>
    <row r="1959" spans="9:13">
      <c r="I1959" s="51"/>
      <c r="M1959" s="51"/>
    </row>
    <row r="1960" spans="9:13">
      <c r="I1960" s="51"/>
      <c r="M1960" s="51"/>
    </row>
    <row r="1961" spans="9:13">
      <c r="I1961" s="51"/>
      <c r="M1961" s="51"/>
    </row>
    <row r="1962" spans="9:13">
      <c r="I1962" s="51"/>
      <c r="M1962" s="51"/>
    </row>
    <row r="1963" spans="9:13">
      <c r="I1963" s="51"/>
      <c r="M1963" s="51"/>
    </row>
    <row r="1964" spans="9:13">
      <c r="I1964" s="51"/>
      <c r="M1964" s="51"/>
    </row>
    <row r="1965" spans="9:13">
      <c r="I1965" s="51"/>
      <c r="M1965" s="51"/>
    </row>
    <row r="1966" spans="9:13">
      <c r="I1966" s="51"/>
      <c r="M1966" s="51"/>
    </row>
    <row r="1967" spans="9:13">
      <c r="I1967" s="51"/>
      <c r="M1967" s="51"/>
    </row>
    <row r="1968" spans="9:13">
      <c r="I1968" s="51"/>
      <c r="M1968" s="51"/>
    </row>
    <row r="1969" spans="9:13">
      <c r="I1969" s="51"/>
      <c r="M1969" s="51"/>
    </row>
    <row r="1970" spans="9:13">
      <c r="I1970" s="51"/>
      <c r="M1970" s="51"/>
    </row>
    <row r="1971" spans="9:13">
      <c r="I1971" s="51"/>
      <c r="M1971" s="51"/>
    </row>
    <row r="1972" spans="9:13">
      <c r="I1972" s="51"/>
      <c r="M1972" s="51"/>
    </row>
    <row r="1973" spans="9:13">
      <c r="I1973" s="51"/>
      <c r="M1973" s="51"/>
    </row>
    <row r="1974" spans="9:13">
      <c r="I1974" s="51"/>
      <c r="M1974" s="51"/>
    </row>
    <row r="1975" spans="9:13">
      <c r="I1975" s="51"/>
      <c r="M1975" s="51"/>
    </row>
    <row r="1976" spans="9:13">
      <c r="I1976" s="51"/>
      <c r="M1976" s="51"/>
    </row>
    <row r="1977" spans="9:13">
      <c r="I1977" s="51"/>
      <c r="M1977" s="51"/>
    </row>
    <row r="1978" spans="9:13">
      <c r="I1978" s="51"/>
      <c r="M1978" s="51"/>
    </row>
    <row r="1979" spans="9:13">
      <c r="I1979" s="51"/>
      <c r="M1979" s="51"/>
    </row>
    <row r="1980" spans="9:13">
      <c r="I1980" s="51"/>
      <c r="M1980" s="51"/>
    </row>
    <row r="1981" spans="9:13">
      <c r="I1981" s="51"/>
      <c r="M1981" s="51"/>
    </row>
    <row r="1982" spans="9:13">
      <c r="I1982" s="51"/>
      <c r="M1982" s="51"/>
    </row>
    <row r="1983" spans="9:13">
      <c r="I1983" s="51"/>
      <c r="M1983" s="51"/>
    </row>
    <row r="1984" spans="9:13">
      <c r="I1984" s="51"/>
      <c r="M1984" s="51"/>
    </row>
    <row r="1985" spans="9:13">
      <c r="I1985" s="51"/>
      <c r="M1985" s="51"/>
    </row>
    <row r="1986" spans="9:13">
      <c r="I1986" s="51"/>
      <c r="M1986" s="51"/>
    </row>
    <row r="1987" spans="9:13">
      <c r="I1987" s="51"/>
      <c r="M1987" s="51"/>
    </row>
    <row r="1988" spans="9:13">
      <c r="I1988" s="51"/>
      <c r="M1988" s="51"/>
    </row>
    <row r="1989" spans="9:13">
      <c r="I1989" s="51"/>
      <c r="M1989" s="51"/>
    </row>
    <row r="1990" spans="9:13">
      <c r="I1990" s="51"/>
      <c r="M1990" s="51"/>
    </row>
    <row r="1991" spans="9:13">
      <c r="I1991" s="51"/>
      <c r="M1991" s="51"/>
    </row>
    <row r="1992" spans="9:13">
      <c r="I1992" s="51"/>
      <c r="M1992" s="51"/>
    </row>
    <row r="1993" spans="9:13">
      <c r="I1993" s="51"/>
      <c r="M1993" s="51"/>
    </row>
    <row r="1994" spans="9:13">
      <c r="I1994" s="51"/>
      <c r="M1994" s="51"/>
    </row>
    <row r="1995" spans="9:13">
      <c r="I1995" s="51"/>
      <c r="M1995" s="51"/>
    </row>
    <row r="1996" spans="9:13">
      <c r="I1996" s="51"/>
      <c r="M1996" s="51"/>
    </row>
    <row r="1997" spans="9:13">
      <c r="I1997" s="51"/>
      <c r="M1997" s="51"/>
    </row>
    <row r="1998" spans="9:13">
      <c r="I1998" s="51"/>
      <c r="M1998" s="51"/>
    </row>
    <row r="1999" spans="9:13">
      <c r="I1999" s="51"/>
      <c r="M1999" s="51"/>
    </row>
    <row r="2000" spans="9:13">
      <c r="I2000" s="51"/>
      <c r="M2000" s="51"/>
    </row>
    <row r="2001" spans="9:13">
      <c r="I2001" s="51"/>
      <c r="M2001" s="51"/>
    </row>
    <row r="2002" spans="9:13">
      <c r="I2002" s="51"/>
      <c r="M2002" s="51"/>
    </row>
    <row r="2003" spans="9:13">
      <c r="I2003" s="51"/>
      <c r="M2003" s="51"/>
    </row>
    <row r="2004" spans="9:13">
      <c r="I2004" s="51"/>
      <c r="M2004" s="51"/>
    </row>
    <row r="2005" spans="9:13">
      <c r="I2005" s="51"/>
      <c r="M2005" s="51"/>
    </row>
    <row r="2006" spans="9:13">
      <c r="I2006" s="51"/>
      <c r="M2006" s="51"/>
    </row>
    <row r="2007" spans="9:13">
      <c r="I2007" s="51"/>
      <c r="M2007" s="51"/>
    </row>
    <row r="2008" spans="9:13">
      <c r="I2008" s="51"/>
      <c r="M2008" s="51"/>
    </row>
    <row r="2009" spans="9:13">
      <c r="I2009" s="51"/>
      <c r="M2009" s="51"/>
    </row>
    <row r="2010" spans="9:13">
      <c r="I2010" s="51"/>
      <c r="M2010" s="51"/>
    </row>
    <row r="2011" spans="9:13">
      <c r="I2011" s="51"/>
      <c r="M2011" s="51"/>
    </row>
    <row r="2012" spans="9:13">
      <c r="I2012" s="51"/>
      <c r="M2012" s="51"/>
    </row>
    <row r="2013" spans="9:13">
      <c r="I2013" s="51"/>
      <c r="M2013" s="51"/>
    </row>
    <row r="2014" spans="9:13">
      <c r="I2014" s="51"/>
      <c r="M2014" s="51"/>
    </row>
    <row r="2015" spans="9:13">
      <c r="I2015" s="51"/>
      <c r="M2015" s="51"/>
    </row>
    <row r="2016" spans="9:13">
      <c r="I2016" s="51"/>
      <c r="M2016" s="51"/>
    </row>
    <row r="2017" spans="9:13">
      <c r="I2017" s="51"/>
      <c r="M2017" s="51"/>
    </row>
    <row r="2018" spans="9:13">
      <c r="I2018" s="51"/>
      <c r="M2018" s="51"/>
    </row>
    <row r="2019" spans="9:13">
      <c r="I2019" s="51"/>
      <c r="M2019" s="51"/>
    </row>
    <row r="2020" spans="9:13">
      <c r="I2020" s="51"/>
      <c r="M2020" s="51"/>
    </row>
    <row r="2021" spans="9:13">
      <c r="I2021" s="51"/>
      <c r="M2021" s="51"/>
    </row>
    <row r="2022" spans="9:13">
      <c r="I2022" s="51"/>
      <c r="M2022" s="51"/>
    </row>
    <row r="2023" spans="9:13">
      <c r="I2023" s="51"/>
      <c r="M2023" s="51"/>
    </row>
    <row r="2024" spans="9:13">
      <c r="I2024" s="51"/>
      <c r="M2024" s="51"/>
    </row>
    <row r="2025" spans="9:13">
      <c r="I2025" s="51"/>
      <c r="M2025" s="51"/>
    </row>
    <row r="2026" spans="9:13">
      <c r="I2026" s="51"/>
      <c r="M2026" s="51"/>
    </row>
    <row r="2027" spans="9:13">
      <c r="I2027" s="51"/>
      <c r="M2027" s="51"/>
    </row>
    <row r="2028" spans="9:13">
      <c r="I2028" s="51"/>
      <c r="M2028" s="51"/>
    </row>
    <row r="2029" spans="9:13">
      <c r="I2029" s="51"/>
      <c r="M2029" s="51"/>
    </row>
    <row r="2030" spans="9:13">
      <c r="I2030" s="51"/>
      <c r="M2030" s="51"/>
    </row>
    <row r="2031" spans="9:13">
      <c r="I2031" s="51"/>
      <c r="M2031" s="51"/>
    </row>
    <row r="2032" spans="9:13">
      <c r="I2032" s="51"/>
      <c r="M2032" s="51"/>
    </row>
    <row r="2033" spans="9:13">
      <c r="I2033" s="51"/>
      <c r="M2033" s="51"/>
    </row>
    <row r="2034" spans="9:13">
      <c r="I2034" s="51"/>
      <c r="M2034" s="51"/>
    </row>
    <row r="2035" spans="9:13">
      <c r="I2035" s="51"/>
      <c r="M2035" s="51"/>
    </row>
    <row r="2036" spans="9:13">
      <c r="I2036" s="51"/>
      <c r="M2036" s="51"/>
    </row>
    <row r="2037" spans="9:13">
      <c r="I2037" s="51"/>
      <c r="M2037" s="51"/>
    </row>
    <row r="2038" spans="9:13">
      <c r="I2038" s="51"/>
      <c r="M2038" s="51"/>
    </row>
    <row r="2039" spans="9:13">
      <c r="I2039" s="51"/>
      <c r="M2039" s="51"/>
    </row>
    <row r="2040" spans="9:13">
      <c r="I2040" s="51"/>
      <c r="M2040" s="51"/>
    </row>
    <row r="2041" spans="9:13">
      <c r="I2041" s="51"/>
      <c r="M2041" s="51"/>
    </row>
    <row r="2042" spans="9:13">
      <c r="I2042" s="51"/>
      <c r="M2042" s="51"/>
    </row>
    <row r="2043" spans="9:13">
      <c r="I2043" s="51"/>
      <c r="M2043" s="51"/>
    </row>
    <row r="2044" spans="9:13">
      <c r="I2044" s="51"/>
      <c r="M2044" s="51"/>
    </row>
    <row r="2045" spans="9:13">
      <c r="I2045" s="51"/>
      <c r="M2045" s="51"/>
    </row>
    <row r="2046" spans="9:13">
      <c r="I2046" s="51"/>
      <c r="M2046" s="51"/>
    </row>
    <row r="2047" spans="9:13">
      <c r="I2047" s="51"/>
      <c r="M2047" s="51"/>
    </row>
    <row r="2048" spans="9:13">
      <c r="I2048" s="51"/>
      <c r="M2048" s="51"/>
    </row>
    <row r="2049" spans="9:13">
      <c r="I2049" s="51"/>
      <c r="M2049" s="51"/>
    </row>
    <row r="2050" spans="9:13">
      <c r="I2050" s="51"/>
      <c r="M2050" s="51"/>
    </row>
    <row r="2051" spans="9:13">
      <c r="I2051" s="51"/>
      <c r="M2051" s="51"/>
    </row>
    <row r="2052" spans="9:13">
      <c r="I2052" s="51"/>
      <c r="M2052" s="51"/>
    </row>
    <row r="2053" spans="9:13">
      <c r="I2053" s="51"/>
      <c r="M2053" s="51"/>
    </row>
    <row r="2054" spans="9:13">
      <c r="I2054" s="51"/>
      <c r="M2054" s="51"/>
    </row>
    <row r="2055" spans="9:13">
      <c r="I2055" s="51"/>
      <c r="M2055" s="51"/>
    </row>
    <row r="2056" spans="9:13">
      <c r="I2056" s="51"/>
      <c r="M2056" s="51"/>
    </row>
    <row r="2057" spans="9:13">
      <c r="I2057" s="51"/>
      <c r="M2057" s="51"/>
    </row>
    <row r="2058" spans="9:13">
      <c r="I2058" s="51"/>
      <c r="M2058" s="51"/>
    </row>
    <row r="2059" spans="9:13">
      <c r="I2059" s="51"/>
      <c r="M2059" s="51"/>
    </row>
    <row r="2060" spans="9:13">
      <c r="I2060" s="51"/>
      <c r="M2060" s="51"/>
    </row>
    <row r="2061" spans="9:13">
      <c r="I2061" s="51"/>
      <c r="M2061" s="51"/>
    </row>
    <row r="2062" spans="9:13">
      <c r="I2062" s="51"/>
      <c r="M2062" s="51"/>
    </row>
    <row r="2063" spans="9:13">
      <c r="I2063" s="51"/>
      <c r="M2063" s="51"/>
    </row>
    <row r="2064" spans="9:13">
      <c r="I2064" s="51"/>
      <c r="M2064" s="51"/>
    </row>
    <row r="2065" spans="9:13">
      <c r="I2065" s="51"/>
      <c r="M2065" s="51"/>
    </row>
    <row r="2066" spans="9:13">
      <c r="I2066" s="51"/>
      <c r="M2066" s="51"/>
    </row>
    <row r="2067" spans="9:13">
      <c r="I2067" s="51"/>
      <c r="M2067" s="51"/>
    </row>
    <row r="2068" spans="9:13">
      <c r="I2068" s="51"/>
      <c r="M2068" s="51"/>
    </row>
    <row r="2069" spans="9:13">
      <c r="I2069" s="51"/>
      <c r="M2069" s="51"/>
    </row>
    <row r="2070" spans="9:13">
      <c r="I2070" s="51"/>
      <c r="M2070" s="51"/>
    </row>
    <row r="2071" spans="9:13">
      <c r="I2071" s="51"/>
      <c r="M2071" s="51"/>
    </row>
    <row r="2072" spans="9:13">
      <c r="I2072" s="51"/>
      <c r="M2072" s="51"/>
    </row>
    <row r="2073" spans="9:13">
      <c r="I2073" s="51"/>
      <c r="M2073" s="51"/>
    </row>
    <row r="2074" spans="9:13">
      <c r="I2074" s="51"/>
      <c r="M2074" s="51"/>
    </row>
    <row r="2075" spans="9:13">
      <c r="I2075" s="51"/>
      <c r="M2075" s="51"/>
    </row>
    <row r="2076" spans="9:13">
      <c r="I2076" s="51"/>
      <c r="M2076" s="51"/>
    </row>
    <row r="2077" spans="9:13">
      <c r="I2077" s="51"/>
      <c r="M2077" s="51"/>
    </row>
    <row r="2078" spans="9:13">
      <c r="I2078" s="51"/>
      <c r="M2078" s="51"/>
    </row>
    <row r="2079" spans="9:13">
      <c r="I2079" s="51"/>
      <c r="M2079" s="51"/>
    </row>
    <row r="2080" spans="9:13">
      <c r="I2080" s="51"/>
      <c r="M2080" s="51"/>
    </row>
    <row r="2081" spans="9:13">
      <c r="I2081" s="51"/>
      <c r="M2081" s="51"/>
    </row>
    <row r="2082" spans="9:13">
      <c r="I2082" s="51"/>
      <c r="M2082" s="51"/>
    </row>
    <row r="2083" spans="9:13">
      <c r="I2083" s="51"/>
      <c r="M2083" s="51"/>
    </row>
    <row r="2084" spans="9:13">
      <c r="I2084" s="51"/>
      <c r="M2084" s="51"/>
    </row>
    <row r="2085" spans="9:13">
      <c r="I2085" s="51"/>
      <c r="M2085" s="51"/>
    </row>
    <row r="2086" spans="9:13">
      <c r="I2086" s="51"/>
      <c r="M2086" s="51"/>
    </row>
    <row r="2087" spans="9:13">
      <c r="I2087" s="51"/>
      <c r="M2087" s="51"/>
    </row>
    <row r="2088" spans="9:13">
      <c r="I2088" s="51"/>
      <c r="M2088" s="51"/>
    </row>
    <row r="2089" spans="9:13">
      <c r="I2089" s="51"/>
      <c r="M2089" s="51"/>
    </row>
    <row r="2090" spans="9:13">
      <c r="I2090" s="51"/>
      <c r="M2090" s="51"/>
    </row>
    <row r="2091" spans="9:13">
      <c r="I2091" s="51"/>
      <c r="M2091" s="51"/>
    </row>
    <row r="2092" spans="9:13">
      <c r="I2092" s="51"/>
      <c r="M2092" s="51"/>
    </row>
    <row r="2093" spans="9:13">
      <c r="I2093" s="51"/>
      <c r="M2093" s="51"/>
    </row>
    <row r="2094" spans="9:13">
      <c r="I2094" s="51"/>
      <c r="M2094" s="51"/>
    </row>
    <row r="2095" spans="9:13">
      <c r="I2095" s="51"/>
      <c r="M2095" s="51"/>
    </row>
    <row r="2096" spans="9:13">
      <c r="I2096" s="51"/>
      <c r="M2096" s="51"/>
    </row>
    <row r="2097" spans="9:13">
      <c r="I2097" s="51"/>
      <c r="M2097" s="51"/>
    </row>
    <row r="2098" spans="9:13">
      <c r="I2098" s="51"/>
      <c r="M2098" s="51"/>
    </row>
    <row r="2099" spans="9:13">
      <c r="I2099" s="51"/>
      <c r="M2099" s="51"/>
    </row>
    <row r="2100" spans="9:13">
      <c r="I2100" s="51"/>
      <c r="M2100" s="51"/>
    </row>
    <row r="2101" spans="9:13">
      <c r="I2101" s="51"/>
      <c r="M2101" s="51"/>
    </row>
    <row r="2102" spans="9:13">
      <c r="I2102" s="51"/>
      <c r="M2102" s="51"/>
    </row>
    <row r="2103" spans="9:13">
      <c r="I2103" s="51"/>
      <c r="M2103" s="51"/>
    </row>
    <row r="2104" spans="9:13">
      <c r="I2104" s="51"/>
      <c r="M2104" s="51"/>
    </row>
    <row r="2105" spans="9:13">
      <c r="I2105" s="51"/>
      <c r="M2105" s="51"/>
    </row>
    <row r="2106" spans="9:13">
      <c r="I2106" s="51"/>
      <c r="M2106" s="51"/>
    </row>
    <row r="2107" spans="9:13">
      <c r="I2107" s="51"/>
      <c r="M2107" s="51"/>
    </row>
    <row r="2108" spans="9:13">
      <c r="I2108" s="51"/>
      <c r="M2108" s="51"/>
    </row>
    <row r="2109" spans="9:13">
      <c r="I2109" s="51"/>
      <c r="M2109" s="51"/>
    </row>
    <row r="2110" spans="9:13">
      <c r="I2110" s="51"/>
      <c r="M2110" s="51"/>
    </row>
    <row r="2111" spans="9:13">
      <c r="I2111" s="51"/>
      <c r="M2111" s="51"/>
    </row>
    <row r="2112" spans="9:13">
      <c r="I2112" s="51"/>
      <c r="M2112" s="51"/>
    </row>
    <row r="2113" spans="9:13">
      <c r="I2113" s="51"/>
      <c r="M2113" s="51"/>
    </row>
    <row r="2114" spans="9:13">
      <c r="I2114" s="51"/>
      <c r="M2114" s="51"/>
    </row>
    <row r="2115" spans="9:13">
      <c r="I2115" s="51"/>
      <c r="M2115" s="51"/>
    </row>
    <row r="2116" spans="9:13">
      <c r="I2116" s="51"/>
      <c r="M2116" s="51"/>
    </row>
    <row r="2117" spans="9:13">
      <c r="I2117" s="51"/>
      <c r="M2117" s="51"/>
    </row>
    <row r="2118" spans="9:13">
      <c r="I2118" s="51"/>
      <c r="M2118" s="51"/>
    </row>
    <row r="2119" spans="9:13">
      <c r="I2119" s="51"/>
      <c r="M2119" s="51"/>
    </row>
    <row r="2120" spans="9:13">
      <c r="I2120" s="51"/>
      <c r="M2120" s="51"/>
    </row>
    <row r="2121" spans="9:13">
      <c r="I2121" s="51"/>
      <c r="M2121" s="51"/>
    </row>
    <row r="2122" spans="9:13">
      <c r="I2122" s="51"/>
      <c r="M2122" s="51"/>
    </row>
    <row r="2123" spans="9:13">
      <c r="I2123" s="51"/>
      <c r="M2123" s="51"/>
    </row>
    <row r="2124" spans="9:13">
      <c r="I2124" s="51"/>
      <c r="M2124" s="51"/>
    </row>
    <row r="2125" spans="9:13">
      <c r="I2125" s="51"/>
      <c r="M2125" s="51"/>
    </row>
    <row r="2126" spans="9:13">
      <c r="I2126" s="51"/>
      <c r="M2126" s="51"/>
    </row>
    <row r="2127" spans="9:13">
      <c r="I2127" s="51"/>
      <c r="M2127" s="51"/>
    </row>
    <row r="2128" spans="9:13">
      <c r="I2128" s="51"/>
      <c r="M2128" s="51"/>
    </row>
    <row r="2129" spans="9:13">
      <c r="I2129" s="51"/>
      <c r="M2129" s="51"/>
    </row>
    <row r="2130" spans="9:13">
      <c r="I2130" s="51"/>
      <c r="M2130" s="51"/>
    </row>
    <row r="2131" spans="9:13">
      <c r="I2131" s="51"/>
      <c r="M2131" s="51"/>
    </row>
    <row r="2132" spans="9:13">
      <c r="I2132" s="51"/>
      <c r="M2132" s="51"/>
    </row>
    <row r="2133" spans="9:13">
      <c r="I2133" s="51"/>
      <c r="M2133" s="51"/>
    </row>
    <row r="2134" spans="9:13">
      <c r="I2134" s="51"/>
      <c r="M2134" s="51"/>
    </row>
    <row r="2135" spans="9:13">
      <c r="I2135" s="51"/>
      <c r="M2135" s="51"/>
    </row>
    <row r="2136" spans="9:13">
      <c r="I2136" s="51"/>
      <c r="M2136" s="51"/>
    </row>
    <row r="2137" spans="9:13">
      <c r="I2137" s="51"/>
      <c r="M2137" s="51"/>
    </row>
    <row r="2138" spans="9:13">
      <c r="I2138" s="51"/>
      <c r="M2138" s="51"/>
    </row>
    <row r="2139" spans="9:13">
      <c r="I2139" s="51"/>
      <c r="M2139" s="51"/>
    </row>
    <row r="2140" spans="9:13">
      <c r="I2140" s="51"/>
      <c r="M2140" s="51"/>
    </row>
    <row r="2141" spans="9:13">
      <c r="I2141" s="51"/>
      <c r="M2141" s="51"/>
    </row>
    <row r="2142" spans="9:13">
      <c r="I2142" s="51"/>
      <c r="M2142" s="51"/>
    </row>
    <row r="2143" spans="9:13">
      <c r="I2143" s="51"/>
      <c r="M2143" s="51"/>
    </row>
    <row r="2144" spans="9:13">
      <c r="I2144" s="51"/>
      <c r="M2144" s="51"/>
    </row>
    <row r="2145" spans="9:13">
      <c r="I2145" s="51"/>
      <c r="M2145" s="51"/>
    </row>
    <row r="2146" spans="9:13">
      <c r="I2146" s="51"/>
      <c r="M2146" s="51"/>
    </row>
    <row r="2147" spans="9:13">
      <c r="I2147" s="51"/>
      <c r="M2147" s="51"/>
    </row>
    <row r="2148" spans="9:13">
      <c r="I2148" s="51"/>
      <c r="M2148" s="51"/>
    </row>
    <row r="2149" spans="9:13">
      <c r="I2149" s="51"/>
      <c r="M2149" s="51"/>
    </row>
    <row r="2150" spans="9:13">
      <c r="I2150" s="51"/>
      <c r="M2150" s="51"/>
    </row>
    <row r="2151" spans="9:13">
      <c r="I2151" s="51"/>
      <c r="M2151" s="51"/>
    </row>
    <row r="2152" spans="9:13">
      <c r="I2152" s="51"/>
      <c r="M2152" s="51"/>
    </row>
    <row r="2153" spans="9:13">
      <c r="I2153" s="51"/>
      <c r="M2153" s="51"/>
    </row>
    <row r="2154" spans="9:13">
      <c r="I2154" s="51"/>
      <c r="M2154" s="51"/>
    </row>
    <row r="2155" spans="9:13">
      <c r="I2155" s="51"/>
      <c r="M2155" s="51"/>
    </row>
    <row r="2156" spans="9:13">
      <c r="I2156" s="51"/>
      <c r="M2156" s="51"/>
    </row>
    <row r="2157" spans="9:13">
      <c r="I2157" s="51"/>
      <c r="M2157" s="51"/>
    </row>
    <row r="2158" spans="9:13">
      <c r="I2158" s="51"/>
      <c r="M2158" s="51"/>
    </row>
    <row r="2159" spans="9:13">
      <c r="I2159" s="51"/>
      <c r="M2159" s="51"/>
    </row>
    <row r="2160" spans="9:13">
      <c r="I2160" s="51"/>
      <c r="M2160" s="51"/>
    </row>
    <row r="2161" spans="9:13">
      <c r="I2161" s="51"/>
      <c r="M2161" s="51"/>
    </row>
    <row r="2162" spans="9:13">
      <c r="I2162" s="51"/>
      <c r="M2162" s="51"/>
    </row>
    <row r="2163" spans="9:13">
      <c r="I2163" s="51"/>
      <c r="M2163" s="51"/>
    </row>
    <row r="2164" spans="9:13">
      <c r="I2164" s="51"/>
      <c r="M2164" s="51"/>
    </row>
    <row r="2165" spans="9:13">
      <c r="I2165" s="51"/>
      <c r="M2165" s="51"/>
    </row>
    <row r="2166" spans="9:13">
      <c r="I2166" s="51"/>
      <c r="M2166" s="51"/>
    </row>
    <row r="2167" spans="9:13">
      <c r="I2167" s="51"/>
      <c r="M2167" s="51"/>
    </row>
    <row r="2168" spans="9:13">
      <c r="I2168" s="51"/>
      <c r="M2168" s="51"/>
    </row>
    <row r="2169" spans="9:13">
      <c r="I2169" s="51"/>
      <c r="M2169" s="51"/>
    </row>
    <row r="2170" spans="9:13">
      <c r="I2170" s="51"/>
      <c r="M2170" s="51"/>
    </row>
    <row r="2171" spans="9:13">
      <c r="I2171" s="51"/>
      <c r="M2171" s="51"/>
    </row>
    <row r="2172" spans="9:13">
      <c r="I2172" s="51"/>
      <c r="M2172" s="51"/>
    </row>
    <row r="2173" spans="9:13">
      <c r="I2173" s="51"/>
      <c r="M2173" s="51"/>
    </row>
    <row r="2174" spans="9:13">
      <c r="I2174" s="51"/>
      <c r="M2174" s="51"/>
    </row>
    <row r="2175" spans="9:13">
      <c r="I2175" s="51"/>
      <c r="M2175" s="51"/>
    </row>
    <row r="2176" spans="9:13">
      <c r="I2176" s="51"/>
      <c r="M2176" s="51"/>
    </row>
    <row r="2177" spans="9:13">
      <c r="I2177" s="51"/>
      <c r="M2177" s="51"/>
    </row>
    <row r="2178" spans="9:13">
      <c r="I2178" s="51"/>
      <c r="M2178" s="51"/>
    </row>
    <row r="2179" spans="9:13">
      <c r="I2179" s="51"/>
      <c r="M2179" s="51"/>
    </row>
    <row r="2180" spans="9:13">
      <c r="I2180" s="51"/>
      <c r="M2180" s="51"/>
    </row>
    <row r="2181" spans="9:13">
      <c r="I2181" s="51"/>
      <c r="M2181" s="51"/>
    </row>
    <row r="2182" spans="9:13">
      <c r="I2182" s="51"/>
      <c r="M2182" s="51"/>
    </row>
    <row r="2183" spans="9:13">
      <c r="I2183" s="51"/>
      <c r="M2183" s="51"/>
    </row>
    <row r="2184" spans="9:13">
      <c r="I2184" s="51"/>
      <c r="M2184" s="51"/>
    </row>
    <row r="2185" spans="9:13">
      <c r="I2185" s="51"/>
      <c r="M2185" s="51"/>
    </row>
    <row r="2186" spans="9:13">
      <c r="I2186" s="51"/>
      <c r="M2186" s="51"/>
    </row>
    <row r="2187" spans="9:13">
      <c r="I2187" s="51"/>
      <c r="M2187" s="51"/>
    </row>
    <row r="2188" spans="9:13">
      <c r="I2188" s="51"/>
      <c r="M2188" s="51"/>
    </row>
    <row r="2189" spans="9:13">
      <c r="I2189" s="51"/>
      <c r="M2189" s="51"/>
    </row>
    <row r="2190" spans="9:13">
      <c r="I2190" s="51"/>
      <c r="M2190" s="51"/>
    </row>
    <row r="2191" spans="9:13">
      <c r="I2191" s="51"/>
      <c r="M2191" s="51"/>
    </row>
    <row r="2192" spans="9:13">
      <c r="I2192" s="51"/>
      <c r="M2192" s="51"/>
    </row>
    <row r="2193" spans="9:13">
      <c r="I2193" s="51"/>
      <c r="M2193" s="51"/>
    </row>
    <row r="2194" spans="9:13">
      <c r="I2194" s="51"/>
      <c r="M2194" s="51"/>
    </row>
    <row r="2195" spans="9:13">
      <c r="I2195" s="51"/>
      <c r="M2195" s="51"/>
    </row>
    <row r="2196" spans="9:13">
      <c r="I2196" s="51"/>
      <c r="M2196" s="51"/>
    </row>
    <row r="2197" spans="9:13">
      <c r="I2197" s="51"/>
      <c r="M2197" s="51"/>
    </row>
    <row r="2198" spans="9:13">
      <c r="I2198" s="51"/>
      <c r="M2198" s="51"/>
    </row>
    <row r="2199" spans="9:13">
      <c r="I2199" s="51"/>
      <c r="M2199" s="51"/>
    </row>
    <row r="2200" spans="9:13">
      <c r="I2200" s="51"/>
      <c r="M2200" s="51"/>
    </row>
    <row r="2201" spans="9:13">
      <c r="I2201" s="51"/>
      <c r="M2201" s="51"/>
    </row>
    <row r="2202" spans="9:13">
      <c r="I2202" s="51"/>
      <c r="M2202" s="51"/>
    </row>
    <row r="2203" spans="9:13">
      <c r="I2203" s="51"/>
      <c r="M2203" s="51"/>
    </row>
    <row r="2204" spans="9:13">
      <c r="I2204" s="51"/>
      <c r="M2204" s="51"/>
    </row>
    <row r="2205" spans="9:13">
      <c r="I2205" s="51"/>
      <c r="M2205" s="51"/>
    </row>
    <row r="2206" spans="9:13">
      <c r="I2206" s="51"/>
      <c r="M2206" s="51"/>
    </row>
    <row r="2207" spans="9:13">
      <c r="I2207" s="51"/>
      <c r="M2207" s="51"/>
    </row>
    <row r="2208" spans="9:13">
      <c r="I2208" s="51"/>
      <c r="M2208" s="51"/>
    </row>
    <row r="2209" spans="9:13">
      <c r="I2209" s="51"/>
      <c r="M2209" s="51"/>
    </row>
    <row r="2210" spans="9:13">
      <c r="I2210" s="51"/>
      <c r="M2210" s="51"/>
    </row>
    <row r="2211" spans="9:13">
      <c r="I2211" s="51"/>
      <c r="M2211" s="51"/>
    </row>
    <row r="2212" spans="9:13">
      <c r="I2212" s="51"/>
      <c r="M2212" s="51"/>
    </row>
    <row r="2213" spans="9:13">
      <c r="I2213" s="51"/>
      <c r="M2213" s="51"/>
    </row>
    <row r="2214" spans="9:13">
      <c r="I2214" s="51"/>
      <c r="M2214" s="51"/>
    </row>
    <row r="2215" spans="9:13">
      <c r="I2215" s="51"/>
      <c r="M2215" s="51"/>
    </row>
    <row r="2216" spans="9:13">
      <c r="I2216" s="51"/>
      <c r="M2216" s="51"/>
    </row>
    <row r="2217" spans="9:13">
      <c r="I2217" s="51"/>
      <c r="M2217" s="51"/>
    </row>
    <row r="2218" spans="9:13">
      <c r="I2218" s="51"/>
      <c r="M2218" s="51"/>
    </row>
    <row r="2219" spans="9:13">
      <c r="I2219" s="51"/>
      <c r="M2219" s="51"/>
    </row>
    <row r="2220" spans="9:13">
      <c r="I2220" s="51"/>
      <c r="M2220" s="51"/>
    </row>
    <row r="2221" spans="9:13">
      <c r="I2221" s="51"/>
      <c r="M2221" s="51"/>
    </row>
    <row r="2222" spans="9:13">
      <c r="I2222" s="51"/>
      <c r="M2222" s="51"/>
    </row>
    <row r="2223" spans="9:13">
      <c r="I2223" s="51"/>
      <c r="M2223" s="51"/>
    </row>
    <row r="2224" spans="9:13">
      <c r="I2224" s="51"/>
      <c r="M2224" s="51"/>
    </row>
    <row r="2225" spans="9:13">
      <c r="I2225" s="51"/>
      <c r="M2225" s="51"/>
    </row>
    <row r="2226" spans="9:13">
      <c r="I2226" s="51"/>
      <c r="M2226" s="51"/>
    </row>
    <row r="2227" spans="9:13">
      <c r="I2227" s="51"/>
      <c r="M2227" s="51"/>
    </row>
    <row r="2228" spans="9:13">
      <c r="I2228" s="51"/>
      <c r="M2228" s="51"/>
    </row>
    <row r="2229" spans="9:13">
      <c r="I2229" s="51"/>
      <c r="M2229" s="51"/>
    </row>
    <row r="2230" spans="9:13">
      <c r="I2230" s="51"/>
      <c r="M2230" s="51"/>
    </row>
    <row r="2231" spans="9:13">
      <c r="I2231" s="51"/>
      <c r="M2231" s="51"/>
    </row>
    <row r="2232" spans="9:13">
      <c r="I2232" s="51"/>
      <c r="M2232" s="51"/>
    </row>
    <row r="2233" spans="9:13">
      <c r="I2233" s="51"/>
      <c r="M2233" s="51"/>
    </row>
    <row r="2234" spans="9:13">
      <c r="I2234" s="51"/>
      <c r="M2234" s="51"/>
    </row>
    <row r="2235" spans="9:13">
      <c r="I2235" s="51"/>
      <c r="M2235" s="51"/>
    </row>
    <row r="2236" spans="9:13">
      <c r="I2236" s="51"/>
      <c r="M2236" s="51"/>
    </row>
    <row r="2237" spans="9:13">
      <c r="I2237" s="51"/>
      <c r="M2237" s="51"/>
    </row>
    <row r="2238" spans="9:13">
      <c r="I2238" s="51"/>
      <c r="M2238" s="51"/>
    </row>
    <row r="2239" spans="9:13">
      <c r="I2239" s="51"/>
      <c r="M2239" s="51"/>
    </row>
    <row r="2240" spans="9:13">
      <c r="I2240" s="51"/>
      <c r="M2240" s="51"/>
    </row>
    <row r="2241" spans="9:13">
      <c r="I2241" s="51"/>
      <c r="M2241" s="51"/>
    </row>
    <row r="2242" spans="9:13">
      <c r="I2242" s="51"/>
      <c r="M2242" s="51"/>
    </row>
    <row r="2243" spans="9:13">
      <c r="I2243" s="51"/>
      <c r="M2243" s="51"/>
    </row>
    <row r="2244" spans="9:13">
      <c r="I2244" s="51"/>
      <c r="M2244" s="51"/>
    </row>
    <row r="2245" spans="9:13">
      <c r="I2245" s="51"/>
      <c r="M2245" s="51"/>
    </row>
    <row r="2246" spans="9:13">
      <c r="I2246" s="51"/>
      <c r="M2246" s="51"/>
    </row>
    <row r="2247" spans="9:13">
      <c r="I2247" s="51"/>
      <c r="M2247" s="51"/>
    </row>
    <row r="2248" spans="9:13">
      <c r="I2248" s="51"/>
      <c r="M2248" s="51"/>
    </row>
    <row r="2249" spans="9:13">
      <c r="I2249" s="51"/>
      <c r="M2249" s="51"/>
    </row>
    <row r="2250" spans="9:13">
      <c r="I2250" s="51"/>
      <c r="M2250" s="51"/>
    </row>
    <row r="2251" spans="9:13">
      <c r="I2251" s="51"/>
      <c r="M2251" s="51"/>
    </row>
    <row r="2252" spans="9:13">
      <c r="I2252" s="51"/>
      <c r="M2252" s="51"/>
    </row>
    <row r="2253" spans="9:13">
      <c r="I2253" s="51"/>
      <c r="M2253" s="51"/>
    </row>
    <row r="2254" spans="9:13">
      <c r="I2254" s="51"/>
      <c r="M2254" s="51"/>
    </row>
    <row r="2255" spans="9:13">
      <c r="I2255" s="51"/>
      <c r="M2255" s="51"/>
    </row>
    <row r="2256" spans="9:13">
      <c r="I2256" s="51"/>
      <c r="M2256" s="51"/>
    </row>
    <row r="2257" spans="9:13">
      <c r="I2257" s="51"/>
      <c r="M2257" s="51"/>
    </row>
    <row r="2258" spans="9:13">
      <c r="I2258" s="51"/>
      <c r="M2258" s="51"/>
    </row>
    <row r="2259" spans="9:13">
      <c r="I2259" s="51"/>
      <c r="M2259" s="51"/>
    </row>
    <row r="2260" spans="9:13">
      <c r="I2260" s="51"/>
      <c r="M2260" s="51"/>
    </row>
    <row r="2261" spans="9:13">
      <c r="I2261" s="51"/>
      <c r="M2261" s="51"/>
    </row>
    <row r="2262" spans="9:13">
      <c r="I2262" s="51"/>
      <c r="M2262" s="51"/>
    </row>
    <row r="2263" spans="9:13">
      <c r="I2263" s="51"/>
      <c r="M2263" s="51"/>
    </row>
    <row r="2264" spans="9:13">
      <c r="I2264" s="51"/>
      <c r="M2264" s="51"/>
    </row>
    <row r="2265" spans="9:13">
      <c r="I2265" s="51"/>
      <c r="M2265" s="51"/>
    </row>
    <row r="2266" spans="9:13">
      <c r="I2266" s="51"/>
      <c r="M2266" s="51"/>
    </row>
    <row r="2267" spans="9:13">
      <c r="I2267" s="51"/>
      <c r="M2267" s="51"/>
    </row>
    <row r="2268" spans="9:13">
      <c r="I2268" s="51"/>
      <c r="M2268" s="51"/>
    </row>
    <row r="2269" spans="9:13">
      <c r="I2269" s="51"/>
      <c r="M2269" s="51"/>
    </row>
    <row r="2270" spans="9:13">
      <c r="I2270" s="51"/>
      <c r="M2270" s="51"/>
    </row>
    <row r="2271" spans="9:13">
      <c r="I2271" s="51"/>
      <c r="M2271" s="51"/>
    </row>
    <row r="2272" spans="9:13">
      <c r="I2272" s="51"/>
      <c r="M2272" s="51"/>
    </row>
    <row r="2273" spans="9:13">
      <c r="I2273" s="51"/>
      <c r="M2273" s="51"/>
    </row>
    <row r="2274" spans="9:13">
      <c r="I2274" s="51"/>
      <c r="M2274" s="51"/>
    </row>
    <row r="2275" spans="9:13">
      <c r="I2275" s="51"/>
      <c r="M2275" s="51"/>
    </row>
    <row r="2276" spans="9:13">
      <c r="I2276" s="51"/>
      <c r="M2276" s="51"/>
    </row>
    <row r="2277" spans="9:13">
      <c r="I2277" s="51"/>
      <c r="M2277" s="51"/>
    </row>
    <row r="2278" spans="9:13">
      <c r="I2278" s="51"/>
      <c r="M2278" s="51"/>
    </row>
    <row r="2279" spans="9:13">
      <c r="I2279" s="51"/>
      <c r="M2279" s="51"/>
    </row>
    <row r="2280" spans="9:13">
      <c r="I2280" s="51"/>
      <c r="M2280" s="51"/>
    </row>
    <row r="2281" spans="9:13">
      <c r="I2281" s="51"/>
      <c r="M2281" s="51"/>
    </row>
    <row r="2282" spans="9:13">
      <c r="I2282" s="51"/>
      <c r="M2282" s="51"/>
    </row>
    <row r="2283" spans="9:13">
      <c r="I2283" s="51"/>
      <c r="M2283" s="51"/>
    </row>
    <row r="2284" spans="9:13">
      <c r="I2284" s="51"/>
      <c r="M2284" s="51"/>
    </row>
    <row r="2285" spans="9:13">
      <c r="I2285" s="51"/>
      <c r="M2285" s="51"/>
    </row>
    <row r="2286" spans="9:13">
      <c r="I2286" s="51"/>
      <c r="M2286" s="51"/>
    </row>
    <row r="2287" spans="9:13">
      <c r="I2287" s="51"/>
      <c r="M2287" s="51"/>
    </row>
    <row r="2288" spans="9:13">
      <c r="I2288" s="51"/>
      <c r="M2288" s="51"/>
    </row>
    <row r="2289" spans="9:13">
      <c r="I2289" s="51"/>
      <c r="M2289" s="51"/>
    </row>
    <row r="2290" spans="9:13">
      <c r="I2290" s="51"/>
      <c r="M2290" s="51"/>
    </row>
    <row r="2291" spans="9:13">
      <c r="I2291" s="51"/>
      <c r="M2291" s="51"/>
    </row>
    <row r="2292" spans="9:13">
      <c r="I2292" s="51"/>
      <c r="M2292" s="51"/>
    </row>
    <row r="2293" spans="9:13">
      <c r="I2293" s="51"/>
      <c r="M2293" s="51"/>
    </row>
    <row r="2294" spans="9:13">
      <c r="I2294" s="51"/>
      <c r="M2294" s="51"/>
    </row>
    <row r="2295" spans="9:13">
      <c r="I2295" s="51"/>
      <c r="M2295" s="51"/>
    </row>
    <row r="2296" spans="9:13">
      <c r="I2296" s="51"/>
      <c r="M2296" s="51"/>
    </row>
    <row r="2297" spans="9:13">
      <c r="I2297" s="51"/>
      <c r="M2297" s="51"/>
    </row>
    <row r="2298" spans="9:13">
      <c r="I2298" s="51"/>
      <c r="M2298" s="51"/>
    </row>
    <row r="2299" spans="9:13">
      <c r="I2299" s="51"/>
      <c r="M2299" s="51"/>
    </row>
    <row r="2300" spans="9:13">
      <c r="I2300" s="51"/>
      <c r="M2300" s="51"/>
    </row>
    <row r="2301" spans="9:13">
      <c r="I2301" s="51"/>
      <c r="M2301" s="51"/>
    </row>
    <row r="2302" spans="9:13">
      <c r="I2302" s="51"/>
      <c r="M2302" s="51"/>
    </row>
    <row r="2303" spans="9:13">
      <c r="I2303" s="51"/>
      <c r="M2303" s="51"/>
    </row>
    <row r="2304" spans="9:13">
      <c r="I2304" s="51"/>
      <c r="M2304" s="51"/>
    </row>
    <row r="2305" spans="9:13">
      <c r="I2305" s="51"/>
      <c r="M2305" s="51"/>
    </row>
    <row r="2306" spans="9:13">
      <c r="I2306" s="51"/>
      <c r="M2306" s="51"/>
    </row>
    <row r="2307" spans="9:13">
      <c r="I2307" s="51"/>
      <c r="M2307" s="51"/>
    </row>
    <row r="2308" spans="9:13">
      <c r="I2308" s="51"/>
      <c r="M2308" s="51"/>
    </row>
    <row r="2309" spans="9:13">
      <c r="I2309" s="51"/>
      <c r="M2309" s="51"/>
    </row>
    <row r="2310" spans="9:13">
      <c r="I2310" s="51"/>
      <c r="M2310" s="51"/>
    </row>
    <row r="2311" spans="9:13">
      <c r="I2311" s="51"/>
      <c r="M2311" s="51"/>
    </row>
    <row r="2312" spans="9:13">
      <c r="I2312" s="51"/>
      <c r="M2312" s="51"/>
    </row>
    <row r="2313" spans="9:13">
      <c r="I2313" s="51"/>
      <c r="M2313" s="51"/>
    </row>
    <row r="2314" spans="9:13">
      <c r="I2314" s="51"/>
      <c r="M2314" s="51"/>
    </row>
    <row r="2315" spans="9:13">
      <c r="I2315" s="51"/>
      <c r="M2315" s="51"/>
    </row>
    <row r="2316" spans="9:13">
      <c r="I2316" s="51"/>
      <c r="M2316" s="51"/>
    </row>
    <row r="2317" spans="9:13">
      <c r="I2317" s="51"/>
      <c r="M2317" s="51"/>
    </row>
    <row r="2318" spans="9:13">
      <c r="I2318" s="51"/>
      <c r="M2318" s="51"/>
    </row>
    <row r="2319" spans="9:13">
      <c r="I2319" s="51"/>
      <c r="M2319" s="51"/>
    </row>
    <row r="2320" spans="9:13">
      <c r="I2320" s="51"/>
      <c r="M2320" s="51"/>
    </row>
    <row r="2321" spans="9:13">
      <c r="I2321" s="51"/>
      <c r="M2321" s="51"/>
    </row>
    <row r="2322" spans="9:13">
      <c r="I2322" s="51"/>
      <c r="M2322" s="51"/>
    </row>
    <row r="2323" spans="9:13">
      <c r="I2323" s="51"/>
      <c r="M2323" s="51"/>
    </row>
    <row r="2324" spans="9:13">
      <c r="I2324" s="51"/>
      <c r="M2324" s="51"/>
    </row>
    <row r="2325" spans="9:13">
      <c r="I2325" s="51"/>
      <c r="M2325" s="51"/>
    </row>
    <row r="2326" spans="9:13">
      <c r="I2326" s="51"/>
      <c r="M2326" s="51"/>
    </row>
    <row r="2327" spans="9:13">
      <c r="I2327" s="51"/>
      <c r="M2327" s="51"/>
    </row>
    <row r="2328" spans="9:13">
      <c r="I2328" s="51"/>
      <c r="M2328" s="51"/>
    </row>
    <row r="2329" spans="9:13">
      <c r="I2329" s="51"/>
      <c r="M2329" s="51"/>
    </row>
    <row r="2330" spans="9:13">
      <c r="I2330" s="51"/>
      <c r="M2330" s="51"/>
    </row>
    <row r="2331" spans="9:13">
      <c r="I2331" s="51"/>
      <c r="M2331" s="51"/>
    </row>
    <row r="2332" spans="9:13">
      <c r="I2332" s="51"/>
      <c r="M2332" s="51"/>
    </row>
    <row r="2333" spans="9:13">
      <c r="I2333" s="51"/>
      <c r="M2333" s="51"/>
    </row>
    <row r="2334" spans="9:13">
      <c r="I2334" s="51"/>
      <c r="M2334" s="51"/>
    </row>
    <row r="2335" spans="9:13">
      <c r="I2335" s="51"/>
      <c r="M2335" s="51"/>
    </row>
    <row r="2336" spans="9:13">
      <c r="I2336" s="51"/>
      <c r="M2336" s="51"/>
    </row>
    <row r="2337" spans="9:13">
      <c r="I2337" s="51"/>
      <c r="M2337" s="51"/>
    </row>
    <row r="2338" spans="9:13">
      <c r="I2338" s="51"/>
      <c r="M2338" s="51"/>
    </row>
    <row r="2339" spans="9:13">
      <c r="I2339" s="51"/>
      <c r="M2339" s="51"/>
    </row>
    <row r="2340" spans="9:13">
      <c r="I2340" s="51"/>
      <c r="M2340" s="51"/>
    </row>
    <row r="2341" spans="9:13">
      <c r="I2341" s="51"/>
      <c r="M2341" s="51"/>
    </row>
    <row r="2342" spans="9:13">
      <c r="I2342" s="51"/>
      <c r="M2342" s="51"/>
    </row>
    <row r="2343" spans="9:13">
      <c r="I2343" s="51"/>
      <c r="M2343" s="51"/>
    </row>
    <row r="2344" spans="9:13">
      <c r="I2344" s="51"/>
      <c r="M2344" s="51"/>
    </row>
    <row r="2345" spans="9:13">
      <c r="I2345" s="51"/>
      <c r="M2345" s="51"/>
    </row>
    <row r="2346" spans="9:13">
      <c r="I2346" s="51"/>
      <c r="M2346" s="51"/>
    </row>
    <row r="2347" spans="9:13">
      <c r="I2347" s="51"/>
      <c r="M2347" s="51"/>
    </row>
    <row r="2348" spans="9:13">
      <c r="I2348" s="51"/>
      <c r="M2348" s="51"/>
    </row>
    <row r="2349" spans="9:13">
      <c r="I2349" s="51"/>
      <c r="M2349" s="51"/>
    </row>
    <row r="2350" spans="9:13">
      <c r="I2350" s="51"/>
      <c r="M2350" s="51"/>
    </row>
    <row r="2351" spans="9:13">
      <c r="I2351" s="51"/>
      <c r="M2351" s="51"/>
    </row>
    <row r="2352" spans="9:13">
      <c r="I2352" s="51"/>
      <c r="M2352" s="51"/>
    </row>
    <row r="2353" spans="9:13">
      <c r="I2353" s="51"/>
      <c r="M2353" s="51"/>
    </row>
    <row r="2354" spans="9:13">
      <c r="I2354" s="51"/>
      <c r="M2354" s="51"/>
    </row>
    <row r="2355" spans="9:13">
      <c r="I2355" s="51"/>
      <c r="M2355" s="51"/>
    </row>
    <row r="2356" spans="9:13">
      <c r="I2356" s="51"/>
      <c r="M2356" s="51"/>
    </row>
    <row r="2357" spans="9:13">
      <c r="I2357" s="51"/>
      <c r="M2357" s="51"/>
    </row>
    <row r="2358" spans="9:13">
      <c r="I2358" s="51"/>
      <c r="M2358" s="51"/>
    </row>
    <row r="2359" spans="9:13">
      <c r="I2359" s="51"/>
      <c r="M2359" s="51"/>
    </row>
    <row r="2360" spans="9:13">
      <c r="I2360" s="51"/>
      <c r="M2360" s="51"/>
    </row>
    <row r="2361" spans="9:13">
      <c r="I2361" s="51"/>
      <c r="M2361" s="51"/>
    </row>
    <row r="2362" spans="9:13">
      <c r="I2362" s="51"/>
      <c r="M2362" s="51"/>
    </row>
    <row r="2363" spans="9:13">
      <c r="I2363" s="51"/>
      <c r="M2363" s="51"/>
    </row>
    <row r="2364" spans="9:13">
      <c r="I2364" s="51"/>
      <c r="M2364" s="51"/>
    </row>
    <row r="2365" spans="9:13">
      <c r="I2365" s="51"/>
      <c r="M2365" s="51"/>
    </row>
    <row r="2366" spans="9:13">
      <c r="I2366" s="51"/>
      <c r="M2366" s="51"/>
    </row>
    <row r="2367" spans="9:13">
      <c r="I2367" s="51"/>
      <c r="M2367" s="51"/>
    </row>
    <row r="2368" spans="9:13">
      <c r="I2368" s="51"/>
      <c r="M2368" s="51"/>
    </row>
    <row r="2369" spans="9:13">
      <c r="I2369" s="51"/>
      <c r="M2369" s="51"/>
    </row>
    <row r="2370" spans="9:13">
      <c r="I2370" s="51"/>
      <c r="M2370" s="51"/>
    </row>
    <row r="2371" spans="9:13">
      <c r="I2371" s="51"/>
      <c r="M2371" s="51"/>
    </row>
    <row r="2372" spans="9:13">
      <c r="I2372" s="51"/>
      <c r="M2372" s="51"/>
    </row>
    <row r="2373" spans="9:13">
      <c r="I2373" s="51"/>
      <c r="M2373" s="51"/>
    </row>
    <row r="2374" spans="9:13">
      <c r="I2374" s="51"/>
      <c r="M2374" s="51"/>
    </row>
    <row r="2375" spans="9:13">
      <c r="I2375" s="51"/>
      <c r="M2375" s="51"/>
    </row>
    <row r="2376" spans="9:13">
      <c r="I2376" s="51"/>
      <c r="M2376" s="51"/>
    </row>
    <row r="2377" spans="9:13">
      <c r="I2377" s="51"/>
      <c r="M2377" s="51"/>
    </row>
    <row r="2378" spans="9:13">
      <c r="I2378" s="51"/>
      <c r="M2378" s="51"/>
    </row>
    <row r="2379" spans="9:13">
      <c r="I2379" s="51"/>
      <c r="M2379" s="51"/>
    </row>
    <row r="2380" spans="9:13">
      <c r="I2380" s="51"/>
      <c r="M2380" s="51"/>
    </row>
    <row r="2381" spans="9:13">
      <c r="I2381" s="51"/>
      <c r="M2381" s="51"/>
    </row>
    <row r="2382" spans="9:13">
      <c r="I2382" s="51"/>
      <c r="M2382" s="51"/>
    </row>
    <row r="2383" spans="9:13">
      <c r="I2383" s="51"/>
      <c r="M2383" s="51"/>
    </row>
    <row r="2384" spans="9:13">
      <c r="I2384" s="51"/>
      <c r="M2384" s="51"/>
    </row>
    <row r="2385" spans="9:13">
      <c r="I2385" s="51"/>
      <c r="M2385" s="51"/>
    </row>
    <row r="2386" spans="9:13">
      <c r="I2386" s="51"/>
      <c r="M2386" s="51"/>
    </row>
    <row r="2387" spans="9:13">
      <c r="I2387" s="51"/>
      <c r="M2387" s="51"/>
    </row>
    <row r="2388" spans="9:13">
      <c r="I2388" s="51"/>
      <c r="M2388" s="51"/>
    </row>
    <row r="2389" spans="9:13">
      <c r="I2389" s="51"/>
      <c r="M2389" s="51"/>
    </row>
    <row r="2390" spans="9:13">
      <c r="I2390" s="51"/>
      <c r="M2390" s="51"/>
    </row>
    <row r="2391" spans="9:13">
      <c r="I2391" s="51"/>
      <c r="M2391" s="51"/>
    </row>
    <row r="2392" spans="9:13">
      <c r="I2392" s="51"/>
      <c r="M2392" s="51"/>
    </row>
    <row r="2393" spans="9:13">
      <c r="I2393" s="51"/>
      <c r="M2393" s="51"/>
    </row>
    <row r="2394" spans="9:13">
      <c r="I2394" s="51"/>
      <c r="M2394" s="51"/>
    </row>
    <row r="2395" spans="9:13">
      <c r="I2395" s="51"/>
      <c r="M2395" s="51"/>
    </row>
    <row r="2396" spans="9:13">
      <c r="I2396" s="51"/>
      <c r="M2396" s="51"/>
    </row>
    <row r="2397" spans="9:13">
      <c r="I2397" s="51"/>
      <c r="M2397" s="51"/>
    </row>
    <row r="2398" spans="9:13">
      <c r="I2398" s="51"/>
      <c r="M2398" s="51"/>
    </row>
    <row r="2399" spans="9:13">
      <c r="I2399" s="51"/>
      <c r="M2399" s="51"/>
    </row>
    <row r="2400" spans="9:13">
      <c r="I2400" s="51"/>
      <c r="M2400" s="51"/>
    </row>
    <row r="2401" spans="9:13">
      <c r="I2401" s="51"/>
      <c r="M2401" s="51"/>
    </row>
    <row r="2402" spans="9:13">
      <c r="I2402" s="51"/>
      <c r="M2402" s="51"/>
    </row>
    <row r="2403" spans="9:13">
      <c r="I2403" s="51"/>
      <c r="M2403" s="51"/>
    </row>
    <row r="2404" spans="9:13">
      <c r="I2404" s="51"/>
      <c r="M2404" s="51"/>
    </row>
    <row r="2405" spans="9:13">
      <c r="I2405" s="51"/>
      <c r="M2405" s="51"/>
    </row>
    <row r="2406" spans="9:13">
      <c r="I2406" s="51"/>
      <c r="M2406" s="51"/>
    </row>
    <row r="2407" spans="9:13">
      <c r="I2407" s="51"/>
      <c r="M2407" s="51"/>
    </row>
    <row r="2408" spans="9:13">
      <c r="I2408" s="51"/>
      <c r="M2408" s="51"/>
    </row>
    <row r="2409" spans="9:13">
      <c r="I2409" s="51"/>
      <c r="M2409" s="51"/>
    </row>
    <row r="2410" spans="9:13">
      <c r="I2410" s="51"/>
      <c r="M2410" s="51"/>
    </row>
    <row r="2411" spans="9:13">
      <c r="I2411" s="51"/>
      <c r="M2411" s="51"/>
    </row>
    <row r="2412" spans="9:13">
      <c r="I2412" s="51"/>
      <c r="M2412" s="51"/>
    </row>
    <row r="2413" spans="9:13">
      <c r="I2413" s="51"/>
      <c r="M2413" s="51"/>
    </row>
    <row r="2414" spans="9:13">
      <c r="I2414" s="51"/>
      <c r="M2414" s="51"/>
    </row>
    <row r="2415" spans="9:13">
      <c r="I2415" s="51"/>
      <c r="M2415" s="51"/>
    </row>
    <row r="2416" spans="9:13">
      <c r="I2416" s="51"/>
      <c r="M2416" s="51"/>
    </row>
    <row r="2417" spans="9:13">
      <c r="I2417" s="51"/>
      <c r="M2417" s="51"/>
    </row>
    <row r="2418" spans="9:13">
      <c r="I2418" s="51"/>
      <c r="M2418" s="51"/>
    </row>
    <row r="2419" spans="9:13">
      <c r="I2419" s="51"/>
      <c r="M2419" s="51"/>
    </row>
    <row r="2420" spans="9:13">
      <c r="I2420" s="51"/>
      <c r="M2420" s="51"/>
    </row>
    <row r="2421" spans="9:13">
      <c r="I2421" s="51"/>
      <c r="M2421" s="51"/>
    </row>
    <row r="2422" spans="9:13">
      <c r="I2422" s="51"/>
      <c r="M2422" s="51"/>
    </row>
    <row r="2423" spans="9:13">
      <c r="I2423" s="51"/>
      <c r="M2423" s="51"/>
    </row>
    <row r="2424" spans="9:13">
      <c r="I2424" s="51"/>
      <c r="M2424" s="51"/>
    </row>
    <row r="2425" spans="9:13">
      <c r="I2425" s="51"/>
      <c r="M2425" s="51"/>
    </row>
    <row r="2426" spans="9:13">
      <c r="I2426" s="51"/>
      <c r="M2426" s="51"/>
    </row>
    <row r="2427" spans="9:13">
      <c r="I2427" s="51"/>
      <c r="M2427" s="51"/>
    </row>
    <row r="2428" spans="9:13">
      <c r="I2428" s="51"/>
      <c r="M2428" s="51"/>
    </row>
    <row r="2429" spans="9:13">
      <c r="I2429" s="51"/>
      <c r="M2429" s="51"/>
    </row>
    <row r="2430" spans="9:13">
      <c r="I2430" s="51"/>
      <c r="M2430" s="51"/>
    </row>
    <row r="2431" spans="9:13">
      <c r="I2431" s="51"/>
      <c r="M2431" s="51"/>
    </row>
    <row r="2432" spans="9:13">
      <c r="I2432" s="51"/>
      <c r="M2432" s="51"/>
    </row>
    <row r="2433" spans="9:13">
      <c r="I2433" s="51"/>
      <c r="M2433" s="51"/>
    </row>
    <row r="2434" spans="9:13">
      <c r="I2434" s="51"/>
      <c r="M2434" s="51"/>
    </row>
    <row r="2435" spans="9:13">
      <c r="I2435" s="51"/>
      <c r="M2435" s="51"/>
    </row>
    <row r="2436" spans="9:13">
      <c r="I2436" s="51"/>
      <c r="M2436" s="51"/>
    </row>
    <row r="2437" spans="9:13">
      <c r="I2437" s="51"/>
      <c r="M2437" s="51"/>
    </row>
    <row r="2438" spans="9:13">
      <c r="I2438" s="51"/>
      <c r="M2438" s="51"/>
    </row>
    <row r="2439" spans="9:13">
      <c r="I2439" s="51"/>
      <c r="M2439" s="51"/>
    </row>
    <row r="2440" spans="9:13">
      <c r="I2440" s="51"/>
      <c r="M2440" s="51"/>
    </row>
    <row r="2441" spans="9:13">
      <c r="I2441" s="51"/>
      <c r="M2441" s="51"/>
    </row>
    <row r="2442" spans="9:13">
      <c r="I2442" s="51"/>
      <c r="M2442" s="51"/>
    </row>
    <row r="2443" spans="9:13">
      <c r="I2443" s="51"/>
      <c r="M2443" s="51"/>
    </row>
    <row r="2444" spans="9:13">
      <c r="I2444" s="51"/>
      <c r="M2444" s="51"/>
    </row>
    <row r="2445" spans="9:13">
      <c r="I2445" s="51"/>
      <c r="M2445" s="51"/>
    </row>
    <row r="2446" spans="9:13">
      <c r="I2446" s="51"/>
      <c r="M2446" s="51"/>
    </row>
    <row r="2447" spans="9:13">
      <c r="I2447" s="51"/>
      <c r="M2447" s="51"/>
    </row>
    <row r="2448" spans="9:13">
      <c r="I2448" s="51"/>
      <c r="M2448" s="51"/>
    </row>
    <row r="2449" spans="9:13">
      <c r="I2449" s="51"/>
      <c r="M2449" s="51"/>
    </row>
    <row r="2450" spans="9:13">
      <c r="I2450" s="51"/>
      <c r="M2450" s="51"/>
    </row>
    <row r="2451" spans="9:13">
      <c r="I2451" s="51"/>
      <c r="M2451" s="51"/>
    </row>
    <row r="2452" spans="9:13">
      <c r="I2452" s="51"/>
      <c r="M2452" s="51"/>
    </row>
    <row r="2453" spans="9:13">
      <c r="I2453" s="51"/>
      <c r="M2453" s="51"/>
    </row>
    <row r="2454" spans="9:13">
      <c r="I2454" s="51"/>
      <c r="M2454" s="51"/>
    </row>
    <row r="2455" spans="9:13">
      <c r="I2455" s="51"/>
      <c r="M2455" s="51"/>
    </row>
    <row r="2456" spans="9:13">
      <c r="I2456" s="51"/>
      <c r="M2456" s="51"/>
    </row>
    <row r="2457" spans="9:13">
      <c r="I2457" s="51"/>
      <c r="M2457" s="51"/>
    </row>
    <row r="2458" spans="9:13">
      <c r="I2458" s="51"/>
      <c r="M2458" s="51"/>
    </row>
    <row r="2459" spans="9:13">
      <c r="I2459" s="51"/>
      <c r="M2459" s="51"/>
    </row>
    <row r="2460" spans="9:13">
      <c r="I2460" s="51"/>
      <c r="M2460" s="51"/>
    </row>
    <row r="2461" spans="9:13">
      <c r="I2461" s="51"/>
      <c r="M2461" s="51"/>
    </row>
    <row r="2462" spans="9:13">
      <c r="I2462" s="51"/>
      <c r="M2462" s="51"/>
    </row>
    <row r="2463" spans="9:13">
      <c r="I2463" s="51"/>
      <c r="M2463" s="51"/>
    </row>
    <row r="2464" spans="9:13">
      <c r="I2464" s="51"/>
      <c r="M2464" s="51"/>
    </row>
    <row r="2465" spans="9:13">
      <c r="I2465" s="51"/>
      <c r="M2465" s="51"/>
    </row>
    <row r="2466" spans="9:13">
      <c r="I2466" s="51"/>
      <c r="M2466" s="51"/>
    </row>
    <row r="2467" spans="9:13">
      <c r="I2467" s="51"/>
      <c r="M2467" s="51"/>
    </row>
    <row r="2468" spans="9:13">
      <c r="I2468" s="51"/>
      <c r="M2468" s="51"/>
    </row>
    <row r="2469" spans="9:13">
      <c r="I2469" s="51"/>
      <c r="M2469" s="51"/>
    </row>
    <row r="2470" spans="9:13">
      <c r="I2470" s="51"/>
      <c r="M2470" s="51"/>
    </row>
    <row r="2471" spans="9:13">
      <c r="I2471" s="51"/>
      <c r="M2471" s="51"/>
    </row>
    <row r="2472" spans="9:13">
      <c r="I2472" s="51"/>
      <c r="M2472" s="51"/>
    </row>
    <row r="2473" spans="9:13">
      <c r="I2473" s="51"/>
      <c r="M2473" s="51"/>
    </row>
    <row r="2474" spans="9:13">
      <c r="I2474" s="51"/>
      <c r="M2474" s="51"/>
    </row>
    <row r="2475" spans="9:13">
      <c r="I2475" s="51"/>
      <c r="M2475" s="51"/>
    </row>
    <row r="2476" spans="9:13">
      <c r="I2476" s="51"/>
      <c r="M2476" s="51"/>
    </row>
    <row r="2477" spans="9:13">
      <c r="I2477" s="51"/>
      <c r="M2477" s="51"/>
    </row>
    <row r="2478" spans="9:13">
      <c r="I2478" s="51"/>
      <c r="M2478" s="51"/>
    </row>
    <row r="2479" spans="9:13">
      <c r="I2479" s="51"/>
      <c r="M2479" s="51"/>
    </row>
    <row r="2480" spans="9:13">
      <c r="I2480" s="51"/>
      <c r="M2480" s="51"/>
    </row>
    <row r="2481" spans="9:13">
      <c r="I2481" s="51"/>
      <c r="M2481" s="51"/>
    </row>
    <row r="2482" spans="9:13">
      <c r="I2482" s="51"/>
      <c r="M2482" s="51"/>
    </row>
    <row r="2483" spans="9:13">
      <c r="I2483" s="51"/>
      <c r="M2483" s="51"/>
    </row>
    <row r="2484" spans="9:13">
      <c r="I2484" s="51"/>
      <c r="M2484" s="51"/>
    </row>
    <row r="2485" spans="9:13">
      <c r="I2485" s="51"/>
      <c r="M2485" s="51"/>
    </row>
    <row r="2486" spans="9:13">
      <c r="I2486" s="51"/>
      <c r="M2486" s="51"/>
    </row>
    <row r="2487" spans="9:13">
      <c r="I2487" s="51"/>
      <c r="M2487" s="51"/>
    </row>
    <row r="2488" spans="9:13">
      <c r="I2488" s="51"/>
      <c r="M2488" s="51"/>
    </row>
    <row r="2489" spans="9:13">
      <c r="I2489" s="51"/>
      <c r="M2489" s="51"/>
    </row>
    <row r="2490" spans="9:13">
      <c r="I2490" s="51"/>
      <c r="M2490" s="51"/>
    </row>
    <row r="2491" spans="9:13">
      <c r="I2491" s="51"/>
      <c r="M2491" s="51"/>
    </row>
    <row r="2492" spans="9:13">
      <c r="I2492" s="51"/>
      <c r="M2492" s="51"/>
    </row>
    <row r="2493" spans="9:13">
      <c r="I2493" s="51"/>
      <c r="M2493" s="51"/>
    </row>
    <row r="2494" spans="9:13">
      <c r="I2494" s="51"/>
      <c r="M2494" s="51"/>
    </row>
    <row r="2495" spans="9:13">
      <c r="I2495" s="51"/>
      <c r="M2495" s="51"/>
    </row>
    <row r="2496" spans="9:13">
      <c r="I2496" s="51"/>
      <c r="M2496" s="51"/>
    </row>
    <row r="2497" spans="9:13">
      <c r="I2497" s="51"/>
      <c r="M2497" s="51"/>
    </row>
    <row r="2498" spans="9:13">
      <c r="I2498" s="51"/>
      <c r="M2498" s="51"/>
    </row>
    <row r="2499" spans="9:13">
      <c r="I2499" s="51"/>
      <c r="M2499" s="51"/>
    </row>
    <row r="2500" spans="9:13">
      <c r="I2500" s="51"/>
      <c r="M2500" s="51"/>
    </row>
    <row r="2501" spans="9:13">
      <c r="I2501" s="51"/>
      <c r="M2501" s="51"/>
    </row>
    <row r="2502" spans="9:13">
      <c r="I2502" s="51"/>
      <c r="M2502" s="51"/>
    </row>
    <row r="2503" spans="9:13">
      <c r="I2503" s="51"/>
      <c r="M2503" s="51"/>
    </row>
    <row r="2504" spans="9:13">
      <c r="I2504" s="51"/>
      <c r="M2504" s="51"/>
    </row>
    <row r="2505" spans="9:13">
      <c r="I2505" s="51"/>
      <c r="M2505" s="51"/>
    </row>
    <row r="2506" spans="9:13">
      <c r="I2506" s="51"/>
      <c r="M2506" s="51"/>
    </row>
    <row r="2507" spans="9:13">
      <c r="I2507" s="51"/>
      <c r="M2507" s="51"/>
    </row>
    <row r="2508" spans="9:13">
      <c r="I2508" s="51"/>
      <c r="M2508" s="51"/>
    </row>
    <row r="2509" spans="9:13">
      <c r="I2509" s="51"/>
      <c r="M2509" s="51"/>
    </row>
    <row r="2510" spans="9:13">
      <c r="I2510" s="51"/>
      <c r="M2510" s="51"/>
    </row>
    <row r="2511" spans="9:13">
      <c r="I2511" s="51"/>
      <c r="M2511" s="51"/>
    </row>
    <row r="2512" spans="9:13">
      <c r="I2512" s="51"/>
      <c r="M2512" s="51"/>
    </row>
    <row r="2513" spans="9:13">
      <c r="I2513" s="51"/>
      <c r="M2513" s="51"/>
    </row>
    <row r="2514" spans="9:13">
      <c r="I2514" s="51"/>
      <c r="M2514" s="51"/>
    </row>
    <row r="2515" spans="9:13">
      <c r="I2515" s="51"/>
      <c r="M2515" s="51"/>
    </row>
    <row r="2516" spans="9:13">
      <c r="I2516" s="51"/>
      <c r="M2516" s="51"/>
    </row>
    <row r="2517" spans="9:13">
      <c r="I2517" s="51"/>
      <c r="M2517" s="51"/>
    </row>
    <row r="2518" spans="9:13">
      <c r="I2518" s="51"/>
      <c r="M2518" s="51"/>
    </row>
    <row r="2519" spans="9:13">
      <c r="I2519" s="51"/>
      <c r="M2519" s="51"/>
    </row>
    <row r="2520" spans="9:13">
      <c r="I2520" s="51"/>
      <c r="M2520" s="51"/>
    </row>
    <row r="2521" spans="9:13">
      <c r="I2521" s="51"/>
      <c r="M2521" s="51"/>
    </row>
    <row r="2522" spans="9:13">
      <c r="I2522" s="51"/>
      <c r="M2522" s="51"/>
    </row>
    <row r="2523" spans="9:13">
      <c r="I2523" s="51"/>
      <c r="M2523" s="51"/>
    </row>
    <row r="2524" spans="9:13">
      <c r="I2524" s="51"/>
      <c r="M2524" s="51"/>
    </row>
    <row r="2525" spans="9:13">
      <c r="I2525" s="51"/>
      <c r="M2525" s="51"/>
    </row>
    <row r="2526" spans="9:13">
      <c r="I2526" s="51"/>
      <c r="M2526" s="51"/>
    </row>
    <row r="2527" spans="9:13">
      <c r="I2527" s="51"/>
      <c r="M2527" s="51"/>
    </row>
    <row r="2528" spans="9:13">
      <c r="I2528" s="51"/>
      <c r="M2528" s="51"/>
    </row>
    <row r="2529" spans="9:13">
      <c r="I2529" s="51"/>
      <c r="M2529" s="51"/>
    </row>
    <row r="2530" spans="9:13">
      <c r="I2530" s="51"/>
      <c r="M2530" s="51"/>
    </row>
    <row r="2531" spans="9:13">
      <c r="I2531" s="51"/>
      <c r="M2531" s="51"/>
    </row>
    <row r="2532" spans="9:13">
      <c r="I2532" s="51"/>
      <c r="M2532" s="51"/>
    </row>
    <row r="2533" spans="9:13">
      <c r="I2533" s="51"/>
      <c r="M2533" s="51"/>
    </row>
    <row r="2534" spans="9:13">
      <c r="I2534" s="51"/>
      <c r="M2534" s="51"/>
    </row>
    <row r="2535" spans="9:13">
      <c r="I2535" s="51"/>
      <c r="M2535" s="51"/>
    </row>
    <row r="2536" spans="9:13">
      <c r="I2536" s="51"/>
      <c r="M2536" s="51"/>
    </row>
    <row r="2537" spans="9:13">
      <c r="I2537" s="51"/>
      <c r="M2537" s="51"/>
    </row>
    <row r="2538" spans="9:13">
      <c r="I2538" s="51"/>
      <c r="M2538" s="51"/>
    </row>
    <row r="2539" spans="9:13">
      <c r="I2539" s="51"/>
      <c r="M2539" s="51"/>
    </row>
    <row r="2540" spans="9:13">
      <c r="I2540" s="51"/>
      <c r="M2540" s="51"/>
    </row>
    <row r="2541" spans="9:13">
      <c r="I2541" s="51"/>
      <c r="M2541" s="51"/>
    </row>
    <row r="2542" spans="9:13">
      <c r="I2542" s="51"/>
      <c r="M2542" s="51"/>
    </row>
    <row r="2543" spans="9:13">
      <c r="I2543" s="51"/>
      <c r="M2543" s="51"/>
    </row>
    <row r="2544" spans="9:13">
      <c r="I2544" s="51"/>
      <c r="M2544" s="51"/>
    </row>
    <row r="2545" spans="9:13">
      <c r="I2545" s="51"/>
      <c r="M2545" s="51"/>
    </row>
    <row r="2546" spans="9:13">
      <c r="I2546" s="51"/>
      <c r="M2546" s="51"/>
    </row>
    <row r="2547" spans="9:13">
      <c r="I2547" s="51"/>
      <c r="M2547" s="51"/>
    </row>
    <row r="2548" spans="9:13">
      <c r="I2548" s="51"/>
      <c r="M2548" s="51"/>
    </row>
    <row r="2549" spans="9:13">
      <c r="I2549" s="51"/>
      <c r="M2549" s="51"/>
    </row>
    <row r="2550" spans="9:13">
      <c r="I2550" s="51"/>
      <c r="M2550" s="51"/>
    </row>
    <row r="2551" spans="9:13">
      <c r="I2551" s="51"/>
      <c r="M2551" s="51"/>
    </row>
    <row r="2552" spans="9:13">
      <c r="I2552" s="51"/>
      <c r="M2552" s="51"/>
    </row>
    <row r="2553" spans="9:13">
      <c r="I2553" s="51"/>
      <c r="M2553" s="51"/>
    </row>
    <row r="2554" spans="9:13">
      <c r="I2554" s="51"/>
      <c r="M2554" s="51"/>
    </row>
    <row r="2555" spans="9:13">
      <c r="I2555" s="51"/>
      <c r="M2555" s="51"/>
    </row>
    <row r="2556" spans="9:13">
      <c r="I2556" s="51"/>
      <c r="M2556" s="51"/>
    </row>
    <row r="2557" spans="9:13">
      <c r="I2557" s="51"/>
      <c r="M2557" s="51"/>
    </row>
    <row r="2558" spans="9:13">
      <c r="I2558" s="51"/>
      <c r="M2558" s="51"/>
    </row>
    <row r="2559" spans="9:13">
      <c r="I2559" s="51"/>
      <c r="M2559" s="51"/>
    </row>
    <row r="2560" spans="9:13">
      <c r="I2560" s="51"/>
      <c r="M2560" s="51"/>
    </row>
    <row r="2561" spans="9:13">
      <c r="I2561" s="51"/>
      <c r="M2561" s="51"/>
    </row>
    <row r="2562" spans="9:13">
      <c r="I2562" s="51"/>
      <c r="M2562" s="51"/>
    </row>
    <row r="2563" spans="9:13">
      <c r="I2563" s="51"/>
      <c r="M2563" s="51"/>
    </row>
    <row r="2564" spans="9:13">
      <c r="I2564" s="51"/>
      <c r="M2564" s="51"/>
    </row>
    <row r="2565" spans="9:13">
      <c r="I2565" s="51"/>
      <c r="M2565" s="51"/>
    </row>
    <row r="2566" spans="9:13">
      <c r="I2566" s="51"/>
      <c r="M2566" s="51"/>
    </row>
    <row r="2567" spans="9:13">
      <c r="I2567" s="51"/>
      <c r="M2567" s="51"/>
    </row>
    <row r="2568" spans="9:13">
      <c r="I2568" s="51"/>
      <c r="M2568" s="51"/>
    </row>
    <row r="2569" spans="9:13">
      <c r="I2569" s="51"/>
      <c r="M2569" s="51"/>
    </row>
    <row r="2570" spans="9:13">
      <c r="I2570" s="51"/>
      <c r="M2570" s="51"/>
    </row>
    <row r="2571" spans="9:13">
      <c r="I2571" s="51"/>
      <c r="M2571" s="51"/>
    </row>
    <row r="2572" spans="9:13">
      <c r="I2572" s="51"/>
      <c r="M2572" s="51"/>
    </row>
    <row r="2573" spans="9:13">
      <c r="I2573" s="51"/>
      <c r="M2573" s="51"/>
    </row>
    <row r="2574" spans="9:13">
      <c r="I2574" s="51"/>
      <c r="M2574" s="51"/>
    </row>
    <row r="2575" spans="9:13">
      <c r="I2575" s="51"/>
      <c r="M2575" s="51"/>
    </row>
    <row r="2576" spans="9:13">
      <c r="I2576" s="51"/>
      <c r="M2576" s="51"/>
    </row>
    <row r="2577" spans="9:13">
      <c r="I2577" s="51"/>
      <c r="M2577" s="51"/>
    </row>
    <row r="2578" spans="9:13">
      <c r="I2578" s="51"/>
      <c r="M2578" s="51"/>
    </row>
    <row r="2579" spans="9:13">
      <c r="I2579" s="51"/>
      <c r="M2579" s="51"/>
    </row>
    <row r="2580" spans="9:13">
      <c r="I2580" s="51"/>
      <c r="M2580" s="51"/>
    </row>
    <row r="2581" spans="9:13">
      <c r="I2581" s="51"/>
      <c r="M2581" s="51"/>
    </row>
    <row r="2582" spans="9:13">
      <c r="I2582" s="51"/>
      <c r="M2582" s="51"/>
    </row>
    <row r="2583" spans="9:13">
      <c r="I2583" s="51"/>
      <c r="M2583" s="51"/>
    </row>
    <row r="2584" spans="9:13">
      <c r="I2584" s="51"/>
      <c r="M2584" s="51"/>
    </row>
    <row r="2585" spans="9:13">
      <c r="I2585" s="51"/>
      <c r="M2585" s="51"/>
    </row>
    <row r="2586" spans="9:13">
      <c r="I2586" s="51"/>
      <c r="M2586" s="51"/>
    </row>
    <row r="2587" spans="9:13">
      <c r="I2587" s="51"/>
      <c r="M2587" s="51"/>
    </row>
    <row r="2588" spans="9:13">
      <c r="I2588" s="51"/>
      <c r="M2588" s="51"/>
    </row>
    <row r="2589" spans="9:13">
      <c r="I2589" s="51"/>
      <c r="M2589" s="51"/>
    </row>
    <row r="2590" spans="9:13">
      <c r="I2590" s="51"/>
      <c r="M2590" s="51"/>
    </row>
    <row r="2591" spans="9:13">
      <c r="I2591" s="51"/>
      <c r="M2591" s="51"/>
    </row>
    <row r="2592" spans="9:13">
      <c r="I2592" s="51"/>
      <c r="M2592" s="51"/>
    </row>
    <row r="2593" spans="9:13">
      <c r="I2593" s="51"/>
      <c r="M2593" s="51"/>
    </row>
    <row r="2594" spans="9:13">
      <c r="I2594" s="51"/>
      <c r="M2594" s="51"/>
    </row>
    <row r="2595" spans="9:13">
      <c r="I2595" s="51"/>
      <c r="M2595" s="51"/>
    </row>
    <row r="2596" spans="9:13">
      <c r="I2596" s="51"/>
      <c r="M2596" s="51"/>
    </row>
    <row r="2597" spans="9:13">
      <c r="I2597" s="51"/>
      <c r="M2597" s="51"/>
    </row>
    <row r="2598" spans="9:13">
      <c r="I2598" s="51"/>
      <c r="M2598" s="51"/>
    </row>
    <row r="2599" spans="9:13">
      <c r="I2599" s="51"/>
      <c r="M2599" s="51"/>
    </row>
    <row r="2600" spans="9:13">
      <c r="I2600" s="51"/>
      <c r="M2600" s="51"/>
    </row>
    <row r="2601" spans="9:13">
      <c r="I2601" s="51"/>
      <c r="M2601" s="51"/>
    </row>
    <row r="2602" spans="9:13">
      <c r="I2602" s="51"/>
      <c r="M2602" s="51"/>
    </row>
    <row r="2603" spans="9:13">
      <c r="I2603" s="51"/>
      <c r="M2603" s="51"/>
    </row>
    <row r="2604" spans="9:13">
      <c r="I2604" s="51"/>
      <c r="M2604" s="51"/>
    </row>
    <row r="2605" spans="9:13">
      <c r="I2605" s="51"/>
      <c r="M2605" s="51"/>
    </row>
    <row r="2606" spans="9:13">
      <c r="I2606" s="51"/>
      <c r="M2606" s="51"/>
    </row>
    <row r="2607" spans="9:13">
      <c r="I2607" s="51"/>
      <c r="M2607" s="51"/>
    </row>
    <row r="2608" spans="9:13">
      <c r="I2608" s="51"/>
      <c r="M2608" s="51"/>
    </row>
    <row r="2609" spans="9:13">
      <c r="I2609" s="51"/>
      <c r="M2609" s="51"/>
    </row>
    <row r="2610" spans="9:13">
      <c r="I2610" s="51"/>
      <c r="M2610" s="51"/>
    </row>
    <row r="2611" spans="9:13">
      <c r="I2611" s="51"/>
      <c r="M2611" s="51"/>
    </row>
    <row r="2612" spans="9:13">
      <c r="I2612" s="51"/>
      <c r="M2612" s="51"/>
    </row>
    <row r="2613" spans="9:13">
      <c r="I2613" s="51"/>
      <c r="M2613" s="51"/>
    </row>
    <row r="2614" spans="9:13">
      <c r="I2614" s="51"/>
      <c r="M2614" s="51"/>
    </row>
    <row r="2615" spans="9:13">
      <c r="I2615" s="51"/>
      <c r="M2615" s="51"/>
    </row>
    <row r="2616" spans="9:13">
      <c r="I2616" s="51"/>
      <c r="M2616" s="51"/>
    </row>
    <row r="2617" spans="9:13">
      <c r="I2617" s="51"/>
      <c r="M2617" s="51"/>
    </row>
    <row r="2618" spans="9:13">
      <c r="I2618" s="51"/>
      <c r="M2618" s="51"/>
    </row>
    <row r="2619" spans="9:13">
      <c r="I2619" s="51"/>
      <c r="M2619" s="51"/>
    </row>
    <row r="2620" spans="9:13">
      <c r="I2620" s="51"/>
      <c r="M2620" s="51"/>
    </row>
    <row r="2621" spans="9:13">
      <c r="I2621" s="51"/>
      <c r="M2621" s="51"/>
    </row>
    <row r="2622" spans="9:13">
      <c r="I2622" s="51"/>
      <c r="M2622" s="51"/>
    </row>
    <row r="2623" spans="9:13">
      <c r="I2623" s="51"/>
      <c r="M2623" s="51"/>
    </row>
    <row r="2624" spans="9:13">
      <c r="I2624" s="51"/>
      <c r="M2624" s="51"/>
    </row>
    <row r="2625" spans="9:13">
      <c r="I2625" s="51"/>
      <c r="M2625" s="51"/>
    </row>
    <row r="2626" spans="9:13">
      <c r="I2626" s="51"/>
      <c r="M2626" s="51"/>
    </row>
    <row r="2627" spans="9:13">
      <c r="I2627" s="51"/>
      <c r="M2627" s="51"/>
    </row>
    <row r="2628" spans="9:13">
      <c r="I2628" s="51"/>
      <c r="M2628" s="51"/>
    </row>
    <row r="2629" spans="9:13">
      <c r="I2629" s="51"/>
      <c r="M2629" s="51"/>
    </row>
    <row r="2630" spans="9:13">
      <c r="I2630" s="51"/>
      <c r="M2630" s="51"/>
    </row>
    <row r="2631" spans="9:13">
      <c r="I2631" s="51"/>
      <c r="M2631" s="51"/>
    </row>
    <row r="2632" spans="9:13">
      <c r="I2632" s="51"/>
      <c r="M2632" s="51"/>
    </row>
    <row r="2633" spans="9:13">
      <c r="I2633" s="51"/>
      <c r="M2633" s="51"/>
    </row>
    <row r="2634" spans="9:13">
      <c r="I2634" s="51"/>
      <c r="M2634" s="51"/>
    </row>
    <row r="2635" spans="9:13">
      <c r="I2635" s="51"/>
      <c r="M2635" s="51"/>
    </row>
    <row r="2636" spans="9:13">
      <c r="I2636" s="51"/>
      <c r="M2636" s="51"/>
    </row>
    <row r="2637" spans="9:13">
      <c r="I2637" s="51"/>
      <c r="M2637" s="51"/>
    </row>
    <row r="2638" spans="9:13">
      <c r="I2638" s="51"/>
      <c r="M2638" s="51"/>
    </row>
    <row r="2639" spans="9:13">
      <c r="I2639" s="51"/>
      <c r="M2639" s="51"/>
    </row>
    <row r="2640" spans="9:13">
      <c r="I2640" s="51"/>
      <c r="M2640" s="51"/>
    </row>
    <row r="2641" spans="9:13">
      <c r="I2641" s="51"/>
      <c r="M2641" s="51"/>
    </row>
    <row r="2642" spans="9:13">
      <c r="I2642" s="51"/>
      <c r="M2642" s="51"/>
    </row>
    <row r="2643" spans="9:13">
      <c r="I2643" s="51"/>
      <c r="M2643" s="51"/>
    </row>
    <row r="2644" spans="9:13">
      <c r="I2644" s="51"/>
      <c r="M2644" s="51"/>
    </row>
    <row r="2645" spans="9:13">
      <c r="I2645" s="51"/>
      <c r="M2645" s="51"/>
    </row>
    <row r="2646" spans="9:13">
      <c r="I2646" s="51"/>
      <c r="M2646" s="51"/>
    </row>
    <row r="2647" spans="9:13">
      <c r="I2647" s="51"/>
      <c r="M2647" s="51"/>
    </row>
    <row r="2648" spans="9:13">
      <c r="I2648" s="51"/>
      <c r="M2648" s="51"/>
    </row>
    <row r="2649" spans="9:13">
      <c r="I2649" s="51"/>
      <c r="M2649" s="51"/>
    </row>
    <row r="2650" spans="9:13">
      <c r="I2650" s="51"/>
      <c r="M2650" s="51"/>
    </row>
    <row r="2651" spans="9:13">
      <c r="I2651" s="51"/>
      <c r="M2651" s="51"/>
    </row>
    <row r="2652" spans="9:13">
      <c r="I2652" s="51"/>
      <c r="M2652" s="51"/>
    </row>
    <row r="2653" spans="9:13">
      <c r="I2653" s="51"/>
      <c r="M2653" s="51"/>
    </row>
    <row r="2654" spans="9:13">
      <c r="I2654" s="51"/>
      <c r="M2654" s="51"/>
    </row>
    <row r="2655" spans="9:13">
      <c r="I2655" s="51"/>
      <c r="M2655" s="51"/>
    </row>
    <row r="2656" spans="9:13">
      <c r="I2656" s="51"/>
      <c r="M2656" s="51"/>
    </row>
    <row r="2657" spans="9:13">
      <c r="I2657" s="51"/>
      <c r="M2657" s="51"/>
    </row>
    <row r="2658" spans="9:13">
      <c r="I2658" s="51"/>
      <c r="M2658" s="51"/>
    </row>
    <row r="2659" spans="9:13">
      <c r="I2659" s="51"/>
      <c r="M2659" s="51"/>
    </row>
    <row r="2660" spans="9:13">
      <c r="I2660" s="51"/>
      <c r="M2660" s="51"/>
    </row>
    <row r="2661" spans="9:13">
      <c r="I2661" s="51"/>
      <c r="M2661" s="51"/>
    </row>
    <row r="2662" spans="9:13">
      <c r="I2662" s="51"/>
      <c r="M2662" s="51"/>
    </row>
    <row r="2663" spans="9:13">
      <c r="I2663" s="51"/>
      <c r="M2663" s="51"/>
    </row>
    <row r="2664" spans="9:13">
      <c r="I2664" s="51"/>
      <c r="M2664" s="51"/>
    </row>
    <row r="2665" spans="9:13">
      <c r="I2665" s="51"/>
      <c r="M2665" s="51"/>
    </row>
    <row r="2666" spans="9:13">
      <c r="I2666" s="51"/>
      <c r="M2666" s="51"/>
    </row>
    <row r="2667" spans="9:13">
      <c r="I2667" s="51"/>
      <c r="M2667" s="51"/>
    </row>
    <row r="2668" spans="9:13">
      <c r="I2668" s="51"/>
      <c r="M2668" s="51"/>
    </row>
    <row r="2669" spans="9:13">
      <c r="I2669" s="51"/>
      <c r="M2669" s="51"/>
    </row>
    <row r="2670" spans="9:13">
      <c r="I2670" s="51"/>
      <c r="M2670" s="51"/>
    </row>
    <row r="2671" spans="9:13">
      <c r="I2671" s="51"/>
      <c r="M2671" s="51"/>
    </row>
    <row r="2672" spans="9:13">
      <c r="I2672" s="51"/>
      <c r="M2672" s="51"/>
    </row>
    <row r="2673" spans="9:13">
      <c r="I2673" s="51"/>
      <c r="M2673" s="51"/>
    </row>
    <row r="2674" spans="9:13">
      <c r="I2674" s="51"/>
      <c r="M2674" s="51"/>
    </row>
    <row r="2675" spans="9:13">
      <c r="I2675" s="51"/>
      <c r="M2675" s="51"/>
    </row>
    <row r="2676" spans="9:13">
      <c r="I2676" s="51"/>
      <c r="M2676" s="51"/>
    </row>
    <row r="2677" spans="9:13">
      <c r="I2677" s="51"/>
      <c r="M2677" s="51"/>
    </row>
    <row r="2678" spans="9:13">
      <c r="I2678" s="51"/>
      <c r="M2678" s="51"/>
    </row>
    <row r="2679" spans="9:13">
      <c r="I2679" s="51"/>
      <c r="M2679" s="51"/>
    </row>
    <row r="2680" spans="9:13">
      <c r="I2680" s="51"/>
      <c r="M2680" s="51"/>
    </row>
    <row r="2681" spans="9:13">
      <c r="I2681" s="51"/>
      <c r="M2681" s="51"/>
    </row>
    <row r="2682" spans="9:13">
      <c r="I2682" s="51"/>
      <c r="M2682" s="51"/>
    </row>
    <row r="2683" spans="9:13">
      <c r="I2683" s="51"/>
      <c r="M2683" s="51"/>
    </row>
    <row r="2684" spans="9:13">
      <c r="I2684" s="51"/>
      <c r="M2684" s="51"/>
    </row>
    <row r="2685" spans="9:13">
      <c r="I2685" s="51"/>
      <c r="M2685" s="51"/>
    </row>
    <row r="2686" spans="9:13">
      <c r="I2686" s="51"/>
      <c r="M2686" s="51"/>
    </row>
    <row r="2687" spans="9:13">
      <c r="I2687" s="51"/>
      <c r="M2687" s="51"/>
    </row>
    <row r="2688" spans="9:13">
      <c r="I2688" s="51"/>
      <c r="M2688" s="51"/>
    </row>
    <row r="2689" spans="9:13">
      <c r="I2689" s="51"/>
      <c r="M2689" s="51"/>
    </row>
    <row r="2690" spans="9:13">
      <c r="I2690" s="51"/>
      <c r="M2690" s="51"/>
    </row>
    <row r="2691" spans="9:13">
      <c r="I2691" s="51"/>
      <c r="M2691" s="51"/>
    </row>
    <row r="2692" spans="9:13">
      <c r="I2692" s="51"/>
      <c r="M2692" s="51"/>
    </row>
    <row r="2693" spans="9:13">
      <c r="I2693" s="51"/>
      <c r="M2693" s="51"/>
    </row>
    <row r="2694" spans="9:13">
      <c r="I2694" s="51"/>
      <c r="M2694" s="51"/>
    </row>
    <row r="2695" spans="9:13">
      <c r="I2695" s="51"/>
      <c r="M2695" s="51"/>
    </row>
    <row r="2696" spans="9:13">
      <c r="I2696" s="51"/>
      <c r="M2696" s="51"/>
    </row>
    <row r="2697" spans="9:13">
      <c r="I2697" s="51"/>
      <c r="M2697" s="51"/>
    </row>
    <row r="2698" spans="9:13">
      <c r="I2698" s="51"/>
      <c r="M2698" s="51"/>
    </row>
    <row r="2699" spans="9:13">
      <c r="I2699" s="51"/>
      <c r="M2699" s="51"/>
    </row>
    <row r="2700" spans="9:13">
      <c r="I2700" s="51"/>
      <c r="M2700" s="51"/>
    </row>
    <row r="2701" spans="9:13">
      <c r="I2701" s="51"/>
      <c r="M2701" s="51"/>
    </row>
    <row r="2702" spans="9:13">
      <c r="I2702" s="51"/>
      <c r="M2702" s="51"/>
    </row>
    <row r="2703" spans="9:13">
      <c r="I2703" s="51"/>
      <c r="M2703" s="51"/>
    </row>
    <row r="2704" spans="9:13">
      <c r="I2704" s="51"/>
      <c r="M2704" s="51"/>
    </row>
    <row r="2705" spans="9:13">
      <c r="I2705" s="51"/>
      <c r="M2705" s="51"/>
    </row>
    <row r="2706" spans="9:13">
      <c r="I2706" s="51"/>
      <c r="M2706" s="51"/>
    </row>
    <row r="2707" spans="9:13">
      <c r="I2707" s="51"/>
      <c r="M2707" s="51"/>
    </row>
    <row r="2708" spans="9:13">
      <c r="I2708" s="51"/>
      <c r="M2708" s="51"/>
    </row>
    <row r="2709" spans="9:13">
      <c r="I2709" s="51"/>
      <c r="M2709" s="51"/>
    </row>
    <row r="2710" spans="9:13">
      <c r="I2710" s="51"/>
      <c r="M2710" s="51"/>
    </row>
    <row r="2711" spans="9:13">
      <c r="I2711" s="51"/>
      <c r="M2711" s="51"/>
    </row>
    <row r="2712" spans="9:13">
      <c r="I2712" s="51"/>
      <c r="M2712" s="51"/>
    </row>
    <row r="2713" spans="9:13">
      <c r="I2713" s="51"/>
      <c r="M2713" s="51"/>
    </row>
    <row r="2714" spans="9:13">
      <c r="I2714" s="51"/>
      <c r="M2714" s="51"/>
    </row>
    <row r="2715" spans="9:13">
      <c r="I2715" s="51"/>
      <c r="M2715" s="51"/>
    </row>
    <row r="2716" spans="9:13">
      <c r="I2716" s="51"/>
      <c r="M2716" s="51"/>
    </row>
    <row r="2717" spans="9:13">
      <c r="I2717" s="51"/>
      <c r="M2717" s="51"/>
    </row>
    <row r="2718" spans="9:13">
      <c r="I2718" s="51"/>
      <c r="M2718" s="51"/>
    </row>
    <row r="2719" spans="9:13">
      <c r="I2719" s="51"/>
      <c r="M2719" s="51"/>
    </row>
    <row r="2720" spans="9:13">
      <c r="I2720" s="51"/>
      <c r="M2720" s="51"/>
    </row>
    <row r="2721" spans="9:13">
      <c r="I2721" s="51"/>
      <c r="M2721" s="51"/>
    </row>
    <row r="2722" spans="9:13">
      <c r="I2722" s="51"/>
      <c r="M2722" s="51"/>
    </row>
    <row r="2723" spans="9:13">
      <c r="I2723" s="51"/>
      <c r="M2723" s="51"/>
    </row>
    <row r="2724" spans="9:13">
      <c r="I2724" s="51"/>
      <c r="M2724" s="51"/>
    </row>
    <row r="2725" spans="9:13">
      <c r="I2725" s="51"/>
      <c r="M2725" s="51"/>
    </row>
    <row r="2726" spans="9:13">
      <c r="I2726" s="51"/>
      <c r="M2726" s="51"/>
    </row>
    <row r="2727" spans="9:13">
      <c r="I2727" s="51"/>
      <c r="M2727" s="51"/>
    </row>
    <row r="2728" spans="9:13">
      <c r="I2728" s="51"/>
      <c r="M2728" s="51"/>
    </row>
    <row r="2729" spans="9:13">
      <c r="I2729" s="51"/>
      <c r="M2729" s="51"/>
    </row>
    <row r="2730" spans="9:13">
      <c r="I2730" s="51"/>
      <c r="M2730" s="51"/>
    </row>
    <row r="2731" spans="9:13">
      <c r="I2731" s="51"/>
      <c r="M2731" s="51"/>
    </row>
    <row r="2732" spans="9:13">
      <c r="I2732" s="51"/>
      <c r="M2732" s="51"/>
    </row>
    <row r="2733" spans="9:13">
      <c r="I2733" s="51"/>
      <c r="M2733" s="51"/>
    </row>
    <row r="2734" spans="9:13">
      <c r="I2734" s="51"/>
      <c r="M2734" s="51"/>
    </row>
    <row r="2735" spans="9:13">
      <c r="I2735" s="51"/>
      <c r="M2735" s="51"/>
    </row>
    <row r="2736" spans="9:13">
      <c r="I2736" s="51"/>
      <c r="M2736" s="51"/>
    </row>
    <row r="2737" spans="9:13">
      <c r="I2737" s="51"/>
      <c r="M2737" s="51"/>
    </row>
    <row r="2738" spans="9:13">
      <c r="I2738" s="51"/>
      <c r="M2738" s="51"/>
    </row>
    <row r="2739" spans="9:13">
      <c r="I2739" s="51"/>
      <c r="M2739" s="51"/>
    </row>
    <row r="2740" spans="9:13">
      <c r="I2740" s="51"/>
      <c r="M2740" s="51"/>
    </row>
    <row r="2741" spans="9:13">
      <c r="I2741" s="51"/>
      <c r="M2741" s="51"/>
    </row>
    <row r="2742" spans="9:13">
      <c r="I2742" s="51"/>
      <c r="M2742" s="51"/>
    </row>
    <row r="2743" spans="9:13">
      <c r="I2743" s="51"/>
      <c r="M2743" s="51"/>
    </row>
    <row r="2744" spans="9:13">
      <c r="I2744" s="51"/>
      <c r="M2744" s="51"/>
    </row>
    <row r="2745" spans="9:13">
      <c r="I2745" s="51"/>
      <c r="M2745" s="51"/>
    </row>
    <row r="2746" spans="9:13">
      <c r="I2746" s="51"/>
      <c r="M2746" s="51"/>
    </row>
    <row r="2747" spans="9:13">
      <c r="I2747" s="51"/>
      <c r="M2747" s="51"/>
    </row>
    <row r="2748" spans="9:13">
      <c r="I2748" s="51"/>
      <c r="M2748" s="51"/>
    </row>
    <row r="2749" spans="9:13">
      <c r="I2749" s="51"/>
      <c r="M2749" s="51"/>
    </row>
    <row r="2750" spans="9:13">
      <c r="I2750" s="51"/>
      <c r="M2750" s="51"/>
    </row>
    <row r="2751" spans="9:13">
      <c r="I2751" s="51"/>
      <c r="M2751" s="51"/>
    </row>
    <row r="2752" spans="9:13">
      <c r="I2752" s="51"/>
      <c r="M2752" s="51"/>
    </row>
    <row r="2753" spans="9:13">
      <c r="I2753" s="51"/>
      <c r="M2753" s="51"/>
    </row>
    <row r="2754" spans="9:13">
      <c r="I2754" s="51"/>
      <c r="M2754" s="51"/>
    </row>
    <row r="2755" spans="9:13">
      <c r="I2755" s="51"/>
      <c r="M2755" s="51"/>
    </row>
    <row r="2756" spans="9:13">
      <c r="I2756" s="51"/>
      <c r="M2756" s="51"/>
    </row>
    <row r="2757" spans="9:13">
      <c r="I2757" s="51"/>
      <c r="M2757" s="51"/>
    </row>
    <row r="2758" spans="9:13">
      <c r="I2758" s="51"/>
      <c r="M2758" s="51"/>
    </row>
    <row r="2759" spans="9:13">
      <c r="I2759" s="51"/>
      <c r="M2759" s="51"/>
    </row>
    <row r="2760" spans="9:13">
      <c r="I2760" s="51"/>
      <c r="M2760" s="51"/>
    </row>
    <row r="2761" spans="9:13">
      <c r="I2761" s="51"/>
      <c r="M2761" s="51"/>
    </row>
    <row r="2762" spans="9:13">
      <c r="I2762" s="51"/>
      <c r="M2762" s="51"/>
    </row>
    <row r="2763" spans="9:13">
      <c r="I2763" s="51"/>
      <c r="M2763" s="51"/>
    </row>
    <row r="2764" spans="9:13">
      <c r="I2764" s="51"/>
      <c r="M2764" s="51"/>
    </row>
    <row r="2765" spans="9:13">
      <c r="I2765" s="51"/>
      <c r="M2765" s="51"/>
    </row>
    <row r="2766" spans="9:13">
      <c r="I2766" s="51"/>
      <c r="M2766" s="51"/>
    </row>
    <row r="2767" spans="9:13">
      <c r="I2767" s="51"/>
      <c r="M2767" s="51"/>
    </row>
    <row r="2768" spans="9:13">
      <c r="I2768" s="51"/>
      <c r="M2768" s="51"/>
    </row>
    <row r="2769" spans="9:13">
      <c r="I2769" s="51"/>
      <c r="M2769" s="51"/>
    </row>
    <row r="2770" spans="9:13">
      <c r="I2770" s="51"/>
      <c r="M2770" s="51"/>
    </row>
    <row r="2771" spans="9:13">
      <c r="I2771" s="51"/>
      <c r="M2771" s="51"/>
    </row>
    <row r="2772" spans="9:13">
      <c r="I2772" s="51"/>
      <c r="M2772" s="51"/>
    </row>
    <row r="2773" spans="9:13">
      <c r="I2773" s="51"/>
      <c r="M2773" s="51"/>
    </row>
    <row r="2774" spans="9:13">
      <c r="I2774" s="51"/>
      <c r="M2774" s="51"/>
    </row>
    <row r="2775" spans="9:13">
      <c r="I2775" s="51"/>
      <c r="M2775" s="51"/>
    </row>
    <row r="2776" spans="9:13">
      <c r="I2776" s="51"/>
      <c r="M2776" s="51"/>
    </row>
    <row r="2777" spans="9:13">
      <c r="I2777" s="51"/>
      <c r="M2777" s="51"/>
    </row>
    <row r="2778" spans="9:13">
      <c r="I2778" s="51"/>
      <c r="M2778" s="51"/>
    </row>
    <row r="2779" spans="9:13">
      <c r="I2779" s="51"/>
      <c r="M2779" s="51"/>
    </row>
    <row r="2780" spans="9:13">
      <c r="I2780" s="51"/>
      <c r="M2780" s="51"/>
    </row>
    <row r="2781" spans="9:13">
      <c r="I2781" s="51"/>
      <c r="M2781" s="51"/>
    </row>
    <row r="2782" spans="9:13">
      <c r="I2782" s="51"/>
      <c r="M2782" s="51"/>
    </row>
    <row r="2783" spans="9:13">
      <c r="I2783" s="51"/>
      <c r="M2783" s="51"/>
    </row>
    <row r="2784" spans="9:13">
      <c r="I2784" s="51"/>
      <c r="M2784" s="51"/>
    </row>
    <row r="2785" spans="9:13">
      <c r="I2785" s="51"/>
      <c r="M2785" s="51"/>
    </row>
    <row r="2786" spans="9:13">
      <c r="I2786" s="51"/>
      <c r="M2786" s="51"/>
    </row>
    <row r="2787" spans="9:13">
      <c r="I2787" s="51"/>
      <c r="M2787" s="51"/>
    </row>
    <row r="2788" spans="9:13">
      <c r="I2788" s="51"/>
      <c r="M2788" s="51"/>
    </row>
    <row r="2789" spans="9:13">
      <c r="I2789" s="51"/>
      <c r="M2789" s="51"/>
    </row>
    <row r="2790" spans="9:13">
      <c r="I2790" s="51"/>
      <c r="M2790" s="51"/>
    </row>
    <row r="2791" spans="9:13">
      <c r="I2791" s="51"/>
      <c r="M2791" s="51"/>
    </row>
    <row r="2792" spans="9:13">
      <c r="I2792" s="51"/>
      <c r="M2792" s="51"/>
    </row>
    <row r="2793" spans="9:13">
      <c r="I2793" s="51"/>
      <c r="M2793" s="51"/>
    </row>
    <row r="2794" spans="9:13">
      <c r="I2794" s="51"/>
      <c r="M2794" s="51"/>
    </row>
    <row r="2795" spans="9:13">
      <c r="I2795" s="51"/>
      <c r="M2795" s="51"/>
    </row>
    <row r="2796" spans="9:13">
      <c r="I2796" s="51"/>
      <c r="M2796" s="51"/>
    </row>
    <row r="2797" spans="9:13">
      <c r="I2797" s="51"/>
      <c r="M2797" s="51"/>
    </row>
    <row r="2798" spans="9:13">
      <c r="I2798" s="51"/>
      <c r="M2798" s="51"/>
    </row>
    <row r="2799" spans="9:13">
      <c r="I2799" s="51"/>
      <c r="M2799" s="51"/>
    </row>
    <row r="2800" spans="9:13">
      <c r="I2800" s="51"/>
      <c r="M2800" s="51"/>
    </row>
    <row r="2801" spans="9:13">
      <c r="I2801" s="51"/>
      <c r="M2801" s="51"/>
    </row>
    <row r="2802" spans="9:13">
      <c r="I2802" s="51"/>
      <c r="M2802" s="51"/>
    </row>
    <row r="2803" spans="9:13">
      <c r="I2803" s="51"/>
      <c r="M2803" s="51"/>
    </row>
    <row r="2804" spans="9:13">
      <c r="I2804" s="51"/>
      <c r="M2804" s="51"/>
    </row>
    <row r="2805" spans="9:13">
      <c r="I2805" s="51"/>
      <c r="M2805" s="51"/>
    </row>
    <row r="2806" spans="9:13">
      <c r="I2806" s="51"/>
      <c r="M2806" s="51"/>
    </row>
    <row r="2807" spans="9:13">
      <c r="I2807" s="51"/>
      <c r="M2807" s="51"/>
    </row>
    <row r="2808" spans="9:13">
      <c r="I2808" s="51"/>
      <c r="M2808" s="51"/>
    </row>
    <row r="2809" spans="9:13">
      <c r="I2809" s="51"/>
      <c r="M2809" s="51"/>
    </row>
    <row r="2810" spans="9:13">
      <c r="I2810" s="51"/>
      <c r="M2810" s="51"/>
    </row>
    <row r="2811" spans="9:13">
      <c r="I2811" s="51"/>
      <c r="M2811" s="51"/>
    </row>
    <row r="2812" spans="9:13">
      <c r="I2812" s="51"/>
      <c r="M2812" s="51"/>
    </row>
    <row r="2813" spans="9:13">
      <c r="I2813" s="51"/>
      <c r="M2813" s="51"/>
    </row>
    <row r="2814" spans="9:13">
      <c r="I2814" s="51"/>
      <c r="M2814" s="51"/>
    </row>
    <row r="2815" spans="9:13">
      <c r="I2815" s="51"/>
      <c r="M2815" s="51"/>
    </row>
    <row r="2816" spans="9:13">
      <c r="I2816" s="51"/>
      <c r="M2816" s="51"/>
    </row>
    <row r="2817" spans="9:13">
      <c r="I2817" s="51"/>
      <c r="M2817" s="51"/>
    </row>
    <row r="2818" spans="9:13">
      <c r="I2818" s="51"/>
      <c r="M2818" s="51"/>
    </row>
    <row r="2819" spans="9:13">
      <c r="I2819" s="51"/>
      <c r="M2819" s="51"/>
    </row>
    <row r="2820" spans="9:13">
      <c r="I2820" s="51"/>
      <c r="M2820" s="51"/>
    </row>
    <row r="2821" spans="9:13">
      <c r="I2821" s="51"/>
      <c r="M2821" s="51"/>
    </row>
    <row r="2822" spans="9:13">
      <c r="I2822" s="51"/>
      <c r="M2822" s="51"/>
    </row>
    <row r="2823" spans="9:13">
      <c r="I2823" s="51"/>
      <c r="M2823" s="51"/>
    </row>
    <row r="2824" spans="9:13">
      <c r="I2824" s="51"/>
      <c r="M2824" s="51"/>
    </row>
    <row r="2825" spans="9:13">
      <c r="I2825" s="51"/>
      <c r="M2825" s="51"/>
    </row>
    <row r="2826" spans="9:13">
      <c r="I2826" s="51"/>
      <c r="M2826" s="51"/>
    </row>
    <row r="2827" spans="9:13">
      <c r="I2827" s="51"/>
      <c r="M2827" s="51"/>
    </row>
    <row r="2828" spans="9:13">
      <c r="I2828" s="51"/>
      <c r="M2828" s="51"/>
    </row>
    <row r="2829" spans="9:13">
      <c r="I2829" s="51"/>
      <c r="M2829" s="51"/>
    </row>
    <row r="2830" spans="9:13">
      <c r="I2830" s="51"/>
      <c r="M2830" s="51"/>
    </row>
    <row r="2831" spans="9:13">
      <c r="I2831" s="51"/>
      <c r="M2831" s="51"/>
    </row>
    <row r="2832" spans="9:13">
      <c r="I2832" s="51"/>
      <c r="M2832" s="51"/>
    </row>
    <row r="2833" spans="9:13">
      <c r="I2833" s="51"/>
      <c r="M2833" s="51"/>
    </row>
    <row r="2834" spans="9:13">
      <c r="I2834" s="51"/>
      <c r="M2834" s="51"/>
    </row>
    <row r="2835" spans="9:13">
      <c r="I2835" s="51"/>
      <c r="M2835" s="51"/>
    </row>
    <row r="2836" spans="9:13">
      <c r="I2836" s="51"/>
      <c r="M2836" s="51"/>
    </row>
    <row r="2837" spans="9:13">
      <c r="I2837" s="51"/>
      <c r="M2837" s="51"/>
    </row>
    <row r="2838" spans="9:13">
      <c r="I2838" s="51"/>
      <c r="M2838" s="51"/>
    </row>
    <row r="2839" spans="9:13">
      <c r="I2839" s="51"/>
      <c r="M2839" s="51"/>
    </row>
    <row r="2840" spans="9:13">
      <c r="I2840" s="51"/>
      <c r="M2840" s="51"/>
    </row>
    <row r="2841" spans="9:13">
      <c r="I2841" s="51"/>
      <c r="M2841" s="51"/>
    </row>
    <row r="2842" spans="9:13">
      <c r="I2842" s="51"/>
      <c r="M2842" s="51"/>
    </row>
    <row r="2843" spans="9:13">
      <c r="I2843" s="51"/>
      <c r="M2843" s="51"/>
    </row>
    <row r="2844" spans="9:13">
      <c r="I2844" s="51"/>
      <c r="M2844" s="51"/>
    </row>
    <row r="2845" spans="9:13">
      <c r="I2845" s="51"/>
      <c r="M2845" s="51"/>
    </row>
    <row r="2846" spans="9:13">
      <c r="I2846" s="51"/>
      <c r="M2846" s="51"/>
    </row>
    <row r="2847" spans="9:13">
      <c r="I2847" s="51"/>
      <c r="M2847" s="51"/>
    </row>
    <row r="2848" spans="9:13">
      <c r="I2848" s="51"/>
      <c r="M2848" s="51"/>
    </row>
    <row r="2849" spans="9:13">
      <c r="I2849" s="51"/>
      <c r="M2849" s="51"/>
    </row>
    <row r="2850" spans="9:13">
      <c r="I2850" s="51"/>
      <c r="M2850" s="51"/>
    </row>
    <row r="2851" spans="9:13">
      <c r="I2851" s="51"/>
      <c r="M2851" s="51"/>
    </row>
    <row r="2852" spans="9:13">
      <c r="I2852" s="51"/>
      <c r="M2852" s="51"/>
    </row>
    <row r="2853" spans="9:13">
      <c r="I2853" s="51"/>
      <c r="M2853" s="51"/>
    </row>
    <row r="2854" spans="9:13">
      <c r="I2854" s="51"/>
      <c r="M2854" s="51"/>
    </row>
    <row r="2855" spans="9:13">
      <c r="I2855" s="51"/>
      <c r="M2855" s="51"/>
    </row>
    <row r="2856" spans="9:13">
      <c r="I2856" s="51"/>
      <c r="M2856" s="51"/>
    </row>
    <row r="2857" spans="9:13">
      <c r="I2857" s="51"/>
      <c r="M2857" s="51"/>
    </row>
    <row r="2858" spans="9:13">
      <c r="I2858" s="51"/>
      <c r="M2858" s="51"/>
    </row>
    <row r="2859" spans="9:13">
      <c r="I2859" s="51"/>
      <c r="M2859" s="51"/>
    </row>
    <row r="2860" spans="9:13">
      <c r="I2860" s="51"/>
      <c r="M2860" s="51"/>
    </row>
    <row r="2861" spans="9:13">
      <c r="I2861" s="51"/>
      <c r="M2861" s="51"/>
    </row>
    <row r="2862" spans="9:13">
      <c r="I2862" s="51"/>
      <c r="M2862" s="51"/>
    </row>
    <row r="2863" spans="9:13">
      <c r="I2863" s="51"/>
      <c r="M2863" s="51"/>
    </row>
    <row r="2864" spans="9:13">
      <c r="I2864" s="51"/>
      <c r="M2864" s="51"/>
    </row>
    <row r="2865" spans="9:13">
      <c r="I2865" s="51"/>
      <c r="M2865" s="51"/>
    </row>
    <row r="2866" spans="9:13">
      <c r="I2866" s="51"/>
      <c r="M2866" s="51"/>
    </row>
    <row r="2867" spans="9:13">
      <c r="I2867" s="51"/>
      <c r="M2867" s="51"/>
    </row>
    <row r="2868" spans="9:13">
      <c r="I2868" s="51"/>
      <c r="M2868" s="51"/>
    </row>
    <row r="2869" spans="9:13">
      <c r="I2869" s="51"/>
      <c r="M2869" s="51"/>
    </row>
    <row r="2870" spans="9:13">
      <c r="I2870" s="51"/>
      <c r="M2870" s="51"/>
    </row>
    <row r="2871" spans="9:13">
      <c r="I2871" s="51"/>
      <c r="M2871" s="51"/>
    </row>
    <row r="2872" spans="9:13">
      <c r="I2872" s="51"/>
      <c r="M2872" s="51"/>
    </row>
    <row r="2873" spans="9:13">
      <c r="I2873" s="51"/>
      <c r="M2873" s="51"/>
    </row>
    <row r="2874" spans="9:13">
      <c r="I2874" s="51"/>
      <c r="M2874" s="51"/>
    </row>
    <row r="2875" spans="9:13">
      <c r="I2875" s="51"/>
      <c r="M2875" s="51"/>
    </row>
    <row r="2876" spans="9:13">
      <c r="I2876" s="51"/>
      <c r="M2876" s="51"/>
    </row>
    <row r="2877" spans="9:13">
      <c r="I2877" s="51"/>
      <c r="M2877" s="51"/>
    </row>
    <row r="2878" spans="9:13">
      <c r="I2878" s="51"/>
      <c r="M2878" s="51"/>
    </row>
    <row r="2879" spans="9:13">
      <c r="I2879" s="51"/>
      <c r="M2879" s="51"/>
    </row>
    <row r="2880" spans="9:13">
      <c r="I2880" s="51"/>
      <c r="M2880" s="51"/>
    </row>
    <row r="2881" spans="9:13">
      <c r="I2881" s="51"/>
      <c r="M2881" s="51"/>
    </row>
    <row r="2882" spans="9:13">
      <c r="I2882" s="51"/>
      <c r="M2882" s="51"/>
    </row>
    <row r="2883" spans="9:13">
      <c r="I2883" s="51"/>
      <c r="M2883" s="51"/>
    </row>
    <row r="2884" spans="9:13">
      <c r="I2884" s="51"/>
      <c r="M2884" s="51"/>
    </row>
    <row r="2885" spans="9:13">
      <c r="I2885" s="51"/>
      <c r="M2885" s="51"/>
    </row>
    <row r="2886" spans="9:13">
      <c r="I2886" s="51"/>
      <c r="M2886" s="51"/>
    </row>
    <row r="2887" spans="9:13">
      <c r="I2887" s="51"/>
      <c r="M2887" s="51"/>
    </row>
    <row r="2888" spans="9:13">
      <c r="I2888" s="51"/>
      <c r="M2888" s="51"/>
    </row>
    <row r="2889" spans="9:13">
      <c r="I2889" s="51"/>
      <c r="M2889" s="51"/>
    </row>
    <row r="2890" spans="9:13">
      <c r="I2890" s="51"/>
      <c r="M2890" s="51"/>
    </row>
    <row r="2891" spans="9:13">
      <c r="I2891" s="51"/>
      <c r="M2891" s="51"/>
    </row>
    <row r="2892" spans="9:13">
      <c r="I2892" s="51"/>
      <c r="M2892" s="51"/>
    </row>
    <row r="2893" spans="9:13">
      <c r="I2893" s="51"/>
      <c r="M2893" s="51"/>
    </row>
    <row r="2894" spans="9:13">
      <c r="I2894" s="51"/>
      <c r="M2894" s="51"/>
    </row>
    <row r="2895" spans="9:13">
      <c r="I2895" s="51"/>
      <c r="M2895" s="51"/>
    </row>
    <row r="2896" spans="9:13">
      <c r="I2896" s="51"/>
      <c r="M2896" s="51"/>
    </row>
    <row r="2897" spans="9:13">
      <c r="I2897" s="51"/>
      <c r="M2897" s="51"/>
    </row>
    <row r="2898" spans="9:13">
      <c r="I2898" s="51"/>
      <c r="M2898" s="51"/>
    </row>
    <row r="2899" spans="9:13">
      <c r="I2899" s="51"/>
      <c r="M2899" s="51"/>
    </row>
    <row r="2900" spans="9:13">
      <c r="I2900" s="51"/>
      <c r="M2900" s="51"/>
    </row>
    <row r="2901" spans="9:13">
      <c r="I2901" s="51"/>
      <c r="M2901" s="51"/>
    </row>
    <row r="2902" spans="9:13">
      <c r="I2902" s="51"/>
      <c r="M2902" s="51"/>
    </row>
    <row r="2903" spans="9:13">
      <c r="I2903" s="51"/>
      <c r="M2903" s="51"/>
    </row>
    <row r="2904" spans="9:13">
      <c r="I2904" s="51"/>
      <c r="M2904" s="51"/>
    </row>
    <row r="2905" spans="9:13">
      <c r="I2905" s="51"/>
      <c r="M2905" s="51"/>
    </row>
    <row r="2906" spans="9:13">
      <c r="I2906" s="51"/>
      <c r="M2906" s="51"/>
    </row>
    <row r="2907" spans="9:13">
      <c r="I2907" s="51"/>
      <c r="M2907" s="51"/>
    </row>
    <row r="2908" spans="9:13">
      <c r="I2908" s="51"/>
      <c r="M2908" s="51"/>
    </row>
    <row r="2909" spans="9:13">
      <c r="I2909" s="51"/>
      <c r="M2909" s="51"/>
    </row>
    <row r="2910" spans="9:13">
      <c r="I2910" s="51"/>
      <c r="M2910" s="51"/>
    </row>
    <row r="2911" spans="9:13">
      <c r="I2911" s="51"/>
      <c r="M2911" s="51"/>
    </row>
    <row r="2912" spans="9:13">
      <c r="I2912" s="51"/>
      <c r="M2912" s="51"/>
    </row>
    <row r="2913" spans="9:13">
      <c r="I2913" s="51"/>
      <c r="M2913" s="51"/>
    </row>
    <row r="2914" spans="9:13">
      <c r="I2914" s="51"/>
      <c r="M2914" s="51"/>
    </row>
    <row r="2915" spans="9:13">
      <c r="I2915" s="51"/>
      <c r="M2915" s="51"/>
    </row>
    <row r="2916" spans="9:13">
      <c r="I2916" s="51"/>
      <c r="M2916" s="51"/>
    </row>
    <row r="2917" spans="9:13">
      <c r="I2917" s="51"/>
      <c r="M2917" s="51"/>
    </row>
    <row r="2918" spans="9:13">
      <c r="I2918" s="51"/>
      <c r="M2918" s="51"/>
    </row>
    <row r="2919" spans="9:13">
      <c r="I2919" s="51"/>
      <c r="M2919" s="51"/>
    </row>
    <row r="2920" spans="9:13">
      <c r="I2920" s="51"/>
      <c r="M2920" s="51"/>
    </row>
    <row r="2921" spans="9:13">
      <c r="I2921" s="51"/>
      <c r="M2921" s="51"/>
    </row>
    <row r="2922" spans="9:13">
      <c r="I2922" s="51"/>
      <c r="M2922" s="51"/>
    </row>
    <row r="2923" spans="9:13">
      <c r="I2923" s="51"/>
      <c r="M2923" s="51"/>
    </row>
    <row r="2924" spans="9:13">
      <c r="I2924" s="51"/>
      <c r="M2924" s="51"/>
    </row>
    <row r="2925" spans="9:13">
      <c r="I2925" s="51"/>
      <c r="M2925" s="51"/>
    </row>
    <row r="2926" spans="9:13">
      <c r="I2926" s="51"/>
      <c r="M2926" s="51"/>
    </row>
    <row r="2927" spans="9:13">
      <c r="I2927" s="51"/>
      <c r="M2927" s="51"/>
    </row>
    <row r="2928" spans="9:13">
      <c r="I2928" s="51"/>
      <c r="M2928" s="51"/>
    </row>
    <row r="2929" spans="9:13">
      <c r="I2929" s="51"/>
      <c r="M2929" s="51"/>
    </row>
    <row r="2930" spans="9:13">
      <c r="I2930" s="51"/>
      <c r="M2930" s="51"/>
    </row>
    <row r="2931" spans="9:13">
      <c r="I2931" s="51"/>
      <c r="M2931" s="51"/>
    </row>
    <row r="2932" spans="9:13">
      <c r="I2932" s="51"/>
      <c r="M2932" s="51"/>
    </row>
    <row r="2933" spans="9:13">
      <c r="I2933" s="51"/>
      <c r="M2933" s="51"/>
    </row>
    <row r="2934" spans="9:13">
      <c r="I2934" s="51"/>
      <c r="M2934" s="51"/>
    </row>
    <row r="2935" spans="9:13">
      <c r="I2935" s="51"/>
      <c r="M2935" s="51"/>
    </row>
    <row r="2936" spans="9:13">
      <c r="I2936" s="51"/>
      <c r="M2936" s="51"/>
    </row>
    <row r="2937" spans="9:13">
      <c r="I2937" s="51"/>
      <c r="M2937" s="51"/>
    </row>
    <row r="2938" spans="9:13">
      <c r="I2938" s="51"/>
      <c r="M2938" s="51"/>
    </row>
    <row r="2939" spans="9:13">
      <c r="I2939" s="51"/>
      <c r="M2939" s="51"/>
    </row>
    <row r="2940" spans="9:13">
      <c r="I2940" s="51"/>
      <c r="M2940" s="51"/>
    </row>
    <row r="2941" spans="9:13">
      <c r="I2941" s="51"/>
      <c r="M2941" s="51"/>
    </row>
    <row r="2942" spans="9:13">
      <c r="I2942" s="51"/>
      <c r="M2942" s="51"/>
    </row>
    <row r="2943" spans="9:13">
      <c r="I2943" s="51"/>
      <c r="M2943" s="51"/>
    </row>
    <row r="2944" spans="9:13">
      <c r="I2944" s="51"/>
      <c r="M2944" s="51"/>
    </row>
    <row r="2945" spans="9:13">
      <c r="I2945" s="51"/>
      <c r="M2945" s="51"/>
    </row>
    <row r="2946" spans="9:13">
      <c r="I2946" s="51"/>
      <c r="M2946" s="51"/>
    </row>
    <row r="2947" spans="9:13">
      <c r="I2947" s="51"/>
      <c r="M2947" s="51"/>
    </row>
    <row r="2948" spans="9:13">
      <c r="I2948" s="51"/>
      <c r="M2948" s="51"/>
    </row>
    <row r="2949" spans="9:13">
      <c r="I2949" s="51"/>
      <c r="M2949" s="51"/>
    </row>
    <row r="2950" spans="9:13">
      <c r="I2950" s="51"/>
      <c r="M2950" s="51"/>
    </row>
    <row r="2951" spans="9:13">
      <c r="I2951" s="51"/>
      <c r="M2951" s="51"/>
    </row>
    <row r="2952" spans="9:13">
      <c r="I2952" s="51"/>
      <c r="M2952" s="51"/>
    </row>
    <row r="2953" spans="9:13">
      <c r="I2953" s="51"/>
      <c r="M2953" s="51"/>
    </row>
    <row r="2954" spans="9:13">
      <c r="I2954" s="51"/>
      <c r="M2954" s="51"/>
    </row>
    <row r="2955" spans="9:13">
      <c r="I2955" s="51"/>
      <c r="M2955" s="51"/>
    </row>
    <row r="2956" spans="9:13">
      <c r="I2956" s="51"/>
      <c r="M2956" s="51"/>
    </row>
    <row r="2957" spans="9:13">
      <c r="I2957" s="51"/>
      <c r="M2957" s="51"/>
    </row>
    <row r="2958" spans="9:13">
      <c r="I2958" s="51"/>
      <c r="M2958" s="51"/>
    </row>
    <row r="2959" spans="9:13">
      <c r="I2959" s="51"/>
      <c r="M2959" s="51"/>
    </row>
    <row r="2960" spans="9:13">
      <c r="I2960" s="51"/>
      <c r="M2960" s="51"/>
    </row>
    <row r="2961" spans="9:13">
      <c r="I2961" s="51"/>
      <c r="M2961" s="51"/>
    </row>
    <row r="2962" spans="9:13">
      <c r="I2962" s="51"/>
      <c r="M2962" s="51"/>
    </row>
    <row r="2963" spans="9:13">
      <c r="I2963" s="51"/>
      <c r="M2963" s="51"/>
    </row>
    <row r="2964" spans="9:13">
      <c r="I2964" s="51"/>
      <c r="M2964" s="51"/>
    </row>
    <row r="2965" spans="9:13">
      <c r="I2965" s="51"/>
      <c r="M2965" s="51"/>
    </row>
    <row r="2966" spans="9:13">
      <c r="I2966" s="51"/>
      <c r="M2966" s="51"/>
    </row>
    <row r="2967" spans="9:13">
      <c r="I2967" s="51"/>
      <c r="M2967" s="51"/>
    </row>
    <row r="2968" spans="9:13">
      <c r="I2968" s="51"/>
      <c r="M2968" s="51"/>
    </row>
    <row r="2969" spans="9:13">
      <c r="I2969" s="51"/>
      <c r="M2969" s="51"/>
    </row>
    <row r="2970" spans="9:13">
      <c r="I2970" s="51"/>
      <c r="M2970" s="51"/>
    </row>
    <row r="2971" spans="9:13">
      <c r="I2971" s="51"/>
      <c r="M2971" s="51"/>
    </row>
    <row r="2972" spans="9:13">
      <c r="I2972" s="51"/>
      <c r="M2972" s="51"/>
    </row>
    <row r="2973" spans="9:13">
      <c r="I2973" s="51"/>
      <c r="M2973" s="51"/>
    </row>
    <row r="2974" spans="9:13">
      <c r="I2974" s="51"/>
      <c r="M2974" s="51"/>
    </row>
    <row r="2975" spans="9:13">
      <c r="I2975" s="51"/>
      <c r="M2975" s="51"/>
    </row>
    <row r="2976" spans="9:13">
      <c r="I2976" s="51"/>
      <c r="M2976" s="51"/>
    </row>
    <row r="2977" spans="9:13">
      <c r="I2977" s="51"/>
      <c r="M2977" s="51"/>
    </row>
    <row r="2978" spans="9:13">
      <c r="I2978" s="51"/>
      <c r="M2978" s="51"/>
    </row>
    <row r="2979" spans="9:13">
      <c r="I2979" s="51"/>
      <c r="M2979" s="51"/>
    </row>
    <row r="2980" spans="9:13">
      <c r="I2980" s="51"/>
      <c r="M2980" s="51"/>
    </row>
    <row r="2981" spans="9:13">
      <c r="I2981" s="51"/>
      <c r="M2981" s="51"/>
    </row>
    <row r="2982" spans="9:13">
      <c r="I2982" s="51"/>
      <c r="M2982" s="51"/>
    </row>
    <row r="2983" spans="9:13">
      <c r="I2983" s="51"/>
      <c r="M2983" s="51"/>
    </row>
    <row r="2984" spans="9:13">
      <c r="I2984" s="51"/>
      <c r="M2984" s="51"/>
    </row>
    <row r="2985" spans="9:13">
      <c r="I2985" s="51"/>
      <c r="M2985" s="51"/>
    </row>
    <row r="2986" spans="9:13">
      <c r="I2986" s="51"/>
      <c r="M2986" s="51"/>
    </row>
    <row r="2987" spans="9:13">
      <c r="I2987" s="51"/>
      <c r="M2987" s="51"/>
    </row>
    <row r="2988" spans="9:13">
      <c r="I2988" s="51"/>
      <c r="M2988" s="51"/>
    </row>
    <row r="2989" spans="9:13">
      <c r="I2989" s="51"/>
      <c r="M2989" s="51"/>
    </row>
    <row r="2990" spans="9:13">
      <c r="I2990" s="51"/>
      <c r="M2990" s="51"/>
    </row>
    <row r="2991" spans="9:13">
      <c r="I2991" s="51"/>
      <c r="M2991" s="51"/>
    </row>
    <row r="2992" spans="9:13">
      <c r="I2992" s="51"/>
      <c r="M2992" s="51"/>
    </row>
    <row r="2993" spans="9:13">
      <c r="I2993" s="51"/>
      <c r="M2993" s="51"/>
    </row>
    <row r="2994" spans="9:13">
      <c r="I2994" s="51"/>
      <c r="M2994" s="51"/>
    </row>
    <row r="2995" spans="9:13">
      <c r="I2995" s="51"/>
      <c r="M2995" s="51"/>
    </row>
    <row r="2996" spans="9:13">
      <c r="I2996" s="51"/>
      <c r="M2996" s="51"/>
    </row>
    <row r="2997" spans="9:13">
      <c r="I2997" s="51"/>
      <c r="M2997" s="51"/>
    </row>
    <row r="2998" spans="9:13">
      <c r="I2998" s="51"/>
      <c r="M2998" s="51"/>
    </row>
    <row r="2999" spans="9:13">
      <c r="I2999" s="51"/>
      <c r="M2999" s="51"/>
    </row>
    <row r="3000" spans="9:13">
      <c r="I3000" s="51"/>
      <c r="M3000" s="51"/>
    </row>
    <row r="3001" spans="9:13">
      <c r="I3001" s="51"/>
      <c r="M3001" s="51"/>
    </row>
    <row r="3002" spans="9:13">
      <c r="I3002" s="51"/>
      <c r="M3002" s="51"/>
    </row>
    <row r="3003" spans="9:13">
      <c r="I3003" s="51"/>
      <c r="M3003" s="51"/>
    </row>
    <row r="3004" spans="9:13">
      <c r="I3004" s="51"/>
      <c r="M3004" s="51"/>
    </row>
    <row r="3005" spans="9:13">
      <c r="I3005" s="51"/>
      <c r="M3005" s="51"/>
    </row>
    <row r="3006" spans="9:13">
      <c r="I3006" s="51"/>
      <c r="M3006" s="51"/>
    </row>
    <row r="3007" spans="9:13">
      <c r="I3007" s="51"/>
      <c r="M3007" s="51"/>
    </row>
    <row r="3008" spans="9:13">
      <c r="I3008" s="51"/>
      <c r="M3008" s="51"/>
    </row>
    <row r="3009" spans="9:13">
      <c r="I3009" s="51"/>
      <c r="M3009" s="51"/>
    </row>
    <row r="3010" spans="9:13">
      <c r="I3010" s="51"/>
      <c r="M3010" s="51"/>
    </row>
    <row r="3011" spans="9:13">
      <c r="I3011" s="51"/>
      <c r="M3011" s="51"/>
    </row>
    <row r="3012" spans="9:13">
      <c r="I3012" s="51"/>
      <c r="M3012" s="51"/>
    </row>
    <row r="3013" spans="9:13">
      <c r="I3013" s="51"/>
      <c r="M3013" s="51"/>
    </row>
    <row r="3014" spans="9:13">
      <c r="I3014" s="51"/>
      <c r="M3014" s="51"/>
    </row>
    <row r="3015" spans="9:13">
      <c r="I3015" s="51"/>
      <c r="M3015" s="51"/>
    </row>
    <row r="3016" spans="9:13">
      <c r="I3016" s="51"/>
      <c r="M3016" s="51"/>
    </row>
    <row r="3017" spans="9:13">
      <c r="I3017" s="51"/>
      <c r="M3017" s="51"/>
    </row>
    <row r="3018" spans="9:13">
      <c r="I3018" s="51"/>
      <c r="M3018" s="51"/>
    </row>
    <row r="3019" spans="9:13">
      <c r="I3019" s="51"/>
      <c r="M3019" s="51"/>
    </row>
    <row r="3020" spans="9:13">
      <c r="I3020" s="51"/>
      <c r="M3020" s="51"/>
    </row>
    <row r="3021" spans="9:13">
      <c r="I3021" s="51"/>
      <c r="M3021" s="51"/>
    </row>
    <row r="3022" spans="9:13">
      <c r="I3022" s="51"/>
      <c r="M3022" s="51"/>
    </row>
    <row r="3023" spans="9:13">
      <c r="I3023" s="51"/>
      <c r="M3023" s="51"/>
    </row>
    <row r="3024" spans="9:13">
      <c r="I3024" s="51"/>
      <c r="M3024" s="51"/>
    </row>
    <row r="3025" spans="9:13">
      <c r="I3025" s="51"/>
      <c r="M3025" s="51"/>
    </row>
    <row r="3026" spans="9:13">
      <c r="I3026" s="51"/>
      <c r="M3026" s="51"/>
    </row>
    <row r="3027" spans="9:13">
      <c r="I3027" s="51"/>
      <c r="M3027" s="51"/>
    </row>
    <row r="3028" spans="9:13">
      <c r="I3028" s="51"/>
      <c r="M3028" s="51"/>
    </row>
    <row r="3029" spans="9:13">
      <c r="I3029" s="51"/>
      <c r="M3029" s="51"/>
    </row>
    <row r="3030" spans="9:13">
      <c r="I3030" s="51"/>
      <c r="M3030" s="51"/>
    </row>
    <row r="3031" spans="9:13">
      <c r="I3031" s="51"/>
      <c r="M3031" s="51"/>
    </row>
    <row r="3032" spans="9:13">
      <c r="I3032" s="51"/>
      <c r="M3032" s="51"/>
    </row>
    <row r="3033" spans="9:13">
      <c r="I3033" s="51"/>
      <c r="M3033" s="51"/>
    </row>
    <row r="3034" spans="9:13">
      <c r="I3034" s="51"/>
      <c r="M3034" s="51"/>
    </row>
    <row r="3035" spans="9:13">
      <c r="I3035" s="51"/>
      <c r="M3035" s="51"/>
    </row>
    <row r="3036" spans="9:13">
      <c r="I3036" s="51"/>
      <c r="M3036" s="51"/>
    </row>
    <row r="3037" spans="9:13">
      <c r="I3037" s="51"/>
      <c r="M3037" s="51"/>
    </row>
    <row r="3038" spans="9:13">
      <c r="I3038" s="51"/>
      <c r="M3038" s="51"/>
    </row>
    <row r="3039" spans="9:13">
      <c r="I3039" s="51"/>
      <c r="M3039" s="51"/>
    </row>
    <row r="3040" spans="9:13">
      <c r="I3040" s="51"/>
      <c r="M3040" s="51"/>
    </row>
    <row r="3041" spans="9:13">
      <c r="I3041" s="51"/>
      <c r="M3041" s="51"/>
    </row>
    <row r="3042" spans="9:13">
      <c r="I3042" s="51"/>
      <c r="M3042" s="51"/>
    </row>
    <row r="3043" spans="9:13">
      <c r="I3043" s="51"/>
      <c r="M3043" s="51"/>
    </row>
    <row r="3044" spans="9:13">
      <c r="I3044" s="51"/>
      <c r="M3044" s="51"/>
    </row>
    <row r="3045" spans="9:13">
      <c r="I3045" s="51"/>
      <c r="M3045" s="51"/>
    </row>
    <row r="3046" spans="9:13">
      <c r="I3046" s="51"/>
      <c r="M3046" s="51"/>
    </row>
    <row r="3047" spans="9:13">
      <c r="I3047" s="51"/>
      <c r="M3047" s="51"/>
    </row>
    <row r="3048" spans="9:13">
      <c r="I3048" s="51"/>
      <c r="M3048" s="51"/>
    </row>
    <row r="3049" spans="9:13">
      <c r="I3049" s="51"/>
      <c r="M3049" s="51"/>
    </row>
    <row r="3050" spans="9:13">
      <c r="I3050" s="51"/>
      <c r="M3050" s="51"/>
    </row>
    <row r="3051" spans="9:13">
      <c r="I3051" s="51"/>
      <c r="M3051" s="51"/>
    </row>
    <row r="3052" spans="9:13">
      <c r="I3052" s="51"/>
      <c r="M3052" s="51"/>
    </row>
    <row r="3053" spans="9:13">
      <c r="I3053" s="51"/>
      <c r="M3053" s="51"/>
    </row>
    <row r="3054" spans="9:13">
      <c r="I3054" s="51"/>
      <c r="M3054" s="51"/>
    </row>
    <row r="3055" spans="9:13">
      <c r="I3055" s="51"/>
      <c r="M3055" s="51"/>
    </row>
    <row r="3056" spans="9:13">
      <c r="I3056" s="51"/>
      <c r="M3056" s="51"/>
    </row>
    <row r="3057" spans="9:13">
      <c r="I3057" s="51"/>
      <c r="M3057" s="51"/>
    </row>
    <row r="3058" spans="9:13">
      <c r="I3058" s="51"/>
      <c r="M3058" s="51"/>
    </row>
    <row r="3059" spans="9:13">
      <c r="I3059" s="51"/>
      <c r="M3059" s="51"/>
    </row>
    <row r="3060" spans="9:13">
      <c r="I3060" s="51"/>
      <c r="M3060" s="51"/>
    </row>
    <row r="3061" spans="9:13">
      <c r="I3061" s="51"/>
      <c r="M3061" s="51"/>
    </row>
    <row r="3062" spans="9:13">
      <c r="I3062" s="51"/>
      <c r="M3062" s="51"/>
    </row>
    <row r="3063" spans="9:13">
      <c r="I3063" s="51"/>
      <c r="M3063" s="51"/>
    </row>
    <row r="3064" spans="9:13">
      <c r="I3064" s="51"/>
      <c r="M3064" s="51"/>
    </row>
    <row r="3065" spans="9:13">
      <c r="I3065" s="51"/>
      <c r="M3065" s="51"/>
    </row>
    <row r="3066" spans="9:13">
      <c r="I3066" s="51"/>
      <c r="M3066" s="51"/>
    </row>
    <row r="3067" spans="9:13">
      <c r="I3067" s="51"/>
      <c r="M3067" s="51"/>
    </row>
    <row r="3068" spans="9:13">
      <c r="I3068" s="51"/>
      <c r="M3068" s="51"/>
    </row>
    <row r="3069" spans="9:13">
      <c r="I3069" s="51"/>
      <c r="M3069" s="51"/>
    </row>
    <row r="3070" spans="9:13">
      <c r="I3070" s="51"/>
      <c r="M3070" s="51"/>
    </row>
    <row r="3071" spans="9:13">
      <c r="I3071" s="51"/>
      <c r="M3071" s="51"/>
    </row>
    <row r="3072" spans="9:13">
      <c r="I3072" s="51"/>
      <c r="M3072" s="51"/>
    </row>
    <row r="3073" spans="9:13">
      <c r="I3073" s="51"/>
      <c r="M3073" s="51"/>
    </row>
    <row r="3074" spans="9:13">
      <c r="I3074" s="51"/>
      <c r="M3074" s="51"/>
    </row>
    <row r="3075" spans="9:13">
      <c r="I3075" s="51"/>
      <c r="M3075" s="51"/>
    </row>
    <row r="3076" spans="9:13">
      <c r="I3076" s="51"/>
      <c r="M3076" s="51"/>
    </row>
    <row r="3077" spans="9:13">
      <c r="I3077" s="51"/>
      <c r="M3077" s="51"/>
    </row>
    <row r="3078" spans="9:13">
      <c r="I3078" s="51"/>
      <c r="M3078" s="51"/>
    </row>
    <row r="3079" spans="9:13">
      <c r="I3079" s="51"/>
      <c r="M3079" s="51"/>
    </row>
    <row r="3080" spans="9:13">
      <c r="I3080" s="51"/>
      <c r="M3080" s="51"/>
    </row>
    <row r="3081" spans="9:13">
      <c r="I3081" s="51"/>
      <c r="M3081" s="51"/>
    </row>
    <row r="3082" spans="9:13">
      <c r="I3082" s="51"/>
      <c r="M3082" s="51"/>
    </row>
    <row r="3083" spans="9:13">
      <c r="I3083" s="51"/>
      <c r="M3083" s="51"/>
    </row>
    <row r="3084" spans="9:13">
      <c r="I3084" s="51"/>
      <c r="M3084" s="51"/>
    </row>
    <row r="3085" spans="9:13">
      <c r="I3085" s="51"/>
      <c r="M3085" s="51"/>
    </row>
    <row r="3086" spans="9:13">
      <c r="I3086" s="51"/>
      <c r="M3086" s="51"/>
    </row>
    <row r="3087" spans="9:13">
      <c r="I3087" s="51"/>
      <c r="M3087" s="51"/>
    </row>
    <row r="3088" spans="9:13">
      <c r="I3088" s="51"/>
      <c r="M3088" s="51"/>
    </row>
    <row r="3089" spans="9:13">
      <c r="I3089" s="51"/>
      <c r="M3089" s="51"/>
    </row>
    <row r="3090" spans="9:13">
      <c r="I3090" s="51"/>
      <c r="M3090" s="51"/>
    </row>
    <row r="3091" spans="9:13">
      <c r="I3091" s="51"/>
      <c r="M3091" s="51"/>
    </row>
    <row r="3092" spans="9:13">
      <c r="I3092" s="51"/>
      <c r="M3092" s="51"/>
    </row>
    <row r="3093" spans="9:13">
      <c r="I3093" s="51"/>
      <c r="M3093" s="51"/>
    </row>
    <row r="3094" spans="9:13">
      <c r="I3094" s="51"/>
      <c r="M3094" s="51"/>
    </row>
    <row r="3095" spans="9:13">
      <c r="I3095" s="51"/>
      <c r="M3095" s="51"/>
    </row>
    <row r="3096" spans="9:13">
      <c r="I3096" s="51"/>
      <c r="M3096" s="51"/>
    </row>
    <row r="3097" spans="9:13">
      <c r="I3097" s="51"/>
      <c r="M3097" s="51"/>
    </row>
    <row r="3098" spans="9:13">
      <c r="I3098" s="51"/>
      <c r="M3098" s="51"/>
    </row>
    <row r="3099" spans="9:13">
      <c r="I3099" s="51"/>
      <c r="M3099" s="51"/>
    </row>
    <row r="3100" spans="9:13">
      <c r="I3100" s="51"/>
      <c r="M3100" s="51"/>
    </row>
    <row r="3101" spans="9:13">
      <c r="I3101" s="51"/>
      <c r="M3101" s="51"/>
    </row>
    <row r="3102" spans="9:13">
      <c r="I3102" s="51"/>
      <c r="M3102" s="51"/>
    </row>
    <row r="3103" spans="9:13">
      <c r="I3103" s="51"/>
      <c r="M3103" s="51"/>
    </row>
    <row r="3104" spans="9:13">
      <c r="I3104" s="51"/>
      <c r="M3104" s="51"/>
    </row>
    <row r="3105" spans="9:13">
      <c r="I3105" s="51"/>
      <c r="M3105" s="51"/>
    </row>
    <row r="3106" spans="9:13">
      <c r="I3106" s="51"/>
      <c r="M3106" s="51"/>
    </row>
    <row r="3107" spans="9:13">
      <c r="I3107" s="51"/>
      <c r="M3107" s="51"/>
    </row>
    <row r="3108" spans="9:13">
      <c r="I3108" s="51"/>
      <c r="M3108" s="51"/>
    </row>
    <row r="3109" spans="9:13">
      <c r="I3109" s="51"/>
      <c r="M3109" s="51"/>
    </row>
    <row r="3110" spans="9:13">
      <c r="I3110" s="51"/>
      <c r="M3110" s="51"/>
    </row>
    <row r="3111" spans="9:13">
      <c r="I3111" s="51"/>
      <c r="M3111" s="51"/>
    </row>
    <row r="3112" spans="9:13">
      <c r="I3112" s="51"/>
      <c r="M3112" s="51"/>
    </row>
    <row r="3113" spans="9:13">
      <c r="I3113" s="51"/>
      <c r="M3113" s="51"/>
    </row>
    <row r="3114" spans="9:13">
      <c r="I3114" s="51"/>
      <c r="M3114" s="51"/>
    </row>
    <row r="3115" spans="9:13">
      <c r="I3115" s="51"/>
      <c r="M3115" s="51"/>
    </row>
    <row r="3116" spans="9:13">
      <c r="I3116" s="51"/>
      <c r="M3116" s="51"/>
    </row>
    <row r="3117" spans="9:13">
      <c r="I3117" s="51"/>
      <c r="M3117" s="51"/>
    </row>
    <row r="3118" spans="9:13">
      <c r="I3118" s="51"/>
      <c r="M3118" s="51"/>
    </row>
    <row r="3119" spans="9:13">
      <c r="I3119" s="51"/>
      <c r="M3119" s="51"/>
    </row>
    <row r="3120" spans="9:13">
      <c r="I3120" s="51"/>
      <c r="M3120" s="51"/>
    </row>
    <row r="3121" spans="9:13">
      <c r="I3121" s="51"/>
      <c r="M3121" s="51"/>
    </row>
    <row r="3122" spans="9:13">
      <c r="I3122" s="51"/>
      <c r="M3122" s="51"/>
    </row>
    <row r="3123" spans="9:13">
      <c r="I3123" s="51"/>
      <c r="M3123" s="51"/>
    </row>
    <row r="3124" spans="9:13">
      <c r="I3124" s="51"/>
      <c r="M3124" s="51"/>
    </row>
    <row r="3125" spans="9:13">
      <c r="I3125" s="51"/>
      <c r="M3125" s="51"/>
    </row>
    <row r="3126" spans="9:13">
      <c r="I3126" s="51"/>
      <c r="M3126" s="51"/>
    </row>
    <row r="3127" spans="9:13">
      <c r="I3127" s="51"/>
      <c r="M3127" s="51"/>
    </row>
    <row r="3128" spans="9:13">
      <c r="I3128" s="51"/>
      <c r="M3128" s="51"/>
    </row>
    <row r="3129" spans="9:13">
      <c r="I3129" s="51"/>
      <c r="M3129" s="51"/>
    </row>
    <row r="3130" spans="9:13">
      <c r="I3130" s="51"/>
      <c r="M3130" s="51"/>
    </row>
    <row r="3131" spans="9:13">
      <c r="I3131" s="51"/>
      <c r="M3131" s="51"/>
    </row>
    <row r="3132" spans="9:13">
      <c r="I3132" s="51"/>
      <c r="M3132" s="51"/>
    </row>
    <row r="3133" spans="9:13">
      <c r="I3133" s="51"/>
      <c r="M3133" s="51"/>
    </row>
    <row r="3134" spans="9:13">
      <c r="I3134" s="51"/>
      <c r="M3134" s="51"/>
    </row>
    <row r="3135" spans="9:13">
      <c r="I3135" s="51"/>
      <c r="M3135" s="51"/>
    </row>
    <row r="3136" spans="9:13">
      <c r="I3136" s="51"/>
      <c r="M3136" s="51"/>
    </row>
    <row r="3137" spans="9:13">
      <c r="I3137" s="51"/>
      <c r="M3137" s="51"/>
    </row>
    <row r="3138" spans="9:13">
      <c r="I3138" s="51"/>
      <c r="M3138" s="51"/>
    </row>
    <row r="3139" spans="9:13">
      <c r="I3139" s="51"/>
      <c r="M3139" s="51"/>
    </row>
    <row r="3140" spans="9:13">
      <c r="I3140" s="51"/>
      <c r="M3140" s="51"/>
    </row>
    <row r="3141" spans="9:13">
      <c r="I3141" s="51"/>
      <c r="M3141" s="51"/>
    </row>
    <row r="3142" spans="9:13">
      <c r="I3142" s="51"/>
      <c r="M3142" s="51"/>
    </row>
    <row r="3143" spans="9:13">
      <c r="I3143" s="51"/>
      <c r="M3143" s="51"/>
    </row>
    <row r="3144" spans="9:13">
      <c r="I3144" s="51"/>
      <c r="M3144" s="51"/>
    </row>
    <row r="3145" spans="9:13">
      <c r="I3145" s="51"/>
      <c r="M3145" s="51"/>
    </row>
    <row r="3146" spans="9:13">
      <c r="I3146" s="51"/>
      <c r="M3146" s="51"/>
    </row>
    <row r="3147" spans="9:13">
      <c r="I3147" s="51"/>
      <c r="M3147" s="51"/>
    </row>
    <row r="3148" spans="9:13">
      <c r="I3148" s="51"/>
      <c r="M3148" s="51"/>
    </row>
    <row r="3149" spans="9:13">
      <c r="I3149" s="51"/>
      <c r="M3149" s="51"/>
    </row>
    <row r="3150" spans="9:13">
      <c r="I3150" s="51"/>
      <c r="M3150" s="51"/>
    </row>
    <row r="3151" spans="9:13">
      <c r="I3151" s="51"/>
      <c r="M3151" s="51"/>
    </row>
    <row r="3152" spans="9:13">
      <c r="I3152" s="51"/>
      <c r="M3152" s="51"/>
    </row>
    <row r="3153" spans="9:13">
      <c r="I3153" s="51"/>
      <c r="M3153" s="51"/>
    </row>
    <row r="3154" spans="9:13">
      <c r="I3154" s="51"/>
      <c r="M3154" s="51"/>
    </row>
    <row r="3155" spans="9:13">
      <c r="I3155" s="51"/>
      <c r="M3155" s="51"/>
    </row>
    <row r="3156" spans="9:13">
      <c r="I3156" s="51"/>
      <c r="M3156" s="51"/>
    </row>
    <row r="3157" spans="9:13">
      <c r="I3157" s="51"/>
      <c r="M3157" s="51"/>
    </row>
    <row r="3158" spans="9:13">
      <c r="I3158" s="51"/>
      <c r="M3158" s="51"/>
    </row>
    <row r="3159" spans="9:13">
      <c r="I3159" s="51"/>
      <c r="M3159" s="51"/>
    </row>
    <row r="3160" spans="9:13">
      <c r="I3160" s="51"/>
      <c r="M3160" s="51"/>
    </row>
    <row r="3161" spans="9:13">
      <c r="I3161" s="51"/>
      <c r="M3161" s="51"/>
    </row>
    <row r="3162" spans="9:13">
      <c r="I3162" s="51"/>
      <c r="M3162" s="51"/>
    </row>
    <row r="3163" spans="9:13">
      <c r="I3163" s="51"/>
      <c r="M3163" s="51"/>
    </row>
    <row r="3164" spans="9:13">
      <c r="I3164" s="51"/>
      <c r="M3164" s="51"/>
    </row>
    <row r="3165" spans="9:13">
      <c r="I3165" s="51"/>
      <c r="M3165" s="51"/>
    </row>
    <row r="3166" spans="9:13">
      <c r="I3166" s="51"/>
      <c r="M3166" s="51"/>
    </row>
    <row r="3167" spans="9:13">
      <c r="I3167" s="51"/>
      <c r="M3167" s="51"/>
    </row>
    <row r="3168" spans="9:13">
      <c r="I3168" s="51"/>
      <c r="M3168" s="51"/>
    </row>
    <row r="3169" spans="9:13">
      <c r="I3169" s="51"/>
      <c r="M3169" s="51"/>
    </row>
    <row r="3170" spans="9:13">
      <c r="I3170" s="51"/>
      <c r="M3170" s="51"/>
    </row>
    <row r="3171" spans="9:13">
      <c r="I3171" s="51"/>
      <c r="M3171" s="51"/>
    </row>
    <row r="3172" spans="9:13">
      <c r="I3172" s="51"/>
      <c r="M3172" s="51"/>
    </row>
    <row r="3173" spans="9:13">
      <c r="I3173" s="51"/>
      <c r="M3173" s="51"/>
    </row>
    <row r="3174" spans="9:13">
      <c r="I3174" s="51"/>
      <c r="M3174" s="51"/>
    </row>
    <row r="3175" spans="9:13">
      <c r="I3175" s="51"/>
      <c r="M3175" s="51"/>
    </row>
    <row r="3176" spans="9:13">
      <c r="I3176" s="51"/>
      <c r="M3176" s="51"/>
    </row>
    <row r="3177" spans="9:13">
      <c r="I3177" s="51"/>
      <c r="M3177" s="51"/>
    </row>
    <row r="3178" spans="9:13">
      <c r="I3178" s="51"/>
      <c r="M3178" s="51"/>
    </row>
    <row r="3179" spans="9:13">
      <c r="I3179" s="51"/>
      <c r="M3179" s="51"/>
    </row>
    <row r="3180" spans="9:13">
      <c r="I3180" s="51"/>
      <c r="M3180" s="51"/>
    </row>
    <row r="3181" spans="9:13">
      <c r="I3181" s="51"/>
      <c r="M3181" s="51"/>
    </row>
    <row r="3182" spans="9:13">
      <c r="I3182" s="51"/>
      <c r="M3182" s="51"/>
    </row>
    <row r="3183" spans="9:13">
      <c r="I3183" s="51"/>
      <c r="M3183" s="51"/>
    </row>
    <row r="3184" spans="9:13">
      <c r="I3184" s="51"/>
      <c r="M3184" s="51"/>
    </row>
    <row r="3185" spans="9:13">
      <c r="I3185" s="51"/>
      <c r="M3185" s="51"/>
    </row>
    <row r="3186" spans="9:13">
      <c r="I3186" s="51"/>
      <c r="M3186" s="51"/>
    </row>
    <row r="3187" spans="9:13">
      <c r="I3187" s="51"/>
      <c r="M3187" s="51"/>
    </row>
    <row r="3188" spans="9:13">
      <c r="I3188" s="51"/>
      <c r="M3188" s="51"/>
    </row>
    <row r="3189" spans="9:13">
      <c r="I3189" s="51"/>
      <c r="M3189" s="51"/>
    </row>
    <row r="3190" spans="9:13">
      <c r="I3190" s="51"/>
      <c r="M3190" s="51"/>
    </row>
    <row r="3191" spans="9:13">
      <c r="I3191" s="51"/>
      <c r="M3191" s="51"/>
    </row>
    <row r="3192" spans="9:13">
      <c r="I3192" s="51"/>
      <c r="M3192" s="51"/>
    </row>
    <row r="3193" spans="9:13">
      <c r="I3193" s="51"/>
      <c r="M3193" s="51"/>
    </row>
    <row r="3194" spans="9:13">
      <c r="I3194" s="51"/>
      <c r="M3194" s="51"/>
    </row>
    <row r="3195" spans="9:13">
      <c r="I3195" s="51"/>
      <c r="M3195" s="51"/>
    </row>
    <row r="3196" spans="9:13">
      <c r="I3196" s="51"/>
      <c r="M3196" s="51"/>
    </row>
    <row r="3197" spans="9:13">
      <c r="I3197" s="51"/>
      <c r="M3197" s="51"/>
    </row>
    <row r="3198" spans="9:13">
      <c r="I3198" s="51"/>
      <c r="M3198" s="51"/>
    </row>
    <row r="3199" spans="9:13">
      <c r="I3199" s="51"/>
      <c r="M3199" s="51"/>
    </row>
    <row r="3200" spans="9:13">
      <c r="I3200" s="51"/>
      <c r="M3200" s="51"/>
    </row>
    <row r="3201" spans="9:13">
      <c r="I3201" s="51"/>
      <c r="M3201" s="51"/>
    </row>
    <row r="3202" spans="9:13">
      <c r="I3202" s="51"/>
      <c r="M3202" s="51"/>
    </row>
    <row r="3203" spans="9:13">
      <c r="I3203" s="51"/>
      <c r="M3203" s="51"/>
    </row>
    <row r="3204" spans="9:13">
      <c r="I3204" s="51"/>
      <c r="M3204" s="51"/>
    </row>
    <row r="3205" spans="9:13">
      <c r="I3205" s="51"/>
      <c r="M3205" s="51"/>
    </row>
    <row r="3206" spans="9:13">
      <c r="I3206" s="51"/>
      <c r="M3206" s="51"/>
    </row>
    <row r="3207" spans="9:13">
      <c r="I3207" s="51"/>
      <c r="M3207" s="51"/>
    </row>
    <row r="3208" spans="9:13">
      <c r="I3208" s="51"/>
      <c r="M3208" s="51"/>
    </row>
    <row r="3209" spans="9:13">
      <c r="I3209" s="51"/>
      <c r="M3209" s="51"/>
    </row>
    <row r="3210" spans="9:13">
      <c r="I3210" s="51"/>
      <c r="M3210" s="51"/>
    </row>
    <row r="3211" spans="9:13">
      <c r="I3211" s="51"/>
      <c r="M3211" s="51"/>
    </row>
    <row r="3212" spans="9:13">
      <c r="I3212" s="51"/>
      <c r="M3212" s="51"/>
    </row>
    <row r="3213" spans="9:13">
      <c r="I3213" s="51"/>
      <c r="M3213" s="51"/>
    </row>
    <row r="3214" spans="9:13">
      <c r="I3214" s="51"/>
      <c r="M3214" s="51"/>
    </row>
    <row r="3215" spans="9:13">
      <c r="I3215" s="51"/>
      <c r="M3215" s="51"/>
    </row>
    <row r="3216" spans="9:13">
      <c r="I3216" s="51"/>
      <c r="M3216" s="51"/>
    </row>
    <row r="3217" spans="9:13">
      <c r="I3217" s="51"/>
      <c r="M3217" s="51"/>
    </row>
    <row r="3218" spans="9:13">
      <c r="I3218" s="51"/>
      <c r="M3218" s="51"/>
    </row>
    <row r="3219" spans="9:13">
      <c r="I3219" s="51"/>
      <c r="M3219" s="51"/>
    </row>
    <row r="3220" spans="9:13">
      <c r="I3220" s="51"/>
      <c r="M3220" s="51"/>
    </row>
    <row r="3221" spans="9:13">
      <c r="I3221" s="51"/>
      <c r="M3221" s="51"/>
    </row>
    <row r="3222" spans="9:13">
      <c r="I3222" s="51"/>
      <c r="M3222" s="51"/>
    </row>
    <row r="3223" spans="9:13">
      <c r="I3223" s="51"/>
      <c r="M3223" s="51"/>
    </row>
    <row r="3224" spans="9:13">
      <c r="I3224" s="51"/>
      <c r="M3224" s="51"/>
    </row>
    <row r="3225" spans="9:13">
      <c r="I3225" s="51"/>
      <c r="M3225" s="51"/>
    </row>
    <row r="3226" spans="9:13">
      <c r="I3226" s="51"/>
      <c r="M3226" s="51"/>
    </row>
    <row r="3227" spans="9:13">
      <c r="I3227" s="51"/>
      <c r="M3227" s="51"/>
    </row>
    <row r="3228" spans="9:13">
      <c r="I3228" s="51"/>
      <c r="M3228" s="51"/>
    </row>
    <row r="3229" spans="9:13">
      <c r="I3229" s="51"/>
      <c r="M3229" s="51"/>
    </row>
    <row r="3230" spans="9:13">
      <c r="I3230" s="51"/>
      <c r="M3230" s="51"/>
    </row>
    <row r="3231" spans="9:13">
      <c r="I3231" s="51"/>
      <c r="M3231" s="51"/>
    </row>
    <row r="3232" spans="9:13">
      <c r="I3232" s="51"/>
      <c r="M3232" s="51"/>
    </row>
    <row r="3233" spans="9:13">
      <c r="I3233" s="51"/>
      <c r="M3233" s="51"/>
    </row>
    <row r="3234" spans="9:13">
      <c r="I3234" s="51"/>
      <c r="M3234" s="51"/>
    </row>
    <row r="3235" spans="9:13">
      <c r="I3235" s="51"/>
      <c r="M3235" s="51"/>
    </row>
    <row r="3236" spans="9:13">
      <c r="I3236" s="51"/>
      <c r="M3236" s="51"/>
    </row>
    <row r="3237" spans="9:13">
      <c r="I3237" s="51"/>
      <c r="M3237" s="51"/>
    </row>
    <row r="3238" spans="9:13">
      <c r="I3238" s="51"/>
      <c r="M3238" s="51"/>
    </row>
    <row r="3239" spans="9:13">
      <c r="I3239" s="51"/>
      <c r="M3239" s="51"/>
    </row>
    <row r="3240" spans="9:13">
      <c r="I3240" s="51"/>
      <c r="M3240" s="51"/>
    </row>
    <row r="3241" spans="9:13">
      <c r="I3241" s="51"/>
      <c r="M3241" s="51"/>
    </row>
    <row r="3242" spans="9:13">
      <c r="I3242" s="51"/>
      <c r="M3242" s="51"/>
    </row>
    <row r="3243" spans="9:13">
      <c r="I3243" s="51"/>
      <c r="M3243" s="51"/>
    </row>
    <row r="3244" spans="9:13">
      <c r="I3244" s="51"/>
      <c r="M3244" s="51"/>
    </row>
    <row r="3245" spans="9:13">
      <c r="I3245" s="51"/>
      <c r="M3245" s="51"/>
    </row>
    <row r="3246" spans="9:13">
      <c r="I3246" s="51"/>
      <c r="M3246" s="51"/>
    </row>
    <row r="3247" spans="9:13">
      <c r="I3247" s="51"/>
      <c r="M3247" s="51"/>
    </row>
    <row r="3248" spans="9:13">
      <c r="I3248" s="51"/>
      <c r="M3248" s="51"/>
    </row>
    <row r="3249" spans="9:13">
      <c r="I3249" s="51"/>
      <c r="M3249" s="51"/>
    </row>
    <row r="3250" spans="9:13">
      <c r="I3250" s="51"/>
      <c r="M3250" s="51"/>
    </row>
    <row r="3251" spans="9:13">
      <c r="I3251" s="51"/>
      <c r="M3251" s="51"/>
    </row>
    <row r="3252" spans="9:13">
      <c r="I3252" s="51"/>
      <c r="M3252" s="51"/>
    </row>
    <row r="3253" spans="9:13">
      <c r="I3253" s="51"/>
      <c r="M3253" s="51"/>
    </row>
    <row r="3254" spans="9:13">
      <c r="I3254" s="51"/>
      <c r="M3254" s="51"/>
    </row>
    <row r="3255" spans="9:13">
      <c r="I3255" s="51"/>
      <c r="M3255" s="51"/>
    </row>
    <row r="3256" spans="9:13">
      <c r="I3256" s="51"/>
      <c r="M3256" s="51"/>
    </row>
    <row r="3257" spans="9:13">
      <c r="I3257" s="51"/>
      <c r="M3257" s="51"/>
    </row>
    <row r="3258" spans="9:13">
      <c r="I3258" s="51"/>
      <c r="M3258" s="51"/>
    </row>
    <row r="3259" spans="9:13">
      <c r="I3259" s="51"/>
      <c r="M3259" s="51"/>
    </row>
    <row r="3260" spans="9:13">
      <c r="I3260" s="51"/>
      <c r="M3260" s="51"/>
    </row>
    <row r="3261" spans="9:13">
      <c r="I3261" s="51"/>
      <c r="M3261" s="51"/>
    </row>
    <row r="3262" spans="9:13">
      <c r="I3262" s="51"/>
      <c r="M3262" s="51"/>
    </row>
    <row r="3263" spans="9:13">
      <c r="I3263" s="51"/>
      <c r="M3263" s="51"/>
    </row>
    <row r="3264" spans="9:13">
      <c r="I3264" s="51"/>
      <c r="M3264" s="51"/>
    </row>
    <row r="3265" spans="9:13">
      <c r="I3265" s="51"/>
      <c r="M3265" s="51"/>
    </row>
    <row r="3266" spans="9:13">
      <c r="I3266" s="51"/>
      <c r="M3266" s="51"/>
    </row>
    <row r="3267" spans="9:13">
      <c r="I3267" s="51"/>
      <c r="M3267" s="51"/>
    </row>
    <row r="3268" spans="9:13">
      <c r="I3268" s="51"/>
      <c r="M3268" s="51"/>
    </row>
    <row r="3269" spans="9:13">
      <c r="I3269" s="51"/>
      <c r="M3269" s="51"/>
    </row>
    <row r="3270" spans="9:13">
      <c r="I3270" s="51"/>
      <c r="M3270" s="51"/>
    </row>
    <row r="3271" spans="9:13">
      <c r="I3271" s="51"/>
      <c r="M3271" s="51"/>
    </row>
    <row r="3272" spans="9:13">
      <c r="I3272" s="51"/>
      <c r="M3272" s="51"/>
    </row>
    <row r="3273" spans="9:13">
      <c r="I3273" s="51"/>
      <c r="M3273" s="51"/>
    </row>
    <row r="3274" spans="9:13">
      <c r="I3274" s="51"/>
      <c r="M3274" s="51"/>
    </row>
    <row r="3275" spans="9:13">
      <c r="I3275" s="51"/>
      <c r="M3275" s="51"/>
    </row>
    <row r="3276" spans="9:13">
      <c r="I3276" s="51"/>
      <c r="M3276" s="51"/>
    </row>
    <row r="3277" spans="9:13">
      <c r="I3277" s="51"/>
      <c r="M3277" s="51"/>
    </row>
    <row r="3278" spans="9:13">
      <c r="I3278" s="51"/>
      <c r="M3278" s="51"/>
    </row>
    <row r="3279" spans="9:13">
      <c r="I3279" s="51"/>
      <c r="M3279" s="51"/>
    </row>
    <row r="3280" spans="9:13">
      <c r="I3280" s="51"/>
      <c r="M3280" s="51"/>
    </row>
    <row r="3281" spans="9:13">
      <c r="I3281" s="51"/>
      <c r="M3281" s="51"/>
    </row>
    <row r="3282" spans="9:13">
      <c r="I3282" s="51"/>
      <c r="M3282" s="51"/>
    </row>
    <row r="3283" spans="9:13">
      <c r="I3283" s="51"/>
      <c r="M3283" s="51"/>
    </row>
    <row r="3284" spans="9:13">
      <c r="I3284" s="51"/>
      <c r="M3284" s="51"/>
    </row>
    <row r="3285" spans="9:13">
      <c r="I3285" s="51"/>
      <c r="M3285" s="51"/>
    </row>
    <row r="3286" spans="9:13">
      <c r="I3286" s="51"/>
      <c r="M3286" s="51"/>
    </row>
    <row r="3287" spans="9:13">
      <c r="I3287" s="51"/>
      <c r="M3287" s="51"/>
    </row>
    <row r="3288" spans="9:13">
      <c r="I3288" s="51"/>
      <c r="M3288" s="51"/>
    </row>
    <row r="3289" spans="9:13">
      <c r="I3289" s="51"/>
      <c r="M3289" s="51"/>
    </row>
    <row r="3290" spans="9:13">
      <c r="I3290" s="51"/>
      <c r="M3290" s="51"/>
    </row>
    <row r="3291" spans="9:13">
      <c r="I3291" s="51"/>
      <c r="M3291" s="51"/>
    </row>
    <row r="3292" spans="9:13">
      <c r="I3292" s="51"/>
      <c r="M3292" s="51"/>
    </row>
    <row r="3293" spans="9:13">
      <c r="I3293" s="51"/>
      <c r="M3293" s="51"/>
    </row>
    <row r="3294" spans="9:13">
      <c r="I3294" s="51"/>
      <c r="M3294" s="51"/>
    </row>
    <row r="3295" spans="9:13">
      <c r="I3295" s="51"/>
      <c r="M3295" s="51"/>
    </row>
    <row r="3296" spans="9:13">
      <c r="I3296" s="51"/>
      <c r="M3296" s="51"/>
    </row>
    <row r="3297" spans="9:13">
      <c r="I3297" s="51"/>
      <c r="M3297" s="51"/>
    </row>
    <row r="3298" spans="9:13">
      <c r="I3298" s="51"/>
      <c r="M3298" s="51"/>
    </row>
    <row r="3299" spans="9:13">
      <c r="I3299" s="51"/>
      <c r="M3299" s="51"/>
    </row>
    <row r="3300" spans="9:13">
      <c r="I3300" s="51"/>
      <c r="M3300" s="51"/>
    </row>
    <row r="3301" spans="9:13">
      <c r="I3301" s="51"/>
      <c r="M3301" s="51"/>
    </row>
    <row r="3302" spans="9:13">
      <c r="I3302" s="51"/>
      <c r="M3302" s="51"/>
    </row>
    <row r="3303" spans="9:13">
      <c r="I3303" s="51"/>
      <c r="M3303" s="51"/>
    </row>
    <row r="3304" spans="9:13">
      <c r="I3304" s="51"/>
      <c r="M3304" s="51"/>
    </row>
    <row r="3305" spans="9:13">
      <c r="I3305" s="51"/>
      <c r="M3305" s="51"/>
    </row>
    <row r="3306" spans="9:13">
      <c r="I3306" s="51"/>
      <c r="M3306" s="51"/>
    </row>
    <row r="3307" spans="9:13">
      <c r="I3307" s="51"/>
      <c r="M3307" s="51"/>
    </row>
    <row r="3308" spans="9:13">
      <c r="I3308" s="51"/>
      <c r="M3308" s="51"/>
    </row>
    <row r="3309" spans="9:13">
      <c r="I3309" s="51"/>
      <c r="M3309" s="51"/>
    </row>
    <row r="3310" spans="9:13">
      <c r="I3310" s="51"/>
      <c r="M3310" s="51"/>
    </row>
    <row r="3311" spans="9:13">
      <c r="I3311" s="51"/>
      <c r="M3311" s="51"/>
    </row>
    <row r="3312" spans="9:13">
      <c r="I3312" s="51"/>
      <c r="M3312" s="51"/>
    </row>
    <row r="3313" spans="9:13">
      <c r="I3313" s="51"/>
      <c r="M3313" s="51"/>
    </row>
    <row r="3314" spans="9:13">
      <c r="I3314" s="51"/>
      <c r="M3314" s="51"/>
    </row>
    <row r="3315" spans="9:13">
      <c r="I3315" s="51"/>
      <c r="M3315" s="51"/>
    </row>
    <row r="3316" spans="9:13">
      <c r="I3316" s="51"/>
      <c r="M3316" s="51"/>
    </row>
    <row r="3317" spans="9:13">
      <c r="I3317" s="51"/>
      <c r="M3317" s="51"/>
    </row>
    <row r="3318" spans="9:13">
      <c r="I3318" s="51"/>
      <c r="M3318" s="51"/>
    </row>
    <row r="3319" spans="9:13">
      <c r="I3319" s="51"/>
      <c r="M3319" s="51"/>
    </row>
    <row r="3320" spans="9:13">
      <c r="I3320" s="51"/>
      <c r="M3320" s="51"/>
    </row>
    <row r="3321" spans="9:13">
      <c r="I3321" s="51"/>
      <c r="M3321" s="51"/>
    </row>
    <row r="3322" spans="9:13">
      <c r="I3322" s="51"/>
      <c r="M3322" s="51"/>
    </row>
    <row r="3323" spans="9:13">
      <c r="I3323" s="51"/>
      <c r="M3323" s="51"/>
    </row>
    <row r="3324" spans="9:13">
      <c r="I3324" s="51"/>
      <c r="M3324" s="51"/>
    </row>
    <row r="3325" spans="9:13">
      <c r="I3325" s="51"/>
      <c r="M3325" s="51"/>
    </row>
    <row r="3326" spans="9:13">
      <c r="I3326" s="51"/>
      <c r="M3326" s="51"/>
    </row>
    <row r="3327" spans="9:13">
      <c r="I3327" s="51"/>
      <c r="M3327" s="51"/>
    </row>
    <row r="3328" spans="9:13">
      <c r="I3328" s="51"/>
      <c r="M3328" s="51"/>
    </row>
    <row r="3329" spans="9:13">
      <c r="I3329" s="51"/>
      <c r="M3329" s="51"/>
    </row>
    <row r="3330" spans="9:13">
      <c r="I3330" s="51"/>
      <c r="M3330" s="51"/>
    </row>
    <row r="3331" spans="9:13">
      <c r="I3331" s="51"/>
      <c r="M3331" s="51"/>
    </row>
    <row r="3332" spans="9:13">
      <c r="I3332" s="51"/>
      <c r="M3332" s="51"/>
    </row>
    <row r="3333" spans="9:13">
      <c r="I3333" s="51"/>
      <c r="M3333" s="51"/>
    </row>
    <row r="3334" spans="9:13">
      <c r="I3334" s="51"/>
      <c r="M3334" s="51"/>
    </row>
    <row r="3335" spans="9:13">
      <c r="I3335" s="51"/>
      <c r="M3335" s="51"/>
    </row>
    <row r="3336" spans="9:13">
      <c r="I3336" s="51"/>
      <c r="M3336" s="51"/>
    </row>
    <row r="3337" spans="9:13">
      <c r="I3337" s="51"/>
      <c r="M3337" s="51"/>
    </row>
    <row r="3338" spans="9:13">
      <c r="I3338" s="51"/>
      <c r="M3338" s="51"/>
    </row>
    <row r="3339" spans="9:13">
      <c r="I3339" s="51"/>
      <c r="M3339" s="51"/>
    </row>
    <row r="3340" spans="9:13">
      <c r="I3340" s="51"/>
      <c r="M3340" s="51"/>
    </row>
    <row r="3341" spans="9:13">
      <c r="I3341" s="51"/>
      <c r="M3341" s="51"/>
    </row>
    <row r="3342" spans="9:13">
      <c r="I3342" s="51"/>
      <c r="M3342" s="51"/>
    </row>
    <row r="3343" spans="9:13">
      <c r="I3343" s="51"/>
      <c r="M3343" s="51"/>
    </row>
    <row r="3344" spans="9:13">
      <c r="I3344" s="51"/>
      <c r="M3344" s="51"/>
    </row>
    <row r="3345" spans="9:13">
      <c r="I3345" s="51"/>
      <c r="M3345" s="51"/>
    </row>
    <row r="3346" spans="9:13">
      <c r="I3346" s="51"/>
      <c r="M3346" s="51"/>
    </row>
    <row r="3347" spans="9:13">
      <c r="I3347" s="51"/>
      <c r="M3347" s="51"/>
    </row>
    <row r="3348" spans="9:13">
      <c r="I3348" s="51"/>
      <c r="M3348" s="51"/>
    </row>
    <row r="3349" spans="9:13">
      <c r="I3349" s="51"/>
      <c r="M3349" s="51"/>
    </row>
    <row r="3350" spans="9:13">
      <c r="I3350" s="51"/>
      <c r="M3350" s="51"/>
    </row>
    <row r="3351" spans="9:13">
      <c r="I3351" s="51"/>
      <c r="M3351" s="51"/>
    </row>
    <row r="3352" spans="9:13">
      <c r="I3352" s="51"/>
      <c r="M3352" s="51"/>
    </row>
    <row r="3353" spans="9:13">
      <c r="I3353" s="51"/>
      <c r="M3353" s="51"/>
    </row>
    <row r="3354" spans="9:13">
      <c r="I3354" s="51"/>
      <c r="M3354" s="51"/>
    </row>
    <row r="3355" spans="9:13">
      <c r="I3355" s="51"/>
      <c r="M3355" s="51"/>
    </row>
    <row r="3356" spans="9:13">
      <c r="I3356" s="51"/>
      <c r="M3356" s="51"/>
    </row>
    <row r="3357" spans="9:13">
      <c r="I3357" s="51"/>
      <c r="M3357" s="51"/>
    </row>
    <row r="3358" spans="9:13">
      <c r="I3358" s="51"/>
      <c r="M3358" s="51"/>
    </row>
    <row r="3359" spans="9:13">
      <c r="I3359" s="51"/>
      <c r="M3359" s="51"/>
    </row>
    <row r="3360" spans="9:13">
      <c r="I3360" s="51"/>
      <c r="M3360" s="51"/>
    </row>
    <row r="3361" spans="9:13">
      <c r="I3361" s="51"/>
      <c r="M3361" s="51"/>
    </row>
    <row r="3362" spans="9:13">
      <c r="I3362" s="51"/>
      <c r="M3362" s="51"/>
    </row>
    <row r="3363" spans="9:13">
      <c r="I3363" s="51"/>
      <c r="M3363" s="51"/>
    </row>
    <row r="3364" spans="9:13">
      <c r="I3364" s="51"/>
      <c r="M3364" s="51"/>
    </row>
    <row r="3365" spans="9:13">
      <c r="I3365" s="51"/>
      <c r="M3365" s="51"/>
    </row>
    <row r="3366" spans="9:13">
      <c r="I3366" s="51"/>
      <c r="M3366" s="51"/>
    </row>
    <row r="3367" spans="9:13">
      <c r="I3367" s="51"/>
      <c r="M3367" s="51"/>
    </row>
    <row r="3368" spans="9:13">
      <c r="I3368" s="51"/>
      <c r="M3368" s="51"/>
    </row>
    <row r="3369" spans="9:13">
      <c r="I3369" s="51"/>
      <c r="M3369" s="51"/>
    </row>
    <row r="3370" spans="9:13">
      <c r="I3370" s="51"/>
      <c r="M3370" s="51"/>
    </row>
    <row r="3371" spans="9:13">
      <c r="I3371" s="51"/>
      <c r="M3371" s="51"/>
    </row>
    <row r="3372" spans="9:13">
      <c r="I3372" s="51"/>
      <c r="M3372" s="51"/>
    </row>
    <row r="3373" spans="9:13">
      <c r="I3373" s="51"/>
      <c r="M3373" s="51"/>
    </row>
    <row r="3374" spans="9:13">
      <c r="I3374" s="51"/>
      <c r="M3374" s="51"/>
    </row>
    <row r="3375" spans="9:13">
      <c r="I3375" s="51"/>
      <c r="M3375" s="51"/>
    </row>
    <row r="3376" spans="9:13">
      <c r="I3376" s="51"/>
      <c r="M3376" s="51"/>
    </row>
    <row r="3377" spans="9:13">
      <c r="I3377" s="51"/>
      <c r="M3377" s="51"/>
    </row>
    <row r="3378" spans="9:13">
      <c r="I3378" s="51"/>
      <c r="M3378" s="51"/>
    </row>
    <row r="3379" spans="9:13">
      <c r="I3379" s="51"/>
      <c r="M3379" s="51"/>
    </row>
    <row r="3380" spans="9:13">
      <c r="I3380" s="51"/>
      <c r="M3380" s="51"/>
    </row>
    <row r="3381" spans="9:13">
      <c r="I3381" s="51"/>
      <c r="M3381" s="51"/>
    </row>
    <row r="3382" spans="9:13">
      <c r="I3382" s="51"/>
      <c r="M3382" s="51"/>
    </row>
    <row r="3383" spans="9:13">
      <c r="I3383" s="51"/>
      <c r="M3383" s="51"/>
    </row>
    <row r="3384" spans="9:13">
      <c r="I3384" s="51"/>
      <c r="M3384" s="51"/>
    </row>
    <row r="3385" spans="9:13">
      <c r="I3385" s="51"/>
      <c r="M3385" s="51"/>
    </row>
    <row r="3386" spans="9:13">
      <c r="I3386" s="51"/>
      <c r="M3386" s="51"/>
    </row>
    <row r="3387" spans="9:13">
      <c r="I3387" s="51"/>
      <c r="M3387" s="51"/>
    </row>
    <row r="3388" spans="9:13">
      <c r="I3388" s="51"/>
      <c r="M3388" s="51"/>
    </row>
    <row r="3389" spans="9:13">
      <c r="I3389" s="51"/>
      <c r="M3389" s="51"/>
    </row>
    <row r="3390" spans="9:13">
      <c r="I3390" s="51"/>
      <c r="M3390" s="51"/>
    </row>
    <row r="3391" spans="9:13">
      <c r="I3391" s="51"/>
      <c r="M3391" s="51"/>
    </row>
    <row r="3392" spans="9:13">
      <c r="I3392" s="51"/>
      <c r="M3392" s="51"/>
    </row>
    <row r="3393" spans="9:13">
      <c r="I3393" s="51"/>
      <c r="M3393" s="51"/>
    </row>
    <row r="3394" spans="9:13">
      <c r="I3394" s="51"/>
      <c r="M3394" s="51"/>
    </row>
    <row r="3395" spans="9:13">
      <c r="I3395" s="51"/>
      <c r="M3395" s="51"/>
    </row>
    <row r="3396" spans="9:13">
      <c r="I3396" s="51"/>
      <c r="M3396" s="51"/>
    </row>
    <row r="3397" spans="9:13">
      <c r="I3397" s="51"/>
      <c r="M3397" s="51"/>
    </row>
    <row r="3398" spans="9:13">
      <c r="I3398" s="51"/>
      <c r="M3398" s="51"/>
    </row>
    <row r="3399" spans="9:13">
      <c r="I3399" s="51"/>
      <c r="M3399" s="51"/>
    </row>
    <row r="3400" spans="9:13">
      <c r="I3400" s="51"/>
      <c r="M3400" s="51"/>
    </row>
    <row r="3401" spans="9:13">
      <c r="I3401" s="51"/>
      <c r="M3401" s="51"/>
    </row>
    <row r="3402" spans="9:13">
      <c r="I3402" s="51"/>
      <c r="M3402" s="51"/>
    </row>
    <row r="3403" spans="9:13">
      <c r="I3403" s="51"/>
      <c r="M3403" s="51"/>
    </row>
    <row r="3404" spans="9:13">
      <c r="I3404" s="51"/>
      <c r="M3404" s="51"/>
    </row>
    <row r="3405" spans="9:13">
      <c r="I3405" s="51"/>
      <c r="M3405" s="51"/>
    </row>
    <row r="3406" spans="9:13">
      <c r="I3406" s="51"/>
      <c r="M3406" s="51"/>
    </row>
    <row r="3407" spans="9:13">
      <c r="I3407" s="51"/>
      <c r="M3407" s="51"/>
    </row>
    <row r="3408" spans="9:13">
      <c r="I3408" s="51"/>
      <c r="M3408" s="51"/>
    </row>
    <row r="3409" spans="9:13">
      <c r="I3409" s="51"/>
      <c r="M3409" s="51"/>
    </row>
    <row r="3410" spans="9:13">
      <c r="I3410" s="51"/>
      <c r="M3410" s="51"/>
    </row>
    <row r="3411" spans="9:13">
      <c r="I3411" s="51"/>
      <c r="M3411" s="51"/>
    </row>
    <row r="3412" spans="9:13">
      <c r="I3412" s="51"/>
      <c r="M3412" s="51"/>
    </row>
    <row r="3413" spans="9:13">
      <c r="I3413" s="51"/>
      <c r="M3413" s="51"/>
    </row>
    <row r="3414" spans="9:13">
      <c r="I3414" s="51"/>
      <c r="M3414" s="51"/>
    </row>
    <row r="3415" spans="9:13">
      <c r="I3415" s="51"/>
      <c r="M3415" s="51"/>
    </row>
    <row r="3416" spans="9:13">
      <c r="I3416" s="51"/>
      <c r="M3416" s="51"/>
    </row>
    <row r="3417" spans="9:13">
      <c r="I3417" s="51"/>
      <c r="M3417" s="51"/>
    </row>
    <row r="3418" spans="9:13">
      <c r="I3418" s="51"/>
      <c r="M3418" s="51"/>
    </row>
    <row r="3419" spans="9:13">
      <c r="I3419" s="51"/>
      <c r="M3419" s="51"/>
    </row>
    <row r="3420" spans="9:13">
      <c r="I3420" s="51"/>
      <c r="M3420" s="51"/>
    </row>
    <row r="3421" spans="9:13">
      <c r="I3421" s="51"/>
      <c r="M3421" s="51"/>
    </row>
    <row r="3422" spans="9:13">
      <c r="I3422" s="51"/>
      <c r="M3422" s="51"/>
    </row>
    <row r="3423" spans="9:13">
      <c r="I3423" s="51"/>
      <c r="M3423" s="51"/>
    </row>
    <row r="3424" spans="9:13">
      <c r="I3424" s="51"/>
      <c r="M3424" s="51"/>
    </row>
    <row r="3425" spans="9:13">
      <c r="I3425" s="51"/>
      <c r="M3425" s="51"/>
    </row>
    <row r="3426" spans="9:13">
      <c r="I3426" s="51"/>
      <c r="M3426" s="51"/>
    </row>
    <row r="3427" spans="9:13">
      <c r="I3427" s="51"/>
      <c r="M3427" s="51"/>
    </row>
    <row r="3428" spans="9:13">
      <c r="I3428" s="51"/>
      <c r="M3428" s="51"/>
    </row>
    <row r="3429" spans="9:13">
      <c r="I3429" s="51"/>
      <c r="M3429" s="51"/>
    </row>
    <row r="3430" spans="9:13">
      <c r="I3430" s="51"/>
      <c r="M3430" s="51"/>
    </row>
    <row r="3431" spans="9:13">
      <c r="I3431" s="51"/>
      <c r="M3431" s="51"/>
    </row>
    <row r="3432" spans="9:13">
      <c r="I3432" s="51"/>
      <c r="M3432" s="51"/>
    </row>
    <row r="3433" spans="9:13">
      <c r="I3433" s="51"/>
      <c r="M3433" s="51"/>
    </row>
    <row r="3434" spans="9:13">
      <c r="I3434" s="51"/>
      <c r="M3434" s="51"/>
    </row>
    <row r="3435" spans="9:13">
      <c r="I3435" s="51"/>
      <c r="M3435" s="51"/>
    </row>
    <row r="3436" spans="9:13">
      <c r="I3436" s="51"/>
      <c r="M3436" s="51"/>
    </row>
    <row r="3437" spans="9:13">
      <c r="I3437" s="51"/>
      <c r="M3437" s="51"/>
    </row>
    <row r="3438" spans="9:13">
      <c r="I3438" s="51"/>
      <c r="M3438" s="51"/>
    </row>
    <row r="3439" spans="9:13">
      <c r="I3439" s="51"/>
      <c r="M3439" s="51"/>
    </row>
    <row r="3440" spans="9:13">
      <c r="I3440" s="51"/>
      <c r="M3440" s="51"/>
    </row>
    <row r="3441" spans="9:13">
      <c r="I3441" s="51"/>
      <c r="M3441" s="51"/>
    </row>
    <row r="3442" spans="9:13">
      <c r="I3442" s="51"/>
      <c r="M3442" s="51"/>
    </row>
    <row r="3443" spans="9:13">
      <c r="I3443" s="51"/>
      <c r="M3443" s="51"/>
    </row>
    <row r="3444" spans="9:13">
      <c r="I3444" s="51"/>
      <c r="M3444" s="51"/>
    </row>
    <row r="3445" spans="9:13">
      <c r="I3445" s="51"/>
      <c r="M3445" s="51"/>
    </row>
    <row r="3446" spans="9:13">
      <c r="I3446" s="51"/>
      <c r="M3446" s="51"/>
    </row>
    <row r="3447" spans="9:13">
      <c r="I3447" s="51"/>
      <c r="M3447" s="51"/>
    </row>
    <row r="3448" spans="9:13">
      <c r="I3448" s="51"/>
      <c r="M3448" s="51"/>
    </row>
    <row r="3449" spans="9:13">
      <c r="I3449" s="51"/>
      <c r="M3449" s="51"/>
    </row>
    <row r="3450" spans="9:13">
      <c r="I3450" s="51"/>
      <c r="M3450" s="51"/>
    </row>
    <row r="3451" spans="9:13">
      <c r="I3451" s="51"/>
      <c r="M3451" s="51"/>
    </row>
    <row r="3452" spans="9:13">
      <c r="I3452" s="51"/>
      <c r="M3452" s="51"/>
    </row>
    <row r="3453" spans="9:13">
      <c r="I3453" s="51"/>
      <c r="M3453" s="51"/>
    </row>
    <row r="3454" spans="9:13">
      <c r="I3454" s="51"/>
      <c r="M3454" s="51"/>
    </row>
    <row r="3455" spans="9:13">
      <c r="I3455" s="51"/>
      <c r="M3455" s="51"/>
    </row>
    <row r="3456" spans="9:13">
      <c r="I3456" s="51"/>
      <c r="M3456" s="51"/>
    </row>
    <row r="3457" spans="9:13">
      <c r="I3457" s="51"/>
      <c r="M3457" s="51"/>
    </row>
    <row r="3458" spans="9:13">
      <c r="I3458" s="51"/>
      <c r="M3458" s="51"/>
    </row>
    <row r="3459" spans="9:13">
      <c r="I3459" s="51"/>
      <c r="M3459" s="51"/>
    </row>
    <row r="3460" spans="9:13">
      <c r="I3460" s="51"/>
      <c r="M3460" s="51"/>
    </row>
    <row r="3461" spans="9:13">
      <c r="I3461" s="51"/>
      <c r="M3461" s="51"/>
    </row>
    <row r="3462" spans="9:13">
      <c r="I3462" s="51"/>
      <c r="M3462" s="51"/>
    </row>
    <row r="3463" spans="9:13">
      <c r="I3463" s="51"/>
      <c r="M3463" s="51"/>
    </row>
    <row r="3464" spans="9:13">
      <c r="I3464" s="51"/>
      <c r="M3464" s="51"/>
    </row>
    <row r="3465" spans="9:13">
      <c r="I3465" s="51"/>
      <c r="M3465" s="51"/>
    </row>
    <row r="3466" spans="9:13">
      <c r="I3466" s="51"/>
      <c r="M3466" s="51"/>
    </row>
    <row r="3467" spans="9:13">
      <c r="I3467" s="51"/>
      <c r="M3467" s="51"/>
    </row>
    <row r="3468" spans="9:13">
      <c r="I3468" s="51"/>
      <c r="M3468" s="51"/>
    </row>
    <row r="3469" spans="9:13">
      <c r="I3469" s="51"/>
      <c r="M3469" s="51"/>
    </row>
    <row r="3470" spans="9:13">
      <c r="I3470" s="51"/>
      <c r="M3470" s="51"/>
    </row>
    <row r="3471" spans="9:13">
      <c r="I3471" s="51"/>
      <c r="M3471" s="51"/>
    </row>
    <row r="3472" spans="9:13">
      <c r="I3472" s="51"/>
      <c r="M3472" s="51"/>
    </row>
    <row r="3473" spans="9:13">
      <c r="I3473" s="51"/>
      <c r="M3473" s="51"/>
    </row>
    <row r="3474" spans="9:13">
      <c r="I3474" s="51"/>
      <c r="M3474" s="51"/>
    </row>
    <row r="3475" spans="9:13">
      <c r="I3475" s="51"/>
      <c r="M3475" s="51"/>
    </row>
    <row r="3476" spans="9:13">
      <c r="I3476" s="51"/>
      <c r="M3476" s="51"/>
    </row>
    <row r="3477" spans="9:13">
      <c r="I3477" s="51"/>
      <c r="M3477" s="51"/>
    </row>
    <row r="3478" spans="9:13">
      <c r="I3478" s="51"/>
      <c r="M3478" s="51"/>
    </row>
    <row r="3479" spans="9:13">
      <c r="I3479" s="51"/>
      <c r="M3479" s="51"/>
    </row>
    <row r="3480" spans="9:13">
      <c r="I3480" s="51"/>
      <c r="M3480" s="51"/>
    </row>
    <row r="3481" spans="9:13">
      <c r="I3481" s="51"/>
      <c r="M3481" s="51"/>
    </row>
    <row r="3482" spans="9:13">
      <c r="I3482" s="51"/>
      <c r="M3482" s="51"/>
    </row>
    <row r="3483" spans="9:13">
      <c r="I3483" s="51"/>
      <c r="M3483" s="51"/>
    </row>
    <row r="3484" spans="9:13">
      <c r="I3484" s="51"/>
      <c r="M3484" s="51"/>
    </row>
    <row r="3485" spans="9:13">
      <c r="I3485" s="51"/>
      <c r="M3485" s="51"/>
    </row>
    <row r="3486" spans="9:13">
      <c r="I3486" s="51"/>
      <c r="M3486" s="51"/>
    </row>
    <row r="3487" spans="9:13">
      <c r="I3487" s="51"/>
      <c r="M3487" s="51"/>
    </row>
    <row r="3488" spans="9:13">
      <c r="I3488" s="51"/>
      <c r="M3488" s="51"/>
    </row>
    <row r="3489" spans="9:13">
      <c r="I3489" s="51"/>
      <c r="M3489" s="51"/>
    </row>
    <row r="3490" spans="9:13">
      <c r="I3490" s="51"/>
      <c r="M3490" s="51"/>
    </row>
    <row r="3491" spans="9:13">
      <c r="I3491" s="51"/>
      <c r="M3491" s="51"/>
    </row>
    <row r="3492" spans="9:13">
      <c r="I3492" s="51"/>
      <c r="M3492" s="51"/>
    </row>
    <row r="3493" spans="9:13">
      <c r="I3493" s="51"/>
      <c r="M3493" s="51"/>
    </row>
    <row r="3494" spans="9:13">
      <c r="I3494" s="51"/>
      <c r="M3494" s="51"/>
    </row>
    <row r="3495" spans="9:13">
      <c r="I3495" s="51"/>
      <c r="M3495" s="51"/>
    </row>
    <row r="3496" spans="9:13">
      <c r="I3496" s="51"/>
      <c r="M3496" s="51"/>
    </row>
    <row r="3497" spans="9:13">
      <c r="I3497" s="51"/>
      <c r="M3497" s="51"/>
    </row>
    <row r="3498" spans="9:13">
      <c r="I3498" s="51"/>
      <c r="M3498" s="51"/>
    </row>
    <row r="3499" spans="9:13">
      <c r="I3499" s="51"/>
      <c r="M3499" s="51"/>
    </row>
    <row r="3500" spans="9:13">
      <c r="I3500" s="51"/>
      <c r="M3500" s="51"/>
    </row>
    <row r="3501" spans="9:13">
      <c r="I3501" s="51"/>
      <c r="M3501" s="51"/>
    </row>
    <row r="3502" spans="9:13">
      <c r="I3502" s="51"/>
      <c r="M3502" s="51"/>
    </row>
    <row r="3503" spans="9:13">
      <c r="I3503" s="51"/>
      <c r="M3503" s="51"/>
    </row>
    <row r="3504" spans="9:13">
      <c r="I3504" s="51"/>
      <c r="M3504" s="51"/>
    </row>
    <row r="3505" spans="9:13">
      <c r="I3505" s="51"/>
      <c r="M3505" s="51"/>
    </row>
    <row r="3506" spans="9:13">
      <c r="I3506" s="51"/>
      <c r="M3506" s="51"/>
    </row>
    <row r="3507" spans="9:13">
      <c r="I3507" s="51"/>
      <c r="M3507" s="51"/>
    </row>
    <row r="3508" spans="9:13">
      <c r="I3508" s="51"/>
      <c r="M3508" s="51"/>
    </row>
    <row r="3509" spans="9:13">
      <c r="I3509" s="51"/>
      <c r="M3509" s="51"/>
    </row>
    <row r="3510" spans="9:13">
      <c r="I3510" s="51"/>
      <c r="M3510" s="51"/>
    </row>
    <row r="3511" spans="9:13">
      <c r="I3511" s="51"/>
      <c r="M3511" s="51"/>
    </row>
    <row r="3512" spans="9:13">
      <c r="I3512" s="51"/>
      <c r="M3512" s="51"/>
    </row>
    <row r="3513" spans="9:13">
      <c r="I3513" s="51"/>
      <c r="M3513" s="51"/>
    </row>
    <row r="3514" spans="9:13">
      <c r="I3514" s="51"/>
      <c r="M3514" s="51"/>
    </row>
    <row r="3515" spans="9:13">
      <c r="I3515" s="51"/>
      <c r="M3515" s="51"/>
    </row>
    <row r="3516" spans="9:13">
      <c r="I3516" s="51"/>
      <c r="M3516" s="51"/>
    </row>
    <row r="3517" spans="9:13">
      <c r="I3517" s="51"/>
      <c r="M3517" s="51"/>
    </row>
    <row r="3518" spans="9:13">
      <c r="I3518" s="51"/>
      <c r="M3518" s="51"/>
    </row>
    <row r="3519" spans="9:13">
      <c r="I3519" s="51"/>
      <c r="M3519" s="51"/>
    </row>
    <row r="3520" spans="9:13">
      <c r="I3520" s="51"/>
      <c r="M3520" s="51"/>
    </row>
    <row r="3521" spans="9:13">
      <c r="I3521" s="51"/>
      <c r="M3521" s="51"/>
    </row>
    <row r="3522" spans="9:13">
      <c r="I3522" s="51"/>
      <c r="M3522" s="51"/>
    </row>
    <row r="3523" spans="9:13">
      <c r="I3523" s="51"/>
      <c r="M3523" s="51"/>
    </row>
    <row r="3524" spans="9:13">
      <c r="I3524" s="51"/>
      <c r="M3524" s="51"/>
    </row>
    <row r="3525" spans="9:13">
      <c r="I3525" s="51"/>
      <c r="M3525" s="51"/>
    </row>
    <row r="3526" spans="9:13">
      <c r="I3526" s="51"/>
      <c r="M3526" s="51"/>
    </row>
    <row r="3527" spans="9:13">
      <c r="I3527" s="51"/>
      <c r="M3527" s="51"/>
    </row>
    <row r="3528" spans="9:13">
      <c r="I3528" s="51"/>
      <c r="M3528" s="51"/>
    </row>
    <row r="3529" spans="9:13">
      <c r="I3529" s="51"/>
      <c r="M3529" s="51"/>
    </row>
    <row r="3530" spans="9:13">
      <c r="I3530" s="51"/>
      <c r="M3530" s="51"/>
    </row>
    <row r="3531" spans="9:13">
      <c r="I3531" s="51"/>
      <c r="M3531" s="51"/>
    </row>
    <row r="3532" spans="9:13">
      <c r="I3532" s="51"/>
      <c r="M3532" s="51"/>
    </row>
    <row r="3533" spans="9:13">
      <c r="I3533" s="51"/>
      <c r="M3533" s="51"/>
    </row>
    <row r="3534" spans="9:13">
      <c r="I3534" s="51"/>
      <c r="M3534" s="51"/>
    </row>
    <row r="3535" spans="9:13">
      <c r="I3535" s="51"/>
      <c r="M3535" s="51"/>
    </row>
    <row r="3536" spans="9:13">
      <c r="I3536" s="51"/>
      <c r="M3536" s="51"/>
    </row>
    <row r="3537" spans="9:13">
      <c r="I3537" s="51"/>
      <c r="M3537" s="51"/>
    </row>
    <row r="3538" spans="9:13">
      <c r="I3538" s="51"/>
      <c r="M3538" s="51"/>
    </row>
    <row r="3539" spans="9:13">
      <c r="I3539" s="51"/>
      <c r="M3539" s="51"/>
    </row>
    <row r="3540" spans="9:13">
      <c r="I3540" s="51"/>
      <c r="M3540" s="51"/>
    </row>
    <row r="3541" spans="9:13">
      <c r="I3541" s="51"/>
      <c r="M3541" s="51"/>
    </row>
    <row r="3542" spans="9:13">
      <c r="I3542" s="51"/>
      <c r="M3542" s="51"/>
    </row>
    <row r="3543" spans="9:13">
      <c r="I3543" s="51"/>
      <c r="M3543" s="51"/>
    </row>
    <row r="3544" spans="9:13">
      <c r="I3544" s="51"/>
      <c r="M3544" s="51"/>
    </row>
    <row r="3545" spans="9:13">
      <c r="I3545" s="51"/>
      <c r="M3545" s="51"/>
    </row>
    <row r="3546" spans="9:13">
      <c r="I3546" s="51"/>
      <c r="M3546" s="51"/>
    </row>
    <row r="3547" spans="9:13">
      <c r="I3547" s="51"/>
      <c r="M3547" s="51"/>
    </row>
    <row r="3548" spans="9:13">
      <c r="I3548" s="51"/>
      <c r="M3548" s="51"/>
    </row>
    <row r="3549" spans="9:13">
      <c r="I3549" s="51"/>
      <c r="M3549" s="51"/>
    </row>
    <row r="3550" spans="9:13">
      <c r="I3550" s="51"/>
      <c r="M3550" s="51"/>
    </row>
    <row r="3551" spans="9:13">
      <c r="I3551" s="51"/>
      <c r="M3551" s="51"/>
    </row>
    <row r="3552" spans="9:13">
      <c r="I3552" s="51"/>
      <c r="M3552" s="51"/>
    </row>
    <row r="3553" spans="9:13">
      <c r="I3553" s="51"/>
      <c r="M3553" s="51"/>
    </row>
    <row r="3554" spans="9:13">
      <c r="I3554" s="51"/>
      <c r="M3554" s="51"/>
    </row>
    <row r="3555" spans="9:13">
      <c r="I3555" s="51"/>
      <c r="M3555" s="51"/>
    </row>
    <row r="3556" spans="9:13">
      <c r="I3556" s="51"/>
      <c r="M3556" s="51"/>
    </row>
    <row r="3557" spans="9:13">
      <c r="I3557" s="51"/>
      <c r="M3557" s="51"/>
    </row>
    <row r="3558" spans="9:13">
      <c r="I3558" s="51"/>
      <c r="M3558" s="51"/>
    </row>
    <row r="3559" spans="9:13">
      <c r="I3559" s="51"/>
      <c r="M3559" s="51"/>
    </row>
    <row r="3560" spans="9:13">
      <c r="I3560" s="51"/>
      <c r="M3560" s="51"/>
    </row>
    <row r="3561" spans="9:13">
      <c r="I3561" s="51"/>
      <c r="M3561" s="51"/>
    </row>
    <row r="3562" spans="9:13">
      <c r="I3562" s="51"/>
      <c r="M3562" s="51"/>
    </row>
    <row r="3563" spans="9:13">
      <c r="I3563" s="51"/>
      <c r="M3563" s="51"/>
    </row>
    <row r="3564" spans="9:13">
      <c r="I3564" s="51"/>
      <c r="M3564" s="51"/>
    </row>
    <row r="3565" spans="9:13">
      <c r="I3565" s="51"/>
      <c r="M3565" s="51"/>
    </row>
    <row r="3566" spans="9:13">
      <c r="I3566" s="51"/>
      <c r="M3566" s="51"/>
    </row>
    <row r="3567" spans="9:13">
      <c r="I3567" s="51"/>
      <c r="M3567" s="51"/>
    </row>
    <row r="3568" spans="9:13">
      <c r="I3568" s="51"/>
      <c r="M3568" s="51"/>
    </row>
    <row r="3569" spans="9:13">
      <c r="I3569" s="51"/>
      <c r="M3569" s="51"/>
    </row>
    <row r="3570" spans="9:13">
      <c r="I3570" s="51"/>
      <c r="M3570" s="51"/>
    </row>
    <row r="3571" spans="9:13">
      <c r="I3571" s="51"/>
      <c r="M3571" s="51"/>
    </row>
    <row r="3572" spans="9:13">
      <c r="I3572" s="51"/>
      <c r="M3572" s="51"/>
    </row>
    <row r="3573" spans="9:13">
      <c r="I3573" s="51"/>
      <c r="M3573" s="51"/>
    </row>
    <row r="3574" spans="9:13">
      <c r="I3574" s="51"/>
      <c r="M3574" s="51"/>
    </row>
    <row r="3575" spans="9:13">
      <c r="I3575" s="51"/>
      <c r="M3575" s="51"/>
    </row>
    <row r="3576" spans="9:13">
      <c r="I3576" s="51"/>
      <c r="M3576" s="51"/>
    </row>
    <row r="3577" spans="9:13">
      <c r="I3577" s="51"/>
      <c r="M3577" s="51"/>
    </row>
    <row r="3578" spans="9:13">
      <c r="I3578" s="51"/>
      <c r="M3578" s="51"/>
    </row>
    <row r="3579" spans="9:13">
      <c r="I3579" s="51"/>
      <c r="M3579" s="51"/>
    </row>
    <row r="3580" spans="9:13">
      <c r="I3580" s="51"/>
      <c r="M3580" s="51"/>
    </row>
    <row r="3581" spans="9:13">
      <c r="I3581" s="51"/>
      <c r="M3581" s="51"/>
    </row>
    <row r="3582" spans="9:13">
      <c r="I3582" s="51"/>
      <c r="M3582" s="51"/>
    </row>
    <row r="3583" spans="9:13">
      <c r="I3583" s="51"/>
      <c r="M3583" s="51"/>
    </row>
    <row r="3584" spans="9:13">
      <c r="I3584" s="51"/>
      <c r="M3584" s="51"/>
    </row>
    <row r="3585" spans="9:13">
      <c r="I3585" s="51"/>
      <c r="M3585" s="51"/>
    </row>
    <row r="3586" spans="9:13">
      <c r="I3586" s="51"/>
      <c r="M3586" s="51"/>
    </row>
    <row r="3587" spans="9:13">
      <c r="I3587" s="51"/>
      <c r="M3587" s="51"/>
    </row>
    <row r="3588" spans="9:13">
      <c r="I3588" s="51"/>
      <c r="M3588" s="51"/>
    </row>
    <row r="3589" spans="9:13">
      <c r="I3589" s="51"/>
      <c r="M3589" s="51"/>
    </row>
    <row r="3590" spans="9:13">
      <c r="I3590" s="51"/>
      <c r="M3590" s="51"/>
    </row>
    <row r="3591" spans="9:13">
      <c r="I3591" s="51"/>
      <c r="M3591" s="51"/>
    </row>
    <row r="3592" spans="9:13">
      <c r="I3592" s="51"/>
      <c r="M3592" s="51"/>
    </row>
    <row r="3593" spans="9:13">
      <c r="I3593" s="51"/>
      <c r="M3593" s="51"/>
    </row>
    <row r="3594" spans="9:13">
      <c r="I3594" s="51"/>
      <c r="M3594" s="51"/>
    </row>
    <row r="3595" spans="9:13">
      <c r="I3595" s="51"/>
      <c r="M3595" s="51"/>
    </row>
    <row r="3596" spans="9:13">
      <c r="I3596" s="51"/>
      <c r="M3596" s="51"/>
    </row>
    <row r="3597" spans="9:13">
      <c r="I3597" s="51"/>
      <c r="M3597" s="51"/>
    </row>
    <row r="3598" spans="9:13">
      <c r="I3598" s="51"/>
      <c r="M3598" s="51"/>
    </row>
    <row r="3599" spans="9:13">
      <c r="I3599" s="51"/>
      <c r="M3599" s="51"/>
    </row>
    <row r="3600" spans="9:13">
      <c r="I3600" s="51"/>
      <c r="M3600" s="51"/>
    </row>
    <row r="3601" spans="9:13">
      <c r="I3601" s="51"/>
      <c r="M3601" s="51"/>
    </row>
    <row r="3602" spans="9:13">
      <c r="I3602" s="51"/>
      <c r="M3602" s="51"/>
    </row>
    <row r="3603" spans="9:13">
      <c r="I3603" s="51"/>
      <c r="M3603" s="51"/>
    </row>
    <row r="3604" spans="9:13">
      <c r="I3604" s="51"/>
      <c r="M3604" s="51"/>
    </row>
    <row r="3605" spans="9:13">
      <c r="I3605" s="51"/>
      <c r="M3605" s="51"/>
    </row>
    <row r="3606" spans="9:13">
      <c r="I3606" s="51"/>
      <c r="M3606" s="51"/>
    </row>
    <row r="3607" spans="9:13">
      <c r="I3607" s="51"/>
      <c r="M3607" s="51"/>
    </row>
    <row r="3608" spans="9:13">
      <c r="I3608" s="51"/>
      <c r="M3608" s="51"/>
    </row>
    <row r="3609" spans="9:13">
      <c r="I3609" s="51"/>
      <c r="M3609" s="51"/>
    </row>
    <row r="3610" spans="9:13">
      <c r="I3610" s="51"/>
      <c r="M3610" s="51"/>
    </row>
    <row r="3611" spans="9:13">
      <c r="I3611" s="51"/>
      <c r="M3611" s="51"/>
    </row>
    <row r="3612" spans="9:13">
      <c r="I3612" s="51"/>
      <c r="M3612" s="51"/>
    </row>
    <row r="3613" spans="9:13">
      <c r="I3613" s="51"/>
      <c r="M3613" s="51"/>
    </row>
    <row r="3614" spans="9:13">
      <c r="I3614" s="51"/>
      <c r="M3614" s="51"/>
    </row>
    <row r="3615" spans="9:13">
      <c r="I3615" s="51"/>
      <c r="M3615" s="51"/>
    </row>
    <row r="3616" spans="9:13">
      <c r="I3616" s="51"/>
      <c r="M3616" s="51"/>
    </row>
    <row r="3617" spans="9:13">
      <c r="I3617" s="51"/>
      <c r="M3617" s="51"/>
    </row>
    <row r="3618" spans="9:13">
      <c r="I3618" s="51"/>
      <c r="M3618" s="51"/>
    </row>
    <row r="3619" spans="9:13">
      <c r="I3619" s="51"/>
      <c r="M3619" s="51"/>
    </row>
    <row r="3620" spans="9:13">
      <c r="I3620" s="51"/>
      <c r="M3620" s="51"/>
    </row>
    <row r="3621" spans="9:13">
      <c r="I3621" s="51"/>
      <c r="M3621" s="51"/>
    </row>
    <row r="3622" spans="9:13">
      <c r="I3622" s="51"/>
      <c r="M3622" s="51"/>
    </row>
    <row r="3623" spans="9:13">
      <c r="I3623" s="51"/>
      <c r="M3623" s="51"/>
    </row>
    <row r="3624" spans="9:13">
      <c r="I3624" s="51"/>
      <c r="M3624" s="51"/>
    </row>
    <row r="3625" spans="9:13">
      <c r="I3625" s="51"/>
      <c r="M3625" s="51"/>
    </row>
    <row r="3626" spans="9:13">
      <c r="I3626" s="51"/>
      <c r="M3626" s="51"/>
    </row>
    <row r="3627" spans="9:13">
      <c r="I3627" s="51"/>
      <c r="M3627" s="51"/>
    </row>
    <row r="3628" spans="9:13">
      <c r="I3628" s="51"/>
      <c r="M3628" s="51"/>
    </row>
    <row r="3629" spans="9:13">
      <c r="I3629" s="51"/>
      <c r="M3629" s="51"/>
    </row>
    <row r="3630" spans="9:13">
      <c r="I3630" s="51"/>
      <c r="M3630" s="51"/>
    </row>
    <row r="3631" spans="9:13">
      <c r="I3631" s="51"/>
      <c r="M3631" s="51"/>
    </row>
    <row r="3632" spans="9:13">
      <c r="I3632" s="51"/>
      <c r="M3632" s="51"/>
    </row>
    <row r="3633" spans="9:13">
      <c r="I3633" s="51"/>
      <c r="M3633" s="51"/>
    </row>
    <row r="3634" spans="9:13">
      <c r="I3634" s="51"/>
      <c r="M3634" s="51"/>
    </row>
    <row r="3635" spans="9:13">
      <c r="I3635" s="51"/>
      <c r="M3635" s="51"/>
    </row>
    <row r="3636" spans="9:13">
      <c r="I3636" s="51"/>
      <c r="M3636" s="51"/>
    </row>
    <row r="3637" spans="9:13">
      <c r="I3637" s="51"/>
      <c r="M3637" s="51"/>
    </row>
    <row r="3638" spans="9:13">
      <c r="I3638" s="51"/>
      <c r="M3638" s="51"/>
    </row>
    <row r="3639" spans="9:13">
      <c r="I3639" s="51"/>
      <c r="M3639" s="51"/>
    </row>
    <row r="3640" spans="9:13">
      <c r="I3640" s="51"/>
      <c r="M3640" s="51"/>
    </row>
    <row r="3641" spans="9:13">
      <c r="I3641" s="51"/>
      <c r="M3641" s="51"/>
    </row>
    <row r="3642" spans="9:13">
      <c r="I3642" s="51"/>
      <c r="M3642" s="51"/>
    </row>
    <row r="3643" spans="9:13">
      <c r="I3643" s="51"/>
      <c r="M3643" s="51"/>
    </row>
    <row r="3644" spans="9:13">
      <c r="I3644" s="51"/>
      <c r="M3644" s="51"/>
    </row>
    <row r="3645" spans="9:13">
      <c r="I3645" s="51"/>
      <c r="M3645" s="51"/>
    </row>
    <row r="3646" spans="9:13">
      <c r="I3646" s="51"/>
      <c r="M3646" s="51"/>
    </row>
    <row r="3647" spans="9:13">
      <c r="I3647" s="51"/>
      <c r="M3647" s="51"/>
    </row>
    <row r="3648" spans="9:13">
      <c r="I3648" s="51"/>
      <c r="M3648" s="51"/>
    </row>
    <row r="3649" spans="9:13">
      <c r="I3649" s="51"/>
      <c r="M3649" s="51"/>
    </row>
    <row r="3650" spans="9:13">
      <c r="I3650" s="51"/>
      <c r="M3650" s="51"/>
    </row>
    <row r="3651" spans="9:13">
      <c r="I3651" s="51"/>
      <c r="M3651" s="51"/>
    </row>
    <row r="3652" spans="9:13">
      <c r="I3652" s="51"/>
      <c r="M3652" s="51"/>
    </row>
    <row r="3653" spans="9:13">
      <c r="I3653" s="51"/>
      <c r="M3653" s="51"/>
    </row>
    <row r="3654" spans="9:13">
      <c r="I3654" s="51"/>
      <c r="M3654" s="51"/>
    </row>
    <row r="3655" spans="9:13">
      <c r="I3655" s="51"/>
      <c r="M3655" s="51"/>
    </row>
    <row r="3656" spans="9:13">
      <c r="I3656" s="51"/>
      <c r="M3656" s="51"/>
    </row>
    <row r="3657" spans="9:13">
      <c r="I3657" s="51"/>
      <c r="M3657" s="51"/>
    </row>
    <row r="3658" spans="9:13">
      <c r="I3658" s="51"/>
      <c r="M3658" s="51"/>
    </row>
    <row r="3659" spans="9:13">
      <c r="I3659" s="51"/>
      <c r="M3659" s="51"/>
    </row>
    <row r="3660" spans="9:13">
      <c r="I3660" s="51"/>
      <c r="M3660" s="51"/>
    </row>
    <row r="3661" spans="9:13">
      <c r="I3661" s="51"/>
      <c r="M3661" s="51"/>
    </row>
    <row r="3662" spans="9:13">
      <c r="I3662" s="51"/>
      <c r="M3662" s="51"/>
    </row>
    <row r="3663" spans="9:13">
      <c r="I3663" s="51"/>
      <c r="M3663" s="51"/>
    </row>
    <row r="3664" spans="9:13">
      <c r="I3664" s="51"/>
      <c r="M3664" s="51"/>
    </row>
    <row r="3665" spans="9:13">
      <c r="I3665" s="51"/>
      <c r="M3665" s="51"/>
    </row>
    <row r="3666" spans="9:13">
      <c r="I3666" s="51"/>
      <c r="M3666" s="51"/>
    </row>
    <row r="3667" spans="9:13">
      <c r="I3667" s="51"/>
      <c r="M3667" s="51"/>
    </row>
    <row r="3668" spans="9:13">
      <c r="I3668" s="51"/>
      <c r="M3668" s="51"/>
    </row>
    <row r="3669" spans="9:13">
      <c r="I3669" s="51"/>
      <c r="M3669" s="51"/>
    </row>
    <row r="3670" spans="9:13">
      <c r="I3670" s="51"/>
      <c r="M3670" s="51"/>
    </row>
    <row r="3671" spans="9:13">
      <c r="I3671" s="51"/>
      <c r="M3671" s="51"/>
    </row>
    <row r="3672" spans="9:13">
      <c r="I3672" s="51"/>
      <c r="M3672" s="51"/>
    </row>
    <row r="3673" spans="9:13">
      <c r="I3673" s="51"/>
      <c r="M3673" s="51"/>
    </row>
    <row r="3674" spans="9:13">
      <c r="I3674" s="51"/>
      <c r="M3674" s="51"/>
    </row>
    <row r="3675" spans="9:13">
      <c r="I3675" s="51"/>
      <c r="M3675" s="51"/>
    </row>
    <row r="3676" spans="9:13">
      <c r="I3676" s="51"/>
      <c r="M3676" s="51"/>
    </row>
    <row r="3677" spans="9:13">
      <c r="I3677" s="51"/>
      <c r="M3677" s="51"/>
    </row>
    <row r="3678" spans="9:13">
      <c r="I3678" s="51"/>
      <c r="M3678" s="51"/>
    </row>
    <row r="3679" spans="9:13">
      <c r="I3679" s="51"/>
      <c r="M3679" s="51"/>
    </row>
    <row r="3680" spans="9:13">
      <c r="I3680" s="51"/>
      <c r="M3680" s="51"/>
    </row>
    <row r="3681" spans="9:13">
      <c r="I3681" s="51"/>
      <c r="M3681" s="51"/>
    </row>
    <row r="3682" spans="9:13">
      <c r="I3682" s="51"/>
      <c r="M3682" s="51"/>
    </row>
    <row r="3683" spans="9:13">
      <c r="I3683" s="51"/>
      <c r="M3683" s="51"/>
    </row>
    <row r="3684" spans="9:13">
      <c r="I3684" s="51"/>
      <c r="M3684" s="51"/>
    </row>
    <row r="3685" spans="9:13">
      <c r="I3685" s="51"/>
      <c r="M3685" s="51"/>
    </row>
    <row r="3686" spans="9:13">
      <c r="I3686" s="51"/>
      <c r="M3686" s="51"/>
    </row>
    <row r="3687" spans="9:13">
      <c r="I3687" s="51"/>
      <c r="M3687" s="51"/>
    </row>
    <row r="3688" spans="9:13">
      <c r="I3688" s="51"/>
      <c r="M3688" s="51"/>
    </row>
    <row r="3689" spans="9:13">
      <c r="I3689" s="51"/>
      <c r="M3689" s="51"/>
    </row>
    <row r="3690" spans="9:13">
      <c r="I3690" s="51"/>
      <c r="M3690" s="51"/>
    </row>
    <row r="3691" spans="9:13">
      <c r="I3691" s="51"/>
      <c r="M3691" s="51"/>
    </row>
    <row r="3692" spans="9:13">
      <c r="I3692" s="51"/>
      <c r="M3692" s="51"/>
    </row>
    <row r="3693" spans="9:13">
      <c r="I3693" s="51"/>
      <c r="M3693" s="51"/>
    </row>
    <row r="3694" spans="9:13">
      <c r="I3694" s="51"/>
      <c r="M3694" s="51"/>
    </row>
    <row r="3695" spans="9:13">
      <c r="I3695" s="51"/>
      <c r="M3695" s="51"/>
    </row>
    <row r="3696" spans="9:13">
      <c r="I3696" s="51"/>
      <c r="M3696" s="51"/>
    </row>
    <row r="3697" spans="9:13">
      <c r="I3697" s="51"/>
      <c r="M3697" s="51"/>
    </row>
    <row r="3698" spans="9:13">
      <c r="I3698" s="51"/>
      <c r="M3698" s="51"/>
    </row>
    <row r="3699" spans="9:13">
      <c r="I3699" s="51"/>
      <c r="M3699" s="51"/>
    </row>
    <row r="3700" spans="9:13">
      <c r="I3700" s="51"/>
      <c r="M3700" s="51"/>
    </row>
    <row r="3701" spans="9:13">
      <c r="I3701" s="51"/>
      <c r="M3701" s="51"/>
    </row>
    <row r="3702" spans="9:13">
      <c r="I3702" s="51"/>
      <c r="M3702" s="51"/>
    </row>
    <row r="3703" spans="9:13">
      <c r="I3703" s="51"/>
      <c r="M3703" s="51"/>
    </row>
    <row r="3704" spans="9:13">
      <c r="I3704" s="51"/>
      <c r="M3704" s="51"/>
    </row>
    <row r="3705" spans="9:13">
      <c r="I3705" s="51"/>
      <c r="M3705" s="51"/>
    </row>
    <row r="3706" spans="9:13">
      <c r="I3706" s="51"/>
      <c r="M3706" s="51"/>
    </row>
    <row r="3707" spans="9:13">
      <c r="I3707" s="51"/>
      <c r="M3707" s="51"/>
    </row>
    <row r="3708" spans="9:13">
      <c r="I3708" s="51"/>
      <c r="M3708" s="51"/>
    </row>
    <row r="3709" spans="9:13">
      <c r="I3709" s="51"/>
      <c r="M3709" s="51"/>
    </row>
    <row r="3710" spans="9:13">
      <c r="I3710" s="51"/>
      <c r="M3710" s="51"/>
    </row>
    <row r="3711" spans="9:13">
      <c r="I3711" s="51"/>
      <c r="M3711" s="51"/>
    </row>
    <row r="3712" spans="9:13">
      <c r="I3712" s="51"/>
      <c r="M3712" s="51"/>
    </row>
    <row r="3713" spans="9:13">
      <c r="I3713" s="51"/>
      <c r="M3713" s="51"/>
    </row>
    <row r="3714" spans="9:13">
      <c r="I3714" s="51"/>
      <c r="M3714" s="51"/>
    </row>
    <row r="3715" spans="9:13">
      <c r="I3715" s="51"/>
      <c r="M3715" s="51"/>
    </row>
    <row r="3716" spans="9:13">
      <c r="I3716" s="51"/>
      <c r="M3716" s="51"/>
    </row>
    <row r="3717" spans="9:13">
      <c r="I3717" s="51"/>
      <c r="M3717" s="51"/>
    </row>
    <row r="3718" spans="9:13">
      <c r="I3718" s="51"/>
      <c r="M3718" s="51"/>
    </row>
    <row r="3719" spans="9:13">
      <c r="I3719" s="51"/>
      <c r="M3719" s="51"/>
    </row>
    <row r="3720" spans="9:13">
      <c r="I3720" s="51"/>
      <c r="M3720" s="51"/>
    </row>
    <row r="3721" spans="9:13">
      <c r="I3721" s="51"/>
      <c r="M3721" s="51"/>
    </row>
    <row r="3722" spans="9:13">
      <c r="I3722" s="51"/>
      <c r="M3722" s="51"/>
    </row>
    <row r="3723" spans="9:13">
      <c r="I3723" s="51"/>
      <c r="M3723" s="51"/>
    </row>
    <row r="3724" spans="9:13">
      <c r="I3724" s="51"/>
      <c r="M3724" s="51"/>
    </row>
    <row r="3725" spans="9:13">
      <c r="I3725" s="51"/>
      <c r="M3725" s="51"/>
    </row>
    <row r="3726" spans="9:13">
      <c r="I3726" s="51"/>
      <c r="M3726" s="51"/>
    </row>
    <row r="3727" spans="9:13">
      <c r="I3727" s="51"/>
      <c r="M3727" s="51"/>
    </row>
    <row r="3728" spans="9:13">
      <c r="I3728" s="51"/>
      <c r="M3728" s="51"/>
    </row>
    <row r="3729" spans="9:13">
      <c r="I3729" s="51"/>
      <c r="M3729" s="51"/>
    </row>
    <row r="3730" spans="9:13">
      <c r="I3730" s="51"/>
      <c r="M3730" s="51"/>
    </row>
    <row r="3731" spans="9:13">
      <c r="I3731" s="51"/>
      <c r="M3731" s="51"/>
    </row>
    <row r="3732" spans="9:13">
      <c r="I3732" s="51"/>
      <c r="M3732" s="51"/>
    </row>
    <row r="3733" spans="9:13">
      <c r="I3733" s="51"/>
      <c r="M3733" s="51"/>
    </row>
    <row r="3734" spans="9:13">
      <c r="I3734" s="51"/>
      <c r="M3734" s="51"/>
    </row>
    <row r="3735" spans="9:13">
      <c r="I3735" s="51"/>
      <c r="M3735" s="51"/>
    </row>
    <row r="3736" spans="9:13">
      <c r="I3736" s="51"/>
      <c r="M3736" s="51"/>
    </row>
    <row r="3737" spans="9:13">
      <c r="I3737" s="51"/>
      <c r="M3737" s="51"/>
    </row>
    <row r="3738" spans="9:13">
      <c r="I3738" s="51"/>
      <c r="M3738" s="51"/>
    </row>
    <row r="3739" spans="9:13">
      <c r="I3739" s="51"/>
      <c r="M3739" s="51"/>
    </row>
    <row r="3740" spans="9:13">
      <c r="I3740" s="51"/>
      <c r="M3740" s="51"/>
    </row>
    <row r="3741" spans="9:13">
      <c r="I3741" s="51"/>
      <c r="M3741" s="51"/>
    </row>
    <row r="3742" spans="9:13">
      <c r="I3742" s="51"/>
      <c r="M3742" s="51"/>
    </row>
    <row r="3743" spans="9:13">
      <c r="I3743" s="51"/>
      <c r="M3743" s="51"/>
    </row>
    <row r="3744" spans="9:13">
      <c r="I3744" s="51"/>
      <c r="M3744" s="51"/>
    </row>
    <row r="3745" spans="9:13">
      <c r="I3745" s="51"/>
      <c r="M3745" s="51"/>
    </row>
    <row r="3746" spans="9:13">
      <c r="I3746" s="51"/>
      <c r="M3746" s="51"/>
    </row>
    <row r="3747" spans="9:13">
      <c r="I3747" s="51"/>
      <c r="M3747" s="51"/>
    </row>
    <row r="3748" spans="9:13">
      <c r="I3748" s="51"/>
      <c r="M3748" s="51"/>
    </row>
    <row r="3749" spans="9:13">
      <c r="I3749" s="51"/>
      <c r="M3749" s="51"/>
    </row>
    <row r="3750" spans="9:13">
      <c r="I3750" s="51"/>
      <c r="M3750" s="51"/>
    </row>
    <row r="3751" spans="9:13">
      <c r="I3751" s="51"/>
      <c r="M3751" s="51"/>
    </row>
    <row r="3752" spans="9:13">
      <c r="I3752" s="51"/>
      <c r="M3752" s="51"/>
    </row>
    <row r="3753" spans="9:13">
      <c r="I3753" s="51"/>
      <c r="M3753" s="51"/>
    </row>
    <row r="3754" spans="9:13">
      <c r="I3754" s="51"/>
      <c r="M3754" s="51"/>
    </row>
    <row r="3755" spans="9:13">
      <c r="I3755" s="51"/>
      <c r="M3755" s="51"/>
    </row>
    <row r="3756" spans="9:13">
      <c r="I3756" s="51"/>
      <c r="M3756" s="51"/>
    </row>
    <row r="3757" spans="9:13">
      <c r="I3757" s="51"/>
      <c r="M3757" s="51"/>
    </row>
    <row r="3758" spans="9:13">
      <c r="I3758" s="51"/>
      <c r="M3758" s="51"/>
    </row>
    <row r="3759" spans="9:13">
      <c r="I3759" s="51"/>
      <c r="M3759" s="51"/>
    </row>
    <row r="3760" spans="9:13">
      <c r="I3760" s="51"/>
      <c r="M3760" s="51"/>
    </row>
    <row r="3761" spans="9:13">
      <c r="I3761" s="51"/>
      <c r="M3761" s="51"/>
    </row>
    <row r="3762" spans="9:13">
      <c r="I3762" s="51"/>
      <c r="M3762" s="51"/>
    </row>
    <row r="3763" spans="9:13">
      <c r="I3763" s="51"/>
      <c r="M3763" s="51"/>
    </row>
    <row r="3764" spans="9:13">
      <c r="I3764" s="51"/>
      <c r="M3764" s="51"/>
    </row>
    <row r="3765" spans="9:13">
      <c r="I3765" s="51"/>
      <c r="M3765" s="51"/>
    </row>
    <row r="3766" spans="9:13">
      <c r="I3766" s="51"/>
      <c r="M3766" s="51"/>
    </row>
    <row r="3767" spans="9:13">
      <c r="I3767" s="51"/>
      <c r="M3767" s="51"/>
    </row>
    <row r="3768" spans="9:13">
      <c r="I3768" s="51"/>
      <c r="M3768" s="51"/>
    </row>
    <row r="3769" spans="9:13">
      <c r="I3769" s="51"/>
      <c r="M3769" s="51"/>
    </row>
    <row r="3770" spans="9:13">
      <c r="I3770" s="51"/>
      <c r="M3770" s="51"/>
    </row>
    <row r="3771" spans="9:13">
      <c r="I3771" s="51"/>
      <c r="M3771" s="51"/>
    </row>
    <row r="3772" spans="9:13">
      <c r="I3772" s="51"/>
      <c r="M3772" s="51"/>
    </row>
    <row r="3773" spans="9:13">
      <c r="I3773" s="51"/>
      <c r="M3773" s="51"/>
    </row>
    <row r="3774" spans="9:13">
      <c r="I3774" s="51"/>
      <c r="M3774" s="51"/>
    </row>
    <row r="3775" spans="9:13">
      <c r="I3775" s="51"/>
      <c r="M3775" s="51"/>
    </row>
    <row r="3776" spans="9:13">
      <c r="I3776" s="51"/>
      <c r="M3776" s="51"/>
    </row>
    <row r="3777" spans="9:13">
      <c r="I3777" s="51"/>
      <c r="M3777" s="51"/>
    </row>
    <row r="3778" spans="9:13">
      <c r="I3778" s="51"/>
      <c r="M3778" s="51"/>
    </row>
    <row r="3779" spans="9:13">
      <c r="I3779" s="51"/>
      <c r="M3779" s="51"/>
    </row>
    <row r="3780" spans="9:13">
      <c r="I3780" s="51"/>
      <c r="M3780" s="51"/>
    </row>
    <row r="3781" spans="9:13">
      <c r="I3781" s="51"/>
      <c r="M3781" s="51"/>
    </row>
    <row r="3782" spans="9:13">
      <c r="I3782" s="51"/>
      <c r="M3782" s="51"/>
    </row>
    <row r="3783" spans="9:13">
      <c r="I3783" s="51"/>
      <c r="M3783" s="51"/>
    </row>
    <row r="3784" spans="9:13">
      <c r="I3784" s="51"/>
      <c r="M3784" s="51"/>
    </row>
    <row r="3785" spans="9:13">
      <c r="I3785" s="51"/>
      <c r="M3785" s="51"/>
    </row>
    <row r="3786" spans="9:13">
      <c r="I3786" s="51"/>
      <c r="M3786" s="51"/>
    </row>
    <row r="3787" spans="9:13">
      <c r="I3787" s="51"/>
      <c r="M3787" s="51"/>
    </row>
    <row r="3788" spans="9:13">
      <c r="I3788" s="51"/>
      <c r="M3788" s="51"/>
    </row>
    <row r="3789" spans="9:13">
      <c r="I3789" s="51"/>
      <c r="M3789" s="51"/>
    </row>
    <row r="3790" spans="9:13">
      <c r="I3790" s="51"/>
      <c r="M3790" s="51"/>
    </row>
    <row r="3791" spans="9:13">
      <c r="I3791" s="51"/>
      <c r="M3791" s="51"/>
    </row>
    <row r="3792" spans="9:13">
      <c r="I3792" s="51"/>
      <c r="M3792" s="51"/>
    </row>
    <row r="3793" spans="9:13">
      <c r="I3793" s="51"/>
      <c r="M3793" s="51"/>
    </row>
    <row r="3794" spans="9:13">
      <c r="I3794" s="51"/>
      <c r="M3794" s="51"/>
    </row>
    <row r="3795" spans="9:13">
      <c r="I3795" s="51"/>
      <c r="M3795" s="51"/>
    </row>
    <row r="3796" spans="9:13">
      <c r="I3796" s="51"/>
      <c r="M3796" s="51"/>
    </row>
    <row r="3797" spans="9:13">
      <c r="I3797" s="51"/>
      <c r="M3797" s="51"/>
    </row>
    <row r="3798" spans="9:13">
      <c r="I3798" s="51"/>
      <c r="M3798" s="51"/>
    </row>
    <row r="3799" spans="9:13">
      <c r="I3799" s="51"/>
      <c r="M3799" s="51"/>
    </row>
    <row r="3800" spans="9:13">
      <c r="I3800" s="51"/>
      <c r="M3800" s="51"/>
    </row>
    <row r="3801" spans="9:13">
      <c r="I3801" s="51"/>
      <c r="M3801" s="51"/>
    </row>
    <row r="3802" spans="9:13">
      <c r="I3802" s="51"/>
      <c r="M3802" s="51"/>
    </row>
    <row r="3803" spans="9:13">
      <c r="I3803" s="51"/>
      <c r="M3803" s="51"/>
    </row>
    <row r="3804" spans="9:13">
      <c r="I3804" s="51"/>
      <c r="M3804" s="51"/>
    </row>
    <row r="3805" spans="9:13">
      <c r="I3805" s="51"/>
      <c r="M3805" s="51"/>
    </row>
    <row r="3806" spans="9:13">
      <c r="I3806" s="51"/>
      <c r="M3806" s="51"/>
    </row>
    <row r="3807" spans="9:13">
      <c r="I3807" s="51"/>
      <c r="M3807" s="51"/>
    </row>
    <row r="3808" spans="9:13">
      <c r="I3808" s="51"/>
      <c r="M3808" s="51"/>
    </row>
    <row r="3809" spans="9:13">
      <c r="I3809" s="51"/>
      <c r="M3809" s="51"/>
    </row>
    <row r="3810" spans="9:13">
      <c r="I3810" s="51"/>
      <c r="M3810" s="51"/>
    </row>
    <row r="3811" spans="9:13">
      <c r="I3811" s="51"/>
      <c r="M3811" s="51"/>
    </row>
    <row r="3812" spans="9:13">
      <c r="I3812" s="51"/>
      <c r="M3812" s="51"/>
    </row>
    <row r="3813" spans="9:13">
      <c r="I3813" s="51"/>
      <c r="M3813" s="51"/>
    </row>
    <row r="3814" spans="9:13">
      <c r="I3814" s="51"/>
      <c r="M3814" s="51"/>
    </row>
    <row r="3815" spans="9:13">
      <c r="I3815" s="51"/>
      <c r="M3815" s="51"/>
    </row>
    <row r="3816" spans="9:13">
      <c r="I3816" s="51"/>
      <c r="M3816" s="51"/>
    </row>
    <row r="3817" spans="9:13">
      <c r="I3817" s="51"/>
      <c r="M3817" s="51"/>
    </row>
    <row r="3818" spans="9:13">
      <c r="I3818" s="51"/>
      <c r="M3818" s="51"/>
    </row>
    <row r="3819" spans="9:13">
      <c r="I3819" s="51"/>
      <c r="M3819" s="51"/>
    </row>
    <row r="3820" spans="9:13">
      <c r="I3820" s="51"/>
      <c r="M3820" s="51"/>
    </row>
    <row r="3821" spans="9:13">
      <c r="I3821" s="51"/>
      <c r="M3821" s="51"/>
    </row>
    <row r="3822" spans="9:13">
      <c r="I3822" s="51"/>
      <c r="M3822" s="51"/>
    </row>
    <row r="3823" spans="9:13">
      <c r="I3823" s="51"/>
      <c r="M3823" s="51"/>
    </row>
    <row r="3824" spans="9:13">
      <c r="I3824" s="51"/>
      <c r="M3824" s="51"/>
    </row>
    <row r="3825" spans="9:13">
      <c r="I3825" s="51"/>
      <c r="M3825" s="51"/>
    </row>
    <row r="3826" spans="9:13">
      <c r="I3826" s="51"/>
      <c r="M3826" s="51"/>
    </row>
    <row r="3827" spans="9:13">
      <c r="I3827" s="51"/>
      <c r="M3827" s="51"/>
    </row>
    <row r="3828" spans="9:13">
      <c r="I3828" s="51"/>
      <c r="M3828" s="51"/>
    </row>
    <row r="3829" spans="9:13">
      <c r="I3829" s="51"/>
      <c r="M3829" s="51"/>
    </row>
    <row r="3830" spans="9:13">
      <c r="I3830" s="51"/>
      <c r="M3830" s="51"/>
    </row>
    <row r="3831" spans="9:13">
      <c r="I3831" s="51"/>
      <c r="M3831" s="51"/>
    </row>
    <row r="3832" spans="9:13">
      <c r="I3832" s="51"/>
      <c r="M3832" s="51"/>
    </row>
    <row r="3833" spans="9:13">
      <c r="I3833" s="51"/>
      <c r="M3833" s="51"/>
    </row>
    <row r="3834" spans="9:13">
      <c r="I3834" s="51"/>
      <c r="M3834" s="51"/>
    </row>
    <row r="3835" spans="9:13">
      <c r="I3835" s="51"/>
      <c r="M3835" s="51"/>
    </row>
    <row r="3836" spans="9:13">
      <c r="I3836" s="51"/>
      <c r="M3836" s="51"/>
    </row>
    <row r="3837" spans="9:13">
      <c r="I3837" s="51"/>
      <c r="M3837" s="51"/>
    </row>
    <row r="3838" spans="9:13">
      <c r="I3838" s="51"/>
      <c r="M3838" s="51"/>
    </row>
    <row r="3839" spans="9:13">
      <c r="I3839" s="51"/>
      <c r="M3839" s="51"/>
    </row>
    <row r="3840" spans="9:13">
      <c r="I3840" s="51"/>
      <c r="M3840" s="51"/>
    </row>
    <row r="3841" spans="9:13">
      <c r="I3841" s="51"/>
      <c r="M3841" s="51"/>
    </row>
    <row r="3842" spans="9:13">
      <c r="I3842" s="51"/>
      <c r="M3842" s="51"/>
    </row>
    <row r="3843" spans="9:13">
      <c r="I3843" s="51"/>
      <c r="M3843" s="51"/>
    </row>
    <row r="3844" spans="9:13">
      <c r="I3844" s="51"/>
      <c r="M3844" s="51"/>
    </row>
    <row r="3845" spans="9:13">
      <c r="I3845" s="51"/>
      <c r="M3845" s="51"/>
    </row>
    <row r="3846" spans="9:13">
      <c r="I3846" s="51"/>
      <c r="M3846" s="51"/>
    </row>
    <row r="3847" spans="9:13">
      <c r="I3847" s="51"/>
      <c r="M3847" s="51"/>
    </row>
    <row r="3848" spans="9:13">
      <c r="I3848" s="51"/>
      <c r="M3848" s="51"/>
    </row>
    <row r="3849" spans="9:13">
      <c r="I3849" s="51"/>
      <c r="M3849" s="51"/>
    </row>
    <row r="3850" spans="9:13">
      <c r="I3850" s="51"/>
      <c r="M3850" s="51"/>
    </row>
    <row r="3851" spans="9:13">
      <c r="I3851" s="51"/>
      <c r="M3851" s="51"/>
    </row>
    <row r="3852" spans="9:13">
      <c r="I3852" s="51"/>
      <c r="M3852" s="51"/>
    </row>
    <row r="3853" spans="9:13">
      <c r="I3853" s="51"/>
      <c r="M3853" s="51"/>
    </row>
    <row r="3854" spans="9:13">
      <c r="I3854" s="51"/>
      <c r="M3854" s="51"/>
    </row>
    <row r="3855" spans="9:13">
      <c r="I3855" s="51"/>
      <c r="M3855" s="51"/>
    </row>
    <row r="3856" spans="9:13">
      <c r="I3856" s="51"/>
      <c r="M3856" s="51"/>
    </row>
    <row r="3857" spans="9:13">
      <c r="I3857" s="51"/>
      <c r="M3857" s="51"/>
    </row>
    <row r="3858" spans="9:13">
      <c r="I3858" s="51"/>
      <c r="M3858" s="51"/>
    </row>
    <row r="3859" spans="9:13">
      <c r="I3859" s="51"/>
      <c r="M3859" s="51"/>
    </row>
    <row r="3860" spans="9:13">
      <c r="I3860" s="51"/>
      <c r="M3860" s="51"/>
    </row>
    <row r="3861" spans="9:13">
      <c r="I3861" s="51"/>
      <c r="M3861" s="51"/>
    </row>
    <row r="3862" spans="9:13">
      <c r="I3862" s="51"/>
      <c r="M3862" s="51"/>
    </row>
    <row r="3863" spans="9:13">
      <c r="I3863" s="51"/>
      <c r="M3863" s="51"/>
    </row>
    <row r="3864" spans="9:13">
      <c r="I3864" s="51"/>
      <c r="M3864" s="51"/>
    </row>
    <row r="3865" spans="9:13">
      <c r="I3865" s="51"/>
      <c r="M3865" s="51"/>
    </row>
    <row r="3866" spans="9:13">
      <c r="I3866" s="51"/>
      <c r="M3866" s="51"/>
    </row>
    <row r="3867" spans="9:13">
      <c r="I3867" s="51"/>
      <c r="M3867" s="51"/>
    </row>
    <row r="3868" spans="9:13">
      <c r="I3868" s="51"/>
      <c r="M3868" s="51"/>
    </row>
    <row r="3869" spans="9:13">
      <c r="I3869" s="51"/>
      <c r="M3869" s="51"/>
    </row>
    <row r="3870" spans="9:13">
      <c r="I3870" s="51"/>
      <c r="M3870" s="51"/>
    </row>
    <row r="3871" spans="9:13">
      <c r="I3871" s="51"/>
      <c r="M3871" s="51"/>
    </row>
    <row r="3872" spans="9:13">
      <c r="I3872" s="51"/>
      <c r="M3872" s="51"/>
    </row>
    <row r="3873" spans="9:13">
      <c r="I3873" s="51"/>
      <c r="M3873" s="51"/>
    </row>
    <row r="3874" spans="9:13">
      <c r="I3874" s="51"/>
      <c r="M3874" s="51"/>
    </row>
    <row r="3875" spans="9:13">
      <c r="I3875" s="51"/>
      <c r="M3875" s="51"/>
    </row>
    <row r="3876" spans="9:13">
      <c r="I3876" s="51"/>
      <c r="M3876" s="51"/>
    </row>
    <row r="3877" spans="9:13">
      <c r="I3877" s="51"/>
      <c r="M3877" s="51"/>
    </row>
    <row r="3878" spans="9:13">
      <c r="I3878" s="51"/>
      <c r="M3878" s="51"/>
    </row>
    <row r="3879" spans="9:13">
      <c r="I3879" s="51"/>
      <c r="M3879" s="51"/>
    </row>
    <row r="3880" spans="9:13">
      <c r="I3880" s="51"/>
      <c r="M3880" s="51"/>
    </row>
    <row r="3881" spans="9:13">
      <c r="I3881" s="51"/>
      <c r="M3881" s="51"/>
    </row>
    <row r="3882" spans="9:13">
      <c r="I3882" s="51"/>
      <c r="M3882" s="51"/>
    </row>
    <row r="3883" spans="9:13">
      <c r="I3883" s="51"/>
      <c r="M3883" s="51"/>
    </row>
    <row r="3884" spans="9:13">
      <c r="I3884" s="51"/>
      <c r="M3884" s="51"/>
    </row>
    <row r="3885" spans="9:13">
      <c r="I3885" s="51"/>
      <c r="M3885" s="51"/>
    </row>
    <row r="3886" spans="9:13">
      <c r="I3886" s="51"/>
      <c r="M3886" s="51"/>
    </row>
    <row r="3887" spans="9:13">
      <c r="I3887" s="51"/>
      <c r="M3887" s="51"/>
    </row>
    <row r="3888" spans="9:13">
      <c r="I3888" s="51"/>
      <c r="M3888" s="51"/>
    </row>
    <row r="3889" spans="9:13">
      <c r="I3889" s="51"/>
      <c r="M3889" s="51"/>
    </row>
    <row r="3890" spans="9:13">
      <c r="I3890" s="51"/>
      <c r="M3890" s="51"/>
    </row>
    <row r="3891" spans="9:13">
      <c r="I3891" s="51"/>
      <c r="M3891" s="51"/>
    </row>
    <row r="3892" spans="9:13">
      <c r="I3892" s="51"/>
      <c r="M3892" s="51"/>
    </row>
    <row r="3893" spans="9:13">
      <c r="I3893" s="51"/>
      <c r="M3893" s="51"/>
    </row>
    <row r="3894" spans="9:13">
      <c r="I3894" s="51"/>
      <c r="M3894" s="51"/>
    </row>
    <row r="3895" spans="9:13">
      <c r="I3895" s="51"/>
      <c r="M3895" s="51"/>
    </row>
    <row r="3896" spans="9:13">
      <c r="I3896" s="51"/>
      <c r="M3896" s="51"/>
    </row>
    <row r="3897" spans="9:13">
      <c r="I3897" s="51"/>
      <c r="M3897" s="51"/>
    </row>
    <row r="3898" spans="9:13">
      <c r="I3898" s="51"/>
      <c r="M3898" s="51"/>
    </row>
    <row r="3899" spans="9:13">
      <c r="I3899" s="51"/>
      <c r="M3899" s="51"/>
    </row>
    <row r="3900" spans="9:13">
      <c r="I3900" s="51"/>
      <c r="M3900" s="51"/>
    </row>
    <row r="3901" spans="9:13">
      <c r="I3901" s="51"/>
      <c r="M3901" s="51"/>
    </row>
    <row r="3902" spans="9:13">
      <c r="I3902" s="51"/>
      <c r="M3902" s="51"/>
    </row>
    <row r="3903" spans="9:13">
      <c r="I3903" s="51"/>
      <c r="M3903" s="51"/>
    </row>
    <row r="3904" spans="9:13">
      <c r="I3904" s="51"/>
      <c r="M3904" s="51"/>
    </row>
    <row r="3905" spans="9:13">
      <c r="I3905" s="51"/>
      <c r="M3905" s="51"/>
    </row>
    <row r="3906" spans="9:13">
      <c r="I3906" s="51"/>
      <c r="M3906" s="51"/>
    </row>
    <row r="3907" spans="9:13">
      <c r="I3907" s="51"/>
      <c r="M3907" s="51"/>
    </row>
    <row r="3908" spans="9:13">
      <c r="I3908" s="51"/>
      <c r="M3908" s="51"/>
    </row>
    <row r="3909" spans="9:13">
      <c r="I3909" s="51"/>
      <c r="M3909" s="51"/>
    </row>
    <row r="3910" spans="9:13">
      <c r="I3910" s="51"/>
      <c r="M3910" s="51"/>
    </row>
    <row r="3911" spans="9:13">
      <c r="I3911" s="51"/>
      <c r="M3911" s="51"/>
    </row>
    <row r="3912" spans="9:13">
      <c r="I3912" s="51"/>
      <c r="M3912" s="51"/>
    </row>
    <row r="3913" spans="9:13">
      <c r="I3913" s="51"/>
      <c r="M3913" s="51"/>
    </row>
    <row r="3914" spans="9:13">
      <c r="I3914" s="51"/>
      <c r="M3914" s="51"/>
    </row>
    <row r="3915" spans="9:13">
      <c r="I3915" s="51"/>
      <c r="M3915" s="51"/>
    </row>
    <row r="3916" spans="9:13">
      <c r="I3916" s="51"/>
      <c r="M3916" s="51"/>
    </row>
    <row r="3917" spans="9:13">
      <c r="I3917" s="51"/>
      <c r="M3917" s="51"/>
    </row>
    <row r="3918" spans="9:13">
      <c r="I3918" s="51"/>
      <c r="M3918" s="51"/>
    </row>
    <row r="3919" spans="9:13">
      <c r="I3919" s="51"/>
      <c r="M3919" s="51"/>
    </row>
    <row r="3920" spans="9:13">
      <c r="I3920" s="51"/>
      <c r="M3920" s="51"/>
    </row>
    <row r="3921" spans="9:13">
      <c r="I3921" s="51"/>
      <c r="M3921" s="51"/>
    </row>
    <row r="3922" spans="9:13">
      <c r="I3922" s="51"/>
      <c r="M3922" s="51"/>
    </row>
    <row r="3923" spans="9:13">
      <c r="I3923" s="51"/>
      <c r="M3923" s="51"/>
    </row>
    <row r="3924" spans="9:13">
      <c r="I3924" s="51"/>
      <c r="M3924" s="51"/>
    </row>
    <row r="3925" spans="9:13">
      <c r="I3925" s="51"/>
      <c r="M3925" s="51"/>
    </row>
    <row r="3926" spans="9:13">
      <c r="I3926" s="51"/>
      <c r="M3926" s="51"/>
    </row>
    <row r="3927" spans="9:13">
      <c r="I3927" s="51"/>
      <c r="M3927" s="51"/>
    </row>
    <row r="3928" spans="9:13">
      <c r="I3928" s="51"/>
      <c r="M3928" s="51"/>
    </row>
    <row r="3929" spans="9:13">
      <c r="I3929" s="51"/>
      <c r="M3929" s="51"/>
    </row>
    <row r="3930" spans="9:13">
      <c r="I3930" s="51"/>
      <c r="M3930" s="51"/>
    </row>
    <row r="3931" spans="9:13">
      <c r="I3931" s="51"/>
      <c r="M3931" s="51"/>
    </row>
    <row r="3932" spans="9:13">
      <c r="I3932" s="51"/>
      <c r="M3932" s="51"/>
    </row>
    <row r="3933" spans="9:13">
      <c r="I3933" s="51"/>
      <c r="M3933" s="51"/>
    </row>
    <row r="3934" spans="9:13">
      <c r="I3934" s="51"/>
      <c r="M3934" s="51"/>
    </row>
    <row r="3935" spans="9:13">
      <c r="I3935" s="51"/>
      <c r="M3935" s="51"/>
    </row>
    <row r="3936" spans="9:13">
      <c r="I3936" s="51"/>
      <c r="M3936" s="51"/>
    </row>
    <row r="3937" spans="9:13">
      <c r="I3937" s="51"/>
      <c r="M3937" s="51"/>
    </row>
    <row r="3938" spans="9:13">
      <c r="I3938" s="51"/>
      <c r="M3938" s="51"/>
    </row>
    <row r="3939" spans="9:13">
      <c r="I3939" s="51"/>
      <c r="M3939" s="51"/>
    </row>
    <row r="3940" spans="9:13">
      <c r="I3940" s="51"/>
      <c r="M3940" s="51"/>
    </row>
    <row r="3941" spans="9:13">
      <c r="I3941" s="51"/>
      <c r="M3941" s="51"/>
    </row>
    <row r="3942" spans="9:13">
      <c r="I3942" s="51"/>
      <c r="M3942" s="51"/>
    </row>
    <row r="3943" spans="9:13">
      <c r="I3943" s="51"/>
      <c r="M3943" s="51"/>
    </row>
    <row r="3944" spans="9:13">
      <c r="I3944" s="51"/>
      <c r="M3944" s="51"/>
    </row>
    <row r="3945" spans="9:13">
      <c r="I3945" s="51"/>
      <c r="M3945" s="51"/>
    </row>
    <row r="3946" spans="9:13">
      <c r="I3946" s="51"/>
      <c r="M3946" s="51"/>
    </row>
    <row r="3947" spans="9:13">
      <c r="I3947" s="51"/>
      <c r="M3947" s="51"/>
    </row>
    <row r="3948" spans="9:13">
      <c r="I3948" s="51"/>
      <c r="M3948" s="51"/>
    </row>
    <row r="3949" spans="9:13">
      <c r="I3949" s="51"/>
      <c r="M3949" s="51"/>
    </row>
    <row r="3950" spans="9:13">
      <c r="I3950" s="51"/>
      <c r="M3950" s="51"/>
    </row>
    <row r="3951" spans="9:13">
      <c r="I3951" s="51"/>
      <c r="M3951" s="51"/>
    </row>
    <row r="3952" spans="9:13">
      <c r="I3952" s="51"/>
      <c r="M3952" s="51"/>
    </row>
    <row r="3953" spans="9:13">
      <c r="I3953" s="51"/>
      <c r="M3953" s="51"/>
    </row>
    <row r="3954" spans="9:13">
      <c r="I3954" s="51"/>
      <c r="M3954" s="51"/>
    </row>
    <row r="3955" spans="9:13">
      <c r="I3955" s="51"/>
      <c r="M3955" s="51"/>
    </row>
    <row r="3956" spans="9:13">
      <c r="I3956" s="51"/>
      <c r="M3956" s="51"/>
    </row>
    <row r="3957" spans="9:13">
      <c r="I3957" s="51"/>
      <c r="M3957" s="51"/>
    </row>
    <row r="3958" spans="9:13">
      <c r="I3958" s="51"/>
      <c r="M3958" s="51"/>
    </row>
    <row r="3959" spans="9:13">
      <c r="I3959" s="51"/>
      <c r="M3959" s="51"/>
    </row>
    <row r="3960" spans="9:13">
      <c r="I3960" s="51"/>
      <c r="M3960" s="51"/>
    </row>
    <row r="3961" spans="9:13">
      <c r="I3961" s="51"/>
      <c r="M3961" s="51"/>
    </row>
    <row r="3962" spans="9:13">
      <c r="I3962" s="51"/>
      <c r="M3962" s="51"/>
    </row>
    <row r="3963" spans="9:13">
      <c r="I3963" s="51"/>
      <c r="M3963" s="51"/>
    </row>
    <row r="3964" spans="9:13">
      <c r="I3964" s="51"/>
      <c r="M3964" s="51"/>
    </row>
    <row r="3965" spans="9:13">
      <c r="I3965" s="51"/>
      <c r="M3965" s="51"/>
    </row>
    <row r="3966" spans="9:13">
      <c r="I3966" s="51"/>
      <c r="M3966" s="51"/>
    </row>
    <row r="3967" spans="9:13">
      <c r="I3967" s="51"/>
      <c r="M3967" s="51"/>
    </row>
    <row r="3968" spans="9:13">
      <c r="I3968" s="51"/>
      <c r="M3968" s="51"/>
    </row>
    <row r="3969" spans="9:13">
      <c r="I3969" s="51"/>
      <c r="M3969" s="51"/>
    </row>
    <row r="3970" spans="9:13">
      <c r="I3970" s="51"/>
      <c r="M3970" s="51"/>
    </row>
    <row r="3971" spans="9:13">
      <c r="I3971" s="51"/>
      <c r="M3971" s="51"/>
    </row>
    <row r="3972" spans="9:13">
      <c r="I3972" s="51"/>
      <c r="M3972" s="51"/>
    </row>
    <row r="3973" spans="9:13">
      <c r="I3973" s="51"/>
      <c r="M3973" s="51"/>
    </row>
    <row r="3974" spans="9:13">
      <c r="I3974" s="51"/>
      <c r="M3974" s="51"/>
    </row>
    <row r="3975" spans="9:13">
      <c r="I3975" s="51"/>
      <c r="M3975" s="51"/>
    </row>
    <row r="3976" spans="9:13">
      <c r="I3976" s="51"/>
      <c r="M3976" s="51"/>
    </row>
    <row r="3977" spans="9:13">
      <c r="I3977" s="51"/>
      <c r="M3977" s="51"/>
    </row>
    <row r="3978" spans="9:13">
      <c r="I3978" s="51"/>
      <c r="M3978" s="51"/>
    </row>
    <row r="3979" spans="9:13">
      <c r="I3979" s="51"/>
      <c r="M3979" s="51"/>
    </row>
    <row r="3980" spans="9:13">
      <c r="I3980" s="51"/>
      <c r="M3980" s="51"/>
    </row>
    <row r="3981" spans="9:13">
      <c r="I3981" s="51"/>
      <c r="M3981" s="51"/>
    </row>
    <row r="3982" spans="9:13">
      <c r="I3982" s="51"/>
      <c r="M3982" s="51"/>
    </row>
    <row r="3983" spans="9:13">
      <c r="I3983" s="51"/>
      <c r="M3983" s="51"/>
    </row>
    <row r="3984" spans="9:13">
      <c r="I3984" s="51"/>
      <c r="M3984" s="51"/>
    </row>
    <row r="3985" spans="9:13">
      <c r="I3985" s="51"/>
      <c r="M3985" s="51"/>
    </row>
    <row r="3986" spans="9:13">
      <c r="I3986" s="51"/>
      <c r="M3986" s="51"/>
    </row>
    <row r="3987" spans="9:13">
      <c r="I3987" s="51"/>
      <c r="M3987" s="51"/>
    </row>
    <row r="3988" spans="9:13">
      <c r="I3988" s="51"/>
      <c r="M3988" s="51"/>
    </row>
    <row r="3989" spans="9:13">
      <c r="I3989" s="51"/>
      <c r="M3989" s="51"/>
    </row>
    <row r="3990" spans="9:13">
      <c r="I3990" s="51"/>
      <c r="M3990" s="51"/>
    </row>
    <row r="3991" spans="9:13">
      <c r="I3991" s="51"/>
      <c r="M3991" s="51"/>
    </row>
    <row r="3992" spans="9:13">
      <c r="I3992" s="51"/>
      <c r="M3992" s="51"/>
    </row>
    <row r="3993" spans="9:13">
      <c r="I3993" s="51"/>
      <c r="M3993" s="51"/>
    </row>
    <row r="3994" spans="9:13">
      <c r="I3994" s="51"/>
      <c r="M3994" s="51"/>
    </row>
    <row r="3995" spans="9:13">
      <c r="I3995" s="51"/>
      <c r="M3995" s="51"/>
    </row>
    <row r="3996" spans="9:13">
      <c r="I3996" s="51"/>
      <c r="M3996" s="51"/>
    </row>
    <row r="3997" spans="9:13">
      <c r="I3997" s="51"/>
      <c r="M3997" s="51"/>
    </row>
    <row r="3998" spans="9:13">
      <c r="I3998" s="51"/>
      <c r="M3998" s="51"/>
    </row>
    <row r="3999" spans="9:13">
      <c r="I3999" s="51"/>
      <c r="M3999" s="51"/>
    </row>
    <row r="4000" spans="9:13">
      <c r="I4000" s="51"/>
      <c r="M4000" s="51"/>
    </row>
    <row r="4001" spans="9:13">
      <c r="I4001" s="51"/>
      <c r="M4001" s="51"/>
    </row>
    <row r="4002" spans="9:13">
      <c r="I4002" s="51"/>
      <c r="M4002" s="51"/>
    </row>
    <row r="4003" spans="9:13">
      <c r="I4003" s="51"/>
      <c r="M4003" s="51"/>
    </row>
    <row r="4004" spans="9:13">
      <c r="I4004" s="51"/>
      <c r="M4004" s="51"/>
    </row>
    <row r="4005" spans="9:13">
      <c r="I4005" s="51"/>
      <c r="M4005" s="51"/>
    </row>
    <row r="4006" spans="9:13">
      <c r="I4006" s="51"/>
      <c r="M4006" s="51"/>
    </row>
    <row r="4007" spans="9:13">
      <c r="I4007" s="51"/>
      <c r="M4007" s="51"/>
    </row>
    <row r="4008" spans="9:13">
      <c r="I4008" s="51"/>
      <c r="M4008" s="51"/>
    </row>
    <row r="4009" spans="9:13">
      <c r="I4009" s="51"/>
      <c r="M4009" s="51"/>
    </row>
    <row r="4010" spans="9:13">
      <c r="I4010" s="51"/>
      <c r="M4010" s="51"/>
    </row>
    <row r="4011" spans="9:13">
      <c r="I4011" s="51"/>
      <c r="M4011" s="51"/>
    </row>
    <row r="4012" spans="9:13">
      <c r="I4012" s="51"/>
      <c r="M4012" s="51"/>
    </row>
    <row r="4013" spans="9:13">
      <c r="I4013" s="51"/>
      <c r="M4013" s="51"/>
    </row>
    <row r="4014" spans="9:13">
      <c r="I4014" s="51"/>
      <c r="M4014" s="51"/>
    </row>
    <row r="4015" spans="9:13">
      <c r="I4015" s="51"/>
      <c r="M4015" s="51"/>
    </row>
    <row r="4016" spans="9:13">
      <c r="I4016" s="51"/>
      <c r="M4016" s="51"/>
    </row>
    <row r="4017" spans="9:13">
      <c r="I4017" s="51"/>
      <c r="M4017" s="51"/>
    </row>
    <row r="4018" spans="9:13">
      <c r="I4018" s="51"/>
      <c r="M4018" s="51"/>
    </row>
    <row r="4019" spans="9:13">
      <c r="I4019" s="51"/>
      <c r="M4019" s="51"/>
    </row>
    <row r="4020" spans="9:13">
      <c r="I4020" s="51"/>
      <c r="M4020" s="51"/>
    </row>
    <row r="4021" spans="9:13">
      <c r="I4021" s="51"/>
      <c r="M4021" s="51"/>
    </row>
    <row r="4022" spans="9:13">
      <c r="I4022" s="51"/>
      <c r="M4022" s="51"/>
    </row>
    <row r="4023" spans="9:13">
      <c r="I4023" s="51"/>
      <c r="M4023" s="51"/>
    </row>
    <row r="4024" spans="9:13">
      <c r="I4024" s="51"/>
      <c r="M4024" s="51"/>
    </row>
    <row r="4025" spans="9:13">
      <c r="I4025" s="51"/>
      <c r="M4025" s="51"/>
    </row>
    <row r="4026" spans="9:13">
      <c r="I4026" s="51"/>
      <c r="M4026" s="51"/>
    </row>
    <row r="4027" spans="9:13">
      <c r="I4027" s="51"/>
      <c r="M4027" s="51"/>
    </row>
    <row r="4028" spans="9:13">
      <c r="I4028" s="51"/>
      <c r="M4028" s="51"/>
    </row>
    <row r="4029" spans="9:13">
      <c r="I4029" s="51"/>
      <c r="M4029" s="51"/>
    </row>
    <row r="4030" spans="9:13">
      <c r="I4030" s="51"/>
      <c r="M4030" s="51"/>
    </row>
    <row r="4031" spans="9:13">
      <c r="I4031" s="51"/>
      <c r="M4031" s="51"/>
    </row>
    <row r="4032" spans="9:13">
      <c r="I4032" s="51"/>
      <c r="M4032" s="51"/>
    </row>
    <row r="4033" spans="9:13">
      <c r="I4033" s="51"/>
      <c r="M4033" s="51"/>
    </row>
    <row r="4034" spans="9:13">
      <c r="I4034" s="51"/>
      <c r="M4034" s="51"/>
    </row>
    <row r="4035" spans="9:13">
      <c r="I4035" s="51"/>
      <c r="M4035" s="51"/>
    </row>
    <row r="4036" spans="9:13">
      <c r="I4036" s="51"/>
      <c r="M4036" s="51"/>
    </row>
    <row r="4037" spans="9:13">
      <c r="I4037" s="51"/>
      <c r="M4037" s="51"/>
    </row>
    <row r="4038" spans="9:13">
      <c r="I4038" s="51"/>
      <c r="M4038" s="51"/>
    </row>
    <row r="4039" spans="9:13">
      <c r="I4039" s="51"/>
      <c r="M4039" s="51"/>
    </row>
    <row r="4040" spans="9:13">
      <c r="I4040" s="51"/>
      <c r="M4040" s="51"/>
    </row>
    <row r="4041" spans="9:13">
      <c r="I4041" s="51"/>
      <c r="M4041" s="51"/>
    </row>
    <row r="4042" spans="9:13">
      <c r="I4042" s="51"/>
      <c r="M4042" s="51"/>
    </row>
    <row r="4043" spans="9:13">
      <c r="I4043" s="51"/>
      <c r="M4043" s="51"/>
    </row>
    <row r="4044" spans="9:13">
      <c r="I4044" s="51"/>
      <c r="M4044" s="51"/>
    </row>
    <row r="4045" spans="9:13">
      <c r="I4045" s="51"/>
      <c r="M4045" s="51"/>
    </row>
    <row r="4046" spans="9:13">
      <c r="I4046" s="51"/>
      <c r="M4046" s="51"/>
    </row>
    <row r="4047" spans="9:13">
      <c r="I4047" s="51"/>
      <c r="M4047" s="51"/>
    </row>
    <row r="4048" spans="9:13">
      <c r="I4048" s="51"/>
      <c r="M4048" s="51"/>
    </row>
    <row r="4049" spans="9:13">
      <c r="I4049" s="51"/>
      <c r="M4049" s="51"/>
    </row>
    <row r="4050" spans="9:13">
      <c r="I4050" s="51"/>
      <c r="M4050" s="51"/>
    </row>
    <row r="4051" spans="9:13">
      <c r="I4051" s="51"/>
      <c r="M4051" s="51"/>
    </row>
    <row r="4052" spans="9:13">
      <c r="I4052" s="51"/>
      <c r="M4052" s="51"/>
    </row>
    <row r="4053" spans="9:13">
      <c r="I4053" s="51"/>
      <c r="M4053" s="51"/>
    </row>
    <row r="4054" spans="9:13">
      <c r="I4054" s="51"/>
      <c r="M4054" s="51"/>
    </row>
    <row r="4055" spans="9:13">
      <c r="I4055" s="51"/>
      <c r="M4055" s="51"/>
    </row>
    <row r="4056" spans="9:13">
      <c r="I4056" s="51"/>
      <c r="M4056" s="51"/>
    </row>
    <row r="4057" spans="9:13">
      <c r="I4057" s="51"/>
      <c r="M4057" s="51"/>
    </row>
    <row r="4058" spans="9:13">
      <c r="I4058" s="51"/>
      <c r="M4058" s="51"/>
    </row>
    <row r="4059" spans="9:13">
      <c r="I4059" s="51"/>
      <c r="M4059" s="51"/>
    </row>
    <row r="4060" spans="9:13">
      <c r="I4060" s="51"/>
      <c r="M4060" s="51"/>
    </row>
    <row r="4061" spans="9:13">
      <c r="I4061" s="51"/>
      <c r="M4061" s="51"/>
    </row>
    <row r="4062" spans="9:13">
      <c r="I4062" s="51"/>
      <c r="M4062" s="51"/>
    </row>
    <row r="4063" spans="9:13">
      <c r="I4063" s="51"/>
      <c r="M4063" s="51"/>
    </row>
    <row r="4064" spans="9:13">
      <c r="I4064" s="51"/>
      <c r="M4064" s="51"/>
    </row>
    <row r="4065" spans="9:13">
      <c r="I4065" s="51"/>
      <c r="M4065" s="51"/>
    </row>
    <row r="4066" spans="9:13">
      <c r="I4066" s="51"/>
      <c r="M4066" s="51"/>
    </row>
    <row r="4067" spans="9:13">
      <c r="I4067" s="51"/>
      <c r="M4067" s="51"/>
    </row>
    <row r="4068" spans="9:13">
      <c r="I4068" s="51"/>
      <c r="M4068" s="51"/>
    </row>
    <row r="4069" spans="9:13">
      <c r="I4069" s="51"/>
      <c r="M4069" s="51"/>
    </row>
    <row r="4070" spans="9:13">
      <c r="I4070" s="51"/>
      <c r="M4070" s="51"/>
    </row>
    <row r="4071" spans="9:13">
      <c r="I4071" s="51"/>
      <c r="M4071" s="51"/>
    </row>
    <row r="4072" spans="9:13">
      <c r="I4072" s="51"/>
      <c r="M4072" s="51"/>
    </row>
    <row r="4073" spans="9:13">
      <c r="I4073" s="51"/>
      <c r="M4073" s="51"/>
    </row>
    <row r="4074" spans="9:13">
      <c r="I4074" s="51"/>
      <c r="M4074" s="51"/>
    </row>
    <row r="4075" spans="9:13">
      <c r="I4075" s="51"/>
      <c r="M4075" s="51"/>
    </row>
    <row r="4076" spans="9:13">
      <c r="I4076" s="51"/>
      <c r="M4076" s="51"/>
    </row>
    <row r="4077" spans="9:13">
      <c r="I4077" s="51"/>
      <c r="M4077" s="51"/>
    </row>
    <row r="4078" spans="9:13">
      <c r="I4078" s="51"/>
      <c r="M4078" s="51"/>
    </row>
    <row r="4079" spans="9:13">
      <c r="I4079" s="51"/>
      <c r="M4079" s="51"/>
    </row>
    <row r="4080" spans="9:13">
      <c r="I4080" s="51"/>
      <c r="M4080" s="51"/>
    </row>
    <row r="4081" spans="9:13">
      <c r="I4081" s="51"/>
      <c r="M4081" s="51"/>
    </row>
    <row r="4082" spans="9:13">
      <c r="I4082" s="51"/>
      <c r="M4082" s="51"/>
    </row>
    <row r="4083" spans="9:13">
      <c r="I4083" s="51"/>
      <c r="M4083" s="51"/>
    </row>
    <row r="4084" spans="9:13">
      <c r="I4084" s="51"/>
      <c r="M4084" s="51"/>
    </row>
    <row r="4085" spans="9:13">
      <c r="I4085" s="51"/>
      <c r="M4085" s="51"/>
    </row>
    <row r="4086" spans="9:13">
      <c r="I4086" s="51"/>
      <c r="M4086" s="51"/>
    </row>
    <row r="4087" spans="9:13">
      <c r="I4087" s="51"/>
      <c r="M4087" s="51"/>
    </row>
    <row r="4088" spans="9:13">
      <c r="I4088" s="51"/>
      <c r="M4088" s="51"/>
    </row>
    <row r="4089" spans="9:13">
      <c r="I4089" s="51"/>
      <c r="M4089" s="51"/>
    </row>
    <row r="4090" spans="9:13">
      <c r="I4090" s="51"/>
      <c r="M4090" s="51"/>
    </row>
    <row r="4091" spans="9:13">
      <c r="I4091" s="51"/>
      <c r="M4091" s="51"/>
    </row>
    <row r="4092" spans="9:13">
      <c r="I4092" s="51"/>
      <c r="M4092" s="51"/>
    </row>
    <row r="4093" spans="9:13">
      <c r="I4093" s="51"/>
      <c r="M4093" s="51"/>
    </row>
    <row r="4094" spans="9:13">
      <c r="I4094" s="51"/>
      <c r="M4094" s="51"/>
    </row>
    <row r="4095" spans="9:13">
      <c r="I4095" s="51"/>
      <c r="M4095" s="51"/>
    </row>
    <row r="4096" spans="9:13">
      <c r="I4096" s="51"/>
      <c r="M4096" s="51"/>
    </row>
    <row r="4097" spans="9:13">
      <c r="I4097" s="51"/>
      <c r="M4097" s="51"/>
    </row>
    <row r="4098" spans="9:13">
      <c r="I4098" s="51"/>
      <c r="M4098" s="51"/>
    </row>
    <row r="4099" spans="9:13">
      <c r="I4099" s="51"/>
      <c r="M4099" s="51"/>
    </row>
    <row r="4100" spans="9:13">
      <c r="I4100" s="51"/>
      <c r="M4100" s="51"/>
    </row>
    <row r="4101" spans="9:13">
      <c r="I4101" s="51"/>
      <c r="M4101" s="51"/>
    </row>
    <row r="4102" spans="9:13">
      <c r="I4102" s="51"/>
      <c r="M4102" s="51"/>
    </row>
    <row r="4103" spans="9:13">
      <c r="I4103" s="51"/>
      <c r="M4103" s="51"/>
    </row>
    <row r="4104" spans="9:13">
      <c r="I4104" s="51"/>
      <c r="M4104" s="51"/>
    </row>
    <row r="4105" spans="9:13">
      <c r="I4105" s="51"/>
      <c r="M4105" s="51"/>
    </row>
    <row r="4106" spans="9:13">
      <c r="I4106" s="51"/>
      <c r="M4106" s="51"/>
    </row>
    <row r="4107" spans="9:13">
      <c r="I4107" s="51"/>
      <c r="M4107" s="51"/>
    </row>
    <row r="4108" spans="9:13">
      <c r="I4108" s="51"/>
      <c r="M4108" s="51"/>
    </row>
    <row r="4109" spans="9:13">
      <c r="I4109" s="51"/>
      <c r="M4109" s="51"/>
    </row>
    <row r="4110" spans="9:13">
      <c r="I4110" s="51"/>
      <c r="M4110" s="51"/>
    </row>
    <row r="4111" spans="9:13">
      <c r="I4111" s="51"/>
      <c r="M4111" s="51"/>
    </row>
    <row r="4112" spans="9:13">
      <c r="I4112" s="51"/>
      <c r="M4112" s="51"/>
    </row>
    <row r="4113" spans="9:13">
      <c r="I4113" s="51"/>
      <c r="M4113" s="51"/>
    </row>
    <row r="4114" spans="9:13">
      <c r="I4114" s="51"/>
      <c r="M4114" s="51"/>
    </row>
    <row r="4115" spans="9:13">
      <c r="I4115" s="51"/>
      <c r="M4115" s="51"/>
    </row>
    <row r="4116" spans="9:13">
      <c r="I4116" s="51"/>
      <c r="M4116" s="51"/>
    </row>
    <row r="4117" spans="9:13">
      <c r="I4117" s="51"/>
      <c r="M4117" s="51"/>
    </row>
    <row r="4118" spans="9:13">
      <c r="I4118" s="51"/>
      <c r="M4118" s="51"/>
    </row>
    <row r="4119" spans="9:13">
      <c r="I4119" s="51"/>
      <c r="M4119" s="51"/>
    </row>
    <row r="4120" spans="9:13">
      <c r="I4120" s="51"/>
      <c r="M4120" s="51"/>
    </row>
    <row r="4121" spans="9:13">
      <c r="I4121" s="51"/>
      <c r="M4121" s="51"/>
    </row>
    <row r="4122" spans="9:13">
      <c r="I4122" s="51"/>
      <c r="M4122" s="51"/>
    </row>
    <row r="4123" spans="9:13">
      <c r="I4123" s="51"/>
      <c r="M4123" s="51"/>
    </row>
    <row r="4124" spans="9:13">
      <c r="I4124" s="51"/>
      <c r="M4124" s="51"/>
    </row>
    <row r="4125" spans="9:13">
      <c r="I4125" s="51"/>
      <c r="M4125" s="51"/>
    </row>
    <row r="4126" spans="9:13">
      <c r="I4126" s="51"/>
      <c r="M4126" s="51"/>
    </row>
    <row r="4127" spans="9:13">
      <c r="I4127" s="51"/>
      <c r="M4127" s="51"/>
    </row>
    <row r="4128" spans="9:13">
      <c r="I4128" s="51"/>
      <c r="M4128" s="51"/>
    </row>
    <row r="4129" spans="9:13">
      <c r="I4129" s="51"/>
      <c r="M4129" s="51"/>
    </row>
    <row r="4130" spans="9:13">
      <c r="I4130" s="51"/>
      <c r="M4130" s="51"/>
    </row>
    <row r="4131" spans="9:13">
      <c r="I4131" s="51"/>
      <c r="M4131" s="51"/>
    </row>
    <row r="4132" spans="9:13">
      <c r="I4132" s="51"/>
      <c r="M4132" s="51"/>
    </row>
    <row r="4133" spans="9:13">
      <c r="I4133" s="51"/>
      <c r="M4133" s="51"/>
    </row>
    <row r="4134" spans="9:13">
      <c r="I4134" s="51"/>
      <c r="M4134" s="51"/>
    </row>
    <row r="4135" spans="9:13">
      <c r="I4135" s="51"/>
      <c r="M4135" s="51"/>
    </row>
    <row r="4136" spans="9:13">
      <c r="I4136" s="51"/>
      <c r="M4136" s="51"/>
    </row>
    <row r="4137" spans="9:13">
      <c r="I4137" s="51"/>
      <c r="M4137" s="51"/>
    </row>
    <row r="4138" spans="9:13">
      <c r="I4138" s="51"/>
      <c r="M4138" s="51"/>
    </row>
    <row r="4139" spans="9:13">
      <c r="I4139" s="51"/>
      <c r="M4139" s="51"/>
    </row>
    <row r="4140" spans="9:13">
      <c r="I4140" s="51"/>
      <c r="M4140" s="51"/>
    </row>
    <row r="4141" spans="9:13">
      <c r="I4141" s="51"/>
      <c r="M4141" s="51"/>
    </row>
    <row r="4142" spans="9:13">
      <c r="I4142" s="51"/>
      <c r="M4142" s="51"/>
    </row>
    <row r="4143" spans="9:13">
      <c r="I4143" s="51"/>
      <c r="M4143" s="51"/>
    </row>
    <row r="4144" spans="9:13">
      <c r="I4144" s="51"/>
      <c r="M4144" s="51"/>
    </row>
    <row r="4145" spans="9:13">
      <c r="I4145" s="51"/>
      <c r="M4145" s="51"/>
    </row>
    <row r="4146" spans="9:13">
      <c r="I4146" s="51"/>
      <c r="M4146" s="51"/>
    </row>
    <row r="4147" spans="9:13">
      <c r="I4147" s="51"/>
      <c r="M4147" s="51"/>
    </row>
    <row r="4148" spans="9:13">
      <c r="I4148" s="51"/>
      <c r="M4148" s="51"/>
    </row>
    <row r="4149" spans="9:13">
      <c r="I4149" s="51"/>
      <c r="M4149" s="51"/>
    </row>
    <row r="4150" spans="9:13">
      <c r="I4150" s="51"/>
      <c r="M4150" s="51"/>
    </row>
    <row r="4151" spans="9:13">
      <c r="I4151" s="51"/>
      <c r="M4151" s="51"/>
    </row>
    <row r="4152" spans="9:13">
      <c r="I4152" s="51"/>
      <c r="M4152" s="51"/>
    </row>
    <row r="4153" spans="9:13">
      <c r="I4153" s="51"/>
      <c r="M4153" s="51"/>
    </row>
    <row r="4154" spans="9:13">
      <c r="I4154" s="51"/>
      <c r="M4154" s="51"/>
    </row>
    <row r="4155" spans="9:13">
      <c r="I4155" s="51"/>
      <c r="M4155" s="51"/>
    </row>
    <row r="4156" spans="9:13">
      <c r="I4156" s="51"/>
      <c r="M4156" s="51"/>
    </row>
    <row r="4157" spans="9:13">
      <c r="I4157" s="51"/>
      <c r="M4157" s="51"/>
    </row>
    <row r="4158" spans="9:13">
      <c r="I4158" s="51"/>
      <c r="M4158" s="51"/>
    </row>
    <row r="4159" spans="9:13">
      <c r="I4159" s="51"/>
      <c r="M4159" s="51"/>
    </row>
    <row r="4160" spans="9:13">
      <c r="I4160" s="51"/>
      <c r="M4160" s="51"/>
    </row>
    <row r="4161" spans="9:13">
      <c r="I4161" s="51"/>
      <c r="M4161" s="51"/>
    </row>
    <row r="4162" spans="9:13">
      <c r="I4162" s="51"/>
      <c r="M4162" s="51"/>
    </row>
    <row r="4163" spans="9:13">
      <c r="I4163" s="51"/>
      <c r="M4163" s="51"/>
    </row>
    <row r="4164" spans="9:13">
      <c r="I4164" s="51"/>
      <c r="M4164" s="51"/>
    </row>
    <row r="4165" spans="9:13">
      <c r="I4165" s="51"/>
      <c r="M4165" s="51"/>
    </row>
    <row r="4166" spans="9:13">
      <c r="I4166" s="51"/>
      <c r="M4166" s="51"/>
    </row>
    <row r="4167" spans="9:13">
      <c r="I4167" s="51"/>
      <c r="M4167" s="51"/>
    </row>
    <row r="4168" spans="9:13">
      <c r="I4168" s="51"/>
      <c r="M4168" s="51"/>
    </row>
    <row r="4169" spans="9:13">
      <c r="I4169" s="51"/>
      <c r="M4169" s="51"/>
    </row>
    <row r="4170" spans="9:13">
      <c r="I4170" s="51"/>
      <c r="M4170" s="51"/>
    </row>
    <row r="4171" spans="9:13">
      <c r="I4171" s="51"/>
      <c r="M4171" s="51"/>
    </row>
    <row r="4172" spans="9:13">
      <c r="I4172" s="51"/>
      <c r="M4172" s="51"/>
    </row>
    <row r="4173" spans="9:13">
      <c r="I4173" s="51"/>
      <c r="M4173" s="51"/>
    </row>
    <row r="4174" spans="9:13">
      <c r="I4174" s="51"/>
      <c r="M4174" s="51"/>
    </row>
    <row r="4175" spans="9:13">
      <c r="I4175" s="51"/>
      <c r="M4175" s="51"/>
    </row>
    <row r="4176" spans="9:13">
      <c r="I4176" s="51"/>
      <c r="M4176" s="51"/>
    </row>
    <row r="4177" spans="9:13">
      <c r="I4177" s="51"/>
      <c r="M4177" s="51"/>
    </row>
    <row r="4178" spans="9:13">
      <c r="I4178" s="51"/>
      <c r="M4178" s="51"/>
    </row>
    <row r="4179" spans="9:13">
      <c r="I4179" s="51"/>
      <c r="M4179" s="51"/>
    </row>
    <row r="4180" spans="9:13">
      <c r="I4180" s="51"/>
      <c r="M4180" s="51"/>
    </row>
    <row r="4181" spans="9:13">
      <c r="I4181" s="51"/>
      <c r="M4181" s="51"/>
    </row>
    <row r="4182" spans="9:13">
      <c r="I4182" s="51"/>
      <c r="M4182" s="51"/>
    </row>
    <row r="4183" spans="9:13">
      <c r="I4183" s="51"/>
      <c r="M4183" s="51"/>
    </row>
    <row r="4184" spans="9:13">
      <c r="I4184" s="51"/>
      <c r="M4184" s="51"/>
    </row>
    <row r="4185" spans="9:13">
      <c r="I4185" s="51"/>
      <c r="M4185" s="51"/>
    </row>
    <row r="4186" spans="9:13">
      <c r="I4186" s="51"/>
      <c r="M4186" s="51"/>
    </row>
    <row r="4187" spans="9:13">
      <c r="I4187" s="51"/>
      <c r="M4187" s="51"/>
    </row>
    <row r="4188" spans="9:13">
      <c r="I4188" s="51"/>
      <c r="M4188" s="51"/>
    </row>
    <row r="4189" spans="9:13">
      <c r="I4189" s="51"/>
      <c r="M4189" s="51"/>
    </row>
    <row r="4190" spans="9:13">
      <c r="I4190" s="51"/>
      <c r="M4190" s="51"/>
    </row>
    <row r="4191" spans="9:13">
      <c r="I4191" s="51"/>
      <c r="M4191" s="51"/>
    </row>
    <row r="4192" spans="9:13">
      <c r="I4192" s="51"/>
      <c r="M4192" s="51"/>
    </row>
    <row r="4193" spans="9:13">
      <c r="I4193" s="51"/>
      <c r="M4193" s="51"/>
    </row>
    <row r="4194" spans="9:13">
      <c r="I4194" s="51"/>
      <c r="M4194" s="51"/>
    </row>
    <row r="4195" spans="9:13">
      <c r="I4195" s="51"/>
      <c r="M4195" s="51"/>
    </row>
    <row r="4196" spans="9:13">
      <c r="I4196" s="51"/>
      <c r="M4196" s="51"/>
    </row>
    <row r="4197" spans="9:13">
      <c r="I4197" s="51"/>
      <c r="M4197" s="51"/>
    </row>
    <row r="4198" spans="9:13">
      <c r="I4198" s="51"/>
      <c r="M4198" s="51"/>
    </row>
    <row r="4199" spans="9:13">
      <c r="I4199" s="51"/>
      <c r="M4199" s="51"/>
    </row>
    <row r="4200" spans="9:13">
      <c r="I4200" s="51"/>
      <c r="M4200" s="51"/>
    </row>
    <row r="4201" spans="9:13">
      <c r="I4201" s="51"/>
      <c r="M4201" s="51"/>
    </row>
    <row r="4202" spans="9:13">
      <c r="I4202" s="51"/>
      <c r="M4202" s="51"/>
    </row>
    <row r="4203" spans="9:13">
      <c r="I4203" s="51"/>
      <c r="M4203" s="51"/>
    </row>
    <row r="4204" spans="9:13">
      <c r="I4204" s="51"/>
      <c r="M4204" s="51"/>
    </row>
    <row r="4205" spans="9:13">
      <c r="I4205" s="51"/>
      <c r="M4205" s="51"/>
    </row>
    <row r="4206" spans="9:13">
      <c r="I4206" s="51"/>
      <c r="M4206" s="51"/>
    </row>
    <row r="4207" spans="9:13">
      <c r="I4207" s="51"/>
      <c r="M4207" s="51"/>
    </row>
    <row r="4208" spans="9:13">
      <c r="I4208" s="51"/>
      <c r="M4208" s="51"/>
    </row>
    <row r="4209" spans="9:13">
      <c r="I4209" s="51"/>
      <c r="M4209" s="51"/>
    </row>
    <row r="4210" spans="9:13">
      <c r="I4210" s="51"/>
      <c r="M4210" s="51"/>
    </row>
    <row r="4211" spans="9:13">
      <c r="I4211" s="51"/>
      <c r="M4211" s="51"/>
    </row>
    <row r="4212" spans="9:13">
      <c r="I4212" s="51"/>
      <c r="M4212" s="51"/>
    </row>
    <row r="4213" spans="9:13">
      <c r="I4213" s="51"/>
      <c r="M4213" s="51"/>
    </row>
    <row r="4214" spans="9:13">
      <c r="I4214" s="51"/>
      <c r="M4214" s="51"/>
    </row>
    <row r="4215" spans="9:13">
      <c r="I4215" s="51"/>
      <c r="M4215" s="51"/>
    </row>
    <row r="4216" spans="9:13">
      <c r="I4216" s="51"/>
      <c r="M4216" s="51"/>
    </row>
    <row r="4217" spans="9:13">
      <c r="I4217" s="51"/>
      <c r="M4217" s="51"/>
    </row>
    <row r="4218" spans="9:13">
      <c r="I4218" s="51"/>
      <c r="M4218" s="51"/>
    </row>
    <row r="4219" spans="9:13">
      <c r="I4219" s="51"/>
      <c r="M4219" s="51"/>
    </row>
    <row r="4220" spans="9:13">
      <c r="I4220" s="51"/>
      <c r="M4220" s="51"/>
    </row>
    <row r="4221" spans="9:13">
      <c r="I4221" s="51"/>
      <c r="M4221" s="51"/>
    </row>
    <row r="4222" spans="9:13">
      <c r="I4222" s="51"/>
      <c r="M4222" s="51"/>
    </row>
    <row r="4223" spans="9:13">
      <c r="I4223" s="51"/>
      <c r="M4223" s="51"/>
    </row>
    <row r="4224" spans="9:13">
      <c r="I4224" s="51"/>
      <c r="M4224" s="51"/>
    </row>
    <row r="4225" spans="9:13">
      <c r="I4225" s="51"/>
      <c r="M4225" s="51"/>
    </row>
    <row r="4226" spans="9:13">
      <c r="I4226" s="51"/>
      <c r="M4226" s="51"/>
    </row>
    <row r="4227" spans="9:13">
      <c r="I4227" s="51"/>
      <c r="M4227" s="51"/>
    </row>
    <row r="4228" spans="9:13">
      <c r="I4228" s="51"/>
      <c r="M4228" s="51"/>
    </row>
    <row r="4229" spans="9:13">
      <c r="I4229" s="51"/>
      <c r="M4229" s="51"/>
    </row>
    <row r="4230" spans="9:13">
      <c r="I4230" s="51"/>
      <c r="M4230" s="51"/>
    </row>
    <row r="4231" spans="9:13">
      <c r="I4231" s="51"/>
      <c r="M4231" s="51"/>
    </row>
    <row r="4232" spans="9:13">
      <c r="I4232" s="51"/>
      <c r="M4232" s="51"/>
    </row>
    <row r="4233" spans="9:13">
      <c r="I4233" s="51"/>
      <c r="M4233" s="51"/>
    </row>
    <row r="4234" spans="9:13">
      <c r="I4234" s="51"/>
      <c r="M4234" s="51"/>
    </row>
    <row r="4235" spans="9:13">
      <c r="I4235" s="51"/>
      <c r="M4235" s="51"/>
    </row>
    <row r="4236" spans="9:13">
      <c r="I4236" s="51"/>
      <c r="M4236" s="51"/>
    </row>
    <row r="4237" spans="9:13">
      <c r="I4237" s="51"/>
      <c r="M4237" s="51"/>
    </row>
    <row r="4238" spans="9:13">
      <c r="I4238" s="51"/>
      <c r="M4238" s="51"/>
    </row>
    <row r="4239" spans="9:13">
      <c r="I4239" s="51"/>
      <c r="M4239" s="51"/>
    </row>
    <row r="4240" spans="9:13">
      <c r="I4240" s="51"/>
      <c r="M4240" s="51"/>
    </row>
    <row r="4241" spans="9:13">
      <c r="I4241" s="51"/>
      <c r="M4241" s="51"/>
    </row>
    <row r="4242" spans="9:13">
      <c r="I4242" s="51"/>
      <c r="M4242" s="51"/>
    </row>
    <row r="4243" spans="9:13">
      <c r="I4243" s="51"/>
      <c r="M4243" s="51"/>
    </row>
    <row r="4244" spans="9:13">
      <c r="I4244" s="51"/>
      <c r="M4244" s="51"/>
    </row>
    <row r="4245" spans="9:13">
      <c r="I4245" s="51"/>
      <c r="M4245" s="51"/>
    </row>
    <row r="4246" spans="9:13">
      <c r="I4246" s="51"/>
      <c r="M4246" s="51"/>
    </row>
    <row r="4247" spans="9:13">
      <c r="I4247" s="51"/>
      <c r="M4247" s="51"/>
    </row>
    <row r="4248" spans="9:13">
      <c r="I4248" s="51"/>
      <c r="M4248" s="51"/>
    </row>
    <row r="4249" spans="9:13">
      <c r="I4249" s="51"/>
      <c r="M4249" s="51"/>
    </row>
    <row r="4250" spans="9:13">
      <c r="I4250" s="51"/>
      <c r="M4250" s="51"/>
    </row>
    <row r="4251" spans="9:13">
      <c r="I4251" s="51"/>
      <c r="M4251" s="51"/>
    </row>
    <row r="4252" spans="9:13">
      <c r="I4252" s="51"/>
      <c r="M4252" s="51"/>
    </row>
    <row r="4253" spans="9:13">
      <c r="I4253" s="51"/>
      <c r="M4253" s="51"/>
    </row>
    <row r="4254" spans="9:13">
      <c r="I4254" s="51"/>
      <c r="M4254" s="51"/>
    </row>
    <row r="4255" spans="9:13">
      <c r="I4255" s="51"/>
      <c r="M4255" s="51"/>
    </row>
    <row r="4256" spans="9:13">
      <c r="I4256" s="51"/>
      <c r="M4256" s="51"/>
    </row>
    <row r="4257" spans="9:13">
      <c r="I4257" s="51"/>
      <c r="M4257" s="51"/>
    </row>
    <row r="4258" spans="9:13">
      <c r="I4258" s="51"/>
      <c r="M4258" s="51"/>
    </row>
    <row r="4259" spans="9:13">
      <c r="I4259" s="51"/>
      <c r="M4259" s="51"/>
    </row>
    <row r="4260" spans="9:13">
      <c r="I4260" s="51"/>
      <c r="M4260" s="51"/>
    </row>
    <row r="4261" spans="9:13">
      <c r="I4261" s="51"/>
      <c r="M4261" s="51"/>
    </row>
    <row r="4262" spans="9:13">
      <c r="I4262" s="51"/>
      <c r="M4262" s="51"/>
    </row>
    <row r="4263" spans="9:13">
      <c r="I4263" s="51"/>
      <c r="M4263" s="51"/>
    </row>
    <row r="4264" spans="9:13">
      <c r="I4264" s="51"/>
      <c r="M4264" s="51"/>
    </row>
    <row r="4265" spans="9:13">
      <c r="I4265" s="51"/>
      <c r="M4265" s="51"/>
    </row>
    <row r="4266" spans="9:13">
      <c r="I4266" s="51"/>
      <c r="M4266" s="51"/>
    </row>
    <row r="4267" spans="9:13">
      <c r="I4267" s="51"/>
      <c r="M4267" s="51"/>
    </row>
    <row r="4268" spans="9:13">
      <c r="I4268" s="51"/>
      <c r="M4268" s="51"/>
    </row>
    <row r="4269" spans="9:13">
      <c r="I4269" s="51"/>
      <c r="M4269" s="51"/>
    </row>
    <row r="4270" spans="9:13">
      <c r="I4270" s="51"/>
      <c r="M4270" s="51"/>
    </row>
    <row r="4271" spans="9:13">
      <c r="I4271" s="51"/>
      <c r="M4271" s="51"/>
    </row>
    <row r="4272" spans="9:13">
      <c r="I4272" s="51"/>
      <c r="M4272" s="51"/>
    </row>
    <row r="4273" spans="9:13">
      <c r="I4273" s="51"/>
      <c r="M4273" s="51"/>
    </row>
    <row r="4274" spans="9:13">
      <c r="I4274" s="51"/>
      <c r="M4274" s="51"/>
    </row>
    <row r="4275" spans="9:13">
      <c r="I4275" s="51"/>
      <c r="M4275" s="51"/>
    </row>
    <row r="4276" spans="9:13">
      <c r="I4276" s="51"/>
      <c r="M4276" s="51"/>
    </row>
    <row r="4277" spans="9:13">
      <c r="I4277" s="51"/>
      <c r="M4277" s="51"/>
    </row>
    <row r="4278" spans="9:13">
      <c r="I4278" s="51"/>
      <c r="M4278" s="51"/>
    </row>
    <row r="4279" spans="9:13">
      <c r="I4279" s="51"/>
      <c r="M4279" s="51"/>
    </row>
    <row r="4280" spans="9:13">
      <c r="I4280" s="51"/>
      <c r="M4280" s="51"/>
    </row>
    <row r="4281" spans="9:13">
      <c r="I4281" s="51"/>
      <c r="M4281" s="51"/>
    </row>
    <row r="4282" spans="9:13">
      <c r="I4282" s="51"/>
      <c r="M4282" s="51"/>
    </row>
    <row r="4283" spans="9:13">
      <c r="I4283" s="51"/>
      <c r="M4283" s="51"/>
    </row>
    <row r="4284" spans="9:13">
      <c r="I4284" s="51"/>
      <c r="M4284" s="51"/>
    </row>
    <row r="4285" spans="9:13">
      <c r="I4285" s="51"/>
      <c r="M4285" s="51"/>
    </row>
    <row r="4286" spans="9:13">
      <c r="I4286" s="51"/>
      <c r="M4286" s="51"/>
    </row>
    <row r="4287" spans="9:13">
      <c r="I4287" s="51"/>
      <c r="M4287" s="51"/>
    </row>
    <row r="4288" spans="9:13">
      <c r="I4288" s="51"/>
      <c r="M4288" s="51"/>
    </row>
    <row r="4289" spans="9:13">
      <c r="I4289" s="51"/>
      <c r="M4289" s="51"/>
    </row>
    <row r="4290" spans="9:13">
      <c r="I4290" s="51"/>
      <c r="M4290" s="51"/>
    </row>
    <row r="4291" spans="9:13">
      <c r="I4291" s="51"/>
      <c r="M4291" s="51"/>
    </row>
    <row r="4292" spans="9:13">
      <c r="I4292" s="51"/>
      <c r="M4292" s="51"/>
    </row>
    <row r="4293" spans="9:13">
      <c r="I4293" s="51"/>
      <c r="M4293" s="51"/>
    </row>
    <row r="4294" spans="9:13">
      <c r="I4294" s="51"/>
      <c r="M4294" s="51"/>
    </row>
    <row r="4295" spans="9:13">
      <c r="I4295" s="51"/>
      <c r="M4295" s="51"/>
    </row>
    <row r="4296" spans="9:13">
      <c r="I4296" s="51"/>
      <c r="M4296" s="51"/>
    </row>
    <row r="4297" spans="9:13">
      <c r="I4297" s="51"/>
      <c r="M4297" s="51"/>
    </row>
    <row r="4298" spans="9:13">
      <c r="I4298" s="51"/>
      <c r="M4298" s="51"/>
    </row>
    <row r="4299" spans="9:13">
      <c r="I4299" s="51"/>
      <c r="M4299" s="51"/>
    </row>
    <row r="4300" spans="9:13">
      <c r="I4300" s="51"/>
      <c r="M4300" s="51"/>
    </row>
    <row r="4301" spans="9:13">
      <c r="I4301" s="51"/>
      <c r="M4301" s="51"/>
    </row>
    <row r="4302" spans="9:13">
      <c r="I4302" s="51"/>
      <c r="M4302" s="51"/>
    </row>
    <row r="4303" spans="9:13">
      <c r="I4303" s="51"/>
      <c r="M4303" s="51"/>
    </row>
    <row r="4304" spans="9:13">
      <c r="I4304" s="51"/>
      <c r="M4304" s="51"/>
    </row>
    <row r="4305" spans="9:13">
      <c r="I4305" s="51"/>
      <c r="M4305" s="51"/>
    </row>
    <row r="4306" spans="9:13">
      <c r="I4306" s="51"/>
      <c r="M4306" s="51"/>
    </row>
    <row r="4307" spans="9:13">
      <c r="I4307" s="51"/>
      <c r="M4307" s="51"/>
    </row>
    <row r="4308" spans="9:13">
      <c r="I4308" s="51"/>
      <c r="M4308" s="51"/>
    </row>
    <row r="4309" spans="9:13">
      <c r="I4309" s="51"/>
      <c r="M4309" s="51"/>
    </row>
    <row r="4310" spans="9:13">
      <c r="I4310" s="51"/>
      <c r="M4310" s="51"/>
    </row>
    <row r="4311" spans="9:13">
      <c r="I4311" s="51"/>
      <c r="M4311" s="51"/>
    </row>
    <row r="4312" spans="9:13">
      <c r="I4312" s="51"/>
      <c r="M4312" s="51"/>
    </row>
    <row r="4313" spans="9:13">
      <c r="I4313" s="51"/>
      <c r="M4313" s="51"/>
    </row>
    <row r="4314" spans="9:13">
      <c r="I4314" s="51"/>
      <c r="M4314" s="51"/>
    </row>
    <row r="4315" spans="9:13">
      <c r="I4315" s="51"/>
      <c r="M4315" s="51"/>
    </row>
    <row r="4316" spans="9:13">
      <c r="I4316" s="51"/>
      <c r="M4316" s="51"/>
    </row>
    <row r="4317" spans="9:13">
      <c r="I4317" s="51"/>
      <c r="M4317" s="51"/>
    </row>
    <row r="4318" spans="9:13">
      <c r="I4318" s="51"/>
      <c r="M4318" s="51"/>
    </row>
    <row r="4319" spans="9:13">
      <c r="I4319" s="51"/>
      <c r="M4319" s="51"/>
    </row>
    <row r="4320" spans="9:13">
      <c r="I4320" s="51"/>
      <c r="M4320" s="51"/>
    </row>
    <row r="4321" spans="9:13">
      <c r="I4321" s="51"/>
      <c r="M4321" s="51"/>
    </row>
    <row r="4322" spans="9:13">
      <c r="I4322" s="51"/>
      <c r="M4322" s="51"/>
    </row>
    <row r="4323" spans="9:13">
      <c r="I4323" s="51"/>
      <c r="M4323" s="51"/>
    </row>
    <row r="4324" spans="9:13">
      <c r="I4324" s="51"/>
      <c r="M4324" s="51"/>
    </row>
    <row r="4325" spans="9:13">
      <c r="I4325" s="51"/>
      <c r="M4325" s="51"/>
    </row>
    <row r="4326" spans="9:13">
      <c r="I4326" s="51"/>
      <c r="M4326" s="51"/>
    </row>
    <row r="4327" spans="9:13">
      <c r="I4327" s="51"/>
      <c r="M4327" s="51"/>
    </row>
    <row r="4328" spans="9:13">
      <c r="I4328" s="51"/>
      <c r="M4328" s="51"/>
    </row>
    <row r="4329" spans="9:13">
      <c r="I4329" s="51"/>
      <c r="M4329" s="51"/>
    </row>
    <row r="4330" spans="9:13">
      <c r="I4330" s="51"/>
      <c r="M4330" s="51"/>
    </row>
    <row r="4331" spans="9:13">
      <c r="I4331" s="51"/>
      <c r="M4331" s="51"/>
    </row>
    <row r="4332" spans="9:13">
      <c r="I4332" s="51"/>
      <c r="M4332" s="51"/>
    </row>
    <row r="4333" spans="9:13">
      <c r="I4333" s="51"/>
      <c r="M4333" s="51"/>
    </row>
    <row r="4334" spans="9:13">
      <c r="I4334" s="51"/>
      <c r="M4334" s="51"/>
    </row>
    <row r="4335" spans="9:13">
      <c r="I4335" s="51"/>
      <c r="M4335" s="51"/>
    </row>
    <row r="4336" spans="9:13">
      <c r="I4336" s="51"/>
      <c r="M4336" s="51"/>
    </row>
    <row r="4337" spans="9:13">
      <c r="I4337" s="51"/>
      <c r="M4337" s="51"/>
    </row>
    <row r="4338" spans="9:13">
      <c r="I4338" s="51"/>
      <c r="M4338" s="51"/>
    </row>
    <row r="4339" spans="9:13">
      <c r="I4339" s="51"/>
      <c r="M4339" s="51"/>
    </row>
    <row r="4340" spans="9:13">
      <c r="I4340" s="51"/>
      <c r="M4340" s="51"/>
    </row>
    <row r="4341" spans="9:13">
      <c r="I4341" s="51"/>
      <c r="M4341" s="51"/>
    </row>
    <row r="4342" spans="9:13">
      <c r="I4342" s="51"/>
      <c r="M4342" s="51"/>
    </row>
    <row r="4343" spans="9:13">
      <c r="I4343" s="51"/>
      <c r="M4343" s="51"/>
    </row>
    <row r="4344" spans="9:13">
      <c r="I4344" s="51"/>
      <c r="M4344" s="51"/>
    </row>
    <row r="4345" spans="9:13">
      <c r="I4345" s="51"/>
      <c r="M4345" s="51"/>
    </row>
    <row r="4346" spans="9:13">
      <c r="I4346" s="51"/>
      <c r="M4346" s="51"/>
    </row>
    <row r="4347" spans="9:13">
      <c r="I4347" s="51"/>
      <c r="M4347" s="51"/>
    </row>
    <row r="4348" spans="9:13">
      <c r="I4348" s="51"/>
      <c r="M4348" s="51"/>
    </row>
    <row r="4349" spans="9:13">
      <c r="I4349" s="51"/>
      <c r="M4349" s="51"/>
    </row>
    <row r="4350" spans="9:13">
      <c r="I4350" s="51"/>
      <c r="M4350" s="51"/>
    </row>
    <row r="4351" spans="9:13">
      <c r="I4351" s="51"/>
      <c r="M4351" s="51"/>
    </row>
    <row r="4352" spans="9:13">
      <c r="I4352" s="51"/>
      <c r="M4352" s="51"/>
    </row>
    <row r="4353" spans="9:13">
      <c r="I4353" s="51"/>
      <c r="M4353" s="51"/>
    </row>
    <row r="4354" spans="9:13">
      <c r="I4354" s="51"/>
      <c r="M4354" s="51"/>
    </row>
    <row r="4355" spans="9:13">
      <c r="I4355" s="51"/>
      <c r="M4355" s="51"/>
    </row>
    <row r="4356" spans="9:13">
      <c r="I4356" s="51"/>
      <c r="M4356" s="51"/>
    </row>
    <row r="4357" spans="9:13">
      <c r="I4357" s="51"/>
      <c r="M4357" s="51"/>
    </row>
    <row r="4358" spans="9:13">
      <c r="I4358" s="51"/>
      <c r="M4358" s="51"/>
    </row>
    <row r="4359" spans="9:13">
      <c r="I4359" s="51"/>
      <c r="M4359" s="51"/>
    </row>
    <row r="4360" spans="9:13">
      <c r="I4360" s="51"/>
      <c r="M4360" s="51"/>
    </row>
    <row r="4361" spans="9:13">
      <c r="I4361" s="51"/>
      <c r="M4361" s="51"/>
    </row>
    <row r="4362" spans="9:13">
      <c r="I4362" s="51"/>
      <c r="M4362" s="51"/>
    </row>
    <row r="4363" spans="9:13">
      <c r="I4363" s="51"/>
      <c r="M4363" s="51"/>
    </row>
    <row r="4364" spans="9:13">
      <c r="I4364" s="51"/>
      <c r="M4364" s="51"/>
    </row>
    <row r="4365" spans="9:13">
      <c r="I4365" s="51"/>
      <c r="M4365" s="51"/>
    </row>
    <row r="4366" spans="9:13">
      <c r="I4366" s="51"/>
      <c r="M4366" s="51"/>
    </row>
    <row r="4367" spans="9:13">
      <c r="I4367" s="51"/>
      <c r="M4367" s="51"/>
    </row>
    <row r="4368" spans="9:13">
      <c r="I4368" s="51"/>
      <c r="M4368" s="51"/>
    </row>
    <row r="4369" spans="9:13">
      <c r="I4369" s="51"/>
      <c r="M4369" s="51"/>
    </row>
    <row r="4370" spans="9:13">
      <c r="I4370" s="51"/>
      <c r="M4370" s="51"/>
    </row>
    <row r="4371" spans="9:13">
      <c r="I4371" s="51"/>
      <c r="M4371" s="51"/>
    </row>
    <row r="4372" spans="9:13">
      <c r="I4372" s="51"/>
      <c r="M4372" s="51"/>
    </row>
    <row r="4373" spans="9:13">
      <c r="I4373" s="51"/>
      <c r="M4373" s="51"/>
    </row>
    <row r="4374" spans="9:13">
      <c r="I4374" s="51"/>
      <c r="M4374" s="51"/>
    </row>
    <row r="4375" spans="9:13">
      <c r="I4375" s="51"/>
      <c r="M4375" s="51"/>
    </row>
    <row r="4376" spans="9:13">
      <c r="I4376" s="51"/>
      <c r="M4376" s="51"/>
    </row>
    <row r="4377" spans="9:13">
      <c r="I4377" s="51"/>
      <c r="M4377" s="51"/>
    </row>
    <row r="4378" spans="9:13">
      <c r="I4378" s="51"/>
      <c r="M4378" s="51"/>
    </row>
    <row r="4379" spans="9:13">
      <c r="I4379" s="51"/>
      <c r="M4379" s="51"/>
    </row>
    <row r="4380" spans="9:13">
      <c r="I4380" s="51"/>
      <c r="M4380" s="51"/>
    </row>
    <row r="4381" spans="9:13">
      <c r="I4381" s="51"/>
      <c r="M4381" s="51"/>
    </row>
    <row r="4382" spans="9:13">
      <c r="I4382" s="51"/>
      <c r="M4382" s="51"/>
    </row>
    <row r="4383" spans="9:13">
      <c r="I4383" s="51"/>
      <c r="M4383" s="51"/>
    </row>
    <row r="4384" spans="9:13">
      <c r="I4384" s="51"/>
      <c r="M4384" s="51"/>
    </row>
    <row r="4385" spans="9:13">
      <c r="I4385" s="51"/>
      <c r="M4385" s="51"/>
    </row>
    <row r="4386" spans="9:13">
      <c r="I4386" s="51"/>
      <c r="M4386" s="51"/>
    </row>
    <row r="4387" spans="9:13">
      <c r="I4387" s="51"/>
      <c r="M4387" s="51"/>
    </row>
    <row r="4388" spans="9:13">
      <c r="I4388" s="51"/>
      <c r="M4388" s="51"/>
    </row>
    <row r="4389" spans="9:13">
      <c r="I4389" s="51"/>
      <c r="M4389" s="51"/>
    </row>
    <row r="4390" spans="9:13">
      <c r="I4390" s="51"/>
      <c r="M4390" s="51"/>
    </row>
    <row r="4391" spans="9:13">
      <c r="I4391" s="51"/>
      <c r="M4391" s="51"/>
    </row>
    <row r="4392" spans="9:13">
      <c r="I4392" s="51"/>
      <c r="M4392" s="51"/>
    </row>
    <row r="4393" spans="9:13">
      <c r="I4393" s="51"/>
      <c r="M4393" s="51"/>
    </row>
    <row r="4394" spans="9:13">
      <c r="I4394" s="51"/>
      <c r="M4394" s="51"/>
    </row>
    <row r="4395" spans="9:13">
      <c r="I4395" s="51"/>
      <c r="M4395" s="51"/>
    </row>
    <row r="4396" spans="9:13">
      <c r="I4396" s="51"/>
      <c r="M4396" s="51"/>
    </row>
    <row r="4397" spans="9:13">
      <c r="I4397" s="51"/>
      <c r="M4397" s="51"/>
    </row>
    <row r="4398" spans="9:13">
      <c r="I4398" s="51"/>
      <c r="M4398" s="51"/>
    </row>
    <row r="4399" spans="9:13">
      <c r="I4399" s="51"/>
      <c r="M4399" s="51"/>
    </row>
    <row r="4400" spans="9:13">
      <c r="I4400" s="51"/>
      <c r="M4400" s="51"/>
    </row>
    <row r="4401" spans="9:13">
      <c r="I4401" s="51"/>
      <c r="M4401" s="51"/>
    </row>
    <row r="4402" spans="9:13">
      <c r="I4402" s="51"/>
      <c r="M4402" s="51"/>
    </row>
    <row r="4403" spans="9:13">
      <c r="I4403" s="51"/>
      <c r="M4403" s="51"/>
    </row>
    <row r="4404" spans="9:13">
      <c r="I4404" s="51"/>
      <c r="M4404" s="51"/>
    </row>
    <row r="4405" spans="9:13">
      <c r="I4405" s="51"/>
      <c r="M4405" s="51"/>
    </row>
    <row r="4406" spans="9:13">
      <c r="I4406" s="51"/>
      <c r="M4406" s="51"/>
    </row>
    <row r="4407" spans="9:13">
      <c r="I4407" s="51"/>
      <c r="M4407" s="51"/>
    </row>
    <row r="4408" spans="9:13">
      <c r="I4408" s="51"/>
      <c r="M4408" s="51"/>
    </row>
    <row r="4409" spans="9:13">
      <c r="I4409" s="51"/>
      <c r="M4409" s="51"/>
    </row>
    <row r="4410" spans="9:13">
      <c r="I4410" s="51"/>
      <c r="M4410" s="51"/>
    </row>
    <row r="4411" spans="9:13">
      <c r="I4411" s="51"/>
      <c r="M4411" s="51"/>
    </row>
    <row r="4412" spans="9:13">
      <c r="I4412" s="51"/>
      <c r="M4412" s="51"/>
    </row>
    <row r="4413" spans="9:13">
      <c r="I4413" s="51"/>
      <c r="M4413" s="51"/>
    </row>
    <row r="4414" spans="9:13">
      <c r="I4414" s="51"/>
      <c r="M4414" s="51"/>
    </row>
    <row r="4415" spans="9:13">
      <c r="I4415" s="51"/>
      <c r="M4415" s="51"/>
    </row>
    <row r="4416" spans="9:13">
      <c r="I4416" s="51"/>
      <c r="M4416" s="51"/>
    </row>
    <row r="4417" spans="9:13">
      <c r="I4417" s="51"/>
      <c r="M4417" s="51"/>
    </row>
    <row r="4418" spans="9:13">
      <c r="I4418" s="51"/>
      <c r="M4418" s="51"/>
    </row>
    <row r="4419" spans="9:13">
      <c r="I4419" s="51"/>
      <c r="M4419" s="51"/>
    </row>
    <row r="4420" spans="9:13">
      <c r="I4420" s="51"/>
      <c r="M4420" s="51"/>
    </row>
    <row r="4421" spans="9:13">
      <c r="I4421" s="51"/>
      <c r="M4421" s="51"/>
    </row>
    <row r="4422" spans="9:13">
      <c r="I4422" s="51"/>
      <c r="M4422" s="51"/>
    </row>
    <row r="4423" spans="9:13">
      <c r="I4423" s="51"/>
      <c r="M4423" s="51"/>
    </row>
    <row r="4424" spans="9:13">
      <c r="I4424" s="51"/>
      <c r="M4424" s="51"/>
    </row>
    <row r="4425" spans="9:13">
      <c r="I4425" s="51"/>
      <c r="M4425" s="51"/>
    </row>
    <row r="4426" spans="9:13">
      <c r="I4426" s="51"/>
      <c r="M4426" s="51"/>
    </row>
    <row r="4427" spans="9:13">
      <c r="I4427" s="51"/>
      <c r="M4427" s="51"/>
    </row>
    <row r="4428" spans="9:13">
      <c r="I4428" s="51"/>
      <c r="M4428" s="51"/>
    </row>
    <row r="4429" spans="9:13">
      <c r="I4429" s="51"/>
      <c r="M4429" s="51"/>
    </row>
    <row r="4430" spans="9:13">
      <c r="I4430" s="51"/>
      <c r="M4430" s="51"/>
    </row>
    <row r="4431" spans="9:13">
      <c r="I4431" s="51"/>
      <c r="M4431" s="51"/>
    </row>
    <row r="4432" spans="9:13">
      <c r="I4432" s="51"/>
      <c r="M4432" s="51"/>
    </row>
    <row r="4433" spans="9:13">
      <c r="I4433" s="51"/>
      <c r="M4433" s="51"/>
    </row>
    <row r="4434" spans="9:13">
      <c r="I4434" s="51"/>
      <c r="M4434" s="51"/>
    </row>
    <row r="4435" spans="9:13">
      <c r="I4435" s="51"/>
      <c r="M4435" s="51"/>
    </row>
    <row r="4436" spans="9:13">
      <c r="I4436" s="51"/>
      <c r="M4436" s="51"/>
    </row>
    <row r="4437" spans="9:13">
      <c r="I4437" s="51"/>
      <c r="M4437" s="51"/>
    </row>
    <row r="4438" spans="9:13">
      <c r="I4438" s="51"/>
      <c r="M4438" s="51"/>
    </row>
    <row r="4439" spans="9:13">
      <c r="I4439" s="51"/>
      <c r="M4439" s="51"/>
    </row>
    <row r="4440" spans="9:13">
      <c r="I4440" s="51"/>
      <c r="M4440" s="51"/>
    </row>
    <row r="4441" spans="9:13">
      <c r="I4441" s="51"/>
      <c r="M4441" s="51"/>
    </row>
    <row r="4442" spans="9:13">
      <c r="I4442" s="51"/>
      <c r="M4442" s="51"/>
    </row>
    <row r="4443" spans="9:13">
      <c r="I4443" s="51"/>
      <c r="M4443" s="51"/>
    </row>
    <row r="4444" spans="9:13">
      <c r="I4444" s="51"/>
      <c r="M4444" s="51"/>
    </row>
    <row r="4445" spans="9:13">
      <c r="I4445" s="51"/>
      <c r="M4445" s="51"/>
    </row>
    <row r="4446" spans="9:13">
      <c r="I4446" s="51"/>
      <c r="M4446" s="51"/>
    </row>
    <row r="4447" spans="9:13">
      <c r="I4447" s="51"/>
      <c r="M4447" s="51"/>
    </row>
    <row r="4448" spans="9:13">
      <c r="I4448" s="51"/>
      <c r="M4448" s="51"/>
    </row>
    <row r="4449" spans="9:13">
      <c r="I4449" s="51"/>
      <c r="M4449" s="51"/>
    </row>
    <row r="4450" spans="9:13">
      <c r="I4450" s="51"/>
      <c r="M4450" s="51"/>
    </row>
    <row r="4451" spans="9:13">
      <c r="I4451" s="51"/>
      <c r="M4451" s="51"/>
    </row>
    <row r="4452" spans="9:13">
      <c r="I4452" s="51"/>
      <c r="M4452" s="51"/>
    </row>
    <row r="4453" spans="9:13">
      <c r="I4453" s="51"/>
      <c r="M4453" s="51"/>
    </row>
    <row r="4454" spans="9:13">
      <c r="I4454" s="51"/>
      <c r="M4454" s="51"/>
    </row>
    <row r="4455" spans="9:13">
      <c r="I4455" s="51"/>
      <c r="M4455" s="51"/>
    </row>
    <row r="4456" spans="9:13">
      <c r="I4456" s="51"/>
      <c r="M4456" s="51"/>
    </row>
    <row r="4457" spans="9:13">
      <c r="I4457" s="51"/>
      <c r="M4457" s="51"/>
    </row>
    <row r="4458" spans="9:13">
      <c r="I4458" s="51"/>
      <c r="M4458" s="51"/>
    </row>
    <row r="4459" spans="9:13">
      <c r="I4459" s="51"/>
      <c r="M4459" s="51"/>
    </row>
    <row r="4460" spans="9:13">
      <c r="I4460" s="51"/>
      <c r="M4460" s="51"/>
    </row>
    <row r="4461" spans="9:13">
      <c r="I4461" s="51"/>
      <c r="M4461" s="51"/>
    </row>
    <row r="4462" spans="9:13">
      <c r="I4462" s="51"/>
      <c r="M4462" s="51"/>
    </row>
    <row r="4463" spans="9:13">
      <c r="I4463" s="51"/>
      <c r="M4463" s="51"/>
    </row>
    <row r="4464" spans="9:13">
      <c r="I4464" s="51"/>
      <c r="M4464" s="51"/>
    </row>
    <row r="4465" spans="9:13">
      <c r="I4465" s="51"/>
      <c r="M4465" s="51"/>
    </row>
    <row r="4466" spans="9:13">
      <c r="I4466" s="51"/>
      <c r="M4466" s="51"/>
    </row>
    <row r="4467" spans="9:13">
      <c r="I4467" s="51"/>
      <c r="M4467" s="51"/>
    </row>
    <row r="4468" spans="9:13">
      <c r="I4468" s="51"/>
      <c r="M4468" s="51"/>
    </row>
    <row r="4469" spans="9:13">
      <c r="I4469" s="51"/>
      <c r="M4469" s="51"/>
    </row>
    <row r="4470" spans="9:13">
      <c r="I4470" s="51"/>
      <c r="M4470" s="51"/>
    </row>
    <row r="4471" spans="9:13">
      <c r="I4471" s="51"/>
      <c r="M4471" s="51"/>
    </row>
    <row r="4472" spans="9:13">
      <c r="I4472" s="51"/>
      <c r="M4472" s="51"/>
    </row>
    <row r="4473" spans="9:13">
      <c r="I4473" s="51"/>
      <c r="M4473" s="51"/>
    </row>
    <row r="4474" spans="9:13">
      <c r="I4474" s="51"/>
      <c r="M4474" s="51"/>
    </row>
    <row r="4475" spans="9:13">
      <c r="I4475" s="51"/>
      <c r="M4475" s="51"/>
    </row>
    <row r="4476" spans="9:13">
      <c r="I4476" s="51"/>
      <c r="M4476" s="51"/>
    </row>
    <row r="4477" spans="9:13">
      <c r="I4477" s="51"/>
      <c r="M4477" s="51"/>
    </row>
    <row r="4478" spans="9:13">
      <c r="I4478" s="51"/>
      <c r="M4478" s="51"/>
    </row>
    <row r="4479" spans="9:13">
      <c r="I4479" s="51"/>
      <c r="M4479" s="51"/>
    </row>
    <row r="4480" spans="9:13">
      <c r="I4480" s="51"/>
      <c r="M4480" s="51"/>
    </row>
    <row r="4481" spans="9:13">
      <c r="I4481" s="51"/>
      <c r="M4481" s="51"/>
    </row>
    <row r="4482" spans="9:13">
      <c r="I4482" s="51"/>
      <c r="M4482" s="51"/>
    </row>
    <row r="4483" spans="9:13">
      <c r="I4483" s="51"/>
      <c r="M4483" s="51"/>
    </row>
    <row r="4484" spans="9:13">
      <c r="I4484" s="51"/>
      <c r="M4484" s="51"/>
    </row>
    <row r="4485" spans="9:13">
      <c r="I4485" s="51"/>
      <c r="M4485" s="51"/>
    </row>
    <row r="4486" spans="9:13">
      <c r="I4486" s="51"/>
      <c r="M4486" s="51"/>
    </row>
    <row r="4487" spans="9:13">
      <c r="I4487" s="51"/>
      <c r="M4487" s="51"/>
    </row>
    <row r="4488" spans="9:13">
      <c r="I4488" s="51"/>
      <c r="M4488" s="51"/>
    </row>
    <row r="4489" spans="9:13">
      <c r="I4489" s="51"/>
      <c r="M4489" s="51"/>
    </row>
    <row r="4490" spans="9:13">
      <c r="I4490" s="51"/>
      <c r="M4490" s="51"/>
    </row>
    <row r="4491" spans="9:13">
      <c r="I4491" s="51"/>
      <c r="M4491" s="51"/>
    </row>
    <row r="4492" spans="9:13">
      <c r="I4492" s="51"/>
      <c r="M4492" s="51"/>
    </row>
    <row r="4493" spans="9:13">
      <c r="I4493" s="51"/>
      <c r="M4493" s="51"/>
    </row>
    <row r="4494" spans="9:13">
      <c r="I4494" s="51"/>
      <c r="M4494" s="51"/>
    </row>
    <row r="4495" spans="9:13">
      <c r="I4495" s="51"/>
      <c r="M4495" s="51"/>
    </row>
    <row r="4496" spans="9:13">
      <c r="I4496" s="51"/>
      <c r="M4496" s="51"/>
    </row>
    <row r="4497" spans="9:13">
      <c r="I4497" s="51"/>
      <c r="M4497" s="51"/>
    </row>
    <row r="4498" spans="9:13">
      <c r="I4498" s="51"/>
      <c r="M4498" s="51"/>
    </row>
    <row r="4499" spans="9:13">
      <c r="I4499" s="51"/>
      <c r="M4499" s="51"/>
    </row>
    <row r="4500" spans="9:13">
      <c r="I4500" s="51"/>
      <c r="M4500" s="51"/>
    </row>
    <row r="4501" spans="9:13">
      <c r="I4501" s="51"/>
      <c r="M4501" s="51"/>
    </row>
    <row r="4502" spans="9:13">
      <c r="I4502" s="51"/>
      <c r="M4502" s="51"/>
    </row>
    <row r="4503" spans="9:13">
      <c r="I4503" s="51"/>
      <c r="M4503" s="51"/>
    </row>
    <row r="4504" spans="9:13">
      <c r="I4504" s="51"/>
      <c r="M4504" s="51"/>
    </row>
    <row r="4505" spans="9:13">
      <c r="I4505" s="51"/>
      <c r="M4505" s="51"/>
    </row>
    <row r="4506" spans="9:13">
      <c r="I4506" s="51"/>
      <c r="M4506" s="51"/>
    </row>
    <row r="4507" spans="9:13">
      <c r="I4507" s="51"/>
      <c r="M4507" s="51"/>
    </row>
    <row r="4508" spans="9:13">
      <c r="I4508" s="51"/>
      <c r="M4508" s="51"/>
    </row>
    <row r="4509" spans="9:13">
      <c r="I4509" s="51"/>
      <c r="M4509" s="51"/>
    </row>
    <row r="4510" spans="9:13">
      <c r="I4510" s="51"/>
      <c r="M4510" s="51"/>
    </row>
    <row r="4511" spans="9:13">
      <c r="I4511" s="51"/>
      <c r="M4511" s="51"/>
    </row>
    <row r="4512" spans="9:13">
      <c r="I4512" s="51"/>
      <c r="M4512" s="51"/>
    </row>
    <row r="4513" spans="9:13">
      <c r="I4513" s="51"/>
      <c r="M4513" s="51"/>
    </row>
    <row r="4514" spans="9:13">
      <c r="I4514" s="51"/>
      <c r="M4514" s="51"/>
    </row>
    <row r="4515" spans="9:13">
      <c r="I4515" s="51"/>
      <c r="M4515" s="51"/>
    </row>
    <row r="4516" spans="9:13">
      <c r="I4516" s="51"/>
      <c r="M4516" s="51"/>
    </row>
    <row r="4517" spans="9:13">
      <c r="I4517" s="51"/>
      <c r="M4517" s="51"/>
    </row>
    <row r="4518" spans="9:13">
      <c r="I4518" s="51"/>
      <c r="M4518" s="51"/>
    </row>
    <row r="4519" spans="9:13">
      <c r="I4519" s="51"/>
      <c r="M4519" s="51"/>
    </row>
    <row r="4520" spans="9:13">
      <c r="I4520" s="51"/>
      <c r="M4520" s="51"/>
    </row>
    <row r="4521" spans="9:13">
      <c r="I4521" s="51"/>
      <c r="M4521" s="51"/>
    </row>
    <row r="4522" spans="9:13">
      <c r="I4522" s="51"/>
      <c r="M4522" s="51"/>
    </row>
    <row r="4523" spans="9:13">
      <c r="I4523" s="51"/>
      <c r="M4523" s="51"/>
    </row>
    <row r="4524" spans="9:13">
      <c r="I4524" s="51"/>
      <c r="M4524" s="51"/>
    </row>
    <row r="4525" spans="9:13">
      <c r="I4525" s="51"/>
      <c r="M4525" s="51"/>
    </row>
    <row r="4526" spans="9:13">
      <c r="I4526" s="51"/>
      <c r="M4526" s="51"/>
    </row>
    <row r="4527" spans="9:13">
      <c r="I4527" s="51"/>
      <c r="M4527" s="51"/>
    </row>
    <row r="4528" spans="9:13">
      <c r="I4528" s="51"/>
      <c r="M4528" s="51"/>
    </row>
    <row r="4529" spans="9:13">
      <c r="I4529" s="51"/>
      <c r="M4529" s="51"/>
    </row>
    <row r="4530" spans="9:13">
      <c r="I4530" s="51"/>
      <c r="M4530" s="51"/>
    </row>
    <row r="4531" spans="9:13">
      <c r="I4531" s="51"/>
      <c r="M4531" s="51"/>
    </row>
    <row r="4532" spans="9:13">
      <c r="I4532" s="51"/>
      <c r="M4532" s="51"/>
    </row>
    <row r="4533" spans="9:13">
      <c r="I4533" s="51"/>
      <c r="M4533" s="51"/>
    </row>
    <row r="4534" spans="9:13">
      <c r="I4534" s="51"/>
      <c r="M4534" s="51"/>
    </row>
    <row r="4535" spans="9:13">
      <c r="I4535" s="51"/>
      <c r="M4535" s="51"/>
    </row>
    <row r="4536" spans="9:13">
      <c r="I4536" s="51"/>
      <c r="M4536" s="51"/>
    </row>
    <row r="4537" spans="9:13">
      <c r="I4537" s="51"/>
      <c r="M4537" s="51"/>
    </row>
    <row r="4538" spans="9:13">
      <c r="I4538" s="51"/>
      <c r="M4538" s="51"/>
    </row>
    <row r="4539" spans="9:13">
      <c r="I4539" s="51"/>
      <c r="M4539" s="51"/>
    </row>
    <row r="4540" spans="9:13">
      <c r="I4540" s="51"/>
      <c r="M4540" s="51"/>
    </row>
    <row r="4541" spans="9:13">
      <c r="I4541" s="51"/>
      <c r="M4541" s="51"/>
    </row>
    <row r="4542" spans="9:13">
      <c r="I4542" s="51"/>
      <c r="M4542" s="51"/>
    </row>
    <row r="4543" spans="9:13">
      <c r="I4543" s="51"/>
      <c r="M4543" s="51"/>
    </row>
    <row r="4544" spans="9:13">
      <c r="I4544" s="51"/>
      <c r="M4544" s="51"/>
    </row>
    <row r="4545" spans="9:13">
      <c r="I4545" s="51"/>
      <c r="M4545" s="51"/>
    </row>
    <row r="4546" spans="9:13">
      <c r="I4546" s="51"/>
      <c r="M4546" s="51"/>
    </row>
    <row r="4547" spans="9:13">
      <c r="I4547" s="51"/>
      <c r="M4547" s="51"/>
    </row>
    <row r="4548" spans="9:13">
      <c r="I4548" s="51"/>
      <c r="M4548" s="51"/>
    </row>
    <row r="4549" spans="9:13">
      <c r="I4549" s="51"/>
      <c r="M4549" s="51"/>
    </row>
    <row r="4550" spans="9:13">
      <c r="I4550" s="51"/>
      <c r="M4550" s="51"/>
    </row>
    <row r="4551" spans="9:13">
      <c r="I4551" s="51"/>
      <c r="M4551" s="51"/>
    </row>
    <row r="4552" spans="9:13">
      <c r="I4552" s="51"/>
      <c r="M4552" s="51"/>
    </row>
    <row r="4553" spans="9:13">
      <c r="I4553" s="51"/>
      <c r="M4553" s="51"/>
    </row>
    <row r="4554" spans="9:13">
      <c r="I4554" s="51"/>
      <c r="M4554" s="51"/>
    </row>
    <row r="4555" spans="9:13">
      <c r="I4555" s="51"/>
      <c r="M4555" s="51"/>
    </row>
    <row r="4556" spans="9:13">
      <c r="I4556" s="51"/>
      <c r="M4556" s="51"/>
    </row>
    <row r="4557" spans="9:13">
      <c r="I4557" s="51"/>
      <c r="M4557" s="51"/>
    </row>
    <row r="4558" spans="9:13">
      <c r="I4558" s="51"/>
      <c r="M4558" s="51"/>
    </row>
    <row r="4559" spans="9:13">
      <c r="I4559" s="51"/>
      <c r="M4559" s="51"/>
    </row>
    <row r="4560" spans="9:13">
      <c r="I4560" s="51"/>
      <c r="M4560" s="51"/>
    </row>
    <row r="4561" spans="9:13">
      <c r="I4561" s="51"/>
      <c r="M4561" s="51"/>
    </row>
    <row r="4562" spans="9:13">
      <c r="I4562" s="51"/>
      <c r="M4562" s="51"/>
    </row>
    <row r="4563" spans="9:13">
      <c r="I4563" s="51"/>
      <c r="M4563" s="51"/>
    </row>
    <row r="4564" spans="9:13">
      <c r="I4564" s="51"/>
      <c r="M4564" s="51"/>
    </row>
    <row r="4565" spans="9:13">
      <c r="I4565" s="51"/>
      <c r="M4565" s="51"/>
    </row>
    <row r="4566" spans="9:13">
      <c r="I4566" s="51"/>
      <c r="M4566" s="51"/>
    </row>
    <row r="4567" spans="9:13">
      <c r="I4567" s="51"/>
      <c r="M4567" s="51"/>
    </row>
    <row r="4568" spans="9:13">
      <c r="I4568" s="51"/>
      <c r="M4568" s="51"/>
    </row>
    <row r="4569" spans="9:13">
      <c r="I4569" s="51"/>
      <c r="M4569" s="51"/>
    </row>
    <row r="4570" spans="9:13">
      <c r="I4570" s="51"/>
      <c r="M4570" s="51"/>
    </row>
    <row r="4571" spans="9:13">
      <c r="I4571" s="51"/>
      <c r="M4571" s="51"/>
    </row>
    <row r="4572" spans="9:13">
      <c r="I4572" s="51"/>
      <c r="M4572" s="51"/>
    </row>
    <row r="4573" spans="9:13">
      <c r="I4573" s="51"/>
      <c r="M4573" s="51"/>
    </row>
    <row r="4574" spans="9:13">
      <c r="I4574" s="51"/>
      <c r="M4574" s="51"/>
    </row>
    <row r="4575" spans="9:13">
      <c r="I4575" s="51"/>
      <c r="M4575" s="51"/>
    </row>
    <row r="4576" spans="9:13">
      <c r="I4576" s="51"/>
      <c r="M4576" s="51"/>
    </row>
    <row r="4577" spans="9:13">
      <c r="I4577" s="51"/>
      <c r="M4577" s="51"/>
    </row>
    <row r="4578" spans="9:13">
      <c r="I4578" s="51"/>
      <c r="M4578" s="51"/>
    </row>
    <row r="4579" spans="9:13">
      <c r="I4579" s="51"/>
      <c r="M4579" s="51"/>
    </row>
    <row r="4580" spans="9:13">
      <c r="I4580" s="51"/>
      <c r="M4580" s="51"/>
    </row>
    <row r="4581" spans="9:13">
      <c r="I4581" s="51"/>
      <c r="M4581" s="51"/>
    </row>
    <row r="4582" spans="9:13">
      <c r="I4582" s="51"/>
      <c r="M4582" s="51"/>
    </row>
    <row r="4583" spans="9:13">
      <c r="I4583" s="51"/>
      <c r="M4583" s="51"/>
    </row>
    <row r="4584" spans="9:13">
      <c r="I4584" s="51"/>
      <c r="M4584" s="51"/>
    </row>
    <row r="4585" spans="9:13">
      <c r="I4585" s="51"/>
      <c r="M4585" s="51"/>
    </row>
    <row r="4586" spans="9:13">
      <c r="I4586" s="51"/>
      <c r="M4586" s="51"/>
    </row>
    <row r="4587" spans="9:13">
      <c r="I4587" s="51"/>
      <c r="M4587" s="51"/>
    </row>
    <row r="4588" spans="9:13">
      <c r="I4588" s="51"/>
      <c r="M4588" s="51"/>
    </row>
    <row r="4589" spans="9:13">
      <c r="I4589" s="51"/>
      <c r="M4589" s="51"/>
    </row>
    <row r="4590" spans="9:13">
      <c r="I4590" s="51"/>
      <c r="M4590" s="51"/>
    </row>
    <row r="4591" spans="9:13">
      <c r="I4591" s="51"/>
      <c r="M4591" s="51"/>
    </row>
    <row r="4592" spans="9:13">
      <c r="I4592" s="51"/>
      <c r="M4592" s="51"/>
    </row>
    <row r="4593" spans="9:13">
      <c r="I4593" s="51"/>
      <c r="M4593" s="51"/>
    </row>
    <row r="4594" spans="9:13">
      <c r="I4594" s="51"/>
      <c r="M4594" s="51"/>
    </row>
    <row r="4595" spans="9:13">
      <c r="I4595" s="51"/>
      <c r="M4595" s="51"/>
    </row>
    <row r="4596" spans="9:13">
      <c r="I4596" s="51"/>
      <c r="M4596" s="51"/>
    </row>
    <row r="4597" spans="9:13">
      <c r="I4597" s="51"/>
      <c r="M4597" s="51"/>
    </row>
    <row r="4598" spans="9:13">
      <c r="I4598" s="51"/>
      <c r="M4598" s="51"/>
    </row>
    <row r="4599" spans="9:13">
      <c r="I4599" s="51"/>
      <c r="M4599" s="51"/>
    </row>
    <row r="4600" spans="9:13">
      <c r="I4600" s="51"/>
      <c r="M4600" s="51"/>
    </row>
    <row r="4601" spans="9:13">
      <c r="I4601" s="51"/>
      <c r="M4601" s="51"/>
    </row>
    <row r="4602" spans="9:13">
      <c r="I4602" s="51"/>
      <c r="M4602" s="51"/>
    </row>
    <row r="4603" spans="9:13">
      <c r="I4603" s="51"/>
      <c r="M4603" s="51"/>
    </row>
    <row r="4604" spans="9:13">
      <c r="I4604" s="51"/>
      <c r="M4604" s="51"/>
    </row>
    <row r="4605" spans="9:13">
      <c r="I4605" s="51"/>
      <c r="M4605" s="51"/>
    </row>
    <row r="4606" spans="9:13">
      <c r="I4606" s="51"/>
      <c r="M4606" s="51"/>
    </row>
    <row r="4607" spans="9:13">
      <c r="I4607" s="51"/>
      <c r="M4607" s="51"/>
    </row>
    <row r="4608" spans="9:13">
      <c r="I4608" s="51"/>
      <c r="M4608" s="51"/>
    </row>
    <row r="4609" spans="9:13">
      <c r="I4609" s="51"/>
      <c r="M4609" s="51"/>
    </row>
    <row r="4610" spans="9:13">
      <c r="I4610" s="51"/>
      <c r="M4610" s="51"/>
    </row>
    <row r="4611" spans="9:13">
      <c r="I4611" s="51"/>
      <c r="M4611" s="51"/>
    </row>
    <row r="4612" spans="9:13">
      <c r="I4612" s="51"/>
      <c r="M4612" s="51"/>
    </row>
    <row r="4613" spans="9:13">
      <c r="I4613" s="51"/>
      <c r="M4613" s="51"/>
    </row>
    <row r="4614" spans="9:13">
      <c r="I4614" s="51"/>
      <c r="M4614" s="51"/>
    </row>
    <row r="4615" spans="9:13">
      <c r="I4615" s="51"/>
      <c r="M4615" s="51"/>
    </row>
    <row r="4616" spans="9:13">
      <c r="I4616" s="51"/>
      <c r="M4616" s="51"/>
    </row>
    <row r="4617" spans="9:13">
      <c r="I4617" s="51"/>
      <c r="M4617" s="51"/>
    </row>
    <row r="4618" spans="9:13">
      <c r="I4618" s="51"/>
      <c r="M4618" s="51"/>
    </row>
    <row r="4619" spans="9:13">
      <c r="I4619" s="51"/>
      <c r="M4619" s="51"/>
    </row>
    <row r="4620" spans="9:13">
      <c r="I4620" s="51"/>
      <c r="M4620" s="51"/>
    </row>
    <row r="4621" spans="9:13">
      <c r="I4621" s="51"/>
      <c r="M4621" s="51"/>
    </row>
    <row r="4622" spans="9:13">
      <c r="I4622" s="51"/>
      <c r="M4622" s="51"/>
    </row>
    <row r="4623" spans="9:13">
      <c r="I4623" s="51"/>
      <c r="M4623" s="51"/>
    </row>
    <row r="4624" spans="9:13">
      <c r="I4624" s="51"/>
      <c r="M4624" s="51"/>
    </row>
    <row r="4625" spans="9:13">
      <c r="I4625" s="51"/>
      <c r="M4625" s="51"/>
    </row>
    <row r="4626" spans="9:13">
      <c r="I4626" s="51"/>
      <c r="M4626" s="51"/>
    </row>
    <row r="4627" spans="9:13">
      <c r="I4627" s="51"/>
      <c r="M4627" s="51"/>
    </row>
    <row r="4628" spans="9:13">
      <c r="I4628" s="51"/>
      <c r="M4628" s="51"/>
    </row>
    <row r="4629" spans="9:13">
      <c r="I4629" s="51"/>
      <c r="M4629" s="51"/>
    </row>
    <row r="4630" spans="9:13">
      <c r="I4630" s="51"/>
      <c r="M4630" s="51"/>
    </row>
    <row r="4631" spans="9:13">
      <c r="I4631" s="51"/>
      <c r="M4631" s="51"/>
    </row>
    <row r="4632" spans="9:13">
      <c r="I4632" s="51"/>
      <c r="M4632" s="51"/>
    </row>
    <row r="4633" spans="9:13">
      <c r="I4633" s="51"/>
      <c r="M4633" s="51"/>
    </row>
    <row r="4634" spans="9:13">
      <c r="I4634" s="51"/>
      <c r="M4634" s="51"/>
    </row>
    <row r="4635" spans="9:13">
      <c r="I4635" s="51"/>
      <c r="M4635" s="51"/>
    </row>
    <row r="4636" spans="9:13">
      <c r="I4636" s="51"/>
      <c r="M4636" s="51"/>
    </row>
    <row r="4637" spans="9:13">
      <c r="I4637" s="51"/>
      <c r="M4637" s="51"/>
    </row>
    <row r="4638" spans="9:13">
      <c r="I4638" s="51"/>
      <c r="M4638" s="51"/>
    </row>
    <row r="4639" spans="9:13">
      <c r="I4639" s="51"/>
      <c r="M4639" s="51"/>
    </row>
    <row r="4640" spans="9:13">
      <c r="I4640" s="51"/>
      <c r="M4640" s="51"/>
    </row>
    <row r="4641" spans="9:13">
      <c r="I4641" s="51"/>
      <c r="M4641" s="51"/>
    </row>
    <row r="4642" spans="9:13">
      <c r="I4642" s="51"/>
      <c r="M4642" s="51"/>
    </row>
    <row r="4643" spans="9:13">
      <c r="I4643" s="51"/>
      <c r="M4643" s="51"/>
    </row>
    <row r="4644" spans="9:13">
      <c r="I4644" s="51"/>
      <c r="M4644" s="51"/>
    </row>
    <row r="4645" spans="9:13">
      <c r="I4645" s="51"/>
      <c r="M4645" s="51"/>
    </row>
    <row r="4646" spans="9:13">
      <c r="I4646" s="51"/>
      <c r="M4646" s="51"/>
    </row>
    <row r="4647" spans="9:13">
      <c r="I4647" s="51"/>
      <c r="M4647" s="51"/>
    </row>
    <row r="4648" spans="9:13">
      <c r="I4648" s="51"/>
      <c r="M4648" s="51"/>
    </row>
    <row r="4649" spans="9:13">
      <c r="I4649" s="51"/>
      <c r="M4649" s="51"/>
    </row>
    <row r="4650" spans="9:13">
      <c r="I4650" s="51"/>
      <c r="M4650" s="51"/>
    </row>
    <row r="4651" spans="9:13">
      <c r="I4651" s="51"/>
      <c r="M4651" s="51"/>
    </row>
    <row r="4652" spans="9:13">
      <c r="I4652" s="51"/>
      <c r="M4652" s="51"/>
    </row>
    <row r="4653" spans="9:13">
      <c r="I4653" s="51"/>
      <c r="M4653" s="51"/>
    </row>
    <row r="4654" spans="9:13">
      <c r="I4654" s="51"/>
      <c r="M4654" s="51"/>
    </row>
    <row r="4655" spans="9:13">
      <c r="I4655" s="51"/>
      <c r="M4655" s="51"/>
    </row>
    <row r="4656" spans="9:13">
      <c r="I4656" s="51"/>
      <c r="M4656" s="51"/>
    </row>
    <row r="4657" spans="9:13">
      <c r="I4657" s="51"/>
      <c r="M4657" s="51"/>
    </row>
    <row r="4658" spans="9:13">
      <c r="I4658" s="51"/>
      <c r="M4658" s="51"/>
    </row>
    <row r="4659" spans="9:13">
      <c r="I4659" s="51"/>
      <c r="M4659" s="51"/>
    </row>
    <row r="4660" spans="9:13">
      <c r="I4660" s="51"/>
      <c r="M4660" s="51"/>
    </row>
    <row r="4661" spans="9:13">
      <c r="I4661" s="51"/>
      <c r="M4661" s="51"/>
    </row>
    <row r="4662" spans="9:13">
      <c r="I4662" s="51"/>
      <c r="M4662" s="51"/>
    </row>
    <row r="4663" spans="9:13">
      <c r="I4663" s="51"/>
      <c r="M4663" s="51"/>
    </row>
    <row r="4664" spans="9:13">
      <c r="I4664" s="51"/>
      <c r="M4664" s="51"/>
    </row>
    <row r="4665" spans="9:13">
      <c r="I4665" s="51"/>
      <c r="M4665" s="51"/>
    </row>
    <row r="4666" spans="9:13">
      <c r="I4666" s="51"/>
      <c r="M4666" s="51"/>
    </row>
    <row r="4667" spans="9:13">
      <c r="I4667" s="51"/>
      <c r="M4667" s="51"/>
    </row>
    <row r="4668" spans="9:13">
      <c r="I4668" s="51"/>
      <c r="M4668" s="51"/>
    </row>
    <row r="4669" spans="9:13">
      <c r="I4669" s="51"/>
      <c r="M4669" s="51"/>
    </row>
    <row r="4670" spans="9:13">
      <c r="I4670" s="51"/>
      <c r="M4670" s="51"/>
    </row>
    <row r="4671" spans="9:13">
      <c r="I4671" s="51"/>
      <c r="M4671" s="51"/>
    </row>
    <row r="4672" spans="9:13">
      <c r="I4672" s="51"/>
      <c r="M4672" s="51"/>
    </row>
    <row r="4673" spans="9:13">
      <c r="I4673" s="51"/>
      <c r="M4673" s="51"/>
    </row>
    <row r="4674" spans="9:13">
      <c r="I4674" s="51"/>
      <c r="M4674" s="51"/>
    </row>
    <row r="4675" spans="9:13">
      <c r="I4675" s="51"/>
      <c r="M4675" s="51"/>
    </row>
    <row r="4676" spans="9:13">
      <c r="I4676" s="51"/>
      <c r="M4676" s="51"/>
    </row>
    <row r="4677" spans="9:13">
      <c r="I4677" s="51"/>
      <c r="M4677" s="51"/>
    </row>
    <row r="4678" spans="9:13">
      <c r="I4678" s="51"/>
      <c r="M4678" s="51"/>
    </row>
    <row r="4679" spans="9:13">
      <c r="I4679" s="51"/>
      <c r="M4679" s="51"/>
    </row>
    <row r="4680" spans="9:13">
      <c r="I4680" s="51"/>
      <c r="M4680" s="51"/>
    </row>
    <row r="4681" spans="9:13">
      <c r="I4681" s="51"/>
      <c r="M4681" s="51"/>
    </row>
    <row r="4682" spans="9:13">
      <c r="I4682" s="51"/>
      <c r="M4682" s="51"/>
    </row>
    <row r="4683" spans="9:13">
      <c r="I4683" s="51"/>
      <c r="M4683" s="51"/>
    </row>
    <row r="4684" spans="9:13">
      <c r="I4684" s="51"/>
      <c r="M4684" s="51"/>
    </row>
    <row r="4685" spans="9:13">
      <c r="I4685" s="51"/>
      <c r="M4685" s="51"/>
    </row>
    <row r="4686" spans="9:13">
      <c r="I4686" s="51"/>
      <c r="M4686" s="51"/>
    </row>
    <row r="4687" spans="9:13">
      <c r="I4687" s="51"/>
      <c r="M4687" s="51"/>
    </row>
    <row r="4688" spans="9:13">
      <c r="I4688" s="51"/>
      <c r="M4688" s="51"/>
    </row>
    <row r="4689" spans="9:13">
      <c r="I4689" s="51"/>
      <c r="M4689" s="51"/>
    </row>
    <row r="4690" spans="9:13">
      <c r="I4690" s="51"/>
      <c r="M4690" s="51"/>
    </row>
    <row r="4691" spans="9:13">
      <c r="I4691" s="51"/>
      <c r="M4691" s="51"/>
    </row>
    <row r="4692" spans="9:13">
      <c r="I4692" s="51"/>
      <c r="M4692" s="51"/>
    </row>
    <row r="4693" spans="9:13">
      <c r="I4693" s="51"/>
      <c r="M4693" s="51"/>
    </row>
    <row r="4694" spans="9:13">
      <c r="I4694" s="51"/>
      <c r="M4694" s="51"/>
    </row>
    <row r="4695" spans="9:13">
      <c r="I4695" s="51"/>
      <c r="M4695" s="51"/>
    </row>
    <row r="4696" spans="9:13">
      <c r="I4696" s="51"/>
      <c r="M4696" s="51"/>
    </row>
    <row r="4697" spans="9:13">
      <c r="I4697" s="51"/>
      <c r="M4697" s="51"/>
    </row>
    <row r="4698" spans="9:13">
      <c r="I4698" s="51"/>
      <c r="M4698" s="51"/>
    </row>
    <row r="4699" spans="9:13">
      <c r="I4699" s="51"/>
      <c r="M4699" s="51"/>
    </row>
    <row r="4700" spans="9:13">
      <c r="I4700" s="51"/>
      <c r="M4700" s="51"/>
    </row>
    <row r="4701" spans="9:13">
      <c r="I4701" s="51"/>
      <c r="M4701" s="51"/>
    </row>
    <row r="4702" spans="9:13">
      <c r="I4702" s="51"/>
      <c r="M4702" s="51"/>
    </row>
    <row r="4703" spans="9:13">
      <c r="I4703" s="51"/>
      <c r="M4703" s="51"/>
    </row>
    <row r="4704" spans="9:13">
      <c r="I4704" s="51"/>
      <c r="M4704" s="51"/>
    </row>
    <row r="4705" spans="9:13">
      <c r="I4705" s="51"/>
      <c r="M4705" s="51"/>
    </row>
    <row r="4706" spans="9:13">
      <c r="I4706" s="51"/>
      <c r="M4706" s="51"/>
    </row>
    <row r="4707" spans="9:13">
      <c r="I4707" s="51"/>
      <c r="M4707" s="51"/>
    </row>
    <row r="4708" spans="9:13">
      <c r="I4708" s="51"/>
      <c r="M4708" s="51"/>
    </row>
    <row r="4709" spans="9:13">
      <c r="I4709" s="51"/>
      <c r="M4709" s="51"/>
    </row>
    <row r="4710" spans="9:13">
      <c r="I4710" s="51"/>
      <c r="M4710" s="51"/>
    </row>
    <row r="4711" spans="9:13">
      <c r="I4711" s="51"/>
      <c r="M4711" s="51"/>
    </row>
    <row r="4712" spans="9:13">
      <c r="I4712" s="51"/>
      <c r="M4712" s="51"/>
    </row>
    <row r="4713" spans="9:13">
      <c r="I4713" s="51"/>
      <c r="M4713" s="51"/>
    </row>
    <row r="4714" spans="9:13">
      <c r="I4714" s="51"/>
      <c r="M4714" s="51"/>
    </row>
    <row r="4715" spans="9:13">
      <c r="I4715" s="51"/>
      <c r="M4715" s="51"/>
    </row>
    <row r="4716" spans="9:13">
      <c r="I4716" s="51"/>
      <c r="M4716" s="51"/>
    </row>
    <row r="4717" spans="9:13">
      <c r="I4717" s="51"/>
      <c r="M4717" s="51"/>
    </row>
    <row r="4718" spans="9:13">
      <c r="I4718" s="51"/>
      <c r="M4718" s="51"/>
    </row>
    <row r="4719" spans="9:13">
      <c r="I4719" s="51"/>
      <c r="M4719" s="51"/>
    </row>
    <row r="4720" spans="9:13">
      <c r="I4720" s="51"/>
      <c r="M4720" s="51"/>
    </row>
    <row r="4721" spans="9:13">
      <c r="I4721" s="51"/>
      <c r="M4721" s="51"/>
    </row>
    <row r="4722" spans="9:13">
      <c r="I4722" s="51"/>
      <c r="M4722" s="51"/>
    </row>
    <row r="4723" spans="9:13">
      <c r="I4723" s="51"/>
      <c r="M4723" s="51"/>
    </row>
    <row r="4724" spans="9:13">
      <c r="I4724" s="51"/>
      <c r="M4724" s="51"/>
    </row>
    <row r="4725" spans="9:13">
      <c r="I4725" s="51"/>
      <c r="M4725" s="51"/>
    </row>
    <row r="4726" spans="9:13">
      <c r="I4726" s="51"/>
      <c r="M4726" s="51"/>
    </row>
    <row r="4727" spans="9:13">
      <c r="I4727" s="51"/>
      <c r="M4727" s="51"/>
    </row>
    <row r="4728" spans="9:13">
      <c r="I4728" s="51"/>
      <c r="M4728" s="51"/>
    </row>
    <row r="4729" spans="9:13">
      <c r="I4729" s="51"/>
      <c r="M4729" s="51"/>
    </row>
    <row r="4730" spans="9:13">
      <c r="I4730" s="51"/>
      <c r="M4730" s="51"/>
    </row>
    <row r="4731" spans="9:13">
      <c r="I4731" s="51"/>
      <c r="M4731" s="51"/>
    </row>
    <row r="4732" spans="9:13">
      <c r="I4732" s="51"/>
      <c r="M4732" s="51"/>
    </row>
    <row r="4733" spans="9:13">
      <c r="I4733" s="51"/>
      <c r="M4733" s="51"/>
    </row>
    <row r="4734" spans="9:13">
      <c r="I4734" s="51"/>
      <c r="M4734" s="51"/>
    </row>
    <row r="4735" spans="9:13">
      <c r="I4735" s="51"/>
      <c r="M4735" s="51"/>
    </row>
    <row r="4736" spans="9:13">
      <c r="I4736" s="51"/>
      <c r="M4736" s="51"/>
    </row>
    <row r="4737" spans="9:13">
      <c r="I4737" s="51"/>
      <c r="M4737" s="51"/>
    </row>
    <row r="4738" spans="9:13">
      <c r="I4738" s="51"/>
      <c r="M4738" s="51"/>
    </row>
    <row r="4739" spans="9:13">
      <c r="I4739" s="51"/>
      <c r="M4739" s="51"/>
    </row>
    <row r="4740" spans="9:13">
      <c r="I4740" s="51"/>
      <c r="M4740" s="51"/>
    </row>
    <row r="4741" spans="9:13">
      <c r="I4741" s="51"/>
      <c r="M4741" s="51"/>
    </row>
    <row r="4742" spans="9:13">
      <c r="I4742" s="51"/>
      <c r="M4742" s="51"/>
    </row>
    <row r="4743" spans="9:13">
      <c r="I4743" s="51"/>
      <c r="M4743" s="51"/>
    </row>
    <row r="4744" spans="9:13">
      <c r="I4744" s="51"/>
      <c r="M4744" s="51"/>
    </row>
    <row r="4745" spans="9:13">
      <c r="I4745" s="51"/>
      <c r="M4745" s="51"/>
    </row>
    <row r="4746" spans="9:13">
      <c r="I4746" s="51"/>
      <c r="M4746" s="51"/>
    </row>
    <row r="4747" spans="9:13">
      <c r="I4747" s="51"/>
      <c r="M4747" s="51"/>
    </row>
    <row r="4748" spans="9:13">
      <c r="I4748" s="51"/>
      <c r="M4748" s="51"/>
    </row>
    <row r="4749" spans="9:13">
      <c r="I4749" s="51"/>
      <c r="M4749" s="51"/>
    </row>
    <row r="4750" spans="9:13">
      <c r="I4750" s="51"/>
      <c r="M4750" s="51"/>
    </row>
    <row r="4751" spans="9:13">
      <c r="I4751" s="51"/>
      <c r="M4751" s="51"/>
    </row>
    <row r="4752" spans="9:13">
      <c r="I4752" s="51"/>
      <c r="M4752" s="51"/>
    </row>
    <row r="4753" spans="9:13">
      <c r="I4753" s="51"/>
      <c r="M4753" s="51"/>
    </row>
    <row r="4754" spans="9:13">
      <c r="I4754" s="51"/>
      <c r="M4754" s="51"/>
    </row>
    <row r="4755" spans="9:13">
      <c r="I4755" s="51"/>
      <c r="M4755" s="51"/>
    </row>
    <row r="4756" spans="9:13">
      <c r="I4756" s="51"/>
      <c r="M4756" s="51"/>
    </row>
    <row r="4757" spans="9:13">
      <c r="I4757" s="51"/>
      <c r="M4757" s="51"/>
    </row>
    <row r="4758" spans="9:13">
      <c r="I4758" s="51"/>
      <c r="M4758" s="51"/>
    </row>
    <row r="4759" spans="9:13">
      <c r="I4759" s="51"/>
      <c r="M4759" s="51"/>
    </row>
    <row r="4760" spans="9:13">
      <c r="I4760" s="51"/>
      <c r="M4760" s="51"/>
    </row>
    <row r="4761" spans="9:13">
      <c r="I4761" s="51"/>
      <c r="M4761" s="51"/>
    </row>
    <row r="4762" spans="9:13">
      <c r="I4762" s="51"/>
      <c r="M4762" s="51"/>
    </row>
    <row r="4763" spans="9:13">
      <c r="I4763" s="51"/>
      <c r="M4763" s="51"/>
    </row>
    <row r="4764" spans="9:13">
      <c r="I4764" s="51"/>
      <c r="M4764" s="51"/>
    </row>
    <row r="4765" spans="9:13">
      <c r="I4765" s="51"/>
      <c r="M4765" s="51"/>
    </row>
    <row r="4766" spans="9:13">
      <c r="I4766" s="51"/>
      <c r="M4766" s="51"/>
    </row>
    <row r="4767" spans="9:13">
      <c r="I4767" s="51"/>
      <c r="M4767" s="51"/>
    </row>
    <row r="4768" spans="9:13">
      <c r="I4768" s="51"/>
      <c r="M4768" s="51"/>
    </row>
    <row r="4769" spans="9:13">
      <c r="I4769" s="51"/>
      <c r="M4769" s="51"/>
    </row>
    <row r="4770" spans="9:13">
      <c r="I4770" s="51"/>
      <c r="M4770" s="51"/>
    </row>
    <row r="4771" spans="9:13">
      <c r="I4771" s="51"/>
      <c r="M4771" s="51"/>
    </row>
    <row r="4772" spans="9:13">
      <c r="I4772" s="51"/>
      <c r="M4772" s="51"/>
    </row>
    <row r="4773" spans="9:13">
      <c r="I4773" s="51"/>
      <c r="M4773" s="51"/>
    </row>
    <row r="4774" spans="9:13">
      <c r="I4774" s="51"/>
      <c r="M4774" s="51"/>
    </row>
    <row r="4775" spans="9:13">
      <c r="I4775" s="51"/>
      <c r="M4775" s="51"/>
    </row>
    <row r="4776" spans="9:13">
      <c r="I4776" s="51"/>
      <c r="M4776" s="51"/>
    </row>
    <row r="4777" spans="9:13">
      <c r="I4777" s="51"/>
      <c r="M4777" s="51"/>
    </row>
    <row r="4778" spans="9:13">
      <c r="I4778" s="51"/>
      <c r="M4778" s="51"/>
    </row>
    <row r="4779" spans="9:13">
      <c r="I4779" s="51"/>
      <c r="M4779" s="51"/>
    </row>
    <row r="4780" spans="9:13">
      <c r="I4780" s="51"/>
      <c r="M4780" s="51"/>
    </row>
    <row r="4781" spans="9:13">
      <c r="I4781" s="51"/>
      <c r="M4781" s="51"/>
    </row>
    <row r="4782" spans="9:13">
      <c r="I4782" s="51"/>
      <c r="M4782" s="51"/>
    </row>
    <row r="4783" spans="9:13">
      <c r="I4783" s="51"/>
      <c r="M4783" s="51"/>
    </row>
    <row r="4784" spans="9:13">
      <c r="I4784" s="51"/>
      <c r="M4784" s="51"/>
    </row>
    <row r="4785" spans="9:13">
      <c r="I4785" s="51"/>
      <c r="M4785" s="51"/>
    </row>
    <row r="4786" spans="9:13">
      <c r="I4786" s="51"/>
      <c r="M4786" s="51"/>
    </row>
    <row r="4787" spans="9:13">
      <c r="I4787" s="51"/>
      <c r="M4787" s="51"/>
    </row>
    <row r="4788" spans="9:13">
      <c r="I4788" s="51"/>
      <c r="M4788" s="51"/>
    </row>
    <row r="4789" spans="9:13">
      <c r="I4789" s="51"/>
      <c r="M4789" s="51"/>
    </row>
    <row r="4790" spans="9:13">
      <c r="I4790" s="51"/>
      <c r="M4790" s="51"/>
    </row>
    <row r="4791" spans="9:13">
      <c r="I4791" s="51"/>
      <c r="M4791" s="51"/>
    </row>
    <row r="4792" spans="9:13">
      <c r="I4792" s="51"/>
      <c r="M4792" s="51"/>
    </row>
    <row r="4793" spans="9:13">
      <c r="I4793" s="51"/>
      <c r="M4793" s="51"/>
    </row>
    <row r="4794" spans="9:13">
      <c r="I4794" s="51"/>
      <c r="M4794" s="51"/>
    </row>
    <row r="4795" spans="9:13">
      <c r="I4795" s="51"/>
      <c r="M4795" s="51"/>
    </row>
    <row r="4796" spans="9:13">
      <c r="I4796" s="51"/>
      <c r="M4796" s="51"/>
    </row>
    <row r="4797" spans="9:13">
      <c r="I4797" s="51"/>
      <c r="M4797" s="51"/>
    </row>
    <row r="4798" spans="9:13">
      <c r="I4798" s="51"/>
      <c r="M4798" s="51"/>
    </row>
    <row r="4799" spans="9:13">
      <c r="I4799" s="51"/>
      <c r="M4799" s="51"/>
    </row>
    <row r="4800" spans="9:13">
      <c r="I4800" s="51"/>
      <c r="M4800" s="51"/>
    </row>
    <row r="4801" spans="9:13">
      <c r="I4801" s="51"/>
      <c r="M4801" s="51"/>
    </row>
    <row r="4802" spans="9:13">
      <c r="I4802" s="51"/>
      <c r="M4802" s="51"/>
    </row>
    <row r="4803" spans="9:13">
      <c r="I4803" s="51"/>
      <c r="M4803" s="51"/>
    </row>
    <row r="4804" spans="9:13">
      <c r="I4804" s="51"/>
      <c r="M4804" s="51"/>
    </row>
    <row r="4805" spans="9:13">
      <c r="I4805" s="51"/>
      <c r="M4805" s="51"/>
    </row>
    <row r="4806" spans="9:13">
      <c r="I4806" s="51"/>
      <c r="M4806" s="51"/>
    </row>
    <row r="4807" spans="9:13">
      <c r="I4807" s="51"/>
      <c r="M4807" s="51"/>
    </row>
    <row r="4808" spans="9:13">
      <c r="I4808" s="51"/>
      <c r="M4808" s="51"/>
    </row>
    <row r="4809" spans="9:13">
      <c r="I4809" s="51"/>
      <c r="M4809" s="51"/>
    </row>
    <row r="4810" spans="9:13">
      <c r="I4810" s="51"/>
      <c r="M4810" s="51"/>
    </row>
    <row r="4811" spans="9:13">
      <c r="I4811" s="51"/>
      <c r="M4811" s="51"/>
    </row>
    <row r="4812" spans="9:13">
      <c r="I4812" s="51"/>
      <c r="M4812" s="51"/>
    </row>
    <row r="4813" spans="9:13">
      <c r="I4813" s="51"/>
      <c r="M4813" s="51"/>
    </row>
    <row r="4814" spans="9:13">
      <c r="I4814" s="51"/>
      <c r="M4814" s="51"/>
    </row>
    <row r="4815" spans="9:13">
      <c r="I4815" s="51"/>
      <c r="M4815" s="51"/>
    </row>
    <row r="4816" spans="9:13">
      <c r="I4816" s="51"/>
      <c r="M4816" s="51"/>
    </row>
    <row r="4817" spans="9:13">
      <c r="I4817" s="51"/>
      <c r="M4817" s="51"/>
    </row>
    <row r="4818" spans="9:13">
      <c r="I4818" s="51"/>
      <c r="M4818" s="51"/>
    </row>
    <row r="4819" spans="9:13">
      <c r="I4819" s="51"/>
      <c r="M4819" s="51"/>
    </row>
    <row r="4820" spans="9:13">
      <c r="I4820" s="51"/>
      <c r="M4820" s="51"/>
    </row>
    <row r="4821" spans="9:13">
      <c r="I4821" s="51"/>
      <c r="M4821" s="51"/>
    </row>
    <row r="4822" spans="9:13">
      <c r="I4822" s="51"/>
      <c r="M4822" s="51"/>
    </row>
    <row r="4823" spans="9:13">
      <c r="I4823" s="51"/>
      <c r="M4823" s="51"/>
    </row>
    <row r="4824" spans="9:13">
      <c r="I4824" s="51"/>
      <c r="M4824" s="51"/>
    </row>
    <row r="4825" spans="9:13">
      <c r="I4825" s="51"/>
      <c r="M4825" s="51"/>
    </row>
    <row r="4826" spans="9:13">
      <c r="I4826" s="51"/>
      <c r="M4826" s="51"/>
    </row>
    <row r="4827" spans="9:13">
      <c r="I4827" s="51"/>
      <c r="M4827" s="51"/>
    </row>
    <row r="4828" spans="9:13">
      <c r="I4828" s="51"/>
      <c r="M4828" s="51"/>
    </row>
    <row r="4829" spans="9:13">
      <c r="I4829" s="51"/>
      <c r="M4829" s="51"/>
    </row>
    <row r="4830" spans="9:13">
      <c r="I4830" s="51"/>
      <c r="M4830" s="51"/>
    </row>
    <row r="4831" spans="9:13">
      <c r="I4831" s="51"/>
      <c r="M4831" s="51"/>
    </row>
    <row r="4832" spans="9:13">
      <c r="I4832" s="51"/>
      <c r="M4832" s="51"/>
    </row>
    <row r="4833" spans="9:13">
      <c r="I4833" s="51"/>
      <c r="M4833" s="51"/>
    </row>
    <row r="4834" spans="9:13">
      <c r="I4834" s="51"/>
      <c r="M4834" s="51"/>
    </row>
    <row r="4835" spans="9:13">
      <c r="I4835" s="51"/>
      <c r="M4835" s="51"/>
    </row>
    <row r="4836" spans="9:13">
      <c r="I4836" s="51"/>
      <c r="M4836" s="51"/>
    </row>
    <row r="4837" spans="9:13">
      <c r="I4837" s="51"/>
      <c r="M4837" s="51"/>
    </row>
    <row r="4838" spans="9:13">
      <c r="I4838" s="51"/>
      <c r="M4838" s="51"/>
    </row>
    <row r="4839" spans="9:13">
      <c r="I4839" s="51"/>
      <c r="M4839" s="51"/>
    </row>
    <row r="4840" spans="9:13">
      <c r="I4840" s="51"/>
      <c r="M4840" s="51"/>
    </row>
    <row r="4841" spans="9:13">
      <c r="I4841" s="51"/>
      <c r="M4841" s="51"/>
    </row>
    <row r="4842" spans="9:13">
      <c r="I4842" s="51"/>
      <c r="M4842" s="51"/>
    </row>
    <row r="4843" spans="9:13">
      <c r="I4843" s="51"/>
      <c r="M4843" s="51"/>
    </row>
    <row r="4844" spans="9:13">
      <c r="I4844" s="51"/>
      <c r="M4844" s="51"/>
    </row>
    <row r="4845" spans="9:13">
      <c r="I4845" s="51"/>
      <c r="M4845" s="51"/>
    </row>
    <row r="4846" spans="9:13">
      <c r="I4846" s="51"/>
      <c r="M4846" s="51"/>
    </row>
    <row r="4847" spans="9:13">
      <c r="I4847" s="51"/>
      <c r="M4847" s="51"/>
    </row>
    <row r="4848" spans="9:13">
      <c r="I4848" s="51"/>
      <c r="M4848" s="51"/>
    </row>
    <row r="4849" spans="9:13">
      <c r="I4849" s="51"/>
      <c r="M4849" s="51"/>
    </row>
    <row r="4850" spans="9:13">
      <c r="I4850" s="51"/>
      <c r="M4850" s="51"/>
    </row>
    <row r="4851" spans="9:13">
      <c r="I4851" s="51"/>
      <c r="M4851" s="51"/>
    </row>
    <row r="4852" spans="9:13">
      <c r="I4852" s="51"/>
      <c r="M4852" s="51"/>
    </row>
    <row r="4853" spans="9:13">
      <c r="I4853" s="51"/>
      <c r="M4853" s="51"/>
    </row>
    <row r="4854" spans="9:13">
      <c r="I4854" s="51"/>
      <c r="M4854" s="51"/>
    </row>
    <row r="4855" spans="9:13">
      <c r="I4855" s="51"/>
      <c r="M4855" s="51"/>
    </row>
    <row r="4856" spans="9:13">
      <c r="I4856" s="51"/>
      <c r="M4856" s="51"/>
    </row>
    <row r="4857" spans="9:13">
      <c r="I4857" s="51"/>
      <c r="M4857" s="51"/>
    </row>
    <row r="4858" spans="9:13">
      <c r="I4858" s="51"/>
      <c r="M4858" s="51"/>
    </row>
    <row r="4859" spans="9:13">
      <c r="I4859" s="51"/>
      <c r="M4859" s="51"/>
    </row>
    <row r="4860" spans="9:13">
      <c r="I4860" s="51"/>
      <c r="M4860" s="51"/>
    </row>
    <row r="4861" spans="9:13">
      <c r="I4861" s="51"/>
      <c r="M4861" s="51"/>
    </row>
    <row r="4862" spans="9:13">
      <c r="I4862" s="51"/>
      <c r="M4862" s="51"/>
    </row>
    <row r="4863" spans="9:13">
      <c r="I4863" s="51"/>
      <c r="M4863" s="51"/>
    </row>
    <row r="4864" spans="9:13">
      <c r="I4864" s="51"/>
      <c r="M4864" s="51"/>
    </row>
    <row r="4865" spans="9:13">
      <c r="I4865" s="51"/>
      <c r="M4865" s="51"/>
    </row>
    <row r="4866" spans="9:13">
      <c r="I4866" s="51"/>
      <c r="M4866" s="51"/>
    </row>
    <row r="4867" spans="9:13">
      <c r="I4867" s="51"/>
      <c r="M4867" s="51"/>
    </row>
    <row r="4868" spans="9:13">
      <c r="I4868" s="51"/>
      <c r="M4868" s="51"/>
    </row>
    <row r="4869" spans="9:13">
      <c r="I4869" s="51"/>
      <c r="M4869" s="51"/>
    </row>
    <row r="4870" spans="9:13">
      <c r="I4870" s="51"/>
      <c r="M4870" s="51"/>
    </row>
    <row r="4871" spans="9:13">
      <c r="I4871" s="51"/>
      <c r="M4871" s="51"/>
    </row>
    <row r="4872" spans="9:13">
      <c r="I4872" s="51"/>
      <c r="M4872" s="51"/>
    </row>
    <row r="4873" spans="9:13">
      <c r="I4873" s="51"/>
      <c r="M4873" s="51"/>
    </row>
    <row r="4874" spans="9:13">
      <c r="I4874" s="51"/>
      <c r="M4874" s="51"/>
    </row>
    <row r="4875" spans="9:13">
      <c r="I4875" s="51"/>
      <c r="M4875" s="51"/>
    </row>
    <row r="4876" spans="9:13">
      <c r="I4876" s="51"/>
      <c r="M4876" s="51"/>
    </row>
    <row r="4877" spans="9:13">
      <c r="I4877" s="51"/>
      <c r="M4877" s="51"/>
    </row>
    <row r="4878" spans="9:13">
      <c r="I4878" s="51"/>
      <c r="M4878" s="51"/>
    </row>
    <row r="4879" spans="9:13">
      <c r="I4879" s="51"/>
      <c r="M4879" s="51"/>
    </row>
    <row r="4880" spans="9:13">
      <c r="I4880" s="51"/>
      <c r="M4880" s="51"/>
    </row>
    <row r="4881" spans="9:13">
      <c r="I4881" s="51"/>
      <c r="M4881" s="51"/>
    </row>
    <row r="4882" spans="9:13">
      <c r="I4882" s="51"/>
      <c r="M4882" s="51"/>
    </row>
    <row r="4883" spans="9:13">
      <c r="I4883" s="51"/>
      <c r="M4883" s="51"/>
    </row>
    <row r="4884" spans="9:13">
      <c r="I4884" s="51"/>
      <c r="M4884" s="51"/>
    </row>
    <row r="4885" spans="9:13">
      <c r="I4885" s="51"/>
      <c r="M4885" s="51"/>
    </row>
    <row r="4886" spans="9:13">
      <c r="I4886" s="51"/>
      <c r="M4886" s="51"/>
    </row>
    <row r="4887" spans="9:13">
      <c r="I4887" s="51"/>
      <c r="M4887" s="51"/>
    </row>
    <row r="4888" spans="9:13">
      <c r="I4888" s="51"/>
      <c r="M4888" s="51"/>
    </row>
    <row r="4889" spans="9:13">
      <c r="I4889" s="51"/>
      <c r="M4889" s="51"/>
    </row>
    <row r="4890" spans="9:13">
      <c r="I4890" s="51"/>
      <c r="M4890" s="51"/>
    </row>
    <row r="4891" spans="9:13">
      <c r="I4891" s="51"/>
      <c r="M4891" s="51"/>
    </row>
    <row r="4892" spans="9:13">
      <c r="I4892" s="51"/>
      <c r="M4892" s="51"/>
    </row>
    <row r="4893" spans="9:13">
      <c r="I4893" s="51"/>
      <c r="M4893" s="51"/>
    </row>
    <row r="4894" spans="9:13">
      <c r="I4894" s="51"/>
      <c r="M4894" s="51"/>
    </row>
    <row r="4895" spans="9:13">
      <c r="I4895" s="51"/>
      <c r="M4895" s="51"/>
    </row>
    <row r="4896" spans="9:13">
      <c r="I4896" s="51"/>
      <c r="M4896" s="51"/>
    </row>
    <row r="4897" spans="9:13">
      <c r="I4897" s="51"/>
      <c r="M4897" s="51"/>
    </row>
    <row r="4898" spans="9:13">
      <c r="I4898" s="51"/>
      <c r="M4898" s="51"/>
    </row>
    <row r="4899" spans="9:13">
      <c r="I4899" s="51"/>
      <c r="M4899" s="51"/>
    </row>
    <row r="4900" spans="9:13">
      <c r="I4900" s="51"/>
      <c r="M4900" s="51"/>
    </row>
    <row r="4901" spans="9:13">
      <c r="I4901" s="51"/>
      <c r="M4901" s="51"/>
    </row>
    <row r="4902" spans="9:13">
      <c r="I4902" s="51"/>
      <c r="M4902" s="51"/>
    </row>
    <row r="4903" spans="9:13">
      <c r="I4903" s="51"/>
      <c r="M4903" s="51"/>
    </row>
    <row r="4904" spans="9:13">
      <c r="I4904" s="51"/>
      <c r="M4904" s="51"/>
    </row>
    <row r="4905" spans="9:13">
      <c r="I4905" s="51"/>
      <c r="M4905" s="51"/>
    </row>
    <row r="4906" spans="9:13">
      <c r="I4906" s="51"/>
      <c r="M4906" s="51"/>
    </row>
    <row r="4907" spans="9:13">
      <c r="I4907" s="51"/>
      <c r="M4907" s="51"/>
    </row>
    <row r="4908" spans="9:13">
      <c r="I4908" s="51"/>
      <c r="M4908" s="51"/>
    </row>
    <row r="4909" spans="9:13">
      <c r="I4909" s="51"/>
      <c r="M4909" s="51"/>
    </row>
    <row r="4910" spans="9:13">
      <c r="I4910" s="51"/>
      <c r="M4910" s="51"/>
    </row>
    <row r="4911" spans="9:13">
      <c r="I4911" s="51"/>
      <c r="M4911" s="51"/>
    </row>
    <row r="4912" spans="9:13">
      <c r="I4912" s="51"/>
      <c r="M4912" s="51"/>
    </row>
    <row r="4913" spans="9:13">
      <c r="I4913" s="51"/>
      <c r="M4913" s="51"/>
    </row>
    <row r="4914" spans="9:13">
      <c r="I4914" s="51"/>
      <c r="M4914" s="51"/>
    </row>
    <row r="4915" spans="9:13">
      <c r="I4915" s="51"/>
      <c r="M4915" s="51"/>
    </row>
    <row r="4916" spans="9:13">
      <c r="I4916" s="51"/>
      <c r="M4916" s="51"/>
    </row>
    <row r="4917" spans="9:13">
      <c r="I4917" s="51"/>
      <c r="M4917" s="51"/>
    </row>
    <row r="4918" spans="9:13">
      <c r="I4918" s="51"/>
      <c r="M4918" s="51"/>
    </row>
    <row r="4919" spans="9:13">
      <c r="I4919" s="51"/>
      <c r="M4919" s="51"/>
    </row>
    <row r="4920" spans="9:13">
      <c r="I4920" s="51"/>
      <c r="M4920" s="51"/>
    </row>
    <row r="4921" spans="9:13">
      <c r="I4921" s="51"/>
      <c r="M4921" s="51"/>
    </row>
    <row r="4922" spans="9:13">
      <c r="I4922" s="51"/>
      <c r="M4922" s="51"/>
    </row>
    <row r="4923" spans="9:13">
      <c r="I4923" s="51"/>
      <c r="M4923" s="51"/>
    </row>
    <row r="4924" spans="9:13">
      <c r="I4924" s="51"/>
      <c r="M4924" s="51"/>
    </row>
    <row r="4925" spans="9:13">
      <c r="I4925" s="51"/>
      <c r="M4925" s="51"/>
    </row>
    <row r="4926" spans="9:13">
      <c r="I4926" s="51"/>
      <c r="M4926" s="51"/>
    </row>
    <row r="4927" spans="9:13">
      <c r="I4927" s="51"/>
      <c r="M4927" s="51"/>
    </row>
    <row r="4928" spans="9:13">
      <c r="I4928" s="51"/>
      <c r="M4928" s="51"/>
    </row>
    <row r="4929" spans="9:13">
      <c r="I4929" s="51"/>
      <c r="M4929" s="51"/>
    </row>
    <row r="4930" spans="9:13">
      <c r="I4930" s="51"/>
      <c r="M4930" s="51"/>
    </row>
    <row r="4931" spans="9:13">
      <c r="I4931" s="51"/>
      <c r="M4931" s="51"/>
    </row>
    <row r="4932" spans="9:13">
      <c r="I4932" s="51"/>
      <c r="M4932" s="51"/>
    </row>
    <row r="4933" spans="9:13">
      <c r="I4933" s="51"/>
      <c r="M4933" s="51"/>
    </row>
    <row r="4934" spans="9:13">
      <c r="I4934" s="51"/>
      <c r="M4934" s="51"/>
    </row>
    <row r="4935" spans="9:13">
      <c r="I4935" s="51"/>
      <c r="M4935" s="51"/>
    </row>
    <row r="4936" spans="9:13">
      <c r="I4936" s="51"/>
      <c r="M4936" s="51"/>
    </row>
    <row r="4937" spans="9:13">
      <c r="I4937" s="51"/>
      <c r="M4937" s="51"/>
    </row>
    <row r="4938" spans="9:13">
      <c r="I4938" s="51"/>
      <c r="M4938" s="51"/>
    </row>
    <row r="4939" spans="9:13">
      <c r="I4939" s="51"/>
      <c r="M4939" s="51"/>
    </row>
    <row r="4940" spans="9:13">
      <c r="I4940" s="51"/>
      <c r="M4940" s="51"/>
    </row>
    <row r="4941" spans="9:13">
      <c r="I4941" s="51"/>
      <c r="M4941" s="51"/>
    </row>
    <row r="4942" spans="9:13">
      <c r="I4942" s="51"/>
      <c r="M4942" s="51"/>
    </row>
    <row r="4943" spans="9:13">
      <c r="I4943" s="51"/>
      <c r="M4943" s="51"/>
    </row>
    <row r="4944" spans="9:13">
      <c r="I4944" s="51"/>
      <c r="M4944" s="51"/>
    </row>
    <row r="4945" spans="9:13">
      <c r="I4945" s="51"/>
      <c r="M4945" s="51"/>
    </row>
    <row r="4946" spans="9:13">
      <c r="I4946" s="51"/>
      <c r="M4946" s="51"/>
    </row>
    <row r="4947" spans="9:13">
      <c r="I4947" s="51"/>
      <c r="M4947" s="51"/>
    </row>
    <row r="4948" spans="9:13">
      <c r="I4948" s="51"/>
      <c r="M4948" s="51"/>
    </row>
    <row r="4949" spans="9:13">
      <c r="I4949" s="51"/>
      <c r="M4949" s="51"/>
    </row>
    <row r="4950" spans="9:13">
      <c r="I4950" s="51"/>
      <c r="M4950" s="51"/>
    </row>
    <row r="4951" spans="9:13">
      <c r="I4951" s="51"/>
      <c r="M4951" s="51"/>
    </row>
    <row r="4952" spans="9:13">
      <c r="I4952" s="51"/>
      <c r="M4952" s="51"/>
    </row>
    <row r="4953" spans="9:13">
      <c r="I4953" s="51"/>
      <c r="M4953" s="51"/>
    </row>
    <row r="4954" spans="9:13">
      <c r="I4954" s="51"/>
      <c r="M4954" s="51"/>
    </row>
    <row r="4955" spans="9:13">
      <c r="I4955" s="51"/>
      <c r="M4955" s="51"/>
    </row>
    <row r="4956" spans="9:13">
      <c r="I4956" s="51"/>
      <c r="M4956" s="51"/>
    </row>
    <row r="4957" spans="9:13">
      <c r="I4957" s="51"/>
      <c r="M4957" s="51"/>
    </row>
    <row r="4958" spans="9:13">
      <c r="I4958" s="51"/>
      <c r="M4958" s="51"/>
    </row>
    <row r="4959" spans="9:13">
      <c r="I4959" s="51"/>
      <c r="M4959" s="51"/>
    </row>
    <row r="4960" spans="9:13">
      <c r="I4960" s="51"/>
      <c r="M4960" s="51"/>
    </row>
    <row r="4961" spans="9:13">
      <c r="I4961" s="51"/>
      <c r="M4961" s="51"/>
    </row>
    <row r="4962" spans="9:13">
      <c r="I4962" s="51"/>
      <c r="M4962" s="51"/>
    </row>
    <row r="4963" spans="9:13">
      <c r="I4963" s="51"/>
      <c r="M4963" s="51"/>
    </row>
    <row r="4964" spans="9:13">
      <c r="I4964" s="51"/>
      <c r="M4964" s="51"/>
    </row>
    <row r="4965" spans="9:13">
      <c r="I4965" s="51"/>
      <c r="M4965" s="51"/>
    </row>
    <row r="4966" spans="9:13">
      <c r="I4966" s="51"/>
      <c r="M4966" s="51"/>
    </row>
    <row r="4967" spans="9:13">
      <c r="I4967" s="51"/>
      <c r="M4967" s="51"/>
    </row>
    <row r="4968" spans="9:13">
      <c r="I4968" s="51"/>
      <c r="M4968" s="51"/>
    </row>
    <row r="4969" spans="9:13">
      <c r="I4969" s="51"/>
      <c r="M4969" s="51"/>
    </row>
    <row r="4970" spans="9:13">
      <c r="I4970" s="51"/>
      <c r="M4970" s="51"/>
    </row>
    <row r="4971" spans="9:13">
      <c r="I4971" s="51"/>
      <c r="M4971" s="51"/>
    </row>
    <row r="4972" spans="9:13">
      <c r="I4972" s="51"/>
      <c r="M4972" s="51"/>
    </row>
    <row r="4973" spans="9:13">
      <c r="I4973" s="51"/>
      <c r="M4973" s="51"/>
    </row>
    <row r="4974" spans="9:13">
      <c r="I4974" s="51"/>
      <c r="M4974" s="51"/>
    </row>
    <row r="4975" spans="9:13">
      <c r="I4975" s="51"/>
      <c r="M4975" s="51"/>
    </row>
    <row r="4976" spans="9:13">
      <c r="I4976" s="51"/>
      <c r="M4976" s="51"/>
    </row>
    <row r="4977" spans="9:13">
      <c r="I4977" s="51"/>
      <c r="M4977" s="51"/>
    </row>
    <row r="4978" spans="9:13">
      <c r="I4978" s="51"/>
      <c r="M4978" s="51"/>
    </row>
    <row r="4979" spans="9:13">
      <c r="I4979" s="51"/>
      <c r="M4979" s="51"/>
    </row>
    <row r="4980" spans="9:13">
      <c r="I4980" s="51"/>
      <c r="M4980" s="51"/>
    </row>
    <row r="4981" spans="9:13">
      <c r="I4981" s="51"/>
      <c r="M4981" s="51"/>
    </row>
    <row r="4982" spans="9:13">
      <c r="I4982" s="51"/>
      <c r="M4982" s="51"/>
    </row>
    <row r="4983" spans="9:13">
      <c r="I4983" s="51"/>
      <c r="M4983" s="51"/>
    </row>
    <row r="4984" spans="9:13">
      <c r="I4984" s="51"/>
      <c r="M4984" s="51"/>
    </row>
    <row r="4985" spans="9:13">
      <c r="I4985" s="51"/>
      <c r="M4985" s="51"/>
    </row>
    <row r="4986" spans="9:13">
      <c r="I4986" s="51"/>
      <c r="M4986" s="51"/>
    </row>
    <row r="4987" spans="9:13">
      <c r="I4987" s="51"/>
      <c r="M4987" s="51"/>
    </row>
    <row r="4988" spans="9:13">
      <c r="I4988" s="51"/>
      <c r="M4988" s="51"/>
    </row>
    <row r="4989" spans="9:13">
      <c r="I4989" s="51"/>
      <c r="M4989" s="51"/>
    </row>
    <row r="4990" spans="9:13">
      <c r="I4990" s="51"/>
      <c r="M4990" s="51"/>
    </row>
    <row r="4991" spans="9:13">
      <c r="I4991" s="51"/>
      <c r="M4991" s="51"/>
    </row>
    <row r="4992" spans="9:13">
      <c r="I4992" s="51"/>
      <c r="M4992" s="51"/>
    </row>
    <row r="4993" spans="9:13">
      <c r="I4993" s="51"/>
      <c r="M4993" s="51"/>
    </row>
    <row r="4994" spans="9:13">
      <c r="I4994" s="51"/>
      <c r="M4994" s="51"/>
    </row>
    <row r="4995" spans="9:13">
      <c r="I4995" s="51"/>
      <c r="M4995" s="51"/>
    </row>
    <row r="4996" spans="9:13">
      <c r="I4996" s="51"/>
      <c r="M4996" s="51"/>
    </row>
    <row r="4997" spans="9:13">
      <c r="I4997" s="51"/>
      <c r="M4997" s="51"/>
    </row>
    <row r="4998" spans="9:13">
      <c r="I4998" s="51"/>
      <c r="M4998" s="51"/>
    </row>
    <row r="4999" spans="9:13">
      <c r="I4999" s="51"/>
      <c r="M4999" s="51"/>
    </row>
    <row r="5000" spans="9:13">
      <c r="I5000" s="51"/>
      <c r="M5000" s="51"/>
    </row>
    <row r="5001" spans="9:13">
      <c r="I5001" s="51"/>
      <c r="M5001" s="51"/>
    </row>
    <row r="5002" spans="9:13">
      <c r="I5002" s="51"/>
      <c r="M5002" s="51"/>
    </row>
    <row r="5003" spans="9:13">
      <c r="I5003" s="51"/>
      <c r="M5003" s="51"/>
    </row>
    <row r="5004" spans="9:13">
      <c r="I5004" s="51"/>
      <c r="M5004" s="51"/>
    </row>
    <row r="5005" spans="9:13">
      <c r="I5005" s="51"/>
      <c r="M5005" s="51"/>
    </row>
    <row r="5006" spans="9:13">
      <c r="I5006" s="51"/>
      <c r="M5006" s="51"/>
    </row>
    <row r="5007" spans="9:13">
      <c r="I5007" s="51"/>
      <c r="M5007" s="51"/>
    </row>
    <row r="5008" spans="9:13">
      <c r="I5008" s="51"/>
      <c r="M5008" s="51"/>
    </row>
    <row r="5009" spans="9:13">
      <c r="I5009" s="51"/>
      <c r="M5009" s="51"/>
    </row>
    <row r="5010" spans="9:13">
      <c r="I5010" s="51"/>
      <c r="M5010" s="51"/>
    </row>
    <row r="5011" spans="9:13">
      <c r="I5011" s="51"/>
      <c r="M5011" s="51"/>
    </row>
    <row r="5012" spans="9:13">
      <c r="I5012" s="51"/>
      <c r="M5012" s="51"/>
    </row>
    <row r="5013" spans="9:13">
      <c r="I5013" s="51"/>
      <c r="M5013" s="51"/>
    </row>
    <row r="5014" spans="9:13">
      <c r="I5014" s="51"/>
      <c r="M5014" s="51"/>
    </row>
    <row r="5015" spans="9:13">
      <c r="I5015" s="51"/>
      <c r="M5015" s="51"/>
    </row>
    <row r="5016" spans="9:13">
      <c r="I5016" s="51"/>
      <c r="M5016" s="51"/>
    </row>
    <row r="5017" spans="9:13">
      <c r="I5017" s="51"/>
      <c r="M5017" s="51"/>
    </row>
    <row r="5018" spans="9:13">
      <c r="I5018" s="51"/>
      <c r="M5018" s="51"/>
    </row>
    <row r="5019" spans="9:13">
      <c r="I5019" s="51"/>
      <c r="M5019" s="51"/>
    </row>
    <row r="5020" spans="9:13">
      <c r="I5020" s="51"/>
      <c r="M5020" s="51"/>
    </row>
    <row r="5021" spans="9:13">
      <c r="I5021" s="51"/>
      <c r="M5021" s="51"/>
    </row>
    <row r="5022" spans="9:13">
      <c r="I5022" s="51"/>
      <c r="M5022" s="51"/>
    </row>
    <row r="5023" spans="9:13">
      <c r="I5023" s="51"/>
      <c r="M5023" s="51"/>
    </row>
    <row r="5024" spans="9:13">
      <c r="I5024" s="51"/>
      <c r="M5024" s="51"/>
    </row>
    <row r="5025" spans="9:13">
      <c r="I5025" s="51"/>
      <c r="M5025" s="51"/>
    </row>
    <row r="5026" spans="9:13">
      <c r="I5026" s="51"/>
      <c r="M5026" s="51"/>
    </row>
    <row r="5027" spans="9:13">
      <c r="I5027" s="51"/>
      <c r="M5027" s="51"/>
    </row>
    <row r="5028" spans="9:13">
      <c r="I5028" s="51"/>
      <c r="M5028" s="51"/>
    </row>
    <row r="5029" spans="9:13">
      <c r="I5029" s="51"/>
      <c r="M5029" s="51"/>
    </row>
    <row r="5030" spans="9:13">
      <c r="I5030" s="51"/>
      <c r="M5030" s="51"/>
    </row>
    <row r="5031" spans="9:13">
      <c r="I5031" s="51"/>
      <c r="M5031" s="51"/>
    </row>
    <row r="5032" spans="9:13">
      <c r="I5032" s="51"/>
      <c r="M5032" s="51"/>
    </row>
    <row r="5033" spans="9:13">
      <c r="I5033" s="51"/>
      <c r="M5033" s="51"/>
    </row>
    <row r="5034" spans="9:13">
      <c r="I5034" s="51"/>
      <c r="M5034" s="51"/>
    </row>
    <row r="5035" spans="9:13">
      <c r="I5035" s="51"/>
      <c r="M5035" s="51"/>
    </row>
    <row r="5036" spans="9:13">
      <c r="I5036" s="51"/>
      <c r="M5036" s="51"/>
    </row>
    <row r="5037" spans="9:13">
      <c r="I5037" s="51"/>
      <c r="M5037" s="51"/>
    </row>
    <row r="5038" spans="9:13">
      <c r="I5038" s="51"/>
      <c r="M5038" s="51"/>
    </row>
    <row r="5039" spans="9:13">
      <c r="I5039" s="51"/>
      <c r="M5039" s="51"/>
    </row>
    <row r="5040" spans="9:13">
      <c r="I5040" s="51"/>
      <c r="M5040" s="51"/>
    </row>
    <row r="5041" spans="9:13">
      <c r="I5041" s="51"/>
      <c r="M5041" s="51"/>
    </row>
    <row r="5042" spans="9:13">
      <c r="I5042" s="51"/>
      <c r="M5042" s="51"/>
    </row>
    <row r="5043" spans="9:13">
      <c r="I5043" s="51"/>
      <c r="M5043" s="51"/>
    </row>
    <row r="5044" spans="9:13">
      <c r="I5044" s="51"/>
      <c r="M5044" s="51"/>
    </row>
    <row r="5045" spans="9:13">
      <c r="I5045" s="51"/>
      <c r="M5045" s="51"/>
    </row>
    <row r="5046" spans="9:13">
      <c r="I5046" s="51"/>
      <c r="M5046" s="51"/>
    </row>
    <row r="5047" spans="9:13">
      <c r="I5047" s="51"/>
      <c r="M5047" s="51"/>
    </row>
    <row r="5048" spans="9:13">
      <c r="I5048" s="51"/>
      <c r="M5048" s="51"/>
    </row>
    <row r="5049" spans="9:13">
      <c r="I5049" s="51"/>
      <c r="M5049" s="51"/>
    </row>
    <row r="5050" spans="9:13">
      <c r="I5050" s="51"/>
      <c r="M5050" s="51"/>
    </row>
    <row r="5051" spans="9:13">
      <c r="I5051" s="51"/>
      <c r="M5051" s="51"/>
    </row>
    <row r="5052" spans="9:13">
      <c r="I5052" s="51"/>
      <c r="M5052" s="51"/>
    </row>
    <row r="5053" spans="9:13">
      <c r="I5053" s="51"/>
      <c r="M5053" s="51"/>
    </row>
    <row r="5054" spans="9:13">
      <c r="I5054" s="51"/>
      <c r="M5054" s="51"/>
    </row>
    <row r="5055" spans="9:13">
      <c r="I5055" s="51"/>
      <c r="M5055" s="51"/>
    </row>
    <row r="5056" spans="9:13">
      <c r="I5056" s="51"/>
      <c r="M5056" s="51"/>
    </row>
    <row r="5057" spans="9:13">
      <c r="I5057" s="51"/>
      <c r="M5057" s="51"/>
    </row>
    <row r="5058" spans="9:13">
      <c r="I5058" s="51"/>
      <c r="M5058" s="51"/>
    </row>
    <row r="5059" spans="9:13">
      <c r="I5059" s="51"/>
      <c r="M5059" s="51"/>
    </row>
    <row r="5060" spans="9:13">
      <c r="I5060" s="51"/>
      <c r="M5060" s="51"/>
    </row>
    <row r="5061" spans="9:13">
      <c r="I5061" s="51"/>
      <c r="M5061" s="51"/>
    </row>
    <row r="5062" spans="9:13">
      <c r="I5062" s="51"/>
      <c r="M5062" s="51"/>
    </row>
    <row r="5063" spans="9:13">
      <c r="I5063" s="51"/>
      <c r="M5063" s="51"/>
    </row>
    <row r="5064" spans="9:13">
      <c r="I5064" s="51"/>
      <c r="M5064" s="51"/>
    </row>
    <row r="5065" spans="9:13">
      <c r="I5065" s="51"/>
      <c r="M5065" s="51"/>
    </row>
    <row r="5066" spans="9:13">
      <c r="I5066" s="51"/>
      <c r="M5066" s="51"/>
    </row>
    <row r="5067" spans="9:13">
      <c r="I5067" s="51"/>
      <c r="M5067" s="51"/>
    </row>
    <row r="5068" spans="9:13">
      <c r="I5068" s="51"/>
      <c r="M5068" s="51"/>
    </row>
    <row r="5069" spans="9:13">
      <c r="I5069" s="51"/>
      <c r="M5069" s="51"/>
    </row>
    <row r="5070" spans="9:13">
      <c r="I5070" s="51"/>
      <c r="M5070" s="51"/>
    </row>
    <row r="5071" spans="9:13">
      <c r="I5071" s="51"/>
      <c r="M5071" s="51"/>
    </row>
    <row r="5072" spans="9:13">
      <c r="I5072" s="51"/>
      <c r="M5072" s="51"/>
    </row>
    <row r="5073" spans="9:13">
      <c r="I5073" s="51"/>
      <c r="M5073" s="51"/>
    </row>
    <row r="5074" spans="9:13">
      <c r="I5074" s="51"/>
      <c r="M5074" s="51"/>
    </row>
    <row r="5075" spans="9:13">
      <c r="I5075" s="51"/>
      <c r="M5075" s="51"/>
    </row>
    <row r="5076" spans="9:13">
      <c r="I5076" s="51"/>
      <c r="M5076" s="51"/>
    </row>
    <row r="5077" spans="9:13">
      <c r="I5077" s="51"/>
      <c r="M5077" s="51"/>
    </row>
    <row r="5078" spans="9:13">
      <c r="I5078" s="51"/>
      <c r="M5078" s="51"/>
    </row>
    <row r="5079" spans="9:13">
      <c r="I5079" s="51"/>
      <c r="M5079" s="51"/>
    </row>
    <row r="5080" spans="9:13">
      <c r="I5080" s="51"/>
      <c r="M5080" s="51"/>
    </row>
    <row r="5081" spans="9:13">
      <c r="I5081" s="51"/>
      <c r="M5081" s="51"/>
    </row>
    <row r="5082" spans="9:13">
      <c r="I5082" s="51"/>
      <c r="M5082" s="51"/>
    </row>
    <row r="5083" spans="9:13">
      <c r="I5083" s="51"/>
      <c r="M5083" s="51"/>
    </row>
    <row r="5084" spans="9:13">
      <c r="I5084" s="51"/>
      <c r="M5084" s="51"/>
    </row>
    <row r="5085" spans="9:13">
      <c r="I5085" s="51"/>
      <c r="M5085" s="51"/>
    </row>
    <row r="5086" spans="9:13">
      <c r="I5086" s="51"/>
      <c r="M5086" s="51"/>
    </row>
    <row r="5087" spans="9:13">
      <c r="I5087" s="51"/>
      <c r="M5087" s="51"/>
    </row>
    <row r="5088" spans="9:13">
      <c r="I5088" s="51"/>
      <c r="M5088" s="51"/>
    </row>
    <row r="5089" spans="9:13">
      <c r="I5089" s="51"/>
      <c r="M5089" s="51"/>
    </row>
    <row r="5090" spans="9:13">
      <c r="I5090" s="51"/>
      <c r="M5090" s="51"/>
    </row>
    <row r="5091" spans="9:13">
      <c r="I5091" s="51"/>
      <c r="M5091" s="51"/>
    </row>
    <row r="5092" spans="9:13">
      <c r="I5092" s="51"/>
      <c r="M5092" s="51"/>
    </row>
    <row r="5093" spans="9:13">
      <c r="I5093" s="51"/>
      <c r="M5093" s="51"/>
    </row>
    <row r="5094" spans="9:13">
      <c r="I5094" s="51"/>
      <c r="M5094" s="51"/>
    </row>
    <row r="5095" spans="9:13">
      <c r="I5095" s="51"/>
      <c r="M5095" s="51"/>
    </row>
    <row r="5096" spans="9:13">
      <c r="I5096" s="51"/>
      <c r="M5096" s="51"/>
    </row>
    <row r="5097" spans="9:13">
      <c r="I5097" s="51"/>
      <c r="M5097" s="51"/>
    </row>
    <row r="5098" spans="9:13">
      <c r="I5098" s="51"/>
      <c r="M5098" s="51"/>
    </row>
    <row r="5099" spans="9:13">
      <c r="I5099" s="51"/>
      <c r="M5099" s="51"/>
    </row>
    <row r="5100" spans="9:13">
      <c r="I5100" s="51"/>
      <c r="M5100" s="51"/>
    </row>
    <row r="5101" spans="9:13">
      <c r="I5101" s="51"/>
      <c r="M5101" s="51"/>
    </row>
    <row r="5102" spans="9:13">
      <c r="I5102" s="51"/>
      <c r="M5102" s="51"/>
    </row>
    <row r="5103" spans="9:13">
      <c r="I5103" s="51"/>
      <c r="M5103" s="51"/>
    </row>
    <row r="5104" spans="9:13">
      <c r="I5104" s="51"/>
      <c r="M5104" s="51"/>
    </row>
    <row r="5105" spans="9:13">
      <c r="I5105" s="51"/>
      <c r="M5105" s="51"/>
    </row>
    <row r="5106" spans="9:13">
      <c r="I5106" s="51"/>
      <c r="M5106" s="51"/>
    </row>
    <row r="5107" spans="9:13">
      <c r="I5107" s="51"/>
      <c r="M5107" s="51"/>
    </row>
    <row r="5108" spans="9:13">
      <c r="I5108" s="51"/>
      <c r="M5108" s="51"/>
    </row>
    <row r="5109" spans="9:13">
      <c r="I5109" s="51"/>
      <c r="M5109" s="51"/>
    </row>
    <row r="5110" spans="9:13">
      <c r="I5110" s="51"/>
      <c r="M5110" s="51"/>
    </row>
    <row r="5111" spans="9:13">
      <c r="I5111" s="51"/>
      <c r="M5111" s="51"/>
    </row>
    <row r="5112" spans="9:13">
      <c r="I5112" s="51"/>
      <c r="M5112" s="51"/>
    </row>
    <row r="5113" spans="9:13">
      <c r="I5113" s="51"/>
      <c r="M5113" s="51"/>
    </row>
    <row r="5114" spans="9:13">
      <c r="I5114" s="51"/>
      <c r="M5114" s="51"/>
    </row>
    <row r="5115" spans="9:13">
      <c r="I5115" s="51"/>
      <c r="M5115" s="51"/>
    </row>
    <row r="5116" spans="9:13">
      <c r="I5116" s="51"/>
      <c r="M5116" s="51"/>
    </row>
    <row r="5117" spans="9:13">
      <c r="I5117" s="51"/>
      <c r="M5117" s="51"/>
    </row>
    <row r="5118" spans="9:13">
      <c r="I5118" s="51"/>
      <c r="M5118" s="51"/>
    </row>
    <row r="5119" spans="9:13">
      <c r="I5119" s="51"/>
      <c r="M5119" s="51"/>
    </row>
    <row r="5120" spans="9:13">
      <c r="I5120" s="51"/>
      <c r="M5120" s="51"/>
    </row>
    <row r="5121" spans="9:13">
      <c r="I5121" s="51"/>
      <c r="M5121" s="51"/>
    </row>
    <row r="5122" spans="9:13">
      <c r="I5122" s="51"/>
      <c r="M5122" s="51"/>
    </row>
    <row r="5123" spans="9:13">
      <c r="I5123" s="51"/>
      <c r="M5123" s="51"/>
    </row>
    <row r="5124" spans="9:13">
      <c r="I5124" s="51"/>
      <c r="M5124" s="51"/>
    </row>
    <row r="5125" spans="9:13">
      <c r="I5125" s="51"/>
      <c r="M5125" s="51"/>
    </row>
    <row r="5126" spans="9:13">
      <c r="I5126" s="51"/>
      <c r="M5126" s="51"/>
    </row>
    <row r="5127" spans="9:13">
      <c r="I5127" s="51"/>
      <c r="M5127" s="51"/>
    </row>
    <row r="5128" spans="9:13">
      <c r="I5128" s="51"/>
      <c r="M5128" s="51"/>
    </row>
    <row r="5129" spans="9:13">
      <c r="I5129" s="51"/>
      <c r="M5129" s="51"/>
    </row>
    <row r="5130" spans="9:13">
      <c r="I5130" s="51"/>
      <c r="M5130" s="51"/>
    </row>
    <row r="5131" spans="9:13">
      <c r="I5131" s="51"/>
      <c r="M5131" s="51"/>
    </row>
    <row r="5132" spans="9:13">
      <c r="I5132" s="51"/>
      <c r="M5132" s="51"/>
    </row>
    <row r="5133" spans="9:13">
      <c r="I5133" s="51"/>
      <c r="M5133" s="51"/>
    </row>
    <row r="5134" spans="9:13">
      <c r="I5134" s="51"/>
      <c r="M5134" s="51"/>
    </row>
    <row r="5135" spans="9:13">
      <c r="I5135" s="51"/>
      <c r="M5135" s="51"/>
    </row>
    <row r="5136" spans="9:13">
      <c r="I5136" s="51"/>
      <c r="M5136" s="51"/>
    </row>
    <row r="5137" spans="9:13">
      <c r="I5137" s="51"/>
      <c r="M5137" s="51"/>
    </row>
    <row r="5138" spans="9:13">
      <c r="I5138" s="51"/>
      <c r="M5138" s="51"/>
    </row>
    <row r="5139" spans="9:13">
      <c r="I5139" s="51"/>
      <c r="M5139" s="51"/>
    </row>
    <row r="5140" spans="9:13">
      <c r="I5140" s="51"/>
      <c r="M5140" s="51"/>
    </row>
    <row r="5141" spans="9:13">
      <c r="I5141" s="51"/>
      <c r="M5141" s="51"/>
    </row>
    <row r="5142" spans="9:13">
      <c r="I5142" s="51"/>
      <c r="M5142" s="51"/>
    </row>
    <row r="5143" spans="9:13">
      <c r="I5143" s="51"/>
      <c r="M5143" s="51"/>
    </row>
    <row r="5144" spans="9:13">
      <c r="I5144" s="51"/>
      <c r="M5144" s="51"/>
    </row>
    <row r="5145" spans="9:13">
      <c r="I5145" s="51"/>
      <c r="M5145" s="51"/>
    </row>
    <row r="5146" spans="9:13">
      <c r="I5146" s="51"/>
      <c r="M5146" s="51"/>
    </row>
    <row r="5147" spans="9:13">
      <c r="I5147" s="51"/>
      <c r="M5147" s="51"/>
    </row>
    <row r="5148" spans="9:13">
      <c r="I5148" s="51"/>
      <c r="M5148" s="51"/>
    </row>
    <row r="5149" spans="9:13">
      <c r="I5149" s="51"/>
      <c r="M5149" s="51"/>
    </row>
    <row r="5150" spans="9:13">
      <c r="I5150" s="51"/>
      <c r="M5150" s="51"/>
    </row>
    <row r="5151" spans="9:13">
      <c r="I5151" s="51"/>
      <c r="M5151" s="51"/>
    </row>
    <row r="5152" spans="9:13">
      <c r="I5152" s="51"/>
      <c r="M5152" s="51"/>
    </row>
    <row r="5153" spans="9:13">
      <c r="I5153" s="51"/>
      <c r="M5153" s="51"/>
    </row>
    <row r="5154" spans="9:13">
      <c r="I5154" s="51"/>
      <c r="M5154" s="51"/>
    </row>
    <row r="5155" spans="9:13">
      <c r="I5155" s="51"/>
      <c r="M5155" s="51"/>
    </row>
    <row r="5156" spans="9:13">
      <c r="I5156" s="51"/>
      <c r="M5156" s="51"/>
    </row>
    <row r="5157" spans="9:13">
      <c r="I5157" s="51"/>
      <c r="M5157" s="51"/>
    </row>
    <row r="5158" spans="9:13">
      <c r="I5158" s="51"/>
      <c r="M5158" s="51"/>
    </row>
    <row r="5159" spans="9:13">
      <c r="I5159" s="51"/>
      <c r="M5159" s="51"/>
    </row>
    <row r="5160" spans="9:13">
      <c r="I5160" s="51"/>
      <c r="M5160" s="51"/>
    </row>
    <row r="5161" spans="9:13">
      <c r="I5161" s="51"/>
      <c r="M5161" s="51"/>
    </row>
    <row r="5162" spans="9:13">
      <c r="I5162" s="51"/>
      <c r="M5162" s="51"/>
    </row>
    <row r="5163" spans="9:13">
      <c r="I5163" s="51"/>
      <c r="M5163" s="51"/>
    </row>
    <row r="5164" spans="9:13">
      <c r="I5164" s="51"/>
      <c r="M5164" s="51"/>
    </row>
    <row r="5165" spans="9:13">
      <c r="I5165" s="51"/>
      <c r="M5165" s="51"/>
    </row>
    <row r="5166" spans="9:13">
      <c r="I5166" s="51"/>
      <c r="M5166" s="51"/>
    </row>
    <row r="5167" spans="9:13">
      <c r="I5167" s="51"/>
      <c r="M5167" s="51"/>
    </row>
    <row r="5168" spans="9:13">
      <c r="I5168" s="51"/>
      <c r="M5168" s="51"/>
    </row>
    <row r="5169" spans="9:13">
      <c r="I5169" s="51"/>
      <c r="M5169" s="51"/>
    </row>
    <row r="5170" spans="9:13">
      <c r="I5170" s="51"/>
      <c r="M5170" s="51"/>
    </row>
    <row r="5171" spans="9:13">
      <c r="I5171" s="51"/>
      <c r="M5171" s="51"/>
    </row>
    <row r="5172" spans="9:13">
      <c r="I5172" s="51"/>
      <c r="M5172" s="51"/>
    </row>
    <row r="5173" spans="9:13">
      <c r="I5173" s="51"/>
      <c r="M5173" s="51"/>
    </row>
    <row r="5174" spans="9:13">
      <c r="I5174" s="51"/>
      <c r="M5174" s="51"/>
    </row>
    <row r="5175" spans="9:13">
      <c r="I5175" s="51"/>
      <c r="M5175" s="51"/>
    </row>
    <row r="5176" spans="9:13">
      <c r="I5176" s="51"/>
      <c r="M5176" s="51"/>
    </row>
    <row r="5177" spans="9:13">
      <c r="I5177" s="51"/>
      <c r="M5177" s="51"/>
    </row>
    <row r="5178" spans="9:13">
      <c r="I5178" s="51"/>
      <c r="M5178" s="51"/>
    </row>
    <row r="5179" spans="9:13">
      <c r="I5179" s="51"/>
      <c r="M5179" s="51"/>
    </row>
    <row r="5180" spans="9:13">
      <c r="I5180" s="51"/>
      <c r="M5180" s="51"/>
    </row>
    <row r="5181" spans="9:13">
      <c r="I5181" s="51"/>
      <c r="M5181" s="51"/>
    </row>
    <row r="5182" spans="9:13">
      <c r="I5182" s="51"/>
      <c r="M5182" s="51"/>
    </row>
    <row r="5183" spans="9:13">
      <c r="I5183" s="51"/>
      <c r="M5183" s="51"/>
    </row>
    <row r="5184" spans="9:13">
      <c r="I5184" s="51"/>
      <c r="M5184" s="51"/>
    </row>
    <row r="5185" spans="9:13">
      <c r="I5185" s="51"/>
      <c r="M5185" s="51"/>
    </row>
    <row r="5186" spans="9:13">
      <c r="I5186" s="51"/>
      <c r="M5186" s="51"/>
    </row>
    <row r="5187" spans="9:13">
      <c r="I5187" s="51"/>
      <c r="M5187" s="51"/>
    </row>
    <row r="5188" spans="9:13">
      <c r="I5188" s="51"/>
      <c r="M5188" s="51"/>
    </row>
    <row r="5189" spans="9:13">
      <c r="I5189" s="51"/>
      <c r="M5189" s="51"/>
    </row>
    <row r="5190" spans="9:13">
      <c r="I5190" s="51"/>
      <c r="M5190" s="51"/>
    </row>
    <row r="5191" spans="9:13">
      <c r="I5191" s="51"/>
      <c r="M5191" s="51"/>
    </row>
    <row r="5192" spans="9:13">
      <c r="I5192" s="51"/>
      <c r="M5192" s="51"/>
    </row>
    <row r="5193" spans="9:13">
      <c r="I5193" s="51"/>
      <c r="M5193" s="51"/>
    </row>
    <row r="5194" spans="9:13">
      <c r="I5194" s="51"/>
      <c r="M5194" s="51"/>
    </row>
    <row r="5195" spans="9:13">
      <c r="I5195" s="51"/>
      <c r="M5195" s="51"/>
    </row>
    <row r="5196" spans="9:13">
      <c r="I5196" s="51"/>
      <c r="M5196" s="51"/>
    </row>
    <row r="5197" spans="9:13">
      <c r="I5197" s="51"/>
      <c r="M5197" s="51"/>
    </row>
    <row r="5198" spans="9:13">
      <c r="I5198" s="51"/>
      <c r="M5198" s="51"/>
    </row>
    <row r="5199" spans="9:13">
      <c r="I5199" s="51"/>
      <c r="M5199" s="51"/>
    </row>
    <row r="5200" spans="9:13">
      <c r="I5200" s="51"/>
      <c r="M5200" s="51"/>
    </row>
    <row r="5201" spans="9:13">
      <c r="I5201" s="51"/>
      <c r="M5201" s="51"/>
    </row>
    <row r="5202" spans="9:13">
      <c r="I5202" s="51"/>
      <c r="M5202" s="51"/>
    </row>
    <row r="5203" spans="9:13">
      <c r="I5203" s="51"/>
      <c r="M5203" s="51"/>
    </row>
    <row r="5204" spans="9:13">
      <c r="I5204" s="51"/>
      <c r="M5204" s="51"/>
    </row>
    <row r="5205" spans="9:13">
      <c r="I5205" s="51"/>
      <c r="M5205" s="51"/>
    </row>
    <row r="5206" spans="9:13">
      <c r="I5206" s="51"/>
      <c r="M5206" s="51"/>
    </row>
    <row r="5207" spans="9:13">
      <c r="I5207" s="51"/>
      <c r="M5207" s="51"/>
    </row>
    <row r="5208" spans="9:13">
      <c r="I5208" s="51"/>
      <c r="M5208" s="51"/>
    </row>
    <row r="5209" spans="9:13">
      <c r="I5209" s="51"/>
      <c r="M5209" s="51"/>
    </row>
    <row r="5210" spans="9:13">
      <c r="I5210" s="51"/>
      <c r="M5210" s="51"/>
    </row>
    <row r="5211" spans="9:13">
      <c r="I5211" s="51"/>
      <c r="M5211" s="51"/>
    </row>
    <row r="5212" spans="9:13">
      <c r="I5212" s="51"/>
      <c r="M5212" s="51"/>
    </row>
    <row r="5213" spans="9:13">
      <c r="I5213" s="51"/>
      <c r="M5213" s="51"/>
    </row>
    <row r="5214" spans="9:13">
      <c r="I5214" s="51"/>
      <c r="M5214" s="51"/>
    </row>
    <row r="5215" spans="9:13">
      <c r="I5215" s="51"/>
      <c r="M5215" s="51"/>
    </row>
    <row r="5216" spans="9:13">
      <c r="I5216" s="51"/>
      <c r="M5216" s="51"/>
    </row>
    <row r="5217" spans="9:13">
      <c r="I5217" s="51"/>
      <c r="M5217" s="51"/>
    </row>
    <row r="5218" spans="9:13">
      <c r="I5218" s="51"/>
      <c r="M5218" s="51"/>
    </row>
    <row r="5219" spans="9:13">
      <c r="I5219" s="51"/>
      <c r="M5219" s="51"/>
    </row>
    <row r="5220" spans="9:13">
      <c r="I5220" s="51"/>
      <c r="M5220" s="51"/>
    </row>
    <row r="5221" spans="9:13">
      <c r="I5221" s="51"/>
      <c r="M5221" s="51"/>
    </row>
    <row r="5222" spans="9:13">
      <c r="I5222" s="51"/>
      <c r="M5222" s="51"/>
    </row>
    <row r="5223" spans="9:13">
      <c r="I5223" s="51"/>
      <c r="M5223" s="51"/>
    </row>
    <row r="5224" spans="9:13">
      <c r="I5224" s="51"/>
      <c r="M5224" s="51"/>
    </row>
    <row r="5225" spans="9:13">
      <c r="I5225" s="51"/>
      <c r="M5225" s="51"/>
    </row>
    <row r="5226" spans="9:13">
      <c r="I5226" s="51"/>
      <c r="M5226" s="51"/>
    </row>
    <row r="5227" spans="9:13">
      <c r="I5227" s="51"/>
      <c r="M5227" s="51"/>
    </row>
    <row r="5228" spans="9:13">
      <c r="I5228" s="51"/>
      <c r="M5228" s="51"/>
    </row>
    <row r="5229" spans="9:13">
      <c r="I5229" s="51"/>
      <c r="M5229" s="51"/>
    </row>
    <row r="5230" spans="9:13">
      <c r="I5230" s="51"/>
      <c r="M5230" s="51"/>
    </row>
    <row r="5231" spans="9:13">
      <c r="I5231" s="51"/>
      <c r="M5231" s="51"/>
    </row>
    <row r="5232" spans="9:13">
      <c r="I5232" s="51"/>
      <c r="M5232" s="51"/>
    </row>
    <row r="5233" spans="9:13">
      <c r="I5233" s="51"/>
      <c r="M5233" s="51"/>
    </row>
    <row r="5234" spans="9:13">
      <c r="I5234" s="51"/>
      <c r="M5234" s="51"/>
    </row>
    <row r="5235" spans="9:13">
      <c r="I5235" s="51"/>
      <c r="M5235" s="51"/>
    </row>
    <row r="5236" spans="9:13">
      <c r="I5236" s="51"/>
      <c r="M5236" s="51"/>
    </row>
    <row r="5237" spans="9:13">
      <c r="I5237" s="51"/>
      <c r="M5237" s="51"/>
    </row>
    <row r="5238" spans="9:13">
      <c r="I5238" s="51"/>
      <c r="M5238" s="51"/>
    </row>
    <row r="5239" spans="9:13">
      <c r="I5239" s="51"/>
      <c r="M5239" s="51"/>
    </row>
    <row r="5240" spans="9:13">
      <c r="I5240" s="51"/>
      <c r="M5240" s="51"/>
    </row>
    <row r="5241" spans="9:13">
      <c r="I5241" s="51"/>
      <c r="M5241" s="51"/>
    </row>
    <row r="5242" spans="9:13">
      <c r="I5242" s="51"/>
      <c r="M5242" s="51"/>
    </row>
    <row r="5243" spans="9:13">
      <c r="I5243" s="51"/>
      <c r="M5243" s="51"/>
    </row>
    <row r="5244" spans="9:13">
      <c r="I5244" s="51"/>
      <c r="M5244" s="51"/>
    </row>
    <row r="5245" spans="9:13">
      <c r="I5245" s="51"/>
      <c r="M5245" s="51"/>
    </row>
    <row r="5246" spans="9:13">
      <c r="I5246" s="51"/>
      <c r="M5246" s="51"/>
    </row>
    <row r="5247" spans="9:13">
      <c r="I5247" s="51"/>
      <c r="M5247" s="51"/>
    </row>
    <row r="5248" spans="9:13">
      <c r="I5248" s="51"/>
      <c r="M5248" s="51"/>
    </row>
    <row r="5249" spans="9:13">
      <c r="I5249" s="51"/>
      <c r="M5249" s="51"/>
    </row>
    <row r="5250" spans="9:13">
      <c r="I5250" s="51"/>
      <c r="M5250" s="51"/>
    </row>
    <row r="5251" spans="9:13">
      <c r="I5251" s="51"/>
      <c r="M5251" s="51"/>
    </row>
    <row r="5252" spans="9:13">
      <c r="I5252" s="51"/>
      <c r="M5252" s="51"/>
    </row>
    <row r="5253" spans="9:13">
      <c r="I5253" s="51"/>
      <c r="M5253" s="51"/>
    </row>
    <row r="5254" spans="9:13">
      <c r="I5254" s="51"/>
      <c r="M5254" s="51"/>
    </row>
    <row r="5255" spans="9:13">
      <c r="I5255" s="51"/>
      <c r="M5255" s="51"/>
    </row>
    <row r="5256" spans="9:13">
      <c r="I5256" s="51"/>
      <c r="M5256" s="51"/>
    </row>
    <row r="5257" spans="9:13">
      <c r="I5257" s="51"/>
      <c r="M5257" s="51"/>
    </row>
    <row r="5258" spans="9:13">
      <c r="I5258" s="51"/>
      <c r="M5258" s="51"/>
    </row>
    <row r="5259" spans="9:13">
      <c r="I5259" s="51"/>
      <c r="M5259" s="51"/>
    </row>
    <row r="5260" spans="9:13">
      <c r="I5260" s="51"/>
      <c r="M5260" s="51"/>
    </row>
    <row r="5261" spans="9:13">
      <c r="I5261" s="51"/>
      <c r="M5261" s="51"/>
    </row>
    <row r="5262" spans="9:13">
      <c r="I5262" s="51"/>
      <c r="M5262" s="51"/>
    </row>
    <row r="5263" spans="9:13">
      <c r="I5263" s="51"/>
      <c r="M5263" s="51"/>
    </row>
    <row r="5264" spans="9:13">
      <c r="I5264" s="51"/>
      <c r="M5264" s="51"/>
    </row>
    <row r="5265" spans="9:13">
      <c r="I5265" s="51"/>
      <c r="M5265" s="51"/>
    </row>
    <row r="5266" spans="9:13">
      <c r="I5266" s="51"/>
      <c r="M5266" s="51"/>
    </row>
    <row r="5267" spans="9:13">
      <c r="I5267" s="51"/>
      <c r="M5267" s="51"/>
    </row>
    <row r="5268" spans="9:13">
      <c r="I5268" s="51"/>
      <c r="M5268" s="51"/>
    </row>
    <row r="5269" spans="9:13">
      <c r="I5269" s="51"/>
      <c r="M5269" s="51"/>
    </row>
    <row r="5270" spans="9:13">
      <c r="I5270" s="51"/>
      <c r="M5270" s="51"/>
    </row>
    <row r="5271" spans="9:13">
      <c r="I5271" s="51"/>
      <c r="M5271" s="51"/>
    </row>
    <row r="5272" spans="9:13">
      <c r="I5272" s="51"/>
      <c r="M5272" s="51"/>
    </row>
    <row r="5273" spans="9:13">
      <c r="I5273" s="51"/>
      <c r="M5273" s="51"/>
    </row>
    <row r="5274" spans="9:13">
      <c r="I5274" s="51"/>
      <c r="M5274" s="51"/>
    </row>
    <row r="5275" spans="9:13">
      <c r="I5275" s="51"/>
      <c r="M5275" s="51"/>
    </row>
    <row r="5276" spans="9:13">
      <c r="I5276" s="51"/>
      <c r="M5276" s="51"/>
    </row>
    <row r="5277" spans="9:13">
      <c r="I5277" s="51"/>
      <c r="M5277" s="51"/>
    </row>
    <row r="5278" spans="9:13">
      <c r="I5278" s="51"/>
      <c r="M5278" s="51"/>
    </row>
    <row r="5279" spans="9:13">
      <c r="I5279" s="51"/>
      <c r="M5279" s="51"/>
    </row>
    <row r="5280" spans="9:13">
      <c r="I5280" s="51"/>
      <c r="M5280" s="51"/>
    </row>
    <row r="5281" spans="9:13">
      <c r="I5281" s="51"/>
      <c r="M5281" s="51"/>
    </row>
    <row r="5282" spans="9:13">
      <c r="I5282" s="51"/>
      <c r="M5282" s="51"/>
    </row>
    <row r="5283" spans="9:13">
      <c r="I5283" s="51"/>
      <c r="M5283" s="51"/>
    </row>
    <row r="5284" spans="9:13">
      <c r="I5284" s="51"/>
      <c r="M5284" s="51"/>
    </row>
    <row r="5285" spans="9:13">
      <c r="I5285" s="51"/>
      <c r="M5285" s="51"/>
    </row>
    <row r="5286" spans="9:13">
      <c r="I5286" s="51"/>
      <c r="M5286" s="51"/>
    </row>
    <row r="5287" spans="9:13">
      <c r="I5287" s="51"/>
      <c r="M5287" s="51"/>
    </row>
    <row r="5288" spans="9:13">
      <c r="I5288" s="51"/>
      <c r="M5288" s="51"/>
    </row>
    <row r="5289" spans="9:13">
      <c r="I5289" s="51"/>
      <c r="M5289" s="51"/>
    </row>
    <row r="5290" spans="9:13">
      <c r="I5290" s="51"/>
      <c r="M5290" s="51"/>
    </row>
    <row r="5291" spans="9:13">
      <c r="I5291" s="51"/>
      <c r="M5291" s="51"/>
    </row>
    <row r="5292" spans="9:13">
      <c r="I5292" s="51"/>
      <c r="M5292" s="51"/>
    </row>
    <row r="5293" spans="9:13">
      <c r="I5293" s="51"/>
      <c r="M5293" s="51"/>
    </row>
    <row r="5294" spans="9:13">
      <c r="I5294" s="51"/>
      <c r="M5294" s="51"/>
    </row>
    <row r="5295" spans="9:13">
      <c r="I5295" s="51"/>
      <c r="M5295" s="51"/>
    </row>
    <row r="5296" spans="9:13">
      <c r="I5296" s="51"/>
      <c r="M5296" s="51"/>
    </row>
    <row r="5297" spans="9:13">
      <c r="I5297" s="51"/>
      <c r="M5297" s="51"/>
    </row>
    <row r="5298" spans="9:13">
      <c r="I5298" s="51"/>
      <c r="M5298" s="51"/>
    </row>
    <row r="5299" spans="9:13">
      <c r="I5299" s="51"/>
      <c r="M5299" s="51"/>
    </row>
    <row r="5300" spans="9:13">
      <c r="I5300" s="51"/>
      <c r="M5300" s="51"/>
    </row>
    <row r="5301" spans="9:13">
      <c r="I5301" s="51"/>
      <c r="M5301" s="51"/>
    </row>
    <row r="5302" spans="9:13">
      <c r="I5302" s="51"/>
      <c r="M5302" s="51"/>
    </row>
    <row r="5303" spans="9:13">
      <c r="I5303" s="51"/>
      <c r="M5303" s="51"/>
    </row>
    <row r="5304" spans="9:13">
      <c r="I5304" s="51"/>
      <c r="M5304" s="51"/>
    </row>
    <row r="5305" spans="9:13">
      <c r="I5305" s="51"/>
      <c r="M5305" s="51"/>
    </row>
    <row r="5306" spans="9:13">
      <c r="I5306" s="51"/>
      <c r="M5306" s="51"/>
    </row>
    <row r="5307" spans="9:13">
      <c r="I5307" s="51"/>
      <c r="M5307" s="51"/>
    </row>
    <row r="5308" spans="9:13">
      <c r="I5308" s="51"/>
      <c r="M5308" s="51"/>
    </row>
    <row r="5309" spans="9:13">
      <c r="I5309" s="51"/>
      <c r="M5309" s="51"/>
    </row>
    <row r="5310" spans="9:13">
      <c r="I5310" s="51"/>
      <c r="M5310" s="51"/>
    </row>
    <row r="5311" spans="9:13">
      <c r="I5311" s="51"/>
      <c r="M5311" s="51"/>
    </row>
    <row r="5312" spans="9:13">
      <c r="I5312" s="51"/>
      <c r="M5312" s="51"/>
    </row>
    <row r="5313" spans="9:13">
      <c r="I5313" s="51"/>
      <c r="M5313" s="51"/>
    </row>
    <row r="5314" spans="9:13">
      <c r="I5314" s="51"/>
      <c r="M5314" s="51"/>
    </row>
    <row r="5315" spans="9:13">
      <c r="I5315" s="51"/>
      <c r="M5315" s="51"/>
    </row>
    <row r="5316" spans="9:13">
      <c r="I5316" s="51"/>
      <c r="M5316" s="51"/>
    </row>
    <row r="5317" spans="9:13">
      <c r="I5317" s="51"/>
      <c r="M5317" s="51"/>
    </row>
    <row r="5318" spans="9:13">
      <c r="I5318" s="51"/>
      <c r="M5318" s="51"/>
    </row>
    <row r="5319" spans="9:13">
      <c r="I5319" s="51"/>
      <c r="M5319" s="51"/>
    </row>
    <row r="5320" spans="9:13">
      <c r="I5320" s="51"/>
      <c r="M5320" s="51"/>
    </row>
    <row r="5321" spans="9:13">
      <c r="I5321" s="51"/>
      <c r="M5321" s="51"/>
    </row>
    <row r="5322" spans="9:13">
      <c r="I5322" s="51"/>
      <c r="M5322" s="51"/>
    </row>
    <row r="5323" spans="9:13">
      <c r="I5323" s="51"/>
      <c r="M5323" s="51"/>
    </row>
    <row r="5324" spans="9:13">
      <c r="I5324" s="51"/>
      <c r="M5324" s="51"/>
    </row>
    <row r="5325" spans="9:13">
      <c r="I5325" s="51"/>
      <c r="M5325" s="51"/>
    </row>
    <row r="5326" spans="9:13">
      <c r="I5326" s="51"/>
      <c r="M5326" s="51"/>
    </row>
    <row r="5327" spans="9:13">
      <c r="I5327" s="51"/>
      <c r="M5327" s="51"/>
    </row>
    <row r="5328" spans="9:13">
      <c r="I5328" s="51"/>
      <c r="M5328" s="51"/>
    </row>
    <row r="5329" spans="9:13">
      <c r="I5329" s="51"/>
      <c r="M5329" s="51"/>
    </row>
    <row r="5330" spans="9:13">
      <c r="I5330" s="51"/>
      <c r="M5330" s="51"/>
    </row>
    <row r="5331" spans="9:13">
      <c r="I5331" s="51"/>
      <c r="M5331" s="51"/>
    </row>
    <row r="5332" spans="9:13">
      <c r="I5332" s="51"/>
      <c r="M5332" s="51"/>
    </row>
    <row r="5333" spans="9:13">
      <c r="I5333" s="51"/>
      <c r="M5333" s="51"/>
    </row>
    <row r="5334" spans="9:13">
      <c r="I5334" s="51"/>
      <c r="M5334" s="51"/>
    </row>
    <row r="5335" spans="9:13">
      <c r="I5335" s="51"/>
      <c r="M5335" s="51"/>
    </row>
    <row r="5336" spans="9:13">
      <c r="I5336" s="51"/>
      <c r="M5336" s="51"/>
    </row>
    <row r="5337" spans="9:13">
      <c r="I5337" s="51"/>
      <c r="M5337" s="51"/>
    </row>
    <row r="5338" spans="9:13">
      <c r="I5338" s="51"/>
      <c r="M5338" s="51"/>
    </row>
    <row r="5339" spans="9:13">
      <c r="I5339" s="51"/>
      <c r="M5339" s="51"/>
    </row>
    <row r="5340" spans="9:13">
      <c r="I5340" s="51"/>
      <c r="M5340" s="51"/>
    </row>
    <row r="5341" spans="9:13">
      <c r="I5341" s="51"/>
      <c r="M5341" s="51"/>
    </row>
    <row r="5342" spans="9:13">
      <c r="I5342" s="51"/>
      <c r="M5342" s="51"/>
    </row>
    <row r="5343" spans="9:13">
      <c r="I5343" s="51"/>
      <c r="M5343" s="51"/>
    </row>
    <row r="5344" spans="9:13">
      <c r="I5344" s="51"/>
      <c r="M5344" s="51"/>
    </row>
    <row r="5345" spans="9:13">
      <c r="I5345" s="51"/>
      <c r="M5345" s="51"/>
    </row>
    <row r="5346" spans="9:13">
      <c r="I5346" s="51"/>
      <c r="M5346" s="51"/>
    </row>
    <row r="5347" spans="9:13">
      <c r="I5347" s="51"/>
      <c r="M5347" s="51"/>
    </row>
    <row r="5348" spans="9:13">
      <c r="I5348" s="51"/>
      <c r="M5348" s="51"/>
    </row>
    <row r="5349" spans="9:13">
      <c r="I5349" s="51"/>
      <c r="M5349" s="51"/>
    </row>
    <row r="5350" spans="9:13">
      <c r="I5350" s="51"/>
      <c r="M5350" s="51"/>
    </row>
    <row r="5351" spans="9:13">
      <c r="I5351" s="51"/>
      <c r="M5351" s="51"/>
    </row>
    <row r="5352" spans="9:13">
      <c r="I5352" s="51"/>
      <c r="M5352" s="51"/>
    </row>
    <row r="5353" spans="9:13">
      <c r="I5353" s="51"/>
      <c r="M5353" s="51"/>
    </row>
    <row r="5354" spans="9:13">
      <c r="I5354" s="51"/>
      <c r="M5354" s="51"/>
    </row>
    <row r="5355" spans="9:13">
      <c r="I5355" s="51"/>
      <c r="M5355" s="51"/>
    </row>
    <row r="5356" spans="9:13">
      <c r="I5356" s="51"/>
      <c r="M5356" s="51"/>
    </row>
    <row r="5357" spans="9:13">
      <c r="I5357" s="51"/>
      <c r="M5357" s="51"/>
    </row>
    <row r="5358" spans="9:13">
      <c r="I5358" s="51"/>
      <c r="M5358" s="51"/>
    </row>
    <row r="5359" spans="9:13">
      <c r="I5359" s="51"/>
      <c r="M5359" s="51"/>
    </row>
    <row r="5360" spans="9:13">
      <c r="I5360" s="51"/>
      <c r="M5360" s="51"/>
    </row>
    <row r="5361" spans="9:13">
      <c r="I5361" s="51"/>
      <c r="M5361" s="51"/>
    </row>
    <row r="5362" spans="9:13">
      <c r="I5362" s="51"/>
      <c r="M5362" s="51"/>
    </row>
    <row r="5363" spans="9:13">
      <c r="I5363" s="51"/>
      <c r="M5363" s="51"/>
    </row>
    <row r="5364" spans="9:13">
      <c r="I5364" s="51"/>
      <c r="M5364" s="51"/>
    </row>
    <row r="5365" spans="9:13">
      <c r="I5365" s="51"/>
      <c r="M5365" s="51"/>
    </row>
    <row r="5366" spans="9:13">
      <c r="I5366" s="51"/>
      <c r="M5366" s="51"/>
    </row>
    <row r="5367" spans="9:13">
      <c r="I5367" s="51"/>
      <c r="M5367" s="51"/>
    </row>
    <row r="5368" spans="9:13">
      <c r="I5368" s="51"/>
      <c r="M5368" s="51"/>
    </row>
    <row r="5369" spans="9:13">
      <c r="I5369" s="51"/>
      <c r="M5369" s="51"/>
    </row>
    <row r="5370" spans="9:13">
      <c r="I5370" s="51"/>
      <c r="M5370" s="51"/>
    </row>
    <row r="5371" spans="9:13">
      <c r="I5371" s="51"/>
      <c r="M5371" s="51"/>
    </row>
    <row r="5372" spans="9:13">
      <c r="I5372" s="51"/>
      <c r="M5372" s="51"/>
    </row>
    <row r="5373" spans="9:13">
      <c r="I5373" s="51"/>
      <c r="M5373" s="51"/>
    </row>
    <row r="5374" spans="9:13">
      <c r="I5374" s="51"/>
      <c r="M5374" s="51"/>
    </row>
    <row r="5375" spans="9:13">
      <c r="I5375" s="51"/>
      <c r="M5375" s="51"/>
    </row>
    <row r="5376" spans="9:13">
      <c r="I5376" s="51"/>
      <c r="M5376" s="51"/>
    </row>
    <row r="5377" spans="9:13">
      <c r="I5377" s="51"/>
      <c r="M5377" s="51"/>
    </row>
    <row r="5378" spans="9:13">
      <c r="I5378" s="51"/>
      <c r="M5378" s="51"/>
    </row>
    <row r="5379" spans="9:13">
      <c r="I5379" s="51"/>
      <c r="M5379" s="51"/>
    </row>
    <row r="5380" spans="9:13">
      <c r="I5380" s="51"/>
      <c r="M5380" s="51"/>
    </row>
    <row r="5381" spans="9:13">
      <c r="I5381" s="51"/>
      <c r="M5381" s="51"/>
    </row>
    <row r="5382" spans="9:13">
      <c r="I5382" s="51"/>
      <c r="M5382" s="51"/>
    </row>
    <row r="5383" spans="9:13">
      <c r="I5383" s="51"/>
      <c r="M5383" s="51"/>
    </row>
    <row r="5384" spans="9:13">
      <c r="I5384" s="51"/>
      <c r="M5384" s="51"/>
    </row>
    <row r="5385" spans="9:13">
      <c r="I5385" s="51"/>
      <c r="M5385" s="51"/>
    </row>
    <row r="5386" spans="9:13">
      <c r="I5386" s="51"/>
      <c r="M5386" s="51"/>
    </row>
    <row r="5387" spans="9:13">
      <c r="I5387" s="51"/>
      <c r="M5387" s="51"/>
    </row>
    <row r="5388" spans="9:13">
      <c r="I5388" s="51"/>
      <c r="M5388" s="51"/>
    </row>
    <row r="5389" spans="9:13">
      <c r="I5389" s="51"/>
      <c r="M5389" s="51"/>
    </row>
    <row r="5390" spans="9:13">
      <c r="I5390" s="51"/>
      <c r="M5390" s="51"/>
    </row>
    <row r="5391" spans="9:13">
      <c r="I5391" s="51"/>
      <c r="M5391" s="51"/>
    </row>
    <row r="5392" spans="9:13">
      <c r="I5392" s="51"/>
      <c r="M5392" s="51"/>
    </row>
    <row r="5393" spans="9:13">
      <c r="I5393" s="51"/>
      <c r="M5393" s="51"/>
    </row>
    <row r="5394" spans="9:13">
      <c r="I5394" s="51"/>
      <c r="M5394" s="51"/>
    </row>
    <row r="5395" spans="9:13">
      <c r="I5395" s="51"/>
      <c r="M5395" s="51"/>
    </row>
    <row r="5396" spans="9:13">
      <c r="I5396" s="51"/>
      <c r="M5396" s="51"/>
    </row>
    <row r="5397" spans="9:13">
      <c r="I5397" s="51"/>
      <c r="M5397" s="51"/>
    </row>
    <row r="5398" spans="9:13">
      <c r="I5398" s="51"/>
      <c r="M5398" s="51"/>
    </row>
    <row r="5399" spans="9:13">
      <c r="I5399" s="51"/>
      <c r="M5399" s="51"/>
    </row>
    <row r="5400" spans="9:13">
      <c r="I5400" s="51"/>
      <c r="M5400" s="51"/>
    </row>
    <row r="5401" spans="9:13">
      <c r="I5401" s="51"/>
      <c r="M5401" s="51"/>
    </row>
    <row r="5402" spans="9:13">
      <c r="I5402" s="51"/>
      <c r="M5402" s="51"/>
    </row>
    <row r="5403" spans="9:13">
      <c r="I5403" s="51"/>
      <c r="M5403" s="51"/>
    </row>
    <row r="5404" spans="9:13">
      <c r="I5404" s="51"/>
      <c r="M5404" s="51"/>
    </row>
    <row r="5405" spans="9:13">
      <c r="I5405" s="51"/>
      <c r="M5405" s="51"/>
    </row>
    <row r="5406" spans="9:13">
      <c r="I5406" s="51"/>
      <c r="M5406" s="51"/>
    </row>
    <row r="5407" spans="9:13">
      <c r="I5407" s="51"/>
      <c r="M5407" s="51"/>
    </row>
    <row r="5408" spans="9:13">
      <c r="I5408" s="51"/>
      <c r="M5408" s="51"/>
    </row>
    <row r="5409" spans="9:13">
      <c r="I5409" s="51"/>
      <c r="M5409" s="51"/>
    </row>
    <row r="5410" spans="9:13">
      <c r="I5410" s="51"/>
      <c r="M5410" s="51"/>
    </row>
    <row r="5411" spans="9:13">
      <c r="I5411" s="51"/>
      <c r="M5411" s="51"/>
    </row>
    <row r="5412" spans="9:13">
      <c r="I5412" s="51"/>
      <c r="M5412" s="51"/>
    </row>
    <row r="5413" spans="9:13">
      <c r="I5413" s="51"/>
      <c r="M5413" s="51"/>
    </row>
    <row r="5414" spans="9:13">
      <c r="I5414" s="51"/>
      <c r="M5414" s="51"/>
    </row>
    <row r="5415" spans="9:13">
      <c r="I5415" s="51"/>
      <c r="M5415" s="51"/>
    </row>
    <row r="5416" spans="9:13">
      <c r="I5416" s="51"/>
      <c r="M5416" s="51"/>
    </row>
    <row r="5417" spans="9:13">
      <c r="I5417" s="51"/>
      <c r="M5417" s="51"/>
    </row>
    <row r="5418" spans="9:13">
      <c r="I5418" s="51"/>
      <c r="M5418" s="51"/>
    </row>
    <row r="5419" spans="9:13">
      <c r="I5419" s="51"/>
      <c r="M5419" s="51"/>
    </row>
    <row r="5420" spans="9:13">
      <c r="I5420" s="51"/>
      <c r="M5420" s="51"/>
    </row>
    <row r="5421" spans="9:13">
      <c r="I5421" s="51"/>
      <c r="M5421" s="51"/>
    </row>
    <row r="5422" spans="9:13">
      <c r="I5422" s="51"/>
      <c r="M5422" s="51"/>
    </row>
    <row r="5423" spans="9:13">
      <c r="I5423" s="51"/>
      <c r="M5423" s="51"/>
    </row>
    <row r="5424" spans="9:13">
      <c r="I5424" s="51"/>
      <c r="M5424" s="51"/>
    </row>
    <row r="5425" spans="9:13">
      <c r="I5425" s="51"/>
      <c r="M5425" s="51"/>
    </row>
    <row r="5426" spans="9:13">
      <c r="I5426" s="51"/>
      <c r="M5426" s="51"/>
    </row>
    <row r="5427" spans="9:13">
      <c r="I5427" s="51"/>
      <c r="M5427" s="51"/>
    </row>
    <row r="5428" spans="9:13">
      <c r="I5428" s="51"/>
      <c r="M5428" s="51"/>
    </row>
    <row r="5429" spans="9:13">
      <c r="I5429" s="51"/>
      <c r="M5429" s="51"/>
    </row>
    <row r="5430" spans="9:13">
      <c r="I5430" s="51"/>
      <c r="M5430" s="51"/>
    </row>
    <row r="5431" spans="9:13">
      <c r="I5431" s="51"/>
      <c r="M5431" s="51"/>
    </row>
    <row r="5432" spans="9:13">
      <c r="I5432" s="51"/>
      <c r="M5432" s="51"/>
    </row>
    <row r="5433" spans="9:13">
      <c r="I5433" s="51"/>
      <c r="M5433" s="51"/>
    </row>
    <row r="5434" spans="9:13">
      <c r="I5434" s="51"/>
      <c r="M5434" s="51"/>
    </row>
    <row r="5435" spans="9:13">
      <c r="I5435" s="51"/>
      <c r="M5435" s="51"/>
    </row>
    <row r="5436" spans="9:13">
      <c r="I5436" s="51"/>
      <c r="M5436" s="51"/>
    </row>
    <row r="5437" spans="9:13">
      <c r="I5437" s="51"/>
      <c r="M5437" s="51"/>
    </row>
    <row r="5438" spans="9:13">
      <c r="I5438" s="51"/>
      <c r="M5438" s="51"/>
    </row>
    <row r="5439" spans="9:13">
      <c r="I5439" s="51"/>
      <c r="M5439" s="51"/>
    </row>
    <row r="5440" spans="9:13">
      <c r="I5440" s="51"/>
      <c r="M5440" s="51"/>
    </row>
    <row r="5441" spans="9:13">
      <c r="I5441" s="51"/>
      <c r="M5441" s="51"/>
    </row>
    <row r="5442" spans="9:13">
      <c r="I5442" s="51"/>
      <c r="M5442" s="51"/>
    </row>
    <row r="5443" spans="9:13">
      <c r="I5443" s="51"/>
      <c r="M5443" s="51"/>
    </row>
    <row r="5444" spans="9:13">
      <c r="I5444" s="51"/>
      <c r="M5444" s="51"/>
    </row>
    <row r="5445" spans="9:13">
      <c r="I5445" s="51"/>
      <c r="M5445" s="51"/>
    </row>
    <row r="5446" spans="9:13">
      <c r="I5446" s="51"/>
      <c r="M5446" s="51"/>
    </row>
    <row r="5447" spans="9:13">
      <c r="I5447" s="51"/>
      <c r="M5447" s="51"/>
    </row>
    <row r="5448" spans="9:13">
      <c r="I5448" s="51"/>
      <c r="M5448" s="51"/>
    </row>
    <row r="5449" spans="9:13">
      <c r="I5449" s="51"/>
      <c r="M5449" s="51"/>
    </row>
    <row r="5450" spans="9:13">
      <c r="I5450" s="51"/>
      <c r="M5450" s="51"/>
    </row>
    <row r="5451" spans="9:13">
      <c r="I5451" s="51"/>
      <c r="M5451" s="51"/>
    </row>
    <row r="5452" spans="9:13">
      <c r="I5452" s="51"/>
      <c r="M5452" s="51"/>
    </row>
    <row r="5453" spans="9:13">
      <c r="I5453" s="51"/>
      <c r="M5453" s="51"/>
    </row>
    <row r="5454" spans="9:13">
      <c r="I5454" s="51"/>
      <c r="M5454" s="51"/>
    </row>
    <row r="5455" spans="9:13">
      <c r="I5455" s="51"/>
      <c r="M5455" s="51"/>
    </row>
    <row r="5456" spans="9:13">
      <c r="I5456" s="51"/>
      <c r="M5456" s="51"/>
    </row>
    <row r="5457" spans="9:13">
      <c r="I5457" s="51"/>
      <c r="M5457" s="51"/>
    </row>
    <row r="5458" spans="9:13">
      <c r="I5458" s="51"/>
      <c r="M5458" s="51"/>
    </row>
    <row r="5459" spans="9:13">
      <c r="I5459" s="51"/>
      <c r="M5459" s="51"/>
    </row>
    <row r="5460" spans="9:13">
      <c r="I5460" s="51"/>
      <c r="M5460" s="51"/>
    </row>
    <row r="5461" spans="9:13">
      <c r="I5461" s="51"/>
      <c r="M5461" s="51"/>
    </row>
    <row r="5462" spans="9:13">
      <c r="I5462" s="51"/>
      <c r="M5462" s="51"/>
    </row>
    <row r="5463" spans="9:13">
      <c r="I5463" s="51"/>
      <c r="M5463" s="51"/>
    </row>
    <row r="5464" spans="9:13">
      <c r="I5464" s="51"/>
      <c r="M5464" s="51"/>
    </row>
    <row r="5465" spans="9:13">
      <c r="I5465" s="51"/>
      <c r="M5465" s="51"/>
    </row>
    <row r="5466" spans="9:13">
      <c r="I5466" s="51"/>
      <c r="M5466" s="51"/>
    </row>
    <row r="5467" spans="9:13">
      <c r="I5467" s="51"/>
      <c r="M5467" s="51"/>
    </row>
    <row r="5468" spans="9:13">
      <c r="I5468" s="51"/>
      <c r="M5468" s="51"/>
    </row>
    <row r="5469" spans="9:13">
      <c r="I5469" s="51"/>
      <c r="M5469" s="51"/>
    </row>
    <row r="5470" spans="9:13">
      <c r="I5470" s="51"/>
      <c r="M5470" s="51"/>
    </row>
    <row r="5471" spans="9:13">
      <c r="I5471" s="51"/>
      <c r="M5471" s="51"/>
    </row>
    <row r="5472" spans="9:13">
      <c r="I5472" s="51"/>
      <c r="M5472" s="51"/>
    </row>
    <row r="5473" spans="9:13">
      <c r="I5473" s="51"/>
      <c r="M5473" s="51"/>
    </row>
    <row r="5474" spans="9:13">
      <c r="I5474" s="51"/>
      <c r="M5474" s="51"/>
    </row>
    <row r="5475" spans="9:13">
      <c r="I5475" s="51"/>
      <c r="M5475" s="51"/>
    </row>
    <row r="5476" spans="9:13">
      <c r="I5476" s="51"/>
      <c r="M5476" s="51"/>
    </row>
    <row r="5477" spans="9:13">
      <c r="I5477" s="51"/>
      <c r="M5477" s="51"/>
    </row>
    <row r="5478" spans="9:13">
      <c r="I5478" s="51"/>
      <c r="M5478" s="51"/>
    </row>
    <row r="5479" spans="9:13">
      <c r="I5479" s="51"/>
      <c r="M5479" s="51"/>
    </row>
    <row r="5480" spans="9:13">
      <c r="I5480" s="51"/>
      <c r="M5480" s="51"/>
    </row>
    <row r="5481" spans="9:13">
      <c r="I5481" s="51"/>
      <c r="M5481" s="51"/>
    </row>
    <row r="5482" spans="9:13">
      <c r="I5482" s="51"/>
      <c r="M5482" s="51"/>
    </row>
    <row r="5483" spans="9:13">
      <c r="I5483" s="51"/>
      <c r="M5483" s="51"/>
    </row>
    <row r="5484" spans="9:13">
      <c r="I5484" s="51"/>
      <c r="M5484" s="51"/>
    </row>
    <row r="5485" spans="9:13">
      <c r="I5485" s="51"/>
      <c r="M5485" s="51"/>
    </row>
    <row r="5486" spans="9:13">
      <c r="I5486" s="51"/>
      <c r="M5486" s="51"/>
    </row>
    <row r="5487" spans="9:13">
      <c r="I5487" s="51"/>
      <c r="M5487" s="51"/>
    </row>
    <row r="5488" spans="9:13">
      <c r="I5488" s="51"/>
      <c r="M5488" s="51"/>
    </row>
    <row r="5489" spans="9:13">
      <c r="I5489" s="51"/>
      <c r="M5489" s="51"/>
    </row>
    <row r="5490" spans="9:13">
      <c r="I5490" s="51"/>
      <c r="M5490" s="51"/>
    </row>
    <row r="5491" spans="9:13">
      <c r="I5491" s="51"/>
      <c r="M5491" s="51"/>
    </row>
    <row r="5492" spans="9:13">
      <c r="I5492" s="51"/>
      <c r="M5492" s="51"/>
    </row>
    <row r="5493" spans="9:13">
      <c r="I5493" s="51"/>
      <c r="M5493" s="51"/>
    </row>
    <row r="5494" spans="9:13">
      <c r="I5494" s="51"/>
      <c r="M5494" s="51"/>
    </row>
    <row r="5495" spans="9:13">
      <c r="I5495" s="51"/>
      <c r="M5495" s="51"/>
    </row>
    <row r="5496" spans="9:13">
      <c r="I5496" s="51"/>
      <c r="M5496" s="51"/>
    </row>
    <row r="5497" spans="9:13">
      <c r="I5497" s="51"/>
      <c r="M5497" s="51"/>
    </row>
    <row r="5498" spans="9:13">
      <c r="I5498" s="51"/>
      <c r="M5498" s="51"/>
    </row>
    <row r="5499" spans="9:13">
      <c r="I5499" s="51"/>
      <c r="M5499" s="51"/>
    </row>
    <row r="5500" spans="9:13">
      <c r="I5500" s="51"/>
      <c r="M5500" s="51"/>
    </row>
    <row r="5501" spans="9:13">
      <c r="I5501" s="51"/>
      <c r="M5501" s="51"/>
    </row>
    <row r="5502" spans="9:13">
      <c r="I5502" s="51"/>
      <c r="M5502" s="51"/>
    </row>
    <row r="5503" spans="9:13">
      <c r="I5503" s="51"/>
      <c r="M5503" s="51"/>
    </row>
    <row r="5504" spans="9:13">
      <c r="I5504" s="51"/>
      <c r="M5504" s="51"/>
    </row>
    <row r="5505" spans="9:13">
      <c r="I5505" s="51"/>
      <c r="M5505" s="51"/>
    </row>
    <row r="5506" spans="9:13">
      <c r="I5506" s="51"/>
      <c r="M5506" s="51"/>
    </row>
    <row r="5507" spans="9:13">
      <c r="I5507" s="51"/>
      <c r="M5507" s="51"/>
    </row>
    <row r="5508" spans="9:13">
      <c r="I5508" s="51"/>
      <c r="M5508" s="51"/>
    </row>
    <row r="5509" spans="9:13">
      <c r="I5509" s="51"/>
      <c r="M5509" s="51"/>
    </row>
    <row r="5510" spans="9:13">
      <c r="I5510" s="51"/>
      <c r="M5510" s="51"/>
    </row>
    <row r="5511" spans="9:13">
      <c r="I5511" s="51"/>
      <c r="M5511" s="51"/>
    </row>
    <row r="5512" spans="9:13">
      <c r="I5512" s="51"/>
      <c r="M5512" s="51"/>
    </row>
    <row r="5513" spans="9:13">
      <c r="I5513" s="51"/>
      <c r="M5513" s="51"/>
    </row>
    <row r="5514" spans="9:13">
      <c r="I5514" s="51"/>
      <c r="M5514" s="51"/>
    </row>
    <row r="5515" spans="9:13">
      <c r="I5515" s="51"/>
      <c r="M5515" s="51"/>
    </row>
    <row r="5516" spans="9:13">
      <c r="I5516" s="51"/>
      <c r="M5516" s="51"/>
    </row>
    <row r="5517" spans="9:13">
      <c r="I5517" s="51"/>
      <c r="M5517" s="51"/>
    </row>
    <row r="5518" spans="9:13">
      <c r="I5518" s="51"/>
      <c r="M5518" s="51"/>
    </row>
    <row r="5519" spans="9:13">
      <c r="I5519" s="51"/>
      <c r="M5519" s="51"/>
    </row>
    <row r="5520" spans="9:13">
      <c r="I5520" s="51"/>
      <c r="M5520" s="51"/>
    </row>
    <row r="5521" spans="9:13">
      <c r="I5521" s="51"/>
      <c r="M5521" s="51"/>
    </row>
    <row r="5522" spans="9:13">
      <c r="I5522" s="51"/>
      <c r="M5522" s="51"/>
    </row>
    <row r="5523" spans="9:13">
      <c r="I5523" s="51"/>
      <c r="M5523" s="51"/>
    </row>
    <row r="5524" spans="9:13">
      <c r="I5524" s="51"/>
      <c r="M5524" s="51"/>
    </row>
    <row r="5525" spans="9:13">
      <c r="I5525" s="51"/>
      <c r="M5525" s="51"/>
    </row>
    <row r="5526" spans="9:13">
      <c r="I5526" s="51"/>
      <c r="M5526" s="51"/>
    </row>
    <row r="5527" spans="9:13">
      <c r="I5527" s="51"/>
      <c r="M5527" s="51"/>
    </row>
    <row r="5528" spans="9:13">
      <c r="I5528" s="51"/>
      <c r="M5528" s="51"/>
    </row>
    <row r="5529" spans="9:13">
      <c r="I5529" s="51"/>
      <c r="M5529" s="51"/>
    </row>
    <row r="5530" spans="9:13">
      <c r="I5530" s="51"/>
      <c r="M5530" s="51"/>
    </row>
    <row r="5531" spans="9:13">
      <c r="I5531" s="51"/>
      <c r="M5531" s="51"/>
    </row>
    <row r="5532" spans="9:13">
      <c r="I5532" s="51"/>
      <c r="M5532" s="51"/>
    </row>
    <row r="5533" spans="9:13">
      <c r="I5533" s="51"/>
      <c r="M5533" s="51"/>
    </row>
    <row r="5534" spans="9:13">
      <c r="I5534" s="51"/>
      <c r="M5534" s="51"/>
    </row>
    <row r="5535" spans="9:13">
      <c r="I5535" s="51"/>
      <c r="M5535" s="51"/>
    </row>
    <row r="5536" spans="9:13">
      <c r="I5536" s="51"/>
      <c r="M5536" s="51"/>
    </row>
    <row r="5537" spans="9:13">
      <c r="I5537" s="51"/>
      <c r="M5537" s="51"/>
    </row>
    <row r="5538" spans="9:13">
      <c r="I5538" s="51"/>
      <c r="M5538" s="51"/>
    </row>
    <row r="5539" spans="9:13">
      <c r="I5539" s="51"/>
      <c r="M5539" s="51"/>
    </row>
    <row r="5540" spans="9:13">
      <c r="I5540" s="51"/>
      <c r="M5540" s="51"/>
    </row>
    <row r="5541" spans="9:13">
      <c r="I5541" s="51"/>
      <c r="M5541" s="51"/>
    </row>
    <row r="5542" spans="9:13">
      <c r="I5542" s="51"/>
      <c r="M5542" s="51"/>
    </row>
    <row r="5543" spans="9:13">
      <c r="I5543" s="51"/>
      <c r="M5543" s="51"/>
    </row>
    <row r="5544" spans="9:13">
      <c r="I5544" s="51"/>
      <c r="M5544" s="51"/>
    </row>
    <row r="5545" spans="9:13">
      <c r="I5545" s="51"/>
      <c r="M5545" s="51"/>
    </row>
    <row r="5546" spans="9:13">
      <c r="I5546" s="51"/>
      <c r="M5546" s="51"/>
    </row>
    <row r="5547" spans="9:13">
      <c r="I5547" s="51"/>
      <c r="M5547" s="51"/>
    </row>
    <row r="5548" spans="9:13">
      <c r="I5548" s="51"/>
      <c r="M5548" s="51"/>
    </row>
    <row r="5549" spans="9:13">
      <c r="I5549" s="51"/>
      <c r="M5549" s="51"/>
    </row>
    <row r="5550" spans="9:13">
      <c r="I5550" s="51"/>
      <c r="M5550" s="51"/>
    </row>
    <row r="5551" spans="9:13">
      <c r="I5551" s="51"/>
      <c r="M5551" s="51"/>
    </row>
    <row r="5552" spans="9:13">
      <c r="I5552" s="51"/>
      <c r="M5552" s="51"/>
    </row>
    <row r="5553" spans="9:13">
      <c r="I5553" s="51"/>
      <c r="M5553" s="51"/>
    </row>
    <row r="5554" spans="9:13">
      <c r="I5554" s="51"/>
      <c r="M5554" s="51"/>
    </row>
    <row r="5555" spans="9:13">
      <c r="I5555" s="51"/>
      <c r="M5555" s="51"/>
    </row>
    <row r="5556" spans="9:13">
      <c r="I5556" s="51"/>
      <c r="M5556" s="51"/>
    </row>
    <row r="5557" spans="9:13">
      <c r="I5557" s="51"/>
      <c r="M5557" s="51"/>
    </row>
    <row r="5558" spans="9:13">
      <c r="I5558" s="51"/>
      <c r="M5558" s="51"/>
    </row>
    <row r="5559" spans="9:13">
      <c r="I5559" s="51"/>
      <c r="M5559" s="51"/>
    </row>
    <row r="5560" spans="9:13">
      <c r="I5560" s="51"/>
      <c r="M5560" s="51"/>
    </row>
    <row r="5561" spans="9:13">
      <c r="I5561" s="51"/>
      <c r="M5561" s="51"/>
    </row>
    <row r="5562" spans="9:13">
      <c r="I5562" s="51"/>
      <c r="M5562" s="51"/>
    </row>
    <row r="5563" spans="9:13">
      <c r="I5563" s="51"/>
      <c r="M5563" s="51"/>
    </row>
    <row r="5564" spans="9:13">
      <c r="I5564" s="51"/>
      <c r="M5564" s="51"/>
    </row>
    <row r="5565" spans="9:13">
      <c r="I5565" s="51"/>
      <c r="M5565" s="51"/>
    </row>
    <row r="5566" spans="9:13">
      <c r="I5566" s="51"/>
      <c r="M5566" s="51"/>
    </row>
    <row r="5567" spans="9:13">
      <c r="I5567" s="51"/>
      <c r="M5567" s="51"/>
    </row>
    <row r="5568" spans="9:13">
      <c r="I5568" s="51"/>
      <c r="M5568" s="51"/>
    </row>
    <row r="5569" spans="9:13">
      <c r="I5569" s="51"/>
      <c r="M5569" s="51"/>
    </row>
    <row r="5570" spans="9:13">
      <c r="I5570" s="51"/>
      <c r="M5570" s="51"/>
    </row>
    <row r="5571" spans="9:13">
      <c r="I5571" s="51"/>
      <c r="M5571" s="51"/>
    </row>
    <row r="5572" spans="9:13">
      <c r="I5572" s="51"/>
      <c r="M5572" s="51"/>
    </row>
    <row r="5573" spans="9:13">
      <c r="I5573" s="51"/>
      <c r="M5573" s="51"/>
    </row>
    <row r="5574" spans="9:13">
      <c r="I5574" s="51"/>
      <c r="M5574" s="51"/>
    </row>
    <row r="5575" spans="9:13">
      <c r="I5575" s="51"/>
      <c r="M5575" s="51"/>
    </row>
    <row r="5576" spans="9:13">
      <c r="I5576" s="51"/>
      <c r="M5576" s="51"/>
    </row>
    <row r="5577" spans="9:13">
      <c r="I5577" s="51"/>
      <c r="M5577" s="51"/>
    </row>
    <row r="5578" spans="9:13">
      <c r="I5578" s="51"/>
      <c r="M5578" s="51"/>
    </row>
    <row r="5579" spans="9:13">
      <c r="I5579" s="51"/>
      <c r="M5579" s="51"/>
    </row>
    <row r="5580" spans="9:13">
      <c r="I5580" s="51"/>
      <c r="M5580" s="51"/>
    </row>
    <row r="5581" spans="9:13">
      <c r="I5581" s="51"/>
      <c r="M5581" s="51"/>
    </row>
    <row r="5582" spans="9:13">
      <c r="I5582" s="51"/>
      <c r="M5582" s="51"/>
    </row>
    <row r="5583" spans="9:13">
      <c r="I5583" s="51"/>
      <c r="M5583" s="51"/>
    </row>
    <row r="5584" spans="9:13">
      <c r="I5584" s="51"/>
      <c r="M5584" s="51"/>
    </row>
    <row r="5585" spans="9:13">
      <c r="I5585" s="51"/>
      <c r="M5585" s="51"/>
    </row>
    <row r="5586" spans="9:13">
      <c r="I5586" s="51"/>
      <c r="M5586" s="51"/>
    </row>
    <row r="5587" spans="9:13">
      <c r="I5587" s="51"/>
      <c r="M5587" s="51"/>
    </row>
    <row r="5588" spans="9:13">
      <c r="I5588" s="51"/>
      <c r="M5588" s="51"/>
    </row>
    <row r="5589" spans="9:13">
      <c r="I5589" s="51"/>
      <c r="M5589" s="51"/>
    </row>
    <row r="5590" spans="9:13">
      <c r="I5590" s="51"/>
      <c r="M5590" s="51"/>
    </row>
    <row r="5591" spans="9:13">
      <c r="I5591" s="51"/>
      <c r="M5591" s="51"/>
    </row>
    <row r="5592" spans="9:13">
      <c r="I5592" s="51"/>
      <c r="M5592" s="51"/>
    </row>
    <row r="5593" spans="9:13">
      <c r="I5593" s="51"/>
      <c r="M5593" s="51"/>
    </row>
    <row r="5594" spans="9:13">
      <c r="I5594" s="51"/>
      <c r="M5594" s="51"/>
    </row>
    <row r="5595" spans="9:13">
      <c r="I5595" s="51"/>
      <c r="M5595" s="51"/>
    </row>
    <row r="5596" spans="9:13">
      <c r="I5596" s="51"/>
      <c r="M5596" s="51"/>
    </row>
    <row r="5597" spans="9:13">
      <c r="I5597" s="51"/>
      <c r="M5597" s="51"/>
    </row>
    <row r="5598" spans="9:13">
      <c r="I5598" s="51"/>
      <c r="M5598" s="51"/>
    </row>
    <row r="5599" spans="9:13">
      <c r="I5599" s="51"/>
      <c r="M5599" s="51"/>
    </row>
    <row r="5600" spans="9:13">
      <c r="I5600" s="51"/>
      <c r="M5600" s="51"/>
    </row>
    <row r="5601" spans="9:13">
      <c r="I5601" s="51"/>
      <c r="M5601" s="51"/>
    </row>
    <row r="5602" spans="9:13">
      <c r="I5602" s="51"/>
      <c r="M5602" s="51"/>
    </row>
    <row r="5603" spans="9:13">
      <c r="I5603" s="51"/>
      <c r="M5603" s="51"/>
    </row>
    <row r="5604" spans="9:13">
      <c r="I5604" s="51"/>
      <c r="M5604" s="51"/>
    </row>
    <row r="5605" spans="9:13">
      <c r="I5605" s="51"/>
      <c r="M5605" s="51"/>
    </row>
    <row r="5606" spans="9:13">
      <c r="I5606" s="51"/>
      <c r="M5606" s="51"/>
    </row>
    <row r="5607" spans="9:13">
      <c r="I5607" s="51"/>
      <c r="M5607" s="51"/>
    </row>
    <row r="5608" spans="9:13">
      <c r="I5608" s="51"/>
      <c r="M5608" s="51"/>
    </row>
    <row r="5609" spans="9:13">
      <c r="I5609" s="51"/>
      <c r="M5609" s="51"/>
    </row>
    <row r="5610" spans="9:13">
      <c r="I5610" s="51"/>
      <c r="M5610" s="51"/>
    </row>
    <row r="5611" spans="9:13">
      <c r="I5611" s="51"/>
      <c r="M5611" s="51"/>
    </row>
    <row r="5612" spans="9:13">
      <c r="I5612" s="51"/>
      <c r="M5612" s="51"/>
    </row>
    <row r="5613" spans="9:13">
      <c r="I5613" s="51"/>
      <c r="M5613" s="51"/>
    </row>
    <row r="5614" spans="9:13">
      <c r="I5614" s="51"/>
      <c r="M5614" s="51"/>
    </row>
    <row r="5615" spans="9:13">
      <c r="I5615" s="51"/>
      <c r="M5615" s="51"/>
    </row>
    <row r="5616" spans="9:13">
      <c r="I5616" s="51"/>
      <c r="M5616" s="51"/>
    </row>
    <row r="5617" spans="9:13">
      <c r="I5617" s="51"/>
      <c r="M5617" s="51"/>
    </row>
    <row r="5618" spans="9:13">
      <c r="I5618" s="51"/>
      <c r="M5618" s="51"/>
    </row>
    <row r="5619" spans="9:13">
      <c r="I5619" s="51"/>
      <c r="M5619" s="51"/>
    </row>
    <row r="5620" spans="9:13">
      <c r="I5620" s="51"/>
      <c r="M5620" s="51"/>
    </row>
    <row r="5621" spans="9:13">
      <c r="I5621" s="51"/>
      <c r="M5621" s="51"/>
    </row>
    <row r="5622" spans="9:13">
      <c r="I5622" s="51"/>
      <c r="M5622" s="51"/>
    </row>
    <row r="5623" spans="9:13">
      <c r="I5623" s="51"/>
      <c r="M5623" s="51"/>
    </row>
    <row r="5624" spans="9:13">
      <c r="I5624" s="51"/>
      <c r="M5624" s="51"/>
    </row>
    <row r="5625" spans="9:13">
      <c r="I5625" s="51"/>
      <c r="M5625" s="51"/>
    </row>
    <row r="5626" spans="9:13">
      <c r="I5626" s="51"/>
      <c r="M5626" s="51"/>
    </row>
    <row r="5627" spans="9:13">
      <c r="I5627" s="51"/>
      <c r="M5627" s="51"/>
    </row>
    <row r="5628" spans="9:13">
      <c r="I5628" s="51"/>
      <c r="M5628" s="51"/>
    </row>
    <row r="5629" spans="9:13">
      <c r="I5629" s="51"/>
      <c r="M5629" s="51"/>
    </row>
    <row r="5630" spans="9:13">
      <c r="I5630" s="51"/>
      <c r="M5630" s="51"/>
    </row>
    <row r="5631" spans="9:13">
      <c r="I5631" s="51"/>
      <c r="M5631" s="51"/>
    </row>
    <row r="5632" spans="9:13">
      <c r="I5632" s="51"/>
      <c r="M5632" s="51"/>
    </row>
    <row r="5633" spans="9:13">
      <c r="I5633" s="51"/>
      <c r="M5633" s="51"/>
    </row>
    <row r="5634" spans="9:13">
      <c r="I5634" s="51"/>
      <c r="M5634" s="51"/>
    </row>
    <row r="5635" spans="9:13">
      <c r="I5635" s="51"/>
      <c r="M5635" s="51"/>
    </row>
    <row r="5636" spans="9:13">
      <c r="I5636" s="51"/>
      <c r="M5636" s="51"/>
    </row>
    <row r="5637" spans="9:13">
      <c r="I5637" s="51"/>
      <c r="M5637" s="51"/>
    </row>
    <row r="5638" spans="9:13">
      <c r="I5638" s="51"/>
      <c r="M5638" s="51"/>
    </row>
    <row r="5639" spans="9:13">
      <c r="I5639" s="51"/>
      <c r="M5639" s="51"/>
    </row>
    <row r="5640" spans="9:13">
      <c r="I5640" s="51"/>
      <c r="M5640" s="51"/>
    </row>
    <row r="5641" spans="9:13">
      <c r="I5641" s="51"/>
      <c r="M5641" s="51"/>
    </row>
    <row r="5642" spans="9:13">
      <c r="I5642" s="51"/>
      <c r="M5642" s="51"/>
    </row>
    <row r="5643" spans="9:13">
      <c r="I5643" s="51"/>
      <c r="M5643" s="51"/>
    </row>
    <row r="5644" spans="9:13">
      <c r="I5644" s="51"/>
      <c r="M5644" s="51"/>
    </row>
    <row r="5645" spans="9:13">
      <c r="I5645" s="51"/>
      <c r="M5645" s="51"/>
    </row>
    <row r="5646" spans="9:13">
      <c r="I5646" s="51"/>
      <c r="M5646" s="51"/>
    </row>
    <row r="5647" spans="9:13">
      <c r="I5647" s="51"/>
      <c r="M5647" s="51"/>
    </row>
    <row r="5648" spans="9:13">
      <c r="I5648" s="51"/>
      <c r="M5648" s="51"/>
    </row>
    <row r="5649" spans="9:13">
      <c r="I5649" s="51"/>
      <c r="M5649" s="51"/>
    </row>
    <row r="5650" spans="9:13">
      <c r="I5650" s="51"/>
      <c r="M5650" s="51"/>
    </row>
    <row r="5651" spans="9:13">
      <c r="I5651" s="51"/>
      <c r="M5651" s="51"/>
    </row>
    <row r="5652" spans="9:13">
      <c r="I5652" s="51"/>
      <c r="M5652" s="51"/>
    </row>
    <row r="5653" spans="9:13">
      <c r="I5653" s="51"/>
      <c r="M5653" s="51"/>
    </row>
    <row r="5654" spans="9:13">
      <c r="I5654" s="51"/>
      <c r="M5654" s="51"/>
    </row>
    <row r="5655" spans="9:13">
      <c r="I5655" s="51"/>
      <c r="M5655" s="51"/>
    </row>
    <row r="5656" spans="9:13">
      <c r="I5656" s="51"/>
      <c r="M5656" s="51"/>
    </row>
    <row r="5657" spans="9:13">
      <c r="I5657" s="51"/>
      <c r="M5657" s="51"/>
    </row>
    <row r="5658" spans="9:13">
      <c r="I5658" s="51"/>
      <c r="M5658" s="51"/>
    </row>
    <row r="5659" spans="9:13">
      <c r="I5659" s="51"/>
      <c r="M5659" s="51"/>
    </row>
    <row r="5660" spans="9:13">
      <c r="I5660" s="51"/>
      <c r="M5660" s="51"/>
    </row>
    <row r="5661" spans="9:13">
      <c r="I5661" s="51"/>
      <c r="M5661" s="51"/>
    </row>
    <row r="5662" spans="9:13">
      <c r="I5662" s="51"/>
      <c r="M5662" s="51"/>
    </row>
    <row r="5663" spans="9:13">
      <c r="I5663" s="51"/>
      <c r="M5663" s="51"/>
    </row>
    <row r="5664" spans="9:13">
      <c r="I5664" s="51"/>
      <c r="M5664" s="51"/>
    </row>
    <row r="5665" spans="9:13">
      <c r="I5665" s="51"/>
      <c r="M5665" s="51"/>
    </row>
    <row r="5666" spans="9:13">
      <c r="I5666" s="51"/>
      <c r="M5666" s="51"/>
    </row>
    <row r="5667" spans="9:13">
      <c r="I5667" s="51"/>
      <c r="M5667" s="51"/>
    </row>
    <row r="5668" spans="9:13">
      <c r="I5668" s="51"/>
      <c r="M5668" s="51"/>
    </row>
    <row r="5669" spans="9:13">
      <c r="I5669" s="51"/>
      <c r="M5669" s="51"/>
    </row>
    <row r="5670" spans="9:13">
      <c r="I5670" s="51"/>
      <c r="M5670" s="51"/>
    </row>
    <row r="5671" spans="9:13">
      <c r="I5671" s="51"/>
      <c r="M5671" s="51"/>
    </row>
    <row r="5672" spans="9:13">
      <c r="I5672" s="51"/>
      <c r="M5672" s="51"/>
    </row>
    <row r="5673" spans="9:13">
      <c r="I5673" s="51"/>
      <c r="M5673" s="51"/>
    </row>
    <row r="5674" spans="9:13">
      <c r="I5674" s="51"/>
      <c r="M5674" s="51"/>
    </row>
    <row r="5675" spans="9:13">
      <c r="I5675" s="51"/>
      <c r="M5675" s="51"/>
    </row>
    <row r="5676" spans="9:13">
      <c r="I5676" s="51"/>
      <c r="M5676" s="51"/>
    </row>
    <row r="5677" spans="9:13">
      <c r="I5677" s="51"/>
      <c r="M5677" s="51"/>
    </row>
    <row r="5678" spans="9:13">
      <c r="I5678" s="51"/>
      <c r="M5678" s="51"/>
    </row>
    <row r="5679" spans="9:13">
      <c r="I5679" s="51"/>
      <c r="M5679" s="51"/>
    </row>
    <row r="5680" spans="9:13">
      <c r="I5680" s="51"/>
      <c r="M5680" s="51"/>
    </row>
    <row r="5681" spans="9:13">
      <c r="I5681" s="51"/>
      <c r="M5681" s="51"/>
    </row>
    <row r="5682" spans="9:13">
      <c r="I5682" s="51"/>
      <c r="M5682" s="51"/>
    </row>
    <row r="5683" spans="9:13">
      <c r="I5683" s="51"/>
      <c r="M5683" s="51"/>
    </row>
    <row r="5684" spans="9:13">
      <c r="I5684" s="51"/>
      <c r="M5684" s="51"/>
    </row>
    <row r="5685" spans="9:13">
      <c r="I5685" s="51"/>
      <c r="M5685" s="51"/>
    </row>
    <row r="5686" spans="9:13">
      <c r="I5686" s="51"/>
      <c r="M5686" s="51"/>
    </row>
    <row r="5687" spans="9:13">
      <c r="I5687" s="51"/>
      <c r="M5687" s="51"/>
    </row>
    <row r="5688" spans="9:13">
      <c r="I5688" s="51"/>
      <c r="M5688" s="51"/>
    </row>
    <row r="5689" spans="9:13">
      <c r="I5689" s="51"/>
      <c r="M5689" s="51"/>
    </row>
    <row r="5690" spans="9:13">
      <c r="I5690" s="51"/>
      <c r="M5690" s="51"/>
    </row>
    <row r="5691" spans="9:13">
      <c r="I5691" s="51"/>
      <c r="M5691" s="51"/>
    </row>
    <row r="5692" spans="9:13">
      <c r="I5692" s="51"/>
      <c r="M5692" s="51"/>
    </row>
    <row r="5693" spans="9:13">
      <c r="I5693" s="51"/>
      <c r="M5693" s="51"/>
    </row>
    <row r="5694" spans="9:13">
      <c r="I5694" s="51"/>
      <c r="M5694" s="51"/>
    </row>
    <row r="5695" spans="9:13">
      <c r="I5695" s="51"/>
      <c r="M5695" s="51"/>
    </row>
    <row r="5696" spans="9:13">
      <c r="I5696" s="51"/>
      <c r="M5696" s="51"/>
    </row>
    <row r="5697" spans="9:13">
      <c r="I5697" s="51"/>
      <c r="M5697" s="51"/>
    </row>
    <row r="5698" spans="9:13">
      <c r="I5698" s="51"/>
      <c r="M5698" s="51"/>
    </row>
    <row r="5699" spans="9:13">
      <c r="I5699" s="51"/>
      <c r="M5699" s="51"/>
    </row>
    <row r="5700" spans="9:13">
      <c r="I5700" s="51"/>
      <c r="M5700" s="51"/>
    </row>
    <row r="5701" spans="9:13">
      <c r="I5701" s="51"/>
      <c r="M5701" s="51"/>
    </row>
    <row r="5702" spans="9:13">
      <c r="I5702" s="51"/>
      <c r="M5702" s="51"/>
    </row>
    <row r="5703" spans="9:13">
      <c r="I5703" s="51"/>
      <c r="M5703" s="51"/>
    </row>
    <row r="5704" spans="9:13">
      <c r="I5704" s="51"/>
      <c r="M5704" s="51"/>
    </row>
    <row r="5705" spans="9:13">
      <c r="I5705" s="51"/>
      <c r="M5705" s="51"/>
    </row>
    <row r="5706" spans="9:13">
      <c r="I5706" s="51"/>
      <c r="M5706" s="51"/>
    </row>
    <row r="5707" spans="9:13">
      <c r="I5707" s="51"/>
      <c r="M5707" s="51"/>
    </row>
    <row r="5708" spans="9:13">
      <c r="I5708" s="51"/>
      <c r="M5708" s="51"/>
    </row>
    <row r="5709" spans="9:13">
      <c r="I5709" s="51"/>
      <c r="M5709" s="51"/>
    </row>
    <row r="5710" spans="9:13">
      <c r="I5710" s="51"/>
      <c r="M5710" s="51"/>
    </row>
    <row r="5711" spans="9:13">
      <c r="I5711" s="51"/>
      <c r="M5711" s="51"/>
    </row>
    <row r="5712" spans="9:13">
      <c r="I5712" s="51"/>
      <c r="M5712" s="51"/>
    </row>
    <row r="5713" spans="9:13">
      <c r="I5713" s="51"/>
      <c r="M5713" s="51"/>
    </row>
    <row r="5714" spans="9:13">
      <c r="I5714" s="51"/>
      <c r="M5714" s="51"/>
    </row>
    <row r="5715" spans="9:13">
      <c r="I5715" s="51"/>
      <c r="M5715" s="51"/>
    </row>
    <row r="5716" spans="9:13">
      <c r="I5716" s="51"/>
      <c r="M5716" s="51"/>
    </row>
    <row r="5717" spans="9:13">
      <c r="I5717" s="51"/>
      <c r="M5717" s="51"/>
    </row>
    <row r="5718" spans="9:13">
      <c r="I5718" s="51"/>
      <c r="M5718" s="51"/>
    </row>
    <row r="5719" spans="9:13">
      <c r="I5719" s="51"/>
      <c r="M5719" s="51"/>
    </row>
    <row r="5720" spans="9:13">
      <c r="I5720" s="51"/>
      <c r="M5720" s="51"/>
    </row>
    <row r="5721" spans="9:13">
      <c r="I5721" s="51"/>
      <c r="M5721" s="51"/>
    </row>
    <row r="5722" spans="9:13">
      <c r="I5722" s="51"/>
      <c r="M5722" s="51"/>
    </row>
    <row r="5723" spans="9:13">
      <c r="I5723" s="51"/>
      <c r="M5723" s="51"/>
    </row>
    <row r="5724" spans="9:13">
      <c r="I5724" s="51"/>
      <c r="M5724" s="51"/>
    </row>
    <row r="5725" spans="9:13">
      <c r="I5725" s="51"/>
      <c r="M5725" s="51"/>
    </row>
    <row r="5726" spans="9:13">
      <c r="I5726" s="51"/>
      <c r="M5726" s="51"/>
    </row>
    <row r="5727" spans="9:13">
      <c r="I5727" s="51"/>
      <c r="M5727" s="51"/>
    </row>
    <row r="5728" spans="9:13">
      <c r="I5728" s="51"/>
      <c r="M5728" s="51"/>
    </row>
    <row r="5729" spans="9:13">
      <c r="I5729" s="51"/>
      <c r="M5729" s="51"/>
    </row>
    <row r="5730" spans="9:13">
      <c r="I5730" s="51"/>
      <c r="M5730" s="51"/>
    </row>
    <row r="5731" spans="9:13">
      <c r="I5731" s="51"/>
      <c r="M5731" s="51"/>
    </row>
    <row r="5732" spans="9:13">
      <c r="I5732" s="51"/>
      <c r="M5732" s="51"/>
    </row>
    <row r="5733" spans="9:13">
      <c r="I5733" s="51"/>
      <c r="M5733" s="51"/>
    </row>
    <row r="5734" spans="9:13">
      <c r="I5734" s="51"/>
      <c r="M5734" s="51"/>
    </row>
    <row r="5735" spans="9:13">
      <c r="I5735" s="51"/>
      <c r="M5735" s="51"/>
    </row>
    <row r="5736" spans="9:13">
      <c r="I5736" s="51"/>
      <c r="M5736" s="51"/>
    </row>
    <row r="5737" spans="9:13">
      <c r="I5737" s="51"/>
      <c r="M5737" s="51"/>
    </row>
    <row r="5738" spans="9:13">
      <c r="I5738" s="51"/>
      <c r="M5738" s="51"/>
    </row>
    <row r="5739" spans="9:13">
      <c r="I5739" s="51"/>
      <c r="M5739" s="51"/>
    </row>
    <row r="5740" spans="9:13">
      <c r="I5740" s="51"/>
      <c r="M5740" s="51"/>
    </row>
    <row r="5741" spans="9:13">
      <c r="I5741" s="51"/>
      <c r="M5741" s="51"/>
    </row>
    <row r="5742" spans="9:13">
      <c r="I5742" s="51"/>
      <c r="M5742" s="51"/>
    </row>
    <row r="5743" spans="9:13">
      <c r="I5743" s="51"/>
      <c r="M5743" s="51"/>
    </row>
    <row r="5744" spans="9:13">
      <c r="I5744" s="51"/>
      <c r="M5744" s="51"/>
    </row>
    <row r="5745" spans="9:13">
      <c r="I5745" s="51"/>
      <c r="M5745" s="51"/>
    </row>
    <row r="5746" spans="9:13">
      <c r="I5746" s="51"/>
      <c r="M5746" s="51"/>
    </row>
    <row r="5747" spans="9:13">
      <c r="I5747" s="51"/>
      <c r="M5747" s="51"/>
    </row>
    <row r="5748" spans="9:13">
      <c r="I5748" s="51"/>
      <c r="M5748" s="51"/>
    </row>
    <row r="5749" spans="9:13">
      <c r="I5749" s="51"/>
      <c r="M5749" s="51"/>
    </row>
    <row r="5750" spans="9:13">
      <c r="I5750" s="51"/>
      <c r="M5750" s="51"/>
    </row>
    <row r="5751" spans="9:13">
      <c r="I5751" s="51"/>
      <c r="M5751" s="51"/>
    </row>
    <row r="5752" spans="9:13">
      <c r="I5752" s="51"/>
      <c r="M5752" s="51"/>
    </row>
    <row r="5753" spans="9:13">
      <c r="I5753" s="51"/>
      <c r="M5753" s="51"/>
    </row>
    <row r="5754" spans="9:13">
      <c r="I5754" s="51"/>
      <c r="M5754" s="51"/>
    </row>
    <row r="5755" spans="9:13">
      <c r="I5755" s="51"/>
      <c r="M5755" s="51"/>
    </row>
    <row r="5756" spans="9:13">
      <c r="I5756" s="51"/>
      <c r="M5756" s="51"/>
    </row>
    <row r="5757" spans="9:13">
      <c r="I5757" s="51"/>
      <c r="M5757" s="51"/>
    </row>
    <row r="5758" spans="9:13">
      <c r="I5758" s="51"/>
      <c r="M5758" s="51"/>
    </row>
    <row r="5759" spans="9:13">
      <c r="I5759" s="51"/>
      <c r="M5759" s="51"/>
    </row>
    <row r="5760" spans="9:13">
      <c r="I5760" s="51"/>
      <c r="M5760" s="51"/>
    </row>
    <row r="5761" spans="9:13">
      <c r="I5761" s="51"/>
      <c r="M5761" s="51"/>
    </row>
    <row r="5762" spans="9:13">
      <c r="I5762" s="51"/>
      <c r="M5762" s="51"/>
    </row>
    <row r="5763" spans="9:13">
      <c r="I5763" s="51"/>
      <c r="M5763" s="51"/>
    </row>
    <row r="5764" spans="9:13">
      <c r="I5764" s="51"/>
      <c r="M5764" s="51"/>
    </row>
    <row r="5765" spans="9:13">
      <c r="I5765" s="51"/>
      <c r="M5765" s="51"/>
    </row>
    <row r="5766" spans="9:13">
      <c r="I5766" s="51"/>
      <c r="M5766" s="51"/>
    </row>
    <row r="5767" spans="9:13">
      <c r="I5767" s="51"/>
      <c r="M5767" s="51"/>
    </row>
    <row r="5768" spans="9:13">
      <c r="I5768" s="51"/>
      <c r="M5768" s="51"/>
    </row>
    <row r="5769" spans="9:13">
      <c r="I5769" s="51"/>
      <c r="M5769" s="51"/>
    </row>
    <row r="5770" spans="9:13">
      <c r="I5770" s="51"/>
      <c r="M5770" s="51"/>
    </row>
    <row r="5771" spans="9:13">
      <c r="I5771" s="51"/>
      <c r="M5771" s="51"/>
    </row>
    <row r="5772" spans="9:13">
      <c r="I5772" s="51"/>
      <c r="M5772" s="51"/>
    </row>
    <row r="5773" spans="9:13">
      <c r="I5773" s="51"/>
      <c r="M5773" s="51"/>
    </row>
    <row r="5774" spans="9:13">
      <c r="I5774" s="51"/>
      <c r="M5774" s="51"/>
    </row>
    <row r="5775" spans="9:13">
      <c r="I5775" s="51"/>
      <c r="M5775" s="51"/>
    </row>
    <row r="5776" spans="9:13">
      <c r="I5776" s="51"/>
      <c r="M5776" s="51"/>
    </row>
    <row r="5777" spans="9:13">
      <c r="I5777" s="51"/>
      <c r="M5777" s="51"/>
    </row>
    <row r="5778" spans="9:13">
      <c r="I5778" s="51"/>
      <c r="M5778" s="51"/>
    </row>
    <row r="5779" spans="9:13">
      <c r="I5779" s="51"/>
      <c r="M5779" s="51"/>
    </row>
    <row r="5780" spans="9:13">
      <c r="I5780" s="51"/>
      <c r="M5780" s="51"/>
    </row>
    <row r="5781" spans="9:13">
      <c r="I5781" s="51"/>
      <c r="M5781" s="51"/>
    </row>
    <row r="5782" spans="9:13">
      <c r="I5782" s="51"/>
      <c r="M5782" s="51"/>
    </row>
    <row r="5783" spans="9:13">
      <c r="I5783" s="51"/>
      <c r="M5783" s="51"/>
    </row>
    <row r="5784" spans="9:13">
      <c r="I5784" s="51"/>
      <c r="M5784" s="51"/>
    </row>
    <row r="5785" spans="9:13">
      <c r="I5785" s="51"/>
      <c r="M5785" s="51"/>
    </row>
    <row r="5786" spans="9:13">
      <c r="I5786" s="51"/>
      <c r="M5786" s="51"/>
    </row>
    <row r="5787" spans="9:13">
      <c r="I5787" s="51"/>
      <c r="M5787" s="51"/>
    </row>
    <row r="5788" spans="9:13">
      <c r="I5788" s="51"/>
      <c r="M5788" s="51"/>
    </row>
    <row r="5789" spans="9:13">
      <c r="I5789" s="51"/>
      <c r="M5789" s="51"/>
    </row>
    <row r="5790" spans="9:13">
      <c r="I5790" s="51"/>
      <c r="M5790" s="51"/>
    </row>
    <row r="5791" spans="9:13">
      <c r="I5791" s="51"/>
      <c r="M5791" s="51"/>
    </row>
    <row r="5792" spans="9:13">
      <c r="I5792" s="51"/>
      <c r="M5792" s="51"/>
    </row>
    <row r="5793" spans="9:13">
      <c r="I5793" s="51"/>
      <c r="M5793" s="51"/>
    </row>
    <row r="5794" spans="9:13">
      <c r="I5794" s="51"/>
      <c r="M5794" s="51"/>
    </row>
    <row r="5795" spans="9:13">
      <c r="I5795" s="51"/>
      <c r="M5795" s="51"/>
    </row>
    <row r="5796" spans="9:13">
      <c r="I5796" s="51"/>
      <c r="M5796" s="51"/>
    </row>
    <row r="5797" spans="9:13">
      <c r="I5797" s="51"/>
      <c r="M5797" s="51"/>
    </row>
    <row r="5798" spans="9:13">
      <c r="I5798" s="51"/>
      <c r="M5798" s="51"/>
    </row>
    <row r="5799" spans="9:13">
      <c r="I5799" s="51"/>
      <c r="M5799" s="51"/>
    </row>
    <row r="5800" spans="9:13">
      <c r="I5800" s="51"/>
      <c r="M5800" s="51"/>
    </row>
    <row r="5801" spans="9:13">
      <c r="I5801" s="51"/>
      <c r="M5801" s="51"/>
    </row>
    <row r="5802" spans="9:13">
      <c r="I5802" s="51"/>
      <c r="M5802" s="51"/>
    </row>
    <row r="5803" spans="9:13">
      <c r="I5803" s="51"/>
      <c r="M5803" s="51"/>
    </row>
    <row r="5804" spans="9:13">
      <c r="I5804" s="51"/>
      <c r="M5804" s="51"/>
    </row>
    <row r="5805" spans="9:13">
      <c r="I5805" s="51"/>
      <c r="M5805" s="51"/>
    </row>
    <row r="5806" spans="9:13">
      <c r="I5806" s="51"/>
      <c r="M5806" s="51"/>
    </row>
    <row r="5807" spans="9:13">
      <c r="I5807" s="51"/>
      <c r="M5807" s="51"/>
    </row>
    <row r="5808" spans="9:13">
      <c r="I5808" s="51"/>
      <c r="M5808" s="51"/>
    </row>
    <row r="5809" spans="9:13">
      <c r="I5809" s="51"/>
      <c r="M5809" s="51"/>
    </row>
    <row r="5810" spans="9:13">
      <c r="I5810" s="51"/>
      <c r="M5810" s="51"/>
    </row>
    <row r="5811" spans="9:13">
      <c r="I5811" s="51"/>
      <c r="M5811" s="51"/>
    </row>
    <row r="5812" spans="9:13">
      <c r="I5812" s="51"/>
      <c r="M5812" s="51"/>
    </row>
    <row r="5813" spans="9:13">
      <c r="I5813" s="51"/>
      <c r="M5813" s="51"/>
    </row>
    <row r="5814" spans="9:13">
      <c r="I5814" s="51"/>
      <c r="M5814" s="51"/>
    </row>
    <row r="5815" spans="9:13">
      <c r="I5815" s="51"/>
      <c r="M5815" s="51"/>
    </row>
    <row r="5816" spans="9:13">
      <c r="I5816" s="51"/>
      <c r="M5816" s="51"/>
    </row>
    <row r="5817" spans="9:13">
      <c r="I5817" s="51"/>
      <c r="M5817" s="51"/>
    </row>
    <row r="5818" spans="9:13">
      <c r="I5818" s="51"/>
      <c r="M5818" s="51"/>
    </row>
    <row r="5819" spans="9:13">
      <c r="I5819" s="51"/>
      <c r="M5819" s="51"/>
    </row>
    <row r="5820" spans="9:13">
      <c r="I5820" s="51"/>
      <c r="M5820" s="51"/>
    </row>
    <row r="5821" spans="9:13">
      <c r="I5821" s="51"/>
      <c r="M5821" s="51"/>
    </row>
    <row r="5822" spans="9:13">
      <c r="I5822" s="51"/>
      <c r="M5822" s="51"/>
    </row>
    <row r="5823" spans="9:13">
      <c r="I5823" s="51"/>
      <c r="M5823" s="51"/>
    </row>
    <row r="5824" spans="9:13">
      <c r="I5824" s="51"/>
      <c r="M5824" s="51"/>
    </row>
    <row r="5825" spans="9:13">
      <c r="I5825" s="51"/>
      <c r="M5825" s="51"/>
    </row>
    <row r="5826" spans="9:13">
      <c r="I5826" s="51"/>
      <c r="M5826" s="51"/>
    </row>
    <row r="5827" spans="9:13">
      <c r="I5827" s="51"/>
      <c r="M5827" s="51"/>
    </row>
    <row r="5828" spans="9:13">
      <c r="I5828" s="51"/>
      <c r="M5828" s="51"/>
    </row>
    <row r="5829" spans="9:13">
      <c r="I5829" s="51"/>
      <c r="M5829" s="51"/>
    </row>
    <row r="5830" spans="9:13">
      <c r="I5830" s="51"/>
      <c r="M5830" s="51"/>
    </row>
    <row r="5831" spans="9:13">
      <c r="I5831" s="51"/>
      <c r="M5831" s="51"/>
    </row>
    <row r="5832" spans="9:13">
      <c r="I5832" s="51"/>
      <c r="M5832" s="51"/>
    </row>
    <row r="5833" spans="9:13">
      <c r="I5833" s="51"/>
      <c r="M5833" s="51"/>
    </row>
    <row r="5834" spans="9:13">
      <c r="I5834" s="51"/>
      <c r="M5834" s="51"/>
    </row>
    <row r="5835" spans="9:13">
      <c r="I5835" s="51"/>
      <c r="M5835" s="51"/>
    </row>
    <row r="5836" spans="9:13">
      <c r="I5836" s="51"/>
      <c r="M5836" s="51"/>
    </row>
    <row r="5837" spans="9:13">
      <c r="I5837" s="51"/>
      <c r="M5837" s="51"/>
    </row>
    <row r="5838" spans="9:13">
      <c r="I5838" s="51"/>
      <c r="M5838" s="51"/>
    </row>
    <row r="5839" spans="9:13">
      <c r="I5839" s="51"/>
      <c r="M5839" s="51"/>
    </row>
    <row r="5840" spans="9:13">
      <c r="I5840" s="51"/>
      <c r="M5840" s="51"/>
    </row>
    <row r="5841" spans="9:13">
      <c r="I5841" s="51"/>
      <c r="M5841" s="51"/>
    </row>
    <row r="5842" spans="9:13">
      <c r="I5842" s="51"/>
      <c r="M5842" s="51"/>
    </row>
    <row r="5843" spans="9:13">
      <c r="I5843" s="51"/>
      <c r="M5843" s="51"/>
    </row>
    <row r="5844" spans="9:13">
      <c r="I5844" s="51"/>
      <c r="M5844" s="51"/>
    </row>
    <row r="5845" spans="9:13">
      <c r="I5845" s="51"/>
      <c r="M5845" s="51"/>
    </row>
    <row r="5846" spans="9:13">
      <c r="I5846" s="51"/>
      <c r="M5846" s="51"/>
    </row>
    <row r="5847" spans="9:13">
      <c r="I5847" s="51"/>
      <c r="M5847" s="51"/>
    </row>
    <row r="5848" spans="9:13">
      <c r="I5848" s="51"/>
      <c r="M5848" s="51"/>
    </row>
    <row r="5849" spans="9:13">
      <c r="I5849" s="51"/>
      <c r="M5849" s="51"/>
    </row>
    <row r="5850" spans="9:13">
      <c r="I5850" s="51"/>
      <c r="M5850" s="51"/>
    </row>
    <row r="5851" spans="9:13">
      <c r="I5851" s="51"/>
      <c r="M5851" s="51"/>
    </row>
    <row r="5852" spans="9:13">
      <c r="I5852" s="51"/>
      <c r="M5852" s="51"/>
    </row>
    <row r="5853" spans="9:13">
      <c r="I5853" s="51"/>
      <c r="M5853" s="51"/>
    </row>
    <row r="5854" spans="9:13">
      <c r="I5854" s="51"/>
      <c r="M5854" s="51"/>
    </row>
    <row r="5855" spans="9:13">
      <c r="I5855" s="51"/>
      <c r="M5855" s="51"/>
    </row>
    <row r="5856" spans="9:13">
      <c r="I5856" s="51"/>
      <c r="M5856" s="51"/>
    </row>
    <row r="5857" spans="9:13">
      <c r="I5857" s="51"/>
      <c r="M5857" s="51"/>
    </row>
    <row r="5858" spans="9:13">
      <c r="I5858" s="51"/>
      <c r="M5858" s="51"/>
    </row>
    <row r="5859" spans="9:13">
      <c r="I5859" s="51"/>
      <c r="M5859" s="51"/>
    </row>
    <row r="5860" spans="9:13">
      <c r="I5860" s="51"/>
      <c r="M5860" s="51"/>
    </row>
    <row r="5861" spans="9:13">
      <c r="I5861" s="51"/>
      <c r="M5861" s="51"/>
    </row>
    <row r="5862" spans="9:13">
      <c r="I5862" s="51"/>
      <c r="M5862" s="51"/>
    </row>
    <row r="5863" spans="9:13">
      <c r="I5863" s="51"/>
      <c r="M5863" s="51"/>
    </row>
    <row r="5864" spans="9:13">
      <c r="I5864" s="51"/>
      <c r="M5864" s="51"/>
    </row>
    <row r="5865" spans="9:13">
      <c r="I5865" s="51"/>
      <c r="M5865" s="51"/>
    </row>
    <row r="5866" spans="9:13">
      <c r="I5866" s="51"/>
      <c r="M5866" s="51"/>
    </row>
    <row r="5867" spans="9:13">
      <c r="I5867" s="51"/>
      <c r="M5867" s="51"/>
    </row>
    <row r="5868" spans="9:13">
      <c r="I5868" s="51"/>
      <c r="M5868" s="51"/>
    </row>
    <row r="5869" spans="9:13">
      <c r="I5869" s="51"/>
      <c r="M5869" s="51"/>
    </row>
    <row r="5870" spans="9:13">
      <c r="I5870" s="51"/>
      <c r="M5870" s="51"/>
    </row>
    <row r="5871" spans="9:13">
      <c r="I5871" s="51"/>
      <c r="M5871" s="51"/>
    </row>
    <row r="5872" spans="9:13">
      <c r="I5872" s="51"/>
      <c r="M5872" s="51"/>
    </row>
    <row r="5873" spans="9:13">
      <c r="I5873" s="51"/>
      <c r="M5873" s="51"/>
    </row>
    <row r="5874" spans="9:13">
      <c r="I5874" s="51"/>
      <c r="M5874" s="51"/>
    </row>
    <row r="5875" spans="9:13">
      <c r="I5875" s="51"/>
      <c r="M5875" s="51"/>
    </row>
    <row r="5876" spans="9:13">
      <c r="I5876" s="51"/>
      <c r="M5876" s="51"/>
    </row>
    <row r="5877" spans="9:13">
      <c r="I5877" s="51"/>
      <c r="M5877" s="51"/>
    </row>
    <row r="5878" spans="9:13">
      <c r="I5878" s="51"/>
      <c r="M5878" s="51"/>
    </row>
    <row r="5879" spans="9:13">
      <c r="I5879" s="51"/>
      <c r="M5879" s="51"/>
    </row>
    <row r="5880" spans="9:13">
      <c r="I5880" s="51"/>
      <c r="M5880" s="51"/>
    </row>
    <row r="5881" spans="9:13">
      <c r="I5881" s="51"/>
      <c r="M5881" s="51"/>
    </row>
    <row r="5882" spans="9:13">
      <c r="I5882" s="51"/>
      <c r="M5882" s="51"/>
    </row>
    <row r="5883" spans="9:13">
      <c r="I5883" s="51"/>
      <c r="M5883" s="51"/>
    </row>
    <row r="5884" spans="9:13">
      <c r="I5884" s="51"/>
      <c r="M5884" s="51"/>
    </row>
    <row r="5885" spans="9:13">
      <c r="I5885" s="51"/>
      <c r="M5885" s="51"/>
    </row>
    <row r="5886" spans="9:13">
      <c r="I5886" s="51"/>
      <c r="M5886" s="51"/>
    </row>
    <row r="5887" spans="9:13">
      <c r="I5887" s="51"/>
      <c r="M5887" s="51"/>
    </row>
    <row r="5888" spans="9:13">
      <c r="I5888" s="51"/>
      <c r="M5888" s="51"/>
    </row>
    <row r="5889" spans="9:13">
      <c r="I5889" s="51"/>
      <c r="M5889" s="51"/>
    </row>
    <row r="5890" spans="9:13">
      <c r="I5890" s="51"/>
      <c r="M5890" s="51"/>
    </row>
    <row r="5891" spans="9:13">
      <c r="I5891" s="51"/>
      <c r="M5891" s="51"/>
    </row>
    <row r="5892" spans="9:13">
      <c r="I5892" s="51"/>
      <c r="M5892" s="51"/>
    </row>
    <row r="5893" spans="9:13">
      <c r="I5893" s="51"/>
      <c r="M5893" s="51"/>
    </row>
    <row r="5894" spans="9:13">
      <c r="I5894" s="51"/>
      <c r="M5894" s="51"/>
    </row>
    <row r="5895" spans="9:13">
      <c r="I5895" s="51"/>
      <c r="M5895" s="51"/>
    </row>
    <row r="5896" spans="9:13">
      <c r="I5896" s="51"/>
      <c r="M5896" s="51"/>
    </row>
    <row r="5897" spans="9:13">
      <c r="I5897" s="51"/>
      <c r="M5897" s="51"/>
    </row>
    <row r="5898" spans="9:13">
      <c r="I5898" s="51"/>
      <c r="M5898" s="51"/>
    </row>
    <row r="5899" spans="9:13">
      <c r="I5899" s="51"/>
      <c r="M5899" s="51"/>
    </row>
    <row r="5900" spans="9:13">
      <c r="I5900" s="51"/>
      <c r="M5900" s="51"/>
    </row>
    <row r="5901" spans="9:13">
      <c r="I5901" s="51"/>
      <c r="M5901" s="51"/>
    </row>
    <row r="5902" spans="9:13">
      <c r="I5902" s="51"/>
      <c r="M5902" s="51"/>
    </row>
    <row r="5903" spans="9:13">
      <c r="I5903" s="51"/>
      <c r="M5903" s="51"/>
    </row>
    <row r="5904" spans="9:13">
      <c r="I5904" s="51"/>
      <c r="M5904" s="51"/>
    </row>
    <row r="5905" spans="9:13">
      <c r="I5905" s="51"/>
      <c r="M5905" s="51"/>
    </row>
    <row r="5906" spans="9:13">
      <c r="I5906" s="51"/>
      <c r="M5906" s="51"/>
    </row>
    <row r="5907" spans="9:13">
      <c r="I5907" s="51"/>
      <c r="M5907" s="51"/>
    </row>
    <row r="5908" spans="9:13">
      <c r="I5908" s="51"/>
      <c r="M5908" s="51"/>
    </row>
    <row r="5909" spans="9:13">
      <c r="I5909" s="51"/>
      <c r="M5909" s="51"/>
    </row>
    <row r="5910" spans="9:13">
      <c r="I5910" s="51"/>
      <c r="M5910" s="51"/>
    </row>
    <row r="5911" spans="9:13">
      <c r="I5911" s="51"/>
      <c r="M5911" s="51"/>
    </row>
    <row r="5912" spans="9:13">
      <c r="I5912" s="51"/>
      <c r="M5912" s="51"/>
    </row>
    <row r="5913" spans="9:13">
      <c r="I5913" s="51"/>
      <c r="M5913" s="51"/>
    </row>
    <row r="5914" spans="9:13">
      <c r="I5914" s="51"/>
      <c r="M5914" s="51"/>
    </row>
    <row r="5915" spans="9:13">
      <c r="I5915" s="51"/>
      <c r="M5915" s="51"/>
    </row>
    <row r="5916" spans="9:13">
      <c r="I5916" s="51"/>
      <c r="M5916" s="51"/>
    </row>
    <row r="5917" spans="9:13">
      <c r="I5917" s="51"/>
      <c r="M5917" s="51"/>
    </row>
    <row r="5918" spans="9:13">
      <c r="I5918" s="51"/>
      <c r="M5918" s="51"/>
    </row>
    <row r="5919" spans="9:13">
      <c r="I5919" s="51"/>
      <c r="M5919" s="51"/>
    </row>
    <row r="5920" spans="9:13">
      <c r="I5920" s="51"/>
      <c r="M5920" s="51"/>
    </row>
    <row r="5921" spans="9:13">
      <c r="I5921" s="51"/>
      <c r="M5921" s="51"/>
    </row>
    <row r="5922" spans="9:13">
      <c r="I5922" s="51"/>
      <c r="M5922" s="51"/>
    </row>
    <row r="5923" spans="9:13">
      <c r="I5923" s="51"/>
      <c r="M5923" s="51"/>
    </row>
    <row r="5924" spans="9:13">
      <c r="I5924" s="51"/>
      <c r="M5924" s="51"/>
    </row>
    <row r="5925" spans="9:13">
      <c r="I5925" s="51"/>
      <c r="M5925" s="51"/>
    </row>
    <row r="5926" spans="9:13">
      <c r="I5926" s="51"/>
      <c r="M5926" s="51"/>
    </row>
    <row r="5927" spans="9:13">
      <c r="I5927" s="51"/>
      <c r="M5927" s="51"/>
    </row>
    <row r="5928" spans="9:13">
      <c r="I5928" s="51"/>
      <c r="M5928" s="51"/>
    </row>
    <row r="5929" spans="9:13">
      <c r="I5929" s="51"/>
      <c r="M5929" s="51"/>
    </row>
    <row r="5930" spans="9:13">
      <c r="I5930" s="51"/>
      <c r="M5930" s="51"/>
    </row>
    <row r="5931" spans="9:13">
      <c r="I5931" s="51"/>
      <c r="M5931" s="51"/>
    </row>
    <row r="5932" spans="9:13">
      <c r="I5932" s="51"/>
      <c r="M5932" s="51"/>
    </row>
    <row r="5933" spans="9:13">
      <c r="I5933" s="51"/>
      <c r="M5933" s="51"/>
    </row>
    <row r="5934" spans="9:13">
      <c r="I5934" s="51"/>
      <c r="M5934" s="51"/>
    </row>
    <row r="5935" spans="9:13">
      <c r="I5935" s="51"/>
      <c r="M5935" s="51"/>
    </row>
    <row r="5936" spans="9:13">
      <c r="I5936" s="51"/>
      <c r="M5936" s="51"/>
    </row>
    <row r="5937" spans="9:13">
      <c r="I5937" s="51"/>
      <c r="M5937" s="51"/>
    </row>
    <row r="5938" spans="9:13">
      <c r="I5938" s="51"/>
      <c r="M5938" s="51"/>
    </row>
    <row r="5939" spans="9:13">
      <c r="I5939" s="51"/>
      <c r="M5939" s="51"/>
    </row>
    <row r="5940" spans="9:13">
      <c r="I5940" s="51"/>
      <c r="M5940" s="51"/>
    </row>
    <row r="5941" spans="9:13">
      <c r="I5941" s="51"/>
      <c r="M5941" s="51"/>
    </row>
    <row r="5942" spans="9:13">
      <c r="I5942" s="51"/>
      <c r="M5942" s="51"/>
    </row>
    <row r="5943" spans="9:13">
      <c r="I5943" s="51"/>
      <c r="M5943" s="51"/>
    </row>
    <row r="5944" spans="9:13">
      <c r="I5944" s="51"/>
      <c r="M5944" s="51"/>
    </row>
    <row r="5945" spans="9:13">
      <c r="I5945" s="51"/>
      <c r="M5945" s="51"/>
    </row>
    <row r="5946" spans="9:13">
      <c r="I5946" s="51"/>
      <c r="M5946" s="51"/>
    </row>
    <row r="5947" spans="9:13">
      <c r="I5947" s="51"/>
      <c r="M5947" s="51"/>
    </row>
    <row r="5948" spans="9:13">
      <c r="I5948" s="51"/>
      <c r="M5948" s="51"/>
    </row>
    <row r="5949" spans="9:13">
      <c r="I5949" s="51"/>
      <c r="M5949" s="51"/>
    </row>
    <row r="5950" spans="9:13">
      <c r="I5950" s="51"/>
      <c r="M5950" s="51"/>
    </row>
    <row r="5951" spans="9:13">
      <c r="I5951" s="51"/>
      <c r="M5951" s="51"/>
    </row>
    <row r="5952" spans="9:13">
      <c r="I5952" s="51"/>
      <c r="M5952" s="51"/>
    </row>
    <row r="5953" spans="9:13">
      <c r="I5953" s="51"/>
      <c r="M5953" s="51"/>
    </row>
    <row r="5954" spans="9:13">
      <c r="I5954" s="51"/>
      <c r="M5954" s="51"/>
    </row>
    <row r="5955" spans="9:13">
      <c r="I5955" s="51"/>
      <c r="M5955" s="51"/>
    </row>
    <row r="5956" spans="9:13">
      <c r="I5956" s="51"/>
      <c r="M5956" s="51"/>
    </row>
    <row r="5957" spans="9:13">
      <c r="I5957" s="51"/>
      <c r="M5957" s="51"/>
    </row>
    <row r="5958" spans="9:13">
      <c r="I5958" s="51"/>
      <c r="M5958" s="51"/>
    </row>
    <row r="5959" spans="9:13">
      <c r="I5959" s="51"/>
      <c r="M5959" s="51"/>
    </row>
    <row r="5960" spans="9:13">
      <c r="I5960" s="51"/>
      <c r="M5960" s="51"/>
    </row>
    <row r="5961" spans="9:13">
      <c r="I5961" s="51"/>
      <c r="M5961" s="51"/>
    </row>
    <row r="5962" spans="9:13">
      <c r="I5962" s="51"/>
      <c r="M5962" s="51"/>
    </row>
    <row r="5963" spans="9:13">
      <c r="I5963" s="51"/>
      <c r="M5963" s="51"/>
    </row>
    <row r="5964" spans="9:13">
      <c r="I5964" s="51"/>
      <c r="M5964" s="51"/>
    </row>
    <row r="5965" spans="9:13">
      <c r="I5965" s="51"/>
      <c r="M5965" s="51"/>
    </row>
    <row r="5966" spans="9:13">
      <c r="I5966" s="51"/>
      <c r="M5966" s="51"/>
    </row>
    <row r="5967" spans="9:13">
      <c r="I5967" s="51"/>
      <c r="M5967" s="51"/>
    </row>
    <row r="5968" spans="9:13">
      <c r="I5968" s="51"/>
      <c r="M5968" s="51"/>
    </row>
    <row r="5969" spans="9:13">
      <c r="I5969" s="51"/>
      <c r="M5969" s="51"/>
    </row>
    <row r="5970" spans="9:13">
      <c r="I5970" s="51"/>
      <c r="M5970" s="51"/>
    </row>
    <row r="5971" spans="9:13">
      <c r="I5971" s="51"/>
      <c r="M5971" s="51"/>
    </row>
    <row r="5972" spans="9:13">
      <c r="I5972" s="51"/>
      <c r="M5972" s="51"/>
    </row>
    <row r="5973" spans="9:13">
      <c r="I5973" s="51"/>
      <c r="M5973" s="51"/>
    </row>
    <row r="5974" spans="9:13">
      <c r="I5974" s="51"/>
      <c r="M5974" s="51"/>
    </row>
    <row r="5975" spans="9:13">
      <c r="I5975" s="51"/>
      <c r="M5975" s="51"/>
    </row>
    <row r="5976" spans="9:13">
      <c r="I5976" s="51"/>
      <c r="M5976" s="51"/>
    </row>
    <row r="5977" spans="9:13">
      <c r="I5977" s="51"/>
      <c r="M5977" s="51"/>
    </row>
    <row r="5978" spans="9:13">
      <c r="I5978" s="51"/>
      <c r="M5978" s="51"/>
    </row>
    <row r="5979" spans="9:13">
      <c r="I5979" s="51"/>
      <c r="M5979" s="51"/>
    </row>
    <row r="5980" spans="9:13">
      <c r="I5980" s="51"/>
      <c r="M5980" s="51"/>
    </row>
    <row r="5981" spans="9:13">
      <c r="I5981" s="51"/>
      <c r="M5981" s="51"/>
    </row>
    <row r="5982" spans="9:13">
      <c r="I5982" s="51"/>
      <c r="M5982" s="51"/>
    </row>
    <row r="5983" spans="9:13">
      <c r="I5983" s="51"/>
      <c r="M5983" s="51"/>
    </row>
    <row r="5984" spans="9:13">
      <c r="I5984" s="51"/>
      <c r="M5984" s="51"/>
    </row>
    <row r="5985" spans="9:13">
      <c r="I5985" s="51"/>
      <c r="M5985" s="51"/>
    </row>
    <row r="5986" spans="9:13">
      <c r="I5986" s="51"/>
      <c r="M5986" s="51"/>
    </row>
    <row r="5987" spans="9:13">
      <c r="I5987" s="51"/>
      <c r="M5987" s="51"/>
    </row>
    <row r="5988" spans="9:13">
      <c r="I5988" s="51"/>
      <c r="M5988" s="51"/>
    </row>
    <row r="5989" spans="9:13">
      <c r="I5989" s="51"/>
      <c r="M5989" s="51"/>
    </row>
    <row r="5990" spans="9:13">
      <c r="I5990" s="51"/>
      <c r="M5990" s="51"/>
    </row>
    <row r="5991" spans="9:13">
      <c r="I5991" s="51"/>
      <c r="M5991" s="51"/>
    </row>
    <row r="5992" spans="9:13">
      <c r="I5992" s="51"/>
      <c r="M5992" s="51"/>
    </row>
    <row r="5993" spans="9:13">
      <c r="I5993" s="51"/>
      <c r="M5993" s="51"/>
    </row>
    <row r="5994" spans="9:13">
      <c r="I5994" s="51"/>
      <c r="M5994" s="51"/>
    </row>
    <row r="5995" spans="9:13">
      <c r="I5995" s="51"/>
      <c r="M5995" s="51"/>
    </row>
    <row r="5996" spans="9:13">
      <c r="I5996" s="51"/>
      <c r="M5996" s="51"/>
    </row>
    <row r="5997" spans="9:13">
      <c r="I5997" s="51"/>
      <c r="M5997" s="51"/>
    </row>
    <row r="5998" spans="9:13">
      <c r="I5998" s="51"/>
      <c r="M5998" s="51"/>
    </row>
    <row r="5999" spans="9:13">
      <c r="I5999" s="51"/>
      <c r="M5999" s="51"/>
    </row>
    <row r="6000" spans="9:13">
      <c r="I6000" s="51"/>
      <c r="M6000" s="51"/>
    </row>
    <row r="6001" spans="9:13">
      <c r="I6001" s="51"/>
      <c r="M6001" s="51"/>
    </row>
    <row r="6002" spans="9:13">
      <c r="I6002" s="51"/>
      <c r="M6002" s="51"/>
    </row>
    <row r="6003" spans="9:13">
      <c r="I6003" s="51"/>
      <c r="M6003" s="51"/>
    </row>
    <row r="6004" spans="9:13">
      <c r="I6004" s="51"/>
      <c r="M6004" s="51"/>
    </row>
    <row r="6005" spans="9:13">
      <c r="I6005" s="51"/>
      <c r="M6005" s="51"/>
    </row>
    <row r="6006" spans="9:13">
      <c r="I6006" s="51"/>
      <c r="M6006" s="51"/>
    </row>
    <row r="6007" spans="9:13">
      <c r="I6007" s="51"/>
      <c r="M6007" s="51"/>
    </row>
    <row r="6008" spans="9:13">
      <c r="I6008" s="51"/>
      <c r="M6008" s="51"/>
    </row>
    <row r="6009" spans="9:13">
      <c r="I6009" s="51"/>
      <c r="M6009" s="51"/>
    </row>
    <row r="6010" spans="9:13">
      <c r="I6010" s="51"/>
      <c r="M6010" s="51"/>
    </row>
    <row r="6011" spans="9:13">
      <c r="I6011" s="51"/>
      <c r="M6011" s="51"/>
    </row>
    <row r="6012" spans="9:13">
      <c r="I6012" s="51"/>
      <c r="M6012" s="51"/>
    </row>
    <row r="6013" spans="9:13">
      <c r="I6013" s="51"/>
      <c r="M6013" s="51"/>
    </row>
    <row r="6014" spans="9:13">
      <c r="I6014" s="51"/>
      <c r="M6014" s="51"/>
    </row>
    <row r="6015" spans="9:13">
      <c r="I6015" s="51"/>
      <c r="M6015" s="51"/>
    </row>
    <row r="6016" spans="9:13">
      <c r="I6016" s="51"/>
      <c r="M6016" s="51"/>
    </row>
    <row r="6017" spans="9:13">
      <c r="I6017" s="51"/>
      <c r="M6017" s="51"/>
    </row>
    <row r="6018" spans="9:13">
      <c r="I6018" s="51"/>
      <c r="M6018" s="51"/>
    </row>
    <row r="6019" spans="9:13">
      <c r="I6019" s="51"/>
      <c r="M6019" s="51"/>
    </row>
    <row r="6020" spans="9:13">
      <c r="I6020" s="51"/>
      <c r="M6020" s="51"/>
    </row>
    <row r="6021" spans="9:13">
      <c r="I6021" s="51"/>
      <c r="M6021" s="51"/>
    </row>
    <row r="6022" spans="9:13">
      <c r="I6022" s="51"/>
      <c r="M6022" s="51"/>
    </row>
    <row r="6023" spans="9:13">
      <c r="I6023" s="51"/>
      <c r="M6023" s="51"/>
    </row>
    <row r="6024" spans="9:13">
      <c r="I6024" s="51"/>
      <c r="M6024" s="51"/>
    </row>
    <row r="6025" spans="9:13">
      <c r="I6025" s="51"/>
      <c r="M6025" s="51"/>
    </row>
    <row r="6026" spans="9:13">
      <c r="I6026" s="51"/>
      <c r="M6026" s="51"/>
    </row>
    <row r="6027" spans="9:13">
      <c r="I6027" s="51"/>
      <c r="M6027" s="51"/>
    </row>
    <row r="6028" spans="9:13">
      <c r="I6028" s="51"/>
      <c r="M6028" s="51"/>
    </row>
    <row r="6029" spans="9:13">
      <c r="I6029" s="51"/>
      <c r="M6029" s="51"/>
    </row>
    <row r="6030" spans="9:13">
      <c r="I6030" s="51"/>
      <c r="M6030" s="51"/>
    </row>
    <row r="6031" spans="9:13">
      <c r="I6031" s="51"/>
      <c r="M6031" s="51"/>
    </row>
    <row r="6032" spans="9:13">
      <c r="I6032" s="51"/>
      <c r="M6032" s="51"/>
    </row>
    <row r="6033" spans="9:13">
      <c r="I6033" s="51"/>
      <c r="M6033" s="51"/>
    </row>
    <row r="6034" spans="9:13">
      <c r="I6034" s="51"/>
      <c r="M6034" s="51"/>
    </row>
    <row r="6035" spans="9:13">
      <c r="I6035" s="51"/>
      <c r="M6035" s="51"/>
    </row>
    <row r="6036" spans="9:13">
      <c r="I6036" s="51"/>
      <c r="M6036" s="51"/>
    </row>
    <row r="6037" spans="9:13">
      <c r="I6037" s="51"/>
      <c r="M6037" s="51"/>
    </row>
    <row r="6038" spans="9:13">
      <c r="I6038" s="51"/>
      <c r="M6038" s="51"/>
    </row>
    <row r="6039" spans="9:13">
      <c r="I6039" s="51"/>
      <c r="M6039" s="51"/>
    </row>
    <row r="6040" spans="9:13">
      <c r="I6040" s="51"/>
      <c r="M6040" s="51"/>
    </row>
    <row r="6041" spans="9:13">
      <c r="I6041" s="51"/>
      <c r="M6041" s="51"/>
    </row>
    <row r="6042" spans="9:13">
      <c r="I6042" s="51"/>
      <c r="M6042" s="51"/>
    </row>
    <row r="6043" spans="9:13">
      <c r="I6043" s="51"/>
      <c r="M6043" s="51"/>
    </row>
    <row r="6044" spans="9:13">
      <c r="I6044" s="51"/>
      <c r="M6044" s="51"/>
    </row>
    <row r="6045" spans="9:13">
      <c r="I6045" s="51"/>
      <c r="M6045" s="51"/>
    </row>
    <row r="6046" spans="9:13">
      <c r="I6046" s="51"/>
      <c r="M6046" s="51"/>
    </row>
    <row r="6047" spans="9:13">
      <c r="I6047" s="51"/>
      <c r="M6047" s="51"/>
    </row>
    <row r="6048" spans="9:13">
      <c r="I6048" s="51"/>
      <c r="M6048" s="51"/>
    </row>
    <row r="6049" spans="9:13">
      <c r="I6049" s="51"/>
      <c r="M6049" s="51"/>
    </row>
    <row r="6050" spans="9:13">
      <c r="I6050" s="51"/>
      <c r="M6050" s="51"/>
    </row>
    <row r="6051" spans="9:13">
      <c r="I6051" s="51"/>
      <c r="M6051" s="51"/>
    </row>
    <row r="6052" spans="9:13">
      <c r="I6052" s="51"/>
      <c r="M6052" s="51"/>
    </row>
    <row r="6053" spans="9:13">
      <c r="I6053" s="51"/>
      <c r="M6053" s="51"/>
    </row>
    <row r="6054" spans="9:13">
      <c r="I6054" s="51"/>
      <c r="M6054" s="51"/>
    </row>
    <row r="6055" spans="9:13">
      <c r="I6055" s="51"/>
      <c r="M6055" s="51"/>
    </row>
    <row r="6056" spans="9:13">
      <c r="I6056" s="51"/>
      <c r="M6056" s="51"/>
    </row>
    <row r="6057" spans="9:13">
      <c r="I6057" s="51"/>
      <c r="M6057" s="51"/>
    </row>
    <row r="6058" spans="9:13">
      <c r="I6058" s="51"/>
      <c r="M6058" s="51"/>
    </row>
    <row r="6059" spans="9:13">
      <c r="I6059" s="51"/>
      <c r="M6059" s="51"/>
    </row>
    <row r="6060" spans="9:13">
      <c r="I6060" s="51"/>
      <c r="M6060" s="51"/>
    </row>
    <row r="6061" spans="9:13">
      <c r="I6061" s="51"/>
      <c r="M6061" s="51"/>
    </row>
    <row r="6062" spans="9:13">
      <c r="I6062" s="51"/>
      <c r="M6062" s="51"/>
    </row>
    <row r="6063" spans="9:13">
      <c r="I6063" s="51"/>
      <c r="M6063" s="51"/>
    </row>
    <row r="6064" spans="9:13">
      <c r="I6064" s="51"/>
      <c r="M6064" s="51"/>
    </row>
    <row r="6065" spans="9:13">
      <c r="I6065" s="51"/>
      <c r="M6065" s="51"/>
    </row>
    <row r="6066" spans="9:13">
      <c r="I6066" s="51"/>
      <c r="M6066" s="51"/>
    </row>
    <row r="6067" spans="9:13">
      <c r="I6067" s="51"/>
      <c r="M6067" s="51"/>
    </row>
    <row r="6068" spans="9:13">
      <c r="I6068" s="51"/>
      <c r="M6068" s="51"/>
    </row>
    <row r="6069" spans="9:13">
      <c r="I6069" s="51"/>
      <c r="M6069" s="51"/>
    </row>
    <row r="6070" spans="9:13">
      <c r="I6070" s="51"/>
      <c r="M6070" s="51"/>
    </row>
    <row r="6071" spans="9:13">
      <c r="I6071" s="51"/>
      <c r="M6071" s="51"/>
    </row>
    <row r="6072" spans="9:13">
      <c r="I6072" s="51"/>
      <c r="M6072" s="51"/>
    </row>
    <row r="6073" spans="9:13">
      <c r="I6073" s="51"/>
      <c r="M6073" s="51"/>
    </row>
    <row r="6074" spans="9:13">
      <c r="I6074" s="51"/>
      <c r="M6074" s="51"/>
    </row>
    <row r="6075" spans="9:13">
      <c r="I6075" s="51"/>
      <c r="M6075" s="51"/>
    </row>
    <row r="6076" spans="9:13">
      <c r="I6076" s="51"/>
      <c r="M6076" s="51"/>
    </row>
    <row r="6077" spans="9:13">
      <c r="I6077" s="51"/>
      <c r="M6077" s="51"/>
    </row>
    <row r="6078" spans="9:13">
      <c r="I6078" s="51"/>
      <c r="M6078" s="51"/>
    </row>
    <row r="6079" spans="9:13">
      <c r="I6079" s="51"/>
      <c r="M6079" s="51"/>
    </row>
    <row r="6080" spans="9:13">
      <c r="I6080" s="51"/>
      <c r="M6080" s="51"/>
    </row>
    <row r="6081" spans="9:13">
      <c r="I6081" s="51"/>
      <c r="M6081" s="51"/>
    </row>
    <row r="6082" spans="9:13">
      <c r="I6082" s="51"/>
      <c r="M6082" s="51"/>
    </row>
    <row r="6083" spans="9:13">
      <c r="I6083" s="51"/>
      <c r="M6083" s="51"/>
    </row>
    <row r="6084" spans="9:13">
      <c r="I6084" s="51"/>
      <c r="M6084" s="51"/>
    </row>
    <row r="6085" spans="9:13">
      <c r="I6085" s="51"/>
      <c r="M6085" s="51"/>
    </row>
    <row r="6086" spans="9:13">
      <c r="I6086" s="51"/>
      <c r="M6086" s="51"/>
    </row>
    <row r="6087" spans="9:13">
      <c r="I6087" s="51"/>
      <c r="M6087" s="51"/>
    </row>
    <row r="6088" spans="9:13">
      <c r="I6088" s="51"/>
      <c r="M6088" s="51"/>
    </row>
    <row r="6089" spans="9:13">
      <c r="I6089" s="51"/>
      <c r="M6089" s="51"/>
    </row>
    <row r="6090" spans="9:13">
      <c r="I6090" s="51"/>
      <c r="M6090" s="51"/>
    </row>
    <row r="6091" spans="9:13">
      <c r="I6091" s="51"/>
      <c r="M6091" s="51"/>
    </row>
    <row r="6092" spans="9:13">
      <c r="I6092" s="51"/>
      <c r="M6092" s="51"/>
    </row>
    <row r="6093" spans="9:13">
      <c r="I6093" s="51"/>
      <c r="M6093" s="51"/>
    </row>
    <row r="6094" spans="9:13">
      <c r="I6094" s="51"/>
      <c r="M6094" s="51"/>
    </row>
    <row r="6095" spans="9:13">
      <c r="I6095" s="51"/>
      <c r="M6095" s="51"/>
    </row>
    <row r="6096" spans="9:13">
      <c r="I6096" s="51"/>
      <c r="M6096" s="51"/>
    </row>
    <row r="6097" spans="9:13">
      <c r="I6097" s="51"/>
      <c r="M6097" s="51"/>
    </row>
    <row r="6098" spans="9:13">
      <c r="I6098" s="51"/>
      <c r="M6098" s="51"/>
    </row>
    <row r="6099" spans="9:13">
      <c r="I6099" s="51"/>
      <c r="M6099" s="51"/>
    </row>
    <row r="6100" spans="9:13">
      <c r="I6100" s="51"/>
      <c r="M6100" s="51"/>
    </row>
    <row r="6101" spans="9:13">
      <c r="I6101" s="51"/>
      <c r="M6101" s="51"/>
    </row>
    <row r="6102" spans="9:13">
      <c r="I6102" s="51"/>
      <c r="M6102" s="51"/>
    </row>
    <row r="6103" spans="9:13">
      <c r="I6103" s="51"/>
      <c r="M6103" s="51"/>
    </row>
    <row r="6104" spans="9:13">
      <c r="I6104" s="51"/>
      <c r="M6104" s="51"/>
    </row>
    <row r="6105" spans="9:13">
      <c r="I6105" s="51"/>
      <c r="M6105" s="51"/>
    </row>
    <row r="6106" spans="9:13">
      <c r="I6106" s="51"/>
      <c r="M6106" s="51"/>
    </row>
    <row r="6107" spans="9:13">
      <c r="I6107" s="51"/>
      <c r="M6107" s="51"/>
    </row>
    <row r="6108" spans="9:13">
      <c r="I6108" s="51"/>
      <c r="M6108" s="51"/>
    </row>
    <row r="6109" spans="9:13">
      <c r="I6109" s="51"/>
      <c r="M6109" s="51"/>
    </row>
    <row r="6110" spans="9:13">
      <c r="I6110" s="51"/>
      <c r="M6110" s="51"/>
    </row>
    <row r="6111" spans="9:13">
      <c r="I6111" s="51"/>
      <c r="M6111" s="51"/>
    </row>
    <row r="6112" spans="9:13">
      <c r="I6112" s="51"/>
      <c r="M6112" s="51"/>
    </row>
    <row r="6113" spans="9:13">
      <c r="I6113" s="51"/>
      <c r="M6113" s="51"/>
    </row>
    <row r="6114" spans="9:13">
      <c r="I6114" s="51"/>
      <c r="M6114" s="51"/>
    </row>
    <row r="6115" spans="9:13">
      <c r="I6115" s="51"/>
      <c r="M6115" s="51"/>
    </row>
    <row r="6116" spans="9:13">
      <c r="I6116" s="51"/>
      <c r="M6116" s="51"/>
    </row>
    <row r="6117" spans="9:13">
      <c r="I6117" s="51"/>
      <c r="M6117" s="51"/>
    </row>
    <row r="6118" spans="9:13">
      <c r="I6118" s="51"/>
      <c r="M6118" s="51"/>
    </row>
    <row r="6119" spans="9:13">
      <c r="I6119" s="51"/>
      <c r="M6119" s="51"/>
    </row>
    <row r="6120" spans="9:13">
      <c r="I6120" s="51"/>
      <c r="M6120" s="51"/>
    </row>
    <row r="6121" spans="9:13">
      <c r="I6121" s="51"/>
      <c r="M6121" s="51"/>
    </row>
    <row r="6122" spans="9:13">
      <c r="I6122" s="51"/>
      <c r="M6122" s="51"/>
    </row>
    <row r="6123" spans="9:13">
      <c r="I6123" s="51"/>
      <c r="M6123" s="51"/>
    </row>
    <row r="6124" spans="9:13">
      <c r="I6124" s="51"/>
      <c r="M6124" s="51"/>
    </row>
    <row r="6125" spans="9:13">
      <c r="I6125" s="51"/>
      <c r="M6125" s="51"/>
    </row>
    <row r="6126" spans="9:13">
      <c r="I6126" s="51"/>
      <c r="M6126" s="51"/>
    </row>
    <row r="6127" spans="9:13">
      <c r="I6127" s="51"/>
      <c r="M6127" s="51"/>
    </row>
    <row r="6128" spans="9:13">
      <c r="I6128" s="51"/>
      <c r="M6128" s="51"/>
    </row>
    <row r="6129" spans="9:13">
      <c r="I6129" s="51"/>
      <c r="M6129" s="51"/>
    </row>
    <row r="6130" spans="9:13">
      <c r="I6130" s="51"/>
      <c r="M6130" s="51"/>
    </row>
    <row r="6131" spans="9:13">
      <c r="I6131" s="51"/>
      <c r="M6131" s="51"/>
    </row>
    <row r="6132" spans="9:13">
      <c r="I6132" s="51"/>
      <c r="M6132" s="51"/>
    </row>
    <row r="6133" spans="9:13">
      <c r="I6133" s="51"/>
      <c r="M6133" s="51"/>
    </row>
    <row r="6134" spans="9:13">
      <c r="I6134" s="51"/>
      <c r="M6134" s="51"/>
    </row>
    <row r="6135" spans="9:13">
      <c r="I6135" s="51"/>
      <c r="M6135" s="51"/>
    </row>
    <row r="6136" spans="9:13">
      <c r="I6136" s="51"/>
      <c r="M6136" s="51"/>
    </row>
    <row r="6137" spans="9:13">
      <c r="I6137" s="51"/>
      <c r="M6137" s="51"/>
    </row>
    <row r="6138" spans="9:13">
      <c r="I6138" s="51"/>
      <c r="M6138" s="51"/>
    </row>
    <row r="6139" spans="9:13">
      <c r="I6139" s="51"/>
      <c r="M6139" s="51"/>
    </row>
    <row r="6140" spans="9:13">
      <c r="I6140" s="51"/>
      <c r="M6140" s="51"/>
    </row>
    <row r="6141" spans="9:13">
      <c r="I6141" s="51"/>
      <c r="M6141" s="51"/>
    </row>
    <row r="6142" spans="9:13">
      <c r="I6142" s="51"/>
      <c r="M6142" s="51"/>
    </row>
    <row r="6143" spans="9:13">
      <c r="I6143" s="51"/>
      <c r="M6143" s="51"/>
    </row>
    <row r="6144" spans="9:13">
      <c r="I6144" s="51"/>
      <c r="M6144" s="51"/>
    </row>
    <row r="6145" spans="9:13">
      <c r="I6145" s="51"/>
      <c r="M6145" s="51"/>
    </row>
    <row r="6146" spans="9:13">
      <c r="I6146" s="51"/>
      <c r="M6146" s="51"/>
    </row>
    <row r="6147" spans="9:13">
      <c r="I6147" s="51"/>
      <c r="M6147" s="51"/>
    </row>
    <row r="6148" spans="9:13">
      <c r="I6148" s="51"/>
      <c r="M6148" s="51"/>
    </row>
    <row r="6149" spans="9:13">
      <c r="I6149" s="51"/>
      <c r="M6149" s="51"/>
    </row>
    <row r="6150" spans="9:13">
      <c r="I6150" s="51"/>
      <c r="M6150" s="51"/>
    </row>
    <row r="6151" spans="9:13">
      <c r="I6151" s="51"/>
      <c r="M6151" s="51"/>
    </row>
    <row r="6152" spans="9:13">
      <c r="I6152" s="51"/>
      <c r="M6152" s="51"/>
    </row>
    <row r="6153" spans="9:13">
      <c r="I6153" s="51"/>
      <c r="M6153" s="51"/>
    </row>
    <row r="6154" spans="9:13">
      <c r="I6154" s="51"/>
      <c r="M6154" s="51"/>
    </row>
    <row r="6155" spans="9:13">
      <c r="I6155" s="51"/>
      <c r="M6155" s="51"/>
    </row>
    <row r="6156" spans="9:13">
      <c r="I6156" s="51"/>
      <c r="M6156" s="51"/>
    </row>
    <row r="6157" spans="9:13">
      <c r="I6157" s="51"/>
      <c r="M6157" s="51"/>
    </row>
    <row r="6158" spans="9:13">
      <c r="I6158" s="51"/>
      <c r="M6158" s="51"/>
    </row>
    <row r="6159" spans="9:13">
      <c r="I6159" s="51"/>
      <c r="M6159" s="51"/>
    </row>
    <row r="6160" spans="9:13">
      <c r="I6160" s="51"/>
      <c r="M6160" s="51"/>
    </row>
    <row r="6161" spans="9:13">
      <c r="I6161" s="51"/>
      <c r="M6161" s="51"/>
    </row>
    <row r="6162" spans="9:13">
      <c r="I6162" s="51"/>
      <c r="M6162" s="51"/>
    </row>
    <row r="6163" spans="9:13">
      <c r="I6163" s="51"/>
      <c r="M6163" s="51"/>
    </row>
    <row r="6164" spans="9:13">
      <c r="I6164" s="51"/>
      <c r="M6164" s="51"/>
    </row>
    <row r="6165" spans="9:13">
      <c r="I6165" s="51"/>
      <c r="M6165" s="51"/>
    </row>
    <row r="6166" spans="9:13">
      <c r="I6166" s="51"/>
      <c r="M6166" s="51"/>
    </row>
    <row r="6167" spans="9:13">
      <c r="I6167" s="51"/>
      <c r="M6167" s="51"/>
    </row>
    <row r="6168" spans="9:13">
      <c r="I6168" s="51"/>
      <c r="M6168" s="51"/>
    </row>
    <row r="6169" spans="9:13">
      <c r="I6169" s="51"/>
      <c r="M6169" s="51"/>
    </row>
    <row r="6170" spans="9:13">
      <c r="I6170" s="51"/>
      <c r="M6170" s="51"/>
    </row>
    <row r="6171" spans="9:13">
      <c r="I6171" s="51"/>
      <c r="M6171" s="51"/>
    </row>
    <row r="6172" spans="9:13">
      <c r="I6172" s="51"/>
      <c r="M6172" s="51"/>
    </row>
    <row r="6173" spans="9:13">
      <c r="I6173" s="51"/>
      <c r="M6173" s="51"/>
    </row>
    <row r="6174" spans="9:13">
      <c r="I6174" s="51"/>
      <c r="M6174" s="51"/>
    </row>
    <row r="6175" spans="9:13">
      <c r="I6175" s="51"/>
      <c r="M6175" s="51"/>
    </row>
    <row r="6176" spans="9:13">
      <c r="I6176" s="51"/>
      <c r="M6176" s="51"/>
    </row>
    <row r="6177" spans="9:13">
      <c r="I6177" s="51"/>
      <c r="M6177" s="51"/>
    </row>
    <row r="6178" spans="9:13">
      <c r="I6178" s="51"/>
      <c r="M6178" s="51"/>
    </row>
    <row r="6179" spans="9:13">
      <c r="I6179" s="51"/>
      <c r="M6179" s="51"/>
    </row>
    <row r="6180" spans="9:13">
      <c r="I6180" s="51"/>
      <c r="M6180" s="51"/>
    </row>
    <row r="6181" spans="9:13">
      <c r="I6181" s="51"/>
      <c r="M6181" s="51"/>
    </row>
    <row r="6182" spans="9:13">
      <c r="I6182" s="51"/>
      <c r="M6182" s="51"/>
    </row>
    <row r="6183" spans="9:13">
      <c r="I6183" s="51"/>
      <c r="M6183" s="51"/>
    </row>
    <row r="6184" spans="9:13">
      <c r="I6184" s="51"/>
      <c r="M6184" s="51"/>
    </row>
    <row r="6185" spans="9:13">
      <c r="I6185" s="51"/>
      <c r="M6185" s="51"/>
    </row>
    <row r="6186" spans="9:13">
      <c r="I6186" s="51"/>
      <c r="M6186" s="51"/>
    </row>
    <row r="6187" spans="9:13">
      <c r="I6187" s="51"/>
      <c r="M6187" s="51"/>
    </row>
    <row r="6188" spans="9:13">
      <c r="I6188" s="51"/>
      <c r="M6188" s="51"/>
    </row>
    <row r="6189" spans="9:13">
      <c r="I6189" s="51"/>
      <c r="M6189" s="51"/>
    </row>
    <row r="6190" spans="9:13">
      <c r="I6190" s="51"/>
      <c r="M6190" s="51"/>
    </row>
    <row r="6191" spans="9:13">
      <c r="I6191" s="51"/>
      <c r="M6191" s="51"/>
    </row>
    <row r="6192" spans="9:13">
      <c r="I6192" s="51"/>
      <c r="M6192" s="51"/>
    </row>
    <row r="6193" spans="9:13">
      <c r="I6193" s="51"/>
      <c r="M6193" s="51"/>
    </row>
    <row r="6194" spans="9:13">
      <c r="I6194" s="51"/>
      <c r="M6194" s="51"/>
    </row>
    <row r="6195" spans="9:13">
      <c r="I6195" s="51"/>
      <c r="M6195" s="51"/>
    </row>
    <row r="6196" spans="9:13">
      <c r="I6196" s="51"/>
      <c r="M6196" s="51"/>
    </row>
    <row r="6197" spans="9:13">
      <c r="I6197" s="51"/>
      <c r="M6197" s="51"/>
    </row>
    <row r="6198" spans="9:13">
      <c r="I6198" s="51"/>
      <c r="M6198" s="51"/>
    </row>
    <row r="6199" spans="9:13">
      <c r="I6199" s="51"/>
      <c r="M6199" s="51"/>
    </row>
    <row r="6200" spans="9:13">
      <c r="I6200" s="51"/>
      <c r="M6200" s="51"/>
    </row>
    <row r="6201" spans="9:13">
      <c r="I6201" s="51"/>
      <c r="M6201" s="51"/>
    </row>
    <row r="6202" spans="9:13">
      <c r="I6202" s="51"/>
      <c r="M6202" s="51"/>
    </row>
    <row r="6203" spans="9:13">
      <c r="I6203" s="51"/>
      <c r="M6203" s="51"/>
    </row>
    <row r="6204" spans="9:13">
      <c r="I6204" s="51"/>
      <c r="M6204" s="51"/>
    </row>
    <row r="6205" spans="9:13">
      <c r="I6205" s="51"/>
      <c r="M6205" s="51"/>
    </row>
    <row r="6206" spans="9:13">
      <c r="I6206" s="51"/>
      <c r="M6206" s="51"/>
    </row>
    <row r="6207" spans="9:13">
      <c r="I6207" s="51"/>
      <c r="M6207" s="51"/>
    </row>
    <row r="6208" spans="9:13">
      <c r="I6208" s="51"/>
      <c r="M6208" s="51"/>
    </row>
    <row r="6209" spans="9:13">
      <c r="I6209" s="51"/>
      <c r="M6209" s="51"/>
    </row>
    <row r="6210" spans="9:13">
      <c r="I6210" s="51"/>
      <c r="M6210" s="51"/>
    </row>
    <row r="6211" spans="9:13">
      <c r="I6211" s="51"/>
      <c r="M6211" s="51"/>
    </row>
    <row r="6212" spans="9:13">
      <c r="I6212" s="51"/>
      <c r="M6212" s="51"/>
    </row>
    <row r="6213" spans="9:13">
      <c r="I6213" s="51"/>
      <c r="M6213" s="51"/>
    </row>
    <row r="6214" spans="9:13">
      <c r="I6214" s="51"/>
      <c r="M6214" s="51"/>
    </row>
    <row r="6215" spans="9:13">
      <c r="I6215" s="51"/>
      <c r="M6215" s="51"/>
    </row>
    <row r="6216" spans="9:13">
      <c r="I6216" s="51"/>
      <c r="M6216" s="51"/>
    </row>
    <row r="6217" spans="9:13">
      <c r="I6217" s="51"/>
      <c r="M6217" s="51"/>
    </row>
    <row r="6218" spans="9:13">
      <c r="I6218" s="51"/>
      <c r="M6218" s="51"/>
    </row>
    <row r="6219" spans="9:13">
      <c r="I6219" s="51"/>
      <c r="M6219" s="51"/>
    </row>
    <row r="6220" spans="9:13">
      <c r="I6220" s="51"/>
      <c r="M6220" s="51"/>
    </row>
    <row r="6221" spans="9:13">
      <c r="I6221" s="51"/>
      <c r="M6221" s="51"/>
    </row>
    <row r="6222" spans="9:13">
      <c r="I6222" s="51"/>
      <c r="M6222" s="51"/>
    </row>
    <row r="6223" spans="9:13">
      <c r="I6223" s="51"/>
      <c r="M6223" s="51"/>
    </row>
    <row r="6224" spans="9:13">
      <c r="I6224" s="51"/>
      <c r="M6224" s="51"/>
    </row>
    <row r="6225" spans="9:13">
      <c r="I6225" s="51"/>
      <c r="M6225" s="51"/>
    </row>
    <row r="6226" spans="9:13">
      <c r="I6226" s="51"/>
      <c r="M6226" s="51"/>
    </row>
    <row r="6227" spans="9:13">
      <c r="I6227" s="51"/>
      <c r="M6227" s="51"/>
    </row>
    <row r="6228" spans="9:13">
      <c r="I6228" s="51"/>
      <c r="M6228" s="51"/>
    </row>
    <row r="6229" spans="9:13">
      <c r="I6229" s="51"/>
      <c r="M6229" s="51"/>
    </row>
    <row r="6230" spans="9:13">
      <c r="I6230" s="51"/>
      <c r="M6230" s="51"/>
    </row>
    <row r="6231" spans="9:13">
      <c r="I6231" s="51"/>
      <c r="M6231" s="51"/>
    </row>
    <row r="6232" spans="9:13">
      <c r="I6232" s="51"/>
      <c r="M6232" s="51"/>
    </row>
    <row r="6233" spans="9:13">
      <c r="I6233" s="51"/>
      <c r="M6233" s="51"/>
    </row>
    <row r="6234" spans="9:13">
      <c r="I6234" s="51"/>
      <c r="M6234" s="51"/>
    </row>
    <row r="6235" spans="9:13">
      <c r="I6235" s="51"/>
      <c r="M6235" s="51"/>
    </row>
    <row r="6236" spans="9:13">
      <c r="I6236" s="51"/>
      <c r="M6236" s="51"/>
    </row>
    <row r="6237" spans="9:13">
      <c r="I6237" s="51"/>
      <c r="M6237" s="51"/>
    </row>
    <row r="6238" spans="9:13">
      <c r="I6238" s="51"/>
      <c r="M6238" s="51"/>
    </row>
    <row r="6239" spans="9:13">
      <c r="I6239" s="51"/>
      <c r="M6239" s="51"/>
    </row>
    <row r="6240" spans="9:13">
      <c r="I6240" s="51"/>
      <c r="M6240" s="51"/>
    </row>
    <row r="6241" spans="9:13">
      <c r="I6241" s="51"/>
      <c r="M6241" s="51"/>
    </row>
    <row r="6242" spans="9:13">
      <c r="I6242" s="51"/>
      <c r="M6242" s="51"/>
    </row>
    <row r="6243" spans="9:13">
      <c r="I6243" s="51"/>
      <c r="M6243" s="51"/>
    </row>
    <row r="6244" spans="9:13">
      <c r="I6244" s="51"/>
      <c r="M6244" s="51"/>
    </row>
    <row r="6245" spans="9:13">
      <c r="I6245" s="51"/>
      <c r="M6245" s="51"/>
    </row>
    <row r="6246" spans="9:13">
      <c r="I6246" s="51"/>
      <c r="M6246" s="51"/>
    </row>
    <row r="6247" spans="9:13">
      <c r="I6247" s="51"/>
      <c r="M6247" s="51"/>
    </row>
    <row r="6248" spans="9:13">
      <c r="I6248" s="51"/>
      <c r="M6248" s="51"/>
    </row>
    <row r="6249" spans="9:13">
      <c r="I6249" s="51"/>
      <c r="M6249" s="51"/>
    </row>
    <row r="6250" spans="9:13">
      <c r="I6250" s="51"/>
      <c r="M6250" s="51"/>
    </row>
    <row r="6251" spans="9:13">
      <c r="I6251" s="51"/>
      <c r="M6251" s="51"/>
    </row>
    <row r="6252" spans="9:13">
      <c r="I6252" s="51"/>
      <c r="M6252" s="51"/>
    </row>
    <row r="6253" spans="9:13">
      <c r="I6253" s="51"/>
      <c r="M6253" s="51"/>
    </row>
    <row r="6254" spans="9:13">
      <c r="I6254" s="51"/>
      <c r="M6254" s="51"/>
    </row>
    <row r="6255" spans="9:13">
      <c r="I6255" s="51"/>
      <c r="M6255" s="51"/>
    </row>
    <row r="6256" spans="9:13">
      <c r="I6256" s="51"/>
      <c r="M6256" s="51"/>
    </row>
    <row r="6257" spans="9:13">
      <c r="I6257" s="51"/>
      <c r="M6257" s="51"/>
    </row>
    <row r="6258" spans="9:13">
      <c r="I6258" s="51"/>
      <c r="M6258" s="51"/>
    </row>
    <row r="6259" spans="9:13">
      <c r="I6259" s="51"/>
      <c r="M6259" s="51"/>
    </row>
    <row r="6260" spans="9:13">
      <c r="I6260" s="51"/>
      <c r="M6260" s="51"/>
    </row>
    <row r="6261" spans="9:13">
      <c r="I6261" s="51"/>
      <c r="M6261" s="51"/>
    </row>
    <row r="6262" spans="9:13">
      <c r="I6262" s="51"/>
      <c r="M6262" s="51"/>
    </row>
    <row r="6263" spans="9:13">
      <c r="I6263" s="51"/>
      <c r="M6263" s="51"/>
    </row>
    <row r="6264" spans="9:13">
      <c r="I6264" s="51"/>
      <c r="M6264" s="51"/>
    </row>
    <row r="6265" spans="9:13">
      <c r="I6265" s="51"/>
      <c r="M6265" s="51"/>
    </row>
    <row r="6266" spans="9:13">
      <c r="I6266" s="51"/>
      <c r="M6266" s="51"/>
    </row>
    <row r="6267" spans="9:13">
      <c r="I6267" s="51"/>
      <c r="M6267" s="51"/>
    </row>
    <row r="6268" spans="9:13">
      <c r="I6268" s="51"/>
      <c r="M6268" s="51"/>
    </row>
    <row r="6269" spans="9:13">
      <c r="I6269" s="51"/>
      <c r="M6269" s="51"/>
    </row>
    <row r="6270" spans="9:13">
      <c r="I6270" s="51"/>
      <c r="M6270" s="51"/>
    </row>
    <row r="6271" spans="9:13">
      <c r="I6271" s="51"/>
      <c r="M6271" s="51"/>
    </row>
    <row r="6272" spans="9:13">
      <c r="I6272" s="51"/>
      <c r="M6272" s="51"/>
    </row>
    <row r="6273" spans="9:13">
      <c r="I6273" s="51"/>
      <c r="M6273" s="51"/>
    </row>
    <row r="6274" spans="9:13">
      <c r="I6274" s="51"/>
      <c r="M6274" s="51"/>
    </row>
    <row r="6275" spans="9:13">
      <c r="I6275" s="51"/>
      <c r="M6275" s="51"/>
    </row>
    <row r="6276" spans="9:13">
      <c r="I6276" s="51"/>
      <c r="M6276" s="51"/>
    </row>
    <row r="6277" spans="9:13">
      <c r="I6277" s="51"/>
      <c r="M6277" s="51"/>
    </row>
    <row r="6278" spans="9:13">
      <c r="I6278" s="51"/>
      <c r="M6278" s="51"/>
    </row>
    <row r="6279" spans="9:13">
      <c r="I6279" s="51"/>
      <c r="M6279" s="51"/>
    </row>
    <row r="6280" spans="9:13">
      <c r="I6280" s="51"/>
      <c r="M6280" s="51"/>
    </row>
    <row r="6281" spans="9:13">
      <c r="I6281" s="51"/>
      <c r="M6281" s="51"/>
    </row>
    <row r="6282" spans="9:13">
      <c r="I6282" s="51"/>
      <c r="M6282" s="51"/>
    </row>
    <row r="6283" spans="9:13">
      <c r="I6283" s="51"/>
      <c r="M6283" s="51"/>
    </row>
    <row r="6284" spans="9:13">
      <c r="I6284" s="51"/>
      <c r="M6284" s="51"/>
    </row>
    <row r="6285" spans="9:13">
      <c r="I6285" s="51"/>
      <c r="M6285" s="51"/>
    </row>
    <row r="6286" spans="9:13">
      <c r="I6286" s="51"/>
      <c r="M6286" s="51"/>
    </row>
    <row r="6287" spans="9:13">
      <c r="I6287" s="51"/>
      <c r="M6287" s="51"/>
    </row>
    <row r="6288" spans="9:13">
      <c r="I6288" s="51"/>
      <c r="M6288" s="51"/>
    </row>
    <row r="6289" spans="9:13">
      <c r="I6289" s="51"/>
      <c r="M6289" s="51"/>
    </row>
    <row r="6290" spans="9:13">
      <c r="I6290" s="51"/>
      <c r="M6290" s="51"/>
    </row>
    <row r="6291" spans="9:13">
      <c r="I6291" s="51"/>
      <c r="M6291" s="51"/>
    </row>
    <row r="6292" spans="9:13">
      <c r="I6292" s="51"/>
      <c r="M6292" s="51"/>
    </row>
    <row r="6293" spans="9:13">
      <c r="I6293" s="51"/>
      <c r="M6293" s="51"/>
    </row>
    <row r="6294" spans="9:13">
      <c r="I6294" s="51"/>
      <c r="M6294" s="51"/>
    </row>
    <row r="6295" spans="9:13">
      <c r="I6295" s="51"/>
      <c r="M6295" s="51"/>
    </row>
    <row r="6296" spans="9:13">
      <c r="I6296" s="51"/>
      <c r="M6296" s="51"/>
    </row>
    <row r="6297" spans="9:13">
      <c r="I6297" s="51"/>
      <c r="M6297" s="51"/>
    </row>
    <row r="6298" spans="9:13">
      <c r="I6298" s="51"/>
      <c r="M6298" s="51"/>
    </row>
    <row r="6299" spans="9:13">
      <c r="I6299" s="51"/>
      <c r="M6299" s="51"/>
    </row>
    <row r="6300" spans="9:13">
      <c r="I6300" s="51"/>
      <c r="M6300" s="51"/>
    </row>
    <row r="6301" spans="9:13">
      <c r="I6301" s="51"/>
      <c r="M6301" s="51"/>
    </row>
    <row r="6302" spans="9:13">
      <c r="I6302" s="51"/>
      <c r="M6302" s="51"/>
    </row>
    <row r="6303" spans="9:13">
      <c r="I6303" s="51"/>
      <c r="M6303" s="51"/>
    </row>
    <row r="6304" spans="9:13">
      <c r="I6304" s="51"/>
      <c r="M6304" s="51"/>
    </row>
    <row r="6305" spans="9:13">
      <c r="I6305" s="51"/>
      <c r="M6305" s="51"/>
    </row>
    <row r="6306" spans="9:13">
      <c r="I6306" s="51"/>
      <c r="M6306" s="51"/>
    </row>
    <row r="6307" spans="9:13">
      <c r="I6307" s="51"/>
      <c r="M6307" s="51"/>
    </row>
    <row r="6308" spans="9:13">
      <c r="I6308" s="51"/>
      <c r="M6308" s="51"/>
    </row>
    <row r="6309" spans="9:13">
      <c r="I6309" s="51"/>
      <c r="M6309" s="51"/>
    </row>
    <row r="6310" spans="9:13">
      <c r="I6310" s="51"/>
      <c r="M6310" s="51"/>
    </row>
    <row r="6311" spans="9:13">
      <c r="I6311" s="51"/>
      <c r="M6311" s="51"/>
    </row>
    <row r="6312" spans="9:13">
      <c r="I6312" s="51"/>
      <c r="M6312" s="51"/>
    </row>
    <row r="6313" spans="9:13">
      <c r="I6313" s="51"/>
      <c r="M6313" s="51"/>
    </row>
    <row r="6314" spans="9:13">
      <c r="I6314" s="51"/>
      <c r="M6314" s="51"/>
    </row>
    <row r="6315" spans="9:13">
      <c r="I6315" s="51"/>
      <c r="M6315" s="51"/>
    </row>
    <row r="6316" spans="9:13">
      <c r="I6316" s="51"/>
      <c r="M6316" s="51"/>
    </row>
    <row r="6317" spans="9:13">
      <c r="I6317" s="51"/>
      <c r="M6317" s="51"/>
    </row>
    <row r="6318" spans="9:13">
      <c r="I6318" s="51"/>
      <c r="M6318" s="51"/>
    </row>
    <row r="6319" spans="9:13">
      <c r="I6319" s="51"/>
      <c r="M6319" s="51"/>
    </row>
    <row r="6320" spans="9:13">
      <c r="I6320" s="51"/>
      <c r="M6320" s="51"/>
    </row>
    <row r="6321" spans="9:13">
      <c r="I6321" s="51"/>
      <c r="M6321" s="51"/>
    </row>
    <row r="6322" spans="9:13">
      <c r="I6322" s="51"/>
      <c r="M6322" s="51"/>
    </row>
    <row r="6323" spans="9:13">
      <c r="I6323" s="51"/>
      <c r="M6323" s="51"/>
    </row>
    <row r="6324" spans="9:13">
      <c r="I6324" s="51"/>
      <c r="M6324" s="51"/>
    </row>
    <row r="6325" spans="9:13">
      <c r="I6325" s="51"/>
      <c r="M6325" s="51"/>
    </row>
    <row r="6326" spans="9:13">
      <c r="I6326" s="51"/>
      <c r="M6326" s="51"/>
    </row>
    <row r="6327" spans="9:13">
      <c r="I6327" s="51"/>
      <c r="M6327" s="51"/>
    </row>
    <row r="6328" spans="9:13">
      <c r="I6328" s="51"/>
      <c r="M6328" s="51"/>
    </row>
    <row r="6329" spans="9:13">
      <c r="I6329" s="51"/>
      <c r="M6329" s="51"/>
    </row>
    <row r="6330" spans="9:13">
      <c r="I6330" s="51"/>
      <c r="M6330" s="51"/>
    </row>
    <row r="6331" spans="9:13">
      <c r="I6331" s="51"/>
      <c r="M6331" s="51"/>
    </row>
    <row r="6332" spans="9:13">
      <c r="I6332" s="51"/>
      <c r="M6332" s="51"/>
    </row>
    <row r="6333" spans="9:13">
      <c r="I6333" s="51"/>
      <c r="M6333" s="51"/>
    </row>
    <row r="6334" spans="9:13">
      <c r="I6334" s="51"/>
      <c r="M6334" s="51"/>
    </row>
    <row r="6335" spans="9:13">
      <c r="I6335" s="51"/>
      <c r="M6335" s="51"/>
    </row>
    <row r="6336" spans="9:13">
      <c r="I6336" s="51"/>
      <c r="M6336" s="51"/>
    </row>
    <row r="6337" spans="9:13">
      <c r="I6337" s="51"/>
      <c r="M6337" s="51"/>
    </row>
    <row r="6338" spans="9:13">
      <c r="I6338" s="51"/>
      <c r="M6338" s="51"/>
    </row>
    <row r="6339" spans="9:13">
      <c r="I6339" s="51"/>
      <c r="M6339" s="51"/>
    </row>
    <row r="6340" spans="9:13">
      <c r="I6340" s="51"/>
      <c r="M6340" s="51"/>
    </row>
    <row r="6341" spans="9:13">
      <c r="I6341" s="51"/>
      <c r="M6341" s="51"/>
    </row>
    <row r="6342" spans="9:13">
      <c r="I6342" s="51"/>
      <c r="M6342" s="51"/>
    </row>
    <row r="6343" spans="9:13">
      <c r="I6343" s="51"/>
      <c r="M6343" s="51"/>
    </row>
    <row r="6344" spans="9:13">
      <c r="I6344" s="51"/>
      <c r="M6344" s="51"/>
    </row>
    <row r="6345" spans="9:13">
      <c r="I6345" s="51"/>
      <c r="M6345" s="51"/>
    </row>
    <row r="6346" spans="9:13">
      <c r="I6346" s="51"/>
      <c r="M6346" s="51"/>
    </row>
    <row r="6347" spans="9:13">
      <c r="I6347" s="51"/>
      <c r="M6347" s="51"/>
    </row>
    <row r="6348" spans="9:13">
      <c r="I6348" s="51"/>
      <c r="M6348" s="51"/>
    </row>
    <row r="6349" spans="9:13">
      <c r="I6349" s="51"/>
      <c r="M6349" s="51"/>
    </row>
    <row r="6350" spans="9:13">
      <c r="I6350" s="51"/>
      <c r="M6350" s="51"/>
    </row>
    <row r="6351" spans="9:13">
      <c r="I6351" s="51"/>
      <c r="M6351" s="51"/>
    </row>
    <row r="6352" spans="9:13">
      <c r="I6352" s="51"/>
      <c r="M6352" s="51"/>
    </row>
    <row r="6353" spans="9:13">
      <c r="I6353" s="51"/>
      <c r="M6353" s="51"/>
    </row>
    <row r="6354" spans="9:13">
      <c r="I6354" s="51"/>
      <c r="M6354" s="51"/>
    </row>
    <row r="6355" spans="9:13">
      <c r="I6355" s="51"/>
      <c r="M6355" s="51"/>
    </row>
    <row r="6356" spans="9:13">
      <c r="I6356" s="51"/>
      <c r="M6356" s="51"/>
    </row>
    <row r="6357" spans="9:13">
      <c r="I6357" s="51"/>
      <c r="M6357" s="51"/>
    </row>
    <row r="6358" spans="9:13">
      <c r="I6358" s="51"/>
      <c r="M6358" s="51"/>
    </row>
    <row r="6359" spans="9:13">
      <c r="I6359" s="51"/>
      <c r="M6359" s="51"/>
    </row>
    <row r="6360" spans="9:13">
      <c r="I6360" s="51"/>
      <c r="M6360" s="51"/>
    </row>
    <row r="6361" spans="9:13">
      <c r="I6361" s="51"/>
      <c r="M6361" s="51"/>
    </row>
    <row r="6362" spans="9:13">
      <c r="I6362" s="51"/>
      <c r="M6362" s="51"/>
    </row>
    <row r="6363" spans="9:13">
      <c r="I6363" s="51"/>
      <c r="M6363" s="51"/>
    </row>
    <row r="6364" spans="9:13">
      <c r="I6364" s="51"/>
      <c r="M6364" s="51"/>
    </row>
    <row r="6365" spans="9:13">
      <c r="I6365" s="51"/>
      <c r="M6365" s="51"/>
    </row>
    <row r="6366" spans="9:13">
      <c r="I6366" s="51"/>
      <c r="M6366" s="51"/>
    </row>
    <row r="6367" spans="9:13">
      <c r="I6367" s="51"/>
      <c r="M6367" s="51"/>
    </row>
    <row r="6368" spans="9:13">
      <c r="I6368" s="51"/>
      <c r="M6368" s="51"/>
    </row>
    <row r="6369" spans="9:13">
      <c r="I6369" s="51"/>
      <c r="M6369" s="51"/>
    </row>
    <row r="6370" spans="9:13">
      <c r="I6370" s="51"/>
      <c r="M6370" s="51"/>
    </row>
    <row r="6371" spans="9:13">
      <c r="I6371" s="51"/>
      <c r="M6371" s="51"/>
    </row>
    <row r="6372" spans="9:13">
      <c r="I6372" s="51"/>
      <c r="M6372" s="51"/>
    </row>
    <row r="6373" spans="9:13">
      <c r="I6373" s="51"/>
      <c r="M6373" s="51"/>
    </row>
    <row r="6374" spans="9:13">
      <c r="I6374" s="51"/>
      <c r="M6374" s="51"/>
    </row>
    <row r="6375" spans="9:13">
      <c r="I6375" s="51"/>
      <c r="M6375" s="51"/>
    </row>
    <row r="6376" spans="9:13">
      <c r="I6376" s="51"/>
      <c r="M6376" s="51"/>
    </row>
    <row r="6377" spans="9:13">
      <c r="I6377" s="51"/>
      <c r="M6377" s="51"/>
    </row>
    <row r="6378" spans="9:13">
      <c r="I6378" s="51"/>
      <c r="M6378" s="51"/>
    </row>
    <row r="6379" spans="9:13">
      <c r="I6379" s="51"/>
      <c r="M6379" s="51"/>
    </row>
    <row r="6380" spans="9:13">
      <c r="I6380" s="51"/>
      <c r="M6380" s="51"/>
    </row>
    <row r="6381" spans="9:13">
      <c r="I6381" s="51"/>
      <c r="M6381" s="51"/>
    </row>
    <row r="6382" spans="9:13">
      <c r="I6382" s="51"/>
      <c r="M6382" s="51"/>
    </row>
    <row r="6383" spans="9:13">
      <c r="I6383" s="51"/>
      <c r="M6383" s="51"/>
    </row>
    <row r="6384" spans="9:13">
      <c r="I6384" s="51"/>
      <c r="M6384" s="51"/>
    </row>
    <row r="6385" spans="9:13">
      <c r="I6385" s="51"/>
      <c r="M6385" s="51"/>
    </row>
    <row r="6386" spans="9:13">
      <c r="I6386" s="51"/>
      <c r="M6386" s="51"/>
    </row>
    <row r="6387" spans="9:13">
      <c r="I6387" s="51"/>
      <c r="M6387" s="51"/>
    </row>
    <row r="6388" spans="9:13">
      <c r="I6388" s="51"/>
      <c r="M6388" s="51"/>
    </row>
    <row r="6389" spans="9:13">
      <c r="I6389" s="51"/>
      <c r="M6389" s="51"/>
    </row>
    <row r="6390" spans="9:13">
      <c r="I6390" s="51"/>
      <c r="M6390" s="51"/>
    </row>
    <row r="6391" spans="9:13">
      <c r="I6391" s="51"/>
      <c r="M6391" s="51"/>
    </row>
    <row r="6392" spans="9:13">
      <c r="I6392" s="51"/>
      <c r="M6392" s="51"/>
    </row>
    <row r="6393" spans="9:13">
      <c r="I6393" s="51"/>
      <c r="M6393" s="51"/>
    </row>
    <row r="6394" spans="9:13">
      <c r="I6394" s="51"/>
      <c r="M6394" s="51"/>
    </row>
    <row r="6395" spans="9:13">
      <c r="I6395" s="51"/>
      <c r="M6395" s="51"/>
    </row>
    <row r="6396" spans="9:13">
      <c r="I6396" s="51"/>
      <c r="M6396" s="51"/>
    </row>
    <row r="6397" spans="9:13">
      <c r="I6397" s="51"/>
      <c r="M6397" s="51"/>
    </row>
    <row r="6398" spans="9:13">
      <c r="I6398" s="51"/>
      <c r="M6398" s="51"/>
    </row>
    <row r="6399" spans="9:13">
      <c r="I6399" s="51"/>
      <c r="M6399" s="51"/>
    </row>
    <row r="6400" spans="9:13">
      <c r="I6400" s="51"/>
      <c r="M6400" s="51"/>
    </row>
    <row r="6401" spans="9:13">
      <c r="I6401" s="51"/>
      <c r="M6401" s="51"/>
    </row>
    <row r="6402" spans="9:13">
      <c r="I6402" s="51"/>
      <c r="M6402" s="51"/>
    </row>
    <row r="6403" spans="9:13">
      <c r="I6403" s="51"/>
      <c r="M6403" s="51"/>
    </row>
    <row r="6404" spans="9:13">
      <c r="I6404" s="51"/>
      <c r="M6404" s="51"/>
    </row>
    <row r="6405" spans="9:13">
      <c r="I6405" s="51"/>
      <c r="M6405" s="51"/>
    </row>
    <row r="6406" spans="9:13">
      <c r="I6406" s="51"/>
      <c r="M6406" s="51"/>
    </row>
    <row r="6407" spans="9:13">
      <c r="I6407" s="51"/>
      <c r="M6407" s="51"/>
    </row>
    <row r="6408" spans="9:13">
      <c r="I6408" s="51"/>
      <c r="M6408" s="51"/>
    </row>
    <row r="6409" spans="9:13">
      <c r="I6409" s="51"/>
      <c r="M6409" s="51"/>
    </row>
    <row r="6410" spans="9:13">
      <c r="I6410" s="51"/>
      <c r="M6410" s="51"/>
    </row>
    <row r="6411" spans="9:13">
      <c r="I6411" s="51"/>
      <c r="M6411" s="51"/>
    </row>
    <row r="6412" spans="9:13">
      <c r="I6412" s="51"/>
      <c r="M6412" s="51"/>
    </row>
    <row r="6413" spans="9:13">
      <c r="I6413" s="51"/>
      <c r="M6413" s="51"/>
    </row>
    <row r="6414" spans="9:13">
      <c r="I6414" s="51"/>
      <c r="M6414" s="51"/>
    </row>
    <row r="6415" spans="9:13">
      <c r="I6415" s="51"/>
      <c r="M6415" s="51"/>
    </row>
    <row r="6416" spans="9:13">
      <c r="I6416" s="51"/>
      <c r="M6416" s="51"/>
    </row>
    <row r="6417" spans="9:13">
      <c r="I6417" s="51"/>
      <c r="M6417" s="51"/>
    </row>
    <row r="6418" spans="9:13">
      <c r="I6418" s="51"/>
      <c r="M6418" s="51"/>
    </row>
    <row r="6419" spans="9:13">
      <c r="I6419" s="51"/>
      <c r="M6419" s="51"/>
    </row>
    <row r="6420" spans="9:13">
      <c r="I6420" s="51"/>
      <c r="M6420" s="51"/>
    </row>
    <row r="6421" spans="9:13">
      <c r="I6421" s="51"/>
      <c r="M6421" s="51"/>
    </row>
    <row r="6422" spans="9:13">
      <c r="I6422" s="51"/>
      <c r="M6422" s="51"/>
    </row>
    <row r="6423" spans="9:13">
      <c r="I6423" s="51"/>
      <c r="M6423" s="51"/>
    </row>
    <row r="6424" spans="9:13">
      <c r="I6424" s="51"/>
      <c r="M6424" s="51"/>
    </row>
    <row r="6425" spans="9:13">
      <c r="I6425" s="51"/>
      <c r="M6425" s="51"/>
    </row>
    <row r="6426" spans="9:13">
      <c r="I6426" s="51"/>
      <c r="M6426" s="51"/>
    </row>
    <row r="6427" spans="9:13">
      <c r="I6427" s="51"/>
      <c r="M6427" s="51"/>
    </row>
    <row r="6428" spans="9:13">
      <c r="I6428" s="51"/>
      <c r="M6428" s="51"/>
    </row>
    <row r="6429" spans="9:13">
      <c r="I6429" s="51"/>
      <c r="M6429" s="51"/>
    </row>
    <row r="6430" spans="9:13">
      <c r="I6430" s="51"/>
      <c r="M6430" s="51"/>
    </row>
    <row r="6431" spans="9:13">
      <c r="I6431" s="51"/>
      <c r="M6431" s="51"/>
    </row>
    <row r="6432" spans="9:13">
      <c r="I6432" s="51"/>
      <c r="M6432" s="51"/>
    </row>
    <row r="6433" spans="9:13">
      <c r="I6433" s="51"/>
      <c r="M6433" s="51"/>
    </row>
    <row r="6434" spans="9:13">
      <c r="I6434" s="51"/>
      <c r="M6434" s="51"/>
    </row>
    <row r="6435" spans="9:13">
      <c r="I6435" s="51"/>
      <c r="M6435" s="51"/>
    </row>
    <row r="6436" spans="9:13">
      <c r="I6436" s="51"/>
      <c r="M6436" s="51"/>
    </row>
    <row r="6437" spans="9:13">
      <c r="I6437" s="51"/>
      <c r="M6437" s="51"/>
    </row>
    <row r="6438" spans="9:13">
      <c r="I6438" s="51"/>
      <c r="M6438" s="51"/>
    </row>
    <row r="6439" spans="9:13">
      <c r="I6439" s="51"/>
      <c r="M6439" s="51"/>
    </row>
    <row r="6440" spans="9:13">
      <c r="I6440" s="51"/>
      <c r="M6440" s="51"/>
    </row>
    <row r="6441" spans="9:13">
      <c r="I6441" s="51"/>
      <c r="M6441" s="51"/>
    </row>
    <row r="6442" spans="9:13">
      <c r="I6442" s="51"/>
      <c r="M6442" s="51"/>
    </row>
    <row r="6443" spans="9:13">
      <c r="I6443" s="51"/>
      <c r="M6443" s="51"/>
    </row>
    <row r="6444" spans="9:13">
      <c r="I6444" s="51"/>
      <c r="M6444" s="51"/>
    </row>
    <row r="6445" spans="9:13">
      <c r="I6445" s="51"/>
      <c r="M6445" s="51"/>
    </row>
    <row r="6446" spans="9:13">
      <c r="I6446" s="51"/>
      <c r="M6446" s="51"/>
    </row>
    <row r="6447" spans="9:13">
      <c r="I6447" s="51"/>
      <c r="M6447" s="51"/>
    </row>
    <row r="6448" spans="9:13">
      <c r="I6448" s="51"/>
      <c r="M6448" s="51"/>
    </row>
    <row r="6449" spans="9:13">
      <c r="I6449" s="51"/>
      <c r="M6449" s="51"/>
    </row>
    <row r="6450" spans="9:13">
      <c r="I6450" s="51"/>
      <c r="M6450" s="51"/>
    </row>
    <row r="6451" spans="9:13">
      <c r="I6451" s="51"/>
      <c r="M6451" s="51"/>
    </row>
    <row r="6452" spans="9:13">
      <c r="I6452" s="51"/>
      <c r="M6452" s="51"/>
    </row>
    <row r="6453" spans="9:13">
      <c r="I6453" s="51"/>
      <c r="M6453" s="51"/>
    </row>
    <row r="6454" spans="9:13">
      <c r="I6454" s="51"/>
      <c r="M6454" s="51"/>
    </row>
    <row r="6455" spans="9:13">
      <c r="I6455" s="51"/>
      <c r="M6455" s="51"/>
    </row>
    <row r="6456" spans="9:13">
      <c r="I6456" s="51"/>
      <c r="M6456" s="51"/>
    </row>
    <row r="6457" spans="9:13">
      <c r="I6457" s="51"/>
      <c r="M6457" s="51"/>
    </row>
    <row r="6458" spans="9:13">
      <c r="I6458" s="51"/>
      <c r="M6458" s="51"/>
    </row>
    <row r="6459" spans="9:13">
      <c r="I6459" s="51"/>
      <c r="M6459" s="51"/>
    </row>
    <row r="6460" spans="9:13">
      <c r="I6460" s="51"/>
      <c r="M6460" s="51"/>
    </row>
    <row r="6461" spans="9:13">
      <c r="I6461" s="51"/>
      <c r="M6461" s="51"/>
    </row>
    <row r="6462" spans="9:13">
      <c r="I6462" s="51"/>
      <c r="M6462" s="51"/>
    </row>
    <row r="6463" spans="9:13">
      <c r="I6463" s="51"/>
      <c r="M6463" s="51"/>
    </row>
    <row r="6464" spans="9:13">
      <c r="I6464" s="51"/>
      <c r="M6464" s="51"/>
    </row>
    <row r="6465" spans="9:13">
      <c r="I6465" s="51"/>
      <c r="M6465" s="51"/>
    </row>
    <row r="6466" spans="9:13">
      <c r="I6466" s="51"/>
      <c r="M6466" s="51"/>
    </row>
    <row r="6467" spans="9:13">
      <c r="I6467" s="51"/>
      <c r="M6467" s="51"/>
    </row>
    <row r="6468" spans="9:13">
      <c r="I6468" s="51"/>
      <c r="M6468" s="51"/>
    </row>
    <row r="6469" spans="9:13">
      <c r="I6469" s="51"/>
      <c r="M6469" s="51"/>
    </row>
    <row r="6470" spans="9:13">
      <c r="I6470" s="51"/>
      <c r="M6470" s="51"/>
    </row>
    <row r="6471" spans="9:13">
      <c r="I6471" s="51"/>
      <c r="M6471" s="51"/>
    </row>
    <row r="6472" spans="9:13">
      <c r="I6472" s="51"/>
      <c r="M6472" s="51"/>
    </row>
    <row r="6473" spans="9:13">
      <c r="I6473" s="51"/>
      <c r="M6473" s="51"/>
    </row>
    <row r="6474" spans="9:13">
      <c r="I6474" s="51"/>
      <c r="M6474" s="51"/>
    </row>
    <row r="6475" spans="9:13">
      <c r="I6475" s="51"/>
      <c r="M6475" s="51"/>
    </row>
    <row r="6476" spans="9:13">
      <c r="I6476" s="51"/>
      <c r="M6476" s="51"/>
    </row>
    <row r="6477" spans="9:13">
      <c r="I6477" s="51"/>
      <c r="M6477" s="51"/>
    </row>
    <row r="6478" spans="9:13">
      <c r="I6478" s="51"/>
      <c r="M6478" s="51"/>
    </row>
    <row r="6479" spans="9:13">
      <c r="I6479" s="51"/>
      <c r="M6479" s="51"/>
    </row>
    <row r="6480" spans="9:13">
      <c r="I6480" s="51"/>
      <c r="M6480" s="51"/>
    </row>
    <row r="6481" spans="9:13">
      <c r="I6481" s="51"/>
      <c r="M6481" s="51"/>
    </row>
    <row r="6482" spans="9:13">
      <c r="I6482" s="51"/>
      <c r="M6482" s="51"/>
    </row>
    <row r="6483" spans="9:13">
      <c r="I6483" s="51"/>
      <c r="M6483" s="51"/>
    </row>
    <row r="6484" spans="9:13">
      <c r="I6484" s="51"/>
      <c r="M6484" s="51"/>
    </row>
    <row r="6485" spans="9:13">
      <c r="I6485" s="51"/>
      <c r="M6485" s="51"/>
    </row>
    <row r="6486" spans="9:13">
      <c r="I6486" s="51"/>
      <c r="M6486" s="51"/>
    </row>
    <row r="6487" spans="9:13">
      <c r="I6487" s="51"/>
      <c r="M6487" s="51"/>
    </row>
    <row r="6488" spans="9:13">
      <c r="I6488" s="51"/>
      <c r="M6488" s="51"/>
    </row>
    <row r="6489" spans="9:13">
      <c r="I6489" s="51"/>
      <c r="M6489" s="51"/>
    </row>
    <row r="6490" spans="9:13">
      <c r="I6490" s="51"/>
      <c r="M6490" s="51"/>
    </row>
    <row r="6491" spans="9:13">
      <c r="I6491" s="51"/>
      <c r="M6491" s="51"/>
    </row>
    <row r="6492" spans="9:13">
      <c r="I6492" s="51"/>
      <c r="M6492" s="51"/>
    </row>
    <row r="6493" spans="9:13">
      <c r="I6493" s="51"/>
      <c r="M6493" s="51"/>
    </row>
    <row r="6494" spans="9:13">
      <c r="I6494" s="51"/>
      <c r="M6494" s="51"/>
    </row>
    <row r="6495" spans="9:13">
      <c r="I6495" s="51"/>
      <c r="M6495" s="51"/>
    </row>
    <row r="6496" spans="9:13">
      <c r="I6496" s="51"/>
      <c r="M6496" s="51"/>
    </row>
    <row r="6497" spans="9:13">
      <c r="I6497" s="51"/>
      <c r="M6497" s="51"/>
    </row>
    <row r="6498" spans="9:13">
      <c r="I6498" s="51"/>
      <c r="M6498" s="51"/>
    </row>
    <row r="6499" spans="9:13">
      <c r="I6499" s="51"/>
      <c r="M6499" s="51"/>
    </row>
    <row r="6500" spans="9:13">
      <c r="I6500" s="51"/>
      <c r="M6500" s="51"/>
    </row>
    <row r="6501" spans="9:13">
      <c r="I6501" s="51"/>
      <c r="M6501" s="51"/>
    </row>
    <row r="6502" spans="9:13">
      <c r="I6502" s="51"/>
      <c r="M6502" s="51"/>
    </row>
    <row r="6503" spans="9:13">
      <c r="I6503" s="51"/>
      <c r="M6503" s="51"/>
    </row>
    <row r="6504" spans="9:13">
      <c r="I6504" s="51"/>
      <c r="M6504" s="51"/>
    </row>
    <row r="6505" spans="9:13">
      <c r="I6505" s="51"/>
      <c r="M6505" s="51"/>
    </row>
    <row r="6506" spans="9:13">
      <c r="I6506" s="51"/>
      <c r="M6506" s="51"/>
    </row>
    <row r="6507" spans="9:13">
      <c r="I6507" s="51"/>
      <c r="M6507" s="51"/>
    </row>
    <row r="6508" spans="9:13">
      <c r="I6508" s="51"/>
      <c r="M6508" s="51"/>
    </row>
    <row r="6509" spans="9:13">
      <c r="I6509" s="51"/>
      <c r="M6509" s="51"/>
    </row>
    <row r="6510" spans="9:13">
      <c r="I6510" s="51"/>
      <c r="M6510" s="51"/>
    </row>
    <row r="6511" spans="9:13">
      <c r="I6511" s="51"/>
      <c r="M6511" s="51"/>
    </row>
    <row r="6512" spans="9:13">
      <c r="I6512" s="51"/>
      <c r="M6512" s="51"/>
    </row>
    <row r="6513" spans="9:13">
      <c r="I6513" s="51"/>
      <c r="M6513" s="51"/>
    </row>
    <row r="6514" spans="9:13">
      <c r="I6514" s="51"/>
      <c r="M6514" s="51"/>
    </row>
    <row r="6515" spans="9:13">
      <c r="I6515" s="51"/>
      <c r="M6515" s="51"/>
    </row>
    <row r="6516" spans="9:13">
      <c r="I6516" s="51"/>
      <c r="M6516" s="51"/>
    </row>
    <row r="6517" spans="9:13">
      <c r="I6517" s="51"/>
      <c r="M6517" s="51"/>
    </row>
    <row r="6518" spans="9:13">
      <c r="I6518" s="51"/>
      <c r="M6518" s="51"/>
    </row>
    <row r="6519" spans="9:13">
      <c r="I6519" s="51"/>
      <c r="M6519" s="51"/>
    </row>
    <row r="6520" spans="9:13">
      <c r="I6520" s="51"/>
      <c r="M6520" s="51"/>
    </row>
    <row r="6521" spans="9:13">
      <c r="I6521" s="51"/>
      <c r="M6521" s="51"/>
    </row>
    <row r="6522" spans="9:13">
      <c r="I6522" s="51"/>
      <c r="M6522" s="51"/>
    </row>
    <row r="6523" spans="9:13">
      <c r="I6523" s="51"/>
      <c r="M6523" s="51"/>
    </row>
    <row r="6524" spans="9:13">
      <c r="I6524" s="51"/>
      <c r="M6524" s="51"/>
    </row>
    <row r="6525" spans="9:13">
      <c r="I6525" s="51"/>
      <c r="M6525" s="51"/>
    </row>
    <row r="6526" spans="9:13">
      <c r="I6526" s="51"/>
      <c r="M6526" s="51"/>
    </row>
    <row r="6527" spans="9:13">
      <c r="I6527" s="51"/>
      <c r="M6527" s="51"/>
    </row>
    <row r="6528" spans="9:13">
      <c r="I6528" s="51"/>
      <c r="M6528" s="51"/>
    </row>
    <row r="6529" spans="9:13">
      <c r="I6529" s="51"/>
      <c r="M6529" s="51"/>
    </row>
    <row r="6530" spans="9:13">
      <c r="I6530" s="51"/>
      <c r="M6530" s="51"/>
    </row>
    <row r="6531" spans="9:13">
      <c r="I6531" s="51"/>
      <c r="M6531" s="51"/>
    </row>
    <row r="6532" spans="9:13">
      <c r="I6532" s="51"/>
      <c r="M6532" s="51"/>
    </row>
    <row r="6533" spans="9:13">
      <c r="I6533" s="51"/>
      <c r="M6533" s="51"/>
    </row>
    <row r="6534" spans="9:13">
      <c r="I6534" s="51"/>
      <c r="M6534" s="51"/>
    </row>
    <row r="6535" spans="9:13">
      <c r="I6535" s="51"/>
      <c r="M6535" s="51"/>
    </row>
    <row r="6536" spans="9:13">
      <c r="I6536" s="51"/>
      <c r="M6536" s="51"/>
    </row>
    <row r="6537" spans="9:13">
      <c r="I6537" s="51"/>
      <c r="M6537" s="51"/>
    </row>
    <row r="6538" spans="9:13">
      <c r="I6538" s="51"/>
      <c r="M6538" s="51"/>
    </row>
    <row r="6539" spans="9:13">
      <c r="I6539" s="51"/>
      <c r="M6539" s="51"/>
    </row>
    <row r="6540" spans="9:13">
      <c r="I6540" s="51"/>
      <c r="M6540" s="51"/>
    </row>
    <row r="6541" spans="9:13">
      <c r="I6541" s="51"/>
      <c r="M6541" s="51"/>
    </row>
    <row r="6542" spans="9:13">
      <c r="I6542" s="51"/>
      <c r="M6542" s="51"/>
    </row>
    <row r="6543" spans="9:13">
      <c r="I6543" s="51"/>
      <c r="M6543" s="51"/>
    </row>
    <row r="6544" spans="9:13">
      <c r="I6544" s="51"/>
      <c r="M6544" s="51"/>
    </row>
    <row r="6545" spans="9:13">
      <c r="I6545" s="51"/>
      <c r="M6545" s="51"/>
    </row>
    <row r="6546" spans="9:13">
      <c r="I6546" s="51"/>
      <c r="M6546" s="51"/>
    </row>
    <row r="6547" spans="9:13">
      <c r="I6547" s="51"/>
      <c r="M6547" s="51"/>
    </row>
    <row r="6548" spans="9:13">
      <c r="I6548" s="51"/>
      <c r="M6548" s="51"/>
    </row>
    <row r="6549" spans="9:13">
      <c r="I6549" s="51"/>
      <c r="M6549" s="51"/>
    </row>
    <row r="6550" spans="9:13">
      <c r="I6550" s="51"/>
      <c r="M6550" s="51"/>
    </row>
    <row r="6551" spans="9:13">
      <c r="I6551" s="51"/>
      <c r="M6551" s="51"/>
    </row>
    <row r="6552" spans="9:13">
      <c r="I6552" s="51"/>
      <c r="M6552" s="51"/>
    </row>
    <row r="6553" spans="9:13">
      <c r="I6553" s="51"/>
      <c r="M6553" s="51"/>
    </row>
    <row r="6554" spans="9:13">
      <c r="I6554" s="51"/>
      <c r="M6554" s="51"/>
    </row>
    <row r="6555" spans="9:13">
      <c r="I6555" s="51"/>
      <c r="M6555" s="51"/>
    </row>
    <row r="6556" spans="9:13">
      <c r="I6556" s="51"/>
      <c r="M6556" s="51"/>
    </row>
    <row r="6557" spans="9:13">
      <c r="I6557" s="51"/>
      <c r="M6557" s="51"/>
    </row>
    <row r="6558" spans="9:13">
      <c r="I6558" s="51"/>
      <c r="M6558" s="51"/>
    </row>
    <row r="6559" spans="9:13">
      <c r="I6559" s="51"/>
      <c r="M6559" s="51"/>
    </row>
    <row r="6560" spans="9:13">
      <c r="I6560" s="51"/>
      <c r="M6560" s="51"/>
    </row>
    <row r="6561" spans="9:13">
      <c r="I6561" s="51"/>
      <c r="M6561" s="51"/>
    </row>
    <row r="6562" spans="9:13">
      <c r="I6562" s="51"/>
      <c r="M6562" s="51"/>
    </row>
    <row r="6563" spans="9:13">
      <c r="I6563" s="51"/>
      <c r="M6563" s="51"/>
    </row>
    <row r="6564" spans="9:13">
      <c r="I6564" s="51"/>
      <c r="M6564" s="51"/>
    </row>
    <row r="6565" spans="9:13">
      <c r="I6565" s="51"/>
      <c r="M6565" s="51"/>
    </row>
    <row r="6566" spans="9:13">
      <c r="I6566" s="51"/>
      <c r="M6566" s="51"/>
    </row>
    <row r="6567" spans="9:13">
      <c r="I6567" s="51"/>
      <c r="M6567" s="51"/>
    </row>
    <row r="6568" spans="9:13">
      <c r="I6568" s="51"/>
      <c r="M6568" s="51"/>
    </row>
    <row r="6569" spans="9:13">
      <c r="I6569" s="51"/>
      <c r="M6569" s="51"/>
    </row>
    <row r="6570" spans="9:13">
      <c r="I6570" s="51"/>
      <c r="M6570" s="51"/>
    </row>
    <row r="6571" spans="9:13">
      <c r="I6571" s="51"/>
      <c r="M6571" s="51"/>
    </row>
    <row r="6572" spans="9:13">
      <c r="I6572" s="51"/>
      <c r="M6572" s="51"/>
    </row>
    <row r="6573" spans="9:13">
      <c r="I6573" s="51"/>
      <c r="M6573" s="51"/>
    </row>
    <row r="6574" spans="9:13">
      <c r="I6574" s="51"/>
      <c r="M6574" s="51"/>
    </row>
    <row r="6575" spans="9:13">
      <c r="I6575" s="51"/>
      <c r="M6575" s="51"/>
    </row>
    <row r="6576" spans="9:13">
      <c r="I6576" s="51"/>
      <c r="M6576" s="51"/>
    </row>
    <row r="6577" spans="9:13">
      <c r="I6577" s="51"/>
      <c r="M6577" s="51"/>
    </row>
    <row r="6578" spans="9:13">
      <c r="I6578" s="51"/>
      <c r="M6578" s="51"/>
    </row>
    <row r="6579" spans="9:13">
      <c r="I6579" s="51"/>
      <c r="M6579" s="51"/>
    </row>
    <row r="6580" spans="9:13">
      <c r="I6580" s="51"/>
      <c r="M6580" s="51"/>
    </row>
    <row r="6581" spans="9:13">
      <c r="I6581" s="51"/>
      <c r="M6581" s="51"/>
    </row>
    <row r="6582" spans="9:13">
      <c r="I6582" s="51"/>
      <c r="M6582" s="51"/>
    </row>
    <row r="6583" spans="9:13">
      <c r="I6583" s="51"/>
      <c r="M6583" s="51"/>
    </row>
    <row r="6584" spans="9:13">
      <c r="I6584" s="51"/>
      <c r="M6584" s="51"/>
    </row>
    <row r="6585" spans="9:13">
      <c r="I6585" s="51"/>
      <c r="M6585" s="51"/>
    </row>
    <row r="6586" spans="9:13">
      <c r="I6586" s="51"/>
      <c r="M6586" s="51"/>
    </row>
    <row r="6587" spans="9:13">
      <c r="I6587" s="51"/>
      <c r="M6587" s="51"/>
    </row>
    <row r="6588" spans="9:13">
      <c r="I6588" s="51"/>
      <c r="M6588" s="51"/>
    </row>
    <row r="6589" spans="9:13">
      <c r="I6589" s="51"/>
      <c r="M6589" s="51"/>
    </row>
    <row r="6590" spans="9:13">
      <c r="I6590" s="51"/>
      <c r="M6590" s="51"/>
    </row>
    <row r="6591" spans="9:13">
      <c r="I6591" s="51"/>
      <c r="M6591" s="51"/>
    </row>
    <row r="6592" spans="9:13">
      <c r="I6592" s="51"/>
      <c r="M6592" s="51"/>
    </row>
    <row r="6593" spans="9:13">
      <c r="I6593" s="51"/>
      <c r="M6593" s="51"/>
    </row>
    <row r="6594" spans="9:13">
      <c r="I6594" s="51"/>
      <c r="M6594" s="51"/>
    </row>
    <row r="6595" spans="9:13">
      <c r="I6595" s="51"/>
      <c r="M6595" s="51"/>
    </row>
    <row r="6596" spans="9:13">
      <c r="I6596" s="51"/>
      <c r="M6596" s="51"/>
    </row>
    <row r="6597" spans="9:13">
      <c r="I6597" s="51"/>
      <c r="M6597" s="51"/>
    </row>
    <row r="6598" spans="9:13">
      <c r="I6598" s="51"/>
      <c r="M6598" s="51"/>
    </row>
    <row r="6599" spans="9:13">
      <c r="I6599" s="51"/>
      <c r="M6599" s="51"/>
    </row>
    <row r="6600" spans="9:13">
      <c r="I6600" s="51"/>
      <c r="M6600" s="51"/>
    </row>
    <row r="6601" spans="9:13">
      <c r="I6601" s="51"/>
      <c r="M6601" s="51"/>
    </row>
    <row r="6602" spans="9:13">
      <c r="I6602" s="51"/>
      <c r="M6602" s="51"/>
    </row>
    <row r="6603" spans="9:13">
      <c r="I6603" s="51"/>
      <c r="M6603" s="51"/>
    </row>
    <row r="6604" spans="9:13">
      <c r="I6604" s="51"/>
      <c r="M6604" s="51"/>
    </row>
    <row r="6605" spans="9:13">
      <c r="I6605" s="51"/>
      <c r="M6605" s="51"/>
    </row>
    <row r="6606" spans="9:13">
      <c r="I6606" s="51"/>
      <c r="M6606" s="51"/>
    </row>
    <row r="6607" spans="9:13">
      <c r="I6607" s="51"/>
      <c r="M6607" s="51"/>
    </row>
    <row r="6608" spans="9:13">
      <c r="I6608" s="51"/>
      <c r="M6608" s="51"/>
    </row>
    <row r="6609" spans="9:13">
      <c r="I6609" s="51"/>
      <c r="M6609" s="51"/>
    </row>
    <row r="6610" spans="9:13">
      <c r="I6610" s="51"/>
      <c r="M6610" s="51"/>
    </row>
    <row r="6611" spans="9:13">
      <c r="I6611" s="51"/>
      <c r="M6611" s="51"/>
    </row>
    <row r="6612" spans="9:13">
      <c r="I6612" s="51"/>
      <c r="M6612" s="51"/>
    </row>
    <row r="6613" spans="9:13">
      <c r="I6613" s="51"/>
      <c r="M6613" s="51"/>
    </row>
    <row r="6614" spans="9:13">
      <c r="I6614" s="51"/>
      <c r="M6614" s="51"/>
    </row>
    <row r="6615" spans="9:13">
      <c r="I6615" s="51"/>
      <c r="M6615" s="51"/>
    </row>
    <row r="6616" spans="9:13">
      <c r="I6616" s="51"/>
      <c r="M6616" s="51"/>
    </row>
    <row r="6617" spans="9:13">
      <c r="I6617" s="51"/>
      <c r="M6617" s="51"/>
    </row>
    <row r="6618" spans="9:13">
      <c r="I6618" s="51"/>
      <c r="M6618" s="51"/>
    </row>
    <row r="6619" spans="9:13">
      <c r="I6619" s="51"/>
      <c r="M6619" s="51"/>
    </row>
    <row r="6620" spans="9:13">
      <c r="I6620" s="51"/>
      <c r="M6620" s="51"/>
    </row>
    <row r="6621" spans="9:13">
      <c r="I6621" s="51"/>
      <c r="M6621" s="51"/>
    </row>
    <row r="6622" spans="9:13">
      <c r="I6622" s="51"/>
      <c r="M6622" s="51"/>
    </row>
    <row r="6623" spans="9:13">
      <c r="I6623" s="51"/>
      <c r="M6623" s="51"/>
    </row>
    <row r="6624" spans="9:13">
      <c r="I6624" s="51"/>
      <c r="M6624" s="51"/>
    </row>
    <row r="6625" spans="9:13">
      <c r="I6625" s="51"/>
      <c r="M6625" s="51"/>
    </row>
    <row r="6626" spans="9:13">
      <c r="I6626" s="51"/>
      <c r="M6626" s="51"/>
    </row>
    <row r="6627" spans="9:13">
      <c r="I6627" s="51"/>
      <c r="M6627" s="51"/>
    </row>
    <row r="6628" spans="9:13">
      <c r="I6628" s="51"/>
      <c r="M6628" s="51"/>
    </row>
    <row r="6629" spans="9:13">
      <c r="I6629" s="51"/>
      <c r="M6629" s="51"/>
    </row>
    <row r="6630" spans="9:13">
      <c r="I6630" s="51"/>
      <c r="M6630" s="51"/>
    </row>
    <row r="6631" spans="9:13">
      <c r="I6631" s="51"/>
      <c r="M6631" s="51"/>
    </row>
    <row r="6632" spans="9:13">
      <c r="I6632" s="51"/>
      <c r="M6632" s="51"/>
    </row>
    <row r="6633" spans="9:13">
      <c r="I6633" s="51"/>
      <c r="M6633" s="51"/>
    </row>
    <row r="6634" spans="9:13">
      <c r="I6634" s="51"/>
      <c r="M6634" s="51"/>
    </row>
    <row r="6635" spans="9:13">
      <c r="I6635" s="51"/>
      <c r="M6635" s="51"/>
    </row>
    <row r="6636" spans="9:13">
      <c r="I6636" s="51"/>
      <c r="M6636" s="51"/>
    </row>
    <row r="6637" spans="9:13">
      <c r="I6637" s="51"/>
      <c r="M6637" s="51"/>
    </row>
    <row r="6638" spans="9:13">
      <c r="I6638" s="51"/>
      <c r="M6638" s="51"/>
    </row>
    <row r="6639" spans="9:13">
      <c r="I6639" s="51"/>
      <c r="M6639" s="51"/>
    </row>
    <row r="6640" spans="9:13">
      <c r="I6640" s="51"/>
      <c r="M6640" s="51"/>
    </row>
    <row r="6641" spans="9:13">
      <c r="I6641" s="51"/>
      <c r="M6641" s="51"/>
    </row>
    <row r="6642" spans="9:13">
      <c r="I6642" s="51"/>
      <c r="M6642" s="51"/>
    </row>
    <row r="6643" spans="9:13">
      <c r="I6643" s="51"/>
      <c r="M6643" s="51"/>
    </row>
    <row r="6644" spans="9:13">
      <c r="I6644" s="51"/>
      <c r="M6644" s="51"/>
    </row>
    <row r="6645" spans="9:13">
      <c r="I6645" s="51"/>
      <c r="M6645" s="51"/>
    </row>
    <row r="6646" spans="9:13">
      <c r="I6646" s="51"/>
      <c r="M6646" s="51"/>
    </row>
    <row r="6647" spans="9:13">
      <c r="I6647" s="51"/>
      <c r="M6647" s="51"/>
    </row>
    <row r="6648" spans="9:13">
      <c r="I6648" s="51"/>
      <c r="M6648" s="51"/>
    </row>
    <row r="6649" spans="9:13">
      <c r="I6649" s="51"/>
      <c r="M6649" s="51"/>
    </row>
    <row r="6650" spans="9:13">
      <c r="I6650" s="51"/>
      <c r="M6650" s="51"/>
    </row>
    <row r="6651" spans="9:13">
      <c r="I6651" s="51"/>
      <c r="M6651" s="51"/>
    </row>
    <row r="6652" spans="9:13">
      <c r="I6652" s="51"/>
      <c r="M6652" s="51"/>
    </row>
    <row r="6653" spans="9:13">
      <c r="I6653" s="51"/>
      <c r="M6653" s="51"/>
    </row>
    <row r="6654" spans="9:13">
      <c r="I6654" s="51"/>
      <c r="M6654" s="51"/>
    </row>
    <row r="6655" spans="9:13">
      <c r="I6655" s="51"/>
      <c r="M6655" s="51"/>
    </row>
    <row r="6656" spans="9:13">
      <c r="I6656" s="51"/>
      <c r="M6656" s="51"/>
    </row>
    <row r="6657" spans="9:13">
      <c r="I6657" s="51"/>
      <c r="M6657" s="51"/>
    </row>
    <row r="6658" spans="9:13">
      <c r="I6658" s="51"/>
      <c r="M6658" s="51"/>
    </row>
    <row r="6659" spans="9:13">
      <c r="I6659" s="51"/>
      <c r="M6659" s="51"/>
    </row>
    <row r="6660" spans="9:13">
      <c r="I6660" s="51"/>
      <c r="M6660" s="51"/>
    </row>
    <row r="6661" spans="9:13">
      <c r="I6661" s="51"/>
      <c r="M6661" s="51"/>
    </row>
    <row r="6662" spans="9:13">
      <c r="I6662" s="51"/>
      <c r="M6662" s="51"/>
    </row>
    <row r="6663" spans="9:13">
      <c r="I6663" s="51"/>
      <c r="M6663" s="51"/>
    </row>
    <row r="6664" spans="9:13">
      <c r="I6664" s="51"/>
      <c r="M6664" s="51"/>
    </row>
    <row r="6665" spans="9:13">
      <c r="I6665" s="51"/>
      <c r="M6665" s="51"/>
    </row>
    <row r="6666" spans="9:13">
      <c r="I6666" s="51"/>
      <c r="M6666" s="51"/>
    </row>
    <row r="6667" spans="9:13">
      <c r="I6667" s="51"/>
      <c r="M6667" s="51"/>
    </row>
    <row r="6668" spans="9:13">
      <c r="I6668" s="51"/>
      <c r="M6668" s="51"/>
    </row>
    <row r="6669" spans="9:13">
      <c r="I6669" s="51"/>
      <c r="M6669" s="51"/>
    </row>
    <row r="6670" spans="9:13">
      <c r="I6670" s="51"/>
      <c r="M6670" s="51"/>
    </row>
    <row r="6671" spans="9:13">
      <c r="I6671" s="51"/>
      <c r="M6671" s="51"/>
    </row>
    <row r="6672" spans="9:13">
      <c r="I6672" s="51"/>
      <c r="M6672" s="51"/>
    </row>
    <row r="6673" spans="9:13">
      <c r="I6673" s="51"/>
      <c r="M6673" s="51"/>
    </row>
    <row r="6674" spans="9:13">
      <c r="I6674" s="51"/>
      <c r="M6674" s="51"/>
    </row>
    <row r="6675" spans="9:13">
      <c r="I6675" s="51"/>
      <c r="M6675" s="51"/>
    </row>
    <row r="6676" spans="9:13">
      <c r="I6676" s="51"/>
      <c r="M6676" s="51"/>
    </row>
    <row r="6677" spans="9:13">
      <c r="I6677" s="51"/>
      <c r="M6677" s="51"/>
    </row>
    <row r="6678" spans="9:13">
      <c r="I6678" s="51"/>
      <c r="M6678" s="51"/>
    </row>
    <row r="6679" spans="9:13">
      <c r="I6679" s="51"/>
      <c r="M6679" s="51"/>
    </row>
    <row r="6680" spans="9:13">
      <c r="I6680" s="51"/>
      <c r="M6680" s="51"/>
    </row>
    <row r="6681" spans="9:13">
      <c r="I6681" s="51"/>
      <c r="M6681" s="51"/>
    </row>
    <row r="6682" spans="9:13">
      <c r="I6682" s="51"/>
      <c r="M6682" s="51"/>
    </row>
    <row r="6683" spans="9:13">
      <c r="I6683" s="51"/>
      <c r="M6683" s="51"/>
    </row>
    <row r="6684" spans="9:13">
      <c r="I6684" s="51"/>
      <c r="M6684" s="51"/>
    </row>
    <row r="6685" spans="9:13">
      <c r="I6685" s="51"/>
      <c r="M6685" s="51"/>
    </row>
    <row r="6686" spans="9:13">
      <c r="I6686" s="51"/>
      <c r="M6686" s="51"/>
    </row>
    <row r="6687" spans="9:13">
      <c r="I6687" s="51"/>
      <c r="M6687" s="51"/>
    </row>
    <row r="6688" spans="9:13">
      <c r="I6688" s="51"/>
      <c r="M6688" s="51"/>
    </row>
    <row r="6689" spans="9:13">
      <c r="I6689" s="51"/>
      <c r="M6689" s="51"/>
    </row>
    <row r="6690" spans="9:13">
      <c r="I6690" s="51"/>
      <c r="M6690" s="51"/>
    </row>
    <row r="6691" spans="9:13">
      <c r="I6691" s="51"/>
      <c r="M6691" s="51"/>
    </row>
    <row r="6692" spans="9:13">
      <c r="I6692" s="51"/>
      <c r="M6692" s="51"/>
    </row>
    <row r="6693" spans="9:13">
      <c r="I6693" s="51"/>
      <c r="M6693" s="51"/>
    </row>
    <row r="6694" spans="9:13">
      <c r="I6694" s="51"/>
      <c r="M6694" s="51"/>
    </row>
    <row r="6695" spans="9:13">
      <c r="I6695" s="51"/>
      <c r="M6695" s="51"/>
    </row>
    <row r="6696" spans="9:13">
      <c r="I6696" s="51"/>
      <c r="M6696" s="51"/>
    </row>
    <row r="6697" spans="9:13">
      <c r="I6697" s="51"/>
      <c r="M6697" s="51"/>
    </row>
    <row r="6698" spans="9:13">
      <c r="I6698" s="51"/>
      <c r="M6698" s="51"/>
    </row>
    <row r="6699" spans="9:13">
      <c r="I6699" s="51"/>
      <c r="M6699" s="51"/>
    </row>
    <row r="6700" spans="9:13">
      <c r="I6700" s="51"/>
      <c r="M6700" s="51"/>
    </row>
    <row r="6701" spans="9:13">
      <c r="I6701" s="51"/>
      <c r="M6701" s="51"/>
    </row>
    <row r="6702" spans="9:13">
      <c r="I6702" s="51"/>
      <c r="M6702" s="51"/>
    </row>
    <row r="6703" spans="9:13">
      <c r="I6703" s="51"/>
      <c r="M6703" s="51"/>
    </row>
    <row r="6704" spans="9:13">
      <c r="I6704" s="51"/>
      <c r="M6704" s="51"/>
    </row>
    <row r="6705" spans="9:13">
      <c r="I6705" s="51"/>
      <c r="M6705" s="51"/>
    </row>
    <row r="6706" spans="9:13">
      <c r="I6706" s="51"/>
      <c r="M6706" s="51"/>
    </row>
    <row r="6707" spans="9:13">
      <c r="I6707" s="51"/>
      <c r="M6707" s="51"/>
    </row>
    <row r="6708" spans="9:13">
      <c r="I6708" s="51"/>
      <c r="M6708" s="51"/>
    </row>
    <row r="6709" spans="9:13">
      <c r="I6709" s="51"/>
      <c r="M6709" s="51"/>
    </row>
    <row r="6710" spans="9:13">
      <c r="I6710" s="51"/>
      <c r="M6710" s="51"/>
    </row>
    <row r="6711" spans="9:13">
      <c r="I6711" s="51"/>
      <c r="M6711" s="51"/>
    </row>
    <row r="6712" spans="9:13">
      <c r="I6712" s="51"/>
      <c r="M6712" s="51"/>
    </row>
    <row r="6713" spans="9:13">
      <c r="I6713" s="51"/>
      <c r="M6713" s="51"/>
    </row>
    <row r="6714" spans="9:13">
      <c r="I6714" s="51"/>
      <c r="M6714" s="51"/>
    </row>
    <row r="6715" spans="9:13">
      <c r="I6715" s="51"/>
      <c r="M6715" s="51"/>
    </row>
    <row r="6716" spans="9:13">
      <c r="I6716" s="51"/>
      <c r="M6716" s="51"/>
    </row>
    <row r="6717" spans="9:13">
      <c r="I6717" s="51"/>
      <c r="M6717" s="51"/>
    </row>
    <row r="6718" spans="9:13">
      <c r="I6718" s="51"/>
      <c r="M6718" s="51"/>
    </row>
    <row r="6719" spans="9:13">
      <c r="I6719" s="51"/>
      <c r="M6719" s="51"/>
    </row>
    <row r="6720" spans="9:13">
      <c r="I6720" s="51"/>
      <c r="M6720" s="51"/>
    </row>
    <row r="6721" spans="9:13">
      <c r="I6721" s="51"/>
      <c r="M6721" s="51"/>
    </row>
    <row r="6722" spans="9:13">
      <c r="I6722" s="51"/>
      <c r="M6722" s="51"/>
    </row>
    <row r="6723" spans="9:13">
      <c r="I6723" s="51"/>
      <c r="M6723" s="51"/>
    </row>
    <row r="6724" spans="9:13">
      <c r="I6724" s="51"/>
      <c r="M6724" s="51"/>
    </row>
    <row r="6725" spans="9:13">
      <c r="I6725" s="51"/>
      <c r="M6725" s="51"/>
    </row>
    <row r="6726" spans="9:13">
      <c r="I6726" s="51"/>
      <c r="M6726" s="51"/>
    </row>
    <row r="6727" spans="9:13">
      <c r="I6727" s="51"/>
      <c r="M6727" s="51"/>
    </row>
    <row r="6728" spans="9:13">
      <c r="I6728" s="51"/>
      <c r="M6728" s="51"/>
    </row>
    <row r="6729" spans="9:13">
      <c r="I6729" s="51"/>
      <c r="M6729" s="51"/>
    </row>
    <row r="6730" spans="9:13">
      <c r="I6730" s="51"/>
      <c r="M6730" s="51"/>
    </row>
    <row r="6731" spans="9:13">
      <c r="I6731" s="51"/>
      <c r="M6731" s="51"/>
    </row>
    <row r="6732" spans="9:13">
      <c r="I6732" s="51"/>
      <c r="M6732" s="51"/>
    </row>
    <row r="6733" spans="9:13">
      <c r="I6733" s="51"/>
      <c r="M6733" s="51"/>
    </row>
    <row r="6734" spans="9:13">
      <c r="I6734" s="51"/>
      <c r="M6734" s="51"/>
    </row>
    <row r="6735" spans="9:13">
      <c r="I6735" s="51"/>
      <c r="M6735" s="51"/>
    </row>
    <row r="6736" spans="9:13">
      <c r="I6736" s="51"/>
      <c r="M6736" s="51"/>
    </row>
    <row r="6737" spans="9:13">
      <c r="I6737" s="51"/>
      <c r="M6737" s="51"/>
    </row>
    <row r="6738" spans="9:13">
      <c r="I6738" s="51"/>
      <c r="M6738" s="51"/>
    </row>
    <row r="6739" spans="9:13">
      <c r="I6739" s="51"/>
      <c r="M6739" s="51"/>
    </row>
    <row r="6740" spans="9:13">
      <c r="I6740" s="51"/>
      <c r="M6740" s="51"/>
    </row>
    <row r="6741" spans="9:13">
      <c r="I6741" s="51"/>
      <c r="M6741" s="51"/>
    </row>
    <row r="6742" spans="9:13">
      <c r="I6742" s="51"/>
      <c r="M6742" s="51"/>
    </row>
    <row r="6743" spans="9:13">
      <c r="I6743" s="51"/>
      <c r="M6743" s="51"/>
    </row>
    <row r="6744" spans="9:13">
      <c r="I6744" s="51"/>
      <c r="M6744" s="51"/>
    </row>
    <row r="6745" spans="9:13">
      <c r="I6745" s="51"/>
      <c r="M6745" s="51"/>
    </row>
    <row r="6746" spans="9:13">
      <c r="I6746" s="51"/>
      <c r="M6746" s="51"/>
    </row>
    <row r="6747" spans="9:13">
      <c r="I6747" s="51"/>
      <c r="M6747" s="51"/>
    </row>
    <row r="6748" spans="9:13">
      <c r="I6748" s="51"/>
      <c r="M6748" s="51"/>
    </row>
    <row r="6749" spans="9:13">
      <c r="I6749" s="51"/>
      <c r="M6749" s="51"/>
    </row>
    <row r="6750" spans="9:13">
      <c r="I6750" s="51"/>
      <c r="M6750" s="51"/>
    </row>
    <row r="6751" spans="9:13">
      <c r="I6751" s="51"/>
      <c r="M6751" s="51"/>
    </row>
    <row r="6752" spans="9:13">
      <c r="I6752" s="51"/>
      <c r="M6752" s="51"/>
    </row>
    <row r="6753" spans="9:13">
      <c r="I6753" s="51"/>
      <c r="M6753" s="51"/>
    </row>
    <row r="6754" spans="9:13">
      <c r="I6754" s="51"/>
      <c r="M6754" s="51"/>
    </row>
    <row r="6755" spans="9:13">
      <c r="I6755" s="51"/>
      <c r="M6755" s="51"/>
    </row>
    <row r="6756" spans="9:13">
      <c r="I6756" s="51"/>
      <c r="M6756" s="51"/>
    </row>
    <row r="6757" spans="9:13">
      <c r="I6757" s="51"/>
      <c r="M6757" s="51"/>
    </row>
    <row r="6758" spans="9:13">
      <c r="I6758" s="51"/>
      <c r="M6758" s="51"/>
    </row>
    <row r="6759" spans="9:13">
      <c r="I6759" s="51"/>
      <c r="M6759" s="51"/>
    </row>
    <row r="6760" spans="9:13">
      <c r="I6760" s="51"/>
      <c r="M6760" s="51"/>
    </row>
    <row r="6761" spans="9:13">
      <c r="I6761" s="51"/>
      <c r="M6761" s="51"/>
    </row>
    <row r="6762" spans="9:13">
      <c r="I6762" s="51"/>
      <c r="M6762" s="51"/>
    </row>
    <row r="6763" spans="9:13">
      <c r="I6763" s="51"/>
      <c r="M6763" s="51"/>
    </row>
    <row r="6764" spans="9:13">
      <c r="I6764" s="51"/>
      <c r="M6764" s="51"/>
    </row>
    <row r="6765" spans="9:13">
      <c r="I6765" s="51"/>
      <c r="M6765" s="51"/>
    </row>
    <row r="6766" spans="9:13">
      <c r="I6766" s="51"/>
      <c r="M6766" s="51"/>
    </row>
    <row r="6767" spans="9:13">
      <c r="I6767" s="51"/>
      <c r="M6767" s="51"/>
    </row>
    <row r="6768" spans="9:13">
      <c r="I6768" s="51"/>
      <c r="M6768" s="51"/>
    </row>
    <row r="6769" spans="9:13">
      <c r="I6769" s="51"/>
      <c r="M6769" s="51"/>
    </row>
    <row r="6770" spans="9:13">
      <c r="I6770" s="51"/>
      <c r="M6770" s="51"/>
    </row>
    <row r="6771" spans="9:13">
      <c r="I6771" s="51"/>
      <c r="M6771" s="51"/>
    </row>
    <row r="6772" spans="9:13">
      <c r="I6772" s="51"/>
      <c r="M6772" s="51"/>
    </row>
    <row r="6773" spans="9:13">
      <c r="I6773" s="51"/>
      <c r="M6773" s="51"/>
    </row>
    <row r="6774" spans="9:13">
      <c r="I6774" s="51"/>
      <c r="M6774" s="51"/>
    </row>
    <row r="6775" spans="9:13">
      <c r="I6775" s="51"/>
      <c r="M6775" s="51"/>
    </row>
    <row r="6776" spans="9:13">
      <c r="I6776" s="51"/>
      <c r="M6776" s="51"/>
    </row>
    <row r="6777" spans="9:13">
      <c r="I6777" s="51"/>
      <c r="M6777" s="51"/>
    </row>
    <row r="6778" spans="9:13">
      <c r="I6778" s="51"/>
      <c r="M6778" s="51"/>
    </row>
    <row r="6779" spans="9:13">
      <c r="I6779" s="51"/>
      <c r="M6779" s="51"/>
    </row>
    <row r="6780" spans="9:13">
      <c r="I6780" s="51"/>
      <c r="M6780" s="51"/>
    </row>
    <row r="6781" spans="9:13">
      <c r="I6781" s="51"/>
      <c r="M6781" s="51"/>
    </row>
    <row r="6782" spans="9:13">
      <c r="I6782" s="51"/>
      <c r="M6782" s="51"/>
    </row>
    <row r="6783" spans="9:13">
      <c r="I6783" s="51"/>
      <c r="M6783" s="51"/>
    </row>
    <row r="6784" spans="9:13">
      <c r="I6784" s="51"/>
      <c r="M6784" s="51"/>
    </row>
    <row r="6785" spans="9:13">
      <c r="I6785" s="51"/>
      <c r="M6785" s="51"/>
    </row>
    <row r="6786" spans="9:13">
      <c r="I6786" s="51"/>
      <c r="M6786" s="51"/>
    </row>
    <row r="6787" spans="9:13">
      <c r="I6787" s="51"/>
      <c r="M6787" s="51"/>
    </row>
    <row r="6788" spans="9:13">
      <c r="I6788" s="51"/>
      <c r="M6788" s="51"/>
    </row>
    <row r="6789" spans="9:13">
      <c r="I6789" s="51"/>
      <c r="M6789" s="51"/>
    </row>
    <row r="6790" spans="9:13">
      <c r="I6790" s="51"/>
      <c r="M6790" s="51"/>
    </row>
    <row r="6791" spans="9:13">
      <c r="I6791" s="51"/>
      <c r="M6791" s="51"/>
    </row>
    <row r="6792" spans="9:13">
      <c r="I6792" s="51"/>
      <c r="M6792" s="51"/>
    </row>
    <row r="6793" spans="9:13">
      <c r="I6793" s="51"/>
      <c r="M6793" s="51"/>
    </row>
    <row r="6794" spans="9:13">
      <c r="I6794" s="51"/>
      <c r="M6794" s="51"/>
    </row>
    <row r="6795" spans="9:13">
      <c r="I6795" s="51"/>
      <c r="M6795" s="51"/>
    </row>
    <row r="6796" spans="9:13">
      <c r="I6796" s="51"/>
      <c r="M6796" s="51"/>
    </row>
    <row r="6797" spans="9:13">
      <c r="I6797" s="51"/>
      <c r="M6797" s="51"/>
    </row>
    <row r="6798" spans="9:13">
      <c r="I6798" s="51"/>
      <c r="M6798" s="51"/>
    </row>
    <row r="6799" spans="9:13">
      <c r="I6799" s="51"/>
      <c r="M6799" s="51"/>
    </row>
    <row r="6800" spans="9:13">
      <c r="I6800" s="51"/>
      <c r="M6800" s="51"/>
    </row>
    <row r="6801" spans="9:13">
      <c r="I6801" s="51"/>
      <c r="M6801" s="51"/>
    </row>
    <row r="6802" spans="9:13">
      <c r="I6802" s="51"/>
      <c r="M6802" s="51"/>
    </row>
    <row r="6803" spans="9:13">
      <c r="I6803" s="51"/>
      <c r="M6803" s="51"/>
    </row>
    <row r="6804" spans="9:13">
      <c r="I6804" s="51"/>
      <c r="M6804" s="51"/>
    </row>
    <row r="6805" spans="9:13">
      <c r="I6805" s="51"/>
      <c r="M6805" s="51"/>
    </row>
    <row r="6806" spans="9:13">
      <c r="I6806" s="51"/>
      <c r="M6806" s="51"/>
    </row>
    <row r="6807" spans="9:13">
      <c r="I6807" s="51"/>
      <c r="M6807" s="51"/>
    </row>
    <row r="6808" spans="9:13">
      <c r="I6808" s="51"/>
      <c r="M6808" s="51"/>
    </row>
    <row r="6809" spans="9:13">
      <c r="I6809" s="51"/>
      <c r="M6809" s="51"/>
    </row>
    <row r="6810" spans="9:13">
      <c r="I6810" s="51"/>
      <c r="M6810" s="51"/>
    </row>
    <row r="6811" spans="9:13">
      <c r="I6811" s="51"/>
      <c r="M6811" s="51"/>
    </row>
    <row r="6812" spans="9:13">
      <c r="I6812" s="51"/>
      <c r="M6812" s="51"/>
    </row>
    <row r="6813" spans="9:13">
      <c r="I6813" s="51"/>
      <c r="M6813" s="51"/>
    </row>
    <row r="6814" spans="9:13">
      <c r="I6814" s="51"/>
      <c r="M6814" s="51"/>
    </row>
    <row r="6815" spans="9:13">
      <c r="I6815" s="51"/>
      <c r="M6815" s="51"/>
    </row>
    <row r="6816" spans="9:13">
      <c r="I6816" s="51"/>
      <c r="M6816" s="51"/>
    </row>
    <row r="6817" spans="9:13">
      <c r="I6817" s="51"/>
      <c r="M6817" s="51"/>
    </row>
    <row r="6818" spans="9:13">
      <c r="I6818" s="51"/>
      <c r="M6818" s="51"/>
    </row>
    <row r="6819" spans="9:13">
      <c r="I6819" s="51"/>
      <c r="M6819" s="51"/>
    </row>
    <row r="6820" spans="9:13">
      <c r="I6820" s="51"/>
      <c r="M6820" s="51"/>
    </row>
    <row r="6821" spans="9:13">
      <c r="I6821" s="51"/>
      <c r="M6821" s="51"/>
    </row>
    <row r="6822" spans="9:13">
      <c r="I6822" s="51"/>
      <c r="M6822" s="51"/>
    </row>
    <row r="6823" spans="9:13">
      <c r="I6823" s="51"/>
      <c r="M6823" s="51"/>
    </row>
    <row r="6824" spans="9:13">
      <c r="I6824" s="51"/>
      <c r="M6824" s="51"/>
    </row>
    <row r="6825" spans="9:13">
      <c r="I6825" s="51"/>
      <c r="M6825" s="51"/>
    </row>
    <row r="6826" spans="9:13">
      <c r="I6826" s="51"/>
      <c r="M6826" s="51"/>
    </row>
    <row r="6827" spans="9:13">
      <c r="I6827" s="51"/>
      <c r="M6827" s="51"/>
    </row>
    <row r="6828" spans="9:13">
      <c r="I6828" s="51"/>
      <c r="M6828" s="51"/>
    </row>
    <row r="6829" spans="9:13">
      <c r="I6829" s="51"/>
      <c r="M6829" s="51"/>
    </row>
    <row r="6830" spans="9:13">
      <c r="I6830" s="51"/>
      <c r="M6830" s="51"/>
    </row>
    <row r="6831" spans="9:13">
      <c r="I6831" s="51"/>
      <c r="M6831" s="51"/>
    </row>
    <row r="6832" spans="9:13">
      <c r="I6832" s="51"/>
      <c r="M6832" s="51"/>
    </row>
    <row r="6833" spans="9:13">
      <c r="I6833" s="51"/>
      <c r="M6833" s="51"/>
    </row>
    <row r="6834" spans="9:13">
      <c r="I6834" s="51"/>
      <c r="M6834" s="51"/>
    </row>
    <row r="6835" spans="9:13">
      <c r="I6835" s="51"/>
      <c r="M6835" s="51"/>
    </row>
    <row r="6836" spans="9:13">
      <c r="I6836" s="51"/>
      <c r="M6836" s="51"/>
    </row>
    <row r="6837" spans="9:13">
      <c r="I6837" s="51"/>
      <c r="M6837" s="51"/>
    </row>
    <row r="6838" spans="9:13">
      <c r="I6838" s="51"/>
      <c r="M6838" s="51"/>
    </row>
    <row r="6839" spans="9:13">
      <c r="I6839" s="51"/>
      <c r="M6839" s="51"/>
    </row>
    <row r="6840" spans="9:13">
      <c r="I6840" s="51"/>
      <c r="M6840" s="51"/>
    </row>
    <row r="6841" spans="9:13">
      <c r="I6841" s="51"/>
      <c r="M6841" s="51"/>
    </row>
    <row r="6842" spans="9:13">
      <c r="I6842" s="51"/>
      <c r="M6842" s="51"/>
    </row>
    <row r="6843" spans="9:13">
      <c r="I6843" s="51"/>
      <c r="M6843" s="51"/>
    </row>
    <row r="6844" spans="9:13">
      <c r="I6844" s="51"/>
      <c r="M6844" s="51"/>
    </row>
    <row r="6845" spans="9:13">
      <c r="I6845" s="51"/>
      <c r="M6845" s="51"/>
    </row>
    <row r="6846" spans="9:13">
      <c r="I6846" s="51"/>
      <c r="M6846" s="51"/>
    </row>
    <row r="6847" spans="9:13">
      <c r="I6847" s="51"/>
      <c r="M6847" s="51"/>
    </row>
    <row r="6848" spans="9:13">
      <c r="I6848" s="51"/>
      <c r="M6848" s="51"/>
    </row>
    <row r="6849" spans="9:13">
      <c r="I6849" s="51"/>
      <c r="M6849" s="51"/>
    </row>
    <row r="6850" spans="9:13">
      <c r="I6850" s="51"/>
      <c r="M6850" s="51"/>
    </row>
    <row r="6851" spans="9:13">
      <c r="I6851" s="51"/>
      <c r="M6851" s="51"/>
    </row>
    <row r="6852" spans="9:13">
      <c r="I6852" s="51"/>
      <c r="M6852" s="51"/>
    </row>
    <row r="6853" spans="9:13">
      <c r="I6853" s="51"/>
      <c r="M6853" s="51"/>
    </row>
    <row r="6854" spans="9:13">
      <c r="I6854" s="51"/>
      <c r="M6854" s="51"/>
    </row>
    <row r="6855" spans="9:13">
      <c r="I6855" s="51"/>
      <c r="M6855" s="51"/>
    </row>
    <row r="6856" spans="9:13">
      <c r="I6856" s="51"/>
      <c r="M6856" s="51"/>
    </row>
    <row r="6857" spans="9:13">
      <c r="I6857" s="51"/>
      <c r="M6857" s="51"/>
    </row>
    <row r="6858" spans="9:13">
      <c r="I6858" s="51"/>
      <c r="M6858" s="51"/>
    </row>
    <row r="6859" spans="9:13">
      <c r="I6859" s="51"/>
      <c r="M6859" s="51"/>
    </row>
    <row r="6860" spans="9:13">
      <c r="I6860" s="51"/>
      <c r="M6860" s="51"/>
    </row>
    <row r="6861" spans="9:13">
      <c r="I6861" s="51"/>
      <c r="M6861" s="51"/>
    </row>
    <row r="6862" spans="9:13">
      <c r="I6862" s="51"/>
      <c r="M6862" s="51"/>
    </row>
    <row r="6863" spans="9:13">
      <c r="I6863" s="51"/>
      <c r="M6863" s="51"/>
    </row>
    <row r="6864" spans="9:13">
      <c r="I6864" s="51"/>
      <c r="M6864" s="51"/>
    </row>
    <row r="6865" spans="9:13">
      <c r="I6865" s="51"/>
      <c r="M6865" s="51"/>
    </row>
    <row r="6866" spans="9:13">
      <c r="I6866" s="51"/>
      <c r="M6866" s="51"/>
    </row>
    <row r="6867" spans="9:13">
      <c r="I6867" s="51"/>
      <c r="M6867" s="51"/>
    </row>
    <row r="6868" spans="9:13">
      <c r="I6868" s="51"/>
      <c r="M6868" s="51"/>
    </row>
    <row r="6869" spans="9:13">
      <c r="I6869" s="51"/>
      <c r="M6869" s="51"/>
    </row>
    <row r="6870" spans="9:13">
      <c r="I6870" s="51"/>
      <c r="M6870" s="51"/>
    </row>
    <row r="6871" spans="9:13">
      <c r="I6871" s="51"/>
      <c r="M6871" s="51"/>
    </row>
    <row r="6872" spans="9:13">
      <c r="I6872" s="51"/>
      <c r="M6872" s="51"/>
    </row>
    <row r="6873" spans="9:13">
      <c r="I6873" s="51"/>
      <c r="M6873" s="51"/>
    </row>
    <row r="6874" spans="9:13">
      <c r="I6874" s="51"/>
      <c r="M6874" s="51"/>
    </row>
    <row r="6875" spans="9:13">
      <c r="I6875" s="51"/>
      <c r="M6875" s="51"/>
    </row>
    <row r="6876" spans="9:13">
      <c r="I6876" s="51"/>
      <c r="M6876" s="51"/>
    </row>
    <row r="6877" spans="9:13">
      <c r="I6877" s="51"/>
      <c r="M6877" s="51"/>
    </row>
    <row r="6878" spans="9:13">
      <c r="I6878" s="51"/>
      <c r="M6878" s="51"/>
    </row>
    <row r="6879" spans="9:13">
      <c r="I6879" s="51"/>
      <c r="M6879" s="51"/>
    </row>
    <row r="6880" spans="9:13">
      <c r="I6880" s="51"/>
      <c r="M6880" s="51"/>
    </row>
    <row r="6881" spans="9:13">
      <c r="I6881" s="51"/>
      <c r="M6881" s="51"/>
    </row>
    <row r="6882" spans="9:13">
      <c r="I6882" s="51"/>
      <c r="M6882" s="51"/>
    </row>
    <row r="6883" spans="9:13">
      <c r="I6883" s="51"/>
      <c r="M6883" s="51"/>
    </row>
    <row r="6884" spans="9:13">
      <c r="I6884" s="51"/>
      <c r="M6884" s="51"/>
    </row>
    <row r="6885" spans="9:13">
      <c r="I6885" s="51"/>
      <c r="M6885" s="51"/>
    </row>
    <row r="6886" spans="9:13">
      <c r="I6886" s="51"/>
      <c r="M6886" s="51"/>
    </row>
    <row r="6887" spans="9:13">
      <c r="I6887" s="51"/>
      <c r="M6887" s="51"/>
    </row>
    <row r="6888" spans="9:13">
      <c r="I6888" s="51"/>
      <c r="M6888" s="51"/>
    </row>
    <row r="6889" spans="9:13">
      <c r="I6889" s="51"/>
      <c r="M6889" s="51"/>
    </row>
    <row r="6890" spans="9:13">
      <c r="I6890" s="51"/>
      <c r="M6890" s="51"/>
    </row>
    <row r="6891" spans="9:13">
      <c r="I6891" s="51"/>
      <c r="M6891" s="51"/>
    </row>
    <row r="6892" spans="9:13">
      <c r="I6892" s="51"/>
      <c r="M6892" s="51"/>
    </row>
    <row r="6893" spans="9:13">
      <c r="I6893" s="51"/>
      <c r="M6893" s="51"/>
    </row>
    <row r="6894" spans="9:13">
      <c r="I6894" s="51"/>
      <c r="M6894" s="51"/>
    </row>
    <row r="6895" spans="9:13">
      <c r="I6895" s="51"/>
      <c r="M6895" s="51"/>
    </row>
    <row r="6896" spans="9:13">
      <c r="I6896" s="51"/>
      <c r="M6896" s="51"/>
    </row>
    <row r="6897" spans="9:13">
      <c r="I6897" s="51"/>
      <c r="M6897" s="51"/>
    </row>
    <row r="6898" spans="9:13">
      <c r="I6898" s="51"/>
      <c r="M6898" s="51"/>
    </row>
    <row r="6899" spans="9:13">
      <c r="I6899" s="51"/>
      <c r="M6899" s="51"/>
    </row>
    <row r="6900" spans="9:13">
      <c r="I6900" s="51"/>
      <c r="M6900" s="51"/>
    </row>
    <row r="6901" spans="9:13">
      <c r="I6901" s="51"/>
      <c r="M6901" s="51"/>
    </row>
    <row r="6902" spans="9:13">
      <c r="I6902" s="51"/>
      <c r="M6902" s="51"/>
    </row>
    <row r="6903" spans="9:13">
      <c r="I6903" s="51"/>
      <c r="M6903" s="51"/>
    </row>
    <row r="6904" spans="9:13">
      <c r="I6904" s="51"/>
      <c r="M6904" s="51"/>
    </row>
    <row r="6905" spans="9:13">
      <c r="I6905" s="51"/>
      <c r="M6905" s="51"/>
    </row>
    <row r="6906" spans="9:13">
      <c r="I6906" s="51"/>
      <c r="M6906" s="51"/>
    </row>
    <row r="6907" spans="9:13">
      <c r="I6907" s="51"/>
      <c r="M6907" s="51"/>
    </row>
    <row r="6908" spans="9:13">
      <c r="I6908" s="51"/>
      <c r="M6908" s="51"/>
    </row>
    <row r="6909" spans="9:13">
      <c r="I6909" s="51"/>
      <c r="M6909" s="51"/>
    </row>
    <row r="6910" spans="9:13">
      <c r="I6910" s="51"/>
      <c r="M6910" s="51"/>
    </row>
    <row r="6911" spans="9:13">
      <c r="I6911" s="51"/>
      <c r="M6911" s="51"/>
    </row>
    <row r="6912" spans="9:13">
      <c r="I6912" s="51"/>
      <c r="M6912" s="51"/>
    </row>
    <row r="6913" spans="9:13">
      <c r="I6913" s="51"/>
      <c r="M6913" s="51"/>
    </row>
    <row r="6914" spans="9:13">
      <c r="I6914" s="51"/>
      <c r="M6914" s="51"/>
    </row>
    <row r="6915" spans="9:13">
      <c r="I6915" s="51"/>
      <c r="M6915" s="51"/>
    </row>
    <row r="6916" spans="9:13">
      <c r="I6916" s="51"/>
      <c r="M6916" s="51"/>
    </row>
    <row r="6917" spans="9:13">
      <c r="I6917" s="51"/>
      <c r="M6917" s="51"/>
    </row>
    <row r="6918" spans="9:13">
      <c r="I6918" s="51"/>
      <c r="M6918" s="51"/>
    </row>
    <row r="6919" spans="9:13">
      <c r="I6919" s="51"/>
      <c r="M6919" s="51"/>
    </row>
    <row r="6920" spans="9:13">
      <c r="I6920" s="51"/>
      <c r="M6920" s="51"/>
    </row>
    <row r="6921" spans="9:13">
      <c r="I6921" s="51"/>
      <c r="M6921" s="51"/>
    </row>
    <row r="6922" spans="9:13">
      <c r="I6922" s="51"/>
      <c r="M6922" s="51"/>
    </row>
    <row r="6923" spans="9:13">
      <c r="I6923" s="51"/>
      <c r="M6923" s="51"/>
    </row>
    <row r="6924" spans="9:13">
      <c r="I6924" s="51"/>
      <c r="M6924" s="51"/>
    </row>
    <row r="6925" spans="9:13">
      <c r="I6925" s="51"/>
      <c r="M6925" s="51"/>
    </row>
    <row r="6926" spans="9:13">
      <c r="I6926" s="51"/>
      <c r="M6926" s="51"/>
    </row>
    <row r="6927" spans="9:13">
      <c r="I6927" s="51"/>
      <c r="M6927" s="51"/>
    </row>
    <row r="6928" spans="9:13">
      <c r="I6928" s="51"/>
      <c r="M6928" s="51"/>
    </row>
    <row r="6929" spans="9:13">
      <c r="I6929" s="51"/>
      <c r="M6929" s="51"/>
    </row>
    <row r="6930" spans="9:13">
      <c r="I6930" s="51"/>
      <c r="M6930" s="51"/>
    </row>
    <row r="6931" spans="9:13">
      <c r="I6931" s="51"/>
      <c r="M6931" s="51"/>
    </row>
    <row r="6932" spans="9:13">
      <c r="I6932" s="51"/>
      <c r="M6932" s="51"/>
    </row>
    <row r="6933" spans="9:13">
      <c r="I6933" s="51"/>
      <c r="M6933" s="51"/>
    </row>
    <row r="6934" spans="9:13">
      <c r="I6934" s="51"/>
      <c r="M6934" s="51"/>
    </row>
    <row r="6935" spans="9:13">
      <c r="I6935" s="51"/>
      <c r="M6935" s="51"/>
    </row>
    <row r="6936" spans="9:13">
      <c r="I6936" s="51"/>
      <c r="M6936" s="51"/>
    </row>
    <row r="6937" spans="9:13">
      <c r="I6937" s="51"/>
      <c r="M6937" s="51"/>
    </row>
    <row r="6938" spans="9:13">
      <c r="I6938" s="51"/>
      <c r="M6938" s="51"/>
    </row>
    <row r="6939" spans="9:13">
      <c r="I6939" s="51"/>
      <c r="M6939" s="51"/>
    </row>
    <row r="6940" spans="9:13">
      <c r="I6940" s="51"/>
      <c r="M6940" s="51"/>
    </row>
    <row r="6941" spans="9:13">
      <c r="I6941" s="51"/>
      <c r="M6941" s="51"/>
    </row>
    <row r="6942" spans="9:13">
      <c r="I6942" s="51"/>
      <c r="M6942" s="51"/>
    </row>
    <row r="6943" spans="9:13">
      <c r="I6943" s="51"/>
      <c r="M6943" s="51"/>
    </row>
    <row r="6944" spans="9:13">
      <c r="I6944" s="51"/>
      <c r="M6944" s="51"/>
    </row>
    <row r="6945" spans="9:13">
      <c r="I6945" s="51"/>
      <c r="M6945" s="51"/>
    </row>
    <row r="6946" spans="9:13">
      <c r="I6946" s="51"/>
      <c r="M6946" s="51"/>
    </row>
    <row r="6947" spans="9:13">
      <c r="I6947" s="51"/>
      <c r="M6947" s="51"/>
    </row>
    <row r="6948" spans="9:13">
      <c r="I6948" s="51"/>
      <c r="M6948" s="51"/>
    </row>
    <row r="6949" spans="9:13">
      <c r="I6949" s="51"/>
      <c r="M6949" s="51"/>
    </row>
    <row r="6950" spans="9:13">
      <c r="I6950" s="51"/>
      <c r="M6950" s="51"/>
    </row>
    <row r="6951" spans="9:13">
      <c r="I6951" s="51"/>
      <c r="M6951" s="51"/>
    </row>
    <row r="6952" spans="9:13">
      <c r="I6952" s="51"/>
      <c r="M6952" s="51"/>
    </row>
    <row r="6953" spans="9:13">
      <c r="I6953" s="51"/>
      <c r="M6953" s="51"/>
    </row>
    <row r="6954" spans="9:13">
      <c r="I6954" s="51"/>
      <c r="M6954" s="51"/>
    </row>
    <row r="6955" spans="9:13">
      <c r="I6955" s="51"/>
      <c r="M6955" s="51"/>
    </row>
    <row r="6956" spans="9:13">
      <c r="I6956" s="51"/>
      <c r="M6956" s="51"/>
    </row>
    <row r="6957" spans="9:13">
      <c r="I6957" s="51"/>
      <c r="M6957" s="51"/>
    </row>
    <row r="6958" spans="9:13">
      <c r="I6958" s="51"/>
      <c r="M6958" s="51"/>
    </row>
    <row r="6959" spans="9:13">
      <c r="I6959" s="51"/>
      <c r="M6959" s="51"/>
    </row>
    <row r="6960" spans="9:13">
      <c r="I6960" s="51"/>
      <c r="M6960" s="51"/>
    </row>
    <row r="6961" spans="9:13">
      <c r="I6961" s="51"/>
      <c r="M6961" s="51"/>
    </row>
    <row r="6962" spans="9:13">
      <c r="I6962" s="51"/>
      <c r="M6962" s="51"/>
    </row>
    <row r="6963" spans="9:13">
      <c r="I6963" s="51"/>
      <c r="M6963" s="51"/>
    </row>
    <row r="6964" spans="9:13">
      <c r="I6964" s="51"/>
      <c r="M6964" s="51"/>
    </row>
    <row r="6965" spans="9:13">
      <c r="I6965" s="51"/>
      <c r="M6965" s="51"/>
    </row>
    <row r="6966" spans="9:13">
      <c r="I6966" s="51"/>
      <c r="M6966" s="51"/>
    </row>
    <row r="6967" spans="9:13">
      <c r="I6967" s="51"/>
      <c r="M6967" s="51"/>
    </row>
    <row r="6968" spans="9:13">
      <c r="I6968" s="51"/>
      <c r="M6968" s="51"/>
    </row>
    <row r="6969" spans="9:13">
      <c r="I6969" s="51"/>
      <c r="M6969" s="51"/>
    </row>
    <row r="6970" spans="9:13">
      <c r="I6970" s="51"/>
      <c r="M6970" s="51"/>
    </row>
    <row r="6971" spans="9:13">
      <c r="I6971" s="51"/>
      <c r="M6971" s="51"/>
    </row>
    <row r="6972" spans="9:13">
      <c r="I6972" s="51"/>
      <c r="M6972" s="51"/>
    </row>
    <row r="6973" spans="9:13">
      <c r="I6973" s="51"/>
      <c r="M6973" s="51"/>
    </row>
    <row r="6974" spans="9:13">
      <c r="I6974" s="51"/>
      <c r="M6974" s="51"/>
    </row>
    <row r="6975" spans="9:13">
      <c r="I6975" s="51"/>
      <c r="M6975" s="51"/>
    </row>
    <row r="6976" spans="9:13">
      <c r="I6976" s="51"/>
      <c r="M6976" s="51"/>
    </row>
    <row r="6977" spans="9:13">
      <c r="I6977" s="51"/>
      <c r="M6977" s="51"/>
    </row>
    <row r="6978" spans="9:13">
      <c r="I6978" s="51"/>
      <c r="M6978" s="51"/>
    </row>
    <row r="6979" spans="9:13">
      <c r="I6979" s="51"/>
      <c r="M6979" s="51"/>
    </row>
    <row r="6980" spans="9:13">
      <c r="I6980" s="51"/>
      <c r="M6980" s="51"/>
    </row>
    <row r="6981" spans="9:13">
      <c r="I6981" s="51"/>
      <c r="M6981" s="51"/>
    </row>
    <row r="6982" spans="9:13">
      <c r="I6982" s="51"/>
      <c r="M6982" s="51"/>
    </row>
    <row r="6983" spans="9:13">
      <c r="I6983" s="51"/>
      <c r="M6983" s="51"/>
    </row>
    <row r="6984" spans="9:13">
      <c r="I6984" s="51"/>
      <c r="M6984" s="51"/>
    </row>
    <row r="6985" spans="9:13">
      <c r="I6985" s="51"/>
      <c r="M6985" s="51"/>
    </row>
    <row r="6986" spans="9:13">
      <c r="I6986" s="51"/>
      <c r="M6986" s="51"/>
    </row>
    <row r="6987" spans="9:13">
      <c r="I6987" s="51"/>
      <c r="M6987" s="51"/>
    </row>
    <row r="6988" spans="9:13">
      <c r="I6988" s="51"/>
      <c r="M6988" s="51"/>
    </row>
    <row r="6989" spans="9:13">
      <c r="I6989" s="51"/>
      <c r="M6989" s="51"/>
    </row>
    <row r="6990" spans="9:13">
      <c r="I6990" s="51"/>
      <c r="M6990" s="51"/>
    </row>
    <row r="6991" spans="9:13">
      <c r="I6991" s="51"/>
      <c r="M6991" s="51"/>
    </row>
    <row r="6992" spans="9:13">
      <c r="I6992" s="51"/>
      <c r="M6992" s="51"/>
    </row>
    <row r="6993" spans="9:13">
      <c r="I6993" s="51"/>
      <c r="M6993" s="51"/>
    </row>
    <row r="6994" spans="9:13">
      <c r="I6994" s="51"/>
      <c r="M6994" s="51"/>
    </row>
    <row r="6995" spans="9:13">
      <c r="I6995" s="51"/>
      <c r="M6995" s="51"/>
    </row>
    <row r="6996" spans="9:13">
      <c r="I6996" s="51"/>
      <c r="M6996" s="51"/>
    </row>
    <row r="6997" spans="9:13">
      <c r="I6997" s="51"/>
      <c r="M6997" s="51"/>
    </row>
    <row r="6998" spans="9:13">
      <c r="I6998" s="51"/>
      <c r="M6998" s="51"/>
    </row>
    <row r="6999" spans="9:13">
      <c r="I6999" s="51"/>
      <c r="M6999" s="51"/>
    </row>
    <row r="7000" spans="9:13">
      <c r="I7000" s="51"/>
      <c r="M7000" s="51"/>
    </row>
    <row r="7001" spans="9:13">
      <c r="I7001" s="51"/>
      <c r="M7001" s="51"/>
    </row>
    <row r="7002" spans="9:13">
      <c r="I7002" s="51"/>
      <c r="M7002" s="51"/>
    </row>
    <row r="7003" spans="9:13">
      <c r="I7003" s="51"/>
      <c r="M7003" s="51"/>
    </row>
    <row r="7004" spans="9:13">
      <c r="I7004" s="51"/>
      <c r="M7004" s="51"/>
    </row>
    <row r="7005" spans="9:13">
      <c r="I7005" s="51"/>
      <c r="M7005" s="51"/>
    </row>
    <row r="7006" spans="9:13">
      <c r="I7006" s="51"/>
      <c r="M7006" s="51"/>
    </row>
    <row r="7007" spans="9:13">
      <c r="I7007" s="51"/>
      <c r="M7007" s="51"/>
    </row>
    <row r="7008" spans="9:13">
      <c r="I7008" s="51"/>
      <c r="M7008" s="51"/>
    </row>
    <row r="7009" spans="9:13">
      <c r="I7009" s="51"/>
      <c r="M7009" s="51"/>
    </row>
    <row r="7010" spans="9:13">
      <c r="I7010" s="51"/>
      <c r="M7010" s="51"/>
    </row>
    <row r="7011" spans="9:13">
      <c r="I7011" s="51"/>
      <c r="M7011" s="51"/>
    </row>
    <row r="7012" spans="9:13">
      <c r="I7012" s="51"/>
      <c r="M7012" s="51"/>
    </row>
    <row r="7013" spans="9:13">
      <c r="I7013" s="51"/>
      <c r="M7013" s="51"/>
    </row>
    <row r="7014" spans="9:13">
      <c r="I7014" s="51"/>
      <c r="M7014" s="51"/>
    </row>
    <row r="7015" spans="9:13">
      <c r="I7015" s="51"/>
      <c r="M7015" s="51"/>
    </row>
    <row r="7016" spans="9:13">
      <c r="I7016" s="51"/>
      <c r="M7016" s="51"/>
    </row>
    <row r="7017" spans="9:13">
      <c r="I7017" s="51"/>
      <c r="M7017" s="51"/>
    </row>
    <row r="7018" spans="9:13">
      <c r="I7018" s="51"/>
      <c r="M7018" s="51"/>
    </row>
    <row r="7019" spans="9:13">
      <c r="I7019" s="51"/>
      <c r="M7019" s="51"/>
    </row>
    <row r="7020" spans="9:13">
      <c r="I7020" s="51"/>
      <c r="M7020" s="51"/>
    </row>
    <row r="7021" spans="9:13">
      <c r="I7021" s="51"/>
      <c r="M7021" s="51"/>
    </row>
    <row r="7022" spans="9:13">
      <c r="I7022" s="51"/>
      <c r="M7022" s="51"/>
    </row>
    <row r="7023" spans="9:13">
      <c r="I7023" s="51"/>
      <c r="M7023" s="51"/>
    </row>
    <row r="7024" spans="9:13">
      <c r="I7024" s="51"/>
      <c r="M7024" s="51"/>
    </row>
    <row r="7025" spans="9:13">
      <c r="I7025" s="51"/>
      <c r="M7025" s="51"/>
    </row>
    <row r="7026" spans="9:13">
      <c r="I7026" s="51"/>
      <c r="M7026" s="51"/>
    </row>
    <row r="7027" spans="9:13">
      <c r="I7027" s="51"/>
      <c r="M7027" s="51"/>
    </row>
    <row r="7028" spans="9:13">
      <c r="I7028" s="51"/>
      <c r="M7028" s="51"/>
    </row>
    <row r="7029" spans="9:13">
      <c r="I7029" s="51"/>
      <c r="M7029" s="51"/>
    </row>
    <row r="7030" spans="9:13">
      <c r="I7030" s="51"/>
      <c r="M7030" s="51"/>
    </row>
    <row r="7031" spans="9:13">
      <c r="I7031" s="51"/>
      <c r="M7031" s="51"/>
    </row>
    <row r="7032" spans="9:13">
      <c r="I7032" s="51"/>
      <c r="M7032" s="51"/>
    </row>
    <row r="7033" spans="9:13">
      <c r="I7033" s="51"/>
      <c r="M7033" s="51"/>
    </row>
    <row r="7034" spans="9:13">
      <c r="I7034" s="51"/>
      <c r="M7034" s="51"/>
    </row>
    <row r="7035" spans="9:13">
      <c r="I7035" s="51"/>
      <c r="M7035" s="51"/>
    </row>
    <row r="7036" spans="9:13">
      <c r="I7036" s="51"/>
      <c r="M7036" s="51"/>
    </row>
    <row r="7037" spans="9:13">
      <c r="I7037" s="51"/>
      <c r="M7037" s="51"/>
    </row>
    <row r="7038" spans="9:13">
      <c r="I7038" s="51"/>
      <c r="M7038" s="51"/>
    </row>
    <row r="7039" spans="9:13">
      <c r="I7039" s="51"/>
      <c r="M7039" s="51"/>
    </row>
    <row r="7040" spans="9:13">
      <c r="I7040" s="51"/>
      <c r="M7040" s="51"/>
    </row>
    <row r="7041" spans="9:13">
      <c r="I7041" s="51"/>
      <c r="M7041" s="51"/>
    </row>
    <row r="7042" spans="9:13">
      <c r="I7042" s="51"/>
      <c r="M7042" s="51"/>
    </row>
    <row r="7043" spans="9:13">
      <c r="I7043" s="51"/>
      <c r="M7043" s="51"/>
    </row>
    <row r="7044" spans="9:13">
      <c r="I7044" s="51"/>
      <c r="M7044" s="51"/>
    </row>
    <row r="7045" spans="9:13">
      <c r="I7045" s="51"/>
      <c r="M7045" s="51"/>
    </row>
    <row r="7046" spans="9:13">
      <c r="I7046" s="51"/>
      <c r="M7046" s="51"/>
    </row>
    <row r="7047" spans="9:13">
      <c r="I7047" s="51"/>
      <c r="M7047" s="51"/>
    </row>
    <row r="7048" spans="9:13">
      <c r="I7048" s="51"/>
      <c r="M7048" s="51"/>
    </row>
    <row r="7049" spans="9:13">
      <c r="I7049" s="51"/>
      <c r="M7049" s="51"/>
    </row>
    <row r="7050" spans="9:13">
      <c r="I7050" s="51"/>
      <c r="M7050" s="51"/>
    </row>
    <row r="7051" spans="9:13">
      <c r="I7051" s="51"/>
      <c r="M7051" s="51"/>
    </row>
    <row r="7052" spans="9:13">
      <c r="I7052" s="51"/>
      <c r="M7052" s="51"/>
    </row>
    <row r="7053" spans="9:13">
      <c r="I7053" s="51"/>
      <c r="M7053" s="51"/>
    </row>
    <row r="7054" spans="9:13">
      <c r="I7054" s="51"/>
      <c r="M7054" s="51"/>
    </row>
    <row r="7055" spans="9:13">
      <c r="I7055" s="51"/>
      <c r="M7055" s="51"/>
    </row>
    <row r="7056" spans="9:13">
      <c r="I7056" s="51"/>
      <c r="M7056" s="51"/>
    </row>
    <row r="7057" spans="9:13">
      <c r="I7057" s="51"/>
      <c r="M7057" s="51"/>
    </row>
    <row r="7058" spans="9:13">
      <c r="I7058" s="51"/>
      <c r="M7058" s="51"/>
    </row>
    <row r="7059" spans="9:13">
      <c r="I7059" s="51"/>
      <c r="M7059" s="51"/>
    </row>
    <row r="7060" spans="9:13">
      <c r="I7060" s="51"/>
      <c r="M7060" s="51"/>
    </row>
    <row r="7061" spans="9:13">
      <c r="I7061" s="51"/>
      <c r="M7061" s="51"/>
    </row>
    <row r="7062" spans="9:13">
      <c r="I7062" s="51"/>
      <c r="M7062" s="51"/>
    </row>
    <row r="7063" spans="9:13">
      <c r="I7063" s="51"/>
      <c r="M7063" s="51"/>
    </row>
    <row r="7064" spans="9:13">
      <c r="I7064" s="51"/>
      <c r="M7064" s="51"/>
    </row>
    <row r="7065" spans="9:13">
      <c r="I7065" s="51"/>
      <c r="M7065" s="51"/>
    </row>
    <row r="7066" spans="9:13">
      <c r="I7066" s="51"/>
      <c r="M7066" s="51"/>
    </row>
    <row r="7067" spans="9:13">
      <c r="I7067" s="51"/>
      <c r="M7067" s="51"/>
    </row>
    <row r="7068" spans="9:13">
      <c r="I7068" s="51"/>
      <c r="M7068" s="51"/>
    </row>
    <row r="7069" spans="9:13">
      <c r="I7069" s="51"/>
      <c r="M7069" s="51"/>
    </row>
    <row r="7070" spans="9:13">
      <c r="I7070" s="51"/>
      <c r="M7070" s="51"/>
    </row>
    <row r="7071" spans="9:13">
      <c r="I7071" s="51"/>
      <c r="M7071" s="51"/>
    </row>
    <row r="7072" spans="9:13">
      <c r="I7072" s="51"/>
      <c r="M7072" s="51"/>
    </row>
    <row r="7073" spans="9:13">
      <c r="I7073" s="51"/>
      <c r="M7073" s="51"/>
    </row>
    <row r="7074" spans="9:13">
      <c r="I7074" s="51"/>
      <c r="M7074" s="51"/>
    </row>
    <row r="7075" spans="9:13">
      <c r="I7075" s="51"/>
      <c r="M7075" s="51"/>
    </row>
    <row r="7076" spans="9:13">
      <c r="I7076" s="51"/>
      <c r="M7076" s="51"/>
    </row>
    <row r="7077" spans="9:13">
      <c r="I7077" s="51"/>
      <c r="M7077" s="51"/>
    </row>
    <row r="7078" spans="9:13">
      <c r="I7078" s="51"/>
      <c r="M7078" s="51"/>
    </row>
    <row r="7079" spans="9:13">
      <c r="I7079" s="51"/>
      <c r="M7079" s="51"/>
    </row>
    <row r="7080" spans="9:13">
      <c r="I7080" s="51"/>
      <c r="M7080" s="51"/>
    </row>
    <row r="7081" spans="9:13">
      <c r="I7081" s="51"/>
      <c r="M7081" s="51"/>
    </row>
    <row r="7082" spans="9:13">
      <c r="I7082" s="51"/>
      <c r="M7082" s="51"/>
    </row>
    <row r="7083" spans="9:13">
      <c r="I7083" s="51"/>
      <c r="M7083" s="51"/>
    </row>
    <row r="7084" spans="9:13">
      <c r="I7084" s="51"/>
      <c r="M7084" s="51"/>
    </row>
    <row r="7085" spans="9:13">
      <c r="I7085" s="51"/>
      <c r="M7085" s="51"/>
    </row>
    <row r="7086" spans="9:13">
      <c r="I7086" s="51"/>
      <c r="M7086" s="51"/>
    </row>
    <row r="7087" spans="9:13">
      <c r="I7087" s="51"/>
      <c r="M7087" s="51"/>
    </row>
    <row r="7088" spans="9:13">
      <c r="I7088" s="51"/>
      <c r="M7088" s="51"/>
    </row>
    <row r="7089" spans="9:13">
      <c r="I7089" s="51"/>
      <c r="M7089" s="51"/>
    </row>
    <row r="7090" spans="9:13">
      <c r="I7090" s="51"/>
      <c r="M7090" s="51"/>
    </row>
    <row r="7091" spans="9:13">
      <c r="I7091" s="51"/>
      <c r="M7091" s="51"/>
    </row>
    <row r="7092" spans="9:13">
      <c r="I7092" s="51"/>
      <c r="M7092" s="51"/>
    </row>
    <row r="7093" spans="9:13">
      <c r="I7093" s="51"/>
      <c r="M7093" s="51"/>
    </row>
    <row r="7094" spans="9:13">
      <c r="I7094" s="51"/>
      <c r="M7094" s="51"/>
    </row>
    <row r="7095" spans="9:13">
      <c r="I7095" s="51"/>
      <c r="M7095" s="51"/>
    </row>
    <row r="7096" spans="9:13">
      <c r="I7096" s="51"/>
      <c r="M7096" s="51"/>
    </row>
    <row r="7097" spans="9:13">
      <c r="I7097" s="51"/>
      <c r="M7097" s="51"/>
    </row>
    <row r="7098" spans="9:13">
      <c r="I7098" s="51"/>
      <c r="M7098" s="51"/>
    </row>
    <row r="7099" spans="9:13">
      <c r="I7099" s="51"/>
      <c r="M7099" s="51"/>
    </row>
    <row r="7100" spans="9:13">
      <c r="I7100" s="51"/>
      <c r="M7100" s="51"/>
    </row>
    <row r="7101" spans="9:13">
      <c r="I7101" s="51"/>
      <c r="M7101" s="51"/>
    </row>
    <row r="7102" spans="9:13">
      <c r="I7102" s="51"/>
      <c r="M7102" s="51"/>
    </row>
    <row r="7103" spans="9:13">
      <c r="I7103" s="51"/>
      <c r="M7103" s="51"/>
    </row>
    <row r="7104" spans="9:13">
      <c r="I7104" s="51"/>
      <c r="M7104" s="51"/>
    </row>
    <row r="7105" spans="9:13">
      <c r="I7105" s="51"/>
      <c r="M7105" s="51"/>
    </row>
    <row r="7106" spans="9:13">
      <c r="I7106" s="51"/>
      <c r="M7106" s="51"/>
    </row>
    <row r="7107" spans="9:13">
      <c r="I7107" s="51"/>
      <c r="M7107" s="51"/>
    </row>
    <row r="7108" spans="9:13">
      <c r="I7108" s="51"/>
      <c r="M7108" s="51"/>
    </row>
    <row r="7109" spans="9:13">
      <c r="I7109" s="51"/>
      <c r="M7109" s="51"/>
    </row>
    <row r="7110" spans="9:13">
      <c r="I7110" s="51"/>
      <c r="M7110" s="51"/>
    </row>
    <row r="7111" spans="9:13">
      <c r="I7111" s="51"/>
      <c r="M7111" s="51"/>
    </row>
    <row r="7112" spans="9:13">
      <c r="I7112" s="51"/>
      <c r="M7112" s="51"/>
    </row>
    <row r="7113" spans="9:13">
      <c r="I7113" s="51"/>
      <c r="M7113" s="51"/>
    </row>
    <row r="7114" spans="9:13">
      <c r="I7114" s="51"/>
      <c r="M7114" s="51"/>
    </row>
    <row r="7115" spans="9:13">
      <c r="I7115" s="51"/>
      <c r="M7115" s="51"/>
    </row>
    <row r="7116" spans="9:13">
      <c r="I7116" s="51"/>
      <c r="M7116" s="51"/>
    </row>
    <row r="7117" spans="9:13">
      <c r="I7117" s="51"/>
      <c r="M7117" s="51"/>
    </row>
    <row r="7118" spans="9:13">
      <c r="I7118" s="51"/>
      <c r="M7118" s="51"/>
    </row>
    <row r="7119" spans="9:13">
      <c r="I7119" s="51"/>
      <c r="M7119" s="51"/>
    </row>
    <row r="7120" spans="9:13">
      <c r="I7120" s="51"/>
      <c r="M7120" s="51"/>
    </row>
    <row r="7121" spans="9:13">
      <c r="I7121" s="51"/>
      <c r="M7121" s="51"/>
    </row>
    <row r="7122" spans="9:13">
      <c r="I7122" s="51"/>
      <c r="M7122" s="51"/>
    </row>
    <row r="7123" spans="9:13">
      <c r="I7123" s="51"/>
      <c r="M7123" s="51"/>
    </row>
    <row r="7124" spans="9:13">
      <c r="I7124" s="51"/>
      <c r="M7124" s="51"/>
    </row>
    <row r="7125" spans="9:13">
      <c r="I7125" s="51"/>
      <c r="M7125" s="51"/>
    </row>
    <row r="7126" spans="9:13">
      <c r="I7126" s="51"/>
      <c r="M7126" s="51"/>
    </row>
    <row r="7127" spans="9:13">
      <c r="I7127" s="51"/>
      <c r="M7127" s="51"/>
    </row>
    <row r="7128" spans="9:13">
      <c r="I7128" s="51"/>
      <c r="M7128" s="51"/>
    </row>
    <row r="7129" spans="9:13">
      <c r="I7129" s="51"/>
      <c r="M7129" s="51"/>
    </row>
    <row r="7130" spans="9:13">
      <c r="I7130" s="51"/>
      <c r="M7130" s="51"/>
    </row>
    <row r="7131" spans="9:13">
      <c r="I7131" s="51"/>
      <c r="M7131" s="51"/>
    </row>
    <row r="7132" spans="9:13">
      <c r="I7132" s="51"/>
      <c r="M7132" s="51"/>
    </row>
    <row r="7133" spans="9:13">
      <c r="I7133" s="51"/>
      <c r="M7133" s="51"/>
    </row>
    <row r="7134" spans="9:13">
      <c r="I7134" s="51"/>
      <c r="M7134" s="51"/>
    </row>
    <row r="7135" spans="9:13">
      <c r="I7135" s="51"/>
      <c r="M7135" s="51"/>
    </row>
    <row r="7136" spans="9:13">
      <c r="I7136" s="51"/>
      <c r="M7136" s="51"/>
    </row>
    <row r="7137" spans="9:13">
      <c r="I7137" s="51"/>
      <c r="M7137" s="51"/>
    </row>
    <row r="7138" spans="9:13">
      <c r="I7138" s="51"/>
      <c r="M7138" s="51"/>
    </row>
    <row r="7139" spans="9:13">
      <c r="I7139" s="51"/>
      <c r="M7139" s="51"/>
    </row>
    <row r="7140" spans="9:13">
      <c r="I7140" s="51"/>
      <c r="M7140" s="51"/>
    </row>
    <row r="7141" spans="9:13">
      <c r="I7141" s="51"/>
      <c r="M7141" s="51"/>
    </row>
    <row r="7142" spans="9:13">
      <c r="I7142" s="51"/>
      <c r="M7142" s="51"/>
    </row>
    <row r="7143" spans="9:13">
      <c r="I7143" s="51"/>
      <c r="M7143" s="51"/>
    </row>
    <row r="7144" spans="9:13">
      <c r="I7144" s="51"/>
      <c r="M7144" s="51"/>
    </row>
    <row r="7145" spans="9:13">
      <c r="I7145" s="51"/>
      <c r="M7145" s="51"/>
    </row>
    <row r="7146" spans="9:13">
      <c r="I7146" s="51"/>
      <c r="M7146" s="51"/>
    </row>
    <row r="7147" spans="9:13">
      <c r="I7147" s="51"/>
      <c r="M7147" s="51"/>
    </row>
    <row r="7148" spans="9:13">
      <c r="I7148" s="51"/>
      <c r="M7148" s="51"/>
    </row>
    <row r="7149" spans="9:13">
      <c r="I7149" s="51"/>
      <c r="M7149" s="51"/>
    </row>
    <row r="7150" spans="9:13">
      <c r="I7150" s="51"/>
      <c r="M7150" s="51"/>
    </row>
    <row r="7151" spans="9:13">
      <c r="I7151" s="51"/>
      <c r="M7151" s="51"/>
    </row>
    <row r="7152" spans="9:13">
      <c r="I7152" s="51"/>
      <c r="M7152" s="51"/>
    </row>
    <row r="7153" spans="9:13">
      <c r="I7153" s="51"/>
      <c r="M7153" s="51"/>
    </row>
    <row r="7154" spans="9:13">
      <c r="I7154" s="51"/>
      <c r="M7154" s="51"/>
    </row>
    <row r="7155" spans="9:13">
      <c r="I7155" s="51"/>
      <c r="M7155" s="51"/>
    </row>
    <row r="7156" spans="9:13">
      <c r="I7156" s="51"/>
      <c r="M7156" s="51"/>
    </row>
    <row r="7157" spans="9:13">
      <c r="I7157" s="51"/>
      <c r="M7157" s="51"/>
    </row>
    <row r="7158" spans="9:13">
      <c r="I7158" s="51"/>
      <c r="M7158" s="51"/>
    </row>
    <row r="7159" spans="9:13">
      <c r="I7159" s="51"/>
      <c r="M7159" s="51"/>
    </row>
    <row r="7160" spans="9:13">
      <c r="I7160" s="51"/>
      <c r="M7160" s="51"/>
    </row>
    <row r="7161" spans="9:13">
      <c r="I7161" s="51"/>
      <c r="M7161" s="51"/>
    </row>
    <row r="7162" spans="9:13">
      <c r="I7162" s="51"/>
      <c r="M7162" s="51"/>
    </row>
    <row r="7163" spans="9:13">
      <c r="I7163" s="51"/>
      <c r="M7163" s="51"/>
    </row>
    <row r="7164" spans="9:13">
      <c r="I7164" s="51"/>
      <c r="M7164" s="51"/>
    </row>
    <row r="7165" spans="9:13">
      <c r="I7165" s="51"/>
      <c r="M7165" s="51"/>
    </row>
    <row r="7166" spans="9:13">
      <c r="I7166" s="51"/>
      <c r="M7166" s="51"/>
    </row>
    <row r="7167" spans="9:13">
      <c r="I7167" s="51"/>
      <c r="M7167" s="51"/>
    </row>
    <row r="7168" spans="9:13">
      <c r="I7168" s="51"/>
      <c r="M7168" s="51"/>
    </row>
    <row r="7169" spans="9:13">
      <c r="I7169" s="51"/>
      <c r="M7169" s="51"/>
    </row>
    <row r="7170" spans="9:13">
      <c r="I7170" s="51"/>
      <c r="M7170" s="51"/>
    </row>
    <row r="7171" spans="9:13">
      <c r="I7171" s="51"/>
      <c r="M7171" s="51"/>
    </row>
    <row r="7172" spans="9:13">
      <c r="I7172" s="51"/>
      <c r="M7172" s="51"/>
    </row>
    <row r="7173" spans="9:13">
      <c r="I7173" s="51"/>
      <c r="M7173" s="51"/>
    </row>
    <row r="7174" spans="9:13">
      <c r="I7174" s="51"/>
      <c r="M7174" s="51"/>
    </row>
    <row r="7175" spans="9:13">
      <c r="I7175" s="51"/>
      <c r="M7175" s="51"/>
    </row>
    <row r="7176" spans="9:13">
      <c r="I7176" s="51"/>
      <c r="M7176" s="51"/>
    </row>
    <row r="7177" spans="9:13">
      <c r="I7177" s="51"/>
      <c r="M7177" s="51"/>
    </row>
    <row r="7178" spans="9:13">
      <c r="I7178" s="51"/>
      <c r="M7178" s="51"/>
    </row>
    <row r="7179" spans="9:13">
      <c r="I7179" s="51"/>
      <c r="M7179" s="51"/>
    </row>
    <row r="7180" spans="9:13">
      <c r="I7180" s="51"/>
      <c r="M7180" s="51"/>
    </row>
    <row r="7181" spans="9:13">
      <c r="I7181" s="51"/>
      <c r="M7181" s="51"/>
    </row>
    <row r="7182" spans="9:13">
      <c r="I7182" s="51"/>
      <c r="M7182" s="51"/>
    </row>
    <row r="7183" spans="9:13">
      <c r="I7183" s="51"/>
      <c r="M7183" s="51"/>
    </row>
    <row r="7184" spans="9:13">
      <c r="I7184" s="51"/>
      <c r="M7184" s="51"/>
    </row>
    <row r="7185" spans="9:13">
      <c r="I7185" s="51"/>
      <c r="M7185" s="51"/>
    </row>
    <row r="7186" spans="9:13">
      <c r="I7186" s="51"/>
      <c r="M7186" s="51"/>
    </row>
    <row r="7187" spans="9:13">
      <c r="I7187" s="51"/>
      <c r="M7187" s="51"/>
    </row>
    <row r="7188" spans="9:13">
      <c r="I7188" s="51"/>
      <c r="M7188" s="51"/>
    </row>
    <row r="7189" spans="9:13">
      <c r="I7189" s="51"/>
      <c r="M7189" s="51"/>
    </row>
    <row r="7190" spans="9:13">
      <c r="I7190" s="51"/>
      <c r="M7190" s="51"/>
    </row>
    <row r="7191" spans="9:13">
      <c r="I7191" s="51"/>
      <c r="M7191" s="51"/>
    </row>
    <row r="7192" spans="9:13">
      <c r="I7192" s="51"/>
      <c r="M7192" s="51"/>
    </row>
    <row r="7193" spans="9:13">
      <c r="I7193" s="51"/>
      <c r="M7193" s="51"/>
    </row>
    <row r="7194" spans="9:13">
      <c r="I7194" s="51"/>
      <c r="M7194" s="51"/>
    </row>
    <row r="7195" spans="9:13">
      <c r="I7195" s="51"/>
      <c r="M7195" s="51"/>
    </row>
    <row r="7196" spans="9:13">
      <c r="I7196" s="51"/>
      <c r="M7196" s="51"/>
    </row>
    <row r="7197" spans="9:13">
      <c r="I7197" s="51"/>
      <c r="M7197" s="51"/>
    </row>
    <row r="7198" spans="9:13">
      <c r="I7198" s="51"/>
      <c r="M7198" s="51"/>
    </row>
    <row r="7199" spans="9:13">
      <c r="I7199" s="51"/>
      <c r="M7199" s="51"/>
    </row>
    <row r="7200" spans="9:13">
      <c r="I7200" s="51"/>
      <c r="M7200" s="51"/>
    </row>
    <row r="7201" spans="9:13">
      <c r="I7201" s="51"/>
      <c r="M7201" s="51"/>
    </row>
    <row r="7202" spans="9:13">
      <c r="I7202" s="51"/>
      <c r="M7202" s="51"/>
    </row>
    <row r="7203" spans="9:13">
      <c r="I7203" s="51"/>
      <c r="M7203" s="51"/>
    </row>
    <row r="7204" spans="9:13">
      <c r="I7204" s="51"/>
      <c r="M7204" s="51"/>
    </row>
    <row r="7205" spans="9:13">
      <c r="I7205" s="51"/>
      <c r="M7205" s="51"/>
    </row>
    <row r="7206" spans="9:13">
      <c r="I7206" s="51"/>
      <c r="M7206" s="51"/>
    </row>
    <row r="7207" spans="9:13">
      <c r="I7207" s="51"/>
      <c r="M7207" s="51"/>
    </row>
    <row r="7208" spans="9:13">
      <c r="I7208" s="51"/>
      <c r="M7208" s="51"/>
    </row>
    <row r="7209" spans="9:13">
      <c r="I7209" s="51"/>
      <c r="M7209" s="51"/>
    </row>
    <row r="7210" spans="9:13">
      <c r="I7210" s="51"/>
      <c r="M7210" s="51"/>
    </row>
    <row r="7211" spans="9:13">
      <c r="I7211" s="51"/>
      <c r="M7211" s="51"/>
    </row>
    <row r="7212" spans="9:13">
      <c r="I7212" s="51"/>
      <c r="M7212" s="51"/>
    </row>
    <row r="7213" spans="9:13">
      <c r="I7213" s="51"/>
      <c r="M7213" s="51"/>
    </row>
    <row r="7214" spans="9:13">
      <c r="I7214" s="51"/>
      <c r="M7214" s="51"/>
    </row>
    <row r="7215" spans="9:13">
      <c r="I7215" s="51"/>
      <c r="M7215" s="51"/>
    </row>
    <row r="7216" spans="9:13">
      <c r="I7216" s="51"/>
      <c r="M7216" s="51"/>
    </row>
    <row r="7217" spans="9:13">
      <c r="I7217" s="51"/>
      <c r="M7217" s="51"/>
    </row>
    <row r="7218" spans="9:13">
      <c r="I7218" s="51"/>
      <c r="M7218" s="51"/>
    </row>
    <row r="7219" spans="9:13">
      <c r="I7219" s="51"/>
      <c r="M7219" s="51"/>
    </row>
    <row r="7220" spans="9:13">
      <c r="I7220" s="51"/>
      <c r="M7220" s="51"/>
    </row>
    <row r="7221" spans="9:13">
      <c r="I7221" s="51"/>
      <c r="M7221" s="51"/>
    </row>
    <row r="7222" spans="9:13">
      <c r="I7222" s="51"/>
      <c r="M7222" s="51"/>
    </row>
    <row r="7223" spans="9:13">
      <c r="I7223" s="51"/>
      <c r="M7223" s="51"/>
    </row>
    <row r="7224" spans="9:13">
      <c r="I7224" s="51"/>
      <c r="M7224" s="51"/>
    </row>
    <row r="7225" spans="9:13">
      <c r="I7225" s="51"/>
      <c r="M7225" s="51"/>
    </row>
    <row r="7226" spans="9:13">
      <c r="I7226" s="51"/>
      <c r="M7226" s="51"/>
    </row>
    <row r="7227" spans="9:13">
      <c r="I7227" s="51"/>
      <c r="M7227" s="51"/>
    </row>
    <row r="7228" spans="9:13">
      <c r="I7228" s="51"/>
      <c r="M7228" s="51"/>
    </row>
    <row r="7229" spans="9:13">
      <c r="I7229" s="51"/>
      <c r="M7229" s="51"/>
    </row>
    <row r="7230" spans="9:13">
      <c r="I7230" s="51"/>
      <c r="M7230" s="51"/>
    </row>
    <row r="7231" spans="9:13">
      <c r="I7231" s="51"/>
      <c r="M7231" s="51"/>
    </row>
    <row r="7232" spans="9:13">
      <c r="I7232" s="51"/>
      <c r="M7232" s="51"/>
    </row>
    <row r="7233" spans="9:13">
      <c r="I7233" s="51"/>
      <c r="M7233" s="51"/>
    </row>
    <row r="7234" spans="9:13">
      <c r="I7234" s="51"/>
      <c r="M7234" s="51"/>
    </row>
    <row r="7235" spans="9:13">
      <c r="I7235" s="51"/>
      <c r="M7235" s="51"/>
    </row>
    <row r="7236" spans="9:13">
      <c r="I7236" s="51"/>
      <c r="M7236" s="51"/>
    </row>
    <row r="7237" spans="9:13">
      <c r="I7237" s="51"/>
      <c r="M7237" s="51"/>
    </row>
    <row r="7238" spans="9:13">
      <c r="I7238" s="51"/>
      <c r="M7238" s="51"/>
    </row>
    <row r="7239" spans="9:13">
      <c r="I7239" s="51"/>
      <c r="M7239" s="51"/>
    </row>
    <row r="7240" spans="9:13">
      <c r="I7240" s="51"/>
      <c r="M7240" s="51"/>
    </row>
    <row r="7241" spans="9:13">
      <c r="I7241" s="51"/>
      <c r="M7241" s="51"/>
    </row>
    <row r="7242" spans="9:13">
      <c r="I7242" s="51"/>
      <c r="M7242" s="51"/>
    </row>
    <row r="7243" spans="9:13">
      <c r="I7243" s="51"/>
      <c r="M7243" s="51"/>
    </row>
    <row r="7244" spans="9:13">
      <c r="I7244" s="51"/>
      <c r="M7244" s="51"/>
    </row>
    <row r="7245" spans="9:13">
      <c r="I7245" s="51"/>
      <c r="M7245" s="51"/>
    </row>
    <row r="7246" spans="9:13">
      <c r="I7246" s="51"/>
      <c r="M7246" s="51"/>
    </row>
    <row r="7247" spans="9:13">
      <c r="I7247" s="51"/>
      <c r="M7247" s="51"/>
    </row>
    <row r="7248" spans="9:13">
      <c r="I7248" s="51"/>
      <c r="M7248" s="51"/>
    </row>
    <row r="7249" spans="9:13">
      <c r="I7249" s="51"/>
      <c r="M7249" s="51"/>
    </row>
    <row r="7250" spans="9:13">
      <c r="I7250" s="51"/>
      <c r="M7250" s="51"/>
    </row>
    <row r="7251" spans="9:13">
      <c r="I7251" s="51"/>
      <c r="M7251" s="51"/>
    </row>
    <row r="7252" spans="9:13">
      <c r="I7252" s="51"/>
      <c r="M7252" s="51"/>
    </row>
    <row r="7253" spans="9:13">
      <c r="I7253" s="51"/>
      <c r="M7253" s="51"/>
    </row>
    <row r="7254" spans="9:13">
      <c r="I7254" s="51"/>
      <c r="M7254" s="51"/>
    </row>
    <row r="7255" spans="9:13">
      <c r="I7255" s="51"/>
      <c r="M7255" s="51"/>
    </row>
    <row r="7256" spans="9:13">
      <c r="I7256" s="51"/>
      <c r="M7256" s="51"/>
    </row>
    <row r="7257" spans="9:13">
      <c r="I7257" s="51"/>
      <c r="M7257" s="51"/>
    </row>
    <row r="7258" spans="9:13">
      <c r="I7258" s="51"/>
      <c r="M7258" s="51"/>
    </row>
    <row r="7259" spans="9:13">
      <c r="I7259" s="51"/>
      <c r="M7259" s="51"/>
    </row>
    <row r="7260" spans="9:13">
      <c r="I7260" s="51"/>
      <c r="M7260" s="51"/>
    </row>
    <row r="7261" spans="9:13">
      <c r="I7261" s="51"/>
      <c r="M7261" s="51"/>
    </row>
    <row r="7262" spans="9:13">
      <c r="I7262" s="51"/>
      <c r="M7262" s="51"/>
    </row>
    <row r="7263" spans="9:13">
      <c r="I7263" s="51"/>
      <c r="M7263" s="51"/>
    </row>
    <row r="7264" spans="9:13">
      <c r="I7264" s="51"/>
      <c r="M7264" s="51"/>
    </row>
    <row r="7265" spans="9:13">
      <c r="I7265" s="51"/>
      <c r="M7265" s="51"/>
    </row>
    <row r="7266" spans="9:13">
      <c r="I7266" s="51"/>
      <c r="M7266" s="51"/>
    </row>
    <row r="7267" spans="9:13">
      <c r="I7267" s="51"/>
      <c r="M7267" s="51"/>
    </row>
    <row r="7268" spans="9:13">
      <c r="I7268" s="51"/>
      <c r="M7268" s="51"/>
    </row>
    <row r="7269" spans="9:13">
      <c r="I7269" s="51"/>
      <c r="M7269" s="51"/>
    </row>
    <row r="7270" spans="9:13">
      <c r="I7270" s="51"/>
      <c r="M7270" s="51"/>
    </row>
    <row r="7271" spans="9:13">
      <c r="I7271" s="51"/>
      <c r="M7271" s="51"/>
    </row>
    <row r="7272" spans="9:13">
      <c r="I7272" s="51"/>
      <c r="M7272" s="51"/>
    </row>
    <row r="7273" spans="9:13">
      <c r="I7273" s="51"/>
      <c r="M7273" s="51"/>
    </row>
    <row r="7274" spans="9:13">
      <c r="I7274" s="51"/>
      <c r="M7274" s="51"/>
    </row>
    <row r="7275" spans="9:13">
      <c r="I7275" s="51"/>
      <c r="M7275" s="51"/>
    </row>
    <row r="7276" spans="9:13">
      <c r="I7276" s="51"/>
      <c r="M7276" s="51"/>
    </row>
    <row r="7277" spans="9:13">
      <c r="I7277" s="51"/>
      <c r="M7277" s="51"/>
    </row>
    <row r="7278" spans="9:13">
      <c r="I7278" s="51"/>
      <c r="M7278" s="51"/>
    </row>
    <row r="7279" spans="9:13">
      <c r="I7279" s="51"/>
      <c r="M7279" s="51"/>
    </row>
    <row r="7280" spans="9:13">
      <c r="I7280" s="51"/>
      <c r="M7280" s="51"/>
    </row>
    <row r="7281" spans="9:13">
      <c r="I7281" s="51"/>
      <c r="M7281" s="51"/>
    </row>
    <row r="7282" spans="9:13">
      <c r="I7282" s="51"/>
      <c r="M7282" s="51"/>
    </row>
    <row r="7283" spans="9:13">
      <c r="I7283" s="51"/>
      <c r="M7283" s="51"/>
    </row>
    <row r="7284" spans="9:13">
      <c r="I7284" s="51"/>
      <c r="M7284" s="51"/>
    </row>
    <row r="7285" spans="9:13">
      <c r="I7285" s="51"/>
      <c r="M7285" s="51"/>
    </row>
    <row r="7286" spans="9:13">
      <c r="I7286" s="51"/>
      <c r="M7286" s="51"/>
    </row>
    <row r="7287" spans="9:13">
      <c r="I7287" s="51"/>
      <c r="M7287" s="51"/>
    </row>
    <row r="7288" spans="9:13">
      <c r="I7288" s="51"/>
      <c r="M7288" s="51"/>
    </row>
    <row r="7289" spans="9:13">
      <c r="I7289" s="51"/>
      <c r="M7289" s="51"/>
    </row>
    <row r="7290" spans="9:13">
      <c r="I7290" s="51"/>
      <c r="M7290" s="51"/>
    </row>
    <row r="7291" spans="9:13">
      <c r="I7291" s="51"/>
      <c r="M7291" s="51"/>
    </row>
    <row r="7292" spans="9:13">
      <c r="I7292" s="51"/>
      <c r="M7292" s="51"/>
    </row>
    <row r="7293" spans="9:13">
      <c r="I7293" s="51"/>
      <c r="M7293" s="51"/>
    </row>
    <row r="7294" spans="9:13">
      <c r="I7294" s="51"/>
      <c r="M7294" s="51"/>
    </row>
    <row r="7295" spans="9:13">
      <c r="I7295" s="51"/>
      <c r="M7295" s="51"/>
    </row>
    <row r="7296" spans="9:13">
      <c r="I7296" s="51"/>
      <c r="M7296" s="51"/>
    </row>
    <row r="7297" spans="9:13">
      <c r="I7297" s="51"/>
      <c r="M7297" s="51"/>
    </row>
    <row r="7298" spans="9:13">
      <c r="I7298" s="51"/>
      <c r="M7298" s="51"/>
    </row>
    <row r="7299" spans="9:13">
      <c r="I7299" s="51"/>
      <c r="M7299" s="51"/>
    </row>
    <row r="7300" spans="9:13">
      <c r="I7300" s="51"/>
      <c r="M7300" s="51"/>
    </row>
    <row r="7301" spans="9:13">
      <c r="I7301" s="51"/>
      <c r="M7301" s="51"/>
    </row>
    <row r="7302" spans="9:13">
      <c r="I7302" s="51"/>
      <c r="M7302" s="51"/>
    </row>
    <row r="7303" spans="9:13">
      <c r="I7303" s="51"/>
      <c r="M7303" s="51"/>
    </row>
    <row r="7304" spans="9:13">
      <c r="I7304" s="51"/>
      <c r="M7304" s="51"/>
    </row>
    <row r="7305" spans="9:13">
      <c r="I7305" s="51"/>
      <c r="M7305" s="51"/>
    </row>
    <row r="7306" spans="9:13">
      <c r="I7306" s="51"/>
      <c r="M7306" s="51"/>
    </row>
    <row r="7307" spans="9:13">
      <c r="I7307" s="51"/>
      <c r="M7307" s="51"/>
    </row>
    <row r="7308" spans="9:13">
      <c r="I7308" s="51"/>
      <c r="M7308" s="51"/>
    </row>
    <row r="7309" spans="9:13">
      <c r="I7309" s="51"/>
      <c r="M7309" s="51"/>
    </row>
    <row r="7310" spans="9:13">
      <c r="I7310" s="51"/>
      <c r="M7310" s="51"/>
    </row>
    <row r="7311" spans="9:13">
      <c r="I7311" s="51"/>
      <c r="M7311" s="51"/>
    </row>
    <row r="7312" spans="9:13">
      <c r="I7312" s="51"/>
      <c r="M7312" s="51"/>
    </row>
    <row r="7313" spans="9:13">
      <c r="I7313" s="51"/>
      <c r="M7313" s="51"/>
    </row>
    <row r="7314" spans="9:13">
      <c r="I7314" s="51"/>
      <c r="M7314" s="51"/>
    </row>
    <row r="7315" spans="9:13">
      <c r="I7315" s="51"/>
      <c r="M7315" s="51"/>
    </row>
    <row r="7316" spans="9:13">
      <c r="I7316" s="51"/>
      <c r="M7316" s="51"/>
    </row>
    <row r="7317" spans="9:13">
      <c r="I7317" s="51"/>
      <c r="M7317" s="51"/>
    </row>
    <row r="7318" spans="9:13">
      <c r="I7318" s="51"/>
      <c r="M7318" s="51"/>
    </row>
    <row r="7319" spans="9:13">
      <c r="I7319" s="51"/>
      <c r="M7319" s="51"/>
    </row>
    <row r="7320" spans="9:13">
      <c r="I7320" s="51"/>
      <c r="M7320" s="51"/>
    </row>
    <row r="7321" spans="9:13">
      <c r="I7321" s="51"/>
      <c r="M7321" s="51"/>
    </row>
    <row r="7322" spans="9:13">
      <c r="I7322" s="51"/>
      <c r="M7322" s="51"/>
    </row>
    <row r="7323" spans="9:13">
      <c r="I7323" s="51"/>
      <c r="M7323" s="51"/>
    </row>
    <row r="7324" spans="9:13">
      <c r="I7324" s="51"/>
      <c r="M7324" s="51"/>
    </row>
    <row r="7325" spans="9:13">
      <c r="I7325" s="51"/>
      <c r="M7325" s="51"/>
    </row>
    <row r="7326" spans="9:13">
      <c r="I7326" s="51"/>
      <c r="M7326" s="51"/>
    </row>
    <row r="7327" spans="9:13">
      <c r="I7327" s="51"/>
      <c r="M7327" s="51"/>
    </row>
    <row r="7328" spans="9:13">
      <c r="I7328" s="51"/>
      <c r="M7328" s="51"/>
    </row>
    <row r="7329" spans="9:13">
      <c r="I7329" s="51"/>
      <c r="M7329" s="51"/>
    </row>
    <row r="7330" spans="9:13">
      <c r="I7330" s="51"/>
      <c r="M7330" s="51"/>
    </row>
    <row r="7331" spans="9:13">
      <c r="I7331" s="51"/>
      <c r="M7331" s="51"/>
    </row>
    <row r="7332" spans="9:13">
      <c r="I7332" s="51"/>
      <c r="M7332" s="51"/>
    </row>
    <row r="7333" spans="9:13">
      <c r="I7333" s="51"/>
      <c r="M7333" s="51"/>
    </row>
    <row r="7334" spans="9:13">
      <c r="I7334" s="51"/>
      <c r="M7334" s="51"/>
    </row>
    <row r="7335" spans="9:13">
      <c r="I7335" s="51"/>
      <c r="M7335" s="51"/>
    </row>
    <row r="7336" spans="9:13">
      <c r="I7336" s="51"/>
      <c r="M7336" s="51"/>
    </row>
    <row r="7337" spans="9:13">
      <c r="I7337" s="51"/>
      <c r="M7337" s="51"/>
    </row>
    <row r="7338" spans="9:13">
      <c r="I7338" s="51"/>
      <c r="M7338" s="51"/>
    </row>
    <row r="7339" spans="9:13">
      <c r="I7339" s="51"/>
      <c r="M7339" s="51"/>
    </row>
    <row r="7340" spans="9:13">
      <c r="I7340" s="51"/>
      <c r="M7340" s="51"/>
    </row>
    <row r="7341" spans="9:13">
      <c r="I7341" s="51"/>
      <c r="M7341" s="51"/>
    </row>
    <row r="7342" spans="9:13">
      <c r="I7342" s="51"/>
      <c r="M7342" s="51"/>
    </row>
    <row r="7343" spans="9:13">
      <c r="I7343" s="51"/>
      <c r="M7343" s="51"/>
    </row>
    <row r="7344" spans="9:13">
      <c r="I7344" s="51"/>
      <c r="M7344" s="51"/>
    </row>
    <row r="7345" spans="9:13">
      <c r="I7345" s="51"/>
      <c r="M7345" s="51"/>
    </row>
    <row r="7346" spans="9:13">
      <c r="I7346" s="51"/>
      <c r="M7346" s="51"/>
    </row>
    <row r="7347" spans="9:13">
      <c r="I7347" s="51"/>
      <c r="M7347" s="51"/>
    </row>
    <row r="7348" spans="9:13">
      <c r="I7348" s="51"/>
      <c r="M7348" s="51"/>
    </row>
    <row r="7349" spans="9:13">
      <c r="I7349" s="51"/>
      <c r="M7349" s="51"/>
    </row>
    <row r="7350" spans="9:13">
      <c r="I7350" s="51"/>
      <c r="M7350" s="51"/>
    </row>
    <row r="7351" spans="9:13">
      <c r="I7351" s="51"/>
      <c r="M7351" s="51"/>
    </row>
    <row r="7352" spans="9:13">
      <c r="I7352" s="51"/>
      <c r="M7352" s="51"/>
    </row>
    <row r="7353" spans="9:13">
      <c r="I7353" s="51"/>
      <c r="M7353" s="51"/>
    </row>
    <row r="7354" spans="9:13">
      <c r="I7354" s="51"/>
      <c r="M7354" s="51"/>
    </row>
    <row r="7355" spans="9:13">
      <c r="I7355" s="51"/>
      <c r="M7355" s="51"/>
    </row>
    <row r="7356" spans="9:13">
      <c r="I7356" s="51"/>
      <c r="M7356" s="51"/>
    </row>
    <row r="7357" spans="9:13">
      <c r="I7357" s="51"/>
      <c r="M7357" s="51"/>
    </row>
    <row r="7358" spans="9:13">
      <c r="I7358" s="51"/>
      <c r="M7358" s="51"/>
    </row>
    <row r="7359" spans="9:13">
      <c r="I7359" s="51"/>
      <c r="M7359" s="51"/>
    </row>
    <row r="7360" spans="9:13">
      <c r="I7360" s="51"/>
      <c r="M7360" s="51"/>
    </row>
    <row r="7361" spans="9:13">
      <c r="I7361" s="51"/>
      <c r="M7361" s="51"/>
    </row>
    <row r="7362" spans="9:13">
      <c r="I7362" s="51"/>
      <c r="M7362" s="51"/>
    </row>
    <row r="7363" spans="9:13">
      <c r="I7363" s="51"/>
      <c r="M7363" s="51"/>
    </row>
    <row r="7364" spans="9:13">
      <c r="I7364" s="51"/>
      <c r="M7364" s="51"/>
    </row>
    <row r="7365" spans="9:13">
      <c r="I7365" s="51"/>
      <c r="M7365" s="51"/>
    </row>
    <row r="7366" spans="9:13">
      <c r="I7366" s="51"/>
      <c r="M7366" s="51"/>
    </row>
    <row r="7367" spans="9:13">
      <c r="I7367" s="51"/>
      <c r="M7367" s="51"/>
    </row>
    <row r="7368" spans="9:13">
      <c r="I7368" s="51"/>
      <c r="M7368" s="51"/>
    </row>
    <row r="7369" spans="9:13">
      <c r="I7369" s="51"/>
      <c r="M7369" s="51"/>
    </row>
    <row r="7370" spans="9:13">
      <c r="I7370" s="51"/>
      <c r="M7370" s="51"/>
    </row>
    <row r="7371" spans="9:13">
      <c r="I7371" s="51"/>
      <c r="M7371" s="51"/>
    </row>
    <row r="7372" spans="9:13">
      <c r="I7372" s="51"/>
      <c r="M7372" s="51"/>
    </row>
    <row r="7373" spans="9:13">
      <c r="I7373" s="51"/>
      <c r="M7373" s="51"/>
    </row>
    <row r="7374" spans="9:13">
      <c r="I7374" s="51"/>
      <c r="M7374" s="51"/>
    </row>
    <row r="7375" spans="9:13">
      <c r="I7375" s="51"/>
      <c r="M7375" s="51"/>
    </row>
    <row r="7376" spans="9:13">
      <c r="I7376" s="51"/>
      <c r="M7376" s="51"/>
    </row>
    <row r="7377" spans="9:13">
      <c r="I7377" s="51"/>
      <c r="M7377" s="51"/>
    </row>
    <row r="7378" spans="9:13">
      <c r="I7378" s="51"/>
      <c r="M7378" s="51"/>
    </row>
    <row r="7379" spans="9:13">
      <c r="I7379" s="51"/>
      <c r="M7379" s="51"/>
    </row>
    <row r="7380" spans="9:13">
      <c r="I7380" s="51"/>
      <c r="M7380" s="51"/>
    </row>
    <row r="7381" spans="9:13">
      <c r="I7381" s="51"/>
      <c r="M7381" s="51"/>
    </row>
    <row r="7382" spans="9:13">
      <c r="I7382" s="51"/>
      <c r="M7382" s="51"/>
    </row>
    <row r="7383" spans="9:13">
      <c r="I7383" s="51"/>
      <c r="M7383" s="51"/>
    </row>
    <row r="7384" spans="9:13">
      <c r="I7384" s="51"/>
      <c r="M7384" s="51"/>
    </row>
    <row r="7385" spans="9:13">
      <c r="I7385" s="51"/>
      <c r="M7385" s="51"/>
    </row>
    <row r="7386" spans="9:13">
      <c r="I7386" s="51"/>
      <c r="M7386" s="51"/>
    </row>
    <row r="7387" spans="9:13">
      <c r="I7387" s="51"/>
      <c r="M7387" s="51"/>
    </row>
    <row r="7388" spans="9:13">
      <c r="I7388" s="51"/>
      <c r="M7388" s="51"/>
    </row>
    <row r="7389" spans="9:13">
      <c r="I7389" s="51"/>
      <c r="M7389" s="51"/>
    </row>
    <row r="7390" spans="9:13">
      <c r="I7390" s="51"/>
      <c r="M7390" s="51"/>
    </row>
    <row r="7391" spans="9:13">
      <c r="I7391" s="51"/>
      <c r="M7391" s="51"/>
    </row>
    <row r="7392" spans="9:13">
      <c r="I7392" s="51"/>
      <c r="M7392" s="51"/>
    </row>
    <row r="7393" spans="9:13">
      <c r="I7393" s="51"/>
      <c r="M7393" s="51"/>
    </row>
    <row r="7394" spans="9:13">
      <c r="I7394" s="51"/>
      <c r="M7394" s="51"/>
    </row>
    <row r="7395" spans="9:13">
      <c r="I7395" s="51"/>
      <c r="M7395" s="51"/>
    </row>
    <row r="7396" spans="9:13">
      <c r="I7396" s="51"/>
      <c r="M7396" s="51"/>
    </row>
    <row r="7397" spans="9:13">
      <c r="I7397" s="51"/>
      <c r="M7397" s="51"/>
    </row>
    <row r="7398" spans="9:13">
      <c r="I7398" s="51"/>
      <c r="M7398" s="51"/>
    </row>
    <row r="7399" spans="9:13">
      <c r="I7399" s="51"/>
      <c r="M7399" s="51"/>
    </row>
    <row r="7400" spans="9:13">
      <c r="I7400" s="51"/>
      <c r="M7400" s="51"/>
    </row>
    <row r="7401" spans="9:13">
      <c r="I7401" s="51"/>
      <c r="M7401" s="51"/>
    </row>
    <row r="7402" spans="9:13">
      <c r="I7402" s="51"/>
      <c r="M7402" s="51"/>
    </row>
    <row r="7403" spans="9:13">
      <c r="I7403" s="51"/>
      <c r="M7403" s="51"/>
    </row>
    <row r="7404" spans="9:13">
      <c r="I7404" s="51"/>
      <c r="M7404" s="51"/>
    </row>
    <row r="7405" spans="9:13">
      <c r="I7405" s="51"/>
      <c r="M7405" s="51"/>
    </row>
    <row r="7406" spans="9:13">
      <c r="I7406" s="51"/>
      <c r="M7406" s="51"/>
    </row>
    <row r="7407" spans="9:13">
      <c r="I7407" s="51"/>
      <c r="M7407" s="51"/>
    </row>
    <row r="7408" spans="9:13">
      <c r="I7408" s="51"/>
      <c r="M7408" s="51"/>
    </row>
    <row r="7409" spans="9:13">
      <c r="I7409" s="51"/>
      <c r="M7409" s="51"/>
    </row>
    <row r="7410" spans="9:13">
      <c r="I7410" s="51"/>
      <c r="M7410" s="51"/>
    </row>
    <row r="7411" spans="9:13">
      <c r="I7411" s="51"/>
      <c r="M7411" s="51"/>
    </row>
    <row r="7412" spans="9:13">
      <c r="I7412" s="51"/>
      <c r="M7412" s="51"/>
    </row>
    <row r="7413" spans="9:13">
      <c r="I7413" s="51"/>
      <c r="M7413" s="51"/>
    </row>
    <row r="7414" spans="9:13">
      <c r="I7414" s="51"/>
      <c r="M7414" s="51"/>
    </row>
    <row r="7415" spans="9:13">
      <c r="I7415" s="51"/>
      <c r="M7415" s="51"/>
    </row>
    <row r="7416" spans="9:13">
      <c r="I7416" s="51"/>
      <c r="M7416" s="51"/>
    </row>
    <row r="7417" spans="9:13">
      <c r="I7417" s="51"/>
      <c r="M7417" s="51"/>
    </row>
    <row r="7418" spans="9:13">
      <c r="I7418" s="51"/>
      <c r="M7418" s="51"/>
    </row>
    <row r="7419" spans="9:13">
      <c r="I7419" s="51"/>
      <c r="M7419" s="51"/>
    </row>
    <row r="7420" spans="9:13">
      <c r="I7420" s="51"/>
      <c r="M7420" s="51"/>
    </row>
    <row r="7421" spans="9:13">
      <c r="I7421" s="51"/>
      <c r="M7421" s="51"/>
    </row>
    <row r="7422" spans="9:13">
      <c r="I7422" s="51"/>
      <c r="M7422" s="51"/>
    </row>
    <row r="7423" spans="9:13">
      <c r="I7423" s="51"/>
      <c r="M7423" s="51"/>
    </row>
    <row r="7424" spans="9:13">
      <c r="I7424" s="51"/>
      <c r="M7424" s="51"/>
    </row>
    <row r="7425" spans="9:13">
      <c r="I7425" s="51"/>
      <c r="M7425" s="51"/>
    </row>
    <row r="7426" spans="9:13">
      <c r="I7426" s="51"/>
      <c r="M7426" s="51"/>
    </row>
    <row r="7427" spans="9:13">
      <c r="I7427" s="51"/>
      <c r="M7427" s="51"/>
    </row>
    <row r="7428" spans="9:13">
      <c r="I7428" s="51"/>
      <c r="M7428" s="51"/>
    </row>
    <row r="7429" spans="9:13">
      <c r="I7429" s="51"/>
      <c r="M7429" s="51"/>
    </row>
    <row r="7430" spans="9:13">
      <c r="I7430" s="51"/>
      <c r="M7430" s="51"/>
    </row>
    <row r="7431" spans="9:13">
      <c r="I7431" s="51"/>
      <c r="M7431" s="51"/>
    </row>
    <row r="7432" spans="9:13">
      <c r="I7432" s="51"/>
      <c r="M7432" s="51"/>
    </row>
    <row r="7433" spans="9:13">
      <c r="I7433" s="51"/>
      <c r="M7433" s="51"/>
    </row>
    <row r="7434" spans="9:13">
      <c r="I7434" s="51"/>
      <c r="M7434" s="51"/>
    </row>
    <row r="7435" spans="9:13">
      <c r="I7435" s="51"/>
      <c r="M7435" s="51"/>
    </row>
    <row r="7436" spans="9:13">
      <c r="I7436" s="51"/>
      <c r="M7436" s="51"/>
    </row>
    <row r="7437" spans="9:13">
      <c r="I7437" s="51"/>
      <c r="M7437" s="51"/>
    </row>
    <row r="7438" spans="9:13">
      <c r="I7438" s="51"/>
      <c r="M7438" s="51"/>
    </row>
    <row r="7439" spans="9:13">
      <c r="I7439" s="51"/>
      <c r="M7439" s="51"/>
    </row>
    <row r="7440" spans="9:13">
      <c r="I7440" s="51"/>
      <c r="M7440" s="51"/>
    </row>
    <row r="7441" spans="9:13">
      <c r="I7441" s="51"/>
      <c r="M7441" s="51"/>
    </row>
    <row r="7442" spans="9:13">
      <c r="I7442" s="51"/>
      <c r="M7442" s="51"/>
    </row>
    <row r="7443" spans="9:13">
      <c r="I7443" s="51"/>
      <c r="M7443" s="51"/>
    </row>
    <row r="7444" spans="9:13">
      <c r="I7444" s="51"/>
      <c r="M7444" s="51"/>
    </row>
    <row r="7445" spans="9:13">
      <c r="I7445" s="51"/>
      <c r="M7445" s="51"/>
    </row>
    <row r="7446" spans="9:13">
      <c r="I7446" s="51"/>
      <c r="M7446" s="51"/>
    </row>
    <row r="7447" spans="9:13">
      <c r="I7447" s="51"/>
      <c r="M7447" s="51"/>
    </row>
    <row r="7448" spans="9:13">
      <c r="I7448" s="51"/>
      <c r="M7448" s="51"/>
    </row>
    <row r="7449" spans="9:13">
      <c r="I7449" s="51"/>
      <c r="M7449" s="51"/>
    </row>
    <row r="7450" spans="9:13">
      <c r="I7450" s="51"/>
      <c r="M7450" s="51"/>
    </row>
    <row r="7451" spans="9:13">
      <c r="I7451" s="51"/>
      <c r="M7451" s="51"/>
    </row>
    <row r="7452" spans="9:13">
      <c r="I7452" s="51"/>
      <c r="M7452" s="51"/>
    </row>
    <row r="7453" spans="9:13">
      <c r="I7453" s="51"/>
      <c r="M7453" s="51"/>
    </row>
    <row r="7454" spans="9:13">
      <c r="I7454" s="51"/>
      <c r="M7454" s="51"/>
    </row>
    <row r="7455" spans="9:13">
      <c r="I7455" s="51"/>
      <c r="M7455" s="51"/>
    </row>
    <row r="7456" spans="9:13">
      <c r="I7456" s="51"/>
      <c r="M7456" s="51"/>
    </row>
    <row r="7457" spans="9:13">
      <c r="I7457" s="51"/>
      <c r="M7457" s="51"/>
    </row>
    <row r="7458" spans="9:13">
      <c r="I7458" s="51"/>
      <c r="M7458" s="51"/>
    </row>
    <row r="7459" spans="9:13">
      <c r="I7459" s="51"/>
      <c r="M7459" s="51"/>
    </row>
    <row r="7460" spans="9:13">
      <c r="I7460" s="51"/>
      <c r="M7460" s="51"/>
    </row>
    <row r="7461" spans="9:13">
      <c r="I7461" s="51"/>
      <c r="M7461" s="51"/>
    </row>
    <row r="7462" spans="9:13">
      <c r="I7462" s="51"/>
      <c r="M7462" s="51"/>
    </row>
    <row r="7463" spans="9:13">
      <c r="I7463" s="51"/>
      <c r="M7463" s="51"/>
    </row>
    <row r="7464" spans="9:13">
      <c r="I7464" s="51"/>
      <c r="M7464" s="51"/>
    </row>
    <row r="7465" spans="9:13">
      <c r="I7465" s="51"/>
      <c r="M7465" s="51"/>
    </row>
    <row r="7466" spans="9:13">
      <c r="I7466" s="51"/>
      <c r="M7466" s="51"/>
    </row>
    <row r="7467" spans="9:13">
      <c r="I7467" s="51"/>
      <c r="M7467" s="51"/>
    </row>
    <row r="7468" spans="9:13">
      <c r="I7468" s="51"/>
      <c r="M7468" s="51"/>
    </row>
    <row r="7469" spans="9:13">
      <c r="I7469" s="51"/>
      <c r="M7469" s="51"/>
    </row>
    <row r="7470" spans="9:13">
      <c r="I7470" s="51"/>
      <c r="M7470" s="51"/>
    </row>
    <row r="7471" spans="9:13">
      <c r="I7471" s="51"/>
      <c r="M7471" s="51"/>
    </row>
    <row r="7472" spans="9:13">
      <c r="I7472" s="51"/>
      <c r="M7472" s="51"/>
    </row>
    <row r="7473" spans="9:13">
      <c r="I7473" s="51"/>
      <c r="M7473" s="51"/>
    </row>
    <row r="7474" spans="9:13">
      <c r="I7474" s="51"/>
      <c r="M7474" s="51"/>
    </row>
    <row r="7475" spans="9:13">
      <c r="I7475" s="51"/>
      <c r="M7475" s="51"/>
    </row>
    <row r="7476" spans="9:13">
      <c r="I7476" s="51"/>
      <c r="M7476" s="51"/>
    </row>
    <row r="7477" spans="9:13">
      <c r="I7477" s="51"/>
      <c r="M7477" s="51"/>
    </row>
    <row r="7478" spans="9:13">
      <c r="I7478" s="51"/>
      <c r="M7478" s="51"/>
    </row>
    <row r="7479" spans="9:13">
      <c r="I7479" s="51"/>
      <c r="M7479" s="51"/>
    </row>
    <row r="7480" spans="9:13">
      <c r="I7480" s="51"/>
      <c r="M7480" s="51"/>
    </row>
    <row r="7481" spans="9:13">
      <c r="I7481" s="51"/>
      <c r="M7481" s="51"/>
    </row>
    <row r="7482" spans="9:13">
      <c r="I7482" s="51"/>
      <c r="M7482" s="51"/>
    </row>
    <row r="7483" spans="9:13">
      <c r="I7483" s="51"/>
      <c r="M7483" s="51"/>
    </row>
    <row r="7484" spans="9:13">
      <c r="I7484" s="51"/>
      <c r="M7484" s="51"/>
    </row>
    <row r="7485" spans="9:13">
      <c r="I7485" s="51"/>
      <c r="M7485" s="51"/>
    </row>
    <row r="7486" spans="9:13">
      <c r="I7486" s="51"/>
      <c r="M7486" s="51"/>
    </row>
    <row r="7487" spans="9:13">
      <c r="I7487" s="51"/>
      <c r="M7487" s="51"/>
    </row>
    <row r="7488" spans="9:13">
      <c r="I7488" s="51"/>
      <c r="M7488" s="51"/>
    </row>
    <row r="7489" spans="9:13">
      <c r="I7489" s="51"/>
      <c r="M7489" s="51"/>
    </row>
    <row r="7490" spans="9:13">
      <c r="I7490" s="51"/>
      <c r="M7490" s="51"/>
    </row>
    <row r="7491" spans="9:13">
      <c r="I7491" s="51"/>
      <c r="M7491" s="51"/>
    </row>
    <row r="7492" spans="9:13">
      <c r="I7492" s="51"/>
      <c r="M7492" s="51"/>
    </row>
    <row r="7493" spans="9:13">
      <c r="I7493" s="51"/>
      <c r="M7493" s="51"/>
    </row>
    <row r="7494" spans="9:13">
      <c r="I7494" s="51"/>
      <c r="M7494" s="51"/>
    </row>
    <row r="7495" spans="9:13">
      <c r="I7495" s="51"/>
      <c r="M7495" s="51"/>
    </row>
    <row r="7496" spans="9:13">
      <c r="I7496" s="51"/>
      <c r="M7496" s="51"/>
    </row>
    <row r="7497" spans="9:13">
      <c r="I7497" s="51"/>
      <c r="M7497" s="51"/>
    </row>
    <row r="7498" spans="9:13">
      <c r="I7498" s="51"/>
      <c r="M7498" s="51"/>
    </row>
    <row r="7499" spans="9:13">
      <c r="I7499" s="51"/>
      <c r="M7499" s="51"/>
    </row>
    <row r="7500" spans="9:13">
      <c r="I7500" s="51"/>
      <c r="M7500" s="51"/>
    </row>
    <row r="7501" spans="9:13">
      <c r="I7501" s="51"/>
      <c r="M7501" s="51"/>
    </row>
    <row r="7502" spans="9:13">
      <c r="I7502" s="51"/>
      <c r="M7502" s="51"/>
    </row>
    <row r="7503" spans="9:13">
      <c r="I7503" s="51"/>
      <c r="M7503" s="51"/>
    </row>
    <row r="7504" spans="9:13">
      <c r="I7504" s="51"/>
      <c r="M7504" s="51"/>
    </row>
    <row r="7505" spans="9:13">
      <c r="I7505" s="51"/>
      <c r="M7505" s="51"/>
    </row>
    <row r="7506" spans="9:13">
      <c r="I7506" s="51"/>
      <c r="M7506" s="51"/>
    </row>
    <row r="7507" spans="9:13">
      <c r="I7507" s="51"/>
      <c r="M7507" s="51"/>
    </row>
    <row r="7508" spans="9:13">
      <c r="I7508" s="51"/>
      <c r="M7508" s="51"/>
    </row>
    <row r="7509" spans="9:13">
      <c r="I7509" s="51"/>
      <c r="M7509" s="51"/>
    </row>
    <row r="7510" spans="9:13">
      <c r="I7510" s="51"/>
      <c r="M7510" s="51"/>
    </row>
    <row r="7511" spans="9:13">
      <c r="I7511" s="51"/>
      <c r="M7511" s="51"/>
    </row>
    <row r="7512" spans="9:13">
      <c r="I7512" s="51"/>
      <c r="M7512" s="51"/>
    </row>
    <row r="7513" spans="9:13">
      <c r="I7513" s="51"/>
      <c r="M7513" s="51"/>
    </row>
    <row r="7514" spans="9:13">
      <c r="I7514" s="51"/>
      <c r="M7514" s="51"/>
    </row>
    <row r="7515" spans="9:13">
      <c r="I7515" s="51"/>
      <c r="M7515" s="51"/>
    </row>
    <row r="7516" spans="9:13">
      <c r="I7516" s="51"/>
      <c r="M7516" s="51"/>
    </row>
    <row r="7517" spans="9:13">
      <c r="I7517" s="51"/>
      <c r="M7517" s="51"/>
    </row>
    <row r="7518" spans="9:13">
      <c r="I7518" s="51"/>
      <c r="M7518" s="51"/>
    </row>
    <row r="7519" spans="9:13">
      <c r="I7519" s="51"/>
      <c r="M7519" s="51"/>
    </row>
    <row r="7520" spans="9:13">
      <c r="I7520" s="51"/>
      <c r="M7520" s="51"/>
    </row>
    <row r="7521" spans="9:13">
      <c r="I7521" s="51"/>
      <c r="M7521" s="51"/>
    </row>
    <row r="7522" spans="9:13">
      <c r="I7522" s="51"/>
      <c r="M7522" s="51"/>
    </row>
    <row r="7523" spans="9:13">
      <c r="I7523" s="51"/>
      <c r="M7523" s="51"/>
    </row>
    <row r="7524" spans="9:13">
      <c r="I7524" s="51"/>
      <c r="M7524" s="51"/>
    </row>
    <row r="7525" spans="9:13">
      <c r="I7525" s="51"/>
      <c r="M7525" s="51"/>
    </row>
    <row r="7526" spans="9:13">
      <c r="I7526" s="51"/>
      <c r="M7526" s="51"/>
    </row>
    <row r="7527" spans="9:13">
      <c r="I7527" s="51"/>
      <c r="M7527" s="51"/>
    </row>
    <row r="7528" spans="9:13">
      <c r="I7528" s="51"/>
      <c r="M7528" s="51"/>
    </row>
    <row r="7529" spans="9:13">
      <c r="I7529" s="51"/>
      <c r="M7529" s="51"/>
    </row>
    <row r="7530" spans="9:13">
      <c r="I7530" s="51"/>
      <c r="M7530" s="51"/>
    </row>
    <row r="7531" spans="9:13">
      <c r="I7531" s="51"/>
      <c r="M7531" s="51"/>
    </row>
    <row r="7532" spans="9:13">
      <c r="I7532" s="51"/>
      <c r="M7532" s="51"/>
    </row>
    <row r="7533" spans="9:13">
      <c r="I7533" s="51"/>
      <c r="M7533" s="51"/>
    </row>
    <row r="7534" spans="9:13">
      <c r="I7534" s="51"/>
      <c r="M7534" s="51"/>
    </row>
    <row r="7535" spans="9:13">
      <c r="I7535" s="51"/>
      <c r="M7535" s="51"/>
    </row>
    <row r="7536" spans="9:13">
      <c r="I7536" s="51"/>
      <c r="M7536" s="51"/>
    </row>
    <row r="7537" spans="9:13">
      <c r="I7537" s="51"/>
      <c r="M7537" s="51"/>
    </row>
    <row r="7538" spans="9:13">
      <c r="I7538" s="51"/>
      <c r="M7538" s="51"/>
    </row>
    <row r="7539" spans="9:13">
      <c r="I7539" s="51"/>
      <c r="M7539" s="51"/>
    </row>
    <row r="7540" spans="9:13">
      <c r="I7540" s="51"/>
      <c r="M7540" s="51"/>
    </row>
    <row r="7541" spans="9:13">
      <c r="I7541" s="51"/>
      <c r="M7541" s="51"/>
    </row>
    <row r="7542" spans="9:13">
      <c r="I7542" s="51"/>
      <c r="M7542" s="51"/>
    </row>
    <row r="7543" spans="9:13">
      <c r="I7543" s="51"/>
      <c r="M7543" s="51"/>
    </row>
    <row r="7544" spans="9:13">
      <c r="I7544" s="51"/>
      <c r="M7544" s="51"/>
    </row>
    <row r="7545" spans="9:13">
      <c r="I7545" s="51"/>
      <c r="M7545" s="51"/>
    </row>
    <row r="7546" spans="9:13">
      <c r="I7546" s="51"/>
      <c r="M7546" s="51"/>
    </row>
    <row r="7547" spans="9:13">
      <c r="I7547" s="51"/>
      <c r="M7547" s="51"/>
    </row>
    <row r="7548" spans="9:13">
      <c r="I7548" s="51"/>
      <c r="M7548" s="51"/>
    </row>
    <row r="7549" spans="9:13">
      <c r="I7549" s="51"/>
      <c r="M7549" s="51"/>
    </row>
    <row r="7550" spans="9:13">
      <c r="I7550" s="51"/>
      <c r="M7550" s="51"/>
    </row>
    <row r="7551" spans="9:13">
      <c r="I7551" s="51"/>
      <c r="M7551" s="51"/>
    </row>
    <row r="7552" spans="9:13">
      <c r="I7552" s="51"/>
      <c r="M7552" s="51"/>
    </row>
    <row r="7553" spans="9:13">
      <c r="I7553" s="51"/>
      <c r="M7553" s="51"/>
    </row>
    <row r="7554" spans="9:13">
      <c r="I7554" s="51"/>
      <c r="M7554" s="51"/>
    </row>
    <row r="7555" spans="9:13">
      <c r="I7555" s="51"/>
      <c r="M7555" s="51"/>
    </row>
    <row r="7556" spans="9:13">
      <c r="I7556" s="51"/>
      <c r="M7556" s="51"/>
    </row>
    <row r="7557" spans="9:13">
      <c r="I7557" s="51"/>
      <c r="M7557" s="51"/>
    </row>
    <row r="7558" spans="9:13">
      <c r="I7558" s="51"/>
      <c r="M7558" s="51"/>
    </row>
    <row r="7559" spans="9:13">
      <c r="I7559" s="51"/>
      <c r="M7559" s="51"/>
    </row>
    <row r="7560" spans="9:13">
      <c r="I7560" s="51"/>
      <c r="M7560" s="51"/>
    </row>
    <row r="7561" spans="9:13">
      <c r="I7561" s="51"/>
      <c r="M7561" s="51"/>
    </row>
    <row r="7562" spans="9:13">
      <c r="I7562" s="51"/>
      <c r="M7562" s="51"/>
    </row>
    <row r="7563" spans="9:13">
      <c r="I7563" s="51"/>
      <c r="M7563" s="51"/>
    </row>
    <row r="7564" spans="9:13">
      <c r="I7564" s="51"/>
      <c r="M7564" s="51"/>
    </row>
    <row r="7565" spans="9:13">
      <c r="I7565" s="51"/>
      <c r="M7565" s="51"/>
    </row>
    <row r="7566" spans="9:13">
      <c r="I7566" s="51"/>
      <c r="M7566" s="51"/>
    </row>
    <row r="7567" spans="9:13">
      <c r="I7567" s="51"/>
      <c r="M7567" s="51"/>
    </row>
    <row r="7568" spans="9:13">
      <c r="I7568" s="51"/>
      <c r="M7568" s="51"/>
    </row>
    <row r="7569" spans="9:13">
      <c r="I7569" s="51"/>
      <c r="M7569" s="51"/>
    </row>
    <row r="7570" spans="9:13">
      <c r="I7570" s="51"/>
      <c r="M7570" s="51"/>
    </row>
    <row r="7571" spans="9:13">
      <c r="I7571" s="51"/>
      <c r="M7571" s="51"/>
    </row>
    <row r="7572" spans="9:13">
      <c r="I7572" s="51"/>
      <c r="M7572" s="51"/>
    </row>
    <row r="7573" spans="9:13">
      <c r="I7573" s="51"/>
      <c r="M7573" s="51"/>
    </row>
    <row r="7574" spans="9:13">
      <c r="I7574" s="51"/>
      <c r="M7574" s="51"/>
    </row>
    <row r="7575" spans="9:13">
      <c r="I7575" s="51"/>
      <c r="M7575" s="51"/>
    </row>
    <row r="7576" spans="9:13">
      <c r="I7576" s="51"/>
      <c r="M7576" s="51"/>
    </row>
    <row r="7577" spans="9:13">
      <c r="I7577" s="51"/>
      <c r="M7577" s="51"/>
    </row>
    <row r="7578" spans="9:13">
      <c r="I7578" s="51"/>
      <c r="M7578" s="51"/>
    </row>
    <row r="7579" spans="9:13">
      <c r="I7579" s="51"/>
      <c r="M7579" s="51"/>
    </row>
    <row r="7580" spans="9:13">
      <c r="I7580" s="51"/>
      <c r="M7580" s="51"/>
    </row>
    <row r="7581" spans="9:13">
      <c r="I7581" s="51"/>
      <c r="M7581" s="51"/>
    </row>
    <row r="7582" spans="9:13">
      <c r="I7582" s="51"/>
      <c r="M7582" s="51"/>
    </row>
    <row r="7583" spans="9:13">
      <c r="I7583" s="51"/>
      <c r="M7583" s="51"/>
    </row>
    <row r="7584" spans="9:13">
      <c r="I7584" s="51"/>
      <c r="M7584" s="51"/>
    </row>
    <row r="7585" spans="9:13">
      <c r="I7585" s="51"/>
      <c r="M7585" s="51"/>
    </row>
    <row r="7586" spans="9:13">
      <c r="I7586" s="51"/>
      <c r="M7586" s="51"/>
    </row>
    <row r="7587" spans="9:13">
      <c r="I7587" s="51"/>
      <c r="M7587" s="51"/>
    </row>
    <row r="7588" spans="9:13">
      <c r="I7588" s="51"/>
      <c r="M7588" s="51"/>
    </row>
    <row r="7589" spans="9:13">
      <c r="I7589" s="51"/>
      <c r="M7589" s="51"/>
    </row>
    <row r="7590" spans="9:13">
      <c r="I7590" s="51"/>
      <c r="M7590" s="51"/>
    </row>
    <row r="7591" spans="9:13">
      <c r="I7591" s="51"/>
      <c r="M7591" s="51"/>
    </row>
    <row r="7592" spans="9:13">
      <c r="I7592" s="51"/>
      <c r="M7592" s="51"/>
    </row>
    <row r="7593" spans="9:13">
      <c r="I7593" s="51"/>
      <c r="M7593" s="51"/>
    </row>
    <row r="7594" spans="9:13">
      <c r="I7594" s="51"/>
      <c r="M7594" s="51"/>
    </row>
    <row r="7595" spans="9:13">
      <c r="I7595" s="51"/>
      <c r="M7595" s="51"/>
    </row>
    <row r="7596" spans="9:13">
      <c r="I7596" s="51"/>
      <c r="M7596" s="51"/>
    </row>
    <row r="7597" spans="9:13">
      <c r="I7597" s="51"/>
      <c r="M7597" s="51"/>
    </row>
    <row r="7598" spans="9:13">
      <c r="I7598" s="51"/>
      <c r="M7598" s="51"/>
    </row>
    <row r="7599" spans="9:13">
      <c r="I7599" s="51"/>
      <c r="M7599" s="51"/>
    </row>
    <row r="7600" spans="9:13">
      <c r="I7600" s="51"/>
      <c r="M7600" s="51"/>
    </row>
    <row r="7601" spans="9:13">
      <c r="I7601" s="51"/>
      <c r="M7601" s="51"/>
    </row>
    <row r="7602" spans="9:13">
      <c r="I7602" s="51"/>
      <c r="M7602" s="51"/>
    </row>
    <row r="7603" spans="9:13">
      <c r="I7603" s="51"/>
      <c r="M7603" s="51"/>
    </row>
    <row r="7604" spans="9:13">
      <c r="I7604" s="51"/>
      <c r="M7604" s="51"/>
    </row>
    <row r="7605" spans="9:13">
      <c r="I7605" s="51"/>
      <c r="M7605" s="51"/>
    </row>
    <row r="7606" spans="9:13">
      <c r="I7606" s="51"/>
      <c r="M7606" s="51"/>
    </row>
    <row r="7607" spans="9:13">
      <c r="I7607" s="51"/>
      <c r="M7607" s="51"/>
    </row>
    <row r="7608" spans="9:13">
      <c r="I7608" s="51"/>
      <c r="M7608" s="51"/>
    </row>
    <row r="7609" spans="9:13">
      <c r="I7609" s="51"/>
      <c r="M7609" s="51"/>
    </row>
    <row r="7610" spans="9:13">
      <c r="I7610" s="51"/>
      <c r="M7610" s="51"/>
    </row>
    <row r="7611" spans="9:13">
      <c r="I7611" s="51"/>
      <c r="M7611" s="51"/>
    </row>
    <row r="7612" spans="9:13">
      <c r="I7612" s="51"/>
      <c r="M7612" s="51"/>
    </row>
    <row r="7613" spans="9:13">
      <c r="I7613" s="51"/>
      <c r="M7613" s="51"/>
    </row>
    <row r="7614" spans="9:13">
      <c r="I7614" s="51"/>
      <c r="M7614" s="51"/>
    </row>
    <row r="7615" spans="9:13">
      <c r="I7615" s="51"/>
      <c r="M7615" s="51"/>
    </row>
    <row r="7616" spans="9:13">
      <c r="I7616" s="51"/>
      <c r="M7616" s="51"/>
    </row>
    <row r="7617" spans="9:13">
      <c r="I7617" s="51"/>
      <c r="M7617" s="51"/>
    </row>
    <row r="7618" spans="9:13">
      <c r="I7618" s="51"/>
      <c r="M7618" s="51"/>
    </row>
    <row r="7619" spans="9:13">
      <c r="I7619" s="51"/>
      <c r="M7619" s="51"/>
    </row>
    <row r="7620" spans="9:13">
      <c r="I7620" s="51"/>
      <c r="M7620" s="51"/>
    </row>
    <row r="7621" spans="9:13">
      <c r="I7621" s="51"/>
      <c r="M7621" s="51"/>
    </row>
    <row r="7622" spans="9:13">
      <c r="I7622" s="51"/>
      <c r="M7622" s="51"/>
    </row>
    <row r="7623" spans="9:13">
      <c r="I7623" s="51"/>
      <c r="M7623" s="51"/>
    </row>
    <row r="7624" spans="9:13">
      <c r="I7624" s="51"/>
      <c r="M7624" s="51"/>
    </row>
    <row r="7625" spans="9:13">
      <c r="I7625" s="51"/>
      <c r="M7625" s="51"/>
    </row>
    <row r="7626" spans="9:13">
      <c r="I7626" s="51"/>
      <c r="M7626" s="51"/>
    </row>
    <row r="7627" spans="9:13">
      <c r="I7627" s="51"/>
      <c r="M7627" s="51"/>
    </row>
    <row r="7628" spans="9:13">
      <c r="I7628" s="51"/>
      <c r="M7628" s="51"/>
    </row>
    <row r="7629" spans="9:13">
      <c r="I7629" s="51"/>
      <c r="M7629" s="51"/>
    </row>
    <row r="7630" spans="9:13">
      <c r="I7630" s="51"/>
      <c r="M7630" s="51"/>
    </row>
    <row r="7631" spans="9:13">
      <c r="I7631" s="51"/>
      <c r="M7631" s="51"/>
    </row>
    <row r="7632" spans="9:13">
      <c r="I7632" s="51"/>
      <c r="M7632" s="51"/>
    </row>
    <row r="7633" spans="9:13">
      <c r="I7633" s="51"/>
      <c r="M7633" s="51"/>
    </row>
    <row r="7634" spans="9:13">
      <c r="I7634" s="51"/>
      <c r="M7634" s="51"/>
    </row>
    <row r="7635" spans="9:13">
      <c r="I7635" s="51"/>
      <c r="M7635" s="51"/>
    </row>
    <row r="7636" spans="9:13">
      <c r="I7636" s="51"/>
      <c r="M7636" s="51"/>
    </row>
    <row r="7637" spans="9:13">
      <c r="I7637" s="51"/>
      <c r="M7637" s="51"/>
    </row>
    <row r="7638" spans="9:13">
      <c r="I7638" s="51"/>
      <c r="M7638" s="51"/>
    </row>
    <row r="7639" spans="9:13">
      <c r="I7639" s="51"/>
      <c r="M7639" s="51"/>
    </row>
    <row r="7640" spans="9:13">
      <c r="I7640" s="51"/>
      <c r="M7640" s="51"/>
    </row>
    <row r="7641" spans="9:13">
      <c r="I7641" s="51"/>
      <c r="M7641" s="51"/>
    </row>
    <row r="7642" spans="9:13">
      <c r="I7642" s="51"/>
      <c r="M7642" s="51"/>
    </row>
    <row r="7643" spans="9:13">
      <c r="I7643" s="51"/>
      <c r="M7643" s="51"/>
    </row>
    <row r="7644" spans="9:13">
      <c r="I7644" s="51"/>
      <c r="M7644" s="51"/>
    </row>
    <row r="7645" spans="9:13">
      <c r="I7645" s="51"/>
      <c r="M7645" s="51"/>
    </row>
    <row r="7646" spans="9:13">
      <c r="I7646" s="51"/>
      <c r="M7646" s="51"/>
    </row>
    <row r="7647" spans="9:13">
      <c r="I7647" s="51"/>
      <c r="M7647" s="51"/>
    </row>
    <row r="7648" spans="9:13">
      <c r="I7648" s="51"/>
      <c r="M7648" s="51"/>
    </row>
    <row r="7649" spans="9:13">
      <c r="I7649" s="51"/>
      <c r="M7649" s="51"/>
    </row>
    <row r="7650" spans="9:13">
      <c r="I7650" s="51"/>
      <c r="M7650" s="51"/>
    </row>
    <row r="7651" spans="9:13">
      <c r="I7651" s="51"/>
      <c r="M7651" s="51"/>
    </row>
    <row r="7652" spans="9:13">
      <c r="I7652" s="51"/>
      <c r="M7652" s="51"/>
    </row>
    <row r="7653" spans="9:13">
      <c r="I7653" s="51"/>
      <c r="M7653" s="51"/>
    </row>
    <row r="7654" spans="9:13">
      <c r="I7654" s="51"/>
      <c r="M7654" s="51"/>
    </row>
    <row r="7655" spans="9:13">
      <c r="I7655" s="51"/>
      <c r="M7655" s="51"/>
    </row>
    <row r="7656" spans="9:13">
      <c r="I7656" s="51"/>
      <c r="M7656" s="51"/>
    </row>
    <row r="7657" spans="9:13">
      <c r="I7657" s="51"/>
      <c r="M7657" s="51"/>
    </row>
    <row r="7658" spans="9:13">
      <c r="I7658" s="51"/>
      <c r="M7658" s="51"/>
    </row>
    <row r="7659" spans="9:13">
      <c r="I7659" s="51"/>
      <c r="M7659" s="51"/>
    </row>
    <row r="7660" spans="9:13">
      <c r="I7660" s="51"/>
      <c r="M7660" s="51"/>
    </row>
    <row r="7661" spans="9:13">
      <c r="I7661" s="51"/>
      <c r="M7661" s="51"/>
    </row>
    <row r="7662" spans="9:13">
      <c r="I7662" s="51"/>
      <c r="M7662" s="51"/>
    </row>
    <row r="7663" spans="9:13">
      <c r="I7663" s="51"/>
      <c r="M7663" s="51"/>
    </row>
    <row r="7664" spans="9:13">
      <c r="I7664" s="51"/>
      <c r="M7664" s="51"/>
    </row>
    <row r="7665" spans="9:13">
      <c r="I7665" s="51"/>
      <c r="M7665" s="51"/>
    </row>
    <row r="7666" spans="9:13">
      <c r="I7666" s="51"/>
      <c r="M7666" s="51"/>
    </row>
    <row r="7667" spans="9:13">
      <c r="I7667" s="51"/>
      <c r="M7667" s="51"/>
    </row>
    <row r="7668" spans="9:13">
      <c r="I7668" s="51"/>
      <c r="M7668" s="51"/>
    </row>
    <row r="7669" spans="9:13">
      <c r="I7669" s="51"/>
      <c r="M7669" s="51"/>
    </row>
    <row r="7670" spans="9:13">
      <c r="I7670" s="51"/>
      <c r="M7670" s="51"/>
    </row>
    <row r="7671" spans="9:13">
      <c r="I7671" s="51"/>
      <c r="M7671" s="51"/>
    </row>
    <row r="7672" spans="9:13">
      <c r="I7672" s="51"/>
      <c r="M7672" s="51"/>
    </row>
    <row r="7673" spans="9:13">
      <c r="I7673" s="51"/>
      <c r="M7673" s="51"/>
    </row>
    <row r="7674" spans="9:13">
      <c r="I7674" s="51"/>
      <c r="M7674" s="51"/>
    </row>
    <row r="7675" spans="9:13">
      <c r="I7675" s="51"/>
      <c r="M7675" s="51"/>
    </row>
    <row r="7676" spans="9:13">
      <c r="I7676" s="51"/>
      <c r="M7676" s="51"/>
    </row>
    <row r="7677" spans="9:13">
      <c r="I7677" s="51"/>
      <c r="M7677" s="51"/>
    </row>
    <row r="7678" spans="9:13">
      <c r="I7678" s="51"/>
      <c r="M7678" s="51"/>
    </row>
    <row r="7679" spans="9:13">
      <c r="I7679" s="51"/>
      <c r="M7679" s="51"/>
    </row>
    <row r="7680" spans="9:13">
      <c r="I7680" s="51"/>
      <c r="M7680" s="51"/>
    </row>
    <row r="7681" spans="9:13">
      <c r="I7681" s="51"/>
      <c r="M7681" s="51"/>
    </row>
    <row r="7682" spans="9:13">
      <c r="I7682" s="51"/>
      <c r="M7682" s="51"/>
    </row>
    <row r="7683" spans="9:13">
      <c r="I7683" s="51"/>
      <c r="M7683" s="51"/>
    </row>
    <row r="7684" spans="9:13">
      <c r="I7684" s="51"/>
      <c r="M7684" s="51"/>
    </row>
    <row r="7685" spans="9:13">
      <c r="I7685" s="51"/>
      <c r="M7685" s="51"/>
    </row>
    <row r="7686" spans="9:13">
      <c r="I7686" s="51"/>
      <c r="M7686" s="51"/>
    </row>
    <row r="7687" spans="9:13">
      <c r="I7687" s="51"/>
      <c r="M7687" s="51"/>
    </row>
    <row r="7688" spans="9:13">
      <c r="I7688" s="51"/>
      <c r="M7688" s="51"/>
    </row>
    <row r="7689" spans="9:13">
      <c r="I7689" s="51"/>
      <c r="M7689" s="51"/>
    </row>
    <row r="7690" spans="9:13">
      <c r="I7690" s="51"/>
      <c r="M7690" s="51"/>
    </row>
    <row r="7691" spans="9:13">
      <c r="I7691" s="51"/>
      <c r="M7691" s="51"/>
    </row>
    <row r="7692" spans="9:13">
      <c r="I7692" s="51"/>
      <c r="M7692" s="51"/>
    </row>
    <row r="7693" spans="9:13">
      <c r="I7693" s="51"/>
      <c r="M7693" s="51"/>
    </row>
    <row r="7694" spans="9:13">
      <c r="I7694" s="51"/>
      <c r="M7694" s="51"/>
    </row>
    <row r="7695" spans="9:13">
      <c r="I7695" s="51"/>
      <c r="M7695" s="51"/>
    </row>
    <row r="7696" spans="9:13">
      <c r="I7696" s="51"/>
      <c r="M7696" s="51"/>
    </row>
    <row r="7697" spans="9:13">
      <c r="I7697" s="51"/>
      <c r="M7697" s="51"/>
    </row>
    <row r="7698" spans="9:13">
      <c r="I7698" s="51"/>
      <c r="M7698" s="51"/>
    </row>
    <row r="7699" spans="9:13">
      <c r="I7699" s="51"/>
      <c r="M7699" s="51"/>
    </row>
    <row r="7700" spans="9:13">
      <c r="I7700" s="51"/>
      <c r="M7700" s="51"/>
    </row>
    <row r="7701" spans="9:13">
      <c r="I7701" s="51"/>
      <c r="M7701" s="51"/>
    </row>
    <row r="7702" spans="9:13">
      <c r="I7702" s="51"/>
      <c r="M7702" s="51"/>
    </row>
    <row r="7703" spans="9:13">
      <c r="I7703" s="51"/>
      <c r="M7703" s="51"/>
    </row>
    <row r="7704" spans="9:13">
      <c r="I7704" s="51"/>
      <c r="M7704" s="51"/>
    </row>
    <row r="7705" spans="9:13">
      <c r="I7705" s="51"/>
      <c r="M7705" s="51"/>
    </row>
    <row r="7706" spans="9:13">
      <c r="I7706" s="51"/>
      <c r="M7706" s="51"/>
    </row>
    <row r="7707" spans="9:13">
      <c r="I7707" s="51"/>
      <c r="M7707" s="51"/>
    </row>
    <row r="7708" spans="9:13">
      <c r="I7708" s="51"/>
      <c r="M7708" s="51"/>
    </row>
    <row r="7709" spans="9:13">
      <c r="I7709" s="51"/>
      <c r="M7709" s="51"/>
    </row>
    <row r="7710" spans="9:13">
      <c r="I7710" s="51"/>
      <c r="M7710" s="51"/>
    </row>
    <row r="7711" spans="9:13">
      <c r="I7711" s="51"/>
      <c r="M7711" s="51"/>
    </row>
    <row r="7712" spans="9:13">
      <c r="I7712" s="51"/>
      <c r="M7712" s="51"/>
    </row>
    <row r="7713" spans="9:13">
      <c r="I7713" s="51"/>
      <c r="M7713" s="51"/>
    </row>
    <row r="7714" spans="9:13">
      <c r="I7714" s="51"/>
      <c r="M7714" s="51"/>
    </row>
    <row r="7715" spans="9:13">
      <c r="I7715" s="51"/>
      <c r="M7715" s="51"/>
    </row>
    <row r="7716" spans="9:13">
      <c r="I7716" s="51"/>
      <c r="M7716" s="51"/>
    </row>
    <row r="7717" spans="9:13">
      <c r="I7717" s="51"/>
      <c r="M7717" s="51"/>
    </row>
    <row r="7718" spans="9:13">
      <c r="I7718" s="51"/>
      <c r="M7718" s="51"/>
    </row>
    <row r="7719" spans="9:13">
      <c r="I7719" s="51"/>
      <c r="M7719" s="51"/>
    </row>
    <row r="7720" spans="9:13">
      <c r="I7720" s="51"/>
      <c r="M7720" s="51"/>
    </row>
    <row r="7721" spans="9:13">
      <c r="I7721" s="51"/>
      <c r="M7721" s="51"/>
    </row>
    <row r="7722" spans="9:13">
      <c r="I7722" s="51"/>
      <c r="M7722" s="51"/>
    </row>
    <row r="7723" spans="9:13">
      <c r="I7723" s="51"/>
      <c r="M7723" s="51"/>
    </row>
    <row r="7724" spans="9:13">
      <c r="I7724" s="51"/>
      <c r="M7724" s="51"/>
    </row>
    <row r="7725" spans="9:13">
      <c r="I7725" s="51"/>
      <c r="M7725" s="51"/>
    </row>
    <row r="7726" spans="9:13">
      <c r="I7726" s="51"/>
      <c r="M7726" s="51"/>
    </row>
    <row r="7727" spans="9:13">
      <c r="I7727" s="51"/>
      <c r="M7727" s="51"/>
    </row>
    <row r="7728" spans="9:13">
      <c r="I7728" s="51"/>
      <c r="M7728" s="51"/>
    </row>
    <row r="7729" spans="9:13">
      <c r="I7729" s="51"/>
      <c r="M7729" s="51"/>
    </row>
    <row r="7730" spans="9:13">
      <c r="I7730" s="51"/>
      <c r="M7730" s="51"/>
    </row>
    <row r="7731" spans="9:13">
      <c r="I7731" s="51"/>
      <c r="M7731" s="51"/>
    </row>
    <row r="7732" spans="9:13">
      <c r="I7732" s="51"/>
      <c r="M7732" s="51"/>
    </row>
    <row r="7733" spans="9:13">
      <c r="I7733" s="51"/>
      <c r="M7733" s="51"/>
    </row>
    <row r="7734" spans="9:13">
      <c r="I7734" s="51"/>
      <c r="M7734" s="51"/>
    </row>
    <row r="7735" spans="9:13">
      <c r="I7735" s="51"/>
      <c r="M7735" s="51"/>
    </row>
    <row r="7736" spans="9:13">
      <c r="I7736" s="51"/>
      <c r="M7736" s="51"/>
    </row>
    <row r="7737" spans="9:13">
      <c r="I7737" s="51"/>
      <c r="M7737" s="51"/>
    </row>
    <row r="7738" spans="9:13">
      <c r="I7738" s="51"/>
      <c r="M7738" s="51"/>
    </row>
    <row r="7739" spans="9:13">
      <c r="I7739" s="51"/>
      <c r="M7739" s="51"/>
    </row>
    <row r="7740" spans="9:13">
      <c r="I7740" s="51"/>
      <c r="M7740" s="51"/>
    </row>
    <row r="7741" spans="9:13">
      <c r="I7741" s="51"/>
      <c r="M7741" s="51"/>
    </row>
    <row r="7742" spans="9:13">
      <c r="I7742" s="51"/>
      <c r="M7742" s="51"/>
    </row>
    <row r="7743" spans="9:13">
      <c r="I7743" s="51"/>
      <c r="M7743" s="51"/>
    </row>
    <row r="7744" spans="9:13">
      <c r="I7744" s="51"/>
      <c r="M7744" s="51"/>
    </row>
    <row r="7745" spans="9:13">
      <c r="I7745" s="51"/>
      <c r="M7745" s="51"/>
    </row>
    <row r="7746" spans="9:13">
      <c r="I7746" s="51"/>
      <c r="M7746" s="51"/>
    </row>
    <row r="7747" spans="9:13">
      <c r="I7747" s="51"/>
      <c r="M7747" s="51"/>
    </row>
    <row r="7748" spans="9:13">
      <c r="I7748" s="51"/>
      <c r="M7748" s="51"/>
    </row>
    <row r="7749" spans="9:13">
      <c r="I7749" s="51"/>
      <c r="M7749" s="51"/>
    </row>
    <row r="7750" spans="9:13">
      <c r="I7750" s="51"/>
      <c r="M7750" s="51"/>
    </row>
    <row r="7751" spans="9:13">
      <c r="I7751" s="51"/>
      <c r="M7751" s="51"/>
    </row>
    <row r="7752" spans="9:13">
      <c r="I7752" s="51"/>
      <c r="M7752" s="51"/>
    </row>
    <row r="7753" spans="9:13">
      <c r="I7753" s="51"/>
      <c r="M7753" s="51"/>
    </row>
    <row r="7754" spans="9:13">
      <c r="I7754" s="51"/>
      <c r="M7754" s="51"/>
    </row>
    <row r="7755" spans="9:13">
      <c r="I7755" s="51"/>
      <c r="M7755" s="51"/>
    </row>
    <row r="7756" spans="9:13">
      <c r="I7756" s="51"/>
      <c r="M7756" s="51"/>
    </row>
    <row r="7757" spans="9:13">
      <c r="I7757" s="51"/>
      <c r="M7757" s="51"/>
    </row>
    <row r="7758" spans="9:13">
      <c r="I7758" s="51"/>
      <c r="M7758" s="51"/>
    </row>
    <row r="7759" spans="9:13">
      <c r="I7759" s="51"/>
      <c r="M7759" s="51"/>
    </row>
    <row r="7760" spans="9:13">
      <c r="I7760" s="51"/>
      <c r="M7760" s="51"/>
    </row>
    <row r="7761" spans="9:13">
      <c r="I7761" s="51"/>
      <c r="M7761" s="51"/>
    </row>
    <row r="7762" spans="9:13">
      <c r="I7762" s="51"/>
      <c r="M7762" s="51"/>
    </row>
    <row r="7763" spans="9:13">
      <c r="I7763" s="51"/>
      <c r="M7763" s="51"/>
    </row>
    <row r="7764" spans="9:13">
      <c r="I7764" s="51"/>
      <c r="M7764" s="51"/>
    </row>
    <row r="7765" spans="9:13">
      <c r="I7765" s="51"/>
      <c r="M7765" s="51"/>
    </row>
    <row r="7766" spans="9:13">
      <c r="I7766" s="51"/>
      <c r="M7766" s="51"/>
    </row>
    <row r="7767" spans="9:13">
      <c r="I7767" s="51"/>
      <c r="M7767" s="51"/>
    </row>
    <row r="7768" spans="9:13">
      <c r="I7768" s="51"/>
      <c r="M7768" s="51"/>
    </row>
    <row r="7769" spans="9:13">
      <c r="I7769" s="51"/>
      <c r="M7769" s="51"/>
    </row>
    <row r="7770" spans="9:13">
      <c r="I7770" s="51"/>
      <c r="M7770" s="51"/>
    </row>
    <row r="7771" spans="9:13">
      <c r="I7771" s="51"/>
      <c r="M7771" s="51"/>
    </row>
    <row r="7772" spans="9:13">
      <c r="I7772" s="51"/>
      <c r="M7772" s="51"/>
    </row>
    <row r="7773" spans="9:13">
      <c r="I7773" s="51"/>
      <c r="M7773" s="51"/>
    </row>
    <row r="7774" spans="9:13">
      <c r="I7774" s="51"/>
      <c r="M7774" s="51"/>
    </row>
    <row r="7775" spans="9:13">
      <c r="I7775" s="51"/>
      <c r="M7775" s="51"/>
    </row>
    <row r="7776" spans="9:13">
      <c r="I7776" s="51"/>
      <c r="M7776" s="51"/>
    </row>
    <row r="7777" spans="9:13">
      <c r="I7777" s="51"/>
      <c r="M7777" s="51"/>
    </row>
    <row r="7778" spans="9:13">
      <c r="I7778" s="51"/>
      <c r="M7778" s="51"/>
    </row>
    <row r="7779" spans="9:13">
      <c r="I7779" s="51"/>
      <c r="M7779" s="51"/>
    </row>
    <row r="7780" spans="9:13">
      <c r="I7780" s="51"/>
      <c r="M7780" s="51"/>
    </row>
    <row r="7781" spans="9:13">
      <c r="I7781" s="51"/>
      <c r="M7781" s="51"/>
    </row>
    <row r="7782" spans="9:13">
      <c r="I7782" s="51"/>
      <c r="M7782" s="51"/>
    </row>
    <row r="7783" spans="9:13">
      <c r="I7783" s="51"/>
      <c r="M7783" s="51"/>
    </row>
    <row r="7784" spans="9:13">
      <c r="I7784" s="51"/>
      <c r="M7784" s="51"/>
    </row>
    <row r="7785" spans="9:13">
      <c r="I7785" s="51"/>
      <c r="M7785" s="51"/>
    </row>
    <row r="7786" spans="9:13">
      <c r="I7786" s="51"/>
      <c r="M7786" s="51"/>
    </row>
    <row r="7787" spans="9:13">
      <c r="I7787" s="51"/>
      <c r="M7787" s="51"/>
    </row>
    <row r="7788" spans="9:13">
      <c r="I7788" s="51"/>
      <c r="M7788" s="51"/>
    </row>
    <row r="7789" spans="9:13">
      <c r="I7789" s="51"/>
      <c r="M7789" s="51"/>
    </row>
    <row r="7790" spans="9:13">
      <c r="I7790" s="51"/>
      <c r="M7790" s="51"/>
    </row>
    <row r="7791" spans="9:13">
      <c r="I7791" s="51"/>
      <c r="M7791" s="51"/>
    </row>
    <row r="7792" spans="9:13">
      <c r="I7792" s="51"/>
      <c r="M7792" s="51"/>
    </row>
    <row r="7793" spans="9:13">
      <c r="I7793" s="51"/>
      <c r="M7793" s="51"/>
    </row>
    <row r="7794" spans="9:13">
      <c r="I7794" s="51"/>
      <c r="M7794" s="51"/>
    </row>
    <row r="7795" spans="9:13">
      <c r="I7795" s="51"/>
      <c r="M7795" s="51"/>
    </row>
    <row r="7796" spans="9:13">
      <c r="I7796" s="51"/>
      <c r="M7796" s="51"/>
    </row>
    <row r="7797" spans="9:13">
      <c r="I7797" s="51"/>
      <c r="M7797" s="51"/>
    </row>
    <row r="7798" spans="9:13">
      <c r="I7798" s="51"/>
      <c r="M7798" s="51"/>
    </row>
    <row r="7799" spans="9:13">
      <c r="I7799" s="51"/>
      <c r="M7799" s="51"/>
    </row>
    <row r="7800" spans="9:13">
      <c r="I7800" s="51"/>
      <c r="M7800" s="51"/>
    </row>
    <row r="7801" spans="9:13">
      <c r="I7801" s="51"/>
      <c r="M7801" s="51"/>
    </row>
    <row r="7802" spans="9:13">
      <c r="I7802" s="51"/>
      <c r="M7802" s="51"/>
    </row>
    <row r="7803" spans="9:13">
      <c r="I7803" s="51"/>
      <c r="M7803" s="51"/>
    </row>
    <row r="7804" spans="9:13">
      <c r="I7804" s="51"/>
      <c r="M7804" s="51"/>
    </row>
    <row r="7805" spans="9:13">
      <c r="I7805" s="51"/>
      <c r="M7805" s="51"/>
    </row>
    <row r="7806" spans="9:13">
      <c r="I7806" s="51"/>
      <c r="M7806" s="51"/>
    </row>
    <row r="7807" spans="9:13">
      <c r="I7807" s="51"/>
      <c r="M7807" s="51"/>
    </row>
    <row r="7808" spans="9:13">
      <c r="I7808" s="51"/>
      <c r="M7808" s="51"/>
    </row>
    <row r="7809" spans="9:13">
      <c r="I7809" s="51"/>
      <c r="M7809" s="51"/>
    </row>
    <row r="7810" spans="9:13">
      <c r="I7810" s="51"/>
      <c r="M7810" s="51"/>
    </row>
    <row r="7811" spans="9:13">
      <c r="I7811" s="51"/>
      <c r="M7811" s="51"/>
    </row>
    <row r="7812" spans="9:13">
      <c r="I7812" s="51"/>
      <c r="M7812" s="51"/>
    </row>
    <row r="7813" spans="9:13">
      <c r="I7813" s="51"/>
      <c r="M7813" s="51"/>
    </row>
    <row r="7814" spans="9:13">
      <c r="I7814" s="51"/>
      <c r="M7814" s="51"/>
    </row>
    <row r="7815" spans="9:13">
      <c r="I7815" s="51"/>
      <c r="M7815" s="51"/>
    </row>
    <row r="7816" spans="9:13">
      <c r="I7816" s="51"/>
      <c r="M7816" s="51"/>
    </row>
    <row r="7817" spans="9:13">
      <c r="I7817" s="51"/>
      <c r="M7817" s="51"/>
    </row>
    <row r="7818" spans="9:13">
      <c r="I7818" s="51"/>
      <c r="M7818" s="51"/>
    </row>
    <row r="7819" spans="9:13">
      <c r="I7819" s="51"/>
      <c r="M7819" s="51"/>
    </row>
    <row r="7820" spans="9:13">
      <c r="I7820" s="51"/>
      <c r="M7820" s="51"/>
    </row>
    <row r="7821" spans="9:13">
      <c r="I7821" s="51"/>
      <c r="M7821" s="51"/>
    </row>
    <row r="7822" spans="9:13">
      <c r="I7822" s="51"/>
      <c r="M7822" s="51"/>
    </row>
    <row r="7823" spans="9:13">
      <c r="I7823" s="51"/>
      <c r="M7823" s="51"/>
    </row>
    <row r="7824" spans="9:13">
      <c r="I7824" s="51"/>
      <c r="M7824" s="51"/>
    </row>
    <row r="7825" spans="9:13">
      <c r="I7825" s="51"/>
      <c r="M7825" s="51"/>
    </row>
    <row r="7826" spans="9:13">
      <c r="I7826" s="51"/>
      <c r="M7826" s="51"/>
    </row>
    <row r="7827" spans="9:13">
      <c r="I7827" s="51"/>
      <c r="M7827" s="51"/>
    </row>
    <row r="7828" spans="9:13">
      <c r="I7828" s="51"/>
      <c r="M7828" s="51"/>
    </row>
    <row r="7829" spans="9:13">
      <c r="I7829" s="51"/>
      <c r="M7829" s="51"/>
    </row>
    <row r="7830" spans="9:13">
      <c r="I7830" s="51"/>
      <c r="M7830" s="51"/>
    </row>
    <row r="7831" spans="9:13">
      <c r="I7831" s="51"/>
      <c r="M7831" s="51"/>
    </row>
    <row r="7832" spans="9:13">
      <c r="I7832" s="51"/>
      <c r="M7832" s="51"/>
    </row>
    <row r="7833" spans="9:13">
      <c r="I7833" s="51"/>
      <c r="M7833" s="51"/>
    </row>
    <row r="7834" spans="9:13">
      <c r="I7834" s="51"/>
      <c r="M7834" s="51"/>
    </row>
    <row r="7835" spans="9:13">
      <c r="I7835" s="51"/>
      <c r="M7835" s="51"/>
    </row>
    <row r="7836" spans="9:13">
      <c r="I7836" s="51"/>
      <c r="M7836" s="51"/>
    </row>
    <row r="7837" spans="9:13">
      <c r="I7837" s="51"/>
      <c r="M7837" s="51"/>
    </row>
    <row r="7838" spans="9:13">
      <c r="I7838" s="51"/>
      <c r="M7838" s="51"/>
    </row>
    <row r="7839" spans="9:13">
      <c r="I7839" s="51"/>
      <c r="M7839" s="51"/>
    </row>
    <row r="7840" spans="9:13">
      <c r="I7840" s="51"/>
      <c r="M7840" s="51"/>
    </row>
    <row r="7841" spans="9:13">
      <c r="I7841" s="51"/>
      <c r="M7841" s="51"/>
    </row>
    <row r="7842" spans="9:13">
      <c r="I7842" s="51"/>
      <c r="M7842" s="51"/>
    </row>
    <row r="7843" spans="9:13">
      <c r="I7843" s="51"/>
      <c r="M7843" s="51"/>
    </row>
    <row r="7844" spans="9:13">
      <c r="I7844" s="51"/>
      <c r="M7844" s="51"/>
    </row>
    <row r="7845" spans="9:13">
      <c r="I7845" s="51"/>
      <c r="M7845" s="51"/>
    </row>
    <row r="7846" spans="9:13">
      <c r="I7846" s="51"/>
      <c r="M7846" s="51"/>
    </row>
    <row r="7847" spans="9:13">
      <c r="I7847" s="51"/>
      <c r="M7847" s="51"/>
    </row>
    <row r="7848" spans="9:13">
      <c r="I7848" s="51"/>
      <c r="M7848" s="51"/>
    </row>
    <row r="7849" spans="9:13">
      <c r="I7849" s="51"/>
      <c r="M7849" s="51"/>
    </row>
    <row r="7850" spans="9:13">
      <c r="I7850" s="51"/>
      <c r="M7850" s="51"/>
    </row>
    <row r="7851" spans="9:13">
      <c r="I7851" s="51"/>
      <c r="M7851" s="51"/>
    </row>
    <row r="7852" spans="9:13">
      <c r="I7852" s="51"/>
      <c r="M7852" s="51"/>
    </row>
    <row r="7853" spans="9:13">
      <c r="I7853" s="51"/>
      <c r="M7853" s="51"/>
    </row>
    <row r="7854" spans="9:13">
      <c r="I7854" s="51"/>
      <c r="M7854" s="51"/>
    </row>
    <row r="7855" spans="9:13">
      <c r="I7855" s="51"/>
      <c r="M7855" s="51"/>
    </row>
    <row r="7856" spans="9:13">
      <c r="I7856" s="51"/>
      <c r="M7856" s="51"/>
    </row>
    <row r="7857" spans="9:13">
      <c r="I7857" s="51"/>
      <c r="M7857" s="51"/>
    </row>
    <row r="7858" spans="9:13">
      <c r="I7858" s="51"/>
      <c r="M7858" s="51"/>
    </row>
    <row r="7859" spans="9:13">
      <c r="I7859" s="51"/>
      <c r="M7859" s="51"/>
    </row>
    <row r="7860" spans="9:13">
      <c r="I7860" s="51"/>
      <c r="M7860" s="51"/>
    </row>
    <row r="7861" spans="9:13">
      <c r="I7861" s="51"/>
      <c r="M7861" s="51"/>
    </row>
    <row r="7862" spans="9:13">
      <c r="I7862" s="51"/>
      <c r="M7862" s="51"/>
    </row>
    <row r="7863" spans="9:13">
      <c r="I7863" s="51"/>
      <c r="M7863" s="51"/>
    </row>
    <row r="7864" spans="9:13">
      <c r="I7864" s="51"/>
      <c r="M7864" s="51"/>
    </row>
    <row r="7865" spans="9:13">
      <c r="I7865" s="51"/>
      <c r="M7865" s="51"/>
    </row>
    <row r="7866" spans="9:13">
      <c r="I7866" s="51"/>
      <c r="M7866" s="51"/>
    </row>
    <row r="7867" spans="9:13">
      <c r="I7867" s="51"/>
      <c r="M7867" s="51"/>
    </row>
    <row r="7868" spans="9:13">
      <c r="I7868" s="51"/>
      <c r="M7868" s="51"/>
    </row>
    <row r="7869" spans="9:13">
      <c r="I7869" s="51"/>
      <c r="M7869" s="51"/>
    </row>
    <row r="7870" spans="9:13">
      <c r="I7870" s="51"/>
      <c r="M7870" s="51"/>
    </row>
    <row r="7871" spans="9:13">
      <c r="I7871" s="51"/>
      <c r="M7871" s="51"/>
    </row>
    <row r="7872" spans="9:13">
      <c r="I7872" s="51"/>
      <c r="M7872" s="51"/>
    </row>
    <row r="7873" spans="9:13">
      <c r="I7873" s="51"/>
      <c r="M7873" s="51"/>
    </row>
    <row r="7874" spans="9:13">
      <c r="I7874" s="51"/>
      <c r="M7874" s="51"/>
    </row>
    <row r="7875" spans="9:13">
      <c r="I7875" s="51"/>
      <c r="M7875" s="51"/>
    </row>
    <row r="7876" spans="9:13">
      <c r="I7876" s="51"/>
      <c r="M7876" s="51"/>
    </row>
    <row r="7877" spans="9:13">
      <c r="I7877" s="51"/>
      <c r="M7877" s="51"/>
    </row>
    <row r="7878" spans="9:13">
      <c r="I7878" s="51"/>
      <c r="M7878" s="51"/>
    </row>
    <row r="7879" spans="9:13">
      <c r="I7879" s="51"/>
      <c r="M7879" s="51"/>
    </row>
    <row r="7880" spans="9:13">
      <c r="I7880" s="51"/>
      <c r="M7880" s="51"/>
    </row>
    <row r="7881" spans="9:13">
      <c r="I7881" s="51"/>
      <c r="M7881" s="51"/>
    </row>
    <row r="7882" spans="9:13">
      <c r="I7882" s="51"/>
      <c r="M7882" s="51"/>
    </row>
    <row r="7883" spans="9:13">
      <c r="I7883" s="51"/>
      <c r="M7883" s="51"/>
    </row>
    <row r="7884" spans="9:13">
      <c r="I7884" s="51"/>
      <c r="M7884" s="51"/>
    </row>
    <row r="7885" spans="9:13">
      <c r="I7885" s="51"/>
      <c r="M7885" s="51"/>
    </row>
    <row r="7886" spans="9:13">
      <c r="I7886" s="51"/>
      <c r="M7886" s="51"/>
    </row>
    <row r="7887" spans="9:13">
      <c r="I7887" s="51"/>
      <c r="M7887" s="51"/>
    </row>
    <row r="7888" spans="9:13">
      <c r="I7888" s="51"/>
      <c r="M7888" s="51"/>
    </row>
    <row r="7889" spans="9:13">
      <c r="I7889" s="51"/>
      <c r="M7889" s="51"/>
    </row>
    <row r="7890" spans="9:13">
      <c r="I7890" s="51"/>
      <c r="M7890" s="51"/>
    </row>
    <row r="7891" spans="9:13">
      <c r="I7891" s="51"/>
      <c r="M7891" s="51"/>
    </row>
    <row r="7892" spans="9:13">
      <c r="I7892" s="51"/>
      <c r="M7892" s="51"/>
    </row>
    <row r="7893" spans="9:13">
      <c r="I7893" s="51"/>
      <c r="M7893" s="51"/>
    </row>
    <row r="7894" spans="9:13">
      <c r="I7894" s="51"/>
      <c r="M7894" s="51"/>
    </row>
    <row r="7895" spans="9:13">
      <c r="I7895" s="51"/>
      <c r="M7895" s="51"/>
    </row>
    <row r="7896" spans="9:13">
      <c r="I7896" s="51"/>
      <c r="M7896" s="51"/>
    </row>
    <row r="7897" spans="9:13">
      <c r="I7897" s="51"/>
      <c r="M7897" s="51"/>
    </row>
    <row r="7898" spans="9:13">
      <c r="I7898" s="51"/>
      <c r="M7898" s="51"/>
    </row>
    <row r="7899" spans="9:13">
      <c r="I7899" s="51"/>
      <c r="M7899" s="51"/>
    </row>
    <row r="7900" spans="9:13">
      <c r="I7900" s="51"/>
      <c r="M7900" s="51"/>
    </row>
    <row r="7901" spans="9:13">
      <c r="I7901" s="51"/>
      <c r="M7901" s="51"/>
    </row>
    <row r="7902" spans="9:13">
      <c r="I7902" s="51"/>
      <c r="M7902" s="51"/>
    </row>
    <row r="7903" spans="9:13">
      <c r="I7903" s="51"/>
      <c r="M7903" s="51"/>
    </row>
    <row r="7904" spans="9:13">
      <c r="I7904" s="51"/>
      <c r="M7904" s="51"/>
    </row>
    <row r="7905" spans="9:13">
      <c r="I7905" s="51"/>
      <c r="M7905" s="51"/>
    </row>
    <row r="7906" spans="9:13">
      <c r="I7906" s="51"/>
      <c r="M7906" s="51"/>
    </row>
    <row r="7907" spans="9:13">
      <c r="I7907" s="51"/>
      <c r="M7907" s="51"/>
    </row>
    <row r="7908" spans="9:13">
      <c r="I7908" s="51"/>
      <c r="M7908" s="51"/>
    </row>
    <row r="7909" spans="9:13">
      <c r="I7909" s="51"/>
      <c r="M7909" s="51"/>
    </row>
    <row r="7910" spans="9:13">
      <c r="I7910" s="51"/>
      <c r="M7910" s="51"/>
    </row>
    <row r="7911" spans="9:13">
      <c r="I7911" s="51"/>
      <c r="M7911" s="51"/>
    </row>
    <row r="7912" spans="9:13">
      <c r="I7912" s="51"/>
      <c r="M7912" s="51"/>
    </row>
    <row r="7913" spans="9:13">
      <c r="I7913" s="51"/>
      <c r="M7913" s="51"/>
    </row>
    <row r="7914" spans="9:13">
      <c r="I7914" s="51"/>
      <c r="M7914" s="51"/>
    </row>
    <row r="7915" spans="9:13">
      <c r="I7915" s="51"/>
      <c r="M7915" s="51"/>
    </row>
    <row r="7916" spans="9:13">
      <c r="I7916" s="51"/>
      <c r="M7916" s="51"/>
    </row>
    <row r="7917" spans="9:13">
      <c r="I7917" s="51"/>
      <c r="M7917" s="51"/>
    </row>
    <row r="7918" spans="9:13">
      <c r="I7918" s="51"/>
      <c r="M7918" s="51"/>
    </row>
    <row r="7919" spans="9:13">
      <c r="I7919" s="51"/>
      <c r="M7919" s="51"/>
    </row>
    <row r="7920" spans="9:13">
      <c r="I7920" s="51"/>
      <c r="M7920" s="51"/>
    </row>
    <row r="7921" spans="9:13">
      <c r="I7921" s="51"/>
      <c r="M7921" s="51"/>
    </row>
    <row r="7922" spans="9:13">
      <c r="I7922" s="51"/>
      <c r="M7922" s="51"/>
    </row>
    <row r="7923" spans="9:13">
      <c r="I7923" s="51"/>
      <c r="M7923" s="51"/>
    </row>
    <row r="7924" spans="9:13">
      <c r="I7924" s="51"/>
      <c r="M7924" s="51"/>
    </row>
    <row r="7925" spans="9:13">
      <c r="I7925" s="51"/>
      <c r="M7925" s="51"/>
    </row>
    <row r="7926" spans="9:13">
      <c r="I7926" s="51"/>
      <c r="M7926" s="51"/>
    </row>
    <row r="7927" spans="9:13">
      <c r="I7927" s="51"/>
      <c r="M7927" s="51"/>
    </row>
    <row r="7928" spans="9:13">
      <c r="I7928" s="51"/>
      <c r="M7928" s="51"/>
    </row>
    <row r="7929" spans="9:13">
      <c r="I7929" s="51"/>
      <c r="M7929" s="51"/>
    </row>
    <row r="7930" spans="9:13">
      <c r="I7930" s="51"/>
      <c r="M7930" s="51"/>
    </row>
    <row r="7931" spans="9:13">
      <c r="I7931" s="51"/>
      <c r="M7931" s="51"/>
    </row>
    <row r="7932" spans="9:13">
      <c r="I7932" s="51"/>
      <c r="M7932" s="51"/>
    </row>
    <row r="7933" spans="9:13">
      <c r="I7933" s="51"/>
      <c r="M7933" s="51"/>
    </row>
    <row r="7934" spans="9:13">
      <c r="I7934" s="51"/>
      <c r="M7934" s="51"/>
    </row>
    <row r="7935" spans="9:13">
      <c r="I7935" s="51"/>
      <c r="M7935" s="51"/>
    </row>
    <row r="7936" spans="9:13">
      <c r="I7936" s="51"/>
      <c r="M7936" s="51"/>
    </row>
    <row r="7937" spans="9:13">
      <c r="I7937" s="51"/>
      <c r="M7937" s="51"/>
    </row>
    <row r="7938" spans="9:13">
      <c r="I7938" s="51"/>
      <c r="M7938" s="51"/>
    </row>
    <row r="7939" spans="9:13">
      <c r="I7939" s="51"/>
      <c r="M7939" s="51"/>
    </row>
    <row r="7940" spans="9:13">
      <c r="I7940" s="51"/>
      <c r="M7940" s="51"/>
    </row>
    <row r="7941" spans="9:13">
      <c r="I7941" s="51"/>
      <c r="M7941" s="51"/>
    </row>
    <row r="7942" spans="9:13">
      <c r="I7942" s="51"/>
      <c r="M7942" s="51"/>
    </row>
    <row r="7943" spans="9:13">
      <c r="I7943" s="51"/>
      <c r="M7943" s="51"/>
    </row>
    <row r="7944" spans="9:13">
      <c r="I7944" s="51"/>
      <c r="M7944" s="51"/>
    </row>
    <row r="7945" spans="9:13">
      <c r="I7945" s="51"/>
      <c r="M7945" s="51"/>
    </row>
    <row r="7946" spans="9:13">
      <c r="I7946" s="51"/>
      <c r="M7946" s="51"/>
    </row>
    <row r="7947" spans="9:13">
      <c r="I7947" s="51"/>
      <c r="M7947" s="51"/>
    </row>
    <row r="7948" spans="9:13">
      <c r="I7948" s="51"/>
      <c r="M7948" s="51"/>
    </row>
    <row r="7949" spans="9:13">
      <c r="I7949" s="51"/>
      <c r="M7949" s="51"/>
    </row>
    <row r="7950" spans="9:13">
      <c r="I7950" s="51"/>
      <c r="M7950" s="51"/>
    </row>
    <row r="7951" spans="9:13">
      <c r="I7951" s="51"/>
      <c r="M7951" s="51"/>
    </row>
    <row r="7952" spans="9:13">
      <c r="I7952" s="51"/>
      <c r="M7952" s="51"/>
    </row>
    <row r="7953" spans="9:13">
      <c r="I7953" s="51"/>
      <c r="M7953" s="51"/>
    </row>
    <row r="7954" spans="9:13">
      <c r="I7954" s="51"/>
      <c r="M7954" s="51"/>
    </row>
    <row r="7955" spans="9:13">
      <c r="I7955" s="51"/>
      <c r="M7955" s="51"/>
    </row>
    <row r="7956" spans="9:13">
      <c r="I7956" s="51"/>
      <c r="M7956" s="51"/>
    </row>
    <row r="7957" spans="9:13">
      <c r="I7957" s="51"/>
      <c r="M7957" s="51"/>
    </row>
    <row r="7958" spans="9:13">
      <c r="I7958" s="51"/>
      <c r="M7958" s="51"/>
    </row>
    <row r="7959" spans="9:13">
      <c r="I7959" s="51"/>
      <c r="M7959" s="51"/>
    </row>
    <row r="7960" spans="9:13">
      <c r="I7960" s="51"/>
      <c r="M7960" s="51"/>
    </row>
    <row r="7961" spans="9:13">
      <c r="I7961" s="51"/>
      <c r="M7961" s="51"/>
    </row>
    <row r="7962" spans="9:13">
      <c r="I7962" s="51"/>
      <c r="M7962" s="51"/>
    </row>
    <row r="7963" spans="9:13">
      <c r="I7963" s="51"/>
      <c r="M7963" s="51"/>
    </row>
    <row r="7964" spans="9:13">
      <c r="I7964" s="51"/>
      <c r="M7964" s="51"/>
    </row>
    <row r="7965" spans="9:13">
      <c r="I7965" s="51"/>
      <c r="M7965" s="51"/>
    </row>
    <row r="7966" spans="9:13">
      <c r="I7966" s="51"/>
      <c r="M7966" s="51"/>
    </row>
    <row r="7967" spans="9:13">
      <c r="I7967" s="51"/>
      <c r="M7967" s="51"/>
    </row>
    <row r="7968" spans="9:13">
      <c r="I7968" s="51"/>
      <c r="M7968" s="51"/>
    </row>
    <row r="7969" spans="9:13">
      <c r="I7969" s="51"/>
      <c r="M7969" s="51"/>
    </row>
    <row r="7970" spans="9:13">
      <c r="I7970" s="51"/>
      <c r="M7970" s="51"/>
    </row>
    <row r="7971" spans="9:13">
      <c r="I7971" s="51"/>
      <c r="M7971" s="51"/>
    </row>
    <row r="7972" spans="9:13">
      <c r="I7972" s="51"/>
      <c r="M7972" s="51"/>
    </row>
    <row r="7973" spans="9:13">
      <c r="I7973" s="51"/>
      <c r="M7973" s="51"/>
    </row>
    <row r="7974" spans="9:13">
      <c r="I7974" s="51"/>
      <c r="M7974" s="51"/>
    </row>
    <row r="7975" spans="9:13">
      <c r="I7975" s="51"/>
      <c r="M7975" s="51"/>
    </row>
    <row r="7976" spans="9:13">
      <c r="I7976" s="51"/>
      <c r="M7976" s="51"/>
    </row>
    <row r="7977" spans="9:13">
      <c r="I7977" s="51"/>
      <c r="M7977" s="51"/>
    </row>
    <row r="7978" spans="9:13">
      <c r="I7978" s="51"/>
      <c r="M7978" s="51"/>
    </row>
    <row r="7979" spans="9:13">
      <c r="I7979" s="51"/>
      <c r="M7979" s="51"/>
    </row>
    <row r="7980" spans="9:13">
      <c r="I7980" s="51"/>
      <c r="M7980" s="51"/>
    </row>
    <row r="7981" spans="9:13">
      <c r="I7981" s="51"/>
      <c r="M7981" s="51"/>
    </row>
    <row r="7982" spans="9:13">
      <c r="I7982" s="51"/>
      <c r="M7982" s="51"/>
    </row>
    <row r="7983" spans="9:13">
      <c r="I7983" s="51"/>
      <c r="M7983" s="51"/>
    </row>
    <row r="7984" spans="9:13">
      <c r="I7984" s="51"/>
      <c r="M7984" s="51"/>
    </row>
    <row r="7985" spans="9:13">
      <c r="I7985" s="51"/>
      <c r="M7985" s="51"/>
    </row>
    <row r="7986" spans="9:13">
      <c r="I7986" s="51"/>
      <c r="M7986" s="51"/>
    </row>
    <row r="7987" spans="9:13">
      <c r="I7987" s="51"/>
      <c r="M7987" s="51"/>
    </row>
    <row r="7988" spans="9:13">
      <c r="I7988" s="51"/>
      <c r="M7988" s="51"/>
    </row>
    <row r="7989" spans="9:13">
      <c r="I7989" s="51"/>
      <c r="M7989" s="51"/>
    </row>
    <row r="7990" spans="9:13">
      <c r="I7990" s="51"/>
      <c r="M7990" s="51"/>
    </row>
    <row r="7991" spans="9:13">
      <c r="I7991" s="51"/>
      <c r="M7991" s="51"/>
    </row>
    <row r="7992" spans="9:13">
      <c r="I7992" s="51"/>
      <c r="M7992" s="51"/>
    </row>
    <row r="7993" spans="9:13">
      <c r="I7993" s="51"/>
      <c r="M7993" s="51"/>
    </row>
    <row r="7994" spans="9:13">
      <c r="I7994" s="51"/>
      <c r="M7994" s="51"/>
    </row>
    <row r="7995" spans="9:13">
      <c r="I7995" s="51"/>
      <c r="M7995" s="51"/>
    </row>
    <row r="7996" spans="9:13">
      <c r="I7996" s="51"/>
      <c r="M7996" s="51"/>
    </row>
    <row r="7997" spans="9:13">
      <c r="I7997" s="51"/>
      <c r="M7997" s="51"/>
    </row>
    <row r="7998" spans="9:13">
      <c r="I7998" s="51"/>
      <c r="M7998" s="51"/>
    </row>
    <row r="7999" spans="9:13">
      <c r="I7999" s="51"/>
      <c r="M7999" s="51"/>
    </row>
    <row r="8000" spans="9:13">
      <c r="I8000" s="51"/>
      <c r="M8000" s="51"/>
    </row>
    <row r="8001" spans="9:13">
      <c r="I8001" s="51"/>
      <c r="M8001" s="51"/>
    </row>
    <row r="8002" spans="9:13">
      <c r="I8002" s="51"/>
      <c r="M8002" s="51"/>
    </row>
    <row r="8003" spans="9:13">
      <c r="I8003" s="51"/>
      <c r="M8003" s="51"/>
    </row>
    <row r="8004" spans="9:13">
      <c r="I8004" s="51"/>
      <c r="M8004" s="51"/>
    </row>
    <row r="8005" spans="9:13">
      <c r="I8005" s="51"/>
      <c r="M8005" s="51"/>
    </row>
    <row r="8006" spans="9:13">
      <c r="I8006" s="51"/>
      <c r="M8006" s="51"/>
    </row>
    <row r="8007" spans="9:13">
      <c r="I8007" s="51"/>
      <c r="M8007" s="51"/>
    </row>
    <row r="8008" spans="9:13">
      <c r="I8008" s="51"/>
      <c r="M8008" s="51"/>
    </row>
    <row r="8009" spans="9:13">
      <c r="I8009" s="51"/>
      <c r="M8009" s="51"/>
    </row>
    <row r="8010" spans="9:13">
      <c r="I8010" s="51"/>
      <c r="M8010" s="51"/>
    </row>
    <row r="8011" spans="9:13">
      <c r="I8011" s="51"/>
      <c r="M8011" s="51"/>
    </row>
    <row r="8012" spans="9:13">
      <c r="I8012" s="51"/>
      <c r="M8012" s="51"/>
    </row>
    <row r="8013" spans="9:13">
      <c r="I8013" s="51"/>
      <c r="M8013" s="51"/>
    </row>
    <row r="8014" spans="9:13">
      <c r="I8014" s="51"/>
      <c r="M8014" s="51"/>
    </row>
    <row r="8015" spans="9:13">
      <c r="I8015" s="51"/>
      <c r="M8015" s="51"/>
    </row>
    <row r="8016" spans="9:13">
      <c r="I8016" s="51"/>
      <c r="M8016" s="51"/>
    </row>
    <row r="8017" spans="9:13">
      <c r="I8017" s="51"/>
      <c r="M8017" s="51"/>
    </row>
    <row r="8018" spans="9:13">
      <c r="I8018" s="51"/>
      <c r="M8018" s="51"/>
    </row>
    <row r="8019" spans="9:13">
      <c r="I8019" s="51"/>
      <c r="M8019" s="51"/>
    </row>
    <row r="8020" spans="9:13">
      <c r="I8020" s="51"/>
      <c r="M8020" s="51"/>
    </row>
    <row r="8021" spans="9:13">
      <c r="I8021" s="51"/>
      <c r="M8021" s="51"/>
    </row>
    <row r="8022" spans="9:13">
      <c r="I8022" s="51"/>
      <c r="M8022" s="51"/>
    </row>
    <row r="8023" spans="9:13">
      <c r="I8023" s="51"/>
      <c r="M8023" s="51"/>
    </row>
    <row r="8024" spans="9:13">
      <c r="I8024" s="51"/>
      <c r="M8024" s="51"/>
    </row>
    <row r="8025" spans="9:13">
      <c r="I8025" s="51"/>
      <c r="M8025" s="51"/>
    </row>
    <row r="8026" spans="9:13">
      <c r="I8026" s="51"/>
      <c r="M8026" s="51"/>
    </row>
    <row r="8027" spans="9:13">
      <c r="I8027" s="51"/>
      <c r="M8027" s="51"/>
    </row>
    <row r="8028" spans="9:13">
      <c r="I8028" s="51"/>
      <c r="M8028" s="51"/>
    </row>
    <row r="8029" spans="9:13">
      <c r="I8029" s="51"/>
      <c r="M8029" s="51"/>
    </row>
    <row r="8030" spans="9:13">
      <c r="I8030" s="51"/>
      <c r="M8030" s="51"/>
    </row>
    <row r="8031" spans="9:13">
      <c r="I8031" s="51"/>
      <c r="M8031" s="51"/>
    </row>
    <row r="8032" spans="9:13">
      <c r="I8032" s="51"/>
      <c r="M8032" s="51"/>
    </row>
    <row r="8033" spans="9:13">
      <c r="I8033" s="51"/>
      <c r="M8033" s="51"/>
    </row>
    <row r="8034" spans="9:13">
      <c r="I8034" s="51"/>
      <c r="M8034" s="51"/>
    </row>
    <row r="8035" spans="9:13">
      <c r="I8035" s="51"/>
      <c r="M8035" s="51"/>
    </row>
    <row r="8036" spans="9:13">
      <c r="I8036" s="51"/>
      <c r="M8036" s="51"/>
    </row>
    <row r="8037" spans="9:13">
      <c r="I8037" s="51"/>
      <c r="M8037" s="51"/>
    </row>
    <row r="8038" spans="9:13">
      <c r="I8038" s="51"/>
      <c r="M8038" s="51"/>
    </row>
    <row r="8039" spans="9:13">
      <c r="I8039" s="51"/>
      <c r="M8039" s="51"/>
    </row>
    <row r="8040" spans="9:13">
      <c r="I8040" s="51"/>
      <c r="M8040" s="51"/>
    </row>
    <row r="8041" spans="9:13">
      <c r="I8041" s="51"/>
      <c r="M8041" s="51"/>
    </row>
    <row r="8042" spans="9:13">
      <c r="I8042" s="51"/>
      <c r="M8042" s="51"/>
    </row>
    <row r="8043" spans="9:13">
      <c r="I8043" s="51"/>
      <c r="M8043" s="51"/>
    </row>
    <row r="8044" spans="9:13">
      <c r="I8044" s="51"/>
      <c r="M8044" s="51"/>
    </row>
    <row r="8045" spans="9:13">
      <c r="I8045" s="51"/>
      <c r="M8045" s="51"/>
    </row>
    <row r="8046" spans="9:13">
      <c r="I8046" s="51"/>
      <c r="M8046" s="51"/>
    </row>
    <row r="8047" spans="9:13">
      <c r="I8047" s="51"/>
      <c r="M8047" s="51"/>
    </row>
    <row r="8048" spans="9:13">
      <c r="I8048" s="51"/>
      <c r="M8048" s="51"/>
    </row>
    <row r="8049" spans="9:13">
      <c r="I8049" s="51"/>
      <c r="M8049" s="51"/>
    </row>
    <row r="8050" spans="9:13">
      <c r="I8050" s="51"/>
      <c r="M8050" s="51"/>
    </row>
    <row r="8051" spans="9:13">
      <c r="I8051" s="51"/>
      <c r="M8051" s="51"/>
    </row>
    <row r="8052" spans="9:13">
      <c r="I8052" s="51"/>
      <c r="M8052" s="51"/>
    </row>
    <row r="8053" spans="9:13">
      <c r="I8053" s="51"/>
      <c r="M8053" s="51"/>
    </row>
    <row r="8054" spans="9:13">
      <c r="I8054" s="51"/>
      <c r="M8054" s="51"/>
    </row>
    <row r="8055" spans="9:13">
      <c r="I8055" s="51"/>
      <c r="M8055" s="51"/>
    </row>
    <row r="8056" spans="9:13">
      <c r="I8056" s="51"/>
      <c r="M8056" s="51"/>
    </row>
    <row r="8057" spans="9:13">
      <c r="I8057" s="51"/>
      <c r="M8057" s="51"/>
    </row>
    <row r="8058" spans="9:13">
      <c r="I8058" s="51"/>
      <c r="M8058" s="51"/>
    </row>
    <row r="8059" spans="9:13">
      <c r="I8059" s="51"/>
      <c r="M8059" s="51"/>
    </row>
    <row r="8060" spans="9:13">
      <c r="I8060" s="51"/>
      <c r="M8060" s="51"/>
    </row>
    <row r="8061" spans="9:13">
      <c r="I8061" s="51"/>
      <c r="M8061" s="51"/>
    </row>
    <row r="8062" spans="9:13">
      <c r="I8062" s="51"/>
      <c r="M8062" s="51"/>
    </row>
    <row r="8063" spans="9:13">
      <c r="I8063" s="51"/>
      <c r="M8063" s="51"/>
    </row>
    <row r="8064" spans="9:13">
      <c r="I8064" s="51"/>
      <c r="M8064" s="51"/>
    </row>
    <row r="8065" spans="9:13">
      <c r="I8065" s="51"/>
      <c r="M8065" s="51"/>
    </row>
    <row r="8066" spans="9:13">
      <c r="I8066" s="51"/>
      <c r="M8066" s="51"/>
    </row>
    <row r="8067" spans="9:13">
      <c r="I8067" s="51"/>
      <c r="M8067" s="51"/>
    </row>
    <row r="8068" spans="9:13">
      <c r="I8068" s="51"/>
      <c r="M8068" s="51"/>
    </row>
    <row r="8069" spans="9:13">
      <c r="I8069" s="51"/>
      <c r="M8069" s="51"/>
    </row>
    <row r="8070" spans="9:13">
      <c r="I8070" s="51"/>
      <c r="M8070" s="51"/>
    </row>
    <row r="8071" spans="9:13">
      <c r="I8071" s="51"/>
      <c r="M8071" s="51"/>
    </row>
    <row r="8072" spans="9:13">
      <c r="I8072" s="51"/>
      <c r="M8072" s="51"/>
    </row>
    <row r="8073" spans="9:13">
      <c r="I8073" s="51"/>
      <c r="M8073" s="51"/>
    </row>
    <row r="8074" spans="9:13">
      <c r="I8074" s="51"/>
      <c r="M8074" s="51"/>
    </row>
    <row r="8075" spans="9:13">
      <c r="I8075" s="51"/>
      <c r="M8075" s="51"/>
    </row>
    <row r="8076" spans="9:13">
      <c r="I8076" s="51"/>
      <c r="M8076" s="51"/>
    </row>
    <row r="8077" spans="9:13">
      <c r="I8077" s="51"/>
      <c r="M8077" s="51"/>
    </row>
    <row r="8078" spans="9:13">
      <c r="I8078" s="51"/>
      <c r="M8078" s="51"/>
    </row>
    <row r="8079" spans="9:13">
      <c r="I8079" s="51"/>
      <c r="M8079" s="51"/>
    </row>
    <row r="8080" spans="9:13">
      <c r="I8080" s="51"/>
      <c r="M8080" s="51"/>
    </row>
    <row r="8081" spans="9:13">
      <c r="I8081" s="51"/>
      <c r="M8081" s="51"/>
    </row>
    <row r="8082" spans="9:13">
      <c r="I8082" s="51"/>
      <c r="M8082" s="51"/>
    </row>
    <row r="8083" spans="9:13">
      <c r="I8083" s="51"/>
      <c r="M8083" s="51"/>
    </row>
    <row r="8084" spans="9:13">
      <c r="I8084" s="51"/>
      <c r="M8084" s="51"/>
    </row>
    <row r="8085" spans="9:13">
      <c r="I8085" s="51"/>
      <c r="M8085" s="51"/>
    </row>
    <row r="8086" spans="9:13">
      <c r="I8086" s="51"/>
      <c r="M8086" s="51"/>
    </row>
    <row r="8087" spans="9:13">
      <c r="I8087" s="51"/>
      <c r="M8087" s="51"/>
    </row>
    <row r="8088" spans="9:13">
      <c r="I8088" s="51"/>
      <c r="M8088" s="51"/>
    </row>
    <row r="8089" spans="9:13">
      <c r="I8089" s="51"/>
      <c r="M8089" s="51"/>
    </row>
    <row r="8090" spans="9:13">
      <c r="I8090" s="51"/>
      <c r="M8090" s="51"/>
    </row>
    <row r="8091" spans="9:13">
      <c r="I8091" s="51"/>
      <c r="M8091" s="51"/>
    </row>
    <row r="8092" spans="9:13">
      <c r="I8092" s="51"/>
      <c r="M8092" s="51"/>
    </row>
    <row r="8093" spans="9:13">
      <c r="I8093" s="51"/>
      <c r="M8093" s="51"/>
    </row>
    <row r="8094" spans="9:13">
      <c r="I8094" s="51"/>
      <c r="M8094" s="51"/>
    </row>
    <row r="8095" spans="9:13">
      <c r="I8095" s="51"/>
      <c r="M8095" s="51"/>
    </row>
    <row r="8096" spans="9:13">
      <c r="I8096" s="51"/>
      <c r="M8096" s="51"/>
    </row>
    <row r="8097" spans="9:13">
      <c r="I8097" s="51"/>
      <c r="M8097" s="51"/>
    </row>
    <row r="8098" spans="9:13">
      <c r="I8098" s="51"/>
      <c r="M8098" s="51"/>
    </row>
    <row r="8099" spans="9:13">
      <c r="I8099" s="51"/>
      <c r="M8099" s="51"/>
    </row>
    <row r="8100" spans="9:13">
      <c r="I8100" s="51"/>
      <c r="M8100" s="51"/>
    </row>
    <row r="8101" spans="9:13">
      <c r="I8101" s="51"/>
      <c r="M8101" s="51"/>
    </row>
    <row r="8102" spans="9:13">
      <c r="I8102" s="51"/>
      <c r="M8102" s="51"/>
    </row>
    <row r="8103" spans="9:13">
      <c r="I8103" s="51"/>
      <c r="M8103" s="51"/>
    </row>
    <row r="8104" spans="9:13">
      <c r="I8104" s="51"/>
      <c r="M8104" s="51"/>
    </row>
    <row r="8105" spans="9:13">
      <c r="I8105" s="51"/>
      <c r="M8105" s="51"/>
    </row>
    <row r="8106" spans="9:13">
      <c r="I8106" s="51"/>
      <c r="M8106" s="51"/>
    </row>
    <row r="8107" spans="9:13">
      <c r="I8107" s="51"/>
      <c r="M8107" s="51"/>
    </row>
    <row r="8108" spans="9:13">
      <c r="I8108" s="51"/>
      <c r="M8108" s="51"/>
    </row>
    <row r="8109" spans="9:13">
      <c r="I8109" s="51"/>
      <c r="M8109" s="51"/>
    </row>
    <row r="8110" spans="9:13">
      <c r="I8110" s="51"/>
      <c r="M8110" s="51"/>
    </row>
    <row r="8111" spans="9:13">
      <c r="I8111" s="51"/>
      <c r="M8111" s="51"/>
    </row>
    <row r="8112" spans="9:13">
      <c r="I8112" s="51"/>
      <c r="M8112" s="51"/>
    </row>
    <row r="8113" spans="9:13">
      <c r="I8113" s="51"/>
      <c r="M8113" s="51"/>
    </row>
    <row r="8114" spans="9:13">
      <c r="I8114" s="51"/>
      <c r="M8114" s="51"/>
    </row>
    <row r="8115" spans="9:13">
      <c r="I8115" s="51"/>
      <c r="M8115" s="51"/>
    </row>
    <row r="8116" spans="9:13">
      <c r="I8116" s="51"/>
      <c r="M8116" s="51"/>
    </row>
    <row r="8117" spans="9:13">
      <c r="I8117" s="51"/>
      <c r="M8117" s="51"/>
    </row>
    <row r="8118" spans="9:13">
      <c r="I8118" s="51"/>
      <c r="M8118" s="51"/>
    </row>
    <row r="8119" spans="9:13">
      <c r="I8119" s="51"/>
      <c r="M8119" s="51"/>
    </row>
    <row r="8120" spans="9:13">
      <c r="I8120" s="51"/>
      <c r="M8120" s="51"/>
    </row>
    <row r="8121" spans="9:13">
      <c r="I8121" s="51"/>
      <c r="M8121" s="51"/>
    </row>
    <row r="8122" spans="9:13">
      <c r="I8122" s="51"/>
      <c r="M8122" s="51"/>
    </row>
    <row r="8123" spans="9:13">
      <c r="I8123" s="51"/>
      <c r="M8123" s="51"/>
    </row>
    <row r="8124" spans="9:13">
      <c r="I8124" s="51"/>
      <c r="M8124" s="51"/>
    </row>
    <row r="8125" spans="9:13">
      <c r="I8125" s="51"/>
      <c r="M8125" s="51"/>
    </row>
    <row r="8126" spans="9:13">
      <c r="I8126" s="51"/>
      <c r="M8126" s="51"/>
    </row>
    <row r="8127" spans="9:13">
      <c r="I8127" s="51"/>
      <c r="M8127" s="51"/>
    </row>
    <row r="8128" spans="9:13">
      <c r="I8128" s="51"/>
      <c r="M8128" s="51"/>
    </row>
    <row r="8129" spans="9:13">
      <c r="I8129" s="51"/>
      <c r="M8129" s="51"/>
    </row>
    <row r="8130" spans="9:13">
      <c r="I8130" s="51"/>
      <c r="M8130" s="51"/>
    </row>
    <row r="8131" spans="9:13">
      <c r="I8131" s="51"/>
      <c r="M8131" s="51"/>
    </row>
    <row r="8132" spans="9:13">
      <c r="I8132" s="51"/>
      <c r="M8132" s="51"/>
    </row>
    <row r="8133" spans="9:13">
      <c r="I8133" s="51"/>
      <c r="M8133" s="51"/>
    </row>
    <row r="8134" spans="9:13">
      <c r="I8134" s="51"/>
      <c r="M8134" s="51"/>
    </row>
    <row r="8135" spans="9:13">
      <c r="I8135" s="51"/>
      <c r="M8135" s="51"/>
    </row>
    <row r="8136" spans="9:13">
      <c r="I8136" s="51"/>
      <c r="M8136" s="51"/>
    </row>
    <row r="8137" spans="9:13">
      <c r="I8137" s="51"/>
      <c r="M8137" s="51"/>
    </row>
    <row r="8138" spans="9:13">
      <c r="I8138" s="51"/>
      <c r="M8138" s="51"/>
    </row>
    <row r="8139" spans="9:13">
      <c r="I8139" s="51"/>
      <c r="M8139" s="51"/>
    </row>
    <row r="8140" spans="9:13">
      <c r="I8140" s="51"/>
      <c r="M8140" s="51"/>
    </row>
    <row r="8141" spans="9:13">
      <c r="I8141" s="51"/>
      <c r="M8141" s="51"/>
    </row>
    <row r="8142" spans="9:13">
      <c r="I8142" s="51"/>
      <c r="M8142" s="51"/>
    </row>
    <row r="8143" spans="9:13">
      <c r="I8143" s="51"/>
      <c r="M8143" s="51"/>
    </row>
    <row r="8144" spans="9:13">
      <c r="I8144" s="51"/>
      <c r="M8144" s="51"/>
    </row>
    <row r="8145" spans="9:13">
      <c r="I8145" s="51"/>
      <c r="M8145" s="51"/>
    </row>
    <row r="8146" spans="9:13">
      <c r="I8146" s="51"/>
      <c r="M8146" s="51"/>
    </row>
    <row r="8147" spans="9:13">
      <c r="I8147" s="51"/>
      <c r="M8147" s="51"/>
    </row>
    <row r="8148" spans="9:13">
      <c r="I8148" s="51"/>
      <c r="M8148" s="51"/>
    </row>
    <row r="8149" spans="9:13">
      <c r="I8149" s="51"/>
      <c r="M8149" s="51"/>
    </row>
    <row r="8150" spans="9:13">
      <c r="I8150" s="51"/>
      <c r="M8150" s="51"/>
    </row>
    <row r="8151" spans="9:13">
      <c r="I8151" s="51"/>
      <c r="M8151" s="51"/>
    </row>
    <row r="8152" spans="9:13">
      <c r="I8152" s="51"/>
      <c r="M8152" s="51"/>
    </row>
    <row r="8153" spans="9:13">
      <c r="I8153" s="51"/>
      <c r="M8153" s="51"/>
    </row>
    <row r="8154" spans="9:13">
      <c r="I8154" s="51"/>
      <c r="M8154" s="51"/>
    </row>
    <row r="8155" spans="9:13">
      <c r="I8155" s="51"/>
      <c r="M8155" s="51"/>
    </row>
    <row r="8156" spans="9:13">
      <c r="I8156" s="51"/>
      <c r="M8156" s="51"/>
    </row>
    <row r="8157" spans="9:13">
      <c r="I8157" s="51"/>
      <c r="M8157" s="51"/>
    </row>
    <row r="8158" spans="9:13">
      <c r="I8158" s="51"/>
      <c r="M8158" s="51"/>
    </row>
    <row r="8159" spans="9:13">
      <c r="I8159" s="51"/>
      <c r="M8159" s="51"/>
    </row>
    <row r="8160" spans="9:13">
      <c r="I8160" s="51"/>
      <c r="M8160" s="51"/>
    </row>
    <row r="8161" spans="9:13">
      <c r="I8161" s="51"/>
      <c r="M8161" s="51"/>
    </row>
    <row r="8162" spans="9:13">
      <c r="I8162" s="51"/>
      <c r="M8162" s="51"/>
    </row>
    <row r="8163" spans="9:13">
      <c r="I8163" s="51"/>
      <c r="M8163" s="51"/>
    </row>
    <row r="8164" spans="9:13">
      <c r="I8164" s="51"/>
      <c r="M8164" s="51"/>
    </row>
    <row r="8165" spans="9:13">
      <c r="I8165" s="51"/>
      <c r="M8165" s="51"/>
    </row>
    <row r="8166" spans="9:13">
      <c r="I8166" s="51"/>
      <c r="M8166" s="51"/>
    </row>
    <row r="8167" spans="9:13">
      <c r="I8167" s="51"/>
      <c r="M8167" s="51"/>
    </row>
    <row r="8168" spans="9:13">
      <c r="I8168" s="51"/>
      <c r="M8168" s="51"/>
    </row>
    <row r="8169" spans="9:13">
      <c r="I8169" s="51"/>
      <c r="M8169" s="51"/>
    </row>
    <row r="8170" spans="9:13">
      <c r="I8170" s="51"/>
      <c r="M8170" s="51"/>
    </row>
    <row r="8171" spans="9:13">
      <c r="I8171" s="51"/>
      <c r="M8171" s="51"/>
    </row>
    <row r="8172" spans="9:13">
      <c r="I8172" s="51"/>
      <c r="M8172" s="51"/>
    </row>
    <row r="8173" spans="9:13">
      <c r="I8173" s="51"/>
      <c r="M8173" s="51"/>
    </row>
    <row r="8174" spans="9:13">
      <c r="I8174" s="51"/>
      <c r="M8174" s="51"/>
    </row>
    <row r="8175" spans="9:13">
      <c r="I8175" s="51"/>
      <c r="M8175" s="51"/>
    </row>
    <row r="8176" spans="9:13">
      <c r="I8176" s="51"/>
      <c r="M8176" s="51"/>
    </row>
    <row r="8177" spans="9:13">
      <c r="I8177" s="51"/>
      <c r="M8177" s="51"/>
    </row>
    <row r="8178" spans="9:13">
      <c r="I8178" s="51"/>
      <c r="M8178" s="51"/>
    </row>
    <row r="8179" spans="9:13">
      <c r="I8179" s="51"/>
      <c r="M8179" s="51"/>
    </row>
    <row r="8180" spans="9:13">
      <c r="I8180" s="51"/>
      <c r="M8180" s="51"/>
    </row>
    <row r="8181" spans="9:13">
      <c r="I8181" s="51"/>
      <c r="M8181" s="51"/>
    </row>
    <row r="8182" spans="9:13">
      <c r="I8182" s="51"/>
      <c r="M8182" s="51"/>
    </row>
    <row r="8183" spans="9:13">
      <c r="I8183" s="51"/>
      <c r="M8183" s="51"/>
    </row>
    <row r="8184" spans="9:13">
      <c r="I8184" s="51"/>
      <c r="M8184" s="51"/>
    </row>
    <row r="8185" spans="9:13">
      <c r="I8185" s="51"/>
      <c r="M8185" s="51"/>
    </row>
    <row r="8186" spans="9:13">
      <c r="I8186" s="51"/>
      <c r="M8186" s="51"/>
    </row>
    <row r="8187" spans="9:13">
      <c r="I8187" s="51"/>
      <c r="M8187" s="51"/>
    </row>
    <row r="8188" spans="9:13">
      <c r="I8188" s="51"/>
      <c r="M8188" s="51"/>
    </row>
    <row r="8189" spans="9:13">
      <c r="I8189" s="51"/>
      <c r="M8189" s="51"/>
    </row>
    <row r="8190" spans="9:13">
      <c r="I8190" s="51"/>
      <c r="M8190" s="51"/>
    </row>
    <row r="8191" spans="9:13">
      <c r="I8191" s="51"/>
      <c r="M8191" s="51"/>
    </row>
    <row r="8192" spans="9:13">
      <c r="I8192" s="51"/>
      <c r="M8192" s="51"/>
    </row>
    <row r="8193" spans="9:13">
      <c r="I8193" s="51"/>
      <c r="M8193" s="51"/>
    </row>
    <row r="8194" spans="9:13">
      <c r="I8194" s="51"/>
      <c r="M8194" s="51"/>
    </row>
    <row r="8195" spans="9:13">
      <c r="I8195" s="51"/>
      <c r="M8195" s="51"/>
    </row>
    <row r="8196" spans="9:13">
      <c r="I8196" s="51"/>
      <c r="M8196" s="51"/>
    </row>
    <row r="8197" spans="9:13">
      <c r="I8197" s="51"/>
      <c r="M8197" s="51"/>
    </row>
    <row r="8198" spans="9:13">
      <c r="I8198" s="51"/>
      <c r="M8198" s="51"/>
    </row>
    <row r="8199" spans="9:13">
      <c r="I8199" s="51"/>
      <c r="M8199" s="51"/>
    </row>
    <row r="8200" spans="9:13">
      <c r="I8200" s="51"/>
      <c r="M8200" s="51"/>
    </row>
    <row r="8201" spans="9:13">
      <c r="I8201" s="51"/>
      <c r="M8201" s="51"/>
    </row>
    <row r="8202" spans="9:13">
      <c r="I8202" s="51"/>
      <c r="M8202" s="51"/>
    </row>
    <row r="8203" spans="9:13">
      <c r="I8203" s="51"/>
      <c r="M8203" s="51"/>
    </row>
    <row r="8204" spans="9:13">
      <c r="I8204" s="51"/>
      <c r="M8204" s="51"/>
    </row>
    <row r="8205" spans="9:13">
      <c r="I8205" s="51"/>
      <c r="M8205" s="51"/>
    </row>
    <row r="8206" spans="9:13">
      <c r="I8206" s="51"/>
      <c r="M8206" s="51"/>
    </row>
    <row r="8207" spans="9:13">
      <c r="I8207" s="51"/>
      <c r="M8207" s="51"/>
    </row>
    <row r="8208" spans="9:13">
      <c r="I8208" s="51"/>
      <c r="M8208" s="51"/>
    </row>
    <row r="8209" spans="9:13">
      <c r="I8209" s="51"/>
      <c r="M8209" s="51"/>
    </row>
    <row r="8210" spans="9:13">
      <c r="I8210" s="51"/>
      <c r="M8210" s="51"/>
    </row>
    <row r="8211" spans="9:13">
      <c r="I8211" s="51"/>
      <c r="M8211" s="51"/>
    </row>
    <row r="8212" spans="9:13">
      <c r="I8212" s="51"/>
      <c r="M8212" s="51"/>
    </row>
    <row r="8213" spans="9:13">
      <c r="I8213" s="51"/>
      <c r="M8213" s="51"/>
    </row>
    <row r="8214" spans="9:13">
      <c r="I8214" s="51"/>
      <c r="M8214" s="51"/>
    </row>
    <row r="8215" spans="9:13">
      <c r="I8215" s="51"/>
      <c r="M8215" s="51"/>
    </row>
    <row r="8216" spans="9:13">
      <c r="I8216" s="51"/>
      <c r="M8216" s="51"/>
    </row>
    <row r="8217" spans="9:13">
      <c r="I8217" s="51"/>
      <c r="M8217" s="51"/>
    </row>
    <row r="8218" spans="9:13">
      <c r="I8218" s="51"/>
      <c r="M8218" s="51"/>
    </row>
    <row r="8219" spans="9:13">
      <c r="I8219" s="51"/>
      <c r="M8219" s="51"/>
    </row>
    <row r="8220" spans="9:13">
      <c r="I8220" s="51"/>
      <c r="M8220" s="51"/>
    </row>
    <row r="8221" spans="9:13">
      <c r="I8221" s="51"/>
      <c r="M8221" s="51"/>
    </row>
    <row r="8222" spans="9:13">
      <c r="I8222" s="51"/>
      <c r="M8222" s="51"/>
    </row>
    <row r="8223" spans="9:13">
      <c r="I8223" s="51"/>
      <c r="M8223" s="51"/>
    </row>
    <row r="8224" spans="9:13">
      <c r="I8224" s="51"/>
      <c r="M8224" s="51"/>
    </row>
    <row r="8225" spans="9:13">
      <c r="I8225" s="51"/>
      <c r="M8225" s="51"/>
    </row>
    <row r="8226" spans="9:13">
      <c r="I8226" s="51"/>
      <c r="M8226" s="51"/>
    </row>
    <row r="8227" spans="9:13">
      <c r="I8227" s="51"/>
      <c r="M8227" s="51"/>
    </row>
    <row r="8228" spans="9:13">
      <c r="I8228" s="51"/>
      <c r="M8228" s="51"/>
    </row>
    <row r="8229" spans="9:13">
      <c r="I8229" s="51"/>
      <c r="M8229" s="51"/>
    </row>
    <row r="8230" spans="9:13">
      <c r="I8230" s="51"/>
      <c r="M8230" s="51"/>
    </row>
    <row r="8231" spans="9:13">
      <c r="I8231" s="51"/>
      <c r="M8231" s="51"/>
    </row>
    <row r="8232" spans="9:13">
      <c r="I8232" s="51"/>
      <c r="M8232" s="51"/>
    </row>
    <row r="8233" spans="9:13">
      <c r="I8233" s="51"/>
      <c r="M8233" s="51"/>
    </row>
    <row r="8234" spans="9:13">
      <c r="I8234" s="51"/>
      <c r="M8234" s="51"/>
    </row>
    <row r="8235" spans="9:13">
      <c r="I8235" s="51"/>
      <c r="M8235" s="51"/>
    </row>
    <row r="8236" spans="9:13">
      <c r="I8236" s="51"/>
      <c r="M8236" s="51"/>
    </row>
    <row r="8237" spans="9:13">
      <c r="I8237" s="51"/>
      <c r="M8237" s="51"/>
    </row>
    <row r="8238" spans="9:13">
      <c r="I8238" s="51"/>
      <c r="M8238" s="51"/>
    </row>
    <row r="8239" spans="9:13">
      <c r="I8239" s="51"/>
      <c r="M8239" s="51"/>
    </row>
    <row r="8240" spans="9:13">
      <c r="I8240" s="51"/>
      <c r="M8240" s="51"/>
    </row>
    <row r="8241" spans="9:13">
      <c r="I8241" s="51"/>
      <c r="M8241" s="51"/>
    </row>
    <row r="8242" spans="9:13">
      <c r="I8242" s="51"/>
      <c r="M8242" s="51"/>
    </row>
    <row r="8243" spans="9:13">
      <c r="I8243" s="51"/>
      <c r="M8243" s="51"/>
    </row>
    <row r="8244" spans="9:13">
      <c r="I8244" s="51"/>
      <c r="M8244" s="51"/>
    </row>
    <row r="8245" spans="9:13">
      <c r="I8245" s="51"/>
      <c r="M8245" s="51"/>
    </row>
    <row r="8246" spans="9:13">
      <c r="I8246" s="51"/>
      <c r="M8246" s="51"/>
    </row>
    <row r="8247" spans="9:13">
      <c r="I8247" s="51"/>
      <c r="M8247" s="51"/>
    </row>
    <row r="8248" spans="9:13">
      <c r="I8248" s="51"/>
      <c r="M8248" s="51"/>
    </row>
    <row r="8249" spans="9:13">
      <c r="I8249" s="51"/>
      <c r="M8249" s="51"/>
    </row>
    <row r="8250" spans="9:13">
      <c r="I8250" s="51"/>
      <c r="M8250" s="51"/>
    </row>
    <row r="8251" spans="9:13">
      <c r="I8251" s="51"/>
      <c r="M8251" s="51"/>
    </row>
    <row r="8252" spans="9:13">
      <c r="I8252" s="51"/>
      <c r="M8252" s="51"/>
    </row>
    <row r="8253" spans="9:13">
      <c r="I8253" s="51"/>
      <c r="M8253" s="51"/>
    </row>
    <row r="8254" spans="9:13">
      <c r="I8254" s="51"/>
      <c r="M8254" s="51"/>
    </row>
    <row r="8255" spans="9:13">
      <c r="I8255" s="51"/>
      <c r="M8255" s="51"/>
    </row>
    <row r="8256" spans="9:13">
      <c r="I8256" s="51"/>
      <c r="M8256" s="51"/>
    </row>
    <row r="8257" spans="9:13">
      <c r="I8257" s="51"/>
      <c r="M8257" s="51"/>
    </row>
    <row r="8258" spans="9:13">
      <c r="I8258" s="51"/>
      <c r="M8258" s="51"/>
    </row>
    <row r="8259" spans="9:13">
      <c r="I8259" s="51"/>
      <c r="M8259" s="51"/>
    </row>
    <row r="8260" spans="9:13">
      <c r="I8260" s="51"/>
      <c r="M8260" s="51"/>
    </row>
    <row r="8261" spans="9:13">
      <c r="I8261" s="51"/>
      <c r="M8261" s="51"/>
    </row>
    <row r="8262" spans="9:13">
      <c r="I8262" s="51"/>
      <c r="M8262" s="51"/>
    </row>
    <row r="8263" spans="9:13">
      <c r="I8263" s="51"/>
      <c r="M8263" s="51"/>
    </row>
    <row r="8264" spans="9:13">
      <c r="I8264" s="51"/>
      <c r="M8264" s="51"/>
    </row>
    <row r="8265" spans="9:13">
      <c r="I8265" s="51"/>
      <c r="M8265" s="51"/>
    </row>
    <row r="8266" spans="9:13">
      <c r="I8266" s="51"/>
      <c r="M8266" s="51"/>
    </row>
    <row r="8267" spans="9:13">
      <c r="I8267" s="51"/>
      <c r="M8267" s="51"/>
    </row>
    <row r="8268" spans="9:13">
      <c r="I8268" s="51"/>
      <c r="M8268" s="51"/>
    </row>
    <row r="8269" spans="9:13">
      <c r="I8269" s="51"/>
      <c r="M8269" s="51"/>
    </row>
    <row r="8270" spans="9:13">
      <c r="I8270" s="51"/>
      <c r="M8270" s="51"/>
    </row>
    <row r="8271" spans="9:13">
      <c r="I8271" s="51"/>
      <c r="M8271" s="51"/>
    </row>
    <row r="8272" spans="9:13">
      <c r="I8272" s="51"/>
      <c r="M8272" s="51"/>
    </row>
    <row r="8273" spans="9:13">
      <c r="I8273" s="51"/>
      <c r="M8273" s="51"/>
    </row>
    <row r="8274" spans="9:13">
      <c r="I8274" s="51"/>
      <c r="M8274" s="51"/>
    </row>
    <row r="8275" spans="9:13">
      <c r="I8275" s="51"/>
      <c r="M8275" s="51"/>
    </row>
    <row r="8276" spans="9:13">
      <c r="I8276" s="51"/>
      <c r="M8276" s="51"/>
    </row>
    <row r="8277" spans="9:13">
      <c r="I8277" s="51"/>
      <c r="M8277" s="51"/>
    </row>
    <row r="8278" spans="9:13">
      <c r="I8278" s="51"/>
      <c r="M8278" s="51"/>
    </row>
    <row r="8279" spans="9:13">
      <c r="I8279" s="51"/>
      <c r="M8279" s="51"/>
    </row>
    <row r="8280" spans="9:13">
      <c r="I8280" s="51"/>
      <c r="M8280" s="51"/>
    </row>
    <row r="8281" spans="9:13">
      <c r="I8281" s="51"/>
      <c r="M8281" s="51"/>
    </row>
    <row r="8282" spans="9:13">
      <c r="I8282" s="51"/>
      <c r="M8282" s="51"/>
    </row>
    <row r="8283" spans="9:13">
      <c r="I8283" s="51"/>
      <c r="M8283" s="51"/>
    </row>
    <row r="8284" spans="9:13">
      <c r="I8284" s="51"/>
      <c r="M8284" s="51"/>
    </row>
    <row r="8285" spans="9:13">
      <c r="I8285" s="51"/>
      <c r="M8285" s="51"/>
    </row>
    <row r="8286" spans="9:13">
      <c r="I8286" s="51"/>
      <c r="M8286" s="51"/>
    </row>
    <row r="8287" spans="9:13">
      <c r="I8287" s="51"/>
      <c r="M8287" s="51"/>
    </row>
    <row r="8288" spans="9:13">
      <c r="I8288" s="51"/>
      <c r="M8288" s="51"/>
    </row>
    <row r="8289" spans="9:13">
      <c r="I8289" s="51"/>
      <c r="M8289" s="51"/>
    </row>
    <row r="8290" spans="9:13">
      <c r="I8290" s="51"/>
      <c r="M8290" s="51"/>
    </row>
    <row r="8291" spans="9:13">
      <c r="I8291" s="51"/>
      <c r="M8291" s="51"/>
    </row>
    <row r="8292" spans="9:13">
      <c r="I8292" s="51"/>
      <c r="M8292" s="51"/>
    </row>
    <row r="8293" spans="9:13">
      <c r="I8293" s="51"/>
      <c r="M8293" s="51"/>
    </row>
    <row r="8294" spans="9:13">
      <c r="I8294" s="51"/>
      <c r="M8294" s="51"/>
    </row>
    <row r="8295" spans="9:13">
      <c r="I8295" s="51"/>
      <c r="M8295" s="51"/>
    </row>
    <row r="8296" spans="9:13">
      <c r="I8296" s="51"/>
      <c r="M8296" s="51"/>
    </row>
    <row r="8297" spans="9:13">
      <c r="I8297" s="51"/>
      <c r="M8297" s="51"/>
    </row>
    <row r="8298" spans="9:13">
      <c r="I8298" s="51"/>
      <c r="M8298" s="51"/>
    </row>
    <row r="8299" spans="9:13">
      <c r="I8299" s="51"/>
      <c r="M8299" s="51"/>
    </row>
    <row r="8300" spans="9:13">
      <c r="I8300" s="51"/>
      <c r="M8300" s="51"/>
    </row>
    <row r="8301" spans="9:13">
      <c r="I8301" s="51"/>
      <c r="M8301" s="51"/>
    </row>
    <row r="8302" spans="9:13">
      <c r="I8302" s="51"/>
      <c r="M8302" s="51"/>
    </row>
    <row r="8303" spans="9:13">
      <c r="I8303" s="51"/>
      <c r="M8303" s="51"/>
    </row>
    <row r="8304" spans="9:13">
      <c r="I8304" s="51"/>
      <c r="M8304" s="51"/>
    </row>
    <row r="8305" spans="9:13">
      <c r="I8305" s="51"/>
      <c r="M8305" s="51"/>
    </row>
    <row r="8306" spans="9:13">
      <c r="I8306" s="51"/>
      <c r="M8306" s="51"/>
    </row>
    <row r="8307" spans="9:13">
      <c r="I8307" s="51"/>
      <c r="M8307" s="51"/>
    </row>
    <row r="8308" spans="9:13">
      <c r="I8308" s="51"/>
      <c r="M8308" s="51"/>
    </row>
    <row r="8309" spans="9:13">
      <c r="I8309" s="51"/>
      <c r="M8309" s="51"/>
    </row>
    <row r="8310" spans="9:13">
      <c r="I8310" s="51"/>
      <c r="M8310" s="51"/>
    </row>
    <row r="8311" spans="9:13">
      <c r="I8311" s="51"/>
      <c r="M8311" s="51"/>
    </row>
    <row r="8312" spans="9:13">
      <c r="I8312" s="51"/>
      <c r="M8312" s="51"/>
    </row>
    <row r="8313" spans="9:13">
      <c r="I8313" s="51"/>
      <c r="M8313" s="51"/>
    </row>
    <row r="8314" spans="9:13">
      <c r="I8314" s="51"/>
      <c r="M8314" s="51"/>
    </row>
    <row r="8315" spans="9:13">
      <c r="I8315" s="51"/>
      <c r="M8315" s="51"/>
    </row>
    <row r="8316" spans="9:13">
      <c r="I8316" s="51"/>
      <c r="M8316" s="51"/>
    </row>
    <row r="8317" spans="9:13">
      <c r="I8317" s="51"/>
      <c r="M8317" s="51"/>
    </row>
    <row r="8318" spans="9:13">
      <c r="I8318" s="51"/>
      <c r="M8318" s="51"/>
    </row>
    <row r="8319" spans="9:13">
      <c r="I8319" s="51"/>
      <c r="M8319" s="51"/>
    </row>
    <row r="8320" spans="9:13">
      <c r="I8320" s="51"/>
      <c r="M8320" s="51"/>
    </row>
    <row r="8321" spans="9:13">
      <c r="I8321" s="51"/>
      <c r="M8321" s="51"/>
    </row>
    <row r="8322" spans="9:13">
      <c r="I8322" s="51"/>
      <c r="M8322" s="51"/>
    </row>
    <row r="8323" spans="9:13">
      <c r="I8323" s="51"/>
      <c r="M8323" s="51"/>
    </row>
    <row r="8324" spans="9:13">
      <c r="I8324" s="51"/>
      <c r="M8324" s="51"/>
    </row>
    <row r="8325" spans="9:13">
      <c r="I8325" s="51"/>
      <c r="M8325" s="51"/>
    </row>
    <row r="8326" spans="9:13">
      <c r="I8326" s="51"/>
      <c r="M8326" s="51"/>
    </row>
    <row r="8327" spans="9:13">
      <c r="I8327" s="51"/>
      <c r="M8327" s="51"/>
    </row>
    <row r="8328" spans="9:13">
      <c r="I8328" s="51"/>
      <c r="M8328" s="51"/>
    </row>
    <row r="8329" spans="9:13">
      <c r="I8329" s="51"/>
      <c r="M8329" s="51"/>
    </row>
    <row r="8330" spans="9:13">
      <c r="I8330" s="51"/>
      <c r="M8330" s="51"/>
    </row>
    <row r="8331" spans="9:13">
      <c r="I8331" s="51"/>
      <c r="M8331" s="51"/>
    </row>
    <row r="8332" spans="9:13">
      <c r="I8332" s="51"/>
      <c r="M8332" s="51"/>
    </row>
    <row r="8333" spans="9:13">
      <c r="I8333" s="51"/>
      <c r="M8333" s="51"/>
    </row>
    <row r="8334" spans="9:13">
      <c r="I8334" s="51"/>
      <c r="M8334" s="51"/>
    </row>
    <row r="8335" spans="9:13">
      <c r="I8335" s="51"/>
      <c r="M8335" s="51"/>
    </row>
    <row r="8336" spans="9:13">
      <c r="I8336" s="51"/>
      <c r="M8336" s="51"/>
    </row>
    <row r="8337" spans="9:13">
      <c r="I8337" s="51"/>
      <c r="M8337" s="51"/>
    </row>
    <row r="8338" spans="9:13">
      <c r="I8338" s="51"/>
      <c r="M8338" s="51"/>
    </row>
    <row r="8339" spans="9:13">
      <c r="I8339" s="51"/>
      <c r="M8339" s="51"/>
    </row>
    <row r="8340" spans="9:13">
      <c r="I8340" s="51"/>
      <c r="M8340" s="51"/>
    </row>
    <row r="8341" spans="9:13">
      <c r="I8341" s="51"/>
      <c r="M8341" s="51"/>
    </row>
    <row r="8342" spans="9:13">
      <c r="I8342" s="51"/>
      <c r="M8342" s="51"/>
    </row>
    <row r="8343" spans="9:13">
      <c r="I8343" s="51"/>
      <c r="M8343" s="51"/>
    </row>
    <row r="8344" spans="9:13">
      <c r="I8344" s="51"/>
      <c r="M8344" s="51"/>
    </row>
    <row r="8345" spans="9:13">
      <c r="I8345" s="51"/>
      <c r="M8345" s="51"/>
    </row>
    <row r="8346" spans="9:13">
      <c r="I8346" s="51"/>
      <c r="M8346" s="51"/>
    </row>
    <row r="8347" spans="9:13">
      <c r="I8347" s="51"/>
      <c r="M8347" s="51"/>
    </row>
    <row r="8348" spans="9:13">
      <c r="I8348" s="51"/>
      <c r="M8348" s="51"/>
    </row>
    <row r="8349" spans="9:13">
      <c r="I8349" s="51"/>
      <c r="M8349" s="51"/>
    </row>
    <row r="8350" spans="9:13">
      <c r="I8350" s="51"/>
      <c r="M8350" s="51"/>
    </row>
    <row r="8351" spans="9:13">
      <c r="I8351" s="51"/>
      <c r="M8351" s="51"/>
    </row>
    <row r="8352" spans="9:13">
      <c r="I8352" s="51"/>
      <c r="M8352" s="51"/>
    </row>
    <row r="8353" spans="9:13">
      <c r="I8353" s="51"/>
      <c r="M8353" s="51"/>
    </row>
    <row r="8354" spans="9:13">
      <c r="I8354" s="51"/>
      <c r="M8354" s="51"/>
    </row>
    <row r="8355" spans="9:13">
      <c r="I8355" s="51"/>
      <c r="M8355" s="51"/>
    </row>
    <row r="8356" spans="9:13">
      <c r="I8356" s="51"/>
      <c r="M8356" s="51"/>
    </row>
    <row r="8357" spans="9:13">
      <c r="I8357" s="51"/>
      <c r="M8357" s="51"/>
    </row>
    <row r="8358" spans="9:13">
      <c r="I8358" s="51"/>
      <c r="M8358" s="51"/>
    </row>
    <row r="8359" spans="9:13">
      <c r="I8359" s="51"/>
      <c r="M8359" s="51"/>
    </row>
    <row r="8360" spans="9:13">
      <c r="I8360" s="51"/>
      <c r="M8360" s="51"/>
    </row>
    <row r="8361" spans="9:13">
      <c r="I8361" s="51"/>
      <c r="M8361" s="51"/>
    </row>
    <row r="8362" spans="9:13">
      <c r="I8362" s="51"/>
      <c r="M8362" s="51"/>
    </row>
    <row r="8363" spans="9:13">
      <c r="I8363" s="51"/>
      <c r="M8363" s="51"/>
    </row>
    <row r="8364" spans="9:13">
      <c r="I8364" s="51"/>
      <c r="M8364" s="51"/>
    </row>
    <row r="8365" spans="9:13">
      <c r="I8365" s="51"/>
      <c r="M8365" s="51"/>
    </row>
    <row r="8366" spans="9:13">
      <c r="I8366" s="51"/>
      <c r="M8366" s="51"/>
    </row>
    <row r="8367" spans="9:13">
      <c r="I8367" s="51"/>
      <c r="M8367" s="51"/>
    </row>
    <row r="8368" spans="9:13">
      <c r="I8368" s="51"/>
      <c r="M8368" s="51"/>
    </row>
    <row r="8369" spans="9:13">
      <c r="I8369" s="51"/>
      <c r="M8369" s="51"/>
    </row>
    <row r="8370" spans="9:13">
      <c r="I8370" s="51"/>
      <c r="M8370" s="51"/>
    </row>
    <row r="8371" spans="9:13">
      <c r="I8371" s="51"/>
      <c r="M8371" s="51"/>
    </row>
    <row r="8372" spans="9:13">
      <c r="I8372" s="51"/>
      <c r="M8372" s="51"/>
    </row>
    <row r="8373" spans="9:13">
      <c r="I8373" s="51"/>
      <c r="M8373" s="51"/>
    </row>
    <row r="8374" spans="9:13">
      <c r="I8374" s="51"/>
      <c r="M8374" s="51"/>
    </row>
    <row r="8375" spans="9:13">
      <c r="I8375" s="51"/>
      <c r="M8375" s="51"/>
    </row>
    <row r="8376" spans="9:13">
      <c r="I8376" s="51"/>
      <c r="M8376" s="51"/>
    </row>
    <row r="8377" spans="9:13">
      <c r="I8377" s="51"/>
      <c r="M8377" s="51"/>
    </row>
    <row r="8378" spans="9:13">
      <c r="I8378" s="51"/>
      <c r="M8378" s="51"/>
    </row>
    <row r="8379" spans="9:13">
      <c r="I8379" s="51"/>
      <c r="M8379" s="51"/>
    </row>
    <row r="8380" spans="9:13">
      <c r="I8380" s="51"/>
      <c r="M8380" s="51"/>
    </row>
    <row r="8381" spans="9:13">
      <c r="I8381" s="51"/>
      <c r="M8381" s="51"/>
    </row>
    <row r="8382" spans="9:13">
      <c r="I8382" s="51"/>
      <c r="M8382" s="51"/>
    </row>
    <row r="8383" spans="9:13">
      <c r="I8383" s="51"/>
      <c r="M8383" s="51"/>
    </row>
    <row r="8384" spans="9:13">
      <c r="I8384" s="51"/>
      <c r="M8384" s="51"/>
    </row>
    <row r="8385" spans="9:13">
      <c r="I8385" s="51"/>
      <c r="M8385" s="51"/>
    </row>
    <row r="8386" spans="9:13">
      <c r="I8386" s="51"/>
      <c r="M8386" s="51"/>
    </row>
    <row r="8387" spans="9:13">
      <c r="I8387" s="51"/>
      <c r="M8387" s="51"/>
    </row>
    <row r="8388" spans="9:13">
      <c r="I8388" s="51"/>
      <c r="M8388" s="51"/>
    </row>
    <row r="8389" spans="9:13">
      <c r="I8389" s="51"/>
      <c r="M8389" s="51"/>
    </row>
    <row r="8390" spans="9:13">
      <c r="I8390" s="51"/>
      <c r="M8390" s="51"/>
    </row>
    <row r="8391" spans="9:13">
      <c r="I8391" s="51"/>
      <c r="M8391" s="51"/>
    </row>
    <row r="8392" spans="9:13">
      <c r="I8392" s="51"/>
      <c r="M8392" s="51"/>
    </row>
    <row r="8393" spans="9:13">
      <c r="I8393" s="51"/>
      <c r="M8393" s="51"/>
    </row>
    <row r="8394" spans="9:13">
      <c r="I8394" s="51"/>
      <c r="M8394" s="51"/>
    </row>
    <row r="8395" spans="9:13">
      <c r="I8395" s="51"/>
      <c r="M8395" s="51"/>
    </row>
    <row r="8396" spans="9:13">
      <c r="I8396" s="51"/>
      <c r="M8396" s="51"/>
    </row>
    <row r="8397" spans="9:13">
      <c r="I8397" s="51"/>
      <c r="M8397" s="51"/>
    </row>
    <row r="8398" spans="9:13">
      <c r="I8398" s="51"/>
      <c r="M8398" s="51"/>
    </row>
    <row r="8399" spans="9:13">
      <c r="I8399" s="51"/>
      <c r="M8399" s="51"/>
    </row>
    <row r="8400" spans="9:13">
      <c r="I8400" s="51"/>
      <c r="M8400" s="51"/>
    </row>
    <row r="8401" spans="9:13">
      <c r="I8401" s="51"/>
      <c r="M8401" s="51"/>
    </row>
    <row r="8402" spans="9:13">
      <c r="I8402" s="51"/>
      <c r="M8402" s="51"/>
    </row>
    <row r="8403" spans="9:13">
      <c r="I8403" s="51"/>
      <c r="M8403" s="51"/>
    </row>
    <row r="8404" spans="9:13">
      <c r="I8404" s="51"/>
      <c r="M8404" s="51"/>
    </row>
    <row r="8405" spans="9:13">
      <c r="I8405" s="51"/>
      <c r="M8405" s="51"/>
    </row>
    <row r="8406" spans="9:13">
      <c r="I8406" s="51"/>
      <c r="M8406" s="51"/>
    </row>
    <row r="8407" spans="9:13">
      <c r="I8407" s="51"/>
      <c r="M8407" s="51"/>
    </row>
    <row r="8408" spans="9:13">
      <c r="I8408" s="51"/>
      <c r="M8408" s="51"/>
    </row>
    <row r="8409" spans="9:13">
      <c r="I8409" s="51"/>
      <c r="M8409" s="51"/>
    </row>
    <row r="8410" spans="9:13">
      <c r="I8410" s="51"/>
      <c r="M8410" s="51"/>
    </row>
    <row r="8411" spans="9:13">
      <c r="I8411" s="51"/>
      <c r="M8411" s="51"/>
    </row>
    <row r="8412" spans="9:13">
      <c r="I8412" s="51"/>
      <c r="M8412" s="51"/>
    </row>
    <row r="8413" spans="9:13">
      <c r="I8413" s="51"/>
      <c r="M8413" s="51"/>
    </row>
    <row r="8414" spans="9:13">
      <c r="I8414" s="51"/>
      <c r="M8414" s="51"/>
    </row>
    <row r="8415" spans="9:13">
      <c r="I8415" s="51"/>
      <c r="M8415" s="51"/>
    </row>
    <row r="8416" spans="9:13">
      <c r="I8416" s="51"/>
      <c r="M8416" s="51"/>
    </row>
    <row r="8417" spans="9:13">
      <c r="I8417" s="51"/>
      <c r="M8417" s="51"/>
    </row>
    <row r="8418" spans="9:13">
      <c r="I8418" s="51"/>
      <c r="M8418" s="51"/>
    </row>
    <row r="8419" spans="9:13">
      <c r="I8419" s="51"/>
      <c r="M8419" s="51"/>
    </row>
    <row r="8420" spans="9:13">
      <c r="I8420" s="51"/>
      <c r="M8420" s="51"/>
    </row>
    <row r="8421" spans="9:13">
      <c r="I8421" s="51"/>
      <c r="M8421" s="51"/>
    </row>
    <row r="8422" spans="9:13">
      <c r="I8422" s="51"/>
      <c r="M8422" s="51"/>
    </row>
    <row r="8423" spans="9:13">
      <c r="I8423" s="51"/>
      <c r="M8423" s="51"/>
    </row>
    <row r="8424" spans="9:13">
      <c r="I8424" s="51"/>
      <c r="M8424" s="51"/>
    </row>
    <row r="8425" spans="9:13">
      <c r="I8425" s="51"/>
      <c r="M8425" s="51"/>
    </row>
    <row r="8426" spans="9:13">
      <c r="I8426" s="51"/>
      <c r="M8426" s="51"/>
    </row>
    <row r="8427" spans="9:13">
      <c r="I8427" s="51"/>
      <c r="M8427" s="51"/>
    </row>
    <row r="8428" spans="9:13">
      <c r="I8428" s="51"/>
      <c r="M8428" s="51"/>
    </row>
    <row r="8429" spans="9:13">
      <c r="I8429" s="51"/>
      <c r="M8429" s="51"/>
    </row>
    <row r="8430" spans="9:13">
      <c r="I8430" s="51"/>
      <c r="M8430" s="51"/>
    </row>
    <row r="8431" spans="9:13">
      <c r="I8431" s="51"/>
      <c r="M8431" s="51"/>
    </row>
    <row r="8432" spans="9:13">
      <c r="I8432" s="51"/>
      <c r="M8432" s="51"/>
    </row>
    <row r="8433" spans="9:13">
      <c r="I8433" s="51"/>
      <c r="M8433" s="51"/>
    </row>
    <row r="8434" spans="9:13">
      <c r="I8434" s="51"/>
      <c r="M8434" s="51"/>
    </row>
    <row r="8435" spans="9:13">
      <c r="I8435" s="51"/>
      <c r="M8435" s="51"/>
    </row>
    <row r="8436" spans="9:13">
      <c r="I8436" s="51"/>
      <c r="M8436" s="51"/>
    </row>
    <row r="8437" spans="9:13">
      <c r="I8437" s="51"/>
      <c r="M8437" s="51"/>
    </row>
    <row r="8438" spans="9:13">
      <c r="I8438" s="51"/>
      <c r="M8438" s="51"/>
    </row>
    <row r="8439" spans="9:13">
      <c r="I8439" s="51"/>
      <c r="M8439" s="51"/>
    </row>
    <row r="8440" spans="9:13">
      <c r="I8440" s="51"/>
      <c r="M8440" s="51"/>
    </row>
    <row r="8441" spans="9:13">
      <c r="I8441" s="51"/>
      <c r="M8441" s="51"/>
    </row>
    <row r="8442" spans="9:13">
      <c r="I8442" s="51"/>
      <c r="M8442" s="51"/>
    </row>
    <row r="8443" spans="9:13">
      <c r="I8443" s="51"/>
      <c r="M8443" s="51"/>
    </row>
    <row r="8444" spans="9:13">
      <c r="I8444" s="51"/>
      <c r="M8444" s="51"/>
    </row>
    <row r="8445" spans="9:13">
      <c r="I8445" s="51"/>
      <c r="M8445" s="51"/>
    </row>
    <row r="8446" spans="9:13">
      <c r="I8446" s="51"/>
      <c r="M8446" s="51"/>
    </row>
    <row r="8447" spans="9:13">
      <c r="I8447" s="51"/>
      <c r="M8447" s="51"/>
    </row>
    <row r="8448" spans="9:13">
      <c r="I8448" s="51"/>
      <c r="M8448" s="51"/>
    </row>
    <row r="8449" spans="9:13">
      <c r="I8449" s="51"/>
      <c r="M8449" s="51"/>
    </row>
    <row r="8450" spans="9:13">
      <c r="I8450" s="51"/>
      <c r="M8450" s="51"/>
    </row>
    <row r="8451" spans="9:13">
      <c r="I8451" s="51"/>
      <c r="M8451" s="51"/>
    </row>
    <row r="8452" spans="9:13">
      <c r="I8452" s="51"/>
      <c r="M8452" s="51"/>
    </row>
    <row r="8453" spans="9:13">
      <c r="I8453" s="51"/>
      <c r="M8453" s="51"/>
    </row>
    <row r="8454" spans="9:13">
      <c r="I8454" s="51"/>
      <c r="M8454" s="51"/>
    </row>
    <row r="8455" spans="9:13">
      <c r="I8455" s="51"/>
      <c r="M8455" s="51"/>
    </row>
    <row r="8456" spans="9:13">
      <c r="I8456" s="51"/>
      <c r="M8456" s="51"/>
    </row>
    <row r="8457" spans="9:13">
      <c r="I8457" s="51"/>
      <c r="M8457" s="51"/>
    </row>
    <row r="8458" spans="9:13">
      <c r="I8458" s="51"/>
      <c r="M8458" s="51"/>
    </row>
    <row r="8459" spans="9:13">
      <c r="I8459" s="51"/>
      <c r="M8459" s="51"/>
    </row>
    <row r="8460" spans="9:13">
      <c r="I8460" s="51"/>
      <c r="M8460" s="51"/>
    </row>
    <row r="8461" spans="9:13">
      <c r="I8461" s="51"/>
      <c r="M8461" s="51"/>
    </row>
    <row r="8462" spans="9:13">
      <c r="I8462" s="51"/>
      <c r="M8462" s="51"/>
    </row>
    <row r="8463" spans="9:13">
      <c r="I8463" s="51"/>
      <c r="M8463" s="51"/>
    </row>
    <row r="8464" spans="9:13">
      <c r="I8464" s="51"/>
      <c r="M8464" s="51"/>
    </row>
    <row r="8465" spans="9:13">
      <c r="I8465" s="51"/>
      <c r="M8465" s="51"/>
    </row>
    <row r="8466" spans="9:13">
      <c r="I8466" s="51"/>
      <c r="M8466" s="51"/>
    </row>
    <row r="8467" spans="9:13">
      <c r="I8467" s="51"/>
      <c r="M8467" s="51"/>
    </row>
    <row r="8468" spans="9:13">
      <c r="I8468" s="51"/>
      <c r="M8468" s="51"/>
    </row>
    <row r="8469" spans="9:13">
      <c r="I8469" s="51"/>
      <c r="M8469" s="51"/>
    </row>
    <row r="8470" spans="9:13">
      <c r="I8470" s="51"/>
      <c r="M8470" s="51"/>
    </row>
    <row r="8471" spans="9:13">
      <c r="I8471" s="51"/>
      <c r="M8471" s="51"/>
    </row>
    <row r="8472" spans="9:13">
      <c r="I8472" s="51"/>
      <c r="M8472" s="51"/>
    </row>
    <row r="8473" spans="9:13">
      <c r="I8473" s="51"/>
      <c r="M8473" s="51"/>
    </row>
    <row r="8474" spans="9:13">
      <c r="I8474" s="51"/>
      <c r="M8474" s="51"/>
    </row>
    <row r="8475" spans="9:13">
      <c r="I8475" s="51"/>
      <c r="M8475" s="51"/>
    </row>
    <row r="8476" spans="9:13">
      <c r="I8476" s="51"/>
      <c r="M8476" s="51"/>
    </row>
    <row r="8477" spans="9:13">
      <c r="I8477" s="51"/>
      <c r="M8477" s="51"/>
    </row>
    <row r="8478" spans="9:13">
      <c r="I8478" s="51"/>
      <c r="M8478" s="51"/>
    </row>
    <row r="8479" spans="9:13">
      <c r="I8479" s="51"/>
      <c r="M8479" s="51"/>
    </row>
    <row r="8480" spans="9:13">
      <c r="I8480" s="51"/>
      <c r="M8480" s="51"/>
    </row>
    <row r="8481" spans="9:13">
      <c r="I8481" s="51"/>
      <c r="M8481" s="51"/>
    </row>
    <row r="8482" spans="9:13">
      <c r="I8482" s="51"/>
      <c r="M8482" s="51"/>
    </row>
    <row r="8483" spans="9:13">
      <c r="I8483" s="51"/>
      <c r="M8483" s="51"/>
    </row>
    <row r="8484" spans="9:13">
      <c r="I8484" s="51"/>
      <c r="M8484" s="51"/>
    </row>
    <row r="8485" spans="9:13">
      <c r="I8485" s="51"/>
      <c r="M8485" s="51"/>
    </row>
    <row r="8486" spans="9:13">
      <c r="I8486" s="51"/>
      <c r="M8486" s="51"/>
    </row>
    <row r="8487" spans="9:13">
      <c r="I8487" s="51"/>
      <c r="M8487" s="51"/>
    </row>
    <row r="8488" spans="9:13">
      <c r="I8488" s="51"/>
      <c r="M8488" s="51"/>
    </row>
    <row r="8489" spans="9:13">
      <c r="I8489" s="51"/>
      <c r="M8489" s="51"/>
    </row>
    <row r="8490" spans="9:13">
      <c r="I8490" s="51"/>
      <c r="M8490" s="51"/>
    </row>
    <row r="8491" spans="9:13">
      <c r="I8491" s="51"/>
      <c r="M8491" s="51"/>
    </row>
    <row r="8492" spans="9:13">
      <c r="I8492" s="51"/>
      <c r="M8492" s="51"/>
    </row>
    <row r="8493" spans="9:13">
      <c r="I8493" s="51"/>
      <c r="M8493" s="51"/>
    </row>
    <row r="8494" spans="9:13">
      <c r="I8494" s="51"/>
      <c r="M8494" s="51"/>
    </row>
    <row r="8495" spans="9:13">
      <c r="I8495" s="51"/>
      <c r="M8495" s="51"/>
    </row>
    <row r="8496" spans="9:13">
      <c r="I8496" s="51"/>
      <c r="M8496" s="51"/>
    </row>
    <row r="8497" spans="9:13">
      <c r="I8497" s="51"/>
      <c r="M8497" s="51"/>
    </row>
    <row r="8498" spans="9:13">
      <c r="I8498" s="51"/>
      <c r="M8498" s="51"/>
    </row>
    <row r="8499" spans="9:13">
      <c r="I8499" s="51"/>
      <c r="M8499" s="51"/>
    </row>
    <row r="8500" spans="9:13">
      <c r="I8500" s="51"/>
      <c r="M8500" s="51"/>
    </row>
    <row r="8501" spans="9:13">
      <c r="I8501" s="51"/>
      <c r="M8501" s="51"/>
    </row>
    <row r="8502" spans="9:13">
      <c r="I8502" s="51"/>
      <c r="M8502" s="51"/>
    </row>
    <row r="8503" spans="9:13">
      <c r="I8503" s="51"/>
      <c r="M8503" s="51"/>
    </row>
    <row r="8504" spans="9:13">
      <c r="I8504" s="51"/>
      <c r="M8504" s="51"/>
    </row>
    <row r="8505" spans="9:13">
      <c r="I8505" s="51"/>
      <c r="M8505" s="51"/>
    </row>
    <row r="8506" spans="9:13">
      <c r="I8506" s="51"/>
      <c r="M8506" s="51"/>
    </row>
    <row r="8507" spans="9:13">
      <c r="I8507" s="51"/>
      <c r="M8507" s="51"/>
    </row>
    <row r="8508" spans="9:13">
      <c r="I8508" s="51"/>
      <c r="M8508" s="51"/>
    </row>
    <row r="8509" spans="9:13">
      <c r="I8509" s="51"/>
      <c r="M8509" s="51"/>
    </row>
    <row r="8510" spans="9:13">
      <c r="I8510" s="51"/>
      <c r="M8510" s="51"/>
    </row>
    <row r="8511" spans="9:13">
      <c r="I8511" s="51"/>
      <c r="M8511" s="51"/>
    </row>
    <row r="8512" spans="9:13">
      <c r="I8512" s="51"/>
      <c r="M8512" s="51"/>
    </row>
    <row r="8513" spans="9:13">
      <c r="I8513" s="51"/>
      <c r="M8513" s="51"/>
    </row>
    <row r="8514" spans="9:13">
      <c r="I8514" s="51"/>
      <c r="M8514" s="51"/>
    </row>
    <row r="8515" spans="9:13">
      <c r="I8515" s="51"/>
      <c r="M8515" s="51"/>
    </row>
    <row r="8516" spans="9:13">
      <c r="I8516" s="51"/>
      <c r="M8516" s="51"/>
    </row>
    <row r="8517" spans="9:13">
      <c r="I8517" s="51"/>
      <c r="M8517" s="51"/>
    </row>
    <row r="8518" spans="9:13">
      <c r="I8518" s="51"/>
      <c r="M8518" s="51"/>
    </row>
    <row r="8519" spans="9:13">
      <c r="I8519" s="51"/>
      <c r="M8519" s="51"/>
    </row>
    <row r="8520" spans="9:13">
      <c r="I8520" s="51"/>
      <c r="M8520" s="51"/>
    </row>
    <row r="8521" spans="9:13">
      <c r="I8521" s="51"/>
      <c r="M8521" s="51"/>
    </row>
    <row r="8522" spans="9:13">
      <c r="I8522" s="51"/>
      <c r="M8522" s="51"/>
    </row>
    <row r="8523" spans="9:13">
      <c r="I8523" s="51"/>
      <c r="M8523" s="51"/>
    </row>
    <row r="8524" spans="9:13">
      <c r="I8524" s="51"/>
      <c r="M8524" s="51"/>
    </row>
    <row r="8525" spans="9:13">
      <c r="I8525" s="51"/>
      <c r="M8525" s="51"/>
    </row>
    <row r="8526" spans="9:13">
      <c r="I8526" s="51"/>
      <c r="M8526" s="51"/>
    </row>
    <row r="8527" spans="9:13">
      <c r="I8527" s="51"/>
      <c r="M8527" s="51"/>
    </row>
    <row r="8528" spans="9:13">
      <c r="I8528" s="51"/>
      <c r="M8528" s="51"/>
    </row>
    <row r="8529" spans="9:13">
      <c r="I8529" s="51"/>
      <c r="M8529" s="51"/>
    </row>
    <row r="8530" spans="9:13">
      <c r="I8530" s="51"/>
      <c r="M8530" s="51"/>
    </row>
    <row r="8531" spans="9:13">
      <c r="I8531" s="51"/>
      <c r="M8531" s="51"/>
    </row>
    <row r="8532" spans="9:13">
      <c r="I8532" s="51"/>
      <c r="M8532" s="51"/>
    </row>
    <row r="8533" spans="9:13">
      <c r="I8533" s="51"/>
      <c r="M8533" s="51"/>
    </row>
    <row r="8534" spans="9:13">
      <c r="I8534" s="51"/>
      <c r="M8534" s="51"/>
    </row>
    <row r="8535" spans="9:13">
      <c r="I8535" s="51"/>
      <c r="M8535" s="51"/>
    </row>
    <row r="8536" spans="9:13">
      <c r="I8536" s="51"/>
      <c r="M8536" s="51"/>
    </row>
    <row r="8537" spans="9:13">
      <c r="I8537" s="51"/>
      <c r="M8537" s="51"/>
    </row>
    <row r="8538" spans="9:13">
      <c r="I8538" s="51"/>
      <c r="M8538" s="51"/>
    </row>
    <row r="8539" spans="9:13">
      <c r="I8539" s="51"/>
      <c r="M8539" s="51"/>
    </row>
    <row r="8540" spans="9:13">
      <c r="I8540" s="51"/>
      <c r="M8540" s="51"/>
    </row>
    <row r="8541" spans="9:13">
      <c r="I8541" s="51"/>
      <c r="M8541" s="51"/>
    </row>
    <row r="8542" spans="9:13">
      <c r="I8542" s="51"/>
      <c r="M8542" s="51"/>
    </row>
    <row r="8543" spans="9:13">
      <c r="I8543" s="51"/>
      <c r="M8543" s="51"/>
    </row>
    <row r="8544" spans="9:13">
      <c r="I8544" s="51"/>
      <c r="M8544" s="51"/>
    </row>
    <row r="8545" spans="9:13">
      <c r="I8545" s="51"/>
      <c r="M8545" s="51"/>
    </row>
    <row r="8546" spans="9:13">
      <c r="I8546" s="51"/>
      <c r="M8546" s="51"/>
    </row>
    <row r="8547" spans="9:13">
      <c r="I8547" s="51"/>
      <c r="M8547" s="51"/>
    </row>
    <row r="8548" spans="9:13">
      <c r="I8548" s="51"/>
      <c r="M8548" s="51"/>
    </row>
    <row r="8549" spans="9:13">
      <c r="I8549" s="51"/>
      <c r="M8549" s="51"/>
    </row>
    <row r="8550" spans="9:13">
      <c r="I8550" s="51"/>
      <c r="M8550" s="51"/>
    </row>
    <row r="8551" spans="9:13">
      <c r="I8551" s="51"/>
      <c r="M8551" s="51"/>
    </row>
    <row r="8552" spans="9:13">
      <c r="I8552" s="51"/>
      <c r="M8552" s="51"/>
    </row>
    <row r="8553" spans="9:13">
      <c r="I8553" s="51"/>
      <c r="M8553" s="51"/>
    </row>
    <row r="8554" spans="9:13">
      <c r="I8554" s="51"/>
      <c r="M8554" s="51"/>
    </row>
    <row r="8555" spans="9:13">
      <c r="I8555" s="51"/>
      <c r="M8555" s="51"/>
    </row>
    <row r="8556" spans="9:13">
      <c r="I8556" s="51"/>
      <c r="M8556" s="51"/>
    </row>
    <row r="8557" spans="9:13">
      <c r="I8557" s="51"/>
      <c r="M8557" s="51"/>
    </row>
    <row r="8558" spans="9:13">
      <c r="I8558" s="51"/>
      <c r="M8558" s="51"/>
    </row>
    <row r="8559" spans="9:13">
      <c r="I8559" s="51"/>
      <c r="M8559" s="51"/>
    </row>
    <row r="8560" spans="9:13">
      <c r="I8560" s="51"/>
      <c r="M8560" s="51"/>
    </row>
    <row r="8561" spans="9:13">
      <c r="I8561" s="51"/>
      <c r="M8561" s="51"/>
    </row>
    <row r="8562" spans="9:13">
      <c r="I8562" s="51"/>
      <c r="M8562" s="51"/>
    </row>
    <row r="8563" spans="9:13">
      <c r="I8563" s="51"/>
      <c r="M8563" s="51"/>
    </row>
    <row r="8564" spans="9:13">
      <c r="I8564" s="51"/>
      <c r="M8564" s="51"/>
    </row>
    <row r="8565" spans="9:13">
      <c r="I8565" s="51"/>
      <c r="M8565" s="51"/>
    </row>
    <row r="8566" spans="9:13">
      <c r="I8566" s="51"/>
      <c r="M8566" s="51"/>
    </row>
    <row r="8567" spans="9:13">
      <c r="I8567" s="51"/>
      <c r="M8567" s="51"/>
    </row>
    <row r="8568" spans="9:13">
      <c r="I8568" s="51"/>
      <c r="M8568" s="51"/>
    </row>
    <row r="8569" spans="9:13">
      <c r="I8569" s="51"/>
      <c r="M8569" s="51"/>
    </row>
    <row r="8570" spans="9:13">
      <c r="I8570" s="51"/>
      <c r="M8570" s="51"/>
    </row>
    <row r="8571" spans="9:13">
      <c r="I8571" s="51"/>
      <c r="M8571" s="51"/>
    </row>
    <row r="8572" spans="9:13">
      <c r="I8572" s="51"/>
      <c r="M8572" s="51"/>
    </row>
    <row r="8573" spans="9:13">
      <c r="I8573" s="51"/>
      <c r="M8573" s="51"/>
    </row>
    <row r="8574" spans="9:13">
      <c r="I8574" s="51"/>
      <c r="M8574" s="51"/>
    </row>
    <row r="8575" spans="9:13">
      <c r="I8575" s="51"/>
      <c r="M8575" s="51"/>
    </row>
    <row r="8576" spans="9:13">
      <c r="I8576" s="51"/>
      <c r="M8576" s="51"/>
    </row>
    <row r="8577" spans="9:13">
      <c r="I8577" s="51"/>
      <c r="M8577" s="51"/>
    </row>
    <row r="8578" spans="9:13">
      <c r="I8578" s="51"/>
      <c r="M8578" s="51"/>
    </row>
    <row r="8579" spans="9:13">
      <c r="I8579" s="51"/>
      <c r="M8579" s="51"/>
    </row>
    <row r="8580" spans="9:13">
      <c r="I8580" s="51"/>
      <c r="M8580" s="51"/>
    </row>
    <row r="8581" spans="9:13">
      <c r="I8581" s="51"/>
      <c r="M8581" s="51"/>
    </row>
    <row r="8582" spans="9:13">
      <c r="I8582" s="51"/>
      <c r="M8582" s="51"/>
    </row>
    <row r="8583" spans="9:13">
      <c r="I8583" s="51"/>
      <c r="M8583" s="51"/>
    </row>
    <row r="8584" spans="9:13">
      <c r="I8584" s="51"/>
      <c r="M8584" s="51"/>
    </row>
    <row r="8585" spans="9:13">
      <c r="I8585" s="51"/>
      <c r="M8585" s="51"/>
    </row>
    <row r="8586" spans="9:13">
      <c r="I8586" s="51"/>
      <c r="M8586" s="51"/>
    </row>
    <row r="8587" spans="9:13">
      <c r="I8587" s="51"/>
      <c r="M8587" s="51"/>
    </row>
    <row r="8588" spans="9:13">
      <c r="I8588" s="51"/>
      <c r="M8588" s="51"/>
    </row>
    <row r="8589" spans="9:13">
      <c r="I8589" s="51"/>
      <c r="M8589" s="51"/>
    </row>
    <row r="8590" spans="9:13">
      <c r="I8590" s="51"/>
      <c r="M8590" s="51"/>
    </row>
    <row r="8591" spans="9:13">
      <c r="I8591" s="51"/>
      <c r="M8591" s="51"/>
    </row>
    <row r="8592" spans="9:13">
      <c r="I8592" s="51"/>
      <c r="M8592" s="51"/>
    </row>
    <row r="8593" spans="9:13">
      <c r="I8593" s="51"/>
      <c r="M8593" s="51"/>
    </row>
    <row r="8594" spans="9:13">
      <c r="I8594" s="51"/>
      <c r="M8594" s="51"/>
    </row>
    <row r="8595" spans="9:13">
      <c r="I8595" s="51"/>
      <c r="M8595" s="51"/>
    </row>
    <row r="8596" spans="9:13">
      <c r="I8596" s="51"/>
      <c r="M8596" s="51"/>
    </row>
    <row r="8597" spans="9:13">
      <c r="I8597" s="51"/>
      <c r="M8597" s="51"/>
    </row>
    <row r="8598" spans="9:13">
      <c r="I8598" s="51"/>
      <c r="M8598" s="51"/>
    </row>
    <row r="8599" spans="9:13">
      <c r="I8599" s="51"/>
      <c r="M8599" s="51"/>
    </row>
    <row r="8600" spans="9:13">
      <c r="I8600" s="51"/>
      <c r="M8600" s="51"/>
    </row>
    <row r="8601" spans="9:13">
      <c r="I8601" s="51"/>
      <c r="M8601" s="51"/>
    </row>
    <row r="8602" spans="9:13">
      <c r="I8602" s="51"/>
      <c r="M8602" s="51"/>
    </row>
    <row r="8603" spans="9:13">
      <c r="I8603" s="51"/>
      <c r="M8603" s="51"/>
    </row>
    <row r="8604" spans="9:13">
      <c r="I8604" s="51"/>
      <c r="M8604" s="51"/>
    </row>
    <row r="8605" spans="9:13">
      <c r="I8605" s="51"/>
      <c r="M8605" s="51"/>
    </row>
    <row r="8606" spans="9:13">
      <c r="I8606" s="51"/>
      <c r="M8606" s="51"/>
    </row>
    <row r="8607" spans="9:13">
      <c r="I8607" s="51"/>
      <c r="M8607" s="51"/>
    </row>
    <row r="8608" spans="9:13">
      <c r="I8608" s="51"/>
      <c r="M8608" s="51"/>
    </row>
    <row r="8609" spans="9:13">
      <c r="I8609" s="51"/>
      <c r="M8609" s="51"/>
    </row>
    <row r="8610" spans="9:13">
      <c r="I8610" s="51"/>
      <c r="M8610" s="51"/>
    </row>
    <row r="8611" spans="9:13">
      <c r="I8611" s="51"/>
      <c r="M8611" s="51"/>
    </row>
    <row r="8612" spans="9:13">
      <c r="I8612" s="51"/>
      <c r="M8612" s="51"/>
    </row>
    <row r="8613" spans="9:13">
      <c r="I8613" s="51"/>
      <c r="M8613" s="51"/>
    </row>
    <row r="8614" spans="9:13">
      <c r="I8614" s="51"/>
      <c r="M8614" s="51"/>
    </row>
    <row r="8615" spans="9:13">
      <c r="I8615" s="51"/>
      <c r="M8615" s="51"/>
    </row>
    <row r="8616" spans="9:13">
      <c r="I8616" s="51"/>
      <c r="M8616" s="51"/>
    </row>
    <row r="8617" spans="9:13">
      <c r="I8617" s="51"/>
      <c r="M8617" s="51"/>
    </row>
    <row r="8618" spans="9:13">
      <c r="I8618" s="51"/>
      <c r="M8618" s="51"/>
    </row>
    <row r="8619" spans="9:13">
      <c r="I8619" s="51"/>
      <c r="M8619" s="51"/>
    </row>
    <row r="8620" spans="9:13">
      <c r="I8620" s="51"/>
      <c r="M8620" s="51"/>
    </row>
    <row r="8621" spans="9:13">
      <c r="I8621" s="51"/>
      <c r="M8621" s="51"/>
    </row>
    <row r="8622" spans="9:13">
      <c r="I8622" s="51"/>
      <c r="M8622" s="51"/>
    </row>
    <row r="8623" spans="9:13">
      <c r="I8623" s="51"/>
      <c r="M8623" s="51"/>
    </row>
    <row r="8624" spans="9:13">
      <c r="I8624" s="51"/>
      <c r="M8624" s="51"/>
    </row>
    <row r="8625" spans="9:13">
      <c r="I8625" s="51"/>
      <c r="M8625" s="51"/>
    </row>
    <row r="8626" spans="9:13">
      <c r="I8626" s="51"/>
      <c r="M8626" s="51"/>
    </row>
    <row r="8627" spans="9:13">
      <c r="I8627" s="51"/>
      <c r="M8627" s="51"/>
    </row>
    <row r="8628" spans="9:13">
      <c r="I8628" s="51"/>
      <c r="M8628" s="51"/>
    </row>
    <row r="8629" spans="9:13">
      <c r="I8629" s="51"/>
      <c r="M8629" s="51"/>
    </row>
    <row r="8630" spans="9:13">
      <c r="I8630" s="51"/>
      <c r="M8630" s="51"/>
    </row>
    <row r="8631" spans="9:13">
      <c r="I8631" s="51"/>
      <c r="M8631" s="51"/>
    </row>
    <row r="8632" spans="9:13">
      <c r="I8632" s="51"/>
      <c r="M8632" s="51"/>
    </row>
    <row r="8633" spans="9:13">
      <c r="I8633" s="51"/>
      <c r="M8633" s="51"/>
    </row>
    <row r="8634" spans="9:13">
      <c r="I8634" s="51"/>
      <c r="M8634" s="51"/>
    </row>
    <row r="8635" spans="9:13">
      <c r="I8635" s="51"/>
      <c r="M8635" s="51"/>
    </row>
    <row r="8636" spans="9:13">
      <c r="I8636" s="51"/>
      <c r="M8636" s="51"/>
    </row>
    <row r="8637" spans="9:13">
      <c r="I8637" s="51"/>
      <c r="M8637" s="51"/>
    </row>
    <row r="8638" spans="9:13">
      <c r="I8638" s="51"/>
      <c r="M8638" s="51"/>
    </row>
    <row r="8639" spans="9:13">
      <c r="I8639" s="51"/>
      <c r="M8639" s="51"/>
    </row>
    <row r="8640" spans="9:13">
      <c r="I8640" s="51"/>
      <c r="M8640" s="51"/>
    </row>
    <row r="8641" spans="9:13">
      <c r="I8641" s="51"/>
      <c r="M8641" s="51"/>
    </row>
    <row r="8642" spans="9:13">
      <c r="I8642" s="51"/>
      <c r="M8642" s="51"/>
    </row>
    <row r="8643" spans="9:13">
      <c r="I8643" s="51"/>
      <c r="M8643" s="51"/>
    </row>
    <row r="8644" spans="9:13">
      <c r="I8644" s="51"/>
      <c r="M8644" s="51"/>
    </row>
    <row r="8645" spans="9:13">
      <c r="I8645" s="51"/>
      <c r="M8645" s="51"/>
    </row>
    <row r="8646" spans="9:13">
      <c r="I8646" s="51"/>
      <c r="M8646" s="51"/>
    </row>
    <row r="8647" spans="9:13">
      <c r="I8647" s="51"/>
      <c r="M8647" s="51"/>
    </row>
    <row r="8648" spans="9:13">
      <c r="I8648" s="51"/>
      <c r="M8648" s="51"/>
    </row>
    <row r="8649" spans="9:13">
      <c r="I8649" s="51"/>
      <c r="M8649" s="51"/>
    </row>
    <row r="8650" spans="9:13">
      <c r="I8650" s="51"/>
      <c r="M8650" s="51"/>
    </row>
    <row r="8651" spans="9:13">
      <c r="I8651" s="51"/>
      <c r="M8651" s="51"/>
    </row>
    <row r="8652" spans="9:13">
      <c r="I8652" s="51"/>
      <c r="M8652" s="51"/>
    </row>
    <row r="8653" spans="9:13">
      <c r="I8653" s="51"/>
      <c r="M8653" s="51"/>
    </row>
    <row r="8654" spans="9:13">
      <c r="I8654" s="51"/>
      <c r="M8654" s="51"/>
    </row>
    <row r="8655" spans="9:13">
      <c r="I8655" s="51"/>
      <c r="M8655" s="51"/>
    </row>
    <row r="8656" spans="9:13">
      <c r="I8656" s="51"/>
      <c r="M8656" s="51"/>
    </row>
    <row r="8657" spans="9:13">
      <c r="I8657" s="51"/>
      <c r="M8657" s="51"/>
    </row>
    <row r="8658" spans="9:13">
      <c r="I8658" s="51"/>
      <c r="M8658" s="51"/>
    </row>
    <row r="8659" spans="9:13">
      <c r="I8659" s="51"/>
      <c r="M8659" s="51"/>
    </row>
    <row r="8660" spans="9:13">
      <c r="I8660" s="51"/>
      <c r="M8660" s="51"/>
    </row>
    <row r="8661" spans="9:13">
      <c r="I8661" s="51"/>
      <c r="M8661" s="51"/>
    </row>
    <row r="8662" spans="9:13">
      <c r="I8662" s="51"/>
      <c r="M8662" s="51"/>
    </row>
    <row r="8663" spans="9:13">
      <c r="I8663" s="51"/>
      <c r="M8663" s="51"/>
    </row>
    <row r="8664" spans="9:13">
      <c r="I8664" s="51"/>
      <c r="M8664" s="51"/>
    </row>
    <row r="8665" spans="9:13">
      <c r="I8665" s="51"/>
      <c r="M8665" s="51"/>
    </row>
    <row r="8666" spans="9:13">
      <c r="I8666" s="51"/>
      <c r="M8666" s="51"/>
    </row>
    <row r="8667" spans="9:13">
      <c r="I8667" s="51"/>
      <c r="M8667" s="51"/>
    </row>
    <row r="8668" spans="9:13">
      <c r="I8668" s="51"/>
      <c r="M8668" s="51"/>
    </row>
    <row r="8669" spans="9:13">
      <c r="I8669" s="51"/>
      <c r="M8669" s="51"/>
    </row>
    <row r="8670" spans="9:13">
      <c r="I8670" s="51"/>
      <c r="M8670" s="51"/>
    </row>
    <row r="8671" spans="9:13">
      <c r="I8671" s="51"/>
      <c r="M8671" s="51"/>
    </row>
    <row r="8672" spans="9:13">
      <c r="I8672" s="51"/>
      <c r="M8672" s="51"/>
    </row>
    <row r="8673" spans="9:13">
      <c r="I8673" s="51"/>
      <c r="M8673" s="51"/>
    </row>
    <row r="8674" spans="9:13">
      <c r="I8674" s="51"/>
      <c r="M8674" s="51"/>
    </row>
    <row r="8675" spans="9:13">
      <c r="I8675" s="51"/>
      <c r="M8675" s="51"/>
    </row>
    <row r="8676" spans="9:13">
      <c r="I8676" s="51"/>
      <c r="M8676" s="51"/>
    </row>
    <row r="8677" spans="9:13">
      <c r="I8677" s="51"/>
      <c r="M8677" s="51"/>
    </row>
    <row r="8678" spans="9:13">
      <c r="I8678" s="51"/>
      <c r="M8678" s="51"/>
    </row>
    <row r="8679" spans="9:13">
      <c r="I8679" s="51"/>
      <c r="M8679" s="51"/>
    </row>
    <row r="8680" spans="9:13">
      <c r="I8680" s="51"/>
      <c r="M8680" s="51"/>
    </row>
    <row r="8681" spans="9:13">
      <c r="I8681" s="51"/>
      <c r="M8681" s="51"/>
    </row>
    <row r="8682" spans="9:13">
      <c r="I8682" s="51"/>
      <c r="M8682" s="51"/>
    </row>
    <row r="8683" spans="9:13">
      <c r="I8683" s="51"/>
      <c r="M8683" s="51"/>
    </row>
    <row r="8684" spans="9:13">
      <c r="I8684" s="51"/>
      <c r="M8684" s="51"/>
    </row>
    <row r="8685" spans="9:13">
      <c r="I8685" s="51"/>
      <c r="M8685" s="51"/>
    </row>
    <row r="8686" spans="9:13">
      <c r="I8686" s="51"/>
      <c r="M8686" s="51"/>
    </row>
    <row r="8687" spans="9:13">
      <c r="I8687" s="51"/>
      <c r="M8687" s="51"/>
    </row>
    <row r="8688" spans="9:13">
      <c r="I8688" s="51"/>
      <c r="M8688" s="51"/>
    </row>
    <row r="8689" spans="9:13">
      <c r="I8689" s="51"/>
      <c r="M8689" s="51"/>
    </row>
    <row r="8690" spans="9:13">
      <c r="I8690" s="51"/>
      <c r="M8690" s="51"/>
    </row>
    <row r="8691" spans="9:13">
      <c r="I8691" s="51"/>
      <c r="M8691" s="51"/>
    </row>
    <row r="8692" spans="9:13">
      <c r="I8692" s="51"/>
      <c r="M8692" s="51"/>
    </row>
    <row r="8693" spans="9:13">
      <c r="I8693" s="51"/>
      <c r="M8693" s="51"/>
    </row>
    <row r="8694" spans="9:13">
      <c r="I8694" s="51"/>
      <c r="M8694" s="51"/>
    </row>
    <row r="8695" spans="9:13">
      <c r="I8695" s="51"/>
      <c r="M8695" s="51"/>
    </row>
    <row r="8696" spans="9:13">
      <c r="I8696" s="51"/>
      <c r="M8696" s="51"/>
    </row>
    <row r="8697" spans="9:13">
      <c r="I8697" s="51"/>
      <c r="M8697" s="51"/>
    </row>
    <row r="8698" spans="9:13">
      <c r="I8698" s="51"/>
      <c r="M8698" s="51"/>
    </row>
    <row r="8699" spans="9:13">
      <c r="I8699" s="51"/>
      <c r="M8699" s="51"/>
    </row>
    <row r="8700" spans="9:13">
      <c r="I8700" s="51"/>
      <c r="M8700" s="51"/>
    </row>
    <row r="8701" spans="9:13">
      <c r="I8701" s="51"/>
      <c r="M8701" s="51"/>
    </row>
    <row r="8702" spans="9:13">
      <c r="I8702" s="51"/>
      <c r="M8702" s="51"/>
    </row>
    <row r="8703" spans="9:13">
      <c r="I8703" s="51"/>
      <c r="M8703" s="51"/>
    </row>
    <row r="8704" spans="9:13">
      <c r="I8704" s="51"/>
      <c r="M8704" s="51"/>
    </row>
    <row r="8705" spans="9:13">
      <c r="I8705" s="51"/>
      <c r="M8705" s="51"/>
    </row>
    <row r="8706" spans="9:13">
      <c r="I8706" s="51"/>
      <c r="M8706" s="51"/>
    </row>
    <row r="8707" spans="9:13">
      <c r="I8707" s="51"/>
      <c r="M8707" s="51"/>
    </row>
    <row r="8708" spans="9:13">
      <c r="I8708" s="51"/>
      <c r="M8708" s="51"/>
    </row>
    <row r="8709" spans="9:13">
      <c r="I8709" s="51"/>
      <c r="M8709" s="51"/>
    </row>
    <row r="8710" spans="9:13">
      <c r="I8710" s="51"/>
      <c r="M8710" s="51"/>
    </row>
    <row r="8711" spans="9:13">
      <c r="I8711" s="51"/>
      <c r="M8711" s="51"/>
    </row>
    <row r="8712" spans="9:13">
      <c r="I8712" s="51"/>
      <c r="M8712" s="51"/>
    </row>
    <row r="8713" spans="9:13">
      <c r="I8713" s="51"/>
      <c r="M8713" s="51"/>
    </row>
    <row r="8714" spans="9:13">
      <c r="I8714" s="51"/>
      <c r="M8714" s="51"/>
    </row>
    <row r="8715" spans="9:13">
      <c r="I8715" s="51"/>
      <c r="M8715" s="51"/>
    </row>
    <row r="8716" spans="9:13">
      <c r="I8716" s="51"/>
      <c r="M8716" s="51"/>
    </row>
    <row r="8717" spans="9:13">
      <c r="I8717" s="51"/>
      <c r="M8717" s="51"/>
    </row>
    <row r="8718" spans="9:13">
      <c r="I8718" s="51"/>
      <c r="M8718" s="51"/>
    </row>
    <row r="8719" spans="9:13">
      <c r="I8719" s="51"/>
      <c r="M8719" s="51"/>
    </row>
    <row r="8720" spans="9:13">
      <c r="I8720" s="51"/>
      <c r="M8720" s="51"/>
    </row>
    <row r="8721" spans="9:13">
      <c r="I8721" s="51"/>
      <c r="M8721" s="51"/>
    </row>
    <row r="8722" spans="9:13">
      <c r="I8722" s="51"/>
      <c r="M8722" s="51"/>
    </row>
    <row r="8723" spans="9:13">
      <c r="I8723" s="51"/>
      <c r="M8723" s="51"/>
    </row>
    <row r="8724" spans="9:13">
      <c r="I8724" s="51"/>
      <c r="M8724" s="51"/>
    </row>
    <row r="8725" spans="9:13">
      <c r="I8725" s="51"/>
      <c r="M8725" s="51"/>
    </row>
    <row r="8726" spans="9:13">
      <c r="I8726" s="51"/>
      <c r="M8726" s="51"/>
    </row>
    <row r="8727" spans="9:13">
      <c r="I8727" s="51"/>
      <c r="M8727" s="51"/>
    </row>
    <row r="8728" spans="9:13">
      <c r="I8728" s="51"/>
      <c r="M8728" s="51"/>
    </row>
    <row r="8729" spans="9:13">
      <c r="I8729" s="51"/>
      <c r="M8729" s="51"/>
    </row>
    <row r="8730" spans="9:13">
      <c r="I8730" s="51"/>
      <c r="M8730" s="51"/>
    </row>
    <row r="8731" spans="9:13">
      <c r="I8731" s="51"/>
      <c r="M8731" s="51"/>
    </row>
    <row r="8732" spans="9:13">
      <c r="I8732" s="51"/>
      <c r="M8732" s="51"/>
    </row>
    <row r="8733" spans="9:13">
      <c r="I8733" s="51"/>
      <c r="M8733" s="51"/>
    </row>
    <row r="8734" spans="9:13">
      <c r="I8734" s="51"/>
      <c r="M8734" s="51"/>
    </row>
    <row r="8735" spans="9:13">
      <c r="I8735" s="51"/>
      <c r="M8735" s="51"/>
    </row>
    <row r="8736" spans="9:13">
      <c r="I8736" s="51"/>
      <c r="M8736" s="51"/>
    </row>
    <row r="8737" spans="9:13">
      <c r="I8737" s="51"/>
      <c r="M8737" s="51"/>
    </row>
    <row r="8738" spans="9:13">
      <c r="I8738" s="51"/>
      <c r="M8738" s="51"/>
    </row>
    <row r="8739" spans="9:13">
      <c r="I8739" s="51"/>
      <c r="M8739" s="51"/>
    </row>
    <row r="8740" spans="9:13">
      <c r="I8740" s="51"/>
      <c r="M8740" s="51"/>
    </row>
    <row r="8741" spans="9:13">
      <c r="I8741" s="51"/>
      <c r="M8741" s="51"/>
    </row>
    <row r="8742" spans="9:13">
      <c r="I8742" s="51"/>
      <c r="M8742" s="51"/>
    </row>
    <row r="8743" spans="9:13">
      <c r="I8743" s="51"/>
      <c r="M8743" s="51"/>
    </row>
    <row r="8744" spans="9:13">
      <c r="I8744" s="51"/>
      <c r="M8744" s="51"/>
    </row>
    <row r="8745" spans="9:13">
      <c r="I8745" s="51"/>
      <c r="M8745" s="51"/>
    </row>
    <row r="8746" spans="9:13">
      <c r="I8746" s="51"/>
      <c r="M8746" s="51"/>
    </row>
    <row r="8747" spans="9:13">
      <c r="I8747" s="51"/>
      <c r="M8747" s="51"/>
    </row>
    <row r="8748" spans="9:13">
      <c r="I8748" s="51"/>
      <c r="M8748" s="51"/>
    </row>
    <row r="8749" spans="9:13">
      <c r="I8749" s="51"/>
      <c r="M8749" s="51"/>
    </row>
    <row r="8750" spans="9:13">
      <c r="I8750" s="51"/>
      <c r="M8750" s="51"/>
    </row>
    <row r="8751" spans="9:13">
      <c r="I8751" s="51"/>
      <c r="M8751" s="51"/>
    </row>
    <row r="8752" spans="9:13">
      <c r="I8752" s="51"/>
      <c r="M8752" s="51"/>
    </row>
    <row r="8753" spans="9:13">
      <c r="I8753" s="51"/>
      <c r="M8753" s="51"/>
    </row>
    <row r="8754" spans="9:13">
      <c r="I8754" s="51"/>
      <c r="M8754" s="51"/>
    </row>
    <row r="8755" spans="9:13">
      <c r="I8755" s="51"/>
      <c r="M8755" s="51"/>
    </row>
    <row r="8756" spans="9:13">
      <c r="I8756" s="51"/>
      <c r="M8756" s="51"/>
    </row>
    <row r="8757" spans="9:13">
      <c r="I8757" s="51"/>
      <c r="M8757" s="51"/>
    </row>
    <row r="8758" spans="9:13">
      <c r="I8758" s="51"/>
      <c r="M8758" s="51"/>
    </row>
    <row r="8759" spans="9:13">
      <c r="I8759" s="51"/>
      <c r="M8759" s="51"/>
    </row>
    <row r="8760" spans="9:13">
      <c r="I8760" s="51"/>
      <c r="M8760" s="51"/>
    </row>
    <row r="8761" spans="9:13">
      <c r="I8761" s="51"/>
      <c r="M8761" s="51"/>
    </row>
    <row r="8762" spans="9:13">
      <c r="I8762" s="51"/>
      <c r="M8762" s="51"/>
    </row>
    <row r="8763" spans="9:13">
      <c r="I8763" s="51"/>
      <c r="M8763" s="51"/>
    </row>
    <row r="8764" spans="9:13">
      <c r="I8764" s="51"/>
      <c r="M8764" s="51"/>
    </row>
    <row r="8765" spans="9:13">
      <c r="I8765" s="51"/>
      <c r="M8765" s="51"/>
    </row>
    <row r="8766" spans="9:13">
      <c r="I8766" s="51"/>
      <c r="M8766" s="51"/>
    </row>
    <row r="8767" spans="9:13">
      <c r="I8767" s="51"/>
      <c r="M8767" s="51"/>
    </row>
    <row r="8768" spans="9:13">
      <c r="I8768" s="51"/>
      <c r="M8768" s="51"/>
    </row>
    <row r="8769" spans="9:13">
      <c r="I8769" s="51"/>
      <c r="M8769" s="51"/>
    </row>
    <row r="8770" spans="9:13">
      <c r="I8770" s="51"/>
      <c r="M8770" s="51"/>
    </row>
    <row r="8771" spans="9:13">
      <c r="I8771" s="51"/>
      <c r="M8771" s="51"/>
    </row>
    <row r="8772" spans="9:13">
      <c r="I8772" s="51"/>
      <c r="M8772" s="51"/>
    </row>
    <row r="8773" spans="9:13">
      <c r="I8773" s="51"/>
      <c r="M8773" s="51"/>
    </row>
    <row r="8774" spans="9:13">
      <c r="I8774" s="51"/>
      <c r="M8774" s="51"/>
    </row>
    <row r="8775" spans="9:13">
      <c r="I8775" s="51"/>
      <c r="M8775" s="51"/>
    </row>
    <row r="8776" spans="9:13">
      <c r="I8776" s="51"/>
      <c r="M8776" s="51"/>
    </row>
    <row r="8777" spans="9:13">
      <c r="I8777" s="51"/>
      <c r="M8777" s="51"/>
    </row>
    <row r="8778" spans="9:13">
      <c r="I8778" s="51"/>
      <c r="M8778" s="51"/>
    </row>
    <row r="8779" spans="9:13">
      <c r="I8779" s="51"/>
      <c r="M8779" s="51"/>
    </row>
    <row r="8780" spans="9:13">
      <c r="I8780" s="51"/>
      <c r="M8780" s="51"/>
    </row>
    <row r="8781" spans="9:13">
      <c r="I8781" s="51"/>
      <c r="M8781" s="51"/>
    </row>
    <row r="8782" spans="9:13">
      <c r="I8782" s="51"/>
      <c r="M8782" s="51"/>
    </row>
    <row r="8783" spans="9:13">
      <c r="I8783" s="51"/>
      <c r="M8783" s="51"/>
    </row>
    <row r="8784" spans="9:13">
      <c r="I8784" s="51"/>
      <c r="M8784" s="51"/>
    </row>
    <row r="8785" spans="9:13">
      <c r="I8785" s="51"/>
      <c r="M8785" s="51"/>
    </row>
    <row r="8786" spans="9:13">
      <c r="I8786" s="51"/>
      <c r="M8786" s="51"/>
    </row>
    <row r="8787" spans="9:13">
      <c r="I8787" s="51"/>
      <c r="M8787" s="51"/>
    </row>
    <row r="8788" spans="9:13">
      <c r="I8788" s="51"/>
      <c r="M8788" s="51"/>
    </row>
    <row r="8789" spans="9:13">
      <c r="I8789" s="51"/>
      <c r="M8789" s="51"/>
    </row>
    <row r="8790" spans="9:13">
      <c r="I8790" s="51"/>
      <c r="M8790" s="51"/>
    </row>
    <row r="8791" spans="9:13">
      <c r="I8791" s="51"/>
      <c r="M8791" s="51"/>
    </row>
    <row r="8792" spans="9:13">
      <c r="I8792" s="51"/>
      <c r="M8792" s="51"/>
    </row>
    <row r="8793" spans="9:13">
      <c r="I8793" s="51"/>
      <c r="M8793" s="51"/>
    </row>
    <row r="8794" spans="9:13">
      <c r="I8794" s="51"/>
      <c r="M8794" s="51"/>
    </row>
    <row r="8795" spans="9:13">
      <c r="I8795" s="51"/>
      <c r="M8795" s="51"/>
    </row>
    <row r="8796" spans="9:13">
      <c r="I8796" s="51"/>
      <c r="M8796" s="51"/>
    </row>
    <row r="8797" spans="9:13">
      <c r="I8797" s="51"/>
      <c r="M8797" s="51"/>
    </row>
    <row r="8798" spans="9:13">
      <c r="I8798" s="51"/>
      <c r="M8798" s="51"/>
    </row>
    <row r="8799" spans="9:13">
      <c r="I8799" s="51"/>
      <c r="M8799" s="51"/>
    </row>
    <row r="8800" spans="9:13">
      <c r="I8800" s="51"/>
      <c r="M8800" s="51"/>
    </row>
    <row r="8801" spans="9:13">
      <c r="I8801" s="51"/>
      <c r="M8801" s="51"/>
    </row>
    <row r="8802" spans="9:13">
      <c r="I8802" s="51"/>
      <c r="M8802" s="51"/>
    </row>
    <row r="8803" spans="9:13">
      <c r="I8803" s="51"/>
      <c r="M8803" s="51"/>
    </row>
    <row r="8804" spans="9:13">
      <c r="I8804" s="51"/>
      <c r="M8804" s="51"/>
    </row>
    <row r="8805" spans="9:13">
      <c r="I8805" s="51"/>
      <c r="M8805" s="51"/>
    </row>
    <row r="8806" spans="9:13">
      <c r="I8806" s="51"/>
      <c r="M8806" s="51"/>
    </row>
    <row r="8807" spans="9:13">
      <c r="I8807" s="51"/>
      <c r="M8807" s="51"/>
    </row>
    <row r="8808" spans="9:13">
      <c r="I8808" s="51"/>
      <c r="M8808" s="51"/>
    </row>
    <row r="8809" spans="9:13">
      <c r="I8809" s="51"/>
      <c r="M8809" s="51"/>
    </row>
    <row r="8810" spans="9:13">
      <c r="I8810" s="51"/>
      <c r="M8810" s="51"/>
    </row>
    <row r="8811" spans="9:13">
      <c r="I8811" s="51"/>
      <c r="M8811" s="51"/>
    </row>
    <row r="8812" spans="9:13">
      <c r="I8812" s="51"/>
      <c r="M8812" s="51"/>
    </row>
    <row r="8813" spans="9:13">
      <c r="I8813" s="51"/>
      <c r="M8813" s="51"/>
    </row>
    <row r="8814" spans="9:13">
      <c r="I8814" s="51"/>
      <c r="M8814" s="51"/>
    </row>
    <row r="8815" spans="9:13">
      <c r="I8815" s="51"/>
      <c r="M8815" s="51"/>
    </row>
    <row r="8816" spans="9:13">
      <c r="I8816" s="51"/>
      <c r="M8816" s="51"/>
    </row>
    <row r="8817" spans="9:13">
      <c r="I8817" s="51"/>
      <c r="M8817" s="51"/>
    </row>
    <row r="8818" spans="9:13">
      <c r="I8818" s="51"/>
      <c r="M8818" s="51"/>
    </row>
    <row r="8819" spans="9:13">
      <c r="I8819" s="51"/>
      <c r="M8819" s="51"/>
    </row>
    <row r="8820" spans="9:13">
      <c r="I8820" s="51"/>
      <c r="M8820" s="51"/>
    </row>
    <row r="8821" spans="9:13">
      <c r="I8821" s="51"/>
      <c r="M8821" s="51"/>
    </row>
    <row r="8822" spans="9:13">
      <c r="I8822" s="51"/>
      <c r="M8822" s="51"/>
    </row>
    <row r="8823" spans="9:13">
      <c r="I8823" s="51"/>
      <c r="M8823" s="51"/>
    </row>
    <row r="8824" spans="9:13">
      <c r="I8824" s="51"/>
      <c r="M8824" s="51"/>
    </row>
    <row r="8825" spans="9:13">
      <c r="I8825" s="51"/>
      <c r="M8825" s="51"/>
    </row>
    <row r="8826" spans="9:13">
      <c r="I8826" s="51"/>
      <c r="M8826" s="51"/>
    </row>
    <row r="8827" spans="9:13">
      <c r="I8827" s="51"/>
      <c r="M8827" s="51"/>
    </row>
    <row r="8828" spans="9:13">
      <c r="I8828" s="51"/>
      <c r="M8828" s="51"/>
    </row>
    <row r="8829" spans="9:13">
      <c r="I8829" s="51"/>
      <c r="M8829" s="51"/>
    </row>
    <row r="8830" spans="9:13">
      <c r="I8830" s="51"/>
      <c r="M8830" s="51"/>
    </row>
    <row r="8831" spans="9:13">
      <c r="I8831" s="51"/>
      <c r="M8831" s="51"/>
    </row>
    <row r="8832" spans="9:13">
      <c r="I8832" s="51"/>
      <c r="M8832" s="51"/>
    </row>
    <row r="8833" spans="9:13">
      <c r="I8833" s="51"/>
      <c r="M8833" s="51"/>
    </row>
    <row r="8834" spans="9:13">
      <c r="I8834" s="51"/>
      <c r="M8834" s="51"/>
    </row>
    <row r="8835" spans="9:13">
      <c r="I8835" s="51"/>
      <c r="M8835" s="51"/>
    </row>
    <row r="8836" spans="9:13">
      <c r="I8836" s="51"/>
      <c r="M8836" s="51"/>
    </row>
    <row r="8837" spans="9:13">
      <c r="I8837" s="51"/>
      <c r="M8837" s="51"/>
    </row>
    <row r="8838" spans="9:13">
      <c r="I8838" s="51"/>
      <c r="M8838" s="51"/>
    </row>
    <row r="8839" spans="9:13">
      <c r="I8839" s="51"/>
      <c r="M8839" s="51"/>
    </row>
    <row r="8840" spans="9:13">
      <c r="I8840" s="51"/>
      <c r="M8840" s="51"/>
    </row>
    <row r="8841" spans="9:13">
      <c r="I8841" s="51"/>
      <c r="M8841" s="51"/>
    </row>
    <row r="8842" spans="9:13">
      <c r="I8842" s="51"/>
      <c r="M8842" s="51"/>
    </row>
    <row r="8843" spans="9:13">
      <c r="I8843" s="51"/>
      <c r="M8843" s="51"/>
    </row>
    <row r="8844" spans="9:13">
      <c r="I8844" s="51"/>
      <c r="M8844" s="51"/>
    </row>
    <row r="8845" spans="9:13">
      <c r="I8845" s="51"/>
      <c r="M8845" s="51"/>
    </row>
    <row r="8846" spans="9:13">
      <c r="I8846" s="51"/>
      <c r="M8846" s="51"/>
    </row>
    <row r="8847" spans="9:13">
      <c r="I8847" s="51"/>
      <c r="M8847" s="51"/>
    </row>
    <row r="8848" spans="9:13">
      <c r="I8848" s="51"/>
      <c r="M8848" s="51"/>
    </row>
    <row r="8849" spans="9:13">
      <c r="I8849" s="51"/>
      <c r="M8849" s="51"/>
    </row>
    <row r="8850" spans="9:13">
      <c r="I8850" s="51"/>
      <c r="M8850" s="51"/>
    </row>
    <row r="8851" spans="9:13">
      <c r="I8851" s="51"/>
      <c r="M8851" s="51"/>
    </row>
    <row r="8852" spans="9:13">
      <c r="I8852" s="51"/>
      <c r="M8852" s="51"/>
    </row>
    <row r="8853" spans="9:13">
      <c r="I8853" s="51"/>
      <c r="M8853" s="51"/>
    </row>
    <row r="8854" spans="9:13">
      <c r="I8854" s="51"/>
      <c r="M8854" s="51"/>
    </row>
    <row r="8855" spans="9:13">
      <c r="I8855" s="51"/>
      <c r="M8855" s="51"/>
    </row>
    <row r="8856" spans="9:13">
      <c r="I8856" s="51"/>
      <c r="M8856" s="51"/>
    </row>
    <row r="8857" spans="9:13">
      <c r="I8857" s="51"/>
      <c r="M8857" s="51"/>
    </row>
    <row r="8858" spans="9:13">
      <c r="I8858" s="51"/>
      <c r="M8858" s="51"/>
    </row>
    <row r="8859" spans="9:13">
      <c r="I8859" s="51"/>
      <c r="M8859" s="51"/>
    </row>
    <row r="8860" spans="9:13">
      <c r="I8860" s="51"/>
      <c r="M8860" s="51"/>
    </row>
    <row r="8861" spans="9:13">
      <c r="I8861" s="51"/>
      <c r="M8861" s="51"/>
    </row>
    <row r="8862" spans="9:13">
      <c r="I8862" s="51"/>
      <c r="M8862" s="51"/>
    </row>
    <row r="8863" spans="9:13">
      <c r="I8863" s="51"/>
      <c r="M8863" s="51"/>
    </row>
    <row r="8864" spans="9:13">
      <c r="I8864" s="51"/>
      <c r="M8864" s="51"/>
    </row>
    <row r="8865" spans="9:13">
      <c r="I8865" s="51"/>
      <c r="M8865" s="51"/>
    </row>
    <row r="8866" spans="9:13">
      <c r="I8866" s="51"/>
      <c r="M8866" s="51"/>
    </row>
    <row r="8867" spans="9:13">
      <c r="I8867" s="51"/>
      <c r="M8867" s="51"/>
    </row>
    <row r="8868" spans="9:13">
      <c r="I8868" s="51"/>
      <c r="M8868" s="51"/>
    </row>
    <row r="8869" spans="9:13">
      <c r="I8869" s="51"/>
      <c r="M8869" s="51"/>
    </row>
    <row r="8870" spans="9:13">
      <c r="I8870" s="51"/>
      <c r="M8870" s="51"/>
    </row>
    <row r="8871" spans="9:13">
      <c r="I8871" s="51"/>
      <c r="M8871" s="51"/>
    </row>
    <row r="8872" spans="9:13">
      <c r="I8872" s="51"/>
      <c r="M8872" s="51"/>
    </row>
    <row r="8873" spans="9:13">
      <c r="I8873" s="51"/>
      <c r="M8873" s="51"/>
    </row>
    <row r="8874" spans="9:13">
      <c r="I8874" s="51"/>
      <c r="M8874" s="51"/>
    </row>
    <row r="8875" spans="9:13">
      <c r="I8875" s="51"/>
      <c r="M8875" s="51"/>
    </row>
    <row r="8876" spans="9:13">
      <c r="I8876" s="51"/>
      <c r="M8876" s="51"/>
    </row>
    <row r="8877" spans="9:13">
      <c r="I8877" s="51"/>
      <c r="M8877" s="51"/>
    </row>
    <row r="8878" spans="9:13">
      <c r="I8878" s="51"/>
      <c r="M8878" s="51"/>
    </row>
    <row r="8879" spans="9:13">
      <c r="I8879" s="51"/>
      <c r="M8879" s="51"/>
    </row>
    <row r="8880" spans="9:13">
      <c r="I8880" s="51"/>
      <c r="M8880" s="51"/>
    </row>
    <row r="8881" spans="9:13">
      <c r="I8881" s="51"/>
      <c r="M8881" s="51"/>
    </row>
    <row r="8882" spans="9:13">
      <c r="I8882" s="51"/>
      <c r="M8882" s="51"/>
    </row>
    <row r="8883" spans="9:13">
      <c r="I8883" s="51"/>
      <c r="M8883" s="51"/>
    </row>
    <row r="8884" spans="9:13">
      <c r="I8884" s="51"/>
      <c r="M8884" s="51"/>
    </row>
    <row r="8885" spans="9:13">
      <c r="I8885" s="51"/>
      <c r="M8885" s="51"/>
    </row>
    <row r="8886" spans="9:13">
      <c r="I8886" s="51"/>
      <c r="M8886" s="51"/>
    </row>
    <row r="8887" spans="9:13">
      <c r="I8887" s="51"/>
      <c r="M8887" s="51"/>
    </row>
    <row r="8888" spans="9:13">
      <c r="I8888" s="51"/>
      <c r="M8888" s="51"/>
    </row>
    <row r="8889" spans="9:13">
      <c r="I8889" s="51"/>
      <c r="M8889" s="51"/>
    </row>
    <row r="8890" spans="9:13">
      <c r="I8890" s="51"/>
      <c r="M8890" s="51"/>
    </row>
    <row r="8891" spans="9:13">
      <c r="I8891" s="51"/>
      <c r="M8891" s="51"/>
    </row>
    <row r="8892" spans="9:13">
      <c r="I8892" s="51"/>
      <c r="M8892" s="51"/>
    </row>
    <row r="8893" spans="9:13">
      <c r="I8893" s="51"/>
      <c r="M8893" s="51"/>
    </row>
    <row r="8894" spans="9:13">
      <c r="I8894" s="51"/>
      <c r="M8894" s="51"/>
    </row>
    <row r="8895" spans="9:13">
      <c r="I8895" s="51"/>
      <c r="M8895" s="51"/>
    </row>
    <row r="8896" spans="9:13">
      <c r="I8896" s="51"/>
      <c r="M8896" s="51"/>
    </row>
    <row r="8897" spans="9:13">
      <c r="I8897" s="51"/>
      <c r="M8897" s="51"/>
    </row>
    <row r="8898" spans="9:13">
      <c r="I8898" s="51"/>
      <c r="M8898" s="51"/>
    </row>
    <row r="8899" spans="9:13">
      <c r="I8899" s="51"/>
      <c r="M8899" s="51"/>
    </row>
    <row r="8900" spans="9:13">
      <c r="I8900" s="51"/>
      <c r="M8900" s="51"/>
    </row>
    <row r="8901" spans="9:13">
      <c r="I8901" s="51"/>
      <c r="M8901" s="51"/>
    </row>
    <row r="8902" spans="9:13">
      <c r="I8902" s="51"/>
      <c r="M8902" s="51"/>
    </row>
    <row r="8903" spans="9:13">
      <c r="I8903" s="51"/>
      <c r="M8903" s="51"/>
    </row>
    <row r="8904" spans="9:13">
      <c r="I8904" s="51"/>
      <c r="M8904" s="51"/>
    </row>
    <row r="8905" spans="9:13">
      <c r="I8905" s="51"/>
      <c r="M8905" s="51"/>
    </row>
    <row r="8906" spans="9:13">
      <c r="I8906" s="51"/>
      <c r="M8906" s="51"/>
    </row>
    <row r="8907" spans="9:13">
      <c r="I8907" s="51"/>
      <c r="M8907" s="51"/>
    </row>
    <row r="8908" spans="9:13">
      <c r="I8908" s="51"/>
      <c r="M8908" s="51"/>
    </row>
    <row r="8909" spans="9:13">
      <c r="I8909" s="51"/>
      <c r="M8909" s="51"/>
    </row>
    <row r="8910" spans="9:13">
      <c r="I8910" s="51"/>
      <c r="M8910" s="51"/>
    </row>
    <row r="8911" spans="9:13">
      <c r="I8911" s="51"/>
      <c r="M8911" s="51"/>
    </row>
    <row r="8912" spans="9:13">
      <c r="I8912" s="51"/>
      <c r="M8912" s="51"/>
    </row>
    <row r="8913" spans="9:13">
      <c r="I8913" s="51"/>
      <c r="M8913" s="51"/>
    </row>
    <row r="8914" spans="9:13">
      <c r="I8914" s="51"/>
      <c r="M8914" s="51"/>
    </row>
    <row r="8915" spans="9:13">
      <c r="I8915" s="51"/>
      <c r="M8915" s="51"/>
    </row>
    <row r="8916" spans="9:13">
      <c r="I8916" s="51"/>
      <c r="M8916" s="51"/>
    </row>
    <row r="8917" spans="9:13">
      <c r="I8917" s="51"/>
      <c r="M8917" s="51"/>
    </row>
    <row r="8918" spans="9:13">
      <c r="I8918" s="51"/>
      <c r="M8918" s="51"/>
    </row>
    <row r="8919" spans="9:13">
      <c r="I8919" s="51"/>
      <c r="M8919" s="51"/>
    </row>
    <row r="8920" spans="9:13">
      <c r="I8920" s="51"/>
      <c r="M8920" s="51"/>
    </row>
    <row r="8921" spans="9:13">
      <c r="I8921" s="51"/>
      <c r="M8921" s="51"/>
    </row>
    <row r="8922" spans="9:13">
      <c r="I8922" s="51"/>
      <c r="M8922" s="51"/>
    </row>
    <row r="8923" spans="9:13">
      <c r="I8923" s="51"/>
      <c r="M8923" s="51"/>
    </row>
    <row r="8924" spans="9:13">
      <c r="I8924" s="51"/>
      <c r="M8924" s="51"/>
    </row>
    <row r="8925" spans="9:13">
      <c r="I8925" s="51"/>
      <c r="M8925" s="51"/>
    </row>
    <row r="8926" spans="9:13">
      <c r="I8926" s="51"/>
      <c r="M8926" s="51"/>
    </row>
    <row r="8927" spans="9:13">
      <c r="I8927" s="51"/>
      <c r="M8927" s="51"/>
    </row>
    <row r="8928" spans="9:13">
      <c r="I8928" s="51"/>
      <c r="M8928" s="51"/>
    </row>
    <row r="8929" spans="9:13">
      <c r="I8929" s="51"/>
      <c r="M8929" s="51"/>
    </row>
    <row r="8930" spans="9:13">
      <c r="I8930" s="51"/>
      <c r="M8930" s="51"/>
    </row>
    <row r="8931" spans="9:13">
      <c r="I8931" s="51"/>
      <c r="M8931" s="51"/>
    </row>
    <row r="8932" spans="9:13">
      <c r="I8932" s="51"/>
      <c r="M8932" s="51"/>
    </row>
    <row r="8933" spans="9:13">
      <c r="I8933" s="51"/>
      <c r="M8933" s="51"/>
    </row>
    <row r="8934" spans="9:13">
      <c r="I8934" s="51"/>
      <c r="M8934" s="51"/>
    </row>
    <row r="8935" spans="9:13">
      <c r="I8935" s="51"/>
      <c r="M8935" s="51"/>
    </row>
    <row r="8936" spans="9:13">
      <c r="I8936" s="51"/>
      <c r="M8936" s="51"/>
    </row>
    <row r="8937" spans="9:13">
      <c r="I8937" s="51"/>
      <c r="M8937" s="51"/>
    </row>
    <row r="8938" spans="9:13">
      <c r="I8938" s="51"/>
      <c r="M8938" s="51"/>
    </row>
    <row r="8939" spans="9:13">
      <c r="I8939" s="51"/>
      <c r="M8939" s="51"/>
    </row>
    <row r="8940" spans="9:13">
      <c r="I8940" s="51"/>
      <c r="M8940" s="51"/>
    </row>
    <row r="8941" spans="9:13">
      <c r="I8941" s="51"/>
      <c r="M8941" s="51"/>
    </row>
    <row r="8942" spans="9:13">
      <c r="I8942" s="51"/>
      <c r="M8942" s="51"/>
    </row>
    <row r="8943" spans="9:13">
      <c r="I8943" s="51"/>
      <c r="M8943" s="51"/>
    </row>
    <row r="8944" spans="9:13">
      <c r="I8944" s="51"/>
      <c r="M8944" s="51"/>
    </row>
    <row r="8945" spans="9:13">
      <c r="I8945" s="51"/>
      <c r="M8945" s="51"/>
    </row>
    <row r="8946" spans="9:13">
      <c r="I8946" s="51"/>
      <c r="M8946" s="51"/>
    </row>
    <row r="8947" spans="9:13">
      <c r="I8947" s="51"/>
      <c r="M8947" s="51"/>
    </row>
    <row r="8948" spans="9:13">
      <c r="I8948" s="51"/>
      <c r="M8948" s="51"/>
    </row>
    <row r="8949" spans="9:13">
      <c r="I8949" s="51"/>
      <c r="M8949" s="51"/>
    </row>
    <row r="8950" spans="9:13">
      <c r="I8950" s="51"/>
      <c r="M8950" s="51"/>
    </row>
    <row r="8951" spans="9:13">
      <c r="I8951" s="51"/>
      <c r="M8951" s="51"/>
    </row>
    <row r="8952" spans="9:13">
      <c r="I8952" s="51"/>
      <c r="M8952" s="51"/>
    </row>
    <row r="8953" spans="9:13">
      <c r="I8953" s="51"/>
      <c r="M8953" s="51"/>
    </row>
    <row r="8954" spans="9:13">
      <c r="I8954" s="51"/>
      <c r="M8954" s="51"/>
    </row>
    <row r="8955" spans="9:13">
      <c r="I8955" s="51"/>
      <c r="M8955" s="51"/>
    </row>
    <row r="8956" spans="9:13">
      <c r="I8956" s="51"/>
      <c r="M8956" s="51"/>
    </row>
    <row r="8957" spans="9:13">
      <c r="I8957" s="51"/>
      <c r="M8957" s="51"/>
    </row>
    <row r="8958" spans="9:13">
      <c r="I8958" s="51"/>
      <c r="M8958" s="51"/>
    </row>
    <row r="8959" spans="9:13">
      <c r="I8959" s="51"/>
      <c r="M8959" s="51"/>
    </row>
    <row r="8960" spans="9:13">
      <c r="I8960" s="51"/>
      <c r="M8960" s="51"/>
    </row>
    <row r="8961" spans="9:13">
      <c r="I8961" s="51"/>
      <c r="M8961" s="51"/>
    </row>
    <row r="8962" spans="9:13">
      <c r="I8962" s="51"/>
      <c r="M8962" s="51"/>
    </row>
    <row r="8963" spans="9:13">
      <c r="I8963" s="51"/>
      <c r="M8963" s="51"/>
    </row>
    <row r="8964" spans="9:13">
      <c r="I8964" s="51"/>
      <c r="M8964" s="51"/>
    </row>
    <row r="8965" spans="9:13">
      <c r="I8965" s="51"/>
      <c r="M8965" s="51"/>
    </row>
    <row r="8966" spans="9:13">
      <c r="I8966" s="51"/>
      <c r="M8966" s="51"/>
    </row>
    <row r="8967" spans="9:13">
      <c r="I8967" s="51"/>
      <c r="M8967" s="51"/>
    </row>
    <row r="8968" spans="9:13">
      <c r="I8968" s="51"/>
      <c r="M8968" s="51"/>
    </row>
    <row r="8969" spans="9:13">
      <c r="I8969" s="51"/>
      <c r="M8969" s="51"/>
    </row>
    <row r="8970" spans="9:13">
      <c r="I8970" s="51"/>
      <c r="M8970" s="51"/>
    </row>
    <row r="8971" spans="9:13">
      <c r="I8971" s="51"/>
      <c r="M8971" s="51"/>
    </row>
    <row r="8972" spans="9:13">
      <c r="I8972" s="51"/>
      <c r="M8972" s="51"/>
    </row>
    <row r="8973" spans="9:13">
      <c r="I8973" s="51"/>
      <c r="M8973" s="51"/>
    </row>
    <row r="8974" spans="9:13">
      <c r="I8974" s="51"/>
      <c r="M8974" s="51"/>
    </row>
    <row r="8975" spans="9:13">
      <c r="I8975" s="51"/>
      <c r="M8975" s="51"/>
    </row>
    <row r="8976" spans="9:13">
      <c r="I8976" s="51"/>
      <c r="M8976" s="51"/>
    </row>
    <row r="8977" spans="9:13">
      <c r="I8977" s="51"/>
      <c r="M8977" s="51"/>
    </row>
    <row r="8978" spans="9:13">
      <c r="I8978" s="51"/>
      <c r="M8978" s="51"/>
    </row>
    <row r="8979" spans="9:13">
      <c r="I8979" s="51"/>
      <c r="M8979" s="51"/>
    </row>
    <row r="8980" spans="9:13">
      <c r="I8980" s="51"/>
      <c r="M8980" s="51"/>
    </row>
    <row r="8981" spans="9:13">
      <c r="I8981" s="51"/>
      <c r="M8981" s="51"/>
    </row>
    <row r="8982" spans="9:13">
      <c r="I8982" s="51"/>
      <c r="M8982" s="51"/>
    </row>
    <row r="8983" spans="9:13">
      <c r="I8983" s="51"/>
      <c r="M8983" s="51"/>
    </row>
    <row r="8984" spans="9:13">
      <c r="I8984" s="51"/>
      <c r="M8984" s="51"/>
    </row>
    <row r="8985" spans="9:13">
      <c r="I8985" s="51"/>
      <c r="M8985" s="51"/>
    </row>
    <row r="8986" spans="9:13">
      <c r="I8986" s="51"/>
      <c r="M8986" s="51"/>
    </row>
    <row r="8987" spans="9:13">
      <c r="I8987" s="51"/>
      <c r="M8987" s="51"/>
    </row>
    <row r="8988" spans="9:13">
      <c r="I8988" s="51"/>
      <c r="M8988" s="51"/>
    </row>
    <row r="8989" spans="9:13">
      <c r="I8989" s="51"/>
      <c r="M8989" s="51"/>
    </row>
    <row r="8990" spans="9:13">
      <c r="I8990" s="51"/>
      <c r="M8990" s="51"/>
    </row>
    <row r="8991" spans="9:13">
      <c r="I8991" s="51"/>
      <c r="M8991" s="51"/>
    </row>
    <row r="8992" spans="9:13">
      <c r="I8992" s="51"/>
      <c r="M8992" s="51"/>
    </row>
    <row r="8993" spans="9:13">
      <c r="I8993" s="51"/>
      <c r="M8993" s="51"/>
    </row>
    <row r="8994" spans="9:13">
      <c r="I8994" s="51"/>
      <c r="M8994" s="51"/>
    </row>
    <row r="8995" spans="9:13">
      <c r="I8995" s="51"/>
      <c r="M8995" s="51"/>
    </row>
    <row r="8996" spans="9:13">
      <c r="I8996" s="51"/>
      <c r="M8996" s="51"/>
    </row>
    <row r="8997" spans="9:13">
      <c r="I8997" s="51"/>
      <c r="M8997" s="51"/>
    </row>
    <row r="8998" spans="9:13">
      <c r="I8998" s="51"/>
      <c r="M8998" s="51"/>
    </row>
    <row r="8999" spans="9:13">
      <c r="I8999" s="51"/>
      <c r="M8999" s="51"/>
    </row>
    <row r="9000" spans="9:13">
      <c r="I9000" s="51"/>
      <c r="M9000" s="51"/>
    </row>
    <row r="9001" spans="9:13">
      <c r="I9001" s="51"/>
      <c r="M9001" s="51"/>
    </row>
    <row r="9002" spans="9:13">
      <c r="I9002" s="51"/>
      <c r="M9002" s="51"/>
    </row>
    <row r="9003" spans="9:13">
      <c r="I9003" s="51"/>
      <c r="M9003" s="51"/>
    </row>
    <row r="9004" spans="9:13">
      <c r="I9004" s="51"/>
      <c r="M9004" s="51"/>
    </row>
    <row r="9005" spans="9:13">
      <c r="I9005" s="51"/>
      <c r="M9005" s="51"/>
    </row>
    <row r="9006" spans="9:13">
      <c r="I9006" s="51"/>
      <c r="M9006" s="51"/>
    </row>
    <row r="9007" spans="9:13">
      <c r="I9007" s="51"/>
      <c r="M9007" s="51"/>
    </row>
    <row r="9008" spans="9:13">
      <c r="I9008" s="51"/>
      <c r="M9008" s="51"/>
    </row>
    <row r="9009" spans="9:13">
      <c r="I9009" s="51"/>
      <c r="M9009" s="51"/>
    </row>
    <row r="9010" spans="9:13">
      <c r="I9010" s="51"/>
      <c r="M9010" s="51"/>
    </row>
    <row r="9011" spans="9:13">
      <c r="I9011" s="51"/>
      <c r="M9011" s="51"/>
    </row>
    <row r="9012" spans="9:13">
      <c r="I9012" s="51"/>
      <c r="M9012" s="51"/>
    </row>
    <row r="9013" spans="9:13">
      <c r="I9013" s="51"/>
      <c r="M9013" s="51"/>
    </row>
    <row r="9014" spans="9:13">
      <c r="I9014" s="51"/>
      <c r="M9014" s="51"/>
    </row>
    <row r="9015" spans="9:13">
      <c r="I9015" s="51"/>
      <c r="M9015" s="51"/>
    </row>
    <row r="9016" spans="9:13">
      <c r="I9016" s="51"/>
      <c r="M9016" s="51"/>
    </row>
    <row r="9017" spans="9:13">
      <c r="I9017" s="51"/>
      <c r="M9017" s="51"/>
    </row>
    <row r="9018" spans="9:13">
      <c r="I9018" s="51"/>
      <c r="M9018" s="51"/>
    </row>
    <row r="9019" spans="9:13">
      <c r="I9019" s="51"/>
      <c r="M9019" s="51"/>
    </row>
    <row r="9020" spans="9:13">
      <c r="I9020" s="51"/>
      <c r="M9020" s="51"/>
    </row>
    <row r="9021" spans="9:13">
      <c r="I9021" s="51"/>
      <c r="M9021" s="51"/>
    </row>
    <row r="9022" spans="9:13">
      <c r="I9022" s="51"/>
      <c r="M9022" s="51"/>
    </row>
    <row r="9023" spans="9:13">
      <c r="I9023" s="51"/>
      <c r="M9023" s="51"/>
    </row>
    <row r="9024" spans="9:13">
      <c r="I9024" s="51"/>
      <c r="M9024" s="51"/>
    </row>
    <row r="9025" spans="9:13">
      <c r="I9025" s="51"/>
      <c r="M9025" s="51"/>
    </row>
    <row r="9026" spans="9:13">
      <c r="I9026" s="51"/>
      <c r="M9026" s="51"/>
    </row>
    <row r="9027" spans="9:13">
      <c r="I9027" s="51"/>
      <c r="M9027" s="51"/>
    </row>
    <row r="9028" spans="9:13">
      <c r="I9028" s="51"/>
      <c r="M9028" s="51"/>
    </row>
    <row r="9029" spans="9:13">
      <c r="I9029" s="51"/>
      <c r="M9029" s="51"/>
    </row>
    <row r="9030" spans="9:13">
      <c r="I9030" s="51"/>
      <c r="M9030" s="51"/>
    </row>
    <row r="9031" spans="9:13">
      <c r="I9031" s="51"/>
      <c r="M9031" s="51"/>
    </row>
    <row r="9032" spans="9:13">
      <c r="I9032" s="51"/>
      <c r="M9032" s="51"/>
    </row>
    <row r="9033" spans="9:13">
      <c r="I9033" s="51"/>
      <c r="M9033" s="51"/>
    </row>
    <row r="9034" spans="9:13">
      <c r="I9034" s="51"/>
      <c r="M9034" s="51"/>
    </row>
    <row r="9035" spans="9:13">
      <c r="I9035" s="51"/>
      <c r="M9035" s="51"/>
    </row>
    <row r="9036" spans="9:13">
      <c r="I9036" s="51"/>
      <c r="M9036" s="51"/>
    </row>
    <row r="9037" spans="9:13">
      <c r="I9037" s="51"/>
      <c r="M9037" s="51"/>
    </row>
    <row r="9038" spans="9:13">
      <c r="I9038" s="51"/>
      <c r="M9038" s="51"/>
    </row>
    <row r="9039" spans="9:13">
      <c r="I9039" s="51"/>
      <c r="M9039" s="51"/>
    </row>
    <row r="9040" spans="9:13">
      <c r="I9040" s="51"/>
      <c r="M9040" s="51"/>
    </row>
    <row r="9041" spans="9:13">
      <c r="I9041" s="51"/>
      <c r="M9041" s="51"/>
    </row>
    <row r="9042" spans="9:13">
      <c r="I9042" s="51"/>
      <c r="M9042" s="51"/>
    </row>
    <row r="9043" spans="9:13">
      <c r="I9043" s="51"/>
      <c r="M9043" s="51"/>
    </row>
    <row r="9044" spans="9:13">
      <c r="I9044" s="51"/>
      <c r="M9044" s="51"/>
    </row>
    <row r="9045" spans="9:13">
      <c r="I9045" s="51"/>
      <c r="M9045" s="51"/>
    </row>
    <row r="9046" spans="9:13">
      <c r="I9046" s="51"/>
      <c r="M9046" s="51"/>
    </row>
    <row r="9047" spans="9:13">
      <c r="I9047" s="51"/>
      <c r="M9047" s="51"/>
    </row>
    <row r="9048" spans="9:13">
      <c r="I9048" s="51"/>
      <c r="M9048" s="51"/>
    </row>
    <row r="9049" spans="9:13">
      <c r="I9049" s="51"/>
      <c r="M9049" s="51"/>
    </row>
    <row r="9050" spans="9:13">
      <c r="I9050" s="51"/>
      <c r="M9050" s="51"/>
    </row>
    <row r="9051" spans="9:13">
      <c r="I9051" s="51"/>
      <c r="M9051" s="51"/>
    </row>
    <row r="9052" spans="9:13">
      <c r="I9052" s="51"/>
      <c r="M9052" s="51"/>
    </row>
    <row r="9053" spans="9:13">
      <c r="I9053" s="51"/>
      <c r="M9053" s="51"/>
    </row>
    <row r="9054" spans="9:13">
      <c r="I9054" s="51"/>
      <c r="M9054" s="51"/>
    </row>
    <row r="9055" spans="9:13">
      <c r="I9055" s="51"/>
      <c r="M9055" s="51"/>
    </row>
    <row r="9056" spans="9:13">
      <c r="I9056" s="51"/>
      <c r="M9056" s="51"/>
    </row>
    <row r="9057" spans="9:13">
      <c r="I9057" s="51"/>
      <c r="M9057" s="51"/>
    </row>
    <row r="9058" spans="9:13">
      <c r="I9058" s="51"/>
      <c r="M9058" s="51"/>
    </row>
    <row r="9059" spans="9:13">
      <c r="I9059" s="51"/>
      <c r="M9059" s="51"/>
    </row>
    <row r="9060" spans="9:13">
      <c r="I9060" s="51"/>
      <c r="M9060" s="51"/>
    </row>
    <row r="9061" spans="9:13">
      <c r="I9061" s="51"/>
      <c r="M9061" s="51"/>
    </row>
    <row r="9062" spans="9:13">
      <c r="I9062" s="51"/>
      <c r="M9062" s="51"/>
    </row>
    <row r="9063" spans="9:13">
      <c r="I9063" s="51"/>
      <c r="M9063" s="51"/>
    </row>
    <row r="9064" spans="9:13">
      <c r="I9064" s="51"/>
      <c r="M9064" s="51"/>
    </row>
    <row r="9065" spans="9:13">
      <c r="I9065" s="51"/>
      <c r="M9065" s="51"/>
    </row>
    <row r="9066" spans="9:13">
      <c r="I9066" s="51"/>
      <c r="M9066" s="51"/>
    </row>
    <row r="9067" spans="9:13">
      <c r="I9067" s="51"/>
      <c r="M9067" s="51"/>
    </row>
    <row r="9068" spans="9:13">
      <c r="I9068" s="51"/>
      <c r="M9068" s="51"/>
    </row>
    <row r="9069" spans="9:13">
      <c r="I9069" s="51"/>
      <c r="M9069" s="51"/>
    </row>
    <row r="9070" spans="9:13">
      <c r="I9070" s="51"/>
      <c r="M9070" s="51"/>
    </row>
    <row r="9071" spans="9:13">
      <c r="I9071" s="51"/>
      <c r="M9071" s="51"/>
    </row>
    <row r="9072" spans="9:13">
      <c r="I9072" s="51"/>
      <c r="M9072" s="51"/>
    </row>
    <row r="9073" spans="9:13">
      <c r="I9073" s="51"/>
      <c r="M9073" s="51"/>
    </row>
    <row r="9074" spans="9:13">
      <c r="I9074" s="51"/>
      <c r="M9074" s="51"/>
    </row>
    <row r="9075" spans="9:13">
      <c r="I9075" s="51"/>
      <c r="M9075" s="51"/>
    </row>
    <row r="9076" spans="9:13">
      <c r="I9076" s="51"/>
      <c r="M9076" s="51"/>
    </row>
    <row r="9077" spans="9:13">
      <c r="I9077" s="51"/>
      <c r="M9077" s="51"/>
    </row>
    <row r="9078" spans="9:13">
      <c r="I9078" s="51"/>
      <c r="M9078" s="51"/>
    </row>
    <row r="9079" spans="9:13">
      <c r="I9079" s="51"/>
      <c r="M9079" s="51"/>
    </row>
    <row r="9080" spans="9:13">
      <c r="I9080" s="51"/>
      <c r="M9080" s="51"/>
    </row>
    <row r="9081" spans="9:13">
      <c r="I9081" s="51"/>
      <c r="M9081" s="51"/>
    </row>
    <row r="9082" spans="9:13">
      <c r="I9082" s="51"/>
      <c r="M9082" s="51"/>
    </row>
    <row r="9083" spans="9:13">
      <c r="I9083" s="51"/>
      <c r="M9083" s="51"/>
    </row>
    <row r="9084" spans="9:13">
      <c r="I9084" s="51"/>
      <c r="M9084" s="51"/>
    </row>
    <row r="9085" spans="9:13">
      <c r="I9085" s="51"/>
      <c r="M9085" s="51"/>
    </row>
    <row r="9086" spans="9:13">
      <c r="I9086" s="51"/>
      <c r="M9086" s="51"/>
    </row>
    <row r="9087" spans="9:13">
      <c r="I9087" s="51"/>
      <c r="M9087" s="51"/>
    </row>
    <row r="9088" spans="9:13">
      <c r="I9088" s="51"/>
      <c r="M9088" s="51"/>
    </row>
    <row r="9089" spans="9:13">
      <c r="I9089" s="51"/>
      <c r="M9089" s="51"/>
    </row>
    <row r="9090" spans="9:13">
      <c r="I9090" s="51"/>
      <c r="M9090" s="51"/>
    </row>
    <row r="9091" spans="9:13">
      <c r="I9091" s="51"/>
      <c r="M9091" s="51"/>
    </row>
    <row r="9092" spans="9:13">
      <c r="I9092" s="51"/>
      <c r="M9092" s="51"/>
    </row>
    <row r="9093" spans="9:13">
      <c r="I9093" s="51"/>
      <c r="M9093" s="51"/>
    </row>
    <row r="9094" spans="9:13">
      <c r="I9094" s="51"/>
      <c r="M9094" s="51"/>
    </row>
    <row r="9095" spans="9:13">
      <c r="I9095" s="51"/>
      <c r="M9095" s="51"/>
    </row>
    <row r="9096" spans="9:13">
      <c r="I9096" s="51"/>
      <c r="M9096" s="51"/>
    </row>
    <row r="9097" spans="9:13">
      <c r="I9097" s="51"/>
      <c r="M9097" s="51"/>
    </row>
    <row r="9098" spans="9:13">
      <c r="I9098" s="51"/>
      <c r="M9098" s="51"/>
    </row>
    <row r="9099" spans="9:13">
      <c r="I9099" s="51"/>
      <c r="M9099" s="51"/>
    </row>
    <row r="9100" spans="9:13">
      <c r="I9100" s="51"/>
      <c r="M9100" s="51"/>
    </row>
    <row r="9101" spans="9:13">
      <c r="I9101" s="51"/>
      <c r="M9101" s="51"/>
    </row>
    <row r="9102" spans="9:13">
      <c r="I9102" s="51"/>
      <c r="M9102" s="51"/>
    </row>
    <row r="9103" spans="9:13">
      <c r="I9103" s="51"/>
      <c r="M9103" s="51"/>
    </row>
    <row r="9104" spans="9:13">
      <c r="I9104" s="51"/>
      <c r="M9104" s="51"/>
    </row>
    <row r="9105" spans="9:13">
      <c r="I9105" s="51"/>
      <c r="M9105" s="51"/>
    </row>
    <row r="9106" spans="9:13">
      <c r="I9106" s="51"/>
      <c r="M9106" s="51"/>
    </row>
    <row r="9107" spans="9:13">
      <c r="I9107" s="51"/>
      <c r="M9107" s="51"/>
    </row>
    <row r="9108" spans="9:13">
      <c r="I9108" s="51"/>
      <c r="M9108" s="51"/>
    </row>
    <row r="9109" spans="9:13">
      <c r="I9109" s="51"/>
      <c r="M9109" s="51"/>
    </row>
    <row r="9110" spans="9:13">
      <c r="I9110" s="51"/>
      <c r="M9110" s="51"/>
    </row>
    <row r="9111" spans="9:13">
      <c r="I9111" s="51"/>
      <c r="M9111" s="51"/>
    </row>
    <row r="9112" spans="9:13">
      <c r="I9112" s="51"/>
      <c r="M9112" s="51"/>
    </row>
    <row r="9113" spans="9:13">
      <c r="I9113" s="51"/>
      <c r="M9113" s="51"/>
    </row>
    <row r="9114" spans="9:13">
      <c r="I9114" s="51"/>
      <c r="M9114" s="51"/>
    </row>
    <row r="9115" spans="9:13">
      <c r="I9115" s="51"/>
      <c r="M9115" s="51"/>
    </row>
    <row r="9116" spans="9:13">
      <c r="I9116" s="51"/>
      <c r="M9116" s="51"/>
    </row>
    <row r="9117" spans="9:13">
      <c r="I9117" s="51"/>
      <c r="M9117" s="51"/>
    </row>
    <row r="9118" spans="9:13">
      <c r="I9118" s="51"/>
      <c r="M9118" s="51"/>
    </row>
    <row r="9119" spans="9:13">
      <c r="I9119" s="51"/>
      <c r="M9119" s="51"/>
    </row>
    <row r="9120" spans="9:13">
      <c r="I9120" s="51"/>
      <c r="M9120" s="51"/>
    </row>
    <row r="9121" spans="9:13">
      <c r="I9121" s="51"/>
      <c r="M9121" s="51"/>
    </row>
    <row r="9122" spans="9:13">
      <c r="I9122" s="51"/>
      <c r="M9122" s="51"/>
    </row>
    <row r="9123" spans="9:13">
      <c r="I9123" s="51"/>
      <c r="M9123" s="51"/>
    </row>
    <row r="9124" spans="9:13">
      <c r="I9124" s="51"/>
      <c r="M9124" s="51"/>
    </row>
    <row r="9125" spans="9:13">
      <c r="I9125" s="51"/>
      <c r="M9125" s="51"/>
    </row>
    <row r="9126" spans="9:13">
      <c r="I9126" s="51"/>
      <c r="M9126" s="51"/>
    </row>
    <row r="9127" spans="9:13">
      <c r="I9127" s="51"/>
      <c r="M9127" s="51"/>
    </row>
    <row r="9128" spans="9:13">
      <c r="I9128" s="51"/>
      <c r="M9128" s="51"/>
    </row>
    <row r="9129" spans="9:13">
      <c r="I9129" s="51"/>
      <c r="M9129" s="51"/>
    </row>
    <row r="9130" spans="9:13">
      <c r="I9130" s="51"/>
      <c r="M9130" s="51"/>
    </row>
    <row r="9131" spans="9:13">
      <c r="I9131" s="51"/>
      <c r="M9131" s="51"/>
    </row>
    <row r="9132" spans="9:13">
      <c r="I9132" s="51"/>
      <c r="M9132" s="51"/>
    </row>
    <row r="9133" spans="9:13">
      <c r="I9133" s="51"/>
      <c r="M9133" s="51"/>
    </row>
    <row r="9134" spans="9:13">
      <c r="I9134" s="51"/>
      <c r="M9134" s="51"/>
    </row>
    <row r="9135" spans="9:13">
      <c r="I9135" s="51"/>
      <c r="M9135" s="51"/>
    </row>
    <row r="9136" spans="9:13">
      <c r="I9136" s="51"/>
      <c r="M9136" s="51"/>
    </row>
    <row r="9137" spans="9:13">
      <c r="I9137" s="51"/>
      <c r="M9137" s="51"/>
    </row>
    <row r="9138" spans="9:13">
      <c r="I9138" s="51"/>
      <c r="M9138" s="51"/>
    </row>
    <row r="9139" spans="9:13">
      <c r="I9139" s="51"/>
      <c r="M9139" s="51"/>
    </row>
    <row r="9140" spans="9:13">
      <c r="I9140" s="51"/>
      <c r="M9140" s="51"/>
    </row>
    <row r="9141" spans="9:13">
      <c r="I9141" s="51"/>
      <c r="M9141" s="51"/>
    </row>
    <row r="9142" spans="9:13">
      <c r="I9142" s="51"/>
      <c r="M9142" s="51"/>
    </row>
    <row r="9143" spans="9:13">
      <c r="I9143" s="51"/>
      <c r="M9143" s="51"/>
    </row>
    <row r="9144" spans="9:13">
      <c r="I9144" s="51"/>
      <c r="M9144" s="51"/>
    </row>
    <row r="9145" spans="9:13">
      <c r="I9145" s="51"/>
      <c r="M9145" s="51"/>
    </row>
    <row r="9146" spans="9:13">
      <c r="I9146" s="51"/>
      <c r="M9146" s="51"/>
    </row>
    <row r="9147" spans="9:13">
      <c r="I9147" s="51"/>
      <c r="M9147" s="51"/>
    </row>
    <row r="9148" spans="9:13">
      <c r="I9148" s="51"/>
      <c r="M9148" s="51"/>
    </row>
    <row r="9149" spans="9:13">
      <c r="I9149" s="51"/>
      <c r="M9149" s="51"/>
    </row>
    <row r="9150" spans="9:13">
      <c r="I9150" s="51"/>
      <c r="M9150" s="51"/>
    </row>
    <row r="9151" spans="9:13">
      <c r="I9151" s="51"/>
      <c r="M9151" s="51"/>
    </row>
    <row r="9152" spans="9:13">
      <c r="I9152" s="51"/>
      <c r="M9152" s="51"/>
    </row>
    <row r="9153" spans="9:13">
      <c r="I9153" s="51"/>
      <c r="M9153" s="51"/>
    </row>
    <row r="9154" spans="9:13">
      <c r="I9154" s="51"/>
      <c r="M9154" s="51"/>
    </row>
    <row r="9155" spans="9:13">
      <c r="I9155" s="51"/>
      <c r="M9155" s="51"/>
    </row>
    <row r="9156" spans="9:13">
      <c r="I9156" s="51"/>
      <c r="M9156" s="51"/>
    </row>
    <row r="9157" spans="9:13">
      <c r="I9157" s="51"/>
      <c r="M9157" s="51"/>
    </row>
    <row r="9158" spans="9:13">
      <c r="I9158" s="51"/>
      <c r="M9158" s="51"/>
    </row>
    <row r="9159" spans="9:13">
      <c r="I9159" s="51"/>
      <c r="M9159" s="51"/>
    </row>
    <row r="9160" spans="9:13">
      <c r="I9160" s="51"/>
      <c r="M9160" s="51"/>
    </row>
    <row r="9161" spans="9:13">
      <c r="I9161" s="51"/>
      <c r="M9161" s="51"/>
    </row>
    <row r="9162" spans="9:13">
      <c r="I9162" s="51"/>
      <c r="M9162" s="51"/>
    </row>
    <row r="9163" spans="9:13">
      <c r="I9163" s="51"/>
      <c r="M9163" s="51"/>
    </row>
    <row r="9164" spans="9:13">
      <c r="I9164" s="51"/>
      <c r="M9164" s="51"/>
    </row>
    <row r="9165" spans="9:13">
      <c r="I9165" s="51"/>
      <c r="M9165" s="51"/>
    </row>
    <row r="9166" spans="9:13">
      <c r="I9166" s="51"/>
      <c r="M9166" s="51"/>
    </row>
    <row r="9167" spans="9:13">
      <c r="I9167" s="51"/>
      <c r="M9167" s="51"/>
    </row>
    <row r="9168" spans="9:13">
      <c r="I9168" s="51"/>
      <c r="M9168" s="51"/>
    </row>
    <row r="9169" spans="9:13">
      <c r="I9169" s="51"/>
      <c r="M9169" s="51"/>
    </row>
    <row r="9170" spans="9:13">
      <c r="I9170" s="51"/>
      <c r="M9170" s="51"/>
    </row>
    <row r="9171" spans="9:13">
      <c r="I9171" s="51"/>
      <c r="M9171" s="51"/>
    </row>
    <row r="9172" spans="9:13">
      <c r="I9172" s="51"/>
      <c r="M9172" s="51"/>
    </row>
    <row r="9173" spans="9:13">
      <c r="I9173" s="51"/>
      <c r="M9173" s="51"/>
    </row>
    <row r="9174" spans="9:13">
      <c r="I9174" s="51"/>
      <c r="M9174" s="51"/>
    </row>
    <row r="9175" spans="9:13">
      <c r="I9175" s="51"/>
      <c r="M9175" s="51"/>
    </row>
    <row r="9176" spans="9:13">
      <c r="I9176" s="51"/>
      <c r="M9176" s="51"/>
    </row>
    <row r="9177" spans="9:13">
      <c r="I9177" s="51"/>
      <c r="M9177" s="51"/>
    </row>
    <row r="9178" spans="9:13">
      <c r="I9178" s="51"/>
      <c r="M9178" s="51"/>
    </row>
    <row r="9179" spans="9:13">
      <c r="I9179" s="51"/>
      <c r="M9179" s="51"/>
    </row>
    <row r="9180" spans="9:13">
      <c r="I9180" s="51"/>
      <c r="M9180" s="51"/>
    </row>
    <row r="9181" spans="9:13">
      <c r="I9181" s="51"/>
      <c r="M9181" s="51"/>
    </row>
    <row r="9182" spans="9:13">
      <c r="I9182" s="51"/>
      <c r="M9182" s="51"/>
    </row>
    <row r="9183" spans="9:13">
      <c r="I9183" s="51"/>
      <c r="M9183" s="51"/>
    </row>
    <row r="9184" spans="9:13">
      <c r="I9184" s="51"/>
      <c r="M9184" s="51"/>
    </row>
    <row r="9185" spans="9:13">
      <c r="I9185" s="51"/>
      <c r="M9185" s="51"/>
    </row>
    <row r="9186" spans="9:13">
      <c r="I9186" s="51"/>
      <c r="M9186" s="51"/>
    </row>
    <row r="9187" spans="9:13">
      <c r="I9187" s="51"/>
      <c r="M9187" s="51"/>
    </row>
    <row r="9188" spans="9:13">
      <c r="I9188" s="51"/>
      <c r="M9188" s="51"/>
    </row>
    <row r="9189" spans="9:13">
      <c r="I9189" s="51"/>
      <c r="M9189" s="51"/>
    </row>
    <row r="9190" spans="9:13">
      <c r="I9190" s="51"/>
      <c r="M9190" s="51"/>
    </row>
    <row r="9191" spans="9:13">
      <c r="I9191" s="51"/>
      <c r="M9191" s="51"/>
    </row>
    <row r="9192" spans="9:13">
      <c r="I9192" s="51"/>
      <c r="M9192" s="51"/>
    </row>
    <row r="9193" spans="9:13">
      <c r="I9193" s="51"/>
      <c r="M9193" s="51"/>
    </row>
    <row r="9194" spans="9:13">
      <c r="I9194" s="51"/>
      <c r="M9194" s="51"/>
    </row>
    <row r="9195" spans="9:13">
      <c r="I9195" s="51"/>
      <c r="M9195" s="51"/>
    </row>
    <row r="9196" spans="9:13">
      <c r="I9196" s="51"/>
      <c r="M9196" s="51"/>
    </row>
    <row r="9197" spans="9:13">
      <c r="I9197" s="51"/>
      <c r="M9197" s="51"/>
    </row>
    <row r="9198" spans="9:13">
      <c r="I9198" s="51"/>
      <c r="M9198" s="51"/>
    </row>
    <row r="9199" spans="9:13">
      <c r="I9199" s="51"/>
      <c r="M9199" s="51"/>
    </row>
    <row r="9200" spans="9:13">
      <c r="I9200" s="51"/>
      <c r="M9200" s="51"/>
    </row>
    <row r="9201" spans="9:13">
      <c r="I9201" s="51"/>
      <c r="M9201" s="51"/>
    </row>
    <row r="9202" spans="9:13">
      <c r="I9202" s="51"/>
      <c r="M9202" s="51"/>
    </row>
    <row r="9203" spans="9:13">
      <c r="I9203" s="51"/>
      <c r="M9203" s="51"/>
    </row>
    <row r="9204" spans="9:13">
      <c r="I9204" s="51"/>
      <c r="M9204" s="51"/>
    </row>
    <row r="9205" spans="9:13">
      <c r="I9205" s="51"/>
      <c r="M9205" s="51"/>
    </row>
    <row r="9206" spans="9:13">
      <c r="I9206" s="51"/>
      <c r="M9206" s="51"/>
    </row>
    <row r="9207" spans="9:13">
      <c r="I9207" s="51"/>
      <c r="M9207" s="51"/>
    </row>
    <row r="9208" spans="9:13">
      <c r="I9208" s="51"/>
      <c r="M9208" s="51"/>
    </row>
    <row r="9209" spans="9:13">
      <c r="I9209" s="51"/>
      <c r="M9209" s="51"/>
    </row>
    <row r="9210" spans="9:13">
      <c r="I9210" s="51"/>
      <c r="M9210" s="51"/>
    </row>
    <row r="9211" spans="9:13">
      <c r="I9211" s="51"/>
      <c r="M9211" s="51"/>
    </row>
    <row r="9212" spans="9:13">
      <c r="I9212" s="51"/>
      <c r="M9212" s="51"/>
    </row>
    <row r="9213" spans="9:13">
      <c r="I9213" s="51"/>
      <c r="M9213" s="51"/>
    </row>
    <row r="9214" spans="9:13">
      <c r="I9214" s="51"/>
      <c r="M9214" s="51"/>
    </row>
    <row r="9215" spans="9:13">
      <c r="I9215" s="51"/>
      <c r="M9215" s="51"/>
    </row>
    <row r="9216" spans="9:13">
      <c r="I9216" s="51"/>
      <c r="M9216" s="51"/>
    </row>
    <row r="9217" spans="9:13">
      <c r="I9217" s="51"/>
      <c r="M9217" s="51"/>
    </row>
    <row r="9218" spans="9:13">
      <c r="I9218" s="51"/>
      <c r="M9218" s="51"/>
    </row>
    <row r="9219" spans="9:13">
      <c r="I9219" s="51"/>
      <c r="M9219" s="51"/>
    </row>
    <row r="9220" spans="9:13">
      <c r="I9220" s="51"/>
      <c r="M9220" s="51"/>
    </row>
    <row r="9221" spans="9:13">
      <c r="I9221" s="51"/>
      <c r="M9221" s="51"/>
    </row>
    <row r="9222" spans="9:13">
      <c r="I9222" s="51"/>
      <c r="M9222" s="51"/>
    </row>
    <row r="9223" spans="9:13">
      <c r="I9223" s="51"/>
      <c r="M9223" s="51"/>
    </row>
    <row r="9224" spans="9:13">
      <c r="I9224" s="51"/>
      <c r="M9224" s="51"/>
    </row>
    <row r="9225" spans="9:13">
      <c r="I9225" s="51"/>
      <c r="M9225" s="51"/>
    </row>
    <row r="9226" spans="9:13">
      <c r="I9226" s="51"/>
      <c r="M9226" s="51"/>
    </row>
    <row r="9227" spans="9:13">
      <c r="I9227" s="51"/>
      <c r="M9227" s="51"/>
    </row>
    <row r="9228" spans="9:13">
      <c r="I9228" s="51"/>
      <c r="M9228" s="51"/>
    </row>
    <row r="9229" spans="9:13">
      <c r="I9229" s="51"/>
      <c r="M9229" s="51"/>
    </row>
    <row r="9230" spans="9:13">
      <c r="I9230" s="51"/>
      <c r="M9230" s="51"/>
    </row>
    <row r="9231" spans="9:13">
      <c r="I9231" s="51"/>
      <c r="M9231" s="51"/>
    </row>
    <row r="9232" spans="9:13">
      <c r="I9232" s="51"/>
      <c r="M9232" s="51"/>
    </row>
    <row r="9233" spans="9:13">
      <c r="I9233" s="51"/>
      <c r="M9233" s="51"/>
    </row>
    <row r="9234" spans="9:13">
      <c r="I9234" s="51"/>
      <c r="M9234" s="51"/>
    </row>
    <row r="9235" spans="9:13">
      <c r="I9235" s="51"/>
      <c r="M9235" s="51"/>
    </row>
    <row r="9236" spans="9:13">
      <c r="I9236" s="51"/>
      <c r="M9236" s="51"/>
    </row>
    <row r="9237" spans="9:13">
      <c r="I9237" s="51"/>
      <c r="M9237" s="51"/>
    </row>
    <row r="9238" spans="9:13">
      <c r="I9238" s="51"/>
      <c r="M9238" s="51"/>
    </row>
    <row r="9239" spans="9:13">
      <c r="I9239" s="51"/>
      <c r="M9239" s="51"/>
    </row>
    <row r="9240" spans="9:13">
      <c r="I9240" s="51"/>
      <c r="M9240" s="51"/>
    </row>
    <row r="9241" spans="9:13">
      <c r="I9241" s="51"/>
      <c r="M9241" s="51"/>
    </row>
    <row r="9242" spans="9:13">
      <c r="I9242" s="51"/>
      <c r="M9242" s="51"/>
    </row>
    <row r="9243" spans="9:13">
      <c r="I9243" s="51"/>
      <c r="M9243" s="51"/>
    </row>
    <row r="9244" spans="9:13">
      <c r="I9244" s="51"/>
      <c r="M9244" s="51"/>
    </row>
    <row r="9245" spans="9:13">
      <c r="I9245" s="51"/>
      <c r="M9245" s="51"/>
    </row>
    <row r="9246" spans="9:13">
      <c r="I9246" s="51"/>
      <c r="M9246" s="51"/>
    </row>
    <row r="9247" spans="9:13">
      <c r="I9247" s="51"/>
      <c r="M9247" s="51"/>
    </row>
    <row r="9248" spans="9:13">
      <c r="I9248" s="51"/>
      <c r="M9248" s="51"/>
    </row>
    <row r="9249" spans="9:13">
      <c r="I9249" s="51"/>
      <c r="M9249" s="51"/>
    </row>
    <row r="9250" spans="9:13">
      <c r="I9250" s="51"/>
      <c r="M9250" s="51"/>
    </row>
    <row r="9251" spans="9:13">
      <c r="I9251" s="51"/>
      <c r="M9251" s="51"/>
    </row>
    <row r="9252" spans="9:13">
      <c r="I9252" s="51"/>
      <c r="M9252" s="51"/>
    </row>
    <row r="9253" spans="9:13">
      <c r="I9253" s="51"/>
      <c r="M9253" s="51"/>
    </row>
    <row r="9254" spans="9:13">
      <c r="I9254" s="51"/>
      <c r="M9254" s="51"/>
    </row>
    <row r="9255" spans="9:13">
      <c r="I9255" s="51"/>
      <c r="M9255" s="51"/>
    </row>
    <row r="9256" spans="9:13">
      <c r="I9256" s="51"/>
      <c r="M9256" s="51"/>
    </row>
    <row r="9257" spans="9:13">
      <c r="I9257" s="51"/>
      <c r="M9257" s="51"/>
    </row>
    <row r="9258" spans="9:13">
      <c r="I9258" s="51"/>
      <c r="M9258" s="51"/>
    </row>
    <row r="9259" spans="9:13">
      <c r="I9259" s="51"/>
      <c r="M9259" s="51"/>
    </row>
    <row r="9260" spans="9:13">
      <c r="I9260" s="51"/>
      <c r="M9260" s="51"/>
    </row>
    <row r="9261" spans="9:13">
      <c r="I9261" s="51"/>
      <c r="M9261" s="51"/>
    </row>
    <row r="9262" spans="9:13">
      <c r="I9262" s="51"/>
      <c r="M9262" s="51"/>
    </row>
    <row r="9263" spans="9:13">
      <c r="I9263" s="51"/>
      <c r="M9263" s="51"/>
    </row>
    <row r="9264" spans="9:13">
      <c r="I9264" s="51"/>
      <c r="M9264" s="51"/>
    </row>
    <row r="9265" spans="9:13">
      <c r="I9265" s="51"/>
      <c r="M9265" s="51"/>
    </row>
    <row r="9266" spans="9:13">
      <c r="I9266" s="51"/>
      <c r="M9266" s="51"/>
    </row>
    <row r="9267" spans="9:13">
      <c r="I9267" s="51"/>
      <c r="M9267" s="51"/>
    </row>
    <row r="9268" spans="9:13">
      <c r="I9268" s="51"/>
      <c r="M9268" s="51"/>
    </row>
    <row r="9269" spans="9:13">
      <c r="I9269" s="51"/>
      <c r="M9269" s="51"/>
    </row>
    <row r="9270" spans="9:13">
      <c r="I9270" s="51"/>
      <c r="M9270" s="51"/>
    </row>
    <row r="9271" spans="9:13">
      <c r="I9271" s="51"/>
      <c r="M9271" s="51"/>
    </row>
    <row r="9272" spans="9:13">
      <c r="I9272" s="51"/>
      <c r="M9272" s="51"/>
    </row>
    <row r="9273" spans="9:13">
      <c r="I9273" s="51"/>
      <c r="M9273" s="51"/>
    </row>
    <row r="9274" spans="9:13">
      <c r="I9274" s="51"/>
      <c r="M9274" s="51"/>
    </row>
    <row r="9275" spans="9:13">
      <c r="I9275" s="51"/>
      <c r="M9275" s="51"/>
    </row>
    <row r="9276" spans="9:13">
      <c r="I9276" s="51"/>
      <c r="M9276" s="51"/>
    </row>
    <row r="9277" spans="9:13">
      <c r="I9277" s="51"/>
      <c r="M9277" s="51"/>
    </row>
    <row r="9278" spans="9:13">
      <c r="I9278" s="51"/>
      <c r="M9278" s="51"/>
    </row>
    <row r="9279" spans="9:13">
      <c r="I9279" s="51"/>
      <c r="M9279" s="51"/>
    </row>
    <row r="9280" spans="9:13">
      <c r="I9280" s="51"/>
      <c r="M9280" s="51"/>
    </row>
    <row r="9281" spans="9:13">
      <c r="I9281" s="51"/>
      <c r="M9281" s="51"/>
    </row>
    <row r="9282" spans="9:13">
      <c r="I9282" s="51"/>
      <c r="M9282" s="51"/>
    </row>
    <row r="9283" spans="9:13">
      <c r="I9283" s="51"/>
      <c r="M9283" s="51"/>
    </row>
    <row r="9284" spans="9:13">
      <c r="I9284" s="51"/>
      <c r="M9284" s="51"/>
    </row>
    <row r="9285" spans="9:13">
      <c r="I9285" s="51"/>
      <c r="M9285" s="51"/>
    </row>
    <row r="9286" spans="9:13">
      <c r="I9286" s="51"/>
      <c r="M9286" s="51"/>
    </row>
    <row r="9287" spans="9:13">
      <c r="I9287" s="51"/>
      <c r="M9287" s="51"/>
    </row>
    <row r="9288" spans="9:13">
      <c r="I9288" s="51"/>
      <c r="M9288" s="51"/>
    </row>
    <row r="9289" spans="9:13">
      <c r="I9289" s="51"/>
      <c r="M9289" s="51"/>
    </row>
    <row r="9290" spans="9:13">
      <c r="I9290" s="51"/>
      <c r="M9290" s="51"/>
    </row>
    <row r="9291" spans="9:13">
      <c r="I9291" s="51"/>
      <c r="M9291" s="51"/>
    </row>
    <row r="9292" spans="9:13">
      <c r="I9292" s="51"/>
      <c r="M9292" s="51"/>
    </row>
    <row r="9293" spans="9:13">
      <c r="I9293" s="51"/>
      <c r="M9293" s="51"/>
    </row>
    <row r="9294" spans="9:13">
      <c r="I9294" s="51"/>
      <c r="M9294" s="51"/>
    </row>
    <row r="9295" spans="9:13">
      <c r="I9295" s="51"/>
      <c r="M9295" s="51"/>
    </row>
    <row r="9296" spans="9:13">
      <c r="I9296" s="51"/>
      <c r="M9296" s="51"/>
    </row>
    <row r="9297" spans="9:13">
      <c r="I9297" s="51"/>
      <c r="M9297" s="51"/>
    </row>
    <row r="9298" spans="9:13">
      <c r="I9298" s="51"/>
      <c r="M9298" s="51"/>
    </row>
    <row r="9299" spans="9:13">
      <c r="I9299" s="51"/>
      <c r="M9299" s="51"/>
    </row>
    <row r="9300" spans="9:13">
      <c r="I9300" s="51"/>
      <c r="M9300" s="51"/>
    </row>
    <row r="9301" spans="9:13">
      <c r="I9301" s="51"/>
      <c r="M9301" s="51"/>
    </row>
    <row r="9302" spans="9:13">
      <c r="I9302" s="51"/>
      <c r="M9302" s="51"/>
    </row>
    <row r="9303" spans="9:13">
      <c r="I9303" s="51"/>
      <c r="M9303" s="51"/>
    </row>
    <row r="9304" spans="9:13">
      <c r="I9304" s="51"/>
      <c r="M9304" s="51"/>
    </row>
    <row r="9305" spans="9:13">
      <c r="I9305" s="51"/>
      <c r="M9305" s="51"/>
    </row>
    <row r="9306" spans="9:13">
      <c r="I9306" s="51"/>
      <c r="M9306" s="51"/>
    </row>
    <row r="9307" spans="9:13">
      <c r="I9307" s="51"/>
      <c r="M9307" s="51"/>
    </row>
    <row r="9308" spans="9:13">
      <c r="I9308" s="51"/>
      <c r="M9308" s="51"/>
    </row>
    <row r="9309" spans="9:13">
      <c r="I9309" s="51"/>
      <c r="M9309" s="51"/>
    </row>
    <row r="9310" spans="9:13">
      <c r="I9310" s="51"/>
      <c r="M9310" s="51"/>
    </row>
    <row r="9311" spans="9:13">
      <c r="I9311" s="51"/>
      <c r="M9311" s="51"/>
    </row>
    <row r="9312" spans="9:13">
      <c r="I9312" s="51"/>
      <c r="M9312" s="51"/>
    </row>
    <row r="9313" spans="9:13">
      <c r="I9313" s="51"/>
      <c r="M9313" s="51"/>
    </row>
    <row r="9314" spans="9:13">
      <c r="I9314" s="51"/>
      <c r="M9314" s="51"/>
    </row>
    <row r="9315" spans="9:13">
      <c r="I9315" s="51"/>
      <c r="M9315" s="51"/>
    </row>
    <row r="9316" spans="9:13">
      <c r="I9316" s="51"/>
      <c r="M9316" s="51"/>
    </row>
    <row r="9317" spans="9:13">
      <c r="I9317" s="51"/>
      <c r="M9317" s="51"/>
    </row>
    <row r="9318" spans="9:13">
      <c r="I9318" s="51"/>
      <c r="M9318" s="51"/>
    </row>
    <row r="9319" spans="9:13">
      <c r="I9319" s="51"/>
      <c r="M9319" s="51"/>
    </row>
    <row r="9320" spans="9:13">
      <c r="I9320" s="51"/>
      <c r="M9320" s="51"/>
    </row>
    <row r="9321" spans="9:13">
      <c r="I9321" s="51"/>
      <c r="M9321" s="51"/>
    </row>
    <row r="9322" spans="9:13">
      <c r="I9322" s="51"/>
      <c r="M9322" s="51"/>
    </row>
    <row r="9323" spans="9:13">
      <c r="I9323" s="51"/>
      <c r="M9323" s="51"/>
    </row>
    <row r="9324" spans="9:13">
      <c r="I9324" s="51"/>
      <c r="M9324" s="51"/>
    </row>
    <row r="9325" spans="9:13">
      <c r="I9325" s="51"/>
      <c r="M9325" s="51"/>
    </row>
    <row r="9326" spans="9:13">
      <c r="I9326" s="51"/>
      <c r="M9326" s="51"/>
    </row>
    <row r="9327" spans="9:13">
      <c r="I9327" s="51"/>
      <c r="M9327" s="51"/>
    </row>
    <row r="9328" spans="9:13">
      <c r="I9328" s="51"/>
      <c r="M9328" s="51"/>
    </row>
    <row r="9329" spans="9:13">
      <c r="I9329" s="51"/>
      <c r="M9329" s="51"/>
    </row>
    <row r="9330" spans="9:13">
      <c r="I9330" s="51"/>
      <c r="M9330" s="51"/>
    </row>
    <row r="9331" spans="9:13">
      <c r="I9331" s="51"/>
      <c r="M9331" s="51"/>
    </row>
    <row r="9332" spans="9:13">
      <c r="I9332" s="51"/>
      <c r="M9332" s="51"/>
    </row>
    <row r="9333" spans="9:13">
      <c r="I9333" s="51"/>
      <c r="M9333" s="51"/>
    </row>
    <row r="9334" spans="9:13">
      <c r="I9334" s="51"/>
      <c r="M9334" s="51"/>
    </row>
    <row r="9335" spans="9:13">
      <c r="I9335" s="51"/>
      <c r="M9335" s="51"/>
    </row>
    <row r="9336" spans="9:13">
      <c r="I9336" s="51"/>
      <c r="M9336" s="51"/>
    </row>
    <row r="9337" spans="9:13">
      <c r="I9337" s="51"/>
      <c r="M9337" s="51"/>
    </row>
    <row r="9338" spans="9:13">
      <c r="I9338" s="51"/>
      <c r="M9338" s="51"/>
    </row>
    <row r="9339" spans="9:13">
      <c r="I9339" s="51"/>
      <c r="M9339" s="51"/>
    </row>
    <row r="9340" spans="9:13">
      <c r="I9340" s="51"/>
      <c r="M9340" s="51"/>
    </row>
    <row r="9341" spans="9:13">
      <c r="I9341" s="51"/>
      <c r="M9341" s="51"/>
    </row>
    <row r="9342" spans="9:13">
      <c r="I9342" s="51"/>
      <c r="M9342" s="51"/>
    </row>
    <row r="9343" spans="9:13">
      <c r="I9343" s="51"/>
      <c r="M9343" s="51"/>
    </row>
    <row r="9344" spans="9:13">
      <c r="I9344" s="51"/>
      <c r="M9344" s="51"/>
    </row>
    <row r="9345" spans="9:13">
      <c r="I9345" s="51"/>
      <c r="M9345" s="51"/>
    </row>
    <row r="9346" spans="9:13">
      <c r="I9346" s="51"/>
      <c r="M9346" s="51"/>
    </row>
    <row r="9347" spans="9:13">
      <c r="I9347" s="51"/>
      <c r="M9347" s="51"/>
    </row>
    <row r="9348" spans="9:13">
      <c r="I9348" s="51"/>
      <c r="M9348" s="51"/>
    </row>
    <row r="9349" spans="9:13">
      <c r="I9349" s="51"/>
      <c r="M9349" s="51"/>
    </row>
    <row r="9350" spans="9:13">
      <c r="I9350" s="51"/>
      <c r="M9350" s="51"/>
    </row>
    <row r="9351" spans="9:13">
      <c r="I9351" s="51"/>
      <c r="M9351" s="51"/>
    </row>
    <row r="9352" spans="9:13">
      <c r="I9352" s="51"/>
      <c r="M9352" s="51"/>
    </row>
    <row r="9353" spans="9:13">
      <c r="I9353" s="51"/>
      <c r="M9353" s="51"/>
    </row>
    <row r="9354" spans="9:13">
      <c r="I9354" s="51"/>
      <c r="M9354" s="51"/>
    </row>
    <row r="9355" spans="9:13">
      <c r="I9355" s="51"/>
      <c r="M9355" s="51"/>
    </row>
    <row r="9356" spans="9:13">
      <c r="I9356" s="51"/>
      <c r="M9356" s="51"/>
    </row>
    <row r="9357" spans="9:13">
      <c r="I9357" s="51"/>
      <c r="M9357" s="51"/>
    </row>
    <row r="9358" spans="9:13">
      <c r="I9358" s="51"/>
      <c r="M9358" s="51"/>
    </row>
    <row r="9359" spans="9:13">
      <c r="I9359" s="51"/>
      <c r="M9359" s="51"/>
    </row>
    <row r="9360" spans="9:13">
      <c r="I9360" s="51"/>
      <c r="M9360" s="51"/>
    </row>
    <row r="9361" spans="9:13">
      <c r="I9361" s="51"/>
      <c r="M9361" s="51"/>
    </row>
    <row r="9362" spans="9:13">
      <c r="I9362" s="51"/>
      <c r="M9362" s="51"/>
    </row>
    <row r="9363" spans="9:13">
      <c r="I9363" s="51"/>
      <c r="M9363" s="51"/>
    </row>
    <row r="9364" spans="9:13">
      <c r="I9364" s="51"/>
      <c r="M9364" s="51"/>
    </row>
    <row r="9365" spans="9:13">
      <c r="I9365" s="51"/>
      <c r="M9365" s="51"/>
    </row>
    <row r="9366" spans="9:13">
      <c r="I9366" s="51"/>
      <c r="M9366" s="51"/>
    </row>
    <row r="9367" spans="9:13">
      <c r="I9367" s="51"/>
      <c r="M9367" s="51"/>
    </row>
    <row r="9368" spans="9:13">
      <c r="I9368" s="51"/>
      <c r="M9368" s="51"/>
    </row>
    <row r="9369" spans="9:13">
      <c r="I9369" s="51"/>
      <c r="M9369" s="51"/>
    </row>
    <row r="9370" spans="9:13">
      <c r="I9370" s="51"/>
      <c r="M9370" s="51"/>
    </row>
    <row r="9371" spans="9:13">
      <c r="I9371" s="51"/>
      <c r="M9371" s="51"/>
    </row>
    <row r="9372" spans="9:13">
      <c r="I9372" s="51"/>
      <c r="M9372" s="51"/>
    </row>
    <row r="9373" spans="9:13">
      <c r="I9373" s="51"/>
      <c r="M9373" s="51"/>
    </row>
    <row r="9374" spans="9:13">
      <c r="I9374" s="51"/>
      <c r="M9374" s="51"/>
    </row>
    <row r="9375" spans="9:13">
      <c r="I9375" s="51"/>
      <c r="M9375" s="51"/>
    </row>
    <row r="9376" spans="9:13">
      <c r="I9376" s="51"/>
      <c r="M9376" s="51"/>
    </row>
    <row r="9377" spans="9:13">
      <c r="I9377" s="51"/>
      <c r="M9377" s="51"/>
    </row>
    <row r="9378" spans="9:13">
      <c r="I9378" s="51"/>
      <c r="M9378" s="51"/>
    </row>
    <row r="9379" spans="9:13">
      <c r="I9379" s="51"/>
      <c r="M9379" s="51"/>
    </row>
    <row r="9380" spans="9:13">
      <c r="I9380" s="51"/>
      <c r="M9380" s="51"/>
    </row>
    <row r="9381" spans="9:13">
      <c r="I9381" s="51"/>
      <c r="M9381" s="51"/>
    </row>
    <row r="9382" spans="9:13">
      <c r="I9382" s="51"/>
      <c r="M9382" s="51"/>
    </row>
    <row r="9383" spans="9:13">
      <c r="I9383" s="51"/>
      <c r="M9383" s="51"/>
    </row>
    <row r="9384" spans="9:13">
      <c r="I9384" s="51"/>
      <c r="M9384" s="51"/>
    </row>
    <row r="9385" spans="9:13">
      <c r="I9385" s="51"/>
      <c r="M9385" s="51"/>
    </row>
    <row r="9386" spans="9:13">
      <c r="I9386" s="51"/>
      <c r="M9386" s="51"/>
    </row>
    <row r="9387" spans="9:13">
      <c r="I9387" s="51"/>
      <c r="M9387" s="51"/>
    </row>
    <row r="9388" spans="9:13">
      <c r="I9388" s="51"/>
      <c r="M9388" s="51"/>
    </row>
    <row r="9389" spans="9:13">
      <c r="I9389" s="51"/>
      <c r="M9389" s="51"/>
    </row>
    <row r="9390" spans="9:13">
      <c r="I9390" s="51"/>
      <c r="M9390" s="51"/>
    </row>
    <row r="9391" spans="9:13">
      <c r="I9391" s="51"/>
      <c r="M9391" s="51"/>
    </row>
    <row r="9392" spans="9:13">
      <c r="I9392" s="51"/>
      <c r="M9392" s="51"/>
    </row>
    <row r="9393" spans="9:13">
      <c r="I9393" s="51"/>
      <c r="M9393" s="51"/>
    </row>
    <row r="9394" spans="9:13">
      <c r="I9394" s="51"/>
      <c r="M9394" s="51"/>
    </row>
    <row r="9395" spans="9:13">
      <c r="I9395" s="51"/>
      <c r="M9395" s="51"/>
    </row>
    <row r="9396" spans="9:13">
      <c r="I9396" s="51"/>
      <c r="M9396" s="51"/>
    </row>
    <row r="9397" spans="9:13">
      <c r="I9397" s="51"/>
      <c r="M9397" s="51"/>
    </row>
    <row r="9398" spans="9:13">
      <c r="I9398" s="51"/>
      <c r="M9398" s="51"/>
    </row>
    <row r="9399" spans="9:13">
      <c r="I9399" s="51"/>
      <c r="M9399" s="51"/>
    </row>
    <row r="9400" spans="9:13">
      <c r="I9400" s="51"/>
      <c r="M9400" s="51"/>
    </row>
    <row r="9401" spans="9:13">
      <c r="I9401" s="51"/>
      <c r="M9401" s="51"/>
    </row>
    <row r="9402" spans="9:13">
      <c r="I9402" s="51"/>
      <c r="M9402" s="51"/>
    </row>
    <row r="9403" spans="9:13">
      <c r="I9403" s="51"/>
      <c r="M9403" s="51"/>
    </row>
    <row r="9404" spans="9:13">
      <c r="I9404" s="51"/>
      <c r="M9404" s="51"/>
    </row>
    <row r="9405" spans="9:13">
      <c r="I9405" s="51"/>
      <c r="M9405" s="51"/>
    </row>
    <row r="9406" spans="9:13">
      <c r="I9406" s="51"/>
      <c r="M9406" s="51"/>
    </row>
    <row r="9407" spans="9:13">
      <c r="I9407" s="51"/>
      <c r="M9407" s="51"/>
    </row>
    <row r="9408" spans="9:13">
      <c r="I9408" s="51"/>
      <c r="M9408" s="51"/>
    </row>
    <row r="9409" spans="9:13">
      <c r="I9409" s="51"/>
      <c r="M9409" s="51"/>
    </row>
    <row r="9410" spans="9:13">
      <c r="I9410" s="51"/>
      <c r="M9410" s="51"/>
    </row>
    <row r="9411" spans="9:13">
      <c r="I9411" s="51"/>
      <c r="M9411" s="51"/>
    </row>
    <row r="9412" spans="9:13">
      <c r="I9412" s="51"/>
      <c r="M9412" s="51"/>
    </row>
    <row r="9413" spans="9:13">
      <c r="I9413" s="51"/>
      <c r="M9413" s="51"/>
    </row>
    <row r="9414" spans="9:13">
      <c r="I9414" s="51"/>
      <c r="M9414" s="51"/>
    </row>
    <row r="9415" spans="9:13">
      <c r="I9415" s="51"/>
      <c r="M9415" s="51"/>
    </row>
    <row r="9416" spans="9:13">
      <c r="I9416" s="51"/>
      <c r="M9416" s="51"/>
    </row>
    <row r="9417" spans="9:13">
      <c r="I9417" s="51"/>
      <c r="M9417" s="51"/>
    </row>
    <row r="9418" spans="9:13">
      <c r="I9418" s="51"/>
      <c r="M9418" s="51"/>
    </row>
    <row r="9419" spans="9:13">
      <c r="I9419" s="51"/>
      <c r="M9419" s="51"/>
    </row>
    <row r="9420" spans="9:13">
      <c r="I9420" s="51"/>
      <c r="M9420" s="51"/>
    </row>
    <row r="9421" spans="9:13">
      <c r="I9421" s="51"/>
      <c r="M9421" s="51"/>
    </row>
    <row r="9422" spans="9:13">
      <c r="I9422" s="51"/>
      <c r="M9422" s="51"/>
    </row>
    <row r="9423" spans="9:13">
      <c r="I9423" s="51"/>
      <c r="M9423" s="51"/>
    </row>
    <row r="9424" spans="9:13">
      <c r="I9424" s="51"/>
      <c r="M9424" s="51"/>
    </row>
    <row r="9425" spans="9:13">
      <c r="I9425" s="51"/>
      <c r="M9425" s="51"/>
    </row>
    <row r="9426" spans="9:13">
      <c r="I9426" s="51"/>
      <c r="M9426" s="51"/>
    </row>
    <row r="9427" spans="9:13">
      <c r="I9427" s="51"/>
      <c r="M9427" s="51"/>
    </row>
    <row r="9428" spans="9:13">
      <c r="I9428" s="51"/>
      <c r="M9428" s="51"/>
    </row>
    <row r="9429" spans="9:13">
      <c r="I9429" s="51"/>
      <c r="M9429" s="51"/>
    </row>
    <row r="9430" spans="9:13">
      <c r="I9430" s="51"/>
      <c r="M9430" s="51"/>
    </row>
    <row r="9431" spans="9:13">
      <c r="I9431" s="51"/>
      <c r="M9431" s="51"/>
    </row>
    <row r="9432" spans="9:13">
      <c r="I9432" s="51"/>
      <c r="M9432" s="51"/>
    </row>
    <row r="9433" spans="9:13">
      <c r="I9433" s="51"/>
      <c r="M9433" s="51"/>
    </row>
    <row r="9434" spans="9:13">
      <c r="I9434" s="51"/>
      <c r="M9434" s="51"/>
    </row>
    <row r="9435" spans="9:13">
      <c r="I9435" s="51"/>
      <c r="M9435" s="51"/>
    </row>
    <row r="9436" spans="9:13">
      <c r="I9436" s="51"/>
      <c r="M9436" s="51"/>
    </row>
    <row r="9437" spans="9:13">
      <c r="I9437" s="51"/>
      <c r="M9437" s="51"/>
    </row>
    <row r="9438" spans="9:13">
      <c r="I9438" s="51"/>
      <c r="M9438" s="51"/>
    </row>
    <row r="9439" spans="9:13">
      <c r="I9439" s="51"/>
      <c r="M9439" s="51"/>
    </row>
    <row r="9440" spans="9:13">
      <c r="I9440" s="51"/>
      <c r="M9440" s="51"/>
    </row>
    <row r="9441" spans="9:13">
      <c r="I9441" s="51"/>
      <c r="M9441" s="51"/>
    </row>
    <row r="9442" spans="9:13">
      <c r="I9442" s="51"/>
      <c r="M9442" s="51"/>
    </row>
    <row r="9443" spans="9:13">
      <c r="I9443" s="51"/>
      <c r="M9443" s="51"/>
    </row>
    <row r="9444" spans="9:13">
      <c r="I9444" s="51"/>
      <c r="M9444" s="51"/>
    </row>
    <row r="9445" spans="9:13">
      <c r="I9445" s="51"/>
      <c r="M9445" s="51"/>
    </row>
    <row r="9446" spans="9:13">
      <c r="I9446" s="51"/>
      <c r="M9446" s="51"/>
    </row>
    <row r="9447" spans="9:13">
      <c r="I9447" s="51"/>
      <c r="M9447" s="51"/>
    </row>
    <row r="9448" spans="9:13">
      <c r="I9448" s="51"/>
      <c r="M9448" s="51"/>
    </row>
    <row r="9449" spans="9:13">
      <c r="I9449" s="51"/>
      <c r="M9449" s="51"/>
    </row>
    <row r="9450" spans="9:13">
      <c r="I9450" s="51"/>
      <c r="M9450" s="51"/>
    </row>
    <row r="9451" spans="9:13">
      <c r="I9451" s="51"/>
      <c r="M9451" s="51"/>
    </row>
    <row r="9452" spans="9:13">
      <c r="I9452" s="51"/>
      <c r="M9452" s="51"/>
    </row>
    <row r="9453" spans="9:13">
      <c r="I9453" s="51"/>
      <c r="M9453" s="51"/>
    </row>
    <row r="9454" spans="9:13">
      <c r="I9454" s="51"/>
      <c r="M9454" s="51"/>
    </row>
    <row r="9455" spans="9:13">
      <c r="I9455" s="51"/>
      <c r="M9455" s="51"/>
    </row>
    <row r="9456" spans="9:13">
      <c r="I9456" s="51"/>
      <c r="M9456" s="51"/>
    </row>
    <row r="9457" spans="9:13">
      <c r="I9457" s="51"/>
      <c r="M9457" s="51"/>
    </row>
    <row r="9458" spans="9:13">
      <c r="I9458" s="51"/>
      <c r="M9458" s="51"/>
    </row>
    <row r="9459" spans="9:13">
      <c r="I9459" s="51"/>
      <c r="M9459" s="51"/>
    </row>
    <row r="9460" spans="9:13">
      <c r="I9460" s="51"/>
      <c r="M9460" s="51"/>
    </row>
    <row r="9461" spans="9:13">
      <c r="I9461" s="51"/>
      <c r="M9461" s="51"/>
    </row>
    <row r="9462" spans="9:13">
      <c r="I9462" s="51"/>
      <c r="M9462" s="51"/>
    </row>
    <row r="9463" spans="9:13">
      <c r="I9463" s="51"/>
      <c r="M9463" s="51"/>
    </row>
    <row r="9464" spans="9:13">
      <c r="I9464" s="51"/>
      <c r="M9464" s="51"/>
    </row>
    <row r="9465" spans="9:13">
      <c r="I9465" s="51"/>
      <c r="M9465" s="51"/>
    </row>
    <row r="9466" spans="9:13">
      <c r="I9466" s="51"/>
      <c r="M9466" s="51"/>
    </row>
    <row r="9467" spans="9:13">
      <c r="I9467" s="51"/>
      <c r="M9467" s="51"/>
    </row>
    <row r="9468" spans="9:13">
      <c r="I9468" s="51"/>
      <c r="M9468" s="51"/>
    </row>
    <row r="9469" spans="9:13">
      <c r="I9469" s="51"/>
      <c r="M9469" s="51"/>
    </row>
    <row r="9470" spans="9:13">
      <c r="I9470" s="51"/>
      <c r="M9470" s="51"/>
    </row>
    <row r="9471" spans="9:13">
      <c r="I9471" s="51"/>
      <c r="M9471" s="51"/>
    </row>
    <row r="9472" spans="9:13">
      <c r="I9472" s="51"/>
      <c r="M9472" s="51"/>
    </row>
    <row r="9473" spans="9:13">
      <c r="I9473" s="51"/>
      <c r="M9473" s="51"/>
    </row>
    <row r="9474" spans="9:13">
      <c r="I9474" s="51"/>
      <c r="M9474" s="51"/>
    </row>
    <row r="9475" spans="9:13">
      <c r="I9475" s="51"/>
      <c r="M9475" s="51"/>
    </row>
    <row r="9476" spans="9:13">
      <c r="I9476" s="51"/>
      <c r="M9476" s="51"/>
    </row>
    <row r="9477" spans="9:13">
      <c r="I9477" s="51"/>
      <c r="M9477" s="51"/>
    </row>
    <row r="9478" spans="9:13">
      <c r="I9478" s="51"/>
      <c r="M9478" s="51"/>
    </row>
    <row r="9479" spans="9:13">
      <c r="I9479" s="51"/>
      <c r="M9479" s="51"/>
    </row>
    <row r="9480" spans="9:13">
      <c r="I9480" s="51"/>
      <c r="M9480" s="51"/>
    </row>
    <row r="9481" spans="9:13">
      <c r="I9481" s="51"/>
      <c r="M9481" s="51"/>
    </row>
    <row r="9482" spans="9:13">
      <c r="I9482" s="51"/>
      <c r="M9482" s="51"/>
    </row>
    <row r="9483" spans="9:13">
      <c r="I9483" s="51"/>
      <c r="M9483" s="51"/>
    </row>
    <row r="9484" spans="9:13">
      <c r="I9484" s="51"/>
      <c r="M9484" s="51"/>
    </row>
    <row r="9485" spans="9:13">
      <c r="I9485" s="51"/>
      <c r="M9485" s="51"/>
    </row>
    <row r="9486" spans="9:13">
      <c r="I9486" s="51"/>
      <c r="M9486" s="51"/>
    </row>
    <row r="9487" spans="9:13">
      <c r="I9487" s="51"/>
      <c r="M9487" s="51"/>
    </row>
    <row r="9488" spans="9:13">
      <c r="I9488" s="51"/>
      <c r="M9488" s="51"/>
    </row>
    <row r="9489" spans="9:13">
      <c r="I9489" s="51"/>
      <c r="M9489" s="51"/>
    </row>
    <row r="9490" spans="9:13">
      <c r="I9490" s="51"/>
      <c r="M9490" s="51"/>
    </row>
    <row r="9491" spans="9:13">
      <c r="I9491" s="51"/>
      <c r="M9491" s="51"/>
    </row>
    <row r="9492" spans="9:13">
      <c r="I9492" s="51"/>
      <c r="M9492" s="51"/>
    </row>
    <row r="9493" spans="9:13">
      <c r="I9493" s="51"/>
      <c r="M9493" s="51"/>
    </row>
    <row r="9494" spans="9:13">
      <c r="I9494" s="51"/>
      <c r="M9494" s="51"/>
    </row>
    <row r="9495" spans="9:13">
      <c r="I9495" s="51"/>
      <c r="M9495" s="51"/>
    </row>
    <row r="9496" spans="9:13">
      <c r="I9496" s="51"/>
      <c r="M9496" s="51"/>
    </row>
    <row r="9497" spans="9:13">
      <c r="I9497" s="51"/>
      <c r="M9497" s="51"/>
    </row>
    <row r="9498" spans="9:13">
      <c r="I9498" s="51"/>
      <c r="M9498" s="51"/>
    </row>
    <row r="9499" spans="9:13">
      <c r="I9499" s="51"/>
      <c r="M9499" s="51"/>
    </row>
    <row r="9500" spans="9:13">
      <c r="I9500" s="51"/>
      <c r="M9500" s="51"/>
    </row>
    <row r="9501" spans="9:13">
      <c r="I9501" s="51"/>
      <c r="M9501" s="51"/>
    </row>
    <row r="9502" spans="9:13">
      <c r="I9502" s="51"/>
      <c r="M9502" s="51"/>
    </row>
    <row r="9503" spans="9:13">
      <c r="I9503" s="51"/>
      <c r="M9503" s="51"/>
    </row>
    <row r="9504" spans="9:13">
      <c r="I9504" s="51"/>
      <c r="M9504" s="51"/>
    </row>
    <row r="9505" spans="9:13">
      <c r="I9505" s="51"/>
      <c r="M9505" s="51"/>
    </row>
    <row r="9506" spans="9:13">
      <c r="I9506" s="51"/>
      <c r="M9506" s="51"/>
    </row>
    <row r="9507" spans="9:13">
      <c r="I9507" s="51"/>
      <c r="M9507" s="51"/>
    </row>
    <row r="9508" spans="9:13">
      <c r="I9508" s="51"/>
      <c r="M9508" s="51"/>
    </row>
    <row r="9509" spans="9:13">
      <c r="I9509" s="51"/>
      <c r="M9509" s="51"/>
    </row>
    <row r="9510" spans="9:13">
      <c r="I9510" s="51"/>
      <c r="M9510" s="51"/>
    </row>
    <row r="9511" spans="9:13">
      <c r="I9511" s="51"/>
      <c r="M9511" s="51"/>
    </row>
    <row r="9512" spans="9:13">
      <c r="I9512" s="51"/>
      <c r="M9512" s="51"/>
    </row>
    <row r="9513" spans="9:13">
      <c r="I9513" s="51"/>
      <c r="M9513" s="51"/>
    </row>
    <row r="9514" spans="9:13">
      <c r="I9514" s="51"/>
      <c r="M9514" s="51"/>
    </row>
    <row r="9515" spans="9:13">
      <c r="I9515" s="51"/>
      <c r="M9515" s="51"/>
    </row>
    <row r="9516" spans="9:13">
      <c r="I9516" s="51"/>
      <c r="M9516" s="51"/>
    </row>
    <row r="9517" spans="9:13">
      <c r="I9517" s="51"/>
      <c r="M9517" s="51"/>
    </row>
    <row r="9518" spans="9:13">
      <c r="I9518" s="51"/>
      <c r="M9518" s="51"/>
    </row>
    <row r="9519" spans="9:13">
      <c r="I9519" s="51"/>
      <c r="M9519" s="51"/>
    </row>
    <row r="9520" spans="9:13">
      <c r="I9520" s="51"/>
      <c r="M9520" s="51"/>
    </row>
    <row r="9521" spans="9:13">
      <c r="I9521" s="51"/>
      <c r="M9521" s="51"/>
    </row>
    <row r="9522" spans="9:13">
      <c r="I9522" s="51"/>
      <c r="M9522" s="51"/>
    </row>
    <row r="9523" spans="9:13">
      <c r="I9523" s="51"/>
      <c r="M9523" s="51"/>
    </row>
    <row r="9524" spans="9:13">
      <c r="I9524" s="51"/>
      <c r="M9524" s="51"/>
    </row>
    <row r="9525" spans="9:13">
      <c r="I9525" s="51"/>
      <c r="M9525" s="51"/>
    </row>
    <row r="9526" spans="9:13">
      <c r="I9526" s="51"/>
      <c r="M9526" s="51"/>
    </row>
    <row r="9527" spans="9:13">
      <c r="I9527" s="51"/>
      <c r="M9527" s="51"/>
    </row>
    <row r="9528" spans="9:13">
      <c r="I9528" s="51"/>
      <c r="M9528" s="51"/>
    </row>
    <row r="9529" spans="9:13">
      <c r="I9529" s="51"/>
      <c r="M9529" s="51"/>
    </row>
    <row r="9530" spans="9:13">
      <c r="I9530" s="51"/>
      <c r="M9530" s="51"/>
    </row>
    <row r="9531" spans="9:13">
      <c r="I9531" s="51"/>
      <c r="M9531" s="51"/>
    </row>
    <row r="9532" spans="9:13">
      <c r="I9532" s="51"/>
      <c r="M9532" s="51"/>
    </row>
    <row r="9533" spans="9:13">
      <c r="I9533" s="51"/>
      <c r="M9533" s="51"/>
    </row>
    <row r="9534" spans="9:13">
      <c r="I9534" s="51"/>
      <c r="M9534" s="51"/>
    </row>
    <row r="9535" spans="9:13">
      <c r="I9535" s="51"/>
      <c r="M9535" s="51"/>
    </row>
    <row r="9536" spans="9:13">
      <c r="I9536" s="51"/>
      <c r="M9536" s="51"/>
    </row>
    <row r="9537" spans="9:13">
      <c r="I9537" s="51"/>
      <c r="M9537" s="51"/>
    </row>
    <row r="9538" spans="9:13">
      <c r="I9538" s="51"/>
      <c r="M9538" s="51"/>
    </row>
    <row r="9539" spans="9:13">
      <c r="I9539" s="51"/>
      <c r="M9539" s="51"/>
    </row>
    <row r="9540" spans="9:13">
      <c r="I9540" s="51"/>
      <c r="M9540" s="51"/>
    </row>
    <row r="9541" spans="9:13">
      <c r="I9541" s="51"/>
      <c r="M9541" s="51"/>
    </row>
    <row r="9542" spans="9:13">
      <c r="I9542" s="51"/>
      <c r="M9542" s="51"/>
    </row>
    <row r="9543" spans="9:13">
      <c r="I9543" s="51"/>
      <c r="M9543" s="51"/>
    </row>
    <row r="9544" spans="9:13">
      <c r="I9544" s="51"/>
      <c r="M9544" s="51"/>
    </row>
    <row r="9545" spans="9:13">
      <c r="I9545" s="51"/>
      <c r="M9545" s="51"/>
    </row>
    <row r="9546" spans="9:13">
      <c r="I9546" s="51"/>
      <c r="M9546" s="51"/>
    </row>
    <row r="9547" spans="9:13">
      <c r="I9547" s="51"/>
      <c r="M9547" s="51"/>
    </row>
    <row r="9548" spans="9:13">
      <c r="I9548" s="51"/>
      <c r="M9548" s="51"/>
    </row>
    <row r="9549" spans="9:13">
      <c r="I9549" s="51"/>
      <c r="M9549" s="51"/>
    </row>
    <row r="9550" spans="9:13">
      <c r="I9550" s="51"/>
      <c r="M9550" s="51"/>
    </row>
    <row r="9551" spans="9:13">
      <c r="I9551" s="51"/>
      <c r="M9551" s="51"/>
    </row>
    <row r="9552" spans="9:13">
      <c r="I9552" s="51"/>
      <c r="M9552" s="51"/>
    </row>
    <row r="9553" spans="9:13">
      <c r="I9553" s="51"/>
      <c r="M9553" s="51"/>
    </row>
    <row r="9554" spans="9:13">
      <c r="I9554" s="51"/>
      <c r="M9554" s="51"/>
    </row>
    <row r="9555" spans="9:13">
      <c r="I9555" s="51"/>
      <c r="M9555" s="51"/>
    </row>
    <row r="9556" spans="9:13">
      <c r="I9556" s="51"/>
      <c r="M9556" s="51"/>
    </row>
    <row r="9557" spans="9:13">
      <c r="I9557" s="51"/>
      <c r="M9557" s="51"/>
    </row>
    <row r="9558" spans="9:13">
      <c r="I9558" s="51"/>
      <c r="M9558" s="51"/>
    </row>
    <row r="9559" spans="9:13">
      <c r="I9559" s="51"/>
      <c r="M9559" s="51"/>
    </row>
    <row r="9560" spans="9:13">
      <c r="I9560" s="51"/>
      <c r="M9560" s="51"/>
    </row>
    <row r="9561" spans="9:13">
      <c r="I9561" s="51"/>
      <c r="M9561" s="51"/>
    </row>
    <row r="9562" spans="9:13">
      <c r="I9562" s="51"/>
      <c r="M9562" s="51"/>
    </row>
    <row r="9563" spans="9:13">
      <c r="I9563" s="51"/>
      <c r="M9563" s="51"/>
    </row>
    <row r="9564" spans="9:13">
      <c r="I9564" s="51"/>
      <c r="M9564" s="51"/>
    </row>
    <row r="9565" spans="9:13">
      <c r="I9565" s="51"/>
      <c r="M9565" s="51"/>
    </row>
    <row r="9566" spans="9:13">
      <c r="I9566" s="51"/>
      <c r="M9566" s="51"/>
    </row>
    <row r="9567" spans="9:13">
      <c r="I9567" s="51"/>
      <c r="M9567" s="51"/>
    </row>
    <row r="9568" spans="9:13">
      <c r="I9568" s="51"/>
      <c r="M9568" s="51"/>
    </row>
    <row r="9569" spans="9:13">
      <c r="I9569" s="51"/>
      <c r="M9569" s="51"/>
    </row>
    <row r="9570" spans="9:13">
      <c r="I9570" s="51"/>
      <c r="M9570" s="51"/>
    </row>
    <row r="9571" spans="9:13">
      <c r="I9571" s="51"/>
      <c r="M9571" s="51"/>
    </row>
    <row r="9572" spans="9:13">
      <c r="I9572" s="51"/>
      <c r="M9572" s="51"/>
    </row>
    <row r="9573" spans="9:13">
      <c r="I9573" s="51"/>
      <c r="M9573" s="51"/>
    </row>
    <row r="9574" spans="9:13">
      <c r="I9574" s="51"/>
      <c r="M9574" s="51"/>
    </row>
    <row r="9575" spans="9:13">
      <c r="I9575" s="51"/>
      <c r="M9575" s="51"/>
    </row>
    <row r="9576" spans="9:13">
      <c r="I9576" s="51"/>
      <c r="M9576" s="51"/>
    </row>
    <row r="9577" spans="9:13">
      <c r="I9577" s="51"/>
      <c r="M9577" s="51"/>
    </row>
    <row r="9578" spans="9:13">
      <c r="I9578" s="51"/>
      <c r="M9578" s="51"/>
    </row>
    <row r="9579" spans="9:13">
      <c r="I9579" s="51"/>
      <c r="M9579" s="51"/>
    </row>
    <row r="9580" spans="9:13">
      <c r="I9580" s="51"/>
      <c r="M9580" s="51"/>
    </row>
    <row r="9581" spans="9:13">
      <c r="I9581" s="51"/>
      <c r="M9581" s="51"/>
    </row>
    <row r="9582" spans="9:13">
      <c r="I9582" s="51"/>
      <c r="M9582" s="51"/>
    </row>
    <row r="9583" spans="9:13">
      <c r="I9583" s="51"/>
      <c r="M9583" s="51"/>
    </row>
    <row r="9584" spans="9:13">
      <c r="I9584" s="51"/>
      <c r="M9584" s="51"/>
    </row>
    <row r="9585" spans="9:13">
      <c r="I9585" s="51"/>
      <c r="M9585" s="51"/>
    </row>
    <row r="9586" spans="9:13">
      <c r="I9586" s="51"/>
      <c r="M9586" s="51"/>
    </row>
    <row r="9587" spans="9:13">
      <c r="I9587" s="51"/>
      <c r="M9587" s="51"/>
    </row>
    <row r="9588" spans="9:13">
      <c r="I9588" s="51"/>
      <c r="M9588" s="51"/>
    </row>
    <row r="9589" spans="9:13">
      <c r="I9589" s="51"/>
      <c r="M9589" s="51"/>
    </row>
    <row r="9590" spans="9:13">
      <c r="I9590" s="51"/>
      <c r="M9590" s="51"/>
    </row>
    <row r="9591" spans="9:13">
      <c r="I9591" s="51"/>
      <c r="M9591" s="51"/>
    </row>
    <row r="9592" spans="9:13">
      <c r="I9592" s="51"/>
      <c r="M9592" s="51"/>
    </row>
    <row r="9593" spans="9:13">
      <c r="I9593" s="51"/>
      <c r="M9593" s="51"/>
    </row>
    <row r="9594" spans="9:13">
      <c r="I9594" s="51"/>
      <c r="M9594" s="51"/>
    </row>
    <row r="9595" spans="9:13">
      <c r="I9595" s="51"/>
      <c r="M9595" s="51"/>
    </row>
    <row r="9596" spans="9:13">
      <c r="I9596" s="51"/>
      <c r="M9596" s="51"/>
    </row>
    <row r="9597" spans="9:13">
      <c r="I9597" s="51"/>
      <c r="M9597" s="51"/>
    </row>
    <row r="9598" spans="9:13">
      <c r="I9598" s="51"/>
      <c r="M9598" s="51"/>
    </row>
    <row r="9599" spans="9:13">
      <c r="I9599" s="51"/>
      <c r="M9599" s="51"/>
    </row>
    <row r="9600" spans="9:13">
      <c r="I9600" s="51"/>
      <c r="M9600" s="51"/>
    </row>
    <row r="9601" spans="9:13">
      <c r="I9601" s="51"/>
      <c r="M9601" s="51"/>
    </row>
    <row r="9602" spans="9:13">
      <c r="I9602" s="51"/>
      <c r="M9602" s="51"/>
    </row>
    <row r="9603" spans="9:13">
      <c r="I9603" s="51"/>
      <c r="M9603" s="51"/>
    </row>
    <row r="9604" spans="9:13">
      <c r="I9604" s="51"/>
      <c r="M9604" s="51"/>
    </row>
    <row r="9605" spans="9:13">
      <c r="I9605" s="51"/>
      <c r="M9605" s="51"/>
    </row>
    <row r="9606" spans="9:13">
      <c r="I9606" s="51"/>
      <c r="M9606" s="51"/>
    </row>
    <row r="9607" spans="9:13">
      <c r="I9607" s="51"/>
      <c r="M9607" s="51"/>
    </row>
    <row r="9608" spans="9:13">
      <c r="I9608" s="51"/>
      <c r="M9608" s="51"/>
    </row>
    <row r="9609" spans="9:13">
      <c r="I9609" s="51"/>
      <c r="M9609" s="51"/>
    </row>
    <row r="9610" spans="9:13">
      <c r="I9610" s="51"/>
      <c r="M9610" s="51"/>
    </row>
    <row r="9611" spans="9:13">
      <c r="I9611" s="51"/>
      <c r="M9611" s="51"/>
    </row>
    <row r="9612" spans="9:13">
      <c r="I9612" s="51"/>
      <c r="M9612" s="51"/>
    </row>
    <row r="9613" spans="9:13">
      <c r="I9613" s="51"/>
      <c r="M9613" s="51"/>
    </row>
    <row r="9614" spans="9:13">
      <c r="I9614" s="51"/>
      <c r="M9614" s="51"/>
    </row>
    <row r="9615" spans="9:13">
      <c r="I9615" s="51"/>
      <c r="M9615" s="51"/>
    </row>
    <row r="9616" spans="9:13">
      <c r="I9616" s="51"/>
      <c r="M9616" s="51"/>
    </row>
    <row r="9617" spans="9:13">
      <c r="I9617" s="51"/>
      <c r="M9617" s="51"/>
    </row>
    <row r="9618" spans="9:13">
      <c r="I9618" s="51"/>
      <c r="M9618" s="51"/>
    </row>
    <row r="9619" spans="9:13">
      <c r="I9619" s="51"/>
      <c r="M9619" s="51"/>
    </row>
    <row r="9620" spans="9:13">
      <c r="I9620" s="51"/>
      <c r="M9620" s="51"/>
    </row>
    <row r="9621" spans="9:13">
      <c r="I9621" s="51"/>
      <c r="M9621" s="51"/>
    </row>
    <row r="9622" spans="9:13">
      <c r="I9622" s="51"/>
      <c r="M9622" s="51"/>
    </row>
    <row r="9623" spans="9:13">
      <c r="I9623" s="51"/>
      <c r="M9623" s="51"/>
    </row>
    <row r="9624" spans="9:13">
      <c r="I9624" s="51"/>
      <c r="M9624" s="51"/>
    </row>
    <row r="9625" spans="9:13">
      <c r="I9625" s="51"/>
      <c r="M9625" s="51"/>
    </row>
    <row r="9626" spans="9:13">
      <c r="I9626" s="51"/>
      <c r="M9626" s="51"/>
    </row>
    <row r="9627" spans="9:13">
      <c r="I9627" s="51"/>
      <c r="M9627" s="51"/>
    </row>
    <row r="9628" spans="9:13">
      <c r="I9628" s="51"/>
      <c r="M9628" s="51"/>
    </row>
    <row r="9629" spans="9:13">
      <c r="I9629" s="51"/>
      <c r="M9629" s="51"/>
    </row>
    <row r="9630" spans="9:13">
      <c r="I9630" s="51"/>
      <c r="M9630" s="51"/>
    </row>
    <row r="9631" spans="9:13">
      <c r="I9631" s="51"/>
      <c r="M9631" s="51"/>
    </row>
    <row r="9632" spans="9:13">
      <c r="I9632" s="51"/>
      <c r="M9632" s="51"/>
    </row>
    <row r="9633" spans="9:13">
      <c r="I9633" s="51"/>
      <c r="M9633" s="51"/>
    </row>
    <row r="9634" spans="9:13">
      <c r="I9634" s="51"/>
      <c r="M9634" s="51"/>
    </row>
    <row r="9635" spans="9:13">
      <c r="I9635" s="51"/>
      <c r="M9635" s="51"/>
    </row>
    <row r="9636" spans="9:13">
      <c r="I9636" s="51"/>
      <c r="M9636" s="51"/>
    </row>
    <row r="9637" spans="9:13">
      <c r="I9637" s="51"/>
      <c r="M9637" s="51"/>
    </row>
    <row r="9638" spans="9:13">
      <c r="I9638" s="51"/>
      <c r="M9638" s="51"/>
    </row>
    <row r="9639" spans="9:13">
      <c r="I9639" s="51"/>
      <c r="M9639" s="51"/>
    </row>
    <row r="9640" spans="9:13">
      <c r="I9640" s="51"/>
      <c r="M9640" s="51"/>
    </row>
    <row r="9641" spans="9:13">
      <c r="I9641" s="51"/>
      <c r="M9641" s="51"/>
    </row>
    <row r="9642" spans="9:13">
      <c r="I9642" s="51"/>
      <c r="M9642" s="51"/>
    </row>
    <row r="9643" spans="9:13">
      <c r="I9643" s="51"/>
      <c r="M9643" s="51"/>
    </row>
    <row r="9644" spans="9:13">
      <c r="I9644" s="51"/>
      <c r="M9644" s="51"/>
    </row>
    <row r="9645" spans="9:13">
      <c r="I9645" s="51"/>
      <c r="M9645" s="51"/>
    </row>
    <row r="9646" spans="9:13">
      <c r="I9646" s="51"/>
      <c r="M9646" s="51"/>
    </row>
    <row r="9647" spans="9:13">
      <c r="I9647" s="51"/>
      <c r="M9647" s="51"/>
    </row>
    <row r="9648" spans="9:13">
      <c r="I9648" s="51"/>
      <c r="M9648" s="51"/>
    </row>
    <row r="9649" spans="9:13">
      <c r="I9649" s="51"/>
      <c r="M9649" s="51"/>
    </row>
    <row r="9650" spans="9:13">
      <c r="I9650" s="51"/>
      <c r="M9650" s="51"/>
    </row>
    <row r="9651" spans="9:13">
      <c r="I9651" s="51"/>
      <c r="M9651" s="51"/>
    </row>
    <row r="9652" spans="9:13">
      <c r="I9652" s="51"/>
      <c r="M9652" s="51"/>
    </row>
    <row r="9653" spans="9:13">
      <c r="I9653" s="51"/>
      <c r="M9653" s="51"/>
    </row>
    <row r="9654" spans="9:13">
      <c r="I9654" s="51"/>
      <c r="M9654" s="51"/>
    </row>
    <row r="9655" spans="9:13">
      <c r="I9655" s="51"/>
      <c r="M9655" s="51"/>
    </row>
    <row r="9656" spans="9:13">
      <c r="I9656" s="51"/>
      <c r="M9656" s="51"/>
    </row>
    <row r="9657" spans="9:13">
      <c r="I9657" s="51"/>
      <c r="M9657" s="51"/>
    </row>
    <row r="9658" spans="9:13">
      <c r="I9658" s="51"/>
      <c r="M9658" s="51"/>
    </row>
    <row r="9659" spans="9:13">
      <c r="I9659" s="51"/>
      <c r="M9659" s="51"/>
    </row>
    <row r="9660" spans="9:13">
      <c r="I9660" s="51"/>
      <c r="M9660" s="51"/>
    </row>
    <row r="9661" spans="9:13">
      <c r="I9661" s="51"/>
      <c r="M9661" s="51"/>
    </row>
    <row r="9662" spans="9:13">
      <c r="I9662" s="51"/>
      <c r="M9662" s="51"/>
    </row>
    <row r="9663" spans="9:13">
      <c r="I9663" s="51"/>
      <c r="M9663" s="51"/>
    </row>
    <row r="9664" spans="9:13">
      <c r="I9664" s="51"/>
      <c r="M9664" s="51"/>
    </row>
    <row r="9665" spans="9:13">
      <c r="I9665" s="51"/>
      <c r="M9665" s="51"/>
    </row>
    <row r="9666" spans="9:13">
      <c r="I9666" s="51"/>
      <c r="M9666" s="51"/>
    </row>
    <row r="9667" spans="9:13">
      <c r="I9667" s="51"/>
      <c r="M9667" s="51"/>
    </row>
    <row r="9668" spans="9:13">
      <c r="I9668" s="51"/>
      <c r="M9668" s="51"/>
    </row>
    <row r="9669" spans="9:13">
      <c r="I9669" s="51"/>
      <c r="M9669" s="51"/>
    </row>
    <row r="9670" spans="9:13">
      <c r="I9670" s="51"/>
      <c r="M9670" s="51"/>
    </row>
    <row r="9671" spans="9:13">
      <c r="I9671" s="51"/>
      <c r="M9671" s="51"/>
    </row>
    <row r="9672" spans="9:13">
      <c r="I9672" s="51"/>
      <c r="M9672" s="51"/>
    </row>
    <row r="9673" spans="9:13">
      <c r="I9673" s="51"/>
      <c r="M9673" s="51"/>
    </row>
    <row r="9674" spans="9:13">
      <c r="I9674" s="51"/>
      <c r="M9674" s="51"/>
    </row>
    <row r="9675" spans="9:13">
      <c r="I9675" s="51"/>
      <c r="M9675" s="51"/>
    </row>
    <row r="9676" spans="9:13">
      <c r="I9676" s="51"/>
      <c r="M9676" s="51"/>
    </row>
    <row r="9677" spans="9:13">
      <c r="I9677" s="51"/>
      <c r="M9677" s="51"/>
    </row>
    <row r="9678" spans="9:13">
      <c r="I9678" s="51"/>
      <c r="M9678" s="51"/>
    </row>
    <row r="9679" spans="9:13">
      <c r="I9679" s="51"/>
      <c r="M9679" s="51"/>
    </row>
    <row r="9680" spans="9:13">
      <c r="I9680" s="51"/>
      <c r="M9680" s="51"/>
    </row>
    <row r="9681" spans="9:13">
      <c r="I9681" s="51"/>
      <c r="M9681" s="51"/>
    </row>
    <row r="9682" spans="9:13">
      <c r="I9682" s="51"/>
      <c r="M9682" s="51"/>
    </row>
    <row r="9683" spans="9:13">
      <c r="I9683" s="51"/>
      <c r="M9683" s="51"/>
    </row>
    <row r="9684" spans="9:13">
      <c r="I9684" s="51"/>
      <c r="M9684" s="51"/>
    </row>
    <row r="9685" spans="9:13">
      <c r="I9685" s="51"/>
      <c r="M9685" s="51"/>
    </row>
    <row r="9686" spans="9:13">
      <c r="I9686" s="51"/>
      <c r="M9686" s="51"/>
    </row>
    <row r="9687" spans="9:13">
      <c r="I9687" s="51"/>
      <c r="M9687" s="51"/>
    </row>
    <row r="9688" spans="9:13">
      <c r="I9688" s="51"/>
      <c r="M9688" s="51"/>
    </row>
    <row r="9689" spans="9:13">
      <c r="I9689" s="51"/>
      <c r="M9689" s="51"/>
    </row>
    <row r="9690" spans="9:13">
      <c r="I9690" s="51"/>
      <c r="M9690" s="51"/>
    </row>
    <row r="9691" spans="9:13">
      <c r="I9691" s="51"/>
      <c r="M9691" s="51"/>
    </row>
    <row r="9692" spans="9:13">
      <c r="I9692" s="51"/>
      <c r="M9692" s="51"/>
    </row>
    <row r="9693" spans="9:13">
      <c r="I9693" s="51"/>
      <c r="M9693" s="51"/>
    </row>
    <row r="9694" spans="9:13">
      <c r="I9694" s="51"/>
      <c r="M9694" s="51"/>
    </row>
    <row r="9695" spans="9:13">
      <c r="I9695" s="51"/>
      <c r="M9695" s="51"/>
    </row>
    <row r="9696" spans="9:13">
      <c r="I9696" s="51"/>
      <c r="M9696" s="51"/>
    </row>
    <row r="9697" spans="9:13">
      <c r="I9697" s="51"/>
      <c r="M9697" s="51"/>
    </row>
    <row r="9698" spans="9:13">
      <c r="I9698" s="51"/>
      <c r="M9698" s="51"/>
    </row>
    <row r="9699" spans="9:13">
      <c r="I9699" s="51"/>
      <c r="M9699" s="51"/>
    </row>
    <row r="9700" spans="9:13">
      <c r="I9700" s="51"/>
      <c r="M9700" s="51"/>
    </row>
    <row r="9701" spans="9:13">
      <c r="I9701" s="51"/>
      <c r="M9701" s="51"/>
    </row>
    <row r="9702" spans="9:13">
      <c r="I9702" s="51"/>
      <c r="M9702" s="51"/>
    </row>
    <row r="9703" spans="9:13">
      <c r="I9703" s="51"/>
      <c r="M9703" s="51"/>
    </row>
    <row r="9704" spans="9:13">
      <c r="I9704" s="51"/>
      <c r="M9704" s="51"/>
    </row>
    <row r="9705" spans="9:13">
      <c r="I9705" s="51"/>
      <c r="M9705" s="51"/>
    </row>
    <row r="9706" spans="9:13">
      <c r="I9706" s="51"/>
      <c r="M9706" s="51"/>
    </row>
    <row r="9707" spans="9:13">
      <c r="I9707" s="51"/>
      <c r="M9707" s="51"/>
    </row>
    <row r="9708" spans="9:13">
      <c r="I9708" s="51"/>
      <c r="M9708" s="51"/>
    </row>
    <row r="9709" spans="9:13">
      <c r="I9709" s="51"/>
      <c r="M9709" s="51"/>
    </row>
    <row r="9710" spans="9:13">
      <c r="I9710" s="51"/>
      <c r="M9710" s="51"/>
    </row>
    <row r="9711" spans="9:13">
      <c r="I9711" s="51"/>
      <c r="M9711" s="51"/>
    </row>
    <row r="9712" spans="9:13">
      <c r="I9712" s="51"/>
      <c r="M9712" s="51"/>
    </row>
    <row r="9713" spans="9:13">
      <c r="I9713" s="51"/>
      <c r="M9713" s="51"/>
    </row>
    <row r="9714" spans="9:13">
      <c r="I9714" s="51"/>
      <c r="M9714" s="51"/>
    </row>
    <row r="9715" spans="9:13">
      <c r="I9715" s="51"/>
      <c r="M9715" s="51"/>
    </row>
    <row r="9716" spans="9:13">
      <c r="I9716" s="51"/>
      <c r="M9716" s="51"/>
    </row>
    <row r="9717" spans="9:13">
      <c r="I9717" s="51"/>
      <c r="M9717" s="51"/>
    </row>
    <row r="9718" spans="9:13">
      <c r="I9718" s="51"/>
      <c r="M9718" s="51"/>
    </row>
    <row r="9719" spans="9:13">
      <c r="I9719" s="51"/>
      <c r="M9719" s="51"/>
    </row>
    <row r="9720" spans="9:13">
      <c r="I9720" s="51"/>
      <c r="M9720" s="51"/>
    </row>
    <row r="9721" spans="9:13">
      <c r="I9721" s="51"/>
      <c r="M9721" s="51"/>
    </row>
    <row r="9722" spans="9:13">
      <c r="I9722" s="51"/>
      <c r="M9722" s="51"/>
    </row>
    <row r="9723" spans="9:13">
      <c r="I9723" s="51"/>
      <c r="M9723" s="51"/>
    </row>
    <row r="9724" spans="9:13">
      <c r="I9724" s="51"/>
      <c r="M9724" s="51"/>
    </row>
    <row r="9725" spans="9:13">
      <c r="I9725" s="51"/>
      <c r="M9725" s="51"/>
    </row>
    <row r="9726" spans="9:13">
      <c r="I9726" s="51"/>
      <c r="M9726" s="51"/>
    </row>
    <row r="9727" spans="9:13">
      <c r="I9727" s="51"/>
      <c r="M9727" s="51"/>
    </row>
    <row r="9728" spans="9:13">
      <c r="I9728" s="51"/>
      <c r="M9728" s="51"/>
    </row>
    <row r="9729" spans="9:13">
      <c r="I9729" s="51"/>
      <c r="M9729" s="51"/>
    </row>
    <row r="9730" spans="9:13">
      <c r="I9730" s="51"/>
      <c r="M9730" s="51"/>
    </row>
    <row r="9731" spans="9:13">
      <c r="I9731" s="51"/>
      <c r="M9731" s="51"/>
    </row>
    <row r="9732" spans="9:13">
      <c r="I9732" s="51"/>
      <c r="M9732" s="51"/>
    </row>
    <row r="9733" spans="9:13">
      <c r="I9733" s="51"/>
      <c r="M9733" s="51"/>
    </row>
    <row r="9734" spans="9:13">
      <c r="I9734" s="51"/>
      <c r="M9734" s="51"/>
    </row>
    <row r="9735" spans="9:13">
      <c r="I9735" s="51"/>
      <c r="M9735" s="51"/>
    </row>
    <row r="9736" spans="9:13">
      <c r="I9736" s="51"/>
      <c r="M9736" s="51"/>
    </row>
    <row r="9737" spans="9:13">
      <c r="I9737" s="51"/>
      <c r="M9737" s="51"/>
    </row>
    <row r="9738" spans="9:13">
      <c r="I9738" s="51"/>
      <c r="M9738" s="51"/>
    </row>
    <row r="9739" spans="9:13">
      <c r="I9739" s="51"/>
      <c r="M9739" s="51"/>
    </row>
    <row r="9740" spans="9:13">
      <c r="I9740" s="51"/>
      <c r="M9740" s="51"/>
    </row>
    <row r="9741" spans="9:13">
      <c r="I9741" s="51"/>
      <c r="M9741" s="51"/>
    </row>
    <row r="9742" spans="9:13">
      <c r="I9742" s="51"/>
      <c r="M9742" s="51"/>
    </row>
    <row r="9743" spans="9:13">
      <c r="I9743" s="51"/>
      <c r="M9743" s="51"/>
    </row>
    <row r="9744" spans="9:13">
      <c r="I9744" s="51"/>
      <c r="M9744" s="51"/>
    </row>
    <row r="9745" spans="9:13">
      <c r="I9745" s="51"/>
      <c r="M9745" s="51"/>
    </row>
    <row r="9746" spans="9:13">
      <c r="I9746" s="51"/>
      <c r="M9746" s="51"/>
    </row>
    <row r="9747" spans="9:13">
      <c r="I9747" s="51"/>
      <c r="M9747" s="51"/>
    </row>
    <row r="9748" spans="9:13">
      <c r="I9748" s="51"/>
      <c r="M9748" s="51"/>
    </row>
    <row r="9749" spans="9:13">
      <c r="I9749" s="51"/>
      <c r="M9749" s="51"/>
    </row>
    <row r="9750" spans="9:13">
      <c r="I9750" s="51"/>
      <c r="M9750" s="51"/>
    </row>
    <row r="9751" spans="9:13">
      <c r="I9751" s="51"/>
      <c r="M9751" s="51"/>
    </row>
    <row r="9752" spans="9:13">
      <c r="I9752" s="51"/>
      <c r="M9752" s="51"/>
    </row>
    <row r="9753" spans="9:13">
      <c r="I9753" s="51"/>
      <c r="M9753" s="51"/>
    </row>
    <row r="9754" spans="9:13">
      <c r="I9754" s="51"/>
      <c r="M9754" s="51"/>
    </row>
    <row r="9755" spans="9:13">
      <c r="I9755" s="51"/>
      <c r="M9755" s="51"/>
    </row>
    <row r="9756" spans="9:13">
      <c r="I9756" s="51"/>
      <c r="M9756" s="51"/>
    </row>
    <row r="9757" spans="9:13">
      <c r="I9757" s="51"/>
      <c r="M9757" s="51"/>
    </row>
    <row r="9758" spans="9:13">
      <c r="I9758" s="51"/>
      <c r="M9758" s="51"/>
    </row>
    <row r="9759" spans="9:13">
      <c r="I9759" s="51"/>
      <c r="M9759" s="51"/>
    </row>
    <row r="9760" spans="9:13">
      <c r="I9760" s="51"/>
      <c r="M9760" s="51"/>
    </row>
    <row r="9761" spans="9:13">
      <c r="I9761" s="51"/>
      <c r="M9761" s="51"/>
    </row>
    <row r="9762" spans="9:13">
      <c r="I9762" s="51"/>
      <c r="M9762" s="51"/>
    </row>
    <row r="9763" spans="9:13">
      <c r="I9763" s="51"/>
      <c r="M9763" s="51"/>
    </row>
    <row r="9764" spans="9:13">
      <c r="I9764" s="51"/>
      <c r="M9764" s="51"/>
    </row>
    <row r="9765" spans="9:13">
      <c r="I9765" s="51"/>
      <c r="M9765" s="51"/>
    </row>
    <row r="9766" spans="9:13">
      <c r="I9766" s="51"/>
      <c r="M9766" s="51"/>
    </row>
    <row r="9767" spans="9:13">
      <c r="I9767" s="51"/>
      <c r="M9767" s="51"/>
    </row>
    <row r="9768" spans="9:13">
      <c r="I9768" s="51"/>
      <c r="M9768" s="51"/>
    </row>
    <row r="9769" spans="9:13">
      <c r="I9769" s="51"/>
      <c r="M9769" s="51"/>
    </row>
    <row r="9770" spans="9:13">
      <c r="I9770" s="51"/>
      <c r="M9770" s="51"/>
    </row>
    <row r="9771" spans="9:13">
      <c r="I9771" s="51"/>
      <c r="M9771" s="51"/>
    </row>
    <row r="9772" spans="9:13">
      <c r="I9772" s="51"/>
      <c r="M9772" s="51"/>
    </row>
    <row r="9773" spans="9:13">
      <c r="I9773" s="51"/>
      <c r="M9773" s="51"/>
    </row>
    <row r="9774" spans="9:13">
      <c r="I9774" s="51"/>
      <c r="M9774" s="51"/>
    </row>
    <row r="9775" spans="9:13">
      <c r="I9775" s="51"/>
      <c r="M9775" s="51"/>
    </row>
    <row r="9776" spans="9:13">
      <c r="I9776" s="51"/>
      <c r="M9776" s="51"/>
    </row>
    <row r="9777" spans="9:13">
      <c r="I9777" s="51"/>
      <c r="M9777" s="51"/>
    </row>
    <row r="9778" spans="9:13">
      <c r="I9778" s="51"/>
      <c r="M9778" s="51"/>
    </row>
    <row r="9779" spans="9:13">
      <c r="I9779" s="51"/>
      <c r="M9779" s="51"/>
    </row>
    <row r="9780" spans="9:13">
      <c r="I9780" s="51"/>
      <c r="M9780" s="51"/>
    </row>
    <row r="9781" spans="9:13">
      <c r="I9781" s="51"/>
      <c r="M9781" s="51"/>
    </row>
    <row r="9782" spans="9:13">
      <c r="I9782" s="51"/>
      <c r="M9782" s="51"/>
    </row>
    <row r="9783" spans="9:13">
      <c r="I9783" s="51"/>
      <c r="M9783" s="51"/>
    </row>
    <row r="9784" spans="9:13">
      <c r="I9784" s="51"/>
      <c r="M9784" s="51"/>
    </row>
    <row r="9785" spans="9:13">
      <c r="I9785" s="51"/>
      <c r="M9785" s="51"/>
    </row>
    <row r="9786" spans="9:13">
      <c r="I9786" s="51"/>
      <c r="M9786" s="51"/>
    </row>
    <row r="9787" spans="9:13">
      <c r="I9787" s="51"/>
      <c r="M9787" s="51"/>
    </row>
    <row r="9788" spans="9:13">
      <c r="I9788" s="51"/>
      <c r="M9788" s="51"/>
    </row>
    <row r="9789" spans="9:13">
      <c r="I9789" s="51"/>
      <c r="M9789" s="51"/>
    </row>
    <row r="9790" spans="9:13">
      <c r="I9790" s="51"/>
      <c r="M9790" s="51"/>
    </row>
    <row r="9791" spans="9:13">
      <c r="I9791" s="51"/>
      <c r="M9791" s="51"/>
    </row>
    <row r="9792" spans="9:13">
      <c r="I9792" s="51"/>
      <c r="M9792" s="51"/>
    </row>
    <row r="9793" spans="9:13">
      <c r="I9793" s="51"/>
      <c r="M9793" s="51"/>
    </row>
    <row r="9794" spans="9:13">
      <c r="I9794" s="51"/>
      <c r="M9794" s="51"/>
    </row>
    <row r="9795" spans="9:13">
      <c r="I9795" s="51"/>
      <c r="M9795" s="51"/>
    </row>
    <row r="9796" spans="9:13">
      <c r="I9796" s="51"/>
      <c r="M9796" s="51"/>
    </row>
    <row r="9797" spans="9:13">
      <c r="I9797" s="51"/>
      <c r="M9797" s="51"/>
    </row>
    <row r="9798" spans="9:13">
      <c r="I9798" s="51"/>
      <c r="M9798" s="51"/>
    </row>
    <row r="9799" spans="9:13">
      <c r="I9799" s="51"/>
      <c r="M9799" s="51"/>
    </row>
    <row r="9800" spans="9:13">
      <c r="I9800" s="51"/>
      <c r="M9800" s="51"/>
    </row>
    <row r="9801" spans="9:13">
      <c r="I9801" s="51"/>
      <c r="M9801" s="51"/>
    </row>
    <row r="9802" spans="9:13">
      <c r="I9802" s="51"/>
      <c r="M9802" s="51"/>
    </row>
    <row r="9803" spans="9:13">
      <c r="I9803" s="51"/>
      <c r="M9803" s="51"/>
    </row>
    <row r="9804" spans="9:13">
      <c r="I9804" s="51"/>
      <c r="M9804" s="51"/>
    </row>
    <row r="9805" spans="9:13">
      <c r="I9805" s="51"/>
      <c r="M9805" s="51"/>
    </row>
    <row r="9806" spans="9:13">
      <c r="I9806" s="51"/>
      <c r="M9806" s="51"/>
    </row>
    <row r="9807" spans="9:13">
      <c r="I9807" s="51"/>
      <c r="M9807" s="51"/>
    </row>
    <row r="9808" spans="9:13">
      <c r="I9808" s="51"/>
      <c r="M9808" s="51"/>
    </row>
    <row r="9809" spans="9:13">
      <c r="I9809" s="51"/>
      <c r="M9809" s="51"/>
    </row>
    <row r="9810" spans="9:13">
      <c r="I9810" s="51"/>
      <c r="M9810" s="51"/>
    </row>
    <row r="9811" spans="9:13">
      <c r="I9811" s="51"/>
      <c r="M9811" s="51"/>
    </row>
    <row r="9812" spans="9:13">
      <c r="I9812" s="51"/>
      <c r="M9812" s="51"/>
    </row>
    <row r="9813" spans="9:13">
      <c r="I9813" s="51"/>
      <c r="M9813" s="51"/>
    </row>
    <row r="9814" spans="9:13">
      <c r="I9814" s="51"/>
      <c r="M9814" s="51"/>
    </row>
    <row r="9815" spans="9:13">
      <c r="I9815" s="51"/>
      <c r="M9815" s="51"/>
    </row>
    <row r="9816" spans="9:13">
      <c r="I9816" s="51"/>
      <c r="M9816" s="51"/>
    </row>
    <row r="9817" spans="9:13">
      <c r="I9817" s="51"/>
      <c r="M9817" s="51"/>
    </row>
    <row r="9818" spans="9:13">
      <c r="I9818" s="51"/>
      <c r="M9818" s="51"/>
    </row>
    <row r="9819" spans="9:13">
      <c r="I9819" s="51"/>
      <c r="M9819" s="51"/>
    </row>
    <row r="9820" spans="9:13">
      <c r="I9820" s="51"/>
      <c r="M9820" s="51"/>
    </row>
    <row r="9821" spans="9:13">
      <c r="I9821" s="51"/>
      <c r="M9821" s="51"/>
    </row>
    <row r="9822" spans="9:13">
      <c r="I9822" s="51"/>
      <c r="M9822" s="51"/>
    </row>
    <row r="9823" spans="9:13">
      <c r="I9823" s="51"/>
      <c r="M9823" s="51"/>
    </row>
    <row r="9824" spans="9:13">
      <c r="I9824" s="51"/>
      <c r="M9824" s="51"/>
    </row>
    <row r="9825" spans="9:13">
      <c r="I9825" s="51"/>
      <c r="M9825" s="51"/>
    </row>
    <row r="9826" spans="9:13">
      <c r="I9826" s="51"/>
      <c r="M9826" s="51"/>
    </row>
    <row r="9827" spans="9:13">
      <c r="I9827" s="51"/>
      <c r="M9827" s="51"/>
    </row>
    <row r="9828" spans="9:13">
      <c r="I9828" s="51"/>
      <c r="M9828" s="51"/>
    </row>
    <row r="9829" spans="9:13">
      <c r="I9829" s="51"/>
      <c r="M9829" s="51"/>
    </row>
    <row r="9830" spans="9:13">
      <c r="I9830" s="51"/>
      <c r="M9830" s="51"/>
    </row>
    <row r="9831" spans="9:13">
      <c r="I9831" s="51"/>
      <c r="M9831" s="51"/>
    </row>
    <row r="9832" spans="9:13">
      <c r="I9832" s="51"/>
      <c r="M9832" s="51"/>
    </row>
    <row r="9833" spans="9:13">
      <c r="I9833" s="51"/>
      <c r="M9833" s="51"/>
    </row>
    <row r="9834" spans="9:13">
      <c r="I9834" s="51"/>
      <c r="M9834" s="51"/>
    </row>
    <row r="9835" spans="9:13">
      <c r="I9835" s="51"/>
      <c r="M9835" s="51"/>
    </row>
    <row r="9836" spans="9:13">
      <c r="I9836" s="51"/>
      <c r="M9836" s="51"/>
    </row>
    <row r="9837" spans="9:13">
      <c r="I9837" s="51"/>
      <c r="M9837" s="51"/>
    </row>
    <row r="9838" spans="9:13">
      <c r="I9838" s="51"/>
      <c r="M9838" s="51"/>
    </row>
    <row r="9839" spans="9:13">
      <c r="I9839" s="51"/>
      <c r="M9839" s="51"/>
    </row>
    <row r="9840" spans="9:13">
      <c r="I9840" s="51"/>
      <c r="M9840" s="51"/>
    </row>
    <row r="9841" spans="9:13">
      <c r="I9841" s="51"/>
      <c r="M9841" s="51"/>
    </row>
    <row r="9842" spans="9:13">
      <c r="I9842" s="51"/>
      <c r="M9842" s="51"/>
    </row>
    <row r="9843" spans="9:13">
      <c r="I9843" s="51"/>
      <c r="M9843" s="51"/>
    </row>
    <row r="9844" spans="9:13">
      <c r="I9844" s="51"/>
      <c r="M9844" s="51"/>
    </row>
    <row r="9845" spans="9:13">
      <c r="I9845" s="51"/>
      <c r="M9845" s="51"/>
    </row>
    <row r="9846" spans="9:13">
      <c r="I9846" s="51"/>
      <c r="M9846" s="51"/>
    </row>
    <row r="9847" spans="9:13">
      <c r="I9847" s="51"/>
      <c r="M9847" s="51"/>
    </row>
    <row r="9848" spans="9:13">
      <c r="I9848" s="51"/>
      <c r="M9848" s="51"/>
    </row>
    <row r="9849" spans="9:13">
      <c r="I9849" s="51"/>
      <c r="M9849" s="51"/>
    </row>
    <row r="9850" spans="9:13">
      <c r="I9850" s="51"/>
      <c r="M9850" s="51"/>
    </row>
    <row r="9851" spans="9:13">
      <c r="I9851" s="51"/>
      <c r="M9851" s="51"/>
    </row>
    <row r="9852" spans="9:13">
      <c r="I9852" s="51"/>
      <c r="M9852" s="51"/>
    </row>
    <row r="9853" spans="9:13">
      <c r="I9853" s="51"/>
      <c r="M9853" s="51"/>
    </row>
    <row r="9854" spans="9:13">
      <c r="I9854" s="51"/>
      <c r="M9854" s="51"/>
    </row>
    <row r="9855" spans="9:13">
      <c r="I9855" s="51"/>
      <c r="M9855" s="51"/>
    </row>
    <row r="9856" spans="9:13">
      <c r="I9856" s="51"/>
      <c r="M9856" s="51"/>
    </row>
    <row r="9857" spans="9:13">
      <c r="I9857" s="51"/>
      <c r="M9857" s="51"/>
    </row>
    <row r="9858" spans="9:13">
      <c r="I9858" s="51"/>
      <c r="M9858" s="51"/>
    </row>
    <row r="9859" spans="9:13">
      <c r="I9859" s="51"/>
      <c r="M9859" s="51"/>
    </row>
    <row r="9860" spans="9:13">
      <c r="I9860" s="51"/>
      <c r="M9860" s="51"/>
    </row>
    <row r="9861" spans="9:13">
      <c r="I9861" s="51"/>
      <c r="M9861" s="51"/>
    </row>
    <row r="9862" spans="9:13">
      <c r="I9862" s="51"/>
      <c r="M9862" s="51"/>
    </row>
    <row r="9863" spans="9:13">
      <c r="I9863" s="51"/>
      <c r="M9863" s="51"/>
    </row>
    <row r="9864" spans="9:13">
      <c r="I9864" s="51"/>
      <c r="M9864" s="51"/>
    </row>
    <row r="9865" spans="9:13">
      <c r="I9865" s="51"/>
      <c r="M9865" s="51"/>
    </row>
    <row r="9866" spans="9:13">
      <c r="I9866" s="51"/>
      <c r="M9866" s="51"/>
    </row>
    <row r="9867" spans="9:13">
      <c r="I9867" s="51"/>
      <c r="M9867" s="51"/>
    </row>
    <row r="9868" spans="9:13">
      <c r="I9868" s="51"/>
      <c r="M9868" s="51"/>
    </row>
    <row r="9869" spans="9:13">
      <c r="I9869" s="51"/>
      <c r="M9869" s="51"/>
    </row>
    <row r="9870" spans="9:13">
      <c r="I9870" s="51"/>
      <c r="M9870" s="51"/>
    </row>
    <row r="9871" spans="9:13">
      <c r="I9871" s="51"/>
      <c r="M9871" s="51"/>
    </row>
    <row r="9872" spans="9:13">
      <c r="I9872" s="51"/>
      <c r="M9872" s="51"/>
    </row>
    <row r="9873" spans="9:13">
      <c r="I9873" s="51"/>
      <c r="M9873" s="51"/>
    </row>
    <row r="9874" spans="9:13">
      <c r="I9874" s="51"/>
      <c r="M9874" s="51"/>
    </row>
    <row r="9875" spans="9:13">
      <c r="I9875" s="51"/>
      <c r="M9875" s="51"/>
    </row>
    <row r="9876" spans="9:13">
      <c r="I9876" s="51"/>
      <c r="M9876" s="51"/>
    </row>
    <row r="9877" spans="9:13">
      <c r="I9877" s="51"/>
      <c r="M9877" s="51"/>
    </row>
    <row r="9878" spans="9:13">
      <c r="I9878" s="51"/>
      <c r="M9878" s="51"/>
    </row>
    <row r="9879" spans="9:13">
      <c r="I9879" s="51"/>
      <c r="M9879" s="51"/>
    </row>
    <row r="9880" spans="9:13">
      <c r="I9880" s="51"/>
      <c r="M9880" s="51"/>
    </row>
    <row r="9881" spans="9:13">
      <c r="I9881" s="51"/>
      <c r="M9881" s="51"/>
    </row>
    <row r="9882" spans="9:13">
      <c r="I9882" s="51"/>
      <c r="M9882" s="51"/>
    </row>
    <row r="9883" spans="9:13">
      <c r="I9883" s="51"/>
      <c r="M9883" s="51"/>
    </row>
    <row r="9884" spans="9:13">
      <c r="I9884" s="51"/>
      <c r="M9884" s="51"/>
    </row>
    <row r="9885" spans="9:13">
      <c r="I9885" s="51"/>
      <c r="M9885" s="51"/>
    </row>
    <row r="9886" spans="9:13">
      <c r="I9886" s="51"/>
      <c r="M9886" s="51"/>
    </row>
    <row r="9887" spans="9:13">
      <c r="I9887" s="51"/>
      <c r="M9887" s="51"/>
    </row>
    <row r="9888" spans="9:13">
      <c r="I9888" s="51"/>
      <c r="M9888" s="51"/>
    </row>
    <row r="9889" spans="9:13">
      <c r="I9889" s="51"/>
      <c r="M9889" s="51"/>
    </row>
    <row r="9890" spans="9:13">
      <c r="I9890" s="51"/>
      <c r="M9890" s="51"/>
    </row>
    <row r="9891" spans="9:13">
      <c r="I9891" s="51"/>
      <c r="M9891" s="51"/>
    </row>
    <row r="9892" spans="9:13">
      <c r="I9892" s="51"/>
      <c r="M9892" s="51"/>
    </row>
    <row r="9893" spans="9:13">
      <c r="I9893" s="51"/>
      <c r="M9893" s="51"/>
    </row>
    <row r="9894" spans="9:13">
      <c r="I9894" s="51"/>
      <c r="M9894" s="51"/>
    </row>
    <row r="9895" spans="9:13">
      <c r="I9895" s="51"/>
      <c r="M9895" s="51"/>
    </row>
    <row r="9896" spans="9:13">
      <c r="I9896" s="51"/>
      <c r="M9896" s="51"/>
    </row>
    <row r="9897" spans="9:13">
      <c r="I9897" s="51"/>
      <c r="M9897" s="51"/>
    </row>
    <row r="9898" spans="9:13">
      <c r="I9898" s="51"/>
      <c r="M9898" s="51"/>
    </row>
    <row r="9899" spans="9:13">
      <c r="I9899" s="51"/>
      <c r="M9899" s="51"/>
    </row>
    <row r="9900" spans="9:13">
      <c r="I9900" s="51"/>
      <c r="M9900" s="51"/>
    </row>
    <row r="9901" spans="9:13">
      <c r="I9901" s="51"/>
      <c r="M9901" s="51"/>
    </row>
    <row r="9902" spans="9:13">
      <c r="I9902" s="51"/>
      <c r="M9902" s="51"/>
    </row>
    <row r="9903" spans="9:13">
      <c r="I9903" s="51"/>
      <c r="M9903" s="51"/>
    </row>
    <row r="9904" spans="9:13">
      <c r="I9904" s="51"/>
      <c r="M9904" s="51"/>
    </row>
    <row r="9905" spans="9:13">
      <c r="I9905" s="51"/>
      <c r="M9905" s="51"/>
    </row>
    <row r="9906" spans="9:13">
      <c r="I9906" s="51"/>
      <c r="M9906" s="51"/>
    </row>
    <row r="9907" spans="9:13">
      <c r="I9907" s="51"/>
      <c r="M9907" s="51"/>
    </row>
    <row r="9908" spans="9:13">
      <c r="I9908" s="51"/>
      <c r="M9908" s="51"/>
    </row>
    <row r="9909" spans="9:13">
      <c r="I9909" s="51"/>
      <c r="M9909" s="51"/>
    </row>
    <row r="9910" spans="9:13">
      <c r="I9910" s="51"/>
      <c r="M9910" s="51"/>
    </row>
    <row r="9911" spans="9:13">
      <c r="I9911" s="51"/>
      <c r="M9911" s="51"/>
    </row>
    <row r="9912" spans="9:13">
      <c r="I9912" s="51"/>
      <c r="M9912" s="51"/>
    </row>
    <row r="9913" spans="9:13">
      <c r="I9913" s="51"/>
      <c r="M9913" s="51"/>
    </row>
    <row r="9914" spans="9:13">
      <c r="I9914" s="51"/>
      <c r="M9914" s="51"/>
    </row>
    <row r="9915" spans="9:13">
      <c r="I9915" s="51"/>
      <c r="M9915" s="51"/>
    </row>
    <row r="9916" spans="9:13">
      <c r="I9916" s="51"/>
      <c r="M9916" s="51"/>
    </row>
    <row r="9917" spans="9:13">
      <c r="I9917" s="51"/>
      <c r="M9917" s="51"/>
    </row>
    <row r="9918" spans="9:13">
      <c r="I9918" s="51"/>
      <c r="M9918" s="51"/>
    </row>
    <row r="9919" spans="9:13">
      <c r="I9919" s="51"/>
      <c r="M9919" s="51"/>
    </row>
    <row r="9920" spans="9:13">
      <c r="I9920" s="51"/>
      <c r="M9920" s="51"/>
    </row>
    <row r="9921" spans="9:13">
      <c r="I9921" s="51"/>
      <c r="M9921" s="51"/>
    </row>
    <row r="9922" spans="9:13">
      <c r="I9922" s="51"/>
      <c r="M9922" s="51"/>
    </row>
    <row r="9923" spans="9:13">
      <c r="I9923" s="51"/>
      <c r="M9923" s="51"/>
    </row>
    <row r="9924" spans="9:13">
      <c r="I9924" s="51"/>
      <c r="M9924" s="51"/>
    </row>
    <row r="9925" spans="9:13">
      <c r="I9925" s="51"/>
      <c r="M9925" s="51"/>
    </row>
    <row r="9926" spans="9:13">
      <c r="I9926" s="51"/>
      <c r="M9926" s="51"/>
    </row>
    <row r="9927" spans="9:13">
      <c r="I9927" s="51"/>
      <c r="M9927" s="51"/>
    </row>
    <row r="9928" spans="9:13">
      <c r="I9928" s="51"/>
      <c r="M9928" s="51"/>
    </row>
    <row r="9929" spans="9:13">
      <c r="I9929" s="51"/>
      <c r="M9929" s="51"/>
    </row>
    <row r="9930" spans="9:13">
      <c r="I9930" s="51"/>
      <c r="M9930" s="51"/>
    </row>
    <row r="9931" spans="9:13">
      <c r="I9931" s="51"/>
      <c r="M9931" s="51"/>
    </row>
    <row r="9932" spans="9:13">
      <c r="I9932" s="51"/>
      <c r="M9932" s="51"/>
    </row>
    <row r="9933" spans="9:13">
      <c r="I9933" s="51"/>
      <c r="M9933" s="51"/>
    </row>
    <row r="9934" spans="9:13">
      <c r="I9934" s="51"/>
      <c r="M9934" s="51"/>
    </row>
    <row r="9935" spans="9:13">
      <c r="I9935" s="51"/>
      <c r="M9935" s="51"/>
    </row>
    <row r="9936" spans="9:13">
      <c r="I9936" s="51"/>
      <c r="M9936" s="51"/>
    </row>
    <row r="9937" spans="9:13">
      <c r="I9937" s="51"/>
      <c r="M9937" s="51"/>
    </row>
    <row r="9938" spans="9:13">
      <c r="I9938" s="51"/>
      <c r="M9938" s="51"/>
    </row>
    <row r="9939" spans="9:13">
      <c r="I9939" s="51"/>
      <c r="M9939" s="51"/>
    </row>
    <row r="9940" spans="9:13">
      <c r="I9940" s="51"/>
      <c r="M9940" s="51"/>
    </row>
    <row r="9941" spans="9:13">
      <c r="I9941" s="51"/>
      <c r="M9941" s="51"/>
    </row>
    <row r="9942" spans="9:13">
      <c r="I9942" s="51"/>
      <c r="M9942" s="51"/>
    </row>
    <row r="9943" spans="9:13">
      <c r="I9943" s="51"/>
      <c r="M9943" s="51"/>
    </row>
    <row r="9944" spans="9:13">
      <c r="I9944" s="51"/>
      <c r="M9944" s="51"/>
    </row>
    <row r="9945" spans="9:13">
      <c r="I9945" s="51"/>
      <c r="M9945" s="51"/>
    </row>
    <row r="9946" spans="9:13">
      <c r="I9946" s="51"/>
      <c r="M9946" s="51"/>
    </row>
    <row r="9947" spans="9:13">
      <c r="I9947" s="51"/>
      <c r="M9947" s="51"/>
    </row>
    <row r="9948" spans="9:13">
      <c r="I9948" s="51"/>
      <c r="M9948" s="51"/>
    </row>
    <row r="9949" spans="9:13">
      <c r="I9949" s="51"/>
      <c r="M9949" s="51"/>
    </row>
    <row r="9950" spans="9:13">
      <c r="I9950" s="51"/>
      <c r="M9950" s="51"/>
    </row>
    <row r="9951" spans="9:13">
      <c r="I9951" s="51"/>
      <c r="M9951" s="51"/>
    </row>
    <row r="9952" spans="9:13">
      <c r="I9952" s="51"/>
      <c r="M9952" s="51"/>
    </row>
    <row r="9953" spans="9:13">
      <c r="I9953" s="51"/>
      <c r="M9953" s="51"/>
    </row>
    <row r="9954" spans="9:13">
      <c r="I9954" s="51"/>
      <c r="M9954" s="51"/>
    </row>
    <row r="9955" spans="9:13">
      <c r="I9955" s="51"/>
      <c r="M9955" s="51"/>
    </row>
    <row r="9956" spans="9:13">
      <c r="I9956" s="51"/>
      <c r="M9956" s="51"/>
    </row>
    <row r="9957" spans="9:13">
      <c r="I9957" s="51"/>
      <c r="M9957" s="51"/>
    </row>
    <row r="9958" spans="9:13">
      <c r="I9958" s="51"/>
      <c r="M9958" s="51"/>
    </row>
    <row r="9959" spans="9:13">
      <c r="I9959" s="51"/>
      <c r="M9959" s="51"/>
    </row>
    <row r="9960" spans="9:13">
      <c r="I9960" s="51"/>
      <c r="M9960" s="51"/>
    </row>
    <row r="9961" spans="9:13">
      <c r="I9961" s="51"/>
      <c r="M9961" s="51"/>
    </row>
    <row r="9962" spans="9:13">
      <c r="I9962" s="51"/>
      <c r="M9962" s="51"/>
    </row>
    <row r="9963" spans="9:13">
      <c r="I9963" s="51"/>
      <c r="M9963" s="51"/>
    </row>
    <row r="9964" spans="9:13">
      <c r="I9964" s="51"/>
      <c r="M9964" s="51"/>
    </row>
    <row r="9965" spans="9:13">
      <c r="I9965" s="51"/>
      <c r="M9965" s="51"/>
    </row>
    <row r="9966" spans="9:13">
      <c r="I9966" s="51"/>
      <c r="M9966" s="51"/>
    </row>
    <row r="9967" spans="9:13">
      <c r="I9967" s="51"/>
      <c r="M9967" s="51"/>
    </row>
    <row r="9968" spans="9:13">
      <c r="I9968" s="51"/>
      <c r="M9968" s="51"/>
    </row>
    <row r="9969" spans="9:13">
      <c r="I9969" s="51"/>
      <c r="M9969" s="51"/>
    </row>
    <row r="9970" spans="9:13">
      <c r="I9970" s="51"/>
      <c r="M9970" s="51"/>
    </row>
    <row r="9971" spans="9:13">
      <c r="I9971" s="51"/>
      <c r="M9971" s="51"/>
    </row>
    <row r="9972" spans="9:13">
      <c r="I9972" s="51"/>
      <c r="M9972" s="51"/>
    </row>
    <row r="9973" spans="9:13">
      <c r="I9973" s="51"/>
      <c r="M9973" s="51"/>
    </row>
    <row r="9974" spans="9:13">
      <c r="I9974" s="51"/>
      <c r="M9974" s="51"/>
    </row>
    <row r="9975" spans="9:13">
      <c r="I9975" s="51"/>
      <c r="M9975" s="51"/>
    </row>
    <row r="9976" spans="9:13">
      <c r="I9976" s="51"/>
      <c r="M9976" s="51"/>
    </row>
    <row r="9977" spans="9:13">
      <c r="I9977" s="51"/>
      <c r="M9977" s="51"/>
    </row>
    <row r="9978" spans="9:13">
      <c r="I9978" s="51"/>
      <c r="M9978" s="51"/>
    </row>
    <row r="9979" spans="9:13">
      <c r="I9979" s="51"/>
      <c r="M9979" s="51"/>
    </row>
    <row r="9980" spans="9:13">
      <c r="I9980" s="51"/>
      <c r="M9980" s="51"/>
    </row>
    <row r="9981" spans="9:13">
      <c r="I9981" s="51"/>
      <c r="M9981" s="51"/>
    </row>
    <row r="9982" spans="9:13">
      <c r="I9982" s="51"/>
      <c r="M9982" s="51"/>
    </row>
    <row r="9983" spans="9:13">
      <c r="I9983" s="51"/>
      <c r="M9983" s="51"/>
    </row>
    <row r="9984" spans="9:13">
      <c r="I9984" s="51"/>
      <c r="M9984" s="51"/>
    </row>
    <row r="9985" spans="9:13">
      <c r="I9985" s="51"/>
      <c r="M9985" s="51"/>
    </row>
    <row r="9986" spans="9:13">
      <c r="I9986" s="51"/>
      <c r="M9986" s="51"/>
    </row>
    <row r="9987" spans="9:13">
      <c r="I9987" s="51"/>
      <c r="M9987" s="51"/>
    </row>
    <row r="9988" spans="9:13">
      <c r="I9988" s="51"/>
      <c r="M9988" s="51"/>
    </row>
    <row r="9989" spans="9:13">
      <c r="I9989" s="51"/>
      <c r="M9989" s="51"/>
    </row>
    <row r="9990" spans="9:13">
      <c r="I9990" s="51"/>
      <c r="M9990" s="51"/>
    </row>
    <row r="9991" spans="9:13">
      <c r="I9991" s="51"/>
      <c r="M9991" s="51"/>
    </row>
    <row r="9992" spans="9:13">
      <c r="I9992" s="51"/>
      <c r="M9992" s="51"/>
    </row>
    <row r="9993" spans="9:13">
      <c r="I9993" s="51"/>
      <c r="M9993" s="51"/>
    </row>
    <row r="9994" spans="9:13">
      <c r="I9994" s="51"/>
      <c r="M9994" s="51"/>
    </row>
    <row r="9995" spans="9:13">
      <c r="I9995" s="51"/>
      <c r="M9995" s="51"/>
    </row>
    <row r="9996" spans="9:13">
      <c r="I9996" s="51"/>
      <c r="M9996" s="51"/>
    </row>
    <row r="9997" spans="9:13">
      <c r="I9997" s="51"/>
      <c r="M9997" s="51"/>
    </row>
    <row r="9998" spans="9:13">
      <c r="I9998" s="51"/>
      <c r="M9998" s="51"/>
    </row>
    <row r="9999" spans="9:13">
      <c r="I9999" s="51"/>
      <c r="M9999" s="51"/>
    </row>
    <row r="10000" spans="9:13">
      <c r="I10000" s="51"/>
      <c r="M10000" s="51"/>
    </row>
    <row r="10001" spans="9:13">
      <c r="I10001" s="51"/>
      <c r="M10001" s="51"/>
    </row>
    <row r="10002" spans="9:13">
      <c r="I10002" s="51"/>
      <c r="M10002" s="51"/>
    </row>
    <row r="10003" spans="9:13">
      <c r="I10003" s="51"/>
      <c r="M10003" s="51"/>
    </row>
    <row r="10004" spans="9:13">
      <c r="I10004" s="51"/>
      <c r="M10004" s="51"/>
    </row>
    <row r="10005" spans="9:13">
      <c r="I10005" s="51"/>
      <c r="M10005" s="51"/>
    </row>
    <row r="10006" spans="9:13">
      <c r="I10006" s="51"/>
      <c r="M10006" s="51"/>
    </row>
    <row r="10007" spans="9:13">
      <c r="I10007" s="51"/>
      <c r="M10007" s="51"/>
    </row>
    <row r="10008" spans="9:13">
      <c r="I10008" s="51"/>
      <c r="M10008" s="51"/>
    </row>
    <row r="10009" spans="9:13">
      <c r="I10009" s="51"/>
      <c r="M10009" s="51"/>
    </row>
    <row r="10010" spans="9:13">
      <c r="I10010" s="51"/>
      <c r="M10010" s="51"/>
    </row>
    <row r="10011" spans="9:13">
      <c r="I10011" s="51"/>
      <c r="M10011" s="51"/>
    </row>
    <row r="10012" spans="9:13">
      <c r="I10012" s="51"/>
      <c r="M10012" s="51"/>
    </row>
    <row r="10013" spans="9:13">
      <c r="I10013" s="51"/>
      <c r="M10013" s="51"/>
    </row>
    <row r="10014" spans="9:13">
      <c r="I10014" s="51"/>
      <c r="M10014" s="51"/>
    </row>
    <row r="10015" spans="9:13">
      <c r="I10015" s="51"/>
      <c r="M10015" s="51"/>
    </row>
    <row r="10016" spans="9:13">
      <c r="I10016" s="51"/>
      <c r="M10016" s="51"/>
    </row>
    <row r="10017" spans="9:13">
      <c r="I10017" s="51"/>
      <c r="M10017" s="51"/>
    </row>
    <row r="10018" spans="9:13">
      <c r="I10018" s="51"/>
      <c r="M10018" s="51"/>
    </row>
    <row r="10019" spans="9:13">
      <c r="I10019" s="51"/>
      <c r="M10019" s="51"/>
    </row>
    <row r="10020" spans="9:13">
      <c r="I10020" s="51"/>
      <c r="M10020" s="51"/>
    </row>
    <row r="10021" spans="9:13">
      <c r="I10021" s="51"/>
      <c r="M10021" s="51"/>
    </row>
    <row r="10022" spans="9:13">
      <c r="I10022" s="51"/>
      <c r="M10022" s="51"/>
    </row>
    <row r="10023" spans="9:13">
      <c r="I10023" s="51"/>
      <c r="M10023" s="51"/>
    </row>
    <row r="10024" spans="9:13">
      <c r="I10024" s="51"/>
      <c r="M10024" s="51"/>
    </row>
    <row r="10025" spans="9:13">
      <c r="I10025" s="51"/>
      <c r="M10025" s="51"/>
    </row>
    <row r="10026" spans="9:13">
      <c r="I10026" s="51"/>
      <c r="M10026" s="51"/>
    </row>
    <row r="10027" spans="9:13">
      <c r="I10027" s="51"/>
      <c r="M10027" s="51"/>
    </row>
    <row r="10028" spans="9:13">
      <c r="I10028" s="51"/>
      <c r="M10028" s="51"/>
    </row>
    <row r="10029" spans="9:13">
      <c r="I10029" s="51"/>
      <c r="M10029" s="51"/>
    </row>
    <row r="10030" spans="9:13">
      <c r="I10030" s="51"/>
      <c r="M10030" s="51"/>
    </row>
    <row r="10031" spans="9:13">
      <c r="I10031" s="51"/>
      <c r="M10031" s="51"/>
    </row>
    <row r="10032" spans="9:13">
      <c r="I10032" s="51"/>
      <c r="M10032" s="51"/>
    </row>
    <row r="10033" spans="9:13">
      <c r="I10033" s="51"/>
      <c r="M10033" s="51"/>
    </row>
    <row r="10034" spans="9:13">
      <c r="I10034" s="51"/>
      <c r="M10034" s="51"/>
    </row>
    <row r="10035" spans="9:13">
      <c r="I10035" s="51"/>
      <c r="M10035" s="51"/>
    </row>
    <row r="10036" spans="9:13">
      <c r="I10036" s="51"/>
      <c r="M10036" s="51"/>
    </row>
    <row r="10037" spans="9:13">
      <c r="I10037" s="51"/>
      <c r="M10037" s="51"/>
    </row>
    <row r="10038" spans="9:13">
      <c r="I10038" s="51"/>
      <c r="M10038" s="51"/>
    </row>
    <row r="10039" spans="9:13">
      <c r="I10039" s="51"/>
      <c r="M10039" s="51"/>
    </row>
    <row r="10040" spans="9:13">
      <c r="I10040" s="51"/>
      <c r="M10040" s="51"/>
    </row>
    <row r="10041" spans="9:13">
      <c r="I10041" s="51"/>
      <c r="M10041" s="51"/>
    </row>
    <row r="10042" spans="9:13">
      <c r="I10042" s="51"/>
      <c r="M10042" s="51"/>
    </row>
    <row r="10043" spans="9:13">
      <c r="I10043" s="51"/>
      <c r="M10043" s="51"/>
    </row>
    <row r="10044" spans="9:13">
      <c r="I10044" s="51"/>
      <c r="M10044" s="51"/>
    </row>
    <row r="10045" spans="9:13">
      <c r="I10045" s="51"/>
      <c r="M10045" s="51"/>
    </row>
    <row r="10046" spans="9:13">
      <c r="I10046" s="51"/>
      <c r="M10046" s="51"/>
    </row>
    <row r="10047" spans="9:13">
      <c r="I10047" s="51"/>
      <c r="M10047" s="51"/>
    </row>
    <row r="10048" spans="9:13">
      <c r="I10048" s="51"/>
      <c r="M10048" s="51"/>
    </row>
    <row r="10049" spans="9:13">
      <c r="I10049" s="51"/>
      <c r="M10049" s="51"/>
    </row>
    <row r="10050" spans="9:13">
      <c r="I10050" s="51"/>
      <c r="M10050" s="51"/>
    </row>
    <row r="10051" spans="9:13">
      <c r="I10051" s="51"/>
      <c r="M10051" s="51"/>
    </row>
    <row r="10052" spans="9:13">
      <c r="I10052" s="51"/>
      <c r="M10052" s="51"/>
    </row>
    <row r="10053" spans="9:13">
      <c r="I10053" s="51"/>
      <c r="M10053" s="51"/>
    </row>
    <row r="10054" spans="9:13">
      <c r="I10054" s="51"/>
      <c r="M10054" s="51"/>
    </row>
    <row r="10055" spans="9:13">
      <c r="I10055" s="51"/>
      <c r="M10055" s="51"/>
    </row>
    <row r="10056" spans="9:13">
      <c r="I10056" s="51"/>
      <c r="M10056" s="51"/>
    </row>
    <row r="10057" spans="9:13">
      <c r="I10057" s="51"/>
      <c r="M10057" s="51"/>
    </row>
    <row r="10058" spans="9:13">
      <c r="I10058" s="51"/>
      <c r="M10058" s="51"/>
    </row>
    <row r="10059" spans="9:13">
      <c r="I10059" s="51"/>
      <c r="M10059" s="51"/>
    </row>
    <row r="10060" spans="9:13">
      <c r="I10060" s="51"/>
      <c r="M10060" s="51"/>
    </row>
    <row r="10061" spans="9:13">
      <c r="I10061" s="51"/>
      <c r="M10061" s="51"/>
    </row>
    <row r="10062" spans="9:13">
      <c r="I10062" s="51"/>
      <c r="M10062" s="51"/>
    </row>
    <row r="10063" spans="9:13">
      <c r="I10063" s="51"/>
      <c r="M10063" s="51"/>
    </row>
    <row r="10064" spans="9:13">
      <c r="I10064" s="51"/>
      <c r="M10064" s="51"/>
    </row>
    <row r="10065" spans="9:13">
      <c r="I10065" s="51"/>
      <c r="M10065" s="51"/>
    </row>
    <row r="10066" spans="9:13">
      <c r="I10066" s="51"/>
      <c r="M10066" s="51"/>
    </row>
    <row r="10067" spans="9:13">
      <c r="I10067" s="51"/>
      <c r="M10067" s="51"/>
    </row>
    <row r="10068" spans="9:13">
      <c r="I10068" s="51"/>
      <c r="M10068" s="51"/>
    </row>
    <row r="10069" spans="9:13">
      <c r="I10069" s="51"/>
      <c r="M10069" s="51"/>
    </row>
    <row r="10070" spans="9:13">
      <c r="I10070" s="51"/>
      <c r="M10070" s="51"/>
    </row>
    <row r="10071" spans="9:13">
      <c r="I10071" s="51"/>
      <c r="M10071" s="51"/>
    </row>
    <row r="10072" spans="9:13">
      <c r="I10072" s="51"/>
      <c r="M10072" s="51"/>
    </row>
    <row r="10073" spans="9:13">
      <c r="I10073" s="51"/>
      <c r="M10073" s="51"/>
    </row>
    <row r="10074" spans="9:13">
      <c r="I10074" s="51"/>
      <c r="M10074" s="51"/>
    </row>
    <row r="10075" spans="9:13">
      <c r="I10075" s="51"/>
      <c r="M10075" s="51"/>
    </row>
    <row r="10076" spans="9:13">
      <c r="I10076" s="51"/>
      <c r="M10076" s="51"/>
    </row>
    <row r="10077" spans="9:13">
      <c r="I10077" s="51"/>
      <c r="M10077" s="51"/>
    </row>
    <row r="10078" spans="9:13">
      <c r="I10078" s="51"/>
      <c r="M10078" s="51"/>
    </row>
    <row r="10079" spans="9:13">
      <c r="I10079" s="51"/>
      <c r="M10079" s="51"/>
    </row>
    <row r="10080" spans="9:13">
      <c r="I10080" s="51"/>
      <c r="M10080" s="51"/>
    </row>
    <row r="10081" spans="9:13">
      <c r="I10081" s="51"/>
      <c r="M10081" s="51"/>
    </row>
    <row r="10082" spans="9:13">
      <c r="I10082" s="51"/>
      <c r="M10082" s="51"/>
    </row>
    <row r="10083" spans="9:13">
      <c r="I10083" s="51"/>
      <c r="M10083" s="51"/>
    </row>
    <row r="10084" spans="9:13">
      <c r="I10084" s="51"/>
      <c r="M10084" s="51"/>
    </row>
    <row r="10085" spans="9:13">
      <c r="I10085" s="51"/>
      <c r="M10085" s="51"/>
    </row>
    <row r="10086" spans="9:13">
      <c r="I10086" s="51"/>
      <c r="M10086" s="51"/>
    </row>
    <row r="10087" spans="9:13">
      <c r="I10087" s="51"/>
      <c r="M10087" s="51"/>
    </row>
    <row r="10088" spans="9:13">
      <c r="I10088" s="51"/>
      <c r="M10088" s="51"/>
    </row>
    <row r="10089" spans="9:13">
      <c r="I10089" s="51"/>
      <c r="M10089" s="51"/>
    </row>
    <row r="10090" spans="9:13">
      <c r="I10090" s="51"/>
      <c r="M10090" s="51"/>
    </row>
    <row r="10091" spans="9:13">
      <c r="I10091" s="51"/>
      <c r="M10091" s="51"/>
    </row>
    <row r="10092" spans="9:13">
      <c r="I10092" s="51"/>
      <c r="M10092" s="51"/>
    </row>
    <row r="10093" spans="9:13">
      <c r="I10093" s="51"/>
      <c r="M10093" s="51"/>
    </row>
    <row r="10094" spans="9:13">
      <c r="I10094" s="51"/>
      <c r="M10094" s="51"/>
    </row>
    <row r="10095" spans="9:13">
      <c r="I10095" s="51"/>
      <c r="M10095" s="51"/>
    </row>
    <row r="10096" spans="9:13">
      <c r="I10096" s="51"/>
      <c r="M10096" s="51"/>
    </row>
    <row r="10097" spans="9:13">
      <c r="I10097" s="51"/>
      <c r="M10097" s="51"/>
    </row>
    <row r="10098" spans="9:13">
      <c r="I10098" s="51"/>
      <c r="M10098" s="51"/>
    </row>
    <row r="10099" spans="9:13">
      <c r="I10099" s="51"/>
      <c r="M10099" s="51"/>
    </row>
    <row r="10100" spans="9:13">
      <c r="I10100" s="51"/>
      <c r="M10100" s="51"/>
    </row>
    <row r="10101" spans="9:13">
      <c r="I10101" s="51"/>
      <c r="M10101" s="51"/>
    </row>
    <row r="10102" spans="9:13">
      <c r="I10102" s="51"/>
      <c r="M10102" s="51"/>
    </row>
    <row r="10103" spans="9:13">
      <c r="I10103" s="51"/>
      <c r="M10103" s="51"/>
    </row>
    <row r="10104" spans="9:13">
      <c r="I10104" s="51"/>
      <c r="M10104" s="51"/>
    </row>
    <row r="10105" spans="9:13">
      <c r="I10105" s="51"/>
      <c r="M10105" s="51"/>
    </row>
    <row r="10106" spans="9:13">
      <c r="I10106" s="51"/>
      <c r="M10106" s="51"/>
    </row>
    <row r="10107" spans="9:13">
      <c r="I10107" s="51"/>
      <c r="M10107" s="51"/>
    </row>
    <row r="10108" spans="9:13">
      <c r="I10108" s="51"/>
      <c r="M10108" s="51"/>
    </row>
    <row r="10109" spans="9:13">
      <c r="I10109" s="51"/>
      <c r="M10109" s="51"/>
    </row>
    <row r="10110" spans="9:13">
      <c r="I10110" s="51"/>
      <c r="M10110" s="51"/>
    </row>
    <row r="10111" spans="9:13">
      <c r="I10111" s="51"/>
      <c r="M10111" s="51"/>
    </row>
    <row r="10112" spans="9:13">
      <c r="I10112" s="51"/>
      <c r="M10112" s="51"/>
    </row>
    <row r="10113" spans="9:13">
      <c r="I10113" s="51"/>
      <c r="M10113" s="51"/>
    </row>
    <row r="10114" spans="9:13">
      <c r="I10114" s="51"/>
      <c r="M10114" s="51"/>
    </row>
    <row r="10115" spans="9:13">
      <c r="I10115" s="51"/>
      <c r="M10115" s="51"/>
    </row>
    <row r="10116" spans="9:13">
      <c r="I10116" s="51"/>
      <c r="M10116" s="51"/>
    </row>
    <row r="10117" spans="9:13">
      <c r="I10117" s="51"/>
      <c r="M10117" s="51"/>
    </row>
    <row r="10118" spans="9:13">
      <c r="I10118" s="51"/>
      <c r="M10118" s="51"/>
    </row>
    <row r="10119" spans="9:13">
      <c r="I10119" s="51"/>
      <c r="M10119" s="51"/>
    </row>
    <row r="10120" spans="9:13">
      <c r="I10120" s="51"/>
      <c r="M10120" s="51"/>
    </row>
    <row r="10121" spans="9:13">
      <c r="I10121" s="51"/>
      <c r="M10121" s="51"/>
    </row>
    <row r="10122" spans="9:13">
      <c r="I10122" s="51"/>
      <c r="M10122" s="51"/>
    </row>
    <row r="10123" spans="9:13">
      <c r="I10123" s="51"/>
      <c r="M10123" s="51"/>
    </row>
    <row r="10124" spans="9:13">
      <c r="I10124" s="51"/>
      <c r="M10124" s="51"/>
    </row>
    <row r="10125" spans="9:13">
      <c r="I10125" s="51"/>
      <c r="M10125" s="51"/>
    </row>
    <row r="10126" spans="9:13">
      <c r="I10126" s="51"/>
      <c r="M10126" s="51"/>
    </row>
    <row r="10127" spans="9:13">
      <c r="I10127" s="51"/>
      <c r="M10127" s="51"/>
    </row>
    <row r="10128" spans="9:13">
      <c r="I10128" s="51"/>
      <c r="M10128" s="51"/>
    </row>
    <row r="10129" spans="9:13">
      <c r="I10129" s="51"/>
      <c r="M10129" s="51"/>
    </row>
    <row r="10130" spans="9:13">
      <c r="I10130" s="51"/>
      <c r="M10130" s="51"/>
    </row>
    <row r="10131" spans="9:13">
      <c r="I10131" s="51"/>
      <c r="M10131" s="51"/>
    </row>
    <row r="10132" spans="9:13">
      <c r="I10132" s="51"/>
      <c r="M10132" s="51"/>
    </row>
    <row r="10133" spans="9:13">
      <c r="I10133" s="51"/>
      <c r="M10133" s="51"/>
    </row>
    <row r="10134" spans="9:13">
      <c r="I10134" s="51"/>
      <c r="M10134" s="51"/>
    </row>
    <row r="10135" spans="9:13">
      <c r="I10135" s="51"/>
      <c r="M10135" s="51"/>
    </row>
    <row r="10136" spans="9:13">
      <c r="I10136" s="51"/>
      <c r="M10136" s="51"/>
    </row>
    <row r="10137" spans="9:13">
      <c r="I10137" s="51"/>
      <c r="M10137" s="51"/>
    </row>
    <row r="10138" spans="9:13">
      <c r="I10138" s="51"/>
      <c r="M10138" s="51"/>
    </row>
    <row r="10139" spans="9:13">
      <c r="I10139" s="51"/>
      <c r="M10139" s="51"/>
    </row>
    <row r="10140" spans="9:13">
      <c r="I10140" s="51"/>
      <c r="M10140" s="51"/>
    </row>
    <row r="10141" spans="9:13">
      <c r="I10141" s="51"/>
      <c r="M10141" s="51"/>
    </row>
    <row r="10142" spans="9:13">
      <c r="I10142" s="51"/>
      <c r="M10142" s="51"/>
    </row>
    <row r="10143" spans="9:13">
      <c r="I10143" s="51"/>
      <c r="M10143" s="51"/>
    </row>
    <row r="10144" spans="9:13">
      <c r="I10144" s="51"/>
      <c r="M10144" s="51"/>
    </row>
    <row r="10145" spans="9:13">
      <c r="I10145" s="51"/>
      <c r="M10145" s="51"/>
    </row>
    <row r="10146" spans="9:13">
      <c r="I10146" s="51"/>
      <c r="M10146" s="51"/>
    </row>
    <row r="10147" spans="9:13">
      <c r="I10147" s="51"/>
      <c r="M10147" s="51"/>
    </row>
    <row r="10148" spans="9:13">
      <c r="I10148" s="51"/>
      <c r="M10148" s="51"/>
    </row>
    <row r="10149" spans="9:13">
      <c r="I10149" s="51"/>
      <c r="M10149" s="51"/>
    </row>
    <row r="10150" spans="9:13">
      <c r="I10150" s="51"/>
      <c r="M10150" s="51"/>
    </row>
    <row r="10151" spans="9:13">
      <c r="I10151" s="51"/>
      <c r="M10151" s="51"/>
    </row>
    <row r="10152" spans="9:13">
      <c r="I10152" s="51"/>
      <c r="M10152" s="51"/>
    </row>
    <row r="10153" spans="9:13">
      <c r="I10153" s="51"/>
      <c r="M10153" s="51"/>
    </row>
    <row r="10154" spans="9:13">
      <c r="I10154" s="51"/>
      <c r="M10154" s="51"/>
    </row>
    <row r="10155" spans="9:13">
      <c r="I10155" s="51"/>
      <c r="M10155" s="51"/>
    </row>
    <row r="10156" spans="9:13">
      <c r="I10156" s="51"/>
      <c r="M10156" s="51"/>
    </row>
    <row r="10157" spans="9:13">
      <c r="I10157" s="51"/>
      <c r="M10157" s="51"/>
    </row>
    <row r="10158" spans="9:13">
      <c r="I10158" s="51"/>
      <c r="M10158" s="51"/>
    </row>
    <row r="10159" spans="9:13">
      <c r="I10159" s="51"/>
      <c r="M10159" s="51"/>
    </row>
    <row r="10160" spans="9:13">
      <c r="I10160" s="51"/>
      <c r="M10160" s="51"/>
    </row>
    <row r="10161" spans="9:13">
      <c r="I10161" s="51"/>
      <c r="M10161" s="51"/>
    </row>
    <row r="10162" spans="9:13">
      <c r="I10162" s="51"/>
      <c r="M10162" s="51"/>
    </row>
    <row r="10163" spans="9:13">
      <c r="I10163" s="51"/>
      <c r="M10163" s="51"/>
    </row>
    <row r="10164" spans="9:13">
      <c r="I10164" s="51"/>
      <c r="M10164" s="51"/>
    </row>
    <row r="10165" spans="9:13">
      <c r="I10165" s="51"/>
      <c r="M10165" s="51"/>
    </row>
    <row r="10166" spans="9:13">
      <c r="I10166" s="51"/>
      <c r="M10166" s="51"/>
    </row>
    <row r="10167" spans="9:13">
      <c r="I10167" s="51"/>
      <c r="M10167" s="51"/>
    </row>
    <row r="10168" spans="9:13">
      <c r="I10168" s="51"/>
      <c r="M10168" s="51"/>
    </row>
    <row r="10169" spans="9:13">
      <c r="I10169" s="51"/>
      <c r="M10169" s="51"/>
    </row>
    <row r="10170" spans="9:13">
      <c r="I10170" s="51"/>
      <c r="M10170" s="51"/>
    </row>
    <row r="10171" spans="9:13">
      <c r="I10171" s="51"/>
      <c r="M10171" s="51"/>
    </row>
    <row r="10172" spans="9:13">
      <c r="I10172" s="51"/>
      <c r="M10172" s="51"/>
    </row>
    <row r="10173" spans="9:13">
      <c r="I10173" s="51"/>
      <c r="M10173" s="51"/>
    </row>
    <row r="10174" spans="9:13">
      <c r="I10174" s="51"/>
      <c r="M10174" s="51"/>
    </row>
    <row r="10175" spans="9:13">
      <c r="I10175" s="51"/>
      <c r="M10175" s="51"/>
    </row>
    <row r="10176" spans="9:13">
      <c r="I10176" s="51"/>
      <c r="M10176" s="51"/>
    </row>
    <row r="10177" spans="9:13">
      <c r="I10177" s="51"/>
      <c r="M10177" s="51"/>
    </row>
    <row r="10178" spans="9:13">
      <c r="I10178" s="51"/>
      <c r="M10178" s="51"/>
    </row>
    <row r="10179" spans="9:13">
      <c r="I10179" s="51"/>
      <c r="M10179" s="51"/>
    </row>
    <row r="10180" spans="9:13">
      <c r="I10180" s="51"/>
      <c r="M10180" s="51"/>
    </row>
    <row r="10181" spans="9:13">
      <c r="I10181" s="51"/>
      <c r="M10181" s="51"/>
    </row>
    <row r="10182" spans="9:13">
      <c r="I10182" s="51"/>
      <c r="M10182" s="51"/>
    </row>
    <row r="10183" spans="9:13">
      <c r="I10183" s="51"/>
      <c r="M10183" s="51"/>
    </row>
    <row r="10184" spans="9:13">
      <c r="I10184" s="51"/>
      <c r="M10184" s="51"/>
    </row>
    <row r="10185" spans="9:13">
      <c r="I10185" s="51"/>
      <c r="M10185" s="51"/>
    </row>
    <row r="10186" spans="9:13">
      <c r="I10186" s="51"/>
      <c r="M10186" s="51"/>
    </row>
    <row r="10187" spans="9:13">
      <c r="I10187" s="51"/>
      <c r="M10187" s="51"/>
    </row>
    <row r="10188" spans="9:13">
      <c r="I10188" s="51"/>
      <c r="M10188" s="51"/>
    </row>
    <row r="10189" spans="9:13">
      <c r="I10189" s="51"/>
      <c r="M10189" s="51"/>
    </row>
    <row r="10190" spans="9:13">
      <c r="I10190" s="51"/>
      <c r="M10190" s="51"/>
    </row>
    <row r="10191" spans="9:13">
      <c r="I10191" s="51"/>
      <c r="M10191" s="51"/>
    </row>
    <row r="10192" spans="9:13">
      <c r="I10192" s="51"/>
      <c r="M10192" s="51"/>
    </row>
    <row r="10193" spans="9:13">
      <c r="I10193" s="51"/>
      <c r="M10193" s="51"/>
    </row>
    <row r="10194" spans="9:13">
      <c r="I10194" s="51"/>
      <c r="M10194" s="51"/>
    </row>
    <row r="10195" spans="9:13">
      <c r="I10195" s="51"/>
      <c r="M10195" s="51"/>
    </row>
    <row r="10196" spans="9:13">
      <c r="I10196" s="51"/>
      <c r="M10196" s="51"/>
    </row>
    <row r="10197" spans="9:13">
      <c r="I10197" s="51"/>
      <c r="M10197" s="51"/>
    </row>
    <row r="10198" spans="9:13">
      <c r="I10198" s="51"/>
      <c r="M10198" s="51"/>
    </row>
    <row r="10199" spans="9:13">
      <c r="I10199" s="51"/>
      <c r="M10199" s="51"/>
    </row>
    <row r="10200" spans="9:13">
      <c r="I10200" s="51"/>
      <c r="M10200" s="51"/>
    </row>
    <row r="10201" spans="9:13">
      <c r="I10201" s="51"/>
      <c r="M10201" s="51"/>
    </row>
    <row r="10202" spans="9:13">
      <c r="I10202" s="51"/>
      <c r="M10202" s="51"/>
    </row>
    <row r="10203" spans="9:13">
      <c r="I10203" s="51"/>
      <c r="M10203" s="51"/>
    </row>
    <row r="10204" spans="9:13">
      <c r="I10204" s="51"/>
      <c r="M10204" s="51"/>
    </row>
    <row r="10205" spans="9:13">
      <c r="I10205" s="51"/>
      <c r="M10205" s="51"/>
    </row>
    <row r="10206" spans="9:13">
      <c r="I10206" s="51"/>
      <c r="M10206" s="51"/>
    </row>
    <row r="10207" spans="9:13">
      <c r="I10207" s="51"/>
      <c r="M10207" s="51"/>
    </row>
    <row r="10208" spans="9:13">
      <c r="I10208" s="51"/>
      <c r="M10208" s="51"/>
    </row>
    <row r="10209" spans="9:13">
      <c r="I10209" s="51"/>
      <c r="M10209" s="51"/>
    </row>
    <row r="10210" spans="9:13">
      <c r="I10210" s="51"/>
      <c r="M10210" s="51"/>
    </row>
    <row r="10211" spans="9:13">
      <c r="I10211" s="51"/>
      <c r="M10211" s="51"/>
    </row>
    <row r="10212" spans="9:13">
      <c r="I10212" s="51"/>
      <c r="M10212" s="51"/>
    </row>
    <row r="10213" spans="9:13">
      <c r="I10213" s="51"/>
      <c r="M10213" s="51"/>
    </row>
    <row r="10214" spans="9:13">
      <c r="I10214" s="51"/>
      <c r="M10214" s="51"/>
    </row>
    <row r="10215" spans="9:13">
      <c r="I10215" s="51"/>
      <c r="M10215" s="51"/>
    </row>
    <row r="10216" spans="9:13">
      <c r="I10216" s="51"/>
      <c r="M10216" s="51"/>
    </row>
    <row r="10217" spans="9:13">
      <c r="I10217" s="51"/>
      <c r="M10217" s="51"/>
    </row>
    <row r="10218" spans="9:13">
      <c r="I10218" s="51"/>
      <c r="M10218" s="51"/>
    </row>
    <row r="10219" spans="9:13">
      <c r="I10219" s="51"/>
      <c r="M10219" s="51"/>
    </row>
    <row r="10220" spans="9:13">
      <c r="I10220" s="51"/>
      <c r="M10220" s="51"/>
    </row>
    <row r="10221" spans="9:13">
      <c r="I10221" s="51"/>
      <c r="M10221" s="51"/>
    </row>
    <row r="10222" spans="9:13">
      <c r="I10222" s="51"/>
      <c r="M10222" s="51"/>
    </row>
    <row r="10223" spans="9:13">
      <c r="I10223" s="51"/>
      <c r="M10223" s="51"/>
    </row>
    <row r="10224" spans="9:13">
      <c r="I10224" s="51"/>
      <c r="M10224" s="51"/>
    </row>
    <row r="10225" spans="9:13">
      <c r="I10225" s="51"/>
      <c r="M10225" s="51"/>
    </row>
    <row r="10226" spans="9:13">
      <c r="I10226" s="51"/>
      <c r="M10226" s="51"/>
    </row>
    <row r="10227" spans="9:13">
      <c r="I10227" s="51"/>
      <c r="M10227" s="51"/>
    </row>
    <row r="10228" spans="9:13">
      <c r="I10228" s="51"/>
      <c r="M10228" s="51"/>
    </row>
    <row r="10229" spans="9:13">
      <c r="I10229" s="51"/>
      <c r="M10229" s="51"/>
    </row>
    <row r="10230" spans="9:13">
      <c r="I10230" s="51"/>
      <c r="M10230" s="51"/>
    </row>
    <row r="10231" spans="9:13">
      <c r="I10231" s="51"/>
      <c r="M10231" s="51"/>
    </row>
    <row r="10232" spans="9:13">
      <c r="I10232" s="51"/>
      <c r="M10232" s="51"/>
    </row>
    <row r="10233" spans="9:13">
      <c r="I10233" s="51"/>
      <c r="M10233" s="51"/>
    </row>
    <row r="10234" spans="9:13">
      <c r="I10234" s="51"/>
      <c r="M10234" s="51"/>
    </row>
    <row r="10235" spans="9:13">
      <c r="I10235" s="51"/>
      <c r="M10235" s="51"/>
    </row>
    <row r="10236" spans="9:13">
      <c r="I10236" s="51"/>
      <c r="M10236" s="51"/>
    </row>
    <row r="10237" spans="9:13">
      <c r="I10237" s="51"/>
      <c r="M10237" s="51"/>
    </row>
    <row r="10238" spans="9:13">
      <c r="I10238" s="51"/>
      <c r="M10238" s="51"/>
    </row>
    <row r="10239" spans="9:13">
      <c r="I10239" s="51"/>
      <c r="M10239" s="51"/>
    </row>
    <row r="10240" spans="9:13">
      <c r="I10240" s="51"/>
      <c r="M10240" s="51"/>
    </row>
    <row r="10241" spans="9:13">
      <c r="I10241" s="51"/>
      <c r="M10241" s="51"/>
    </row>
    <row r="10242" spans="9:13">
      <c r="I10242" s="51"/>
      <c r="M10242" s="51"/>
    </row>
    <row r="10243" spans="9:13">
      <c r="I10243" s="51"/>
      <c r="M10243" s="51"/>
    </row>
    <row r="10244" spans="9:13">
      <c r="I10244" s="51"/>
      <c r="M10244" s="51"/>
    </row>
    <row r="10245" spans="9:13">
      <c r="I10245" s="51"/>
      <c r="M10245" s="51"/>
    </row>
    <row r="10246" spans="9:13">
      <c r="I10246" s="51"/>
      <c r="M10246" s="51"/>
    </row>
    <row r="10247" spans="9:13">
      <c r="I10247" s="51"/>
      <c r="M10247" s="51"/>
    </row>
    <row r="10248" spans="9:13">
      <c r="I10248" s="51"/>
      <c r="M10248" s="51"/>
    </row>
    <row r="10249" spans="9:13">
      <c r="I10249" s="51"/>
      <c r="M10249" s="51"/>
    </row>
    <row r="10250" spans="9:13">
      <c r="I10250" s="51"/>
      <c r="M10250" s="51"/>
    </row>
    <row r="10251" spans="9:13">
      <c r="I10251" s="51"/>
      <c r="M10251" s="51"/>
    </row>
    <row r="10252" spans="9:13">
      <c r="I10252" s="51"/>
      <c r="M10252" s="51"/>
    </row>
    <row r="10253" spans="9:13">
      <c r="I10253" s="51"/>
      <c r="M10253" s="51"/>
    </row>
    <row r="10254" spans="9:13">
      <c r="I10254" s="51"/>
      <c r="M10254" s="51"/>
    </row>
    <row r="10255" spans="9:13">
      <c r="I10255" s="51"/>
      <c r="M10255" s="51"/>
    </row>
    <row r="10256" spans="9:13">
      <c r="I10256" s="51"/>
      <c r="M10256" s="51"/>
    </row>
    <row r="10257" spans="9:13">
      <c r="I10257" s="51"/>
      <c r="M10257" s="51"/>
    </row>
    <row r="10258" spans="9:13">
      <c r="I10258" s="51"/>
      <c r="M10258" s="51"/>
    </row>
    <row r="10259" spans="9:13">
      <c r="I10259" s="51"/>
      <c r="M10259" s="51"/>
    </row>
    <row r="10260" spans="9:13">
      <c r="I10260" s="51"/>
      <c r="M10260" s="51"/>
    </row>
    <row r="10261" spans="9:13">
      <c r="I10261" s="51"/>
      <c r="M10261" s="51"/>
    </row>
    <row r="10262" spans="9:13">
      <c r="I10262" s="51"/>
      <c r="M10262" s="51"/>
    </row>
    <row r="10263" spans="9:13">
      <c r="I10263" s="51"/>
      <c r="M10263" s="51"/>
    </row>
    <row r="10264" spans="9:13">
      <c r="I10264" s="51"/>
      <c r="M10264" s="51"/>
    </row>
    <row r="10265" spans="9:13">
      <c r="I10265" s="51"/>
      <c r="M10265" s="51"/>
    </row>
    <row r="10266" spans="9:13">
      <c r="I10266" s="51"/>
      <c r="M10266" s="51"/>
    </row>
    <row r="10267" spans="9:13">
      <c r="I10267" s="51"/>
      <c r="M10267" s="51"/>
    </row>
    <row r="10268" spans="9:13">
      <c r="I10268" s="51"/>
      <c r="M10268" s="51"/>
    </row>
    <row r="10269" spans="9:13">
      <c r="I10269" s="51"/>
      <c r="M10269" s="51"/>
    </row>
    <row r="10270" spans="9:13">
      <c r="I10270" s="51"/>
      <c r="M10270" s="51"/>
    </row>
    <row r="10271" spans="9:13">
      <c r="I10271" s="51"/>
      <c r="M10271" s="51"/>
    </row>
    <row r="10272" spans="9:13">
      <c r="I10272" s="51"/>
      <c r="M10272" s="51"/>
    </row>
    <row r="10273" spans="9:13">
      <c r="I10273" s="51"/>
      <c r="M10273" s="51"/>
    </row>
    <row r="10274" spans="9:13">
      <c r="I10274" s="51"/>
      <c r="M10274" s="51"/>
    </row>
    <row r="10275" spans="9:13">
      <c r="I10275" s="51"/>
      <c r="M10275" s="51"/>
    </row>
    <row r="10276" spans="9:13">
      <c r="I10276" s="51"/>
      <c r="M10276" s="51"/>
    </row>
    <row r="10277" spans="9:13">
      <c r="I10277" s="51"/>
      <c r="M10277" s="51"/>
    </row>
    <row r="10278" spans="9:13">
      <c r="I10278" s="51"/>
      <c r="M10278" s="51"/>
    </row>
    <row r="10279" spans="9:13">
      <c r="I10279" s="51"/>
      <c r="M10279" s="51"/>
    </row>
    <row r="10280" spans="9:13">
      <c r="I10280" s="51"/>
      <c r="M10280" s="51"/>
    </row>
    <row r="10281" spans="9:13">
      <c r="I10281" s="51"/>
      <c r="M10281" s="51"/>
    </row>
    <row r="10282" spans="9:13">
      <c r="I10282" s="51"/>
      <c r="M10282" s="51"/>
    </row>
    <row r="10283" spans="9:13">
      <c r="I10283" s="51"/>
      <c r="M10283" s="51"/>
    </row>
    <row r="10284" spans="9:13">
      <c r="I10284" s="51"/>
      <c r="M10284" s="51"/>
    </row>
    <row r="10285" spans="9:13">
      <c r="I10285" s="51"/>
      <c r="M10285" s="51"/>
    </row>
    <row r="10286" spans="9:13">
      <c r="I10286" s="51"/>
      <c r="M10286" s="51"/>
    </row>
    <row r="10287" spans="9:13">
      <c r="I10287" s="51"/>
      <c r="M10287" s="51"/>
    </row>
    <row r="10288" spans="9:13">
      <c r="I10288" s="51"/>
      <c r="M10288" s="51"/>
    </row>
    <row r="10289" spans="9:13">
      <c r="I10289" s="51"/>
      <c r="M10289" s="51"/>
    </row>
    <row r="10290" spans="9:13">
      <c r="I10290" s="51"/>
      <c r="M10290" s="51"/>
    </row>
    <row r="10291" spans="9:13">
      <c r="I10291" s="51"/>
      <c r="M10291" s="51"/>
    </row>
    <row r="10292" spans="9:13">
      <c r="I10292" s="51"/>
      <c r="M10292" s="51"/>
    </row>
    <row r="10293" spans="9:13">
      <c r="I10293" s="51"/>
      <c r="M10293" s="51"/>
    </row>
    <row r="10294" spans="9:13">
      <c r="I10294" s="51"/>
      <c r="M10294" s="51"/>
    </row>
    <row r="10295" spans="9:13">
      <c r="I10295" s="51"/>
      <c r="M10295" s="51"/>
    </row>
    <row r="10296" spans="9:13">
      <c r="I10296" s="51"/>
      <c r="M10296" s="51"/>
    </row>
    <row r="10297" spans="9:13">
      <c r="I10297" s="51"/>
      <c r="M10297" s="51"/>
    </row>
    <row r="10298" spans="9:13">
      <c r="I10298" s="51"/>
      <c r="M10298" s="51"/>
    </row>
    <row r="10299" spans="9:13">
      <c r="I10299" s="51"/>
      <c r="M10299" s="51"/>
    </row>
    <row r="10300" spans="9:13">
      <c r="I10300" s="51"/>
      <c r="M10300" s="51"/>
    </row>
    <row r="10301" spans="9:13">
      <c r="I10301" s="51"/>
      <c r="M10301" s="51"/>
    </row>
    <row r="10302" spans="9:13">
      <c r="I10302" s="51"/>
      <c r="M10302" s="51"/>
    </row>
    <row r="10303" spans="9:13">
      <c r="I10303" s="51"/>
      <c r="M10303" s="51"/>
    </row>
    <row r="10304" spans="9:13">
      <c r="I10304" s="51"/>
      <c r="M10304" s="51"/>
    </row>
    <row r="10305" spans="9:13">
      <c r="I10305" s="51"/>
      <c r="M10305" s="51"/>
    </row>
    <row r="10306" spans="9:13">
      <c r="I10306" s="51"/>
      <c r="M10306" s="51"/>
    </row>
    <row r="10307" spans="9:13">
      <c r="I10307" s="51"/>
      <c r="M10307" s="51"/>
    </row>
    <row r="10308" spans="9:13">
      <c r="I10308" s="51"/>
      <c r="M10308" s="51"/>
    </row>
    <row r="10309" spans="9:13">
      <c r="I10309" s="51"/>
      <c r="M10309" s="51"/>
    </row>
    <row r="10310" spans="9:13">
      <c r="I10310" s="51"/>
      <c r="M10310" s="51"/>
    </row>
    <row r="10311" spans="9:13">
      <c r="I10311" s="51"/>
      <c r="M10311" s="51"/>
    </row>
    <row r="10312" spans="9:13">
      <c r="I10312" s="51"/>
      <c r="M10312" s="51"/>
    </row>
    <row r="10313" spans="9:13">
      <c r="I10313" s="51"/>
      <c r="M10313" s="51"/>
    </row>
    <row r="10314" spans="9:13">
      <c r="I10314" s="51"/>
      <c r="M10314" s="51"/>
    </row>
    <row r="10315" spans="9:13">
      <c r="I10315" s="51"/>
      <c r="M10315" s="51"/>
    </row>
    <row r="10316" spans="9:13">
      <c r="I10316" s="51"/>
      <c r="M10316" s="51"/>
    </row>
    <row r="10317" spans="9:13">
      <c r="I10317" s="51"/>
      <c r="M10317" s="51"/>
    </row>
    <row r="10318" spans="9:13">
      <c r="I10318" s="51"/>
      <c r="M10318" s="51"/>
    </row>
    <row r="10319" spans="9:13">
      <c r="I10319" s="51"/>
      <c r="M10319" s="51"/>
    </row>
    <row r="10320" spans="9:13">
      <c r="I10320" s="51"/>
      <c r="M10320" s="51"/>
    </row>
    <row r="10321" spans="9:13">
      <c r="I10321" s="51"/>
      <c r="M10321" s="51"/>
    </row>
    <row r="10322" spans="9:13">
      <c r="I10322" s="51"/>
      <c r="M10322" s="51"/>
    </row>
    <row r="10323" spans="9:13">
      <c r="I10323" s="51"/>
      <c r="M10323" s="51"/>
    </row>
    <row r="10324" spans="9:13">
      <c r="I10324" s="51"/>
      <c r="M10324" s="51"/>
    </row>
    <row r="10325" spans="9:13">
      <c r="I10325" s="51"/>
      <c r="M10325" s="51"/>
    </row>
    <row r="10326" spans="9:13">
      <c r="I10326" s="51"/>
      <c r="M10326" s="51"/>
    </row>
    <row r="10327" spans="9:13">
      <c r="I10327" s="51"/>
      <c r="M10327" s="51"/>
    </row>
    <row r="10328" spans="9:13">
      <c r="I10328" s="51"/>
      <c r="M10328" s="51"/>
    </row>
    <row r="10329" spans="9:13">
      <c r="I10329" s="51"/>
      <c r="M10329" s="51"/>
    </row>
    <row r="10330" spans="9:13">
      <c r="I10330" s="51"/>
      <c r="M10330" s="51"/>
    </row>
    <row r="10331" spans="9:13">
      <c r="I10331" s="51"/>
      <c r="M10331" s="51"/>
    </row>
    <row r="10332" spans="9:13">
      <c r="I10332" s="51"/>
      <c r="M10332" s="51"/>
    </row>
    <row r="10333" spans="9:13">
      <c r="I10333" s="51"/>
      <c r="M10333" s="51"/>
    </row>
    <row r="10334" spans="9:13">
      <c r="I10334" s="51"/>
      <c r="M10334" s="51"/>
    </row>
    <row r="10335" spans="9:13">
      <c r="I10335" s="51"/>
      <c r="M10335" s="51"/>
    </row>
    <row r="10336" spans="9:13">
      <c r="I10336" s="51"/>
      <c r="M10336" s="51"/>
    </row>
    <row r="10337" spans="9:13">
      <c r="I10337" s="51"/>
      <c r="M10337" s="51"/>
    </row>
    <row r="10338" spans="9:13">
      <c r="I10338" s="51"/>
      <c r="M10338" s="51"/>
    </row>
    <row r="10339" spans="9:13">
      <c r="I10339" s="51"/>
      <c r="M10339" s="51"/>
    </row>
    <row r="10340" spans="9:13">
      <c r="I10340" s="51"/>
      <c r="M10340" s="51"/>
    </row>
    <row r="10341" spans="9:13">
      <c r="I10341" s="51"/>
      <c r="M10341" s="51"/>
    </row>
    <row r="10342" spans="9:13">
      <c r="I10342" s="51"/>
      <c r="M10342" s="51"/>
    </row>
    <row r="10343" spans="9:13">
      <c r="I10343" s="51"/>
      <c r="M10343" s="51"/>
    </row>
    <row r="10344" spans="9:13">
      <c r="I10344" s="51"/>
      <c r="M10344" s="51"/>
    </row>
    <row r="10345" spans="9:13">
      <c r="I10345" s="51"/>
      <c r="M10345" s="51"/>
    </row>
    <row r="10346" spans="9:13">
      <c r="I10346" s="51"/>
      <c r="M10346" s="51"/>
    </row>
    <row r="10347" spans="9:13">
      <c r="I10347" s="51"/>
      <c r="M10347" s="51"/>
    </row>
    <row r="10348" spans="9:13">
      <c r="I10348" s="51"/>
      <c r="M10348" s="51"/>
    </row>
    <row r="10349" spans="9:13">
      <c r="I10349" s="51"/>
      <c r="M10349" s="51"/>
    </row>
    <row r="10350" spans="9:13">
      <c r="I10350" s="51"/>
      <c r="M10350" s="51"/>
    </row>
    <row r="10351" spans="9:13">
      <c r="I10351" s="51"/>
      <c r="M10351" s="51"/>
    </row>
    <row r="10352" spans="9:13">
      <c r="I10352" s="51"/>
      <c r="M10352" s="51"/>
    </row>
    <row r="10353" spans="9:13">
      <c r="I10353" s="51"/>
      <c r="M10353" s="51"/>
    </row>
    <row r="10354" spans="9:13">
      <c r="I10354" s="51"/>
      <c r="M10354" s="51"/>
    </row>
    <row r="10355" spans="9:13">
      <c r="I10355" s="51"/>
      <c r="M10355" s="51"/>
    </row>
    <row r="10356" spans="9:13">
      <c r="I10356" s="51"/>
      <c r="M10356" s="51"/>
    </row>
    <row r="10357" spans="9:13">
      <c r="I10357" s="51"/>
      <c r="M10357" s="51"/>
    </row>
    <row r="10358" spans="9:13">
      <c r="I10358" s="51"/>
      <c r="M10358" s="51"/>
    </row>
    <row r="10359" spans="9:13">
      <c r="I10359" s="51"/>
      <c r="M10359" s="51"/>
    </row>
    <row r="10360" spans="9:13">
      <c r="I10360" s="51"/>
      <c r="M10360" s="51"/>
    </row>
    <row r="10361" spans="9:13">
      <c r="I10361" s="51"/>
      <c r="M10361" s="51"/>
    </row>
    <row r="10362" spans="9:13">
      <c r="I10362" s="51"/>
      <c r="M10362" s="51"/>
    </row>
    <row r="10363" spans="9:13">
      <c r="I10363" s="51"/>
      <c r="M10363" s="51"/>
    </row>
    <row r="10364" spans="9:13">
      <c r="I10364" s="51"/>
      <c r="M10364" s="51"/>
    </row>
    <row r="10365" spans="9:13">
      <c r="I10365" s="51"/>
      <c r="M10365" s="51"/>
    </row>
    <row r="10366" spans="9:13">
      <c r="I10366" s="51"/>
      <c r="M10366" s="51"/>
    </row>
    <row r="10367" spans="9:13">
      <c r="I10367" s="51"/>
      <c r="M10367" s="51"/>
    </row>
    <row r="10368" spans="9:13">
      <c r="I10368" s="51"/>
      <c r="M10368" s="51"/>
    </row>
    <row r="10369" spans="9:13">
      <c r="I10369" s="51"/>
      <c r="M10369" s="51"/>
    </row>
    <row r="10370" spans="9:13">
      <c r="I10370" s="51"/>
      <c r="M10370" s="51"/>
    </row>
    <row r="10371" spans="9:13">
      <c r="I10371" s="51"/>
      <c r="M10371" s="51"/>
    </row>
    <row r="10372" spans="9:13">
      <c r="I10372" s="51"/>
      <c r="M10372" s="51"/>
    </row>
    <row r="10373" spans="9:13">
      <c r="I10373" s="51"/>
      <c r="M10373" s="51"/>
    </row>
    <row r="10374" spans="9:13">
      <c r="I10374" s="51"/>
      <c r="M10374" s="51"/>
    </row>
    <row r="10375" spans="9:13">
      <c r="I10375" s="51"/>
      <c r="M10375" s="51"/>
    </row>
    <row r="10376" spans="9:13">
      <c r="I10376" s="51"/>
      <c r="M10376" s="51"/>
    </row>
    <row r="10377" spans="9:13">
      <c r="I10377" s="51"/>
      <c r="M10377" s="51"/>
    </row>
    <row r="10378" spans="9:13">
      <c r="I10378" s="51"/>
      <c r="M10378" s="51"/>
    </row>
    <row r="10379" spans="9:13">
      <c r="I10379" s="51"/>
      <c r="M10379" s="51"/>
    </row>
    <row r="10380" spans="9:13">
      <c r="I10380" s="51"/>
      <c r="M10380" s="51"/>
    </row>
    <row r="10381" spans="9:13">
      <c r="I10381" s="51"/>
      <c r="M10381" s="51"/>
    </row>
    <row r="10382" spans="9:13">
      <c r="I10382" s="51"/>
      <c r="M10382" s="51"/>
    </row>
    <row r="10383" spans="9:13">
      <c r="I10383" s="51"/>
      <c r="M10383" s="51"/>
    </row>
    <row r="10384" spans="9:13">
      <c r="I10384" s="51"/>
      <c r="M10384" s="51"/>
    </row>
    <row r="10385" spans="9:13">
      <c r="I10385" s="51"/>
      <c r="M10385" s="51"/>
    </row>
    <row r="10386" spans="9:13">
      <c r="I10386" s="51"/>
      <c r="M10386" s="51"/>
    </row>
    <row r="10387" spans="9:13">
      <c r="I10387" s="51"/>
      <c r="M10387" s="51"/>
    </row>
    <row r="10388" spans="9:13">
      <c r="I10388" s="51"/>
      <c r="M10388" s="51"/>
    </row>
    <row r="10389" spans="9:13">
      <c r="I10389" s="51"/>
      <c r="M10389" s="51"/>
    </row>
    <row r="10390" spans="9:13">
      <c r="I10390" s="51"/>
      <c r="M10390" s="51"/>
    </row>
    <row r="10391" spans="9:13">
      <c r="I10391" s="51"/>
      <c r="M10391" s="51"/>
    </row>
    <row r="10392" spans="9:13">
      <c r="I10392" s="51"/>
      <c r="M10392" s="51"/>
    </row>
    <row r="10393" spans="9:13">
      <c r="I10393" s="51"/>
      <c r="M10393" s="51"/>
    </row>
    <row r="10394" spans="9:13">
      <c r="I10394" s="51"/>
      <c r="M10394" s="51"/>
    </row>
    <row r="10395" spans="9:13">
      <c r="I10395" s="51"/>
      <c r="M10395" s="51"/>
    </row>
    <row r="10396" spans="9:13">
      <c r="I10396" s="51"/>
      <c r="M10396" s="51"/>
    </row>
    <row r="10397" spans="9:13">
      <c r="I10397" s="51"/>
      <c r="M10397" s="51"/>
    </row>
    <row r="10398" spans="9:13">
      <c r="I10398" s="51"/>
      <c r="M10398" s="51"/>
    </row>
    <row r="10399" spans="9:13">
      <c r="I10399" s="51"/>
      <c r="M10399" s="51"/>
    </row>
    <row r="10400" spans="9:13">
      <c r="I10400" s="51"/>
      <c r="M10400" s="51"/>
    </row>
    <row r="10401" spans="9:13">
      <c r="I10401" s="51"/>
      <c r="M10401" s="51"/>
    </row>
    <row r="10402" spans="9:13">
      <c r="I10402" s="51"/>
      <c r="M10402" s="51"/>
    </row>
    <row r="10403" spans="9:13">
      <c r="I10403" s="51"/>
      <c r="M10403" s="51"/>
    </row>
    <row r="10404" spans="9:13">
      <c r="I10404" s="51"/>
      <c r="M10404" s="51"/>
    </row>
    <row r="10405" spans="9:13">
      <c r="I10405" s="51"/>
      <c r="M10405" s="51"/>
    </row>
    <row r="10406" spans="9:13">
      <c r="I10406" s="51"/>
      <c r="M10406" s="51"/>
    </row>
    <row r="10407" spans="9:13">
      <c r="I10407" s="51"/>
      <c r="M10407" s="51"/>
    </row>
    <row r="10408" spans="9:13">
      <c r="I10408" s="51"/>
      <c r="M10408" s="51"/>
    </row>
    <row r="10409" spans="9:13">
      <c r="I10409" s="51"/>
      <c r="M10409" s="51"/>
    </row>
    <row r="10410" spans="9:13">
      <c r="I10410" s="51"/>
      <c r="M10410" s="51"/>
    </row>
    <row r="10411" spans="9:13">
      <c r="I10411" s="51"/>
      <c r="M10411" s="51"/>
    </row>
    <row r="10412" spans="9:13">
      <c r="I10412" s="51"/>
      <c r="M10412" s="51"/>
    </row>
    <row r="10413" spans="9:13">
      <c r="I10413" s="51"/>
      <c r="M10413" s="51"/>
    </row>
    <row r="10414" spans="9:13">
      <c r="I10414" s="51"/>
      <c r="M10414" s="51"/>
    </row>
    <row r="10415" spans="9:13">
      <c r="I10415" s="51"/>
      <c r="M10415" s="51"/>
    </row>
    <row r="10416" spans="9:13">
      <c r="I10416" s="51"/>
      <c r="M10416" s="51"/>
    </row>
    <row r="10417" spans="9:13">
      <c r="I10417" s="51"/>
      <c r="M10417" s="51"/>
    </row>
    <row r="10418" spans="9:13">
      <c r="I10418" s="51"/>
      <c r="M10418" s="51"/>
    </row>
    <row r="10419" spans="9:13">
      <c r="I10419" s="51"/>
      <c r="M10419" s="51"/>
    </row>
    <row r="10420" spans="9:13">
      <c r="I10420" s="51"/>
      <c r="M10420" s="51"/>
    </row>
    <row r="10421" spans="9:13">
      <c r="I10421" s="51"/>
      <c r="M10421" s="51"/>
    </row>
    <row r="10422" spans="9:13">
      <c r="I10422" s="51"/>
      <c r="M10422" s="51"/>
    </row>
    <row r="10423" spans="9:13">
      <c r="I10423" s="51"/>
      <c r="M10423" s="51"/>
    </row>
    <row r="10424" spans="9:13">
      <c r="I10424" s="51"/>
      <c r="M10424" s="51"/>
    </row>
    <row r="10425" spans="9:13">
      <c r="I10425" s="51"/>
      <c r="M10425" s="51"/>
    </row>
    <row r="10426" spans="9:13">
      <c r="I10426" s="51"/>
      <c r="M10426" s="51"/>
    </row>
    <row r="10427" spans="9:13">
      <c r="I10427" s="51"/>
      <c r="M10427" s="51"/>
    </row>
    <row r="10428" spans="9:13">
      <c r="I10428" s="51"/>
      <c r="M10428" s="51"/>
    </row>
    <row r="10429" spans="9:13">
      <c r="I10429" s="51"/>
      <c r="M10429" s="51"/>
    </row>
    <row r="10430" spans="9:13">
      <c r="I10430" s="51"/>
      <c r="M10430" s="51"/>
    </row>
    <row r="10431" spans="9:13">
      <c r="I10431" s="51"/>
      <c r="M10431" s="51"/>
    </row>
    <row r="10432" spans="9:13">
      <c r="I10432" s="51"/>
      <c r="M10432" s="51"/>
    </row>
    <row r="10433" spans="9:13">
      <c r="I10433" s="51"/>
      <c r="M10433" s="51"/>
    </row>
    <row r="10434" spans="9:13">
      <c r="I10434" s="51"/>
      <c r="M10434" s="51"/>
    </row>
    <row r="10435" spans="9:13">
      <c r="I10435" s="51"/>
      <c r="M10435" s="51"/>
    </row>
    <row r="10436" spans="9:13">
      <c r="I10436" s="51"/>
      <c r="M10436" s="51"/>
    </row>
    <row r="10437" spans="9:13">
      <c r="I10437" s="51"/>
      <c r="M10437" s="51"/>
    </row>
    <row r="10438" spans="9:13">
      <c r="I10438" s="51"/>
      <c r="M10438" s="51"/>
    </row>
    <row r="10439" spans="9:13">
      <c r="I10439" s="51"/>
      <c r="M10439" s="51"/>
    </row>
    <row r="10440" spans="9:13">
      <c r="I10440" s="51"/>
      <c r="M10440" s="51"/>
    </row>
    <row r="10441" spans="9:13">
      <c r="I10441" s="51"/>
      <c r="M10441" s="51"/>
    </row>
    <row r="10442" spans="9:13">
      <c r="I10442" s="51"/>
      <c r="M10442" s="51"/>
    </row>
    <row r="10443" spans="9:13">
      <c r="I10443" s="51"/>
      <c r="M10443" s="51"/>
    </row>
    <row r="10444" spans="9:13">
      <c r="I10444" s="51"/>
      <c r="M10444" s="51"/>
    </row>
    <row r="10445" spans="9:13">
      <c r="I10445" s="51"/>
      <c r="M10445" s="51"/>
    </row>
    <row r="10446" spans="9:13">
      <c r="I10446" s="51"/>
      <c r="M10446" s="51"/>
    </row>
    <row r="10447" spans="9:13">
      <c r="I10447" s="51"/>
      <c r="M10447" s="51"/>
    </row>
    <row r="10448" spans="9:13">
      <c r="I10448" s="51"/>
      <c r="M10448" s="51"/>
    </row>
    <row r="10449" spans="9:13">
      <c r="I10449" s="51"/>
      <c r="M10449" s="51"/>
    </row>
    <row r="10450" spans="9:13">
      <c r="I10450" s="51"/>
      <c r="M10450" s="51"/>
    </row>
    <row r="10451" spans="9:13">
      <c r="I10451" s="51"/>
      <c r="M10451" s="51"/>
    </row>
    <row r="10452" spans="9:13">
      <c r="I10452" s="51"/>
      <c r="M10452" s="51"/>
    </row>
    <row r="10453" spans="9:13">
      <c r="I10453" s="51"/>
      <c r="M10453" s="51"/>
    </row>
    <row r="10454" spans="9:13">
      <c r="I10454" s="51"/>
      <c r="M10454" s="51"/>
    </row>
    <row r="10455" spans="9:13">
      <c r="I10455" s="51"/>
      <c r="M10455" s="51"/>
    </row>
    <row r="10456" spans="9:13">
      <c r="I10456" s="51"/>
      <c r="M10456" s="51"/>
    </row>
    <row r="10457" spans="9:13">
      <c r="I10457" s="51"/>
      <c r="M10457" s="51"/>
    </row>
    <row r="10458" spans="9:13">
      <c r="I10458" s="51"/>
      <c r="M10458" s="51"/>
    </row>
    <row r="10459" spans="9:13">
      <c r="I10459" s="51"/>
      <c r="M10459" s="51"/>
    </row>
    <row r="10460" spans="9:13">
      <c r="I10460" s="51"/>
      <c r="M10460" s="51"/>
    </row>
    <row r="10461" spans="9:13">
      <c r="I10461" s="51"/>
      <c r="M10461" s="51"/>
    </row>
    <row r="10462" spans="9:13">
      <c r="I10462" s="51"/>
      <c r="M10462" s="51"/>
    </row>
    <row r="10463" spans="9:13">
      <c r="I10463" s="51"/>
      <c r="M10463" s="51"/>
    </row>
    <row r="10464" spans="9:13">
      <c r="I10464" s="51"/>
      <c r="M10464" s="51"/>
    </row>
    <row r="10465" spans="9:13">
      <c r="I10465" s="51"/>
      <c r="M10465" s="51"/>
    </row>
    <row r="10466" spans="9:13">
      <c r="I10466" s="51"/>
      <c r="M10466" s="51"/>
    </row>
    <row r="10467" spans="9:13">
      <c r="I10467" s="51"/>
      <c r="M10467" s="51"/>
    </row>
    <row r="10468" spans="9:13">
      <c r="I10468" s="51"/>
      <c r="M10468" s="51"/>
    </row>
    <row r="10469" spans="9:13">
      <c r="I10469" s="51"/>
      <c r="M10469" s="51"/>
    </row>
    <row r="10470" spans="9:13">
      <c r="I10470" s="51"/>
      <c r="M10470" s="51"/>
    </row>
    <row r="10471" spans="9:13">
      <c r="I10471" s="51"/>
      <c r="M10471" s="51"/>
    </row>
    <row r="10472" spans="9:13">
      <c r="I10472" s="51"/>
      <c r="M10472" s="51"/>
    </row>
    <row r="10473" spans="9:13">
      <c r="I10473" s="51"/>
      <c r="M10473" s="51"/>
    </row>
    <row r="10474" spans="9:13">
      <c r="I10474" s="51"/>
      <c r="M10474" s="51"/>
    </row>
    <row r="10475" spans="9:13">
      <c r="I10475" s="51"/>
      <c r="M10475" s="51"/>
    </row>
    <row r="10476" spans="9:13">
      <c r="I10476" s="51"/>
      <c r="M10476" s="51"/>
    </row>
    <row r="10477" spans="9:13">
      <c r="I10477" s="51"/>
      <c r="M10477" s="51"/>
    </row>
    <row r="10478" spans="9:13">
      <c r="I10478" s="51"/>
      <c r="M10478" s="51"/>
    </row>
    <row r="10479" spans="9:13">
      <c r="I10479" s="51"/>
      <c r="M10479" s="51"/>
    </row>
    <row r="10480" spans="9:13">
      <c r="I10480" s="51"/>
      <c r="M10480" s="51"/>
    </row>
    <row r="10481" spans="9:13">
      <c r="I10481" s="51"/>
      <c r="M10481" s="51"/>
    </row>
    <row r="10482" spans="9:13">
      <c r="I10482" s="51"/>
      <c r="M10482" s="51"/>
    </row>
    <row r="10483" spans="9:13">
      <c r="I10483" s="51"/>
      <c r="M10483" s="51"/>
    </row>
    <row r="10484" spans="9:13">
      <c r="I10484" s="51"/>
      <c r="M10484" s="51"/>
    </row>
    <row r="10485" spans="9:13">
      <c r="I10485" s="51"/>
      <c r="M10485" s="51"/>
    </row>
    <row r="10486" spans="9:13">
      <c r="I10486" s="51"/>
      <c r="M10486" s="51"/>
    </row>
    <row r="10487" spans="9:13">
      <c r="I10487" s="51"/>
      <c r="M10487" s="51"/>
    </row>
    <row r="10488" spans="9:13">
      <c r="I10488" s="51"/>
      <c r="M10488" s="51"/>
    </row>
    <row r="10489" spans="9:13">
      <c r="I10489" s="51"/>
      <c r="M10489" s="51"/>
    </row>
    <row r="10490" spans="9:13">
      <c r="I10490" s="51"/>
      <c r="M10490" s="51"/>
    </row>
    <row r="10491" spans="9:13">
      <c r="I10491" s="51"/>
      <c r="M10491" s="51"/>
    </row>
    <row r="10492" spans="9:13">
      <c r="I10492" s="51"/>
      <c r="M10492" s="51"/>
    </row>
    <row r="10493" spans="9:13">
      <c r="I10493" s="51"/>
      <c r="M10493" s="51"/>
    </row>
    <row r="10494" spans="9:13">
      <c r="I10494" s="51"/>
      <c r="M10494" s="51"/>
    </row>
    <row r="10495" spans="9:13">
      <c r="I10495" s="51"/>
      <c r="M10495" s="51"/>
    </row>
    <row r="10496" spans="9:13">
      <c r="I10496" s="51"/>
      <c r="M10496" s="51"/>
    </row>
    <row r="10497" spans="9:13">
      <c r="I10497" s="51"/>
      <c r="M10497" s="51"/>
    </row>
    <row r="10498" spans="9:13">
      <c r="I10498" s="51"/>
      <c r="M10498" s="51"/>
    </row>
    <row r="10499" spans="9:13">
      <c r="I10499" s="51"/>
      <c r="M10499" s="51"/>
    </row>
    <row r="10500" spans="9:13">
      <c r="I10500" s="51"/>
      <c r="M10500" s="51"/>
    </row>
    <row r="10501" spans="9:13">
      <c r="I10501" s="51"/>
      <c r="M10501" s="51"/>
    </row>
    <row r="10502" spans="9:13">
      <c r="I10502" s="51"/>
      <c r="M10502" s="51"/>
    </row>
    <row r="10503" spans="9:13">
      <c r="I10503" s="51"/>
      <c r="M10503" s="51"/>
    </row>
    <row r="10504" spans="9:13">
      <c r="I10504" s="51"/>
      <c r="M10504" s="51"/>
    </row>
    <row r="10505" spans="9:13">
      <c r="I10505" s="51"/>
      <c r="M10505" s="51"/>
    </row>
    <row r="10506" spans="9:13">
      <c r="I10506" s="51"/>
      <c r="M10506" s="51"/>
    </row>
    <row r="10507" spans="9:13">
      <c r="I10507" s="51"/>
      <c r="M10507" s="51"/>
    </row>
    <row r="10508" spans="9:13">
      <c r="I10508" s="51"/>
      <c r="M10508" s="51"/>
    </row>
    <row r="10509" spans="9:13">
      <c r="I10509" s="51"/>
      <c r="M10509" s="51"/>
    </row>
    <row r="10510" spans="9:13">
      <c r="I10510" s="51"/>
      <c r="M10510" s="51"/>
    </row>
    <row r="10511" spans="9:13">
      <c r="I10511" s="51"/>
      <c r="M10511" s="51"/>
    </row>
    <row r="10512" spans="9:13">
      <c r="I10512" s="51"/>
      <c r="M10512" s="51"/>
    </row>
    <row r="10513" spans="9:13">
      <c r="I10513" s="51"/>
      <c r="M10513" s="51"/>
    </row>
    <row r="10514" spans="9:13">
      <c r="I10514" s="51"/>
      <c r="M10514" s="51"/>
    </row>
    <row r="10515" spans="9:13">
      <c r="I10515" s="51"/>
      <c r="M10515" s="51"/>
    </row>
    <row r="10516" spans="9:13">
      <c r="I10516" s="51"/>
      <c r="M10516" s="51"/>
    </row>
    <row r="10517" spans="9:13">
      <c r="I10517" s="51"/>
      <c r="M10517" s="51"/>
    </row>
    <row r="10518" spans="9:13">
      <c r="I10518" s="51"/>
      <c r="M10518" s="51"/>
    </row>
    <row r="10519" spans="9:13">
      <c r="I10519" s="51"/>
      <c r="M10519" s="51"/>
    </row>
    <row r="10520" spans="9:13">
      <c r="I10520" s="51"/>
      <c r="M10520" s="51"/>
    </row>
    <row r="10521" spans="9:13">
      <c r="I10521" s="51"/>
      <c r="M10521" s="51"/>
    </row>
    <row r="10522" spans="9:13">
      <c r="I10522" s="51"/>
      <c r="M10522" s="51"/>
    </row>
    <row r="10523" spans="9:13">
      <c r="I10523" s="51"/>
      <c r="M10523" s="51"/>
    </row>
    <row r="10524" spans="9:13">
      <c r="I10524" s="51"/>
      <c r="M10524" s="51"/>
    </row>
    <row r="10525" spans="9:13">
      <c r="I10525" s="51"/>
      <c r="M10525" s="51"/>
    </row>
    <row r="10526" spans="9:13">
      <c r="I10526" s="51"/>
      <c r="M10526" s="51"/>
    </row>
    <row r="10527" spans="9:13">
      <c r="I10527" s="51"/>
      <c r="M10527" s="51"/>
    </row>
    <row r="10528" spans="9:13">
      <c r="I10528" s="51"/>
      <c r="M10528" s="51"/>
    </row>
    <row r="10529" spans="9:13">
      <c r="I10529" s="51"/>
      <c r="M10529" s="51"/>
    </row>
    <row r="10530" spans="9:13">
      <c r="I10530" s="51"/>
      <c r="M10530" s="51"/>
    </row>
    <row r="10531" spans="9:13">
      <c r="I10531" s="51"/>
      <c r="M10531" s="51"/>
    </row>
    <row r="10532" spans="9:13">
      <c r="I10532" s="51"/>
      <c r="M10532" s="51"/>
    </row>
    <row r="10533" spans="9:13">
      <c r="I10533" s="51"/>
      <c r="M10533" s="51"/>
    </row>
    <row r="10534" spans="9:13">
      <c r="I10534" s="51"/>
      <c r="M10534" s="51"/>
    </row>
    <row r="10535" spans="9:13">
      <c r="I10535" s="51"/>
      <c r="M10535" s="51"/>
    </row>
    <row r="10536" spans="9:13">
      <c r="I10536" s="51"/>
      <c r="M10536" s="51"/>
    </row>
    <row r="10537" spans="9:13">
      <c r="I10537" s="51"/>
      <c r="M10537" s="51"/>
    </row>
    <row r="10538" spans="9:13">
      <c r="I10538" s="51"/>
      <c r="M10538" s="51"/>
    </row>
    <row r="10539" spans="9:13">
      <c r="I10539" s="51"/>
      <c r="M10539" s="51"/>
    </row>
    <row r="10540" spans="9:13">
      <c r="I10540" s="51"/>
      <c r="M10540" s="51"/>
    </row>
    <row r="10541" spans="9:13">
      <c r="I10541" s="51"/>
      <c r="M10541" s="51"/>
    </row>
    <row r="10542" spans="9:13">
      <c r="I10542" s="51"/>
      <c r="M10542" s="51"/>
    </row>
    <row r="10543" spans="9:13">
      <c r="I10543" s="51"/>
      <c r="M10543" s="51"/>
    </row>
    <row r="10544" spans="9:13">
      <c r="I10544" s="51"/>
      <c r="M10544" s="51"/>
    </row>
    <row r="10545" spans="9:13">
      <c r="I10545" s="51"/>
      <c r="M10545" s="51"/>
    </row>
    <row r="10546" spans="9:13">
      <c r="I10546" s="51"/>
      <c r="M10546" s="51"/>
    </row>
    <row r="10547" spans="9:13">
      <c r="I10547" s="51"/>
      <c r="M10547" s="51"/>
    </row>
    <row r="10548" spans="9:13">
      <c r="I10548" s="51"/>
      <c r="M10548" s="51"/>
    </row>
    <row r="10549" spans="9:13">
      <c r="I10549" s="51"/>
      <c r="M10549" s="51"/>
    </row>
    <row r="10550" spans="9:13">
      <c r="I10550" s="51"/>
      <c r="M10550" s="51"/>
    </row>
    <row r="10551" spans="9:13">
      <c r="I10551" s="51"/>
      <c r="M10551" s="51"/>
    </row>
    <row r="10552" spans="9:13">
      <c r="I10552" s="51"/>
      <c r="M10552" s="51"/>
    </row>
    <row r="10553" spans="9:13">
      <c r="I10553" s="51"/>
      <c r="M10553" s="51"/>
    </row>
    <row r="10554" spans="9:13">
      <c r="I10554" s="51"/>
      <c r="M10554" s="51"/>
    </row>
    <row r="10555" spans="9:13">
      <c r="I10555" s="51"/>
      <c r="M10555" s="51"/>
    </row>
    <row r="10556" spans="9:13">
      <c r="I10556" s="51"/>
      <c r="M10556" s="51"/>
    </row>
    <row r="10557" spans="9:13">
      <c r="I10557" s="51"/>
      <c r="M10557" s="51"/>
    </row>
    <row r="10558" spans="9:13">
      <c r="I10558" s="51"/>
      <c r="M10558" s="51"/>
    </row>
    <row r="10559" spans="9:13">
      <c r="I10559" s="51"/>
      <c r="M10559" s="51"/>
    </row>
    <row r="10560" spans="9:13">
      <c r="I10560" s="51"/>
      <c r="M10560" s="51"/>
    </row>
    <row r="10561" spans="9:13">
      <c r="I10561" s="51"/>
      <c r="M10561" s="51"/>
    </row>
    <row r="10562" spans="9:13">
      <c r="I10562" s="51"/>
      <c r="M10562" s="51"/>
    </row>
    <row r="10563" spans="9:13">
      <c r="I10563" s="51"/>
      <c r="M10563" s="51"/>
    </row>
    <row r="10564" spans="9:13">
      <c r="I10564" s="51"/>
      <c r="M10564" s="51"/>
    </row>
    <row r="10565" spans="9:13">
      <c r="I10565" s="51"/>
      <c r="M10565" s="51"/>
    </row>
    <row r="10566" spans="9:13">
      <c r="I10566" s="51"/>
      <c r="M10566" s="51"/>
    </row>
    <row r="10567" spans="9:13">
      <c r="I10567" s="51"/>
      <c r="M10567" s="51"/>
    </row>
    <row r="10568" spans="9:13">
      <c r="I10568" s="51"/>
      <c r="M10568" s="51"/>
    </row>
    <row r="10569" spans="9:13">
      <c r="I10569" s="51"/>
      <c r="M10569" s="51"/>
    </row>
    <row r="10570" spans="9:13">
      <c r="I10570" s="51"/>
      <c r="M10570" s="51"/>
    </row>
    <row r="10571" spans="9:13">
      <c r="I10571" s="51"/>
      <c r="M10571" s="51"/>
    </row>
    <row r="10572" spans="9:13">
      <c r="I10572" s="51"/>
      <c r="M10572" s="51"/>
    </row>
    <row r="10573" spans="9:13">
      <c r="I10573" s="51"/>
      <c r="M10573" s="51"/>
    </row>
    <row r="10574" spans="9:13">
      <c r="I10574" s="51"/>
      <c r="M10574" s="51"/>
    </row>
    <row r="10575" spans="9:13">
      <c r="I10575" s="51"/>
      <c r="M10575" s="51"/>
    </row>
    <row r="10576" spans="9:13">
      <c r="I10576" s="51"/>
      <c r="M10576" s="51"/>
    </row>
    <row r="10577" spans="9:13">
      <c r="I10577" s="51"/>
      <c r="M10577" s="51"/>
    </row>
    <row r="10578" spans="9:13">
      <c r="I10578" s="51"/>
      <c r="M10578" s="51"/>
    </row>
    <row r="10579" spans="9:13">
      <c r="I10579" s="51"/>
      <c r="M10579" s="51"/>
    </row>
    <row r="10580" spans="9:13">
      <c r="I10580" s="51"/>
      <c r="M10580" s="51"/>
    </row>
    <row r="10581" spans="9:13">
      <c r="I10581" s="51"/>
      <c r="M10581" s="51"/>
    </row>
    <row r="10582" spans="9:13">
      <c r="I10582" s="51"/>
      <c r="M10582" s="51"/>
    </row>
    <row r="10583" spans="9:13">
      <c r="I10583" s="51"/>
      <c r="M10583" s="51"/>
    </row>
    <row r="10584" spans="9:13">
      <c r="I10584" s="51"/>
      <c r="M10584" s="51"/>
    </row>
    <row r="10585" spans="9:13">
      <c r="I10585" s="51"/>
      <c r="M10585" s="51"/>
    </row>
    <row r="10586" spans="9:13">
      <c r="I10586" s="51"/>
      <c r="M10586" s="51"/>
    </row>
    <row r="10587" spans="9:13">
      <c r="I10587" s="51"/>
      <c r="M10587" s="51"/>
    </row>
    <row r="10588" spans="9:13">
      <c r="I10588" s="51"/>
      <c r="M10588" s="51"/>
    </row>
    <row r="10589" spans="9:13">
      <c r="I10589" s="51"/>
      <c r="M10589" s="51"/>
    </row>
    <row r="10590" spans="9:13">
      <c r="I10590" s="51"/>
      <c r="M10590" s="51"/>
    </row>
    <row r="10591" spans="9:13">
      <c r="I10591" s="51"/>
      <c r="M10591" s="51"/>
    </row>
    <row r="10592" spans="9:13">
      <c r="I10592" s="51"/>
      <c r="M10592" s="51"/>
    </row>
    <row r="10593" spans="9:13">
      <c r="I10593" s="51"/>
      <c r="M10593" s="51"/>
    </row>
    <row r="10594" spans="9:13">
      <c r="I10594" s="51"/>
      <c r="M10594" s="51"/>
    </row>
    <row r="10595" spans="9:13">
      <c r="I10595" s="51"/>
      <c r="M10595" s="51"/>
    </row>
    <row r="10596" spans="9:13">
      <c r="I10596" s="51"/>
      <c r="M10596" s="51"/>
    </row>
    <row r="10597" spans="9:13">
      <c r="I10597" s="51"/>
      <c r="M10597" s="51"/>
    </row>
    <row r="10598" spans="9:13">
      <c r="I10598" s="51"/>
      <c r="M10598" s="51"/>
    </row>
    <row r="10599" spans="9:13">
      <c r="I10599" s="51"/>
      <c r="M10599" s="51"/>
    </row>
    <row r="10600" spans="9:13">
      <c r="I10600" s="51"/>
      <c r="M10600" s="51"/>
    </row>
    <row r="10601" spans="9:13">
      <c r="I10601" s="51"/>
      <c r="M10601" s="51"/>
    </row>
    <row r="10602" spans="9:13">
      <c r="I10602" s="51"/>
      <c r="M10602" s="51"/>
    </row>
    <row r="10603" spans="9:13">
      <c r="I10603" s="51"/>
      <c r="M10603" s="51"/>
    </row>
    <row r="10604" spans="9:13">
      <c r="I10604" s="51"/>
      <c r="M10604" s="51"/>
    </row>
    <row r="10605" spans="9:13">
      <c r="I10605" s="51"/>
      <c r="M10605" s="51"/>
    </row>
    <row r="10606" spans="9:13">
      <c r="I10606" s="51"/>
      <c r="M10606" s="51"/>
    </row>
    <row r="10607" spans="9:13">
      <c r="I10607" s="51"/>
      <c r="M10607" s="51"/>
    </row>
    <row r="10608" spans="9:13">
      <c r="I10608" s="51"/>
      <c r="M10608" s="51"/>
    </row>
    <row r="10609" spans="9:13">
      <c r="I10609" s="51"/>
      <c r="M10609" s="51"/>
    </row>
    <row r="10610" spans="9:13">
      <c r="I10610" s="51"/>
      <c r="M10610" s="51"/>
    </row>
    <row r="10611" spans="9:13">
      <c r="I10611" s="51"/>
      <c r="M10611" s="51"/>
    </row>
    <row r="10612" spans="9:13">
      <c r="I10612" s="51"/>
      <c r="M10612" s="51"/>
    </row>
    <row r="10613" spans="9:13">
      <c r="I10613" s="51"/>
      <c r="M10613" s="51"/>
    </row>
    <row r="10614" spans="9:13">
      <c r="I10614" s="51"/>
      <c r="M10614" s="51"/>
    </row>
    <row r="10615" spans="9:13">
      <c r="I10615" s="51"/>
      <c r="M10615" s="51"/>
    </row>
    <row r="10616" spans="9:13">
      <c r="I10616" s="51"/>
      <c r="M10616" s="51"/>
    </row>
    <row r="10617" spans="9:13">
      <c r="I10617" s="51"/>
      <c r="M10617" s="51"/>
    </row>
    <row r="10618" spans="9:13">
      <c r="I10618" s="51"/>
      <c r="M10618" s="51"/>
    </row>
    <row r="10619" spans="9:13">
      <c r="I10619" s="51"/>
      <c r="M10619" s="51"/>
    </row>
    <row r="10620" spans="9:13">
      <c r="I10620" s="51"/>
      <c r="M10620" s="51"/>
    </row>
    <row r="10621" spans="9:13">
      <c r="I10621" s="51"/>
      <c r="M10621" s="51"/>
    </row>
    <row r="10622" spans="9:13">
      <c r="I10622" s="51"/>
      <c r="M10622" s="51"/>
    </row>
    <row r="10623" spans="9:13">
      <c r="I10623" s="51"/>
      <c r="M10623" s="51"/>
    </row>
    <row r="10624" spans="9:13">
      <c r="I10624" s="51"/>
      <c r="M10624" s="51"/>
    </row>
    <row r="10625" spans="9:13">
      <c r="I10625" s="51"/>
      <c r="M10625" s="51"/>
    </row>
    <row r="10626" spans="9:13">
      <c r="I10626" s="51"/>
      <c r="M10626" s="51"/>
    </row>
    <row r="10627" spans="9:13">
      <c r="I10627" s="51"/>
      <c r="M10627" s="51"/>
    </row>
    <row r="10628" spans="9:13">
      <c r="I10628" s="51"/>
      <c r="M10628" s="51"/>
    </row>
    <row r="10629" spans="9:13">
      <c r="I10629" s="51"/>
      <c r="M10629" s="51"/>
    </row>
    <row r="10630" spans="9:13">
      <c r="I10630" s="51"/>
      <c r="M10630" s="51"/>
    </row>
    <row r="10631" spans="9:13">
      <c r="I10631" s="51"/>
      <c r="M10631" s="51"/>
    </row>
    <row r="10632" spans="9:13">
      <c r="I10632" s="51"/>
      <c r="M10632" s="51"/>
    </row>
    <row r="10633" spans="9:13">
      <c r="I10633" s="51"/>
      <c r="M10633" s="51"/>
    </row>
    <row r="10634" spans="9:13">
      <c r="I10634" s="51"/>
      <c r="M10634" s="51"/>
    </row>
    <row r="10635" spans="9:13">
      <c r="I10635" s="51"/>
      <c r="M10635" s="51"/>
    </row>
    <row r="10636" spans="9:13">
      <c r="I10636" s="51"/>
      <c r="M10636" s="51"/>
    </row>
    <row r="10637" spans="9:13">
      <c r="I10637" s="51"/>
      <c r="M10637" s="51"/>
    </row>
    <row r="10638" spans="9:13">
      <c r="I10638" s="51"/>
      <c r="M10638" s="51"/>
    </row>
    <row r="10639" spans="9:13">
      <c r="I10639" s="51"/>
      <c r="M10639" s="51"/>
    </row>
    <row r="10640" spans="9:13">
      <c r="I10640" s="51"/>
      <c r="M10640" s="51"/>
    </row>
    <row r="10641" spans="9:13">
      <c r="I10641" s="51"/>
      <c r="M10641" s="51"/>
    </row>
    <row r="10642" spans="9:13">
      <c r="I10642" s="51"/>
      <c r="M10642" s="51"/>
    </row>
    <row r="10643" spans="9:13">
      <c r="I10643" s="51"/>
      <c r="M10643" s="51"/>
    </row>
    <row r="10644" spans="9:13">
      <c r="I10644" s="51"/>
      <c r="M10644" s="51"/>
    </row>
    <row r="10645" spans="9:13">
      <c r="I10645" s="51"/>
      <c r="M10645" s="51"/>
    </row>
    <row r="10646" spans="9:13">
      <c r="I10646" s="51"/>
      <c r="M10646" s="51"/>
    </row>
    <row r="10647" spans="9:13">
      <c r="I10647" s="51"/>
      <c r="M10647" s="51"/>
    </row>
    <row r="10648" spans="9:13">
      <c r="I10648" s="51"/>
      <c r="M10648" s="51"/>
    </row>
    <row r="10649" spans="9:13">
      <c r="I10649" s="51"/>
      <c r="M10649" s="51"/>
    </row>
    <row r="10650" spans="9:13">
      <c r="I10650" s="51"/>
      <c r="M10650" s="51"/>
    </row>
    <row r="10651" spans="9:13">
      <c r="I10651" s="51"/>
      <c r="M10651" s="51"/>
    </row>
    <row r="10652" spans="9:13">
      <c r="I10652" s="51"/>
      <c r="M10652" s="51"/>
    </row>
    <row r="10653" spans="9:13">
      <c r="I10653" s="51"/>
      <c r="M10653" s="51"/>
    </row>
    <row r="10654" spans="9:13">
      <c r="I10654" s="51"/>
      <c r="M10654" s="51"/>
    </row>
    <row r="10655" spans="9:13">
      <c r="I10655" s="51"/>
      <c r="M10655" s="51"/>
    </row>
    <row r="10656" spans="9:13">
      <c r="I10656" s="51"/>
      <c r="M10656" s="51"/>
    </row>
    <row r="10657" spans="9:13">
      <c r="I10657" s="51"/>
      <c r="M10657" s="51"/>
    </row>
    <row r="10658" spans="9:13">
      <c r="I10658" s="51"/>
      <c r="M10658" s="51"/>
    </row>
    <row r="10659" spans="9:13">
      <c r="I10659" s="51"/>
      <c r="M10659" s="51"/>
    </row>
    <row r="10660" spans="9:13">
      <c r="I10660" s="51"/>
      <c r="M10660" s="51"/>
    </row>
    <row r="10661" spans="9:13">
      <c r="I10661" s="51"/>
      <c r="M10661" s="51"/>
    </row>
    <row r="10662" spans="9:13">
      <c r="I10662" s="51"/>
      <c r="M10662" s="51"/>
    </row>
    <row r="10663" spans="9:13">
      <c r="I10663" s="51"/>
      <c r="M10663" s="51"/>
    </row>
    <row r="10664" spans="9:13">
      <c r="I10664" s="51"/>
      <c r="M10664" s="51"/>
    </row>
    <row r="10665" spans="9:13">
      <c r="I10665" s="51"/>
      <c r="M10665" s="51"/>
    </row>
    <row r="10666" spans="9:13">
      <c r="I10666" s="51"/>
      <c r="M10666" s="51"/>
    </row>
    <row r="10667" spans="9:13">
      <c r="I10667" s="51"/>
      <c r="M10667" s="51"/>
    </row>
    <row r="10668" spans="9:13">
      <c r="I10668" s="51"/>
      <c r="M10668" s="51"/>
    </row>
    <row r="10669" spans="9:13">
      <c r="I10669" s="51"/>
      <c r="M10669" s="51"/>
    </row>
    <row r="10670" spans="9:13">
      <c r="I10670" s="51"/>
      <c r="M10670" s="51"/>
    </row>
    <row r="10671" spans="9:13">
      <c r="I10671" s="51"/>
      <c r="M10671" s="51"/>
    </row>
    <row r="10672" spans="9:13">
      <c r="I10672" s="51"/>
      <c r="M10672" s="51"/>
    </row>
    <row r="10673" spans="9:13">
      <c r="I10673" s="51"/>
      <c r="M10673" s="51"/>
    </row>
    <row r="10674" spans="9:13">
      <c r="I10674" s="51"/>
      <c r="M10674" s="51"/>
    </row>
    <row r="10675" spans="9:13">
      <c r="I10675" s="51"/>
      <c r="M10675" s="51"/>
    </row>
    <row r="10676" spans="9:13">
      <c r="I10676" s="51"/>
      <c r="M10676" s="51"/>
    </row>
    <row r="10677" spans="9:13">
      <c r="I10677" s="51"/>
      <c r="M10677" s="51"/>
    </row>
    <row r="10678" spans="9:13">
      <c r="I10678" s="51"/>
      <c r="M10678" s="51"/>
    </row>
    <row r="10679" spans="9:13">
      <c r="I10679" s="51"/>
      <c r="M10679" s="51"/>
    </row>
    <row r="10680" spans="9:13">
      <c r="I10680" s="51"/>
      <c r="M10680" s="51"/>
    </row>
    <row r="10681" spans="9:13">
      <c r="I10681" s="51"/>
      <c r="M10681" s="51"/>
    </row>
    <row r="10682" spans="9:13">
      <c r="I10682" s="51"/>
      <c r="M10682" s="51"/>
    </row>
    <row r="10683" spans="9:13">
      <c r="I10683" s="51"/>
      <c r="M10683" s="51"/>
    </row>
    <row r="10684" spans="9:13">
      <c r="I10684" s="51"/>
      <c r="M10684" s="51"/>
    </row>
    <row r="10685" spans="9:13">
      <c r="I10685" s="51"/>
      <c r="M10685" s="51"/>
    </row>
    <row r="10686" spans="9:13">
      <c r="I10686" s="51"/>
      <c r="M10686" s="51"/>
    </row>
    <row r="10687" spans="9:13">
      <c r="I10687" s="51"/>
      <c r="M10687" s="51"/>
    </row>
    <row r="10688" spans="9:13">
      <c r="I10688" s="51"/>
      <c r="M10688" s="51"/>
    </row>
    <row r="10689" spans="9:13">
      <c r="I10689" s="51"/>
      <c r="M10689" s="51"/>
    </row>
    <row r="10690" spans="9:13">
      <c r="I10690" s="51"/>
      <c r="M10690" s="51"/>
    </row>
    <row r="10691" spans="9:13">
      <c r="I10691" s="51"/>
      <c r="M10691" s="51"/>
    </row>
    <row r="10692" spans="9:13">
      <c r="I10692" s="51"/>
      <c r="M10692" s="51"/>
    </row>
    <row r="10693" spans="9:13">
      <c r="I10693" s="51"/>
      <c r="M10693" s="51"/>
    </row>
    <row r="10694" spans="9:13">
      <c r="I10694" s="51"/>
      <c r="M10694" s="51"/>
    </row>
    <row r="10695" spans="9:13">
      <c r="I10695" s="51"/>
      <c r="M10695" s="51"/>
    </row>
    <row r="10696" spans="9:13">
      <c r="I10696" s="51"/>
      <c r="M10696" s="51"/>
    </row>
    <row r="10697" spans="9:13">
      <c r="I10697" s="51"/>
      <c r="M10697" s="51"/>
    </row>
    <row r="10698" spans="9:13">
      <c r="I10698" s="51"/>
      <c r="M10698" s="51"/>
    </row>
    <row r="10699" spans="9:13">
      <c r="I10699" s="51"/>
      <c r="M10699" s="51"/>
    </row>
    <row r="10700" spans="9:13">
      <c r="I10700" s="51"/>
      <c r="M10700" s="51"/>
    </row>
    <row r="10701" spans="9:13">
      <c r="I10701" s="51"/>
      <c r="M10701" s="51"/>
    </row>
    <row r="10702" spans="9:13">
      <c r="I10702" s="51"/>
      <c r="M10702" s="51"/>
    </row>
    <row r="10703" spans="9:13">
      <c r="I10703" s="51"/>
      <c r="M10703" s="51"/>
    </row>
    <row r="10704" spans="9:13">
      <c r="I10704" s="51"/>
      <c r="M10704" s="51"/>
    </row>
    <row r="10705" spans="9:13">
      <c r="I10705" s="51"/>
      <c r="M10705" s="51"/>
    </row>
    <row r="10706" spans="9:13">
      <c r="I10706" s="51"/>
      <c r="M10706" s="51"/>
    </row>
    <row r="10707" spans="9:13">
      <c r="I10707" s="51"/>
      <c r="M10707" s="51"/>
    </row>
    <row r="10708" spans="9:13">
      <c r="I10708" s="51"/>
      <c r="M10708" s="51"/>
    </row>
    <row r="10709" spans="9:13">
      <c r="I10709" s="51"/>
      <c r="M10709" s="51"/>
    </row>
    <row r="10710" spans="9:13">
      <c r="I10710" s="51"/>
      <c r="M10710" s="51"/>
    </row>
    <row r="10711" spans="9:13">
      <c r="I10711" s="51"/>
      <c r="M10711" s="51"/>
    </row>
    <row r="10712" spans="9:13">
      <c r="I10712" s="51"/>
      <c r="M10712" s="51"/>
    </row>
    <row r="10713" spans="9:13">
      <c r="I10713" s="51"/>
      <c r="M10713" s="51"/>
    </row>
    <row r="10714" spans="9:13">
      <c r="I10714" s="51"/>
      <c r="M10714" s="51"/>
    </row>
    <row r="10715" spans="9:13">
      <c r="I10715" s="51"/>
      <c r="M10715" s="51"/>
    </row>
    <row r="10716" spans="9:13">
      <c r="I10716" s="51"/>
      <c r="M10716" s="51"/>
    </row>
    <row r="10717" spans="9:13">
      <c r="I10717" s="51"/>
      <c r="M10717" s="51"/>
    </row>
    <row r="10718" spans="9:13">
      <c r="I10718" s="51"/>
      <c r="M10718" s="51"/>
    </row>
    <row r="10719" spans="9:13">
      <c r="I10719" s="51"/>
      <c r="M10719" s="51"/>
    </row>
    <row r="10720" spans="9:13">
      <c r="I10720" s="51"/>
      <c r="M10720" s="51"/>
    </row>
    <row r="10721" spans="9:13">
      <c r="I10721" s="51"/>
      <c r="M10721" s="51"/>
    </row>
    <row r="10722" spans="9:13">
      <c r="I10722" s="51"/>
      <c r="M10722" s="51"/>
    </row>
    <row r="10723" spans="9:13">
      <c r="I10723" s="51"/>
      <c r="M10723" s="51"/>
    </row>
    <row r="10724" spans="9:13">
      <c r="I10724" s="51"/>
      <c r="M10724" s="51"/>
    </row>
    <row r="10725" spans="9:13">
      <c r="I10725" s="51"/>
      <c r="M10725" s="51"/>
    </row>
    <row r="10726" spans="9:13">
      <c r="I10726" s="51"/>
      <c r="M10726" s="51"/>
    </row>
    <row r="10727" spans="9:13">
      <c r="I10727" s="51"/>
      <c r="M10727" s="51"/>
    </row>
    <row r="10728" spans="9:13">
      <c r="I10728" s="51"/>
      <c r="M10728" s="51"/>
    </row>
    <row r="10729" spans="9:13">
      <c r="I10729" s="51"/>
      <c r="M10729" s="51"/>
    </row>
    <row r="10730" spans="9:13">
      <c r="I10730" s="51"/>
      <c r="M10730" s="51"/>
    </row>
    <row r="10731" spans="9:13">
      <c r="I10731" s="51"/>
      <c r="M10731" s="51"/>
    </row>
    <row r="10732" spans="9:13">
      <c r="I10732" s="51"/>
      <c r="M10732" s="51"/>
    </row>
    <row r="10733" spans="9:13">
      <c r="I10733" s="51"/>
      <c r="M10733" s="51"/>
    </row>
    <row r="10734" spans="9:13">
      <c r="I10734" s="51"/>
      <c r="M10734" s="51"/>
    </row>
    <row r="10735" spans="9:13">
      <c r="I10735" s="51"/>
      <c r="M10735" s="51"/>
    </row>
    <row r="10736" spans="9:13">
      <c r="I10736" s="51"/>
      <c r="M10736" s="51"/>
    </row>
    <row r="10737" spans="9:13">
      <c r="I10737" s="51"/>
      <c r="M10737" s="51"/>
    </row>
    <row r="10738" spans="9:13">
      <c r="I10738" s="51"/>
      <c r="M10738" s="51"/>
    </row>
    <row r="10739" spans="9:13">
      <c r="I10739" s="51"/>
      <c r="M10739" s="51"/>
    </row>
    <row r="10740" spans="9:13">
      <c r="I10740" s="51"/>
      <c r="M10740" s="51"/>
    </row>
    <row r="10741" spans="9:13">
      <c r="I10741" s="51"/>
      <c r="M10741" s="51"/>
    </row>
    <row r="10742" spans="9:13">
      <c r="I10742" s="51"/>
      <c r="M10742" s="51"/>
    </row>
    <row r="10743" spans="9:13">
      <c r="I10743" s="51"/>
      <c r="M10743" s="51"/>
    </row>
    <row r="10744" spans="9:13">
      <c r="I10744" s="51"/>
      <c r="M10744" s="51"/>
    </row>
    <row r="10745" spans="9:13">
      <c r="I10745" s="51"/>
      <c r="M10745" s="51"/>
    </row>
    <row r="10746" spans="9:13">
      <c r="I10746" s="51"/>
      <c r="M10746" s="51"/>
    </row>
    <row r="10747" spans="9:13">
      <c r="I10747" s="51"/>
      <c r="M10747" s="51"/>
    </row>
    <row r="10748" spans="9:13">
      <c r="I10748" s="51"/>
      <c r="M10748" s="51"/>
    </row>
    <row r="10749" spans="9:13">
      <c r="I10749" s="51"/>
      <c r="M10749" s="51"/>
    </row>
    <row r="10750" spans="9:13">
      <c r="I10750" s="51"/>
      <c r="M10750" s="51"/>
    </row>
    <row r="10751" spans="9:13">
      <c r="I10751" s="51"/>
      <c r="M10751" s="51"/>
    </row>
    <row r="10752" spans="9:13">
      <c r="I10752" s="51"/>
      <c r="M10752" s="51"/>
    </row>
    <row r="10753" spans="9:13">
      <c r="I10753" s="51"/>
      <c r="M10753" s="51"/>
    </row>
    <row r="10754" spans="9:13">
      <c r="I10754" s="51"/>
      <c r="M10754" s="51"/>
    </row>
    <row r="10755" spans="9:13">
      <c r="I10755" s="51"/>
      <c r="M10755" s="51"/>
    </row>
    <row r="10756" spans="9:13">
      <c r="I10756" s="51"/>
      <c r="M10756" s="51"/>
    </row>
    <row r="10757" spans="9:13">
      <c r="I10757" s="51"/>
      <c r="M10757" s="51"/>
    </row>
    <row r="10758" spans="9:13">
      <c r="I10758" s="51"/>
      <c r="M10758" s="51"/>
    </row>
    <row r="10759" spans="9:13">
      <c r="I10759" s="51"/>
      <c r="M10759" s="51"/>
    </row>
    <row r="10760" spans="9:13">
      <c r="I10760" s="51"/>
      <c r="M10760" s="51"/>
    </row>
    <row r="10761" spans="9:13">
      <c r="I10761" s="51"/>
      <c r="M10761" s="51"/>
    </row>
    <row r="10762" spans="9:13">
      <c r="I10762" s="51"/>
      <c r="M10762" s="51"/>
    </row>
    <row r="10763" spans="9:13">
      <c r="I10763" s="51"/>
      <c r="M10763" s="51"/>
    </row>
    <row r="10764" spans="9:13">
      <c r="I10764" s="51"/>
      <c r="M10764" s="51"/>
    </row>
    <row r="10765" spans="9:13">
      <c r="I10765" s="51"/>
      <c r="M10765" s="51"/>
    </row>
    <row r="10766" spans="9:13">
      <c r="I10766" s="51"/>
      <c r="M10766" s="51"/>
    </row>
    <row r="10767" spans="9:13">
      <c r="I10767" s="51"/>
      <c r="M10767" s="51"/>
    </row>
    <row r="10768" spans="9:13">
      <c r="I10768" s="51"/>
      <c r="M10768" s="51"/>
    </row>
    <row r="10769" spans="9:13">
      <c r="I10769" s="51"/>
      <c r="M10769" s="51"/>
    </row>
    <row r="10770" spans="9:13">
      <c r="I10770" s="51"/>
      <c r="M10770" s="51"/>
    </row>
    <row r="10771" spans="9:13">
      <c r="I10771" s="51"/>
      <c r="M10771" s="51"/>
    </row>
    <row r="10772" spans="9:13">
      <c r="I10772" s="51"/>
      <c r="M10772" s="51"/>
    </row>
    <row r="10773" spans="9:13">
      <c r="I10773" s="51"/>
      <c r="M10773" s="51"/>
    </row>
    <row r="10774" spans="9:13">
      <c r="I10774" s="51"/>
      <c r="M10774" s="51"/>
    </row>
    <row r="10775" spans="9:13">
      <c r="I10775" s="51"/>
      <c r="M10775" s="51"/>
    </row>
    <row r="10776" spans="9:13">
      <c r="I10776" s="51"/>
      <c r="M10776" s="51"/>
    </row>
    <row r="10777" spans="9:13">
      <c r="I10777" s="51"/>
      <c r="M10777" s="51"/>
    </row>
    <row r="10778" spans="9:13">
      <c r="I10778" s="51"/>
      <c r="M10778" s="51"/>
    </row>
    <row r="10779" spans="9:13">
      <c r="I10779" s="51"/>
      <c r="M10779" s="51"/>
    </row>
    <row r="10780" spans="9:13">
      <c r="I10780" s="51"/>
      <c r="M10780" s="51"/>
    </row>
    <row r="10781" spans="9:13">
      <c r="I10781" s="51"/>
      <c r="M10781" s="51"/>
    </row>
    <row r="10782" spans="9:13">
      <c r="I10782" s="51"/>
      <c r="M10782" s="51"/>
    </row>
    <row r="10783" spans="9:13">
      <c r="I10783" s="51"/>
      <c r="M10783" s="51"/>
    </row>
    <row r="10784" spans="9:13">
      <c r="I10784" s="51"/>
      <c r="M10784" s="51"/>
    </row>
    <row r="10785" spans="9:13">
      <c r="I10785" s="51"/>
      <c r="M10785" s="51"/>
    </row>
    <row r="10786" spans="9:13">
      <c r="I10786" s="51"/>
      <c r="M10786" s="51"/>
    </row>
    <row r="10787" spans="9:13">
      <c r="I10787" s="51"/>
      <c r="M10787" s="51"/>
    </row>
    <row r="10788" spans="9:13">
      <c r="I10788" s="51"/>
      <c r="M10788" s="51"/>
    </row>
    <row r="10789" spans="9:13">
      <c r="I10789" s="51"/>
      <c r="M10789" s="51"/>
    </row>
    <row r="10790" spans="9:13">
      <c r="I10790" s="51"/>
      <c r="M10790" s="51"/>
    </row>
    <row r="10791" spans="9:13">
      <c r="I10791" s="51"/>
      <c r="M10791" s="51"/>
    </row>
    <row r="10792" spans="9:13">
      <c r="I10792" s="51"/>
      <c r="M10792" s="51"/>
    </row>
    <row r="10793" spans="9:13">
      <c r="I10793" s="51"/>
      <c r="M10793" s="51"/>
    </row>
    <row r="10794" spans="9:13">
      <c r="I10794" s="51"/>
      <c r="M10794" s="51"/>
    </row>
    <row r="10795" spans="9:13">
      <c r="I10795" s="51"/>
      <c r="M10795" s="51"/>
    </row>
    <row r="10796" spans="9:13">
      <c r="I10796" s="51"/>
      <c r="M10796" s="51"/>
    </row>
    <row r="10797" spans="9:13">
      <c r="I10797" s="51"/>
      <c r="M10797" s="51"/>
    </row>
    <row r="10798" spans="9:13">
      <c r="I10798" s="51"/>
      <c r="M10798" s="51"/>
    </row>
    <row r="10799" spans="9:13">
      <c r="I10799" s="51"/>
      <c r="M10799" s="51"/>
    </row>
    <row r="10800" spans="9:13">
      <c r="I10800" s="51"/>
      <c r="M10800" s="51"/>
    </row>
    <row r="10801" spans="9:13">
      <c r="I10801" s="51"/>
      <c r="M10801" s="51"/>
    </row>
    <row r="10802" spans="9:13">
      <c r="I10802" s="51"/>
      <c r="M10802" s="51"/>
    </row>
    <row r="10803" spans="9:13">
      <c r="I10803" s="51"/>
      <c r="M10803" s="51"/>
    </row>
    <row r="10804" spans="9:13">
      <c r="I10804" s="51"/>
      <c r="M10804" s="51"/>
    </row>
    <row r="10805" spans="9:13">
      <c r="I10805" s="51"/>
      <c r="M10805" s="51"/>
    </row>
    <row r="10806" spans="9:13">
      <c r="I10806" s="51"/>
      <c r="M10806" s="51"/>
    </row>
    <row r="10807" spans="9:13">
      <c r="I10807" s="51"/>
      <c r="M10807" s="51"/>
    </row>
    <row r="10808" spans="9:13">
      <c r="I10808" s="51"/>
      <c r="M10808" s="51"/>
    </row>
    <row r="10809" spans="9:13">
      <c r="I10809" s="51"/>
      <c r="M10809" s="51"/>
    </row>
    <row r="10810" spans="9:13">
      <c r="I10810" s="51"/>
      <c r="M10810" s="51"/>
    </row>
    <row r="10811" spans="9:13">
      <c r="I10811" s="51"/>
      <c r="M10811" s="51"/>
    </row>
    <row r="10812" spans="9:13">
      <c r="I10812" s="51"/>
      <c r="M10812" s="51"/>
    </row>
    <row r="10813" spans="9:13">
      <c r="I10813" s="51"/>
      <c r="M10813" s="51"/>
    </row>
    <row r="10814" spans="9:13">
      <c r="I10814" s="51"/>
      <c r="M10814" s="51"/>
    </row>
    <row r="10815" spans="9:13">
      <c r="I10815" s="51"/>
      <c r="M10815" s="51"/>
    </row>
    <row r="10816" spans="9:13">
      <c r="I10816" s="51"/>
      <c r="M10816" s="51"/>
    </row>
    <row r="10817" spans="9:13">
      <c r="I10817" s="51"/>
      <c r="M10817" s="51"/>
    </row>
    <row r="10818" spans="9:13">
      <c r="I10818" s="51"/>
      <c r="M10818" s="51"/>
    </row>
    <row r="10819" spans="9:13">
      <c r="I10819" s="51"/>
      <c r="M10819" s="51"/>
    </row>
    <row r="10820" spans="9:13">
      <c r="I10820" s="51"/>
      <c r="M10820" s="51"/>
    </row>
    <row r="10821" spans="9:13">
      <c r="I10821" s="51"/>
      <c r="M10821" s="51"/>
    </row>
    <row r="10822" spans="9:13">
      <c r="I10822" s="51"/>
      <c r="M10822" s="51"/>
    </row>
    <row r="10823" spans="9:13">
      <c r="I10823" s="51"/>
      <c r="M10823" s="51"/>
    </row>
    <row r="10824" spans="9:13">
      <c r="I10824" s="51"/>
      <c r="M10824" s="51"/>
    </row>
    <row r="10825" spans="9:13">
      <c r="I10825" s="51"/>
      <c r="M10825" s="51"/>
    </row>
    <row r="10826" spans="9:13">
      <c r="I10826" s="51"/>
      <c r="M10826" s="51"/>
    </row>
    <row r="10827" spans="9:13">
      <c r="I10827" s="51"/>
      <c r="M10827" s="51"/>
    </row>
    <row r="10828" spans="9:13">
      <c r="I10828" s="51"/>
      <c r="M10828" s="51"/>
    </row>
    <row r="10829" spans="9:13">
      <c r="I10829" s="51"/>
      <c r="M10829" s="51"/>
    </row>
    <row r="10830" spans="9:13">
      <c r="I10830" s="51"/>
      <c r="M10830" s="51"/>
    </row>
    <row r="10831" spans="9:13">
      <c r="I10831" s="51"/>
      <c r="M10831" s="51"/>
    </row>
    <row r="10832" spans="9:13">
      <c r="I10832" s="51"/>
      <c r="M10832" s="51"/>
    </row>
    <row r="10833" spans="9:13">
      <c r="I10833" s="51"/>
      <c r="M10833" s="51"/>
    </row>
    <row r="10834" spans="9:13">
      <c r="I10834" s="51"/>
      <c r="M10834" s="51"/>
    </row>
    <row r="10835" spans="9:13">
      <c r="I10835" s="51"/>
      <c r="M10835" s="51"/>
    </row>
    <row r="10836" spans="9:13">
      <c r="I10836" s="51"/>
      <c r="M10836" s="51"/>
    </row>
    <row r="10837" spans="9:13">
      <c r="I10837" s="51"/>
      <c r="M10837" s="51"/>
    </row>
    <row r="10838" spans="9:13">
      <c r="I10838" s="51"/>
      <c r="M10838" s="51"/>
    </row>
    <row r="10839" spans="9:13">
      <c r="I10839" s="51"/>
      <c r="M10839" s="51"/>
    </row>
    <row r="10840" spans="9:13">
      <c r="I10840" s="51"/>
      <c r="M10840" s="51"/>
    </row>
    <row r="10841" spans="9:13">
      <c r="I10841" s="51"/>
      <c r="M10841" s="51"/>
    </row>
    <row r="10842" spans="9:13">
      <c r="I10842" s="51"/>
      <c r="M10842" s="51"/>
    </row>
    <row r="10843" spans="9:13">
      <c r="I10843" s="51"/>
      <c r="M10843" s="51"/>
    </row>
    <row r="10844" spans="9:13">
      <c r="I10844" s="51"/>
      <c r="M10844" s="51"/>
    </row>
    <row r="10845" spans="9:13">
      <c r="I10845" s="51"/>
      <c r="M10845" s="51"/>
    </row>
    <row r="10846" spans="9:13">
      <c r="I10846" s="51"/>
      <c r="M10846" s="51"/>
    </row>
    <row r="10847" spans="9:13">
      <c r="I10847" s="51"/>
      <c r="M10847" s="51"/>
    </row>
    <row r="10848" spans="9:13">
      <c r="I10848" s="51"/>
      <c r="M10848" s="51"/>
    </row>
    <row r="10849" spans="9:13">
      <c r="I10849" s="51"/>
      <c r="M10849" s="51"/>
    </row>
    <row r="10850" spans="9:13">
      <c r="I10850" s="51"/>
      <c r="M10850" s="51"/>
    </row>
    <row r="10851" spans="9:13">
      <c r="I10851" s="51"/>
      <c r="M10851" s="51"/>
    </row>
    <row r="10852" spans="9:13">
      <c r="I10852" s="51"/>
      <c r="M10852" s="51"/>
    </row>
    <row r="10853" spans="9:13">
      <c r="I10853" s="51"/>
      <c r="M10853" s="51"/>
    </row>
    <row r="10854" spans="9:13">
      <c r="I10854" s="51"/>
      <c r="M10854" s="51"/>
    </row>
    <row r="10855" spans="9:13">
      <c r="I10855" s="51"/>
      <c r="M10855" s="51"/>
    </row>
    <row r="10856" spans="9:13">
      <c r="I10856" s="51"/>
      <c r="M10856" s="51"/>
    </row>
    <row r="10857" spans="9:13">
      <c r="I10857" s="51"/>
      <c r="M10857" s="51"/>
    </row>
    <row r="10858" spans="9:13">
      <c r="I10858" s="51"/>
      <c r="M10858" s="51"/>
    </row>
    <row r="10859" spans="9:13">
      <c r="I10859" s="51"/>
      <c r="M10859" s="51"/>
    </row>
    <row r="10860" spans="9:13">
      <c r="I10860" s="51"/>
      <c r="M10860" s="51"/>
    </row>
    <row r="10861" spans="9:13">
      <c r="I10861" s="51"/>
      <c r="M10861" s="51"/>
    </row>
    <row r="10862" spans="9:13">
      <c r="I10862" s="51"/>
      <c r="M10862" s="51"/>
    </row>
    <row r="10863" spans="9:13">
      <c r="I10863" s="51"/>
      <c r="M10863" s="51"/>
    </row>
    <row r="10864" spans="9:13">
      <c r="I10864" s="51"/>
      <c r="M10864" s="51"/>
    </row>
    <row r="10865" spans="9:13">
      <c r="I10865" s="51"/>
      <c r="M10865" s="51"/>
    </row>
    <row r="10866" spans="9:13">
      <c r="I10866" s="51"/>
      <c r="M10866" s="51"/>
    </row>
    <row r="10867" spans="9:13">
      <c r="I10867" s="51"/>
      <c r="M10867" s="51"/>
    </row>
    <row r="10868" spans="9:13">
      <c r="I10868" s="51"/>
      <c r="M10868" s="51"/>
    </row>
    <row r="10869" spans="9:13">
      <c r="I10869" s="51"/>
      <c r="M10869" s="51"/>
    </row>
    <row r="10870" spans="9:13">
      <c r="I10870" s="51"/>
      <c r="M10870" s="51"/>
    </row>
    <row r="10871" spans="9:13">
      <c r="I10871" s="51"/>
      <c r="M10871" s="51"/>
    </row>
    <row r="10872" spans="9:13">
      <c r="I10872" s="51"/>
      <c r="M10872" s="51"/>
    </row>
    <row r="10873" spans="9:13">
      <c r="I10873" s="51"/>
      <c r="M10873" s="51"/>
    </row>
    <row r="10874" spans="9:13">
      <c r="I10874" s="51"/>
      <c r="M10874" s="51"/>
    </row>
    <row r="10875" spans="9:13">
      <c r="I10875" s="51"/>
      <c r="M10875" s="51"/>
    </row>
    <row r="10876" spans="9:13">
      <c r="I10876" s="51"/>
      <c r="M10876" s="51"/>
    </row>
    <row r="10877" spans="9:13">
      <c r="I10877" s="51"/>
      <c r="M10877" s="51"/>
    </row>
    <row r="10878" spans="9:13">
      <c r="I10878" s="51"/>
      <c r="M10878" s="51"/>
    </row>
    <row r="10879" spans="9:13">
      <c r="I10879" s="51"/>
      <c r="M10879" s="51"/>
    </row>
    <row r="10880" spans="9:13">
      <c r="I10880" s="51"/>
      <c r="M10880" s="51"/>
    </row>
    <row r="10881" spans="9:13">
      <c r="I10881" s="51"/>
      <c r="M10881" s="51"/>
    </row>
    <row r="10882" spans="9:13">
      <c r="I10882" s="51"/>
      <c r="M10882" s="51"/>
    </row>
    <row r="10883" spans="9:13">
      <c r="I10883" s="51"/>
      <c r="M10883" s="51"/>
    </row>
    <row r="10884" spans="9:13">
      <c r="I10884" s="51"/>
      <c r="M10884" s="51"/>
    </row>
    <row r="10885" spans="9:13">
      <c r="I10885" s="51"/>
      <c r="M10885" s="51"/>
    </row>
    <row r="10886" spans="9:13">
      <c r="I10886" s="51"/>
      <c r="M10886" s="51"/>
    </row>
    <row r="10887" spans="9:13">
      <c r="I10887" s="51"/>
      <c r="M10887" s="51"/>
    </row>
    <row r="10888" spans="9:13">
      <c r="I10888" s="51"/>
      <c r="M10888" s="51"/>
    </row>
    <row r="10889" spans="9:13">
      <c r="I10889" s="51"/>
      <c r="M10889" s="51"/>
    </row>
    <row r="10890" spans="9:13">
      <c r="I10890" s="51"/>
      <c r="M10890" s="51"/>
    </row>
    <row r="10891" spans="9:13">
      <c r="I10891" s="51"/>
      <c r="M10891" s="51"/>
    </row>
    <row r="10892" spans="9:13">
      <c r="I10892" s="51"/>
      <c r="M10892" s="51"/>
    </row>
    <row r="10893" spans="9:13">
      <c r="I10893" s="51"/>
      <c r="M10893" s="51"/>
    </row>
    <row r="10894" spans="9:13">
      <c r="I10894" s="51"/>
      <c r="M10894" s="51"/>
    </row>
    <row r="10895" spans="9:13">
      <c r="I10895" s="51"/>
      <c r="M10895" s="51"/>
    </row>
    <row r="10896" spans="9:13">
      <c r="I10896" s="51"/>
      <c r="M10896" s="51"/>
    </row>
    <row r="10897" spans="9:13">
      <c r="I10897" s="51"/>
      <c r="M10897" s="51"/>
    </row>
    <row r="10898" spans="9:13">
      <c r="I10898" s="51"/>
      <c r="M10898" s="51"/>
    </row>
    <row r="10899" spans="9:13">
      <c r="I10899" s="51"/>
      <c r="M10899" s="51"/>
    </row>
    <row r="10900" spans="9:13">
      <c r="I10900" s="51"/>
      <c r="M10900" s="51"/>
    </row>
    <row r="10901" spans="9:13">
      <c r="I10901" s="51"/>
      <c r="M10901" s="51"/>
    </row>
    <row r="10902" spans="9:13">
      <c r="I10902" s="51"/>
      <c r="M10902" s="51"/>
    </row>
    <row r="10903" spans="9:13">
      <c r="I10903" s="51"/>
      <c r="M10903" s="51"/>
    </row>
    <row r="10904" spans="9:13">
      <c r="I10904" s="51"/>
      <c r="M10904" s="51"/>
    </row>
    <row r="10905" spans="9:13">
      <c r="I10905" s="51"/>
      <c r="M10905" s="51"/>
    </row>
    <row r="10906" spans="9:13">
      <c r="I10906" s="51"/>
      <c r="M10906" s="51"/>
    </row>
    <row r="10907" spans="9:13">
      <c r="I10907" s="51"/>
      <c r="M10907" s="51"/>
    </row>
    <row r="10908" spans="9:13">
      <c r="I10908" s="51"/>
      <c r="M10908" s="51"/>
    </row>
    <row r="10909" spans="9:13">
      <c r="I10909" s="51"/>
      <c r="M10909" s="51"/>
    </row>
    <row r="10910" spans="9:13">
      <c r="I10910" s="51"/>
      <c r="M10910" s="51"/>
    </row>
    <row r="10911" spans="9:13">
      <c r="I10911" s="51"/>
      <c r="M10911" s="51"/>
    </row>
    <row r="10912" spans="9:13">
      <c r="I10912" s="51"/>
      <c r="M10912" s="51"/>
    </row>
    <row r="10913" spans="9:13">
      <c r="I10913" s="51"/>
      <c r="M10913" s="51"/>
    </row>
    <row r="10914" spans="9:13">
      <c r="I10914" s="51"/>
      <c r="M10914" s="51"/>
    </row>
    <row r="10915" spans="9:13">
      <c r="I10915" s="51"/>
      <c r="M10915" s="51"/>
    </row>
    <row r="10916" spans="9:13">
      <c r="I10916" s="51"/>
      <c r="M10916" s="51"/>
    </row>
    <row r="10917" spans="9:13">
      <c r="I10917" s="51"/>
      <c r="M10917" s="51"/>
    </row>
    <row r="10918" spans="9:13">
      <c r="I10918" s="51"/>
      <c r="M10918" s="51"/>
    </row>
    <row r="10919" spans="9:13">
      <c r="I10919" s="51"/>
      <c r="M10919" s="51"/>
    </row>
    <row r="10920" spans="9:13">
      <c r="I10920" s="51"/>
      <c r="M10920" s="51"/>
    </row>
    <row r="10921" spans="9:13">
      <c r="I10921" s="51"/>
      <c r="M10921" s="51"/>
    </row>
    <row r="10922" spans="9:13">
      <c r="I10922" s="51"/>
      <c r="M10922" s="51"/>
    </row>
    <row r="10923" spans="9:13">
      <c r="I10923" s="51"/>
      <c r="M10923" s="51"/>
    </row>
    <row r="10924" spans="9:13">
      <c r="I10924" s="51"/>
      <c r="M10924" s="51"/>
    </row>
    <row r="10925" spans="9:13">
      <c r="I10925" s="51"/>
      <c r="M10925" s="51"/>
    </row>
    <row r="10926" spans="9:13">
      <c r="I10926" s="51"/>
      <c r="M10926" s="51"/>
    </row>
    <row r="10927" spans="9:13">
      <c r="I10927" s="51"/>
      <c r="M10927" s="51"/>
    </row>
    <row r="10928" spans="9:13">
      <c r="I10928" s="51"/>
      <c r="M10928" s="51"/>
    </row>
    <row r="10929" spans="9:13">
      <c r="I10929" s="51"/>
      <c r="M10929" s="51"/>
    </row>
    <row r="10930" spans="9:13">
      <c r="I10930" s="51"/>
      <c r="M10930" s="51"/>
    </row>
    <row r="10931" spans="9:13">
      <c r="I10931" s="51"/>
      <c r="M10931" s="51"/>
    </row>
    <row r="10932" spans="9:13">
      <c r="I10932" s="51"/>
      <c r="M10932" s="51"/>
    </row>
    <row r="10933" spans="9:13">
      <c r="I10933" s="51"/>
      <c r="M10933" s="51"/>
    </row>
    <row r="10934" spans="9:13">
      <c r="I10934" s="51"/>
      <c r="M10934" s="51"/>
    </row>
    <row r="10935" spans="9:13">
      <c r="I10935" s="51"/>
      <c r="M10935" s="51"/>
    </row>
    <row r="10936" spans="9:13">
      <c r="I10936" s="51"/>
      <c r="M10936" s="51"/>
    </row>
    <row r="10937" spans="9:13">
      <c r="I10937" s="51"/>
      <c r="M10937" s="51"/>
    </row>
    <row r="10938" spans="9:13">
      <c r="I10938" s="51"/>
      <c r="M10938" s="51"/>
    </row>
    <row r="10939" spans="9:13">
      <c r="I10939" s="51"/>
      <c r="M10939" s="51"/>
    </row>
    <row r="10940" spans="9:13">
      <c r="I10940" s="51"/>
      <c r="M10940" s="51"/>
    </row>
    <row r="10941" spans="9:13">
      <c r="I10941" s="51"/>
      <c r="M10941" s="51"/>
    </row>
    <row r="10942" spans="9:13">
      <c r="I10942" s="51"/>
      <c r="M10942" s="51"/>
    </row>
    <row r="10943" spans="9:13">
      <c r="I10943" s="51"/>
      <c r="M10943" s="51"/>
    </row>
    <row r="10944" spans="9:13">
      <c r="I10944" s="51"/>
      <c r="M10944" s="51"/>
    </row>
    <row r="10945" spans="9:13">
      <c r="I10945" s="51"/>
      <c r="M10945" s="51"/>
    </row>
    <row r="10946" spans="9:13">
      <c r="I10946" s="51"/>
      <c r="M10946" s="51"/>
    </row>
    <row r="10947" spans="9:13">
      <c r="I10947" s="51"/>
      <c r="M10947" s="51"/>
    </row>
    <row r="10948" spans="9:13">
      <c r="I10948" s="51"/>
      <c r="M10948" s="51"/>
    </row>
    <row r="10949" spans="9:13">
      <c r="I10949" s="51"/>
      <c r="M10949" s="51"/>
    </row>
    <row r="10950" spans="9:13">
      <c r="I10950" s="51"/>
      <c r="M10950" s="51"/>
    </row>
    <row r="10951" spans="9:13">
      <c r="I10951" s="51"/>
      <c r="M10951" s="51"/>
    </row>
    <row r="10952" spans="9:13">
      <c r="I10952" s="51"/>
      <c r="M10952" s="51"/>
    </row>
    <row r="10953" spans="9:13">
      <c r="I10953" s="51"/>
      <c r="M10953" s="51"/>
    </row>
    <row r="10954" spans="9:13">
      <c r="I10954" s="51"/>
      <c r="M10954" s="51"/>
    </row>
    <row r="10955" spans="9:13">
      <c r="I10955" s="51"/>
      <c r="M10955" s="51"/>
    </row>
    <row r="10956" spans="9:13">
      <c r="I10956" s="51"/>
      <c r="M10956" s="51"/>
    </row>
    <row r="10957" spans="9:13">
      <c r="I10957" s="51"/>
      <c r="M10957" s="51"/>
    </row>
    <row r="10958" spans="9:13">
      <c r="I10958" s="51"/>
      <c r="M10958" s="51"/>
    </row>
    <row r="10959" spans="9:13">
      <c r="I10959" s="51"/>
      <c r="M10959" s="51"/>
    </row>
    <row r="10960" spans="9:13">
      <c r="I10960" s="51"/>
      <c r="M10960" s="51"/>
    </row>
    <row r="10961" spans="9:13">
      <c r="I10961" s="51"/>
      <c r="M10961" s="51"/>
    </row>
    <row r="10962" spans="9:13">
      <c r="I10962" s="51"/>
      <c r="M10962" s="51"/>
    </row>
    <row r="10963" spans="9:13">
      <c r="I10963" s="51"/>
      <c r="M10963" s="51"/>
    </row>
    <row r="10964" spans="9:13">
      <c r="I10964" s="51"/>
      <c r="M10964" s="51"/>
    </row>
    <row r="10965" spans="9:13">
      <c r="I10965" s="51"/>
      <c r="M10965" s="51"/>
    </row>
    <row r="10966" spans="9:13">
      <c r="I10966" s="51"/>
      <c r="M10966" s="51"/>
    </row>
    <row r="10967" spans="9:13">
      <c r="I10967" s="51"/>
      <c r="M10967" s="51"/>
    </row>
    <row r="10968" spans="9:13">
      <c r="I10968" s="51"/>
      <c r="M10968" s="51"/>
    </row>
    <row r="10969" spans="9:13">
      <c r="I10969" s="51"/>
      <c r="M10969" s="51"/>
    </row>
    <row r="10970" spans="9:13">
      <c r="I10970" s="51"/>
      <c r="M10970" s="51"/>
    </row>
    <row r="10971" spans="9:13">
      <c r="I10971" s="51"/>
      <c r="M10971" s="51"/>
    </row>
    <row r="10972" spans="9:13">
      <c r="I10972" s="51"/>
      <c r="M10972" s="51"/>
    </row>
    <row r="10973" spans="9:13">
      <c r="I10973" s="51"/>
      <c r="M10973" s="51"/>
    </row>
    <row r="10974" spans="9:13">
      <c r="I10974" s="51"/>
      <c r="M10974" s="51"/>
    </row>
    <row r="10975" spans="9:13">
      <c r="I10975" s="51"/>
      <c r="M10975" s="51"/>
    </row>
    <row r="10976" spans="9:13">
      <c r="I10976" s="51"/>
      <c r="M10976" s="51"/>
    </row>
    <row r="10977" spans="9:13">
      <c r="I10977" s="51"/>
      <c r="M10977" s="51"/>
    </row>
    <row r="10978" spans="9:13">
      <c r="I10978" s="51"/>
      <c r="M10978" s="51"/>
    </row>
    <row r="10979" spans="9:13">
      <c r="I10979" s="51"/>
      <c r="M10979" s="51"/>
    </row>
    <row r="10980" spans="9:13">
      <c r="I10980" s="51"/>
      <c r="M10980" s="51"/>
    </row>
    <row r="10981" spans="9:13">
      <c r="I10981" s="51"/>
      <c r="M10981" s="51"/>
    </row>
    <row r="10982" spans="9:13">
      <c r="I10982" s="51"/>
      <c r="M10982" s="51"/>
    </row>
    <row r="10983" spans="9:13">
      <c r="I10983" s="51"/>
      <c r="M10983" s="51"/>
    </row>
    <row r="10984" spans="9:13">
      <c r="I10984" s="51"/>
      <c r="M10984" s="51"/>
    </row>
    <row r="10985" spans="9:13">
      <c r="I10985" s="51"/>
      <c r="M10985" s="51"/>
    </row>
    <row r="10986" spans="9:13">
      <c r="I10986" s="51"/>
      <c r="M10986" s="51"/>
    </row>
    <row r="10987" spans="9:13">
      <c r="I10987" s="51"/>
      <c r="M10987" s="51"/>
    </row>
    <row r="10988" spans="9:13">
      <c r="I10988" s="51"/>
      <c r="M10988" s="51"/>
    </row>
    <row r="10989" spans="9:13">
      <c r="I10989" s="51"/>
      <c r="M10989" s="51"/>
    </row>
    <row r="10990" spans="9:13">
      <c r="I10990" s="51"/>
      <c r="M10990" s="51"/>
    </row>
    <row r="10991" spans="9:13">
      <c r="I10991" s="51"/>
      <c r="M10991" s="51"/>
    </row>
    <row r="10992" spans="9:13">
      <c r="I10992" s="51"/>
      <c r="M10992" s="51"/>
    </row>
    <row r="10993" spans="9:13">
      <c r="I10993" s="51"/>
      <c r="M10993" s="51"/>
    </row>
    <row r="10994" spans="9:13">
      <c r="I10994" s="51"/>
      <c r="M10994" s="51"/>
    </row>
    <row r="10995" spans="9:13">
      <c r="I10995" s="51"/>
      <c r="M10995" s="51"/>
    </row>
    <row r="10996" spans="9:13">
      <c r="I10996" s="51"/>
      <c r="M10996" s="51"/>
    </row>
    <row r="10997" spans="9:13">
      <c r="I10997" s="51"/>
      <c r="M10997" s="51"/>
    </row>
    <row r="10998" spans="9:13">
      <c r="I10998" s="51"/>
      <c r="M10998" s="51"/>
    </row>
    <row r="10999" spans="9:13">
      <c r="I10999" s="51"/>
      <c r="M10999" s="51"/>
    </row>
    <row r="11000" spans="9:13">
      <c r="I11000" s="51"/>
      <c r="M11000" s="51"/>
    </row>
    <row r="11001" spans="9:13">
      <c r="I11001" s="51"/>
      <c r="M11001" s="51"/>
    </row>
    <row r="11002" spans="9:13">
      <c r="I11002" s="51"/>
      <c r="M11002" s="51"/>
    </row>
    <row r="11003" spans="9:13">
      <c r="I11003" s="51"/>
      <c r="M11003" s="51"/>
    </row>
    <row r="11004" spans="9:13">
      <c r="I11004" s="51"/>
      <c r="M11004" s="51"/>
    </row>
    <row r="11005" spans="9:13">
      <c r="I11005" s="51"/>
      <c r="M11005" s="51"/>
    </row>
    <row r="11006" spans="9:13">
      <c r="I11006" s="51"/>
      <c r="M11006" s="51"/>
    </row>
    <row r="11007" spans="9:13">
      <c r="I11007" s="51"/>
      <c r="M11007" s="51"/>
    </row>
    <row r="11008" spans="9:13">
      <c r="I11008" s="51"/>
      <c r="M11008" s="51"/>
    </row>
    <row r="11009" spans="9:13">
      <c r="I11009" s="51"/>
      <c r="M11009" s="51"/>
    </row>
    <row r="11010" spans="9:13">
      <c r="I11010" s="51"/>
      <c r="M11010" s="51"/>
    </row>
    <row r="11011" spans="9:13">
      <c r="I11011" s="51"/>
      <c r="M11011" s="51"/>
    </row>
    <row r="11012" spans="9:13">
      <c r="I11012" s="51"/>
      <c r="M11012" s="51"/>
    </row>
    <row r="11013" spans="9:13">
      <c r="I11013" s="51"/>
      <c r="M11013" s="51"/>
    </row>
    <row r="11014" spans="9:13">
      <c r="I11014" s="51"/>
      <c r="M11014" s="51"/>
    </row>
    <row r="11015" spans="9:13">
      <c r="I11015" s="51"/>
      <c r="M11015" s="51"/>
    </row>
    <row r="11016" spans="9:13">
      <c r="I11016" s="51"/>
      <c r="M11016" s="51"/>
    </row>
    <row r="11017" spans="9:13">
      <c r="I11017" s="51"/>
      <c r="M11017" s="51"/>
    </row>
    <row r="11018" spans="9:13">
      <c r="I11018" s="51"/>
      <c r="M11018" s="51"/>
    </row>
    <row r="11019" spans="9:13">
      <c r="I11019" s="51"/>
      <c r="M11019" s="51"/>
    </row>
    <row r="11020" spans="9:13">
      <c r="I11020" s="51"/>
      <c r="M11020" s="51"/>
    </row>
    <row r="11021" spans="9:13">
      <c r="I11021" s="51"/>
      <c r="M11021" s="51"/>
    </row>
    <row r="11022" spans="9:13">
      <c r="I11022" s="51"/>
      <c r="M11022" s="51"/>
    </row>
    <row r="11023" spans="9:13">
      <c r="I11023" s="51"/>
      <c r="M11023" s="51"/>
    </row>
    <row r="11024" spans="9:13">
      <c r="I11024" s="51"/>
      <c r="M11024" s="51"/>
    </row>
    <row r="11025" spans="9:13">
      <c r="I11025" s="51"/>
      <c r="M11025" s="51"/>
    </row>
    <row r="11026" spans="9:13">
      <c r="I11026" s="51"/>
      <c r="M11026" s="51"/>
    </row>
    <row r="11027" spans="9:13">
      <c r="I11027" s="51"/>
      <c r="M11027" s="51"/>
    </row>
    <row r="11028" spans="9:13">
      <c r="I11028" s="51"/>
      <c r="M11028" s="51"/>
    </row>
    <row r="11029" spans="9:13">
      <c r="I11029" s="51"/>
      <c r="M11029" s="51"/>
    </row>
    <row r="11030" spans="9:13">
      <c r="I11030" s="51"/>
      <c r="M11030" s="51"/>
    </row>
    <row r="11031" spans="9:13">
      <c r="I11031" s="51"/>
      <c r="M11031" s="51"/>
    </row>
    <row r="11032" spans="9:13">
      <c r="I11032" s="51"/>
      <c r="M11032" s="51"/>
    </row>
    <row r="11033" spans="9:13">
      <c r="I11033" s="51"/>
      <c r="M11033" s="51"/>
    </row>
    <row r="11034" spans="9:13">
      <c r="I11034" s="51"/>
      <c r="M11034" s="51"/>
    </row>
    <row r="11035" spans="9:13">
      <c r="I11035" s="51"/>
      <c r="M11035" s="51"/>
    </row>
    <row r="11036" spans="9:13">
      <c r="I11036" s="51"/>
      <c r="M11036" s="51"/>
    </row>
    <row r="11037" spans="9:13">
      <c r="I11037" s="51"/>
      <c r="M11037" s="51"/>
    </row>
    <row r="11038" spans="9:13">
      <c r="I11038" s="51"/>
      <c r="M11038" s="51"/>
    </row>
    <row r="11039" spans="9:13">
      <c r="I11039" s="51"/>
      <c r="M11039" s="51"/>
    </row>
    <row r="11040" spans="9:13">
      <c r="I11040" s="51"/>
      <c r="M11040" s="51"/>
    </row>
    <row r="11041" spans="9:13">
      <c r="I11041" s="51"/>
      <c r="M11041" s="51"/>
    </row>
    <row r="11042" spans="9:13">
      <c r="I11042" s="51"/>
      <c r="M11042" s="51"/>
    </row>
    <row r="11043" spans="9:13">
      <c r="I11043" s="51"/>
      <c r="M11043" s="51"/>
    </row>
    <row r="11044" spans="9:13">
      <c r="I11044" s="51"/>
      <c r="M11044" s="51"/>
    </row>
    <row r="11045" spans="9:13">
      <c r="I11045" s="51"/>
      <c r="M11045" s="51"/>
    </row>
    <row r="11046" spans="9:13">
      <c r="I11046" s="51"/>
      <c r="M11046" s="51"/>
    </row>
    <row r="11047" spans="9:13">
      <c r="I11047" s="51"/>
      <c r="M11047" s="51"/>
    </row>
    <row r="11048" spans="9:13">
      <c r="I11048" s="51"/>
      <c r="M11048" s="51"/>
    </row>
    <row r="11049" spans="9:13">
      <c r="I11049" s="51"/>
      <c r="M11049" s="51"/>
    </row>
    <row r="11050" spans="9:13">
      <c r="I11050" s="51"/>
      <c r="M11050" s="51"/>
    </row>
    <row r="11051" spans="9:13">
      <c r="I11051" s="51"/>
      <c r="M11051" s="51"/>
    </row>
    <row r="11052" spans="9:13">
      <c r="I11052" s="51"/>
      <c r="M11052" s="51"/>
    </row>
    <row r="11053" spans="9:13">
      <c r="I11053" s="51"/>
      <c r="M11053" s="51"/>
    </row>
    <row r="11054" spans="9:13">
      <c r="I11054" s="51"/>
      <c r="M11054" s="51"/>
    </row>
    <row r="11055" spans="9:13">
      <c r="I11055" s="51"/>
      <c r="M11055" s="51"/>
    </row>
    <row r="11056" spans="9:13">
      <c r="I11056" s="51"/>
      <c r="M11056" s="51"/>
    </row>
    <row r="11057" spans="9:13">
      <c r="I11057" s="51"/>
      <c r="M11057" s="51"/>
    </row>
    <row r="11058" spans="9:13">
      <c r="I11058" s="51"/>
      <c r="M11058" s="51"/>
    </row>
    <row r="11059" spans="9:13">
      <c r="I11059" s="51"/>
      <c r="M11059" s="51"/>
    </row>
    <row r="11060" spans="9:13">
      <c r="I11060" s="51"/>
      <c r="M11060" s="51"/>
    </row>
    <row r="11061" spans="9:13">
      <c r="I11061" s="51"/>
      <c r="M11061" s="51"/>
    </row>
    <row r="11062" spans="9:13">
      <c r="I11062" s="51"/>
      <c r="M11062" s="51"/>
    </row>
    <row r="11063" spans="9:13">
      <c r="I11063" s="51"/>
      <c r="M11063" s="51"/>
    </row>
    <row r="11064" spans="9:13">
      <c r="I11064" s="51"/>
      <c r="M11064" s="51"/>
    </row>
    <row r="11065" spans="9:13">
      <c r="I11065" s="51"/>
      <c r="M11065" s="51"/>
    </row>
    <row r="11066" spans="9:13">
      <c r="I11066" s="51"/>
      <c r="M11066" s="51"/>
    </row>
    <row r="11067" spans="9:13">
      <c r="I11067" s="51"/>
      <c r="M11067" s="51"/>
    </row>
    <row r="11068" spans="9:13">
      <c r="I11068" s="51"/>
      <c r="M11068" s="51"/>
    </row>
    <row r="11069" spans="9:13">
      <c r="I11069" s="51"/>
      <c r="M11069" s="51"/>
    </row>
    <row r="11070" spans="9:13">
      <c r="I11070" s="51"/>
      <c r="M11070" s="51"/>
    </row>
    <row r="11071" spans="9:13">
      <c r="I11071" s="51"/>
      <c r="M11071" s="51"/>
    </row>
    <row r="11072" spans="9:13">
      <c r="I11072" s="51"/>
      <c r="M11072" s="51"/>
    </row>
    <row r="11073" spans="9:13">
      <c r="I11073" s="51"/>
      <c r="M11073" s="51"/>
    </row>
    <row r="11074" spans="9:13">
      <c r="I11074" s="51"/>
      <c r="M11074" s="51"/>
    </row>
    <row r="11075" spans="9:13">
      <c r="I11075" s="51"/>
      <c r="M11075" s="51"/>
    </row>
    <row r="11076" spans="9:13">
      <c r="I11076" s="51"/>
      <c r="M11076" s="51"/>
    </row>
    <row r="11077" spans="9:13">
      <c r="I11077" s="51"/>
      <c r="M11077" s="51"/>
    </row>
    <row r="11078" spans="9:13">
      <c r="I11078" s="51"/>
      <c r="M11078" s="51"/>
    </row>
    <row r="11079" spans="9:13">
      <c r="I11079" s="51"/>
      <c r="M11079" s="51"/>
    </row>
    <row r="11080" spans="9:13">
      <c r="I11080" s="51"/>
      <c r="M11080" s="51"/>
    </row>
    <row r="11081" spans="9:13">
      <c r="I11081" s="51"/>
      <c r="M11081" s="51"/>
    </row>
    <row r="11082" spans="9:13">
      <c r="I11082" s="51"/>
      <c r="M11082" s="51"/>
    </row>
    <row r="11083" spans="9:13">
      <c r="I11083" s="51"/>
      <c r="M11083" s="51"/>
    </row>
    <row r="11084" spans="9:13">
      <c r="I11084" s="51"/>
      <c r="M11084" s="51"/>
    </row>
    <row r="11085" spans="9:13">
      <c r="I11085" s="51"/>
      <c r="M11085" s="51"/>
    </row>
    <row r="11086" spans="9:13">
      <c r="I11086" s="51"/>
      <c r="M11086" s="51"/>
    </row>
    <row r="11087" spans="9:13">
      <c r="I11087" s="51"/>
      <c r="M11087" s="51"/>
    </row>
    <row r="11088" spans="9:13">
      <c r="I11088" s="51"/>
      <c r="M11088" s="51"/>
    </row>
    <row r="11089" spans="9:13">
      <c r="I11089" s="51"/>
      <c r="M11089" s="51"/>
    </row>
    <row r="11090" spans="9:13">
      <c r="I11090" s="51"/>
      <c r="M11090" s="51"/>
    </row>
    <row r="11091" spans="9:13">
      <c r="I11091" s="51"/>
      <c r="M11091" s="51"/>
    </row>
    <row r="11092" spans="9:13">
      <c r="I11092" s="51"/>
      <c r="M11092" s="51"/>
    </row>
    <row r="11093" spans="9:13">
      <c r="I11093" s="51"/>
      <c r="M11093" s="51"/>
    </row>
    <row r="11094" spans="9:13">
      <c r="I11094" s="51"/>
      <c r="M11094" s="51"/>
    </row>
    <row r="11095" spans="9:13">
      <c r="I11095" s="51"/>
      <c r="M11095" s="51"/>
    </row>
    <row r="11096" spans="9:13">
      <c r="I11096" s="51"/>
      <c r="M11096" s="51"/>
    </row>
    <row r="11097" spans="9:13">
      <c r="I11097" s="51"/>
      <c r="M11097" s="51"/>
    </row>
    <row r="11098" spans="9:13">
      <c r="I11098" s="51"/>
      <c r="M11098" s="51"/>
    </row>
    <row r="11099" spans="9:13">
      <c r="I11099" s="51"/>
      <c r="M11099" s="51"/>
    </row>
    <row r="11100" spans="9:13">
      <c r="I11100" s="51"/>
      <c r="M11100" s="51"/>
    </row>
    <row r="11101" spans="9:13">
      <c r="I11101" s="51"/>
      <c r="M11101" s="51"/>
    </row>
    <row r="11102" spans="9:13">
      <c r="I11102" s="51"/>
      <c r="M11102" s="51"/>
    </row>
    <row r="11103" spans="9:13">
      <c r="I11103" s="51"/>
      <c r="M11103" s="51"/>
    </row>
    <row r="11104" spans="9:13">
      <c r="I11104" s="51"/>
      <c r="M11104" s="51"/>
    </row>
    <row r="11105" spans="9:13">
      <c r="I11105" s="51"/>
      <c r="M11105" s="51"/>
    </row>
    <row r="11106" spans="9:13">
      <c r="I11106" s="51"/>
      <c r="M11106" s="51"/>
    </row>
    <row r="11107" spans="9:13">
      <c r="I11107" s="51"/>
      <c r="M11107" s="51"/>
    </row>
    <row r="11108" spans="9:13">
      <c r="I11108" s="51"/>
      <c r="M11108" s="51"/>
    </row>
    <row r="11109" spans="9:13">
      <c r="I11109" s="51"/>
      <c r="M11109" s="51"/>
    </row>
    <row r="11110" spans="9:13">
      <c r="I11110" s="51"/>
      <c r="M11110" s="51"/>
    </row>
    <row r="11111" spans="9:13">
      <c r="I11111" s="51"/>
      <c r="M11111" s="51"/>
    </row>
    <row r="11112" spans="9:13">
      <c r="I11112" s="51"/>
      <c r="M11112" s="51"/>
    </row>
    <row r="11113" spans="9:13">
      <c r="I11113" s="51"/>
      <c r="M11113" s="51"/>
    </row>
    <row r="11114" spans="9:13">
      <c r="I11114" s="51"/>
      <c r="M11114" s="51"/>
    </row>
    <row r="11115" spans="9:13">
      <c r="I11115" s="51"/>
      <c r="M11115" s="51"/>
    </row>
    <row r="11116" spans="9:13">
      <c r="I11116" s="51"/>
      <c r="M11116" s="51"/>
    </row>
    <row r="11117" spans="9:13">
      <c r="I11117" s="51"/>
      <c r="M11117" s="51"/>
    </row>
    <row r="11118" spans="9:13">
      <c r="I11118" s="51"/>
      <c r="M11118" s="51"/>
    </row>
    <row r="11119" spans="9:13">
      <c r="I11119" s="51"/>
      <c r="M11119" s="51"/>
    </row>
    <row r="11120" spans="9:13">
      <c r="I11120" s="51"/>
      <c r="M11120" s="51"/>
    </row>
    <row r="11121" spans="9:13">
      <c r="I11121" s="51"/>
      <c r="M11121" s="51"/>
    </row>
    <row r="11122" spans="9:13">
      <c r="I11122" s="51"/>
      <c r="M11122" s="51"/>
    </row>
    <row r="11123" spans="9:13">
      <c r="I11123" s="51"/>
      <c r="M11123" s="51"/>
    </row>
    <row r="11124" spans="9:13">
      <c r="I11124" s="51"/>
      <c r="M11124" s="51"/>
    </row>
    <row r="11125" spans="9:13">
      <c r="I11125" s="51"/>
      <c r="M11125" s="51"/>
    </row>
    <row r="11126" spans="9:13">
      <c r="I11126" s="51"/>
      <c r="M11126" s="51"/>
    </row>
    <row r="11127" spans="9:13">
      <c r="I11127" s="51"/>
      <c r="M11127" s="51"/>
    </row>
    <row r="11128" spans="9:13">
      <c r="I11128" s="51"/>
      <c r="M11128" s="51"/>
    </row>
    <row r="11129" spans="9:13">
      <c r="I11129" s="51"/>
      <c r="M11129" s="51"/>
    </row>
    <row r="11130" spans="9:13">
      <c r="I11130" s="51"/>
      <c r="M11130" s="51"/>
    </row>
    <row r="11131" spans="9:13">
      <c r="I11131" s="51"/>
      <c r="M11131" s="51"/>
    </row>
    <row r="11132" spans="9:13">
      <c r="I11132" s="51"/>
      <c r="M11132" s="51"/>
    </row>
    <row r="11133" spans="9:13">
      <c r="I11133" s="51"/>
      <c r="M11133" s="51"/>
    </row>
    <row r="11134" spans="9:13">
      <c r="I11134" s="51"/>
      <c r="M11134" s="51"/>
    </row>
    <row r="11135" spans="9:13">
      <c r="I11135" s="51"/>
      <c r="M11135" s="51"/>
    </row>
    <row r="11136" spans="9:13">
      <c r="I11136" s="51"/>
      <c r="M11136" s="51"/>
    </row>
    <row r="11137" spans="9:13">
      <c r="I11137" s="51"/>
      <c r="M11137" s="51"/>
    </row>
    <row r="11138" spans="9:13">
      <c r="I11138" s="51"/>
      <c r="M11138" s="51"/>
    </row>
    <row r="11139" spans="9:13">
      <c r="I11139" s="51"/>
      <c r="M11139" s="51"/>
    </row>
    <row r="11140" spans="9:13">
      <c r="I11140" s="51"/>
      <c r="M11140" s="51"/>
    </row>
    <row r="11141" spans="9:13">
      <c r="I11141" s="51"/>
      <c r="M11141" s="51"/>
    </row>
    <row r="11142" spans="9:13">
      <c r="I11142" s="51"/>
      <c r="M11142" s="51"/>
    </row>
    <row r="11143" spans="9:13">
      <c r="I11143" s="51"/>
      <c r="M11143" s="51"/>
    </row>
    <row r="11144" spans="9:13">
      <c r="I11144" s="51"/>
      <c r="M11144" s="51"/>
    </row>
    <row r="11145" spans="9:13">
      <c r="I11145" s="51"/>
      <c r="M11145" s="51"/>
    </row>
    <row r="11146" spans="9:13">
      <c r="I11146" s="51"/>
      <c r="M11146" s="51"/>
    </row>
    <row r="11147" spans="9:13">
      <c r="I11147" s="51"/>
      <c r="M11147" s="51"/>
    </row>
    <row r="11148" spans="9:13">
      <c r="I11148" s="51"/>
      <c r="M11148" s="51"/>
    </row>
    <row r="11149" spans="9:13">
      <c r="I11149" s="51"/>
      <c r="M11149" s="51"/>
    </row>
    <row r="11150" spans="9:13">
      <c r="I11150" s="51"/>
      <c r="M11150" s="51"/>
    </row>
    <row r="11151" spans="9:13">
      <c r="I11151" s="51"/>
      <c r="M11151" s="51"/>
    </row>
    <row r="11152" spans="9:13">
      <c r="I11152" s="51"/>
      <c r="M11152" s="51"/>
    </row>
    <row r="11153" spans="9:13">
      <c r="I11153" s="51"/>
      <c r="M11153" s="51"/>
    </row>
    <row r="11154" spans="9:13">
      <c r="I11154" s="51"/>
      <c r="M11154" s="51"/>
    </row>
    <row r="11155" spans="9:13">
      <c r="I11155" s="51"/>
      <c r="M11155" s="51"/>
    </row>
    <row r="11156" spans="9:13">
      <c r="I11156" s="51"/>
      <c r="M11156" s="51"/>
    </row>
    <row r="11157" spans="9:13">
      <c r="I11157" s="51"/>
      <c r="M11157" s="51"/>
    </row>
    <row r="11158" spans="9:13">
      <c r="I11158" s="51"/>
      <c r="M11158" s="51"/>
    </row>
    <row r="11159" spans="9:13">
      <c r="I11159" s="51"/>
      <c r="M11159" s="51"/>
    </row>
    <row r="11160" spans="9:13">
      <c r="I11160" s="51"/>
      <c r="M11160" s="51"/>
    </row>
    <row r="11161" spans="9:13">
      <c r="I11161" s="51"/>
      <c r="M11161" s="51"/>
    </row>
    <row r="11162" spans="9:13">
      <c r="I11162" s="51"/>
      <c r="M11162" s="51"/>
    </row>
    <row r="11163" spans="9:13">
      <c r="I11163" s="51"/>
      <c r="M11163" s="51"/>
    </row>
    <row r="11164" spans="9:13">
      <c r="I11164" s="51"/>
      <c r="M11164" s="51"/>
    </row>
    <row r="11165" spans="9:13">
      <c r="I11165" s="51"/>
      <c r="M11165" s="51"/>
    </row>
    <row r="11166" spans="9:13">
      <c r="I11166" s="51"/>
      <c r="M11166" s="51"/>
    </row>
    <row r="11167" spans="9:13">
      <c r="I11167" s="51"/>
      <c r="M11167" s="51"/>
    </row>
    <row r="11168" spans="9:13">
      <c r="I11168" s="51"/>
      <c r="M11168" s="51"/>
    </row>
    <row r="11169" spans="9:13">
      <c r="I11169" s="51"/>
      <c r="M11169" s="51"/>
    </row>
    <row r="11170" spans="9:13">
      <c r="I11170" s="51"/>
      <c r="M11170" s="51"/>
    </row>
    <row r="11171" spans="9:13">
      <c r="I11171" s="51"/>
      <c r="M11171" s="51"/>
    </row>
    <row r="11172" spans="9:13">
      <c r="I11172" s="51"/>
      <c r="M11172" s="51"/>
    </row>
    <row r="11173" spans="9:13">
      <c r="I11173" s="51"/>
      <c r="M11173" s="51"/>
    </row>
    <row r="11174" spans="9:13">
      <c r="I11174" s="51"/>
      <c r="M11174" s="51"/>
    </row>
    <row r="11175" spans="9:13">
      <c r="I11175" s="51"/>
      <c r="M11175" s="51"/>
    </row>
    <row r="11176" spans="9:13">
      <c r="I11176" s="51"/>
      <c r="M11176" s="51"/>
    </row>
    <row r="11177" spans="9:13">
      <c r="I11177" s="51"/>
      <c r="M11177" s="51"/>
    </row>
    <row r="11178" spans="9:13">
      <c r="I11178" s="51"/>
      <c r="M11178" s="51"/>
    </row>
    <row r="11179" spans="9:13">
      <c r="I11179" s="51"/>
      <c r="M11179" s="51"/>
    </row>
    <row r="11180" spans="9:13">
      <c r="I11180" s="51"/>
      <c r="M11180" s="51"/>
    </row>
    <row r="11181" spans="9:13">
      <c r="I11181" s="51"/>
      <c r="M11181" s="51"/>
    </row>
    <row r="11182" spans="9:13">
      <c r="I11182" s="51"/>
      <c r="M11182" s="51"/>
    </row>
    <row r="11183" spans="9:13">
      <c r="I11183" s="51"/>
      <c r="M11183" s="51"/>
    </row>
    <row r="11184" spans="9:13">
      <c r="I11184" s="51"/>
      <c r="M11184" s="51"/>
    </row>
    <row r="11185" spans="9:13">
      <c r="I11185" s="51"/>
      <c r="M11185" s="51"/>
    </row>
    <row r="11186" spans="9:13">
      <c r="I11186" s="51"/>
      <c r="M11186" s="51"/>
    </row>
    <row r="11187" spans="9:13">
      <c r="I11187" s="51"/>
      <c r="M11187" s="51"/>
    </row>
    <row r="11188" spans="9:13">
      <c r="I11188" s="51"/>
      <c r="M11188" s="51"/>
    </row>
    <row r="11189" spans="9:13">
      <c r="I11189" s="51"/>
      <c r="M11189" s="51"/>
    </row>
    <row r="11190" spans="9:13">
      <c r="I11190" s="51"/>
      <c r="M11190" s="51"/>
    </row>
    <row r="11191" spans="9:13">
      <c r="I11191" s="51"/>
      <c r="M11191" s="51"/>
    </row>
    <row r="11192" spans="9:13">
      <c r="I11192" s="51"/>
      <c r="M11192" s="51"/>
    </row>
    <row r="11193" spans="9:13">
      <c r="I11193" s="51"/>
      <c r="M11193" s="51"/>
    </row>
    <row r="11194" spans="9:13">
      <c r="I11194" s="51"/>
      <c r="M11194" s="51"/>
    </row>
    <row r="11195" spans="9:13">
      <c r="I11195" s="51"/>
      <c r="M11195" s="51"/>
    </row>
    <row r="11196" spans="9:13">
      <c r="I11196" s="51"/>
      <c r="M11196" s="51"/>
    </row>
    <row r="11197" spans="9:13">
      <c r="I11197" s="51"/>
      <c r="M11197" s="51"/>
    </row>
    <row r="11198" spans="9:13">
      <c r="I11198" s="51"/>
      <c r="M11198" s="51"/>
    </row>
    <row r="11199" spans="9:13">
      <c r="I11199" s="51"/>
      <c r="M11199" s="51"/>
    </row>
    <row r="11200" spans="9:13">
      <c r="I11200" s="51"/>
      <c r="M11200" s="51"/>
    </row>
    <row r="11201" spans="9:13">
      <c r="I11201" s="51"/>
      <c r="M11201" s="51"/>
    </row>
    <row r="11202" spans="9:13">
      <c r="I11202" s="51"/>
      <c r="M11202" s="51"/>
    </row>
    <row r="11203" spans="9:13">
      <c r="I11203" s="51"/>
      <c r="M11203" s="51"/>
    </row>
    <row r="11204" spans="9:13">
      <c r="I11204" s="51"/>
      <c r="M11204" s="51"/>
    </row>
    <row r="11205" spans="9:13">
      <c r="I11205" s="51"/>
      <c r="M11205" s="51"/>
    </row>
    <row r="11206" spans="9:13">
      <c r="I11206" s="51"/>
      <c r="M11206" s="51"/>
    </row>
    <row r="11207" spans="9:13">
      <c r="I11207" s="51"/>
      <c r="M11207" s="51"/>
    </row>
    <row r="11208" spans="9:13">
      <c r="I11208" s="51"/>
      <c r="M11208" s="51"/>
    </row>
    <row r="11209" spans="9:13">
      <c r="I11209" s="51"/>
      <c r="M11209" s="51"/>
    </row>
    <row r="11210" spans="9:13">
      <c r="I11210" s="51"/>
      <c r="M11210" s="51"/>
    </row>
    <row r="11211" spans="9:13">
      <c r="I11211" s="51"/>
      <c r="M11211" s="51"/>
    </row>
    <row r="11212" spans="9:13">
      <c r="I11212" s="51"/>
      <c r="M11212" s="51"/>
    </row>
    <row r="11213" spans="9:13">
      <c r="I11213" s="51"/>
      <c r="M11213" s="51"/>
    </row>
    <row r="11214" spans="9:13">
      <c r="I11214" s="51"/>
      <c r="M11214" s="51"/>
    </row>
    <row r="11215" spans="9:13">
      <c r="I11215" s="51"/>
      <c r="M11215" s="51"/>
    </row>
    <row r="11216" spans="9:13">
      <c r="I11216" s="51"/>
      <c r="M11216" s="51"/>
    </row>
    <row r="11217" spans="9:13">
      <c r="I11217" s="51"/>
      <c r="M11217" s="51"/>
    </row>
    <row r="11218" spans="9:13">
      <c r="I11218" s="51"/>
      <c r="M11218" s="51"/>
    </row>
    <row r="11219" spans="9:13">
      <c r="I11219" s="51"/>
      <c r="M11219" s="51"/>
    </row>
    <row r="11220" spans="9:13">
      <c r="I11220" s="51"/>
      <c r="M11220" s="51"/>
    </row>
    <row r="11221" spans="9:13">
      <c r="I11221" s="51"/>
      <c r="M11221" s="51"/>
    </row>
    <row r="11222" spans="9:13">
      <c r="I11222" s="51"/>
      <c r="M11222" s="51"/>
    </row>
    <row r="11223" spans="9:13">
      <c r="I11223" s="51"/>
      <c r="M11223" s="51"/>
    </row>
    <row r="11224" spans="9:13">
      <c r="I11224" s="51"/>
      <c r="M11224" s="51"/>
    </row>
    <row r="11225" spans="9:13">
      <c r="I11225" s="51"/>
      <c r="M11225" s="51"/>
    </row>
    <row r="11226" spans="9:13">
      <c r="I11226" s="51"/>
      <c r="M11226" s="51"/>
    </row>
    <row r="11227" spans="9:13">
      <c r="I11227" s="51"/>
      <c r="M11227" s="51"/>
    </row>
    <row r="11228" spans="9:13">
      <c r="I11228" s="51"/>
      <c r="M11228" s="51"/>
    </row>
    <row r="11229" spans="9:13">
      <c r="I11229" s="51"/>
      <c r="M11229" s="51"/>
    </row>
    <row r="11230" spans="9:13">
      <c r="I11230" s="51"/>
      <c r="M11230" s="51"/>
    </row>
    <row r="11231" spans="9:13">
      <c r="I11231" s="51"/>
      <c r="M11231" s="51"/>
    </row>
    <row r="11232" spans="9:13">
      <c r="I11232" s="51"/>
      <c r="M11232" s="51"/>
    </row>
    <row r="11233" spans="9:13">
      <c r="I11233" s="51"/>
      <c r="M11233" s="51"/>
    </row>
    <row r="11234" spans="9:13">
      <c r="I11234" s="51"/>
      <c r="M11234" s="51"/>
    </row>
    <row r="11235" spans="9:13">
      <c r="I11235" s="51"/>
      <c r="M11235" s="51"/>
    </row>
    <row r="11236" spans="9:13">
      <c r="I11236" s="51"/>
      <c r="M11236" s="51"/>
    </row>
    <row r="11237" spans="9:13">
      <c r="I11237" s="51"/>
      <c r="M11237" s="51"/>
    </row>
    <row r="11238" spans="9:13">
      <c r="I11238" s="51"/>
      <c r="M11238" s="51"/>
    </row>
    <row r="11239" spans="9:13">
      <c r="I11239" s="51"/>
      <c r="M11239" s="51"/>
    </row>
    <row r="11240" spans="9:13">
      <c r="I11240" s="51"/>
      <c r="M11240" s="51"/>
    </row>
    <row r="11241" spans="9:13">
      <c r="I11241" s="51"/>
      <c r="M11241" s="51"/>
    </row>
    <row r="11242" spans="9:13">
      <c r="I11242" s="51"/>
      <c r="M11242" s="51"/>
    </row>
    <row r="11243" spans="9:13">
      <c r="I11243" s="51"/>
      <c r="M11243" s="51"/>
    </row>
    <row r="11244" spans="9:13">
      <c r="I11244" s="51"/>
      <c r="M11244" s="51"/>
    </row>
    <row r="11245" spans="9:13">
      <c r="I11245" s="51"/>
      <c r="M11245" s="51"/>
    </row>
    <row r="11246" spans="9:13">
      <c r="I11246" s="51"/>
      <c r="M11246" s="51"/>
    </row>
    <row r="11247" spans="9:13">
      <c r="I11247" s="51"/>
      <c r="M11247" s="51"/>
    </row>
    <row r="11248" spans="9:13">
      <c r="I11248" s="51"/>
      <c r="M11248" s="51"/>
    </row>
    <row r="11249" spans="9:13">
      <c r="I11249" s="51"/>
      <c r="M11249" s="51"/>
    </row>
    <row r="11250" spans="9:13">
      <c r="I11250" s="51"/>
      <c r="M11250" s="51"/>
    </row>
    <row r="11251" spans="9:13">
      <c r="I11251" s="51"/>
      <c r="M11251" s="51"/>
    </row>
    <row r="11252" spans="9:13">
      <c r="I11252" s="51"/>
      <c r="M11252" s="51"/>
    </row>
    <row r="11253" spans="9:13">
      <c r="I11253" s="51"/>
      <c r="M11253" s="51"/>
    </row>
    <row r="11254" spans="9:13">
      <c r="I11254" s="51"/>
      <c r="M11254" s="51"/>
    </row>
    <row r="11255" spans="9:13">
      <c r="I11255" s="51"/>
      <c r="M11255" s="51"/>
    </row>
    <row r="11256" spans="9:13">
      <c r="I11256" s="51"/>
      <c r="M11256" s="51"/>
    </row>
    <row r="11257" spans="9:13">
      <c r="I11257" s="51"/>
      <c r="M11257" s="51"/>
    </row>
    <row r="11258" spans="9:13">
      <c r="I11258" s="51"/>
      <c r="M11258" s="51"/>
    </row>
    <row r="11259" spans="9:13">
      <c r="I11259" s="51"/>
      <c r="M11259" s="51"/>
    </row>
    <row r="11260" spans="9:13">
      <c r="I11260" s="51"/>
      <c r="M11260" s="51"/>
    </row>
    <row r="11261" spans="9:13">
      <c r="I11261" s="51"/>
      <c r="M11261" s="51"/>
    </row>
    <row r="11262" spans="9:13">
      <c r="I11262" s="51"/>
      <c r="M11262" s="51"/>
    </row>
    <row r="11263" spans="9:13">
      <c r="I11263" s="51"/>
      <c r="M11263" s="51"/>
    </row>
    <row r="11264" spans="9:13">
      <c r="I11264" s="51"/>
      <c r="M11264" s="51"/>
    </row>
    <row r="11265" spans="9:13">
      <c r="I11265" s="51"/>
      <c r="M11265" s="51"/>
    </row>
    <row r="11266" spans="9:13">
      <c r="I11266" s="51"/>
      <c r="M11266" s="51"/>
    </row>
    <row r="11267" spans="9:13">
      <c r="I11267" s="51"/>
      <c r="M11267" s="51"/>
    </row>
    <row r="11268" spans="9:13">
      <c r="I11268" s="51"/>
      <c r="M11268" s="51"/>
    </row>
    <row r="11269" spans="9:13">
      <c r="I11269" s="51"/>
      <c r="M11269" s="51"/>
    </row>
    <row r="11270" spans="9:13">
      <c r="I11270" s="51"/>
      <c r="M11270" s="51"/>
    </row>
    <row r="11271" spans="9:13">
      <c r="I11271" s="51"/>
      <c r="M11271" s="51"/>
    </row>
    <row r="11272" spans="9:13">
      <c r="I11272" s="51"/>
      <c r="M11272" s="51"/>
    </row>
    <row r="11273" spans="9:13">
      <c r="I11273" s="51"/>
      <c r="M11273" s="51"/>
    </row>
    <row r="11274" spans="9:13">
      <c r="I11274" s="51"/>
      <c r="M11274" s="51"/>
    </row>
    <row r="11275" spans="9:13">
      <c r="I11275" s="51"/>
      <c r="M11275" s="51"/>
    </row>
    <row r="11276" spans="9:13">
      <c r="I11276" s="51"/>
      <c r="M11276" s="51"/>
    </row>
    <row r="11277" spans="9:13">
      <c r="I11277" s="51"/>
      <c r="M11277" s="51"/>
    </row>
    <row r="11278" spans="9:13">
      <c r="I11278" s="51"/>
      <c r="M11278" s="51"/>
    </row>
    <row r="11279" spans="9:13">
      <c r="I11279" s="51"/>
      <c r="M11279" s="51"/>
    </row>
    <row r="11280" spans="9:13">
      <c r="I11280" s="51"/>
      <c r="M11280" s="51"/>
    </row>
    <row r="11281" spans="9:13">
      <c r="I11281" s="51"/>
      <c r="M11281" s="51"/>
    </row>
    <row r="11282" spans="9:13">
      <c r="I11282" s="51"/>
      <c r="M11282" s="51"/>
    </row>
    <row r="11283" spans="9:13">
      <c r="I11283" s="51"/>
      <c r="M11283" s="51"/>
    </row>
    <row r="11284" spans="9:13">
      <c r="I11284" s="51"/>
      <c r="M11284" s="51"/>
    </row>
    <row r="11285" spans="9:13">
      <c r="I11285" s="51"/>
      <c r="M11285" s="51"/>
    </row>
    <row r="11286" spans="9:13">
      <c r="I11286" s="51"/>
      <c r="M11286" s="51"/>
    </row>
    <row r="11287" spans="9:13">
      <c r="I11287" s="51"/>
      <c r="M11287" s="51"/>
    </row>
    <row r="11288" spans="9:13">
      <c r="I11288" s="51"/>
      <c r="M11288" s="51"/>
    </row>
    <row r="11289" spans="9:13">
      <c r="I11289" s="51"/>
      <c r="M11289" s="51"/>
    </row>
    <row r="11290" spans="9:13">
      <c r="I11290" s="51"/>
      <c r="M11290" s="51"/>
    </row>
    <row r="11291" spans="9:13">
      <c r="I11291" s="51"/>
      <c r="M11291" s="51"/>
    </row>
    <row r="11292" spans="9:13">
      <c r="I11292" s="51"/>
      <c r="M11292" s="51"/>
    </row>
    <row r="11293" spans="9:13">
      <c r="I11293" s="51"/>
      <c r="M11293" s="51"/>
    </row>
    <row r="11294" spans="9:13">
      <c r="I11294" s="51"/>
      <c r="M11294" s="51"/>
    </row>
    <row r="11295" spans="9:13">
      <c r="I11295" s="51"/>
      <c r="M11295" s="51"/>
    </row>
    <row r="11296" spans="9:13">
      <c r="I11296" s="51"/>
      <c r="M11296" s="51"/>
    </row>
    <row r="11297" spans="9:13">
      <c r="I11297" s="51"/>
      <c r="M11297" s="51"/>
    </row>
    <row r="11298" spans="9:13">
      <c r="I11298" s="51"/>
      <c r="M11298" s="51"/>
    </row>
    <row r="11299" spans="9:13">
      <c r="I11299" s="51"/>
      <c r="M11299" s="51"/>
    </row>
    <row r="11300" spans="9:13">
      <c r="I11300" s="51"/>
      <c r="M11300" s="51"/>
    </row>
    <row r="11301" spans="9:13">
      <c r="I11301" s="51"/>
      <c r="M11301" s="51"/>
    </row>
    <row r="11302" spans="9:13">
      <c r="I11302" s="51"/>
      <c r="M11302" s="51"/>
    </row>
    <row r="11303" spans="9:13">
      <c r="I11303" s="51"/>
      <c r="M11303" s="51"/>
    </row>
    <row r="11304" spans="9:13">
      <c r="I11304" s="51"/>
      <c r="M11304" s="51"/>
    </row>
    <row r="11305" spans="9:13">
      <c r="I11305" s="51"/>
      <c r="M11305" s="51"/>
    </row>
    <row r="11306" spans="9:13">
      <c r="I11306" s="51"/>
      <c r="M11306" s="51"/>
    </row>
    <row r="11307" spans="9:13">
      <c r="I11307" s="51"/>
      <c r="M11307" s="51"/>
    </row>
    <row r="11308" spans="9:13">
      <c r="I11308" s="51"/>
      <c r="M11308" s="51"/>
    </row>
    <row r="11309" spans="9:13">
      <c r="I11309" s="51"/>
      <c r="M11309" s="51"/>
    </row>
    <row r="11310" spans="9:13">
      <c r="I11310" s="51"/>
      <c r="M11310" s="51"/>
    </row>
    <row r="11311" spans="9:13">
      <c r="I11311" s="51"/>
      <c r="M11311" s="51"/>
    </row>
    <row r="11312" spans="9:13">
      <c r="I11312" s="51"/>
      <c r="M11312" s="51"/>
    </row>
    <row r="11313" spans="9:13">
      <c r="I11313" s="51"/>
      <c r="M11313" s="51"/>
    </row>
    <row r="11314" spans="9:13">
      <c r="I11314" s="51"/>
      <c r="M11314" s="51"/>
    </row>
    <row r="11315" spans="9:13">
      <c r="I11315" s="51"/>
      <c r="M11315" s="51"/>
    </row>
    <row r="11316" spans="9:13">
      <c r="I11316" s="51"/>
      <c r="M11316" s="51"/>
    </row>
    <row r="11317" spans="9:13">
      <c r="I11317" s="51"/>
      <c r="M11317" s="51"/>
    </row>
    <row r="11318" spans="9:13">
      <c r="I11318" s="51"/>
      <c r="M11318" s="51"/>
    </row>
    <row r="11319" spans="9:13">
      <c r="I11319" s="51"/>
      <c r="M11319" s="51"/>
    </row>
    <row r="11320" spans="9:13">
      <c r="I11320" s="51"/>
      <c r="M11320" s="51"/>
    </row>
    <row r="11321" spans="9:13">
      <c r="I11321" s="51"/>
      <c r="M11321" s="51"/>
    </row>
    <row r="11322" spans="9:13">
      <c r="I11322" s="51"/>
      <c r="M11322" s="51"/>
    </row>
    <row r="11323" spans="9:13">
      <c r="I11323" s="51"/>
      <c r="M11323" s="51"/>
    </row>
    <row r="11324" spans="9:13">
      <c r="I11324" s="51"/>
      <c r="M11324" s="51"/>
    </row>
    <row r="11325" spans="9:13">
      <c r="I11325" s="51"/>
      <c r="M11325" s="51"/>
    </row>
    <row r="11326" spans="9:13">
      <c r="I11326" s="51"/>
      <c r="M11326" s="51"/>
    </row>
    <row r="11327" spans="9:13">
      <c r="I11327" s="51"/>
      <c r="M11327" s="51"/>
    </row>
    <row r="11328" spans="9:13">
      <c r="I11328" s="51"/>
      <c r="M11328" s="51"/>
    </row>
    <row r="11329" spans="9:13">
      <c r="I11329" s="51"/>
      <c r="M11329" s="51"/>
    </row>
    <row r="11330" spans="9:13">
      <c r="I11330" s="51"/>
      <c r="M11330" s="51"/>
    </row>
    <row r="11331" spans="9:13">
      <c r="I11331" s="51"/>
      <c r="M11331" s="51"/>
    </row>
    <row r="11332" spans="9:13">
      <c r="I11332" s="51"/>
      <c r="M11332" s="51"/>
    </row>
    <row r="11333" spans="9:13">
      <c r="I11333" s="51"/>
      <c r="M11333" s="51"/>
    </row>
    <row r="11334" spans="9:13">
      <c r="I11334" s="51"/>
      <c r="M11334" s="51"/>
    </row>
    <row r="11335" spans="9:13">
      <c r="I11335" s="51"/>
      <c r="M11335" s="51"/>
    </row>
    <row r="11336" spans="9:13">
      <c r="I11336" s="51"/>
      <c r="M11336" s="51"/>
    </row>
    <row r="11337" spans="9:13">
      <c r="I11337" s="51"/>
      <c r="M11337" s="51"/>
    </row>
    <row r="11338" spans="9:13">
      <c r="I11338" s="51"/>
      <c r="M11338" s="51"/>
    </row>
    <row r="11339" spans="9:13">
      <c r="I11339" s="51"/>
      <c r="M11339" s="51"/>
    </row>
    <row r="11340" spans="9:13">
      <c r="I11340" s="51"/>
      <c r="M11340" s="51"/>
    </row>
    <row r="11341" spans="9:13">
      <c r="I11341" s="51"/>
      <c r="M11341" s="51"/>
    </row>
    <row r="11342" spans="9:13">
      <c r="I11342" s="51"/>
      <c r="M11342" s="51"/>
    </row>
    <row r="11343" spans="9:13">
      <c r="I11343" s="51"/>
      <c r="M11343" s="51"/>
    </row>
    <row r="11344" spans="9:13">
      <c r="I11344" s="51"/>
      <c r="M11344" s="51"/>
    </row>
    <row r="11345" spans="9:13">
      <c r="I11345" s="51"/>
      <c r="M11345" s="51"/>
    </row>
    <row r="11346" spans="9:13">
      <c r="I11346" s="51"/>
      <c r="M11346" s="51"/>
    </row>
    <row r="11347" spans="9:13">
      <c r="I11347" s="51"/>
      <c r="M11347" s="51"/>
    </row>
    <row r="11348" spans="9:13">
      <c r="I11348" s="51"/>
      <c r="M11348" s="51"/>
    </row>
    <row r="11349" spans="9:13">
      <c r="I11349" s="51"/>
      <c r="M11349" s="51"/>
    </row>
    <row r="11350" spans="9:13">
      <c r="I11350" s="51"/>
      <c r="M11350" s="51"/>
    </row>
    <row r="11351" spans="9:13">
      <c r="I11351" s="51"/>
      <c r="M11351" s="51"/>
    </row>
    <row r="11352" spans="9:13">
      <c r="I11352" s="51"/>
      <c r="M11352" s="51"/>
    </row>
    <row r="11353" spans="9:13">
      <c r="I11353" s="51"/>
      <c r="M11353" s="51"/>
    </row>
    <row r="11354" spans="9:13">
      <c r="I11354" s="51"/>
      <c r="M11354" s="51"/>
    </row>
    <row r="11355" spans="9:13">
      <c r="I11355" s="51"/>
      <c r="M11355" s="51"/>
    </row>
    <row r="11356" spans="9:13">
      <c r="I11356" s="51"/>
      <c r="M11356" s="51"/>
    </row>
    <row r="11357" spans="9:13">
      <c r="I11357" s="51"/>
      <c r="M11357" s="51"/>
    </row>
    <row r="11358" spans="9:13">
      <c r="I11358" s="51"/>
      <c r="M11358" s="51"/>
    </row>
    <row r="11359" spans="9:13">
      <c r="I11359" s="51"/>
      <c r="M11359" s="51"/>
    </row>
    <row r="11360" spans="9:13">
      <c r="I11360" s="51"/>
      <c r="M11360" s="51"/>
    </row>
    <row r="11361" spans="9:13">
      <c r="I11361" s="51"/>
      <c r="M11361" s="51"/>
    </row>
    <row r="11362" spans="9:13">
      <c r="I11362" s="51"/>
      <c r="M11362" s="51"/>
    </row>
    <row r="11363" spans="9:13">
      <c r="I11363" s="51"/>
      <c r="M11363" s="51"/>
    </row>
    <row r="11364" spans="9:13">
      <c r="I11364" s="51"/>
      <c r="M11364" s="51"/>
    </row>
    <row r="11365" spans="9:13">
      <c r="I11365" s="51"/>
      <c r="M11365" s="51"/>
    </row>
    <row r="11366" spans="9:13">
      <c r="I11366" s="51"/>
      <c r="M11366" s="51"/>
    </row>
    <row r="11367" spans="9:13">
      <c r="I11367" s="51"/>
      <c r="M11367" s="51"/>
    </row>
    <row r="11368" spans="9:13">
      <c r="I11368" s="51"/>
      <c r="M11368" s="51"/>
    </row>
    <row r="11369" spans="9:13">
      <c r="I11369" s="51"/>
      <c r="M11369" s="51"/>
    </row>
    <row r="11370" spans="9:13">
      <c r="I11370" s="51"/>
      <c r="M11370" s="51"/>
    </row>
    <row r="11371" spans="9:13">
      <c r="I11371" s="51"/>
      <c r="M11371" s="51"/>
    </row>
    <row r="11372" spans="9:13">
      <c r="I11372" s="51"/>
      <c r="M11372" s="51"/>
    </row>
    <row r="11373" spans="9:13">
      <c r="I11373" s="51"/>
      <c r="M11373" s="51"/>
    </row>
    <row r="11374" spans="9:13">
      <c r="I11374" s="51"/>
      <c r="M11374" s="51"/>
    </row>
    <row r="11375" spans="9:13">
      <c r="I11375" s="51"/>
      <c r="M11375" s="51"/>
    </row>
    <row r="11376" spans="9:13">
      <c r="I11376" s="51"/>
      <c r="M11376" s="51"/>
    </row>
    <row r="11377" spans="9:13">
      <c r="I11377" s="51"/>
      <c r="M11377" s="51"/>
    </row>
    <row r="11378" spans="9:13">
      <c r="I11378" s="51"/>
      <c r="M11378" s="51"/>
    </row>
    <row r="11379" spans="9:13">
      <c r="I11379" s="51"/>
      <c r="M11379" s="51"/>
    </row>
    <row r="11380" spans="9:13">
      <c r="I11380" s="51"/>
      <c r="M11380" s="51"/>
    </row>
    <row r="11381" spans="9:13">
      <c r="I11381" s="51"/>
      <c r="M11381" s="51"/>
    </row>
    <row r="11382" spans="9:13">
      <c r="I11382" s="51"/>
      <c r="M11382" s="51"/>
    </row>
    <row r="11383" spans="9:13">
      <c r="I11383" s="51"/>
      <c r="M11383" s="51"/>
    </row>
    <row r="11384" spans="9:13">
      <c r="I11384" s="51"/>
      <c r="M11384" s="51"/>
    </row>
    <row r="11385" spans="9:13">
      <c r="I11385" s="51"/>
      <c r="M11385" s="51"/>
    </row>
    <row r="11386" spans="9:13">
      <c r="I11386" s="51"/>
      <c r="M11386" s="51"/>
    </row>
    <row r="11387" spans="9:13">
      <c r="I11387" s="51"/>
      <c r="M11387" s="51"/>
    </row>
    <row r="11388" spans="9:13">
      <c r="I11388" s="51"/>
      <c r="M11388" s="51"/>
    </row>
    <row r="11389" spans="9:13">
      <c r="I11389" s="51"/>
      <c r="M11389" s="51"/>
    </row>
    <row r="11390" spans="9:13">
      <c r="I11390" s="51"/>
      <c r="M11390" s="51"/>
    </row>
    <row r="11391" spans="9:13">
      <c r="I11391" s="51"/>
      <c r="M11391" s="51"/>
    </row>
    <row r="11392" spans="9:13">
      <c r="I11392" s="51"/>
      <c r="M11392" s="51"/>
    </row>
    <row r="11393" spans="9:13">
      <c r="I11393" s="51"/>
      <c r="M11393" s="51"/>
    </row>
    <row r="11394" spans="9:13">
      <c r="I11394" s="51"/>
      <c r="M11394" s="51"/>
    </row>
    <row r="11395" spans="9:13">
      <c r="I11395" s="51"/>
      <c r="M11395" s="51"/>
    </row>
    <row r="11396" spans="9:13">
      <c r="I11396" s="51"/>
      <c r="M11396" s="51"/>
    </row>
    <row r="11397" spans="9:13">
      <c r="I11397" s="51"/>
      <c r="M11397" s="51"/>
    </row>
    <row r="11398" spans="9:13">
      <c r="I11398" s="51"/>
      <c r="M11398" s="51"/>
    </row>
    <row r="11399" spans="9:13">
      <c r="I11399" s="51"/>
      <c r="M11399" s="51"/>
    </row>
    <row r="11400" spans="9:13">
      <c r="I11400" s="51"/>
      <c r="M11400" s="51"/>
    </row>
    <row r="11401" spans="9:13">
      <c r="I11401" s="51"/>
      <c r="M11401" s="51"/>
    </row>
    <row r="11402" spans="9:13">
      <c r="I11402" s="51"/>
      <c r="M11402" s="51"/>
    </row>
    <row r="11403" spans="9:13">
      <c r="I11403" s="51"/>
      <c r="M11403" s="51"/>
    </row>
    <row r="11404" spans="9:13">
      <c r="I11404" s="51"/>
      <c r="M11404" s="51"/>
    </row>
    <row r="11405" spans="9:13">
      <c r="I11405" s="51"/>
      <c r="M11405" s="51"/>
    </row>
    <row r="11406" spans="9:13">
      <c r="I11406" s="51"/>
      <c r="M11406" s="51"/>
    </row>
    <row r="11407" spans="9:13">
      <c r="I11407" s="51"/>
      <c r="M11407" s="51"/>
    </row>
    <row r="11408" spans="9:13">
      <c r="I11408" s="51"/>
      <c r="M11408" s="51"/>
    </row>
    <row r="11409" spans="9:13">
      <c r="I11409" s="51"/>
      <c r="M11409" s="51"/>
    </row>
    <row r="11410" spans="9:13">
      <c r="I11410" s="51"/>
      <c r="M11410" s="51"/>
    </row>
    <row r="11411" spans="9:13">
      <c r="I11411" s="51"/>
      <c r="M11411" s="51"/>
    </row>
    <row r="11412" spans="9:13">
      <c r="I11412" s="51"/>
      <c r="M11412" s="51"/>
    </row>
    <row r="11413" spans="9:13">
      <c r="I11413" s="51"/>
      <c r="M11413" s="51"/>
    </row>
    <row r="11414" spans="9:13">
      <c r="I11414" s="51"/>
      <c r="M11414" s="51"/>
    </row>
    <row r="11415" spans="9:13">
      <c r="I11415" s="51"/>
      <c r="M11415" s="51"/>
    </row>
    <row r="11416" spans="9:13">
      <c r="I11416" s="51"/>
      <c r="M11416" s="51"/>
    </row>
    <row r="11417" spans="9:13">
      <c r="I11417" s="51"/>
      <c r="M11417" s="51"/>
    </row>
    <row r="11418" spans="9:13">
      <c r="I11418" s="51"/>
      <c r="M11418" s="51"/>
    </row>
    <row r="11419" spans="9:13">
      <c r="I11419" s="51"/>
      <c r="M11419" s="51"/>
    </row>
    <row r="11420" spans="9:13">
      <c r="I11420" s="51"/>
      <c r="M11420" s="51"/>
    </row>
    <row r="11421" spans="9:13">
      <c r="I11421" s="51"/>
      <c r="M11421" s="51"/>
    </row>
    <row r="11422" spans="9:13">
      <c r="I11422" s="51"/>
      <c r="M11422" s="51"/>
    </row>
    <row r="11423" spans="9:13">
      <c r="I11423" s="51"/>
      <c r="M11423" s="51"/>
    </row>
    <row r="11424" spans="9:13">
      <c r="I11424" s="51"/>
      <c r="M11424" s="51"/>
    </row>
    <row r="11425" spans="9:13">
      <c r="I11425" s="51"/>
      <c r="M11425" s="51"/>
    </row>
    <row r="11426" spans="9:13">
      <c r="I11426" s="51"/>
      <c r="M11426" s="51"/>
    </row>
    <row r="11427" spans="9:13">
      <c r="I11427" s="51"/>
      <c r="M11427" s="51"/>
    </row>
    <row r="11428" spans="9:13">
      <c r="I11428" s="51"/>
      <c r="M11428" s="51"/>
    </row>
    <row r="11429" spans="9:13">
      <c r="I11429" s="51"/>
      <c r="M11429" s="51"/>
    </row>
    <row r="11430" spans="9:13">
      <c r="I11430" s="51"/>
      <c r="M11430" s="51"/>
    </row>
    <row r="11431" spans="9:13">
      <c r="I11431" s="51"/>
      <c r="M11431" s="51"/>
    </row>
    <row r="11432" spans="9:13">
      <c r="I11432" s="51"/>
      <c r="M11432" s="51"/>
    </row>
    <row r="11433" spans="9:13">
      <c r="I11433" s="51"/>
      <c r="M11433" s="51"/>
    </row>
    <row r="11434" spans="9:13">
      <c r="I11434" s="51"/>
      <c r="M11434" s="51"/>
    </row>
    <row r="11435" spans="9:13">
      <c r="I11435" s="51"/>
      <c r="M11435" s="51"/>
    </row>
    <row r="11436" spans="9:13">
      <c r="I11436" s="51"/>
      <c r="M11436" s="51"/>
    </row>
    <row r="11437" spans="9:13">
      <c r="I11437" s="51"/>
      <c r="M11437" s="51"/>
    </row>
    <row r="11438" spans="9:13">
      <c r="I11438" s="51"/>
      <c r="M11438" s="51"/>
    </row>
    <row r="11439" spans="9:13">
      <c r="I11439" s="51"/>
      <c r="M11439" s="51"/>
    </row>
    <row r="11440" spans="9:13">
      <c r="I11440" s="51"/>
      <c r="M11440" s="51"/>
    </row>
    <row r="11441" spans="9:13">
      <c r="I11441" s="51"/>
      <c r="M11441" s="51"/>
    </row>
    <row r="11442" spans="9:13">
      <c r="I11442" s="51"/>
      <c r="M11442" s="51"/>
    </row>
    <row r="11443" spans="9:13">
      <c r="I11443" s="51"/>
      <c r="M11443" s="51"/>
    </row>
    <row r="11444" spans="9:13">
      <c r="I11444" s="51"/>
      <c r="M11444" s="51"/>
    </row>
    <row r="11445" spans="9:13">
      <c r="I11445" s="51"/>
      <c r="M11445" s="51"/>
    </row>
    <row r="11446" spans="9:13">
      <c r="I11446" s="51"/>
      <c r="M11446" s="51"/>
    </row>
    <row r="11447" spans="9:13">
      <c r="I11447" s="51"/>
      <c r="M11447" s="51"/>
    </row>
    <row r="11448" spans="9:13">
      <c r="I11448" s="51"/>
      <c r="M11448" s="51"/>
    </row>
    <row r="11449" spans="9:13">
      <c r="I11449" s="51"/>
      <c r="M11449" s="51"/>
    </row>
    <row r="11450" spans="9:13">
      <c r="I11450" s="51"/>
      <c r="M11450" s="51"/>
    </row>
    <row r="11451" spans="9:13">
      <c r="I11451" s="51"/>
      <c r="M11451" s="51"/>
    </row>
    <row r="11452" spans="9:13">
      <c r="I11452" s="51"/>
      <c r="M11452" s="51"/>
    </row>
    <row r="11453" spans="9:13">
      <c r="I11453" s="51"/>
      <c r="M11453" s="51"/>
    </row>
    <row r="11454" spans="9:13">
      <c r="I11454" s="51"/>
      <c r="M11454" s="51"/>
    </row>
    <row r="11455" spans="9:13">
      <c r="I11455" s="51"/>
      <c r="M11455" s="51"/>
    </row>
    <row r="11456" spans="9:13">
      <c r="I11456" s="51"/>
      <c r="M11456" s="51"/>
    </row>
    <row r="11457" spans="9:13">
      <c r="I11457" s="51"/>
      <c r="M11457" s="51"/>
    </row>
    <row r="11458" spans="9:13">
      <c r="I11458" s="51"/>
      <c r="M11458" s="51"/>
    </row>
    <row r="11459" spans="9:13">
      <c r="I11459" s="51"/>
      <c r="M11459" s="51"/>
    </row>
    <row r="11460" spans="9:13">
      <c r="I11460" s="51"/>
      <c r="M11460" s="51"/>
    </row>
    <row r="11461" spans="9:13">
      <c r="I11461" s="51"/>
      <c r="M11461" s="51"/>
    </row>
    <row r="11462" spans="9:13">
      <c r="I11462" s="51"/>
      <c r="M11462" s="51"/>
    </row>
    <row r="11463" spans="9:13">
      <c r="I11463" s="51"/>
      <c r="M11463" s="51"/>
    </row>
    <row r="11464" spans="9:13">
      <c r="I11464" s="51"/>
      <c r="M11464" s="51"/>
    </row>
    <row r="11465" spans="9:13">
      <c r="I11465" s="51"/>
      <c r="M11465" s="51"/>
    </row>
    <row r="11466" spans="9:13">
      <c r="I11466" s="51"/>
      <c r="M11466" s="51"/>
    </row>
    <row r="11467" spans="9:13">
      <c r="I11467" s="51"/>
      <c r="M11467" s="51"/>
    </row>
    <row r="11468" spans="9:13">
      <c r="I11468" s="51"/>
      <c r="M11468" s="51"/>
    </row>
    <row r="11469" spans="9:13">
      <c r="I11469" s="51"/>
      <c r="M11469" s="51"/>
    </row>
    <row r="11470" spans="9:13">
      <c r="I11470" s="51"/>
      <c r="M11470" s="51"/>
    </row>
    <row r="11471" spans="9:13">
      <c r="I11471" s="51"/>
      <c r="M11471" s="51"/>
    </row>
    <row r="11472" spans="9:13">
      <c r="I11472" s="51"/>
      <c r="M11472" s="51"/>
    </row>
    <row r="11473" spans="9:13">
      <c r="I11473" s="51"/>
      <c r="M11473" s="51"/>
    </row>
    <row r="11474" spans="9:13">
      <c r="I11474" s="51"/>
      <c r="M11474" s="51"/>
    </row>
    <row r="11475" spans="9:13">
      <c r="I11475" s="51"/>
      <c r="M11475" s="51"/>
    </row>
    <row r="11476" spans="9:13">
      <c r="I11476" s="51"/>
      <c r="M11476" s="51"/>
    </row>
    <row r="11477" spans="9:13">
      <c r="I11477" s="51"/>
      <c r="M11477" s="51"/>
    </row>
    <row r="11478" spans="9:13">
      <c r="I11478" s="51"/>
      <c r="M11478" s="51"/>
    </row>
    <row r="11479" spans="9:13">
      <c r="I11479" s="51"/>
      <c r="M11479" s="51"/>
    </row>
    <row r="11480" spans="9:13">
      <c r="I11480" s="51"/>
      <c r="M11480" s="51"/>
    </row>
    <row r="11481" spans="9:13">
      <c r="I11481" s="51"/>
      <c r="M11481" s="51"/>
    </row>
    <row r="11482" spans="9:13">
      <c r="I11482" s="51"/>
      <c r="M11482" s="51"/>
    </row>
    <row r="11483" spans="9:13">
      <c r="I11483" s="51"/>
      <c r="M11483" s="51"/>
    </row>
    <row r="11484" spans="9:13">
      <c r="I11484" s="51"/>
      <c r="M11484" s="51"/>
    </row>
    <row r="11485" spans="9:13">
      <c r="I11485" s="51"/>
      <c r="M11485" s="51"/>
    </row>
    <row r="11486" spans="9:13">
      <c r="I11486" s="51"/>
      <c r="M11486" s="51"/>
    </row>
    <row r="11487" spans="9:13">
      <c r="I11487" s="51"/>
      <c r="M11487" s="51"/>
    </row>
    <row r="11488" spans="9:13">
      <c r="I11488" s="51"/>
      <c r="M11488" s="51"/>
    </row>
    <row r="11489" spans="9:13">
      <c r="I11489" s="51"/>
      <c r="M11489" s="51"/>
    </row>
    <row r="11490" spans="9:13">
      <c r="I11490" s="51"/>
      <c r="M11490" s="51"/>
    </row>
    <row r="11491" spans="9:13">
      <c r="I11491" s="51"/>
      <c r="M11491" s="51"/>
    </row>
    <row r="11492" spans="9:13">
      <c r="I11492" s="51"/>
      <c r="M11492" s="51"/>
    </row>
    <row r="11493" spans="9:13">
      <c r="I11493" s="51"/>
      <c r="M11493" s="51"/>
    </row>
    <row r="11494" spans="9:13">
      <c r="I11494" s="51"/>
      <c r="M11494" s="51"/>
    </row>
    <row r="11495" spans="9:13">
      <c r="I11495" s="51"/>
      <c r="M11495" s="51"/>
    </row>
    <row r="11496" spans="9:13">
      <c r="I11496" s="51"/>
      <c r="M11496" s="51"/>
    </row>
    <row r="11497" spans="9:13">
      <c r="I11497" s="51"/>
      <c r="M11497" s="51"/>
    </row>
    <row r="11498" spans="9:13">
      <c r="I11498" s="51"/>
      <c r="M11498" s="51"/>
    </row>
    <row r="11499" spans="9:13">
      <c r="I11499" s="51"/>
      <c r="M11499" s="51"/>
    </row>
    <row r="11500" spans="9:13">
      <c r="I11500" s="51"/>
      <c r="M11500" s="51"/>
    </row>
    <row r="11501" spans="9:13">
      <c r="I11501" s="51"/>
      <c r="M11501" s="51"/>
    </row>
    <row r="11502" spans="9:13">
      <c r="I11502" s="51"/>
      <c r="M11502" s="51"/>
    </row>
    <row r="11503" spans="9:13">
      <c r="I11503" s="51"/>
      <c r="M11503" s="51"/>
    </row>
    <row r="11504" spans="9:13">
      <c r="I11504" s="51"/>
      <c r="M11504" s="51"/>
    </row>
    <row r="11505" spans="9:13">
      <c r="I11505" s="51"/>
      <c r="M11505" s="51"/>
    </row>
    <row r="11506" spans="9:13">
      <c r="I11506" s="51"/>
      <c r="M11506" s="51"/>
    </row>
    <row r="11507" spans="9:13">
      <c r="I11507" s="51"/>
      <c r="M11507" s="51"/>
    </row>
    <row r="11508" spans="9:13">
      <c r="I11508" s="51"/>
      <c r="M11508" s="51"/>
    </row>
    <row r="11509" spans="9:13">
      <c r="I11509" s="51"/>
      <c r="M11509" s="51"/>
    </row>
    <row r="11510" spans="9:13">
      <c r="I11510" s="51"/>
      <c r="M11510" s="51"/>
    </row>
    <row r="11511" spans="9:13">
      <c r="I11511" s="51"/>
      <c r="M11511" s="51"/>
    </row>
    <row r="11512" spans="9:13">
      <c r="I11512" s="51"/>
      <c r="M11512" s="51"/>
    </row>
    <row r="11513" spans="9:13">
      <c r="I11513" s="51"/>
      <c r="M11513" s="51"/>
    </row>
    <row r="11514" spans="9:13">
      <c r="I11514" s="51"/>
      <c r="M11514" s="51"/>
    </row>
    <row r="11515" spans="9:13">
      <c r="I11515" s="51"/>
      <c r="M11515" s="51"/>
    </row>
    <row r="11516" spans="9:13">
      <c r="I11516" s="51"/>
      <c r="M11516" s="51"/>
    </row>
    <row r="11517" spans="9:13">
      <c r="I11517" s="51"/>
      <c r="M11517" s="51"/>
    </row>
    <row r="11518" spans="9:13">
      <c r="I11518" s="51"/>
      <c r="M11518" s="51"/>
    </row>
    <row r="11519" spans="9:13">
      <c r="I11519" s="51"/>
      <c r="M11519" s="51"/>
    </row>
    <row r="11520" spans="9:13">
      <c r="I11520" s="51"/>
      <c r="M11520" s="51"/>
    </row>
    <row r="11521" spans="9:13">
      <c r="I11521" s="51"/>
      <c r="M11521" s="51"/>
    </row>
    <row r="11522" spans="9:13">
      <c r="I11522" s="51"/>
      <c r="M11522" s="51"/>
    </row>
    <row r="11523" spans="9:13">
      <c r="I11523" s="51"/>
      <c r="M11523" s="51"/>
    </row>
    <row r="11524" spans="9:13">
      <c r="I11524" s="51"/>
      <c r="M11524" s="51"/>
    </row>
    <row r="11525" spans="9:13">
      <c r="I11525" s="51"/>
      <c r="M11525" s="51"/>
    </row>
    <row r="11526" spans="9:13">
      <c r="I11526" s="51"/>
      <c r="M11526" s="51"/>
    </row>
    <row r="11527" spans="9:13">
      <c r="I11527" s="51"/>
      <c r="M11527" s="51"/>
    </row>
    <row r="11528" spans="9:13">
      <c r="I11528" s="51"/>
      <c r="M11528" s="51"/>
    </row>
    <row r="11529" spans="9:13">
      <c r="I11529" s="51"/>
      <c r="M11529" s="51"/>
    </row>
    <row r="11530" spans="9:13">
      <c r="I11530" s="51"/>
      <c r="M11530" s="51"/>
    </row>
    <row r="11531" spans="9:13">
      <c r="I11531" s="51"/>
      <c r="M11531" s="51"/>
    </row>
    <row r="11532" spans="9:13">
      <c r="I11532" s="51"/>
      <c r="M11532" s="51"/>
    </row>
    <row r="11533" spans="9:13">
      <c r="I11533" s="51"/>
      <c r="M11533" s="51"/>
    </row>
    <row r="11534" spans="9:13">
      <c r="I11534" s="51"/>
      <c r="M11534" s="51"/>
    </row>
    <row r="11535" spans="9:13">
      <c r="I11535" s="51"/>
      <c r="M11535" s="51"/>
    </row>
    <row r="11536" spans="9:13">
      <c r="I11536" s="51"/>
      <c r="M11536" s="51"/>
    </row>
    <row r="11537" spans="9:13">
      <c r="I11537" s="51"/>
      <c r="M11537" s="51"/>
    </row>
    <row r="11538" spans="9:13">
      <c r="I11538" s="51"/>
      <c r="M11538" s="51"/>
    </row>
    <row r="11539" spans="9:13">
      <c r="I11539" s="51"/>
      <c r="M11539" s="51"/>
    </row>
    <row r="11540" spans="9:13">
      <c r="I11540" s="51"/>
      <c r="M11540" s="51"/>
    </row>
    <row r="11541" spans="9:13">
      <c r="I11541" s="51"/>
      <c r="M11541" s="51"/>
    </row>
    <row r="11542" spans="9:13">
      <c r="I11542" s="51"/>
      <c r="M11542" s="51"/>
    </row>
    <row r="11543" spans="9:13">
      <c r="I11543" s="51"/>
      <c r="M11543" s="51"/>
    </row>
    <row r="11544" spans="9:13">
      <c r="I11544" s="51"/>
      <c r="M11544" s="51"/>
    </row>
    <row r="11545" spans="9:13">
      <c r="I11545" s="51"/>
      <c r="M11545" s="51"/>
    </row>
    <row r="11546" spans="9:13">
      <c r="I11546" s="51"/>
      <c r="M11546" s="51"/>
    </row>
    <row r="11547" spans="9:13">
      <c r="I11547" s="51"/>
      <c r="M11547" s="51"/>
    </row>
    <row r="11548" spans="9:13">
      <c r="I11548" s="51"/>
      <c r="M11548" s="51"/>
    </row>
    <row r="11549" spans="9:13">
      <c r="I11549" s="51"/>
      <c r="M11549" s="51"/>
    </row>
    <row r="11550" spans="9:13">
      <c r="I11550" s="51"/>
      <c r="M11550" s="51"/>
    </row>
    <row r="11551" spans="9:13">
      <c r="I11551" s="51"/>
      <c r="M11551" s="51"/>
    </row>
    <row r="11552" spans="9:13">
      <c r="I11552" s="51"/>
      <c r="M11552" s="51"/>
    </row>
    <row r="11553" spans="9:13">
      <c r="I11553" s="51"/>
      <c r="M11553" s="51"/>
    </row>
    <row r="11554" spans="9:13">
      <c r="I11554" s="51"/>
      <c r="M11554" s="51"/>
    </row>
    <row r="11555" spans="9:13">
      <c r="I11555" s="51"/>
      <c r="M11555" s="51"/>
    </row>
    <row r="11556" spans="9:13">
      <c r="I11556" s="51"/>
      <c r="M11556" s="51"/>
    </row>
    <row r="11557" spans="9:13">
      <c r="I11557" s="51"/>
      <c r="M11557" s="51"/>
    </row>
    <row r="11558" spans="9:13">
      <c r="I11558" s="51"/>
      <c r="M11558" s="51"/>
    </row>
    <row r="11559" spans="9:13">
      <c r="I11559" s="51"/>
      <c r="M11559" s="51"/>
    </row>
    <row r="11560" spans="9:13">
      <c r="I11560" s="51"/>
      <c r="M11560" s="51"/>
    </row>
    <row r="11561" spans="9:13">
      <c r="I11561" s="51"/>
      <c r="M11561" s="51"/>
    </row>
    <row r="11562" spans="9:13">
      <c r="I11562" s="51"/>
      <c r="M11562" s="51"/>
    </row>
    <row r="11563" spans="9:13">
      <c r="I11563" s="51"/>
      <c r="M11563" s="51"/>
    </row>
    <row r="11564" spans="9:13">
      <c r="I11564" s="51"/>
      <c r="M11564" s="51"/>
    </row>
    <row r="11565" spans="9:13">
      <c r="I11565" s="51"/>
      <c r="M11565" s="51"/>
    </row>
    <row r="11566" spans="9:13">
      <c r="I11566" s="51"/>
      <c r="M11566" s="51"/>
    </row>
    <row r="11567" spans="9:13">
      <c r="I11567" s="51"/>
      <c r="M11567" s="51"/>
    </row>
    <row r="11568" spans="9:13">
      <c r="I11568" s="51"/>
      <c r="M11568" s="51"/>
    </row>
    <row r="11569" spans="9:13">
      <c r="I11569" s="51"/>
      <c r="M11569" s="51"/>
    </row>
    <row r="11570" spans="9:13">
      <c r="I11570" s="51"/>
      <c r="M11570" s="51"/>
    </row>
    <row r="11571" spans="9:13">
      <c r="I11571" s="51"/>
      <c r="M11571" s="51"/>
    </row>
    <row r="11572" spans="9:13">
      <c r="I11572" s="51"/>
      <c r="M11572" s="51"/>
    </row>
    <row r="11573" spans="9:13">
      <c r="I11573" s="51"/>
      <c r="M11573" s="51"/>
    </row>
    <row r="11574" spans="9:13">
      <c r="I11574" s="51"/>
      <c r="M11574" s="51"/>
    </row>
    <row r="11575" spans="9:13">
      <c r="I11575" s="51"/>
      <c r="M11575" s="51"/>
    </row>
    <row r="11576" spans="9:13">
      <c r="I11576" s="51"/>
      <c r="M11576" s="51"/>
    </row>
    <row r="11577" spans="9:13">
      <c r="I11577" s="51"/>
      <c r="M11577" s="51"/>
    </row>
    <row r="11578" spans="9:13">
      <c r="I11578" s="51"/>
      <c r="M11578" s="51"/>
    </row>
    <row r="11579" spans="9:13">
      <c r="I11579" s="51"/>
      <c r="M11579" s="51"/>
    </row>
    <row r="11580" spans="9:13">
      <c r="I11580" s="51"/>
      <c r="M11580" s="51"/>
    </row>
    <row r="11581" spans="9:13">
      <c r="I11581" s="51"/>
      <c r="M11581" s="51"/>
    </row>
    <row r="11582" spans="9:13">
      <c r="I11582" s="51"/>
      <c r="M11582" s="51"/>
    </row>
    <row r="11583" spans="9:13">
      <c r="I11583" s="51"/>
      <c r="M11583" s="51"/>
    </row>
    <row r="11584" spans="9:13">
      <c r="I11584" s="51"/>
      <c r="M11584" s="51"/>
    </row>
    <row r="11585" spans="9:13">
      <c r="I11585" s="51"/>
      <c r="M11585" s="51"/>
    </row>
    <row r="11586" spans="9:13">
      <c r="I11586" s="51"/>
      <c r="M11586" s="51"/>
    </row>
    <row r="11587" spans="9:13">
      <c r="I11587" s="51"/>
      <c r="M11587" s="51"/>
    </row>
    <row r="11588" spans="9:13">
      <c r="I11588" s="51"/>
      <c r="M11588" s="51"/>
    </row>
    <row r="11589" spans="9:13">
      <c r="I11589" s="51"/>
      <c r="M11589" s="51"/>
    </row>
    <row r="11590" spans="9:13">
      <c r="I11590" s="51"/>
      <c r="M11590" s="51"/>
    </row>
    <row r="11591" spans="9:13">
      <c r="I11591" s="51"/>
      <c r="M11591" s="51"/>
    </row>
    <row r="11592" spans="9:13">
      <c r="I11592" s="51"/>
      <c r="M11592" s="51"/>
    </row>
    <row r="11593" spans="9:13">
      <c r="I11593" s="51"/>
      <c r="M11593" s="51"/>
    </row>
    <row r="11594" spans="9:13">
      <c r="I11594" s="51"/>
      <c r="M11594" s="51"/>
    </row>
    <row r="11595" spans="9:13">
      <c r="I11595" s="51"/>
      <c r="M11595" s="51"/>
    </row>
    <row r="11596" spans="9:13">
      <c r="I11596" s="51"/>
      <c r="M11596" s="51"/>
    </row>
    <row r="11597" spans="9:13">
      <c r="I11597" s="51"/>
      <c r="M11597" s="51"/>
    </row>
    <row r="11598" spans="9:13">
      <c r="I11598" s="51"/>
      <c r="M11598" s="51"/>
    </row>
    <row r="11599" spans="9:13">
      <c r="I11599" s="51"/>
      <c r="M11599" s="51"/>
    </row>
    <row r="11600" spans="9:13">
      <c r="I11600" s="51"/>
      <c r="M11600" s="51"/>
    </row>
    <row r="11601" spans="9:13">
      <c r="I11601" s="51"/>
      <c r="M11601" s="51"/>
    </row>
    <row r="11602" spans="9:13">
      <c r="I11602" s="51"/>
      <c r="M11602" s="51"/>
    </row>
    <row r="11603" spans="9:13">
      <c r="I11603" s="51"/>
      <c r="M11603" s="51"/>
    </row>
    <row r="11604" spans="9:13">
      <c r="I11604" s="51"/>
      <c r="M11604" s="51"/>
    </row>
    <row r="11605" spans="9:13">
      <c r="I11605" s="51"/>
      <c r="M11605" s="51"/>
    </row>
    <row r="11606" spans="9:13">
      <c r="I11606" s="51"/>
      <c r="M11606" s="51"/>
    </row>
    <row r="11607" spans="9:13">
      <c r="I11607" s="51"/>
      <c r="M11607" s="51"/>
    </row>
    <row r="11608" spans="9:13">
      <c r="I11608" s="51"/>
      <c r="M11608" s="51"/>
    </row>
    <row r="11609" spans="9:13">
      <c r="I11609" s="51"/>
      <c r="M11609" s="51"/>
    </row>
    <row r="11610" spans="9:13">
      <c r="I11610" s="51"/>
      <c r="M11610" s="51"/>
    </row>
    <row r="11611" spans="9:13">
      <c r="I11611" s="51"/>
      <c r="M11611" s="51"/>
    </row>
    <row r="11612" spans="9:13">
      <c r="I11612" s="51"/>
      <c r="M11612" s="51"/>
    </row>
    <row r="11613" spans="9:13">
      <c r="I11613" s="51"/>
      <c r="M11613" s="51"/>
    </row>
    <row r="11614" spans="9:13">
      <c r="I11614" s="51"/>
      <c r="M11614" s="51"/>
    </row>
    <row r="11615" spans="9:13">
      <c r="I11615" s="51"/>
      <c r="M11615" s="51"/>
    </row>
    <row r="11616" spans="9:13">
      <c r="I11616" s="51"/>
      <c r="M11616" s="51"/>
    </row>
    <row r="11617" spans="9:13">
      <c r="I11617" s="51"/>
      <c r="M11617" s="51"/>
    </row>
    <row r="11618" spans="9:13">
      <c r="I11618" s="51"/>
      <c r="M11618" s="51"/>
    </row>
    <row r="11619" spans="9:13">
      <c r="I11619" s="51"/>
      <c r="M11619" s="51"/>
    </row>
    <row r="11620" spans="9:13">
      <c r="I11620" s="51"/>
      <c r="M11620" s="51"/>
    </row>
    <row r="11621" spans="9:13">
      <c r="I11621" s="51"/>
      <c r="M11621" s="51"/>
    </row>
    <row r="11622" spans="9:13">
      <c r="I11622" s="51"/>
      <c r="M11622" s="51"/>
    </row>
    <row r="11623" spans="9:13">
      <c r="I11623" s="51"/>
      <c r="M11623" s="51"/>
    </row>
    <row r="11624" spans="9:13">
      <c r="I11624" s="51"/>
      <c r="M11624" s="51"/>
    </row>
    <row r="11625" spans="9:13">
      <c r="I11625" s="51"/>
      <c r="M11625" s="51"/>
    </row>
    <row r="11626" spans="9:13">
      <c r="I11626" s="51"/>
      <c r="M11626" s="51"/>
    </row>
    <row r="11627" spans="9:13">
      <c r="I11627" s="51"/>
      <c r="M11627" s="51"/>
    </row>
    <row r="11628" spans="9:13">
      <c r="I11628" s="51"/>
      <c r="M11628" s="51"/>
    </row>
    <row r="11629" spans="9:13">
      <c r="I11629" s="51"/>
      <c r="M11629" s="51"/>
    </row>
    <row r="11630" spans="9:13">
      <c r="I11630" s="51"/>
      <c r="M11630" s="51"/>
    </row>
    <row r="11631" spans="9:13">
      <c r="I11631" s="51"/>
      <c r="M11631" s="51"/>
    </row>
    <row r="11632" spans="9:13">
      <c r="I11632" s="51"/>
      <c r="M11632" s="51"/>
    </row>
    <row r="11633" spans="9:13">
      <c r="I11633" s="51"/>
      <c r="M11633" s="51"/>
    </row>
    <row r="11634" spans="9:13">
      <c r="I11634" s="51"/>
      <c r="M11634" s="51"/>
    </row>
    <row r="11635" spans="9:13">
      <c r="I11635" s="51"/>
      <c r="M11635" s="51"/>
    </row>
    <row r="11636" spans="9:13">
      <c r="I11636" s="51"/>
      <c r="M11636" s="51"/>
    </row>
    <row r="11637" spans="9:13">
      <c r="I11637" s="51"/>
      <c r="M11637" s="51"/>
    </row>
    <row r="11638" spans="9:13">
      <c r="I11638" s="51"/>
      <c r="M11638" s="51"/>
    </row>
    <row r="11639" spans="9:13">
      <c r="I11639" s="51"/>
      <c r="M11639" s="51"/>
    </row>
    <row r="11640" spans="9:13">
      <c r="I11640" s="51"/>
      <c r="M11640" s="51"/>
    </row>
    <row r="11641" spans="9:13">
      <c r="I11641" s="51"/>
      <c r="M11641" s="51"/>
    </row>
    <row r="11642" spans="9:13">
      <c r="I11642" s="51"/>
      <c r="M11642" s="51"/>
    </row>
    <row r="11643" spans="9:13">
      <c r="I11643" s="51"/>
      <c r="M11643" s="51"/>
    </row>
    <row r="11644" spans="9:13">
      <c r="I11644" s="51"/>
      <c r="M11644" s="51"/>
    </row>
    <row r="11645" spans="9:13">
      <c r="I11645" s="51"/>
      <c r="M11645" s="51"/>
    </row>
    <row r="11646" spans="9:13">
      <c r="I11646" s="51"/>
      <c r="M11646" s="51"/>
    </row>
    <row r="11647" spans="9:13">
      <c r="I11647" s="51"/>
      <c r="M11647" s="51"/>
    </row>
    <row r="11648" spans="9:13">
      <c r="I11648" s="51"/>
      <c r="M11648" s="51"/>
    </row>
    <row r="11649" spans="9:13">
      <c r="I11649" s="51"/>
      <c r="M11649" s="51"/>
    </row>
    <row r="11650" spans="9:13">
      <c r="I11650" s="51"/>
      <c r="M11650" s="51"/>
    </row>
    <row r="11651" spans="9:13">
      <c r="I11651" s="51"/>
      <c r="M11651" s="51"/>
    </row>
    <row r="11652" spans="9:13">
      <c r="I11652" s="51"/>
      <c r="M11652" s="51"/>
    </row>
    <row r="11653" spans="9:13">
      <c r="I11653" s="51"/>
      <c r="M11653" s="51"/>
    </row>
    <row r="11654" spans="9:13">
      <c r="I11654" s="51"/>
      <c r="M11654" s="51"/>
    </row>
    <row r="11655" spans="9:13">
      <c r="I11655" s="51"/>
      <c r="M11655" s="51"/>
    </row>
    <row r="11656" spans="9:13">
      <c r="I11656" s="51"/>
      <c r="M11656" s="51"/>
    </row>
    <row r="11657" spans="9:13">
      <c r="I11657" s="51"/>
      <c r="M11657" s="51"/>
    </row>
    <row r="11658" spans="9:13">
      <c r="I11658" s="51"/>
      <c r="M11658" s="51"/>
    </row>
    <row r="11659" spans="9:13">
      <c r="I11659" s="51"/>
      <c r="M11659" s="51"/>
    </row>
    <row r="11660" spans="9:13">
      <c r="I11660" s="51"/>
      <c r="M11660" s="51"/>
    </row>
    <row r="11661" spans="9:13">
      <c r="I11661" s="51"/>
      <c r="M11661" s="51"/>
    </row>
    <row r="11662" spans="9:13">
      <c r="I11662" s="51"/>
      <c r="M11662" s="51"/>
    </row>
    <row r="11663" spans="9:13">
      <c r="I11663" s="51"/>
      <c r="M11663" s="51"/>
    </row>
    <row r="11664" spans="9:13">
      <c r="I11664" s="51"/>
      <c r="M11664" s="51"/>
    </row>
    <row r="11665" spans="9:13">
      <c r="I11665" s="51"/>
      <c r="M11665" s="51"/>
    </row>
    <row r="11666" spans="9:13">
      <c r="I11666" s="51"/>
      <c r="M11666" s="51"/>
    </row>
    <row r="11667" spans="9:13">
      <c r="I11667" s="51"/>
      <c r="M11667" s="51"/>
    </row>
    <row r="11668" spans="9:13">
      <c r="I11668" s="51"/>
      <c r="M11668" s="51"/>
    </row>
    <row r="11669" spans="9:13">
      <c r="I11669" s="51"/>
      <c r="M11669" s="51"/>
    </row>
    <row r="11670" spans="9:13">
      <c r="I11670" s="51"/>
      <c r="M11670" s="51"/>
    </row>
    <row r="11671" spans="9:13">
      <c r="I11671" s="51"/>
      <c r="M11671" s="51"/>
    </row>
    <row r="11672" spans="9:13">
      <c r="I11672" s="51"/>
      <c r="M11672" s="51"/>
    </row>
    <row r="11673" spans="9:13">
      <c r="I11673" s="51"/>
      <c r="M11673" s="51"/>
    </row>
    <row r="11674" spans="9:13">
      <c r="I11674" s="51"/>
      <c r="M11674" s="51"/>
    </row>
    <row r="11675" spans="9:13">
      <c r="I11675" s="51"/>
      <c r="M11675" s="51"/>
    </row>
    <row r="11676" spans="9:13">
      <c r="I11676" s="51"/>
      <c r="M11676" s="51"/>
    </row>
    <row r="11677" spans="9:13">
      <c r="I11677" s="51"/>
      <c r="M11677" s="51"/>
    </row>
    <row r="11678" spans="9:13">
      <c r="I11678" s="51"/>
      <c r="M11678" s="51"/>
    </row>
    <row r="11679" spans="9:13">
      <c r="I11679" s="51"/>
      <c r="M11679" s="51"/>
    </row>
    <row r="11680" spans="9:13">
      <c r="I11680" s="51"/>
      <c r="M11680" s="51"/>
    </row>
    <row r="11681" spans="9:13">
      <c r="I11681" s="51"/>
      <c r="M11681" s="51"/>
    </row>
    <row r="11682" spans="9:13">
      <c r="I11682" s="51"/>
      <c r="M11682" s="51"/>
    </row>
    <row r="11683" spans="9:13">
      <c r="I11683" s="51"/>
      <c r="M11683" s="51"/>
    </row>
    <row r="11684" spans="9:13">
      <c r="I11684" s="51"/>
      <c r="M11684" s="51"/>
    </row>
    <row r="11685" spans="9:13">
      <c r="I11685" s="51"/>
      <c r="M11685" s="51"/>
    </row>
    <row r="11686" spans="9:13">
      <c r="I11686" s="51"/>
      <c r="M11686" s="51"/>
    </row>
    <row r="11687" spans="9:13">
      <c r="I11687" s="51"/>
      <c r="M11687" s="51"/>
    </row>
    <row r="11688" spans="9:13">
      <c r="I11688" s="51"/>
      <c r="M11688" s="51"/>
    </row>
    <row r="11689" spans="9:13">
      <c r="I11689" s="51"/>
      <c r="M11689" s="51"/>
    </row>
    <row r="11690" spans="9:13">
      <c r="I11690" s="51"/>
      <c r="M11690" s="51"/>
    </row>
    <row r="11691" spans="9:13">
      <c r="I11691" s="51"/>
      <c r="M11691" s="51"/>
    </row>
    <row r="11692" spans="9:13">
      <c r="I11692" s="51"/>
      <c r="M11692" s="51"/>
    </row>
    <row r="11693" spans="9:13">
      <c r="I11693" s="51"/>
      <c r="M11693" s="51"/>
    </row>
    <row r="11694" spans="9:13">
      <c r="I11694" s="51"/>
      <c r="M11694" s="51"/>
    </row>
    <row r="11695" spans="9:13">
      <c r="I11695" s="51"/>
      <c r="M11695" s="51"/>
    </row>
    <row r="11696" spans="9:13">
      <c r="I11696" s="51"/>
      <c r="M11696" s="51"/>
    </row>
    <row r="11697" spans="9:13">
      <c r="I11697" s="51"/>
      <c r="M11697" s="51"/>
    </row>
    <row r="11698" spans="9:13">
      <c r="I11698" s="51"/>
      <c r="M11698" s="51"/>
    </row>
    <row r="11699" spans="9:13">
      <c r="I11699" s="51"/>
      <c r="M11699" s="51"/>
    </row>
    <row r="11700" spans="9:13">
      <c r="I11700" s="51"/>
      <c r="M11700" s="51"/>
    </row>
    <row r="11701" spans="9:13">
      <c r="I11701" s="51"/>
      <c r="M11701" s="51"/>
    </row>
    <row r="11702" spans="9:13">
      <c r="I11702" s="51"/>
      <c r="M11702" s="51"/>
    </row>
    <row r="11703" spans="9:13">
      <c r="I11703" s="51"/>
      <c r="M11703" s="51"/>
    </row>
    <row r="11704" spans="9:13">
      <c r="I11704" s="51"/>
      <c r="M11704" s="51"/>
    </row>
    <row r="11705" spans="9:13">
      <c r="I11705" s="51"/>
      <c r="M11705" s="51"/>
    </row>
    <row r="11706" spans="9:13">
      <c r="I11706" s="51"/>
      <c r="M11706" s="51"/>
    </row>
    <row r="11707" spans="9:13">
      <c r="I11707" s="51"/>
      <c r="M11707" s="51"/>
    </row>
    <row r="11708" spans="9:13">
      <c r="I11708" s="51"/>
      <c r="M11708" s="51"/>
    </row>
    <row r="11709" spans="9:13">
      <c r="I11709" s="51"/>
      <c r="M11709" s="51"/>
    </row>
    <row r="11710" spans="9:13">
      <c r="I11710" s="51"/>
      <c r="M11710" s="51"/>
    </row>
    <row r="11711" spans="9:13">
      <c r="I11711" s="51"/>
      <c r="M11711" s="51"/>
    </row>
    <row r="11712" spans="9:13">
      <c r="I11712" s="51"/>
      <c r="M11712" s="51"/>
    </row>
    <row r="11713" spans="9:13">
      <c r="I11713" s="51"/>
      <c r="M11713" s="51"/>
    </row>
    <row r="11714" spans="9:13">
      <c r="I11714" s="51"/>
      <c r="M11714" s="51"/>
    </row>
    <row r="11715" spans="9:13">
      <c r="I11715" s="51"/>
      <c r="M11715" s="51"/>
    </row>
    <row r="11716" spans="9:13">
      <c r="I11716" s="51"/>
      <c r="M11716" s="51"/>
    </row>
    <row r="11717" spans="9:13">
      <c r="I11717" s="51"/>
      <c r="M11717" s="51"/>
    </row>
    <row r="11718" spans="9:13">
      <c r="I11718" s="51"/>
      <c r="M11718" s="51"/>
    </row>
    <row r="11719" spans="9:13">
      <c r="I11719" s="51"/>
      <c r="M11719" s="51"/>
    </row>
    <row r="11720" spans="9:13">
      <c r="I11720" s="51"/>
      <c r="M11720" s="51"/>
    </row>
    <row r="11721" spans="9:13">
      <c r="I11721" s="51"/>
      <c r="M11721" s="51"/>
    </row>
    <row r="11722" spans="9:13">
      <c r="I11722" s="51"/>
      <c r="M11722" s="51"/>
    </row>
    <row r="11723" spans="9:13">
      <c r="I11723" s="51"/>
      <c r="M11723" s="51"/>
    </row>
    <row r="11724" spans="9:13">
      <c r="I11724" s="51"/>
      <c r="M11724" s="51"/>
    </row>
    <row r="11725" spans="9:13">
      <c r="I11725" s="51"/>
      <c r="M11725" s="51"/>
    </row>
    <row r="11726" spans="9:13">
      <c r="I11726" s="51"/>
      <c r="M11726" s="51"/>
    </row>
    <row r="11727" spans="9:13">
      <c r="I11727" s="51"/>
      <c r="M11727" s="51"/>
    </row>
    <row r="11728" spans="9:13">
      <c r="I11728" s="51"/>
      <c r="M11728" s="51"/>
    </row>
    <row r="11729" spans="9:13">
      <c r="I11729" s="51"/>
      <c r="M11729" s="51"/>
    </row>
    <row r="11730" spans="9:13">
      <c r="I11730" s="51"/>
      <c r="M11730" s="51"/>
    </row>
    <row r="11731" spans="9:13">
      <c r="I11731" s="51"/>
      <c r="M11731" s="51"/>
    </row>
    <row r="11732" spans="9:13">
      <c r="I11732" s="51"/>
      <c r="M11732" s="51"/>
    </row>
    <row r="11733" spans="9:13">
      <c r="I11733" s="51"/>
      <c r="M11733" s="51"/>
    </row>
    <row r="11734" spans="9:13">
      <c r="I11734" s="51"/>
      <c r="M11734" s="51"/>
    </row>
    <row r="11735" spans="9:13">
      <c r="I11735" s="51"/>
      <c r="M11735" s="51"/>
    </row>
    <row r="11736" spans="9:13">
      <c r="I11736" s="51"/>
      <c r="M11736" s="51"/>
    </row>
    <row r="11737" spans="9:13">
      <c r="I11737" s="51"/>
      <c r="M11737" s="51"/>
    </row>
    <row r="11738" spans="9:13">
      <c r="I11738" s="51"/>
      <c r="M11738" s="51"/>
    </row>
    <row r="11739" spans="9:13">
      <c r="I11739" s="51"/>
      <c r="M11739" s="51"/>
    </row>
    <row r="11740" spans="9:13">
      <c r="I11740" s="51"/>
      <c r="M11740" s="51"/>
    </row>
    <row r="11741" spans="9:13">
      <c r="I11741" s="51"/>
      <c r="M11741" s="51"/>
    </row>
    <row r="11742" spans="9:13">
      <c r="I11742" s="51"/>
      <c r="M11742" s="51"/>
    </row>
    <row r="11743" spans="9:13">
      <c r="I11743" s="51"/>
      <c r="M11743" s="51"/>
    </row>
    <row r="11744" spans="9:13">
      <c r="I11744" s="51"/>
      <c r="M11744" s="51"/>
    </row>
    <row r="11745" spans="9:13">
      <c r="I11745" s="51"/>
      <c r="M11745" s="51"/>
    </row>
    <row r="11746" spans="9:13">
      <c r="I11746" s="51"/>
      <c r="M11746" s="51"/>
    </row>
    <row r="11747" spans="9:13">
      <c r="I11747" s="51"/>
      <c r="M11747" s="51"/>
    </row>
    <row r="11748" spans="9:13">
      <c r="I11748" s="51"/>
      <c r="M11748" s="51"/>
    </row>
    <row r="11749" spans="9:13">
      <c r="I11749" s="51"/>
      <c r="M11749" s="51"/>
    </row>
    <row r="11750" spans="9:13">
      <c r="I11750" s="51"/>
      <c r="M11750" s="51"/>
    </row>
    <row r="11751" spans="9:13">
      <c r="I11751" s="51"/>
      <c r="M11751" s="51"/>
    </row>
    <row r="11752" spans="9:13">
      <c r="I11752" s="51"/>
      <c r="M11752" s="51"/>
    </row>
    <row r="11753" spans="9:13">
      <c r="I11753" s="51"/>
      <c r="M11753" s="51"/>
    </row>
    <row r="11754" spans="9:13">
      <c r="I11754" s="51"/>
      <c r="M11754" s="51"/>
    </row>
    <row r="11755" spans="9:13">
      <c r="I11755" s="51"/>
      <c r="M11755" s="51"/>
    </row>
    <row r="11756" spans="9:13">
      <c r="I11756" s="51"/>
      <c r="M11756" s="51"/>
    </row>
    <row r="11757" spans="9:13">
      <c r="I11757" s="51"/>
      <c r="M11757" s="51"/>
    </row>
    <row r="11758" spans="9:13">
      <c r="I11758" s="51"/>
      <c r="M11758" s="51"/>
    </row>
    <row r="11759" spans="9:13">
      <c r="I11759" s="51"/>
      <c r="M11759" s="51"/>
    </row>
    <row r="11760" spans="9:13">
      <c r="I11760" s="51"/>
      <c r="M11760" s="51"/>
    </row>
    <row r="11761" spans="9:13">
      <c r="I11761" s="51"/>
      <c r="M11761" s="51"/>
    </row>
    <row r="11762" spans="9:13">
      <c r="I11762" s="51"/>
      <c r="M11762" s="51"/>
    </row>
    <row r="11763" spans="9:13">
      <c r="I11763" s="51"/>
      <c r="M11763" s="51"/>
    </row>
    <row r="11764" spans="9:13">
      <c r="I11764" s="51"/>
      <c r="M11764" s="51"/>
    </row>
    <row r="11765" spans="9:13">
      <c r="I11765" s="51"/>
      <c r="M11765" s="51"/>
    </row>
    <row r="11766" spans="9:13">
      <c r="I11766" s="51"/>
      <c r="M11766" s="51"/>
    </row>
    <row r="11767" spans="9:13">
      <c r="I11767" s="51"/>
      <c r="M11767" s="51"/>
    </row>
    <row r="11768" spans="9:13">
      <c r="I11768" s="51"/>
      <c r="M11768" s="51"/>
    </row>
    <row r="11769" spans="9:13">
      <c r="I11769" s="51"/>
      <c r="M11769" s="51"/>
    </row>
    <row r="11770" spans="9:13">
      <c r="I11770" s="51"/>
      <c r="M11770" s="51"/>
    </row>
    <row r="11771" spans="9:13">
      <c r="I11771" s="51"/>
      <c r="M11771" s="51"/>
    </row>
    <row r="11772" spans="9:13">
      <c r="I11772" s="51"/>
      <c r="M11772" s="51"/>
    </row>
    <row r="11773" spans="9:13">
      <c r="I11773" s="51"/>
      <c r="M11773" s="51"/>
    </row>
    <row r="11774" spans="9:13">
      <c r="I11774" s="51"/>
      <c r="M11774" s="51"/>
    </row>
    <row r="11775" spans="9:13">
      <c r="I11775" s="51"/>
      <c r="M11775" s="51"/>
    </row>
    <row r="11776" spans="9:13">
      <c r="I11776" s="51"/>
      <c r="M11776" s="51"/>
    </row>
    <row r="11777" spans="9:13">
      <c r="I11777" s="51"/>
      <c r="M11777" s="51"/>
    </row>
    <row r="11778" spans="9:13">
      <c r="I11778" s="51"/>
      <c r="M11778" s="51"/>
    </row>
    <row r="11779" spans="9:13">
      <c r="I11779" s="51"/>
      <c r="M11779" s="51"/>
    </row>
    <row r="11780" spans="9:13">
      <c r="I11780" s="51"/>
      <c r="M11780" s="51"/>
    </row>
    <row r="11781" spans="9:13">
      <c r="I11781" s="51"/>
      <c r="M11781" s="51"/>
    </row>
    <row r="11782" spans="9:13">
      <c r="I11782" s="51"/>
      <c r="M11782" s="51"/>
    </row>
    <row r="11783" spans="9:13">
      <c r="I11783" s="51"/>
      <c r="M11783" s="51"/>
    </row>
    <row r="11784" spans="9:13">
      <c r="I11784" s="51"/>
      <c r="M11784" s="51"/>
    </row>
    <row r="11785" spans="9:13">
      <c r="I11785" s="51"/>
      <c r="M11785" s="51"/>
    </row>
    <row r="11786" spans="9:13">
      <c r="I11786" s="51"/>
      <c r="M11786" s="51"/>
    </row>
    <row r="11787" spans="9:13">
      <c r="I11787" s="51"/>
      <c r="M11787" s="51"/>
    </row>
    <row r="11788" spans="9:13">
      <c r="I11788" s="51"/>
      <c r="M11788" s="51"/>
    </row>
    <row r="11789" spans="9:13">
      <c r="I11789" s="51"/>
      <c r="M11789" s="51"/>
    </row>
    <row r="11790" spans="9:13">
      <c r="I11790" s="51"/>
      <c r="M11790" s="51"/>
    </row>
    <row r="11791" spans="9:13">
      <c r="I11791" s="51"/>
      <c r="M11791" s="51"/>
    </row>
    <row r="11792" spans="9:13">
      <c r="I11792" s="51"/>
      <c r="M11792" s="51"/>
    </row>
    <row r="11793" spans="9:13">
      <c r="I11793" s="51"/>
      <c r="M11793" s="51"/>
    </row>
    <row r="11794" spans="9:13">
      <c r="I11794" s="51"/>
      <c r="M11794" s="51"/>
    </row>
    <row r="11795" spans="9:13">
      <c r="I11795" s="51"/>
      <c r="M11795" s="51"/>
    </row>
    <row r="11796" spans="9:13">
      <c r="I11796" s="51"/>
      <c r="M11796" s="51"/>
    </row>
    <row r="11797" spans="9:13">
      <c r="I11797" s="51"/>
      <c r="M11797" s="51"/>
    </row>
    <row r="11798" spans="9:13">
      <c r="I11798" s="51"/>
      <c r="M11798" s="51"/>
    </row>
    <row r="11799" spans="9:13">
      <c r="I11799" s="51"/>
      <c r="M11799" s="51"/>
    </row>
    <row r="11800" spans="9:13">
      <c r="I11800" s="51"/>
      <c r="M11800" s="51"/>
    </row>
    <row r="11801" spans="9:13">
      <c r="I11801" s="51"/>
      <c r="M11801" s="51"/>
    </row>
    <row r="11802" spans="9:13">
      <c r="I11802" s="51"/>
      <c r="M11802" s="51"/>
    </row>
    <row r="11803" spans="9:13">
      <c r="I11803" s="51"/>
      <c r="M11803" s="51"/>
    </row>
    <row r="11804" spans="9:13">
      <c r="I11804" s="51"/>
      <c r="M11804" s="51"/>
    </row>
    <row r="11805" spans="9:13">
      <c r="I11805" s="51"/>
      <c r="M11805" s="51"/>
    </row>
    <row r="11806" spans="9:13">
      <c r="I11806" s="51"/>
      <c r="M11806" s="51"/>
    </row>
    <row r="11807" spans="9:13">
      <c r="I11807" s="51"/>
      <c r="M11807" s="51"/>
    </row>
    <row r="11808" spans="9:13">
      <c r="I11808" s="51"/>
      <c r="M11808" s="51"/>
    </row>
    <row r="11809" spans="9:13">
      <c r="I11809" s="51"/>
      <c r="M11809" s="51"/>
    </row>
    <row r="11810" spans="9:13">
      <c r="I11810" s="51"/>
      <c r="M11810" s="51"/>
    </row>
    <row r="11811" spans="9:13">
      <c r="I11811" s="51"/>
      <c r="M11811" s="51"/>
    </row>
    <row r="11812" spans="9:13">
      <c r="I11812" s="51"/>
      <c r="M11812" s="51"/>
    </row>
    <row r="11813" spans="9:13">
      <c r="I11813" s="51"/>
      <c r="M11813" s="51"/>
    </row>
    <row r="11814" spans="9:13">
      <c r="I11814" s="51"/>
      <c r="M11814" s="51"/>
    </row>
    <row r="11815" spans="9:13">
      <c r="I11815" s="51"/>
      <c r="M11815" s="51"/>
    </row>
    <row r="11816" spans="9:13">
      <c r="I11816" s="51"/>
      <c r="M11816" s="51"/>
    </row>
    <row r="11817" spans="9:13">
      <c r="I11817" s="51"/>
      <c r="M11817" s="51"/>
    </row>
    <row r="11818" spans="9:13">
      <c r="I11818" s="51"/>
      <c r="M11818" s="51"/>
    </row>
    <row r="11819" spans="9:13">
      <c r="I11819" s="51"/>
      <c r="M11819" s="51"/>
    </row>
    <row r="11820" spans="9:13">
      <c r="I11820" s="51"/>
      <c r="M11820" s="51"/>
    </row>
    <row r="11821" spans="9:13">
      <c r="I11821" s="51"/>
      <c r="M11821" s="51"/>
    </row>
    <row r="11822" spans="9:13">
      <c r="I11822" s="51"/>
      <c r="M11822" s="51"/>
    </row>
    <row r="11823" spans="9:13">
      <c r="I11823" s="51"/>
      <c r="M11823" s="51"/>
    </row>
    <row r="11824" spans="9:13">
      <c r="I11824" s="51"/>
      <c r="M11824" s="51"/>
    </row>
    <row r="11825" spans="9:13">
      <c r="I11825" s="51"/>
      <c r="M11825" s="51"/>
    </row>
    <row r="11826" spans="9:13">
      <c r="I11826" s="51"/>
      <c r="M11826" s="51"/>
    </row>
    <row r="11827" spans="9:13">
      <c r="I11827" s="51"/>
      <c r="M11827" s="51"/>
    </row>
    <row r="11828" spans="9:13">
      <c r="I11828" s="51"/>
      <c r="M11828" s="51"/>
    </row>
    <row r="11829" spans="9:13">
      <c r="I11829" s="51"/>
      <c r="M11829" s="51"/>
    </row>
    <row r="11830" spans="9:13">
      <c r="I11830" s="51"/>
      <c r="M11830" s="51"/>
    </row>
    <row r="11831" spans="9:13">
      <c r="I11831" s="51"/>
      <c r="M11831" s="51"/>
    </row>
    <row r="11832" spans="9:13">
      <c r="I11832" s="51"/>
      <c r="M11832" s="51"/>
    </row>
    <row r="11833" spans="9:13">
      <c r="I11833" s="51"/>
      <c r="M11833" s="51"/>
    </row>
    <row r="11834" spans="9:13">
      <c r="I11834" s="51"/>
      <c r="M11834" s="51"/>
    </row>
    <row r="11835" spans="9:13">
      <c r="I11835" s="51"/>
      <c r="M11835" s="51"/>
    </row>
    <row r="11836" spans="9:13">
      <c r="I11836" s="51"/>
      <c r="M11836" s="51"/>
    </row>
    <row r="11837" spans="9:13">
      <c r="I11837" s="51"/>
      <c r="M11837" s="51"/>
    </row>
    <row r="11838" spans="9:13">
      <c r="I11838" s="51"/>
      <c r="M11838" s="51"/>
    </row>
    <row r="11839" spans="9:13">
      <c r="I11839" s="51"/>
      <c r="M11839" s="51"/>
    </row>
    <row r="11840" spans="9:13">
      <c r="I11840" s="51"/>
      <c r="M11840" s="51"/>
    </row>
    <row r="11841" spans="9:13">
      <c r="I11841" s="51"/>
      <c r="M11841" s="51"/>
    </row>
    <row r="11842" spans="9:13">
      <c r="I11842" s="51"/>
      <c r="M11842" s="51"/>
    </row>
    <row r="11843" spans="9:13">
      <c r="I11843" s="51"/>
      <c r="M11843" s="51"/>
    </row>
    <row r="11844" spans="9:13">
      <c r="I11844" s="51"/>
      <c r="M11844" s="51"/>
    </row>
    <row r="11845" spans="9:13">
      <c r="I11845" s="51"/>
      <c r="M11845" s="51"/>
    </row>
    <row r="11846" spans="9:13">
      <c r="I11846" s="51"/>
      <c r="M11846" s="51"/>
    </row>
    <row r="11847" spans="9:13">
      <c r="I11847" s="51"/>
      <c r="M11847" s="51"/>
    </row>
    <row r="11848" spans="9:13">
      <c r="I11848" s="51"/>
      <c r="M11848" s="51"/>
    </row>
    <row r="11849" spans="9:13">
      <c r="I11849" s="51"/>
      <c r="M11849" s="51"/>
    </row>
    <row r="11850" spans="9:13">
      <c r="I11850" s="51"/>
      <c r="M11850" s="51"/>
    </row>
    <row r="11851" spans="9:13">
      <c r="I11851" s="51"/>
      <c r="M11851" s="51"/>
    </row>
    <row r="11852" spans="9:13">
      <c r="I11852" s="51"/>
      <c r="M11852" s="51"/>
    </row>
    <row r="11853" spans="9:13">
      <c r="I11853" s="51"/>
      <c r="M11853" s="51"/>
    </row>
    <row r="11854" spans="9:13">
      <c r="I11854" s="51"/>
      <c r="M11854" s="51"/>
    </row>
    <row r="11855" spans="9:13">
      <c r="I11855" s="51"/>
      <c r="M11855" s="51"/>
    </row>
    <row r="11856" spans="9:13">
      <c r="I11856" s="51"/>
      <c r="M11856" s="51"/>
    </row>
    <row r="11857" spans="9:13">
      <c r="I11857" s="51"/>
      <c r="M11857" s="51"/>
    </row>
    <row r="11858" spans="9:13">
      <c r="I11858" s="51"/>
      <c r="M11858" s="51"/>
    </row>
    <row r="11859" spans="9:13">
      <c r="I11859" s="51"/>
      <c r="M11859" s="51"/>
    </row>
    <row r="11860" spans="9:13">
      <c r="I11860" s="51"/>
      <c r="M11860" s="51"/>
    </row>
    <row r="11861" spans="9:13">
      <c r="I11861" s="51"/>
      <c r="M11861" s="51"/>
    </row>
    <row r="11862" spans="9:13">
      <c r="I11862" s="51"/>
      <c r="M11862" s="51"/>
    </row>
    <row r="11863" spans="9:13">
      <c r="I11863" s="51"/>
      <c r="M11863" s="51"/>
    </row>
    <row r="11864" spans="9:13">
      <c r="I11864" s="51"/>
      <c r="M11864" s="51"/>
    </row>
    <row r="11865" spans="9:13">
      <c r="I11865" s="51"/>
      <c r="M11865" s="51"/>
    </row>
    <row r="11866" spans="9:13">
      <c r="I11866" s="51"/>
      <c r="M11866" s="51"/>
    </row>
    <row r="11867" spans="9:13">
      <c r="I11867" s="51"/>
      <c r="M11867" s="51"/>
    </row>
    <row r="11868" spans="9:13">
      <c r="I11868" s="51"/>
      <c r="M11868" s="51"/>
    </row>
    <row r="11869" spans="9:13">
      <c r="I11869" s="51"/>
      <c r="M11869" s="51"/>
    </row>
    <row r="11870" spans="9:13">
      <c r="I11870" s="51"/>
      <c r="M11870" s="51"/>
    </row>
    <row r="11871" spans="9:13">
      <c r="I11871" s="51"/>
      <c r="M11871" s="51"/>
    </row>
    <row r="11872" spans="9:13">
      <c r="I11872" s="51"/>
      <c r="M11872" s="51"/>
    </row>
    <row r="11873" spans="9:13">
      <c r="I11873" s="51"/>
      <c r="M11873" s="51"/>
    </row>
    <row r="11874" spans="9:13">
      <c r="I11874" s="51"/>
      <c r="M11874" s="51"/>
    </row>
    <row r="11875" spans="9:13">
      <c r="I11875" s="51"/>
      <c r="M11875" s="51"/>
    </row>
    <row r="11876" spans="9:13">
      <c r="I11876" s="51"/>
      <c r="M11876" s="51"/>
    </row>
    <row r="11877" spans="9:13">
      <c r="I11877" s="51"/>
      <c r="M11877" s="51"/>
    </row>
    <row r="11878" spans="9:13">
      <c r="I11878" s="51"/>
      <c r="M11878" s="51"/>
    </row>
    <row r="11879" spans="9:13">
      <c r="I11879" s="51"/>
      <c r="M11879" s="51"/>
    </row>
    <row r="11880" spans="9:13">
      <c r="I11880" s="51"/>
      <c r="M11880" s="51"/>
    </row>
    <row r="11881" spans="9:13">
      <c r="I11881" s="51"/>
      <c r="M11881" s="51"/>
    </row>
    <row r="11882" spans="9:13">
      <c r="I11882" s="51"/>
      <c r="M11882" s="51"/>
    </row>
    <row r="11883" spans="9:13">
      <c r="I11883" s="51"/>
      <c r="M11883" s="51"/>
    </row>
    <row r="11884" spans="9:13">
      <c r="I11884" s="51"/>
      <c r="M11884" s="51"/>
    </row>
    <row r="11885" spans="9:13">
      <c r="I11885" s="51"/>
      <c r="M11885" s="51"/>
    </row>
    <row r="11886" spans="9:13">
      <c r="I11886" s="51"/>
      <c r="M11886" s="51"/>
    </row>
    <row r="11887" spans="9:13">
      <c r="I11887" s="51"/>
      <c r="M11887" s="51"/>
    </row>
    <row r="11888" spans="9:13">
      <c r="I11888" s="51"/>
      <c r="M11888" s="51"/>
    </row>
    <row r="11889" spans="9:13">
      <c r="I11889" s="51"/>
      <c r="M11889" s="51"/>
    </row>
    <row r="11890" spans="9:13">
      <c r="I11890" s="51"/>
      <c r="M11890" s="51"/>
    </row>
    <row r="11891" spans="9:13">
      <c r="I11891" s="51"/>
      <c r="M11891" s="51"/>
    </row>
    <row r="11892" spans="9:13">
      <c r="I11892" s="51"/>
      <c r="M11892" s="51"/>
    </row>
    <row r="11893" spans="9:13">
      <c r="I11893" s="51"/>
      <c r="M11893" s="51"/>
    </row>
    <row r="11894" spans="9:13">
      <c r="I11894" s="51"/>
      <c r="M11894" s="51"/>
    </row>
    <row r="11895" spans="9:13">
      <c r="I11895" s="51"/>
      <c r="M11895" s="51"/>
    </row>
    <row r="11896" spans="9:13">
      <c r="I11896" s="51"/>
      <c r="M11896" s="51"/>
    </row>
    <row r="11897" spans="9:13">
      <c r="I11897" s="51"/>
      <c r="M11897" s="51"/>
    </row>
    <row r="11898" spans="9:13">
      <c r="I11898" s="51"/>
      <c r="M11898" s="51"/>
    </row>
    <row r="11899" spans="9:13">
      <c r="I11899" s="51"/>
      <c r="M11899" s="51"/>
    </row>
    <row r="11900" spans="9:13">
      <c r="I11900" s="51"/>
      <c r="M11900" s="51"/>
    </row>
    <row r="11901" spans="9:13">
      <c r="I11901" s="51"/>
      <c r="M11901" s="51"/>
    </row>
    <row r="11902" spans="9:13">
      <c r="I11902" s="51"/>
      <c r="M11902" s="51"/>
    </row>
    <row r="11903" spans="9:13">
      <c r="I11903" s="51"/>
      <c r="M11903" s="51"/>
    </row>
    <row r="11904" spans="9:13">
      <c r="I11904" s="51"/>
      <c r="M11904" s="51"/>
    </row>
    <row r="11905" spans="9:13">
      <c r="I11905" s="51"/>
      <c r="M11905" s="51"/>
    </row>
    <row r="11906" spans="9:13">
      <c r="I11906" s="51"/>
      <c r="M11906" s="51"/>
    </row>
    <row r="11907" spans="9:13">
      <c r="I11907" s="51"/>
      <c r="M11907" s="51"/>
    </row>
    <row r="11908" spans="9:13">
      <c r="I11908" s="51"/>
      <c r="M11908" s="51"/>
    </row>
    <row r="11909" spans="9:13">
      <c r="I11909" s="51"/>
      <c r="M11909" s="51"/>
    </row>
    <row r="11910" spans="9:13">
      <c r="I11910" s="51"/>
      <c r="M11910" s="51"/>
    </row>
    <row r="11911" spans="9:13">
      <c r="I11911" s="51"/>
      <c r="M11911" s="51"/>
    </row>
    <row r="11912" spans="9:13">
      <c r="I11912" s="51"/>
      <c r="M11912" s="51"/>
    </row>
    <row r="11913" spans="9:13">
      <c r="I11913" s="51"/>
      <c r="M11913" s="51"/>
    </row>
    <row r="11914" spans="9:13">
      <c r="I11914" s="51"/>
      <c r="M11914" s="51"/>
    </row>
    <row r="11915" spans="9:13">
      <c r="I11915" s="51"/>
      <c r="M11915" s="51"/>
    </row>
    <row r="11916" spans="9:13">
      <c r="I11916" s="51"/>
      <c r="M11916" s="51"/>
    </row>
    <row r="11917" spans="9:13">
      <c r="I11917" s="51"/>
      <c r="M11917" s="51"/>
    </row>
    <row r="11918" spans="9:13">
      <c r="I11918" s="51"/>
      <c r="M11918" s="51"/>
    </row>
    <row r="11919" spans="9:13">
      <c r="I11919" s="51"/>
      <c r="M11919" s="51"/>
    </row>
    <row r="11920" spans="9:13">
      <c r="I11920" s="51"/>
      <c r="M11920" s="51"/>
    </row>
    <row r="11921" spans="9:13">
      <c r="I11921" s="51"/>
      <c r="M11921" s="51"/>
    </row>
    <row r="11922" spans="9:13">
      <c r="I11922" s="51"/>
      <c r="M11922" s="51"/>
    </row>
    <row r="11923" spans="9:13">
      <c r="I11923" s="51"/>
      <c r="M11923" s="51"/>
    </row>
    <row r="11924" spans="9:13">
      <c r="I11924" s="51"/>
      <c r="M11924" s="51"/>
    </row>
    <row r="11925" spans="9:13">
      <c r="I11925" s="51"/>
      <c r="M11925" s="51"/>
    </row>
    <row r="11926" spans="9:13">
      <c r="I11926" s="51"/>
      <c r="M11926" s="51"/>
    </row>
    <row r="11927" spans="9:13">
      <c r="I11927" s="51"/>
      <c r="M11927" s="51"/>
    </row>
    <row r="11928" spans="9:13">
      <c r="I11928" s="51"/>
      <c r="M11928" s="51"/>
    </row>
    <row r="11929" spans="9:13">
      <c r="I11929" s="51"/>
      <c r="M11929" s="51"/>
    </row>
    <row r="11930" spans="9:13">
      <c r="I11930" s="51"/>
      <c r="M11930" s="51"/>
    </row>
    <row r="11931" spans="9:13">
      <c r="I11931" s="51"/>
      <c r="M11931" s="51"/>
    </row>
    <row r="11932" spans="9:13">
      <c r="I11932" s="51"/>
      <c r="M11932" s="51"/>
    </row>
    <row r="11933" spans="9:13">
      <c r="I11933" s="51"/>
      <c r="M11933" s="51"/>
    </row>
    <row r="11934" spans="9:13">
      <c r="I11934" s="51"/>
      <c r="M11934" s="51"/>
    </row>
    <row r="11935" spans="9:13">
      <c r="I11935" s="51"/>
      <c r="M11935" s="51"/>
    </row>
    <row r="11936" spans="9:13">
      <c r="I11936" s="51"/>
      <c r="M11936" s="51"/>
    </row>
    <row r="11937" spans="9:13">
      <c r="I11937" s="51"/>
      <c r="M11937" s="51"/>
    </row>
    <row r="11938" spans="9:13">
      <c r="I11938" s="51"/>
      <c r="M11938" s="51"/>
    </row>
    <row r="11939" spans="9:13">
      <c r="I11939" s="51"/>
      <c r="M11939" s="51"/>
    </row>
    <row r="11940" spans="9:13">
      <c r="I11940" s="51"/>
      <c r="M11940" s="51"/>
    </row>
    <row r="11941" spans="9:13">
      <c r="I11941" s="51"/>
      <c r="M11941" s="51"/>
    </row>
    <row r="11942" spans="9:13">
      <c r="I11942" s="51"/>
      <c r="M11942" s="51"/>
    </row>
    <row r="11943" spans="9:13">
      <c r="I11943" s="51"/>
      <c r="M11943" s="51"/>
    </row>
    <row r="11944" spans="9:13">
      <c r="I11944" s="51"/>
      <c r="M11944" s="51"/>
    </row>
    <row r="11945" spans="9:13">
      <c r="I11945" s="51"/>
      <c r="M11945" s="51"/>
    </row>
    <row r="11946" spans="9:13">
      <c r="I11946" s="51"/>
      <c r="M11946" s="51"/>
    </row>
    <row r="11947" spans="9:13">
      <c r="I11947" s="51"/>
      <c r="M11947" s="51"/>
    </row>
    <row r="11948" spans="9:13">
      <c r="I11948" s="51"/>
      <c r="M11948" s="51"/>
    </row>
    <row r="11949" spans="9:13">
      <c r="I11949" s="51"/>
      <c r="M11949" s="51"/>
    </row>
    <row r="11950" spans="9:13">
      <c r="I11950" s="51"/>
      <c r="M11950" s="51"/>
    </row>
    <row r="11951" spans="9:13">
      <c r="I11951" s="51"/>
      <c r="M11951" s="51"/>
    </row>
    <row r="11952" spans="9:13">
      <c r="I11952" s="51"/>
      <c r="M11952" s="51"/>
    </row>
    <row r="11953" spans="9:13">
      <c r="I11953" s="51"/>
      <c r="M11953" s="51"/>
    </row>
    <row r="11954" spans="9:13">
      <c r="I11954" s="51"/>
      <c r="M11954" s="51"/>
    </row>
    <row r="11955" spans="9:13">
      <c r="I11955" s="51"/>
      <c r="M11955" s="51"/>
    </row>
    <row r="11956" spans="9:13">
      <c r="I11956" s="51"/>
      <c r="M11956" s="51"/>
    </row>
    <row r="11957" spans="9:13">
      <c r="I11957" s="51"/>
      <c r="M11957" s="51"/>
    </row>
    <row r="11958" spans="9:13">
      <c r="I11958" s="51"/>
      <c r="M11958" s="51"/>
    </row>
    <row r="11959" spans="9:13">
      <c r="I11959" s="51"/>
      <c r="M11959" s="51"/>
    </row>
    <row r="11960" spans="9:13">
      <c r="I11960" s="51"/>
      <c r="M11960" s="51"/>
    </row>
    <row r="11961" spans="9:13">
      <c r="I11961" s="51"/>
      <c r="M11961" s="51"/>
    </row>
    <row r="11962" spans="9:13">
      <c r="I11962" s="51"/>
      <c r="M11962" s="51"/>
    </row>
    <row r="11963" spans="9:13">
      <c r="I11963" s="51"/>
      <c r="M11963" s="51"/>
    </row>
    <row r="11964" spans="9:13">
      <c r="I11964" s="51"/>
      <c r="M11964" s="51"/>
    </row>
    <row r="11965" spans="9:13">
      <c r="I11965" s="51"/>
      <c r="M11965" s="51"/>
    </row>
    <row r="11966" spans="9:13">
      <c r="I11966" s="51"/>
      <c r="M11966" s="51"/>
    </row>
    <row r="11967" spans="9:13">
      <c r="I11967" s="51"/>
      <c r="M11967" s="51"/>
    </row>
    <row r="11968" spans="9:13">
      <c r="I11968" s="51"/>
      <c r="M11968" s="51"/>
    </row>
    <row r="11969" spans="9:13">
      <c r="I11969" s="51"/>
      <c r="M11969" s="51"/>
    </row>
    <row r="11970" spans="9:13">
      <c r="I11970" s="51"/>
      <c r="M11970" s="51"/>
    </row>
    <row r="11971" spans="9:13">
      <c r="I11971" s="51"/>
      <c r="M11971" s="51"/>
    </row>
    <row r="11972" spans="9:13">
      <c r="I11972" s="51"/>
      <c r="M11972" s="51"/>
    </row>
    <row r="11973" spans="9:13">
      <c r="I11973" s="51"/>
      <c r="M11973" s="51"/>
    </row>
    <row r="11974" spans="9:13">
      <c r="I11974" s="51"/>
      <c r="M11974" s="51"/>
    </row>
    <row r="11975" spans="9:13">
      <c r="I11975" s="51"/>
      <c r="M11975" s="51"/>
    </row>
    <row r="11976" spans="9:13">
      <c r="I11976" s="51"/>
      <c r="M11976" s="51"/>
    </row>
    <row r="11977" spans="9:13">
      <c r="I11977" s="51"/>
      <c r="M11977" s="51"/>
    </row>
    <row r="11978" spans="9:13">
      <c r="I11978" s="51"/>
      <c r="M11978" s="51"/>
    </row>
    <row r="11979" spans="9:13">
      <c r="I11979" s="51"/>
      <c r="M11979" s="51"/>
    </row>
    <row r="11980" spans="9:13">
      <c r="I11980" s="51"/>
      <c r="M11980" s="51"/>
    </row>
    <row r="11981" spans="9:13">
      <c r="I11981" s="51"/>
      <c r="M11981" s="51"/>
    </row>
    <row r="11982" spans="9:13">
      <c r="I11982" s="51"/>
      <c r="M11982" s="51"/>
    </row>
    <row r="11983" spans="9:13">
      <c r="I11983" s="51"/>
      <c r="M11983" s="51"/>
    </row>
    <row r="11984" spans="9:13">
      <c r="I11984" s="51"/>
      <c r="M11984" s="51"/>
    </row>
    <row r="11985" spans="9:13">
      <c r="I11985" s="51"/>
      <c r="M11985" s="51"/>
    </row>
    <row r="11986" spans="9:13">
      <c r="I11986" s="51"/>
      <c r="M11986" s="51"/>
    </row>
    <row r="11987" spans="9:13">
      <c r="I11987" s="51"/>
      <c r="M11987" s="51"/>
    </row>
    <row r="11988" spans="9:13">
      <c r="I11988" s="51"/>
      <c r="M11988" s="51"/>
    </row>
    <row r="11989" spans="9:13">
      <c r="I11989" s="51"/>
      <c r="M11989" s="51"/>
    </row>
    <row r="11990" spans="9:13">
      <c r="I11990" s="51"/>
      <c r="M11990" s="51"/>
    </row>
    <row r="11991" spans="9:13">
      <c r="I11991" s="51"/>
      <c r="M11991" s="51"/>
    </row>
    <row r="11992" spans="9:13">
      <c r="I11992" s="51"/>
      <c r="M11992" s="51"/>
    </row>
    <row r="11993" spans="9:13">
      <c r="I11993" s="51"/>
      <c r="M11993" s="51"/>
    </row>
    <row r="11994" spans="9:13">
      <c r="I11994" s="51"/>
      <c r="M11994" s="51"/>
    </row>
    <row r="11995" spans="9:13">
      <c r="I11995" s="51"/>
      <c r="M11995" s="51"/>
    </row>
    <row r="11996" spans="9:13">
      <c r="I11996" s="51"/>
      <c r="M11996" s="51"/>
    </row>
    <row r="11997" spans="9:13">
      <c r="I11997" s="51"/>
      <c r="M11997" s="51"/>
    </row>
    <row r="11998" spans="9:13">
      <c r="I11998" s="51"/>
      <c r="M11998" s="51"/>
    </row>
    <row r="11999" spans="9:13">
      <c r="I11999" s="51"/>
      <c r="M11999" s="51"/>
    </row>
    <row r="12000" spans="9:13">
      <c r="I12000" s="51"/>
      <c r="M12000" s="51"/>
    </row>
    <row r="12001" spans="9:13">
      <c r="I12001" s="51"/>
      <c r="M12001" s="51"/>
    </row>
    <row r="12002" spans="9:13">
      <c r="I12002" s="51"/>
      <c r="M12002" s="51"/>
    </row>
    <row r="12003" spans="9:13">
      <c r="I12003" s="51"/>
      <c r="M12003" s="51"/>
    </row>
    <row r="12004" spans="9:13">
      <c r="I12004" s="51"/>
      <c r="M12004" s="51"/>
    </row>
    <row r="12005" spans="9:13">
      <c r="I12005" s="51"/>
      <c r="M12005" s="51"/>
    </row>
    <row r="12006" spans="9:13">
      <c r="I12006" s="51"/>
      <c r="M12006" s="51"/>
    </row>
    <row r="12007" spans="9:13">
      <c r="I12007" s="51"/>
      <c r="M12007" s="51"/>
    </row>
    <row r="12008" spans="9:13">
      <c r="I12008" s="51"/>
      <c r="M12008" s="51"/>
    </row>
    <row r="12009" spans="9:13">
      <c r="I12009" s="51"/>
      <c r="M12009" s="51"/>
    </row>
    <row r="12010" spans="9:13">
      <c r="I12010" s="51"/>
      <c r="M12010" s="51"/>
    </row>
    <row r="12011" spans="9:13">
      <c r="I12011" s="51"/>
      <c r="M12011" s="51"/>
    </row>
    <row r="12012" spans="9:13">
      <c r="I12012" s="51"/>
      <c r="M12012" s="51"/>
    </row>
    <row r="12013" spans="9:13">
      <c r="I12013" s="51"/>
      <c r="M12013" s="51"/>
    </row>
    <row r="12014" spans="9:13">
      <c r="I12014" s="51"/>
      <c r="M12014" s="51"/>
    </row>
    <row r="12015" spans="9:13">
      <c r="I12015" s="51"/>
      <c r="M12015" s="51"/>
    </row>
    <row r="12016" spans="9:13">
      <c r="I12016" s="51"/>
      <c r="M12016" s="51"/>
    </row>
    <row r="12017" spans="9:13">
      <c r="I12017" s="51"/>
      <c r="M12017" s="51"/>
    </row>
    <row r="12018" spans="9:13">
      <c r="I12018" s="51"/>
      <c r="M12018" s="51"/>
    </row>
    <row r="12019" spans="9:13">
      <c r="I12019" s="51"/>
      <c r="M12019" s="51"/>
    </row>
    <row r="12020" spans="9:13">
      <c r="I12020" s="51"/>
      <c r="M12020" s="51"/>
    </row>
    <row r="12021" spans="9:13">
      <c r="I12021" s="51"/>
      <c r="M12021" s="51"/>
    </row>
    <row r="12022" spans="9:13">
      <c r="I12022" s="51"/>
      <c r="M12022" s="51"/>
    </row>
    <row r="12023" spans="9:13">
      <c r="I12023" s="51"/>
      <c r="M12023" s="51"/>
    </row>
    <row r="12024" spans="9:13">
      <c r="I12024" s="51"/>
      <c r="M12024" s="51"/>
    </row>
    <row r="12025" spans="9:13">
      <c r="I12025" s="51"/>
      <c r="M12025" s="51"/>
    </row>
    <row r="12026" spans="9:13">
      <c r="I12026" s="51"/>
      <c r="M12026" s="51"/>
    </row>
    <row r="12027" spans="9:13">
      <c r="I12027" s="51"/>
      <c r="M12027" s="51"/>
    </row>
    <row r="12028" spans="9:13">
      <c r="I12028" s="51"/>
      <c r="M12028" s="51"/>
    </row>
    <row r="12029" spans="9:13">
      <c r="I12029" s="51"/>
      <c r="M12029" s="51"/>
    </row>
    <row r="12030" spans="9:13">
      <c r="I12030" s="51"/>
      <c r="M12030" s="51"/>
    </row>
    <row r="12031" spans="9:13">
      <c r="I12031" s="51"/>
      <c r="M12031" s="51"/>
    </row>
    <row r="12032" spans="9:13">
      <c r="I12032" s="51"/>
      <c r="M12032" s="51"/>
    </row>
    <row r="12033" spans="9:13">
      <c r="I12033" s="51"/>
      <c r="M12033" s="51"/>
    </row>
    <row r="12034" spans="9:13">
      <c r="I12034" s="51"/>
      <c r="M12034" s="51"/>
    </row>
    <row r="12035" spans="9:13">
      <c r="I12035" s="51"/>
      <c r="M12035" s="51"/>
    </row>
    <row r="12036" spans="9:13">
      <c r="I12036" s="51"/>
      <c r="M12036" s="51"/>
    </row>
    <row r="12037" spans="9:13">
      <c r="I12037" s="51"/>
      <c r="M12037" s="51"/>
    </row>
    <row r="12038" spans="9:13">
      <c r="I12038" s="51"/>
      <c r="M12038" s="51"/>
    </row>
    <row r="12039" spans="9:13">
      <c r="I12039" s="51"/>
      <c r="M12039" s="51"/>
    </row>
    <row r="12040" spans="9:13">
      <c r="I12040" s="51"/>
      <c r="M12040" s="51"/>
    </row>
    <row r="12041" spans="9:13">
      <c r="I12041" s="51"/>
      <c r="M12041" s="51"/>
    </row>
    <row r="12042" spans="9:13">
      <c r="I12042" s="51"/>
      <c r="M12042" s="51"/>
    </row>
    <row r="12043" spans="9:13">
      <c r="I12043" s="51"/>
      <c r="M12043" s="51"/>
    </row>
    <row r="12044" spans="9:13">
      <c r="I12044" s="51"/>
      <c r="M12044" s="51"/>
    </row>
    <row r="12045" spans="9:13">
      <c r="I12045" s="51"/>
      <c r="M12045" s="51"/>
    </row>
    <row r="12046" spans="9:13">
      <c r="I12046" s="51"/>
      <c r="M12046" s="51"/>
    </row>
    <row r="12047" spans="9:13">
      <c r="I12047" s="51"/>
      <c r="M12047" s="51"/>
    </row>
    <row r="12048" spans="9:13">
      <c r="I12048" s="51"/>
      <c r="M12048" s="51"/>
    </row>
    <row r="12049" spans="9:13">
      <c r="I12049" s="51"/>
      <c r="M12049" s="51"/>
    </row>
    <row r="12050" spans="9:13">
      <c r="I12050" s="51"/>
      <c r="M12050" s="51"/>
    </row>
    <row r="12051" spans="9:13">
      <c r="I12051" s="51"/>
      <c r="M12051" s="51"/>
    </row>
    <row r="12052" spans="9:13">
      <c r="I12052" s="51"/>
      <c r="M12052" s="51"/>
    </row>
    <row r="12053" spans="9:13">
      <c r="I12053" s="51"/>
      <c r="M12053" s="51"/>
    </row>
    <row r="12054" spans="9:13">
      <c r="I12054" s="51"/>
      <c r="M12054" s="51"/>
    </row>
    <row r="12055" spans="9:13">
      <c r="I12055" s="51"/>
      <c r="M12055" s="51"/>
    </row>
    <row r="12056" spans="9:13">
      <c r="I12056" s="51"/>
      <c r="M12056" s="51"/>
    </row>
    <row r="12057" spans="9:13">
      <c r="I12057" s="51"/>
      <c r="M12057" s="51"/>
    </row>
    <row r="12058" spans="9:13">
      <c r="I12058" s="51"/>
      <c r="M12058" s="51"/>
    </row>
    <row r="12059" spans="9:13">
      <c r="I12059" s="51"/>
      <c r="M12059" s="51"/>
    </row>
    <row r="12060" spans="9:13">
      <c r="I12060" s="51"/>
      <c r="M12060" s="51"/>
    </row>
    <row r="12061" spans="9:13">
      <c r="I12061" s="51"/>
      <c r="M12061" s="51"/>
    </row>
    <row r="12062" spans="9:13">
      <c r="I12062" s="51"/>
      <c r="M12062" s="51"/>
    </row>
    <row r="12063" spans="9:13">
      <c r="I12063" s="51"/>
      <c r="M12063" s="51"/>
    </row>
    <row r="12064" spans="9:13">
      <c r="I12064" s="51"/>
      <c r="M12064" s="51"/>
    </row>
    <row r="12065" spans="9:13">
      <c r="I12065" s="51"/>
      <c r="M12065" s="51"/>
    </row>
    <row r="12066" spans="9:13">
      <c r="I12066" s="51"/>
      <c r="M12066" s="51"/>
    </row>
    <row r="12067" spans="9:13">
      <c r="I12067" s="51"/>
      <c r="M12067" s="51"/>
    </row>
    <row r="12068" spans="9:13">
      <c r="I12068" s="51"/>
      <c r="M12068" s="51"/>
    </row>
    <row r="12069" spans="9:13">
      <c r="I12069" s="51"/>
      <c r="M12069" s="51"/>
    </row>
    <row r="12070" spans="9:13">
      <c r="I12070" s="51"/>
      <c r="M12070" s="51"/>
    </row>
    <row r="12071" spans="9:13">
      <c r="I12071" s="51"/>
      <c r="M12071" s="51"/>
    </row>
    <row r="12072" spans="9:13">
      <c r="I12072" s="51"/>
      <c r="M12072" s="51"/>
    </row>
    <row r="12073" spans="9:13">
      <c r="I12073" s="51"/>
      <c r="M12073" s="51"/>
    </row>
    <row r="12074" spans="9:13">
      <c r="I12074" s="51"/>
      <c r="M12074" s="51"/>
    </row>
    <row r="12075" spans="9:13">
      <c r="I12075" s="51"/>
      <c r="M12075" s="51"/>
    </row>
    <row r="12076" spans="9:13">
      <c r="I12076" s="51"/>
      <c r="M12076" s="51"/>
    </row>
    <row r="12077" spans="9:13">
      <c r="I12077" s="51"/>
      <c r="M12077" s="51"/>
    </row>
    <row r="12078" spans="9:13">
      <c r="I12078" s="51"/>
      <c r="M12078" s="51"/>
    </row>
    <row r="12079" spans="9:13">
      <c r="I12079" s="51"/>
      <c r="M12079" s="51"/>
    </row>
    <row r="12080" spans="9:13">
      <c r="I12080" s="51"/>
      <c r="M12080" s="51"/>
    </row>
    <row r="12081" spans="9:13">
      <c r="I12081" s="51"/>
      <c r="M12081" s="51"/>
    </row>
    <row r="12082" spans="9:13">
      <c r="I12082" s="51"/>
      <c r="M12082" s="51"/>
    </row>
    <row r="12083" spans="9:13">
      <c r="I12083" s="51"/>
      <c r="M12083" s="51"/>
    </row>
    <row r="12084" spans="9:13">
      <c r="I12084" s="51"/>
      <c r="M12084" s="51"/>
    </row>
    <row r="12085" spans="9:13">
      <c r="I12085" s="51"/>
      <c r="M12085" s="51"/>
    </row>
    <row r="12086" spans="9:13">
      <c r="I12086" s="51"/>
      <c r="M12086" s="51"/>
    </row>
    <row r="12087" spans="9:13">
      <c r="I12087" s="51"/>
      <c r="M12087" s="51"/>
    </row>
    <row r="12088" spans="9:13">
      <c r="I12088" s="51"/>
      <c r="M12088" s="51"/>
    </row>
    <row r="12089" spans="9:13">
      <c r="I12089" s="51"/>
      <c r="M12089" s="51"/>
    </row>
    <row r="12090" spans="9:13">
      <c r="I12090" s="51"/>
      <c r="M12090" s="51"/>
    </row>
    <row r="12091" spans="9:13">
      <c r="I12091" s="51"/>
      <c r="M12091" s="51"/>
    </row>
    <row r="12092" spans="9:13">
      <c r="I12092" s="51"/>
      <c r="M12092" s="51"/>
    </row>
    <row r="12093" spans="9:13">
      <c r="I12093" s="51"/>
      <c r="M12093" s="51"/>
    </row>
    <row r="12094" spans="9:13">
      <c r="I12094" s="51"/>
      <c r="M12094" s="51"/>
    </row>
    <row r="12095" spans="9:13">
      <c r="I12095" s="51"/>
      <c r="M12095" s="51"/>
    </row>
    <row r="12096" spans="9:13">
      <c r="I12096" s="51"/>
      <c r="M12096" s="51"/>
    </row>
    <row r="12097" spans="9:13">
      <c r="I12097" s="51"/>
      <c r="M12097" s="51"/>
    </row>
    <row r="12098" spans="9:13">
      <c r="I12098" s="51"/>
      <c r="M12098" s="51"/>
    </row>
    <row r="12099" spans="9:13">
      <c r="I12099" s="51"/>
      <c r="M12099" s="51"/>
    </row>
    <row r="12100" spans="9:13">
      <c r="I12100" s="51"/>
      <c r="M12100" s="51"/>
    </row>
    <row r="12101" spans="9:13">
      <c r="I12101" s="51"/>
      <c r="M12101" s="51"/>
    </row>
    <row r="12102" spans="9:13">
      <c r="I12102" s="51"/>
      <c r="M12102" s="51"/>
    </row>
    <row r="12103" spans="9:13">
      <c r="I12103" s="51"/>
      <c r="M12103" s="51"/>
    </row>
    <row r="12104" spans="9:13">
      <c r="I12104" s="51"/>
      <c r="M12104" s="51"/>
    </row>
    <row r="12105" spans="9:13">
      <c r="I12105" s="51"/>
      <c r="M12105" s="51"/>
    </row>
    <row r="12106" spans="9:13">
      <c r="I12106" s="51"/>
      <c r="M12106" s="51"/>
    </row>
    <row r="12107" spans="9:13">
      <c r="I12107" s="51"/>
      <c r="M12107" s="51"/>
    </row>
    <row r="12108" spans="9:13">
      <c r="I12108" s="51"/>
      <c r="M12108" s="51"/>
    </row>
    <row r="12109" spans="9:13">
      <c r="I12109" s="51"/>
      <c r="M12109" s="51"/>
    </row>
    <row r="12110" spans="9:13">
      <c r="I12110" s="51"/>
      <c r="M12110" s="51"/>
    </row>
    <row r="12111" spans="9:13">
      <c r="I12111" s="51"/>
      <c r="M12111" s="51"/>
    </row>
    <row r="12112" spans="9:13">
      <c r="I12112" s="51"/>
      <c r="M12112" s="51"/>
    </row>
    <row r="12113" spans="9:13">
      <c r="I12113" s="51"/>
      <c r="M12113" s="51"/>
    </row>
    <row r="12114" spans="9:13">
      <c r="I12114" s="51"/>
      <c r="M12114" s="51"/>
    </row>
    <row r="12115" spans="9:13">
      <c r="I12115" s="51"/>
      <c r="M12115" s="51"/>
    </row>
    <row r="12116" spans="9:13">
      <c r="I12116" s="51"/>
      <c r="M12116" s="51"/>
    </row>
    <row r="12117" spans="9:13">
      <c r="I12117" s="51"/>
      <c r="M12117" s="51"/>
    </row>
    <row r="12118" spans="9:13">
      <c r="I12118" s="51"/>
      <c r="M12118" s="51"/>
    </row>
    <row r="12119" spans="9:13">
      <c r="I12119" s="51"/>
      <c r="M12119" s="51"/>
    </row>
    <row r="12120" spans="9:13">
      <c r="I12120" s="51"/>
      <c r="M12120" s="51"/>
    </row>
    <row r="12121" spans="9:13">
      <c r="I12121" s="51"/>
      <c r="M12121" s="51"/>
    </row>
    <row r="12122" spans="9:13">
      <c r="I12122" s="51"/>
      <c r="M12122" s="51"/>
    </row>
    <row r="12123" spans="9:13">
      <c r="I12123" s="51"/>
      <c r="M12123" s="51"/>
    </row>
    <row r="12124" spans="9:13">
      <c r="I12124" s="51"/>
      <c r="M12124" s="51"/>
    </row>
    <row r="12125" spans="9:13">
      <c r="I12125" s="51"/>
      <c r="M12125" s="51"/>
    </row>
    <row r="12126" spans="9:13">
      <c r="I12126" s="51"/>
      <c r="M12126" s="51"/>
    </row>
    <row r="12127" spans="9:13">
      <c r="I12127" s="51"/>
      <c r="M12127" s="51"/>
    </row>
    <row r="12128" spans="9:13">
      <c r="I12128" s="51"/>
      <c r="M12128" s="51"/>
    </row>
    <row r="12129" spans="9:13">
      <c r="I12129" s="51"/>
      <c r="M12129" s="51"/>
    </row>
    <row r="12130" spans="9:13">
      <c r="I12130" s="51"/>
      <c r="M12130" s="51"/>
    </row>
    <row r="12131" spans="9:13">
      <c r="I12131" s="51"/>
      <c r="M12131" s="51"/>
    </row>
    <row r="12132" spans="9:13">
      <c r="I12132" s="51"/>
      <c r="M12132" s="51"/>
    </row>
    <row r="12133" spans="9:13">
      <c r="I12133" s="51"/>
      <c r="M12133" s="51"/>
    </row>
    <row r="12134" spans="9:13">
      <c r="I12134" s="51"/>
      <c r="M12134" s="51"/>
    </row>
    <row r="12135" spans="9:13">
      <c r="I12135" s="51"/>
      <c r="M12135" s="51"/>
    </row>
    <row r="12136" spans="9:13">
      <c r="I12136" s="51"/>
      <c r="M12136" s="51"/>
    </row>
    <row r="12137" spans="9:13">
      <c r="I12137" s="51"/>
      <c r="M12137" s="51"/>
    </row>
    <row r="12138" spans="9:13">
      <c r="I12138" s="51"/>
      <c r="M12138" s="51"/>
    </row>
    <row r="12139" spans="9:13">
      <c r="I12139" s="51"/>
      <c r="M12139" s="51"/>
    </row>
    <row r="12140" spans="9:13">
      <c r="I12140" s="51"/>
      <c r="M12140" s="51"/>
    </row>
    <row r="12141" spans="9:13">
      <c r="I12141" s="51"/>
      <c r="M12141" s="51"/>
    </row>
    <row r="12142" spans="9:13">
      <c r="I12142" s="51"/>
      <c r="M12142" s="51"/>
    </row>
    <row r="12143" spans="9:13">
      <c r="I12143" s="51"/>
      <c r="M12143" s="51"/>
    </row>
    <row r="12144" spans="9:13">
      <c r="I12144" s="51"/>
      <c r="M12144" s="51"/>
    </row>
    <row r="12145" spans="9:13">
      <c r="I12145" s="51"/>
      <c r="M12145" s="51"/>
    </row>
    <row r="12146" spans="9:13">
      <c r="I12146" s="51"/>
      <c r="M12146" s="51"/>
    </row>
    <row r="12147" spans="9:13">
      <c r="I12147" s="51"/>
      <c r="M12147" s="51"/>
    </row>
    <row r="12148" spans="9:13">
      <c r="I12148" s="51"/>
      <c r="M12148" s="51"/>
    </row>
    <row r="12149" spans="9:13">
      <c r="I12149" s="51"/>
      <c r="M12149" s="51"/>
    </row>
    <row r="12150" spans="9:13">
      <c r="I12150" s="51"/>
      <c r="M12150" s="51"/>
    </row>
    <row r="12151" spans="9:13">
      <c r="I12151" s="51"/>
      <c r="M12151" s="51"/>
    </row>
    <row r="12152" spans="9:13">
      <c r="I12152" s="51"/>
      <c r="M12152" s="51"/>
    </row>
    <row r="12153" spans="9:13">
      <c r="I12153" s="51"/>
      <c r="M12153" s="51"/>
    </row>
    <row r="12154" spans="9:13">
      <c r="I12154" s="51"/>
      <c r="M12154" s="51"/>
    </row>
    <row r="12155" spans="9:13">
      <c r="I12155" s="51"/>
      <c r="M12155" s="51"/>
    </row>
    <row r="12156" spans="9:13">
      <c r="I12156" s="51"/>
      <c r="M12156" s="51"/>
    </row>
    <row r="12157" spans="9:13">
      <c r="I12157" s="51"/>
      <c r="M12157" s="51"/>
    </row>
    <row r="12158" spans="9:13">
      <c r="I12158" s="51"/>
      <c r="M12158" s="51"/>
    </row>
    <row r="12159" spans="9:13">
      <c r="I12159" s="51"/>
      <c r="M12159" s="51"/>
    </row>
    <row r="12160" spans="9:13">
      <c r="I12160" s="51"/>
      <c r="M12160" s="51"/>
    </row>
    <row r="12161" spans="9:13">
      <c r="I12161" s="51"/>
      <c r="M12161" s="51"/>
    </row>
    <row r="12162" spans="9:13">
      <c r="I12162" s="51"/>
      <c r="M12162" s="51"/>
    </row>
    <row r="12163" spans="9:13">
      <c r="I12163" s="51"/>
      <c r="M12163" s="51"/>
    </row>
    <row r="12164" spans="9:13">
      <c r="I12164" s="51"/>
      <c r="M12164" s="51"/>
    </row>
    <row r="12165" spans="9:13">
      <c r="I12165" s="51"/>
      <c r="M12165" s="51"/>
    </row>
    <row r="12166" spans="9:13">
      <c r="I12166" s="51"/>
      <c r="M12166" s="51"/>
    </row>
    <row r="12167" spans="9:13">
      <c r="I12167" s="51"/>
      <c r="M12167" s="51"/>
    </row>
    <row r="12168" spans="9:13">
      <c r="I12168" s="51"/>
      <c r="M12168" s="51"/>
    </row>
    <row r="12169" spans="9:13">
      <c r="I12169" s="51"/>
      <c r="M12169" s="51"/>
    </row>
    <row r="12170" spans="9:13">
      <c r="I12170" s="51"/>
      <c r="M12170" s="51"/>
    </row>
    <row r="12171" spans="9:13">
      <c r="I12171" s="51"/>
      <c r="M12171" s="51"/>
    </row>
    <row r="12172" spans="9:13">
      <c r="I12172" s="51"/>
      <c r="M12172" s="51"/>
    </row>
    <row r="12173" spans="9:13">
      <c r="I12173" s="51"/>
      <c r="M12173" s="51"/>
    </row>
    <row r="12174" spans="9:13">
      <c r="I12174" s="51"/>
      <c r="M12174" s="51"/>
    </row>
    <row r="12175" spans="9:13">
      <c r="I12175" s="51"/>
      <c r="M12175" s="51"/>
    </row>
    <row r="12176" spans="9:13">
      <c r="I12176" s="51"/>
      <c r="M12176" s="51"/>
    </row>
    <row r="12177" spans="9:13">
      <c r="I12177" s="51"/>
      <c r="M12177" s="51"/>
    </row>
    <row r="12178" spans="9:13">
      <c r="I12178" s="51"/>
      <c r="M12178" s="51"/>
    </row>
    <row r="12179" spans="9:13">
      <c r="I12179" s="51"/>
      <c r="M12179" s="51"/>
    </row>
    <row r="12180" spans="9:13">
      <c r="I12180" s="51"/>
      <c r="M12180" s="51"/>
    </row>
    <row r="12181" spans="9:13">
      <c r="I12181" s="51"/>
      <c r="M12181" s="51"/>
    </row>
    <row r="12182" spans="9:13">
      <c r="I12182" s="51"/>
      <c r="M12182" s="51"/>
    </row>
    <row r="12183" spans="9:13">
      <c r="I12183" s="51"/>
      <c r="M12183" s="51"/>
    </row>
    <row r="12184" spans="9:13">
      <c r="I12184" s="51"/>
      <c r="M12184" s="51"/>
    </row>
    <row r="12185" spans="9:13">
      <c r="I12185" s="51"/>
      <c r="M12185" s="51"/>
    </row>
    <row r="12186" spans="9:13">
      <c r="I12186" s="51"/>
      <c r="M12186" s="51"/>
    </row>
    <row r="12187" spans="9:13">
      <c r="I12187" s="51"/>
      <c r="M12187" s="51"/>
    </row>
    <row r="12188" spans="9:13">
      <c r="I12188" s="51"/>
      <c r="M12188" s="51"/>
    </row>
    <row r="12189" spans="9:13">
      <c r="I12189" s="51"/>
      <c r="M12189" s="51"/>
    </row>
    <row r="12190" spans="9:13">
      <c r="I12190" s="51"/>
      <c r="M12190" s="51"/>
    </row>
    <row r="12191" spans="9:13">
      <c r="I12191" s="51"/>
      <c r="M12191" s="51"/>
    </row>
    <row r="12192" spans="9:13">
      <c r="I12192" s="51"/>
      <c r="M12192" s="51"/>
    </row>
    <row r="12193" spans="9:13">
      <c r="I12193" s="51"/>
      <c r="M12193" s="51"/>
    </row>
    <row r="12194" spans="9:13">
      <c r="I12194" s="51"/>
      <c r="M12194" s="51"/>
    </row>
    <row r="12195" spans="9:13">
      <c r="I12195" s="51"/>
      <c r="M12195" s="51"/>
    </row>
    <row r="12196" spans="9:13">
      <c r="I12196" s="51"/>
      <c r="M12196" s="51"/>
    </row>
    <row r="12197" spans="9:13">
      <c r="I12197" s="51"/>
      <c r="M12197" s="51"/>
    </row>
    <row r="12198" spans="9:13">
      <c r="I12198" s="51"/>
      <c r="M12198" s="51"/>
    </row>
    <row r="12199" spans="9:13">
      <c r="I12199" s="51"/>
      <c r="M12199" s="51"/>
    </row>
    <row r="12200" spans="9:13">
      <c r="I12200" s="51"/>
      <c r="M12200" s="51"/>
    </row>
    <row r="12201" spans="9:13">
      <c r="I12201" s="51"/>
      <c r="M12201" s="51"/>
    </row>
    <row r="12202" spans="9:13">
      <c r="I12202" s="51"/>
      <c r="M12202" s="51"/>
    </row>
    <row r="12203" spans="9:13">
      <c r="I12203" s="51"/>
      <c r="M12203" s="51"/>
    </row>
    <row r="12204" spans="9:13">
      <c r="I12204" s="51"/>
      <c r="M12204" s="51"/>
    </row>
    <row r="12205" spans="9:13">
      <c r="I12205" s="51"/>
      <c r="M12205" s="51"/>
    </row>
    <row r="12206" spans="9:13">
      <c r="I12206" s="51"/>
      <c r="M12206" s="51"/>
    </row>
    <row r="12207" spans="9:13">
      <c r="I12207" s="51"/>
      <c r="M12207" s="51"/>
    </row>
    <row r="12208" spans="9:13">
      <c r="I12208" s="51"/>
      <c r="M12208" s="51"/>
    </row>
    <row r="12209" spans="9:13">
      <c r="I12209" s="51"/>
      <c r="M12209" s="51"/>
    </row>
    <row r="12210" spans="9:13">
      <c r="I12210" s="51"/>
      <c r="M12210" s="51"/>
    </row>
    <row r="12211" spans="9:13">
      <c r="I12211" s="51"/>
      <c r="M12211" s="51"/>
    </row>
    <row r="12212" spans="9:13">
      <c r="I12212" s="51"/>
      <c r="M12212" s="51"/>
    </row>
    <row r="12213" spans="9:13">
      <c r="I12213" s="51"/>
      <c r="M12213" s="51"/>
    </row>
    <row r="12214" spans="9:13">
      <c r="I12214" s="51"/>
      <c r="M12214" s="51"/>
    </row>
    <row r="12215" spans="9:13">
      <c r="I12215" s="51"/>
      <c r="M12215" s="51"/>
    </row>
    <row r="12216" spans="9:13">
      <c r="I12216" s="51"/>
      <c r="M12216" s="51"/>
    </row>
    <row r="12217" spans="9:13">
      <c r="I12217" s="51"/>
      <c r="M12217" s="51"/>
    </row>
    <row r="12218" spans="9:13">
      <c r="I12218" s="51"/>
      <c r="M12218" s="51"/>
    </row>
    <row r="12219" spans="9:13">
      <c r="I12219" s="51"/>
      <c r="M12219" s="51"/>
    </row>
    <row r="12220" spans="9:13">
      <c r="I12220" s="51"/>
      <c r="M12220" s="51"/>
    </row>
    <row r="12221" spans="9:13">
      <c r="I12221" s="51"/>
      <c r="M12221" s="51"/>
    </row>
    <row r="12222" spans="9:13">
      <c r="I12222" s="51"/>
      <c r="M12222" s="51"/>
    </row>
    <row r="12223" spans="9:13">
      <c r="I12223" s="51"/>
      <c r="M12223" s="51"/>
    </row>
    <row r="12224" spans="9:13">
      <c r="I12224" s="51"/>
      <c r="M12224" s="51"/>
    </row>
    <row r="12225" spans="9:13">
      <c r="I12225" s="51"/>
      <c r="M12225" s="51"/>
    </row>
    <row r="12226" spans="9:13">
      <c r="I12226" s="51"/>
      <c r="M12226" s="51"/>
    </row>
    <row r="12227" spans="9:13">
      <c r="I12227" s="51"/>
      <c r="M12227" s="51"/>
    </row>
    <row r="12228" spans="9:13">
      <c r="I12228" s="51"/>
      <c r="M12228" s="51"/>
    </row>
    <row r="12229" spans="9:13">
      <c r="I12229" s="51"/>
      <c r="M12229" s="51"/>
    </row>
    <row r="12230" spans="9:13">
      <c r="I12230" s="51"/>
      <c r="M12230" s="51"/>
    </row>
    <row r="12231" spans="9:13">
      <c r="I12231" s="51"/>
      <c r="M12231" s="51"/>
    </row>
    <row r="12232" spans="9:13">
      <c r="I12232" s="51"/>
      <c r="M12232" s="51"/>
    </row>
    <row r="12233" spans="9:13">
      <c r="I12233" s="51"/>
      <c r="M12233" s="51"/>
    </row>
    <row r="12234" spans="9:13">
      <c r="I12234" s="51"/>
      <c r="M12234" s="51"/>
    </row>
    <row r="12235" spans="9:13">
      <c r="I12235" s="51"/>
      <c r="M12235" s="51"/>
    </row>
    <row r="12236" spans="9:13">
      <c r="I12236" s="51"/>
      <c r="M12236" s="51"/>
    </row>
    <row r="12237" spans="9:13">
      <c r="I12237" s="51"/>
      <c r="M12237" s="51"/>
    </row>
    <row r="12238" spans="9:13">
      <c r="I12238" s="51"/>
      <c r="M12238" s="51"/>
    </row>
    <row r="12239" spans="9:13">
      <c r="I12239" s="51"/>
      <c r="M12239" s="51"/>
    </row>
    <row r="12240" spans="9:13">
      <c r="I12240" s="51"/>
      <c r="M12240" s="51"/>
    </row>
    <row r="12241" spans="9:13">
      <c r="I12241" s="51"/>
      <c r="M12241" s="51"/>
    </row>
    <row r="12242" spans="9:13">
      <c r="I12242" s="51"/>
      <c r="M12242" s="51"/>
    </row>
    <row r="12243" spans="9:13">
      <c r="I12243" s="51"/>
      <c r="M12243" s="51"/>
    </row>
    <row r="12244" spans="9:13">
      <c r="I12244" s="51"/>
      <c r="M12244" s="51"/>
    </row>
    <row r="12245" spans="9:13">
      <c r="I12245" s="51"/>
      <c r="M12245" s="51"/>
    </row>
    <row r="12246" spans="9:13">
      <c r="I12246" s="51"/>
      <c r="M12246" s="51"/>
    </row>
    <row r="12247" spans="9:13">
      <c r="I12247" s="51"/>
      <c r="M12247" s="51"/>
    </row>
    <row r="12248" spans="9:13">
      <c r="I12248" s="51"/>
      <c r="M12248" s="51"/>
    </row>
    <row r="12249" spans="9:13">
      <c r="I12249" s="51"/>
      <c r="M12249" s="51"/>
    </row>
    <row r="12250" spans="9:13">
      <c r="I12250" s="51"/>
      <c r="M12250" s="51"/>
    </row>
    <row r="12251" spans="9:13">
      <c r="I12251" s="51"/>
      <c r="M12251" s="51"/>
    </row>
    <row r="12252" spans="9:13">
      <c r="I12252" s="51"/>
      <c r="M12252" s="51"/>
    </row>
    <row r="12253" spans="9:13">
      <c r="I12253" s="51"/>
      <c r="M12253" s="51"/>
    </row>
    <row r="12254" spans="9:13">
      <c r="I12254" s="51"/>
      <c r="M12254" s="51"/>
    </row>
    <row r="12255" spans="9:13">
      <c r="I12255" s="51"/>
      <c r="M12255" s="51"/>
    </row>
    <row r="12256" spans="9:13">
      <c r="I12256" s="51"/>
      <c r="M12256" s="51"/>
    </row>
    <row r="12257" spans="9:13">
      <c r="I12257" s="51"/>
      <c r="M12257" s="51"/>
    </row>
    <row r="12258" spans="9:13">
      <c r="I12258" s="51"/>
      <c r="M12258" s="51"/>
    </row>
    <row r="12259" spans="9:13">
      <c r="I12259" s="51"/>
      <c r="M12259" s="51"/>
    </row>
    <row r="12260" spans="9:13">
      <c r="I12260" s="51"/>
      <c r="M12260" s="51"/>
    </row>
    <row r="12261" spans="9:13">
      <c r="I12261" s="51"/>
      <c r="M12261" s="51"/>
    </row>
    <row r="12262" spans="9:13">
      <c r="I12262" s="51"/>
      <c r="M12262" s="51"/>
    </row>
    <row r="12263" spans="9:13">
      <c r="I12263" s="51"/>
      <c r="M12263" s="51"/>
    </row>
    <row r="12264" spans="9:13">
      <c r="I12264" s="51"/>
      <c r="M12264" s="51"/>
    </row>
    <row r="12265" spans="9:13">
      <c r="I12265" s="51"/>
      <c r="M12265" s="51"/>
    </row>
    <row r="12266" spans="9:13">
      <c r="I12266" s="51"/>
      <c r="M12266" s="51"/>
    </row>
    <row r="12267" spans="9:13">
      <c r="I12267" s="51"/>
      <c r="M12267" s="51"/>
    </row>
    <row r="12268" spans="9:13">
      <c r="I12268" s="51"/>
      <c r="M12268" s="51"/>
    </row>
    <row r="12269" spans="9:13">
      <c r="I12269" s="51"/>
      <c r="M12269" s="51"/>
    </row>
    <row r="12270" spans="9:13">
      <c r="I12270" s="51"/>
      <c r="M12270" s="51"/>
    </row>
    <row r="12271" spans="9:13">
      <c r="I12271" s="51"/>
      <c r="M12271" s="51"/>
    </row>
    <row r="12272" spans="9:13">
      <c r="I12272" s="51"/>
      <c r="M12272" s="51"/>
    </row>
    <row r="12273" spans="9:13">
      <c r="I12273" s="51"/>
      <c r="M12273" s="51"/>
    </row>
    <row r="12274" spans="9:13">
      <c r="I12274" s="51"/>
      <c r="M12274" s="51"/>
    </row>
    <row r="12275" spans="9:13">
      <c r="I12275" s="51"/>
      <c r="M12275" s="51"/>
    </row>
    <row r="12276" spans="9:13">
      <c r="I12276" s="51"/>
      <c r="M12276" s="51"/>
    </row>
    <row r="12277" spans="9:13">
      <c r="I12277" s="51"/>
      <c r="M12277" s="51"/>
    </row>
    <row r="12278" spans="9:13">
      <c r="I12278" s="51"/>
      <c r="M12278" s="51"/>
    </row>
    <row r="12279" spans="9:13">
      <c r="I12279" s="51"/>
      <c r="M12279" s="51"/>
    </row>
    <row r="12280" spans="9:13">
      <c r="I12280" s="51"/>
      <c r="M12280" s="51"/>
    </row>
    <row r="12281" spans="9:13">
      <c r="I12281" s="51"/>
      <c r="M12281" s="51"/>
    </row>
    <row r="12282" spans="9:13">
      <c r="I12282" s="51"/>
      <c r="M12282" s="51"/>
    </row>
    <row r="12283" spans="9:13">
      <c r="I12283" s="51"/>
      <c r="M12283" s="51"/>
    </row>
    <row r="12284" spans="9:13">
      <c r="I12284" s="51"/>
      <c r="M12284" s="51"/>
    </row>
    <row r="12285" spans="9:13">
      <c r="I12285" s="51"/>
      <c r="M12285" s="51"/>
    </row>
    <row r="12286" spans="9:13">
      <c r="I12286" s="51"/>
      <c r="M12286" s="51"/>
    </row>
    <row r="12287" spans="9:13">
      <c r="I12287" s="51"/>
      <c r="M12287" s="51"/>
    </row>
    <row r="12288" spans="9:13">
      <c r="I12288" s="51"/>
      <c r="M12288" s="51"/>
    </row>
    <row r="12289" spans="9:13">
      <c r="I12289" s="51"/>
      <c r="M12289" s="51"/>
    </row>
    <row r="12290" spans="9:13">
      <c r="I12290" s="51"/>
      <c r="M12290" s="51"/>
    </row>
    <row r="12291" spans="9:13">
      <c r="I12291" s="51"/>
      <c r="M12291" s="51"/>
    </row>
    <row r="12292" spans="9:13">
      <c r="I12292" s="51"/>
      <c r="M12292" s="51"/>
    </row>
    <row r="12293" spans="9:13">
      <c r="I12293" s="51"/>
      <c r="M12293" s="51"/>
    </row>
    <row r="12294" spans="9:13">
      <c r="I12294" s="51"/>
      <c r="M12294" s="51"/>
    </row>
    <row r="12295" spans="9:13">
      <c r="I12295" s="51"/>
      <c r="M12295" s="51"/>
    </row>
    <row r="12296" spans="9:13">
      <c r="I12296" s="51"/>
      <c r="M12296" s="51"/>
    </row>
    <row r="12297" spans="9:13">
      <c r="I12297" s="51"/>
      <c r="M12297" s="51"/>
    </row>
    <row r="12298" spans="9:13">
      <c r="I12298" s="51"/>
      <c r="M12298" s="51"/>
    </row>
    <row r="12299" spans="9:13">
      <c r="I12299" s="51"/>
      <c r="M12299" s="51"/>
    </row>
    <row r="12300" spans="9:13">
      <c r="I12300" s="51"/>
      <c r="M12300" s="51"/>
    </row>
    <row r="12301" spans="9:13">
      <c r="I12301" s="51"/>
      <c r="M12301" s="51"/>
    </row>
    <row r="12302" spans="9:13">
      <c r="I12302" s="51"/>
      <c r="M12302" s="51"/>
    </row>
    <row r="12303" spans="9:13">
      <c r="I12303" s="51"/>
      <c r="M12303" s="51"/>
    </row>
    <row r="12304" spans="9:13">
      <c r="I12304" s="51"/>
      <c r="M12304" s="51"/>
    </row>
    <row r="12305" spans="9:13">
      <c r="I12305" s="51"/>
      <c r="M12305" s="51"/>
    </row>
    <row r="12306" spans="9:13">
      <c r="I12306" s="51"/>
      <c r="M12306" s="51"/>
    </row>
    <row r="12307" spans="9:13">
      <c r="I12307" s="51"/>
      <c r="M12307" s="51"/>
    </row>
    <row r="12308" spans="9:13">
      <c r="I12308" s="51"/>
      <c r="M12308" s="51"/>
    </row>
    <row r="12309" spans="9:13">
      <c r="I12309" s="51"/>
      <c r="M12309" s="51"/>
    </row>
    <row r="12310" spans="9:13">
      <c r="I12310" s="51"/>
      <c r="M12310" s="51"/>
    </row>
    <row r="12311" spans="9:13">
      <c r="I12311" s="51"/>
      <c r="M12311" s="51"/>
    </row>
    <row r="12312" spans="9:13">
      <c r="I12312" s="51"/>
      <c r="M12312" s="51"/>
    </row>
    <row r="12313" spans="9:13">
      <c r="I12313" s="51"/>
      <c r="M12313" s="51"/>
    </row>
    <row r="12314" spans="9:13">
      <c r="I12314" s="51"/>
      <c r="M12314" s="51"/>
    </row>
    <row r="12315" spans="9:13">
      <c r="I12315" s="51"/>
      <c r="M12315" s="51"/>
    </row>
    <row r="12316" spans="9:13">
      <c r="I12316" s="51"/>
      <c r="M12316" s="51"/>
    </row>
    <row r="12317" spans="9:13">
      <c r="I12317" s="51"/>
      <c r="M12317" s="51"/>
    </row>
    <row r="12318" spans="9:13">
      <c r="I12318" s="51"/>
      <c r="M12318" s="51"/>
    </row>
    <row r="12319" spans="9:13">
      <c r="I12319" s="51"/>
      <c r="M12319" s="51"/>
    </row>
    <row r="12320" spans="9:13">
      <c r="I12320" s="51"/>
      <c r="M12320" s="51"/>
    </row>
    <row r="12321" spans="9:13">
      <c r="I12321" s="51"/>
      <c r="M12321" s="51"/>
    </row>
    <row r="12322" spans="9:13">
      <c r="I12322" s="51"/>
      <c r="M12322" s="51"/>
    </row>
    <row r="12323" spans="9:13">
      <c r="I12323" s="51"/>
      <c r="M12323" s="51"/>
    </row>
    <row r="12324" spans="9:13">
      <c r="I12324" s="51"/>
      <c r="M12324" s="51"/>
    </row>
    <row r="12325" spans="9:13">
      <c r="I12325" s="51"/>
      <c r="M12325" s="51"/>
    </row>
    <row r="12326" spans="9:13">
      <c r="I12326" s="51"/>
      <c r="M12326" s="51"/>
    </row>
    <row r="12327" spans="9:13">
      <c r="I12327" s="51"/>
      <c r="M12327" s="51"/>
    </row>
    <row r="12328" spans="9:13">
      <c r="I12328" s="51"/>
      <c r="M12328" s="51"/>
    </row>
    <row r="12329" spans="9:13">
      <c r="I12329" s="51"/>
      <c r="M12329" s="51"/>
    </row>
    <row r="12330" spans="9:13">
      <c r="I12330" s="51"/>
      <c r="M12330" s="51"/>
    </row>
    <row r="12331" spans="9:13">
      <c r="I12331" s="51"/>
      <c r="M12331" s="51"/>
    </row>
    <row r="12332" spans="9:13">
      <c r="I12332" s="51"/>
      <c r="M12332" s="51"/>
    </row>
    <row r="12333" spans="9:13">
      <c r="I12333" s="51"/>
      <c r="M12333" s="51"/>
    </row>
    <row r="12334" spans="9:13">
      <c r="I12334" s="51"/>
      <c r="M12334" s="51"/>
    </row>
    <row r="12335" spans="9:13">
      <c r="I12335" s="51"/>
      <c r="M12335" s="51"/>
    </row>
    <row r="12336" spans="9:13">
      <c r="I12336" s="51"/>
      <c r="M12336" s="51"/>
    </row>
    <row r="12337" spans="9:13">
      <c r="I12337" s="51"/>
      <c r="M12337" s="51"/>
    </row>
    <row r="12338" spans="9:13">
      <c r="I12338" s="51"/>
      <c r="M12338" s="51"/>
    </row>
    <row r="12339" spans="9:13">
      <c r="I12339" s="51"/>
      <c r="M12339" s="51"/>
    </row>
    <row r="12340" spans="9:13">
      <c r="I12340" s="51"/>
      <c r="M12340" s="51"/>
    </row>
    <row r="12341" spans="9:13">
      <c r="I12341" s="51"/>
      <c r="M12341" s="51"/>
    </row>
    <row r="12342" spans="9:13">
      <c r="I12342" s="51"/>
      <c r="M12342" s="51"/>
    </row>
    <row r="12343" spans="9:13">
      <c r="I12343" s="51"/>
      <c r="M12343" s="51"/>
    </row>
    <row r="12344" spans="9:13">
      <c r="I12344" s="51"/>
      <c r="M12344" s="51"/>
    </row>
    <row r="12345" spans="9:13">
      <c r="I12345" s="51"/>
      <c r="M12345" s="51"/>
    </row>
    <row r="12346" spans="9:13">
      <c r="I12346" s="51"/>
      <c r="M12346" s="51"/>
    </row>
    <row r="12347" spans="9:13">
      <c r="I12347" s="51"/>
      <c r="M12347" s="51"/>
    </row>
    <row r="12348" spans="9:13">
      <c r="I12348" s="51"/>
      <c r="M12348" s="51"/>
    </row>
    <row r="12349" spans="9:13">
      <c r="I12349" s="51"/>
      <c r="M12349" s="51"/>
    </row>
    <row r="12350" spans="9:13">
      <c r="I12350" s="51"/>
      <c r="M12350" s="51"/>
    </row>
    <row r="12351" spans="9:13">
      <c r="I12351" s="51"/>
      <c r="M12351" s="51"/>
    </row>
    <row r="12352" spans="9:13">
      <c r="I12352" s="51"/>
      <c r="M12352" s="51"/>
    </row>
    <row r="12353" spans="9:13">
      <c r="I12353" s="51"/>
      <c r="M12353" s="51"/>
    </row>
    <row r="12354" spans="9:13">
      <c r="I12354" s="51"/>
      <c r="M12354" s="51"/>
    </row>
    <row r="12355" spans="9:13">
      <c r="I12355" s="51"/>
      <c r="M12355" s="51"/>
    </row>
    <row r="12356" spans="9:13">
      <c r="I12356" s="51"/>
      <c r="M12356" s="51"/>
    </row>
    <row r="12357" spans="9:13">
      <c r="I12357" s="51"/>
      <c r="M12357" s="51"/>
    </row>
    <row r="12358" spans="9:13">
      <c r="I12358" s="51"/>
      <c r="M12358" s="51"/>
    </row>
    <row r="12359" spans="9:13">
      <c r="I12359" s="51"/>
      <c r="M12359" s="51"/>
    </row>
    <row r="12360" spans="9:13">
      <c r="I12360" s="51"/>
      <c r="M12360" s="51"/>
    </row>
    <row r="12361" spans="9:13">
      <c r="I12361" s="51"/>
      <c r="M12361" s="51"/>
    </row>
    <row r="12362" spans="9:13">
      <c r="I12362" s="51"/>
      <c r="M12362" s="51"/>
    </row>
    <row r="12363" spans="9:13">
      <c r="I12363" s="51"/>
      <c r="M12363" s="51"/>
    </row>
    <row r="12364" spans="9:13">
      <c r="I12364" s="51"/>
      <c r="M12364" s="51"/>
    </row>
    <row r="12365" spans="9:13">
      <c r="I12365" s="51"/>
      <c r="M12365" s="51"/>
    </row>
    <row r="12366" spans="9:13">
      <c r="I12366" s="51"/>
      <c r="M12366" s="51"/>
    </row>
    <row r="12367" spans="9:13">
      <c r="I12367" s="51"/>
      <c r="M12367" s="51"/>
    </row>
    <row r="12368" spans="9:13">
      <c r="I12368" s="51"/>
      <c r="M12368" s="51"/>
    </row>
    <row r="12369" spans="9:13">
      <c r="I12369" s="51"/>
      <c r="M12369" s="51"/>
    </row>
    <row r="12370" spans="9:13">
      <c r="I12370" s="51"/>
      <c r="M12370" s="51"/>
    </row>
    <row r="12371" spans="9:13">
      <c r="I12371" s="51"/>
      <c r="M12371" s="51"/>
    </row>
    <row r="12372" spans="9:13">
      <c r="I12372" s="51"/>
      <c r="M12372" s="51"/>
    </row>
    <row r="12373" spans="9:13">
      <c r="I12373" s="51"/>
      <c r="M12373" s="51"/>
    </row>
    <row r="12374" spans="9:13">
      <c r="I12374" s="51"/>
      <c r="M12374" s="51"/>
    </row>
    <row r="12375" spans="9:13">
      <c r="I12375" s="51"/>
      <c r="M12375" s="51"/>
    </row>
    <row r="12376" spans="9:13">
      <c r="I12376" s="51"/>
      <c r="M12376" s="51"/>
    </row>
    <row r="12377" spans="9:13">
      <c r="I12377" s="51"/>
      <c r="M12377" s="51"/>
    </row>
    <row r="12378" spans="9:13">
      <c r="I12378" s="51"/>
      <c r="M12378" s="51"/>
    </row>
    <row r="12379" spans="9:13">
      <c r="I12379" s="51"/>
      <c r="M12379" s="51"/>
    </row>
    <row r="12380" spans="9:13">
      <c r="I12380" s="51"/>
      <c r="M12380" s="51"/>
    </row>
    <row r="12381" spans="9:13">
      <c r="I12381" s="51"/>
      <c r="M12381" s="51"/>
    </row>
    <row r="12382" spans="9:13">
      <c r="I12382" s="51"/>
      <c r="M12382" s="51"/>
    </row>
    <row r="12383" spans="9:13">
      <c r="I12383" s="51"/>
      <c r="M12383" s="51"/>
    </row>
    <row r="12384" spans="9:13">
      <c r="I12384" s="51"/>
      <c r="M12384" s="51"/>
    </row>
    <row r="12385" spans="9:13">
      <c r="I12385" s="51"/>
      <c r="M12385" s="51"/>
    </row>
    <row r="12386" spans="9:13">
      <c r="I12386" s="51"/>
      <c r="M12386" s="51"/>
    </row>
    <row r="12387" spans="9:13">
      <c r="I12387" s="51"/>
      <c r="M12387" s="51"/>
    </row>
    <row r="12388" spans="9:13">
      <c r="I12388" s="51"/>
      <c r="M12388" s="51"/>
    </row>
    <row r="12389" spans="9:13">
      <c r="I12389" s="51"/>
      <c r="M12389" s="51"/>
    </row>
    <row r="12390" spans="9:13">
      <c r="I12390" s="51"/>
      <c r="M12390" s="51"/>
    </row>
    <row r="12391" spans="9:13">
      <c r="I12391" s="51"/>
      <c r="M12391" s="51"/>
    </row>
    <row r="12392" spans="9:13">
      <c r="I12392" s="51"/>
      <c r="M12392" s="51"/>
    </row>
    <row r="12393" spans="9:13">
      <c r="I12393" s="51"/>
      <c r="M12393" s="51"/>
    </row>
    <row r="12394" spans="9:13">
      <c r="I12394" s="51"/>
      <c r="M12394" s="51"/>
    </row>
    <row r="12395" spans="9:13">
      <c r="I12395" s="51"/>
      <c r="M12395" s="51"/>
    </row>
    <row r="12396" spans="9:13">
      <c r="I12396" s="51"/>
      <c r="M12396" s="51"/>
    </row>
    <row r="12397" spans="9:13">
      <c r="I12397" s="51"/>
      <c r="M12397" s="51"/>
    </row>
    <row r="12398" spans="9:13">
      <c r="I12398" s="51"/>
      <c r="M12398" s="51"/>
    </row>
    <row r="12399" spans="9:13">
      <c r="I12399" s="51"/>
      <c r="M12399" s="51"/>
    </row>
    <row r="12400" spans="9:13">
      <c r="I12400" s="51"/>
      <c r="M12400" s="51"/>
    </row>
    <row r="12401" spans="9:13">
      <c r="I12401" s="51"/>
      <c r="M12401" s="51"/>
    </row>
    <row r="12402" spans="9:13">
      <c r="I12402" s="51"/>
      <c r="M12402" s="51"/>
    </row>
    <row r="12403" spans="9:13">
      <c r="I12403" s="51"/>
      <c r="M12403" s="51"/>
    </row>
    <row r="12404" spans="9:13">
      <c r="I12404" s="51"/>
      <c r="M12404" s="51"/>
    </row>
    <row r="12405" spans="9:13">
      <c r="I12405" s="51"/>
      <c r="M12405" s="51"/>
    </row>
    <row r="12406" spans="9:13">
      <c r="I12406" s="51"/>
      <c r="M12406" s="51"/>
    </row>
    <row r="12407" spans="9:13">
      <c r="I12407" s="51"/>
      <c r="M12407" s="51"/>
    </row>
    <row r="12408" spans="9:13">
      <c r="I12408" s="51"/>
      <c r="M12408" s="51"/>
    </row>
    <row r="12409" spans="9:13">
      <c r="I12409" s="51"/>
      <c r="M12409" s="51"/>
    </row>
    <row r="12410" spans="9:13">
      <c r="I12410" s="51"/>
      <c r="M12410" s="51"/>
    </row>
    <row r="12411" spans="9:13">
      <c r="I12411" s="51"/>
      <c r="M12411" s="51"/>
    </row>
    <row r="12412" spans="9:13">
      <c r="I12412" s="51"/>
      <c r="M12412" s="51"/>
    </row>
    <row r="12413" spans="9:13">
      <c r="I12413" s="51"/>
      <c r="M12413" s="51"/>
    </row>
    <row r="12414" spans="9:13">
      <c r="I12414" s="51"/>
      <c r="M12414" s="51"/>
    </row>
    <row r="12415" spans="9:13">
      <c r="I12415" s="51"/>
      <c r="M12415" s="51"/>
    </row>
    <row r="12416" spans="9:13">
      <c r="I12416" s="51"/>
      <c r="M12416" s="51"/>
    </row>
    <row r="12417" spans="9:13">
      <c r="I12417" s="51"/>
      <c r="M12417" s="51"/>
    </row>
    <row r="12418" spans="9:13">
      <c r="I12418" s="51"/>
      <c r="M12418" s="51"/>
    </row>
    <row r="12419" spans="9:13">
      <c r="I12419" s="51"/>
      <c r="M12419" s="51"/>
    </row>
    <row r="12420" spans="9:13">
      <c r="I12420" s="51"/>
      <c r="M12420" s="51"/>
    </row>
    <row r="12421" spans="9:13">
      <c r="I12421" s="51"/>
      <c r="M12421" s="51"/>
    </row>
    <row r="12422" spans="9:13">
      <c r="I12422" s="51"/>
      <c r="M12422" s="51"/>
    </row>
    <row r="12423" spans="9:13">
      <c r="I12423" s="51"/>
      <c r="M12423" s="51"/>
    </row>
    <row r="12424" spans="9:13">
      <c r="I12424" s="51"/>
      <c r="M12424" s="51"/>
    </row>
    <row r="12425" spans="9:13">
      <c r="I12425" s="51"/>
      <c r="M12425" s="51"/>
    </row>
    <row r="12426" spans="9:13">
      <c r="I12426" s="51"/>
      <c r="M12426" s="51"/>
    </row>
    <row r="12427" spans="9:13">
      <c r="I12427" s="51"/>
      <c r="M12427" s="51"/>
    </row>
    <row r="12428" spans="9:13">
      <c r="I12428" s="51"/>
      <c r="M12428" s="51"/>
    </row>
    <row r="12429" spans="9:13">
      <c r="I12429" s="51"/>
      <c r="M12429" s="51"/>
    </row>
    <row r="12430" spans="9:13">
      <c r="I12430" s="51"/>
      <c r="M12430" s="51"/>
    </row>
    <row r="12431" spans="9:13">
      <c r="I12431" s="51"/>
      <c r="M12431" s="51"/>
    </row>
    <row r="12432" spans="9:13">
      <c r="I12432" s="51"/>
      <c r="M12432" s="51"/>
    </row>
    <row r="12433" spans="9:13">
      <c r="I12433" s="51"/>
      <c r="M12433" s="51"/>
    </row>
    <row r="12434" spans="9:13">
      <c r="I12434" s="51"/>
      <c r="M12434" s="51"/>
    </row>
    <row r="12435" spans="9:13">
      <c r="I12435" s="51"/>
      <c r="M12435" s="51"/>
    </row>
    <row r="12436" spans="9:13">
      <c r="I12436" s="51"/>
      <c r="M12436" s="51"/>
    </row>
    <row r="12437" spans="9:13">
      <c r="I12437" s="51"/>
      <c r="M12437" s="51"/>
    </row>
    <row r="12438" spans="9:13">
      <c r="I12438" s="51"/>
      <c r="M12438" s="51"/>
    </row>
    <row r="12439" spans="9:13">
      <c r="I12439" s="51"/>
      <c r="M12439" s="51"/>
    </row>
    <row r="12440" spans="9:13">
      <c r="I12440" s="51"/>
      <c r="M12440" s="51"/>
    </row>
    <row r="12441" spans="9:13">
      <c r="I12441" s="51"/>
      <c r="M12441" s="51"/>
    </row>
    <row r="12442" spans="9:13">
      <c r="I12442" s="51"/>
      <c r="M12442" s="51"/>
    </row>
    <row r="12443" spans="9:13">
      <c r="I12443" s="51"/>
      <c r="M12443" s="51"/>
    </row>
    <row r="12444" spans="9:13">
      <c r="I12444" s="51"/>
      <c r="M12444" s="51"/>
    </row>
    <row r="12445" spans="9:13">
      <c r="I12445" s="51"/>
      <c r="M12445" s="51"/>
    </row>
    <row r="12446" spans="9:13">
      <c r="I12446" s="51"/>
      <c r="M12446" s="51"/>
    </row>
    <row r="12447" spans="9:13">
      <c r="I12447" s="51"/>
      <c r="M12447" s="51"/>
    </row>
    <row r="12448" spans="9:13">
      <c r="I12448" s="51"/>
      <c r="M12448" s="51"/>
    </row>
    <row r="12449" spans="9:13">
      <c r="I12449" s="51"/>
      <c r="M12449" s="51"/>
    </row>
    <row r="12450" spans="9:13">
      <c r="I12450" s="51"/>
      <c r="M12450" s="51"/>
    </row>
    <row r="12451" spans="9:13">
      <c r="I12451" s="51"/>
      <c r="M12451" s="51"/>
    </row>
    <row r="12452" spans="9:13">
      <c r="I12452" s="51"/>
      <c r="M12452" s="51"/>
    </row>
    <row r="12453" spans="9:13">
      <c r="I12453" s="51"/>
      <c r="M12453" s="51"/>
    </row>
    <row r="12454" spans="9:13">
      <c r="I12454" s="51"/>
      <c r="M12454" s="51"/>
    </row>
    <row r="12455" spans="9:13">
      <c r="I12455" s="51"/>
      <c r="M12455" s="51"/>
    </row>
    <row r="12456" spans="9:13">
      <c r="I12456" s="51"/>
      <c r="M12456" s="51"/>
    </row>
    <row r="12457" spans="9:13">
      <c r="I12457" s="51"/>
      <c r="M12457" s="51"/>
    </row>
    <row r="12458" spans="9:13">
      <c r="I12458" s="51"/>
      <c r="M12458" s="51"/>
    </row>
    <row r="12459" spans="9:13">
      <c r="I12459" s="51"/>
      <c r="M12459" s="51"/>
    </row>
    <row r="12460" spans="9:13">
      <c r="I12460" s="51"/>
      <c r="M12460" s="51"/>
    </row>
    <row r="12461" spans="9:13">
      <c r="I12461" s="51"/>
      <c r="M12461" s="51"/>
    </row>
    <row r="12462" spans="9:13">
      <c r="I12462" s="51"/>
      <c r="M12462" s="51"/>
    </row>
    <row r="12463" spans="9:13">
      <c r="I12463" s="51"/>
      <c r="M12463" s="51"/>
    </row>
    <row r="12464" spans="9:13">
      <c r="I12464" s="51"/>
      <c r="M12464" s="51"/>
    </row>
    <row r="12465" spans="9:13">
      <c r="I12465" s="51"/>
      <c r="M12465" s="51"/>
    </row>
    <row r="12466" spans="9:13">
      <c r="I12466" s="51"/>
      <c r="M12466" s="51"/>
    </row>
    <row r="12467" spans="9:13">
      <c r="I12467" s="51"/>
      <c r="M12467" s="51"/>
    </row>
    <row r="12468" spans="9:13">
      <c r="I12468" s="51"/>
      <c r="M12468" s="51"/>
    </row>
    <row r="12469" spans="9:13">
      <c r="I12469" s="51"/>
      <c r="M12469" s="51"/>
    </row>
    <row r="12470" spans="9:13">
      <c r="I12470" s="51"/>
      <c r="M12470" s="51"/>
    </row>
    <row r="12471" spans="9:13">
      <c r="I12471" s="51"/>
      <c r="M12471" s="51"/>
    </row>
    <row r="12472" spans="9:13">
      <c r="I12472" s="51"/>
      <c r="M12472" s="51"/>
    </row>
    <row r="12473" spans="9:13">
      <c r="I12473" s="51"/>
      <c r="M12473" s="51"/>
    </row>
    <row r="12474" spans="9:13">
      <c r="I12474" s="51"/>
      <c r="M12474" s="51"/>
    </row>
    <row r="12475" spans="9:13">
      <c r="I12475" s="51"/>
      <c r="M12475" s="51"/>
    </row>
    <row r="12476" spans="9:13">
      <c r="I12476" s="51"/>
      <c r="M12476" s="51"/>
    </row>
    <row r="12477" spans="9:13">
      <c r="I12477" s="51"/>
      <c r="M12477" s="51"/>
    </row>
    <row r="12478" spans="9:13">
      <c r="I12478" s="51"/>
      <c r="M12478" s="51"/>
    </row>
    <row r="12479" spans="9:13">
      <c r="I12479" s="51"/>
      <c r="M12479" s="51"/>
    </row>
    <row r="12480" spans="9:13">
      <c r="I12480" s="51"/>
      <c r="M12480" s="51"/>
    </row>
    <row r="12481" spans="9:13">
      <c r="I12481" s="51"/>
      <c r="M12481" s="51"/>
    </row>
    <row r="12482" spans="9:13">
      <c r="I12482" s="51"/>
      <c r="M12482" s="51"/>
    </row>
    <row r="12483" spans="9:13">
      <c r="I12483" s="51"/>
      <c r="M12483" s="51"/>
    </row>
    <row r="12484" spans="9:13">
      <c r="I12484" s="51"/>
      <c r="M12484" s="51"/>
    </row>
    <row r="12485" spans="9:13">
      <c r="I12485" s="51"/>
      <c r="M12485" s="51"/>
    </row>
    <row r="12486" spans="9:13">
      <c r="I12486" s="51"/>
      <c r="M12486" s="51"/>
    </row>
    <row r="12487" spans="9:13">
      <c r="I12487" s="51"/>
      <c r="M12487" s="51"/>
    </row>
    <row r="12488" spans="9:13">
      <c r="I12488" s="51"/>
      <c r="M12488" s="51"/>
    </row>
    <row r="12489" spans="9:13">
      <c r="I12489" s="51"/>
      <c r="M12489" s="51"/>
    </row>
    <row r="12490" spans="9:13">
      <c r="I12490" s="51"/>
      <c r="M12490" s="51"/>
    </row>
    <row r="12491" spans="9:13">
      <c r="I12491" s="51"/>
      <c r="M12491" s="51"/>
    </row>
    <row r="12492" spans="9:13">
      <c r="I12492" s="51"/>
      <c r="M12492" s="51"/>
    </row>
    <row r="12493" spans="9:13">
      <c r="I12493" s="51"/>
      <c r="M12493" s="51"/>
    </row>
    <row r="12494" spans="9:13">
      <c r="I12494" s="51"/>
      <c r="M12494" s="51"/>
    </row>
    <row r="12495" spans="9:13">
      <c r="I12495" s="51"/>
      <c r="M12495" s="51"/>
    </row>
    <row r="12496" spans="9:13">
      <c r="I12496" s="51"/>
      <c r="M12496" s="51"/>
    </row>
    <row r="12497" spans="9:13">
      <c r="I12497" s="51"/>
      <c r="M12497" s="51"/>
    </row>
    <row r="12498" spans="9:13">
      <c r="I12498" s="51"/>
      <c r="M12498" s="51"/>
    </row>
    <row r="12499" spans="9:13">
      <c r="I12499" s="51"/>
      <c r="M12499" s="51"/>
    </row>
    <row r="12500" spans="9:13">
      <c r="I12500" s="51"/>
      <c r="M12500" s="51"/>
    </row>
    <row r="12501" spans="9:13">
      <c r="I12501" s="51"/>
      <c r="M12501" s="51"/>
    </row>
    <row r="12502" spans="9:13">
      <c r="I12502" s="51"/>
      <c r="M12502" s="51"/>
    </row>
    <row r="12503" spans="9:13">
      <c r="I12503" s="51"/>
      <c r="M12503" s="51"/>
    </row>
    <row r="12504" spans="9:13">
      <c r="I12504" s="51"/>
      <c r="M12504" s="51"/>
    </row>
    <row r="12505" spans="9:13">
      <c r="I12505" s="51"/>
      <c r="M12505" s="51"/>
    </row>
    <row r="12506" spans="9:13">
      <c r="I12506" s="51"/>
      <c r="M12506" s="51"/>
    </row>
    <row r="12507" spans="9:13">
      <c r="I12507" s="51"/>
      <c r="M12507" s="51"/>
    </row>
    <row r="12508" spans="9:13">
      <c r="I12508" s="51"/>
      <c r="M12508" s="51"/>
    </row>
    <row r="12509" spans="9:13">
      <c r="I12509" s="51"/>
      <c r="M12509" s="51"/>
    </row>
    <row r="12510" spans="9:13">
      <c r="I12510" s="51"/>
      <c r="M12510" s="51"/>
    </row>
    <row r="12511" spans="9:13">
      <c r="I12511" s="51"/>
      <c r="M12511" s="51"/>
    </row>
    <row r="12512" spans="9:13">
      <c r="I12512" s="51"/>
      <c r="M12512" s="51"/>
    </row>
    <row r="12513" spans="9:13">
      <c r="I12513" s="51"/>
      <c r="M12513" s="51"/>
    </row>
    <row r="12514" spans="9:13">
      <c r="I12514" s="51"/>
      <c r="M12514" s="51"/>
    </row>
    <row r="12515" spans="9:13">
      <c r="I12515" s="51"/>
      <c r="M12515" s="51"/>
    </row>
    <row r="12516" spans="9:13">
      <c r="I12516" s="51"/>
      <c r="M12516" s="51"/>
    </row>
    <row r="12517" spans="9:13">
      <c r="I12517" s="51"/>
      <c r="M12517" s="51"/>
    </row>
    <row r="12518" spans="9:13">
      <c r="I12518" s="51"/>
      <c r="M12518" s="51"/>
    </row>
    <row r="12519" spans="9:13">
      <c r="I12519" s="51"/>
      <c r="M12519" s="51"/>
    </row>
    <row r="12520" spans="9:13">
      <c r="I12520" s="51"/>
      <c r="M12520" s="51"/>
    </row>
    <row r="12521" spans="9:13">
      <c r="I12521" s="51"/>
      <c r="M12521" s="51"/>
    </row>
    <row r="12522" spans="9:13">
      <c r="I12522" s="51"/>
      <c r="M12522" s="51"/>
    </row>
    <row r="12523" spans="9:13">
      <c r="I12523" s="51"/>
      <c r="M12523" s="51"/>
    </row>
    <row r="12524" spans="9:13">
      <c r="I12524" s="51"/>
      <c r="M12524" s="51"/>
    </row>
    <row r="12525" spans="9:13">
      <c r="I12525" s="51"/>
      <c r="M12525" s="51"/>
    </row>
    <row r="12526" spans="9:13">
      <c r="I12526" s="51"/>
      <c r="M12526" s="51"/>
    </row>
    <row r="12527" spans="9:13">
      <c r="I12527" s="51"/>
      <c r="M12527" s="51"/>
    </row>
    <row r="12528" spans="9:13">
      <c r="I12528" s="51"/>
      <c r="M12528" s="51"/>
    </row>
    <row r="12529" spans="9:13">
      <c r="I12529" s="51"/>
      <c r="M12529" s="51"/>
    </row>
    <row r="12530" spans="9:13">
      <c r="I12530" s="51"/>
      <c r="M12530" s="51"/>
    </row>
    <row r="12531" spans="9:13">
      <c r="I12531" s="51"/>
      <c r="M12531" s="51"/>
    </row>
    <row r="12532" spans="9:13">
      <c r="I12532" s="51"/>
      <c r="M12532" s="51"/>
    </row>
    <row r="12533" spans="9:13">
      <c r="I12533" s="51"/>
      <c r="M12533" s="51"/>
    </row>
    <row r="12534" spans="9:13">
      <c r="I12534" s="51"/>
      <c r="M12534" s="51"/>
    </row>
    <row r="12535" spans="9:13">
      <c r="I12535" s="51"/>
      <c r="M12535" s="51"/>
    </row>
    <row r="12536" spans="9:13">
      <c r="I12536" s="51"/>
      <c r="M12536" s="51"/>
    </row>
    <row r="12537" spans="9:13">
      <c r="I12537" s="51"/>
      <c r="M12537" s="51"/>
    </row>
    <row r="12538" spans="9:13">
      <c r="I12538" s="51"/>
      <c r="M12538" s="51"/>
    </row>
    <row r="12539" spans="9:13">
      <c r="I12539" s="51"/>
      <c r="M12539" s="51"/>
    </row>
    <row r="12540" spans="9:13">
      <c r="I12540" s="51"/>
      <c r="M12540" s="51"/>
    </row>
    <row r="12541" spans="9:13">
      <c r="I12541" s="51"/>
      <c r="M12541" s="51"/>
    </row>
    <row r="12542" spans="9:13">
      <c r="I12542" s="51"/>
      <c r="M12542" s="51"/>
    </row>
    <row r="12543" spans="9:13">
      <c r="I12543" s="51"/>
      <c r="M12543" s="51"/>
    </row>
    <row r="12544" spans="9:13">
      <c r="I12544" s="51"/>
      <c r="M12544" s="51"/>
    </row>
    <row r="12545" spans="9:13">
      <c r="I12545" s="51"/>
      <c r="M12545" s="51"/>
    </row>
    <row r="12546" spans="9:13">
      <c r="I12546" s="51"/>
      <c r="M12546" s="51"/>
    </row>
    <row r="12547" spans="9:13">
      <c r="I12547" s="51"/>
      <c r="M12547" s="51"/>
    </row>
    <row r="12548" spans="9:13">
      <c r="I12548" s="51"/>
      <c r="M12548" s="51"/>
    </row>
    <row r="12549" spans="9:13">
      <c r="I12549" s="51"/>
      <c r="M12549" s="51"/>
    </row>
    <row r="12550" spans="9:13">
      <c r="I12550" s="51"/>
      <c r="M12550" s="51"/>
    </row>
    <row r="12551" spans="9:13">
      <c r="I12551" s="51"/>
      <c r="M12551" s="51"/>
    </row>
    <row r="12552" spans="9:13">
      <c r="I12552" s="51"/>
      <c r="M12552" s="51"/>
    </row>
    <row r="12553" spans="9:13">
      <c r="I12553" s="51"/>
      <c r="M12553" s="51"/>
    </row>
    <row r="12554" spans="9:13">
      <c r="I12554" s="51"/>
      <c r="M12554" s="51"/>
    </row>
    <row r="12555" spans="9:13">
      <c r="I12555" s="51"/>
      <c r="M12555" s="51"/>
    </row>
    <row r="12556" spans="9:13">
      <c r="I12556" s="51"/>
      <c r="M12556" s="51"/>
    </row>
    <row r="12557" spans="9:13">
      <c r="I12557" s="51"/>
      <c r="M12557" s="51"/>
    </row>
    <row r="12558" spans="9:13">
      <c r="I12558" s="51"/>
      <c r="M12558" s="51"/>
    </row>
    <row r="12559" spans="9:13">
      <c r="I12559" s="51"/>
      <c r="M12559" s="51"/>
    </row>
    <row r="12560" spans="9:13">
      <c r="I12560" s="51"/>
      <c r="M12560" s="51"/>
    </row>
    <row r="12561" spans="9:13">
      <c r="I12561" s="51"/>
      <c r="M12561" s="51"/>
    </row>
    <row r="12562" spans="9:13">
      <c r="I12562" s="51"/>
      <c r="M12562" s="51"/>
    </row>
    <row r="12563" spans="9:13">
      <c r="I12563" s="51"/>
      <c r="M12563" s="51"/>
    </row>
    <row r="12564" spans="9:13">
      <c r="I12564" s="51"/>
      <c r="M12564" s="51"/>
    </row>
    <row r="12565" spans="9:13">
      <c r="I12565" s="51"/>
      <c r="M12565" s="51"/>
    </row>
    <row r="12566" spans="9:13">
      <c r="I12566" s="51"/>
      <c r="M12566" s="51"/>
    </row>
    <row r="12567" spans="9:13">
      <c r="I12567" s="51"/>
      <c r="M12567" s="51"/>
    </row>
    <row r="12568" spans="9:13">
      <c r="I12568" s="51"/>
      <c r="M12568" s="51"/>
    </row>
    <row r="12569" spans="9:13">
      <c r="I12569" s="51"/>
      <c r="M12569" s="51"/>
    </row>
    <row r="12570" spans="9:13">
      <c r="I12570" s="51"/>
      <c r="M12570" s="51"/>
    </row>
    <row r="12571" spans="9:13">
      <c r="I12571" s="51"/>
      <c r="M12571" s="51"/>
    </row>
    <row r="12572" spans="9:13">
      <c r="I12572" s="51"/>
      <c r="M12572" s="51"/>
    </row>
    <row r="12573" spans="9:13">
      <c r="I12573" s="51"/>
      <c r="M12573" s="51"/>
    </row>
    <row r="12574" spans="9:13">
      <c r="I12574" s="51"/>
      <c r="M12574" s="51"/>
    </row>
    <row r="12575" spans="9:13">
      <c r="I12575" s="51"/>
      <c r="M12575" s="51"/>
    </row>
    <row r="12576" spans="9:13">
      <c r="I12576" s="51"/>
      <c r="M12576" s="51"/>
    </row>
    <row r="12577" spans="9:13">
      <c r="I12577" s="51"/>
      <c r="M12577" s="51"/>
    </row>
    <row r="12578" spans="9:13">
      <c r="I12578" s="51"/>
      <c r="M12578" s="51"/>
    </row>
    <row r="12579" spans="9:13">
      <c r="I12579" s="51"/>
      <c r="M12579" s="51"/>
    </row>
    <row r="12580" spans="9:13">
      <c r="I12580" s="51"/>
      <c r="M12580" s="51"/>
    </row>
    <row r="12581" spans="9:13">
      <c r="I12581" s="51"/>
      <c r="M12581" s="51"/>
    </row>
    <row r="12582" spans="9:13">
      <c r="I12582" s="51"/>
      <c r="M12582" s="51"/>
    </row>
    <row r="12583" spans="9:13">
      <c r="I12583" s="51"/>
      <c r="M12583" s="51"/>
    </row>
    <row r="12584" spans="9:13">
      <c r="I12584" s="51"/>
      <c r="M12584" s="51"/>
    </row>
    <row r="12585" spans="9:13">
      <c r="I12585" s="51"/>
      <c r="M12585" s="51"/>
    </row>
    <row r="12586" spans="9:13">
      <c r="I12586" s="51"/>
      <c r="M12586" s="51"/>
    </row>
    <row r="12587" spans="9:13">
      <c r="I12587" s="51"/>
      <c r="M12587" s="51"/>
    </row>
    <row r="12588" spans="9:13">
      <c r="I12588" s="51"/>
      <c r="M12588" s="51"/>
    </row>
    <row r="12589" spans="9:13">
      <c r="I12589" s="51"/>
      <c r="M12589" s="51"/>
    </row>
    <row r="12590" spans="9:13">
      <c r="I12590" s="51"/>
      <c r="M12590" s="51"/>
    </row>
    <row r="12591" spans="9:13">
      <c r="I12591" s="51"/>
      <c r="M12591" s="51"/>
    </row>
    <row r="12592" spans="9:13">
      <c r="I12592" s="51"/>
      <c r="M12592" s="51"/>
    </row>
    <row r="12593" spans="9:13">
      <c r="I12593" s="51"/>
      <c r="M12593" s="51"/>
    </row>
    <row r="12594" spans="9:13">
      <c r="I12594" s="51"/>
      <c r="M12594" s="51"/>
    </row>
    <row r="12595" spans="9:13">
      <c r="I12595" s="51"/>
      <c r="M12595" s="51"/>
    </row>
    <row r="12596" spans="9:13">
      <c r="I12596" s="51"/>
      <c r="M12596" s="51"/>
    </row>
    <row r="12597" spans="9:13">
      <c r="I12597" s="51"/>
      <c r="M12597" s="51"/>
    </row>
    <row r="12598" spans="9:13">
      <c r="I12598" s="51"/>
      <c r="M12598" s="51"/>
    </row>
    <row r="12599" spans="9:13">
      <c r="I12599" s="51"/>
      <c r="M12599" s="51"/>
    </row>
    <row r="12600" spans="9:13">
      <c r="I12600" s="51"/>
      <c r="M12600" s="51"/>
    </row>
    <row r="12601" spans="9:13">
      <c r="I12601" s="51"/>
      <c r="M12601" s="51"/>
    </row>
    <row r="12602" spans="9:13">
      <c r="I12602" s="51"/>
      <c r="M12602" s="51"/>
    </row>
    <row r="12603" spans="9:13">
      <c r="I12603" s="51"/>
      <c r="M12603" s="51"/>
    </row>
    <row r="12604" spans="9:13">
      <c r="I12604" s="51"/>
      <c r="M12604" s="51"/>
    </row>
    <row r="12605" spans="9:13">
      <c r="I12605" s="51"/>
      <c r="M12605" s="51"/>
    </row>
    <row r="12606" spans="9:13">
      <c r="I12606" s="51"/>
      <c r="M12606" s="51"/>
    </row>
    <row r="12607" spans="9:13">
      <c r="I12607" s="51"/>
      <c r="M12607" s="51"/>
    </row>
    <row r="12608" spans="9:13">
      <c r="I12608" s="51"/>
      <c r="M12608" s="51"/>
    </row>
    <row r="12609" spans="9:13">
      <c r="I12609" s="51"/>
      <c r="M12609" s="51"/>
    </row>
    <row r="12610" spans="9:13">
      <c r="I12610" s="51"/>
      <c r="M12610" s="51"/>
    </row>
    <row r="12611" spans="9:13">
      <c r="I12611" s="51"/>
      <c r="M12611" s="51"/>
    </row>
    <row r="12612" spans="9:13">
      <c r="I12612" s="51"/>
      <c r="M12612" s="51"/>
    </row>
    <row r="12613" spans="9:13">
      <c r="I12613" s="51"/>
      <c r="M12613" s="51"/>
    </row>
    <row r="12614" spans="9:13">
      <c r="I12614" s="51"/>
      <c r="M12614" s="51"/>
    </row>
    <row r="12615" spans="9:13">
      <c r="I12615" s="51"/>
      <c r="M12615" s="51"/>
    </row>
    <row r="12616" spans="9:13">
      <c r="I12616" s="51"/>
      <c r="M12616" s="51"/>
    </row>
    <row r="12617" spans="9:13">
      <c r="I12617" s="51"/>
      <c r="M12617" s="51"/>
    </row>
    <row r="12618" spans="9:13">
      <c r="I12618" s="51"/>
      <c r="M12618" s="51"/>
    </row>
    <row r="12619" spans="9:13">
      <c r="I12619" s="51"/>
      <c r="M12619" s="51"/>
    </row>
    <row r="12620" spans="9:13">
      <c r="I12620" s="51"/>
      <c r="M12620" s="51"/>
    </row>
    <row r="12621" spans="9:13">
      <c r="I12621" s="51"/>
      <c r="M12621" s="51"/>
    </row>
    <row r="12622" spans="9:13">
      <c r="I12622" s="51"/>
      <c r="M12622" s="51"/>
    </row>
    <row r="12623" spans="9:13">
      <c r="I12623" s="51"/>
      <c r="M12623" s="51"/>
    </row>
    <row r="12624" spans="9:13">
      <c r="I12624" s="51"/>
      <c r="M12624" s="51"/>
    </row>
    <row r="12625" spans="9:13">
      <c r="I12625" s="51"/>
      <c r="M12625" s="51"/>
    </row>
    <row r="12626" spans="9:13">
      <c r="I12626" s="51"/>
      <c r="M12626" s="51"/>
    </row>
    <row r="12627" spans="9:13">
      <c r="I12627" s="51"/>
      <c r="M12627" s="51"/>
    </row>
    <row r="12628" spans="9:13">
      <c r="I12628" s="51"/>
      <c r="M12628" s="51"/>
    </row>
    <row r="12629" spans="9:13">
      <c r="I12629" s="51"/>
      <c r="M12629" s="51"/>
    </row>
    <row r="12630" spans="9:13">
      <c r="I12630" s="51"/>
      <c r="M12630" s="51"/>
    </row>
    <row r="12631" spans="9:13">
      <c r="I12631" s="51"/>
      <c r="M12631" s="51"/>
    </row>
    <row r="12632" spans="9:13">
      <c r="I12632" s="51"/>
      <c r="M12632" s="51"/>
    </row>
    <row r="12633" spans="9:13">
      <c r="I12633" s="51"/>
      <c r="M12633" s="51"/>
    </row>
    <row r="12634" spans="9:13">
      <c r="I12634" s="51"/>
      <c r="M12634" s="51"/>
    </row>
    <row r="12635" spans="9:13">
      <c r="I12635" s="51"/>
      <c r="M12635" s="51"/>
    </row>
    <row r="12636" spans="9:13">
      <c r="I12636" s="51"/>
      <c r="M12636" s="51"/>
    </row>
    <row r="12637" spans="9:13">
      <c r="I12637" s="51"/>
      <c r="M12637" s="51"/>
    </row>
    <row r="12638" spans="9:13">
      <c r="I12638" s="51"/>
      <c r="M12638" s="51"/>
    </row>
    <row r="12639" spans="9:13">
      <c r="I12639" s="51"/>
      <c r="M12639" s="51"/>
    </row>
    <row r="12640" spans="9:13">
      <c r="I12640" s="51"/>
      <c r="M12640" s="51"/>
    </row>
    <row r="12641" spans="9:13">
      <c r="I12641" s="51"/>
      <c r="M12641" s="51"/>
    </row>
    <row r="12642" spans="9:13">
      <c r="I12642" s="51"/>
      <c r="M12642" s="51"/>
    </row>
    <row r="12643" spans="9:13">
      <c r="I12643" s="51"/>
      <c r="M12643" s="51"/>
    </row>
    <row r="12644" spans="9:13">
      <c r="I12644" s="51"/>
      <c r="M12644" s="51"/>
    </row>
    <row r="12645" spans="9:13">
      <c r="I12645" s="51"/>
      <c r="M12645" s="51"/>
    </row>
    <row r="12646" spans="9:13">
      <c r="I12646" s="51"/>
      <c r="M12646" s="51"/>
    </row>
    <row r="12647" spans="9:13">
      <c r="I12647" s="51"/>
      <c r="M12647" s="51"/>
    </row>
    <row r="12648" spans="9:13">
      <c r="I12648" s="51"/>
      <c r="M12648" s="51"/>
    </row>
    <row r="12649" spans="9:13">
      <c r="I12649" s="51"/>
      <c r="M12649" s="51"/>
    </row>
    <row r="12650" spans="9:13">
      <c r="I12650" s="51"/>
      <c r="M12650" s="51"/>
    </row>
    <row r="12651" spans="9:13">
      <c r="I12651" s="51"/>
      <c r="M12651" s="51"/>
    </row>
    <row r="12652" spans="9:13">
      <c r="I12652" s="51"/>
      <c r="M12652" s="51"/>
    </row>
    <row r="12653" spans="9:13">
      <c r="I12653" s="51"/>
      <c r="M12653" s="51"/>
    </row>
    <row r="12654" spans="9:13">
      <c r="I12654" s="51"/>
      <c r="M12654" s="51"/>
    </row>
    <row r="12655" spans="9:13">
      <c r="I12655" s="51"/>
      <c r="M12655" s="51"/>
    </row>
    <row r="12656" spans="9:13">
      <c r="I12656" s="51"/>
      <c r="M12656" s="51"/>
    </row>
    <row r="12657" spans="9:13">
      <c r="I12657" s="51"/>
      <c r="M12657" s="51"/>
    </row>
    <row r="12658" spans="9:13">
      <c r="I12658" s="51"/>
      <c r="M12658" s="51"/>
    </row>
    <row r="12659" spans="9:13">
      <c r="I12659" s="51"/>
      <c r="M12659" s="51"/>
    </row>
    <row r="12660" spans="9:13">
      <c r="I12660" s="51"/>
      <c r="M12660" s="51"/>
    </row>
    <row r="12661" spans="9:13">
      <c r="I12661" s="51"/>
      <c r="M12661" s="51"/>
    </row>
    <row r="12662" spans="9:13">
      <c r="I12662" s="51"/>
      <c r="M12662" s="51"/>
    </row>
    <row r="12663" spans="9:13">
      <c r="I12663" s="51"/>
      <c r="M12663" s="51"/>
    </row>
    <row r="12664" spans="9:13">
      <c r="I12664" s="51"/>
      <c r="M12664" s="51"/>
    </row>
    <row r="12665" spans="9:13">
      <c r="I12665" s="51"/>
      <c r="M12665" s="51"/>
    </row>
    <row r="12666" spans="9:13">
      <c r="I12666" s="51"/>
      <c r="M12666" s="51"/>
    </row>
    <row r="12667" spans="9:13">
      <c r="I12667" s="51"/>
      <c r="M12667" s="51"/>
    </row>
    <row r="12668" spans="9:13">
      <c r="I12668" s="51"/>
      <c r="M12668" s="51"/>
    </row>
    <row r="12669" spans="9:13">
      <c r="I12669" s="51"/>
      <c r="M12669" s="51"/>
    </row>
    <row r="12670" spans="9:13">
      <c r="I12670" s="51"/>
      <c r="M12670" s="51"/>
    </row>
    <row r="12671" spans="9:13">
      <c r="I12671" s="51"/>
      <c r="M12671" s="51"/>
    </row>
    <row r="12672" spans="9:13">
      <c r="I12672" s="51"/>
      <c r="M12672" s="51"/>
    </row>
    <row r="12673" spans="9:13">
      <c r="I12673" s="51"/>
      <c r="M12673" s="51"/>
    </row>
    <row r="12674" spans="9:13">
      <c r="I12674" s="51"/>
      <c r="M12674" s="51"/>
    </row>
    <row r="12675" spans="9:13">
      <c r="I12675" s="51"/>
      <c r="M12675" s="51"/>
    </row>
    <row r="12676" spans="9:13">
      <c r="I12676" s="51"/>
      <c r="M12676" s="51"/>
    </row>
    <row r="12677" spans="9:13">
      <c r="I12677" s="51"/>
      <c r="M12677" s="51"/>
    </row>
    <row r="12678" spans="9:13">
      <c r="I12678" s="51"/>
      <c r="M12678" s="51"/>
    </row>
    <row r="12679" spans="9:13">
      <c r="I12679" s="51"/>
      <c r="M12679" s="51"/>
    </row>
    <row r="12680" spans="9:13">
      <c r="I12680" s="51"/>
      <c r="M12680" s="51"/>
    </row>
    <row r="12681" spans="9:13">
      <c r="I12681" s="51"/>
      <c r="M12681" s="51"/>
    </row>
    <row r="12682" spans="9:13">
      <c r="I12682" s="51"/>
      <c r="M12682" s="51"/>
    </row>
    <row r="12683" spans="9:13">
      <c r="I12683" s="51"/>
      <c r="M12683" s="51"/>
    </row>
    <row r="12684" spans="9:13">
      <c r="I12684" s="51"/>
      <c r="M12684" s="51"/>
    </row>
    <row r="12685" spans="9:13">
      <c r="I12685" s="51"/>
      <c r="M12685" s="51"/>
    </row>
    <row r="12686" spans="9:13">
      <c r="I12686" s="51"/>
      <c r="M12686" s="51"/>
    </row>
    <row r="12687" spans="9:13">
      <c r="I12687" s="51"/>
      <c r="M12687" s="51"/>
    </row>
    <row r="12688" spans="9:13">
      <c r="I12688" s="51"/>
      <c r="M12688" s="51"/>
    </row>
    <row r="12689" spans="9:13">
      <c r="I12689" s="51"/>
      <c r="M12689" s="51"/>
    </row>
    <row r="12690" spans="9:13">
      <c r="I12690" s="51"/>
      <c r="M12690" s="51"/>
    </row>
    <row r="12691" spans="9:13">
      <c r="I12691" s="51"/>
      <c r="M12691" s="51"/>
    </row>
    <row r="12692" spans="9:13">
      <c r="I12692" s="51"/>
      <c r="M12692" s="51"/>
    </row>
    <row r="12693" spans="9:13">
      <c r="I12693" s="51"/>
      <c r="M12693" s="51"/>
    </row>
    <row r="12694" spans="9:13">
      <c r="I12694" s="51"/>
      <c r="M12694" s="51"/>
    </row>
    <row r="12695" spans="9:13">
      <c r="I12695" s="51"/>
      <c r="M12695" s="51"/>
    </row>
    <row r="12696" spans="9:13">
      <c r="I12696" s="51"/>
      <c r="M12696" s="51"/>
    </row>
    <row r="12697" spans="9:13">
      <c r="I12697" s="51"/>
      <c r="M12697" s="51"/>
    </row>
    <row r="12698" spans="9:13">
      <c r="I12698" s="51"/>
      <c r="M12698" s="51"/>
    </row>
    <row r="12699" spans="9:13">
      <c r="I12699" s="51"/>
      <c r="M12699" s="51"/>
    </row>
    <row r="12700" spans="9:13">
      <c r="I12700" s="51"/>
      <c r="M12700" s="51"/>
    </row>
    <row r="12701" spans="9:13">
      <c r="I12701" s="51"/>
      <c r="M12701" s="51"/>
    </row>
    <row r="12702" spans="9:13">
      <c r="I12702" s="51"/>
      <c r="M12702" s="51"/>
    </row>
    <row r="12703" spans="9:13">
      <c r="I12703" s="51"/>
      <c r="M12703" s="51"/>
    </row>
    <row r="12704" spans="9:13">
      <c r="I12704" s="51"/>
      <c r="M12704" s="51"/>
    </row>
    <row r="12705" spans="9:13">
      <c r="I12705" s="51"/>
      <c r="M12705" s="51"/>
    </row>
    <row r="12706" spans="9:13">
      <c r="I12706" s="51"/>
      <c r="M12706" s="51"/>
    </row>
    <row r="12707" spans="9:13">
      <c r="I12707" s="51"/>
      <c r="M12707" s="51"/>
    </row>
    <row r="12708" spans="9:13">
      <c r="I12708" s="51"/>
      <c r="M12708" s="51"/>
    </row>
    <row r="12709" spans="9:13">
      <c r="I12709" s="51"/>
      <c r="M12709" s="51"/>
    </row>
    <row r="12710" spans="9:13">
      <c r="I12710" s="51"/>
      <c r="M12710" s="51"/>
    </row>
    <row r="12711" spans="9:13">
      <c r="I12711" s="51"/>
      <c r="M12711" s="51"/>
    </row>
    <row r="12712" spans="9:13">
      <c r="I12712" s="51"/>
      <c r="M12712" s="51"/>
    </row>
    <row r="12713" spans="9:13">
      <c r="I12713" s="51"/>
      <c r="M12713" s="51"/>
    </row>
    <row r="12714" spans="9:13">
      <c r="I12714" s="51"/>
      <c r="M12714" s="51"/>
    </row>
    <row r="12715" spans="9:13">
      <c r="I12715" s="51"/>
      <c r="M12715" s="51"/>
    </row>
    <row r="12716" spans="9:13">
      <c r="I12716" s="51"/>
      <c r="M12716" s="51"/>
    </row>
    <row r="12717" spans="9:13">
      <c r="I12717" s="51"/>
      <c r="M12717" s="51"/>
    </row>
    <row r="12718" spans="9:13">
      <c r="I12718" s="51"/>
      <c r="M12718" s="51"/>
    </row>
    <row r="12719" spans="9:13">
      <c r="I12719" s="51"/>
      <c r="M12719" s="51"/>
    </row>
    <row r="12720" spans="9:13">
      <c r="I12720" s="51"/>
      <c r="M12720" s="51"/>
    </row>
    <row r="12721" spans="9:13">
      <c r="I12721" s="51"/>
      <c r="M12721" s="51"/>
    </row>
    <row r="12722" spans="9:13">
      <c r="I12722" s="51"/>
      <c r="M12722" s="51"/>
    </row>
    <row r="12723" spans="9:13">
      <c r="I12723" s="51"/>
      <c r="M12723" s="51"/>
    </row>
    <row r="12724" spans="9:13">
      <c r="I12724" s="51"/>
      <c r="M12724" s="51"/>
    </row>
    <row r="12725" spans="9:13">
      <c r="I12725" s="51"/>
      <c r="M12725" s="51"/>
    </row>
    <row r="12726" spans="9:13">
      <c r="I12726" s="51"/>
      <c r="M12726" s="51"/>
    </row>
    <row r="12727" spans="9:13">
      <c r="I12727" s="51"/>
      <c r="M12727" s="51"/>
    </row>
    <row r="12728" spans="9:13">
      <c r="I12728" s="51"/>
      <c r="M12728" s="51"/>
    </row>
    <row r="12729" spans="9:13">
      <c r="I12729" s="51"/>
      <c r="M12729" s="51"/>
    </row>
    <row r="12730" spans="9:13">
      <c r="I12730" s="51"/>
      <c r="M12730" s="51"/>
    </row>
    <row r="12731" spans="9:13">
      <c r="I12731" s="51"/>
      <c r="M12731" s="51"/>
    </row>
    <row r="12732" spans="9:13">
      <c r="I12732" s="51"/>
      <c r="M12732" s="51"/>
    </row>
    <row r="12733" spans="9:13">
      <c r="I12733" s="51"/>
      <c r="M12733" s="51"/>
    </row>
    <row r="12734" spans="9:13">
      <c r="I12734" s="51"/>
      <c r="M12734" s="51"/>
    </row>
    <row r="12735" spans="9:13">
      <c r="I12735" s="51"/>
      <c r="M12735" s="51"/>
    </row>
    <row r="12736" spans="9:13">
      <c r="I12736" s="51"/>
      <c r="M12736" s="51"/>
    </row>
    <row r="12737" spans="9:13">
      <c r="I12737" s="51"/>
      <c r="M12737" s="51"/>
    </row>
    <row r="12738" spans="9:13">
      <c r="I12738" s="51"/>
      <c r="M12738" s="51"/>
    </row>
    <row r="12739" spans="9:13">
      <c r="I12739" s="51"/>
      <c r="M12739" s="51"/>
    </row>
    <row r="12740" spans="9:13">
      <c r="I12740" s="51"/>
      <c r="M12740" s="51"/>
    </row>
    <row r="12741" spans="9:13">
      <c r="I12741" s="51"/>
      <c r="M12741" s="51"/>
    </row>
    <row r="12742" spans="9:13">
      <c r="I12742" s="51"/>
      <c r="M12742" s="51"/>
    </row>
    <row r="12743" spans="9:13">
      <c r="I12743" s="51"/>
      <c r="M12743" s="51"/>
    </row>
    <row r="12744" spans="9:13">
      <c r="I12744" s="51"/>
      <c r="M12744" s="51"/>
    </row>
    <row r="12745" spans="9:13">
      <c r="I12745" s="51"/>
      <c r="M12745" s="51"/>
    </row>
    <row r="12746" spans="9:13">
      <c r="I12746" s="51"/>
      <c r="M12746" s="51"/>
    </row>
    <row r="12747" spans="9:13">
      <c r="I12747" s="51"/>
      <c r="M12747" s="51"/>
    </row>
    <row r="12748" spans="9:13">
      <c r="I12748" s="51"/>
      <c r="M12748" s="51"/>
    </row>
    <row r="12749" spans="9:13">
      <c r="I12749" s="51"/>
      <c r="M12749" s="51"/>
    </row>
    <row r="12750" spans="9:13">
      <c r="I12750" s="51"/>
      <c r="M12750" s="51"/>
    </row>
    <row r="12751" spans="9:13">
      <c r="I12751" s="51"/>
      <c r="M12751" s="51"/>
    </row>
    <row r="12752" spans="9:13">
      <c r="I12752" s="51"/>
      <c r="M12752" s="51"/>
    </row>
    <row r="12753" spans="9:13">
      <c r="I12753" s="51"/>
      <c r="M12753" s="51"/>
    </row>
    <row r="12754" spans="9:13">
      <c r="I12754" s="51"/>
      <c r="M12754" s="51"/>
    </row>
    <row r="12755" spans="9:13">
      <c r="I12755" s="51"/>
      <c r="M12755" s="51"/>
    </row>
    <row r="12756" spans="9:13">
      <c r="I12756" s="51"/>
      <c r="M12756" s="51"/>
    </row>
    <row r="12757" spans="9:13">
      <c r="I12757" s="51"/>
      <c r="M12757" s="51"/>
    </row>
    <row r="12758" spans="9:13">
      <c r="I12758" s="51"/>
      <c r="M12758" s="51"/>
    </row>
    <row r="12759" spans="9:13">
      <c r="I12759" s="51"/>
      <c r="M12759" s="51"/>
    </row>
    <row r="12760" spans="9:13">
      <c r="I12760" s="51"/>
      <c r="M12760" s="51"/>
    </row>
    <row r="12761" spans="9:13">
      <c r="I12761" s="51"/>
      <c r="M12761" s="51"/>
    </row>
    <row r="12762" spans="9:13">
      <c r="I12762" s="51"/>
      <c r="M12762" s="51"/>
    </row>
    <row r="12763" spans="9:13">
      <c r="I12763" s="51"/>
      <c r="M12763" s="51"/>
    </row>
    <row r="12764" spans="9:13">
      <c r="I12764" s="51"/>
      <c r="M12764" s="51"/>
    </row>
    <row r="12765" spans="9:13">
      <c r="I12765" s="51"/>
      <c r="M12765" s="51"/>
    </row>
    <row r="12766" spans="9:13">
      <c r="I12766" s="51"/>
      <c r="M12766" s="51"/>
    </row>
    <row r="12767" spans="9:13">
      <c r="I12767" s="51"/>
      <c r="M12767" s="51"/>
    </row>
    <row r="12768" spans="9:13">
      <c r="I12768" s="51"/>
      <c r="M12768" s="51"/>
    </row>
    <row r="12769" spans="9:13">
      <c r="I12769" s="51"/>
      <c r="M12769" s="51"/>
    </row>
    <row r="12770" spans="9:13">
      <c r="I12770" s="51"/>
      <c r="M12770" s="51"/>
    </row>
    <row r="12771" spans="9:13">
      <c r="I12771" s="51"/>
      <c r="M12771" s="51"/>
    </row>
    <row r="12772" spans="9:13">
      <c r="I12772" s="51"/>
      <c r="M12772" s="51"/>
    </row>
    <row r="12773" spans="9:13">
      <c r="I12773" s="51"/>
      <c r="M12773" s="51"/>
    </row>
    <row r="12774" spans="9:13">
      <c r="I12774" s="51"/>
      <c r="M12774" s="51"/>
    </row>
    <row r="12775" spans="9:13">
      <c r="I12775" s="51"/>
      <c r="M12775" s="51"/>
    </row>
    <row r="12776" spans="9:13">
      <c r="I12776" s="51"/>
      <c r="M12776" s="51"/>
    </row>
    <row r="12777" spans="9:13">
      <c r="I12777" s="51"/>
      <c r="M12777" s="51"/>
    </row>
    <row r="12778" spans="9:13">
      <c r="I12778" s="51"/>
      <c r="M12778" s="51"/>
    </row>
    <row r="12779" spans="9:13">
      <c r="I12779" s="51"/>
      <c r="M12779" s="51"/>
    </row>
    <row r="12780" spans="9:13">
      <c r="I12780" s="51"/>
      <c r="M12780" s="51"/>
    </row>
    <row r="12781" spans="9:13">
      <c r="I12781" s="51"/>
      <c r="M12781" s="51"/>
    </row>
    <row r="12782" spans="9:13">
      <c r="I12782" s="51"/>
      <c r="M12782" s="51"/>
    </row>
    <row r="12783" spans="9:13">
      <c r="I12783" s="51"/>
      <c r="M12783" s="51"/>
    </row>
    <row r="12784" spans="9:13">
      <c r="I12784" s="51"/>
      <c r="M12784" s="51"/>
    </row>
    <row r="12785" spans="9:13">
      <c r="I12785" s="51"/>
      <c r="M12785" s="51"/>
    </row>
    <row r="12786" spans="9:13">
      <c r="I12786" s="51"/>
      <c r="M12786" s="51"/>
    </row>
    <row r="12787" spans="9:13">
      <c r="I12787" s="51"/>
      <c r="M12787" s="51"/>
    </row>
    <row r="12788" spans="9:13">
      <c r="I12788" s="51"/>
      <c r="M12788" s="51"/>
    </row>
    <row r="12789" spans="9:13">
      <c r="I12789" s="51"/>
      <c r="M12789" s="51"/>
    </row>
    <row r="12790" spans="9:13">
      <c r="I12790" s="51"/>
      <c r="M12790" s="51"/>
    </row>
    <row r="12791" spans="9:13">
      <c r="I12791" s="51"/>
      <c r="M12791" s="51"/>
    </row>
    <row r="12792" spans="9:13">
      <c r="I12792" s="51"/>
      <c r="M12792" s="51"/>
    </row>
    <row r="12793" spans="9:13">
      <c r="I12793" s="51"/>
      <c r="M12793" s="51"/>
    </row>
    <row r="12794" spans="9:13">
      <c r="I12794" s="51"/>
      <c r="M12794" s="51"/>
    </row>
    <row r="12795" spans="9:13">
      <c r="I12795" s="51"/>
      <c r="M12795" s="51"/>
    </row>
    <row r="12796" spans="9:13">
      <c r="I12796" s="51"/>
      <c r="M12796" s="51"/>
    </row>
    <row r="12797" spans="9:13">
      <c r="I12797" s="51"/>
      <c r="M12797" s="51"/>
    </row>
    <row r="12798" spans="9:13">
      <c r="I12798" s="51"/>
      <c r="M12798" s="51"/>
    </row>
    <row r="12799" spans="9:13">
      <c r="I12799" s="51"/>
      <c r="M12799" s="51"/>
    </row>
    <row r="12800" spans="9:13">
      <c r="I12800" s="51"/>
      <c r="M12800" s="51"/>
    </row>
    <row r="12801" spans="9:13">
      <c r="I12801" s="51"/>
      <c r="M12801" s="51"/>
    </row>
    <row r="12802" spans="9:13">
      <c r="I12802" s="51"/>
      <c r="M12802" s="51"/>
    </row>
    <row r="12803" spans="9:13">
      <c r="I12803" s="51"/>
      <c r="M12803" s="51"/>
    </row>
    <row r="12804" spans="9:13">
      <c r="I12804" s="51"/>
      <c r="M12804" s="51"/>
    </row>
    <row r="12805" spans="9:13">
      <c r="I12805" s="51"/>
      <c r="M12805" s="51"/>
    </row>
    <row r="12806" spans="9:13">
      <c r="I12806" s="51"/>
      <c r="M12806" s="51"/>
    </row>
    <row r="12807" spans="9:13">
      <c r="I12807" s="51"/>
      <c r="M12807" s="51"/>
    </row>
    <row r="12808" spans="9:13">
      <c r="I12808" s="51"/>
      <c r="M12808" s="51"/>
    </row>
    <row r="12809" spans="9:13">
      <c r="I12809" s="51"/>
      <c r="M12809" s="51"/>
    </row>
    <row r="12810" spans="9:13">
      <c r="I12810" s="51"/>
      <c r="M12810" s="51"/>
    </row>
    <row r="12811" spans="9:13">
      <c r="I12811" s="51"/>
      <c r="M12811" s="51"/>
    </row>
    <row r="12812" spans="9:13">
      <c r="I12812" s="51"/>
      <c r="M12812" s="51"/>
    </row>
    <row r="12813" spans="9:13">
      <c r="I12813" s="51"/>
      <c r="M12813" s="51"/>
    </row>
    <row r="12814" spans="9:13">
      <c r="I12814" s="51"/>
      <c r="M12814" s="51"/>
    </row>
    <row r="12815" spans="9:13">
      <c r="I12815" s="51"/>
      <c r="M12815" s="51"/>
    </row>
    <row r="12816" spans="9:13">
      <c r="I12816" s="51"/>
      <c r="M12816" s="51"/>
    </row>
    <row r="12817" spans="9:13">
      <c r="I12817" s="51"/>
      <c r="M12817" s="51"/>
    </row>
    <row r="12818" spans="9:13">
      <c r="I12818" s="51"/>
      <c r="M12818" s="51"/>
    </row>
    <row r="12819" spans="9:13">
      <c r="I12819" s="51"/>
      <c r="M12819" s="51"/>
    </row>
    <row r="12820" spans="9:13">
      <c r="I12820" s="51"/>
      <c r="M12820" s="51"/>
    </row>
    <row r="12821" spans="9:13">
      <c r="I12821" s="51"/>
      <c r="M12821" s="51"/>
    </row>
    <row r="12822" spans="9:13">
      <c r="I12822" s="51"/>
      <c r="M12822" s="51"/>
    </row>
    <row r="12823" spans="9:13">
      <c r="I12823" s="51"/>
      <c r="M12823" s="51"/>
    </row>
    <row r="12824" spans="9:13">
      <c r="I12824" s="51"/>
      <c r="M12824" s="51"/>
    </row>
    <row r="12825" spans="9:13">
      <c r="I12825" s="51"/>
      <c r="M12825" s="51"/>
    </row>
    <row r="12826" spans="9:13">
      <c r="I12826" s="51"/>
      <c r="M12826" s="51"/>
    </row>
    <row r="12827" spans="9:13">
      <c r="I12827" s="51"/>
      <c r="M12827" s="51"/>
    </row>
    <row r="12828" spans="9:13">
      <c r="I12828" s="51"/>
      <c r="M12828" s="51"/>
    </row>
    <row r="12829" spans="9:13">
      <c r="I12829" s="51"/>
      <c r="M12829" s="51"/>
    </row>
    <row r="12830" spans="9:13">
      <c r="I12830" s="51"/>
      <c r="M12830" s="51"/>
    </row>
    <row r="12831" spans="9:13">
      <c r="I12831" s="51"/>
      <c r="M12831" s="51"/>
    </row>
    <row r="12832" spans="9:13">
      <c r="I12832" s="51"/>
      <c r="M12832" s="51"/>
    </row>
    <row r="12833" spans="9:13">
      <c r="I12833" s="51"/>
      <c r="M12833" s="51"/>
    </row>
    <row r="12834" spans="9:13">
      <c r="I12834" s="51"/>
      <c r="M12834" s="51"/>
    </row>
    <row r="12835" spans="9:13">
      <c r="I12835" s="51"/>
      <c r="M12835" s="51"/>
    </row>
    <row r="12836" spans="9:13">
      <c r="I12836" s="51"/>
      <c r="M12836" s="51"/>
    </row>
    <row r="12837" spans="9:13">
      <c r="I12837" s="51"/>
      <c r="M12837" s="51"/>
    </row>
    <row r="12838" spans="9:13">
      <c r="I12838" s="51"/>
      <c r="M12838" s="51"/>
    </row>
    <row r="12839" spans="9:13">
      <c r="I12839" s="51"/>
      <c r="M12839" s="51"/>
    </row>
    <row r="12840" spans="9:13">
      <c r="I12840" s="51"/>
      <c r="M12840" s="51"/>
    </row>
    <row r="12841" spans="9:13">
      <c r="I12841" s="51"/>
      <c r="M12841" s="51"/>
    </row>
    <row r="12842" spans="9:13">
      <c r="I12842" s="51"/>
      <c r="M12842" s="51"/>
    </row>
    <row r="12843" spans="9:13">
      <c r="I12843" s="51"/>
      <c r="M12843" s="51"/>
    </row>
    <row r="12844" spans="9:13">
      <c r="I12844" s="51"/>
      <c r="M12844" s="51"/>
    </row>
    <row r="12845" spans="9:13">
      <c r="I12845" s="51"/>
      <c r="M12845" s="51"/>
    </row>
    <row r="12846" spans="9:13">
      <c r="I12846" s="51"/>
      <c r="M12846" s="51"/>
    </row>
    <row r="12847" spans="9:13">
      <c r="I12847" s="51"/>
      <c r="M12847" s="51"/>
    </row>
    <row r="12848" spans="9:13">
      <c r="I12848" s="51"/>
      <c r="M12848" s="51"/>
    </row>
    <row r="12849" spans="9:13">
      <c r="I12849" s="51"/>
      <c r="M12849" s="51"/>
    </row>
    <row r="12850" spans="9:13">
      <c r="I12850" s="51"/>
      <c r="M12850" s="51"/>
    </row>
    <row r="12851" spans="9:13">
      <c r="I12851" s="51"/>
      <c r="M12851" s="51"/>
    </row>
    <row r="12852" spans="9:13">
      <c r="I12852" s="51"/>
      <c r="M12852" s="51"/>
    </row>
    <row r="12853" spans="9:13">
      <c r="I12853" s="51"/>
      <c r="M12853" s="51"/>
    </row>
    <row r="12854" spans="9:13">
      <c r="I12854" s="51"/>
      <c r="M12854" s="51"/>
    </row>
    <row r="12855" spans="9:13">
      <c r="I12855" s="51"/>
      <c r="M12855" s="51"/>
    </row>
    <row r="12856" spans="9:13">
      <c r="I12856" s="51"/>
      <c r="M12856" s="51"/>
    </row>
    <row r="12857" spans="9:13">
      <c r="I12857" s="51"/>
      <c r="M12857" s="51"/>
    </row>
    <row r="12858" spans="9:13">
      <c r="I12858" s="51"/>
      <c r="M12858" s="51"/>
    </row>
    <row r="12859" spans="9:13">
      <c r="I12859" s="51"/>
      <c r="M12859" s="51"/>
    </row>
    <row r="12860" spans="9:13">
      <c r="I12860" s="51"/>
      <c r="M12860" s="51"/>
    </row>
    <row r="12861" spans="9:13">
      <c r="I12861" s="51"/>
      <c r="M12861" s="51"/>
    </row>
    <row r="12862" spans="9:13">
      <c r="I12862" s="51"/>
      <c r="M12862" s="51"/>
    </row>
    <row r="12863" spans="9:13">
      <c r="I12863" s="51"/>
      <c r="M12863" s="51"/>
    </row>
    <row r="12864" spans="9:13">
      <c r="I12864" s="51"/>
      <c r="M12864" s="51"/>
    </row>
    <row r="12865" spans="9:13">
      <c r="I12865" s="51"/>
      <c r="M12865" s="51"/>
    </row>
    <row r="12866" spans="9:13">
      <c r="I12866" s="51"/>
      <c r="M12866" s="51"/>
    </row>
    <row r="12867" spans="9:13">
      <c r="I12867" s="51"/>
      <c r="M12867" s="51"/>
    </row>
    <row r="12868" spans="9:13">
      <c r="I12868" s="51"/>
      <c r="M12868" s="51"/>
    </row>
    <row r="12869" spans="9:13">
      <c r="I12869" s="51"/>
      <c r="M12869" s="51"/>
    </row>
    <row r="12870" spans="9:13">
      <c r="I12870" s="51"/>
      <c r="M12870" s="51"/>
    </row>
    <row r="12871" spans="9:13">
      <c r="I12871" s="51"/>
      <c r="M12871" s="51"/>
    </row>
    <row r="12872" spans="9:13">
      <c r="I12872" s="51"/>
      <c r="M12872" s="51"/>
    </row>
    <row r="12873" spans="9:13">
      <c r="I12873" s="51"/>
      <c r="M12873" s="51"/>
    </row>
    <row r="12874" spans="9:13">
      <c r="I12874" s="51"/>
      <c r="M12874" s="51"/>
    </row>
    <row r="12875" spans="9:13">
      <c r="I12875" s="51"/>
      <c r="M12875" s="51"/>
    </row>
    <row r="12876" spans="9:13">
      <c r="I12876" s="51"/>
      <c r="M12876" s="51"/>
    </row>
    <row r="12877" spans="9:13">
      <c r="I12877" s="51"/>
      <c r="M12877" s="51"/>
    </row>
    <row r="12878" spans="9:13">
      <c r="I12878" s="51"/>
      <c r="M12878" s="51"/>
    </row>
    <row r="12879" spans="9:13">
      <c r="I12879" s="51"/>
      <c r="M12879" s="51"/>
    </row>
    <row r="12880" spans="9:13">
      <c r="I12880" s="51"/>
      <c r="M12880" s="51"/>
    </row>
    <row r="12881" spans="9:13">
      <c r="I12881" s="51"/>
      <c r="M12881" s="51"/>
    </row>
    <row r="12882" spans="9:13">
      <c r="I12882" s="51"/>
      <c r="M12882" s="51"/>
    </row>
    <row r="12883" spans="9:13">
      <c r="I12883" s="51"/>
      <c r="M12883" s="51"/>
    </row>
    <row r="12884" spans="9:13">
      <c r="I12884" s="51"/>
      <c r="M12884" s="51"/>
    </row>
    <row r="12885" spans="9:13">
      <c r="I12885" s="51"/>
      <c r="M12885" s="51"/>
    </row>
    <row r="12886" spans="9:13">
      <c r="I12886" s="51"/>
      <c r="M12886" s="51"/>
    </row>
    <row r="12887" spans="9:13">
      <c r="I12887" s="51"/>
      <c r="M12887" s="51"/>
    </row>
    <row r="12888" spans="9:13">
      <c r="I12888" s="51"/>
      <c r="M12888" s="51"/>
    </row>
    <row r="12889" spans="9:13">
      <c r="I12889" s="51"/>
      <c r="M12889" s="51"/>
    </row>
    <row r="12890" spans="9:13">
      <c r="I12890" s="51"/>
      <c r="M12890" s="51"/>
    </row>
    <row r="12891" spans="9:13">
      <c r="I12891" s="51"/>
      <c r="M12891" s="51"/>
    </row>
    <row r="12892" spans="9:13">
      <c r="I12892" s="51"/>
      <c r="M12892" s="51"/>
    </row>
    <row r="12893" spans="9:13">
      <c r="I12893" s="51"/>
      <c r="M12893" s="51"/>
    </row>
    <row r="12894" spans="9:13">
      <c r="I12894" s="51"/>
      <c r="M12894" s="51"/>
    </row>
    <row r="12895" spans="9:13">
      <c r="I12895" s="51"/>
      <c r="M12895" s="51"/>
    </row>
    <row r="12896" spans="9:13">
      <c r="I12896" s="51"/>
      <c r="M12896" s="51"/>
    </row>
    <row r="12897" spans="9:13">
      <c r="I12897" s="51"/>
      <c r="M12897" s="51"/>
    </row>
    <row r="12898" spans="9:13">
      <c r="I12898" s="51"/>
      <c r="M12898" s="51"/>
    </row>
    <row r="12899" spans="9:13">
      <c r="I12899" s="51"/>
      <c r="M12899" s="51"/>
    </row>
    <row r="12900" spans="9:13">
      <c r="I12900" s="51"/>
      <c r="M12900" s="51"/>
    </row>
    <row r="12901" spans="9:13">
      <c r="I12901" s="51"/>
      <c r="M12901" s="51"/>
    </row>
    <row r="12902" spans="9:13">
      <c r="I12902" s="51"/>
      <c r="M12902" s="51"/>
    </row>
    <row r="12903" spans="9:13">
      <c r="I12903" s="51"/>
      <c r="M12903" s="51"/>
    </row>
    <row r="12904" spans="9:13">
      <c r="I12904" s="51"/>
      <c r="M12904" s="51"/>
    </row>
    <row r="12905" spans="9:13">
      <c r="I12905" s="51"/>
      <c r="M12905" s="51"/>
    </row>
    <row r="12906" spans="9:13">
      <c r="I12906" s="51"/>
      <c r="M12906" s="51"/>
    </row>
    <row r="12907" spans="9:13">
      <c r="I12907" s="51"/>
      <c r="M12907" s="51"/>
    </row>
    <row r="12908" spans="9:13">
      <c r="I12908" s="51"/>
      <c r="M12908" s="51"/>
    </row>
    <row r="12909" spans="9:13">
      <c r="I12909" s="51"/>
      <c r="M12909" s="51"/>
    </row>
    <row r="12910" spans="9:13">
      <c r="I12910" s="51"/>
      <c r="M12910" s="51"/>
    </row>
    <row r="12911" spans="9:13">
      <c r="I12911" s="51"/>
      <c r="M12911" s="51"/>
    </row>
    <row r="12912" spans="9:13">
      <c r="I12912" s="51"/>
      <c r="M12912" s="51"/>
    </row>
    <row r="12913" spans="9:13">
      <c r="I12913" s="51"/>
      <c r="M12913" s="51"/>
    </row>
    <row r="12914" spans="9:13">
      <c r="I12914" s="51"/>
      <c r="M12914" s="51"/>
    </row>
    <row r="12915" spans="9:13">
      <c r="I12915" s="51"/>
      <c r="M12915" s="51"/>
    </row>
    <row r="12916" spans="9:13">
      <c r="I12916" s="51"/>
      <c r="M12916" s="51"/>
    </row>
    <row r="12917" spans="9:13">
      <c r="I12917" s="51"/>
      <c r="M12917" s="51"/>
    </row>
    <row r="12918" spans="9:13">
      <c r="I12918" s="51"/>
      <c r="M12918" s="51"/>
    </row>
    <row r="12919" spans="9:13">
      <c r="I12919" s="51"/>
      <c r="M12919" s="51"/>
    </row>
    <row r="12920" spans="9:13">
      <c r="I12920" s="51"/>
      <c r="M12920" s="51"/>
    </row>
    <row r="12921" spans="9:13">
      <c r="I12921" s="51"/>
      <c r="M12921" s="51"/>
    </row>
    <row r="12922" spans="9:13">
      <c r="I12922" s="51"/>
      <c r="M12922" s="51"/>
    </row>
    <row r="12923" spans="9:13">
      <c r="I12923" s="51"/>
      <c r="M12923" s="51"/>
    </row>
    <row r="12924" spans="9:13">
      <c r="I12924" s="51"/>
      <c r="M12924" s="51"/>
    </row>
    <row r="12925" spans="9:13">
      <c r="I12925" s="51"/>
      <c r="M12925" s="51"/>
    </row>
    <row r="12926" spans="9:13">
      <c r="I12926" s="51"/>
      <c r="M12926" s="51"/>
    </row>
    <row r="12927" spans="9:13">
      <c r="I12927" s="51"/>
      <c r="M12927" s="51"/>
    </row>
    <row r="12928" spans="9:13">
      <c r="I12928" s="51"/>
      <c r="M12928" s="51"/>
    </row>
    <row r="12929" spans="9:13">
      <c r="I12929" s="51"/>
      <c r="M12929" s="51"/>
    </row>
    <row r="12930" spans="9:13">
      <c r="I12930" s="51"/>
      <c r="M12930" s="51"/>
    </row>
    <row r="12931" spans="9:13">
      <c r="I12931" s="51"/>
      <c r="M12931" s="51"/>
    </row>
    <row r="12932" spans="9:13">
      <c r="I12932" s="51"/>
      <c r="M12932" s="51"/>
    </row>
    <row r="12933" spans="9:13">
      <c r="I12933" s="51"/>
      <c r="M12933" s="51"/>
    </row>
    <row r="12934" spans="9:13">
      <c r="I12934" s="51"/>
      <c r="M12934" s="51"/>
    </row>
    <row r="12935" spans="9:13">
      <c r="I12935" s="51"/>
      <c r="M12935" s="51"/>
    </row>
    <row r="12936" spans="9:13">
      <c r="I12936" s="51"/>
      <c r="M12936" s="51"/>
    </row>
    <row r="12937" spans="9:13">
      <c r="I12937" s="51"/>
      <c r="M12937" s="51"/>
    </row>
    <row r="12938" spans="9:13">
      <c r="I12938" s="51"/>
      <c r="M12938" s="51"/>
    </row>
    <row r="12939" spans="9:13">
      <c r="I12939" s="51"/>
      <c r="M12939" s="51"/>
    </row>
    <row r="12940" spans="9:13">
      <c r="I12940" s="51"/>
      <c r="M12940" s="51"/>
    </row>
    <row r="12941" spans="9:13">
      <c r="I12941" s="51"/>
      <c r="M12941" s="51"/>
    </row>
    <row r="12942" spans="9:13">
      <c r="I12942" s="51"/>
      <c r="M12942" s="51"/>
    </row>
    <row r="12943" spans="9:13">
      <c r="I12943" s="51"/>
      <c r="M12943" s="51"/>
    </row>
    <row r="12944" spans="9:13">
      <c r="I12944" s="51"/>
      <c r="M12944" s="51"/>
    </row>
    <row r="12945" spans="9:13">
      <c r="I12945" s="51"/>
      <c r="M12945" s="51"/>
    </row>
    <row r="12946" spans="9:13">
      <c r="I12946" s="51"/>
      <c r="M12946" s="51"/>
    </row>
    <row r="12947" spans="9:13">
      <c r="I12947" s="51"/>
      <c r="M12947" s="51"/>
    </row>
    <row r="12948" spans="9:13">
      <c r="I12948" s="51"/>
      <c r="M12948" s="51"/>
    </row>
    <row r="12949" spans="9:13">
      <c r="I12949" s="51"/>
      <c r="M12949" s="51"/>
    </row>
    <row r="12950" spans="9:13">
      <c r="I12950" s="51"/>
      <c r="M12950" s="51"/>
    </row>
    <row r="12951" spans="9:13">
      <c r="I12951" s="51"/>
      <c r="M12951" s="51"/>
    </row>
    <row r="12952" spans="9:13">
      <c r="I12952" s="51"/>
      <c r="M12952" s="51"/>
    </row>
    <row r="12953" spans="9:13">
      <c r="I12953" s="51"/>
      <c r="M12953" s="51"/>
    </row>
    <row r="12954" spans="9:13">
      <c r="I12954" s="51"/>
      <c r="M12954" s="51"/>
    </row>
    <row r="12955" spans="9:13">
      <c r="I12955" s="51"/>
      <c r="M12955" s="51"/>
    </row>
    <row r="12956" spans="9:13">
      <c r="I12956" s="51"/>
      <c r="M12956" s="51"/>
    </row>
    <row r="12957" spans="9:13">
      <c r="I12957" s="51"/>
      <c r="M12957" s="51"/>
    </row>
    <row r="12958" spans="9:13">
      <c r="I12958" s="51"/>
      <c r="M12958" s="51"/>
    </row>
    <row r="12959" spans="9:13">
      <c r="I12959" s="51"/>
      <c r="M12959" s="51"/>
    </row>
    <row r="12960" spans="9:13">
      <c r="I12960" s="51"/>
      <c r="M12960" s="51"/>
    </row>
    <row r="12961" spans="9:13">
      <c r="I12961" s="51"/>
      <c r="M12961" s="51"/>
    </row>
    <row r="12962" spans="9:13">
      <c r="I12962" s="51"/>
      <c r="M12962" s="51"/>
    </row>
    <row r="12963" spans="9:13">
      <c r="I12963" s="51"/>
      <c r="M12963" s="51"/>
    </row>
    <row r="12964" spans="9:13">
      <c r="I12964" s="51"/>
      <c r="M12964" s="51"/>
    </row>
    <row r="12965" spans="9:13">
      <c r="I12965" s="51"/>
      <c r="M12965" s="51"/>
    </row>
    <row r="12966" spans="9:13">
      <c r="I12966" s="51"/>
      <c r="M12966" s="51"/>
    </row>
    <row r="12967" spans="9:13">
      <c r="I12967" s="51"/>
      <c r="M12967" s="51"/>
    </row>
    <row r="12968" spans="9:13">
      <c r="I12968" s="51"/>
      <c r="M12968" s="51"/>
    </row>
    <row r="12969" spans="9:13">
      <c r="I12969" s="51"/>
      <c r="M12969" s="51"/>
    </row>
    <row r="12970" spans="9:13">
      <c r="I12970" s="51"/>
      <c r="M12970" s="51"/>
    </row>
    <row r="12971" spans="9:13">
      <c r="I12971" s="51"/>
      <c r="M12971" s="51"/>
    </row>
    <row r="12972" spans="9:13">
      <c r="I12972" s="51"/>
      <c r="M12972" s="51"/>
    </row>
    <row r="12973" spans="9:13">
      <c r="I12973" s="51"/>
      <c r="M12973" s="51"/>
    </row>
    <row r="12974" spans="9:13">
      <c r="I12974" s="51"/>
      <c r="M12974" s="51"/>
    </row>
    <row r="12975" spans="9:13">
      <c r="I12975" s="51"/>
      <c r="M12975" s="51"/>
    </row>
    <row r="12976" spans="9:13">
      <c r="I12976" s="51"/>
      <c r="M12976" s="51"/>
    </row>
    <row r="12977" spans="9:13">
      <c r="I12977" s="51"/>
      <c r="M12977" s="51"/>
    </row>
    <row r="12978" spans="9:13">
      <c r="I12978" s="51"/>
      <c r="M12978" s="51"/>
    </row>
    <row r="12979" spans="9:13">
      <c r="I12979" s="51"/>
      <c r="M12979" s="51"/>
    </row>
    <row r="12980" spans="9:13">
      <c r="I12980" s="51"/>
      <c r="M12980" s="51"/>
    </row>
    <row r="12981" spans="9:13">
      <c r="I12981" s="51"/>
      <c r="M12981" s="51"/>
    </row>
    <row r="12982" spans="9:13">
      <c r="I12982" s="51"/>
      <c r="M12982" s="51"/>
    </row>
    <row r="12983" spans="9:13">
      <c r="I12983" s="51"/>
      <c r="M12983" s="51"/>
    </row>
    <row r="12984" spans="9:13">
      <c r="I12984" s="51"/>
      <c r="M12984" s="51"/>
    </row>
    <row r="12985" spans="9:13">
      <c r="I12985" s="51"/>
      <c r="M12985" s="51"/>
    </row>
    <row r="12986" spans="9:13">
      <c r="I12986" s="51"/>
      <c r="M12986" s="51"/>
    </row>
    <row r="12987" spans="9:13">
      <c r="I12987" s="51"/>
      <c r="M12987" s="51"/>
    </row>
    <row r="12988" spans="9:13">
      <c r="I12988" s="51"/>
      <c r="M12988" s="51"/>
    </row>
    <row r="12989" spans="9:13">
      <c r="I12989" s="51"/>
      <c r="M12989" s="51"/>
    </row>
    <row r="12990" spans="9:13">
      <c r="I12990" s="51"/>
      <c r="M12990" s="51"/>
    </row>
    <row r="12991" spans="9:13">
      <c r="I12991" s="51"/>
      <c r="M12991" s="51"/>
    </row>
    <row r="12992" spans="9:13">
      <c r="I12992" s="51"/>
      <c r="M12992" s="51"/>
    </row>
    <row r="12993" spans="9:13">
      <c r="I12993" s="51"/>
      <c r="M12993" s="51"/>
    </row>
    <row r="12994" spans="9:13">
      <c r="I12994" s="51"/>
      <c r="M12994" s="51"/>
    </row>
    <row r="12995" spans="9:13">
      <c r="I12995" s="51"/>
      <c r="M12995" s="51"/>
    </row>
    <row r="12996" spans="9:13">
      <c r="I12996" s="51"/>
      <c r="M12996" s="51"/>
    </row>
    <row r="12997" spans="9:13">
      <c r="I12997" s="51"/>
      <c r="M12997" s="51"/>
    </row>
    <row r="12998" spans="9:13">
      <c r="I12998" s="51"/>
      <c r="M12998" s="51"/>
    </row>
    <row r="12999" spans="9:13">
      <c r="I12999" s="51"/>
      <c r="M12999" s="51"/>
    </row>
    <row r="13000" spans="9:13">
      <c r="I13000" s="51"/>
      <c r="M13000" s="51"/>
    </row>
    <row r="13001" spans="9:13">
      <c r="I13001" s="51"/>
      <c r="M13001" s="51"/>
    </row>
    <row r="13002" spans="9:13">
      <c r="I13002" s="51"/>
      <c r="M13002" s="51"/>
    </row>
    <row r="13003" spans="9:13">
      <c r="I13003" s="51"/>
      <c r="M13003" s="51"/>
    </row>
    <row r="13004" spans="9:13">
      <c r="I13004" s="51"/>
      <c r="M13004" s="51"/>
    </row>
    <row r="13005" spans="9:13">
      <c r="I13005" s="51"/>
      <c r="M13005" s="51"/>
    </row>
    <row r="13006" spans="9:13">
      <c r="I13006" s="51"/>
      <c r="M13006" s="51"/>
    </row>
    <row r="13007" spans="9:13">
      <c r="I13007" s="51"/>
      <c r="M13007" s="51"/>
    </row>
    <row r="13008" spans="9:13">
      <c r="I13008" s="51"/>
      <c r="M13008" s="51"/>
    </row>
    <row r="13009" spans="9:13">
      <c r="I13009" s="51"/>
      <c r="M13009" s="51"/>
    </row>
    <row r="13010" spans="9:13">
      <c r="I13010" s="51"/>
      <c r="M13010" s="51"/>
    </row>
    <row r="13011" spans="9:13">
      <c r="I13011" s="51"/>
      <c r="M13011" s="51"/>
    </row>
    <row r="13012" spans="9:13">
      <c r="I13012" s="51"/>
      <c r="M13012" s="51"/>
    </row>
    <row r="13013" spans="9:13">
      <c r="I13013" s="51"/>
      <c r="M13013" s="51"/>
    </row>
    <row r="13014" spans="9:13">
      <c r="I13014" s="51"/>
      <c r="M13014" s="51"/>
    </row>
    <row r="13015" spans="9:13">
      <c r="I13015" s="51"/>
      <c r="M13015" s="51"/>
    </row>
    <row r="13016" spans="9:13">
      <c r="I13016" s="51"/>
      <c r="M13016" s="51"/>
    </row>
    <row r="13017" spans="9:13">
      <c r="I13017" s="51"/>
      <c r="M13017" s="51"/>
    </row>
    <row r="13018" spans="9:13">
      <c r="I13018" s="51"/>
      <c r="M13018" s="51"/>
    </row>
    <row r="13019" spans="9:13">
      <c r="I13019" s="51"/>
      <c r="M13019" s="51"/>
    </row>
    <row r="13020" spans="9:13">
      <c r="I13020" s="51"/>
      <c r="M13020" s="51"/>
    </row>
    <row r="13021" spans="9:13">
      <c r="I13021" s="51"/>
      <c r="M13021" s="51"/>
    </row>
    <row r="13022" spans="9:13">
      <c r="I13022" s="51"/>
      <c r="M13022" s="51"/>
    </row>
    <row r="13023" spans="9:13">
      <c r="I13023" s="51"/>
      <c r="M13023" s="51"/>
    </row>
    <row r="13024" spans="9:13">
      <c r="I13024" s="51"/>
      <c r="M13024" s="51"/>
    </row>
    <row r="13025" spans="9:13">
      <c r="I13025" s="51"/>
      <c r="M13025" s="51"/>
    </row>
    <row r="13026" spans="9:13">
      <c r="I13026" s="51"/>
      <c r="M13026" s="51"/>
    </row>
    <row r="13027" spans="9:13">
      <c r="I13027" s="51"/>
      <c r="M13027" s="51"/>
    </row>
    <row r="13028" spans="9:13">
      <c r="I13028" s="51"/>
      <c r="M13028" s="51"/>
    </row>
    <row r="13029" spans="9:13">
      <c r="I13029" s="51"/>
      <c r="M13029" s="51"/>
    </row>
    <row r="13030" spans="9:13">
      <c r="I13030" s="51"/>
      <c r="M13030" s="51"/>
    </row>
    <row r="13031" spans="9:13">
      <c r="I13031" s="51"/>
      <c r="M13031" s="51"/>
    </row>
    <row r="13032" spans="9:13">
      <c r="I13032" s="51"/>
      <c r="M13032" s="51"/>
    </row>
    <row r="13033" spans="9:13">
      <c r="I13033" s="51"/>
      <c r="M13033" s="51"/>
    </row>
    <row r="13034" spans="9:13">
      <c r="I13034" s="51"/>
      <c r="M13034" s="51"/>
    </row>
    <row r="13035" spans="9:13">
      <c r="I13035" s="51"/>
      <c r="M13035" s="51"/>
    </row>
    <row r="13036" spans="9:13">
      <c r="I13036" s="51"/>
      <c r="M13036" s="51"/>
    </row>
    <row r="13037" spans="9:13">
      <c r="I13037" s="51"/>
      <c r="M13037" s="51"/>
    </row>
    <row r="13038" spans="9:13">
      <c r="I13038" s="51"/>
      <c r="M13038" s="51"/>
    </row>
    <row r="13039" spans="9:13">
      <c r="I13039" s="51"/>
      <c r="M13039" s="51"/>
    </row>
    <row r="13040" spans="9:13">
      <c r="I13040" s="51"/>
      <c r="M13040" s="51"/>
    </row>
    <row r="13041" spans="9:13">
      <c r="I13041" s="51"/>
      <c r="M13041" s="51"/>
    </row>
    <row r="13042" spans="9:13">
      <c r="I13042" s="51"/>
      <c r="M13042" s="51"/>
    </row>
    <row r="13043" spans="9:13">
      <c r="I13043" s="51"/>
      <c r="M13043" s="51"/>
    </row>
    <row r="13044" spans="9:13">
      <c r="I13044" s="51"/>
      <c r="M13044" s="51"/>
    </row>
    <row r="13045" spans="9:13">
      <c r="I13045" s="51"/>
      <c r="M13045" s="51"/>
    </row>
    <row r="13046" spans="9:13">
      <c r="I13046" s="51"/>
      <c r="M13046" s="51"/>
    </row>
    <row r="13047" spans="9:13">
      <c r="I13047" s="51"/>
      <c r="M13047" s="51"/>
    </row>
    <row r="13048" spans="9:13">
      <c r="I13048" s="51"/>
      <c r="M13048" s="51"/>
    </row>
    <row r="13049" spans="9:13">
      <c r="I13049" s="51"/>
      <c r="M13049" s="51"/>
    </row>
    <row r="13050" spans="9:13">
      <c r="I13050" s="51"/>
      <c r="M13050" s="51"/>
    </row>
    <row r="13051" spans="9:13">
      <c r="I13051" s="51"/>
      <c r="M13051" s="51"/>
    </row>
    <row r="13052" spans="9:13">
      <c r="I13052" s="51"/>
      <c r="M13052" s="51"/>
    </row>
    <row r="13053" spans="9:13">
      <c r="I13053" s="51"/>
      <c r="M13053" s="51"/>
    </row>
    <row r="13054" spans="9:13">
      <c r="I13054" s="51"/>
      <c r="M13054" s="51"/>
    </row>
    <row r="13055" spans="9:13">
      <c r="I13055" s="51"/>
      <c r="M13055" s="51"/>
    </row>
    <row r="13056" spans="9:13">
      <c r="I13056" s="51"/>
      <c r="M13056" s="51"/>
    </row>
    <row r="13057" spans="9:13">
      <c r="I13057" s="51"/>
      <c r="M13057" s="51"/>
    </row>
    <row r="13058" spans="9:13">
      <c r="I13058" s="51"/>
      <c r="M13058" s="51"/>
    </row>
    <row r="13059" spans="9:13">
      <c r="I13059" s="51"/>
      <c r="M13059" s="51"/>
    </row>
    <row r="13060" spans="9:13">
      <c r="I13060" s="51"/>
      <c r="M13060" s="51"/>
    </row>
    <row r="13061" spans="9:13">
      <c r="I13061" s="51"/>
      <c r="M13061" s="51"/>
    </row>
    <row r="13062" spans="9:13">
      <c r="I13062" s="51"/>
      <c r="M13062" s="51"/>
    </row>
    <row r="13063" spans="9:13">
      <c r="I13063" s="51"/>
      <c r="M13063" s="51"/>
    </row>
    <row r="13064" spans="9:13">
      <c r="I13064" s="51"/>
      <c r="M13064" s="51"/>
    </row>
    <row r="13065" spans="9:13">
      <c r="I13065" s="51"/>
      <c r="M13065" s="51"/>
    </row>
    <row r="13066" spans="9:13">
      <c r="I13066" s="51"/>
      <c r="M13066" s="51"/>
    </row>
    <row r="13067" spans="9:13">
      <c r="I13067" s="51"/>
      <c r="M13067" s="51"/>
    </row>
    <row r="13068" spans="9:13">
      <c r="I13068" s="51"/>
      <c r="M13068" s="51"/>
    </row>
    <row r="13069" spans="9:13">
      <c r="I13069" s="51"/>
      <c r="M13069" s="51"/>
    </row>
    <row r="13070" spans="9:13">
      <c r="I13070" s="51"/>
      <c r="M13070" s="51"/>
    </row>
    <row r="13071" spans="9:13">
      <c r="I13071" s="51"/>
      <c r="M13071" s="51"/>
    </row>
    <row r="13072" spans="9:13">
      <c r="I13072" s="51"/>
      <c r="M13072" s="51"/>
    </row>
    <row r="13073" spans="9:13">
      <c r="I13073" s="51"/>
      <c r="M13073" s="51"/>
    </row>
    <row r="13074" spans="9:13">
      <c r="I13074" s="51"/>
      <c r="M13074" s="51"/>
    </row>
    <row r="13075" spans="9:13">
      <c r="I13075" s="51"/>
      <c r="M13075" s="51"/>
    </row>
    <row r="13076" spans="9:13">
      <c r="I13076" s="51"/>
      <c r="M13076" s="51"/>
    </row>
    <row r="13077" spans="9:13">
      <c r="I13077" s="51"/>
      <c r="M13077" s="51"/>
    </row>
    <row r="13078" spans="9:13">
      <c r="I13078" s="51"/>
      <c r="M13078" s="51"/>
    </row>
    <row r="13079" spans="9:13">
      <c r="I13079" s="51"/>
      <c r="M13079" s="51"/>
    </row>
    <row r="13080" spans="9:13">
      <c r="I13080" s="51"/>
      <c r="M13080" s="51"/>
    </row>
    <row r="13081" spans="9:13">
      <c r="I13081" s="51"/>
      <c r="M13081" s="51"/>
    </row>
    <row r="13082" spans="9:13">
      <c r="I13082" s="51"/>
      <c r="M13082" s="51"/>
    </row>
    <row r="13083" spans="9:13">
      <c r="I13083" s="51"/>
      <c r="M13083" s="51"/>
    </row>
    <row r="13084" spans="9:13">
      <c r="I13084" s="51"/>
      <c r="M13084" s="51"/>
    </row>
    <row r="13085" spans="9:13">
      <c r="I13085" s="51"/>
      <c r="M13085" s="51"/>
    </row>
    <row r="13086" spans="9:13">
      <c r="I13086" s="51"/>
      <c r="M13086" s="51"/>
    </row>
    <row r="13087" spans="9:13">
      <c r="I13087" s="51"/>
      <c r="M13087" s="51"/>
    </row>
    <row r="13088" spans="9:13">
      <c r="I13088" s="51"/>
      <c r="M13088" s="51"/>
    </row>
    <row r="13089" spans="9:13">
      <c r="I13089" s="51"/>
      <c r="M13089" s="51"/>
    </row>
    <row r="13090" spans="9:13">
      <c r="I13090" s="51"/>
      <c r="M13090" s="51"/>
    </row>
    <row r="13091" spans="9:13">
      <c r="I13091" s="51"/>
      <c r="M13091" s="51"/>
    </row>
    <row r="13092" spans="9:13">
      <c r="I13092" s="51"/>
      <c r="M13092" s="51"/>
    </row>
    <row r="13093" spans="9:13">
      <c r="I13093" s="51"/>
      <c r="M13093" s="51"/>
    </row>
    <row r="13094" spans="9:13">
      <c r="I13094" s="51"/>
      <c r="M13094" s="51"/>
    </row>
    <row r="13095" spans="9:13">
      <c r="I13095" s="51"/>
      <c r="M13095" s="51"/>
    </row>
    <row r="13096" spans="9:13">
      <c r="I13096" s="51"/>
      <c r="M13096" s="51"/>
    </row>
    <row r="13097" spans="9:13">
      <c r="I13097" s="51"/>
      <c r="M13097" s="51"/>
    </row>
    <row r="13098" spans="9:13">
      <c r="I13098" s="51"/>
      <c r="M13098" s="51"/>
    </row>
    <row r="13099" spans="9:13">
      <c r="I13099" s="51"/>
      <c r="M13099" s="51"/>
    </row>
    <row r="13100" spans="9:13">
      <c r="I13100" s="51"/>
      <c r="M13100" s="51"/>
    </row>
    <row r="13101" spans="9:13">
      <c r="I13101" s="51"/>
      <c r="M13101" s="51"/>
    </row>
    <row r="13102" spans="9:13">
      <c r="I13102" s="51"/>
      <c r="M13102" s="51"/>
    </row>
    <row r="13103" spans="9:13">
      <c r="I13103" s="51"/>
      <c r="M13103" s="51"/>
    </row>
    <row r="13104" spans="9:13">
      <c r="I13104" s="51"/>
      <c r="M13104" s="51"/>
    </row>
    <row r="13105" spans="9:13">
      <c r="I13105" s="51"/>
      <c r="M13105" s="51"/>
    </row>
    <row r="13106" spans="9:13">
      <c r="I13106" s="51"/>
      <c r="M13106" s="51"/>
    </row>
    <row r="13107" spans="9:13">
      <c r="I13107" s="51"/>
      <c r="M13107" s="51"/>
    </row>
    <row r="13108" spans="9:13">
      <c r="I13108" s="51"/>
      <c r="M13108" s="51"/>
    </row>
    <row r="13109" spans="9:13">
      <c r="I13109" s="51"/>
      <c r="M13109" s="51"/>
    </row>
    <row r="13110" spans="9:13">
      <c r="I13110" s="51"/>
      <c r="M13110" s="51"/>
    </row>
    <row r="13111" spans="9:13">
      <c r="I13111" s="51"/>
      <c r="M13111" s="51"/>
    </row>
    <row r="13112" spans="9:13">
      <c r="I13112" s="51"/>
      <c r="M13112" s="51"/>
    </row>
    <row r="13113" spans="9:13">
      <c r="I13113" s="51"/>
      <c r="M13113" s="51"/>
    </row>
    <row r="13114" spans="9:13">
      <c r="I13114" s="51"/>
      <c r="M13114" s="51"/>
    </row>
    <row r="13115" spans="9:13">
      <c r="I13115" s="51"/>
      <c r="M13115" s="51"/>
    </row>
    <row r="13116" spans="9:13">
      <c r="I13116" s="51"/>
      <c r="M13116" s="51"/>
    </row>
    <row r="13117" spans="9:13">
      <c r="I13117" s="51"/>
      <c r="M13117" s="51"/>
    </row>
    <row r="13118" spans="9:13">
      <c r="I13118" s="51"/>
      <c r="M13118" s="51"/>
    </row>
    <row r="13119" spans="9:13">
      <c r="I13119" s="51"/>
      <c r="M13119" s="51"/>
    </row>
    <row r="13120" spans="9:13">
      <c r="I13120" s="51"/>
      <c r="M13120" s="51"/>
    </row>
    <row r="13121" spans="9:13">
      <c r="I13121" s="51"/>
      <c r="M13121" s="51"/>
    </row>
    <row r="13122" spans="9:13">
      <c r="I13122" s="51"/>
      <c r="M13122" s="51"/>
    </row>
    <row r="13123" spans="9:13">
      <c r="I13123" s="51"/>
      <c r="M13123" s="51"/>
    </row>
    <row r="13124" spans="9:13">
      <c r="I13124" s="51"/>
      <c r="M13124" s="51"/>
    </row>
    <row r="13125" spans="9:13">
      <c r="I13125" s="51"/>
      <c r="M13125" s="51"/>
    </row>
    <row r="13126" spans="9:13">
      <c r="I13126" s="51"/>
      <c r="M13126" s="51"/>
    </row>
    <row r="13127" spans="9:13">
      <c r="I13127" s="51"/>
      <c r="M13127" s="51"/>
    </row>
    <row r="13128" spans="9:13">
      <c r="I13128" s="51"/>
      <c r="M13128" s="51"/>
    </row>
    <row r="13129" spans="9:13">
      <c r="I13129" s="51"/>
      <c r="M13129" s="51"/>
    </row>
    <row r="13130" spans="9:13">
      <c r="I13130" s="51"/>
      <c r="M13130" s="51"/>
    </row>
    <row r="13131" spans="9:13">
      <c r="I13131" s="51"/>
      <c r="M13131" s="51"/>
    </row>
    <row r="13132" spans="9:13">
      <c r="I13132" s="51"/>
      <c r="M13132" s="51"/>
    </row>
    <row r="13133" spans="9:13">
      <c r="I13133" s="51"/>
      <c r="M13133" s="51"/>
    </row>
    <row r="13134" spans="9:13">
      <c r="I13134" s="51"/>
      <c r="M13134" s="51"/>
    </row>
    <row r="13135" spans="9:13">
      <c r="I13135" s="51"/>
      <c r="M13135" s="51"/>
    </row>
    <row r="13136" spans="9:13">
      <c r="I13136" s="51"/>
      <c r="M13136" s="51"/>
    </row>
    <row r="13137" spans="9:13">
      <c r="I13137" s="51"/>
      <c r="M13137" s="51"/>
    </row>
    <row r="13138" spans="9:13">
      <c r="I13138" s="51"/>
      <c r="M13138" s="51"/>
    </row>
    <row r="13139" spans="9:13">
      <c r="I13139" s="51"/>
      <c r="M13139" s="51"/>
    </row>
    <row r="13140" spans="9:13">
      <c r="I13140" s="51"/>
      <c r="M13140" s="51"/>
    </row>
    <row r="13141" spans="9:13">
      <c r="I13141" s="51"/>
      <c r="M13141" s="51"/>
    </row>
    <row r="13142" spans="9:13">
      <c r="I13142" s="51"/>
      <c r="M13142" s="51"/>
    </row>
    <row r="13143" spans="9:13">
      <c r="I13143" s="51"/>
      <c r="M13143" s="51"/>
    </row>
    <row r="13144" spans="9:13">
      <c r="I13144" s="51"/>
      <c r="M13144" s="51"/>
    </row>
    <row r="13145" spans="9:13">
      <c r="I13145" s="51"/>
      <c r="M13145" s="51"/>
    </row>
    <row r="13146" spans="9:13">
      <c r="I13146" s="51"/>
      <c r="M13146" s="51"/>
    </row>
    <row r="13147" spans="9:13">
      <c r="I13147" s="51"/>
      <c r="M13147" s="51"/>
    </row>
    <row r="13148" spans="9:13">
      <c r="I13148" s="51"/>
      <c r="M13148" s="51"/>
    </row>
    <row r="13149" spans="9:13">
      <c r="I13149" s="51"/>
      <c r="M13149" s="51"/>
    </row>
    <row r="13150" spans="9:13">
      <c r="I13150" s="51"/>
      <c r="M13150" s="51"/>
    </row>
    <row r="13151" spans="9:13">
      <c r="I13151" s="51"/>
      <c r="M13151" s="51"/>
    </row>
    <row r="13152" spans="9:13">
      <c r="I13152" s="51"/>
      <c r="M13152" s="51"/>
    </row>
    <row r="13153" spans="9:13">
      <c r="I13153" s="51"/>
      <c r="M13153" s="51"/>
    </row>
    <row r="13154" spans="9:13">
      <c r="I13154" s="51"/>
      <c r="M13154" s="51"/>
    </row>
    <row r="13155" spans="9:13">
      <c r="I13155" s="51"/>
      <c r="M13155" s="51"/>
    </row>
    <row r="13156" spans="9:13">
      <c r="I13156" s="51"/>
      <c r="M13156" s="51"/>
    </row>
    <row r="13157" spans="9:13">
      <c r="I13157" s="51"/>
      <c r="M13157" s="51"/>
    </row>
    <row r="13158" spans="9:13">
      <c r="I13158" s="51"/>
      <c r="M13158" s="51"/>
    </row>
    <row r="13159" spans="9:13">
      <c r="I13159" s="51"/>
      <c r="M13159" s="51"/>
    </row>
    <row r="13160" spans="9:13">
      <c r="I13160" s="51"/>
      <c r="M13160" s="51"/>
    </row>
    <row r="13161" spans="9:13">
      <c r="I13161" s="51"/>
      <c r="M13161" s="51"/>
    </row>
    <row r="13162" spans="9:13">
      <c r="I13162" s="51"/>
      <c r="M13162" s="51"/>
    </row>
    <row r="13163" spans="9:13">
      <c r="I13163" s="51"/>
      <c r="M13163" s="51"/>
    </row>
    <row r="13164" spans="9:13">
      <c r="I13164" s="51"/>
      <c r="M13164" s="51"/>
    </row>
    <row r="13165" spans="9:13">
      <c r="I13165" s="51"/>
      <c r="M13165" s="51"/>
    </row>
    <row r="13166" spans="9:13">
      <c r="I13166" s="51"/>
      <c r="M13166" s="51"/>
    </row>
    <row r="13167" spans="9:13">
      <c r="I13167" s="51"/>
      <c r="M13167" s="51"/>
    </row>
    <row r="13168" spans="9:13">
      <c r="I13168" s="51"/>
      <c r="M13168" s="51"/>
    </row>
    <row r="13169" spans="9:13">
      <c r="I13169" s="51"/>
      <c r="M13169" s="51"/>
    </row>
    <row r="13170" spans="9:13">
      <c r="I13170" s="51"/>
      <c r="M13170" s="51"/>
    </row>
    <row r="13171" spans="9:13">
      <c r="I13171" s="51"/>
      <c r="M13171" s="51"/>
    </row>
    <row r="13172" spans="9:13">
      <c r="I13172" s="51"/>
      <c r="M13172" s="51"/>
    </row>
    <row r="13173" spans="9:13">
      <c r="I13173" s="51"/>
      <c r="M13173" s="51"/>
    </row>
    <row r="13174" spans="9:13">
      <c r="I13174" s="51"/>
      <c r="M13174" s="51"/>
    </row>
    <row r="13175" spans="9:13">
      <c r="I13175" s="51"/>
      <c r="M13175" s="51"/>
    </row>
    <row r="13176" spans="9:13">
      <c r="I13176" s="51"/>
      <c r="M13176" s="51"/>
    </row>
    <row r="13177" spans="9:13">
      <c r="I13177" s="51"/>
      <c r="M13177" s="51"/>
    </row>
    <row r="13178" spans="9:13">
      <c r="I13178" s="51"/>
      <c r="M13178" s="51"/>
    </row>
    <row r="13179" spans="9:13">
      <c r="I13179" s="51"/>
      <c r="M13179" s="51"/>
    </row>
    <row r="13180" spans="9:13">
      <c r="I13180" s="51"/>
      <c r="M13180" s="51"/>
    </row>
    <row r="13181" spans="9:13">
      <c r="I13181" s="51"/>
      <c r="M13181" s="51"/>
    </row>
    <row r="13182" spans="9:13">
      <c r="I13182" s="51"/>
      <c r="M13182" s="51"/>
    </row>
    <row r="13183" spans="9:13">
      <c r="I13183" s="51"/>
      <c r="M13183" s="51"/>
    </row>
    <row r="13184" spans="9:13">
      <c r="I13184" s="51"/>
      <c r="M13184" s="51"/>
    </row>
    <row r="13185" spans="9:13">
      <c r="I13185" s="51"/>
      <c r="M13185" s="51"/>
    </row>
    <row r="13186" spans="9:13">
      <c r="I13186" s="51"/>
      <c r="M13186" s="51"/>
    </row>
    <row r="13187" spans="9:13">
      <c r="I13187" s="51"/>
      <c r="M13187" s="51"/>
    </row>
    <row r="13188" spans="9:13">
      <c r="I13188" s="51"/>
      <c r="M13188" s="51"/>
    </row>
    <row r="13189" spans="9:13">
      <c r="I13189" s="51"/>
      <c r="M13189" s="51"/>
    </row>
    <row r="13190" spans="9:13">
      <c r="I13190" s="51"/>
      <c r="M13190" s="51"/>
    </row>
    <row r="13191" spans="9:13">
      <c r="I13191" s="51"/>
      <c r="M13191" s="51"/>
    </row>
    <row r="13192" spans="9:13">
      <c r="I13192" s="51"/>
      <c r="M13192" s="51"/>
    </row>
    <row r="13193" spans="9:13">
      <c r="I13193" s="51"/>
      <c r="M13193" s="51"/>
    </row>
    <row r="13194" spans="9:13">
      <c r="I13194" s="51"/>
      <c r="M13194" s="51"/>
    </row>
    <row r="13195" spans="9:13">
      <c r="I13195" s="51"/>
      <c r="M13195" s="51"/>
    </row>
    <row r="13196" spans="9:13">
      <c r="I13196" s="51"/>
      <c r="M13196" s="51"/>
    </row>
    <row r="13197" spans="9:13">
      <c r="I13197" s="51"/>
      <c r="M13197" s="51"/>
    </row>
    <row r="13198" spans="9:13">
      <c r="I13198" s="51"/>
      <c r="M13198" s="51"/>
    </row>
    <row r="13199" spans="9:13">
      <c r="I13199" s="51"/>
      <c r="M13199" s="51"/>
    </row>
    <row r="13200" spans="9:13">
      <c r="I13200" s="51"/>
      <c r="M13200" s="51"/>
    </row>
    <row r="13201" spans="9:13">
      <c r="I13201" s="51"/>
      <c r="M13201" s="51"/>
    </row>
    <row r="13202" spans="9:13">
      <c r="I13202" s="51"/>
      <c r="M13202" s="51"/>
    </row>
    <row r="13203" spans="9:13">
      <c r="I13203" s="51"/>
      <c r="M13203" s="51"/>
    </row>
    <row r="13204" spans="9:13">
      <c r="I13204" s="51"/>
      <c r="M13204" s="51"/>
    </row>
    <row r="13205" spans="9:13">
      <c r="I13205" s="51"/>
      <c r="M13205" s="51"/>
    </row>
    <row r="13206" spans="9:13">
      <c r="I13206" s="51"/>
      <c r="M13206" s="51"/>
    </row>
    <row r="13207" spans="9:13">
      <c r="I13207" s="51"/>
      <c r="M13207" s="51"/>
    </row>
    <row r="13208" spans="9:13">
      <c r="I13208" s="51"/>
      <c r="M13208" s="51"/>
    </row>
    <row r="13209" spans="9:13">
      <c r="I13209" s="51"/>
      <c r="M13209" s="51"/>
    </row>
    <row r="13210" spans="9:13">
      <c r="I13210" s="51"/>
      <c r="M13210" s="51"/>
    </row>
    <row r="13211" spans="9:13">
      <c r="I13211" s="51"/>
      <c r="M13211" s="51"/>
    </row>
    <row r="13212" spans="9:13">
      <c r="I13212" s="51"/>
      <c r="M13212" s="51"/>
    </row>
    <row r="13213" spans="9:13">
      <c r="I13213" s="51"/>
      <c r="M13213" s="51"/>
    </row>
    <row r="13214" spans="9:13">
      <c r="I13214" s="51"/>
      <c r="M13214" s="51"/>
    </row>
    <row r="13215" spans="9:13">
      <c r="I13215" s="51"/>
      <c r="M13215" s="51"/>
    </row>
    <row r="13216" spans="9:13">
      <c r="I13216" s="51"/>
      <c r="M13216" s="51"/>
    </row>
    <row r="13217" spans="9:13">
      <c r="I13217" s="51"/>
      <c r="M13217" s="51"/>
    </row>
    <row r="13218" spans="9:13">
      <c r="I13218" s="51"/>
      <c r="M13218" s="51"/>
    </row>
    <row r="13219" spans="9:13">
      <c r="I13219" s="51"/>
      <c r="M13219" s="51"/>
    </row>
    <row r="13220" spans="9:13">
      <c r="I13220" s="51"/>
      <c r="M13220" s="51"/>
    </row>
    <row r="13221" spans="9:13">
      <c r="I13221" s="51"/>
      <c r="M13221" s="51"/>
    </row>
    <row r="13222" spans="9:13">
      <c r="I13222" s="51"/>
      <c r="M13222" s="51"/>
    </row>
    <row r="13223" spans="9:13">
      <c r="I13223" s="51"/>
      <c r="M13223" s="51"/>
    </row>
    <row r="13224" spans="9:13">
      <c r="I13224" s="51"/>
      <c r="M13224" s="51"/>
    </row>
    <row r="13225" spans="9:13">
      <c r="I13225" s="51"/>
      <c r="M13225" s="51"/>
    </row>
    <row r="13226" spans="9:13">
      <c r="I13226" s="51"/>
      <c r="M13226" s="51"/>
    </row>
    <row r="13227" spans="9:13">
      <c r="I13227" s="51"/>
      <c r="M13227" s="51"/>
    </row>
    <row r="13228" spans="9:13">
      <c r="I13228" s="51"/>
      <c r="M13228" s="51"/>
    </row>
    <row r="13229" spans="9:13">
      <c r="I13229" s="51"/>
      <c r="M13229" s="51"/>
    </row>
    <row r="13230" spans="9:13">
      <c r="I13230" s="51"/>
      <c r="M13230" s="51"/>
    </row>
    <row r="13231" spans="9:13">
      <c r="I13231" s="51"/>
      <c r="M13231" s="51"/>
    </row>
    <row r="13232" spans="9:13">
      <c r="I13232" s="51"/>
      <c r="M13232" s="51"/>
    </row>
    <row r="13233" spans="9:13">
      <c r="I13233" s="51"/>
      <c r="M13233" s="51"/>
    </row>
    <row r="13234" spans="9:13">
      <c r="I13234" s="51"/>
      <c r="M13234" s="51"/>
    </row>
    <row r="13235" spans="9:13">
      <c r="I13235" s="51"/>
      <c r="M13235" s="51"/>
    </row>
    <row r="13236" spans="9:13">
      <c r="I13236" s="51"/>
      <c r="M13236" s="51"/>
    </row>
    <row r="13237" spans="9:13">
      <c r="I13237" s="51"/>
      <c r="M13237" s="51"/>
    </row>
    <row r="13238" spans="9:13">
      <c r="I13238" s="51"/>
      <c r="M13238" s="51"/>
    </row>
    <row r="13239" spans="9:13">
      <c r="I13239" s="51"/>
      <c r="M13239" s="51"/>
    </row>
    <row r="13240" spans="9:13">
      <c r="I13240" s="51"/>
      <c r="M13240" s="51"/>
    </row>
    <row r="13241" spans="9:13">
      <c r="I13241" s="51"/>
      <c r="M13241" s="51"/>
    </row>
    <row r="13242" spans="9:13">
      <c r="I13242" s="51"/>
      <c r="M13242" s="51"/>
    </row>
    <row r="13243" spans="9:13">
      <c r="I13243" s="51"/>
      <c r="M13243" s="51"/>
    </row>
    <row r="13244" spans="9:13">
      <c r="I13244" s="51"/>
      <c r="M13244" s="51"/>
    </row>
    <row r="13245" spans="9:13">
      <c r="I13245" s="51"/>
      <c r="M13245" s="51"/>
    </row>
    <row r="13246" spans="9:13">
      <c r="I13246" s="51"/>
      <c r="M13246" s="51"/>
    </row>
    <row r="13247" spans="9:13">
      <c r="I13247" s="51"/>
      <c r="M13247" s="51"/>
    </row>
    <row r="13248" spans="9:13">
      <c r="I13248" s="51"/>
      <c r="M13248" s="51"/>
    </row>
    <row r="13249" spans="9:13">
      <c r="I13249" s="51"/>
      <c r="M13249" s="51"/>
    </row>
    <row r="13250" spans="9:13">
      <c r="I13250" s="51"/>
      <c r="M13250" s="51"/>
    </row>
    <row r="13251" spans="9:13">
      <c r="I13251" s="51"/>
      <c r="M13251" s="51"/>
    </row>
    <row r="13252" spans="9:13">
      <c r="I13252" s="51"/>
      <c r="M13252" s="51"/>
    </row>
    <row r="13253" spans="9:13">
      <c r="I13253" s="51"/>
      <c r="M13253" s="51"/>
    </row>
    <row r="13254" spans="9:13">
      <c r="I13254" s="51"/>
      <c r="M13254" s="51"/>
    </row>
    <row r="13255" spans="9:13">
      <c r="I13255" s="51"/>
      <c r="M13255" s="51"/>
    </row>
    <row r="13256" spans="9:13">
      <c r="I13256" s="51"/>
      <c r="M13256" s="51"/>
    </row>
    <row r="13257" spans="9:13">
      <c r="I13257" s="51"/>
      <c r="M13257" s="51"/>
    </row>
    <row r="13258" spans="9:13">
      <c r="I13258" s="51"/>
      <c r="M13258" s="51"/>
    </row>
    <row r="13259" spans="9:13">
      <c r="I13259" s="51"/>
      <c r="M13259" s="51"/>
    </row>
    <row r="13260" spans="9:13">
      <c r="I13260" s="51"/>
      <c r="M13260" s="51"/>
    </row>
    <row r="13261" spans="9:13">
      <c r="I13261" s="51"/>
      <c r="M13261" s="51"/>
    </row>
    <row r="13262" spans="9:13">
      <c r="I13262" s="51"/>
      <c r="M13262" s="51"/>
    </row>
    <row r="13263" spans="9:13">
      <c r="I13263" s="51"/>
      <c r="M13263" s="51"/>
    </row>
    <row r="13264" spans="9:13">
      <c r="I13264" s="51"/>
      <c r="M13264" s="51"/>
    </row>
    <row r="13265" spans="9:13">
      <c r="I13265" s="51"/>
      <c r="M13265" s="51"/>
    </row>
    <row r="13266" spans="9:13">
      <c r="I13266" s="51"/>
      <c r="M13266" s="51"/>
    </row>
    <row r="13267" spans="9:13">
      <c r="I13267" s="51"/>
      <c r="M13267" s="51"/>
    </row>
    <row r="13268" spans="9:13">
      <c r="I13268" s="51"/>
      <c r="M13268" s="51"/>
    </row>
    <row r="13269" spans="9:13">
      <c r="I13269" s="51"/>
      <c r="M13269" s="51"/>
    </row>
    <row r="13270" spans="9:13">
      <c r="I13270" s="51"/>
      <c r="M13270" s="51"/>
    </row>
    <row r="13271" spans="9:13">
      <c r="I13271" s="51"/>
      <c r="M13271" s="51"/>
    </row>
    <row r="13272" spans="9:13">
      <c r="I13272" s="51"/>
      <c r="M13272" s="51"/>
    </row>
    <row r="13273" spans="9:13">
      <c r="I13273" s="51"/>
      <c r="M13273" s="51"/>
    </row>
    <row r="13274" spans="9:13">
      <c r="I13274" s="51"/>
      <c r="M13274" s="51"/>
    </row>
    <row r="13275" spans="9:13">
      <c r="I13275" s="51"/>
      <c r="M13275" s="51"/>
    </row>
    <row r="13276" spans="9:13">
      <c r="I13276" s="51"/>
      <c r="M13276" s="51"/>
    </row>
    <row r="13277" spans="9:13">
      <c r="I13277" s="51"/>
      <c r="M13277" s="51"/>
    </row>
    <row r="13278" spans="9:13">
      <c r="I13278" s="51"/>
      <c r="M13278" s="51"/>
    </row>
    <row r="13279" spans="9:13">
      <c r="I13279" s="51"/>
      <c r="M13279" s="51"/>
    </row>
    <row r="13280" spans="9:13">
      <c r="I13280" s="51"/>
      <c r="M13280" s="51"/>
    </row>
    <row r="13281" spans="9:13">
      <c r="I13281" s="51"/>
      <c r="M13281" s="51"/>
    </row>
    <row r="13282" spans="9:13">
      <c r="I13282" s="51"/>
      <c r="M13282" s="51"/>
    </row>
    <row r="13283" spans="9:13">
      <c r="I13283" s="51"/>
      <c r="M13283" s="51"/>
    </row>
    <row r="13284" spans="9:13">
      <c r="I13284" s="51"/>
      <c r="M13284" s="51"/>
    </row>
    <row r="13285" spans="9:13">
      <c r="I13285" s="51"/>
      <c r="M13285" s="51"/>
    </row>
    <row r="13286" spans="9:13">
      <c r="I13286" s="51"/>
      <c r="M13286" s="51"/>
    </row>
    <row r="13287" spans="9:13">
      <c r="I13287" s="51"/>
      <c r="M13287" s="51"/>
    </row>
    <row r="13288" spans="9:13">
      <c r="I13288" s="51"/>
      <c r="M13288" s="51"/>
    </row>
    <row r="13289" spans="9:13">
      <c r="I13289" s="51"/>
      <c r="M13289" s="51"/>
    </row>
    <row r="13290" spans="9:13">
      <c r="I13290" s="51"/>
      <c r="M13290" s="51"/>
    </row>
    <row r="13291" spans="9:13">
      <c r="I13291" s="51"/>
      <c r="M13291" s="51"/>
    </row>
    <row r="13292" spans="9:13">
      <c r="I13292" s="51"/>
      <c r="M13292" s="51"/>
    </row>
    <row r="13293" spans="9:13">
      <c r="I13293" s="51"/>
      <c r="M13293" s="51"/>
    </row>
    <row r="13294" spans="9:13">
      <c r="I13294" s="51"/>
      <c r="M13294" s="51"/>
    </row>
    <row r="13295" spans="9:13">
      <c r="I13295" s="51"/>
      <c r="M13295" s="51"/>
    </row>
    <row r="13296" spans="9:13">
      <c r="I13296" s="51"/>
      <c r="M13296" s="51"/>
    </row>
    <row r="13297" spans="9:13">
      <c r="I13297" s="51"/>
      <c r="M13297" s="51"/>
    </row>
    <row r="13298" spans="9:13">
      <c r="I13298" s="51"/>
      <c r="M13298" s="51"/>
    </row>
    <row r="13299" spans="9:13">
      <c r="I13299" s="51"/>
      <c r="M13299" s="51"/>
    </row>
    <row r="13300" spans="9:13">
      <c r="I13300" s="51"/>
      <c r="M13300" s="51"/>
    </row>
    <row r="13301" spans="9:13">
      <c r="I13301" s="51"/>
      <c r="M13301" s="51"/>
    </row>
    <row r="13302" spans="9:13">
      <c r="I13302" s="51"/>
      <c r="M13302" s="51"/>
    </row>
    <row r="13303" spans="9:13">
      <c r="I13303" s="51"/>
      <c r="M13303" s="51"/>
    </row>
    <row r="13304" spans="9:13">
      <c r="I13304" s="51"/>
      <c r="M13304" s="51"/>
    </row>
    <row r="13305" spans="9:13">
      <c r="I13305" s="51"/>
      <c r="M13305" s="51"/>
    </row>
    <row r="13306" spans="9:13">
      <c r="I13306" s="51"/>
      <c r="M13306" s="51"/>
    </row>
    <row r="13307" spans="9:13">
      <c r="I13307" s="51"/>
      <c r="M13307" s="51"/>
    </row>
    <row r="13308" spans="9:13">
      <c r="I13308" s="51"/>
      <c r="M13308" s="51"/>
    </row>
    <row r="13309" spans="9:13">
      <c r="I13309" s="51"/>
      <c r="M13309" s="51"/>
    </row>
    <row r="13310" spans="9:13">
      <c r="I13310" s="51"/>
      <c r="M13310" s="51"/>
    </row>
    <row r="13311" spans="9:13">
      <c r="I13311" s="51"/>
      <c r="M13311" s="51"/>
    </row>
    <row r="13312" spans="9:13">
      <c r="I13312" s="51"/>
      <c r="M13312" s="51"/>
    </row>
    <row r="13313" spans="9:13">
      <c r="I13313" s="51"/>
      <c r="M13313" s="51"/>
    </row>
    <row r="13314" spans="9:13">
      <c r="I13314" s="51"/>
      <c r="M13314" s="51"/>
    </row>
    <row r="13315" spans="9:13">
      <c r="I13315" s="51"/>
      <c r="M13315" s="51"/>
    </row>
    <row r="13316" spans="9:13">
      <c r="I13316" s="51"/>
      <c r="M13316" s="51"/>
    </row>
    <row r="13317" spans="9:13">
      <c r="I13317" s="51"/>
      <c r="M13317" s="51"/>
    </row>
    <row r="13318" spans="9:13">
      <c r="I13318" s="51"/>
      <c r="M13318" s="51"/>
    </row>
    <row r="13319" spans="9:13">
      <c r="I13319" s="51"/>
      <c r="M13319" s="51"/>
    </row>
    <row r="13320" spans="9:13">
      <c r="I13320" s="51"/>
      <c r="M13320" s="51"/>
    </row>
    <row r="13321" spans="9:13">
      <c r="I13321" s="51"/>
      <c r="M13321" s="51"/>
    </row>
    <row r="13322" spans="9:13">
      <c r="I13322" s="51"/>
      <c r="M13322" s="51"/>
    </row>
    <row r="13323" spans="9:13">
      <c r="I13323" s="51"/>
      <c r="M13323" s="51"/>
    </row>
    <row r="13324" spans="9:13">
      <c r="I13324" s="51"/>
      <c r="M13324" s="51"/>
    </row>
    <row r="13325" spans="9:13">
      <c r="I13325" s="51"/>
      <c r="M13325" s="51"/>
    </row>
    <row r="13326" spans="9:13">
      <c r="I13326" s="51"/>
      <c r="M13326" s="51"/>
    </row>
    <row r="13327" spans="9:13">
      <c r="I13327" s="51"/>
      <c r="M13327" s="51"/>
    </row>
    <row r="13328" spans="9:13">
      <c r="I13328" s="51"/>
      <c r="M13328" s="51"/>
    </row>
    <row r="13329" spans="9:13">
      <c r="I13329" s="51"/>
      <c r="M13329" s="51"/>
    </row>
    <row r="13330" spans="9:13">
      <c r="I13330" s="51"/>
      <c r="M13330" s="51"/>
    </row>
    <row r="13331" spans="9:13">
      <c r="I13331" s="51"/>
      <c r="M13331" s="51"/>
    </row>
    <row r="13332" spans="9:13">
      <c r="I13332" s="51"/>
      <c r="M13332" s="51"/>
    </row>
    <row r="13333" spans="9:13">
      <c r="I13333" s="51"/>
      <c r="M13333" s="51"/>
    </row>
    <row r="13334" spans="9:13">
      <c r="I13334" s="51"/>
      <c r="M13334" s="51"/>
    </row>
    <row r="13335" spans="9:13">
      <c r="I13335" s="51"/>
      <c r="M13335" s="51"/>
    </row>
    <row r="13336" spans="9:13">
      <c r="I13336" s="51"/>
      <c r="M13336" s="51"/>
    </row>
    <row r="13337" spans="9:13">
      <c r="I13337" s="51"/>
      <c r="M13337" s="51"/>
    </row>
    <row r="13338" spans="9:13">
      <c r="I13338" s="51"/>
      <c r="M13338" s="51"/>
    </row>
    <row r="13339" spans="9:13">
      <c r="I13339" s="51"/>
      <c r="M13339" s="51"/>
    </row>
    <row r="13340" spans="9:13">
      <c r="I13340" s="51"/>
      <c r="M13340" s="51"/>
    </row>
    <row r="13341" spans="9:13">
      <c r="I13341" s="51"/>
      <c r="M13341" s="51"/>
    </row>
    <row r="13342" spans="9:13">
      <c r="I13342" s="51"/>
      <c r="M13342" s="51"/>
    </row>
    <row r="13343" spans="9:13">
      <c r="I13343" s="51"/>
      <c r="M13343" s="51"/>
    </row>
    <row r="13344" spans="9:13">
      <c r="I13344" s="51"/>
      <c r="M13344" s="51"/>
    </row>
    <row r="13345" spans="9:13">
      <c r="I13345" s="51"/>
      <c r="M13345" s="51"/>
    </row>
    <row r="13346" spans="9:13">
      <c r="I13346" s="51"/>
      <c r="M13346" s="51"/>
    </row>
    <row r="13347" spans="9:13">
      <c r="I13347" s="51"/>
      <c r="M13347" s="51"/>
    </row>
    <row r="13348" spans="9:13">
      <c r="I13348" s="51"/>
      <c r="M13348" s="51"/>
    </row>
    <row r="13349" spans="9:13">
      <c r="I13349" s="51"/>
      <c r="M13349" s="51"/>
    </row>
    <row r="13350" spans="9:13">
      <c r="I13350" s="51"/>
      <c r="M13350" s="51"/>
    </row>
    <row r="13351" spans="9:13">
      <c r="I13351" s="51"/>
      <c r="M13351" s="51"/>
    </row>
    <row r="13352" spans="9:13">
      <c r="I13352" s="51"/>
      <c r="M13352" s="51"/>
    </row>
    <row r="13353" spans="9:13">
      <c r="I13353" s="51"/>
      <c r="M13353" s="51"/>
    </row>
    <row r="13354" spans="9:13">
      <c r="I13354" s="51"/>
      <c r="M13354" s="51"/>
    </row>
    <row r="13355" spans="9:13">
      <c r="I13355" s="51"/>
      <c r="M13355" s="51"/>
    </row>
    <row r="13356" spans="9:13">
      <c r="I13356" s="51"/>
      <c r="M13356" s="51"/>
    </row>
    <row r="13357" spans="9:13">
      <c r="I13357" s="51"/>
      <c r="M13357" s="51"/>
    </row>
    <row r="13358" spans="9:13">
      <c r="I13358" s="51"/>
      <c r="M13358" s="51"/>
    </row>
    <row r="13359" spans="9:13">
      <c r="I13359" s="51"/>
      <c r="M13359" s="51"/>
    </row>
    <row r="13360" spans="9:13">
      <c r="I13360" s="51"/>
      <c r="M13360" s="51"/>
    </row>
    <row r="13361" spans="9:13">
      <c r="I13361" s="51"/>
      <c r="M13361" s="51"/>
    </row>
    <row r="13362" spans="9:13">
      <c r="I13362" s="51"/>
      <c r="M13362" s="51"/>
    </row>
    <row r="13363" spans="9:13">
      <c r="I13363" s="51"/>
      <c r="M13363" s="51"/>
    </row>
    <row r="13364" spans="9:13">
      <c r="I13364" s="51"/>
      <c r="M13364" s="51"/>
    </row>
    <row r="13365" spans="9:13">
      <c r="I13365" s="51"/>
      <c r="M13365" s="51"/>
    </row>
    <row r="13366" spans="9:13">
      <c r="I13366" s="51"/>
      <c r="M13366" s="51"/>
    </row>
    <row r="13367" spans="9:13">
      <c r="I13367" s="51"/>
      <c r="M13367" s="51"/>
    </row>
    <row r="13368" spans="9:13">
      <c r="I13368" s="51"/>
      <c r="M13368" s="51"/>
    </row>
    <row r="13369" spans="9:13">
      <c r="I13369" s="51"/>
      <c r="M13369" s="51"/>
    </row>
    <row r="13370" spans="9:13">
      <c r="I13370" s="51"/>
      <c r="M13370" s="51"/>
    </row>
    <row r="13371" spans="9:13">
      <c r="I13371" s="51"/>
      <c r="M13371" s="51"/>
    </row>
    <row r="13372" spans="9:13">
      <c r="I13372" s="51"/>
      <c r="M13372" s="51"/>
    </row>
    <row r="13373" spans="9:13">
      <c r="I13373" s="51"/>
      <c r="M13373" s="51"/>
    </row>
    <row r="13374" spans="9:13">
      <c r="I13374" s="51"/>
      <c r="M13374" s="51"/>
    </row>
    <row r="13375" spans="9:13">
      <c r="I13375" s="51"/>
      <c r="M13375" s="51"/>
    </row>
    <row r="13376" spans="9:13">
      <c r="I13376" s="51"/>
      <c r="M13376" s="51"/>
    </row>
    <row r="13377" spans="9:13">
      <c r="I13377" s="51"/>
      <c r="M13377" s="51"/>
    </row>
    <row r="13378" spans="9:13">
      <c r="I13378" s="51"/>
      <c r="M13378" s="51"/>
    </row>
    <row r="13379" spans="9:13">
      <c r="I13379" s="51"/>
      <c r="M13379" s="51"/>
    </row>
    <row r="13380" spans="9:13">
      <c r="I13380" s="51"/>
      <c r="M13380" s="51"/>
    </row>
    <row r="13381" spans="9:13">
      <c r="I13381" s="51"/>
      <c r="M13381" s="51"/>
    </row>
    <row r="13382" spans="9:13">
      <c r="I13382" s="51"/>
      <c r="M13382" s="51"/>
    </row>
    <row r="13383" spans="9:13">
      <c r="I13383" s="51"/>
      <c r="M13383" s="51"/>
    </row>
    <row r="13384" spans="9:13">
      <c r="I13384" s="51"/>
      <c r="M13384" s="51"/>
    </row>
    <row r="13385" spans="9:13">
      <c r="I13385" s="51"/>
      <c r="M13385" s="51"/>
    </row>
    <row r="13386" spans="9:13">
      <c r="I13386" s="51"/>
      <c r="M13386" s="51"/>
    </row>
    <row r="13387" spans="9:13">
      <c r="I13387" s="51"/>
      <c r="M13387" s="51"/>
    </row>
    <row r="13388" spans="9:13">
      <c r="I13388" s="51"/>
      <c r="M13388" s="51"/>
    </row>
    <row r="13389" spans="9:13">
      <c r="I13389" s="51"/>
      <c r="M13389" s="51"/>
    </row>
    <row r="13390" spans="9:13">
      <c r="I13390" s="51"/>
      <c r="M13390" s="51"/>
    </row>
    <row r="13391" spans="9:13">
      <c r="I13391" s="51"/>
      <c r="M13391" s="51"/>
    </row>
    <row r="13392" spans="9:13">
      <c r="I13392" s="51"/>
      <c r="M13392" s="51"/>
    </row>
    <row r="13393" spans="9:13">
      <c r="I13393" s="51"/>
      <c r="M13393" s="51"/>
    </row>
    <row r="13394" spans="9:13">
      <c r="I13394" s="51"/>
      <c r="M13394" s="51"/>
    </row>
    <row r="13395" spans="9:13">
      <c r="I13395" s="51"/>
      <c r="M13395" s="51"/>
    </row>
    <row r="13396" spans="9:13">
      <c r="I13396" s="51"/>
      <c r="M13396" s="51"/>
    </row>
    <row r="13397" spans="9:13">
      <c r="I13397" s="51"/>
      <c r="M13397" s="51"/>
    </row>
    <row r="13398" spans="9:13">
      <c r="I13398" s="51"/>
      <c r="M13398" s="51"/>
    </row>
    <row r="13399" spans="9:13">
      <c r="I13399" s="51"/>
      <c r="M13399" s="51"/>
    </row>
    <row r="13400" spans="9:13">
      <c r="I13400" s="51"/>
      <c r="M13400" s="51"/>
    </row>
    <row r="13401" spans="9:13">
      <c r="I13401" s="51"/>
      <c r="M13401" s="51"/>
    </row>
    <row r="13402" spans="9:13">
      <c r="I13402" s="51"/>
      <c r="M13402" s="51"/>
    </row>
    <row r="13403" spans="9:13">
      <c r="I13403" s="51"/>
      <c r="M13403" s="51"/>
    </row>
    <row r="13404" spans="9:13">
      <c r="I13404" s="51"/>
      <c r="M13404" s="51"/>
    </row>
    <row r="13405" spans="9:13">
      <c r="I13405" s="51"/>
      <c r="M13405" s="51"/>
    </row>
    <row r="13406" spans="9:13">
      <c r="I13406" s="51"/>
      <c r="M13406" s="51"/>
    </row>
    <row r="13407" spans="9:13">
      <c r="I13407" s="51"/>
      <c r="M13407" s="51"/>
    </row>
    <row r="13408" spans="9:13">
      <c r="I13408" s="51"/>
      <c r="M13408" s="51"/>
    </row>
    <row r="13409" spans="9:13">
      <c r="I13409" s="51"/>
      <c r="M13409" s="51"/>
    </row>
    <row r="13410" spans="9:13">
      <c r="I13410" s="51"/>
      <c r="M13410" s="51"/>
    </row>
    <row r="13411" spans="9:13">
      <c r="I13411" s="51"/>
      <c r="M13411" s="51"/>
    </row>
    <row r="13412" spans="9:13">
      <c r="I13412" s="51"/>
      <c r="M13412" s="51"/>
    </row>
    <row r="13413" spans="9:13">
      <c r="I13413" s="51"/>
      <c r="M13413" s="51"/>
    </row>
    <row r="13414" spans="9:13">
      <c r="I13414" s="51"/>
      <c r="M13414" s="51"/>
    </row>
    <row r="13415" spans="9:13">
      <c r="I13415" s="51"/>
      <c r="M13415" s="51"/>
    </row>
    <row r="13416" spans="9:13">
      <c r="I13416" s="51"/>
      <c r="M13416" s="51"/>
    </row>
    <row r="13417" spans="9:13">
      <c r="I13417" s="51"/>
      <c r="M13417" s="51"/>
    </row>
    <row r="13418" spans="9:13">
      <c r="I13418" s="51"/>
      <c r="M13418" s="51"/>
    </row>
    <row r="13419" spans="9:13">
      <c r="I13419" s="51"/>
      <c r="M13419" s="51"/>
    </row>
    <row r="13420" spans="9:13">
      <c r="I13420" s="51"/>
      <c r="M13420" s="51"/>
    </row>
    <row r="13421" spans="9:13">
      <c r="I13421" s="51"/>
      <c r="M13421" s="51"/>
    </row>
    <row r="13422" spans="9:13">
      <c r="I13422" s="51"/>
      <c r="M13422" s="51"/>
    </row>
    <row r="13423" spans="9:13">
      <c r="I13423" s="51"/>
      <c r="M13423" s="51"/>
    </row>
    <row r="13424" spans="9:13">
      <c r="I13424" s="51"/>
      <c r="M13424" s="51"/>
    </row>
    <row r="13425" spans="9:13">
      <c r="I13425" s="51"/>
      <c r="M13425" s="51"/>
    </row>
    <row r="13426" spans="9:13">
      <c r="I13426" s="51"/>
      <c r="M13426" s="51"/>
    </row>
    <row r="13427" spans="9:13">
      <c r="I13427" s="51"/>
      <c r="M13427" s="51"/>
    </row>
    <row r="13428" spans="9:13">
      <c r="I13428" s="51"/>
      <c r="M13428" s="51"/>
    </row>
    <row r="13429" spans="9:13">
      <c r="I13429" s="51"/>
      <c r="M13429" s="51"/>
    </row>
    <row r="13430" spans="9:13">
      <c r="I13430" s="51"/>
      <c r="M13430" s="51"/>
    </row>
    <row r="13431" spans="9:13">
      <c r="I13431" s="51"/>
      <c r="M13431" s="51"/>
    </row>
    <row r="13432" spans="9:13">
      <c r="I13432" s="51"/>
      <c r="M13432" s="51"/>
    </row>
    <row r="13433" spans="9:13">
      <c r="I13433" s="51"/>
      <c r="M13433" s="51"/>
    </row>
    <row r="13434" spans="9:13">
      <c r="I13434" s="51"/>
      <c r="M13434" s="51"/>
    </row>
    <row r="13435" spans="9:13">
      <c r="I13435" s="51"/>
      <c r="M13435" s="51"/>
    </row>
    <row r="13436" spans="9:13">
      <c r="I13436" s="51"/>
      <c r="M13436" s="51"/>
    </row>
    <row r="13437" spans="9:13">
      <c r="I13437" s="51"/>
      <c r="M13437" s="51"/>
    </row>
    <row r="13438" spans="9:13">
      <c r="I13438" s="51"/>
      <c r="M13438" s="51"/>
    </row>
    <row r="13439" spans="9:13">
      <c r="I13439" s="51"/>
      <c r="M13439" s="51"/>
    </row>
    <row r="13440" spans="9:13">
      <c r="I13440" s="51"/>
      <c r="M13440" s="51"/>
    </row>
    <row r="13441" spans="9:13">
      <c r="I13441" s="51"/>
      <c r="M13441" s="51"/>
    </row>
    <row r="13442" spans="9:13">
      <c r="I13442" s="51"/>
      <c r="M13442" s="51"/>
    </row>
    <row r="13443" spans="9:13">
      <c r="I13443" s="51"/>
      <c r="M13443" s="51"/>
    </row>
    <row r="13444" spans="9:13">
      <c r="I13444" s="51"/>
      <c r="M13444" s="51"/>
    </row>
    <row r="13445" spans="9:13">
      <c r="I13445" s="51"/>
      <c r="M13445" s="51"/>
    </row>
    <row r="13446" spans="9:13">
      <c r="I13446" s="51"/>
      <c r="M13446" s="51"/>
    </row>
    <row r="13447" spans="9:13">
      <c r="I13447" s="51"/>
      <c r="M13447" s="51"/>
    </row>
    <row r="13448" spans="9:13">
      <c r="I13448" s="51"/>
      <c r="M13448" s="51"/>
    </row>
    <row r="13449" spans="9:13">
      <c r="I13449" s="51"/>
      <c r="M13449" s="51"/>
    </row>
    <row r="13450" spans="9:13">
      <c r="I13450" s="51"/>
      <c r="M13450" s="51"/>
    </row>
    <row r="13451" spans="9:13">
      <c r="I13451" s="51"/>
      <c r="M13451" s="51"/>
    </row>
    <row r="13452" spans="9:13">
      <c r="I13452" s="51"/>
      <c r="M13452" s="51"/>
    </row>
    <row r="13453" spans="9:13">
      <c r="I13453" s="51"/>
      <c r="M13453" s="51"/>
    </row>
    <row r="13454" spans="9:13">
      <c r="I13454" s="51"/>
      <c r="M13454" s="51"/>
    </row>
    <row r="13455" spans="9:13">
      <c r="I13455" s="51"/>
      <c r="M13455" s="51"/>
    </row>
    <row r="13456" spans="9:13">
      <c r="I13456" s="51"/>
      <c r="M13456" s="51"/>
    </row>
    <row r="13457" spans="9:13">
      <c r="I13457" s="51"/>
      <c r="M13457" s="51"/>
    </row>
    <row r="13458" spans="9:13">
      <c r="I13458" s="51"/>
      <c r="M13458" s="51"/>
    </row>
    <row r="13459" spans="9:13">
      <c r="I13459" s="51"/>
      <c r="M13459" s="51"/>
    </row>
    <row r="13460" spans="9:13">
      <c r="I13460" s="51"/>
      <c r="M13460" s="51"/>
    </row>
    <row r="13461" spans="9:13">
      <c r="I13461" s="51"/>
      <c r="M13461" s="51"/>
    </row>
    <row r="13462" spans="9:13">
      <c r="I13462" s="51"/>
      <c r="M13462" s="51"/>
    </row>
    <row r="13463" spans="9:13">
      <c r="I13463" s="51"/>
      <c r="M13463" s="51"/>
    </row>
    <row r="13464" spans="9:13">
      <c r="I13464" s="51"/>
      <c r="M13464" s="51"/>
    </row>
    <row r="13465" spans="9:13">
      <c r="I13465" s="51"/>
      <c r="M13465" s="51"/>
    </row>
    <row r="13466" spans="9:13">
      <c r="I13466" s="51"/>
      <c r="M13466" s="51"/>
    </row>
    <row r="13467" spans="9:13">
      <c r="I13467" s="51"/>
      <c r="M13467" s="51"/>
    </row>
    <row r="13468" spans="9:13">
      <c r="I13468" s="51"/>
      <c r="M13468" s="51"/>
    </row>
    <row r="13469" spans="9:13">
      <c r="I13469" s="51"/>
      <c r="M13469" s="51"/>
    </row>
    <row r="13470" spans="9:13">
      <c r="I13470" s="51"/>
      <c r="M13470" s="51"/>
    </row>
    <row r="13471" spans="9:13">
      <c r="I13471" s="51"/>
      <c r="M13471" s="51"/>
    </row>
    <row r="13472" spans="9:13">
      <c r="I13472" s="51"/>
      <c r="M13472" s="51"/>
    </row>
    <row r="13473" spans="9:13">
      <c r="I13473" s="51"/>
      <c r="M13473" s="51"/>
    </row>
    <row r="13474" spans="9:13">
      <c r="I13474" s="51"/>
      <c r="M13474" s="51"/>
    </row>
    <row r="13475" spans="9:13">
      <c r="I13475" s="51"/>
      <c r="M13475" s="51"/>
    </row>
    <row r="13476" spans="9:13">
      <c r="I13476" s="51"/>
      <c r="M13476" s="51"/>
    </row>
    <row r="13477" spans="9:13">
      <c r="I13477" s="51"/>
      <c r="M13477" s="51"/>
    </row>
    <row r="13478" spans="9:13">
      <c r="I13478" s="51"/>
      <c r="M13478" s="51"/>
    </row>
    <row r="13479" spans="9:13">
      <c r="I13479" s="51"/>
      <c r="M13479" s="51"/>
    </row>
    <row r="13480" spans="9:13">
      <c r="I13480" s="51"/>
      <c r="M13480" s="51"/>
    </row>
    <row r="13481" spans="9:13">
      <c r="I13481" s="51"/>
      <c r="M13481" s="51"/>
    </row>
    <row r="13482" spans="9:13">
      <c r="I13482" s="51"/>
      <c r="M13482" s="51"/>
    </row>
    <row r="13483" spans="9:13">
      <c r="I13483" s="51"/>
      <c r="M13483" s="51"/>
    </row>
    <row r="13484" spans="9:13">
      <c r="I13484" s="51"/>
      <c r="M13484" s="51"/>
    </row>
    <row r="13485" spans="9:13">
      <c r="I13485" s="51"/>
      <c r="M13485" s="51"/>
    </row>
    <row r="13486" spans="9:13">
      <c r="I13486" s="51"/>
      <c r="M13486" s="51"/>
    </row>
    <row r="13487" spans="9:13">
      <c r="I13487" s="51"/>
      <c r="M13487" s="51"/>
    </row>
    <row r="13488" spans="9:13">
      <c r="I13488" s="51"/>
      <c r="M13488" s="51"/>
    </row>
    <row r="13489" spans="9:13">
      <c r="I13489" s="51"/>
      <c r="M13489" s="51"/>
    </row>
    <row r="13490" spans="9:13">
      <c r="I13490" s="51"/>
      <c r="M13490" s="51"/>
    </row>
    <row r="13491" spans="9:13">
      <c r="I13491" s="51"/>
      <c r="M13491" s="51"/>
    </row>
    <row r="13492" spans="9:13">
      <c r="I13492" s="51"/>
      <c r="M13492" s="51"/>
    </row>
    <row r="13493" spans="9:13">
      <c r="I13493" s="51"/>
      <c r="M13493" s="51"/>
    </row>
    <row r="13494" spans="9:13">
      <c r="I13494" s="51"/>
      <c r="M13494" s="51"/>
    </row>
    <row r="13495" spans="9:13">
      <c r="I13495" s="51"/>
      <c r="M13495" s="51"/>
    </row>
    <row r="13496" spans="9:13">
      <c r="I13496" s="51"/>
      <c r="M13496" s="51"/>
    </row>
    <row r="13497" spans="9:13">
      <c r="I13497" s="51"/>
      <c r="M13497" s="51"/>
    </row>
    <row r="13498" spans="9:13">
      <c r="I13498" s="51"/>
      <c r="M13498" s="51"/>
    </row>
    <row r="13499" spans="9:13">
      <c r="I13499" s="51"/>
      <c r="M13499" s="51"/>
    </row>
    <row r="13500" spans="9:13">
      <c r="I13500" s="51"/>
      <c r="M13500" s="51"/>
    </row>
    <row r="13501" spans="9:13">
      <c r="I13501" s="51"/>
      <c r="M13501" s="51"/>
    </row>
    <row r="13502" spans="9:13">
      <c r="I13502" s="51"/>
      <c r="M13502" s="51"/>
    </row>
    <row r="13503" spans="9:13">
      <c r="I13503" s="51"/>
      <c r="M13503" s="51"/>
    </row>
    <row r="13504" spans="9:13">
      <c r="I13504" s="51"/>
      <c r="M13504" s="51"/>
    </row>
    <row r="13505" spans="9:13">
      <c r="I13505" s="51"/>
      <c r="M13505" s="51"/>
    </row>
    <row r="13506" spans="9:13">
      <c r="I13506" s="51"/>
      <c r="M13506" s="51"/>
    </row>
    <row r="13507" spans="9:13">
      <c r="I13507" s="51"/>
      <c r="M13507" s="51"/>
    </row>
    <row r="13508" spans="9:13">
      <c r="I13508" s="51"/>
      <c r="M13508" s="51"/>
    </row>
    <row r="13509" spans="9:13">
      <c r="I13509" s="51"/>
      <c r="M13509" s="51"/>
    </row>
    <row r="13510" spans="9:13">
      <c r="I13510" s="51"/>
      <c r="M13510" s="51"/>
    </row>
    <row r="13511" spans="9:13">
      <c r="I13511" s="51"/>
      <c r="M13511" s="51"/>
    </row>
    <row r="13512" spans="9:13">
      <c r="I13512" s="51"/>
      <c r="M13512" s="51"/>
    </row>
    <row r="13513" spans="9:13">
      <c r="I13513" s="51"/>
      <c r="M13513" s="51"/>
    </row>
    <row r="13514" spans="9:13">
      <c r="I13514" s="51"/>
      <c r="M13514" s="51"/>
    </row>
    <row r="13515" spans="9:13">
      <c r="I13515" s="51"/>
      <c r="M13515" s="51"/>
    </row>
    <row r="13516" spans="9:13">
      <c r="I13516" s="51"/>
      <c r="M13516" s="51"/>
    </row>
    <row r="13517" spans="9:13">
      <c r="I13517" s="51"/>
      <c r="M13517" s="51"/>
    </row>
    <row r="13518" spans="9:13">
      <c r="I13518" s="51"/>
      <c r="M13518" s="51"/>
    </row>
    <row r="13519" spans="9:13">
      <c r="I13519" s="51"/>
      <c r="M13519" s="51"/>
    </row>
    <row r="13520" spans="9:13">
      <c r="I13520" s="51"/>
      <c r="M13520" s="51"/>
    </row>
    <row r="13521" spans="9:13">
      <c r="I13521" s="51"/>
      <c r="M13521" s="51"/>
    </row>
    <row r="13522" spans="9:13">
      <c r="I13522" s="51"/>
      <c r="M13522" s="51"/>
    </row>
    <row r="13523" spans="9:13">
      <c r="I13523" s="51"/>
      <c r="M13523" s="51"/>
    </row>
    <row r="13524" spans="9:13">
      <c r="I13524" s="51"/>
      <c r="M13524" s="51"/>
    </row>
    <row r="13525" spans="9:13">
      <c r="I13525" s="51"/>
      <c r="M13525" s="51"/>
    </row>
    <row r="13526" spans="9:13">
      <c r="I13526" s="51"/>
      <c r="M13526" s="51"/>
    </row>
    <row r="13527" spans="9:13">
      <c r="I13527" s="51"/>
      <c r="M13527" s="51"/>
    </row>
    <row r="13528" spans="9:13">
      <c r="I13528" s="51"/>
      <c r="M13528" s="51"/>
    </row>
    <row r="13529" spans="9:13">
      <c r="I13529" s="51"/>
      <c r="M13529" s="51"/>
    </row>
    <row r="13530" spans="9:13">
      <c r="I13530" s="51"/>
      <c r="M13530" s="51"/>
    </row>
    <row r="13531" spans="9:13">
      <c r="I13531" s="51"/>
      <c r="M13531" s="51"/>
    </row>
    <row r="13532" spans="9:13">
      <c r="I13532" s="51"/>
      <c r="M13532" s="51"/>
    </row>
    <row r="13533" spans="9:13">
      <c r="I13533" s="51"/>
      <c r="M13533" s="51"/>
    </row>
    <row r="13534" spans="9:13">
      <c r="I13534" s="51"/>
      <c r="M13534" s="51"/>
    </row>
    <row r="13535" spans="9:13">
      <c r="I13535" s="51"/>
      <c r="M13535" s="51"/>
    </row>
    <row r="13536" spans="9:13">
      <c r="I13536" s="51"/>
      <c r="M13536" s="51"/>
    </row>
    <row r="13537" spans="9:13">
      <c r="I13537" s="51"/>
      <c r="M13537" s="51"/>
    </row>
    <row r="13538" spans="9:13">
      <c r="I13538" s="51"/>
      <c r="M13538" s="51"/>
    </row>
    <row r="13539" spans="9:13">
      <c r="I13539" s="51"/>
      <c r="M13539" s="51"/>
    </row>
    <row r="13540" spans="9:13">
      <c r="I13540" s="51"/>
      <c r="M13540" s="51"/>
    </row>
    <row r="13541" spans="9:13">
      <c r="I13541" s="51"/>
      <c r="M13541" s="51"/>
    </row>
    <row r="13542" spans="9:13">
      <c r="I13542" s="51"/>
      <c r="M13542" s="51"/>
    </row>
    <row r="13543" spans="9:13">
      <c r="I13543" s="51"/>
      <c r="M13543" s="51"/>
    </row>
    <row r="13544" spans="9:13">
      <c r="I13544" s="51"/>
      <c r="M13544" s="51"/>
    </row>
    <row r="13545" spans="9:13">
      <c r="I13545" s="51"/>
      <c r="M13545" s="51"/>
    </row>
    <row r="13546" spans="9:13">
      <c r="I13546" s="51"/>
      <c r="M13546" s="51"/>
    </row>
    <row r="13547" spans="9:13">
      <c r="I13547" s="51"/>
      <c r="M13547" s="51"/>
    </row>
    <row r="13548" spans="9:13">
      <c r="I13548" s="51"/>
      <c r="M13548" s="51"/>
    </row>
    <row r="13549" spans="9:13">
      <c r="I13549" s="51"/>
      <c r="M13549" s="51"/>
    </row>
    <row r="13550" spans="9:13">
      <c r="I13550" s="51"/>
      <c r="M13550" s="51"/>
    </row>
    <row r="13551" spans="9:13">
      <c r="I13551" s="51"/>
      <c r="M13551" s="51"/>
    </row>
    <row r="13552" spans="9:13">
      <c r="I13552" s="51"/>
      <c r="M13552" s="51"/>
    </row>
    <row r="13553" spans="9:13">
      <c r="I13553" s="51"/>
      <c r="M13553" s="51"/>
    </row>
    <row r="13554" spans="9:13">
      <c r="I13554" s="51"/>
      <c r="M13554" s="51"/>
    </row>
    <row r="13555" spans="9:13">
      <c r="I13555" s="51"/>
      <c r="M13555" s="51"/>
    </row>
    <row r="13556" spans="9:13">
      <c r="I13556" s="51"/>
      <c r="M13556" s="51"/>
    </row>
    <row r="13557" spans="9:13">
      <c r="I13557" s="51"/>
      <c r="M13557" s="51"/>
    </row>
    <row r="13558" spans="9:13">
      <c r="I13558" s="51"/>
      <c r="M13558" s="51"/>
    </row>
    <row r="13559" spans="9:13">
      <c r="I13559" s="51"/>
      <c r="M13559" s="51"/>
    </row>
    <row r="13560" spans="9:13">
      <c r="I13560" s="51"/>
      <c r="M13560" s="51"/>
    </row>
    <row r="13561" spans="9:13">
      <c r="I13561" s="51"/>
      <c r="M13561" s="51"/>
    </row>
    <row r="13562" spans="9:13">
      <c r="I13562" s="51"/>
      <c r="M13562" s="51"/>
    </row>
    <row r="13563" spans="9:13">
      <c r="I13563" s="51"/>
      <c r="M13563" s="51"/>
    </row>
    <row r="13564" spans="9:13">
      <c r="I13564" s="51"/>
      <c r="M13564" s="51"/>
    </row>
    <row r="13565" spans="9:13">
      <c r="I13565" s="51"/>
      <c r="M13565" s="51"/>
    </row>
    <row r="13566" spans="9:13">
      <c r="I13566" s="51"/>
      <c r="M13566" s="51"/>
    </row>
    <row r="13567" spans="9:13">
      <c r="I13567" s="51"/>
      <c r="M13567" s="51"/>
    </row>
    <row r="13568" spans="9:13">
      <c r="I13568" s="51"/>
      <c r="M13568" s="51"/>
    </row>
    <row r="13569" spans="9:13">
      <c r="I13569" s="51"/>
      <c r="M13569" s="51"/>
    </row>
    <row r="13570" spans="9:13">
      <c r="I13570" s="51"/>
      <c r="M13570" s="51"/>
    </row>
    <row r="13571" spans="9:13">
      <c r="I13571" s="51"/>
      <c r="M13571" s="51"/>
    </row>
    <row r="13572" spans="9:13">
      <c r="I13572" s="51"/>
      <c r="M13572" s="51"/>
    </row>
    <row r="13573" spans="9:13">
      <c r="I13573" s="51"/>
      <c r="M13573" s="51"/>
    </row>
    <row r="13574" spans="9:13">
      <c r="I13574" s="51"/>
      <c r="M13574" s="51"/>
    </row>
    <row r="13575" spans="9:13">
      <c r="I13575" s="51"/>
      <c r="M13575" s="51"/>
    </row>
    <row r="13576" spans="9:13">
      <c r="I13576" s="51"/>
      <c r="M13576" s="51"/>
    </row>
    <row r="13577" spans="9:13">
      <c r="I13577" s="51"/>
      <c r="M13577" s="51"/>
    </row>
    <row r="13578" spans="9:13">
      <c r="I13578" s="51"/>
      <c r="M13578" s="51"/>
    </row>
    <row r="13579" spans="9:13">
      <c r="I13579" s="51"/>
      <c r="M13579" s="51"/>
    </row>
    <row r="13580" spans="9:13">
      <c r="I13580" s="51"/>
      <c r="M13580" s="51"/>
    </row>
    <row r="13581" spans="9:13">
      <c r="I13581" s="51"/>
      <c r="M13581" s="51"/>
    </row>
    <row r="13582" spans="9:13">
      <c r="I13582" s="51"/>
      <c r="M13582" s="51"/>
    </row>
    <row r="13583" spans="9:13">
      <c r="I13583" s="51"/>
      <c r="M13583" s="51"/>
    </row>
    <row r="13584" spans="9:13">
      <c r="I13584" s="51"/>
      <c r="M13584" s="51"/>
    </row>
    <row r="13585" spans="9:13">
      <c r="I13585" s="51"/>
      <c r="M13585" s="51"/>
    </row>
    <row r="13586" spans="9:13">
      <c r="I13586" s="51"/>
      <c r="M13586" s="51"/>
    </row>
    <row r="13587" spans="9:13">
      <c r="I13587" s="51"/>
      <c r="M13587" s="51"/>
    </row>
    <row r="13588" spans="9:13">
      <c r="I13588" s="51"/>
      <c r="M13588" s="51"/>
    </row>
    <row r="13589" spans="9:13">
      <c r="I13589" s="51"/>
      <c r="M13589" s="51"/>
    </row>
    <row r="13590" spans="9:13">
      <c r="I13590" s="51"/>
      <c r="M13590" s="51"/>
    </row>
    <row r="13591" spans="9:13">
      <c r="I13591" s="51"/>
      <c r="M13591" s="51"/>
    </row>
    <row r="13592" spans="9:13">
      <c r="I13592" s="51"/>
      <c r="M13592" s="51"/>
    </row>
    <row r="13593" spans="9:13">
      <c r="I13593" s="51"/>
      <c r="M13593" s="51"/>
    </row>
    <row r="13594" spans="9:13">
      <c r="I13594" s="51"/>
      <c r="M13594" s="51"/>
    </row>
    <row r="13595" spans="9:13">
      <c r="I13595" s="51"/>
      <c r="M13595" s="51"/>
    </row>
    <row r="13596" spans="9:13">
      <c r="I13596" s="51"/>
      <c r="M13596" s="51"/>
    </row>
    <row r="13597" spans="9:13">
      <c r="I13597" s="51"/>
      <c r="M13597" s="51"/>
    </row>
    <row r="13598" spans="9:13">
      <c r="I13598" s="51"/>
      <c r="M13598" s="51"/>
    </row>
    <row r="13599" spans="9:13">
      <c r="I13599" s="51"/>
      <c r="M13599" s="51"/>
    </row>
    <row r="13600" spans="9:13">
      <c r="I13600" s="51"/>
      <c r="M13600" s="51"/>
    </row>
    <row r="13601" spans="9:13">
      <c r="I13601" s="51"/>
      <c r="M13601" s="51"/>
    </row>
    <row r="13602" spans="9:13">
      <c r="I13602" s="51"/>
      <c r="M13602" s="51"/>
    </row>
    <row r="13603" spans="9:13">
      <c r="I13603" s="51"/>
      <c r="M13603" s="51"/>
    </row>
    <row r="13604" spans="9:13">
      <c r="I13604" s="51"/>
      <c r="M13604" s="51"/>
    </row>
    <row r="13605" spans="9:13">
      <c r="I13605" s="51"/>
      <c r="M13605" s="51"/>
    </row>
    <row r="13606" spans="9:13">
      <c r="I13606" s="51"/>
      <c r="M13606" s="51"/>
    </row>
    <row r="13607" spans="9:13">
      <c r="I13607" s="51"/>
      <c r="M13607" s="51"/>
    </row>
    <row r="13608" spans="9:13">
      <c r="I13608" s="51"/>
      <c r="M13608" s="51"/>
    </row>
    <row r="13609" spans="9:13">
      <c r="I13609" s="51"/>
      <c r="M13609" s="51"/>
    </row>
    <row r="13610" spans="9:13">
      <c r="I13610" s="51"/>
      <c r="M13610" s="51"/>
    </row>
    <row r="13611" spans="9:13">
      <c r="I13611" s="51"/>
      <c r="M13611" s="51"/>
    </row>
    <row r="13612" spans="9:13">
      <c r="I13612" s="51"/>
      <c r="M13612" s="51"/>
    </row>
    <row r="13613" spans="9:13">
      <c r="I13613" s="51"/>
      <c r="M13613" s="51"/>
    </row>
    <row r="13614" spans="9:13">
      <c r="I13614" s="51"/>
      <c r="M13614" s="51"/>
    </row>
    <row r="13615" spans="9:13">
      <c r="I13615" s="51"/>
      <c r="M13615" s="51"/>
    </row>
    <row r="13616" spans="9:13">
      <c r="I13616" s="51"/>
      <c r="M13616" s="51"/>
    </row>
    <row r="13617" spans="9:13">
      <c r="I13617" s="51"/>
      <c r="M13617" s="51"/>
    </row>
    <row r="13618" spans="9:13">
      <c r="I13618" s="51"/>
      <c r="M13618" s="51"/>
    </row>
    <row r="13619" spans="9:13">
      <c r="I13619" s="51"/>
      <c r="M13619" s="51"/>
    </row>
    <row r="13620" spans="9:13">
      <c r="I13620" s="51"/>
      <c r="M13620" s="51"/>
    </row>
    <row r="13621" spans="9:13">
      <c r="I13621" s="51"/>
      <c r="M13621" s="51"/>
    </row>
    <row r="13622" spans="9:13">
      <c r="I13622" s="51"/>
      <c r="M13622" s="51"/>
    </row>
    <row r="13623" spans="9:13">
      <c r="I13623" s="51"/>
      <c r="M13623" s="51"/>
    </row>
    <row r="13624" spans="9:13">
      <c r="I13624" s="51"/>
      <c r="M13624" s="51"/>
    </row>
    <row r="13625" spans="9:13">
      <c r="I13625" s="51"/>
      <c r="M13625" s="51"/>
    </row>
    <row r="13626" spans="9:13">
      <c r="I13626" s="51"/>
      <c r="M13626" s="51"/>
    </row>
    <row r="13627" spans="9:13">
      <c r="I13627" s="51"/>
      <c r="M13627" s="51"/>
    </row>
    <row r="13628" spans="9:13">
      <c r="I13628" s="51"/>
      <c r="M13628" s="51"/>
    </row>
    <row r="13629" spans="9:13">
      <c r="I13629" s="51"/>
      <c r="M13629" s="51"/>
    </row>
    <row r="13630" spans="9:13">
      <c r="I13630" s="51"/>
      <c r="M13630" s="51"/>
    </row>
    <row r="13631" spans="9:13">
      <c r="I13631" s="51"/>
      <c r="M13631" s="51"/>
    </row>
    <row r="13632" spans="9:13">
      <c r="I13632" s="51"/>
      <c r="M13632" s="51"/>
    </row>
    <row r="13633" spans="9:13">
      <c r="I13633" s="51"/>
      <c r="M13633" s="51"/>
    </row>
    <row r="13634" spans="9:13">
      <c r="I13634" s="51"/>
      <c r="M13634" s="51"/>
    </row>
    <row r="13635" spans="9:13">
      <c r="I13635" s="51"/>
      <c r="M13635" s="51"/>
    </row>
    <row r="13636" spans="9:13">
      <c r="I13636" s="51"/>
      <c r="M13636" s="51"/>
    </row>
    <row r="13637" spans="9:13">
      <c r="I13637" s="51"/>
      <c r="M13637" s="51"/>
    </row>
    <row r="13638" spans="9:13">
      <c r="I13638" s="51"/>
      <c r="M13638" s="51"/>
    </row>
    <row r="13639" spans="9:13">
      <c r="I13639" s="51"/>
      <c r="M13639" s="51"/>
    </row>
    <row r="13640" spans="9:13">
      <c r="I13640" s="51"/>
      <c r="M13640" s="51"/>
    </row>
    <row r="13641" spans="9:13">
      <c r="I13641" s="51"/>
      <c r="M13641" s="51"/>
    </row>
    <row r="13642" spans="9:13">
      <c r="I13642" s="51"/>
      <c r="M13642" s="51"/>
    </row>
    <row r="13643" spans="9:13">
      <c r="I13643" s="51"/>
      <c r="M13643" s="51"/>
    </row>
    <row r="13644" spans="9:13">
      <c r="I13644" s="51"/>
      <c r="M13644" s="51"/>
    </row>
    <row r="13645" spans="9:13">
      <c r="I13645" s="51"/>
      <c r="M13645" s="51"/>
    </row>
    <row r="13646" spans="9:13">
      <c r="I13646" s="51"/>
      <c r="M13646" s="51"/>
    </row>
    <row r="13647" spans="9:13">
      <c r="I13647" s="51"/>
      <c r="M13647" s="51"/>
    </row>
    <row r="13648" spans="9:13">
      <c r="I13648" s="51"/>
      <c r="M13648" s="51"/>
    </row>
    <row r="13649" spans="9:13">
      <c r="I13649" s="51"/>
      <c r="M13649" s="51"/>
    </row>
    <row r="13650" spans="9:13">
      <c r="I13650" s="51"/>
      <c r="M13650" s="51"/>
    </row>
    <row r="13651" spans="9:13">
      <c r="I13651" s="51"/>
      <c r="M13651" s="51"/>
    </row>
    <row r="13652" spans="9:13">
      <c r="I13652" s="51"/>
      <c r="M13652" s="51"/>
    </row>
    <row r="13653" spans="9:13">
      <c r="I13653" s="51"/>
      <c r="M13653" s="51"/>
    </row>
    <row r="13654" spans="9:13">
      <c r="I13654" s="51"/>
      <c r="M13654" s="51"/>
    </row>
    <row r="13655" spans="9:13">
      <c r="I13655" s="51"/>
      <c r="M13655" s="51"/>
    </row>
    <row r="13656" spans="9:13">
      <c r="I13656" s="51"/>
      <c r="M13656" s="51"/>
    </row>
    <row r="13657" spans="9:13">
      <c r="I13657" s="51"/>
      <c r="M13657" s="51"/>
    </row>
    <row r="13658" spans="9:13">
      <c r="I13658" s="51"/>
      <c r="M13658" s="51"/>
    </row>
    <row r="13659" spans="9:13">
      <c r="I13659" s="51"/>
      <c r="M13659" s="51"/>
    </row>
    <row r="13660" spans="9:13">
      <c r="I13660" s="51"/>
      <c r="M13660" s="51"/>
    </row>
    <row r="13661" spans="9:13">
      <c r="I13661" s="51"/>
      <c r="M13661" s="51"/>
    </row>
    <row r="13662" spans="9:13">
      <c r="I13662" s="51"/>
      <c r="M13662" s="51"/>
    </row>
    <row r="13663" spans="9:13">
      <c r="I13663" s="51"/>
      <c r="M13663" s="51"/>
    </row>
    <row r="13664" spans="9:13">
      <c r="I13664" s="51"/>
      <c r="M13664" s="51"/>
    </row>
    <row r="13665" spans="9:13">
      <c r="I13665" s="51"/>
      <c r="M13665" s="51"/>
    </row>
    <row r="13666" spans="9:13">
      <c r="I13666" s="51"/>
      <c r="M13666" s="51"/>
    </row>
    <row r="13667" spans="9:13">
      <c r="I13667" s="51"/>
      <c r="M13667" s="51"/>
    </row>
    <row r="13668" spans="9:13">
      <c r="I13668" s="51"/>
      <c r="M13668" s="51"/>
    </row>
    <row r="13669" spans="9:13">
      <c r="I13669" s="51"/>
      <c r="M13669" s="51"/>
    </row>
    <row r="13670" spans="9:13">
      <c r="I13670" s="51"/>
      <c r="M13670" s="51"/>
    </row>
    <row r="13671" spans="9:13">
      <c r="I13671" s="51"/>
      <c r="M13671" s="51"/>
    </row>
    <row r="13672" spans="9:13">
      <c r="I13672" s="51"/>
      <c r="M13672" s="51"/>
    </row>
    <row r="13673" spans="9:13">
      <c r="I13673" s="51"/>
      <c r="M13673" s="51"/>
    </row>
    <row r="13674" spans="9:13">
      <c r="I13674" s="51"/>
      <c r="M13674" s="51"/>
    </row>
    <row r="13675" spans="9:13">
      <c r="I13675" s="51"/>
      <c r="M13675" s="51"/>
    </row>
    <row r="13676" spans="9:13">
      <c r="I13676" s="51"/>
      <c r="M13676" s="51"/>
    </row>
    <row r="13677" spans="9:13">
      <c r="I13677" s="51"/>
      <c r="M13677" s="51"/>
    </row>
    <row r="13678" spans="9:13">
      <c r="I13678" s="51"/>
      <c r="M13678" s="51"/>
    </row>
    <row r="13679" spans="9:13">
      <c r="I13679" s="51"/>
      <c r="M13679" s="51"/>
    </row>
    <row r="13680" spans="9:13">
      <c r="I13680" s="51"/>
      <c r="M13680" s="51"/>
    </row>
    <row r="13681" spans="9:13">
      <c r="I13681" s="51"/>
      <c r="M13681" s="51"/>
    </row>
    <row r="13682" spans="9:13">
      <c r="I13682" s="51"/>
      <c r="M13682" s="51"/>
    </row>
    <row r="13683" spans="9:13">
      <c r="I13683" s="51"/>
      <c r="M13683" s="51"/>
    </row>
    <row r="13684" spans="9:13">
      <c r="I13684" s="51"/>
      <c r="M13684" s="51"/>
    </row>
    <row r="13685" spans="9:13">
      <c r="I13685" s="51"/>
      <c r="M13685" s="51"/>
    </row>
    <row r="13686" spans="9:13">
      <c r="I13686" s="51"/>
      <c r="M13686" s="51"/>
    </row>
    <row r="13687" spans="9:13">
      <c r="I13687" s="51"/>
      <c r="M13687" s="51"/>
    </row>
    <row r="13688" spans="9:13">
      <c r="I13688" s="51"/>
      <c r="M13688" s="51"/>
    </row>
    <row r="13689" spans="9:13">
      <c r="I13689" s="51"/>
      <c r="M13689" s="51"/>
    </row>
    <row r="13690" spans="9:13">
      <c r="I13690" s="51"/>
      <c r="M13690" s="51"/>
    </row>
    <row r="13691" spans="9:13">
      <c r="I13691" s="51"/>
      <c r="M13691" s="51"/>
    </row>
    <row r="13692" spans="9:13">
      <c r="I13692" s="51"/>
      <c r="M13692" s="51"/>
    </row>
    <row r="13693" spans="9:13">
      <c r="I13693" s="51"/>
      <c r="M13693" s="51"/>
    </row>
    <row r="13694" spans="9:13">
      <c r="I13694" s="51"/>
      <c r="M13694" s="51"/>
    </row>
    <row r="13695" spans="9:13">
      <c r="I13695" s="51"/>
      <c r="M13695" s="51"/>
    </row>
    <row r="13696" spans="9:13">
      <c r="I13696" s="51"/>
      <c r="M13696" s="51"/>
    </row>
    <row r="13697" spans="9:13">
      <c r="I13697" s="51"/>
      <c r="M13697" s="51"/>
    </row>
    <row r="13698" spans="9:13">
      <c r="I13698" s="51"/>
      <c r="M13698" s="51"/>
    </row>
    <row r="13699" spans="9:13">
      <c r="I13699" s="51"/>
      <c r="M13699" s="51"/>
    </row>
    <row r="13700" spans="9:13">
      <c r="I13700" s="51"/>
      <c r="M13700" s="51"/>
    </row>
    <row r="13701" spans="9:13">
      <c r="I13701" s="51"/>
      <c r="M13701" s="51"/>
    </row>
    <row r="13702" spans="9:13">
      <c r="I13702" s="51"/>
      <c r="M13702" s="51"/>
    </row>
    <row r="13703" spans="9:13">
      <c r="I13703" s="51"/>
      <c r="M13703" s="51"/>
    </row>
    <row r="13704" spans="9:13">
      <c r="I13704" s="51"/>
      <c r="M13704" s="51"/>
    </row>
    <row r="13705" spans="9:13">
      <c r="I13705" s="51"/>
      <c r="M13705" s="51"/>
    </row>
    <row r="13706" spans="9:13">
      <c r="I13706" s="51"/>
      <c r="M13706" s="51"/>
    </row>
    <row r="13707" spans="9:13">
      <c r="I13707" s="51"/>
      <c r="M13707" s="51"/>
    </row>
    <row r="13708" spans="9:13">
      <c r="I13708" s="51"/>
      <c r="M13708" s="51"/>
    </row>
    <row r="13709" spans="9:13">
      <c r="I13709" s="51"/>
      <c r="M13709" s="51"/>
    </row>
    <row r="13710" spans="9:13">
      <c r="I13710" s="51"/>
      <c r="M13710" s="51"/>
    </row>
    <row r="13711" spans="9:13">
      <c r="I13711" s="51"/>
      <c r="M13711" s="51"/>
    </row>
    <row r="13712" spans="9:13">
      <c r="I13712" s="51"/>
      <c r="M13712" s="51"/>
    </row>
    <row r="13713" spans="9:13">
      <c r="I13713" s="51"/>
      <c r="M13713" s="51"/>
    </row>
    <row r="13714" spans="9:13">
      <c r="I13714" s="51"/>
      <c r="M13714" s="51"/>
    </row>
    <row r="13715" spans="9:13">
      <c r="I13715" s="51"/>
      <c r="M13715" s="51"/>
    </row>
    <row r="13716" spans="9:13">
      <c r="I13716" s="51"/>
      <c r="M13716" s="51"/>
    </row>
    <row r="13717" spans="9:13">
      <c r="I13717" s="51"/>
      <c r="M13717" s="51"/>
    </row>
    <row r="13718" spans="9:13">
      <c r="I13718" s="51"/>
      <c r="M13718" s="51"/>
    </row>
    <row r="13719" spans="9:13">
      <c r="I13719" s="51"/>
      <c r="M13719" s="51"/>
    </row>
    <row r="13720" spans="9:13">
      <c r="I13720" s="51"/>
      <c r="M13720" s="51"/>
    </row>
    <row r="13721" spans="9:13">
      <c r="I13721" s="51"/>
      <c r="M13721" s="51"/>
    </row>
    <row r="13722" spans="9:13">
      <c r="I13722" s="51"/>
      <c r="M13722" s="51"/>
    </row>
    <row r="13723" spans="9:13">
      <c r="I13723" s="51"/>
      <c r="M13723" s="51"/>
    </row>
    <row r="13724" spans="9:13">
      <c r="I13724" s="51"/>
      <c r="M13724" s="51"/>
    </row>
    <row r="13725" spans="9:13">
      <c r="I13725" s="51"/>
      <c r="M13725" s="51"/>
    </row>
    <row r="13726" spans="9:13">
      <c r="I13726" s="51"/>
      <c r="M13726" s="51"/>
    </row>
    <row r="13727" spans="9:13">
      <c r="I13727" s="51"/>
      <c r="M13727" s="51"/>
    </row>
    <row r="13728" spans="9:13">
      <c r="I13728" s="51"/>
      <c r="M13728" s="51"/>
    </row>
    <row r="13729" spans="9:13">
      <c r="I13729" s="51"/>
      <c r="M13729" s="51"/>
    </row>
    <row r="13730" spans="9:13">
      <c r="I13730" s="51"/>
      <c r="M13730" s="51"/>
    </row>
    <row r="13731" spans="9:13">
      <c r="I13731" s="51"/>
      <c r="M13731" s="51"/>
    </row>
    <row r="13732" spans="9:13">
      <c r="I13732" s="51"/>
      <c r="M13732" s="51"/>
    </row>
    <row r="13733" spans="9:13">
      <c r="I13733" s="51"/>
      <c r="M13733" s="51"/>
    </row>
    <row r="13734" spans="9:13">
      <c r="I13734" s="51"/>
      <c r="M13734" s="51"/>
    </row>
    <row r="13735" spans="9:13">
      <c r="I13735" s="51"/>
      <c r="M13735" s="51"/>
    </row>
    <row r="13736" spans="9:13">
      <c r="I13736" s="51"/>
      <c r="M13736" s="51"/>
    </row>
    <row r="13737" spans="9:13">
      <c r="I13737" s="51"/>
      <c r="M13737" s="51"/>
    </row>
    <row r="13738" spans="9:13">
      <c r="I13738" s="51"/>
      <c r="M13738" s="51"/>
    </row>
    <row r="13739" spans="9:13">
      <c r="I13739" s="51"/>
      <c r="M13739" s="51"/>
    </row>
    <row r="13740" spans="9:13">
      <c r="I13740" s="51"/>
      <c r="M13740" s="51"/>
    </row>
    <row r="13741" spans="9:13">
      <c r="I13741" s="51"/>
      <c r="M13741" s="51"/>
    </row>
    <row r="13742" spans="9:13">
      <c r="I13742" s="51"/>
      <c r="M13742" s="51"/>
    </row>
    <row r="13743" spans="9:13">
      <c r="I13743" s="51"/>
      <c r="M13743" s="51"/>
    </row>
    <row r="13744" spans="9:13">
      <c r="I13744" s="51"/>
      <c r="M13744" s="51"/>
    </row>
    <row r="13745" spans="9:13">
      <c r="I13745" s="51"/>
      <c r="M13745" s="51"/>
    </row>
    <row r="13746" spans="9:13">
      <c r="I13746" s="51"/>
      <c r="M13746" s="51"/>
    </row>
    <row r="13747" spans="9:13">
      <c r="I13747" s="51"/>
      <c r="M13747" s="51"/>
    </row>
    <row r="13748" spans="9:13">
      <c r="I13748" s="51"/>
      <c r="M13748" s="51"/>
    </row>
    <row r="13749" spans="9:13">
      <c r="I13749" s="51"/>
      <c r="M13749" s="51"/>
    </row>
    <row r="13750" spans="9:13">
      <c r="I13750" s="51"/>
      <c r="M13750" s="51"/>
    </row>
    <row r="13751" spans="9:13">
      <c r="I13751" s="51"/>
      <c r="M13751" s="51"/>
    </row>
    <row r="13752" spans="9:13">
      <c r="I13752" s="51"/>
      <c r="M13752" s="51"/>
    </row>
    <row r="13753" spans="9:13">
      <c r="I13753" s="51"/>
      <c r="M13753" s="51"/>
    </row>
    <row r="13754" spans="9:13">
      <c r="I13754" s="51"/>
      <c r="M13754" s="51"/>
    </row>
    <row r="13755" spans="9:13">
      <c r="I13755" s="51"/>
      <c r="M13755" s="51"/>
    </row>
    <row r="13756" spans="9:13">
      <c r="I13756" s="51"/>
      <c r="M13756" s="51"/>
    </row>
    <row r="13757" spans="9:13">
      <c r="I13757" s="51"/>
      <c r="M13757" s="51"/>
    </row>
    <row r="13758" spans="9:13">
      <c r="I13758" s="51"/>
      <c r="M13758" s="51"/>
    </row>
    <row r="13759" spans="9:13">
      <c r="I13759" s="51"/>
      <c r="M13759" s="51"/>
    </row>
    <row r="13760" spans="9:13">
      <c r="I13760" s="51"/>
      <c r="M13760" s="51"/>
    </row>
    <row r="13761" spans="9:13">
      <c r="I13761" s="51"/>
      <c r="M13761" s="51"/>
    </row>
    <row r="13762" spans="9:13">
      <c r="I13762" s="51"/>
      <c r="M13762" s="51"/>
    </row>
    <row r="13763" spans="9:13">
      <c r="I13763" s="51"/>
      <c r="M13763" s="51"/>
    </row>
    <row r="13764" spans="9:13">
      <c r="I13764" s="51"/>
      <c r="M13764" s="51"/>
    </row>
    <row r="13765" spans="9:13">
      <c r="I13765" s="51"/>
      <c r="M13765" s="51"/>
    </row>
    <row r="13766" spans="9:13">
      <c r="I13766" s="51"/>
      <c r="M13766" s="51"/>
    </row>
    <row r="13767" spans="9:13">
      <c r="I13767" s="51"/>
      <c r="M13767" s="51"/>
    </row>
    <row r="13768" spans="9:13">
      <c r="I13768" s="51"/>
      <c r="M13768" s="51"/>
    </row>
    <row r="13769" spans="9:13">
      <c r="I13769" s="51"/>
      <c r="M13769" s="51"/>
    </row>
    <row r="13770" spans="9:13">
      <c r="I13770" s="51"/>
      <c r="M13770" s="51"/>
    </row>
    <row r="13771" spans="9:13">
      <c r="I13771" s="51"/>
      <c r="M13771" s="51"/>
    </row>
    <row r="13772" spans="9:13">
      <c r="I13772" s="51"/>
      <c r="M13772" s="51"/>
    </row>
    <row r="13773" spans="9:13">
      <c r="I13773" s="51"/>
      <c r="M13773" s="51"/>
    </row>
    <row r="13774" spans="9:13">
      <c r="I13774" s="51"/>
      <c r="M13774" s="51"/>
    </row>
    <row r="13775" spans="9:13">
      <c r="I13775" s="51"/>
      <c r="M13775" s="51"/>
    </row>
    <row r="13776" spans="9:13">
      <c r="I13776" s="51"/>
      <c r="M13776" s="51"/>
    </row>
    <row r="13777" spans="9:13">
      <c r="I13777" s="51"/>
      <c r="M13777" s="51"/>
    </row>
    <row r="13778" spans="9:13">
      <c r="I13778" s="51"/>
      <c r="M13778" s="51"/>
    </row>
    <row r="13779" spans="9:13">
      <c r="I13779" s="51"/>
      <c r="M13779" s="51"/>
    </row>
    <row r="13780" spans="9:13">
      <c r="I13780" s="51"/>
      <c r="M13780" s="51"/>
    </row>
    <row r="13781" spans="9:13">
      <c r="I13781" s="51"/>
      <c r="M13781" s="51"/>
    </row>
    <row r="13782" spans="9:13">
      <c r="I13782" s="51"/>
      <c r="M13782" s="51"/>
    </row>
    <row r="13783" spans="9:13">
      <c r="I13783" s="51"/>
      <c r="M13783" s="51"/>
    </row>
    <row r="13784" spans="9:13">
      <c r="I13784" s="51"/>
      <c r="M13784" s="51"/>
    </row>
    <row r="13785" spans="9:13">
      <c r="I13785" s="51"/>
      <c r="M13785" s="51"/>
    </row>
    <row r="13786" spans="9:13">
      <c r="I13786" s="51"/>
      <c r="M13786" s="51"/>
    </row>
    <row r="13787" spans="9:13">
      <c r="I13787" s="51"/>
      <c r="M13787" s="51"/>
    </row>
    <row r="13788" spans="9:13">
      <c r="I13788" s="51"/>
      <c r="M13788" s="51"/>
    </row>
    <row r="13789" spans="9:13">
      <c r="I13789" s="51"/>
      <c r="M13789" s="51"/>
    </row>
    <row r="13790" spans="9:13">
      <c r="I13790" s="51"/>
      <c r="M13790" s="51"/>
    </row>
    <row r="13791" spans="9:13">
      <c r="I13791" s="51"/>
      <c r="M13791" s="51"/>
    </row>
    <row r="13792" spans="9:13">
      <c r="I13792" s="51"/>
      <c r="M13792" s="51"/>
    </row>
    <row r="13793" spans="9:13">
      <c r="I13793" s="51"/>
      <c r="M13793" s="51"/>
    </row>
    <row r="13794" spans="9:13">
      <c r="I13794" s="51"/>
      <c r="M13794" s="51"/>
    </row>
    <row r="13795" spans="9:13">
      <c r="I13795" s="51"/>
      <c r="M13795" s="51"/>
    </row>
    <row r="13796" spans="9:13">
      <c r="I13796" s="51"/>
      <c r="M13796" s="51"/>
    </row>
    <row r="13797" spans="9:13">
      <c r="I13797" s="51"/>
      <c r="M13797" s="51"/>
    </row>
    <row r="13798" spans="9:13">
      <c r="I13798" s="51"/>
      <c r="M13798" s="51"/>
    </row>
    <row r="13799" spans="9:13">
      <c r="I13799" s="51"/>
      <c r="M13799" s="51"/>
    </row>
    <row r="13800" spans="9:13">
      <c r="I13800" s="51"/>
      <c r="M13800" s="51"/>
    </row>
    <row r="13801" spans="9:13">
      <c r="I13801" s="51"/>
      <c r="M13801" s="51"/>
    </row>
    <row r="13802" spans="9:13">
      <c r="I13802" s="51"/>
      <c r="M13802" s="51"/>
    </row>
    <row r="13803" spans="9:13">
      <c r="I13803" s="51"/>
      <c r="M13803" s="51"/>
    </row>
    <row r="13804" spans="9:13">
      <c r="I13804" s="51"/>
      <c r="M13804" s="51"/>
    </row>
    <row r="13805" spans="9:13">
      <c r="I13805" s="51"/>
      <c r="M13805" s="51"/>
    </row>
    <row r="13806" spans="9:13">
      <c r="I13806" s="51"/>
      <c r="M13806" s="51"/>
    </row>
    <row r="13807" spans="9:13">
      <c r="I13807" s="51"/>
      <c r="M13807" s="51"/>
    </row>
    <row r="13808" spans="9:13">
      <c r="I13808" s="51"/>
      <c r="M13808" s="51"/>
    </row>
    <row r="13809" spans="9:13">
      <c r="I13809" s="51"/>
      <c r="M13809" s="51"/>
    </row>
    <row r="13810" spans="9:13">
      <c r="I13810" s="51"/>
      <c r="M13810" s="51"/>
    </row>
    <row r="13811" spans="9:13">
      <c r="I13811" s="51"/>
      <c r="M13811" s="51"/>
    </row>
    <row r="13812" spans="9:13">
      <c r="I13812" s="51"/>
      <c r="M13812" s="51"/>
    </row>
    <row r="13813" spans="9:13">
      <c r="I13813" s="51"/>
      <c r="M13813" s="51"/>
    </row>
    <row r="13814" spans="9:13">
      <c r="I13814" s="51"/>
      <c r="M13814" s="51"/>
    </row>
    <row r="13815" spans="9:13">
      <c r="I13815" s="51"/>
      <c r="M13815" s="51"/>
    </row>
    <row r="13816" spans="9:13">
      <c r="I13816" s="51"/>
      <c r="M13816" s="51"/>
    </row>
    <row r="13817" spans="9:13">
      <c r="I13817" s="51"/>
      <c r="M13817" s="51"/>
    </row>
    <row r="13818" spans="9:13">
      <c r="I13818" s="51"/>
      <c r="M13818" s="51"/>
    </row>
    <row r="13819" spans="9:13">
      <c r="I13819" s="51"/>
      <c r="M13819" s="51"/>
    </row>
    <row r="13820" spans="9:13">
      <c r="I13820" s="51"/>
      <c r="M13820" s="51"/>
    </row>
    <row r="13821" spans="9:13">
      <c r="I13821" s="51"/>
      <c r="M13821" s="51"/>
    </row>
    <row r="13822" spans="9:13">
      <c r="I13822" s="51"/>
      <c r="M13822" s="51"/>
    </row>
    <row r="13823" spans="9:13">
      <c r="I13823" s="51"/>
      <c r="M13823" s="51"/>
    </row>
    <row r="13824" spans="9:13">
      <c r="I13824" s="51"/>
      <c r="M13824" s="51"/>
    </row>
    <row r="13825" spans="9:13">
      <c r="I13825" s="51"/>
      <c r="M13825" s="51"/>
    </row>
    <row r="13826" spans="9:13">
      <c r="I13826" s="51"/>
      <c r="M13826" s="51"/>
    </row>
    <row r="13827" spans="9:13">
      <c r="I13827" s="51"/>
      <c r="M13827" s="51"/>
    </row>
    <row r="13828" spans="9:13">
      <c r="I13828" s="51"/>
      <c r="M13828" s="51"/>
    </row>
    <row r="13829" spans="9:13">
      <c r="I13829" s="51"/>
      <c r="M13829" s="51"/>
    </row>
    <row r="13830" spans="9:13">
      <c r="I13830" s="51"/>
      <c r="M13830" s="51"/>
    </row>
    <row r="13831" spans="9:13">
      <c r="I13831" s="51"/>
      <c r="M13831" s="51"/>
    </row>
    <row r="13832" spans="9:13">
      <c r="I13832" s="51"/>
      <c r="M13832" s="51"/>
    </row>
    <row r="13833" spans="9:13">
      <c r="I13833" s="51"/>
      <c r="M13833" s="51"/>
    </row>
    <row r="13834" spans="9:13">
      <c r="I13834" s="51"/>
      <c r="M13834" s="51"/>
    </row>
    <row r="13835" spans="9:13">
      <c r="I13835" s="51"/>
      <c r="M13835" s="51"/>
    </row>
    <row r="13836" spans="9:13">
      <c r="I13836" s="51"/>
      <c r="M13836" s="51"/>
    </row>
    <row r="13837" spans="9:13">
      <c r="I13837" s="51"/>
      <c r="M13837" s="51"/>
    </row>
    <row r="13838" spans="9:13">
      <c r="I13838" s="51"/>
      <c r="M13838" s="51"/>
    </row>
    <row r="13839" spans="9:13">
      <c r="I13839" s="51"/>
      <c r="M13839" s="51"/>
    </row>
    <row r="13840" spans="9:13">
      <c r="I13840" s="51"/>
      <c r="M13840" s="51"/>
    </row>
    <row r="13841" spans="9:13">
      <c r="I13841" s="51"/>
      <c r="M13841" s="51"/>
    </row>
    <row r="13842" spans="9:13">
      <c r="I13842" s="51"/>
      <c r="M13842" s="51"/>
    </row>
    <row r="13843" spans="9:13">
      <c r="I13843" s="51"/>
      <c r="M13843" s="51"/>
    </row>
    <row r="13844" spans="9:13">
      <c r="I13844" s="51"/>
      <c r="M13844" s="51"/>
    </row>
    <row r="13845" spans="9:13">
      <c r="I13845" s="51"/>
      <c r="M13845" s="51"/>
    </row>
    <row r="13846" spans="9:13">
      <c r="I13846" s="51"/>
      <c r="M13846" s="51"/>
    </row>
    <row r="13847" spans="9:13">
      <c r="I13847" s="51"/>
      <c r="M13847" s="51"/>
    </row>
    <row r="13848" spans="9:13">
      <c r="I13848" s="51"/>
      <c r="M13848" s="51"/>
    </row>
    <row r="13849" spans="9:13">
      <c r="I13849" s="51"/>
      <c r="M13849" s="51"/>
    </row>
    <row r="13850" spans="9:13">
      <c r="I13850" s="51"/>
      <c r="M13850" s="51"/>
    </row>
    <row r="13851" spans="9:13">
      <c r="I13851" s="51"/>
      <c r="M13851" s="51"/>
    </row>
    <row r="13852" spans="9:13">
      <c r="I13852" s="51"/>
      <c r="M13852" s="51"/>
    </row>
    <row r="13853" spans="9:13">
      <c r="I13853" s="51"/>
      <c r="M13853" s="51"/>
    </row>
    <row r="13854" spans="9:13">
      <c r="I13854" s="51"/>
      <c r="M13854" s="51"/>
    </row>
    <row r="13855" spans="9:13">
      <c r="I13855" s="51"/>
      <c r="M13855" s="51"/>
    </row>
    <row r="13856" spans="9:13">
      <c r="I13856" s="51"/>
      <c r="M13856" s="51"/>
    </row>
    <row r="13857" spans="9:13">
      <c r="I13857" s="51"/>
      <c r="M13857" s="51"/>
    </row>
    <row r="13858" spans="9:13">
      <c r="I13858" s="51"/>
      <c r="M13858" s="51"/>
    </row>
    <row r="13859" spans="9:13">
      <c r="I13859" s="51"/>
      <c r="M13859" s="51"/>
    </row>
    <row r="13860" spans="9:13">
      <c r="I13860" s="51"/>
      <c r="M13860" s="51"/>
    </row>
    <row r="13861" spans="9:13">
      <c r="I13861" s="51"/>
      <c r="M13861" s="51"/>
    </row>
    <row r="13862" spans="9:13">
      <c r="I13862" s="51"/>
      <c r="M13862" s="51"/>
    </row>
    <row r="13863" spans="9:13">
      <c r="I13863" s="51"/>
      <c r="M13863" s="51"/>
    </row>
    <row r="13864" spans="9:13">
      <c r="I13864" s="51"/>
      <c r="M13864" s="51"/>
    </row>
    <row r="13865" spans="9:13">
      <c r="I13865" s="51"/>
      <c r="M13865" s="51"/>
    </row>
    <row r="13866" spans="9:13">
      <c r="I13866" s="51"/>
      <c r="M13866" s="51"/>
    </row>
    <row r="13867" spans="9:13">
      <c r="I13867" s="51"/>
      <c r="M13867" s="51"/>
    </row>
    <row r="13868" spans="9:13">
      <c r="I13868" s="51"/>
      <c r="M13868" s="51"/>
    </row>
    <row r="13869" spans="9:13">
      <c r="I13869" s="51"/>
      <c r="M13869" s="51"/>
    </row>
    <row r="13870" spans="9:13">
      <c r="I13870" s="51"/>
      <c r="M13870" s="51"/>
    </row>
    <row r="13871" spans="9:13">
      <c r="I13871" s="51"/>
      <c r="M13871" s="51"/>
    </row>
    <row r="13872" spans="9:13">
      <c r="I13872" s="51"/>
      <c r="M13872" s="51"/>
    </row>
    <row r="13873" spans="9:13">
      <c r="I13873" s="51"/>
      <c r="M13873" s="51"/>
    </row>
    <row r="13874" spans="9:13">
      <c r="I13874" s="51"/>
      <c r="M13874" s="51"/>
    </row>
    <row r="13875" spans="9:13">
      <c r="I13875" s="51"/>
      <c r="M13875" s="51"/>
    </row>
    <row r="13876" spans="9:13">
      <c r="I13876" s="51"/>
      <c r="M13876" s="51"/>
    </row>
    <row r="13877" spans="9:13">
      <c r="I13877" s="51"/>
      <c r="M13877" s="51"/>
    </row>
    <row r="13878" spans="9:13">
      <c r="I13878" s="51"/>
      <c r="M13878" s="51"/>
    </row>
    <row r="13879" spans="9:13">
      <c r="I13879" s="51"/>
      <c r="M13879" s="51"/>
    </row>
    <row r="13880" spans="9:13">
      <c r="I13880" s="51"/>
      <c r="M13880" s="51"/>
    </row>
    <row r="13881" spans="9:13">
      <c r="I13881" s="51"/>
      <c r="M13881" s="51"/>
    </row>
    <row r="13882" spans="9:13">
      <c r="I13882" s="51"/>
      <c r="M13882" s="51"/>
    </row>
    <row r="13883" spans="9:13">
      <c r="I13883" s="51"/>
      <c r="M13883" s="51"/>
    </row>
    <row r="13884" spans="9:13">
      <c r="I13884" s="51"/>
      <c r="M13884" s="51"/>
    </row>
    <row r="13885" spans="9:13">
      <c r="I13885" s="51"/>
      <c r="M13885" s="51"/>
    </row>
    <row r="13886" spans="9:13">
      <c r="I13886" s="51"/>
      <c r="M13886" s="51"/>
    </row>
    <row r="13887" spans="9:13">
      <c r="I13887" s="51"/>
      <c r="M13887" s="51"/>
    </row>
    <row r="13888" spans="9:13">
      <c r="I13888" s="51"/>
      <c r="M13888" s="51"/>
    </row>
    <row r="13889" spans="9:13">
      <c r="I13889" s="51"/>
      <c r="M13889" s="51"/>
    </row>
    <row r="13890" spans="9:13">
      <c r="I13890" s="51"/>
      <c r="M13890" s="51"/>
    </row>
    <row r="13891" spans="9:13">
      <c r="I13891" s="51"/>
      <c r="M13891" s="51"/>
    </row>
    <row r="13892" spans="9:13">
      <c r="I13892" s="51"/>
      <c r="M13892" s="51"/>
    </row>
    <row r="13893" spans="9:13">
      <c r="I13893" s="51"/>
      <c r="M13893" s="51"/>
    </row>
    <row r="13894" spans="9:13">
      <c r="I13894" s="51"/>
      <c r="M13894" s="51"/>
    </row>
    <row r="13895" spans="9:13">
      <c r="I13895" s="51"/>
      <c r="M13895" s="51"/>
    </row>
    <row r="13896" spans="9:13">
      <c r="I13896" s="51"/>
      <c r="M13896" s="51"/>
    </row>
    <row r="13897" spans="9:13">
      <c r="I13897" s="51"/>
      <c r="M13897" s="51"/>
    </row>
    <row r="13898" spans="9:13">
      <c r="I13898" s="51"/>
      <c r="M13898" s="51"/>
    </row>
    <row r="13899" spans="9:13">
      <c r="I13899" s="51"/>
      <c r="M13899" s="51"/>
    </row>
    <row r="13900" spans="9:13">
      <c r="I13900" s="51"/>
      <c r="M13900" s="51"/>
    </row>
    <row r="13901" spans="9:13">
      <c r="I13901" s="51"/>
      <c r="M13901" s="51"/>
    </row>
    <row r="13902" spans="9:13">
      <c r="I13902" s="51"/>
      <c r="M13902" s="51"/>
    </row>
    <row r="13903" spans="9:13">
      <c r="I13903" s="51"/>
      <c r="M13903" s="51"/>
    </row>
    <row r="13904" spans="9:13">
      <c r="I13904" s="51"/>
      <c r="M13904" s="51"/>
    </row>
    <row r="13905" spans="9:13">
      <c r="I13905" s="51"/>
      <c r="M13905" s="51"/>
    </row>
    <row r="13906" spans="9:13">
      <c r="I13906" s="51"/>
      <c r="M13906" s="51"/>
    </row>
    <row r="13907" spans="9:13">
      <c r="I13907" s="51"/>
      <c r="M13907" s="51"/>
    </row>
    <row r="13908" spans="9:13">
      <c r="I13908" s="51"/>
      <c r="M13908" s="51"/>
    </row>
    <row r="13909" spans="9:13">
      <c r="I13909" s="51"/>
      <c r="M13909" s="51"/>
    </row>
    <row r="13910" spans="9:13">
      <c r="I13910" s="51"/>
      <c r="M13910" s="51"/>
    </row>
    <row r="13911" spans="9:13">
      <c r="I13911" s="51"/>
      <c r="M13911" s="51"/>
    </row>
    <row r="13912" spans="9:13">
      <c r="I13912" s="51"/>
      <c r="M13912" s="51"/>
    </row>
    <row r="13913" spans="9:13">
      <c r="I13913" s="51"/>
      <c r="M13913" s="51"/>
    </row>
    <row r="13914" spans="9:13">
      <c r="I13914" s="51"/>
      <c r="M13914" s="51"/>
    </row>
    <row r="13915" spans="9:13">
      <c r="I13915" s="51"/>
      <c r="M13915" s="51"/>
    </row>
    <row r="13916" spans="9:13">
      <c r="I13916" s="51"/>
      <c r="M13916" s="51"/>
    </row>
    <row r="13917" spans="9:13">
      <c r="I13917" s="51"/>
      <c r="M13917" s="51"/>
    </row>
    <row r="13918" spans="9:13">
      <c r="I13918" s="51"/>
      <c r="M13918" s="51"/>
    </row>
    <row r="13919" spans="9:13">
      <c r="I13919" s="51"/>
      <c r="M13919" s="51"/>
    </row>
    <row r="13920" spans="9:13">
      <c r="I13920" s="51"/>
      <c r="M13920" s="51"/>
    </row>
    <row r="13921" spans="9:13">
      <c r="I13921" s="51"/>
      <c r="M13921" s="51"/>
    </row>
    <row r="13922" spans="9:13">
      <c r="I13922" s="51"/>
      <c r="M13922" s="51"/>
    </row>
    <row r="13923" spans="9:13">
      <c r="I13923" s="51"/>
      <c r="M13923" s="51"/>
    </row>
    <row r="13924" spans="9:13">
      <c r="I13924" s="51"/>
      <c r="M13924" s="51"/>
    </row>
    <row r="13925" spans="9:13">
      <c r="I13925" s="51"/>
      <c r="M13925" s="51"/>
    </row>
    <row r="13926" spans="9:13">
      <c r="I13926" s="51"/>
      <c r="M13926" s="51"/>
    </row>
    <row r="13927" spans="9:13">
      <c r="I13927" s="51"/>
      <c r="M13927" s="51"/>
    </row>
    <row r="13928" spans="9:13">
      <c r="I13928" s="51"/>
      <c r="M13928" s="51"/>
    </row>
    <row r="13929" spans="9:13">
      <c r="I13929" s="51"/>
      <c r="M13929" s="51"/>
    </row>
    <row r="13930" spans="9:13">
      <c r="I13930" s="51"/>
      <c r="M13930" s="51"/>
    </row>
    <row r="13931" spans="9:13">
      <c r="I13931" s="51"/>
      <c r="M13931" s="51"/>
    </row>
    <row r="13932" spans="9:13">
      <c r="I13932" s="51"/>
      <c r="M13932" s="51"/>
    </row>
    <row r="13933" spans="9:13">
      <c r="I13933" s="51"/>
      <c r="M13933" s="51"/>
    </row>
    <row r="13934" spans="9:13">
      <c r="I13934" s="51"/>
      <c r="M13934" s="51"/>
    </row>
    <row r="13935" spans="9:13">
      <c r="I13935" s="51"/>
      <c r="M13935" s="51"/>
    </row>
    <row r="13936" spans="9:13">
      <c r="I13936" s="51"/>
      <c r="M13936" s="51"/>
    </row>
    <row r="13937" spans="9:13">
      <c r="I13937" s="51"/>
      <c r="M13937" s="51"/>
    </row>
    <row r="13938" spans="9:13">
      <c r="I13938" s="51"/>
      <c r="M13938" s="51"/>
    </row>
    <row r="13939" spans="9:13">
      <c r="I13939" s="51"/>
      <c r="M13939" s="51"/>
    </row>
    <row r="13940" spans="9:13">
      <c r="I13940" s="51"/>
      <c r="M13940" s="51"/>
    </row>
    <row r="13941" spans="9:13">
      <c r="I13941" s="51"/>
      <c r="M13941" s="51"/>
    </row>
    <row r="13942" spans="9:13">
      <c r="I13942" s="51"/>
      <c r="M13942" s="51"/>
    </row>
    <row r="13943" spans="9:13">
      <c r="I13943" s="51"/>
      <c r="M13943" s="51"/>
    </row>
    <row r="13944" spans="9:13">
      <c r="I13944" s="51"/>
      <c r="M13944" s="51"/>
    </row>
    <row r="13945" spans="9:13">
      <c r="I13945" s="51"/>
      <c r="M13945" s="51"/>
    </row>
    <row r="13946" spans="9:13">
      <c r="I13946" s="51"/>
      <c r="M13946" s="51"/>
    </row>
    <row r="13947" spans="9:13">
      <c r="I13947" s="51"/>
      <c r="M13947" s="51"/>
    </row>
    <row r="13948" spans="9:13">
      <c r="I13948" s="51"/>
      <c r="M13948" s="51"/>
    </row>
    <row r="13949" spans="9:13">
      <c r="I13949" s="51"/>
      <c r="M13949" s="51"/>
    </row>
    <row r="13950" spans="9:13">
      <c r="I13950" s="51"/>
      <c r="M13950" s="51"/>
    </row>
    <row r="13951" spans="9:13">
      <c r="I13951" s="51"/>
      <c r="M13951" s="51"/>
    </row>
    <row r="13952" spans="9:13">
      <c r="I13952" s="51"/>
      <c r="M13952" s="51"/>
    </row>
    <row r="13953" spans="9:13">
      <c r="I13953" s="51"/>
      <c r="M13953" s="51"/>
    </row>
    <row r="13954" spans="9:13">
      <c r="I13954" s="51"/>
      <c r="M13954" s="51"/>
    </row>
    <row r="13955" spans="9:13">
      <c r="I13955" s="51"/>
      <c r="M13955" s="51"/>
    </row>
    <row r="13956" spans="9:13">
      <c r="I13956" s="51"/>
      <c r="M13956" s="51"/>
    </row>
    <row r="13957" spans="9:13">
      <c r="I13957" s="51"/>
      <c r="M13957" s="51"/>
    </row>
    <row r="13958" spans="9:13">
      <c r="I13958" s="51"/>
      <c r="M13958" s="51"/>
    </row>
    <row r="13959" spans="9:13">
      <c r="I13959" s="51"/>
      <c r="M13959" s="51"/>
    </row>
    <row r="13960" spans="9:13">
      <c r="I13960" s="51"/>
      <c r="M13960" s="51"/>
    </row>
    <row r="13961" spans="9:13">
      <c r="I13961" s="51"/>
      <c r="M13961" s="51"/>
    </row>
    <row r="13962" spans="9:13">
      <c r="I13962" s="51"/>
      <c r="M13962" s="51"/>
    </row>
    <row r="13963" spans="9:13">
      <c r="I13963" s="51"/>
      <c r="M13963" s="51"/>
    </row>
    <row r="13964" spans="9:13">
      <c r="I13964" s="51"/>
      <c r="M13964" s="51"/>
    </row>
    <row r="13965" spans="9:13">
      <c r="I13965" s="51"/>
      <c r="M13965" s="51"/>
    </row>
    <row r="13966" spans="9:13">
      <c r="I13966" s="51"/>
      <c r="M13966" s="51"/>
    </row>
    <row r="13967" spans="9:13">
      <c r="I13967" s="51"/>
      <c r="M13967" s="51"/>
    </row>
    <row r="13968" spans="9:13">
      <c r="I13968" s="51"/>
      <c r="M13968" s="51"/>
    </row>
    <row r="13969" spans="9:13">
      <c r="I13969" s="51"/>
      <c r="M13969" s="51"/>
    </row>
    <row r="13970" spans="9:13">
      <c r="I13970" s="51"/>
      <c r="M13970" s="51"/>
    </row>
    <row r="13971" spans="9:13">
      <c r="I13971" s="51"/>
      <c r="M13971" s="51"/>
    </row>
    <row r="13972" spans="9:13">
      <c r="I13972" s="51"/>
      <c r="M13972" s="51"/>
    </row>
    <row r="13973" spans="9:13">
      <c r="I13973" s="51"/>
      <c r="M13973" s="51"/>
    </row>
    <row r="13974" spans="9:13">
      <c r="I13974" s="51"/>
      <c r="M13974" s="51"/>
    </row>
    <row r="13975" spans="9:13">
      <c r="I13975" s="51"/>
      <c r="M13975" s="51"/>
    </row>
    <row r="13976" spans="9:13">
      <c r="I13976" s="51"/>
      <c r="M13976" s="51"/>
    </row>
    <row r="13977" spans="9:13">
      <c r="I13977" s="51"/>
      <c r="M13977" s="51"/>
    </row>
    <row r="13978" spans="9:13">
      <c r="I13978" s="51"/>
      <c r="M13978" s="51"/>
    </row>
    <row r="13979" spans="9:13">
      <c r="I13979" s="51"/>
      <c r="M13979" s="51"/>
    </row>
    <row r="13980" spans="9:13">
      <c r="I13980" s="51"/>
      <c r="M13980" s="51"/>
    </row>
    <row r="13981" spans="9:13">
      <c r="I13981" s="51"/>
      <c r="M13981" s="51"/>
    </row>
    <row r="13982" spans="9:13">
      <c r="I13982" s="51"/>
      <c r="M13982" s="51"/>
    </row>
    <row r="13983" spans="9:13">
      <c r="I13983" s="51"/>
      <c r="M13983" s="51"/>
    </row>
    <row r="13984" spans="9:13">
      <c r="I13984" s="51"/>
      <c r="M13984" s="51"/>
    </row>
    <row r="13985" spans="9:13">
      <c r="I13985" s="51"/>
      <c r="M13985" s="51"/>
    </row>
    <row r="13986" spans="9:13">
      <c r="I13986" s="51"/>
      <c r="M13986" s="51"/>
    </row>
    <row r="13987" spans="9:13">
      <c r="I13987" s="51"/>
      <c r="M13987" s="51"/>
    </row>
    <row r="13988" spans="9:13">
      <c r="I13988" s="51"/>
      <c r="M13988" s="51"/>
    </row>
    <row r="13989" spans="9:13">
      <c r="I13989" s="51"/>
      <c r="M13989" s="51"/>
    </row>
    <row r="13990" spans="9:13">
      <c r="I13990" s="51"/>
      <c r="M13990" s="51"/>
    </row>
    <row r="13991" spans="9:13">
      <c r="I13991" s="51"/>
      <c r="M13991" s="51"/>
    </row>
    <row r="13992" spans="9:13">
      <c r="I13992" s="51"/>
      <c r="M13992" s="51"/>
    </row>
    <row r="13993" spans="9:13">
      <c r="I13993" s="51"/>
      <c r="M13993" s="51"/>
    </row>
    <row r="13994" spans="9:13">
      <c r="I13994" s="51"/>
      <c r="M13994" s="51"/>
    </row>
    <row r="13995" spans="9:13">
      <c r="I13995" s="51"/>
      <c r="M13995" s="51"/>
    </row>
    <row r="13996" spans="9:13">
      <c r="I13996" s="51"/>
      <c r="M13996" s="51"/>
    </row>
    <row r="13997" spans="9:13">
      <c r="I13997" s="51"/>
      <c r="M13997" s="51"/>
    </row>
    <row r="13998" spans="9:13">
      <c r="I13998" s="51"/>
      <c r="M13998" s="51"/>
    </row>
    <row r="13999" spans="9:13">
      <c r="I13999" s="51"/>
      <c r="M13999" s="51"/>
    </row>
    <row r="14000" spans="9:13">
      <c r="I14000" s="51"/>
      <c r="M14000" s="51"/>
    </row>
    <row r="14001" spans="9:13">
      <c r="I14001" s="51"/>
      <c r="M14001" s="51"/>
    </row>
    <row r="14002" spans="9:13">
      <c r="I14002" s="51"/>
      <c r="M14002" s="51"/>
    </row>
    <row r="14003" spans="9:13">
      <c r="I14003" s="51"/>
      <c r="M14003" s="51"/>
    </row>
    <row r="14004" spans="9:13">
      <c r="I14004" s="51"/>
      <c r="M14004" s="51"/>
    </row>
    <row r="14005" spans="9:13">
      <c r="I14005" s="51"/>
      <c r="M14005" s="51"/>
    </row>
    <row r="14006" spans="9:13">
      <c r="I14006" s="51"/>
      <c r="M14006" s="51"/>
    </row>
    <row r="14007" spans="9:13">
      <c r="I14007" s="51"/>
      <c r="M14007" s="51"/>
    </row>
    <row r="14008" spans="9:13">
      <c r="I14008" s="51"/>
      <c r="M14008" s="51"/>
    </row>
    <row r="14009" spans="9:13">
      <c r="I14009" s="51"/>
      <c r="M14009" s="51"/>
    </row>
    <row r="14010" spans="9:13">
      <c r="I14010" s="51"/>
      <c r="M14010" s="51"/>
    </row>
    <row r="14011" spans="9:13">
      <c r="I14011" s="51"/>
      <c r="M14011" s="51"/>
    </row>
    <row r="14012" spans="9:13">
      <c r="I14012" s="51"/>
      <c r="M14012" s="51"/>
    </row>
    <row r="14013" spans="9:13">
      <c r="I14013" s="51"/>
      <c r="M14013" s="51"/>
    </row>
    <row r="14014" spans="9:13">
      <c r="I14014" s="51"/>
      <c r="M14014" s="51"/>
    </row>
    <row r="14015" spans="9:13">
      <c r="I14015" s="51"/>
      <c r="M14015" s="51"/>
    </row>
    <row r="14016" spans="9:13">
      <c r="I14016" s="51"/>
      <c r="M14016" s="51"/>
    </row>
    <row r="14017" spans="9:13">
      <c r="I14017" s="51"/>
      <c r="M14017" s="51"/>
    </row>
    <row r="14018" spans="9:13">
      <c r="I14018" s="51"/>
      <c r="M14018" s="51"/>
    </row>
    <row r="14019" spans="9:13">
      <c r="I14019" s="51"/>
      <c r="M14019" s="51"/>
    </row>
    <row r="14020" spans="9:13">
      <c r="I14020" s="51"/>
      <c r="M14020" s="51"/>
    </row>
    <row r="14021" spans="9:13">
      <c r="I14021" s="51"/>
      <c r="M14021" s="51"/>
    </row>
    <row r="14022" spans="9:13">
      <c r="I14022" s="51"/>
      <c r="M14022" s="51"/>
    </row>
    <row r="14023" spans="9:13">
      <c r="I14023" s="51"/>
      <c r="M14023" s="51"/>
    </row>
    <row r="14024" spans="9:13">
      <c r="I14024" s="51"/>
      <c r="M14024" s="51"/>
    </row>
    <row r="14025" spans="9:13">
      <c r="I14025" s="51"/>
      <c r="M14025" s="51"/>
    </row>
    <row r="14026" spans="9:13">
      <c r="I14026" s="51"/>
      <c r="M14026" s="51"/>
    </row>
    <row r="14027" spans="9:13">
      <c r="I14027" s="51"/>
      <c r="M14027" s="51"/>
    </row>
    <row r="14028" spans="9:13">
      <c r="I14028" s="51"/>
      <c r="M14028" s="51"/>
    </row>
    <row r="14029" spans="9:13">
      <c r="I14029" s="51"/>
      <c r="M14029" s="51"/>
    </row>
    <row r="14030" spans="9:13">
      <c r="I14030" s="51"/>
      <c r="M14030" s="51"/>
    </row>
    <row r="14031" spans="9:13">
      <c r="I14031" s="51"/>
      <c r="M14031" s="51"/>
    </row>
    <row r="14032" spans="9:13">
      <c r="I14032" s="51"/>
      <c r="M14032" s="51"/>
    </row>
    <row r="14033" spans="9:13">
      <c r="I14033" s="51"/>
      <c r="M14033" s="51"/>
    </row>
    <row r="14034" spans="9:13">
      <c r="I14034" s="51"/>
      <c r="M14034" s="51"/>
    </row>
    <row r="14035" spans="9:13">
      <c r="I14035" s="51"/>
      <c r="M14035" s="51"/>
    </row>
    <row r="14036" spans="9:13">
      <c r="I14036" s="51"/>
      <c r="M14036" s="51"/>
    </row>
    <row r="14037" spans="9:13">
      <c r="I14037" s="51"/>
      <c r="M14037" s="51"/>
    </row>
    <row r="14038" spans="9:13">
      <c r="I14038" s="51"/>
      <c r="M14038" s="51"/>
    </row>
    <row r="14039" spans="9:13">
      <c r="I14039" s="51"/>
      <c r="M14039" s="51"/>
    </row>
    <row r="14040" spans="9:13">
      <c r="I14040" s="51"/>
      <c r="M14040" s="51"/>
    </row>
    <row r="14041" spans="9:13">
      <c r="I14041" s="51"/>
      <c r="M14041" s="51"/>
    </row>
    <row r="14042" spans="9:13">
      <c r="I14042" s="51"/>
      <c r="M14042" s="51"/>
    </row>
    <row r="14043" spans="9:13">
      <c r="I14043" s="51"/>
      <c r="M14043" s="51"/>
    </row>
    <row r="14044" spans="9:13">
      <c r="I14044" s="51"/>
      <c r="M14044" s="51"/>
    </row>
    <row r="14045" spans="9:13">
      <c r="I14045" s="51"/>
      <c r="M14045" s="51"/>
    </row>
    <row r="14046" spans="9:13">
      <c r="I14046" s="51"/>
      <c r="M14046" s="51"/>
    </row>
    <row r="14047" spans="9:13">
      <c r="I14047" s="51"/>
      <c r="M14047" s="51"/>
    </row>
    <row r="14048" spans="9:13">
      <c r="I14048" s="51"/>
      <c r="M14048" s="51"/>
    </row>
    <row r="14049" spans="9:13">
      <c r="I14049" s="51"/>
      <c r="M14049" s="51"/>
    </row>
    <row r="14050" spans="9:13">
      <c r="I14050" s="51"/>
      <c r="M14050" s="51"/>
    </row>
    <row r="14051" spans="9:13">
      <c r="I14051" s="51"/>
      <c r="M14051" s="51"/>
    </row>
    <row r="14052" spans="9:13">
      <c r="I14052" s="51"/>
      <c r="M14052" s="51"/>
    </row>
    <row r="14053" spans="9:13">
      <c r="I14053" s="51"/>
      <c r="M14053" s="51"/>
    </row>
    <row r="14054" spans="9:13">
      <c r="I14054" s="51"/>
      <c r="M14054" s="51"/>
    </row>
    <row r="14055" spans="9:13">
      <c r="I14055" s="51"/>
      <c r="M14055" s="51"/>
    </row>
    <row r="14056" spans="9:13">
      <c r="I14056" s="51"/>
      <c r="M14056" s="51"/>
    </row>
    <row r="14057" spans="9:13">
      <c r="I14057" s="51"/>
      <c r="M14057" s="51"/>
    </row>
    <row r="14058" spans="9:13">
      <c r="I14058" s="51"/>
      <c r="M14058" s="51"/>
    </row>
    <row r="14059" spans="9:13">
      <c r="I14059" s="51"/>
      <c r="M14059" s="51"/>
    </row>
    <row r="14060" spans="9:13">
      <c r="I14060" s="51"/>
      <c r="M14060" s="51"/>
    </row>
    <row r="14061" spans="9:13">
      <c r="I14061" s="51"/>
      <c r="M14061" s="51"/>
    </row>
    <row r="14062" spans="9:13">
      <c r="I14062" s="51"/>
      <c r="M14062" s="51"/>
    </row>
    <row r="14063" spans="9:13">
      <c r="I14063" s="51"/>
      <c r="M14063" s="51"/>
    </row>
    <row r="14064" spans="9:13">
      <c r="I14064" s="51"/>
      <c r="M14064" s="51"/>
    </row>
    <row r="14065" spans="9:13">
      <c r="I14065" s="51"/>
      <c r="M14065" s="51"/>
    </row>
    <row r="14066" spans="9:13">
      <c r="I14066" s="51"/>
      <c r="M14066" s="51"/>
    </row>
    <row r="14067" spans="9:13">
      <c r="I14067" s="51"/>
      <c r="M14067" s="51"/>
    </row>
    <row r="14068" spans="9:13">
      <c r="I14068" s="51"/>
      <c r="M14068" s="51"/>
    </row>
    <row r="14069" spans="9:13">
      <c r="I14069" s="51"/>
      <c r="M14069" s="51"/>
    </row>
    <row r="14070" spans="9:13">
      <c r="I14070" s="51"/>
      <c r="M14070" s="51"/>
    </row>
    <row r="14071" spans="9:13">
      <c r="I14071" s="51"/>
      <c r="M14071" s="51"/>
    </row>
    <row r="14072" spans="9:13">
      <c r="I14072" s="51"/>
      <c r="M14072" s="51"/>
    </row>
    <row r="14073" spans="9:13">
      <c r="I14073" s="51"/>
      <c r="M14073" s="51"/>
    </row>
    <row r="14074" spans="9:13">
      <c r="I14074" s="51"/>
      <c r="M14074" s="51"/>
    </row>
    <row r="14075" spans="9:13">
      <c r="I14075" s="51"/>
      <c r="M14075" s="51"/>
    </row>
    <row r="14076" spans="9:13">
      <c r="I14076" s="51"/>
      <c r="M14076" s="51"/>
    </row>
    <row r="14077" spans="9:13">
      <c r="I14077" s="51"/>
      <c r="M14077" s="51"/>
    </row>
    <row r="14078" spans="9:13">
      <c r="I14078" s="51"/>
      <c r="M14078" s="51"/>
    </row>
    <row r="14079" spans="9:13">
      <c r="I14079" s="51"/>
      <c r="M14079" s="51"/>
    </row>
    <row r="14080" spans="9:13">
      <c r="I14080" s="51"/>
      <c r="M14080" s="51"/>
    </row>
    <row r="14081" spans="9:13">
      <c r="I14081" s="51"/>
      <c r="M14081" s="51"/>
    </row>
    <row r="14082" spans="9:13">
      <c r="I14082" s="51"/>
      <c r="M14082" s="51"/>
    </row>
    <row r="14083" spans="9:13">
      <c r="I14083" s="51"/>
      <c r="M14083" s="51"/>
    </row>
    <row r="14084" spans="9:13">
      <c r="I14084" s="51"/>
      <c r="M14084" s="51"/>
    </row>
    <row r="14085" spans="9:13">
      <c r="I14085" s="51"/>
      <c r="M14085" s="51"/>
    </row>
    <row r="14086" spans="9:13">
      <c r="I14086" s="51"/>
      <c r="M14086" s="51"/>
    </row>
    <row r="14087" spans="9:13">
      <c r="I14087" s="51"/>
      <c r="M14087" s="51"/>
    </row>
    <row r="14088" spans="9:13">
      <c r="I14088" s="51"/>
      <c r="M14088" s="51"/>
    </row>
    <row r="14089" spans="9:13">
      <c r="I14089" s="51"/>
      <c r="M14089" s="51"/>
    </row>
    <row r="14090" spans="9:13">
      <c r="I14090" s="51"/>
      <c r="M14090" s="51"/>
    </row>
    <row r="14091" spans="9:13">
      <c r="I14091" s="51"/>
      <c r="M14091" s="51"/>
    </row>
    <row r="14092" spans="9:13">
      <c r="I14092" s="51"/>
      <c r="M14092" s="51"/>
    </row>
    <row r="14093" spans="9:13">
      <c r="I14093" s="51"/>
      <c r="M14093" s="51"/>
    </row>
    <row r="14094" spans="9:13">
      <c r="I14094" s="51"/>
      <c r="M14094" s="51"/>
    </row>
    <row r="14095" spans="9:13">
      <c r="I14095" s="51"/>
      <c r="M14095" s="51"/>
    </row>
    <row r="14096" spans="9:13">
      <c r="I14096" s="51"/>
      <c r="M14096" s="51"/>
    </row>
    <row r="14097" spans="9:13">
      <c r="I14097" s="51"/>
      <c r="M14097" s="51"/>
    </row>
    <row r="14098" spans="9:13">
      <c r="I14098" s="51"/>
      <c r="M14098" s="51"/>
    </row>
    <row r="14099" spans="9:13">
      <c r="I14099" s="51"/>
      <c r="M14099" s="51"/>
    </row>
    <row r="14100" spans="9:13">
      <c r="I14100" s="51"/>
      <c r="M14100" s="51"/>
    </row>
    <row r="14101" spans="9:13">
      <c r="I14101" s="51"/>
      <c r="M14101" s="51"/>
    </row>
    <row r="14102" spans="9:13">
      <c r="I14102" s="51"/>
      <c r="M14102" s="51"/>
    </row>
    <row r="14103" spans="9:13">
      <c r="I14103" s="51"/>
      <c r="M14103" s="51"/>
    </row>
    <row r="14104" spans="9:13">
      <c r="I14104" s="51"/>
      <c r="M14104" s="51"/>
    </row>
    <row r="14105" spans="9:13">
      <c r="I14105" s="51"/>
      <c r="M14105" s="51"/>
    </row>
    <row r="14106" spans="9:13">
      <c r="I14106" s="51"/>
      <c r="M14106" s="51"/>
    </row>
    <row r="14107" spans="9:13">
      <c r="I14107" s="51"/>
      <c r="M14107" s="51"/>
    </row>
    <row r="14108" spans="9:13">
      <c r="I14108" s="51"/>
      <c r="M14108" s="51"/>
    </row>
    <row r="14109" spans="9:13">
      <c r="I14109" s="51"/>
      <c r="M14109" s="51"/>
    </row>
    <row r="14110" spans="9:13">
      <c r="I14110" s="51"/>
      <c r="M14110" s="51"/>
    </row>
    <row r="14111" spans="9:13">
      <c r="I14111" s="51"/>
      <c r="M14111" s="51"/>
    </row>
    <row r="14112" spans="9:13">
      <c r="I14112" s="51"/>
      <c r="M14112" s="51"/>
    </row>
    <row r="14113" spans="9:13">
      <c r="I14113" s="51"/>
      <c r="M14113" s="51"/>
    </row>
    <row r="14114" spans="9:13">
      <c r="I14114" s="51"/>
      <c r="M14114" s="51"/>
    </row>
    <row r="14115" spans="9:13">
      <c r="I14115" s="51"/>
      <c r="M14115" s="51"/>
    </row>
    <row r="14116" spans="9:13">
      <c r="I14116" s="51"/>
      <c r="M14116" s="51"/>
    </row>
    <row r="14117" spans="9:13">
      <c r="I14117" s="51"/>
      <c r="M14117" s="51"/>
    </row>
    <row r="14118" spans="9:13">
      <c r="I14118" s="51"/>
      <c r="M14118" s="51"/>
    </row>
    <row r="14119" spans="9:13">
      <c r="I14119" s="51"/>
      <c r="M14119" s="51"/>
    </row>
    <row r="14120" spans="9:13">
      <c r="I14120" s="51"/>
      <c r="M14120" s="51"/>
    </row>
    <row r="14121" spans="9:13">
      <c r="I14121" s="51"/>
      <c r="M14121" s="51"/>
    </row>
    <row r="14122" spans="9:13">
      <c r="I14122" s="51"/>
      <c r="M14122" s="51"/>
    </row>
    <row r="14123" spans="9:13">
      <c r="I14123" s="51"/>
      <c r="M14123" s="51"/>
    </row>
    <row r="14124" spans="9:13">
      <c r="I14124" s="51"/>
      <c r="M14124" s="51"/>
    </row>
    <row r="14125" spans="9:13">
      <c r="I14125" s="51"/>
      <c r="M14125" s="51"/>
    </row>
    <row r="14126" spans="9:13">
      <c r="I14126" s="51"/>
      <c r="M14126" s="51"/>
    </row>
    <row r="14127" spans="9:13">
      <c r="I14127" s="51"/>
      <c r="M14127" s="51"/>
    </row>
    <row r="14128" spans="9:13">
      <c r="I14128" s="51"/>
      <c r="M14128" s="51"/>
    </row>
    <row r="14129" spans="9:13">
      <c r="I14129" s="51"/>
      <c r="M14129" s="51"/>
    </row>
    <row r="14130" spans="9:13">
      <c r="I14130" s="51"/>
      <c r="M14130" s="51"/>
    </row>
    <row r="14131" spans="9:13">
      <c r="I14131" s="51"/>
      <c r="M14131" s="51"/>
    </row>
    <row r="14132" spans="9:13">
      <c r="I14132" s="51"/>
      <c r="M14132" s="51"/>
    </row>
    <row r="14133" spans="9:13">
      <c r="I14133" s="51"/>
      <c r="M14133" s="51"/>
    </row>
    <row r="14134" spans="9:13">
      <c r="I14134" s="51"/>
      <c r="M14134" s="51"/>
    </row>
    <row r="14135" spans="9:13">
      <c r="I14135" s="51"/>
      <c r="M14135" s="51"/>
    </row>
    <row r="14136" spans="9:13">
      <c r="I14136" s="51"/>
      <c r="M14136" s="51"/>
    </row>
    <row r="14137" spans="9:13">
      <c r="I14137" s="51"/>
      <c r="M14137" s="51"/>
    </row>
    <row r="14138" spans="9:13">
      <c r="I14138" s="51"/>
      <c r="M14138" s="51"/>
    </row>
    <row r="14139" spans="9:13">
      <c r="I14139" s="51"/>
      <c r="M14139" s="51"/>
    </row>
    <row r="14140" spans="9:13">
      <c r="I14140" s="51"/>
      <c r="M14140" s="51"/>
    </row>
    <row r="14141" spans="9:13">
      <c r="I14141" s="51"/>
      <c r="M14141" s="51"/>
    </row>
    <row r="14142" spans="9:13">
      <c r="I14142" s="51"/>
      <c r="M14142" s="51"/>
    </row>
    <row r="14143" spans="9:13">
      <c r="I14143" s="51"/>
      <c r="M14143" s="51"/>
    </row>
    <row r="14144" spans="9:13">
      <c r="I14144" s="51"/>
      <c r="M14144" s="51"/>
    </row>
    <row r="14145" spans="9:13">
      <c r="I14145" s="51"/>
      <c r="M14145" s="51"/>
    </row>
    <row r="14146" spans="9:13">
      <c r="I14146" s="51"/>
      <c r="M14146" s="51"/>
    </row>
    <row r="14147" spans="9:13">
      <c r="I14147" s="51"/>
      <c r="M14147" s="51"/>
    </row>
    <row r="14148" spans="9:13">
      <c r="I14148" s="51"/>
      <c r="M14148" s="51"/>
    </row>
    <row r="14149" spans="9:13">
      <c r="I14149" s="51"/>
      <c r="M14149" s="51"/>
    </row>
    <row r="14150" spans="9:13">
      <c r="I14150" s="51"/>
      <c r="M14150" s="51"/>
    </row>
    <row r="14151" spans="9:13">
      <c r="I14151" s="51"/>
      <c r="M14151" s="51"/>
    </row>
    <row r="14152" spans="9:13">
      <c r="I14152" s="51"/>
      <c r="M14152" s="51"/>
    </row>
    <row r="14153" spans="9:13">
      <c r="I14153" s="51"/>
      <c r="M14153" s="51"/>
    </row>
    <row r="14154" spans="9:13">
      <c r="I14154" s="51"/>
      <c r="M14154" s="51"/>
    </row>
    <row r="14155" spans="9:13">
      <c r="I14155" s="51"/>
      <c r="M14155" s="51"/>
    </row>
    <row r="14156" spans="9:13">
      <c r="I14156" s="51"/>
      <c r="M14156" s="51"/>
    </row>
    <row r="14157" spans="9:13">
      <c r="I14157" s="51"/>
      <c r="M14157" s="51"/>
    </row>
    <row r="14158" spans="9:13">
      <c r="I14158" s="51"/>
      <c r="M14158" s="51"/>
    </row>
    <row r="14159" spans="9:13">
      <c r="I14159" s="51"/>
      <c r="M14159" s="51"/>
    </row>
    <row r="14160" spans="9:13">
      <c r="I14160" s="51"/>
      <c r="M14160" s="51"/>
    </row>
    <row r="14161" spans="9:13">
      <c r="I14161" s="51"/>
      <c r="M14161" s="51"/>
    </row>
    <row r="14162" spans="9:13">
      <c r="I14162" s="51"/>
      <c r="M14162" s="51"/>
    </row>
    <row r="14163" spans="9:13">
      <c r="I14163" s="51"/>
      <c r="M14163" s="51"/>
    </row>
    <row r="14164" spans="9:13">
      <c r="I14164" s="51"/>
      <c r="M14164" s="51"/>
    </row>
    <row r="14165" spans="9:13">
      <c r="I14165" s="51"/>
      <c r="M14165" s="51"/>
    </row>
    <row r="14166" spans="9:13">
      <c r="I14166" s="51"/>
      <c r="M14166" s="51"/>
    </row>
    <row r="14167" spans="9:13">
      <c r="I14167" s="51"/>
      <c r="M14167" s="51"/>
    </row>
    <row r="14168" spans="9:13">
      <c r="I14168" s="51"/>
      <c r="M14168" s="51"/>
    </row>
    <row r="14169" spans="9:13">
      <c r="I14169" s="51"/>
      <c r="M14169" s="51"/>
    </row>
    <row r="14170" spans="9:13">
      <c r="I14170" s="51"/>
      <c r="M14170" s="51"/>
    </row>
    <row r="14171" spans="9:13">
      <c r="I14171" s="51"/>
      <c r="M14171" s="51"/>
    </row>
    <row r="14172" spans="9:13">
      <c r="I14172" s="51"/>
      <c r="M14172" s="51"/>
    </row>
    <row r="14173" spans="9:13">
      <c r="I14173" s="51"/>
      <c r="M14173" s="51"/>
    </row>
    <row r="14174" spans="9:13">
      <c r="I14174" s="51"/>
      <c r="M14174" s="51"/>
    </row>
    <row r="14175" spans="9:13">
      <c r="I14175" s="51"/>
      <c r="M14175" s="51"/>
    </row>
    <row r="14176" spans="9:13">
      <c r="I14176" s="51"/>
      <c r="M14176" s="51"/>
    </row>
    <row r="14177" spans="9:13">
      <c r="I14177" s="51"/>
      <c r="M14177" s="51"/>
    </row>
    <row r="14178" spans="9:13">
      <c r="I14178" s="51"/>
      <c r="M14178" s="51"/>
    </row>
    <row r="14179" spans="9:13">
      <c r="I14179" s="51"/>
      <c r="M14179" s="51"/>
    </row>
    <row r="14180" spans="9:13">
      <c r="I14180" s="51"/>
      <c r="M14180" s="51"/>
    </row>
    <row r="14181" spans="9:13">
      <c r="I14181" s="51"/>
      <c r="M14181" s="51"/>
    </row>
    <row r="14182" spans="9:13">
      <c r="I14182" s="51"/>
      <c r="M14182" s="51"/>
    </row>
    <row r="14183" spans="9:13">
      <c r="I14183" s="51"/>
      <c r="M14183" s="51"/>
    </row>
    <row r="14184" spans="9:13">
      <c r="I14184" s="51"/>
      <c r="M14184" s="51"/>
    </row>
    <row r="14185" spans="9:13">
      <c r="I14185" s="51"/>
      <c r="M14185" s="51"/>
    </row>
    <row r="14186" spans="9:13">
      <c r="I14186" s="51"/>
      <c r="M14186" s="51"/>
    </row>
    <row r="14187" spans="9:13">
      <c r="I14187" s="51"/>
      <c r="M14187" s="51"/>
    </row>
    <row r="14188" spans="9:13">
      <c r="I14188" s="51"/>
      <c r="M14188" s="51"/>
    </row>
    <row r="14189" spans="9:13">
      <c r="I14189" s="51"/>
      <c r="M14189" s="51"/>
    </row>
    <row r="14190" spans="9:13">
      <c r="I14190" s="51"/>
      <c r="M14190" s="51"/>
    </row>
    <row r="14191" spans="9:13">
      <c r="I14191" s="51"/>
      <c r="M14191" s="51"/>
    </row>
    <row r="14192" spans="9:13">
      <c r="I14192" s="51"/>
      <c r="M14192" s="51"/>
    </row>
    <row r="14193" spans="9:13">
      <c r="I14193" s="51"/>
      <c r="M14193" s="51"/>
    </row>
    <row r="14194" spans="9:13">
      <c r="I14194" s="51"/>
      <c r="M14194" s="51"/>
    </row>
    <row r="14195" spans="9:13">
      <c r="I14195" s="51"/>
      <c r="M14195" s="51"/>
    </row>
    <row r="14196" spans="9:13">
      <c r="I14196" s="51"/>
      <c r="M14196" s="51"/>
    </row>
    <row r="14197" spans="9:13">
      <c r="I14197" s="51"/>
      <c r="M14197" s="51"/>
    </row>
    <row r="14198" spans="9:13">
      <c r="I14198" s="51"/>
      <c r="M14198" s="51"/>
    </row>
    <row r="14199" spans="9:13">
      <c r="I14199" s="51"/>
      <c r="M14199" s="51"/>
    </row>
    <row r="14200" spans="9:13">
      <c r="I14200" s="51"/>
      <c r="M14200" s="51"/>
    </row>
    <row r="14201" spans="9:13">
      <c r="I14201" s="51"/>
      <c r="M14201" s="51"/>
    </row>
    <row r="14202" spans="9:13">
      <c r="I14202" s="51"/>
      <c r="M14202" s="51"/>
    </row>
    <row r="14203" spans="9:13">
      <c r="I14203" s="51"/>
      <c r="M14203" s="51"/>
    </row>
    <row r="14204" spans="9:13">
      <c r="I14204" s="51"/>
      <c r="M14204" s="51"/>
    </row>
    <row r="14205" spans="9:13">
      <c r="I14205" s="51"/>
      <c r="M14205" s="51"/>
    </row>
    <row r="14206" spans="9:13">
      <c r="I14206" s="51"/>
      <c r="M14206" s="51"/>
    </row>
    <row r="14207" spans="9:13">
      <c r="I14207" s="51"/>
      <c r="M14207" s="51"/>
    </row>
    <row r="14208" spans="9:13">
      <c r="I14208" s="51"/>
      <c r="M14208" s="51"/>
    </row>
    <row r="14209" spans="9:13">
      <c r="I14209" s="51"/>
      <c r="M14209" s="51"/>
    </row>
    <row r="14210" spans="9:13">
      <c r="I14210" s="51"/>
      <c r="M14210" s="51"/>
    </row>
    <row r="14211" spans="9:13">
      <c r="I14211" s="51"/>
      <c r="M14211" s="51"/>
    </row>
    <row r="14212" spans="9:13">
      <c r="I14212" s="51"/>
      <c r="M14212" s="51"/>
    </row>
    <row r="14213" spans="9:13">
      <c r="I14213" s="51"/>
      <c r="M14213" s="51"/>
    </row>
    <row r="14214" spans="9:13">
      <c r="I14214" s="51"/>
      <c r="M14214" s="51"/>
    </row>
    <row r="14215" spans="9:13">
      <c r="I14215" s="51"/>
      <c r="M14215" s="51"/>
    </row>
    <row r="14216" spans="9:13">
      <c r="I14216" s="51"/>
      <c r="M14216" s="51"/>
    </row>
    <row r="14217" spans="9:13">
      <c r="I14217" s="51"/>
      <c r="M14217" s="51"/>
    </row>
    <row r="14218" spans="9:13">
      <c r="I14218" s="51"/>
      <c r="M14218" s="51"/>
    </row>
    <row r="14219" spans="9:13">
      <c r="I14219" s="51"/>
      <c r="M14219" s="51"/>
    </row>
    <row r="14220" spans="9:13">
      <c r="I14220" s="51"/>
      <c r="M14220" s="51"/>
    </row>
    <row r="14221" spans="9:13">
      <c r="I14221" s="51"/>
      <c r="M14221" s="51"/>
    </row>
    <row r="14222" spans="9:13">
      <c r="I14222" s="51"/>
      <c r="M14222" s="51"/>
    </row>
    <row r="14223" spans="9:13">
      <c r="I14223" s="51"/>
      <c r="M14223" s="51"/>
    </row>
    <row r="14224" spans="9:13">
      <c r="I14224" s="51"/>
      <c r="M14224" s="51"/>
    </row>
    <row r="14225" spans="9:13">
      <c r="I14225" s="51"/>
      <c r="M14225" s="51"/>
    </row>
    <row r="14226" spans="9:13">
      <c r="I14226" s="51"/>
      <c r="M14226" s="51"/>
    </row>
    <row r="14227" spans="9:13">
      <c r="I14227" s="51"/>
      <c r="M14227" s="51"/>
    </row>
    <row r="14228" spans="9:13">
      <c r="I14228" s="51"/>
      <c r="M14228" s="51"/>
    </row>
    <row r="14229" spans="9:13">
      <c r="I14229" s="51"/>
      <c r="M14229" s="51"/>
    </row>
    <row r="14230" spans="9:13">
      <c r="I14230" s="51"/>
      <c r="M14230" s="51"/>
    </row>
    <row r="14231" spans="9:13">
      <c r="I14231" s="51"/>
      <c r="M14231" s="51"/>
    </row>
    <row r="14232" spans="9:13">
      <c r="I14232" s="51"/>
      <c r="M14232" s="51"/>
    </row>
    <row r="14233" spans="9:13">
      <c r="I14233" s="51"/>
      <c r="M14233" s="51"/>
    </row>
    <row r="14234" spans="9:13">
      <c r="I14234" s="51"/>
      <c r="M14234" s="51"/>
    </row>
    <row r="14235" spans="9:13">
      <c r="I14235" s="51"/>
      <c r="M14235" s="51"/>
    </row>
    <row r="14236" spans="9:13">
      <c r="I14236" s="51"/>
      <c r="M14236" s="51"/>
    </row>
    <row r="14237" spans="9:13">
      <c r="I14237" s="51"/>
      <c r="M14237" s="51"/>
    </row>
    <row r="14238" spans="9:13">
      <c r="I14238" s="51"/>
      <c r="M14238" s="51"/>
    </row>
    <row r="14239" spans="9:13">
      <c r="I14239" s="51"/>
      <c r="M14239" s="51"/>
    </row>
    <row r="14240" spans="9:13">
      <c r="I14240" s="51"/>
      <c r="M14240" s="51"/>
    </row>
    <row r="14241" spans="9:13">
      <c r="I14241" s="51"/>
      <c r="M14241" s="51"/>
    </row>
    <row r="14242" spans="9:13">
      <c r="I14242" s="51"/>
      <c r="M14242" s="51"/>
    </row>
    <row r="14243" spans="9:13">
      <c r="I14243" s="51"/>
      <c r="M14243" s="51"/>
    </row>
    <row r="14244" spans="9:13">
      <c r="I14244" s="51"/>
      <c r="M14244" s="51"/>
    </row>
    <row r="14245" spans="9:13">
      <c r="I14245" s="51"/>
      <c r="M14245" s="51"/>
    </row>
    <row r="14246" spans="9:13">
      <c r="I14246" s="51"/>
      <c r="M14246" s="51"/>
    </row>
    <row r="14247" spans="9:13">
      <c r="I14247" s="51"/>
      <c r="M14247" s="51"/>
    </row>
    <row r="14248" spans="9:13">
      <c r="I14248" s="51"/>
      <c r="M14248" s="51"/>
    </row>
    <row r="14249" spans="9:13">
      <c r="I14249" s="51"/>
      <c r="M14249" s="51"/>
    </row>
    <row r="14250" spans="9:13">
      <c r="I14250" s="51"/>
      <c r="M14250" s="51"/>
    </row>
    <row r="14251" spans="9:13">
      <c r="I14251" s="51"/>
      <c r="M14251" s="51"/>
    </row>
    <row r="14252" spans="9:13">
      <c r="I14252" s="51"/>
      <c r="M14252" s="51"/>
    </row>
    <row r="14253" spans="9:13">
      <c r="I14253" s="51"/>
      <c r="M14253" s="51"/>
    </row>
    <row r="14254" spans="9:13">
      <c r="I14254" s="51"/>
      <c r="M14254" s="51"/>
    </row>
    <row r="14255" spans="9:13">
      <c r="I14255" s="51"/>
      <c r="M14255" s="51"/>
    </row>
    <row r="14256" spans="9:13">
      <c r="I14256" s="51"/>
      <c r="M14256" s="51"/>
    </row>
    <row r="14257" spans="9:13">
      <c r="I14257" s="51"/>
      <c r="M14257" s="51"/>
    </row>
    <row r="14258" spans="9:13">
      <c r="I14258" s="51"/>
      <c r="M14258" s="51"/>
    </row>
    <row r="14259" spans="9:13">
      <c r="I14259" s="51"/>
      <c r="M14259" s="51"/>
    </row>
    <row r="14260" spans="9:13">
      <c r="I14260" s="51"/>
      <c r="M14260" s="51"/>
    </row>
    <row r="14261" spans="9:13">
      <c r="I14261" s="51"/>
      <c r="M14261" s="51"/>
    </row>
    <row r="14262" spans="9:13">
      <c r="I14262" s="51"/>
      <c r="M14262" s="51"/>
    </row>
    <row r="14263" spans="9:13">
      <c r="I14263" s="51"/>
      <c r="M14263" s="51"/>
    </row>
    <row r="14264" spans="9:13">
      <c r="I14264" s="51"/>
      <c r="M14264" s="51"/>
    </row>
    <row r="14265" spans="9:13">
      <c r="I14265" s="51"/>
      <c r="M14265" s="51"/>
    </row>
    <row r="14266" spans="9:13">
      <c r="I14266" s="51"/>
      <c r="M14266" s="51"/>
    </row>
    <row r="14267" spans="9:13">
      <c r="I14267" s="51"/>
      <c r="M14267" s="51"/>
    </row>
    <row r="14268" spans="9:13">
      <c r="I14268" s="51"/>
      <c r="M14268" s="51"/>
    </row>
    <row r="14269" spans="9:13">
      <c r="I14269" s="51"/>
      <c r="M14269" s="51"/>
    </row>
    <row r="14270" spans="9:13">
      <c r="I14270" s="51"/>
      <c r="M14270" s="51"/>
    </row>
    <row r="14271" spans="9:13">
      <c r="I14271" s="51"/>
      <c r="M14271" s="51"/>
    </row>
    <row r="14272" spans="9:13">
      <c r="I14272" s="51"/>
      <c r="M14272" s="51"/>
    </row>
    <row r="14273" spans="9:13">
      <c r="I14273" s="51"/>
      <c r="M14273" s="51"/>
    </row>
    <row r="14274" spans="9:13">
      <c r="I14274" s="51"/>
      <c r="M14274" s="51"/>
    </row>
    <row r="14275" spans="9:13">
      <c r="I14275" s="51"/>
      <c r="M14275" s="51"/>
    </row>
    <row r="14276" spans="9:13">
      <c r="I14276" s="51"/>
      <c r="M14276" s="51"/>
    </row>
    <row r="14277" spans="9:13">
      <c r="I14277" s="51"/>
      <c r="M14277" s="51"/>
    </row>
    <row r="14278" spans="9:13">
      <c r="I14278" s="51"/>
      <c r="M14278" s="51"/>
    </row>
    <row r="14279" spans="9:13">
      <c r="I14279" s="51"/>
      <c r="M14279" s="51"/>
    </row>
    <row r="14280" spans="9:13">
      <c r="I14280" s="51"/>
      <c r="M14280" s="51"/>
    </row>
    <row r="14281" spans="9:13">
      <c r="I14281" s="51"/>
      <c r="M14281" s="51"/>
    </row>
    <row r="14282" spans="9:13">
      <c r="I14282" s="51"/>
      <c r="M14282" s="51"/>
    </row>
    <row r="14283" spans="9:13">
      <c r="I14283" s="51"/>
      <c r="M14283" s="51"/>
    </row>
    <row r="14284" spans="9:13">
      <c r="I14284" s="51"/>
      <c r="M14284" s="51"/>
    </row>
    <row r="14285" spans="9:13">
      <c r="I14285" s="51"/>
      <c r="M14285" s="51"/>
    </row>
    <row r="14286" spans="9:13">
      <c r="I14286" s="51"/>
      <c r="M14286" s="51"/>
    </row>
    <row r="14287" spans="9:13">
      <c r="I14287" s="51"/>
      <c r="M14287" s="51"/>
    </row>
    <row r="14288" spans="9:13">
      <c r="I14288" s="51"/>
      <c r="M14288" s="51"/>
    </row>
    <row r="14289" spans="9:13">
      <c r="I14289" s="51"/>
      <c r="M14289" s="51"/>
    </row>
    <row r="14290" spans="9:13">
      <c r="I14290" s="51"/>
      <c r="M14290" s="51"/>
    </row>
    <row r="14291" spans="9:13">
      <c r="I14291" s="51"/>
      <c r="M14291" s="51"/>
    </row>
    <row r="14292" spans="9:13">
      <c r="I14292" s="51"/>
      <c r="M14292" s="51"/>
    </row>
    <row r="14293" spans="9:13">
      <c r="I14293" s="51"/>
      <c r="M14293" s="51"/>
    </row>
    <row r="14294" spans="9:13">
      <c r="I14294" s="51"/>
      <c r="M14294" s="51"/>
    </row>
    <row r="14295" spans="9:13">
      <c r="I14295" s="51"/>
      <c r="M14295" s="51"/>
    </row>
    <row r="14296" spans="9:13">
      <c r="I14296" s="51"/>
      <c r="M14296" s="51"/>
    </row>
    <row r="14297" spans="9:13">
      <c r="I14297" s="51"/>
      <c r="M14297" s="51"/>
    </row>
    <row r="14298" spans="9:13">
      <c r="I14298" s="51"/>
      <c r="M14298" s="51"/>
    </row>
    <row r="14299" spans="9:13">
      <c r="I14299" s="51"/>
      <c r="M14299" s="51"/>
    </row>
    <row r="14300" spans="9:13">
      <c r="I14300" s="51"/>
      <c r="M14300" s="51"/>
    </row>
    <row r="14301" spans="9:13">
      <c r="I14301" s="51"/>
      <c r="M14301" s="51"/>
    </row>
    <row r="14302" spans="9:13">
      <c r="I14302" s="51"/>
      <c r="M14302" s="51"/>
    </row>
    <row r="14303" spans="9:13">
      <c r="I14303" s="51"/>
      <c r="M14303" s="51"/>
    </row>
    <row r="14304" spans="9:13">
      <c r="I14304" s="51"/>
      <c r="M14304" s="51"/>
    </row>
    <row r="14305" spans="9:13">
      <c r="I14305" s="51"/>
      <c r="M14305" s="51"/>
    </row>
    <row r="14306" spans="9:13">
      <c r="I14306" s="51"/>
      <c r="M14306" s="51"/>
    </row>
    <row r="14307" spans="9:13">
      <c r="I14307" s="51"/>
      <c r="M14307" s="51"/>
    </row>
    <row r="14308" spans="9:13">
      <c r="I14308" s="51"/>
      <c r="M14308" s="51"/>
    </row>
    <row r="14309" spans="9:13">
      <c r="I14309" s="51"/>
      <c r="M14309" s="51"/>
    </row>
    <row r="14310" spans="9:13">
      <c r="I14310" s="51"/>
      <c r="M14310" s="51"/>
    </row>
    <row r="14311" spans="9:13">
      <c r="I14311" s="51"/>
      <c r="M14311" s="51"/>
    </row>
    <row r="14312" spans="9:13">
      <c r="I14312" s="51"/>
      <c r="M14312" s="51"/>
    </row>
    <row r="14313" spans="9:13">
      <c r="I14313" s="51"/>
      <c r="M14313" s="51"/>
    </row>
    <row r="14314" spans="9:13">
      <c r="I14314" s="51"/>
      <c r="M14314" s="51"/>
    </row>
    <row r="14315" spans="9:13">
      <c r="I14315" s="51"/>
      <c r="M14315" s="51"/>
    </row>
    <row r="14316" spans="9:13">
      <c r="I14316" s="51"/>
      <c r="M14316" s="51"/>
    </row>
    <row r="14317" spans="9:13">
      <c r="I14317" s="51"/>
      <c r="M14317" s="51"/>
    </row>
    <row r="14318" spans="9:13">
      <c r="I14318" s="51"/>
      <c r="M14318" s="51"/>
    </row>
    <row r="14319" spans="9:13">
      <c r="I14319" s="51"/>
      <c r="M14319" s="51"/>
    </row>
    <row r="14320" spans="9:13">
      <c r="I14320" s="51"/>
      <c r="M14320" s="51"/>
    </row>
    <row r="14321" spans="9:13">
      <c r="I14321" s="51"/>
      <c r="M14321" s="51"/>
    </row>
    <row r="14322" spans="9:13">
      <c r="I14322" s="51"/>
      <c r="M14322" s="51"/>
    </row>
    <row r="14323" spans="9:13">
      <c r="I14323" s="51"/>
      <c r="M14323" s="51"/>
    </row>
    <row r="14324" spans="9:13">
      <c r="I14324" s="51"/>
      <c r="M14324" s="51"/>
    </row>
    <row r="14325" spans="9:13">
      <c r="I14325" s="51"/>
      <c r="M14325" s="51"/>
    </row>
    <row r="14326" spans="9:13">
      <c r="I14326" s="51"/>
      <c r="M14326" s="51"/>
    </row>
    <row r="14327" spans="9:13">
      <c r="I14327" s="51"/>
      <c r="M14327" s="51"/>
    </row>
    <row r="14328" spans="9:13">
      <c r="I14328" s="51"/>
      <c r="M14328" s="51"/>
    </row>
    <row r="14329" spans="9:13">
      <c r="I14329" s="51"/>
      <c r="M14329" s="51"/>
    </row>
    <row r="14330" spans="9:13">
      <c r="I14330" s="51"/>
      <c r="M14330" s="51"/>
    </row>
    <row r="14331" spans="9:13">
      <c r="I14331" s="51"/>
      <c r="M14331" s="51"/>
    </row>
    <row r="14332" spans="9:13">
      <c r="I14332" s="51"/>
      <c r="M14332" s="51"/>
    </row>
    <row r="14333" spans="9:13">
      <c r="I14333" s="51"/>
      <c r="M14333" s="51"/>
    </row>
    <row r="14334" spans="9:13">
      <c r="I14334" s="51"/>
      <c r="M14334" s="51"/>
    </row>
    <row r="14335" spans="9:13">
      <c r="I14335" s="51"/>
      <c r="M14335" s="51"/>
    </row>
    <row r="14336" spans="9:13">
      <c r="I14336" s="51"/>
      <c r="M14336" s="51"/>
    </row>
    <row r="14337" spans="9:13">
      <c r="I14337" s="51"/>
      <c r="M14337" s="51"/>
    </row>
    <row r="14338" spans="9:13">
      <c r="I14338" s="51"/>
      <c r="M14338" s="51"/>
    </row>
    <row r="14339" spans="9:13">
      <c r="I14339" s="51"/>
      <c r="M14339" s="51"/>
    </row>
    <row r="14340" spans="9:13">
      <c r="I14340" s="51"/>
      <c r="M14340" s="51"/>
    </row>
    <row r="14341" spans="9:13">
      <c r="I14341" s="51"/>
      <c r="M14341" s="51"/>
    </row>
    <row r="14342" spans="9:13">
      <c r="I14342" s="51"/>
      <c r="M14342" s="51"/>
    </row>
    <row r="14343" spans="9:13">
      <c r="I14343" s="51"/>
      <c r="M14343" s="51"/>
    </row>
    <row r="14344" spans="9:13">
      <c r="I14344" s="51"/>
      <c r="M14344" s="51"/>
    </row>
    <row r="14345" spans="9:13">
      <c r="I14345" s="51"/>
      <c r="M14345" s="51"/>
    </row>
    <row r="14346" spans="9:13">
      <c r="I14346" s="51"/>
      <c r="M14346" s="51"/>
    </row>
    <row r="14347" spans="9:13">
      <c r="I14347" s="51"/>
      <c r="M14347" s="51"/>
    </row>
    <row r="14348" spans="9:13">
      <c r="I14348" s="51"/>
      <c r="M14348" s="51"/>
    </row>
    <row r="14349" spans="9:13">
      <c r="I14349" s="51"/>
      <c r="M14349" s="51"/>
    </row>
    <row r="14350" spans="9:13">
      <c r="I14350" s="51"/>
      <c r="M14350" s="51"/>
    </row>
    <row r="14351" spans="9:13">
      <c r="I14351" s="51"/>
      <c r="M14351" s="51"/>
    </row>
    <row r="14352" spans="9:13">
      <c r="I14352" s="51"/>
      <c r="M14352" s="51"/>
    </row>
    <row r="14353" spans="9:13">
      <c r="I14353" s="51"/>
      <c r="M14353" s="51"/>
    </row>
    <row r="14354" spans="9:13">
      <c r="I14354" s="51"/>
      <c r="M14354" s="51"/>
    </row>
    <row r="14355" spans="9:13">
      <c r="I14355" s="51"/>
      <c r="M14355" s="51"/>
    </row>
    <row r="14356" spans="9:13">
      <c r="I14356" s="51"/>
      <c r="M14356" s="51"/>
    </row>
    <row r="14357" spans="9:13">
      <c r="I14357" s="51"/>
      <c r="M14357" s="51"/>
    </row>
    <row r="14358" spans="9:13">
      <c r="I14358" s="51"/>
      <c r="M14358" s="51"/>
    </row>
    <row r="14359" spans="9:13">
      <c r="I14359" s="51"/>
      <c r="M14359" s="51"/>
    </row>
    <row r="14360" spans="9:13">
      <c r="I14360" s="51"/>
      <c r="M14360" s="51"/>
    </row>
    <row r="14361" spans="9:13">
      <c r="I14361" s="51"/>
      <c r="M14361" s="51"/>
    </row>
    <row r="14362" spans="9:13">
      <c r="I14362" s="51"/>
      <c r="M14362" s="51"/>
    </row>
    <row r="14363" spans="9:13">
      <c r="I14363" s="51"/>
      <c r="M14363" s="51"/>
    </row>
    <row r="14364" spans="9:13">
      <c r="I14364" s="51"/>
      <c r="M14364" s="51"/>
    </row>
    <row r="14365" spans="9:13">
      <c r="I14365" s="51"/>
      <c r="M14365" s="51"/>
    </row>
    <row r="14366" spans="9:13">
      <c r="I14366" s="51"/>
      <c r="M14366" s="51"/>
    </row>
    <row r="14367" spans="9:13">
      <c r="I14367" s="51"/>
      <c r="M14367" s="51"/>
    </row>
    <row r="14368" spans="9:13">
      <c r="I14368" s="51"/>
      <c r="M14368" s="51"/>
    </row>
    <row r="14369" spans="9:13">
      <c r="I14369" s="51"/>
      <c r="M14369" s="51"/>
    </row>
    <row r="14370" spans="9:13">
      <c r="I14370" s="51"/>
      <c r="M14370" s="51"/>
    </row>
    <row r="14371" spans="9:13">
      <c r="I14371" s="51"/>
      <c r="M14371" s="51"/>
    </row>
    <row r="14372" spans="9:13">
      <c r="I14372" s="51"/>
      <c r="M14372" s="51"/>
    </row>
    <row r="14373" spans="9:13">
      <c r="I14373" s="51"/>
      <c r="M14373" s="51"/>
    </row>
    <row r="14374" spans="9:13">
      <c r="I14374" s="51"/>
      <c r="M14374" s="51"/>
    </row>
    <row r="14375" spans="9:13">
      <c r="I14375" s="51"/>
      <c r="M14375" s="51"/>
    </row>
    <row r="14376" spans="9:13">
      <c r="I14376" s="51"/>
      <c r="M14376" s="51"/>
    </row>
    <row r="14377" spans="9:13">
      <c r="I14377" s="51"/>
      <c r="M14377" s="51"/>
    </row>
    <row r="14378" spans="9:13">
      <c r="I14378" s="51"/>
      <c r="M14378" s="51"/>
    </row>
    <row r="14379" spans="9:13">
      <c r="I14379" s="51"/>
      <c r="M14379" s="51"/>
    </row>
    <row r="14380" spans="9:13">
      <c r="I14380" s="51"/>
      <c r="M14380" s="51"/>
    </row>
    <row r="14381" spans="9:13">
      <c r="I14381" s="51"/>
      <c r="M14381" s="51"/>
    </row>
    <row r="14382" spans="9:13">
      <c r="I14382" s="51"/>
      <c r="M14382" s="51"/>
    </row>
    <row r="14383" spans="9:13">
      <c r="I14383" s="51"/>
      <c r="M14383" s="51"/>
    </row>
    <row r="14384" spans="9:13">
      <c r="I14384" s="51"/>
      <c r="M14384" s="51"/>
    </row>
    <row r="14385" spans="9:13">
      <c r="I14385" s="51"/>
      <c r="M14385" s="51"/>
    </row>
    <row r="14386" spans="9:13">
      <c r="I14386" s="51"/>
      <c r="M14386" s="51"/>
    </row>
    <row r="14387" spans="9:13">
      <c r="I14387" s="51"/>
      <c r="M14387" s="51"/>
    </row>
    <row r="14388" spans="9:13">
      <c r="I14388" s="51"/>
      <c r="M14388" s="51"/>
    </row>
    <row r="14389" spans="9:13">
      <c r="I14389" s="51"/>
      <c r="M14389" s="51"/>
    </row>
    <row r="14390" spans="9:13">
      <c r="I14390" s="51"/>
      <c r="M14390" s="51"/>
    </row>
    <row r="14391" spans="9:13">
      <c r="I14391" s="51"/>
      <c r="M14391" s="51"/>
    </row>
    <row r="14392" spans="9:13">
      <c r="I14392" s="51"/>
      <c r="M14392" s="51"/>
    </row>
    <row r="14393" spans="9:13">
      <c r="I14393" s="51"/>
      <c r="M14393" s="51"/>
    </row>
    <row r="14394" spans="9:13">
      <c r="I14394" s="51"/>
      <c r="M14394" s="51"/>
    </row>
    <row r="14395" spans="9:13">
      <c r="I14395" s="51"/>
      <c r="M14395" s="51"/>
    </row>
    <row r="14396" spans="9:13">
      <c r="I14396" s="51"/>
      <c r="M14396" s="51"/>
    </row>
    <row r="14397" spans="9:13">
      <c r="I14397" s="51"/>
      <c r="M14397" s="51"/>
    </row>
    <row r="14398" spans="9:13">
      <c r="I14398" s="51"/>
      <c r="M14398" s="51"/>
    </row>
    <row r="14399" spans="9:13">
      <c r="I14399" s="51"/>
      <c r="M14399" s="51"/>
    </row>
    <row r="14400" spans="9:13">
      <c r="I14400" s="51"/>
      <c r="M14400" s="51"/>
    </row>
    <row r="14401" spans="9:13">
      <c r="I14401" s="51"/>
      <c r="M14401" s="51"/>
    </row>
    <row r="14402" spans="9:13">
      <c r="I14402" s="51"/>
      <c r="M14402" s="51"/>
    </row>
    <row r="14403" spans="9:13">
      <c r="I14403" s="51"/>
      <c r="M14403" s="51"/>
    </row>
    <row r="14404" spans="9:13">
      <c r="I14404" s="51"/>
      <c r="M14404" s="51"/>
    </row>
    <row r="14405" spans="9:13">
      <c r="I14405" s="51"/>
      <c r="M14405" s="51"/>
    </row>
    <row r="14406" spans="9:13">
      <c r="I14406" s="51"/>
      <c r="M14406" s="51"/>
    </row>
    <row r="14407" spans="9:13">
      <c r="I14407" s="51"/>
      <c r="M14407" s="51"/>
    </row>
    <row r="14408" spans="9:13">
      <c r="I14408" s="51"/>
      <c r="M14408" s="51"/>
    </row>
    <row r="14409" spans="9:13">
      <c r="I14409" s="51"/>
      <c r="M14409" s="51"/>
    </row>
    <row r="14410" spans="9:13">
      <c r="I14410" s="51"/>
      <c r="M14410" s="51"/>
    </row>
    <row r="14411" spans="9:13">
      <c r="I14411" s="51"/>
      <c r="M14411" s="51"/>
    </row>
    <row r="14412" spans="9:13">
      <c r="I14412" s="51"/>
      <c r="M14412" s="51"/>
    </row>
    <row r="14413" spans="9:13">
      <c r="I14413" s="51"/>
      <c r="M14413" s="51"/>
    </row>
    <row r="14414" spans="9:13">
      <c r="I14414" s="51"/>
      <c r="M14414" s="51"/>
    </row>
    <row r="14415" spans="9:13">
      <c r="I14415" s="51"/>
      <c r="M14415" s="51"/>
    </row>
    <row r="14416" spans="9:13">
      <c r="I14416" s="51"/>
      <c r="M14416" s="51"/>
    </row>
    <row r="14417" spans="9:13">
      <c r="I14417" s="51"/>
      <c r="M14417" s="51"/>
    </row>
    <row r="14418" spans="9:13">
      <c r="I14418" s="51"/>
      <c r="M14418" s="51"/>
    </row>
    <row r="14419" spans="9:13">
      <c r="I14419" s="51"/>
      <c r="M14419" s="51"/>
    </row>
    <row r="14420" spans="9:13">
      <c r="I14420" s="51"/>
      <c r="M14420" s="51"/>
    </row>
    <row r="14421" spans="9:13">
      <c r="I14421" s="51"/>
      <c r="M14421" s="51"/>
    </row>
    <row r="14422" spans="9:13">
      <c r="I14422" s="51"/>
      <c r="M14422" s="51"/>
    </row>
    <row r="14423" spans="9:13">
      <c r="I14423" s="51"/>
      <c r="M14423" s="51"/>
    </row>
    <row r="14424" spans="9:13">
      <c r="I14424" s="51"/>
      <c r="M14424" s="51"/>
    </row>
    <row r="14425" spans="9:13">
      <c r="I14425" s="51"/>
      <c r="M14425" s="51"/>
    </row>
    <row r="14426" spans="9:13">
      <c r="I14426" s="51"/>
      <c r="M14426" s="51"/>
    </row>
    <row r="14427" spans="9:13">
      <c r="I14427" s="51"/>
      <c r="M14427" s="51"/>
    </row>
    <row r="14428" spans="9:13">
      <c r="I14428" s="51"/>
      <c r="M14428" s="51"/>
    </row>
    <row r="14429" spans="9:13">
      <c r="I14429" s="51"/>
      <c r="M14429" s="51"/>
    </row>
    <row r="14430" spans="9:13">
      <c r="I14430" s="51"/>
      <c r="M14430" s="51"/>
    </row>
    <row r="14431" spans="9:13">
      <c r="I14431" s="51"/>
      <c r="M14431" s="51"/>
    </row>
    <row r="14432" spans="9:13">
      <c r="I14432" s="51"/>
      <c r="M14432" s="51"/>
    </row>
    <row r="14433" spans="9:13">
      <c r="I14433" s="51"/>
      <c r="M14433" s="51"/>
    </row>
    <row r="14434" spans="9:13">
      <c r="I14434" s="51"/>
      <c r="M14434" s="51"/>
    </row>
    <row r="14435" spans="9:13">
      <c r="I14435" s="51"/>
      <c r="M14435" s="51"/>
    </row>
    <row r="14436" spans="9:13">
      <c r="I14436" s="51"/>
      <c r="M14436" s="51"/>
    </row>
    <row r="14437" spans="9:13">
      <c r="I14437" s="51"/>
      <c r="M14437" s="51"/>
    </row>
    <row r="14438" spans="9:13">
      <c r="I14438" s="51"/>
      <c r="M14438" s="51"/>
    </row>
    <row r="14439" spans="9:13">
      <c r="I14439" s="51"/>
      <c r="M14439" s="51"/>
    </row>
    <row r="14440" spans="9:13">
      <c r="I14440" s="51"/>
      <c r="M14440" s="51"/>
    </row>
    <row r="14441" spans="9:13">
      <c r="I14441" s="51"/>
      <c r="M14441" s="51"/>
    </row>
    <row r="14442" spans="9:13">
      <c r="I14442" s="51"/>
      <c r="M14442" s="51"/>
    </row>
    <row r="14443" spans="9:13">
      <c r="I14443" s="51"/>
      <c r="M14443" s="51"/>
    </row>
    <row r="14444" spans="9:13">
      <c r="I14444" s="51"/>
      <c r="M14444" s="51"/>
    </row>
    <row r="14445" spans="9:13">
      <c r="I14445" s="51"/>
      <c r="M14445" s="51"/>
    </row>
    <row r="14446" spans="9:13">
      <c r="I14446" s="51"/>
      <c r="M14446" s="51"/>
    </row>
    <row r="14447" spans="9:13">
      <c r="I14447" s="51"/>
      <c r="M14447" s="51"/>
    </row>
    <row r="14448" spans="9:13">
      <c r="I14448" s="51"/>
      <c r="M14448" s="51"/>
    </row>
    <row r="14449" spans="9:13">
      <c r="I14449" s="51"/>
      <c r="M14449" s="51"/>
    </row>
    <row r="14450" spans="9:13">
      <c r="I14450" s="51"/>
      <c r="M14450" s="51"/>
    </row>
    <row r="14451" spans="9:13">
      <c r="I14451" s="51"/>
      <c r="M14451" s="51"/>
    </row>
    <row r="14452" spans="9:13">
      <c r="I14452" s="51"/>
      <c r="M14452" s="51"/>
    </row>
    <row r="14453" spans="9:13">
      <c r="I14453" s="51"/>
      <c r="M14453" s="51"/>
    </row>
    <row r="14454" spans="9:13">
      <c r="I14454" s="51"/>
      <c r="M14454" s="51"/>
    </row>
    <row r="14455" spans="9:13">
      <c r="I14455" s="51"/>
      <c r="M14455" s="51"/>
    </row>
    <row r="14456" spans="9:13">
      <c r="I14456" s="51"/>
      <c r="M14456" s="51"/>
    </row>
    <row r="14457" spans="9:13">
      <c r="I14457" s="51"/>
      <c r="M14457" s="51"/>
    </row>
    <row r="14458" spans="9:13">
      <c r="I14458" s="51"/>
      <c r="M14458" s="51"/>
    </row>
    <row r="14459" spans="9:13">
      <c r="I14459" s="51"/>
      <c r="M14459" s="51"/>
    </row>
    <row r="14460" spans="9:13">
      <c r="I14460" s="51"/>
      <c r="M14460" s="51"/>
    </row>
    <row r="14461" spans="9:13">
      <c r="I14461" s="51"/>
      <c r="M14461" s="51"/>
    </row>
    <row r="14462" spans="9:13">
      <c r="I14462" s="51"/>
      <c r="M14462" s="51"/>
    </row>
    <row r="14463" spans="9:13">
      <c r="I14463" s="51"/>
      <c r="M14463" s="51"/>
    </row>
    <row r="14464" spans="9:13">
      <c r="I14464" s="51"/>
      <c r="M14464" s="51"/>
    </row>
    <row r="14465" spans="9:13">
      <c r="I14465" s="51"/>
      <c r="M14465" s="51"/>
    </row>
    <row r="14466" spans="9:13">
      <c r="I14466" s="51"/>
      <c r="M14466" s="51"/>
    </row>
    <row r="14467" spans="9:13">
      <c r="I14467" s="51"/>
      <c r="M14467" s="51"/>
    </row>
    <row r="14468" spans="9:13">
      <c r="I14468" s="51"/>
      <c r="M14468" s="51"/>
    </row>
    <row r="14469" spans="9:13">
      <c r="I14469" s="51"/>
      <c r="M14469" s="51"/>
    </row>
    <row r="14470" spans="9:13">
      <c r="I14470" s="51"/>
      <c r="M14470" s="51"/>
    </row>
    <row r="14471" spans="9:13">
      <c r="I14471" s="51"/>
      <c r="M14471" s="51"/>
    </row>
    <row r="14472" spans="9:13">
      <c r="I14472" s="51"/>
      <c r="M14472" s="51"/>
    </row>
    <row r="14473" spans="9:13">
      <c r="I14473" s="51"/>
      <c r="M14473" s="51"/>
    </row>
    <row r="14474" spans="9:13">
      <c r="I14474" s="51"/>
      <c r="M14474" s="51"/>
    </row>
    <row r="14475" spans="9:13">
      <c r="I14475" s="51"/>
      <c r="M14475" s="51"/>
    </row>
    <row r="14476" spans="9:13">
      <c r="I14476" s="51"/>
      <c r="M14476" s="51"/>
    </row>
    <row r="14477" spans="9:13">
      <c r="I14477" s="51"/>
      <c r="M14477" s="51"/>
    </row>
    <row r="14478" spans="9:13">
      <c r="I14478" s="51"/>
      <c r="M14478" s="51"/>
    </row>
    <row r="14479" spans="9:13">
      <c r="I14479" s="51"/>
      <c r="M14479" s="51"/>
    </row>
    <row r="14480" spans="9:13">
      <c r="I14480" s="51"/>
      <c r="M14480" s="51"/>
    </row>
    <row r="14481" spans="9:13">
      <c r="I14481" s="51"/>
      <c r="M14481" s="51"/>
    </row>
    <row r="14482" spans="9:13">
      <c r="I14482" s="51"/>
      <c r="M14482" s="51"/>
    </row>
    <row r="14483" spans="9:13">
      <c r="I14483" s="51"/>
      <c r="M14483" s="51"/>
    </row>
    <row r="14484" spans="9:13">
      <c r="I14484" s="51"/>
      <c r="M14484" s="51"/>
    </row>
    <row r="14485" spans="9:13">
      <c r="I14485" s="51"/>
      <c r="M14485" s="51"/>
    </row>
    <row r="14486" spans="9:13">
      <c r="I14486" s="51"/>
      <c r="M14486" s="51"/>
    </row>
    <row r="14487" spans="9:13">
      <c r="I14487" s="51"/>
      <c r="M14487" s="51"/>
    </row>
    <row r="14488" spans="9:13">
      <c r="I14488" s="51"/>
      <c r="M14488" s="51"/>
    </row>
    <row r="14489" spans="9:13">
      <c r="I14489" s="51"/>
      <c r="M14489" s="51"/>
    </row>
    <row r="14490" spans="9:13">
      <c r="I14490" s="51"/>
      <c r="M14490" s="51"/>
    </row>
    <row r="14491" spans="9:13">
      <c r="I14491" s="51"/>
      <c r="M14491" s="51"/>
    </row>
    <row r="14492" spans="9:13">
      <c r="I14492" s="51"/>
      <c r="M14492" s="51"/>
    </row>
    <row r="14493" spans="9:13">
      <c r="I14493" s="51"/>
      <c r="M14493" s="51"/>
    </row>
    <row r="14494" spans="9:13">
      <c r="I14494" s="51"/>
      <c r="M14494" s="51"/>
    </row>
    <row r="14495" spans="9:13">
      <c r="I14495" s="51"/>
      <c r="M14495" s="51"/>
    </row>
    <row r="14496" spans="9:13">
      <c r="I14496" s="51"/>
      <c r="M14496" s="51"/>
    </row>
    <row r="14497" spans="9:13">
      <c r="I14497" s="51"/>
      <c r="M14497" s="51"/>
    </row>
    <row r="14498" spans="9:13">
      <c r="I14498" s="51"/>
      <c r="M14498" s="51"/>
    </row>
    <row r="14499" spans="9:13">
      <c r="I14499" s="51"/>
      <c r="M14499" s="51"/>
    </row>
    <row r="14500" spans="9:13">
      <c r="I14500" s="51"/>
      <c r="M14500" s="51"/>
    </row>
    <row r="14501" spans="9:13">
      <c r="I14501" s="51"/>
      <c r="M14501" s="51"/>
    </row>
    <row r="14502" spans="9:13">
      <c r="I14502" s="51"/>
      <c r="M14502" s="51"/>
    </row>
    <row r="14503" spans="9:13">
      <c r="I14503" s="51"/>
      <c r="M14503" s="51"/>
    </row>
    <row r="14504" spans="9:13">
      <c r="I14504" s="51"/>
      <c r="M14504" s="51"/>
    </row>
    <row r="14505" spans="9:13">
      <c r="I14505" s="51"/>
      <c r="M14505" s="51"/>
    </row>
    <row r="14506" spans="9:13">
      <c r="I14506" s="51"/>
      <c r="M14506" s="51"/>
    </row>
    <row r="14507" spans="9:13">
      <c r="I14507" s="51"/>
      <c r="M14507" s="51"/>
    </row>
    <row r="14508" spans="9:13">
      <c r="I14508" s="51"/>
      <c r="M14508" s="51"/>
    </row>
    <row r="14509" spans="9:13">
      <c r="I14509" s="51"/>
      <c r="M14509" s="51"/>
    </row>
    <row r="14510" spans="9:13">
      <c r="I14510" s="51"/>
      <c r="M14510" s="51"/>
    </row>
    <row r="14511" spans="9:13">
      <c r="I14511" s="51"/>
      <c r="M14511" s="51"/>
    </row>
    <row r="14512" spans="9:13">
      <c r="I14512" s="51"/>
      <c r="M14512" s="51"/>
    </row>
    <row r="14513" spans="9:13">
      <c r="I14513" s="51"/>
      <c r="M14513" s="51"/>
    </row>
    <row r="14514" spans="9:13">
      <c r="I14514" s="51"/>
      <c r="M14514" s="51"/>
    </row>
    <row r="14515" spans="9:13">
      <c r="I14515" s="51"/>
      <c r="M14515" s="51"/>
    </row>
    <row r="14516" spans="9:13">
      <c r="I14516" s="51"/>
      <c r="M14516" s="51"/>
    </row>
    <row r="14517" spans="9:13">
      <c r="I14517" s="51"/>
      <c r="M14517" s="51"/>
    </row>
    <row r="14518" spans="9:13">
      <c r="I14518" s="51"/>
      <c r="M14518" s="51"/>
    </row>
    <row r="14519" spans="9:13">
      <c r="I14519" s="51"/>
      <c r="M14519" s="51"/>
    </row>
    <row r="14520" spans="9:13">
      <c r="I14520" s="51"/>
      <c r="M14520" s="51"/>
    </row>
    <row r="14521" spans="9:13">
      <c r="I14521" s="51"/>
      <c r="M14521" s="51"/>
    </row>
    <row r="14522" spans="9:13">
      <c r="I14522" s="51"/>
      <c r="M14522" s="51"/>
    </row>
    <row r="14523" spans="9:13">
      <c r="I14523" s="51"/>
      <c r="M14523" s="51"/>
    </row>
    <row r="14524" spans="9:13">
      <c r="I14524" s="51"/>
      <c r="M14524" s="51"/>
    </row>
    <row r="14525" spans="9:13">
      <c r="I14525" s="51"/>
      <c r="M14525" s="51"/>
    </row>
    <row r="14526" spans="9:13">
      <c r="I14526" s="51"/>
      <c r="M14526" s="51"/>
    </row>
    <row r="14527" spans="9:13">
      <c r="I14527" s="51"/>
      <c r="M14527" s="51"/>
    </row>
    <row r="14528" spans="9:13">
      <c r="I14528" s="51"/>
      <c r="M14528" s="51"/>
    </row>
    <row r="14529" spans="9:13">
      <c r="I14529" s="51"/>
      <c r="M14529" s="51"/>
    </row>
    <row r="14530" spans="9:13">
      <c r="I14530" s="51"/>
      <c r="M14530" s="51"/>
    </row>
    <row r="14531" spans="9:13">
      <c r="I14531" s="51"/>
      <c r="M14531" s="51"/>
    </row>
    <row r="14532" spans="9:13">
      <c r="I14532" s="51"/>
      <c r="M14532" s="51"/>
    </row>
    <row r="14533" spans="9:13">
      <c r="I14533" s="51"/>
      <c r="M14533" s="51"/>
    </row>
    <row r="14534" spans="9:13">
      <c r="I14534" s="51"/>
      <c r="M14534" s="51"/>
    </row>
    <row r="14535" spans="9:13">
      <c r="I14535" s="51"/>
      <c r="M14535" s="51"/>
    </row>
    <row r="14536" spans="9:13">
      <c r="I14536" s="51"/>
      <c r="M14536" s="51"/>
    </row>
    <row r="14537" spans="9:13">
      <c r="I14537" s="51"/>
      <c r="M14537" s="51"/>
    </row>
    <row r="14538" spans="9:13">
      <c r="I14538" s="51"/>
      <c r="M14538" s="51"/>
    </row>
    <row r="14539" spans="9:13">
      <c r="I14539" s="51"/>
      <c r="M14539" s="51"/>
    </row>
    <row r="14540" spans="9:13">
      <c r="I14540" s="51"/>
      <c r="M14540" s="51"/>
    </row>
    <row r="14541" spans="9:13">
      <c r="I14541" s="51"/>
      <c r="M14541" s="51"/>
    </row>
    <row r="14542" spans="9:13">
      <c r="I14542" s="51"/>
      <c r="M14542" s="51"/>
    </row>
    <row r="14543" spans="9:13">
      <c r="I14543" s="51"/>
      <c r="M14543" s="51"/>
    </row>
    <row r="14544" spans="9:13">
      <c r="I14544" s="51"/>
      <c r="M14544" s="51"/>
    </row>
    <row r="14545" spans="9:13">
      <c r="I14545" s="51"/>
      <c r="M14545" s="51"/>
    </row>
    <row r="14546" spans="9:13">
      <c r="I14546" s="51"/>
      <c r="M14546" s="51"/>
    </row>
    <row r="14547" spans="9:13">
      <c r="I14547" s="51"/>
      <c r="M14547" s="51"/>
    </row>
    <row r="14548" spans="9:13">
      <c r="I14548" s="51"/>
      <c r="M14548" s="51"/>
    </row>
    <row r="14549" spans="9:13">
      <c r="I14549" s="51"/>
      <c r="M14549" s="51"/>
    </row>
    <row r="14550" spans="9:13">
      <c r="I14550" s="51"/>
      <c r="M14550" s="51"/>
    </row>
    <row r="14551" spans="9:13">
      <c r="I14551" s="51"/>
      <c r="M14551" s="51"/>
    </row>
    <row r="14552" spans="9:13">
      <c r="I14552" s="51"/>
      <c r="M14552" s="51"/>
    </row>
    <row r="14553" spans="9:13">
      <c r="I14553" s="51"/>
      <c r="M14553" s="51"/>
    </row>
    <row r="14554" spans="9:13">
      <c r="I14554" s="51"/>
      <c r="M14554" s="51"/>
    </row>
    <row r="14555" spans="9:13">
      <c r="I14555" s="51"/>
      <c r="M14555" s="51"/>
    </row>
    <row r="14556" spans="9:13">
      <c r="I14556" s="51"/>
      <c r="M14556" s="51"/>
    </row>
    <row r="14557" spans="9:13">
      <c r="I14557" s="51"/>
      <c r="M14557" s="51"/>
    </row>
    <row r="14558" spans="9:13">
      <c r="I14558" s="51"/>
      <c r="M14558" s="51"/>
    </row>
    <row r="14559" spans="9:13">
      <c r="I14559" s="51"/>
      <c r="M14559" s="51"/>
    </row>
    <row r="14560" spans="9:13">
      <c r="I14560" s="51"/>
      <c r="M14560" s="51"/>
    </row>
    <row r="14561" spans="9:13">
      <c r="I14561" s="51"/>
      <c r="M14561" s="51"/>
    </row>
    <row r="14562" spans="9:13">
      <c r="I14562" s="51"/>
      <c r="M14562" s="51"/>
    </row>
    <row r="14563" spans="9:13">
      <c r="I14563" s="51"/>
      <c r="M14563" s="51"/>
    </row>
    <row r="14564" spans="9:13">
      <c r="I14564" s="51"/>
      <c r="M14564" s="51"/>
    </row>
    <row r="14565" spans="9:13">
      <c r="I14565" s="51"/>
      <c r="M14565" s="51"/>
    </row>
    <row r="14566" spans="9:13">
      <c r="I14566" s="51"/>
      <c r="M14566" s="51"/>
    </row>
    <row r="14567" spans="9:13">
      <c r="I14567" s="51"/>
      <c r="M14567" s="51"/>
    </row>
    <row r="14568" spans="9:13">
      <c r="I14568" s="51"/>
      <c r="M14568" s="51"/>
    </row>
    <row r="14569" spans="9:13">
      <c r="I14569" s="51"/>
      <c r="M14569" s="51"/>
    </row>
    <row r="14570" spans="9:13">
      <c r="I14570" s="51"/>
      <c r="M14570" s="51"/>
    </row>
    <row r="14571" spans="9:13">
      <c r="I14571" s="51"/>
      <c r="M14571" s="51"/>
    </row>
    <row r="14572" spans="9:13">
      <c r="I14572" s="51"/>
      <c r="M14572" s="51"/>
    </row>
    <row r="14573" spans="9:13">
      <c r="I14573" s="51"/>
      <c r="M14573" s="51"/>
    </row>
    <row r="14574" spans="9:13">
      <c r="I14574" s="51"/>
      <c r="M14574" s="51"/>
    </row>
    <row r="14575" spans="9:13">
      <c r="I14575" s="51"/>
      <c r="M14575" s="51"/>
    </row>
    <row r="14576" spans="9:13">
      <c r="I14576" s="51"/>
      <c r="M14576" s="51"/>
    </row>
    <row r="14577" spans="9:13">
      <c r="I14577" s="51"/>
      <c r="M14577" s="51"/>
    </row>
    <row r="14578" spans="9:13">
      <c r="I14578" s="51"/>
      <c r="M14578" s="51"/>
    </row>
    <row r="14579" spans="9:13">
      <c r="I14579" s="51"/>
      <c r="M14579" s="51"/>
    </row>
    <row r="14580" spans="9:13">
      <c r="I14580" s="51"/>
      <c r="M14580" s="51"/>
    </row>
    <row r="14581" spans="9:13">
      <c r="I14581" s="51"/>
      <c r="M14581" s="51"/>
    </row>
    <row r="14582" spans="9:13">
      <c r="I14582" s="51"/>
      <c r="M14582" s="51"/>
    </row>
    <row r="14583" spans="9:13">
      <c r="I14583" s="51"/>
      <c r="M14583" s="51"/>
    </row>
    <row r="14584" spans="9:13">
      <c r="I14584" s="51"/>
      <c r="M14584" s="51"/>
    </row>
    <row r="14585" spans="9:13">
      <c r="I14585" s="51"/>
      <c r="M14585" s="51"/>
    </row>
    <row r="14586" spans="9:13">
      <c r="I14586" s="51"/>
      <c r="M14586" s="51"/>
    </row>
    <row r="14587" spans="9:13">
      <c r="I14587" s="51"/>
      <c r="M14587" s="51"/>
    </row>
    <row r="14588" spans="9:13">
      <c r="I14588" s="51"/>
      <c r="M14588" s="51"/>
    </row>
    <row r="14589" spans="9:13">
      <c r="I14589" s="51"/>
      <c r="M14589" s="51"/>
    </row>
    <row r="14590" spans="9:13">
      <c r="I14590" s="51"/>
      <c r="M14590" s="51"/>
    </row>
    <row r="14591" spans="9:13">
      <c r="I14591" s="51"/>
      <c r="M14591" s="51"/>
    </row>
    <row r="14592" spans="9:13">
      <c r="I14592" s="51"/>
      <c r="M14592" s="51"/>
    </row>
    <row r="14593" spans="9:13">
      <c r="I14593" s="51"/>
      <c r="M14593" s="51"/>
    </row>
    <row r="14594" spans="9:13">
      <c r="I14594" s="51"/>
      <c r="M14594" s="51"/>
    </row>
    <row r="14595" spans="9:13">
      <c r="I14595" s="51"/>
      <c r="M14595" s="51"/>
    </row>
    <row r="14596" spans="9:13">
      <c r="I14596" s="51"/>
      <c r="M14596" s="51"/>
    </row>
    <row r="14597" spans="9:13">
      <c r="I14597" s="51"/>
      <c r="M14597" s="51"/>
    </row>
    <row r="14598" spans="9:13">
      <c r="I14598" s="51"/>
      <c r="M14598" s="51"/>
    </row>
    <row r="14599" spans="9:13">
      <c r="I14599" s="51"/>
      <c r="M14599" s="51"/>
    </row>
    <row r="14600" spans="9:13">
      <c r="I14600" s="51"/>
      <c r="M14600" s="51"/>
    </row>
    <row r="14601" spans="9:13">
      <c r="I14601" s="51"/>
      <c r="M14601" s="51"/>
    </row>
    <row r="14602" spans="9:13">
      <c r="I14602" s="51"/>
      <c r="M14602" s="51"/>
    </row>
    <row r="14603" spans="9:13">
      <c r="I14603" s="51"/>
      <c r="M14603" s="51"/>
    </row>
    <row r="14604" spans="9:13">
      <c r="I14604" s="51"/>
      <c r="M14604" s="51"/>
    </row>
    <row r="14605" spans="9:13">
      <c r="I14605" s="51"/>
      <c r="M14605" s="51"/>
    </row>
    <row r="14606" spans="9:13">
      <c r="I14606" s="51"/>
      <c r="M14606" s="51"/>
    </row>
    <row r="14607" spans="9:13">
      <c r="I14607" s="51"/>
      <c r="M14607" s="51"/>
    </row>
    <row r="14608" spans="9:13">
      <c r="I14608" s="51"/>
      <c r="M14608" s="51"/>
    </row>
    <row r="14609" spans="9:13">
      <c r="I14609" s="51"/>
      <c r="M14609" s="51"/>
    </row>
    <row r="14610" spans="9:13">
      <c r="I14610" s="51"/>
      <c r="M14610" s="51"/>
    </row>
    <row r="14611" spans="9:13">
      <c r="I14611" s="51"/>
      <c r="M14611" s="51"/>
    </row>
    <row r="14612" spans="9:13">
      <c r="I14612" s="51"/>
      <c r="M14612" s="51"/>
    </row>
    <row r="14613" spans="9:13">
      <c r="I14613" s="51"/>
      <c r="M14613" s="51"/>
    </row>
    <row r="14614" spans="9:13">
      <c r="I14614" s="51"/>
      <c r="M14614" s="51"/>
    </row>
    <row r="14615" spans="9:13">
      <c r="I14615" s="51"/>
      <c r="M14615" s="51"/>
    </row>
    <row r="14616" spans="9:13">
      <c r="I14616" s="51"/>
      <c r="M14616" s="51"/>
    </row>
    <row r="14617" spans="9:13">
      <c r="I14617" s="51"/>
      <c r="M14617" s="51"/>
    </row>
    <row r="14618" spans="9:13">
      <c r="I14618" s="51"/>
      <c r="M14618" s="51"/>
    </row>
    <row r="14619" spans="9:13">
      <c r="I14619" s="51"/>
      <c r="M14619" s="51"/>
    </row>
    <row r="14620" spans="9:13">
      <c r="I14620" s="51"/>
      <c r="M14620" s="51"/>
    </row>
    <row r="14621" spans="9:13">
      <c r="I14621" s="51"/>
      <c r="M14621" s="51"/>
    </row>
    <row r="14622" spans="9:13">
      <c r="I14622" s="51"/>
      <c r="M14622" s="51"/>
    </row>
    <row r="14623" spans="9:13">
      <c r="I14623" s="51"/>
      <c r="M14623" s="51"/>
    </row>
    <row r="14624" spans="9:13">
      <c r="I14624" s="51"/>
      <c r="M14624" s="51"/>
    </row>
    <row r="14625" spans="9:13">
      <c r="I14625" s="51"/>
      <c r="M14625" s="51"/>
    </row>
    <row r="14626" spans="9:13">
      <c r="I14626" s="51"/>
      <c r="M14626" s="51"/>
    </row>
    <row r="14627" spans="9:13">
      <c r="I14627" s="51"/>
      <c r="M14627" s="51"/>
    </row>
    <row r="14628" spans="9:13">
      <c r="I14628" s="51"/>
      <c r="M14628" s="51"/>
    </row>
    <row r="14629" spans="9:13">
      <c r="I14629" s="51"/>
      <c r="M14629" s="51"/>
    </row>
    <row r="14630" spans="9:13">
      <c r="I14630" s="51"/>
      <c r="M14630" s="51"/>
    </row>
    <row r="14631" spans="9:13">
      <c r="I14631" s="51"/>
      <c r="M14631" s="51"/>
    </row>
    <row r="14632" spans="9:13">
      <c r="I14632" s="51"/>
      <c r="M14632" s="51"/>
    </row>
    <row r="14633" spans="9:13">
      <c r="I14633" s="51"/>
      <c r="M14633" s="51"/>
    </row>
    <row r="14634" spans="9:13">
      <c r="I14634" s="51"/>
      <c r="M14634" s="51"/>
    </row>
    <row r="14635" spans="9:13">
      <c r="I14635" s="51"/>
      <c r="M14635" s="51"/>
    </row>
    <row r="14636" spans="9:13">
      <c r="I14636" s="51"/>
      <c r="M14636" s="51"/>
    </row>
    <row r="14637" spans="9:13">
      <c r="I14637" s="51"/>
      <c r="M14637" s="51"/>
    </row>
    <row r="14638" spans="9:13">
      <c r="I14638" s="51"/>
      <c r="M14638" s="51"/>
    </row>
    <row r="14639" spans="9:13">
      <c r="I14639" s="51"/>
      <c r="M14639" s="51"/>
    </row>
    <row r="14640" spans="9:13">
      <c r="I14640" s="51"/>
      <c r="M14640" s="51"/>
    </row>
    <row r="14641" spans="9:13">
      <c r="I14641" s="51"/>
      <c r="M14641" s="51"/>
    </row>
    <row r="14642" spans="9:13">
      <c r="I14642" s="51"/>
      <c r="M14642" s="51"/>
    </row>
    <row r="14643" spans="9:13">
      <c r="I14643" s="51"/>
      <c r="M14643" s="51"/>
    </row>
    <row r="14644" spans="9:13">
      <c r="I14644" s="51"/>
      <c r="M14644" s="51"/>
    </row>
    <row r="14645" spans="9:13">
      <c r="I14645" s="51"/>
      <c r="M14645" s="51"/>
    </row>
    <row r="14646" spans="9:13">
      <c r="I14646" s="51"/>
      <c r="M14646" s="51"/>
    </row>
    <row r="14647" spans="9:13">
      <c r="I14647" s="51"/>
      <c r="M14647" s="51"/>
    </row>
    <row r="14648" spans="9:13">
      <c r="I14648" s="51"/>
      <c r="M14648" s="51"/>
    </row>
    <row r="14649" spans="9:13">
      <c r="I14649" s="51"/>
      <c r="M14649" s="51"/>
    </row>
    <row r="14650" spans="9:13">
      <c r="I14650" s="51"/>
      <c r="M14650" s="51"/>
    </row>
    <row r="14651" spans="9:13">
      <c r="I14651" s="51"/>
      <c r="M14651" s="51"/>
    </row>
    <row r="14652" spans="9:13">
      <c r="I14652" s="51"/>
      <c r="M14652" s="51"/>
    </row>
    <row r="14653" spans="9:13">
      <c r="I14653" s="51"/>
      <c r="M14653" s="51"/>
    </row>
    <row r="14654" spans="9:13">
      <c r="I14654" s="51"/>
      <c r="M14654" s="51"/>
    </row>
    <row r="14655" spans="9:13">
      <c r="I14655" s="51"/>
      <c r="M14655" s="51"/>
    </row>
    <row r="14656" spans="9:13">
      <c r="I14656" s="51"/>
      <c r="M14656" s="51"/>
    </row>
    <row r="14657" spans="9:13">
      <c r="I14657" s="51"/>
      <c r="M14657" s="51"/>
    </row>
    <row r="14658" spans="9:13">
      <c r="I14658" s="51"/>
      <c r="M14658" s="51"/>
    </row>
    <row r="14659" spans="9:13">
      <c r="I14659" s="51"/>
      <c r="M14659" s="51"/>
    </row>
    <row r="14660" spans="9:13">
      <c r="I14660" s="51"/>
      <c r="M14660" s="51"/>
    </row>
    <row r="14661" spans="9:13">
      <c r="I14661" s="51"/>
      <c r="M14661" s="51"/>
    </row>
    <row r="14662" spans="9:13">
      <c r="I14662" s="51"/>
      <c r="M14662" s="51"/>
    </row>
    <row r="14663" spans="9:13">
      <c r="I14663" s="51"/>
      <c r="M14663" s="51"/>
    </row>
    <row r="14664" spans="9:13">
      <c r="I14664" s="51"/>
      <c r="M14664" s="51"/>
    </row>
    <row r="14665" spans="9:13">
      <c r="I14665" s="51"/>
      <c r="M14665" s="51"/>
    </row>
    <row r="14666" spans="9:13">
      <c r="I14666" s="51"/>
      <c r="M14666" s="51"/>
    </row>
    <row r="14667" spans="9:13">
      <c r="I14667" s="51"/>
      <c r="M14667" s="51"/>
    </row>
    <row r="14668" spans="9:13">
      <c r="I14668" s="51"/>
      <c r="M14668" s="51"/>
    </row>
    <row r="14669" spans="9:13">
      <c r="I14669" s="51"/>
      <c r="M14669" s="51"/>
    </row>
    <row r="14670" spans="9:13">
      <c r="I14670" s="51"/>
      <c r="M14670" s="51"/>
    </row>
    <row r="14671" spans="9:13">
      <c r="I14671" s="51"/>
      <c r="M14671" s="51"/>
    </row>
    <row r="14672" spans="9:13">
      <c r="I14672" s="51"/>
      <c r="M14672" s="51"/>
    </row>
    <row r="14673" spans="9:13">
      <c r="I14673" s="51"/>
      <c r="M14673" s="51"/>
    </row>
    <row r="14674" spans="9:13">
      <c r="I14674" s="51"/>
      <c r="M14674" s="51"/>
    </row>
    <row r="14675" spans="9:13">
      <c r="I14675" s="51"/>
      <c r="M14675" s="51"/>
    </row>
    <row r="14676" spans="9:13">
      <c r="I14676" s="51"/>
      <c r="M14676" s="51"/>
    </row>
    <row r="14677" spans="9:13">
      <c r="I14677" s="51"/>
      <c r="M14677" s="51"/>
    </row>
    <row r="14678" spans="9:13">
      <c r="I14678" s="51"/>
      <c r="M14678" s="51"/>
    </row>
    <row r="14679" spans="9:13">
      <c r="I14679" s="51"/>
      <c r="M14679" s="51"/>
    </row>
    <row r="14680" spans="9:13">
      <c r="I14680" s="51"/>
      <c r="M14680" s="51"/>
    </row>
    <row r="14681" spans="9:13">
      <c r="I14681" s="51"/>
      <c r="M14681" s="51"/>
    </row>
    <row r="14682" spans="9:13">
      <c r="I14682" s="51"/>
      <c r="M14682" s="51"/>
    </row>
    <row r="14683" spans="9:13">
      <c r="I14683" s="51"/>
      <c r="M14683" s="51"/>
    </row>
    <row r="14684" spans="9:13">
      <c r="I14684" s="51"/>
      <c r="M14684" s="51"/>
    </row>
    <row r="14685" spans="9:13">
      <c r="I14685" s="51"/>
      <c r="M14685" s="51"/>
    </row>
    <row r="14686" spans="9:13">
      <c r="I14686" s="51"/>
      <c r="M14686" s="51"/>
    </row>
    <row r="14687" spans="9:13">
      <c r="I14687" s="51"/>
      <c r="M14687" s="51"/>
    </row>
    <row r="14688" spans="9:13">
      <c r="I14688" s="51"/>
      <c r="M14688" s="51"/>
    </row>
    <row r="14689" spans="9:13">
      <c r="I14689" s="51"/>
      <c r="M14689" s="51"/>
    </row>
    <row r="14690" spans="9:13">
      <c r="I14690" s="51"/>
      <c r="M14690" s="51"/>
    </row>
    <row r="14691" spans="9:13">
      <c r="I14691" s="51"/>
      <c r="M14691" s="51"/>
    </row>
    <row r="14692" spans="9:13">
      <c r="I14692" s="51"/>
      <c r="M14692" s="51"/>
    </row>
    <row r="14693" spans="9:13">
      <c r="I14693" s="51"/>
      <c r="M14693" s="51"/>
    </row>
    <row r="14694" spans="9:13">
      <c r="I14694" s="51"/>
      <c r="M14694" s="51"/>
    </row>
    <row r="14695" spans="9:13">
      <c r="I14695" s="51"/>
      <c r="M14695" s="51"/>
    </row>
    <row r="14696" spans="9:13">
      <c r="I14696" s="51"/>
      <c r="M14696" s="51"/>
    </row>
    <row r="14697" spans="9:13">
      <c r="I14697" s="51"/>
      <c r="M14697" s="51"/>
    </row>
    <row r="14698" spans="9:13">
      <c r="I14698" s="51"/>
      <c r="M14698" s="51"/>
    </row>
    <row r="14699" spans="9:13">
      <c r="I14699" s="51"/>
      <c r="M14699" s="51"/>
    </row>
    <row r="14700" spans="9:13">
      <c r="I14700" s="51"/>
      <c r="M14700" s="51"/>
    </row>
    <row r="14701" spans="9:13">
      <c r="I14701" s="51"/>
      <c r="M14701" s="51"/>
    </row>
    <row r="14702" spans="9:13">
      <c r="I14702" s="51"/>
      <c r="M14702" s="51"/>
    </row>
    <row r="14703" spans="9:13">
      <c r="I14703" s="51"/>
      <c r="M14703" s="51"/>
    </row>
    <row r="14704" spans="9:13">
      <c r="I14704" s="51"/>
      <c r="M14704" s="51"/>
    </row>
    <row r="14705" spans="9:13">
      <c r="I14705" s="51"/>
      <c r="M14705" s="51"/>
    </row>
    <row r="14706" spans="9:13">
      <c r="I14706" s="51"/>
      <c r="M14706" s="51"/>
    </row>
    <row r="14707" spans="9:13">
      <c r="I14707" s="51"/>
      <c r="M14707" s="51"/>
    </row>
    <row r="14708" spans="9:13">
      <c r="I14708" s="51"/>
      <c r="M14708" s="51"/>
    </row>
    <row r="14709" spans="9:13">
      <c r="I14709" s="51"/>
      <c r="M14709" s="51"/>
    </row>
    <row r="14710" spans="9:13">
      <c r="I14710" s="51"/>
      <c r="M14710" s="51"/>
    </row>
    <row r="14711" spans="9:13">
      <c r="I14711" s="51"/>
      <c r="M14711" s="51"/>
    </row>
    <row r="14712" spans="9:13">
      <c r="I14712" s="51"/>
      <c r="M14712" s="51"/>
    </row>
    <row r="14713" spans="9:13">
      <c r="I14713" s="51"/>
      <c r="M14713" s="51"/>
    </row>
    <row r="14714" spans="9:13">
      <c r="I14714" s="51"/>
      <c r="M14714" s="51"/>
    </row>
    <row r="14715" spans="9:13">
      <c r="I14715" s="51"/>
      <c r="M14715" s="51"/>
    </row>
    <row r="14716" spans="9:13">
      <c r="I14716" s="51"/>
      <c r="M14716" s="51"/>
    </row>
    <row r="14717" spans="9:13">
      <c r="I14717" s="51"/>
      <c r="M14717" s="51"/>
    </row>
    <row r="14718" spans="9:13">
      <c r="I14718" s="51"/>
      <c r="M14718" s="51"/>
    </row>
    <row r="14719" spans="9:13">
      <c r="I14719" s="51"/>
      <c r="M14719" s="51"/>
    </row>
    <row r="14720" spans="9:13">
      <c r="I14720" s="51"/>
      <c r="M14720" s="51"/>
    </row>
    <row r="14721" spans="9:13">
      <c r="I14721" s="51"/>
      <c r="M14721" s="51"/>
    </row>
    <row r="14722" spans="9:13">
      <c r="I14722" s="51"/>
      <c r="M14722" s="51"/>
    </row>
    <row r="14723" spans="9:13">
      <c r="I14723" s="51"/>
      <c r="M14723" s="51"/>
    </row>
    <row r="14724" spans="9:13">
      <c r="I14724" s="51"/>
      <c r="M14724" s="51"/>
    </row>
    <row r="14725" spans="9:13">
      <c r="I14725" s="51"/>
      <c r="M14725" s="51"/>
    </row>
    <row r="14726" spans="9:13">
      <c r="I14726" s="51"/>
      <c r="M14726" s="51"/>
    </row>
    <row r="14727" spans="9:13">
      <c r="I14727" s="51"/>
      <c r="M14727" s="51"/>
    </row>
    <row r="14728" spans="9:13">
      <c r="I14728" s="51"/>
      <c r="M14728" s="51"/>
    </row>
    <row r="14729" spans="9:13">
      <c r="I14729" s="51"/>
      <c r="M14729" s="51"/>
    </row>
    <row r="14730" spans="9:13">
      <c r="I14730" s="51"/>
      <c r="M14730" s="51"/>
    </row>
    <row r="14731" spans="9:13">
      <c r="I14731" s="51"/>
      <c r="M14731" s="51"/>
    </row>
    <row r="14732" spans="9:13">
      <c r="I14732" s="51"/>
      <c r="M14732" s="51"/>
    </row>
    <row r="14733" spans="9:13">
      <c r="I14733" s="51"/>
      <c r="M14733" s="51"/>
    </row>
    <row r="14734" spans="9:13">
      <c r="I14734" s="51"/>
      <c r="M14734" s="51"/>
    </row>
    <row r="14735" spans="9:13">
      <c r="I14735" s="51"/>
      <c r="M14735" s="51"/>
    </row>
    <row r="14736" spans="9:13">
      <c r="I14736" s="51"/>
      <c r="M14736" s="51"/>
    </row>
    <row r="14737" spans="9:13">
      <c r="I14737" s="51"/>
      <c r="M14737" s="51"/>
    </row>
    <row r="14738" spans="9:13">
      <c r="I14738" s="51"/>
      <c r="M14738" s="51"/>
    </row>
    <row r="14739" spans="9:13">
      <c r="I14739" s="51"/>
      <c r="M14739" s="51"/>
    </row>
    <row r="14740" spans="9:13">
      <c r="I14740" s="51"/>
      <c r="M14740" s="51"/>
    </row>
    <row r="14741" spans="9:13">
      <c r="I14741" s="51"/>
      <c r="M14741" s="51"/>
    </row>
    <row r="14742" spans="9:13">
      <c r="I14742" s="51"/>
      <c r="M14742" s="51"/>
    </row>
    <row r="14743" spans="9:13">
      <c r="I14743" s="51"/>
      <c r="M14743" s="51"/>
    </row>
    <row r="14744" spans="9:13">
      <c r="I14744" s="51"/>
      <c r="M14744" s="51"/>
    </row>
    <row r="14745" spans="9:13">
      <c r="I14745" s="51"/>
      <c r="M14745" s="51"/>
    </row>
    <row r="14746" spans="9:13">
      <c r="I14746" s="51"/>
      <c r="M14746" s="51"/>
    </row>
    <row r="14747" spans="9:13">
      <c r="I14747" s="51"/>
      <c r="M14747" s="51"/>
    </row>
    <row r="14748" spans="9:13">
      <c r="I14748" s="51"/>
      <c r="M14748" s="51"/>
    </row>
    <row r="14749" spans="9:13">
      <c r="I14749" s="51"/>
      <c r="M14749" s="51"/>
    </row>
    <row r="14750" spans="9:13">
      <c r="I14750" s="51"/>
      <c r="M14750" s="51"/>
    </row>
    <row r="14751" spans="9:13">
      <c r="I14751" s="51"/>
      <c r="M14751" s="51"/>
    </row>
    <row r="14752" spans="9:13">
      <c r="I14752" s="51"/>
      <c r="M14752" s="51"/>
    </row>
    <row r="14753" spans="9:13">
      <c r="I14753" s="51"/>
      <c r="M14753" s="51"/>
    </row>
    <row r="14754" spans="9:13">
      <c r="I14754" s="51"/>
      <c r="M14754" s="51"/>
    </row>
    <row r="14755" spans="9:13">
      <c r="I14755" s="51"/>
      <c r="M14755" s="51"/>
    </row>
    <row r="14756" spans="9:13">
      <c r="I14756" s="51"/>
      <c r="M14756" s="51"/>
    </row>
    <row r="14757" spans="9:13">
      <c r="I14757" s="51"/>
      <c r="M14757" s="51"/>
    </row>
    <row r="14758" spans="9:13">
      <c r="I14758" s="51"/>
      <c r="M14758" s="51"/>
    </row>
    <row r="14759" spans="9:13">
      <c r="I14759" s="51"/>
      <c r="M14759" s="51"/>
    </row>
    <row r="14760" spans="9:13">
      <c r="I14760" s="51"/>
      <c r="M14760" s="51"/>
    </row>
    <row r="14761" spans="9:13">
      <c r="I14761" s="51"/>
      <c r="M14761" s="51"/>
    </row>
    <row r="14762" spans="9:13">
      <c r="I14762" s="51"/>
      <c r="M14762" s="51"/>
    </row>
    <row r="14763" spans="9:13">
      <c r="I14763" s="51"/>
      <c r="M14763" s="51"/>
    </row>
    <row r="14764" spans="9:13">
      <c r="I14764" s="51"/>
      <c r="M14764" s="51"/>
    </row>
    <row r="14765" spans="9:13">
      <c r="I14765" s="51"/>
      <c r="M14765" s="51"/>
    </row>
    <row r="14766" spans="9:13">
      <c r="I14766" s="51"/>
      <c r="M14766" s="51"/>
    </row>
    <row r="14767" spans="9:13">
      <c r="I14767" s="51"/>
      <c r="M14767" s="51"/>
    </row>
    <row r="14768" spans="9:13">
      <c r="I14768" s="51"/>
      <c r="M14768" s="51"/>
    </row>
    <row r="14769" spans="9:13">
      <c r="I14769" s="51"/>
      <c r="M14769" s="51"/>
    </row>
    <row r="14770" spans="9:13">
      <c r="I14770" s="51"/>
      <c r="M14770" s="51"/>
    </row>
    <row r="14771" spans="9:13">
      <c r="I14771" s="51"/>
      <c r="M14771" s="51"/>
    </row>
    <row r="14772" spans="9:13">
      <c r="I14772" s="51"/>
      <c r="M14772" s="51"/>
    </row>
    <row r="14773" spans="9:13">
      <c r="I14773" s="51"/>
      <c r="M14773" s="51"/>
    </row>
    <row r="14774" spans="9:13">
      <c r="I14774" s="51"/>
      <c r="M14774" s="51"/>
    </row>
    <row r="14775" spans="9:13">
      <c r="I14775" s="51"/>
      <c r="M14775" s="51"/>
    </row>
    <row r="14776" spans="9:13">
      <c r="I14776" s="51"/>
      <c r="M14776" s="51"/>
    </row>
    <row r="14777" spans="9:13">
      <c r="I14777" s="51"/>
      <c r="M14777" s="51"/>
    </row>
    <row r="14778" spans="9:13">
      <c r="I14778" s="51"/>
      <c r="M14778" s="51"/>
    </row>
    <row r="14779" spans="9:13">
      <c r="I14779" s="51"/>
      <c r="M14779" s="51"/>
    </row>
    <row r="14780" spans="9:13">
      <c r="I14780" s="51"/>
      <c r="M14780" s="51"/>
    </row>
    <row r="14781" spans="9:13">
      <c r="I14781" s="51"/>
      <c r="M14781" s="51"/>
    </row>
    <row r="14782" spans="9:13">
      <c r="I14782" s="51"/>
      <c r="M14782" s="51"/>
    </row>
    <row r="14783" spans="9:13">
      <c r="I14783" s="51"/>
      <c r="M14783" s="51"/>
    </row>
    <row r="14784" spans="9:13">
      <c r="I14784" s="51"/>
      <c r="M14784" s="51"/>
    </row>
    <row r="14785" spans="9:13">
      <c r="I14785" s="51"/>
      <c r="M14785" s="51"/>
    </row>
    <row r="14786" spans="9:13">
      <c r="I14786" s="51"/>
      <c r="M14786" s="51"/>
    </row>
    <row r="14787" spans="9:13">
      <c r="I14787" s="51"/>
      <c r="M14787" s="51"/>
    </row>
    <row r="14788" spans="9:13">
      <c r="I14788" s="51"/>
      <c r="M14788" s="51"/>
    </row>
    <row r="14789" spans="9:13">
      <c r="I14789" s="51"/>
      <c r="M14789" s="51"/>
    </row>
    <row r="14790" spans="9:13">
      <c r="I14790" s="51"/>
      <c r="M14790" s="51"/>
    </row>
    <row r="14791" spans="9:13">
      <c r="I14791" s="51"/>
      <c r="M14791" s="51"/>
    </row>
    <row r="14792" spans="9:13">
      <c r="I14792" s="51"/>
      <c r="M14792" s="51"/>
    </row>
    <row r="14793" spans="9:13">
      <c r="I14793" s="51"/>
      <c r="M14793" s="51"/>
    </row>
    <row r="14794" spans="9:13">
      <c r="I14794" s="51"/>
      <c r="M14794" s="51"/>
    </row>
    <row r="14795" spans="9:13">
      <c r="I14795" s="51"/>
      <c r="M14795" s="51"/>
    </row>
    <row r="14796" spans="9:13">
      <c r="I14796" s="51"/>
      <c r="M14796" s="51"/>
    </row>
    <row r="14797" spans="9:13">
      <c r="I14797" s="51"/>
      <c r="M14797" s="51"/>
    </row>
    <row r="14798" spans="9:13">
      <c r="I14798" s="51"/>
      <c r="M14798" s="51"/>
    </row>
    <row r="14799" spans="9:13">
      <c r="I14799" s="51"/>
      <c r="M14799" s="51"/>
    </row>
    <row r="14800" spans="9:13">
      <c r="I14800" s="51"/>
      <c r="M14800" s="51"/>
    </row>
    <row r="14801" spans="9:13">
      <c r="I14801" s="51"/>
      <c r="M14801" s="51"/>
    </row>
    <row r="14802" spans="9:13">
      <c r="I14802" s="51"/>
      <c r="M14802" s="51"/>
    </row>
    <row r="14803" spans="9:13">
      <c r="I14803" s="51"/>
      <c r="M14803" s="51"/>
    </row>
    <row r="14804" spans="9:13">
      <c r="I14804" s="51"/>
      <c r="M14804" s="51"/>
    </row>
    <row r="14805" spans="9:13">
      <c r="I14805" s="51"/>
      <c r="M14805" s="51"/>
    </row>
    <row r="14806" spans="9:13">
      <c r="I14806" s="51"/>
      <c r="M14806" s="51"/>
    </row>
    <row r="14807" spans="9:13">
      <c r="I14807" s="51"/>
      <c r="M14807" s="51"/>
    </row>
    <row r="14808" spans="9:13">
      <c r="I14808" s="51"/>
      <c r="M14808" s="51"/>
    </row>
    <row r="14809" spans="9:13">
      <c r="I14809" s="51"/>
      <c r="M14809" s="51"/>
    </row>
    <row r="14810" spans="9:13">
      <c r="I14810" s="51"/>
      <c r="M14810" s="51"/>
    </row>
    <row r="14811" spans="9:13">
      <c r="I14811" s="51"/>
      <c r="M14811" s="51"/>
    </row>
    <row r="14812" spans="9:13">
      <c r="I14812" s="51"/>
      <c r="M14812" s="51"/>
    </row>
    <row r="14813" spans="9:13">
      <c r="I14813" s="51"/>
      <c r="M14813" s="51"/>
    </row>
    <row r="14814" spans="9:13">
      <c r="I14814" s="51"/>
      <c r="M14814" s="51"/>
    </row>
    <row r="14815" spans="9:13">
      <c r="I14815" s="51"/>
      <c r="M14815" s="51"/>
    </row>
    <row r="14816" spans="9:13">
      <c r="I14816" s="51"/>
      <c r="M14816" s="51"/>
    </row>
    <row r="14817" spans="9:13">
      <c r="I14817" s="51"/>
      <c r="M14817" s="51"/>
    </row>
    <row r="14818" spans="9:13">
      <c r="I14818" s="51"/>
      <c r="M14818" s="51"/>
    </row>
    <row r="14819" spans="9:13">
      <c r="I14819" s="51"/>
      <c r="M14819" s="51"/>
    </row>
    <row r="14820" spans="9:13">
      <c r="I14820" s="51"/>
      <c r="M14820" s="51"/>
    </row>
    <row r="14821" spans="9:13">
      <c r="I14821" s="51"/>
      <c r="M14821" s="51"/>
    </row>
    <row r="14822" spans="9:13">
      <c r="I14822" s="51"/>
      <c r="M14822" s="51"/>
    </row>
    <row r="14823" spans="9:13">
      <c r="I14823" s="51"/>
      <c r="M14823" s="51"/>
    </row>
    <row r="14824" spans="9:13">
      <c r="I14824" s="51"/>
      <c r="M14824" s="51"/>
    </row>
    <row r="14825" spans="9:13">
      <c r="I14825" s="51"/>
      <c r="M14825" s="51"/>
    </row>
    <row r="14826" spans="9:13">
      <c r="I14826" s="51"/>
      <c r="M14826" s="51"/>
    </row>
    <row r="14827" spans="9:13">
      <c r="I14827" s="51"/>
      <c r="M14827" s="51"/>
    </row>
    <row r="14828" spans="9:13">
      <c r="I14828" s="51"/>
      <c r="M14828" s="51"/>
    </row>
    <row r="14829" spans="9:13">
      <c r="I14829" s="51"/>
      <c r="M14829" s="51"/>
    </row>
    <row r="14830" spans="9:13">
      <c r="I14830" s="51"/>
      <c r="M14830" s="51"/>
    </row>
    <row r="14831" spans="9:13">
      <c r="I14831" s="51"/>
      <c r="M14831" s="51"/>
    </row>
    <row r="14832" spans="9:13">
      <c r="I14832" s="51"/>
      <c r="M14832" s="51"/>
    </row>
    <row r="14833" spans="9:13">
      <c r="I14833" s="51"/>
      <c r="M14833" s="51"/>
    </row>
    <row r="14834" spans="9:13">
      <c r="I14834" s="51"/>
      <c r="M14834" s="51"/>
    </row>
    <row r="14835" spans="9:13">
      <c r="I14835" s="51"/>
      <c r="M14835" s="51"/>
    </row>
    <row r="14836" spans="9:13">
      <c r="I14836" s="51"/>
      <c r="M14836" s="51"/>
    </row>
    <row r="14837" spans="9:13">
      <c r="I14837" s="51"/>
      <c r="M14837" s="51"/>
    </row>
    <row r="14838" spans="9:13">
      <c r="I14838" s="51"/>
      <c r="M14838" s="51"/>
    </row>
    <row r="14839" spans="9:13">
      <c r="I14839" s="51"/>
      <c r="M14839" s="51"/>
    </row>
    <row r="14840" spans="9:13">
      <c r="I14840" s="51"/>
      <c r="M14840" s="51"/>
    </row>
    <row r="14841" spans="9:13">
      <c r="I14841" s="51"/>
      <c r="M14841" s="51"/>
    </row>
    <row r="14842" spans="9:13">
      <c r="I14842" s="51"/>
      <c r="M14842" s="51"/>
    </row>
    <row r="14843" spans="9:13">
      <c r="I14843" s="51"/>
      <c r="M14843" s="51"/>
    </row>
    <row r="14844" spans="9:13">
      <c r="I14844" s="51"/>
      <c r="M14844" s="51"/>
    </row>
    <row r="14845" spans="9:13">
      <c r="I14845" s="51"/>
      <c r="M14845" s="51"/>
    </row>
    <row r="14846" spans="9:13">
      <c r="I14846" s="51"/>
      <c r="M14846" s="51"/>
    </row>
    <row r="14847" spans="9:13">
      <c r="I14847" s="51"/>
      <c r="M14847" s="51"/>
    </row>
    <row r="14848" spans="9:13">
      <c r="I14848" s="51"/>
      <c r="M14848" s="51"/>
    </row>
    <row r="14849" spans="9:13">
      <c r="I14849" s="51"/>
      <c r="M14849" s="51"/>
    </row>
    <row r="14850" spans="9:13">
      <c r="I14850" s="51"/>
      <c r="M14850" s="51"/>
    </row>
    <row r="14851" spans="9:13">
      <c r="I14851" s="51"/>
      <c r="M14851" s="51"/>
    </row>
    <row r="14852" spans="9:13">
      <c r="I14852" s="51"/>
      <c r="M14852" s="51"/>
    </row>
    <row r="14853" spans="9:13">
      <c r="I14853" s="51"/>
      <c r="M14853" s="51"/>
    </row>
    <row r="14854" spans="9:13">
      <c r="I14854" s="51"/>
      <c r="M14854" s="51"/>
    </row>
    <row r="14855" spans="9:13">
      <c r="I14855" s="51"/>
      <c r="M14855" s="51"/>
    </row>
    <row r="14856" spans="9:13">
      <c r="I14856" s="51"/>
      <c r="M14856" s="51"/>
    </row>
    <row r="14857" spans="9:13">
      <c r="I14857" s="51"/>
      <c r="M14857" s="51"/>
    </row>
    <row r="14858" spans="9:13">
      <c r="I14858" s="51"/>
      <c r="M14858" s="51"/>
    </row>
    <row r="14859" spans="9:13">
      <c r="I14859" s="51"/>
      <c r="M14859" s="51"/>
    </row>
    <row r="14860" spans="9:13">
      <c r="I14860" s="51"/>
      <c r="M14860" s="51"/>
    </row>
    <row r="14861" spans="9:13">
      <c r="I14861" s="51"/>
      <c r="M14861" s="51"/>
    </row>
    <row r="14862" spans="9:13">
      <c r="I14862" s="51"/>
      <c r="M14862" s="51"/>
    </row>
    <row r="14863" spans="9:13">
      <c r="I14863" s="51"/>
      <c r="M14863" s="51"/>
    </row>
    <row r="14864" spans="9:13">
      <c r="I14864" s="51"/>
      <c r="M14864" s="51"/>
    </row>
    <row r="14865" spans="9:13">
      <c r="I14865" s="51"/>
      <c r="M14865" s="51"/>
    </row>
    <row r="14866" spans="9:13">
      <c r="I14866" s="51"/>
      <c r="M14866" s="51"/>
    </row>
    <row r="14867" spans="9:13">
      <c r="I14867" s="51"/>
      <c r="M14867" s="51"/>
    </row>
    <row r="14868" spans="9:13">
      <c r="I14868" s="51"/>
      <c r="M14868" s="51"/>
    </row>
    <row r="14869" spans="9:13">
      <c r="I14869" s="51"/>
      <c r="M14869" s="51"/>
    </row>
    <row r="14870" spans="9:13">
      <c r="I14870" s="51"/>
      <c r="M14870" s="51"/>
    </row>
    <row r="14871" spans="9:13">
      <c r="I14871" s="51"/>
      <c r="M14871" s="51"/>
    </row>
    <row r="14872" spans="9:13">
      <c r="I14872" s="51"/>
      <c r="M14872" s="51"/>
    </row>
    <row r="14873" spans="9:13">
      <c r="I14873" s="51"/>
      <c r="M14873" s="51"/>
    </row>
    <row r="14874" spans="9:13">
      <c r="I14874" s="51"/>
      <c r="M14874" s="51"/>
    </row>
    <row r="14875" spans="9:13">
      <c r="I14875" s="51"/>
      <c r="M14875" s="51"/>
    </row>
    <row r="14876" spans="9:13">
      <c r="I14876" s="51"/>
      <c r="M14876" s="51"/>
    </row>
    <row r="14877" spans="9:13">
      <c r="I14877" s="51"/>
      <c r="M14877" s="51"/>
    </row>
    <row r="14878" spans="9:13">
      <c r="I14878" s="51"/>
      <c r="M14878" s="51"/>
    </row>
    <row r="14879" spans="9:13">
      <c r="I14879" s="51"/>
      <c r="M14879" s="51"/>
    </row>
    <row r="14880" spans="9:13">
      <c r="I14880" s="51"/>
      <c r="M14880" s="51"/>
    </row>
    <row r="14881" spans="9:13">
      <c r="I14881" s="51"/>
      <c r="M14881" s="51"/>
    </row>
    <row r="14882" spans="9:13">
      <c r="I14882" s="51"/>
      <c r="M14882" s="51"/>
    </row>
    <row r="14883" spans="9:13">
      <c r="I14883" s="51"/>
      <c r="M14883" s="51"/>
    </row>
    <row r="14884" spans="9:13">
      <c r="I14884" s="51"/>
      <c r="M14884" s="51"/>
    </row>
    <row r="14885" spans="9:13">
      <c r="I14885" s="51"/>
      <c r="M14885" s="51"/>
    </row>
    <row r="14886" spans="9:13">
      <c r="I14886" s="51"/>
      <c r="M14886" s="51"/>
    </row>
    <row r="14887" spans="9:13">
      <c r="I14887" s="51"/>
      <c r="M14887" s="51"/>
    </row>
    <row r="14888" spans="9:13">
      <c r="I14888" s="51"/>
      <c r="M14888" s="51"/>
    </row>
    <row r="14889" spans="9:13">
      <c r="I14889" s="51"/>
      <c r="M14889" s="51"/>
    </row>
    <row r="14890" spans="9:13">
      <c r="I14890" s="51"/>
      <c r="M14890" s="51"/>
    </row>
    <row r="14891" spans="9:13">
      <c r="I14891" s="51"/>
      <c r="M14891" s="51"/>
    </row>
    <row r="14892" spans="9:13">
      <c r="I14892" s="51"/>
      <c r="M14892" s="51"/>
    </row>
    <row r="14893" spans="9:13">
      <c r="I14893" s="51"/>
      <c r="M14893" s="51"/>
    </row>
    <row r="14894" spans="9:13">
      <c r="I14894" s="51"/>
      <c r="M14894" s="51"/>
    </row>
    <row r="14895" spans="9:13">
      <c r="I14895" s="51"/>
      <c r="M14895" s="51"/>
    </row>
    <row r="14896" spans="9:13">
      <c r="I14896" s="51"/>
      <c r="M14896" s="51"/>
    </row>
    <row r="14897" spans="9:13">
      <c r="I14897" s="51"/>
      <c r="M14897" s="51"/>
    </row>
    <row r="14898" spans="9:13">
      <c r="I14898" s="51"/>
      <c r="M14898" s="51"/>
    </row>
    <row r="14899" spans="9:13">
      <c r="I14899" s="51"/>
      <c r="M14899" s="51"/>
    </row>
    <row r="14900" spans="9:13">
      <c r="I14900" s="51"/>
      <c r="M14900" s="51"/>
    </row>
    <row r="14901" spans="9:13">
      <c r="I14901" s="51"/>
      <c r="M14901" s="51"/>
    </row>
    <row r="14902" spans="9:13">
      <c r="I14902" s="51"/>
      <c r="M14902" s="51"/>
    </row>
    <row r="14903" spans="9:13">
      <c r="I14903" s="51"/>
      <c r="M14903" s="51"/>
    </row>
    <row r="14904" spans="9:13">
      <c r="I14904" s="51"/>
      <c r="M14904" s="51"/>
    </row>
    <row r="14905" spans="9:13">
      <c r="I14905" s="51"/>
      <c r="M14905" s="51"/>
    </row>
    <row r="14906" spans="9:13">
      <c r="I14906" s="51"/>
      <c r="M14906" s="51"/>
    </row>
    <row r="14907" spans="9:13">
      <c r="I14907" s="51"/>
      <c r="M14907" s="51"/>
    </row>
    <row r="14908" spans="9:13">
      <c r="I14908" s="51"/>
      <c r="M14908" s="51"/>
    </row>
    <row r="14909" spans="9:13">
      <c r="I14909" s="51"/>
      <c r="M14909" s="51"/>
    </row>
    <row r="14910" spans="9:13">
      <c r="I14910" s="51"/>
      <c r="M14910" s="51"/>
    </row>
    <row r="14911" spans="9:13">
      <c r="I14911" s="51"/>
      <c r="M14911" s="51"/>
    </row>
    <row r="14912" spans="9:13">
      <c r="I14912" s="51"/>
      <c r="M14912" s="51"/>
    </row>
    <row r="14913" spans="9:13">
      <c r="I14913" s="51"/>
      <c r="M14913" s="51"/>
    </row>
    <row r="14914" spans="9:13">
      <c r="I14914" s="51"/>
      <c r="M14914" s="51"/>
    </row>
    <row r="14915" spans="9:13">
      <c r="I14915" s="51"/>
      <c r="M14915" s="51"/>
    </row>
    <row r="14916" spans="9:13">
      <c r="I14916" s="51"/>
      <c r="M14916" s="51"/>
    </row>
    <row r="14917" spans="9:13">
      <c r="I14917" s="51"/>
      <c r="M14917" s="51"/>
    </row>
    <row r="14918" spans="9:13">
      <c r="I14918" s="51"/>
      <c r="M14918" s="51"/>
    </row>
    <row r="14919" spans="9:13">
      <c r="I14919" s="51"/>
      <c r="M14919" s="51"/>
    </row>
    <row r="14920" spans="9:13">
      <c r="I14920" s="51"/>
      <c r="M14920" s="51"/>
    </row>
    <row r="14921" spans="9:13">
      <c r="I14921" s="51"/>
      <c r="M14921" s="51"/>
    </row>
    <row r="14922" spans="9:13">
      <c r="I14922" s="51"/>
      <c r="M14922" s="51"/>
    </row>
    <row r="14923" spans="9:13">
      <c r="I14923" s="51"/>
      <c r="M14923" s="51"/>
    </row>
    <row r="14924" spans="9:13">
      <c r="I14924" s="51"/>
      <c r="M14924" s="51"/>
    </row>
    <row r="14925" spans="9:13">
      <c r="I14925" s="51"/>
      <c r="M14925" s="51"/>
    </row>
    <row r="14926" spans="9:13">
      <c r="I14926" s="51"/>
      <c r="M14926" s="51"/>
    </row>
    <row r="14927" spans="9:13">
      <c r="I14927" s="51"/>
      <c r="M14927" s="51"/>
    </row>
    <row r="14928" spans="9:13">
      <c r="I14928" s="51"/>
      <c r="M14928" s="51"/>
    </row>
    <row r="14929" spans="9:13">
      <c r="I14929" s="51"/>
      <c r="M14929" s="51"/>
    </row>
    <row r="14930" spans="9:13">
      <c r="I14930" s="51"/>
      <c r="M14930" s="51"/>
    </row>
    <row r="14931" spans="9:13">
      <c r="I14931" s="51"/>
      <c r="M14931" s="51"/>
    </row>
    <row r="14932" spans="9:13">
      <c r="I14932" s="51"/>
      <c r="M14932" s="51"/>
    </row>
    <row r="14933" spans="9:13">
      <c r="I14933" s="51"/>
      <c r="M14933" s="51"/>
    </row>
    <row r="14934" spans="9:13">
      <c r="I14934" s="51"/>
      <c r="M14934" s="51"/>
    </row>
    <row r="14935" spans="9:13">
      <c r="I14935" s="51"/>
      <c r="M14935" s="51"/>
    </row>
    <row r="14936" spans="9:13">
      <c r="I14936" s="51"/>
      <c r="M14936" s="51"/>
    </row>
    <row r="14937" spans="9:13">
      <c r="I14937" s="51"/>
      <c r="M14937" s="51"/>
    </row>
    <row r="14938" spans="9:13">
      <c r="I14938" s="51"/>
      <c r="M14938" s="51"/>
    </row>
    <row r="14939" spans="9:13">
      <c r="I14939" s="51"/>
      <c r="M14939" s="51"/>
    </row>
    <row r="14940" spans="9:13">
      <c r="I14940" s="51"/>
      <c r="M14940" s="51"/>
    </row>
    <row r="14941" spans="9:13">
      <c r="I14941" s="51"/>
      <c r="M14941" s="51"/>
    </row>
    <row r="14942" spans="9:13">
      <c r="I14942" s="51"/>
      <c r="M14942" s="51"/>
    </row>
    <row r="14943" spans="9:13">
      <c r="I14943" s="51"/>
      <c r="M14943" s="51"/>
    </row>
    <row r="14944" spans="9:13">
      <c r="I14944" s="51"/>
      <c r="M14944" s="51"/>
    </row>
    <row r="14945" spans="9:13">
      <c r="I14945" s="51"/>
      <c r="M14945" s="51"/>
    </row>
    <row r="14946" spans="9:13">
      <c r="I14946" s="51"/>
      <c r="M14946" s="51"/>
    </row>
    <row r="14947" spans="9:13">
      <c r="I14947" s="51"/>
      <c r="M14947" s="51"/>
    </row>
    <row r="14948" spans="9:13">
      <c r="I14948" s="51"/>
      <c r="M14948" s="51"/>
    </row>
    <row r="14949" spans="9:13">
      <c r="I14949" s="51"/>
      <c r="M14949" s="51"/>
    </row>
    <row r="14950" spans="9:13">
      <c r="I14950" s="51"/>
      <c r="M14950" s="51"/>
    </row>
    <row r="14951" spans="9:13">
      <c r="I14951" s="51"/>
      <c r="M14951" s="51"/>
    </row>
    <row r="14952" spans="9:13">
      <c r="I14952" s="51"/>
      <c r="M14952" s="51"/>
    </row>
    <row r="14953" spans="9:13">
      <c r="I14953" s="51"/>
      <c r="M14953" s="51"/>
    </row>
    <row r="14954" spans="9:13">
      <c r="I14954" s="51"/>
      <c r="M14954" s="51"/>
    </row>
    <row r="14955" spans="9:13">
      <c r="I14955" s="51"/>
      <c r="M14955" s="51"/>
    </row>
    <row r="14956" spans="9:13">
      <c r="I14956" s="51"/>
      <c r="M14956" s="51"/>
    </row>
    <row r="14957" spans="9:13">
      <c r="I14957" s="51"/>
      <c r="M14957" s="51"/>
    </row>
    <row r="14958" spans="9:13">
      <c r="I14958" s="51"/>
      <c r="M14958" s="51"/>
    </row>
    <row r="14959" spans="9:13">
      <c r="I14959" s="51"/>
      <c r="M14959" s="51"/>
    </row>
    <row r="14960" spans="9:13">
      <c r="I14960" s="51"/>
      <c r="M14960" s="51"/>
    </row>
    <row r="14961" spans="9:13">
      <c r="I14961" s="51"/>
      <c r="M14961" s="51"/>
    </row>
    <row r="14962" spans="9:13">
      <c r="I14962" s="51"/>
      <c r="M14962" s="51"/>
    </row>
    <row r="14963" spans="9:13">
      <c r="I14963" s="51"/>
      <c r="M14963" s="51"/>
    </row>
    <row r="14964" spans="9:13">
      <c r="I14964" s="51"/>
      <c r="M14964" s="51"/>
    </row>
    <row r="14965" spans="9:13">
      <c r="I14965" s="51"/>
      <c r="M14965" s="51"/>
    </row>
    <row r="14966" spans="9:13">
      <c r="I14966" s="51"/>
      <c r="M14966" s="51"/>
    </row>
    <row r="14967" spans="9:13">
      <c r="I14967" s="51"/>
      <c r="M14967" s="51"/>
    </row>
    <row r="14968" spans="9:13">
      <c r="I14968" s="51"/>
      <c r="M14968" s="51"/>
    </row>
    <row r="14969" spans="9:13">
      <c r="I14969" s="51"/>
      <c r="M14969" s="51"/>
    </row>
    <row r="14970" spans="9:13">
      <c r="I14970" s="51"/>
      <c r="M14970" s="51"/>
    </row>
    <row r="14971" spans="9:13">
      <c r="I14971" s="51"/>
      <c r="M14971" s="51"/>
    </row>
    <row r="14972" spans="9:13">
      <c r="I14972" s="51"/>
      <c r="M14972" s="51"/>
    </row>
    <row r="14973" spans="9:13">
      <c r="I14973" s="51"/>
      <c r="M14973" s="51"/>
    </row>
    <row r="14974" spans="9:13">
      <c r="I14974" s="51"/>
      <c r="M14974" s="51"/>
    </row>
    <row r="14975" spans="9:13">
      <c r="I14975" s="51"/>
      <c r="M14975" s="51"/>
    </row>
    <row r="14976" spans="9:13">
      <c r="I14976" s="51"/>
      <c r="M14976" s="51"/>
    </row>
    <row r="14977" spans="9:13">
      <c r="I14977" s="51"/>
      <c r="M14977" s="51"/>
    </row>
    <row r="14978" spans="9:13">
      <c r="I14978" s="51"/>
      <c r="M14978" s="51"/>
    </row>
    <row r="14979" spans="9:13">
      <c r="I14979" s="51"/>
      <c r="M14979" s="51"/>
    </row>
    <row r="14980" spans="9:13">
      <c r="I14980" s="51"/>
      <c r="M14980" s="51"/>
    </row>
    <row r="14981" spans="9:13">
      <c r="I14981" s="51"/>
      <c r="M14981" s="51"/>
    </row>
    <row r="14982" spans="9:13">
      <c r="I14982" s="51"/>
      <c r="M14982" s="51"/>
    </row>
    <row r="14983" spans="9:13">
      <c r="I14983" s="51"/>
      <c r="M14983" s="51"/>
    </row>
    <row r="14984" spans="9:13">
      <c r="I14984" s="51"/>
      <c r="M14984" s="51"/>
    </row>
    <row r="14985" spans="9:13">
      <c r="I14985" s="51"/>
      <c r="M14985" s="51"/>
    </row>
    <row r="14986" spans="9:13">
      <c r="I14986" s="51"/>
      <c r="M14986" s="51"/>
    </row>
    <row r="14987" spans="9:13">
      <c r="I14987" s="51"/>
      <c r="M14987" s="51"/>
    </row>
    <row r="14988" spans="9:13">
      <c r="I14988" s="51"/>
      <c r="M14988" s="51"/>
    </row>
    <row r="14989" spans="9:13">
      <c r="I14989" s="51"/>
      <c r="M14989" s="51"/>
    </row>
    <row r="14990" spans="9:13">
      <c r="I14990" s="51"/>
      <c r="M14990" s="51"/>
    </row>
    <row r="14991" spans="9:13">
      <c r="I14991" s="51"/>
      <c r="M14991" s="51"/>
    </row>
    <row r="14992" spans="9:13">
      <c r="I14992" s="51"/>
      <c r="M14992" s="51"/>
    </row>
    <row r="14993" spans="9:13">
      <c r="I14993" s="51"/>
      <c r="M14993" s="51"/>
    </row>
    <row r="14994" spans="9:13">
      <c r="I14994" s="51"/>
      <c r="M14994" s="51"/>
    </row>
    <row r="14995" spans="9:13">
      <c r="I14995" s="51"/>
      <c r="M14995" s="51"/>
    </row>
    <row r="14996" spans="9:13">
      <c r="I14996" s="51"/>
      <c r="M14996" s="51"/>
    </row>
    <row r="14997" spans="9:13">
      <c r="I14997" s="51"/>
      <c r="M14997" s="51"/>
    </row>
    <row r="14998" spans="9:13">
      <c r="I14998" s="51"/>
      <c r="M14998" s="51"/>
    </row>
    <row r="14999" spans="9:13">
      <c r="I14999" s="51"/>
      <c r="M14999" s="51"/>
    </row>
    <row r="15000" spans="9:13">
      <c r="I15000" s="51"/>
      <c r="M15000" s="51"/>
    </row>
    <row r="15001" spans="9:13">
      <c r="I15001" s="51"/>
      <c r="M15001" s="51"/>
    </row>
    <row r="15002" spans="9:13">
      <c r="I15002" s="51"/>
      <c r="M15002" s="51"/>
    </row>
    <row r="15003" spans="9:13">
      <c r="I15003" s="51"/>
      <c r="M15003" s="51"/>
    </row>
    <row r="15004" spans="9:13">
      <c r="I15004" s="51"/>
      <c r="M15004" s="51"/>
    </row>
    <row r="15005" spans="9:13">
      <c r="I15005" s="51"/>
      <c r="M15005" s="51"/>
    </row>
    <row r="15006" spans="9:13">
      <c r="I15006" s="51"/>
      <c r="M15006" s="51"/>
    </row>
    <row r="15007" spans="9:13">
      <c r="I15007" s="51"/>
      <c r="M15007" s="51"/>
    </row>
    <row r="15008" spans="9:13">
      <c r="I15008" s="51"/>
      <c r="M15008" s="51"/>
    </row>
    <row r="15009" spans="9:13">
      <c r="I15009" s="51"/>
      <c r="M15009" s="51"/>
    </row>
    <row r="15010" spans="9:13">
      <c r="I15010" s="51"/>
      <c r="M15010" s="51"/>
    </row>
    <row r="15011" spans="9:13">
      <c r="I15011" s="51"/>
      <c r="M15011" s="51"/>
    </row>
    <row r="15012" spans="9:13">
      <c r="I15012" s="51"/>
      <c r="M15012" s="51"/>
    </row>
    <row r="15013" spans="9:13">
      <c r="I15013" s="51"/>
      <c r="M15013" s="51"/>
    </row>
    <row r="15014" spans="9:13">
      <c r="I15014" s="51"/>
      <c r="M15014" s="51"/>
    </row>
    <row r="15015" spans="9:13">
      <c r="I15015" s="51"/>
      <c r="M15015" s="51"/>
    </row>
    <row r="15016" spans="9:13">
      <c r="I15016" s="51"/>
      <c r="M15016" s="51"/>
    </row>
    <row r="15017" spans="9:13">
      <c r="I15017" s="51"/>
      <c r="M15017" s="51"/>
    </row>
    <row r="15018" spans="9:13">
      <c r="I15018" s="51"/>
      <c r="M15018" s="51"/>
    </row>
    <row r="15019" spans="9:13">
      <c r="I15019" s="51"/>
      <c r="M15019" s="51"/>
    </row>
    <row r="15020" spans="9:13">
      <c r="I15020" s="51"/>
      <c r="M15020" s="51"/>
    </row>
    <row r="15021" spans="9:13">
      <c r="I15021" s="51"/>
      <c r="M15021" s="51"/>
    </row>
    <row r="15022" spans="9:13">
      <c r="I15022" s="51"/>
      <c r="M15022" s="51"/>
    </row>
    <row r="15023" spans="9:13">
      <c r="I15023" s="51"/>
      <c r="M15023" s="51"/>
    </row>
    <row r="15024" spans="9:13">
      <c r="I15024" s="51"/>
      <c r="M15024" s="51"/>
    </row>
    <row r="15025" spans="9:13">
      <c r="I15025" s="51"/>
      <c r="M15025" s="51"/>
    </row>
    <row r="15026" spans="9:13">
      <c r="I15026" s="51"/>
      <c r="M15026" s="51"/>
    </row>
    <row r="15027" spans="9:13">
      <c r="I15027" s="51"/>
      <c r="M15027" s="51"/>
    </row>
    <row r="15028" spans="9:13">
      <c r="I15028" s="51"/>
      <c r="M15028" s="51"/>
    </row>
    <row r="15029" spans="9:13">
      <c r="I15029" s="51"/>
      <c r="M15029" s="51"/>
    </row>
    <row r="15030" spans="9:13">
      <c r="I15030" s="51"/>
      <c r="M15030" s="51"/>
    </row>
    <row r="15031" spans="9:13">
      <c r="I15031" s="51"/>
      <c r="M15031" s="51"/>
    </row>
    <row r="15032" spans="9:13">
      <c r="I15032" s="51"/>
      <c r="M15032" s="51"/>
    </row>
    <row r="15033" spans="9:13">
      <c r="I15033" s="51"/>
      <c r="M15033" s="51"/>
    </row>
    <row r="15034" spans="9:13">
      <c r="I15034" s="51"/>
      <c r="M15034" s="51"/>
    </row>
    <row r="15035" spans="9:13">
      <c r="I15035" s="51"/>
      <c r="M15035" s="51"/>
    </row>
    <row r="15036" spans="9:13">
      <c r="I15036" s="51"/>
      <c r="M15036" s="51"/>
    </row>
    <row r="15037" spans="9:13">
      <c r="I15037" s="51"/>
      <c r="M15037" s="51"/>
    </row>
    <row r="15038" spans="9:13">
      <c r="I15038" s="51"/>
      <c r="M15038" s="51"/>
    </row>
    <row r="15039" spans="9:13">
      <c r="I15039" s="51"/>
      <c r="M15039" s="51"/>
    </row>
    <row r="15040" spans="9:13">
      <c r="I15040" s="51"/>
      <c r="M15040" s="51"/>
    </row>
    <row r="15041" spans="9:13">
      <c r="I15041" s="51"/>
      <c r="M15041" s="51"/>
    </row>
    <row r="15042" spans="9:13">
      <c r="I15042" s="51"/>
      <c r="M15042" s="51"/>
    </row>
    <row r="15043" spans="9:13">
      <c r="I15043" s="51"/>
      <c r="M15043" s="51"/>
    </row>
    <row r="15044" spans="9:13">
      <c r="I15044" s="51"/>
      <c r="M15044" s="51"/>
    </row>
    <row r="15045" spans="9:13">
      <c r="I15045" s="51"/>
      <c r="M15045" s="51"/>
    </row>
    <row r="15046" spans="9:13">
      <c r="I15046" s="51"/>
      <c r="M15046" s="51"/>
    </row>
    <row r="15047" spans="9:13">
      <c r="I15047" s="51"/>
      <c r="M15047" s="51"/>
    </row>
    <row r="15048" spans="9:13">
      <c r="I15048" s="51"/>
      <c r="M15048" s="51"/>
    </row>
    <row r="15049" spans="9:13">
      <c r="I15049" s="51"/>
      <c r="M15049" s="51"/>
    </row>
    <row r="15050" spans="9:13">
      <c r="I15050" s="51"/>
      <c r="M15050" s="51"/>
    </row>
    <row r="15051" spans="9:13">
      <c r="I15051" s="51"/>
      <c r="M15051" s="51"/>
    </row>
    <row r="15052" spans="9:13">
      <c r="I15052" s="51"/>
      <c r="M15052" s="51"/>
    </row>
    <row r="15053" spans="9:13">
      <c r="I15053" s="51"/>
      <c r="M15053" s="51"/>
    </row>
    <row r="15054" spans="9:13">
      <c r="I15054" s="51"/>
      <c r="M15054" s="51"/>
    </row>
    <row r="15055" spans="9:13">
      <c r="I15055" s="51"/>
      <c r="M15055" s="51"/>
    </row>
    <row r="15056" spans="9:13">
      <c r="I15056" s="51"/>
      <c r="M15056" s="51"/>
    </row>
    <row r="15057" spans="9:13">
      <c r="I15057" s="51"/>
      <c r="M15057" s="51"/>
    </row>
    <row r="15058" spans="9:13">
      <c r="I15058" s="51"/>
      <c r="M15058" s="51"/>
    </row>
    <row r="15059" spans="9:13">
      <c r="I15059" s="51"/>
      <c r="M15059" s="51"/>
    </row>
    <row r="15060" spans="9:13">
      <c r="I15060" s="51"/>
      <c r="M15060" s="51"/>
    </row>
    <row r="15061" spans="9:13">
      <c r="I15061" s="51"/>
      <c r="M15061" s="51"/>
    </row>
    <row r="15062" spans="9:13">
      <c r="I15062" s="51"/>
      <c r="M15062" s="51"/>
    </row>
    <row r="15063" spans="9:13">
      <c r="I15063" s="51"/>
      <c r="M15063" s="51"/>
    </row>
    <row r="15064" spans="9:13">
      <c r="I15064" s="51"/>
      <c r="M15064" s="51"/>
    </row>
    <row r="15065" spans="9:13">
      <c r="I15065" s="51"/>
      <c r="M15065" s="51"/>
    </row>
    <row r="15066" spans="9:13">
      <c r="I15066" s="51"/>
      <c r="M15066" s="51"/>
    </row>
    <row r="15067" spans="9:13">
      <c r="I15067" s="51"/>
      <c r="M15067" s="51"/>
    </row>
    <row r="15068" spans="9:13">
      <c r="I15068" s="51"/>
      <c r="M15068" s="51"/>
    </row>
    <row r="15069" spans="9:13">
      <c r="I15069" s="51"/>
      <c r="M15069" s="51"/>
    </row>
    <row r="15070" spans="9:13">
      <c r="I15070" s="51"/>
      <c r="M15070" s="51"/>
    </row>
    <row r="15071" spans="9:13">
      <c r="I15071" s="51"/>
      <c r="M15071" s="51"/>
    </row>
    <row r="15072" spans="9:13">
      <c r="I15072" s="51"/>
      <c r="M15072" s="51"/>
    </row>
    <row r="15073" spans="9:13">
      <c r="I15073" s="51"/>
      <c r="M15073" s="51"/>
    </row>
    <row r="15074" spans="9:13">
      <c r="I15074" s="51"/>
      <c r="M15074" s="51"/>
    </row>
    <row r="15075" spans="9:13">
      <c r="I15075" s="51"/>
      <c r="M15075" s="51"/>
    </row>
    <row r="15076" spans="9:13">
      <c r="I15076" s="51"/>
      <c r="M15076" s="51"/>
    </row>
    <row r="15077" spans="9:13">
      <c r="I15077" s="51"/>
      <c r="M15077" s="51"/>
    </row>
    <row r="15078" spans="9:13">
      <c r="I15078" s="51"/>
      <c r="M15078" s="51"/>
    </row>
    <row r="15079" spans="9:13">
      <c r="I15079" s="51"/>
      <c r="M15079" s="51"/>
    </row>
    <row r="15080" spans="9:13">
      <c r="I15080" s="51"/>
      <c r="M15080" s="51"/>
    </row>
    <row r="15081" spans="9:13">
      <c r="I15081" s="51"/>
      <c r="M15081" s="51"/>
    </row>
    <row r="15082" spans="9:13">
      <c r="I15082" s="51"/>
      <c r="M15082" s="51"/>
    </row>
    <row r="15083" spans="9:13">
      <c r="I15083" s="51"/>
      <c r="M15083" s="51"/>
    </row>
    <row r="15084" spans="9:13">
      <c r="I15084" s="51"/>
      <c r="M15084" s="51"/>
    </row>
    <row r="15085" spans="9:13">
      <c r="I15085" s="51"/>
      <c r="M15085" s="51"/>
    </row>
    <row r="15086" spans="9:13">
      <c r="I15086" s="51"/>
      <c r="M15086" s="51"/>
    </row>
    <row r="15087" spans="9:13">
      <c r="I15087" s="51"/>
      <c r="M15087" s="51"/>
    </row>
    <row r="15088" spans="9:13">
      <c r="I15088" s="51"/>
      <c r="M15088" s="51"/>
    </row>
    <row r="15089" spans="9:13">
      <c r="I15089" s="51"/>
      <c r="M15089" s="51"/>
    </row>
    <row r="15090" spans="9:13">
      <c r="I15090" s="51"/>
      <c r="M15090" s="51"/>
    </row>
    <row r="15091" spans="9:13">
      <c r="I15091" s="51"/>
      <c r="M15091" s="51"/>
    </row>
    <row r="15092" spans="9:13">
      <c r="I15092" s="51"/>
      <c r="M15092" s="51"/>
    </row>
    <row r="15093" spans="9:13">
      <c r="I15093" s="51"/>
      <c r="M15093" s="51"/>
    </row>
    <row r="15094" spans="9:13">
      <c r="I15094" s="51"/>
      <c r="M15094" s="51"/>
    </row>
    <row r="15095" spans="9:13">
      <c r="I15095" s="51"/>
      <c r="M15095" s="51"/>
    </row>
    <row r="15096" spans="9:13">
      <c r="I15096" s="51"/>
      <c r="M15096" s="51"/>
    </row>
    <row r="15097" spans="9:13">
      <c r="I15097" s="51"/>
      <c r="M15097" s="51"/>
    </row>
    <row r="15098" spans="9:13">
      <c r="I15098" s="51"/>
      <c r="M15098" s="51"/>
    </row>
    <row r="15099" spans="9:13">
      <c r="I15099" s="51"/>
      <c r="M15099" s="51"/>
    </row>
    <row r="15100" spans="9:13">
      <c r="I15100" s="51"/>
      <c r="M15100" s="51"/>
    </row>
    <row r="15101" spans="9:13">
      <c r="I15101" s="51"/>
      <c r="M15101" s="51"/>
    </row>
    <row r="15102" spans="9:13">
      <c r="I15102" s="51"/>
      <c r="M15102" s="51"/>
    </row>
    <row r="15103" spans="9:13">
      <c r="I15103" s="51"/>
      <c r="M15103" s="51"/>
    </row>
    <row r="15104" spans="9:13">
      <c r="I15104" s="51"/>
      <c r="M15104" s="51"/>
    </row>
    <row r="15105" spans="9:13">
      <c r="I15105" s="51"/>
      <c r="M15105" s="51"/>
    </row>
    <row r="15106" spans="9:13">
      <c r="I15106" s="51"/>
      <c r="M15106" s="51"/>
    </row>
    <row r="15107" spans="9:13">
      <c r="I15107" s="51"/>
      <c r="M15107" s="51"/>
    </row>
    <row r="15108" spans="9:13">
      <c r="I15108" s="51"/>
      <c r="M15108" s="51"/>
    </row>
    <row r="15109" spans="9:13">
      <c r="I15109" s="51"/>
      <c r="M15109" s="51"/>
    </row>
    <row r="15110" spans="9:13">
      <c r="I15110" s="51"/>
      <c r="M15110" s="51"/>
    </row>
    <row r="15111" spans="9:13">
      <c r="I15111" s="51"/>
      <c r="M15111" s="51"/>
    </row>
    <row r="15112" spans="9:13">
      <c r="I15112" s="51"/>
      <c r="M15112" s="51"/>
    </row>
    <row r="15113" spans="9:13">
      <c r="I15113" s="51"/>
      <c r="M15113" s="51"/>
    </row>
    <row r="15114" spans="9:13">
      <c r="I15114" s="51"/>
      <c r="M15114" s="51"/>
    </row>
    <row r="15115" spans="9:13">
      <c r="I15115" s="51"/>
      <c r="M15115" s="51"/>
    </row>
    <row r="15116" spans="9:13">
      <c r="I15116" s="51"/>
      <c r="M15116" s="51"/>
    </row>
    <row r="15117" spans="9:13">
      <c r="I15117" s="51"/>
      <c r="M15117" s="51"/>
    </row>
    <row r="15118" spans="9:13">
      <c r="I15118" s="51"/>
      <c r="M15118" s="51"/>
    </row>
    <row r="15119" spans="9:13">
      <c r="I15119" s="51"/>
      <c r="M15119" s="51"/>
    </row>
    <row r="15120" spans="9:13">
      <c r="I15120" s="51"/>
      <c r="M15120" s="51"/>
    </row>
    <row r="15121" spans="9:13">
      <c r="I15121" s="51"/>
      <c r="M15121" s="51"/>
    </row>
    <row r="15122" spans="9:13">
      <c r="I15122" s="51"/>
      <c r="M15122" s="51"/>
    </row>
    <row r="15123" spans="9:13">
      <c r="I15123" s="51"/>
      <c r="M15123" s="51"/>
    </row>
    <row r="15124" spans="9:13">
      <c r="I15124" s="51"/>
      <c r="M15124" s="51"/>
    </row>
    <row r="15125" spans="9:13">
      <c r="I15125" s="51"/>
      <c r="M15125" s="51"/>
    </row>
    <row r="15126" spans="9:13">
      <c r="I15126" s="51"/>
      <c r="M15126" s="51"/>
    </row>
    <row r="15127" spans="9:13">
      <c r="I15127" s="51"/>
      <c r="M15127" s="51"/>
    </row>
    <row r="15128" spans="9:13">
      <c r="I15128" s="51"/>
      <c r="M15128" s="51"/>
    </row>
    <row r="15129" spans="9:13">
      <c r="I15129" s="51"/>
      <c r="M15129" s="51"/>
    </row>
    <row r="15130" spans="9:13">
      <c r="I15130" s="51"/>
      <c r="M15130" s="51"/>
    </row>
    <row r="15131" spans="9:13">
      <c r="I15131" s="51"/>
      <c r="M15131" s="51"/>
    </row>
    <row r="15132" spans="9:13">
      <c r="I15132" s="51"/>
      <c r="M15132" s="51"/>
    </row>
    <row r="15133" spans="9:13">
      <c r="I15133" s="51"/>
      <c r="M15133" s="51"/>
    </row>
    <row r="15134" spans="9:13">
      <c r="I15134" s="51"/>
      <c r="M15134" s="51"/>
    </row>
    <row r="15135" spans="9:13">
      <c r="I15135" s="51"/>
      <c r="M15135" s="51"/>
    </row>
    <row r="15136" spans="9:13">
      <c r="I15136" s="51"/>
      <c r="M15136" s="51"/>
    </row>
    <row r="15137" spans="9:13">
      <c r="I15137" s="51"/>
      <c r="M15137" s="51"/>
    </row>
    <row r="15138" spans="9:13">
      <c r="I15138" s="51"/>
      <c r="M15138" s="51"/>
    </row>
    <row r="15139" spans="9:13">
      <c r="I15139" s="51"/>
      <c r="M15139" s="51"/>
    </row>
    <row r="15140" spans="9:13">
      <c r="I15140" s="51"/>
      <c r="M15140" s="51"/>
    </row>
    <row r="15141" spans="9:13">
      <c r="I15141" s="51"/>
      <c r="M15141" s="51"/>
    </row>
    <row r="15142" spans="9:13">
      <c r="I15142" s="51"/>
      <c r="M15142" s="51"/>
    </row>
    <row r="15143" spans="9:13">
      <c r="I15143" s="51"/>
      <c r="M15143" s="51"/>
    </row>
    <row r="15144" spans="9:13">
      <c r="I15144" s="51"/>
      <c r="M15144" s="51"/>
    </row>
    <row r="15145" spans="9:13">
      <c r="I15145" s="51"/>
      <c r="M15145" s="51"/>
    </row>
    <row r="15146" spans="9:13">
      <c r="I15146" s="51"/>
      <c r="M15146" s="51"/>
    </row>
    <row r="15147" spans="9:13">
      <c r="I15147" s="51"/>
      <c r="M15147" s="51"/>
    </row>
    <row r="15148" spans="9:13">
      <c r="I15148" s="51"/>
      <c r="M15148" s="51"/>
    </row>
    <row r="15149" spans="9:13">
      <c r="I15149" s="51"/>
      <c r="M15149" s="51"/>
    </row>
    <row r="15150" spans="9:13">
      <c r="I15150" s="51"/>
      <c r="M15150" s="51"/>
    </row>
    <row r="15151" spans="9:13">
      <c r="I15151" s="51"/>
      <c r="M15151" s="51"/>
    </row>
    <row r="15152" spans="9:13">
      <c r="I15152" s="51"/>
      <c r="M15152" s="51"/>
    </row>
    <row r="15153" spans="9:13">
      <c r="I15153" s="51"/>
      <c r="M15153" s="51"/>
    </row>
    <row r="15154" spans="9:13">
      <c r="I15154" s="51"/>
      <c r="M15154" s="51"/>
    </row>
    <row r="15155" spans="9:13">
      <c r="I15155" s="51"/>
      <c r="M15155" s="51"/>
    </row>
    <row r="15156" spans="9:13">
      <c r="I15156" s="51"/>
      <c r="M15156" s="51"/>
    </row>
    <row r="15157" spans="9:13">
      <c r="I15157" s="51"/>
      <c r="M15157" s="51"/>
    </row>
    <row r="15158" spans="9:13">
      <c r="I15158" s="51"/>
      <c r="M15158" s="51"/>
    </row>
    <row r="15159" spans="9:13">
      <c r="I15159" s="51"/>
      <c r="M15159" s="51"/>
    </row>
    <row r="15160" spans="9:13">
      <c r="I15160" s="51"/>
      <c r="M15160" s="51"/>
    </row>
    <row r="15161" spans="9:13">
      <c r="I15161" s="51"/>
      <c r="M15161" s="51"/>
    </row>
    <row r="15162" spans="9:13">
      <c r="I15162" s="51"/>
      <c r="M15162" s="51"/>
    </row>
    <row r="15163" spans="9:13">
      <c r="I15163" s="51"/>
      <c r="M15163" s="51"/>
    </row>
    <row r="15164" spans="9:13">
      <c r="I15164" s="51"/>
      <c r="M15164" s="51"/>
    </row>
    <row r="15165" spans="9:13">
      <c r="I15165" s="51"/>
      <c r="M15165" s="51"/>
    </row>
    <row r="15166" spans="9:13">
      <c r="I15166" s="51"/>
      <c r="M15166" s="51"/>
    </row>
    <row r="15167" spans="9:13">
      <c r="I15167" s="51"/>
      <c r="M15167" s="51"/>
    </row>
    <row r="15168" spans="9:13">
      <c r="I15168" s="51"/>
      <c r="M15168" s="51"/>
    </row>
    <row r="15169" spans="9:13">
      <c r="I15169" s="51"/>
      <c r="M15169" s="51"/>
    </row>
    <row r="15170" spans="9:13">
      <c r="I15170" s="51"/>
      <c r="M15170" s="51"/>
    </row>
    <row r="15171" spans="9:13">
      <c r="I15171" s="51"/>
      <c r="M15171" s="51"/>
    </row>
    <row r="15172" spans="9:13">
      <c r="I15172" s="51"/>
      <c r="M15172" s="51"/>
    </row>
    <row r="15173" spans="9:13">
      <c r="I15173" s="51"/>
      <c r="M15173" s="51"/>
    </row>
    <row r="15174" spans="9:13">
      <c r="I15174" s="51"/>
      <c r="M15174" s="51"/>
    </row>
    <row r="15175" spans="9:13">
      <c r="I15175" s="51"/>
      <c r="M15175" s="51"/>
    </row>
    <row r="15176" spans="9:13">
      <c r="I15176" s="51"/>
      <c r="M15176" s="51"/>
    </row>
    <row r="15177" spans="9:13">
      <c r="I15177" s="51"/>
      <c r="M15177" s="51"/>
    </row>
    <row r="15178" spans="9:13">
      <c r="I15178" s="51"/>
      <c r="M15178" s="51"/>
    </row>
    <row r="15179" spans="9:13">
      <c r="I15179" s="51"/>
      <c r="M15179" s="51"/>
    </row>
    <row r="15180" spans="9:13">
      <c r="I15180" s="51"/>
      <c r="M15180" s="51"/>
    </row>
    <row r="15181" spans="9:13">
      <c r="I15181" s="51"/>
      <c r="M15181" s="51"/>
    </row>
    <row r="15182" spans="9:13">
      <c r="I15182" s="51"/>
      <c r="M15182" s="51"/>
    </row>
    <row r="15183" spans="9:13">
      <c r="I15183" s="51"/>
      <c r="M15183" s="51"/>
    </row>
    <row r="15184" spans="9:13">
      <c r="I15184" s="51"/>
      <c r="M15184" s="51"/>
    </row>
    <row r="15185" spans="9:13">
      <c r="I15185" s="51"/>
      <c r="M15185" s="51"/>
    </row>
    <row r="15186" spans="9:13">
      <c r="I15186" s="51"/>
      <c r="M15186" s="51"/>
    </row>
    <row r="15187" spans="9:13">
      <c r="I15187" s="51"/>
      <c r="M15187" s="51"/>
    </row>
    <row r="15188" spans="9:13">
      <c r="I15188" s="51"/>
      <c r="M15188" s="51"/>
    </row>
    <row r="15189" spans="9:13">
      <c r="I15189" s="51"/>
      <c r="M15189" s="51"/>
    </row>
    <row r="15190" spans="9:13">
      <c r="I15190" s="51"/>
      <c r="M15190" s="51"/>
    </row>
    <row r="15191" spans="9:13">
      <c r="I15191" s="51"/>
      <c r="M15191" s="51"/>
    </row>
    <row r="15192" spans="9:13">
      <c r="I15192" s="51"/>
      <c r="M15192" s="51"/>
    </row>
    <row r="15193" spans="9:13">
      <c r="I15193" s="51"/>
      <c r="M15193" s="51"/>
    </row>
    <row r="15194" spans="9:13">
      <c r="I15194" s="51"/>
      <c r="M15194" s="51"/>
    </row>
    <row r="15195" spans="9:13">
      <c r="I15195" s="51"/>
      <c r="M15195" s="51"/>
    </row>
    <row r="15196" spans="9:13">
      <c r="I15196" s="51"/>
      <c r="M15196" s="51"/>
    </row>
    <row r="15197" spans="9:13">
      <c r="I15197" s="51"/>
      <c r="M15197" s="51"/>
    </row>
    <row r="15198" spans="9:13">
      <c r="I15198" s="51"/>
      <c r="M15198" s="51"/>
    </row>
    <row r="15199" spans="9:13">
      <c r="I15199" s="51"/>
      <c r="M15199" s="51"/>
    </row>
    <row r="15200" spans="9:13">
      <c r="I15200" s="51"/>
      <c r="M15200" s="51"/>
    </row>
    <row r="15201" spans="9:13">
      <c r="I15201" s="51"/>
      <c r="M15201" s="51"/>
    </row>
    <row r="15202" spans="9:13">
      <c r="I15202" s="51"/>
      <c r="M15202" s="51"/>
    </row>
    <row r="15203" spans="9:13">
      <c r="I15203" s="51"/>
      <c r="M15203" s="51"/>
    </row>
    <row r="15204" spans="9:13">
      <c r="I15204" s="51"/>
      <c r="M15204" s="51"/>
    </row>
    <row r="15205" spans="9:13">
      <c r="I15205" s="51"/>
      <c r="M15205" s="51"/>
    </row>
    <row r="15206" spans="9:13">
      <c r="I15206" s="51"/>
      <c r="M15206" s="51"/>
    </row>
    <row r="15207" spans="9:13">
      <c r="I15207" s="51"/>
      <c r="M15207" s="51"/>
    </row>
    <row r="15208" spans="9:13">
      <c r="I15208" s="51"/>
      <c r="M15208" s="51"/>
    </row>
    <row r="15209" spans="9:13">
      <c r="I15209" s="51"/>
      <c r="M15209" s="51"/>
    </row>
    <row r="15210" spans="9:13">
      <c r="I15210" s="51"/>
      <c r="M15210" s="51"/>
    </row>
    <row r="15211" spans="9:13">
      <c r="I15211" s="51"/>
      <c r="M15211" s="51"/>
    </row>
    <row r="15212" spans="9:13">
      <c r="I15212" s="51"/>
      <c r="M15212" s="51"/>
    </row>
    <row r="15213" spans="9:13">
      <c r="I15213" s="51"/>
      <c r="M15213" s="51"/>
    </row>
    <row r="15214" spans="9:13">
      <c r="I15214" s="51"/>
      <c r="M15214" s="51"/>
    </row>
    <row r="15215" spans="9:13">
      <c r="I15215" s="51"/>
      <c r="M15215" s="51"/>
    </row>
    <row r="15216" spans="9:13">
      <c r="I15216" s="51"/>
      <c r="M15216" s="51"/>
    </row>
    <row r="15217" spans="9:13">
      <c r="I15217" s="51"/>
      <c r="M15217" s="51"/>
    </row>
    <row r="15218" spans="9:13">
      <c r="I15218" s="51"/>
      <c r="M15218" s="51"/>
    </row>
    <row r="15219" spans="9:13">
      <c r="I15219" s="51"/>
      <c r="M15219" s="51"/>
    </row>
    <row r="15220" spans="9:13">
      <c r="I15220" s="51"/>
      <c r="M15220" s="51"/>
    </row>
    <row r="15221" spans="9:13">
      <c r="I15221" s="51"/>
      <c r="M15221" s="51"/>
    </row>
    <row r="15222" spans="9:13">
      <c r="I15222" s="51"/>
      <c r="M15222" s="51"/>
    </row>
    <row r="15223" spans="9:13">
      <c r="I15223" s="51"/>
      <c r="M15223" s="51"/>
    </row>
    <row r="15224" spans="9:13">
      <c r="I15224" s="51"/>
      <c r="M15224" s="51"/>
    </row>
    <row r="15225" spans="9:13">
      <c r="I15225" s="51"/>
      <c r="M15225" s="51"/>
    </row>
    <row r="15226" spans="9:13">
      <c r="I15226" s="51"/>
      <c r="M15226" s="51"/>
    </row>
    <row r="15227" spans="9:13">
      <c r="I15227" s="51"/>
      <c r="M15227" s="51"/>
    </row>
    <row r="15228" spans="9:13">
      <c r="I15228" s="51"/>
      <c r="M15228" s="51"/>
    </row>
    <row r="15229" spans="9:13">
      <c r="I15229" s="51"/>
      <c r="M15229" s="51"/>
    </row>
    <row r="15230" spans="9:13">
      <c r="I15230" s="51"/>
      <c r="M15230" s="51"/>
    </row>
    <row r="15231" spans="9:13">
      <c r="I15231" s="51"/>
      <c r="M15231" s="51"/>
    </row>
    <row r="15232" spans="9:13">
      <c r="I15232" s="51"/>
      <c r="M15232" s="51"/>
    </row>
    <row r="15233" spans="9:13">
      <c r="I15233" s="51"/>
      <c r="M15233" s="51"/>
    </row>
    <row r="15234" spans="9:13">
      <c r="I15234" s="51"/>
      <c r="M15234" s="51"/>
    </row>
    <row r="15235" spans="9:13">
      <c r="I15235" s="51"/>
      <c r="M15235" s="51"/>
    </row>
    <row r="15236" spans="9:13">
      <c r="I15236" s="51"/>
      <c r="M15236" s="51"/>
    </row>
    <row r="15237" spans="9:13">
      <c r="I15237" s="51"/>
      <c r="M15237" s="51"/>
    </row>
    <row r="15238" spans="9:13">
      <c r="I15238" s="51"/>
      <c r="M15238" s="51"/>
    </row>
    <row r="15239" spans="9:13">
      <c r="I15239" s="51"/>
      <c r="M15239" s="51"/>
    </row>
    <row r="15240" spans="9:13">
      <c r="I15240" s="51"/>
      <c r="M15240" s="51"/>
    </row>
    <row r="15241" spans="9:13">
      <c r="I15241" s="51"/>
      <c r="M15241" s="51"/>
    </row>
    <row r="15242" spans="9:13">
      <c r="I15242" s="51"/>
      <c r="M15242" s="51"/>
    </row>
    <row r="15243" spans="9:13">
      <c r="I15243" s="51"/>
      <c r="M15243" s="51"/>
    </row>
    <row r="15244" spans="9:13">
      <c r="I15244" s="51"/>
      <c r="M15244" s="51"/>
    </row>
    <row r="15245" spans="9:13">
      <c r="I15245" s="51"/>
      <c r="M15245" s="51"/>
    </row>
    <row r="15246" spans="9:13">
      <c r="I15246" s="51"/>
      <c r="M15246" s="51"/>
    </row>
    <row r="15247" spans="9:13">
      <c r="I15247" s="51"/>
      <c r="M15247" s="51"/>
    </row>
    <row r="15248" spans="9:13">
      <c r="I15248" s="51"/>
      <c r="M15248" s="51"/>
    </row>
    <row r="15249" spans="9:13">
      <c r="I15249" s="51"/>
      <c r="M15249" s="51"/>
    </row>
    <row r="15250" spans="9:13">
      <c r="I15250" s="51"/>
      <c r="M15250" s="51"/>
    </row>
    <row r="15251" spans="9:13">
      <c r="I15251" s="51"/>
      <c r="M15251" s="51"/>
    </row>
    <row r="15252" spans="9:13">
      <c r="I15252" s="51"/>
      <c r="M15252" s="51"/>
    </row>
    <row r="15253" spans="9:13">
      <c r="I15253" s="51"/>
      <c r="M15253" s="51"/>
    </row>
    <row r="15254" spans="9:13">
      <c r="I15254" s="51"/>
      <c r="M15254" s="51"/>
    </row>
    <row r="15255" spans="9:13">
      <c r="I15255" s="51"/>
      <c r="M15255" s="51"/>
    </row>
    <row r="15256" spans="9:13">
      <c r="I15256" s="51"/>
      <c r="M15256" s="51"/>
    </row>
    <row r="15257" spans="9:13">
      <c r="I15257" s="51"/>
      <c r="M15257" s="51"/>
    </row>
    <row r="15258" spans="9:13">
      <c r="I15258" s="51"/>
      <c r="M15258" s="51"/>
    </row>
    <row r="15259" spans="9:13">
      <c r="I15259" s="51"/>
      <c r="M15259" s="51"/>
    </row>
    <row r="15260" spans="9:13">
      <c r="I15260" s="51"/>
      <c r="M15260" s="51"/>
    </row>
    <row r="15261" spans="9:13">
      <c r="I15261" s="51"/>
      <c r="M15261" s="51"/>
    </row>
    <row r="15262" spans="9:13">
      <c r="I15262" s="51"/>
      <c r="M15262" s="51"/>
    </row>
    <row r="15263" spans="9:13">
      <c r="I15263" s="51"/>
      <c r="M15263" s="51"/>
    </row>
    <row r="15264" spans="9:13">
      <c r="I15264" s="51"/>
      <c r="M15264" s="51"/>
    </row>
    <row r="15265" spans="9:13">
      <c r="I15265" s="51"/>
      <c r="M15265" s="51"/>
    </row>
    <row r="15266" spans="9:13">
      <c r="I15266" s="51"/>
      <c r="M15266" s="51"/>
    </row>
    <row r="15267" spans="9:13">
      <c r="I15267" s="51"/>
      <c r="M15267" s="51"/>
    </row>
    <row r="15268" spans="9:13">
      <c r="I15268" s="51"/>
      <c r="M15268" s="51"/>
    </row>
    <row r="15269" spans="9:13">
      <c r="I15269" s="51"/>
      <c r="M15269" s="51"/>
    </row>
    <row r="15270" spans="9:13">
      <c r="I15270" s="51"/>
      <c r="M15270" s="51"/>
    </row>
    <row r="15271" spans="9:13">
      <c r="I15271" s="51"/>
      <c r="M15271" s="51"/>
    </row>
    <row r="15272" spans="9:13">
      <c r="I15272" s="51"/>
      <c r="M15272" s="51"/>
    </row>
    <row r="15273" spans="9:13">
      <c r="I15273" s="51"/>
      <c r="M15273" s="51"/>
    </row>
    <row r="15274" spans="9:13">
      <c r="I15274" s="51"/>
      <c r="M15274" s="51"/>
    </row>
    <row r="15275" spans="9:13">
      <c r="I15275" s="51"/>
      <c r="M15275" s="51"/>
    </row>
    <row r="15276" spans="9:13">
      <c r="I15276" s="51"/>
      <c r="M15276" s="51"/>
    </row>
    <row r="15277" spans="9:13">
      <c r="I15277" s="51"/>
      <c r="M15277" s="51"/>
    </row>
    <row r="15278" spans="9:13">
      <c r="I15278" s="51"/>
      <c r="M15278" s="51"/>
    </row>
    <row r="15279" spans="9:13">
      <c r="I15279" s="51"/>
      <c r="M15279" s="51"/>
    </row>
    <row r="15280" spans="9:13">
      <c r="I15280" s="51"/>
      <c r="M15280" s="51"/>
    </row>
    <row r="15281" spans="9:13">
      <c r="I15281" s="51"/>
      <c r="M15281" s="51"/>
    </row>
    <row r="15282" spans="9:13">
      <c r="I15282" s="51"/>
      <c r="M15282" s="51"/>
    </row>
    <row r="15283" spans="9:13">
      <c r="I15283" s="51"/>
      <c r="M15283" s="51"/>
    </row>
    <row r="15284" spans="9:13">
      <c r="I15284" s="51"/>
      <c r="M15284" s="51"/>
    </row>
    <row r="15285" spans="9:13">
      <c r="I15285" s="51"/>
      <c r="M15285" s="51"/>
    </row>
    <row r="15286" spans="9:13">
      <c r="I15286" s="51"/>
      <c r="M15286" s="51"/>
    </row>
    <row r="15287" spans="9:13">
      <c r="I15287" s="51"/>
      <c r="M15287" s="51"/>
    </row>
    <row r="15288" spans="9:13">
      <c r="I15288" s="51"/>
      <c r="M15288" s="51"/>
    </row>
    <row r="15289" spans="9:13">
      <c r="I15289" s="51"/>
      <c r="M15289" s="51"/>
    </row>
    <row r="15290" spans="9:13">
      <c r="I15290" s="51"/>
      <c r="M15290" s="51"/>
    </row>
    <row r="15291" spans="9:13">
      <c r="I15291" s="51"/>
      <c r="M15291" s="51"/>
    </row>
    <row r="15292" spans="9:13">
      <c r="I15292" s="51"/>
      <c r="M15292" s="51"/>
    </row>
    <row r="15293" spans="9:13">
      <c r="I15293" s="51"/>
      <c r="M15293" s="51"/>
    </row>
    <row r="15294" spans="9:13">
      <c r="I15294" s="51"/>
      <c r="M15294" s="51"/>
    </row>
    <row r="15295" spans="9:13">
      <c r="I15295" s="51"/>
      <c r="M15295" s="51"/>
    </row>
    <row r="15296" spans="9:13">
      <c r="I15296" s="51"/>
      <c r="M15296" s="51"/>
    </row>
    <row r="15297" spans="9:13">
      <c r="I15297" s="51"/>
      <c r="M15297" s="51"/>
    </row>
    <row r="15298" spans="9:13">
      <c r="I15298" s="51"/>
      <c r="M15298" s="51"/>
    </row>
    <row r="15299" spans="9:13">
      <c r="I15299" s="51"/>
      <c r="M15299" s="51"/>
    </row>
    <row r="15300" spans="9:13">
      <c r="I15300" s="51"/>
      <c r="M15300" s="51"/>
    </row>
    <row r="15301" spans="9:13">
      <c r="I15301" s="51"/>
      <c r="M15301" s="51"/>
    </row>
    <row r="15302" spans="9:13">
      <c r="I15302" s="51"/>
      <c r="M15302" s="51"/>
    </row>
    <row r="15303" spans="9:13">
      <c r="I15303" s="51"/>
      <c r="M15303" s="51"/>
    </row>
    <row r="15304" spans="9:13">
      <c r="I15304" s="51"/>
      <c r="M15304" s="51"/>
    </row>
    <row r="15305" spans="9:13">
      <c r="I15305" s="51"/>
      <c r="M15305" s="51"/>
    </row>
    <row r="15306" spans="9:13">
      <c r="I15306" s="51"/>
      <c r="M15306" s="51"/>
    </row>
    <row r="15307" spans="9:13">
      <c r="I15307" s="51"/>
      <c r="M15307" s="51"/>
    </row>
    <row r="15308" spans="9:13">
      <c r="I15308" s="51"/>
      <c r="M15308" s="51"/>
    </row>
    <row r="15309" spans="9:13">
      <c r="I15309" s="51"/>
      <c r="M15309" s="51"/>
    </row>
    <row r="15310" spans="9:13">
      <c r="I15310" s="51"/>
      <c r="M15310" s="51"/>
    </row>
    <row r="15311" spans="9:13">
      <c r="I15311" s="51"/>
      <c r="M15311" s="51"/>
    </row>
    <row r="15312" spans="9:13">
      <c r="I15312" s="51"/>
      <c r="M15312" s="51"/>
    </row>
    <row r="15313" spans="9:13">
      <c r="I15313" s="51"/>
      <c r="M15313" s="51"/>
    </row>
    <row r="15314" spans="9:13">
      <c r="I15314" s="51"/>
      <c r="M15314" s="51"/>
    </row>
    <row r="15315" spans="9:13">
      <c r="I15315" s="51"/>
      <c r="M15315" s="51"/>
    </row>
    <row r="15316" spans="9:13">
      <c r="I15316" s="51"/>
      <c r="M15316" s="51"/>
    </row>
    <row r="15317" spans="9:13">
      <c r="I15317" s="51"/>
      <c r="M15317" s="51"/>
    </row>
    <row r="15318" spans="9:13">
      <c r="I15318" s="51"/>
      <c r="M15318" s="51"/>
    </row>
    <row r="15319" spans="9:13">
      <c r="I15319" s="51"/>
      <c r="M15319" s="51"/>
    </row>
    <row r="15320" spans="9:13">
      <c r="I15320" s="51"/>
      <c r="M15320" s="51"/>
    </row>
    <row r="15321" spans="9:13">
      <c r="I15321" s="51"/>
      <c r="M15321" s="51"/>
    </row>
    <row r="15322" spans="9:13">
      <c r="I15322" s="51"/>
      <c r="M15322" s="51"/>
    </row>
    <row r="15323" spans="9:13">
      <c r="I15323" s="51"/>
      <c r="M15323" s="51"/>
    </row>
    <row r="15324" spans="9:13">
      <c r="I15324" s="51"/>
      <c r="M15324" s="51"/>
    </row>
    <row r="15325" spans="9:13">
      <c r="I15325" s="51"/>
      <c r="M15325" s="51"/>
    </row>
    <row r="15326" spans="9:13">
      <c r="I15326" s="51"/>
      <c r="M15326" s="51"/>
    </row>
    <row r="15327" spans="9:13">
      <c r="I15327" s="51"/>
      <c r="M15327" s="51"/>
    </row>
    <row r="15328" spans="9:13">
      <c r="I15328" s="51"/>
      <c r="M15328" s="51"/>
    </row>
    <row r="15329" spans="9:13">
      <c r="I15329" s="51"/>
      <c r="M15329" s="51"/>
    </row>
    <row r="15330" spans="9:13">
      <c r="I15330" s="51"/>
      <c r="M15330" s="51"/>
    </row>
    <row r="15331" spans="9:13">
      <c r="I15331" s="51"/>
      <c r="M15331" s="51"/>
    </row>
    <row r="15332" spans="9:13">
      <c r="I15332" s="51"/>
      <c r="M15332" s="51"/>
    </row>
    <row r="15333" spans="9:13">
      <c r="I15333" s="51"/>
      <c r="M15333" s="51"/>
    </row>
    <row r="15334" spans="9:13">
      <c r="I15334" s="51"/>
      <c r="M15334" s="51"/>
    </row>
    <row r="15335" spans="9:13">
      <c r="I15335" s="51"/>
      <c r="M15335" s="51"/>
    </row>
    <row r="15336" spans="9:13">
      <c r="I15336" s="51"/>
      <c r="M15336" s="51"/>
    </row>
    <row r="15337" spans="9:13">
      <c r="I15337" s="51"/>
      <c r="M15337" s="51"/>
    </row>
    <row r="15338" spans="9:13">
      <c r="I15338" s="51"/>
      <c r="M15338" s="51"/>
    </row>
    <row r="15339" spans="9:13">
      <c r="I15339" s="51"/>
      <c r="M15339" s="51"/>
    </row>
    <row r="15340" spans="9:13">
      <c r="I15340" s="51"/>
      <c r="M15340" s="51"/>
    </row>
    <row r="15341" spans="9:13">
      <c r="I15341" s="51"/>
      <c r="M15341" s="51"/>
    </row>
    <row r="15342" spans="9:13">
      <c r="I15342" s="51"/>
      <c r="M15342" s="51"/>
    </row>
    <row r="15343" spans="9:13">
      <c r="I15343" s="51"/>
      <c r="M15343" s="51"/>
    </row>
    <row r="15344" spans="9:13">
      <c r="I15344" s="51"/>
      <c r="M15344" s="51"/>
    </row>
    <row r="15345" spans="9:13">
      <c r="I15345" s="51"/>
      <c r="M15345" s="51"/>
    </row>
    <row r="15346" spans="9:13">
      <c r="I15346" s="51"/>
      <c r="M15346" s="51"/>
    </row>
    <row r="15347" spans="9:13">
      <c r="I15347" s="51"/>
      <c r="M15347" s="51"/>
    </row>
    <row r="15348" spans="9:13">
      <c r="I15348" s="51"/>
      <c r="M15348" s="51"/>
    </row>
    <row r="15349" spans="9:13">
      <c r="I15349" s="51"/>
      <c r="M15349" s="51"/>
    </row>
    <row r="15350" spans="9:13">
      <c r="I15350" s="51"/>
      <c r="M15350" s="51"/>
    </row>
    <row r="15351" spans="9:13">
      <c r="I15351" s="51"/>
      <c r="M15351" s="51"/>
    </row>
    <row r="15352" spans="9:13">
      <c r="I15352" s="51"/>
      <c r="M15352" s="51"/>
    </row>
    <row r="15353" spans="9:13">
      <c r="I15353" s="51"/>
      <c r="M15353" s="51"/>
    </row>
    <row r="15354" spans="9:13">
      <c r="I15354" s="51"/>
      <c r="M15354" s="51"/>
    </row>
    <row r="15355" spans="9:13">
      <c r="I15355" s="51"/>
      <c r="M15355" s="51"/>
    </row>
    <row r="15356" spans="9:13">
      <c r="I15356" s="51"/>
      <c r="M15356" s="51"/>
    </row>
    <row r="15357" spans="9:13">
      <c r="I15357" s="51"/>
      <c r="M15357" s="51"/>
    </row>
    <row r="15358" spans="9:13">
      <c r="I15358" s="51"/>
      <c r="M15358" s="51"/>
    </row>
    <row r="15359" spans="9:13">
      <c r="I15359" s="51"/>
      <c r="M15359" s="51"/>
    </row>
    <row r="15360" spans="9:13">
      <c r="I15360" s="51"/>
      <c r="M15360" s="51"/>
    </row>
    <row r="15361" spans="9:13">
      <c r="I15361" s="51"/>
      <c r="M15361" s="51"/>
    </row>
    <row r="15362" spans="9:13">
      <c r="I15362" s="51"/>
      <c r="M15362" s="51"/>
    </row>
    <row r="15363" spans="9:13">
      <c r="I15363" s="51"/>
      <c r="M15363" s="51"/>
    </row>
    <row r="15364" spans="9:13">
      <c r="I15364" s="51"/>
      <c r="M15364" s="51"/>
    </row>
    <row r="15365" spans="9:13">
      <c r="I15365" s="51"/>
      <c r="M15365" s="51"/>
    </row>
    <row r="15366" spans="9:13">
      <c r="I15366" s="51"/>
      <c r="M15366" s="51"/>
    </row>
    <row r="15367" spans="9:13">
      <c r="I15367" s="51"/>
      <c r="M15367" s="51"/>
    </row>
    <row r="15368" spans="9:13">
      <c r="I15368" s="51"/>
      <c r="M15368" s="51"/>
    </row>
    <row r="15369" spans="9:13">
      <c r="I15369" s="51"/>
      <c r="M15369" s="51"/>
    </row>
    <row r="15370" spans="9:13">
      <c r="I15370" s="51"/>
      <c r="M15370" s="51"/>
    </row>
    <row r="15371" spans="9:13">
      <c r="I15371" s="51"/>
      <c r="M15371" s="51"/>
    </row>
    <row r="15372" spans="9:13">
      <c r="I15372" s="51"/>
      <c r="M15372" s="51"/>
    </row>
    <row r="15373" spans="9:13">
      <c r="I15373" s="51"/>
      <c r="M15373" s="51"/>
    </row>
    <row r="15374" spans="9:13">
      <c r="I15374" s="51"/>
      <c r="M15374" s="51"/>
    </row>
    <row r="15375" spans="9:13">
      <c r="I15375" s="51"/>
      <c r="M15375" s="51"/>
    </row>
    <row r="15376" spans="9:13">
      <c r="I15376" s="51"/>
      <c r="M15376" s="51"/>
    </row>
    <row r="15377" spans="9:13">
      <c r="I15377" s="51"/>
      <c r="M15377" s="51"/>
    </row>
    <row r="15378" spans="9:13">
      <c r="I15378" s="51"/>
      <c r="M15378" s="51"/>
    </row>
    <row r="15379" spans="9:13">
      <c r="I15379" s="51"/>
      <c r="M15379" s="51"/>
    </row>
    <row r="15380" spans="9:13">
      <c r="I15380" s="51"/>
      <c r="M15380" s="51"/>
    </row>
    <row r="15381" spans="9:13">
      <c r="I15381" s="51"/>
      <c r="M15381" s="51"/>
    </row>
    <row r="15382" spans="9:13">
      <c r="I15382" s="51"/>
      <c r="M15382" s="51"/>
    </row>
    <row r="15383" spans="9:13">
      <c r="I15383" s="51"/>
      <c r="M15383" s="51"/>
    </row>
    <row r="15384" spans="9:13">
      <c r="I15384" s="51"/>
      <c r="M15384" s="51"/>
    </row>
    <row r="15385" spans="9:13">
      <c r="I15385" s="51"/>
      <c r="M15385" s="51"/>
    </row>
    <row r="15386" spans="9:13">
      <c r="I15386" s="51"/>
      <c r="M15386" s="51"/>
    </row>
    <row r="15387" spans="9:13">
      <c r="I15387" s="51"/>
      <c r="M15387" s="51"/>
    </row>
    <row r="15388" spans="9:13">
      <c r="I15388" s="51"/>
      <c r="M15388" s="51"/>
    </row>
    <row r="15389" spans="9:13">
      <c r="I15389" s="51"/>
      <c r="M15389" s="51"/>
    </row>
    <row r="15390" spans="9:13">
      <c r="I15390" s="51"/>
      <c r="M15390" s="51"/>
    </row>
    <row r="15391" spans="9:13">
      <c r="I15391" s="51"/>
      <c r="M15391" s="51"/>
    </row>
    <row r="15392" spans="9:13">
      <c r="I15392" s="51"/>
      <c r="M15392" s="51"/>
    </row>
    <row r="15393" spans="9:13">
      <c r="I15393" s="51"/>
      <c r="M15393" s="51"/>
    </row>
    <row r="15394" spans="9:13">
      <c r="I15394" s="51"/>
      <c r="M15394" s="51"/>
    </row>
    <row r="15395" spans="9:13">
      <c r="I15395" s="51"/>
      <c r="M15395" s="51"/>
    </row>
    <row r="15396" spans="9:13">
      <c r="I15396" s="51"/>
      <c r="M15396" s="51"/>
    </row>
    <row r="15397" spans="9:13">
      <c r="I15397" s="51"/>
      <c r="M15397" s="51"/>
    </row>
    <row r="15398" spans="9:13">
      <c r="I15398" s="51"/>
      <c r="M15398" s="51"/>
    </row>
    <row r="15399" spans="9:13">
      <c r="I15399" s="51"/>
      <c r="M15399" s="51"/>
    </row>
    <row r="15400" spans="9:13">
      <c r="I15400" s="51"/>
      <c r="M15400" s="51"/>
    </row>
    <row r="15401" spans="9:13">
      <c r="I15401" s="51"/>
      <c r="M15401" s="51"/>
    </row>
    <row r="15402" spans="9:13">
      <c r="I15402" s="51"/>
      <c r="M15402" s="51"/>
    </row>
    <row r="15403" spans="9:13">
      <c r="I15403" s="51"/>
      <c r="M15403" s="51"/>
    </row>
    <row r="15404" spans="9:13">
      <c r="I15404" s="51"/>
      <c r="M15404" s="51"/>
    </row>
    <row r="15405" spans="9:13">
      <c r="I15405" s="51"/>
      <c r="M15405" s="51"/>
    </row>
    <row r="15406" spans="9:13">
      <c r="I15406" s="51"/>
      <c r="M15406" s="51"/>
    </row>
    <row r="15407" spans="9:13">
      <c r="I15407" s="51"/>
      <c r="M15407" s="51"/>
    </row>
    <row r="15408" spans="9:13">
      <c r="I15408" s="51"/>
      <c r="M15408" s="51"/>
    </row>
    <row r="15409" spans="9:13">
      <c r="I15409" s="51"/>
      <c r="M15409" s="51"/>
    </row>
    <row r="15410" spans="9:13">
      <c r="I15410" s="51"/>
      <c r="M15410" s="51"/>
    </row>
    <row r="15411" spans="9:13">
      <c r="I15411" s="51"/>
      <c r="M15411" s="51"/>
    </row>
    <row r="15412" spans="9:13">
      <c r="I15412" s="51"/>
      <c r="M15412" s="51"/>
    </row>
    <row r="15413" spans="9:13">
      <c r="I15413" s="51"/>
      <c r="M15413" s="51"/>
    </row>
    <row r="15414" spans="9:13">
      <c r="I15414" s="51"/>
      <c r="M15414" s="51"/>
    </row>
    <row r="15415" spans="9:13">
      <c r="I15415" s="51"/>
      <c r="M15415" s="51"/>
    </row>
    <row r="15416" spans="9:13">
      <c r="I15416" s="51"/>
      <c r="M15416" s="51"/>
    </row>
    <row r="15417" spans="9:13">
      <c r="I15417" s="51"/>
      <c r="M15417" s="51"/>
    </row>
    <row r="15418" spans="9:13">
      <c r="I15418" s="51"/>
      <c r="M15418" s="51"/>
    </row>
    <row r="15419" spans="9:13">
      <c r="I15419" s="51"/>
      <c r="M15419" s="51"/>
    </row>
    <row r="15420" spans="9:13">
      <c r="I15420" s="51"/>
      <c r="M15420" s="51"/>
    </row>
    <row r="15421" spans="9:13">
      <c r="I15421" s="51"/>
      <c r="M15421" s="51"/>
    </row>
    <row r="15422" spans="9:13">
      <c r="I15422" s="51"/>
      <c r="M15422" s="51"/>
    </row>
    <row r="15423" spans="9:13">
      <c r="I15423" s="51"/>
      <c r="M15423" s="51"/>
    </row>
    <row r="15424" spans="9:13">
      <c r="I15424" s="51"/>
      <c r="M15424" s="51"/>
    </row>
    <row r="15425" spans="9:13">
      <c r="I15425" s="51"/>
      <c r="M15425" s="51"/>
    </row>
    <row r="15426" spans="9:13">
      <c r="I15426" s="51"/>
      <c r="M15426" s="51"/>
    </row>
    <row r="15427" spans="9:13">
      <c r="I15427" s="51"/>
      <c r="M15427" s="51"/>
    </row>
    <row r="15428" spans="9:13">
      <c r="I15428" s="51"/>
      <c r="M15428" s="51"/>
    </row>
    <row r="15429" spans="9:13">
      <c r="I15429" s="51"/>
      <c r="M15429" s="51"/>
    </row>
    <row r="15430" spans="9:13">
      <c r="I15430" s="51"/>
      <c r="M15430" s="51"/>
    </row>
    <row r="15431" spans="9:13">
      <c r="I15431" s="51"/>
      <c r="M15431" s="51"/>
    </row>
    <row r="15432" spans="9:13">
      <c r="I15432" s="51"/>
      <c r="M15432" s="51"/>
    </row>
    <row r="15433" spans="9:13">
      <c r="I15433" s="51"/>
      <c r="M15433" s="51"/>
    </row>
    <row r="15434" spans="9:13">
      <c r="I15434" s="51"/>
      <c r="M15434" s="51"/>
    </row>
    <row r="15435" spans="9:13">
      <c r="I15435" s="51"/>
      <c r="M15435" s="51"/>
    </row>
    <row r="15436" spans="9:13">
      <c r="I15436" s="51"/>
      <c r="M15436" s="51"/>
    </row>
    <row r="15437" spans="9:13">
      <c r="I15437" s="51"/>
      <c r="M15437" s="51"/>
    </row>
    <row r="15438" spans="9:13">
      <c r="I15438" s="51"/>
      <c r="M15438" s="51"/>
    </row>
    <row r="15439" spans="9:13">
      <c r="I15439" s="51"/>
      <c r="M15439" s="51"/>
    </row>
    <row r="15440" spans="9:13">
      <c r="I15440" s="51"/>
      <c r="M15440" s="51"/>
    </row>
    <row r="15441" spans="9:13">
      <c r="I15441" s="51"/>
      <c r="M15441" s="51"/>
    </row>
    <row r="15442" spans="9:13">
      <c r="I15442" s="51"/>
      <c r="M15442" s="51"/>
    </row>
    <row r="15443" spans="9:13">
      <c r="I15443" s="51"/>
      <c r="M15443" s="51"/>
    </row>
    <row r="15444" spans="9:13">
      <c r="I15444" s="51"/>
      <c r="M15444" s="51"/>
    </row>
    <row r="15445" spans="9:13">
      <c r="I15445" s="51"/>
      <c r="M15445" s="51"/>
    </row>
    <row r="15446" spans="9:13">
      <c r="I15446" s="51"/>
      <c r="M15446" s="51"/>
    </row>
    <row r="15447" spans="9:13">
      <c r="I15447" s="51"/>
      <c r="M15447" s="51"/>
    </row>
    <row r="15448" spans="9:13">
      <c r="I15448" s="51"/>
      <c r="M15448" s="51"/>
    </row>
    <row r="15449" spans="9:13">
      <c r="I15449" s="51"/>
      <c r="M15449" s="51"/>
    </row>
    <row r="15450" spans="9:13">
      <c r="I15450" s="51"/>
      <c r="M15450" s="51"/>
    </row>
    <row r="15451" spans="9:13">
      <c r="I15451" s="51"/>
      <c r="M15451" s="51"/>
    </row>
    <row r="15452" spans="9:13">
      <c r="I15452" s="51"/>
      <c r="M15452" s="51"/>
    </row>
    <row r="15453" spans="9:13">
      <c r="I15453" s="51"/>
      <c r="M15453" s="51"/>
    </row>
    <row r="15454" spans="9:13">
      <c r="I15454" s="51"/>
      <c r="M15454" s="51"/>
    </row>
    <row r="15455" spans="9:13">
      <c r="I15455" s="51"/>
      <c r="M15455" s="51"/>
    </row>
    <row r="15456" spans="9:13">
      <c r="I15456" s="51"/>
      <c r="M15456" s="51"/>
    </row>
    <row r="15457" spans="9:13">
      <c r="I15457" s="51"/>
      <c r="M15457" s="51"/>
    </row>
    <row r="15458" spans="9:13">
      <c r="I15458" s="51"/>
      <c r="M15458" s="51"/>
    </row>
    <row r="15459" spans="9:13">
      <c r="I15459" s="51"/>
      <c r="M15459" s="51"/>
    </row>
    <row r="15460" spans="9:13">
      <c r="I15460" s="51"/>
      <c r="M15460" s="51"/>
    </row>
    <row r="15461" spans="9:13">
      <c r="I15461" s="51"/>
      <c r="M15461" s="51"/>
    </row>
    <row r="15462" spans="9:13">
      <c r="I15462" s="51"/>
      <c r="M15462" s="51"/>
    </row>
    <row r="15463" spans="9:13">
      <c r="I15463" s="51"/>
      <c r="M15463" s="51"/>
    </row>
    <row r="15464" spans="9:13">
      <c r="I15464" s="51"/>
      <c r="M15464" s="51"/>
    </row>
    <row r="15465" spans="9:13">
      <c r="I15465" s="51"/>
      <c r="M15465" s="51"/>
    </row>
    <row r="15466" spans="9:13">
      <c r="I15466" s="51"/>
      <c r="M15466" s="51"/>
    </row>
    <row r="15467" spans="9:13">
      <c r="I15467" s="51"/>
      <c r="M15467" s="51"/>
    </row>
    <row r="15468" spans="9:13">
      <c r="I15468" s="51"/>
      <c r="M15468" s="51"/>
    </row>
    <row r="15469" spans="9:13">
      <c r="I15469" s="51"/>
      <c r="M15469" s="51"/>
    </row>
    <row r="15470" spans="9:13">
      <c r="I15470" s="51"/>
      <c r="M15470" s="51"/>
    </row>
    <row r="15471" spans="9:13">
      <c r="I15471" s="51"/>
      <c r="M15471" s="51"/>
    </row>
    <row r="15472" spans="9:13">
      <c r="I15472" s="51"/>
      <c r="M15472" s="51"/>
    </row>
    <row r="15473" spans="9:13">
      <c r="I15473" s="51"/>
      <c r="M15473" s="51"/>
    </row>
    <row r="15474" spans="9:13">
      <c r="I15474" s="51"/>
      <c r="M15474" s="51"/>
    </row>
    <row r="15475" spans="9:13">
      <c r="I15475" s="51"/>
      <c r="M15475" s="51"/>
    </row>
    <row r="15476" spans="9:13">
      <c r="I15476" s="51"/>
      <c r="M15476" s="51"/>
    </row>
    <row r="15477" spans="9:13">
      <c r="I15477" s="51"/>
      <c r="M15477" s="51"/>
    </row>
    <row r="15478" spans="9:13">
      <c r="I15478" s="51"/>
      <c r="M15478" s="51"/>
    </row>
    <row r="15479" spans="9:13">
      <c r="I15479" s="51"/>
      <c r="M15479" s="51"/>
    </row>
    <row r="15480" spans="9:13">
      <c r="I15480" s="51"/>
      <c r="M15480" s="51"/>
    </row>
    <row r="15481" spans="9:13">
      <c r="I15481" s="51"/>
      <c r="M15481" s="51"/>
    </row>
    <row r="15482" spans="9:13">
      <c r="I15482" s="51"/>
      <c r="M15482" s="51"/>
    </row>
    <row r="15483" spans="9:13">
      <c r="I15483" s="51"/>
      <c r="M15483" s="51"/>
    </row>
    <row r="15484" spans="9:13">
      <c r="I15484" s="51"/>
      <c r="M15484" s="51"/>
    </row>
    <row r="15485" spans="9:13">
      <c r="I15485" s="51"/>
      <c r="M15485" s="51"/>
    </row>
    <row r="15486" spans="9:13">
      <c r="I15486" s="51"/>
      <c r="M15486" s="51"/>
    </row>
    <row r="15487" spans="9:13">
      <c r="I15487" s="51"/>
      <c r="M15487" s="51"/>
    </row>
    <row r="15488" spans="9:13">
      <c r="I15488" s="51"/>
      <c r="M15488" s="51"/>
    </row>
    <row r="15489" spans="9:13">
      <c r="I15489" s="51"/>
      <c r="M15489" s="51"/>
    </row>
    <row r="15490" spans="9:13">
      <c r="I15490" s="51"/>
      <c r="M15490" s="51"/>
    </row>
    <row r="15491" spans="9:13">
      <c r="I15491" s="51"/>
      <c r="M15491" s="51"/>
    </row>
    <row r="15492" spans="9:13">
      <c r="I15492" s="51"/>
      <c r="M15492" s="51"/>
    </row>
    <row r="15493" spans="9:13">
      <c r="I15493" s="51"/>
      <c r="M15493" s="51"/>
    </row>
    <row r="15494" spans="9:13">
      <c r="I15494" s="51"/>
      <c r="M15494" s="51"/>
    </row>
    <row r="15495" spans="9:13">
      <c r="I15495" s="51"/>
      <c r="M15495" s="51"/>
    </row>
    <row r="15496" spans="9:13">
      <c r="I15496" s="51"/>
      <c r="M15496" s="51"/>
    </row>
    <row r="15497" spans="9:13">
      <c r="I15497" s="51"/>
      <c r="M15497" s="51"/>
    </row>
    <row r="15498" spans="9:13">
      <c r="I15498" s="51"/>
      <c r="M15498" s="51"/>
    </row>
    <row r="15499" spans="9:13">
      <c r="I15499" s="51"/>
      <c r="M15499" s="51"/>
    </row>
    <row r="15500" spans="9:13">
      <c r="I15500" s="51"/>
      <c r="M15500" s="51"/>
    </row>
    <row r="15501" spans="9:13">
      <c r="I15501" s="51"/>
      <c r="M15501" s="51"/>
    </row>
    <row r="15502" spans="9:13">
      <c r="I15502" s="51"/>
      <c r="M15502" s="51"/>
    </row>
    <row r="15503" spans="9:13">
      <c r="I15503" s="51"/>
      <c r="M15503" s="51"/>
    </row>
    <row r="15504" spans="9:13">
      <c r="I15504" s="51"/>
      <c r="M15504" s="51"/>
    </row>
    <row r="15505" spans="9:13">
      <c r="I15505" s="51"/>
      <c r="M15505" s="51"/>
    </row>
    <row r="15506" spans="9:13">
      <c r="I15506" s="51"/>
      <c r="M15506" s="51"/>
    </row>
    <row r="15507" spans="9:13">
      <c r="I15507" s="51"/>
      <c r="M15507" s="51"/>
    </row>
    <row r="15508" spans="9:13">
      <c r="I15508" s="51"/>
      <c r="M15508" s="51"/>
    </row>
    <row r="15509" spans="9:13">
      <c r="I15509" s="51"/>
      <c r="M15509" s="51"/>
    </row>
    <row r="15510" spans="9:13">
      <c r="I15510" s="51"/>
      <c r="M15510" s="51"/>
    </row>
    <row r="15511" spans="9:13">
      <c r="I15511" s="51"/>
      <c r="M15511" s="51"/>
    </row>
    <row r="15512" spans="9:13">
      <c r="I15512" s="51"/>
      <c r="M15512" s="51"/>
    </row>
    <row r="15513" spans="9:13">
      <c r="I15513" s="51"/>
      <c r="M15513" s="51"/>
    </row>
    <row r="15514" spans="9:13">
      <c r="I15514" s="51"/>
      <c r="M15514" s="51"/>
    </row>
    <row r="15515" spans="9:13">
      <c r="I15515" s="51"/>
      <c r="M15515" s="51"/>
    </row>
    <row r="15516" spans="9:13">
      <c r="I15516" s="51"/>
      <c r="M15516" s="51"/>
    </row>
    <row r="15517" spans="9:13">
      <c r="I15517" s="51"/>
      <c r="M15517" s="51"/>
    </row>
    <row r="15518" spans="9:13">
      <c r="I15518" s="51"/>
      <c r="M15518" s="51"/>
    </row>
    <row r="15519" spans="9:13">
      <c r="I15519" s="51"/>
      <c r="M15519" s="51"/>
    </row>
    <row r="15520" spans="9:13">
      <c r="I15520" s="51"/>
      <c r="M15520" s="51"/>
    </row>
    <row r="15521" spans="9:13">
      <c r="I15521" s="51"/>
      <c r="M15521" s="51"/>
    </row>
    <row r="15522" spans="9:13">
      <c r="I15522" s="51"/>
      <c r="M15522" s="51"/>
    </row>
    <row r="15523" spans="9:13">
      <c r="I15523" s="51"/>
      <c r="M15523" s="51"/>
    </row>
    <row r="15524" spans="9:13">
      <c r="I15524" s="51"/>
      <c r="M15524" s="51"/>
    </row>
    <row r="15525" spans="9:13">
      <c r="I15525" s="51"/>
      <c r="M15525" s="51"/>
    </row>
    <row r="15526" spans="9:13">
      <c r="I15526" s="51"/>
      <c r="M15526" s="51"/>
    </row>
    <row r="15527" spans="9:13">
      <c r="I15527" s="51"/>
      <c r="M15527" s="51"/>
    </row>
    <row r="15528" spans="9:13">
      <c r="I15528" s="51"/>
      <c r="M15528" s="51"/>
    </row>
    <row r="15529" spans="9:13">
      <c r="I15529" s="51"/>
      <c r="M15529" s="51"/>
    </row>
    <row r="15530" spans="9:13">
      <c r="I15530" s="51"/>
      <c r="M15530" s="51"/>
    </row>
    <row r="15531" spans="9:13">
      <c r="I15531" s="51"/>
      <c r="M15531" s="51"/>
    </row>
    <row r="15532" spans="9:13">
      <c r="I15532" s="51"/>
      <c r="M15532" s="51"/>
    </row>
    <row r="15533" spans="9:13">
      <c r="I15533" s="51"/>
      <c r="M15533" s="51"/>
    </row>
    <row r="15534" spans="9:13">
      <c r="I15534" s="51"/>
      <c r="M15534" s="51"/>
    </row>
    <row r="15535" spans="9:13">
      <c r="I15535" s="51"/>
      <c r="M15535" s="51"/>
    </row>
    <row r="15536" spans="9:13">
      <c r="I15536" s="51"/>
      <c r="M15536" s="51"/>
    </row>
    <row r="15537" spans="9:13">
      <c r="I15537" s="51"/>
      <c r="M15537" s="51"/>
    </row>
    <row r="15538" spans="9:13">
      <c r="I15538" s="51"/>
      <c r="M15538" s="51"/>
    </row>
    <row r="15539" spans="9:13">
      <c r="I15539" s="51"/>
      <c r="M15539" s="51"/>
    </row>
    <row r="15540" spans="9:13">
      <c r="I15540" s="51"/>
      <c r="M15540" s="51"/>
    </row>
    <row r="15541" spans="9:13">
      <c r="I15541" s="51"/>
      <c r="M15541" s="51"/>
    </row>
    <row r="15542" spans="9:13">
      <c r="I15542" s="51"/>
      <c r="M15542" s="51"/>
    </row>
    <row r="15543" spans="9:13">
      <c r="I15543" s="51"/>
      <c r="M15543" s="51"/>
    </row>
    <row r="15544" spans="9:13">
      <c r="I15544" s="51"/>
      <c r="M15544" s="51"/>
    </row>
    <row r="15545" spans="9:13">
      <c r="I15545" s="51"/>
      <c r="M15545" s="51"/>
    </row>
    <row r="15546" spans="9:13">
      <c r="I15546" s="51"/>
      <c r="M15546" s="51"/>
    </row>
    <row r="15547" spans="9:13">
      <c r="I15547" s="51"/>
      <c r="M15547" s="51"/>
    </row>
    <row r="15548" spans="9:13">
      <c r="I15548" s="51"/>
      <c r="M15548" s="51"/>
    </row>
    <row r="15549" spans="9:13">
      <c r="I15549" s="51"/>
      <c r="M15549" s="51"/>
    </row>
    <row r="15550" spans="9:13">
      <c r="I15550" s="51"/>
      <c r="M15550" s="51"/>
    </row>
    <row r="15551" spans="9:13">
      <c r="I15551" s="51"/>
      <c r="M15551" s="51"/>
    </row>
    <row r="15552" spans="9:13">
      <c r="I15552" s="51"/>
      <c r="M15552" s="51"/>
    </row>
    <row r="15553" spans="9:13">
      <c r="I15553" s="51"/>
      <c r="M15553" s="51"/>
    </row>
    <row r="15554" spans="9:13">
      <c r="I15554" s="51"/>
      <c r="M15554" s="51"/>
    </row>
    <row r="15555" spans="9:13">
      <c r="I15555" s="51"/>
      <c r="M15555" s="51"/>
    </row>
    <row r="15556" spans="9:13">
      <c r="I15556" s="51"/>
      <c r="M15556" s="51"/>
    </row>
    <row r="15557" spans="9:13">
      <c r="I15557" s="51"/>
      <c r="M15557" s="51"/>
    </row>
    <row r="15558" spans="9:13">
      <c r="I15558" s="51"/>
      <c r="M15558" s="51"/>
    </row>
    <row r="15559" spans="9:13">
      <c r="I15559" s="51"/>
      <c r="M15559" s="51"/>
    </row>
    <row r="15560" spans="9:13">
      <c r="I15560" s="51"/>
      <c r="M15560" s="51"/>
    </row>
    <row r="15561" spans="9:13">
      <c r="I15561" s="51"/>
      <c r="M15561" s="51"/>
    </row>
    <row r="15562" spans="9:13">
      <c r="I15562" s="51"/>
      <c r="M15562" s="51"/>
    </row>
    <row r="15563" spans="9:13">
      <c r="I15563" s="51"/>
      <c r="M15563" s="51"/>
    </row>
    <row r="15564" spans="9:13">
      <c r="I15564" s="51"/>
      <c r="M15564" s="51"/>
    </row>
    <row r="15565" spans="9:13">
      <c r="I15565" s="51"/>
      <c r="M15565" s="51"/>
    </row>
    <row r="15566" spans="9:13">
      <c r="I15566" s="51"/>
      <c r="M15566" s="51"/>
    </row>
    <row r="15567" spans="9:13">
      <c r="I15567" s="51"/>
      <c r="M15567" s="51"/>
    </row>
    <row r="15568" spans="9:13">
      <c r="I15568" s="51"/>
      <c r="M15568" s="51"/>
    </row>
    <row r="15569" spans="9:13">
      <c r="I15569" s="51"/>
      <c r="M15569" s="51"/>
    </row>
    <row r="15570" spans="9:13">
      <c r="I15570" s="51"/>
      <c r="M15570" s="51"/>
    </row>
    <row r="15571" spans="9:13">
      <c r="I15571" s="51"/>
      <c r="M15571" s="51"/>
    </row>
    <row r="15572" spans="9:13">
      <c r="I15572" s="51"/>
      <c r="M15572" s="51"/>
    </row>
    <row r="15573" spans="9:13">
      <c r="I15573" s="51"/>
      <c r="M15573" s="51"/>
    </row>
    <row r="15574" spans="9:13">
      <c r="I15574" s="51"/>
      <c r="M15574" s="51"/>
    </row>
    <row r="15575" spans="9:13">
      <c r="I15575" s="51"/>
      <c r="M15575" s="51"/>
    </row>
    <row r="15576" spans="9:13">
      <c r="I15576" s="51"/>
      <c r="M15576" s="51"/>
    </row>
    <row r="15577" spans="9:13">
      <c r="I15577" s="51"/>
      <c r="M15577" s="51"/>
    </row>
    <row r="15578" spans="9:13">
      <c r="I15578" s="51"/>
      <c r="M15578" s="51"/>
    </row>
    <row r="15579" spans="9:13">
      <c r="I15579" s="51"/>
      <c r="M15579" s="51"/>
    </row>
    <row r="15580" spans="9:13">
      <c r="I15580" s="51"/>
      <c r="M15580" s="51"/>
    </row>
    <row r="15581" spans="9:13">
      <c r="I15581" s="51"/>
      <c r="M15581" s="51"/>
    </row>
    <row r="15582" spans="9:13">
      <c r="I15582" s="51"/>
      <c r="M15582" s="51"/>
    </row>
    <row r="15583" spans="9:13">
      <c r="I15583" s="51"/>
      <c r="M15583" s="51"/>
    </row>
    <row r="15584" spans="9:13">
      <c r="I15584" s="51"/>
      <c r="M15584" s="51"/>
    </row>
    <row r="15585" spans="9:13">
      <c r="I15585" s="51"/>
      <c r="M15585" s="51"/>
    </row>
    <row r="15586" spans="9:13">
      <c r="I15586" s="51"/>
      <c r="M15586" s="51"/>
    </row>
    <row r="15587" spans="9:13">
      <c r="I15587" s="51"/>
      <c r="M15587" s="51"/>
    </row>
    <row r="15588" spans="9:13">
      <c r="I15588" s="51"/>
      <c r="M15588" s="51"/>
    </row>
    <row r="15589" spans="9:13">
      <c r="I15589" s="51"/>
      <c r="M15589" s="51"/>
    </row>
    <row r="15590" spans="9:13">
      <c r="I15590" s="51"/>
      <c r="M15590" s="51"/>
    </row>
    <row r="15591" spans="9:13">
      <c r="I15591" s="51"/>
      <c r="M15591" s="51"/>
    </row>
    <row r="15592" spans="9:13">
      <c r="I15592" s="51"/>
      <c r="M15592" s="51"/>
    </row>
    <row r="15593" spans="9:13">
      <c r="I15593" s="51"/>
      <c r="M15593" s="51"/>
    </row>
    <row r="15594" spans="9:13">
      <c r="I15594" s="51"/>
      <c r="M15594" s="51"/>
    </row>
    <row r="15595" spans="9:13">
      <c r="I15595" s="51"/>
      <c r="M15595" s="51"/>
    </row>
    <row r="15596" spans="9:13">
      <c r="I15596" s="51"/>
      <c r="M15596" s="51"/>
    </row>
    <row r="15597" spans="9:13">
      <c r="I15597" s="51"/>
      <c r="M15597" s="51"/>
    </row>
    <row r="15598" spans="9:13">
      <c r="I15598" s="51"/>
      <c r="M15598" s="51"/>
    </row>
    <row r="15599" spans="9:13">
      <c r="I15599" s="51"/>
      <c r="M15599" s="51"/>
    </row>
    <row r="15600" spans="9:13">
      <c r="I15600" s="51"/>
      <c r="M15600" s="51"/>
    </row>
    <row r="15601" spans="9:13">
      <c r="I15601" s="51"/>
      <c r="M15601" s="51"/>
    </row>
    <row r="15602" spans="9:13">
      <c r="I15602" s="51"/>
      <c r="M15602" s="51"/>
    </row>
    <row r="15603" spans="9:13">
      <c r="I15603" s="51"/>
      <c r="M15603" s="51"/>
    </row>
    <row r="15604" spans="9:13">
      <c r="I15604" s="51"/>
      <c r="M15604" s="51"/>
    </row>
    <row r="15605" spans="9:13">
      <c r="I15605" s="51"/>
      <c r="M15605" s="51"/>
    </row>
    <row r="15606" spans="9:13">
      <c r="I15606" s="51"/>
      <c r="M15606" s="51"/>
    </row>
    <row r="15607" spans="9:13">
      <c r="I15607" s="51"/>
      <c r="M15607" s="51"/>
    </row>
    <row r="15608" spans="9:13">
      <c r="I15608" s="51"/>
      <c r="M15608" s="51"/>
    </row>
    <row r="15609" spans="9:13">
      <c r="I15609" s="51"/>
      <c r="M15609" s="51"/>
    </row>
    <row r="15610" spans="9:13">
      <c r="I15610" s="51"/>
      <c r="M15610" s="51"/>
    </row>
    <row r="15611" spans="9:13">
      <c r="I15611" s="51"/>
      <c r="M15611" s="51"/>
    </row>
    <row r="15612" spans="9:13">
      <c r="I15612" s="51"/>
      <c r="M15612" s="51"/>
    </row>
    <row r="15613" spans="9:13">
      <c r="I15613" s="51"/>
      <c r="M15613" s="51"/>
    </row>
    <row r="15614" spans="9:13">
      <c r="I15614" s="51"/>
      <c r="M15614" s="51"/>
    </row>
    <row r="15615" spans="9:13">
      <c r="I15615" s="51"/>
      <c r="M15615" s="51"/>
    </row>
    <row r="15616" spans="9:13">
      <c r="I15616" s="51"/>
      <c r="M15616" s="51"/>
    </row>
    <row r="15617" spans="9:13">
      <c r="I15617" s="51"/>
      <c r="M15617" s="51"/>
    </row>
    <row r="15618" spans="9:13">
      <c r="I15618" s="51"/>
      <c r="M15618" s="51"/>
    </row>
    <row r="15619" spans="9:13">
      <c r="I15619" s="51"/>
      <c r="M15619" s="51"/>
    </row>
    <row r="15620" spans="9:13">
      <c r="I15620" s="51"/>
      <c r="M15620" s="51"/>
    </row>
    <row r="15621" spans="9:13">
      <c r="I15621" s="51"/>
      <c r="M15621" s="51"/>
    </row>
    <row r="15622" spans="9:13">
      <c r="I15622" s="51"/>
      <c r="M15622" s="51"/>
    </row>
    <row r="15623" spans="9:13">
      <c r="I15623" s="51"/>
      <c r="M15623" s="51"/>
    </row>
    <row r="15624" spans="9:13">
      <c r="I15624" s="51"/>
      <c r="M15624" s="51"/>
    </row>
    <row r="15625" spans="9:13">
      <c r="I15625" s="51"/>
      <c r="M15625" s="51"/>
    </row>
    <row r="15626" spans="9:13">
      <c r="I15626" s="51"/>
      <c r="M15626" s="51"/>
    </row>
    <row r="15627" spans="9:13">
      <c r="I15627" s="51"/>
      <c r="M15627" s="51"/>
    </row>
    <row r="15628" spans="9:13">
      <c r="I15628" s="51"/>
      <c r="M15628" s="51"/>
    </row>
    <row r="15629" spans="9:13">
      <c r="I15629" s="51"/>
      <c r="M15629" s="51"/>
    </row>
    <row r="15630" spans="9:13">
      <c r="I15630" s="51"/>
      <c r="M15630" s="51"/>
    </row>
    <row r="15631" spans="9:13">
      <c r="I15631" s="51"/>
      <c r="M15631" s="51"/>
    </row>
    <row r="15632" spans="9:13">
      <c r="I15632" s="51"/>
      <c r="M15632" s="51"/>
    </row>
    <row r="15633" spans="9:13">
      <c r="I15633" s="51"/>
      <c r="M15633" s="51"/>
    </row>
    <row r="15634" spans="9:13">
      <c r="I15634" s="51"/>
      <c r="M15634" s="51"/>
    </row>
    <row r="15635" spans="9:13">
      <c r="I15635" s="51"/>
      <c r="M15635" s="51"/>
    </row>
    <row r="15636" spans="9:13">
      <c r="I15636" s="51"/>
      <c r="M15636" s="51"/>
    </row>
    <row r="15637" spans="9:13">
      <c r="I15637" s="51"/>
      <c r="M15637" s="51"/>
    </row>
    <row r="15638" spans="9:13">
      <c r="I15638" s="51"/>
      <c r="M15638" s="51"/>
    </row>
    <row r="15639" spans="9:13">
      <c r="I15639" s="51"/>
      <c r="M15639" s="51"/>
    </row>
    <row r="15640" spans="9:13">
      <c r="I15640" s="51"/>
      <c r="M15640" s="51"/>
    </row>
    <row r="15641" spans="9:13">
      <c r="I15641" s="51"/>
      <c r="M15641" s="51"/>
    </row>
    <row r="15642" spans="9:13">
      <c r="I15642" s="51"/>
      <c r="M15642" s="51"/>
    </row>
    <row r="15643" spans="9:13">
      <c r="I15643" s="51"/>
      <c r="M15643" s="51"/>
    </row>
    <row r="15644" spans="9:13">
      <c r="I15644" s="51"/>
      <c r="M15644" s="51"/>
    </row>
    <row r="15645" spans="9:13">
      <c r="I15645" s="51"/>
      <c r="M15645" s="51"/>
    </row>
    <row r="15646" spans="9:13">
      <c r="I15646" s="51"/>
      <c r="M15646" s="51"/>
    </row>
    <row r="15647" spans="9:13">
      <c r="I15647" s="51"/>
      <c r="M15647" s="51"/>
    </row>
    <row r="15648" spans="9:13">
      <c r="I15648" s="51"/>
      <c r="M15648" s="51"/>
    </row>
    <row r="15649" spans="9:13">
      <c r="I15649" s="51"/>
      <c r="M15649" s="51"/>
    </row>
    <row r="15650" spans="9:13">
      <c r="I15650" s="51"/>
      <c r="M15650" s="51"/>
    </row>
    <row r="15651" spans="9:13">
      <c r="I15651" s="51"/>
      <c r="M15651" s="51"/>
    </row>
    <row r="15652" spans="9:13">
      <c r="I15652" s="51"/>
      <c r="M15652" s="51"/>
    </row>
    <row r="15653" spans="9:13">
      <c r="I15653" s="51"/>
      <c r="M15653" s="51"/>
    </row>
    <row r="15654" spans="9:13">
      <c r="I15654" s="51"/>
      <c r="M15654" s="51"/>
    </row>
    <row r="15655" spans="9:13">
      <c r="I15655" s="51"/>
      <c r="M15655" s="51"/>
    </row>
    <row r="15656" spans="9:13">
      <c r="I15656" s="51"/>
      <c r="M15656" s="51"/>
    </row>
    <row r="15657" spans="9:13">
      <c r="I15657" s="51"/>
      <c r="M15657" s="51"/>
    </row>
    <row r="15658" spans="9:13">
      <c r="I15658" s="51"/>
      <c r="M15658" s="51"/>
    </row>
    <row r="15659" spans="9:13">
      <c r="I15659" s="51"/>
      <c r="M15659" s="51"/>
    </row>
    <row r="15660" spans="9:13">
      <c r="I15660" s="51"/>
      <c r="M15660" s="51"/>
    </row>
    <row r="15661" spans="9:13">
      <c r="I15661" s="51"/>
      <c r="M15661" s="51"/>
    </row>
    <row r="15662" spans="9:13">
      <c r="I15662" s="51"/>
      <c r="M15662" s="51"/>
    </row>
    <row r="15663" spans="9:13">
      <c r="I15663" s="51"/>
      <c r="M15663" s="51"/>
    </row>
    <row r="15664" spans="9:13">
      <c r="I15664" s="51"/>
      <c r="M15664" s="51"/>
    </row>
    <row r="15665" spans="9:13">
      <c r="I15665" s="51"/>
      <c r="M15665" s="51"/>
    </row>
    <row r="15666" spans="9:13">
      <c r="I15666" s="51"/>
      <c r="M15666" s="51"/>
    </row>
    <row r="15667" spans="9:13">
      <c r="I15667" s="51"/>
      <c r="M15667" s="51"/>
    </row>
    <row r="15668" spans="9:13">
      <c r="I15668" s="51"/>
      <c r="M15668" s="51"/>
    </row>
    <row r="15669" spans="9:13">
      <c r="I15669" s="51"/>
      <c r="M15669" s="51"/>
    </row>
    <row r="15670" spans="9:13">
      <c r="I15670" s="51"/>
      <c r="M15670" s="51"/>
    </row>
    <row r="15671" spans="9:13">
      <c r="I15671" s="51"/>
      <c r="M15671" s="51"/>
    </row>
    <row r="15672" spans="9:13">
      <c r="I15672" s="51"/>
      <c r="M15672" s="51"/>
    </row>
    <row r="15673" spans="9:13">
      <c r="I15673" s="51"/>
      <c r="M15673" s="51"/>
    </row>
    <row r="15674" spans="9:13">
      <c r="I15674" s="51"/>
      <c r="M15674" s="51"/>
    </row>
    <row r="15675" spans="9:13">
      <c r="I15675" s="51"/>
      <c r="M15675" s="51"/>
    </row>
    <row r="15676" spans="9:13">
      <c r="I15676" s="51"/>
      <c r="M15676" s="51"/>
    </row>
    <row r="15677" spans="9:13">
      <c r="I15677" s="51"/>
      <c r="M15677" s="51"/>
    </row>
    <row r="15678" spans="9:13">
      <c r="I15678" s="51"/>
      <c r="M15678" s="51"/>
    </row>
    <row r="15679" spans="9:13">
      <c r="I15679" s="51"/>
      <c r="M15679" s="51"/>
    </row>
    <row r="15680" spans="9:13">
      <c r="I15680" s="51"/>
      <c r="M15680" s="51"/>
    </row>
    <row r="15681" spans="9:13">
      <c r="I15681" s="51"/>
      <c r="M15681" s="51"/>
    </row>
    <row r="15682" spans="9:13">
      <c r="I15682" s="51"/>
      <c r="M15682" s="51"/>
    </row>
    <row r="15683" spans="9:13">
      <c r="I15683" s="51"/>
      <c r="M15683" s="51"/>
    </row>
    <row r="15684" spans="9:13">
      <c r="I15684" s="51"/>
      <c r="M15684" s="51"/>
    </row>
    <row r="15685" spans="9:13">
      <c r="I15685" s="51"/>
      <c r="M15685" s="51"/>
    </row>
    <row r="15686" spans="9:13">
      <c r="I15686" s="51"/>
      <c r="M15686" s="51"/>
    </row>
    <row r="15687" spans="9:13">
      <c r="I15687" s="51"/>
      <c r="M15687" s="51"/>
    </row>
    <row r="15688" spans="9:13">
      <c r="I15688" s="51"/>
      <c r="M15688" s="51"/>
    </row>
    <row r="15689" spans="9:13">
      <c r="I15689" s="51"/>
      <c r="M15689" s="51"/>
    </row>
    <row r="15690" spans="9:13">
      <c r="I15690" s="51"/>
      <c r="M15690" s="51"/>
    </row>
    <row r="15691" spans="9:13">
      <c r="I15691" s="51"/>
      <c r="M15691" s="51"/>
    </row>
    <row r="15692" spans="9:13">
      <c r="I15692" s="51"/>
      <c r="M15692" s="51"/>
    </row>
    <row r="15693" spans="9:13">
      <c r="I15693" s="51"/>
      <c r="M15693" s="51"/>
    </row>
    <row r="15694" spans="9:13">
      <c r="I15694" s="51"/>
      <c r="M15694" s="51"/>
    </row>
    <row r="15695" spans="9:13">
      <c r="I15695" s="51"/>
      <c r="M15695" s="51"/>
    </row>
    <row r="15696" spans="9:13">
      <c r="I15696" s="51"/>
      <c r="M15696" s="51"/>
    </row>
    <row r="15697" spans="9:13">
      <c r="I15697" s="51"/>
      <c r="M15697" s="51"/>
    </row>
    <row r="15698" spans="9:13">
      <c r="I15698" s="51"/>
      <c r="M15698" s="51"/>
    </row>
    <row r="15699" spans="9:13">
      <c r="I15699" s="51"/>
      <c r="M15699" s="51"/>
    </row>
    <row r="15700" spans="9:13">
      <c r="I15700" s="51"/>
      <c r="M15700" s="51"/>
    </row>
    <row r="15701" spans="9:13">
      <c r="I15701" s="51"/>
      <c r="M15701" s="51"/>
    </row>
    <row r="15702" spans="9:13">
      <c r="I15702" s="51"/>
      <c r="M15702" s="51"/>
    </row>
    <row r="15703" spans="9:13">
      <c r="I15703" s="51"/>
      <c r="M15703" s="51"/>
    </row>
    <row r="15704" spans="9:13">
      <c r="I15704" s="51"/>
      <c r="M15704" s="51"/>
    </row>
    <row r="15705" spans="9:13">
      <c r="I15705" s="51"/>
      <c r="M15705" s="51"/>
    </row>
    <row r="15706" spans="9:13">
      <c r="I15706" s="51"/>
      <c r="M15706" s="51"/>
    </row>
    <row r="15707" spans="9:13">
      <c r="I15707" s="51"/>
      <c r="M15707" s="51"/>
    </row>
    <row r="15708" spans="9:13">
      <c r="I15708" s="51"/>
      <c r="M15708" s="51"/>
    </row>
    <row r="15709" spans="9:13">
      <c r="I15709" s="51"/>
      <c r="M15709" s="51"/>
    </row>
    <row r="15710" spans="9:13">
      <c r="I15710" s="51"/>
      <c r="M15710" s="51"/>
    </row>
    <row r="15711" spans="9:13">
      <c r="I15711" s="51"/>
      <c r="M15711" s="51"/>
    </row>
    <row r="15712" spans="9:13">
      <c r="I15712" s="51"/>
      <c r="M15712" s="51"/>
    </row>
    <row r="15713" spans="9:13">
      <c r="I15713" s="51"/>
      <c r="M15713" s="51"/>
    </row>
    <row r="15714" spans="9:13">
      <c r="I15714" s="51"/>
      <c r="M15714" s="51"/>
    </row>
    <row r="15715" spans="9:13">
      <c r="I15715" s="51"/>
      <c r="M15715" s="51"/>
    </row>
    <row r="15716" spans="9:13">
      <c r="I15716" s="51"/>
      <c r="M15716" s="51"/>
    </row>
    <row r="15717" spans="9:13">
      <c r="I15717" s="51"/>
      <c r="M15717" s="51"/>
    </row>
    <row r="15718" spans="9:13">
      <c r="I15718" s="51"/>
      <c r="M15718" s="51"/>
    </row>
    <row r="15719" spans="9:13">
      <c r="I15719" s="51"/>
      <c r="M15719" s="51"/>
    </row>
    <row r="15720" spans="9:13">
      <c r="I15720" s="51"/>
      <c r="M15720" s="51"/>
    </row>
    <row r="15721" spans="9:13">
      <c r="I15721" s="51"/>
      <c r="M15721" s="51"/>
    </row>
    <row r="15722" spans="9:13">
      <c r="I15722" s="51"/>
      <c r="M15722" s="51"/>
    </row>
    <row r="15723" spans="9:13">
      <c r="I15723" s="51"/>
      <c r="M15723" s="51"/>
    </row>
    <row r="15724" spans="9:13">
      <c r="I15724" s="51"/>
      <c r="M15724" s="51"/>
    </row>
    <row r="15725" spans="9:13">
      <c r="I15725" s="51"/>
      <c r="M15725" s="51"/>
    </row>
    <row r="15726" spans="9:13">
      <c r="I15726" s="51"/>
      <c r="M15726" s="51"/>
    </row>
    <row r="15727" spans="9:13">
      <c r="I15727" s="51"/>
      <c r="M15727" s="51"/>
    </row>
    <row r="15728" spans="9:13">
      <c r="I15728" s="51"/>
      <c r="M15728" s="51"/>
    </row>
    <row r="15729" spans="9:13">
      <c r="I15729" s="51"/>
      <c r="M15729" s="51"/>
    </row>
    <row r="15730" spans="9:13">
      <c r="I15730" s="51"/>
      <c r="M15730" s="51"/>
    </row>
    <row r="15731" spans="9:13">
      <c r="I15731" s="51"/>
      <c r="M15731" s="51"/>
    </row>
    <row r="15732" spans="9:13">
      <c r="I15732" s="51"/>
      <c r="M15732" s="51"/>
    </row>
    <row r="15733" spans="9:13">
      <c r="I15733" s="51"/>
      <c r="M15733" s="51"/>
    </row>
    <row r="15734" spans="9:13">
      <c r="I15734" s="51"/>
      <c r="M15734" s="51"/>
    </row>
    <row r="15735" spans="9:13">
      <c r="I15735" s="51"/>
      <c r="M15735" s="51"/>
    </row>
    <row r="15736" spans="9:13">
      <c r="I15736" s="51"/>
      <c r="M15736" s="51"/>
    </row>
    <row r="15737" spans="9:13">
      <c r="I15737" s="51"/>
      <c r="M15737" s="51"/>
    </row>
    <row r="15738" spans="9:13">
      <c r="I15738" s="51"/>
      <c r="M15738" s="51"/>
    </row>
    <row r="15739" spans="9:13">
      <c r="I15739" s="51"/>
      <c r="M15739" s="51"/>
    </row>
    <row r="15740" spans="9:13">
      <c r="I15740" s="51"/>
      <c r="M15740" s="51"/>
    </row>
    <row r="15741" spans="9:13">
      <c r="I15741" s="51"/>
      <c r="M15741" s="51"/>
    </row>
    <row r="15742" spans="9:13">
      <c r="I15742" s="51"/>
      <c r="M15742" s="51"/>
    </row>
    <row r="15743" spans="9:13">
      <c r="I15743" s="51"/>
      <c r="M15743" s="51"/>
    </row>
    <row r="15744" spans="9:13">
      <c r="I15744" s="51"/>
      <c r="M15744" s="51"/>
    </row>
    <row r="15745" spans="9:13">
      <c r="I15745" s="51"/>
      <c r="M15745" s="51"/>
    </row>
    <row r="15746" spans="9:13">
      <c r="I15746" s="51"/>
      <c r="M15746" s="51"/>
    </row>
    <row r="15747" spans="9:13">
      <c r="I15747" s="51"/>
      <c r="M15747" s="51"/>
    </row>
    <row r="15748" spans="9:13">
      <c r="I15748" s="51"/>
      <c r="M15748" s="51"/>
    </row>
    <row r="15749" spans="9:13">
      <c r="I15749" s="51"/>
      <c r="M15749" s="51"/>
    </row>
    <row r="15750" spans="9:13">
      <c r="I15750" s="51"/>
      <c r="M15750" s="51"/>
    </row>
    <row r="15751" spans="9:13">
      <c r="I15751" s="51"/>
      <c r="M15751" s="51"/>
    </row>
    <row r="15752" spans="9:13">
      <c r="I15752" s="51"/>
      <c r="M15752" s="51"/>
    </row>
    <row r="15753" spans="9:13">
      <c r="I15753" s="51"/>
      <c r="M15753" s="51"/>
    </row>
    <row r="15754" spans="9:13">
      <c r="I15754" s="51"/>
      <c r="M15754" s="51"/>
    </row>
    <row r="15755" spans="9:13">
      <c r="I15755" s="51"/>
      <c r="M15755" s="51"/>
    </row>
    <row r="15756" spans="9:13">
      <c r="I15756" s="51"/>
      <c r="M15756" s="51"/>
    </row>
    <row r="15757" spans="9:13">
      <c r="I15757" s="51"/>
      <c r="M15757" s="51"/>
    </row>
    <row r="15758" spans="9:13">
      <c r="I15758" s="51"/>
      <c r="M15758" s="51"/>
    </row>
    <row r="15759" spans="9:13">
      <c r="I15759" s="51"/>
      <c r="M15759" s="51"/>
    </row>
    <row r="15760" spans="9:13">
      <c r="I15760" s="51"/>
      <c r="M15760" s="51"/>
    </row>
    <row r="15761" spans="9:13">
      <c r="I15761" s="51"/>
      <c r="M15761" s="51"/>
    </row>
    <row r="15762" spans="9:13">
      <c r="I15762" s="51"/>
      <c r="M15762" s="51"/>
    </row>
    <row r="15763" spans="9:13">
      <c r="I15763" s="51"/>
      <c r="M15763" s="51"/>
    </row>
    <row r="15764" spans="9:13">
      <c r="I15764" s="51"/>
      <c r="M15764" s="51"/>
    </row>
    <row r="15765" spans="9:13">
      <c r="I15765" s="51"/>
      <c r="M15765" s="51"/>
    </row>
    <row r="15766" spans="9:13">
      <c r="I15766" s="51"/>
      <c r="M15766" s="51"/>
    </row>
    <row r="15767" spans="9:13">
      <c r="I15767" s="51"/>
      <c r="M15767" s="51"/>
    </row>
    <row r="15768" spans="9:13">
      <c r="I15768" s="51"/>
      <c r="M15768" s="51"/>
    </row>
    <row r="15769" spans="9:13">
      <c r="I15769" s="51"/>
      <c r="M15769" s="51"/>
    </row>
    <row r="15770" spans="9:13">
      <c r="I15770" s="51"/>
      <c r="M15770" s="51"/>
    </row>
    <row r="15771" spans="9:13">
      <c r="I15771" s="51"/>
      <c r="M15771" s="51"/>
    </row>
    <row r="15772" spans="9:13">
      <c r="I15772" s="51"/>
      <c r="M15772" s="51"/>
    </row>
    <row r="15773" spans="9:13">
      <c r="I15773" s="51"/>
      <c r="M15773" s="51"/>
    </row>
    <row r="15774" spans="9:13">
      <c r="I15774" s="51"/>
      <c r="M15774" s="51"/>
    </row>
    <row r="15775" spans="9:13">
      <c r="I15775" s="51"/>
      <c r="M15775" s="51"/>
    </row>
    <row r="15776" spans="9:13">
      <c r="I15776" s="51"/>
      <c r="M15776" s="51"/>
    </row>
    <row r="15777" spans="9:13">
      <c r="I15777" s="51"/>
      <c r="M15777" s="51"/>
    </row>
    <row r="15778" spans="9:13">
      <c r="I15778" s="51"/>
      <c r="M15778" s="51"/>
    </row>
    <row r="15779" spans="9:13">
      <c r="I15779" s="51"/>
      <c r="M15779" s="51"/>
    </row>
    <row r="15780" spans="9:13">
      <c r="I15780" s="51"/>
      <c r="M15780" s="51"/>
    </row>
    <row r="15781" spans="9:13">
      <c r="I15781" s="51"/>
      <c r="M15781" s="51"/>
    </row>
    <row r="15782" spans="9:13">
      <c r="I15782" s="51"/>
      <c r="M15782" s="51"/>
    </row>
    <row r="15783" spans="9:13">
      <c r="I15783" s="51"/>
      <c r="M15783" s="51"/>
    </row>
    <row r="15784" spans="9:13">
      <c r="I15784" s="51"/>
      <c r="M15784" s="51"/>
    </row>
    <row r="15785" spans="9:13">
      <c r="I15785" s="51"/>
      <c r="M15785" s="51"/>
    </row>
    <row r="15786" spans="9:13">
      <c r="I15786" s="51"/>
      <c r="M15786" s="51"/>
    </row>
    <row r="15787" spans="9:13">
      <c r="I15787" s="51"/>
      <c r="M15787" s="51"/>
    </row>
    <row r="15788" spans="9:13">
      <c r="I15788" s="51"/>
      <c r="M15788" s="51"/>
    </row>
    <row r="15789" spans="9:13">
      <c r="I15789" s="51"/>
      <c r="M15789" s="51"/>
    </row>
    <row r="15790" spans="9:13">
      <c r="I15790" s="51"/>
      <c r="M15790" s="51"/>
    </row>
    <row r="15791" spans="9:13">
      <c r="I15791" s="51"/>
      <c r="M15791" s="51"/>
    </row>
    <row r="15792" spans="9:13">
      <c r="I15792" s="51"/>
      <c r="M15792" s="51"/>
    </row>
    <row r="15793" spans="9:13">
      <c r="I15793" s="51"/>
      <c r="M15793" s="51"/>
    </row>
    <row r="15794" spans="9:13">
      <c r="I15794" s="51"/>
      <c r="M15794" s="51"/>
    </row>
    <row r="15795" spans="9:13">
      <c r="I15795" s="51"/>
      <c r="M15795" s="51"/>
    </row>
    <row r="15796" spans="9:13">
      <c r="I15796" s="51"/>
      <c r="M15796" s="51"/>
    </row>
    <row r="15797" spans="9:13">
      <c r="I15797" s="51"/>
      <c r="M15797" s="51"/>
    </row>
    <row r="15798" spans="9:13">
      <c r="I15798" s="51"/>
      <c r="M15798" s="51"/>
    </row>
    <row r="15799" spans="9:13">
      <c r="I15799" s="51"/>
      <c r="M15799" s="51"/>
    </row>
    <row r="15800" spans="9:13">
      <c r="I15800" s="51"/>
      <c r="M15800" s="51"/>
    </row>
    <row r="15801" spans="9:13">
      <c r="I15801" s="51"/>
      <c r="M15801" s="51"/>
    </row>
    <row r="15802" spans="9:13">
      <c r="I15802" s="51"/>
      <c r="M15802" s="51"/>
    </row>
    <row r="15803" spans="9:13">
      <c r="I15803" s="51"/>
      <c r="M15803" s="51"/>
    </row>
    <row r="15804" spans="9:13">
      <c r="I15804" s="51"/>
      <c r="M15804" s="51"/>
    </row>
    <row r="15805" spans="9:13">
      <c r="I15805" s="51"/>
      <c r="M15805" s="51"/>
    </row>
    <row r="15806" spans="9:13">
      <c r="I15806" s="51"/>
      <c r="M15806" s="51"/>
    </row>
    <row r="15807" spans="9:13">
      <c r="I15807" s="51"/>
      <c r="M15807" s="51"/>
    </row>
    <row r="15808" spans="9:13">
      <c r="I15808" s="51"/>
      <c r="M15808" s="51"/>
    </row>
    <row r="15809" spans="9:13">
      <c r="I15809" s="51"/>
      <c r="M15809" s="51"/>
    </row>
    <row r="15810" spans="9:13">
      <c r="I15810" s="51"/>
      <c r="M15810" s="51"/>
    </row>
    <row r="15811" spans="9:13">
      <c r="I15811" s="51"/>
      <c r="M15811" s="51"/>
    </row>
    <row r="15812" spans="9:13">
      <c r="I15812" s="51"/>
      <c r="M15812" s="51"/>
    </row>
    <row r="15813" spans="9:13">
      <c r="I15813" s="51"/>
      <c r="M15813" s="51"/>
    </row>
    <row r="15814" spans="9:13">
      <c r="I15814" s="51"/>
      <c r="M15814" s="51"/>
    </row>
    <row r="15815" spans="9:13">
      <c r="I15815" s="51"/>
      <c r="M15815" s="51"/>
    </row>
    <row r="15816" spans="9:13">
      <c r="I15816" s="51"/>
      <c r="M15816" s="51"/>
    </row>
    <row r="15817" spans="9:13">
      <c r="I15817" s="51"/>
      <c r="M15817" s="51"/>
    </row>
    <row r="15818" spans="9:13">
      <c r="I15818" s="51"/>
      <c r="M15818" s="51"/>
    </row>
    <row r="15819" spans="9:13">
      <c r="I15819" s="51"/>
      <c r="M15819" s="51"/>
    </row>
    <row r="15820" spans="9:13">
      <c r="I15820" s="51"/>
      <c r="M15820" s="51"/>
    </row>
    <row r="15821" spans="9:13">
      <c r="I15821" s="51"/>
      <c r="M15821" s="51"/>
    </row>
    <row r="15822" spans="9:13">
      <c r="I15822" s="51"/>
      <c r="M15822" s="51"/>
    </row>
    <row r="15823" spans="9:13">
      <c r="I15823" s="51"/>
      <c r="M15823" s="51"/>
    </row>
    <row r="15824" spans="9:13">
      <c r="I15824" s="51"/>
      <c r="M15824" s="51"/>
    </row>
    <row r="15825" spans="9:13">
      <c r="I15825" s="51"/>
      <c r="M15825" s="51"/>
    </row>
    <row r="15826" spans="9:13">
      <c r="I15826" s="51"/>
      <c r="M15826" s="51"/>
    </row>
    <row r="15827" spans="9:13">
      <c r="I15827" s="51"/>
      <c r="M15827" s="51"/>
    </row>
    <row r="15828" spans="9:13">
      <c r="I15828" s="51"/>
      <c r="M15828" s="51"/>
    </row>
    <row r="15829" spans="9:13">
      <c r="I15829" s="51"/>
      <c r="M15829" s="51"/>
    </row>
    <row r="15830" spans="9:13">
      <c r="I15830" s="51"/>
      <c r="M15830" s="51"/>
    </row>
    <row r="15831" spans="9:13">
      <c r="I15831" s="51"/>
      <c r="M15831" s="51"/>
    </row>
    <row r="15832" spans="9:13">
      <c r="I15832" s="51"/>
      <c r="M15832" s="51"/>
    </row>
    <row r="15833" spans="9:13">
      <c r="I15833" s="51"/>
      <c r="M15833" s="51"/>
    </row>
    <row r="15834" spans="9:13">
      <c r="I15834" s="51"/>
      <c r="M15834" s="51"/>
    </row>
    <row r="15835" spans="9:13">
      <c r="I15835" s="51"/>
      <c r="M15835" s="51"/>
    </row>
    <row r="15836" spans="9:13">
      <c r="I15836" s="51"/>
      <c r="M15836" s="51"/>
    </row>
    <row r="15837" spans="9:13">
      <c r="I15837" s="51"/>
      <c r="M15837" s="51"/>
    </row>
    <row r="15838" spans="9:13">
      <c r="I15838" s="51"/>
      <c r="M15838" s="51"/>
    </row>
    <row r="15839" spans="9:13">
      <c r="I15839" s="51"/>
      <c r="M15839" s="51"/>
    </row>
    <row r="15840" spans="9:13">
      <c r="I15840" s="51"/>
      <c r="M15840" s="51"/>
    </row>
    <row r="15841" spans="9:13">
      <c r="I15841" s="51"/>
      <c r="M15841" s="51"/>
    </row>
    <row r="15842" spans="9:13">
      <c r="I15842" s="51"/>
      <c r="M15842" s="51"/>
    </row>
    <row r="15843" spans="9:13">
      <c r="I15843" s="51"/>
      <c r="M15843" s="51"/>
    </row>
    <row r="15844" spans="9:13">
      <c r="I15844" s="51"/>
      <c r="M15844" s="51"/>
    </row>
    <row r="15845" spans="9:13">
      <c r="I15845" s="51"/>
      <c r="M15845" s="51"/>
    </row>
    <row r="15846" spans="9:13">
      <c r="I15846" s="51"/>
      <c r="M15846" s="51"/>
    </row>
    <row r="15847" spans="9:13">
      <c r="I15847" s="51"/>
      <c r="M15847" s="51"/>
    </row>
    <row r="15848" spans="9:13">
      <c r="I15848" s="51"/>
      <c r="M15848" s="51"/>
    </row>
    <row r="15849" spans="9:13">
      <c r="I15849" s="51"/>
      <c r="M15849" s="51"/>
    </row>
    <row r="15850" spans="9:13">
      <c r="I15850" s="51"/>
      <c r="M15850" s="51"/>
    </row>
    <row r="15851" spans="9:13">
      <c r="I15851" s="51"/>
      <c r="M15851" s="51"/>
    </row>
    <row r="15852" spans="9:13">
      <c r="I15852" s="51"/>
      <c r="M15852" s="51"/>
    </row>
    <row r="15853" spans="9:13">
      <c r="I15853" s="51"/>
      <c r="M15853" s="51"/>
    </row>
    <row r="15854" spans="9:13">
      <c r="I15854" s="51"/>
      <c r="M15854" s="51"/>
    </row>
    <row r="15855" spans="9:13">
      <c r="I15855" s="51"/>
      <c r="M15855" s="51"/>
    </row>
    <row r="15856" spans="9:13">
      <c r="I15856" s="51"/>
      <c r="M15856" s="51"/>
    </row>
    <row r="15857" spans="9:13">
      <c r="I15857" s="51"/>
      <c r="M15857" s="51"/>
    </row>
    <row r="15858" spans="9:13">
      <c r="I15858" s="51"/>
      <c r="M15858" s="51"/>
    </row>
    <row r="15859" spans="9:13">
      <c r="I15859" s="51"/>
      <c r="M15859" s="51"/>
    </row>
    <row r="15860" spans="9:13">
      <c r="I15860" s="51"/>
      <c r="M15860" s="51"/>
    </row>
    <row r="15861" spans="9:13">
      <c r="I15861" s="51"/>
      <c r="M15861" s="51"/>
    </row>
    <row r="15862" spans="9:13">
      <c r="I15862" s="51"/>
      <c r="M15862" s="51"/>
    </row>
    <row r="15863" spans="9:13">
      <c r="I15863" s="51"/>
      <c r="M15863" s="51"/>
    </row>
    <row r="15864" spans="9:13">
      <c r="I15864" s="51"/>
      <c r="M15864" s="51"/>
    </row>
    <row r="15865" spans="9:13">
      <c r="I15865" s="51"/>
      <c r="M15865" s="51"/>
    </row>
    <row r="15866" spans="9:13">
      <c r="I15866" s="51"/>
      <c r="M15866" s="51"/>
    </row>
    <row r="15867" spans="9:13">
      <c r="I15867" s="51"/>
      <c r="M15867" s="51"/>
    </row>
    <row r="15868" spans="9:13">
      <c r="I15868" s="51"/>
      <c r="M15868" s="51"/>
    </row>
    <row r="15869" spans="9:13">
      <c r="I15869" s="51"/>
      <c r="M15869" s="51"/>
    </row>
    <row r="15870" spans="9:13">
      <c r="I15870" s="51"/>
      <c r="M15870" s="51"/>
    </row>
    <row r="15871" spans="9:13">
      <c r="I15871" s="51"/>
      <c r="M15871" s="51"/>
    </row>
    <row r="15872" spans="9:13">
      <c r="I15872" s="51"/>
      <c r="M15872" s="51"/>
    </row>
    <row r="15873" spans="9:13">
      <c r="I15873" s="51"/>
      <c r="M15873" s="51"/>
    </row>
    <row r="15874" spans="9:13">
      <c r="I15874" s="51"/>
      <c r="M15874" s="51"/>
    </row>
    <row r="15875" spans="9:13">
      <c r="I15875" s="51"/>
      <c r="M15875" s="51"/>
    </row>
    <row r="15876" spans="9:13">
      <c r="I15876" s="51"/>
      <c r="M15876" s="51"/>
    </row>
    <row r="15877" spans="9:13">
      <c r="I15877" s="51"/>
      <c r="M15877" s="51"/>
    </row>
    <row r="15878" spans="9:13">
      <c r="I15878" s="51"/>
      <c r="M15878" s="51"/>
    </row>
    <row r="15879" spans="9:13">
      <c r="I15879" s="51"/>
      <c r="M15879" s="51"/>
    </row>
    <row r="15880" spans="9:13">
      <c r="I15880" s="51"/>
      <c r="M15880" s="51"/>
    </row>
    <row r="15881" spans="9:13">
      <c r="I15881" s="51"/>
      <c r="M15881" s="51"/>
    </row>
    <row r="15882" spans="9:13">
      <c r="I15882" s="51"/>
      <c r="M15882" s="51"/>
    </row>
    <row r="15883" spans="9:13">
      <c r="I15883" s="51"/>
      <c r="M15883" s="51"/>
    </row>
    <row r="15884" spans="9:13">
      <c r="I15884" s="51"/>
      <c r="M15884" s="51"/>
    </row>
    <row r="15885" spans="9:13">
      <c r="I15885" s="51"/>
      <c r="M15885" s="51"/>
    </row>
    <row r="15886" spans="9:13">
      <c r="I15886" s="51"/>
      <c r="M15886" s="51"/>
    </row>
    <row r="15887" spans="9:13">
      <c r="I15887" s="51"/>
      <c r="M15887" s="51"/>
    </row>
    <row r="15888" spans="9:13">
      <c r="I15888" s="51"/>
      <c r="M15888" s="51"/>
    </row>
    <row r="15889" spans="9:13">
      <c r="I15889" s="51"/>
      <c r="M15889" s="51"/>
    </row>
    <row r="15890" spans="9:13">
      <c r="I15890" s="51"/>
      <c r="M15890" s="51"/>
    </row>
    <row r="15891" spans="9:13">
      <c r="I15891" s="51"/>
      <c r="M15891" s="51"/>
    </row>
    <row r="15892" spans="9:13">
      <c r="I15892" s="51"/>
      <c r="M15892" s="51"/>
    </row>
    <row r="15893" spans="9:13">
      <c r="I15893" s="51"/>
      <c r="M15893" s="51"/>
    </row>
    <row r="15894" spans="9:13">
      <c r="I15894" s="51"/>
      <c r="M15894" s="51"/>
    </row>
    <row r="15895" spans="9:13">
      <c r="I15895" s="51"/>
      <c r="M15895" s="51"/>
    </row>
    <row r="15896" spans="9:13">
      <c r="I15896" s="51"/>
      <c r="M15896" s="51"/>
    </row>
    <row r="15897" spans="9:13">
      <c r="I15897" s="51"/>
      <c r="M15897" s="51"/>
    </row>
    <row r="15898" spans="9:13">
      <c r="I15898" s="51"/>
      <c r="M15898" s="51"/>
    </row>
    <row r="15899" spans="9:13">
      <c r="I15899" s="51"/>
      <c r="M15899" s="51"/>
    </row>
    <row r="15900" spans="9:13">
      <c r="I15900" s="51"/>
      <c r="M15900" s="51"/>
    </row>
    <row r="15901" spans="9:13">
      <c r="I15901" s="51"/>
      <c r="M15901" s="51"/>
    </row>
    <row r="15902" spans="9:13">
      <c r="I15902" s="51"/>
      <c r="M15902" s="51"/>
    </row>
    <row r="15903" spans="9:13">
      <c r="I15903" s="51"/>
      <c r="M15903" s="51"/>
    </row>
    <row r="15904" spans="9:13">
      <c r="I15904" s="51"/>
      <c r="M15904" s="51"/>
    </row>
    <row r="15905" spans="9:13">
      <c r="I15905" s="51"/>
      <c r="M15905" s="51"/>
    </row>
    <row r="15906" spans="9:13">
      <c r="I15906" s="51"/>
      <c r="M15906" s="51"/>
    </row>
    <row r="15907" spans="9:13">
      <c r="I15907" s="51"/>
      <c r="M15907" s="51"/>
    </row>
    <row r="15908" spans="9:13">
      <c r="I15908" s="51"/>
      <c r="M15908" s="51"/>
    </row>
    <row r="15909" spans="9:13">
      <c r="I15909" s="51"/>
      <c r="M15909" s="51"/>
    </row>
    <row r="15910" spans="9:13">
      <c r="I15910" s="51"/>
      <c r="M15910" s="51"/>
    </row>
    <row r="15911" spans="9:13">
      <c r="I15911" s="51"/>
      <c r="M15911" s="51"/>
    </row>
    <row r="15912" spans="9:13">
      <c r="I15912" s="51"/>
      <c r="M15912" s="51"/>
    </row>
    <row r="15913" spans="9:13">
      <c r="I15913" s="51"/>
      <c r="M15913" s="51"/>
    </row>
    <row r="15914" spans="9:13">
      <c r="I15914" s="51"/>
      <c r="M15914" s="51"/>
    </row>
    <row r="15915" spans="9:13">
      <c r="I15915" s="51"/>
      <c r="M15915" s="51"/>
    </row>
    <row r="15916" spans="9:13">
      <c r="I15916" s="51"/>
      <c r="M15916" s="51"/>
    </row>
    <row r="15917" spans="9:13">
      <c r="I15917" s="51"/>
      <c r="M15917" s="51"/>
    </row>
    <row r="15918" spans="9:13">
      <c r="I15918" s="51"/>
      <c r="M15918" s="51"/>
    </row>
    <row r="15919" spans="9:13">
      <c r="I15919" s="51"/>
      <c r="M15919" s="51"/>
    </row>
    <row r="15920" spans="9:13">
      <c r="I15920" s="51"/>
      <c r="M15920" s="51"/>
    </row>
    <row r="15921" spans="9:13">
      <c r="I15921" s="51"/>
      <c r="M15921" s="51"/>
    </row>
    <row r="15922" spans="9:13">
      <c r="I15922" s="51"/>
      <c r="M15922" s="51"/>
    </row>
    <row r="15923" spans="9:13">
      <c r="I15923" s="51"/>
      <c r="M15923" s="51"/>
    </row>
    <row r="15924" spans="9:13">
      <c r="I15924" s="51"/>
      <c r="M15924" s="51"/>
    </row>
    <row r="15925" spans="9:13">
      <c r="I15925" s="51"/>
      <c r="M15925" s="51"/>
    </row>
    <row r="15926" spans="9:13">
      <c r="I15926" s="51"/>
      <c r="M15926" s="51"/>
    </row>
    <row r="15927" spans="9:13">
      <c r="I15927" s="51"/>
      <c r="M15927" s="51"/>
    </row>
    <row r="15928" spans="9:13">
      <c r="I15928" s="51"/>
      <c r="M15928" s="51"/>
    </row>
    <row r="15929" spans="9:13">
      <c r="I15929" s="51"/>
      <c r="M15929" s="51"/>
    </row>
    <row r="15930" spans="9:13">
      <c r="I15930" s="51"/>
      <c r="M15930" s="51"/>
    </row>
    <row r="15931" spans="9:13">
      <c r="I15931" s="51"/>
      <c r="M15931" s="51"/>
    </row>
    <row r="15932" spans="9:13">
      <c r="I15932" s="51"/>
      <c r="M15932" s="51"/>
    </row>
    <row r="15933" spans="9:13">
      <c r="I15933" s="51"/>
      <c r="M15933" s="51"/>
    </row>
    <row r="15934" spans="9:13">
      <c r="I15934" s="51"/>
      <c r="M15934" s="51"/>
    </row>
    <row r="15935" spans="9:13">
      <c r="I15935" s="51"/>
      <c r="M15935" s="51"/>
    </row>
    <row r="15936" spans="9:13">
      <c r="I15936" s="51"/>
      <c r="M15936" s="51"/>
    </row>
    <row r="15937" spans="9:13">
      <c r="I15937" s="51"/>
      <c r="M15937" s="51"/>
    </row>
    <row r="15938" spans="9:13">
      <c r="I15938" s="51"/>
      <c r="M15938" s="51"/>
    </row>
    <row r="15939" spans="9:13">
      <c r="I15939" s="51"/>
      <c r="M15939" s="51"/>
    </row>
    <row r="15940" spans="9:13">
      <c r="I15940" s="51"/>
      <c r="M15940" s="51"/>
    </row>
    <row r="15941" spans="9:13">
      <c r="I15941" s="51"/>
      <c r="M15941" s="51"/>
    </row>
    <row r="15942" spans="9:13">
      <c r="I15942" s="51"/>
      <c r="M15942" s="51"/>
    </row>
    <row r="15943" spans="9:13">
      <c r="I15943" s="51"/>
      <c r="M15943" s="51"/>
    </row>
    <row r="15944" spans="9:13">
      <c r="I15944" s="51"/>
      <c r="M15944" s="51"/>
    </row>
    <row r="15945" spans="9:13">
      <c r="I15945" s="51"/>
      <c r="M15945" s="51"/>
    </row>
    <row r="15946" spans="9:13">
      <c r="I15946" s="51"/>
      <c r="M15946" s="51"/>
    </row>
    <row r="15947" spans="9:13">
      <c r="I15947" s="51"/>
      <c r="M15947" s="51"/>
    </row>
    <row r="15948" spans="9:13">
      <c r="I15948" s="51"/>
      <c r="M15948" s="51"/>
    </row>
    <row r="15949" spans="9:13">
      <c r="I15949" s="51"/>
      <c r="M15949" s="51"/>
    </row>
    <row r="15950" spans="9:13">
      <c r="I15950" s="51"/>
      <c r="M15950" s="51"/>
    </row>
    <row r="15951" spans="9:13">
      <c r="I15951" s="51"/>
      <c r="M15951" s="51"/>
    </row>
    <row r="15952" spans="9:13">
      <c r="I15952" s="51"/>
      <c r="M15952" s="51"/>
    </row>
    <row r="15953" spans="9:13">
      <c r="I15953" s="51"/>
      <c r="M15953" s="51"/>
    </row>
    <row r="15954" spans="9:13">
      <c r="I15954" s="51"/>
      <c r="M15954" s="51"/>
    </row>
    <row r="15955" spans="9:13">
      <c r="I15955" s="51"/>
      <c r="M15955" s="51"/>
    </row>
    <row r="15956" spans="9:13">
      <c r="I15956" s="51"/>
      <c r="M15956" s="51"/>
    </row>
    <row r="15957" spans="9:13">
      <c r="I15957" s="51"/>
      <c r="M15957" s="51"/>
    </row>
    <row r="15958" spans="9:13">
      <c r="I15958" s="51"/>
      <c r="M15958" s="51"/>
    </row>
    <row r="15959" spans="9:13">
      <c r="I15959" s="51"/>
      <c r="M15959" s="51"/>
    </row>
    <row r="15960" spans="9:13">
      <c r="I15960" s="51"/>
      <c r="M15960" s="51"/>
    </row>
    <row r="15961" spans="9:13">
      <c r="I15961" s="51"/>
      <c r="M15961" s="51"/>
    </row>
    <row r="15962" spans="9:13">
      <c r="I15962" s="51"/>
      <c r="M15962" s="51"/>
    </row>
    <row r="15963" spans="9:13">
      <c r="I15963" s="51"/>
      <c r="M15963" s="51"/>
    </row>
    <row r="15964" spans="9:13">
      <c r="I15964" s="51"/>
      <c r="M15964" s="51"/>
    </row>
    <row r="15965" spans="9:13">
      <c r="I15965" s="51"/>
      <c r="M15965" s="51"/>
    </row>
    <row r="15966" spans="9:13">
      <c r="I15966" s="51"/>
      <c r="M15966" s="51"/>
    </row>
    <row r="15967" spans="9:13">
      <c r="I15967" s="51"/>
      <c r="M15967" s="51"/>
    </row>
    <row r="15968" spans="9:13">
      <c r="I15968" s="51"/>
      <c r="M15968" s="51"/>
    </row>
    <row r="15969" spans="9:13">
      <c r="I15969" s="51"/>
      <c r="M15969" s="51"/>
    </row>
    <row r="15970" spans="9:13">
      <c r="I15970" s="51"/>
      <c r="M15970" s="51"/>
    </row>
    <row r="15971" spans="9:13">
      <c r="I15971" s="51"/>
      <c r="M15971" s="51"/>
    </row>
    <row r="15972" spans="9:13">
      <c r="I15972" s="51"/>
      <c r="M15972" s="51"/>
    </row>
    <row r="15973" spans="9:13">
      <c r="I15973" s="51"/>
      <c r="M15973" s="51"/>
    </row>
    <row r="15974" spans="9:13">
      <c r="I15974" s="51"/>
      <c r="M15974" s="51"/>
    </row>
    <row r="15975" spans="9:13">
      <c r="I15975" s="51"/>
      <c r="M15975" s="51"/>
    </row>
    <row r="15976" spans="9:13">
      <c r="I15976" s="51"/>
      <c r="M15976" s="51"/>
    </row>
    <row r="15977" spans="9:13">
      <c r="I15977" s="51"/>
      <c r="M15977" s="51"/>
    </row>
    <row r="15978" spans="9:13">
      <c r="I15978" s="51"/>
      <c r="M15978" s="51"/>
    </row>
    <row r="15979" spans="9:13">
      <c r="I15979" s="51"/>
      <c r="M15979" s="51"/>
    </row>
    <row r="15980" spans="9:13">
      <c r="I15980" s="51"/>
      <c r="M15980" s="51"/>
    </row>
    <row r="15981" spans="9:13">
      <c r="I15981" s="51"/>
      <c r="M15981" s="51"/>
    </row>
    <row r="15982" spans="9:13">
      <c r="I15982" s="51"/>
      <c r="M15982" s="51"/>
    </row>
    <row r="15983" spans="9:13">
      <c r="I15983" s="51"/>
      <c r="M15983" s="51"/>
    </row>
    <row r="15984" spans="9:13">
      <c r="I15984" s="51"/>
      <c r="M15984" s="51"/>
    </row>
    <row r="15985" spans="9:13">
      <c r="I15985" s="51"/>
      <c r="M15985" s="51"/>
    </row>
    <row r="15986" spans="9:13">
      <c r="I15986" s="51"/>
      <c r="M15986" s="51"/>
    </row>
    <row r="15987" spans="9:13">
      <c r="I15987" s="51"/>
      <c r="M15987" s="51"/>
    </row>
    <row r="15988" spans="9:13">
      <c r="I15988" s="51"/>
      <c r="M15988" s="51"/>
    </row>
    <row r="15989" spans="9:13">
      <c r="I15989" s="51"/>
      <c r="M15989" s="51"/>
    </row>
    <row r="15990" spans="9:13">
      <c r="I15990" s="51"/>
      <c r="M15990" s="51"/>
    </row>
    <row r="15991" spans="9:13">
      <c r="I15991" s="51"/>
      <c r="M15991" s="51"/>
    </row>
    <row r="15992" spans="9:13">
      <c r="I15992" s="51"/>
      <c r="M15992" s="51"/>
    </row>
    <row r="15993" spans="9:13">
      <c r="I15993" s="51"/>
      <c r="M15993" s="51"/>
    </row>
    <row r="15994" spans="9:13">
      <c r="I15994" s="51"/>
      <c r="M15994" s="51"/>
    </row>
    <row r="15995" spans="9:13">
      <c r="I15995" s="51"/>
      <c r="M15995" s="51"/>
    </row>
    <row r="15996" spans="9:13">
      <c r="I15996" s="51"/>
      <c r="M15996" s="51"/>
    </row>
    <row r="15997" spans="9:13">
      <c r="I15997" s="51"/>
      <c r="M15997" s="51"/>
    </row>
    <row r="15998" spans="9:13">
      <c r="I15998" s="51"/>
      <c r="M15998" s="51"/>
    </row>
    <row r="15999" spans="9:13">
      <c r="I15999" s="51"/>
      <c r="M15999" s="51"/>
    </row>
    <row r="16000" spans="9:13">
      <c r="I16000" s="51"/>
      <c r="M16000" s="51"/>
    </row>
    <row r="16001" spans="9:13">
      <c r="I16001" s="51"/>
      <c r="M16001" s="51"/>
    </row>
    <row r="16002" spans="9:13">
      <c r="I16002" s="51"/>
      <c r="M16002" s="51"/>
    </row>
    <row r="16003" spans="9:13">
      <c r="I16003" s="51"/>
      <c r="M16003" s="51"/>
    </row>
    <row r="16004" spans="9:13">
      <c r="I16004" s="51"/>
      <c r="M16004" s="51"/>
    </row>
    <row r="16005" spans="9:13">
      <c r="I16005" s="51"/>
      <c r="M16005" s="51"/>
    </row>
    <row r="16006" spans="9:13">
      <c r="I16006" s="51"/>
      <c r="M16006" s="51"/>
    </row>
    <row r="16007" spans="9:13">
      <c r="I16007" s="51"/>
      <c r="M16007" s="51"/>
    </row>
    <row r="16008" spans="9:13">
      <c r="I16008" s="51"/>
      <c r="M16008" s="51"/>
    </row>
    <row r="16009" spans="9:13">
      <c r="I16009" s="51"/>
      <c r="M16009" s="51"/>
    </row>
    <row r="16010" spans="9:13">
      <c r="I16010" s="51"/>
      <c r="M16010" s="51"/>
    </row>
    <row r="16011" spans="9:13">
      <c r="I16011" s="51"/>
      <c r="M16011" s="51"/>
    </row>
    <row r="16012" spans="9:13">
      <c r="I16012" s="51"/>
      <c r="M16012" s="51"/>
    </row>
    <row r="16013" spans="9:13">
      <c r="I16013" s="51"/>
      <c r="M16013" s="51"/>
    </row>
    <row r="16014" spans="9:13">
      <c r="I16014" s="51"/>
      <c r="M16014" s="51"/>
    </row>
    <row r="16015" spans="9:13">
      <c r="I16015" s="51"/>
      <c r="M16015" s="51"/>
    </row>
    <row r="16016" spans="9:13">
      <c r="I16016" s="51"/>
      <c r="M16016" s="51"/>
    </row>
    <row r="16017" spans="9:13">
      <c r="I16017" s="51"/>
      <c r="M16017" s="51"/>
    </row>
    <row r="16018" spans="9:13">
      <c r="I16018" s="51"/>
      <c r="M16018" s="51"/>
    </row>
    <row r="16019" spans="9:13">
      <c r="I16019" s="51"/>
      <c r="M16019" s="51"/>
    </row>
    <row r="16020" spans="9:13">
      <c r="I16020" s="51"/>
      <c r="M16020" s="51"/>
    </row>
    <row r="16021" spans="9:13">
      <c r="I16021" s="51"/>
      <c r="M16021" s="51"/>
    </row>
    <row r="16022" spans="9:13">
      <c r="I16022" s="51"/>
      <c r="M16022" s="51"/>
    </row>
    <row r="16023" spans="9:13">
      <c r="I16023" s="51"/>
      <c r="M16023" s="51"/>
    </row>
    <row r="16024" spans="9:13">
      <c r="I16024" s="51"/>
      <c r="M16024" s="51"/>
    </row>
    <row r="16025" spans="9:13">
      <c r="I16025" s="51"/>
      <c r="M16025" s="51"/>
    </row>
    <row r="16026" spans="9:13">
      <c r="I16026" s="51"/>
      <c r="M16026" s="51"/>
    </row>
    <row r="16027" spans="9:13">
      <c r="I16027" s="51"/>
      <c r="M16027" s="51"/>
    </row>
    <row r="16028" spans="9:13">
      <c r="I16028" s="51"/>
      <c r="M16028" s="51"/>
    </row>
    <row r="16029" spans="9:13">
      <c r="I16029" s="51"/>
      <c r="M16029" s="51"/>
    </row>
    <row r="16030" spans="9:13">
      <c r="I16030" s="51"/>
      <c r="M16030" s="51"/>
    </row>
    <row r="16031" spans="9:13">
      <c r="I16031" s="51"/>
      <c r="M16031" s="51"/>
    </row>
    <row r="16032" spans="9:13">
      <c r="I16032" s="51"/>
      <c r="M16032" s="51"/>
    </row>
    <row r="16033" spans="9:13">
      <c r="I16033" s="51"/>
      <c r="M16033" s="51"/>
    </row>
    <row r="16034" spans="9:13">
      <c r="I16034" s="51"/>
      <c r="M16034" s="51"/>
    </row>
    <row r="16035" spans="9:13">
      <c r="I16035" s="51"/>
      <c r="M16035" s="51"/>
    </row>
    <row r="16036" spans="9:13">
      <c r="I16036" s="51"/>
      <c r="M16036" s="51"/>
    </row>
    <row r="16037" spans="9:13">
      <c r="I16037" s="51"/>
      <c r="M16037" s="51"/>
    </row>
    <row r="16038" spans="9:13">
      <c r="I16038" s="51"/>
      <c r="M16038" s="51"/>
    </row>
    <row r="16039" spans="9:13">
      <c r="I16039" s="51"/>
      <c r="M16039" s="51"/>
    </row>
    <row r="16040" spans="9:13">
      <c r="I16040" s="51"/>
      <c r="M16040" s="51"/>
    </row>
    <row r="16041" spans="9:13">
      <c r="I16041" s="51"/>
      <c r="M16041" s="51"/>
    </row>
    <row r="16042" spans="9:13">
      <c r="I16042" s="51"/>
      <c r="M16042" s="51"/>
    </row>
    <row r="16043" spans="9:13">
      <c r="I16043" s="51"/>
      <c r="M16043" s="51"/>
    </row>
    <row r="16044" spans="9:13">
      <c r="I16044" s="51"/>
      <c r="M16044" s="51"/>
    </row>
    <row r="16045" spans="9:13">
      <c r="I16045" s="51"/>
      <c r="M16045" s="51"/>
    </row>
    <row r="16046" spans="9:13">
      <c r="I16046" s="51"/>
      <c r="M16046" s="51"/>
    </row>
    <row r="16047" spans="9:13">
      <c r="I16047" s="51"/>
      <c r="M16047" s="51"/>
    </row>
    <row r="16048" spans="9:13">
      <c r="I16048" s="51"/>
      <c r="M16048" s="51"/>
    </row>
    <row r="16049" spans="9:13">
      <c r="I16049" s="51"/>
      <c r="M16049" s="51"/>
    </row>
    <row r="16050" spans="9:13">
      <c r="I16050" s="51"/>
      <c r="M16050" s="51"/>
    </row>
    <row r="16051" spans="9:13">
      <c r="I16051" s="51"/>
      <c r="M16051" s="51"/>
    </row>
    <row r="16052" spans="9:13">
      <c r="I16052" s="51"/>
      <c r="M16052" s="51"/>
    </row>
    <row r="16053" spans="9:13">
      <c r="I16053" s="51"/>
      <c r="M16053" s="51"/>
    </row>
    <row r="16054" spans="9:13">
      <c r="I16054" s="51"/>
      <c r="M16054" s="51"/>
    </row>
    <row r="16055" spans="9:13">
      <c r="I16055" s="51"/>
      <c r="M16055" s="51"/>
    </row>
    <row r="16056" spans="9:13">
      <c r="I16056" s="51"/>
      <c r="M16056" s="51"/>
    </row>
    <row r="16057" spans="9:13">
      <c r="I16057" s="51"/>
      <c r="M16057" s="51"/>
    </row>
    <row r="16058" spans="9:13">
      <c r="I16058" s="51"/>
      <c r="M16058" s="51"/>
    </row>
    <row r="16059" spans="9:13">
      <c r="I16059" s="51"/>
      <c r="M16059" s="51"/>
    </row>
    <row r="16060" spans="9:13">
      <c r="I16060" s="51"/>
      <c r="M16060" s="51"/>
    </row>
    <row r="16061" spans="9:13">
      <c r="I16061" s="51"/>
      <c r="M16061" s="51"/>
    </row>
    <row r="16062" spans="9:13">
      <c r="I16062" s="51"/>
      <c r="M16062" s="51"/>
    </row>
    <row r="16063" spans="9:13">
      <c r="I16063" s="51"/>
      <c r="M16063" s="51"/>
    </row>
    <row r="16064" spans="9:13">
      <c r="I16064" s="51"/>
      <c r="M16064" s="51"/>
    </row>
    <row r="16065" spans="9:13">
      <c r="I16065" s="51"/>
      <c r="M16065" s="51"/>
    </row>
    <row r="16066" spans="9:13">
      <c r="I16066" s="51"/>
      <c r="M16066" s="51"/>
    </row>
    <row r="16067" spans="9:13">
      <c r="I16067" s="51"/>
      <c r="M16067" s="51"/>
    </row>
    <row r="16068" spans="9:13">
      <c r="I16068" s="51"/>
      <c r="M16068" s="51"/>
    </row>
    <row r="16069" spans="9:13">
      <c r="I16069" s="51"/>
      <c r="M16069" s="51"/>
    </row>
    <row r="16070" spans="9:13">
      <c r="I16070" s="51"/>
      <c r="M16070" s="51"/>
    </row>
    <row r="16071" spans="9:13">
      <c r="I16071" s="51"/>
      <c r="M16071" s="51"/>
    </row>
    <row r="16072" spans="9:13">
      <c r="I16072" s="51"/>
      <c r="M16072" s="51"/>
    </row>
    <row r="16073" spans="9:13">
      <c r="I16073" s="51"/>
      <c r="M16073" s="51"/>
    </row>
    <row r="16074" spans="9:13">
      <c r="I16074" s="51"/>
      <c r="M16074" s="51"/>
    </row>
    <row r="16075" spans="9:13">
      <c r="I16075" s="51"/>
      <c r="M16075" s="51"/>
    </row>
    <row r="16076" spans="9:13">
      <c r="I16076" s="51"/>
      <c r="M16076" s="51"/>
    </row>
    <row r="16077" spans="9:13">
      <c r="I16077" s="51"/>
      <c r="M16077" s="51"/>
    </row>
    <row r="16078" spans="9:13">
      <c r="I16078" s="51"/>
      <c r="M16078" s="51"/>
    </row>
    <row r="16079" spans="9:13">
      <c r="I16079" s="51"/>
      <c r="M16079" s="51"/>
    </row>
    <row r="16080" spans="9:13">
      <c r="I16080" s="51"/>
      <c r="M16080" s="51"/>
    </row>
    <row r="16081" spans="9:13">
      <c r="I16081" s="51"/>
      <c r="M16081" s="51"/>
    </row>
    <row r="16082" spans="9:13">
      <c r="I16082" s="51"/>
      <c r="M16082" s="51"/>
    </row>
    <row r="16083" spans="9:13">
      <c r="I16083" s="51"/>
      <c r="M16083" s="51"/>
    </row>
    <row r="16084" spans="9:13">
      <c r="I16084" s="51"/>
      <c r="M16084" s="51"/>
    </row>
    <row r="16085" spans="9:13">
      <c r="I16085" s="51"/>
      <c r="M16085" s="51"/>
    </row>
    <row r="16086" spans="9:13">
      <c r="I16086" s="51"/>
      <c r="M16086" s="51"/>
    </row>
    <row r="16087" spans="9:13">
      <c r="I16087" s="51"/>
      <c r="M16087" s="51"/>
    </row>
    <row r="16088" spans="9:13">
      <c r="I16088" s="51"/>
      <c r="M16088" s="51"/>
    </row>
    <row r="16089" spans="9:13">
      <c r="I16089" s="51"/>
      <c r="M16089" s="51"/>
    </row>
    <row r="16090" spans="9:13">
      <c r="I16090" s="51"/>
      <c r="M16090" s="51"/>
    </row>
    <row r="16091" spans="9:13">
      <c r="I16091" s="51"/>
      <c r="M16091" s="51"/>
    </row>
    <row r="16092" spans="9:13">
      <c r="I16092" s="51"/>
      <c r="M16092" s="51"/>
    </row>
    <row r="16093" spans="9:13">
      <c r="I16093" s="51"/>
      <c r="M16093" s="51"/>
    </row>
    <row r="16094" spans="9:13">
      <c r="I16094" s="51"/>
      <c r="M16094" s="51"/>
    </row>
    <row r="16095" spans="9:13">
      <c r="I16095" s="51"/>
      <c r="M16095" s="51"/>
    </row>
    <row r="16096" spans="9:13">
      <c r="I16096" s="51"/>
      <c r="M16096" s="51"/>
    </row>
    <row r="16097" spans="9:13">
      <c r="I16097" s="51"/>
      <c r="M16097" s="51"/>
    </row>
    <row r="16098" spans="9:13">
      <c r="I16098" s="51"/>
      <c r="M16098" s="51"/>
    </row>
    <row r="16099" spans="9:13">
      <c r="I16099" s="51"/>
      <c r="M16099" s="51"/>
    </row>
    <row r="16100" spans="9:13">
      <c r="I16100" s="51"/>
      <c r="M16100" s="51"/>
    </row>
    <row r="16101" spans="9:13">
      <c r="I16101" s="51"/>
      <c r="M16101" s="51"/>
    </row>
    <row r="16102" spans="9:13">
      <c r="I16102" s="51"/>
      <c r="M16102" s="51"/>
    </row>
    <row r="16103" spans="9:13">
      <c r="I16103" s="51"/>
      <c r="M16103" s="51"/>
    </row>
    <row r="16104" spans="9:13">
      <c r="I16104" s="51"/>
      <c r="M16104" s="51"/>
    </row>
    <row r="16105" spans="9:13">
      <c r="I16105" s="51"/>
      <c r="M16105" s="51"/>
    </row>
    <row r="16106" spans="9:13">
      <c r="I16106" s="51"/>
      <c r="M16106" s="51"/>
    </row>
    <row r="16107" spans="9:13">
      <c r="I16107" s="51"/>
      <c r="M16107" s="51"/>
    </row>
    <row r="16108" spans="9:13">
      <c r="I16108" s="51"/>
      <c r="M16108" s="51"/>
    </row>
    <row r="16109" spans="9:13">
      <c r="I16109" s="51"/>
      <c r="M16109" s="51"/>
    </row>
    <row r="16110" spans="9:13">
      <c r="I16110" s="51"/>
      <c r="M16110" s="51"/>
    </row>
    <row r="16111" spans="9:13">
      <c r="I16111" s="51"/>
      <c r="M16111" s="51"/>
    </row>
    <row r="16112" spans="9:13">
      <c r="I16112" s="51"/>
      <c r="M16112" s="51"/>
    </row>
    <row r="16113" spans="9:13">
      <c r="I16113" s="51"/>
      <c r="M16113" s="51"/>
    </row>
    <row r="16114" spans="9:13">
      <c r="I16114" s="51"/>
      <c r="M16114" s="51"/>
    </row>
    <row r="16115" spans="9:13">
      <c r="I16115" s="51"/>
      <c r="M16115" s="51"/>
    </row>
    <row r="16116" spans="9:13">
      <c r="I16116" s="51"/>
      <c r="M16116" s="51"/>
    </row>
    <row r="16117" spans="9:13">
      <c r="I16117" s="51"/>
      <c r="M16117" s="51"/>
    </row>
    <row r="16118" spans="9:13">
      <c r="I16118" s="51"/>
      <c r="M16118" s="51"/>
    </row>
    <row r="16119" spans="9:13">
      <c r="I16119" s="51"/>
      <c r="M16119" s="51"/>
    </row>
    <row r="16120" spans="9:13">
      <c r="I16120" s="51"/>
      <c r="M16120" s="51"/>
    </row>
    <row r="16121" spans="9:13">
      <c r="I16121" s="51"/>
      <c r="M16121" s="51"/>
    </row>
    <row r="16122" spans="9:13">
      <c r="I16122" s="51"/>
      <c r="M16122" s="51"/>
    </row>
    <row r="16123" spans="9:13">
      <c r="I16123" s="51"/>
      <c r="M16123" s="51"/>
    </row>
    <row r="16124" spans="9:13">
      <c r="I16124" s="51"/>
      <c r="M16124" s="51"/>
    </row>
    <row r="16125" spans="9:13">
      <c r="I16125" s="51"/>
      <c r="M16125" s="51"/>
    </row>
    <row r="16126" spans="9:13">
      <c r="I16126" s="51"/>
      <c r="M16126" s="51"/>
    </row>
    <row r="16127" spans="9:13">
      <c r="I16127" s="51"/>
      <c r="M16127" s="51"/>
    </row>
    <row r="16128" spans="9:13">
      <c r="I16128" s="51"/>
      <c r="M16128" s="51"/>
    </row>
    <row r="16129" spans="9:13">
      <c r="I16129" s="51"/>
      <c r="M16129" s="51"/>
    </row>
    <row r="16130" spans="9:13">
      <c r="I16130" s="51"/>
      <c r="M16130" s="51"/>
    </row>
    <row r="16131" spans="9:13">
      <c r="I16131" s="51"/>
      <c r="M16131" s="51"/>
    </row>
    <row r="16132" spans="9:13">
      <c r="I16132" s="51"/>
      <c r="M16132" s="51"/>
    </row>
    <row r="16133" spans="9:13">
      <c r="I16133" s="51"/>
      <c r="M16133" s="51"/>
    </row>
    <row r="16134" spans="9:13">
      <c r="I16134" s="51"/>
      <c r="M16134" s="51"/>
    </row>
    <row r="16135" spans="9:13">
      <c r="I16135" s="51"/>
      <c r="M16135" s="51"/>
    </row>
    <row r="16136" spans="9:13">
      <c r="I16136" s="51"/>
      <c r="M16136" s="51"/>
    </row>
    <row r="16137" spans="9:13">
      <c r="I16137" s="51"/>
      <c r="M16137" s="51"/>
    </row>
    <row r="16138" spans="9:13">
      <c r="I16138" s="51"/>
      <c r="M16138" s="51"/>
    </row>
    <row r="16139" spans="9:13">
      <c r="I16139" s="51"/>
      <c r="M16139" s="51"/>
    </row>
    <row r="16140" spans="9:13">
      <c r="I16140" s="51"/>
      <c r="M16140" s="51"/>
    </row>
    <row r="16141" spans="9:13">
      <c r="I16141" s="51"/>
      <c r="M16141" s="51"/>
    </row>
    <row r="16142" spans="9:13">
      <c r="I16142" s="51"/>
      <c r="M16142" s="51"/>
    </row>
    <row r="16143" spans="9:13">
      <c r="I16143" s="51"/>
      <c r="M16143" s="51"/>
    </row>
    <row r="16144" spans="9:13">
      <c r="I16144" s="51"/>
      <c r="M16144" s="51"/>
    </row>
    <row r="16145" spans="9:13">
      <c r="I16145" s="51"/>
      <c r="M16145" s="51"/>
    </row>
    <row r="16146" spans="9:13">
      <c r="I16146" s="51"/>
      <c r="M16146" s="51"/>
    </row>
    <row r="16147" spans="9:13">
      <c r="I16147" s="51"/>
      <c r="M16147" s="51"/>
    </row>
    <row r="16148" spans="9:13">
      <c r="I16148" s="51"/>
      <c r="M16148" s="51"/>
    </row>
    <row r="16149" spans="9:13">
      <c r="I16149" s="51"/>
      <c r="M16149" s="51"/>
    </row>
    <row r="16150" spans="9:13">
      <c r="I16150" s="51"/>
      <c r="M16150" s="51"/>
    </row>
    <row r="16151" spans="9:13">
      <c r="I16151" s="51"/>
      <c r="M16151" s="51"/>
    </row>
    <row r="16152" spans="9:13">
      <c r="I16152" s="51"/>
      <c r="M16152" s="51"/>
    </row>
    <row r="16153" spans="9:13">
      <c r="I16153" s="51"/>
      <c r="M16153" s="51"/>
    </row>
    <row r="16154" spans="9:13">
      <c r="I16154" s="51"/>
      <c r="M16154" s="51"/>
    </row>
    <row r="16155" spans="9:13">
      <c r="I16155" s="51"/>
      <c r="M16155" s="51"/>
    </row>
    <row r="16156" spans="9:13">
      <c r="I16156" s="51"/>
      <c r="M16156" s="51"/>
    </row>
    <row r="16157" spans="9:13">
      <c r="I16157" s="51"/>
      <c r="M16157" s="51"/>
    </row>
    <row r="16158" spans="9:13">
      <c r="I16158" s="51"/>
      <c r="M16158" s="51"/>
    </row>
    <row r="16159" spans="9:13">
      <c r="I16159" s="51"/>
      <c r="M16159" s="51"/>
    </row>
    <row r="16160" spans="9:13">
      <c r="I16160" s="51"/>
      <c r="M16160" s="51"/>
    </row>
    <row r="16161" spans="9:13">
      <c r="I16161" s="51"/>
      <c r="M16161" s="51"/>
    </row>
    <row r="16162" spans="9:13">
      <c r="I16162" s="51"/>
      <c r="M16162" s="51"/>
    </row>
    <row r="16163" spans="9:13">
      <c r="I16163" s="51"/>
      <c r="M16163" s="51"/>
    </row>
    <row r="16164" spans="9:13">
      <c r="I16164" s="51"/>
      <c r="M16164" s="51"/>
    </row>
    <row r="16165" spans="9:13">
      <c r="I16165" s="51"/>
      <c r="M16165" s="51"/>
    </row>
    <row r="16166" spans="9:13">
      <c r="I16166" s="51"/>
      <c r="M16166" s="51"/>
    </row>
    <row r="16167" spans="9:13">
      <c r="I16167" s="51"/>
      <c r="M16167" s="51"/>
    </row>
    <row r="16168" spans="9:13">
      <c r="I16168" s="51"/>
      <c r="M16168" s="51"/>
    </row>
    <row r="16169" spans="9:13">
      <c r="I16169" s="51"/>
      <c r="M16169" s="51"/>
    </row>
    <row r="16170" spans="9:13">
      <c r="I16170" s="51"/>
      <c r="M16170" s="51"/>
    </row>
    <row r="16171" spans="9:13">
      <c r="I16171" s="51"/>
      <c r="M16171" s="51"/>
    </row>
    <row r="16172" spans="9:13">
      <c r="I16172" s="51"/>
      <c r="M16172" s="51"/>
    </row>
    <row r="16173" spans="9:13">
      <c r="I16173" s="51"/>
      <c r="M16173" s="51"/>
    </row>
    <row r="16174" spans="9:13">
      <c r="I16174" s="51"/>
      <c r="M16174" s="51"/>
    </row>
    <row r="16175" spans="9:13">
      <c r="I16175" s="51"/>
      <c r="M16175" s="51"/>
    </row>
    <row r="16176" spans="9:13">
      <c r="I16176" s="51"/>
      <c r="M16176" s="51"/>
    </row>
    <row r="16177" spans="9:13">
      <c r="I16177" s="51"/>
      <c r="M16177" s="51"/>
    </row>
    <row r="16178" spans="9:13">
      <c r="I16178" s="51"/>
      <c r="M16178" s="51"/>
    </row>
    <row r="16179" spans="9:13">
      <c r="I16179" s="51"/>
      <c r="M16179" s="51"/>
    </row>
    <row r="16180" spans="9:13">
      <c r="I16180" s="51"/>
      <c r="M16180" s="51"/>
    </row>
    <row r="16181" spans="9:13">
      <c r="I16181" s="51"/>
      <c r="M16181" s="51"/>
    </row>
    <row r="16182" spans="9:13">
      <c r="I16182" s="51"/>
      <c r="M16182" s="51"/>
    </row>
    <row r="16183" spans="9:13">
      <c r="I16183" s="51"/>
      <c r="M16183" s="51"/>
    </row>
    <row r="16184" spans="9:13">
      <c r="I16184" s="51"/>
      <c r="M16184" s="51"/>
    </row>
    <row r="16185" spans="9:13">
      <c r="I16185" s="51"/>
      <c r="M16185" s="51"/>
    </row>
    <row r="16186" spans="9:13">
      <c r="I16186" s="51"/>
      <c r="M16186" s="51"/>
    </row>
    <row r="16187" spans="9:13">
      <c r="I16187" s="51"/>
      <c r="M16187" s="51"/>
    </row>
    <row r="16188" spans="9:13">
      <c r="I16188" s="51"/>
      <c r="M16188" s="51"/>
    </row>
    <row r="16189" spans="9:13">
      <c r="I16189" s="51"/>
      <c r="M16189" s="51"/>
    </row>
    <row r="16190" spans="9:13">
      <c r="I16190" s="51"/>
      <c r="M16190" s="51"/>
    </row>
    <row r="16191" spans="9:13">
      <c r="I16191" s="51"/>
      <c r="M16191" s="51"/>
    </row>
    <row r="16192" spans="9:13">
      <c r="I16192" s="51"/>
      <c r="M16192" s="51"/>
    </row>
    <row r="16193" spans="9:13">
      <c r="I16193" s="51"/>
      <c r="M16193" s="51"/>
    </row>
    <row r="16194" spans="9:13">
      <c r="I16194" s="51"/>
      <c r="M16194" s="51"/>
    </row>
    <row r="16195" spans="9:13">
      <c r="I16195" s="51"/>
      <c r="M16195" s="51"/>
    </row>
    <row r="16196" spans="9:13">
      <c r="I16196" s="51"/>
      <c r="M16196" s="51"/>
    </row>
    <row r="16197" spans="9:13">
      <c r="I16197" s="51"/>
      <c r="M16197" s="51"/>
    </row>
    <row r="16198" spans="9:13">
      <c r="I16198" s="51"/>
      <c r="M16198" s="51"/>
    </row>
    <row r="16199" spans="9:13">
      <c r="I16199" s="51"/>
      <c r="M16199" s="51"/>
    </row>
    <row r="16200" spans="9:13">
      <c r="I16200" s="51"/>
      <c r="M16200" s="51"/>
    </row>
    <row r="16201" spans="9:13">
      <c r="I16201" s="51"/>
      <c r="M16201" s="51"/>
    </row>
    <row r="16202" spans="9:13">
      <c r="I16202" s="51"/>
      <c r="M16202" s="51"/>
    </row>
    <row r="16203" spans="9:13">
      <c r="I16203" s="51"/>
      <c r="M16203" s="51"/>
    </row>
    <row r="16204" spans="9:13">
      <c r="I16204" s="51"/>
      <c r="M16204" s="51"/>
    </row>
    <row r="16205" spans="9:13">
      <c r="I16205" s="51"/>
      <c r="M16205" s="51"/>
    </row>
    <row r="16206" spans="9:13">
      <c r="I16206" s="51"/>
      <c r="M16206" s="51"/>
    </row>
    <row r="16207" spans="9:13">
      <c r="I16207" s="51"/>
      <c r="M16207" s="51"/>
    </row>
    <row r="16208" spans="9:13">
      <c r="I16208" s="51"/>
      <c r="M16208" s="51"/>
    </row>
    <row r="16209" spans="9:13">
      <c r="I16209" s="51"/>
      <c r="M16209" s="51"/>
    </row>
    <row r="16210" spans="9:13">
      <c r="I16210" s="51"/>
      <c r="M16210" s="51"/>
    </row>
    <row r="16211" spans="9:13">
      <c r="I16211" s="51"/>
      <c r="M16211" s="51"/>
    </row>
    <row r="16212" spans="9:13">
      <c r="I16212" s="51"/>
      <c r="M16212" s="51"/>
    </row>
    <row r="16213" spans="9:13">
      <c r="I16213" s="51"/>
      <c r="M16213" s="51"/>
    </row>
    <row r="16214" spans="9:13">
      <c r="I16214" s="51"/>
      <c r="M16214" s="51"/>
    </row>
    <row r="16215" spans="9:13">
      <c r="I16215" s="51"/>
      <c r="M16215" s="51"/>
    </row>
    <row r="16216" spans="9:13">
      <c r="I16216" s="51"/>
      <c r="M16216" s="51"/>
    </row>
    <row r="16217" spans="9:13">
      <c r="I16217" s="51"/>
      <c r="M16217" s="51"/>
    </row>
    <row r="16218" spans="9:13">
      <c r="I16218" s="51"/>
      <c r="M16218" s="51"/>
    </row>
    <row r="16219" spans="9:13">
      <c r="I16219" s="51"/>
      <c r="M16219" s="51"/>
    </row>
    <row r="16220" spans="9:13">
      <c r="I16220" s="51"/>
      <c r="M16220" s="51"/>
    </row>
    <row r="16221" spans="9:13">
      <c r="I16221" s="51"/>
      <c r="M16221" s="51"/>
    </row>
    <row r="16222" spans="9:13">
      <c r="I16222" s="51"/>
      <c r="M16222" s="51"/>
    </row>
    <row r="16223" spans="9:13">
      <c r="I16223" s="51"/>
      <c r="M16223" s="51"/>
    </row>
    <row r="16224" spans="9:13">
      <c r="I16224" s="51"/>
      <c r="M16224" s="51"/>
    </row>
    <row r="16225" spans="9:13">
      <c r="I16225" s="51"/>
      <c r="M16225" s="51"/>
    </row>
    <row r="16226" spans="9:13">
      <c r="I16226" s="51"/>
      <c r="M16226" s="51"/>
    </row>
    <row r="16227" spans="9:13">
      <c r="I16227" s="51"/>
      <c r="M16227" s="51"/>
    </row>
    <row r="16228" spans="9:13">
      <c r="I16228" s="51"/>
      <c r="M16228" s="51"/>
    </row>
    <row r="16229" spans="9:13">
      <c r="I16229" s="51"/>
      <c r="M16229" s="51"/>
    </row>
    <row r="16230" spans="9:13">
      <c r="I16230" s="51"/>
      <c r="M16230" s="51"/>
    </row>
    <row r="16231" spans="9:13">
      <c r="I16231" s="51"/>
      <c r="M16231" s="51"/>
    </row>
    <row r="16232" spans="9:13">
      <c r="I16232" s="51"/>
      <c r="M16232" s="51"/>
    </row>
    <row r="16233" spans="9:13">
      <c r="I16233" s="51"/>
      <c r="M16233" s="51"/>
    </row>
    <row r="16234" spans="9:13">
      <c r="I16234" s="51"/>
      <c r="M16234" s="51"/>
    </row>
    <row r="16235" spans="9:13">
      <c r="I16235" s="51"/>
      <c r="M16235" s="51"/>
    </row>
    <row r="16236" spans="9:13">
      <c r="I16236" s="51"/>
      <c r="M16236" s="51"/>
    </row>
    <row r="16237" spans="9:13">
      <c r="I16237" s="51"/>
      <c r="M16237" s="51"/>
    </row>
    <row r="16238" spans="9:13">
      <c r="I16238" s="51"/>
      <c r="M16238" s="51"/>
    </row>
    <row r="16239" spans="9:13">
      <c r="I16239" s="51"/>
      <c r="M16239" s="51"/>
    </row>
    <row r="16240" spans="9:13">
      <c r="I16240" s="51"/>
      <c r="M16240" s="51"/>
    </row>
    <row r="16241" spans="9:13">
      <c r="I16241" s="51"/>
      <c r="M16241" s="51"/>
    </row>
    <row r="16242" spans="9:13">
      <c r="I16242" s="51"/>
      <c r="M16242" s="51"/>
    </row>
    <row r="16243" spans="9:13">
      <c r="I16243" s="51"/>
      <c r="M16243" s="51"/>
    </row>
    <row r="16244" spans="9:13">
      <c r="I16244" s="51"/>
      <c r="M16244" s="51"/>
    </row>
    <row r="16245" spans="9:13">
      <c r="I16245" s="51"/>
      <c r="M16245" s="51"/>
    </row>
    <row r="16246" spans="9:13">
      <c r="I16246" s="51"/>
      <c r="M16246" s="51"/>
    </row>
    <row r="16247" spans="9:13">
      <c r="I16247" s="51"/>
      <c r="M16247" s="51"/>
    </row>
    <row r="16248" spans="9:13">
      <c r="I16248" s="51"/>
      <c r="M16248" s="51"/>
    </row>
    <row r="16249" spans="9:13">
      <c r="I16249" s="51"/>
      <c r="M16249" s="51"/>
    </row>
    <row r="16250" spans="9:13">
      <c r="I16250" s="51"/>
      <c r="M16250" s="51"/>
    </row>
    <row r="16251" spans="9:13">
      <c r="I16251" s="51"/>
      <c r="M16251" s="51"/>
    </row>
    <row r="16252" spans="9:13">
      <c r="I16252" s="51"/>
      <c r="M16252" s="51"/>
    </row>
    <row r="16253" spans="9:13">
      <c r="I16253" s="51"/>
      <c r="M16253" s="51"/>
    </row>
    <row r="16254" spans="9:13">
      <c r="I16254" s="51"/>
      <c r="M16254" s="51"/>
    </row>
    <row r="16255" spans="9:13">
      <c r="I16255" s="51"/>
      <c r="M16255" s="51"/>
    </row>
    <row r="16256" spans="9:13">
      <c r="I16256" s="51"/>
      <c r="M16256" s="51"/>
    </row>
    <row r="16257" spans="9:13">
      <c r="I16257" s="51"/>
      <c r="M16257" s="51"/>
    </row>
    <row r="16258" spans="9:13">
      <c r="I16258" s="51"/>
      <c r="M16258" s="51"/>
    </row>
    <row r="16259" spans="9:13">
      <c r="I16259" s="51"/>
      <c r="M16259" s="51"/>
    </row>
    <row r="16260" spans="9:13">
      <c r="I16260" s="51"/>
      <c r="M16260" s="51"/>
    </row>
    <row r="16261" spans="9:13">
      <c r="I16261" s="51"/>
      <c r="M16261" s="51"/>
    </row>
    <row r="16262" spans="9:13">
      <c r="I16262" s="51"/>
      <c r="M16262" s="51"/>
    </row>
    <row r="16263" spans="9:13">
      <c r="I16263" s="51"/>
      <c r="M16263" s="51"/>
    </row>
    <row r="16264" spans="9:13">
      <c r="I16264" s="51"/>
      <c r="M16264" s="51"/>
    </row>
    <row r="16265" spans="9:13">
      <c r="I16265" s="51"/>
      <c r="M16265" s="51"/>
    </row>
    <row r="16266" spans="9:13">
      <c r="I16266" s="51"/>
      <c r="M16266" s="51"/>
    </row>
    <row r="16267" spans="9:13">
      <c r="I16267" s="51"/>
      <c r="M16267" s="51"/>
    </row>
    <row r="16268" spans="9:13">
      <c r="I16268" s="51"/>
      <c r="M16268" s="51"/>
    </row>
    <row r="16269" spans="9:13">
      <c r="I16269" s="51"/>
      <c r="M16269" s="51"/>
    </row>
    <row r="16270" spans="9:13">
      <c r="I16270" s="51"/>
      <c r="M16270" s="51"/>
    </row>
    <row r="16271" spans="9:13">
      <c r="I16271" s="51"/>
      <c r="M16271" s="51"/>
    </row>
    <row r="16272" spans="9:13">
      <c r="I16272" s="51"/>
      <c r="M16272" s="51"/>
    </row>
    <row r="16273" spans="9:13">
      <c r="I16273" s="51"/>
      <c r="M16273" s="51"/>
    </row>
    <row r="16274" spans="9:13">
      <c r="I16274" s="51"/>
      <c r="M16274" s="51"/>
    </row>
    <row r="16275" spans="9:13">
      <c r="I16275" s="51"/>
      <c r="M16275" s="51"/>
    </row>
    <row r="16276" spans="9:13">
      <c r="I16276" s="51"/>
      <c r="M16276" s="51"/>
    </row>
    <row r="16277" spans="9:13">
      <c r="I16277" s="51"/>
      <c r="M16277" s="51"/>
    </row>
    <row r="16278" spans="9:13">
      <c r="I16278" s="51"/>
      <c r="M16278" s="51"/>
    </row>
    <row r="16279" spans="9:13">
      <c r="I16279" s="51"/>
      <c r="M16279" s="51"/>
    </row>
    <row r="16280" spans="9:13">
      <c r="I16280" s="51"/>
      <c r="M16280" s="51"/>
    </row>
    <row r="16281" spans="9:13">
      <c r="I16281" s="51"/>
      <c r="M16281" s="51"/>
    </row>
    <row r="16282" spans="9:13">
      <c r="I16282" s="51"/>
      <c r="M16282" s="51"/>
    </row>
    <row r="16283" spans="9:13">
      <c r="I16283" s="51"/>
      <c r="M16283" s="51"/>
    </row>
    <row r="16284" spans="9:13">
      <c r="I16284" s="51"/>
      <c r="M16284" s="51"/>
    </row>
    <row r="16285" spans="9:13">
      <c r="I16285" s="51"/>
      <c r="M16285" s="51"/>
    </row>
    <row r="16286" spans="9:13">
      <c r="I16286" s="51"/>
      <c r="M16286" s="51"/>
    </row>
    <row r="16287" spans="9:13">
      <c r="I16287" s="51"/>
      <c r="M16287" s="51"/>
    </row>
    <row r="16288" spans="9:13">
      <c r="I16288" s="51"/>
      <c r="M16288" s="51"/>
    </row>
    <row r="16289" spans="9:13">
      <c r="I16289" s="51"/>
      <c r="M16289" s="51"/>
    </row>
    <row r="16290" spans="9:13">
      <c r="I16290" s="51"/>
      <c r="M16290" s="51"/>
    </row>
    <row r="16291" spans="9:13">
      <c r="I16291" s="51"/>
      <c r="M16291" s="51"/>
    </row>
    <row r="16292" spans="9:13">
      <c r="I16292" s="51"/>
      <c r="M16292" s="51"/>
    </row>
    <row r="16293" spans="9:13">
      <c r="I16293" s="51"/>
      <c r="M16293" s="51"/>
    </row>
    <row r="16294" spans="9:13">
      <c r="I16294" s="51"/>
      <c r="M16294" s="51"/>
    </row>
    <row r="16295" spans="9:13">
      <c r="I16295" s="51"/>
      <c r="M16295" s="51"/>
    </row>
    <row r="16296" spans="9:13">
      <c r="I16296" s="51"/>
      <c r="M16296" s="51"/>
    </row>
    <row r="16297" spans="9:13">
      <c r="I16297" s="51"/>
      <c r="M16297" s="51"/>
    </row>
    <row r="16298" spans="9:13">
      <c r="I16298" s="51"/>
      <c r="M16298" s="51"/>
    </row>
    <row r="16299" spans="9:13">
      <c r="I16299" s="51"/>
      <c r="M16299" s="51"/>
    </row>
    <row r="16300" spans="9:13">
      <c r="I16300" s="51"/>
      <c r="M16300" s="51"/>
    </row>
    <row r="16301" spans="9:13">
      <c r="I16301" s="51"/>
      <c r="M16301" s="51"/>
    </row>
    <row r="16302" spans="9:13">
      <c r="I16302" s="51"/>
      <c r="M16302" s="51"/>
    </row>
    <row r="16303" spans="9:13">
      <c r="I16303" s="51"/>
      <c r="M16303" s="51"/>
    </row>
    <row r="16304" spans="9:13">
      <c r="I16304" s="51"/>
      <c r="M16304" s="51"/>
    </row>
    <row r="16305" spans="9:13">
      <c r="I16305" s="51"/>
      <c r="M16305" s="51"/>
    </row>
    <row r="16306" spans="9:13">
      <c r="I16306" s="51"/>
      <c r="M16306" s="51"/>
    </row>
    <row r="16307" spans="9:13">
      <c r="I16307" s="51"/>
      <c r="M16307" s="51"/>
    </row>
    <row r="16308" spans="9:13">
      <c r="I16308" s="51"/>
      <c r="M16308" s="51"/>
    </row>
    <row r="16309" spans="9:13">
      <c r="I16309" s="51"/>
      <c r="M16309" s="51"/>
    </row>
    <row r="16310" spans="9:13">
      <c r="I16310" s="51"/>
      <c r="M16310" s="51"/>
    </row>
    <row r="16311" spans="9:13">
      <c r="I16311" s="51"/>
      <c r="M16311" s="51"/>
    </row>
    <row r="16312" spans="9:13">
      <c r="I16312" s="51"/>
      <c r="M16312" s="51"/>
    </row>
    <row r="16313" spans="9:13">
      <c r="I16313" s="51"/>
      <c r="M16313" s="51"/>
    </row>
    <row r="16314" spans="9:13">
      <c r="I16314" s="51"/>
      <c r="M16314" s="51"/>
    </row>
    <row r="16315" spans="9:13">
      <c r="I16315" s="51"/>
      <c r="M16315" s="51"/>
    </row>
    <row r="16316" spans="9:13">
      <c r="I16316" s="51"/>
      <c r="M16316" s="51"/>
    </row>
    <row r="16317" spans="9:13">
      <c r="I16317" s="51"/>
      <c r="M16317" s="51"/>
    </row>
    <row r="16318" spans="9:13">
      <c r="I16318" s="51"/>
      <c r="M16318" s="51"/>
    </row>
    <row r="16319" spans="9:13">
      <c r="I16319" s="51"/>
      <c r="M16319" s="51"/>
    </row>
    <row r="16320" spans="9:13">
      <c r="I16320" s="51"/>
      <c r="M16320" s="51"/>
    </row>
    <row r="16321" spans="9:13">
      <c r="I16321" s="51"/>
      <c r="M16321" s="51"/>
    </row>
    <row r="16322" spans="9:13">
      <c r="I16322" s="51"/>
      <c r="M16322" s="51"/>
    </row>
    <row r="16323" spans="9:13">
      <c r="I16323" s="51"/>
      <c r="M16323" s="51"/>
    </row>
    <row r="16324" spans="9:13">
      <c r="I16324" s="51"/>
      <c r="M16324" s="51"/>
    </row>
    <row r="16325" spans="9:13">
      <c r="I16325" s="51"/>
      <c r="M16325" s="51"/>
    </row>
    <row r="16326" spans="9:13">
      <c r="I16326" s="51"/>
      <c r="M16326" s="51"/>
    </row>
    <row r="16327" spans="9:13">
      <c r="I16327" s="51"/>
      <c r="M16327" s="51"/>
    </row>
    <row r="16328" spans="9:13">
      <c r="I16328" s="51"/>
      <c r="M16328" s="51"/>
    </row>
    <row r="16329" spans="9:13">
      <c r="I16329" s="51"/>
      <c r="M16329" s="51"/>
    </row>
    <row r="16330" spans="9:13">
      <c r="I16330" s="51"/>
      <c r="M16330" s="51"/>
    </row>
    <row r="16331" spans="9:13">
      <c r="I16331" s="51"/>
      <c r="M16331" s="51"/>
    </row>
    <row r="16332" spans="9:13">
      <c r="I16332" s="51"/>
      <c r="M16332" s="51"/>
    </row>
    <row r="16333" spans="9:13">
      <c r="I16333" s="51"/>
      <c r="M16333" s="51"/>
    </row>
    <row r="16334" spans="9:13">
      <c r="I16334" s="51"/>
      <c r="M16334" s="51"/>
    </row>
    <row r="16335" spans="9:13">
      <c r="I16335" s="51"/>
      <c r="M16335" s="51"/>
    </row>
    <row r="16336" spans="9:13">
      <c r="I16336" s="51"/>
      <c r="M16336" s="51"/>
    </row>
    <row r="16337" spans="9:13">
      <c r="I16337" s="51"/>
      <c r="M16337" s="51"/>
    </row>
    <row r="16338" spans="9:13">
      <c r="I16338" s="51"/>
      <c r="M16338" s="51"/>
    </row>
    <row r="16339" spans="9:13">
      <c r="I16339" s="51"/>
      <c r="M16339" s="51"/>
    </row>
    <row r="16340" spans="9:13">
      <c r="I16340" s="51"/>
      <c r="M16340" s="51"/>
    </row>
    <row r="16341" spans="9:13">
      <c r="I16341" s="51"/>
      <c r="M16341" s="51"/>
    </row>
    <row r="16342" spans="9:13">
      <c r="I16342" s="51"/>
      <c r="M16342" s="51"/>
    </row>
    <row r="16343" spans="9:13">
      <c r="I16343" s="51"/>
      <c r="M16343" s="51"/>
    </row>
    <row r="16344" spans="9:13">
      <c r="I16344" s="51"/>
      <c r="M16344" s="51"/>
    </row>
    <row r="16345" spans="9:13">
      <c r="I16345" s="51"/>
      <c r="M16345" s="51"/>
    </row>
    <row r="16346" spans="9:13">
      <c r="I16346" s="51"/>
      <c r="M16346" s="51"/>
    </row>
    <row r="16347" spans="9:13">
      <c r="I16347" s="51"/>
      <c r="M16347" s="51"/>
    </row>
    <row r="16348" spans="9:13">
      <c r="I16348" s="51"/>
      <c r="M16348" s="51"/>
    </row>
    <row r="16349" spans="9:13">
      <c r="I16349" s="51"/>
      <c r="M16349" s="51"/>
    </row>
    <row r="16350" spans="9:13">
      <c r="I16350" s="51"/>
      <c r="M16350" s="51"/>
    </row>
    <row r="16351" spans="9:13">
      <c r="I16351" s="51"/>
      <c r="M16351" s="51"/>
    </row>
    <row r="16352" spans="9:13">
      <c r="I16352" s="51"/>
      <c r="M16352" s="51"/>
    </row>
    <row r="16353" spans="9:13">
      <c r="I16353" s="51"/>
      <c r="M16353" s="51"/>
    </row>
    <row r="16354" spans="9:13">
      <c r="I16354" s="51"/>
      <c r="M16354" s="51"/>
    </row>
    <row r="16355" spans="9:13">
      <c r="I16355" s="51"/>
      <c r="M16355" s="51"/>
    </row>
    <row r="16356" spans="9:13">
      <c r="I16356" s="51"/>
      <c r="M16356" s="51"/>
    </row>
    <row r="16357" spans="9:13">
      <c r="I16357" s="51"/>
      <c r="M16357" s="51"/>
    </row>
    <row r="16358" spans="9:13">
      <c r="I16358" s="51"/>
      <c r="M16358" s="51"/>
    </row>
    <row r="16359" spans="9:13">
      <c r="I16359" s="51"/>
      <c r="M16359" s="51"/>
    </row>
    <row r="16360" spans="9:13">
      <c r="I16360" s="51"/>
      <c r="M16360" s="51"/>
    </row>
    <row r="16361" spans="9:13">
      <c r="I16361" s="51"/>
      <c r="M16361" s="51"/>
    </row>
    <row r="16362" spans="9:13">
      <c r="I16362" s="51"/>
      <c r="M16362" s="51"/>
    </row>
    <row r="16363" spans="9:13">
      <c r="I16363" s="51"/>
      <c r="M16363" s="51"/>
    </row>
    <row r="16364" spans="9:13">
      <c r="I16364" s="51"/>
      <c r="M16364" s="51"/>
    </row>
    <row r="16365" spans="9:13">
      <c r="I16365" s="51"/>
      <c r="M16365" s="51"/>
    </row>
    <row r="16366" spans="9:13">
      <c r="I16366" s="51"/>
      <c r="M16366" s="51"/>
    </row>
    <row r="16367" spans="9:13">
      <c r="I16367" s="51"/>
      <c r="M16367" s="51"/>
    </row>
    <row r="16368" spans="9:13">
      <c r="I16368" s="51"/>
      <c r="M16368" s="51"/>
    </row>
    <row r="16369" spans="9:13">
      <c r="I16369" s="51"/>
      <c r="M16369" s="51"/>
    </row>
    <row r="16370" spans="9:13">
      <c r="I16370" s="51"/>
      <c r="M16370" s="51"/>
    </row>
    <row r="16371" spans="9:13">
      <c r="I16371" s="51"/>
      <c r="M16371" s="51"/>
    </row>
    <row r="16372" spans="9:13">
      <c r="I16372" s="51"/>
      <c r="M16372" s="51"/>
    </row>
    <row r="16373" spans="9:13">
      <c r="I16373" s="51"/>
      <c r="M16373" s="51"/>
    </row>
    <row r="16374" spans="9:13">
      <c r="I16374" s="51"/>
      <c r="M16374" s="51"/>
    </row>
    <row r="16375" spans="9:13">
      <c r="I16375" s="51"/>
      <c r="M16375" s="51"/>
    </row>
    <row r="16376" spans="9:13">
      <c r="I16376" s="51"/>
      <c r="M16376" s="51"/>
    </row>
    <row r="16377" spans="9:13">
      <c r="I16377" s="51"/>
      <c r="M16377" s="51"/>
    </row>
    <row r="16378" spans="9:13">
      <c r="I16378" s="51"/>
      <c r="M16378" s="51"/>
    </row>
    <row r="16379" spans="9:13">
      <c r="I16379" s="51"/>
      <c r="M16379" s="51"/>
    </row>
    <row r="16380" spans="9:13">
      <c r="I16380" s="51"/>
      <c r="M16380" s="51"/>
    </row>
    <row r="16381" spans="9:13">
      <c r="I16381" s="51"/>
      <c r="M16381" s="51"/>
    </row>
    <row r="16382" spans="9:13">
      <c r="I16382" s="51"/>
      <c r="M16382" s="51"/>
    </row>
    <row r="16383" spans="9:13">
      <c r="I16383" s="51"/>
      <c r="M16383" s="51"/>
    </row>
    <row r="16384" spans="9:13">
      <c r="I16384" s="51"/>
      <c r="M16384" s="51"/>
    </row>
    <row r="16385" spans="9:13">
      <c r="I16385" s="51"/>
      <c r="M16385" s="51"/>
    </row>
    <row r="16386" spans="9:13">
      <c r="I16386" s="51"/>
      <c r="M16386" s="51"/>
    </row>
    <row r="16387" spans="9:13">
      <c r="I16387" s="51"/>
      <c r="M16387" s="51"/>
    </row>
    <row r="16388" spans="9:13">
      <c r="I16388" s="51"/>
      <c r="M16388" s="51"/>
    </row>
    <row r="16389" spans="9:13">
      <c r="I16389" s="51"/>
      <c r="M16389" s="51"/>
    </row>
    <row r="16390" spans="9:13">
      <c r="I16390" s="51"/>
      <c r="M16390" s="51"/>
    </row>
    <row r="16391" spans="9:13">
      <c r="I16391" s="51"/>
      <c r="M16391" s="51"/>
    </row>
    <row r="16392" spans="9:13">
      <c r="I16392" s="51"/>
      <c r="M16392" s="51"/>
    </row>
    <row r="16393" spans="9:13">
      <c r="I16393" s="51"/>
      <c r="M16393" s="51"/>
    </row>
    <row r="16394" spans="9:13">
      <c r="I16394" s="51"/>
      <c r="M16394" s="51"/>
    </row>
    <row r="16395" spans="9:13">
      <c r="I16395" s="51"/>
      <c r="M16395" s="51"/>
    </row>
    <row r="16396" spans="9:13">
      <c r="I16396" s="51"/>
      <c r="M16396" s="51"/>
    </row>
    <row r="16397" spans="9:13">
      <c r="I16397" s="51"/>
      <c r="M16397" s="51"/>
    </row>
    <row r="16398" spans="9:13">
      <c r="I16398" s="51"/>
      <c r="M16398" s="51"/>
    </row>
    <row r="16399" spans="9:13">
      <c r="I16399" s="51"/>
      <c r="M16399" s="51"/>
    </row>
    <row r="16400" spans="9:13">
      <c r="I16400" s="51"/>
      <c r="M16400" s="51"/>
    </row>
    <row r="16401" spans="9:13">
      <c r="I16401" s="51"/>
      <c r="M16401" s="51"/>
    </row>
    <row r="16402" spans="9:13">
      <c r="I16402" s="51"/>
      <c r="M16402" s="51"/>
    </row>
    <row r="16403" spans="9:13">
      <c r="I16403" s="51"/>
      <c r="M16403" s="51"/>
    </row>
    <row r="16404" spans="9:13">
      <c r="I16404" s="51"/>
      <c r="M16404" s="51"/>
    </row>
    <row r="16405" spans="9:13">
      <c r="I16405" s="51"/>
      <c r="M16405" s="51"/>
    </row>
    <row r="16406" spans="9:13">
      <c r="I16406" s="51"/>
      <c r="M16406" s="51"/>
    </row>
    <row r="16407" spans="9:13">
      <c r="I16407" s="51"/>
      <c r="M16407" s="51"/>
    </row>
    <row r="16408" spans="9:13">
      <c r="I16408" s="51"/>
      <c r="M16408" s="51"/>
    </row>
    <row r="16409" spans="9:13">
      <c r="I16409" s="51"/>
      <c r="M16409" s="51"/>
    </row>
    <row r="16410" spans="9:13">
      <c r="I16410" s="51"/>
      <c r="M16410" s="51"/>
    </row>
    <row r="16411" spans="9:13">
      <c r="I16411" s="51"/>
      <c r="M16411" s="51"/>
    </row>
    <row r="16412" spans="9:13">
      <c r="I16412" s="51"/>
      <c r="M16412" s="51"/>
    </row>
    <row r="16413" spans="9:13">
      <c r="I16413" s="51"/>
      <c r="M16413" s="51"/>
    </row>
    <row r="16414" spans="9:13">
      <c r="I16414" s="51"/>
      <c r="M16414" s="51"/>
    </row>
    <row r="16415" spans="9:13">
      <c r="I16415" s="51"/>
      <c r="M16415" s="51"/>
    </row>
    <row r="16416" spans="9:13">
      <c r="I16416" s="51"/>
      <c r="M16416" s="51"/>
    </row>
    <row r="16417" spans="9:13">
      <c r="I16417" s="51"/>
      <c r="M16417" s="51"/>
    </row>
    <row r="16418" spans="9:13">
      <c r="I16418" s="51"/>
      <c r="M16418" s="51"/>
    </row>
    <row r="16419" spans="9:13">
      <c r="I16419" s="51"/>
      <c r="M16419" s="51"/>
    </row>
    <row r="16420" spans="9:13">
      <c r="I16420" s="51"/>
      <c r="M16420" s="51"/>
    </row>
    <row r="16421" spans="9:13">
      <c r="I16421" s="51"/>
      <c r="M16421" s="51"/>
    </row>
    <row r="16422" spans="9:13">
      <c r="I16422" s="51"/>
      <c r="M16422" s="51"/>
    </row>
    <row r="16423" spans="9:13">
      <c r="I16423" s="51"/>
      <c r="M16423" s="51"/>
    </row>
    <row r="16424" spans="9:13">
      <c r="I16424" s="51"/>
      <c r="M16424" s="51"/>
    </row>
    <row r="16425" spans="9:13">
      <c r="I16425" s="51"/>
      <c r="M16425" s="51"/>
    </row>
    <row r="16426" spans="9:13">
      <c r="I16426" s="51"/>
      <c r="M16426" s="51"/>
    </row>
    <row r="16427" spans="9:13">
      <c r="I16427" s="51"/>
      <c r="M16427" s="51"/>
    </row>
    <row r="16428" spans="9:13">
      <c r="I16428" s="51"/>
      <c r="M16428" s="51"/>
    </row>
    <row r="16429" spans="9:13">
      <c r="I16429" s="51"/>
      <c r="M16429" s="51"/>
    </row>
    <row r="16430" spans="9:13">
      <c r="I16430" s="51"/>
      <c r="M16430" s="51"/>
    </row>
    <row r="16431" spans="9:13">
      <c r="I16431" s="51"/>
      <c r="M16431" s="51"/>
    </row>
    <row r="16432" spans="9:13">
      <c r="I16432" s="51"/>
      <c r="M16432" s="51"/>
    </row>
    <row r="16433" spans="9:13">
      <c r="I16433" s="51"/>
      <c r="M16433" s="51"/>
    </row>
    <row r="16434" spans="9:13">
      <c r="I16434" s="51"/>
      <c r="M16434" s="51"/>
    </row>
    <row r="16435" spans="9:13">
      <c r="I16435" s="51"/>
      <c r="M16435" s="51"/>
    </row>
    <row r="16436" spans="9:13">
      <c r="I16436" s="51"/>
      <c r="M16436" s="51"/>
    </row>
    <row r="16437" spans="9:13">
      <c r="I16437" s="51"/>
      <c r="M16437" s="51"/>
    </row>
    <row r="16438" spans="9:13">
      <c r="I16438" s="51"/>
      <c r="M16438" s="51"/>
    </row>
    <row r="16439" spans="9:13">
      <c r="I16439" s="51"/>
      <c r="M16439" s="51"/>
    </row>
    <row r="16440" spans="9:13">
      <c r="I16440" s="51"/>
      <c r="M16440" s="51"/>
    </row>
    <row r="16441" spans="9:13">
      <c r="I16441" s="51"/>
      <c r="M16441" s="51"/>
    </row>
    <row r="16442" spans="9:13">
      <c r="I16442" s="51"/>
      <c r="M16442" s="51"/>
    </row>
    <row r="16443" spans="9:13">
      <c r="I16443" s="51"/>
      <c r="M16443" s="51"/>
    </row>
    <row r="16444" spans="9:13">
      <c r="I16444" s="51"/>
      <c r="M16444" s="51"/>
    </row>
    <row r="16445" spans="9:13">
      <c r="I16445" s="51"/>
      <c r="M16445" s="51"/>
    </row>
    <row r="16446" spans="9:13">
      <c r="I16446" s="51"/>
      <c r="M16446" s="51"/>
    </row>
    <row r="16447" spans="9:13">
      <c r="I16447" s="51"/>
      <c r="M16447" s="51"/>
    </row>
    <row r="16448" spans="9:13">
      <c r="I16448" s="51"/>
      <c r="M16448" s="51"/>
    </row>
    <row r="16449" spans="9:13">
      <c r="I16449" s="51"/>
      <c r="M16449" s="51"/>
    </row>
    <row r="16450" spans="9:13">
      <c r="I16450" s="51"/>
      <c r="M16450" s="51"/>
    </row>
    <row r="16451" spans="9:13">
      <c r="I16451" s="51"/>
      <c r="M16451" s="51"/>
    </row>
    <row r="16452" spans="9:13">
      <c r="I16452" s="51"/>
      <c r="M16452" s="51"/>
    </row>
    <row r="16453" spans="9:13">
      <c r="I16453" s="51"/>
      <c r="M16453" s="51"/>
    </row>
    <row r="16454" spans="9:13">
      <c r="I16454" s="51"/>
      <c r="M16454" s="51"/>
    </row>
    <row r="16455" spans="9:13">
      <c r="I16455" s="51"/>
      <c r="M16455" s="51"/>
    </row>
    <row r="16456" spans="9:13">
      <c r="I16456" s="51"/>
      <c r="M16456" s="51"/>
    </row>
    <row r="16457" spans="9:13">
      <c r="I16457" s="51"/>
      <c r="M16457" s="51"/>
    </row>
    <row r="16458" spans="9:13">
      <c r="I16458" s="51"/>
      <c r="M16458" s="51"/>
    </row>
    <row r="16459" spans="9:13">
      <c r="I16459" s="51"/>
      <c r="M16459" s="51"/>
    </row>
    <row r="16460" spans="9:13">
      <c r="I16460" s="51"/>
      <c r="M16460" s="51"/>
    </row>
    <row r="16461" spans="9:13">
      <c r="I16461" s="51"/>
      <c r="M16461" s="51"/>
    </row>
    <row r="16462" spans="9:13">
      <c r="I16462" s="51"/>
      <c r="M16462" s="51"/>
    </row>
    <row r="16463" spans="9:13">
      <c r="I16463" s="51"/>
      <c r="M16463" s="51"/>
    </row>
    <row r="16464" spans="9:13">
      <c r="I16464" s="51"/>
      <c r="M16464" s="51"/>
    </row>
    <row r="16465" spans="9:13">
      <c r="I16465" s="51"/>
      <c r="M16465" s="51"/>
    </row>
    <row r="16466" spans="9:13">
      <c r="I16466" s="51"/>
      <c r="M16466" s="51"/>
    </row>
    <row r="16467" spans="9:13">
      <c r="I16467" s="51"/>
      <c r="M16467" s="51"/>
    </row>
    <row r="16468" spans="9:13">
      <c r="I16468" s="51"/>
      <c r="M16468" s="51"/>
    </row>
    <row r="16469" spans="9:13">
      <c r="I16469" s="51"/>
      <c r="M16469" s="51"/>
    </row>
    <row r="16470" spans="9:13">
      <c r="I16470" s="51"/>
      <c r="M16470" s="51"/>
    </row>
    <row r="16471" spans="9:13">
      <c r="I16471" s="51"/>
      <c r="M16471" s="51"/>
    </row>
    <row r="16472" spans="9:13">
      <c r="I16472" s="51"/>
      <c r="M16472" s="51"/>
    </row>
    <row r="16473" spans="9:13">
      <c r="I16473" s="51"/>
      <c r="M16473" s="51"/>
    </row>
    <row r="16474" spans="9:13">
      <c r="I16474" s="51"/>
      <c r="M16474" s="51"/>
    </row>
    <row r="16475" spans="9:13">
      <c r="I16475" s="51"/>
      <c r="M16475" s="51"/>
    </row>
    <row r="16476" spans="9:13">
      <c r="I16476" s="51"/>
      <c r="M16476" s="51"/>
    </row>
    <row r="16477" spans="9:13">
      <c r="I16477" s="51"/>
      <c r="M16477" s="51"/>
    </row>
    <row r="16478" spans="9:13">
      <c r="I16478" s="51"/>
      <c r="M16478" s="51"/>
    </row>
    <row r="16479" spans="9:13">
      <c r="I16479" s="51"/>
      <c r="M16479" s="51"/>
    </row>
    <row r="16480" spans="9:13">
      <c r="I16480" s="51"/>
      <c r="M16480" s="51"/>
    </row>
    <row r="16481" spans="9:13">
      <c r="I16481" s="51"/>
      <c r="M16481" s="51"/>
    </row>
    <row r="16482" spans="9:13">
      <c r="I16482" s="51"/>
      <c r="M16482" s="51"/>
    </row>
    <row r="16483" spans="9:13">
      <c r="I16483" s="51"/>
      <c r="M16483" s="51"/>
    </row>
    <row r="16484" spans="9:13">
      <c r="I16484" s="51"/>
      <c r="M16484" s="51"/>
    </row>
    <row r="16485" spans="9:13">
      <c r="I16485" s="51"/>
      <c r="M16485" s="51"/>
    </row>
    <row r="16486" spans="9:13">
      <c r="I16486" s="51"/>
      <c r="M16486" s="51"/>
    </row>
    <row r="16487" spans="9:13">
      <c r="I16487" s="51"/>
      <c r="M16487" s="51"/>
    </row>
    <row r="16488" spans="9:13">
      <c r="I16488" s="51"/>
      <c r="M16488" s="51"/>
    </row>
    <row r="16489" spans="9:13">
      <c r="I16489" s="51"/>
      <c r="M16489" s="51"/>
    </row>
    <row r="16490" spans="9:13">
      <c r="I16490" s="51"/>
      <c r="M16490" s="51"/>
    </row>
    <row r="16491" spans="9:13">
      <c r="I16491" s="51"/>
      <c r="M16491" s="51"/>
    </row>
    <row r="16492" spans="9:13">
      <c r="I16492" s="51"/>
      <c r="M16492" s="51"/>
    </row>
    <row r="16493" spans="9:13">
      <c r="I16493" s="51"/>
      <c r="M16493" s="51"/>
    </row>
    <row r="16494" spans="9:13">
      <c r="I16494" s="51"/>
      <c r="M16494" s="51"/>
    </row>
    <row r="16495" spans="9:13">
      <c r="I16495" s="51"/>
      <c r="M16495" s="51"/>
    </row>
    <row r="16496" spans="9:13">
      <c r="I16496" s="51"/>
      <c r="M16496" s="51"/>
    </row>
    <row r="16497" spans="9:13">
      <c r="I16497" s="51"/>
      <c r="M16497" s="51"/>
    </row>
    <row r="16498" spans="9:13">
      <c r="I16498" s="51"/>
      <c r="M16498" s="51"/>
    </row>
    <row r="16499" spans="9:13">
      <c r="I16499" s="51"/>
      <c r="M16499" s="51"/>
    </row>
    <row r="16500" spans="9:13">
      <c r="I16500" s="51"/>
      <c r="M16500" s="51"/>
    </row>
    <row r="16501" spans="9:13">
      <c r="I16501" s="51"/>
      <c r="M16501" s="51"/>
    </row>
    <row r="16502" spans="9:13">
      <c r="I16502" s="51"/>
      <c r="M16502" s="51"/>
    </row>
    <row r="16503" spans="9:13">
      <c r="I16503" s="51"/>
      <c r="M16503" s="51"/>
    </row>
    <row r="16504" spans="9:13">
      <c r="I16504" s="51"/>
      <c r="M16504" s="51"/>
    </row>
    <row r="16505" spans="9:13">
      <c r="I16505" s="51"/>
      <c r="M16505" s="51"/>
    </row>
    <row r="16506" spans="9:13">
      <c r="I16506" s="51"/>
      <c r="M16506" s="51"/>
    </row>
    <row r="16507" spans="9:13">
      <c r="I16507" s="51"/>
      <c r="M16507" s="51"/>
    </row>
    <row r="16508" spans="9:13">
      <c r="I16508" s="51"/>
      <c r="M16508" s="51"/>
    </row>
    <row r="16509" spans="9:13">
      <c r="I16509" s="51"/>
      <c r="M16509" s="51"/>
    </row>
    <row r="16510" spans="9:13">
      <c r="I16510" s="51"/>
      <c r="M16510" s="51"/>
    </row>
    <row r="16511" spans="9:13">
      <c r="I16511" s="51"/>
      <c r="M16511" s="51"/>
    </row>
    <row r="16512" spans="9:13">
      <c r="I16512" s="51"/>
      <c r="M16512" s="51"/>
    </row>
    <row r="16513" spans="9:13">
      <c r="I16513" s="51"/>
      <c r="M16513" s="51"/>
    </row>
    <row r="16514" spans="9:13">
      <c r="I16514" s="51"/>
      <c r="M16514" s="51"/>
    </row>
    <row r="16515" spans="9:13">
      <c r="I16515" s="51"/>
      <c r="M16515" s="51"/>
    </row>
    <row r="16516" spans="9:13">
      <c r="I16516" s="51"/>
      <c r="M16516" s="51"/>
    </row>
    <row r="16517" spans="9:13">
      <c r="I16517" s="51"/>
      <c r="M16517" s="51"/>
    </row>
    <row r="16518" spans="9:13">
      <c r="I16518" s="51"/>
      <c r="M16518" s="51"/>
    </row>
    <row r="16519" spans="9:13">
      <c r="I16519" s="51"/>
      <c r="M16519" s="51"/>
    </row>
    <row r="16520" spans="9:13">
      <c r="I16520" s="51"/>
      <c r="M16520" s="51"/>
    </row>
    <row r="16521" spans="9:13">
      <c r="I16521" s="51"/>
      <c r="M16521" s="51"/>
    </row>
    <row r="16522" spans="9:13">
      <c r="I16522" s="51"/>
      <c r="M16522" s="51"/>
    </row>
    <row r="16523" spans="9:13">
      <c r="I16523" s="51"/>
      <c r="M16523" s="51"/>
    </row>
    <row r="16524" spans="9:13">
      <c r="I16524" s="51"/>
      <c r="M16524" s="51"/>
    </row>
    <row r="16525" spans="9:13">
      <c r="I16525" s="51"/>
      <c r="M16525" s="51"/>
    </row>
    <row r="16526" spans="9:13">
      <c r="I16526" s="51"/>
      <c r="M16526" s="51"/>
    </row>
    <row r="16527" spans="9:13">
      <c r="I16527" s="51"/>
      <c r="M16527" s="51"/>
    </row>
    <row r="16528" spans="9:13">
      <c r="I16528" s="51"/>
      <c r="M16528" s="51"/>
    </row>
    <row r="16529" spans="9:13">
      <c r="I16529" s="51"/>
      <c r="M16529" s="51"/>
    </row>
    <row r="16530" spans="9:13">
      <c r="I16530" s="51"/>
      <c r="M16530" s="51"/>
    </row>
    <row r="16531" spans="9:13">
      <c r="I16531" s="51"/>
      <c r="M16531" s="51"/>
    </row>
    <row r="16532" spans="9:13">
      <c r="I16532" s="51"/>
      <c r="M16532" s="51"/>
    </row>
    <row r="16533" spans="9:13">
      <c r="I16533" s="51"/>
      <c r="M16533" s="51"/>
    </row>
    <row r="16534" spans="9:13">
      <c r="I16534" s="51"/>
      <c r="M16534" s="51"/>
    </row>
    <row r="16535" spans="9:13">
      <c r="I16535" s="51"/>
      <c r="M16535" s="51"/>
    </row>
    <row r="16536" spans="9:13">
      <c r="I16536" s="51"/>
      <c r="M16536" s="51"/>
    </row>
    <row r="16537" spans="9:13">
      <c r="I16537" s="51"/>
      <c r="M16537" s="51"/>
    </row>
    <row r="16538" spans="9:13">
      <c r="I16538" s="51"/>
      <c r="M16538" s="51"/>
    </row>
    <row r="16539" spans="9:13">
      <c r="I16539" s="51"/>
      <c r="M16539" s="51"/>
    </row>
    <row r="16540" spans="9:13">
      <c r="I16540" s="51"/>
      <c r="M16540" s="51"/>
    </row>
    <row r="16541" spans="9:13">
      <c r="I16541" s="51"/>
      <c r="M16541" s="51"/>
    </row>
    <row r="16542" spans="9:13">
      <c r="I16542" s="51"/>
      <c r="M16542" s="51"/>
    </row>
    <row r="16543" spans="9:13">
      <c r="I16543" s="51"/>
      <c r="M16543" s="51"/>
    </row>
    <row r="16544" spans="9:13">
      <c r="I16544" s="51"/>
      <c r="M16544" s="51"/>
    </row>
    <row r="16545" spans="9:13">
      <c r="I16545" s="51"/>
      <c r="M16545" s="51"/>
    </row>
    <row r="16546" spans="9:13">
      <c r="I16546" s="51"/>
      <c r="M16546" s="51"/>
    </row>
    <row r="16547" spans="9:13">
      <c r="I16547" s="51"/>
      <c r="M16547" s="51"/>
    </row>
    <row r="16548" spans="9:13">
      <c r="I16548" s="51"/>
      <c r="M16548" s="51"/>
    </row>
    <row r="16549" spans="9:13">
      <c r="I16549" s="51"/>
      <c r="M16549" s="51"/>
    </row>
    <row r="16550" spans="9:13">
      <c r="I16550" s="51"/>
      <c r="M16550" s="51"/>
    </row>
    <row r="16551" spans="9:13">
      <c r="I16551" s="51"/>
      <c r="M16551" s="51"/>
    </row>
    <row r="16552" spans="9:13">
      <c r="I16552" s="51"/>
      <c r="M16552" s="51"/>
    </row>
    <row r="16553" spans="9:13">
      <c r="I16553" s="51"/>
      <c r="M16553" s="51"/>
    </row>
    <row r="16554" spans="9:13">
      <c r="I16554" s="51"/>
      <c r="M16554" s="51"/>
    </row>
    <row r="16555" spans="9:13">
      <c r="I16555" s="51"/>
      <c r="M16555" s="51"/>
    </row>
    <row r="16556" spans="9:13">
      <c r="I16556" s="51"/>
      <c r="M16556" s="51"/>
    </row>
    <row r="16557" spans="9:13">
      <c r="I16557" s="51"/>
      <c r="M16557" s="51"/>
    </row>
    <row r="16558" spans="9:13">
      <c r="I16558" s="51"/>
      <c r="M16558" s="51"/>
    </row>
    <row r="16559" spans="9:13">
      <c r="I16559" s="51"/>
      <c r="M16559" s="51"/>
    </row>
    <row r="16560" spans="9:13">
      <c r="I16560" s="51"/>
      <c r="M16560" s="51"/>
    </row>
    <row r="16561" spans="9:13">
      <c r="I16561" s="51"/>
      <c r="M16561" s="51"/>
    </row>
    <row r="16562" spans="9:13">
      <c r="I16562" s="51"/>
      <c r="M16562" s="51"/>
    </row>
    <row r="16563" spans="9:13">
      <c r="I16563" s="51"/>
      <c r="M16563" s="51"/>
    </row>
    <row r="16564" spans="9:13">
      <c r="I16564" s="51"/>
      <c r="M16564" s="51"/>
    </row>
    <row r="16565" spans="9:13">
      <c r="I16565" s="51"/>
      <c r="M16565" s="51"/>
    </row>
    <row r="16566" spans="9:13">
      <c r="I16566" s="51"/>
      <c r="M16566" s="51"/>
    </row>
    <row r="16567" spans="9:13">
      <c r="I16567" s="51"/>
      <c r="M16567" s="51"/>
    </row>
    <row r="16568" spans="9:13">
      <c r="I16568" s="51"/>
      <c r="M16568" s="51"/>
    </row>
    <row r="16569" spans="9:13">
      <c r="I16569" s="51"/>
      <c r="M16569" s="51"/>
    </row>
    <row r="16570" spans="9:13">
      <c r="I16570" s="51"/>
      <c r="M16570" s="51"/>
    </row>
    <row r="16571" spans="9:13">
      <c r="I16571" s="51"/>
      <c r="M16571" s="51"/>
    </row>
    <row r="16572" spans="9:13">
      <c r="I16572" s="51"/>
      <c r="M16572" s="51"/>
    </row>
    <row r="16573" spans="9:13">
      <c r="I16573" s="51"/>
      <c r="M16573" s="51"/>
    </row>
    <row r="16574" spans="9:13">
      <c r="I16574" s="51"/>
      <c r="M16574" s="51"/>
    </row>
    <row r="16575" spans="9:13">
      <c r="I16575" s="51"/>
      <c r="M16575" s="51"/>
    </row>
    <row r="16576" spans="9:13">
      <c r="I16576" s="51"/>
      <c r="M16576" s="51"/>
    </row>
    <row r="16577" spans="9:13">
      <c r="I16577" s="51"/>
      <c r="M16577" s="51"/>
    </row>
    <row r="16578" spans="9:13">
      <c r="I16578" s="51"/>
      <c r="M16578" s="51"/>
    </row>
    <row r="16579" spans="9:13">
      <c r="I16579" s="51"/>
      <c r="M16579" s="51"/>
    </row>
    <row r="16580" spans="9:13">
      <c r="I16580" s="51"/>
      <c r="M16580" s="51"/>
    </row>
    <row r="16581" spans="9:13">
      <c r="I16581" s="51"/>
      <c r="M16581" s="51"/>
    </row>
    <row r="16582" spans="9:13">
      <c r="I16582" s="51"/>
      <c r="M16582" s="51"/>
    </row>
    <row r="16583" spans="9:13">
      <c r="I16583" s="51"/>
      <c r="M16583" s="51"/>
    </row>
    <row r="16584" spans="9:13">
      <c r="I16584" s="51"/>
      <c r="M16584" s="51"/>
    </row>
    <row r="16585" spans="9:13">
      <c r="I16585" s="51"/>
      <c r="M16585" s="51"/>
    </row>
    <row r="16586" spans="9:13">
      <c r="I16586" s="51"/>
      <c r="M16586" s="51"/>
    </row>
    <row r="16587" spans="9:13">
      <c r="I16587" s="51"/>
      <c r="M16587" s="51"/>
    </row>
    <row r="16588" spans="9:13">
      <c r="I16588" s="51"/>
      <c r="M16588" s="51"/>
    </row>
    <row r="16589" spans="9:13">
      <c r="I16589" s="51"/>
      <c r="M16589" s="51"/>
    </row>
    <row r="16590" spans="9:13">
      <c r="I16590" s="51"/>
      <c r="M16590" s="51"/>
    </row>
    <row r="16591" spans="9:13">
      <c r="I16591" s="51"/>
      <c r="M16591" s="51"/>
    </row>
    <row r="16592" spans="9:13">
      <c r="I16592" s="51"/>
      <c r="M16592" s="51"/>
    </row>
    <row r="16593" spans="9:13">
      <c r="I16593" s="51"/>
      <c r="M16593" s="51"/>
    </row>
    <row r="16594" spans="9:13">
      <c r="I16594" s="51"/>
      <c r="M16594" s="51"/>
    </row>
    <row r="16595" spans="9:13">
      <c r="I16595" s="51"/>
      <c r="M16595" s="51"/>
    </row>
    <row r="16596" spans="9:13">
      <c r="I16596" s="51"/>
      <c r="M16596" s="51"/>
    </row>
    <row r="16597" spans="9:13">
      <c r="I16597" s="51"/>
      <c r="M16597" s="51"/>
    </row>
    <row r="16598" spans="9:13">
      <c r="I16598" s="51"/>
      <c r="M16598" s="51"/>
    </row>
    <row r="16599" spans="9:13">
      <c r="I16599" s="51"/>
      <c r="M16599" s="51"/>
    </row>
    <row r="16600" spans="9:13">
      <c r="I16600" s="51"/>
      <c r="M16600" s="51"/>
    </row>
    <row r="16601" spans="9:13">
      <c r="I16601" s="51"/>
      <c r="M16601" s="51"/>
    </row>
    <row r="16602" spans="9:13">
      <c r="I16602" s="51"/>
      <c r="M16602" s="51"/>
    </row>
    <row r="16603" spans="9:13">
      <c r="I16603" s="51"/>
      <c r="M16603" s="51"/>
    </row>
    <row r="16604" spans="9:13">
      <c r="I16604" s="51"/>
      <c r="M16604" s="51"/>
    </row>
    <row r="16605" spans="9:13">
      <c r="I16605" s="51"/>
      <c r="M16605" s="51"/>
    </row>
    <row r="16606" spans="9:13">
      <c r="I16606" s="51"/>
      <c r="M16606" s="51"/>
    </row>
    <row r="16607" spans="9:13">
      <c r="I16607" s="51"/>
      <c r="M16607" s="51"/>
    </row>
    <row r="16608" spans="9:13">
      <c r="I16608" s="51"/>
      <c r="M16608" s="51"/>
    </row>
    <row r="16609" spans="9:13">
      <c r="I16609" s="51"/>
      <c r="M16609" s="51"/>
    </row>
    <row r="16610" spans="9:13">
      <c r="I16610" s="51"/>
      <c r="M16610" s="51"/>
    </row>
    <row r="16611" spans="9:13">
      <c r="I16611" s="51"/>
      <c r="M16611" s="51"/>
    </row>
    <row r="16612" spans="9:13">
      <c r="I16612" s="51"/>
      <c r="M16612" s="51"/>
    </row>
    <row r="16613" spans="9:13">
      <c r="I16613" s="51"/>
      <c r="M16613" s="51"/>
    </row>
    <row r="16614" spans="9:13">
      <c r="I16614" s="51"/>
      <c r="M16614" s="51"/>
    </row>
    <row r="16615" spans="9:13">
      <c r="I16615" s="51"/>
      <c r="M16615" s="51"/>
    </row>
    <row r="16616" spans="9:13">
      <c r="I16616" s="51"/>
      <c r="M16616" s="51"/>
    </row>
    <row r="16617" spans="9:13">
      <c r="I16617" s="51"/>
      <c r="M16617" s="51"/>
    </row>
    <row r="16618" spans="9:13">
      <c r="I16618" s="51"/>
      <c r="M16618" s="51"/>
    </row>
    <row r="16619" spans="9:13">
      <c r="I16619" s="51"/>
      <c r="M16619" s="51"/>
    </row>
    <row r="16620" spans="9:13">
      <c r="I16620" s="51"/>
      <c r="M16620" s="51"/>
    </row>
    <row r="16621" spans="9:13">
      <c r="I16621" s="51"/>
      <c r="M16621" s="51"/>
    </row>
    <row r="16622" spans="9:13">
      <c r="I16622" s="51"/>
      <c r="M16622" s="51"/>
    </row>
    <row r="16623" spans="9:13">
      <c r="I16623" s="51"/>
      <c r="M16623" s="51"/>
    </row>
    <row r="16624" spans="9:13">
      <c r="I16624" s="51"/>
      <c r="M16624" s="51"/>
    </row>
    <row r="16625" spans="9:13">
      <c r="I16625" s="51"/>
      <c r="M16625" s="51"/>
    </row>
    <row r="16626" spans="9:13">
      <c r="I16626" s="51"/>
      <c r="M16626" s="51"/>
    </row>
    <row r="16627" spans="9:13">
      <c r="I16627" s="51"/>
      <c r="M16627" s="51"/>
    </row>
    <row r="16628" spans="9:13">
      <c r="I16628" s="51"/>
      <c r="M16628" s="51"/>
    </row>
    <row r="16629" spans="9:13">
      <c r="I16629" s="51"/>
      <c r="M16629" s="51"/>
    </row>
    <row r="16630" spans="9:13">
      <c r="I16630" s="51"/>
      <c r="M16630" s="51"/>
    </row>
    <row r="16631" spans="9:13">
      <c r="I16631" s="51"/>
      <c r="M16631" s="51"/>
    </row>
    <row r="16632" spans="9:13">
      <c r="I16632" s="51"/>
      <c r="M16632" s="51"/>
    </row>
    <row r="16633" spans="9:13">
      <c r="I16633" s="51"/>
      <c r="M16633" s="51"/>
    </row>
    <row r="16634" spans="9:13">
      <c r="I16634" s="51"/>
      <c r="M16634" s="51"/>
    </row>
    <row r="16635" spans="9:13">
      <c r="I16635" s="51"/>
      <c r="M16635" s="51"/>
    </row>
    <row r="16636" spans="9:13">
      <c r="I16636" s="51"/>
      <c r="M16636" s="51"/>
    </row>
    <row r="16637" spans="9:13">
      <c r="I16637" s="51"/>
      <c r="M16637" s="51"/>
    </row>
    <row r="16638" spans="9:13">
      <c r="I16638" s="51"/>
      <c r="M16638" s="51"/>
    </row>
    <row r="16639" spans="9:13">
      <c r="I16639" s="51"/>
      <c r="M16639" s="51"/>
    </row>
    <row r="16640" spans="9:13">
      <c r="I16640" s="51"/>
      <c r="M16640" s="51"/>
    </row>
    <row r="16641" spans="9:13">
      <c r="I16641" s="51"/>
      <c r="M16641" s="51"/>
    </row>
    <row r="16642" spans="9:13">
      <c r="I16642" s="51"/>
      <c r="M16642" s="51"/>
    </row>
    <row r="16643" spans="9:13">
      <c r="I16643" s="51"/>
      <c r="M16643" s="51"/>
    </row>
    <row r="16644" spans="9:13">
      <c r="I16644" s="51"/>
      <c r="M16644" s="51"/>
    </row>
    <row r="16645" spans="9:13">
      <c r="I16645" s="51"/>
      <c r="M16645" s="51"/>
    </row>
    <row r="16646" spans="9:13">
      <c r="I16646" s="51"/>
      <c r="M16646" s="51"/>
    </row>
    <row r="16647" spans="9:13">
      <c r="I16647" s="51"/>
      <c r="M16647" s="51"/>
    </row>
    <row r="16648" spans="9:13">
      <c r="I16648" s="51"/>
      <c r="M16648" s="51"/>
    </row>
    <row r="16649" spans="9:13">
      <c r="I16649" s="51"/>
      <c r="M16649" s="51"/>
    </row>
    <row r="16650" spans="9:13">
      <c r="I16650" s="51"/>
      <c r="M16650" s="51"/>
    </row>
    <row r="16651" spans="9:13">
      <c r="I16651" s="51"/>
      <c r="M16651" s="51"/>
    </row>
    <row r="16652" spans="9:13">
      <c r="I16652" s="51"/>
      <c r="M16652" s="51"/>
    </row>
    <row r="16653" spans="9:13">
      <c r="I16653" s="51"/>
      <c r="M16653" s="51"/>
    </row>
    <row r="16654" spans="9:13">
      <c r="I16654" s="51"/>
      <c r="M16654" s="51"/>
    </row>
    <row r="16655" spans="9:13">
      <c r="I16655" s="51"/>
      <c r="M16655" s="51"/>
    </row>
    <row r="16656" spans="9:13">
      <c r="I16656" s="51"/>
      <c r="M16656" s="51"/>
    </row>
    <row r="16657" spans="9:13">
      <c r="I16657" s="51"/>
      <c r="M16657" s="51"/>
    </row>
    <row r="16658" spans="9:13">
      <c r="I16658" s="51"/>
      <c r="M16658" s="51"/>
    </row>
    <row r="16659" spans="9:13">
      <c r="I16659" s="51"/>
      <c r="M16659" s="51"/>
    </row>
    <row r="16660" spans="9:13">
      <c r="I16660" s="51"/>
      <c r="M16660" s="51"/>
    </row>
    <row r="16661" spans="9:13">
      <c r="I16661" s="51"/>
      <c r="M16661" s="51"/>
    </row>
    <row r="16662" spans="9:13">
      <c r="I16662" s="51"/>
      <c r="M16662" s="51"/>
    </row>
    <row r="16663" spans="9:13">
      <c r="I16663" s="51"/>
      <c r="M16663" s="51"/>
    </row>
    <row r="16664" spans="9:13">
      <c r="I16664" s="51"/>
      <c r="M16664" s="51"/>
    </row>
    <row r="16665" spans="9:13">
      <c r="I16665" s="51"/>
      <c r="M16665" s="51"/>
    </row>
    <row r="16666" spans="9:13">
      <c r="I16666" s="51"/>
      <c r="M16666" s="51"/>
    </row>
    <row r="16667" spans="9:13">
      <c r="I16667" s="51"/>
      <c r="M16667" s="51"/>
    </row>
    <row r="16668" spans="9:13">
      <c r="I16668" s="51"/>
      <c r="M16668" s="51"/>
    </row>
    <row r="16669" spans="9:13">
      <c r="I16669" s="51"/>
      <c r="M16669" s="51"/>
    </row>
    <row r="16670" spans="9:13">
      <c r="I16670" s="51"/>
      <c r="M16670" s="51"/>
    </row>
    <row r="16671" spans="9:13">
      <c r="I16671" s="51"/>
      <c r="M16671" s="51"/>
    </row>
    <row r="16672" spans="9:13">
      <c r="I16672" s="51"/>
      <c r="M16672" s="51"/>
    </row>
    <row r="16673" spans="9:13">
      <c r="I16673" s="51"/>
      <c r="M16673" s="51"/>
    </row>
    <row r="16674" spans="9:13">
      <c r="I16674" s="51"/>
      <c r="M16674" s="51"/>
    </row>
    <row r="16675" spans="9:13">
      <c r="I16675" s="51"/>
      <c r="M16675" s="51"/>
    </row>
    <row r="16676" spans="9:13">
      <c r="I16676" s="51"/>
      <c r="M16676" s="51"/>
    </row>
    <row r="16677" spans="9:13">
      <c r="I16677" s="51"/>
      <c r="M16677" s="51"/>
    </row>
    <row r="16678" spans="9:13">
      <c r="I16678" s="51"/>
      <c r="M16678" s="51"/>
    </row>
    <row r="16679" spans="9:13">
      <c r="I16679" s="51"/>
      <c r="M16679" s="51"/>
    </row>
    <row r="16680" spans="9:13">
      <c r="I16680" s="51"/>
      <c r="M16680" s="51"/>
    </row>
    <row r="16681" spans="9:13">
      <c r="I16681" s="51"/>
      <c r="M16681" s="51"/>
    </row>
    <row r="16682" spans="9:13">
      <c r="I16682" s="51"/>
      <c r="M16682" s="51"/>
    </row>
    <row r="16683" spans="9:13">
      <c r="I16683" s="51"/>
      <c r="M16683" s="51"/>
    </row>
    <row r="16684" spans="9:13">
      <c r="I16684" s="51"/>
      <c r="M16684" s="51"/>
    </row>
    <row r="16685" spans="9:13">
      <c r="I16685" s="51"/>
      <c r="M16685" s="51"/>
    </row>
    <row r="16686" spans="9:13">
      <c r="I16686" s="51"/>
      <c r="M16686" s="51"/>
    </row>
    <row r="16687" spans="9:13">
      <c r="I16687" s="51"/>
      <c r="M16687" s="51"/>
    </row>
    <row r="16688" spans="9:13">
      <c r="I16688" s="51"/>
      <c r="M16688" s="51"/>
    </row>
    <row r="16689" spans="9:13">
      <c r="I16689" s="51"/>
      <c r="M16689" s="51"/>
    </row>
    <row r="16690" spans="9:13">
      <c r="I16690" s="51"/>
      <c r="M16690" s="51"/>
    </row>
    <row r="16691" spans="9:13">
      <c r="I16691" s="51"/>
      <c r="M16691" s="51"/>
    </row>
    <row r="16692" spans="9:13">
      <c r="I16692" s="51"/>
      <c r="M16692" s="51"/>
    </row>
    <row r="16693" spans="9:13">
      <c r="I16693" s="51"/>
      <c r="M16693" s="51"/>
    </row>
    <row r="16694" spans="9:13">
      <c r="I16694" s="51"/>
      <c r="M16694" s="51"/>
    </row>
    <row r="16695" spans="9:13">
      <c r="I16695" s="51"/>
      <c r="M16695" s="51"/>
    </row>
    <row r="16696" spans="9:13">
      <c r="I16696" s="51"/>
      <c r="M16696" s="51"/>
    </row>
    <row r="16697" spans="9:13">
      <c r="I16697" s="51"/>
      <c r="M16697" s="51"/>
    </row>
    <row r="16698" spans="9:13">
      <c r="I16698" s="51"/>
      <c r="M16698" s="51"/>
    </row>
    <row r="16699" spans="9:13">
      <c r="I16699" s="51"/>
      <c r="M16699" s="51"/>
    </row>
    <row r="16700" spans="9:13">
      <c r="I16700" s="51"/>
      <c r="M16700" s="51"/>
    </row>
    <row r="16701" spans="9:13">
      <c r="I16701" s="51"/>
      <c r="M16701" s="51"/>
    </row>
    <row r="16702" spans="9:13">
      <c r="I16702" s="51"/>
      <c r="M16702" s="51"/>
    </row>
    <row r="16703" spans="9:13">
      <c r="I16703" s="51"/>
      <c r="M16703" s="51"/>
    </row>
    <row r="16704" spans="9:13">
      <c r="I16704" s="51"/>
      <c r="M16704" s="51"/>
    </row>
    <row r="16705" spans="9:13">
      <c r="I16705" s="51"/>
      <c r="M16705" s="51"/>
    </row>
    <row r="16706" spans="9:13">
      <c r="I16706" s="51"/>
      <c r="M16706" s="51"/>
    </row>
    <row r="16707" spans="9:13">
      <c r="I16707" s="51"/>
      <c r="M16707" s="51"/>
    </row>
    <row r="16708" spans="9:13">
      <c r="I16708" s="51"/>
      <c r="M16708" s="51"/>
    </row>
    <row r="16709" spans="9:13">
      <c r="I16709" s="51"/>
      <c r="M16709" s="51"/>
    </row>
    <row r="16710" spans="9:13">
      <c r="I16710" s="51"/>
      <c r="M16710" s="51"/>
    </row>
    <row r="16711" spans="9:13">
      <c r="I16711" s="51"/>
      <c r="M16711" s="51"/>
    </row>
    <row r="16712" spans="9:13">
      <c r="I16712" s="51"/>
      <c r="M16712" s="51"/>
    </row>
    <row r="16713" spans="9:13">
      <c r="I16713" s="51"/>
      <c r="M16713" s="51"/>
    </row>
    <row r="16714" spans="9:13">
      <c r="I16714" s="51"/>
      <c r="M16714" s="51"/>
    </row>
    <row r="16715" spans="9:13">
      <c r="I16715" s="51"/>
      <c r="M16715" s="51"/>
    </row>
    <row r="16716" spans="9:13">
      <c r="I16716" s="51"/>
      <c r="M16716" s="51"/>
    </row>
    <row r="16717" spans="9:13">
      <c r="I16717" s="51"/>
      <c r="M16717" s="51"/>
    </row>
    <row r="16718" spans="9:13">
      <c r="I16718" s="51"/>
      <c r="M16718" s="51"/>
    </row>
    <row r="16719" spans="9:13">
      <c r="I16719" s="51"/>
      <c r="M16719" s="51"/>
    </row>
    <row r="16720" spans="9:13">
      <c r="I16720" s="51"/>
      <c r="M16720" s="51"/>
    </row>
    <row r="16721" spans="9:13">
      <c r="I16721" s="51"/>
      <c r="M16721" s="51"/>
    </row>
    <row r="16722" spans="9:13">
      <c r="I16722" s="51"/>
      <c r="M16722" s="51"/>
    </row>
    <row r="16723" spans="9:13">
      <c r="I16723" s="51"/>
      <c r="M16723" s="51"/>
    </row>
    <row r="16724" spans="9:13">
      <c r="I16724" s="51"/>
      <c r="M16724" s="51"/>
    </row>
    <row r="16725" spans="9:13">
      <c r="I16725" s="51"/>
      <c r="M16725" s="51"/>
    </row>
    <row r="16726" spans="9:13">
      <c r="I16726" s="51"/>
      <c r="M16726" s="51"/>
    </row>
    <row r="16727" spans="9:13">
      <c r="I16727" s="51"/>
      <c r="M16727" s="51"/>
    </row>
    <row r="16728" spans="9:13">
      <c r="I16728" s="51"/>
      <c r="M16728" s="51"/>
    </row>
    <row r="16729" spans="9:13">
      <c r="I16729" s="51"/>
      <c r="M16729" s="51"/>
    </row>
    <row r="16730" spans="9:13">
      <c r="I16730" s="51"/>
      <c r="M16730" s="51"/>
    </row>
    <row r="16731" spans="9:13">
      <c r="I16731" s="51"/>
      <c r="M16731" s="51"/>
    </row>
    <row r="16732" spans="9:13">
      <c r="I16732" s="51"/>
      <c r="M16732" s="51"/>
    </row>
    <row r="16733" spans="9:13">
      <c r="I16733" s="51"/>
      <c r="M16733" s="51"/>
    </row>
    <row r="16734" spans="9:13">
      <c r="I16734" s="51"/>
      <c r="M16734" s="51"/>
    </row>
    <row r="16735" spans="9:13">
      <c r="I16735" s="51"/>
      <c r="M16735" s="51"/>
    </row>
    <row r="16736" spans="9:13">
      <c r="I16736" s="51"/>
      <c r="M16736" s="51"/>
    </row>
    <row r="16737" spans="9:13">
      <c r="I16737" s="51"/>
      <c r="M16737" s="51"/>
    </row>
    <row r="16738" spans="9:13">
      <c r="I16738" s="51"/>
      <c r="M16738" s="51"/>
    </row>
    <row r="16739" spans="9:13">
      <c r="I16739" s="51"/>
      <c r="M16739" s="51"/>
    </row>
    <row r="16740" spans="9:13">
      <c r="I16740" s="51"/>
      <c r="M16740" s="51"/>
    </row>
    <row r="16741" spans="9:13">
      <c r="I16741" s="51"/>
      <c r="M16741" s="51"/>
    </row>
    <row r="16742" spans="9:13">
      <c r="I16742" s="51"/>
      <c r="M16742" s="51"/>
    </row>
    <row r="16743" spans="9:13">
      <c r="I16743" s="51"/>
      <c r="M16743" s="51"/>
    </row>
    <row r="16744" spans="9:13">
      <c r="I16744" s="51"/>
      <c r="M16744" s="51"/>
    </row>
    <row r="16745" spans="9:13">
      <c r="I16745" s="51"/>
      <c r="M16745" s="51"/>
    </row>
    <row r="16746" spans="9:13">
      <c r="I16746" s="51"/>
      <c r="M16746" s="51"/>
    </row>
    <row r="16747" spans="9:13">
      <c r="I16747" s="51"/>
      <c r="M16747" s="51"/>
    </row>
    <row r="16748" spans="9:13">
      <c r="I16748" s="51"/>
      <c r="M16748" s="51"/>
    </row>
    <row r="16749" spans="9:13">
      <c r="I16749" s="51"/>
      <c r="M16749" s="51"/>
    </row>
    <row r="16750" spans="9:13">
      <c r="I16750" s="51"/>
      <c r="M16750" s="51"/>
    </row>
    <row r="16751" spans="9:13">
      <c r="I16751" s="51"/>
      <c r="M16751" s="51"/>
    </row>
    <row r="16752" spans="9:13">
      <c r="I16752" s="51"/>
      <c r="M16752" s="51"/>
    </row>
    <row r="16753" spans="9:13">
      <c r="I16753" s="51"/>
      <c r="M16753" s="51"/>
    </row>
    <row r="16754" spans="9:13">
      <c r="I16754" s="51"/>
      <c r="M16754" s="51"/>
    </row>
    <row r="16755" spans="9:13">
      <c r="I16755" s="51"/>
      <c r="M16755" s="51"/>
    </row>
    <row r="16756" spans="9:13">
      <c r="I16756" s="51"/>
      <c r="M16756" s="51"/>
    </row>
    <row r="16757" spans="9:13">
      <c r="I16757" s="51"/>
      <c r="M16757" s="51"/>
    </row>
    <row r="16758" spans="9:13">
      <c r="I16758" s="51"/>
      <c r="M16758" s="51"/>
    </row>
    <row r="16759" spans="9:13">
      <c r="I16759" s="51"/>
      <c r="M16759" s="51"/>
    </row>
    <row r="16760" spans="9:13">
      <c r="I16760" s="51"/>
      <c r="M16760" s="51"/>
    </row>
    <row r="16761" spans="9:13">
      <c r="I16761" s="51"/>
      <c r="M16761" s="51"/>
    </row>
    <row r="16762" spans="9:13">
      <c r="I16762" s="51"/>
      <c r="M16762" s="51"/>
    </row>
    <row r="16763" spans="9:13">
      <c r="I16763" s="51"/>
      <c r="M16763" s="51"/>
    </row>
    <row r="16764" spans="9:13">
      <c r="I16764" s="51"/>
      <c r="M16764" s="51"/>
    </row>
    <row r="16765" spans="9:13">
      <c r="I16765" s="51"/>
      <c r="M16765" s="51"/>
    </row>
    <row r="16766" spans="9:13">
      <c r="I16766" s="51"/>
      <c r="M16766" s="51"/>
    </row>
    <row r="16767" spans="9:13">
      <c r="I16767" s="51"/>
      <c r="M16767" s="51"/>
    </row>
    <row r="16768" spans="9:13">
      <c r="I16768" s="51"/>
      <c r="M16768" s="51"/>
    </row>
    <row r="16769" spans="9:13">
      <c r="I16769" s="51"/>
      <c r="M16769" s="51"/>
    </row>
    <row r="16770" spans="9:13">
      <c r="I16770" s="51"/>
      <c r="M16770" s="51"/>
    </row>
    <row r="16771" spans="9:13">
      <c r="I16771" s="51"/>
      <c r="M16771" s="51"/>
    </row>
    <row r="16772" spans="9:13">
      <c r="I16772" s="51"/>
      <c r="M16772" s="51"/>
    </row>
    <row r="16773" spans="9:13">
      <c r="I16773" s="51"/>
      <c r="M16773" s="51"/>
    </row>
    <row r="16774" spans="9:13">
      <c r="I16774" s="51"/>
      <c r="M16774" s="51"/>
    </row>
    <row r="16775" spans="9:13">
      <c r="I16775" s="51"/>
      <c r="M16775" s="51"/>
    </row>
    <row r="16776" spans="9:13">
      <c r="I16776" s="51"/>
      <c r="M16776" s="51"/>
    </row>
    <row r="16777" spans="9:13">
      <c r="I16777" s="51"/>
      <c r="M16777" s="51"/>
    </row>
    <row r="16778" spans="9:13">
      <c r="I16778" s="51"/>
      <c r="M16778" s="51"/>
    </row>
    <row r="16779" spans="9:13">
      <c r="I16779" s="51"/>
      <c r="M16779" s="51"/>
    </row>
    <row r="16780" spans="9:13">
      <c r="I16780" s="51"/>
      <c r="M16780" s="51"/>
    </row>
    <row r="16781" spans="9:13">
      <c r="I16781" s="51"/>
      <c r="M16781" s="51"/>
    </row>
    <row r="16782" spans="9:13">
      <c r="I16782" s="51"/>
      <c r="M16782" s="51"/>
    </row>
    <row r="16783" spans="9:13">
      <c r="I16783" s="51"/>
      <c r="M16783" s="51"/>
    </row>
    <row r="16784" spans="9:13">
      <c r="I16784" s="51"/>
      <c r="M16784" s="51"/>
    </row>
    <row r="16785" spans="9:13">
      <c r="I16785" s="51"/>
      <c r="M16785" s="51"/>
    </row>
    <row r="16786" spans="9:13">
      <c r="I16786" s="51"/>
      <c r="M16786" s="51"/>
    </row>
    <row r="16787" spans="9:13">
      <c r="I16787" s="51"/>
      <c r="M16787" s="51"/>
    </row>
    <row r="16788" spans="9:13">
      <c r="I16788" s="51"/>
      <c r="M16788" s="51"/>
    </row>
    <row r="16789" spans="9:13">
      <c r="I16789" s="51"/>
      <c r="M16789" s="51"/>
    </row>
    <row r="16790" spans="9:13">
      <c r="I16790" s="51"/>
      <c r="M16790" s="51"/>
    </row>
    <row r="16791" spans="9:13">
      <c r="I16791" s="51"/>
      <c r="M16791" s="51"/>
    </row>
    <row r="16792" spans="9:13">
      <c r="I16792" s="51"/>
      <c r="M16792" s="51"/>
    </row>
    <row r="16793" spans="9:13">
      <c r="I16793" s="51"/>
      <c r="M16793" s="51"/>
    </row>
    <row r="16794" spans="9:13">
      <c r="I16794" s="51"/>
      <c r="M16794" s="51"/>
    </row>
    <row r="16795" spans="9:13">
      <c r="I16795" s="51"/>
      <c r="M16795" s="51"/>
    </row>
    <row r="16796" spans="9:13">
      <c r="I16796" s="51"/>
      <c r="M16796" s="51"/>
    </row>
    <row r="16797" spans="9:13">
      <c r="I16797" s="51"/>
      <c r="M16797" s="51"/>
    </row>
    <row r="16798" spans="9:13">
      <c r="I16798" s="51"/>
      <c r="M16798" s="51"/>
    </row>
    <row r="16799" spans="9:13">
      <c r="I16799" s="51"/>
      <c r="M16799" s="51"/>
    </row>
    <row r="16800" spans="9:13">
      <c r="I16800" s="51"/>
      <c r="M16800" s="51"/>
    </row>
    <row r="16801" spans="9:13">
      <c r="I16801" s="51"/>
      <c r="M16801" s="51"/>
    </row>
    <row r="16802" spans="9:13">
      <c r="I16802" s="51"/>
      <c r="M16802" s="51"/>
    </row>
    <row r="16803" spans="9:13">
      <c r="I16803" s="51"/>
      <c r="M16803" s="51"/>
    </row>
    <row r="16804" spans="9:13">
      <c r="I16804" s="51"/>
      <c r="M16804" s="51"/>
    </row>
    <row r="16805" spans="9:13">
      <c r="I16805" s="51"/>
      <c r="M16805" s="51"/>
    </row>
    <row r="16806" spans="9:13">
      <c r="I16806" s="51"/>
      <c r="M16806" s="51"/>
    </row>
    <row r="16807" spans="9:13">
      <c r="I16807" s="51"/>
      <c r="M16807" s="51"/>
    </row>
    <row r="16808" spans="9:13">
      <c r="I16808" s="51"/>
      <c r="M16808" s="51"/>
    </row>
    <row r="16809" spans="9:13">
      <c r="I16809" s="51"/>
      <c r="M16809" s="51"/>
    </row>
    <row r="16810" spans="9:13">
      <c r="I16810" s="51"/>
      <c r="M16810" s="51"/>
    </row>
    <row r="16811" spans="9:13">
      <c r="I16811" s="51"/>
      <c r="M16811" s="51"/>
    </row>
    <row r="16812" spans="9:13">
      <c r="I16812" s="51"/>
      <c r="M16812" s="51"/>
    </row>
    <row r="16813" spans="9:13">
      <c r="I16813" s="51"/>
      <c r="M16813" s="51"/>
    </row>
    <row r="16814" spans="9:13">
      <c r="I16814" s="51"/>
      <c r="M16814" s="51"/>
    </row>
    <row r="16815" spans="9:13">
      <c r="I16815" s="51"/>
      <c r="M16815" s="51"/>
    </row>
    <row r="16816" spans="9:13">
      <c r="I16816" s="51"/>
      <c r="M16816" s="51"/>
    </row>
    <row r="16817" spans="9:13">
      <c r="I16817" s="51"/>
      <c r="M16817" s="51"/>
    </row>
    <row r="16818" spans="9:13">
      <c r="I16818" s="51"/>
      <c r="M16818" s="51"/>
    </row>
    <row r="16819" spans="9:13">
      <c r="I16819" s="51"/>
      <c r="M16819" s="51"/>
    </row>
    <row r="16820" spans="9:13">
      <c r="I16820" s="51"/>
      <c r="M16820" s="51"/>
    </row>
    <row r="16821" spans="9:13">
      <c r="I16821" s="51"/>
      <c r="M16821" s="51"/>
    </row>
    <row r="16822" spans="9:13">
      <c r="I16822" s="51"/>
      <c r="M16822" s="51"/>
    </row>
    <row r="16823" spans="9:13">
      <c r="I16823" s="51"/>
      <c r="M16823" s="51"/>
    </row>
    <row r="16824" spans="9:13">
      <c r="I16824" s="51"/>
      <c r="M16824" s="51"/>
    </row>
    <row r="16825" spans="9:13">
      <c r="I16825" s="51"/>
      <c r="M16825" s="51"/>
    </row>
    <row r="16826" spans="9:13">
      <c r="I16826" s="51"/>
      <c r="M16826" s="51"/>
    </row>
    <row r="16827" spans="9:13">
      <c r="I16827" s="51"/>
      <c r="M16827" s="51"/>
    </row>
    <row r="16828" spans="9:13">
      <c r="I16828" s="51"/>
      <c r="M16828" s="51"/>
    </row>
    <row r="16829" spans="9:13">
      <c r="I16829" s="51"/>
      <c r="M16829" s="51"/>
    </row>
    <row r="16830" spans="9:13">
      <c r="I16830" s="51"/>
      <c r="M16830" s="51"/>
    </row>
    <row r="16831" spans="9:13">
      <c r="I16831" s="51"/>
      <c r="M16831" s="51"/>
    </row>
    <row r="16832" spans="9:13">
      <c r="I16832" s="51"/>
      <c r="M16832" s="51"/>
    </row>
    <row r="16833" spans="9:13">
      <c r="I16833" s="51"/>
      <c r="M16833" s="51"/>
    </row>
    <row r="16834" spans="9:13">
      <c r="I16834" s="51"/>
      <c r="M16834" s="51"/>
    </row>
    <row r="16835" spans="9:13">
      <c r="I16835" s="51"/>
      <c r="M16835" s="51"/>
    </row>
    <row r="16836" spans="9:13">
      <c r="I16836" s="51"/>
      <c r="M16836" s="51"/>
    </row>
    <row r="16837" spans="9:13">
      <c r="I16837" s="51"/>
      <c r="M16837" s="51"/>
    </row>
    <row r="16838" spans="9:13">
      <c r="I16838" s="51"/>
      <c r="M16838" s="51"/>
    </row>
    <row r="16839" spans="9:13">
      <c r="I16839" s="51"/>
      <c r="M16839" s="51"/>
    </row>
    <row r="16840" spans="9:13">
      <c r="I16840" s="51"/>
      <c r="M16840" s="51"/>
    </row>
    <row r="16841" spans="9:13">
      <c r="I16841" s="51"/>
      <c r="M16841" s="51"/>
    </row>
    <row r="16842" spans="9:13">
      <c r="I16842" s="51"/>
      <c r="M16842" s="51"/>
    </row>
    <row r="16843" spans="9:13">
      <c r="I16843" s="51"/>
      <c r="M16843" s="51"/>
    </row>
    <row r="16844" spans="9:13">
      <c r="I16844" s="51"/>
      <c r="M16844" s="51"/>
    </row>
    <row r="16845" spans="9:13">
      <c r="I16845" s="51"/>
      <c r="M16845" s="51"/>
    </row>
    <row r="16846" spans="9:13">
      <c r="I16846" s="51"/>
      <c r="M16846" s="51"/>
    </row>
    <row r="16847" spans="9:13">
      <c r="I16847" s="51"/>
      <c r="M16847" s="51"/>
    </row>
    <row r="16848" spans="9:13">
      <c r="I16848" s="51"/>
      <c r="M16848" s="51"/>
    </row>
    <row r="16849" spans="9:13">
      <c r="I16849" s="51"/>
      <c r="M16849" s="51"/>
    </row>
    <row r="16850" spans="9:13">
      <c r="I16850" s="51"/>
      <c r="M16850" s="51"/>
    </row>
    <row r="16851" spans="9:13">
      <c r="I16851" s="51"/>
      <c r="M16851" s="51"/>
    </row>
    <row r="16852" spans="9:13">
      <c r="I16852" s="51"/>
      <c r="M16852" s="51"/>
    </row>
    <row r="16853" spans="9:13">
      <c r="I16853" s="51"/>
      <c r="M16853" s="51"/>
    </row>
    <row r="16854" spans="9:13">
      <c r="I16854" s="51"/>
      <c r="M16854" s="51"/>
    </row>
    <row r="16855" spans="9:13">
      <c r="I16855" s="51"/>
      <c r="M16855" s="51"/>
    </row>
    <row r="16856" spans="9:13">
      <c r="I16856" s="51"/>
      <c r="M16856" s="51"/>
    </row>
    <row r="16857" spans="9:13">
      <c r="I16857" s="51"/>
      <c r="M16857" s="51"/>
    </row>
    <row r="16858" spans="9:13">
      <c r="I16858" s="51"/>
      <c r="M16858" s="51"/>
    </row>
    <row r="16859" spans="9:13">
      <c r="I16859" s="51"/>
      <c r="M16859" s="51"/>
    </row>
    <row r="16860" spans="9:13">
      <c r="I16860" s="51"/>
      <c r="M16860" s="51"/>
    </row>
    <row r="16861" spans="9:13">
      <c r="I16861" s="51"/>
      <c r="M16861" s="51"/>
    </row>
    <row r="16862" spans="9:13">
      <c r="I16862" s="51"/>
      <c r="M16862" s="51"/>
    </row>
    <row r="16863" spans="9:13">
      <c r="I16863" s="51"/>
      <c r="M16863" s="51"/>
    </row>
    <row r="16864" spans="9:13">
      <c r="I16864" s="51"/>
      <c r="M16864" s="51"/>
    </row>
    <row r="16865" spans="9:13">
      <c r="I16865" s="51"/>
      <c r="M16865" s="51"/>
    </row>
    <row r="16866" spans="9:13">
      <c r="I16866" s="51"/>
      <c r="M16866" s="51"/>
    </row>
    <row r="16867" spans="9:13">
      <c r="I16867" s="51"/>
      <c r="M16867" s="51"/>
    </row>
    <row r="16868" spans="9:13">
      <c r="I16868" s="51"/>
      <c r="M16868" s="51"/>
    </row>
    <row r="16869" spans="9:13">
      <c r="I16869" s="51"/>
      <c r="M16869" s="51"/>
    </row>
    <row r="16870" spans="9:13">
      <c r="I16870" s="51"/>
      <c r="M16870" s="51"/>
    </row>
    <row r="16871" spans="9:13">
      <c r="I16871" s="51"/>
      <c r="M16871" s="51"/>
    </row>
    <row r="16872" spans="9:13">
      <c r="I16872" s="51"/>
      <c r="M16872" s="51"/>
    </row>
    <row r="16873" spans="9:13">
      <c r="I16873" s="51"/>
      <c r="M16873" s="51"/>
    </row>
    <row r="16874" spans="9:13">
      <c r="I16874" s="51"/>
      <c r="M16874" s="51"/>
    </row>
    <row r="16875" spans="9:13">
      <c r="I16875" s="51"/>
      <c r="M16875" s="51"/>
    </row>
    <row r="16876" spans="9:13">
      <c r="I16876" s="51"/>
      <c r="M16876" s="51"/>
    </row>
    <row r="16877" spans="9:13">
      <c r="I16877" s="51"/>
      <c r="M16877" s="51"/>
    </row>
    <row r="16878" spans="9:13">
      <c r="I16878" s="51"/>
      <c r="M16878" s="51"/>
    </row>
    <row r="16879" spans="9:13">
      <c r="I16879" s="51"/>
      <c r="M16879" s="51"/>
    </row>
    <row r="16880" spans="9:13">
      <c r="I16880" s="51"/>
      <c r="M16880" s="51"/>
    </row>
    <row r="16881" spans="9:13">
      <c r="I16881" s="51"/>
      <c r="M16881" s="51"/>
    </row>
    <row r="16882" spans="9:13">
      <c r="I16882" s="51"/>
      <c r="M16882" s="51"/>
    </row>
    <row r="16883" spans="9:13">
      <c r="I16883" s="51"/>
      <c r="M16883" s="51"/>
    </row>
    <row r="16884" spans="9:13">
      <c r="I16884" s="51"/>
      <c r="M16884" s="51"/>
    </row>
    <row r="16885" spans="9:13">
      <c r="I16885" s="51"/>
      <c r="M16885" s="51"/>
    </row>
    <row r="16886" spans="9:13">
      <c r="I16886" s="51"/>
      <c r="M16886" s="51"/>
    </row>
    <row r="16887" spans="9:13">
      <c r="I16887" s="51"/>
      <c r="M16887" s="51"/>
    </row>
    <row r="16888" spans="9:13">
      <c r="I16888" s="51"/>
      <c r="M16888" s="51"/>
    </row>
    <row r="16889" spans="9:13">
      <c r="I16889" s="51"/>
      <c r="M16889" s="51"/>
    </row>
    <row r="16890" spans="9:13">
      <c r="I16890" s="51"/>
      <c r="M16890" s="51"/>
    </row>
    <row r="16891" spans="9:13">
      <c r="I16891" s="51"/>
      <c r="M16891" s="51"/>
    </row>
    <row r="16892" spans="9:13">
      <c r="I16892" s="51"/>
      <c r="M16892" s="51"/>
    </row>
    <row r="16893" spans="9:13">
      <c r="I16893" s="51"/>
      <c r="M16893" s="51"/>
    </row>
    <row r="16894" spans="9:13">
      <c r="I16894" s="51"/>
      <c r="M16894" s="51"/>
    </row>
    <row r="16895" spans="9:13">
      <c r="I16895" s="51"/>
      <c r="M16895" s="51"/>
    </row>
    <row r="16896" spans="9:13">
      <c r="I16896" s="51"/>
      <c r="M16896" s="51"/>
    </row>
    <row r="16897" spans="9:13">
      <c r="I16897" s="51"/>
      <c r="M16897" s="51"/>
    </row>
    <row r="16898" spans="9:13">
      <c r="I16898" s="51"/>
      <c r="M16898" s="51"/>
    </row>
    <row r="16899" spans="9:13">
      <c r="I16899" s="51"/>
      <c r="M16899" s="51"/>
    </row>
    <row r="16900" spans="9:13">
      <c r="I16900" s="51"/>
      <c r="M16900" s="51"/>
    </row>
    <row r="16901" spans="9:13">
      <c r="I16901" s="51"/>
      <c r="M16901" s="51"/>
    </row>
    <row r="16902" spans="9:13">
      <c r="I16902" s="51"/>
      <c r="M16902" s="51"/>
    </row>
    <row r="16903" spans="9:13">
      <c r="I16903" s="51"/>
      <c r="M16903" s="51"/>
    </row>
    <row r="16904" spans="9:13">
      <c r="I16904" s="51"/>
      <c r="M16904" s="51"/>
    </row>
    <row r="16905" spans="9:13">
      <c r="I16905" s="51"/>
      <c r="M16905" s="51"/>
    </row>
    <row r="16906" spans="9:13">
      <c r="I16906" s="51"/>
      <c r="M16906" s="51"/>
    </row>
    <row r="16907" spans="9:13">
      <c r="I16907" s="51"/>
      <c r="M16907" s="51"/>
    </row>
    <row r="16908" spans="9:13">
      <c r="I16908" s="51"/>
      <c r="M16908" s="51"/>
    </row>
    <row r="16909" spans="9:13">
      <c r="I16909" s="51"/>
      <c r="M16909" s="51"/>
    </row>
    <row r="16910" spans="9:13">
      <c r="I16910" s="51"/>
      <c r="M16910" s="51"/>
    </row>
    <row r="16911" spans="9:13">
      <c r="I16911" s="51"/>
      <c r="M16911" s="51"/>
    </row>
    <row r="16912" spans="9:13">
      <c r="I16912" s="51"/>
      <c r="M16912" s="51"/>
    </row>
    <row r="16913" spans="9:13">
      <c r="I16913" s="51"/>
      <c r="M16913" s="51"/>
    </row>
    <row r="16914" spans="9:13">
      <c r="I16914" s="51"/>
      <c r="M16914" s="51"/>
    </row>
    <row r="16915" spans="9:13">
      <c r="I16915" s="51"/>
      <c r="M16915" s="51"/>
    </row>
    <row r="16916" spans="9:13">
      <c r="I16916" s="51"/>
      <c r="M16916" s="51"/>
    </row>
    <row r="16917" spans="9:13">
      <c r="I16917" s="51"/>
      <c r="M16917" s="51"/>
    </row>
    <row r="16918" spans="9:13">
      <c r="I16918" s="51"/>
      <c r="M16918" s="51"/>
    </row>
    <row r="16919" spans="9:13">
      <c r="I16919" s="51"/>
      <c r="M16919" s="51"/>
    </row>
    <row r="16920" spans="9:13">
      <c r="I16920" s="51"/>
      <c r="M16920" s="51"/>
    </row>
    <row r="16921" spans="9:13">
      <c r="I16921" s="51"/>
      <c r="M16921" s="51"/>
    </row>
    <row r="16922" spans="9:13">
      <c r="I16922" s="51"/>
      <c r="M16922" s="51"/>
    </row>
    <row r="16923" spans="9:13">
      <c r="I16923" s="51"/>
      <c r="M16923" s="51"/>
    </row>
    <row r="16924" spans="9:13">
      <c r="I16924" s="51"/>
      <c r="M16924" s="51"/>
    </row>
    <row r="16925" spans="9:13">
      <c r="I16925" s="51"/>
      <c r="M16925" s="51"/>
    </row>
    <row r="16926" spans="9:13">
      <c r="I16926" s="51"/>
      <c r="M16926" s="51"/>
    </row>
    <row r="16927" spans="9:13">
      <c r="I16927" s="51"/>
      <c r="M16927" s="51"/>
    </row>
    <row r="16928" spans="9:13">
      <c r="I16928" s="51"/>
      <c r="M16928" s="51"/>
    </row>
    <row r="16929" spans="9:13">
      <c r="I16929" s="51"/>
      <c r="M16929" s="51"/>
    </row>
    <row r="16930" spans="9:13">
      <c r="I16930" s="51"/>
      <c r="M16930" s="51"/>
    </row>
    <row r="16931" spans="9:13">
      <c r="I16931" s="51"/>
      <c r="M16931" s="51"/>
    </row>
    <row r="16932" spans="9:13">
      <c r="I16932" s="51"/>
      <c r="M16932" s="51"/>
    </row>
    <row r="16933" spans="9:13">
      <c r="I16933" s="51"/>
      <c r="M16933" s="51"/>
    </row>
    <row r="16934" spans="9:13">
      <c r="I16934" s="51"/>
      <c r="M16934" s="51"/>
    </row>
    <row r="16935" spans="9:13">
      <c r="I16935" s="51"/>
      <c r="M16935" s="51"/>
    </row>
    <row r="16936" spans="9:13">
      <c r="I16936" s="51"/>
      <c r="M16936" s="51"/>
    </row>
    <row r="16937" spans="9:13">
      <c r="I16937" s="51"/>
      <c r="M16937" s="51"/>
    </row>
    <row r="16938" spans="9:13">
      <c r="I16938" s="51"/>
      <c r="M16938" s="51"/>
    </row>
    <row r="16939" spans="9:13">
      <c r="I16939" s="51"/>
      <c r="M16939" s="51"/>
    </row>
    <row r="16940" spans="9:13">
      <c r="I16940" s="51"/>
      <c r="M16940" s="51"/>
    </row>
    <row r="16941" spans="9:13">
      <c r="I16941" s="51"/>
      <c r="M16941" s="51"/>
    </row>
    <row r="16942" spans="9:13">
      <c r="I16942" s="51"/>
      <c r="M16942" s="51"/>
    </row>
    <row r="16943" spans="9:13">
      <c r="I16943" s="51"/>
      <c r="M16943" s="51"/>
    </row>
    <row r="16944" spans="9:13">
      <c r="I16944" s="51"/>
      <c r="M16944" s="51"/>
    </row>
    <row r="16945" spans="9:13">
      <c r="I16945" s="51"/>
      <c r="M16945" s="51"/>
    </row>
    <row r="16946" spans="9:13">
      <c r="I16946" s="51"/>
      <c r="M16946" s="51"/>
    </row>
    <row r="16947" spans="9:13">
      <c r="I16947" s="51"/>
      <c r="M16947" s="51"/>
    </row>
    <row r="16948" spans="9:13">
      <c r="I16948" s="51"/>
      <c r="M16948" s="51"/>
    </row>
    <row r="16949" spans="9:13">
      <c r="I16949" s="51"/>
      <c r="M16949" s="51"/>
    </row>
    <row r="16950" spans="9:13">
      <c r="I16950" s="51"/>
      <c r="M16950" s="51"/>
    </row>
    <row r="16951" spans="9:13">
      <c r="I16951" s="51"/>
      <c r="M16951" s="51"/>
    </row>
    <row r="16952" spans="9:13">
      <c r="I16952" s="51"/>
      <c r="M16952" s="51"/>
    </row>
    <row r="16953" spans="9:13">
      <c r="I16953" s="51"/>
      <c r="M16953" s="51"/>
    </row>
    <row r="16954" spans="9:13">
      <c r="I16954" s="51"/>
      <c r="M16954" s="51"/>
    </row>
    <row r="16955" spans="9:13">
      <c r="I16955" s="51"/>
      <c r="M16955" s="51"/>
    </row>
    <row r="16956" spans="9:13">
      <c r="I16956" s="51"/>
      <c r="M16956" s="51"/>
    </row>
    <row r="16957" spans="9:13">
      <c r="I16957" s="51"/>
      <c r="M16957" s="51"/>
    </row>
    <row r="16958" spans="9:13">
      <c r="I16958" s="51"/>
      <c r="M16958" s="51"/>
    </row>
    <row r="16959" spans="9:13">
      <c r="I16959" s="51"/>
      <c r="M16959" s="51"/>
    </row>
    <row r="16960" spans="9:13">
      <c r="I16960" s="51"/>
      <c r="M16960" s="51"/>
    </row>
    <row r="16961" spans="9:13">
      <c r="I16961" s="51"/>
      <c r="M16961" s="51"/>
    </row>
    <row r="16962" spans="9:13">
      <c r="I16962" s="51"/>
      <c r="M16962" s="51"/>
    </row>
    <row r="16963" spans="9:13">
      <c r="I16963" s="51"/>
      <c r="M16963" s="51"/>
    </row>
    <row r="16964" spans="9:13">
      <c r="I16964" s="51"/>
      <c r="M16964" s="51"/>
    </row>
    <row r="16965" spans="9:13">
      <c r="I16965" s="51"/>
      <c r="M16965" s="51"/>
    </row>
    <row r="16966" spans="9:13">
      <c r="I16966" s="51"/>
      <c r="M16966" s="51"/>
    </row>
    <row r="16967" spans="9:13">
      <c r="I16967" s="51"/>
      <c r="M16967" s="51"/>
    </row>
    <row r="16968" spans="9:13">
      <c r="I16968" s="51"/>
      <c r="M16968" s="51"/>
    </row>
    <row r="16969" spans="9:13">
      <c r="I16969" s="51"/>
      <c r="M16969" s="51"/>
    </row>
    <row r="16970" spans="9:13">
      <c r="I16970" s="51"/>
      <c r="M16970" s="51"/>
    </row>
    <row r="16971" spans="9:13">
      <c r="I16971" s="51"/>
      <c r="M16971" s="51"/>
    </row>
    <row r="16972" spans="9:13">
      <c r="I16972" s="51"/>
      <c r="M16972" s="51"/>
    </row>
    <row r="16973" spans="9:13">
      <c r="I16973" s="51"/>
      <c r="M16973" s="51"/>
    </row>
    <row r="16974" spans="9:13">
      <c r="I16974" s="51"/>
      <c r="M16974" s="51"/>
    </row>
    <row r="16975" spans="9:13">
      <c r="I16975" s="51"/>
      <c r="M16975" s="51"/>
    </row>
    <row r="16976" spans="9:13">
      <c r="I16976" s="51"/>
      <c r="M16976" s="51"/>
    </row>
    <row r="16977" spans="9:13">
      <c r="I16977" s="51"/>
      <c r="M16977" s="51"/>
    </row>
    <row r="16978" spans="9:13">
      <c r="I16978" s="51"/>
      <c r="M16978" s="51"/>
    </row>
    <row r="16979" spans="9:13">
      <c r="I16979" s="51"/>
      <c r="M16979" s="51"/>
    </row>
    <row r="16980" spans="9:13">
      <c r="I16980" s="51"/>
      <c r="M16980" s="51"/>
    </row>
    <row r="16981" spans="9:13">
      <c r="I16981" s="51"/>
      <c r="M16981" s="51"/>
    </row>
    <row r="16982" spans="9:13">
      <c r="I16982" s="51"/>
      <c r="M16982" s="51"/>
    </row>
    <row r="16983" spans="9:13">
      <c r="I16983" s="51"/>
      <c r="M16983" s="51"/>
    </row>
    <row r="16984" spans="9:13">
      <c r="I16984" s="51"/>
      <c r="M16984" s="51"/>
    </row>
    <row r="16985" spans="9:13">
      <c r="I16985" s="51"/>
      <c r="M16985" s="51"/>
    </row>
    <row r="16986" spans="9:13">
      <c r="I16986" s="51"/>
      <c r="M16986" s="51"/>
    </row>
    <row r="16987" spans="9:13">
      <c r="I16987" s="51"/>
      <c r="M16987" s="51"/>
    </row>
    <row r="16988" spans="9:13">
      <c r="I16988" s="51"/>
      <c r="M16988" s="51"/>
    </row>
    <row r="16989" spans="9:13">
      <c r="I16989" s="51"/>
      <c r="M16989" s="51"/>
    </row>
    <row r="16990" spans="9:13">
      <c r="I16990" s="51"/>
      <c r="M16990" s="51"/>
    </row>
    <row r="16991" spans="9:13">
      <c r="I16991" s="51"/>
      <c r="M16991" s="51"/>
    </row>
    <row r="16992" spans="9:13">
      <c r="I16992" s="51"/>
      <c r="M16992" s="51"/>
    </row>
    <row r="16993" spans="9:13">
      <c r="I16993" s="51"/>
      <c r="M16993" s="51"/>
    </row>
    <row r="16994" spans="9:13">
      <c r="I16994" s="51"/>
      <c r="M16994" s="51"/>
    </row>
    <row r="16995" spans="9:13">
      <c r="I16995" s="51"/>
      <c r="M16995" s="51"/>
    </row>
    <row r="16996" spans="9:13">
      <c r="I16996" s="51"/>
      <c r="M16996" s="51"/>
    </row>
    <row r="16997" spans="9:13">
      <c r="I16997" s="51"/>
      <c r="M16997" s="51"/>
    </row>
    <row r="16998" spans="9:13">
      <c r="I16998" s="51"/>
      <c r="M16998" s="51"/>
    </row>
    <row r="16999" spans="9:13">
      <c r="I16999" s="51"/>
      <c r="M16999" s="51"/>
    </row>
    <row r="17000" spans="9:13">
      <c r="I17000" s="51"/>
      <c r="M17000" s="51"/>
    </row>
    <row r="17001" spans="9:13">
      <c r="I17001" s="51"/>
      <c r="M17001" s="51"/>
    </row>
    <row r="17002" spans="9:13">
      <c r="I17002" s="51"/>
      <c r="M17002" s="51"/>
    </row>
    <row r="17003" spans="9:13">
      <c r="I17003" s="51"/>
      <c r="M17003" s="51"/>
    </row>
    <row r="17004" spans="9:13">
      <c r="I17004" s="51"/>
      <c r="M17004" s="51"/>
    </row>
    <row r="17005" spans="9:13">
      <c r="I17005" s="51"/>
      <c r="M17005" s="51"/>
    </row>
    <row r="17006" spans="9:13">
      <c r="I17006" s="51"/>
      <c r="M17006" s="51"/>
    </row>
    <row r="17007" spans="9:13">
      <c r="I17007" s="51"/>
      <c r="M17007" s="51"/>
    </row>
    <row r="17008" spans="9:13">
      <c r="I17008" s="51"/>
      <c r="M17008" s="51"/>
    </row>
    <row r="17009" spans="9:13">
      <c r="I17009" s="51"/>
      <c r="M17009" s="51"/>
    </row>
    <row r="17010" spans="9:13">
      <c r="I17010" s="51"/>
      <c r="M17010" s="51"/>
    </row>
    <row r="17011" spans="9:13">
      <c r="I17011" s="51"/>
      <c r="M17011" s="51"/>
    </row>
    <row r="17012" spans="9:13">
      <c r="I17012" s="51"/>
      <c r="M17012" s="51"/>
    </row>
    <row r="17013" spans="9:13">
      <c r="I17013" s="51"/>
      <c r="M17013" s="51"/>
    </row>
    <row r="17014" spans="9:13">
      <c r="I17014" s="51"/>
      <c r="M17014" s="51"/>
    </row>
    <row r="17015" spans="9:13">
      <c r="I17015" s="51"/>
      <c r="M17015" s="51"/>
    </row>
    <row r="17016" spans="9:13">
      <c r="I17016" s="51"/>
      <c r="M17016" s="51"/>
    </row>
    <row r="17017" spans="9:13">
      <c r="I17017" s="51"/>
      <c r="M17017" s="51"/>
    </row>
    <row r="17018" spans="9:13">
      <c r="I17018" s="51"/>
      <c r="M17018" s="51"/>
    </row>
    <row r="17019" spans="9:13">
      <c r="I17019" s="51"/>
      <c r="M17019" s="51"/>
    </row>
    <row r="17020" spans="9:13">
      <c r="I17020" s="51"/>
      <c r="M17020" s="51"/>
    </row>
    <row r="17021" spans="9:13">
      <c r="I17021" s="51"/>
      <c r="M17021" s="51"/>
    </row>
    <row r="17022" spans="9:13">
      <c r="I17022" s="51"/>
      <c r="M17022" s="51"/>
    </row>
    <row r="17023" spans="9:13">
      <c r="I17023" s="51"/>
      <c r="M17023" s="51"/>
    </row>
    <row r="17024" spans="9:13">
      <c r="I17024" s="51"/>
      <c r="M17024" s="51"/>
    </row>
    <row r="17025" spans="9:13">
      <c r="I17025" s="51"/>
      <c r="M17025" s="51"/>
    </row>
    <row r="17026" spans="9:13">
      <c r="I17026" s="51"/>
      <c r="M17026" s="51"/>
    </row>
    <row r="17027" spans="9:13">
      <c r="I17027" s="51"/>
      <c r="M17027" s="51"/>
    </row>
    <row r="17028" spans="9:13">
      <c r="I17028" s="51"/>
      <c r="M17028" s="51"/>
    </row>
    <row r="17029" spans="9:13">
      <c r="I17029" s="51"/>
      <c r="M17029" s="51"/>
    </row>
    <row r="17030" spans="9:13">
      <c r="I17030" s="51"/>
      <c r="M17030" s="51"/>
    </row>
    <row r="17031" spans="9:13">
      <c r="I17031" s="51"/>
      <c r="M17031" s="51"/>
    </row>
    <row r="17032" spans="9:13">
      <c r="I17032" s="51"/>
      <c r="M17032" s="51"/>
    </row>
    <row r="17033" spans="9:13">
      <c r="I17033" s="51"/>
      <c r="M17033" s="51"/>
    </row>
    <row r="17034" spans="9:13">
      <c r="I17034" s="51"/>
      <c r="M17034" s="51"/>
    </row>
    <row r="17035" spans="9:13">
      <c r="I17035" s="51"/>
      <c r="M17035" s="51"/>
    </row>
    <row r="17036" spans="9:13">
      <c r="I17036" s="51"/>
      <c r="M17036" s="51"/>
    </row>
    <row r="17037" spans="9:13">
      <c r="I17037" s="51"/>
      <c r="M17037" s="51"/>
    </row>
    <row r="17038" spans="9:13">
      <c r="I17038" s="51"/>
      <c r="M17038" s="51"/>
    </row>
    <row r="17039" spans="9:13">
      <c r="I17039" s="51"/>
      <c r="M17039" s="51"/>
    </row>
    <row r="17040" spans="9:13">
      <c r="I17040" s="51"/>
      <c r="M17040" s="51"/>
    </row>
    <row r="17041" spans="9:13">
      <c r="I17041" s="51"/>
      <c r="M17041" s="51"/>
    </row>
    <row r="17042" spans="9:13">
      <c r="I17042" s="51"/>
      <c r="M17042" s="51"/>
    </row>
    <row r="17043" spans="9:13">
      <c r="I17043" s="51"/>
      <c r="M17043" s="51"/>
    </row>
    <row r="17044" spans="9:13">
      <c r="I17044" s="51"/>
      <c r="M17044" s="51"/>
    </row>
    <row r="17045" spans="9:13">
      <c r="I17045" s="51"/>
      <c r="M17045" s="51"/>
    </row>
    <row r="17046" spans="9:13">
      <c r="I17046" s="51"/>
      <c r="M17046" s="51"/>
    </row>
    <row r="17047" spans="9:13">
      <c r="I17047" s="51"/>
      <c r="M17047" s="51"/>
    </row>
    <row r="17048" spans="9:13">
      <c r="I17048" s="51"/>
      <c r="M17048" s="51"/>
    </row>
    <row r="17049" spans="9:13">
      <c r="I17049" s="51"/>
      <c r="M17049" s="51"/>
    </row>
    <row r="17050" spans="9:13">
      <c r="I17050" s="51"/>
      <c r="M17050" s="51"/>
    </row>
    <row r="17051" spans="9:13">
      <c r="I17051" s="51"/>
      <c r="M17051" s="51"/>
    </row>
    <row r="17052" spans="9:13">
      <c r="I17052" s="51"/>
      <c r="M17052" s="51"/>
    </row>
    <row r="17053" spans="9:13">
      <c r="I17053" s="51"/>
      <c r="M17053" s="51"/>
    </row>
    <row r="17054" spans="9:13">
      <c r="I17054" s="51"/>
      <c r="M17054" s="51"/>
    </row>
    <row r="17055" spans="9:13">
      <c r="I17055" s="51"/>
      <c r="M17055" s="51"/>
    </row>
    <row r="17056" spans="9:13">
      <c r="I17056" s="51"/>
      <c r="M17056" s="51"/>
    </row>
    <row r="17057" spans="9:13">
      <c r="I17057" s="51"/>
      <c r="M17057" s="51"/>
    </row>
    <row r="17058" spans="9:13">
      <c r="I17058" s="51"/>
      <c r="M17058" s="51"/>
    </row>
    <row r="17059" spans="9:13">
      <c r="I17059" s="51"/>
      <c r="M17059" s="51"/>
    </row>
    <row r="17060" spans="9:13">
      <c r="I17060" s="51"/>
      <c r="M17060" s="51"/>
    </row>
    <row r="17061" spans="9:13">
      <c r="I17061" s="51"/>
      <c r="M17061" s="51"/>
    </row>
    <row r="17062" spans="9:13">
      <c r="I17062" s="51"/>
      <c r="M17062" s="51"/>
    </row>
    <row r="17063" spans="9:13">
      <c r="I17063" s="51"/>
      <c r="M17063" s="51"/>
    </row>
    <row r="17064" spans="9:13">
      <c r="I17064" s="51"/>
      <c r="M17064" s="51"/>
    </row>
    <row r="17065" spans="9:13">
      <c r="I17065" s="51"/>
      <c r="M17065" s="51"/>
    </row>
    <row r="17066" spans="9:13">
      <c r="I17066" s="51"/>
      <c r="M17066" s="51"/>
    </row>
    <row r="17067" spans="9:13">
      <c r="I17067" s="51"/>
      <c r="M17067" s="51"/>
    </row>
    <row r="17068" spans="9:13">
      <c r="I17068" s="51"/>
      <c r="M17068" s="51"/>
    </row>
    <row r="17069" spans="9:13">
      <c r="I17069" s="51"/>
      <c r="M17069" s="51"/>
    </row>
    <row r="17070" spans="9:13">
      <c r="I17070" s="51"/>
      <c r="M17070" s="51"/>
    </row>
    <row r="17071" spans="9:13">
      <c r="I17071" s="51"/>
      <c r="M17071" s="51"/>
    </row>
    <row r="17072" spans="9:13">
      <c r="I17072" s="51"/>
      <c r="M17072" s="51"/>
    </row>
    <row r="17073" spans="9:13">
      <c r="I17073" s="51"/>
      <c r="M17073" s="51"/>
    </row>
    <row r="17074" spans="9:13">
      <c r="I17074" s="51"/>
      <c r="M17074" s="51"/>
    </row>
    <row r="17075" spans="9:13">
      <c r="I17075" s="51"/>
      <c r="M17075" s="51"/>
    </row>
    <row r="17076" spans="9:13">
      <c r="I17076" s="51"/>
      <c r="M17076" s="51"/>
    </row>
    <row r="17077" spans="9:13">
      <c r="I17077" s="51"/>
      <c r="M17077" s="51"/>
    </row>
    <row r="17078" spans="9:13">
      <c r="I17078" s="51"/>
      <c r="M17078" s="51"/>
    </row>
    <row r="17079" spans="9:13">
      <c r="I17079" s="51"/>
      <c r="M17079" s="51"/>
    </row>
    <row r="17080" spans="9:13">
      <c r="I17080" s="51"/>
      <c r="M17080" s="51"/>
    </row>
    <row r="17081" spans="9:13">
      <c r="I17081" s="51"/>
      <c r="M17081" s="51"/>
    </row>
    <row r="17082" spans="9:13">
      <c r="I17082" s="51"/>
      <c r="M17082" s="51"/>
    </row>
    <row r="17083" spans="9:13">
      <c r="I17083" s="51"/>
      <c r="M17083" s="51"/>
    </row>
    <row r="17084" spans="9:13">
      <c r="I17084" s="51"/>
      <c r="M17084" s="51"/>
    </row>
    <row r="17085" spans="9:13">
      <c r="I17085" s="51"/>
      <c r="M17085" s="51"/>
    </row>
    <row r="17086" spans="9:13">
      <c r="I17086" s="51"/>
      <c r="M17086" s="51"/>
    </row>
    <row r="17087" spans="9:13">
      <c r="I17087" s="51"/>
      <c r="M17087" s="51"/>
    </row>
    <row r="17088" spans="9:13">
      <c r="I17088" s="51"/>
      <c r="M17088" s="51"/>
    </row>
    <row r="17089" spans="9:13">
      <c r="I17089" s="51"/>
      <c r="M17089" s="51"/>
    </row>
    <row r="17090" spans="9:13">
      <c r="I17090" s="51"/>
      <c r="M17090" s="51"/>
    </row>
    <row r="17091" spans="9:13">
      <c r="I17091" s="51"/>
      <c r="M17091" s="51"/>
    </row>
    <row r="17092" spans="9:13">
      <c r="I17092" s="51"/>
      <c r="M17092" s="51"/>
    </row>
    <row r="17093" spans="9:13">
      <c r="I17093" s="51"/>
      <c r="M17093" s="51"/>
    </row>
    <row r="17094" spans="9:13">
      <c r="I17094" s="51"/>
      <c r="M17094" s="51"/>
    </row>
    <row r="17095" spans="9:13">
      <c r="I17095" s="51"/>
      <c r="M17095" s="51"/>
    </row>
    <row r="17096" spans="9:13">
      <c r="I17096" s="51"/>
      <c r="M17096" s="51"/>
    </row>
    <row r="17097" spans="9:13">
      <c r="I17097" s="51"/>
      <c r="M17097" s="51"/>
    </row>
    <row r="17098" spans="9:13">
      <c r="I17098" s="51"/>
      <c r="M17098" s="51"/>
    </row>
    <row r="17099" spans="9:13">
      <c r="I17099" s="51"/>
      <c r="M17099" s="51"/>
    </row>
    <row r="17100" spans="9:13">
      <c r="I17100" s="51"/>
      <c r="M17100" s="51"/>
    </row>
    <row r="17101" spans="9:13">
      <c r="I17101" s="51"/>
      <c r="M17101" s="51"/>
    </row>
    <row r="17102" spans="9:13">
      <c r="I17102" s="51"/>
      <c r="M17102" s="51"/>
    </row>
    <row r="17103" spans="9:13">
      <c r="I17103" s="51"/>
      <c r="M17103" s="51"/>
    </row>
    <row r="17104" spans="9:13">
      <c r="I17104" s="51"/>
      <c r="M17104" s="51"/>
    </row>
    <row r="17105" spans="9:13">
      <c r="I17105" s="51"/>
      <c r="M17105" s="51"/>
    </row>
    <row r="17106" spans="9:13">
      <c r="I17106" s="51"/>
      <c r="M17106" s="51"/>
    </row>
    <row r="17107" spans="9:13">
      <c r="I17107" s="51"/>
      <c r="M17107" s="51"/>
    </row>
    <row r="17108" spans="9:13">
      <c r="I17108" s="51"/>
      <c r="M17108" s="51"/>
    </row>
    <row r="17109" spans="9:13">
      <c r="I17109" s="51"/>
      <c r="M17109" s="51"/>
    </row>
    <row r="17110" spans="9:13">
      <c r="I17110" s="51"/>
      <c r="M17110" s="51"/>
    </row>
    <row r="17111" spans="9:13">
      <c r="I17111" s="51"/>
      <c r="M17111" s="51"/>
    </row>
    <row r="17112" spans="9:13">
      <c r="I17112" s="51"/>
      <c r="M17112" s="51"/>
    </row>
    <row r="17113" spans="9:13">
      <c r="I17113" s="51"/>
      <c r="M17113" s="51"/>
    </row>
    <row r="17114" spans="9:13">
      <c r="I17114" s="51"/>
      <c r="M17114" s="51"/>
    </row>
    <row r="17115" spans="9:13">
      <c r="I17115" s="51"/>
      <c r="M17115" s="51"/>
    </row>
    <row r="17116" spans="9:13">
      <c r="I17116" s="51"/>
      <c r="M17116" s="51"/>
    </row>
    <row r="17117" spans="9:13">
      <c r="I17117" s="51"/>
      <c r="M17117" s="51"/>
    </row>
    <row r="17118" spans="9:13">
      <c r="I17118" s="51"/>
      <c r="M17118" s="51"/>
    </row>
    <row r="17119" spans="9:13">
      <c r="I17119" s="51"/>
      <c r="M17119" s="51"/>
    </row>
    <row r="17120" spans="9:13">
      <c r="I17120" s="51"/>
      <c r="M17120" s="51"/>
    </row>
    <row r="17121" spans="9:13">
      <c r="I17121" s="51"/>
      <c r="M17121" s="51"/>
    </row>
    <row r="17122" spans="9:13">
      <c r="I17122" s="51"/>
      <c r="M17122" s="51"/>
    </row>
    <row r="17123" spans="9:13">
      <c r="I17123" s="51"/>
      <c r="M17123" s="51"/>
    </row>
    <row r="17124" spans="9:13">
      <c r="I17124" s="51"/>
      <c r="M17124" s="51"/>
    </row>
    <row r="17125" spans="9:13">
      <c r="I17125" s="51"/>
      <c r="M17125" s="51"/>
    </row>
    <row r="17126" spans="9:13">
      <c r="I17126" s="51"/>
      <c r="M17126" s="51"/>
    </row>
    <row r="17127" spans="9:13">
      <c r="I17127" s="51"/>
      <c r="M17127" s="51"/>
    </row>
    <row r="17128" spans="9:13">
      <c r="I17128" s="51"/>
      <c r="M17128" s="51"/>
    </row>
    <row r="17129" spans="9:13">
      <c r="I17129" s="51"/>
      <c r="M17129" s="51"/>
    </row>
    <row r="17130" spans="9:13">
      <c r="I17130" s="51"/>
      <c r="M17130" s="51"/>
    </row>
    <row r="17131" spans="9:13">
      <c r="I17131" s="51"/>
      <c r="M17131" s="51"/>
    </row>
    <row r="17132" spans="9:13">
      <c r="I17132" s="51"/>
      <c r="M17132" s="51"/>
    </row>
    <row r="17133" spans="9:13">
      <c r="I17133" s="51"/>
      <c r="M17133" s="51"/>
    </row>
    <row r="17134" spans="9:13">
      <c r="I17134" s="51"/>
      <c r="M17134" s="51"/>
    </row>
    <row r="17135" spans="9:13">
      <c r="I17135" s="51"/>
      <c r="M17135" s="51"/>
    </row>
    <row r="17136" spans="9:13">
      <c r="I17136" s="51"/>
      <c r="M17136" s="51"/>
    </row>
    <row r="17137" spans="9:13">
      <c r="I17137" s="51"/>
      <c r="M17137" s="51"/>
    </row>
    <row r="17138" spans="9:13">
      <c r="I17138" s="51"/>
      <c r="M17138" s="51"/>
    </row>
    <row r="17139" spans="9:13">
      <c r="I17139" s="51"/>
      <c r="M17139" s="51"/>
    </row>
    <row r="17140" spans="9:13">
      <c r="I17140" s="51"/>
      <c r="M17140" s="51"/>
    </row>
    <row r="17141" spans="9:13">
      <c r="I17141" s="51"/>
      <c r="M17141" s="51"/>
    </row>
    <row r="17142" spans="9:13">
      <c r="I17142" s="51"/>
      <c r="M17142" s="51"/>
    </row>
    <row r="17143" spans="9:13">
      <c r="I17143" s="51"/>
      <c r="M17143" s="51"/>
    </row>
    <row r="17144" spans="9:13">
      <c r="I17144" s="51"/>
      <c r="M17144" s="51"/>
    </row>
    <row r="17145" spans="9:13">
      <c r="I17145" s="51"/>
      <c r="M17145" s="51"/>
    </row>
    <row r="17146" spans="9:13">
      <c r="I17146" s="51"/>
      <c r="M17146" s="51"/>
    </row>
    <row r="17147" spans="9:13">
      <c r="I17147" s="51"/>
      <c r="M17147" s="51"/>
    </row>
    <row r="17148" spans="9:13">
      <c r="I17148" s="51"/>
      <c r="M17148" s="51"/>
    </row>
    <row r="17149" spans="9:13">
      <c r="I17149" s="51"/>
      <c r="M17149" s="51"/>
    </row>
    <row r="17150" spans="9:13">
      <c r="I17150" s="51"/>
      <c r="M17150" s="51"/>
    </row>
    <row r="17151" spans="9:13">
      <c r="I17151" s="51"/>
      <c r="M17151" s="51"/>
    </row>
    <row r="17152" spans="9:13">
      <c r="I17152" s="51"/>
      <c r="M17152" s="51"/>
    </row>
    <row r="17153" spans="9:13">
      <c r="I17153" s="51"/>
      <c r="M17153" s="51"/>
    </row>
    <row r="17154" spans="9:13">
      <c r="I17154" s="51"/>
      <c r="M17154" s="51"/>
    </row>
    <row r="17155" spans="9:13">
      <c r="I17155" s="51"/>
      <c r="M17155" s="51"/>
    </row>
    <row r="17156" spans="9:13">
      <c r="I17156" s="51"/>
      <c r="M17156" s="51"/>
    </row>
    <row r="17157" spans="9:13">
      <c r="I17157" s="51"/>
      <c r="M17157" s="51"/>
    </row>
    <row r="17158" spans="9:13">
      <c r="I17158" s="51"/>
      <c r="M17158" s="51"/>
    </row>
    <row r="17159" spans="9:13">
      <c r="I17159" s="51"/>
      <c r="M17159" s="51"/>
    </row>
    <row r="17160" spans="9:13">
      <c r="I17160" s="51"/>
      <c r="M17160" s="51"/>
    </row>
    <row r="17161" spans="9:13">
      <c r="I17161" s="51"/>
      <c r="M17161" s="51"/>
    </row>
    <row r="17162" spans="9:13">
      <c r="I17162" s="51"/>
      <c r="M17162" s="51"/>
    </row>
    <row r="17163" spans="9:13">
      <c r="I17163" s="51"/>
      <c r="M17163" s="51"/>
    </row>
    <row r="17164" spans="9:13">
      <c r="I17164" s="51"/>
      <c r="M17164" s="51"/>
    </row>
    <row r="17165" spans="9:13">
      <c r="I17165" s="51"/>
      <c r="M17165" s="51"/>
    </row>
    <row r="17166" spans="9:13">
      <c r="I17166" s="51"/>
      <c r="M17166" s="51"/>
    </row>
    <row r="17167" spans="9:13">
      <c r="I17167" s="51"/>
      <c r="M17167" s="51"/>
    </row>
    <row r="17168" spans="9:13">
      <c r="I17168" s="51"/>
      <c r="M17168" s="51"/>
    </row>
    <row r="17169" spans="9:13">
      <c r="I17169" s="51"/>
      <c r="M17169" s="51"/>
    </row>
    <row r="17170" spans="9:13">
      <c r="I17170" s="51"/>
      <c r="M17170" s="51"/>
    </row>
    <row r="17171" spans="9:13">
      <c r="I17171" s="51"/>
      <c r="M17171" s="51"/>
    </row>
    <row r="17172" spans="9:13">
      <c r="I17172" s="51"/>
      <c r="M17172" s="51"/>
    </row>
    <row r="17173" spans="9:13">
      <c r="I17173" s="51"/>
      <c r="M17173" s="51"/>
    </row>
    <row r="17174" spans="9:13">
      <c r="I17174" s="51"/>
      <c r="M17174" s="51"/>
    </row>
    <row r="17175" spans="9:13">
      <c r="I17175" s="51"/>
      <c r="M17175" s="51"/>
    </row>
    <row r="17176" spans="9:13">
      <c r="I17176" s="51"/>
      <c r="M17176" s="51"/>
    </row>
    <row r="17177" spans="9:13">
      <c r="I17177" s="51"/>
      <c r="M17177" s="51"/>
    </row>
    <row r="17178" spans="9:13">
      <c r="I17178" s="51"/>
      <c r="M17178" s="51"/>
    </row>
    <row r="17179" spans="9:13">
      <c r="I17179" s="51"/>
      <c r="M17179" s="51"/>
    </row>
    <row r="17180" spans="9:13">
      <c r="I17180" s="51"/>
      <c r="M17180" s="51"/>
    </row>
    <row r="17181" spans="9:13">
      <c r="I17181" s="51"/>
      <c r="M17181" s="51"/>
    </row>
    <row r="17182" spans="9:13">
      <c r="I17182" s="51"/>
      <c r="M17182" s="51"/>
    </row>
    <row r="17183" spans="9:13">
      <c r="I17183" s="51"/>
      <c r="M17183" s="51"/>
    </row>
    <row r="17184" spans="9:13">
      <c r="I17184" s="51"/>
      <c r="M17184" s="51"/>
    </row>
    <row r="17185" spans="9:13">
      <c r="I17185" s="51"/>
      <c r="M17185" s="51"/>
    </row>
    <row r="17186" spans="9:13">
      <c r="I17186" s="51"/>
      <c r="M17186" s="51"/>
    </row>
    <row r="17187" spans="9:13">
      <c r="I17187" s="51"/>
      <c r="M17187" s="51"/>
    </row>
    <row r="17188" spans="9:13">
      <c r="I17188" s="51"/>
      <c r="M17188" s="51"/>
    </row>
    <row r="17189" spans="9:13">
      <c r="I17189" s="51"/>
      <c r="M17189" s="51"/>
    </row>
    <row r="17190" spans="9:13">
      <c r="I17190" s="51"/>
      <c r="M17190" s="51"/>
    </row>
    <row r="17191" spans="9:13">
      <c r="I17191" s="51"/>
      <c r="M17191" s="51"/>
    </row>
    <row r="17192" spans="9:13">
      <c r="I17192" s="51"/>
      <c r="M17192" s="51"/>
    </row>
    <row r="17193" spans="9:13">
      <c r="I17193" s="51"/>
      <c r="M17193" s="51"/>
    </row>
    <row r="17194" spans="9:13">
      <c r="I17194" s="51"/>
      <c r="M17194" s="51"/>
    </row>
    <row r="17195" spans="9:13">
      <c r="I17195" s="51"/>
      <c r="M17195" s="51"/>
    </row>
    <row r="17196" spans="9:13">
      <c r="I17196" s="51"/>
      <c r="M17196" s="51"/>
    </row>
    <row r="17197" spans="9:13">
      <c r="I17197" s="51"/>
      <c r="M17197" s="51"/>
    </row>
    <row r="17198" spans="9:13">
      <c r="I17198" s="51"/>
      <c r="M17198" s="51"/>
    </row>
    <row r="17199" spans="9:13">
      <c r="I17199" s="51"/>
      <c r="M17199" s="51"/>
    </row>
    <row r="17200" spans="9:13">
      <c r="I17200" s="51"/>
      <c r="M17200" s="51"/>
    </row>
    <row r="17201" spans="9:13">
      <c r="I17201" s="51"/>
      <c r="M17201" s="51"/>
    </row>
    <row r="17202" spans="9:13">
      <c r="I17202" s="51"/>
      <c r="M17202" s="51"/>
    </row>
    <row r="17203" spans="9:13">
      <c r="I17203" s="51"/>
      <c r="M17203" s="51"/>
    </row>
    <row r="17204" spans="9:13">
      <c r="I17204" s="51"/>
      <c r="M17204" s="51"/>
    </row>
    <row r="17205" spans="9:13">
      <c r="I17205" s="51"/>
      <c r="M17205" s="51"/>
    </row>
    <row r="17206" spans="9:13">
      <c r="I17206" s="51"/>
      <c r="M17206" s="51"/>
    </row>
    <row r="17207" spans="9:13">
      <c r="I17207" s="51"/>
      <c r="M17207" s="51"/>
    </row>
    <row r="17208" spans="9:13">
      <c r="I17208" s="51"/>
      <c r="M17208" s="51"/>
    </row>
    <row r="17209" spans="9:13">
      <c r="I17209" s="51"/>
      <c r="M17209" s="51"/>
    </row>
    <row r="17210" spans="9:13">
      <c r="I17210" s="51"/>
      <c r="M17210" s="51"/>
    </row>
    <row r="17211" spans="9:13">
      <c r="I17211" s="51"/>
      <c r="M17211" s="51"/>
    </row>
    <row r="17212" spans="9:13">
      <c r="I17212" s="51"/>
      <c r="M17212" s="51"/>
    </row>
    <row r="17213" spans="9:13">
      <c r="I17213" s="51"/>
      <c r="M17213" s="51"/>
    </row>
    <row r="17214" spans="9:13">
      <c r="I17214" s="51"/>
      <c r="M17214" s="51"/>
    </row>
    <row r="17215" spans="9:13">
      <c r="I17215" s="51"/>
      <c r="M17215" s="51"/>
    </row>
    <row r="17216" spans="9:13">
      <c r="I17216" s="51"/>
      <c r="M17216" s="51"/>
    </row>
    <row r="17217" spans="9:13">
      <c r="I17217" s="51"/>
      <c r="M17217" s="51"/>
    </row>
    <row r="17218" spans="9:13">
      <c r="I17218" s="51"/>
      <c r="M17218" s="51"/>
    </row>
    <row r="17219" spans="9:13">
      <c r="I17219" s="51"/>
      <c r="M17219" s="51"/>
    </row>
    <row r="17220" spans="9:13">
      <c r="I17220" s="51"/>
      <c r="M17220" s="51"/>
    </row>
    <row r="17221" spans="9:13">
      <c r="I17221" s="51"/>
      <c r="M17221" s="51"/>
    </row>
    <row r="17222" spans="9:13">
      <c r="I17222" s="51"/>
      <c r="M17222" s="51"/>
    </row>
    <row r="17223" spans="9:13">
      <c r="I17223" s="51"/>
      <c r="M17223" s="51"/>
    </row>
    <row r="17224" spans="9:13">
      <c r="I17224" s="51"/>
      <c r="M17224" s="51"/>
    </row>
    <row r="17225" spans="9:13">
      <c r="I17225" s="51"/>
      <c r="M17225" s="51"/>
    </row>
    <row r="17226" spans="9:13">
      <c r="I17226" s="51"/>
      <c r="M17226" s="51"/>
    </row>
    <row r="17227" spans="9:13">
      <c r="I17227" s="51"/>
      <c r="M17227" s="51"/>
    </row>
    <row r="17228" spans="9:13">
      <c r="I17228" s="51"/>
      <c r="M17228" s="51"/>
    </row>
    <row r="17229" spans="9:13">
      <c r="I17229" s="51"/>
      <c r="M17229" s="51"/>
    </row>
    <row r="17230" spans="9:13">
      <c r="I17230" s="51"/>
      <c r="M17230" s="51"/>
    </row>
    <row r="17231" spans="9:13">
      <c r="I17231" s="51"/>
      <c r="M17231" s="51"/>
    </row>
    <row r="17232" spans="9:13">
      <c r="I17232" s="51"/>
      <c r="M17232" s="51"/>
    </row>
    <row r="17233" spans="9:13">
      <c r="I17233" s="51"/>
      <c r="M17233" s="51"/>
    </row>
    <row r="17234" spans="9:13">
      <c r="I17234" s="51"/>
      <c r="M17234" s="51"/>
    </row>
    <row r="17235" spans="9:13">
      <c r="I17235" s="51"/>
      <c r="M17235" s="51"/>
    </row>
    <row r="17236" spans="9:13">
      <c r="I17236" s="51"/>
      <c r="M17236" s="51"/>
    </row>
    <row r="17237" spans="9:13">
      <c r="I17237" s="51"/>
      <c r="M17237" s="51"/>
    </row>
    <row r="17238" spans="9:13">
      <c r="I17238" s="51"/>
      <c r="M17238" s="51"/>
    </row>
    <row r="17239" spans="9:13">
      <c r="I17239" s="51"/>
      <c r="M17239" s="51"/>
    </row>
    <row r="17240" spans="9:13">
      <c r="I17240" s="51"/>
      <c r="M17240" s="51"/>
    </row>
    <row r="17241" spans="9:13">
      <c r="I17241" s="51"/>
      <c r="M17241" s="51"/>
    </row>
    <row r="17242" spans="9:13">
      <c r="I17242" s="51"/>
      <c r="M17242" s="51"/>
    </row>
    <row r="17243" spans="9:13">
      <c r="I17243" s="51"/>
      <c r="M17243" s="51"/>
    </row>
    <row r="17244" spans="9:13">
      <c r="I17244" s="51"/>
      <c r="M17244" s="51"/>
    </row>
    <row r="17245" spans="9:13">
      <c r="I17245" s="51"/>
      <c r="M17245" s="51"/>
    </row>
    <row r="17246" spans="9:13">
      <c r="I17246" s="51"/>
      <c r="M17246" s="51"/>
    </row>
    <row r="17247" spans="9:13">
      <c r="I17247" s="51"/>
      <c r="M17247" s="51"/>
    </row>
    <row r="17248" spans="9:13">
      <c r="I17248" s="51"/>
      <c r="M17248" s="51"/>
    </row>
    <row r="17249" spans="9:13">
      <c r="I17249" s="51"/>
      <c r="M17249" s="51"/>
    </row>
    <row r="17250" spans="9:13">
      <c r="I17250" s="51"/>
      <c r="M17250" s="51"/>
    </row>
    <row r="17251" spans="9:13">
      <c r="I17251" s="51"/>
      <c r="M17251" s="51"/>
    </row>
    <row r="17252" spans="9:13">
      <c r="I17252" s="51"/>
      <c r="M17252" s="51"/>
    </row>
    <row r="17253" spans="9:13">
      <c r="I17253" s="51"/>
      <c r="M17253" s="51"/>
    </row>
    <row r="17254" spans="9:13">
      <c r="I17254" s="51"/>
      <c r="M17254" s="51"/>
    </row>
    <row r="17255" spans="9:13">
      <c r="I17255" s="51"/>
      <c r="M17255" s="51"/>
    </row>
    <row r="17256" spans="9:13">
      <c r="I17256" s="51"/>
      <c r="M17256" s="51"/>
    </row>
    <row r="17257" spans="9:13">
      <c r="I17257" s="51"/>
      <c r="M17257" s="51"/>
    </row>
    <row r="17258" spans="9:13">
      <c r="I17258" s="51"/>
      <c r="M17258" s="51"/>
    </row>
    <row r="17259" spans="9:13">
      <c r="I17259" s="51"/>
      <c r="M17259" s="51"/>
    </row>
    <row r="17260" spans="9:13">
      <c r="I17260" s="51"/>
      <c r="M17260" s="51"/>
    </row>
    <row r="17261" spans="9:13">
      <c r="I17261" s="51"/>
      <c r="M17261" s="51"/>
    </row>
    <row r="17262" spans="9:13">
      <c r="I17262" s="51"/>
      <c r="M17262" s="51"/>
    </row>
    <row r="17263" spans="9:13">
      <c r="I17263" s="51"/>
      <c r="M17263" s="51"/>
    </row>
    <row r="17264" spans="9:13">
      <c r="I17264" s="51"/>
      <c r="M17264" s="51"/>
    </row>
    <row r="17265" spans="9:13">
      <c r="I17265" s="51"/>
      <c r="M17265" s="51"/>
    </row>
    <row r="17266" spans="9:13">
      <c r="I17266" s="51"/>
      <c r="M17266" s="51"/>
    </row>
    <row r="17267" spans="9:13">
      <c r="I17267" s="51"/>
      <c r="M17267" s="51"/>
    </row>
    <row r="17268" spans="9:13">
      <c r="I17268" s="51"/>
      <c r="M17268" s="51"/>
    </row>
    <row r="17269" spans="9:13">
      <c r="I17269" s="51"/>
      <c r="M17269" s="51"/>
    </row>
    <row r="17270" spans="9:13">
      <c r="I17270" s="51"/>
      <c r="M17270" s="51"/>
    </row>
    <row r="17271" spans="9:13">
      <c r="I17271" s="51"/>
      <c r="M17271" s="51"/>
    </row>
    <row r="17272" spans="9:13">
      <c r="I17272" s="51"/>
      <c r="M17272" s="51"/>
    </row>
    <row r="17273" spans="9:13">
      <c r="I17273" s="51"/>
      <c r="M17273" s="51"/>
    </row>
    <row r="17274" spans="9:13">
      <c r="I17274" s="51"/>
      <c r="M17274" s="51"/>
    </row>
    <row r="17275" spans="9:13">
      <c r="I17275" s="51"/>
      <c r="M17275" s="51"/>
    </row>
    <row r="17276" spans="9:13">
      <c r="I17276" s="51"/>
      <c r="M17276" s="51"/>
    </row>
    <row r="17277" spans="9:13">
      <c r="I17277" s="51"/>
      <c r="M17277" s="51"/>
    </row>
    <row r="17278" spans="9:13">
      <c r="I17278" s="51"/>
      <c r="M17278" s="51"/>
    </row>
    <row r="17279" spans="9:13">
      <c r="I17279" s="51"/>
      <c r="M17279" s="51"/>
    </row>
    <row r="17280" spans="9:13">
      <c r="I17280" s="51"/>
      <c r="M17280" s="51"/>
    </row>
    <row r="17281" spans="9:13">
      <c r="I17281" s="51"/>
      <c r="M17281" s="51"/>
    </row>
    <row r="17282" spans="9:13">
      <c r="I17282" s="51"/>
      <c r="M17282" s="51"/>
    </row>
    <row r="17283" spans="9:13">
      <c r="I17283" s="51"/>
      <c r="M17283" s="51"/>
    </row>
    <row r="17284" spans="9:13">
      <c r="I17284" s="51"/>
      <c r="M17284" s="51"/>
    </row>
    <row r="17285" spans="9:13">
      <c r="I17285" s="51"/>
      <c r="M17285" s="51"/>
    </row>
    <row r="17286" spans="9:13">
      <c r="I17286" s="51"/>
      <c r="M17286" s="51"/>
    </row>
    <row r="17287" spans="9:13">
      <c r="I17287" s="51"/>
      <c r="M17287" s="51"/>
    </row>
    <row r="17288" spans="9:13">
      <c r="I17288" s="51"/>
      <c r="M17288" s="51"/>
    </row>
    <row r="17289" spans="9:13">
      <c r="I17289" s="51"/>
      <c r="M17289" s="51"/>
    </row>
    <row r="17290" spans="9:13">
      <c r="I17290" s="51"/>
      <c r="M17290" s="51"/>
    </row>
    <row r="17291" spans="9:13">
      <c r="I17291" s="51"/>
      <c r="M17291" s="51"/>
    </row>
    <row r="17292" spans="9:13">
      <c r="I17292" s="51"/>
      <c r="M17292" s="51"/>
    </row>
    <row r="17293" spans="9:13">
      <c r="I17293" s="51"/>
      <c r="M17293" s="51"/>
    </row>
    <row r="17294" spans="9:13">
      <c r="I17294" s="51"/>
      <c r="M17294" s="51"/>
    </row>
    <row r="17295" spans="9:13">
      <c r="I17295" s="51"/>
      <c r="M17295" s="51"/>
    </row>
    <row r="17296" spans="9:13">
      <c r="I17296" s="51"/>
      <c r="M17296" s="51"/>
    </row>
    <row r="17297" spans="9:13">
      <c r="I17297" s="51"/>
      <c r="M17297" s="51"/>
    </row>
    <row r="17298" spans="9:13">
      <c r="I17298" s="51"/>
      <c r="M17298" s="51"/>
    </row>
    <row r="17299" spans="9:13">
      <c r="I17299" s="51"/>
      <c r="M17299" s="51"/>
    </row>
    <row r="17300" spans="9:13">
      <c r="I17300" s="51"/>
      <c r="M17300" s="51"/>
    </row>
    <row r="17301" spans="9:13">
      <c r="I17301" s="51"/>
      <c r="M17301" s="51"/>
    </row>
    <row r="17302" spans="9:13">
      <c r="I17302" s="51"/>
      <c r="M17302" s="51"/>
    </row>
    <row r="17303" spans="9:13">
      <c r="I17303" s="51"/>
      <c r="M17303" s="51"/>
    </row>
    <row r="17304" spans="9:13">
      <c r="I17304" s="51"/>
      <c r="M17304" s="51"/>
    </row>
    <row r="17305" spans="9:13">
      <c r="I17305" s="51"/>
      <c r="M17305" s="51"/>
    </row>
    <row r="17306" spans="9:13">
      <c r="I17306" s="51"/>
      <c r="M17306" s="51"/>
    </row>
    <row r="17307" spans="9:13">
      <c r="I17307" s="51"/>
      <c r="M17307" s="51"/>
    </row>
    <row r="17308" spans="9:13">
      <c r="I17308" s="51"/>
      <c r="M17308" s="51"/>
    </row>
    <row r="17309" spans="9:13">
      <c r="I17309" s="51"/>
      <c r="M17309" s="51"/>
    </row>
    <row r="17310" spans="9:13">
      <c r="I17310" s="51"/>
      <c r="M17310" s="51"/>
    </row>
    <row r="17311" spans="9:13">
      <c r="I17311" s="51"/>
      <c r="M17311" s="51"/>
    </row>
    <row r="17312" spans="9:13">
      <c r="I17312" s="51"/>
      <c r="M17312" s="51"/>
    </row>
    <row r="17313" spans="9:13">
      <c r="I17313" s="51"/>
      <c r="M17313" s="51"/>
    </row>
    <row r="17314" spans="9:13">
      <c r="I17314" s="51"/>
      <c r="M17314" s="51"/>
    </row>
    <row r="17315" spans="9:13">
      <c r="I17315" s="51"/>
      <c r="M17315" s="51"/>
    </row>
    <row r="17316" spans="9:13">
      <c r="I17316" s="51"/>
      <c r="M17316" s="51"/>
    </row>
    <row r="17317" spans="9:13">
      <c r="I17317" s="51"/>
      <c r="M17317" s="51"/>
    </row>
    <row r="17318" spans="9:13">
      <c r="I17318" s="51"/>
      <c r="M17318" s="51"/>
    </row>
    <row r="17319" spans="9:13">
      <c r="I17319" s="51"/>
      <c r="M17319" s="51"/>
    </row>
    <row r="17320" spans="9:13">
      <c r="I17320" s="51"/>
      <c r="M17320" s="51"/>
    </row>
    <row r="17321" spans="9:13">
      <c r="I17321" s="51"/>
      <c r="M17321" s="51"/>
    </row>
    <row r="17322" spans="9:13">
      <c r="I17322" s="51"/>
      <c r="M17322" s="51"/>
    </row>
    <row r="17323" spans="9:13">
      <c r="I17323" s="51"/>
      <c r="M17323" s="51"/>
    </row>
    <row r="17324" spans="9:13">
      <c r="I17324" s="51"/>
      <c r="M17324" s="51"/>
    </row>
    <row r="17325" spans="9:13">
      <c r="I17325" s="51"/>
      <c r="M17325" s="51"/>
    </row>
    <row r="17326" spans="9:13">
      <c r="I17326" s="51"/>
      <c r="M17326" s="51"/>
    </row>
    <row r="17327" spans="9:13">
      <c r="I17327" s="51"/>
      <c r="M17327" s="51"/>
    </row>
    <row r="17328" spans="9:13">
      <c r="I17328" s="51"/>
      <c r="M17328" s="51"/>
    </row>
    <row r="17329" spans="9:13">
      <c r="I17329" s="51"/>
      <c r="M17329" s="51"/>
    </row>
    <row r="17330" spans="9:13">
      <c r="I17330" s="51"/>
      <c r="M17330" s="51"/>
    </row>
    <row r="17331" spans="9:13">
      <c r="I17331" s="51"/>
      <c r="M17331" s="51"/>
    </row>
    <row r="17332" spans="9:13">
      <c r="I17332" s="51"/>
      <c r="M17332" s="51"/>
    </row>
    <row r="17333" spans="9:13">
      <c r="I17333" s="51"/>
      <c r="M17333" s="51"/>
    </row>
    <row r="17334" spans="9:13">
      <c r="I17334" s="51"/>
      <c r="M17334" s="51"/>
    </row>
    <row r="17335" spans="9:13">
      <c r="I17335" s="51"/>
      <c r="M17335" s="51"/>
    </row>
    <row r="17336" spans="9:13">
      <c r="I17336" s="51"/>
      <c r="M17336" s="51"/>
    </row>
    <row r="17337" spans="9:13">
      <c r="I17337" s="51"/>
      <c r="M17337" s="51"/>
    </row>
    <row r="17338" spans="9:13">
      <c r="I17338" s="51"/>
      <c r="M17338" s="51"/>
    </row>
    <row r="17339" spans="9:13">
      <c r="I17339" s="51"/>
      <c r="M17339" s="51"/>
    </row>
    <row r="17340" spans="9:13">
      <c r="I17340" s="51"/>
      <c r="M17340" s="51"/>
    </row>
    <row r="17341" spans="9:13">
      <c r="I17341" s="51"/>
      <c r="M17341" s="51"/>
    </row>
    <row r="17342" spans="9:13">
      <c r="I17342" s="51"/>
      <c r="M17342" s="51"/>
    </row>
    <row r="17343" spans="9:13">
      <c r="I17343" s="51"/>
      <c r="M17343" s="51"/>
    </row>
    <row r="17344" spans="9:13">
      <c r="I17344" s="51"/>
      <c r="M17344" s="51"/>
    </row>
    <row r="17345" spans="9:13">
      <c r="I17345" s="51"/>
      <c r="M17345" s="51"/>
    </row>
    <row r="17346" spans="9:13">
      <c r="I17346" s="51"/>
      <c r="M17346" s="51"/>
    </row>
    <row r="17347" spans="9:13">
      <c r="I17347" s="51"/>
      <c r="M17347" s="51"/>
    </row>
    <row r="17348" spans="9:13">
      <c r="I17348" s="51"/>
      <c r="M17348" s="51"/>
    </row>
    <row r="17349" spans="9:13">
      <c r="I17349" s="51"/>
      <c r="M17349" s="51"/>
    </row>
    <row r="17350" spans="9:13">
      <c r="I17350" s="51"/>
      <c r="M17350" s="51"/>
    </row>
    <row r="17351" spans="9:13">
      <c r="I17351" s="51"/>
      <c r="M17351" s="51"/>
    </row>
    <row r="17352" spans="9:13">
      <c r="I17352" s="51"/>
      <c r="M17352" s="51"/>
    </row>
    <row r="17353" spans="9:13">
      <c r="I17353" s="51"/>
      <c r="M17353" s="51"/>
    </row>
    <row r="17354" spans="9:13">
      <c r="I17354" s="51"/>
      <c r="M17354" s="51"/>
    </row>
    <row r="17355" spans="9:13">
      <c r="I17355" s="51"/>
      <c r="M17355" s="51"/>
    </row>
    <row r="17356" spans="9:13">
      <c r="I17356" s="51"/>
      <c r="M17356" s="51"/>
    </row>
    <row r="17357" spans="9:13">
      <c r="I17357" s="51"/>
      <c r="M17357" s="51"/>
    </row>
    <row r="17358" spans="9:13">
      <c r="I17358" s="51"/>
      <c r="M17358" s="51"/>
    </row>
    <row r="17359" spans="9:13">
      <c r="I17359" s="51"/>
      <c r="M17359" s="51"/>
    </row>
    <row r="17360" spans="9:13">
      <c r="I17360" s="51"/>
      <c r="M17360" s="51"/>
    </row>
    <row r="17361" spans="9:13">
      <c r="I17361" s="51"/>
      <c r="M17361" s="51"/>
    </row>
    <row r="17362" spans="9:13">
      <c r="I17362" s="51"/>
      <c r="M17362" s="51"/>
    </row>
    <row r="17363" spans="9:13">
      <c r="I17363" s="51"/>
      <c r="M17363" s="51"/>
    </row>
    <row r="17364" spans="9:13">
      <c r="I17364" s="51"/>
      <c r="M17364" s="51"/>
    </row>
    <row r="17365" spans="9:13">
      <c r="I17365" s="51"/>
      <c r="M17365" s="51"/>
    </row>
    <row r="17366" spans="9:13">
      <c r="I17366" s="51"/>
      <c r="M17366" s="51"/>
    </row>
    <row r="17367" spans="9:13">
      <c r="I17367" s="51"/>
      <c r="M17367" s="51"/>
    </row>
    <row r="17368" spans="9:13">
      <c r="I17368" s="51"/>
      <c r="M17368" s="51"/>
    </row>
    <row r="17369" spans="9:13">
      <c r="I17369" s="51"/>
      <c r="M17369" s="51"/>
    </row>
    <row r="17370" spans="9:13">
      <c r="I17370" s="51"/>
      <c r="M17370" s="51"/>
    </row>
    <row r="17371" spans="9:13">
      <c r="I17371" s="51"/>
      <c r="M17371" s="51"/>
    </row>
    <row r="17372" spans="9:13">
      <c r="I17372" s="51"/>
      <c r="M17372" s="51"/>
    </row>
    <row r="17373" spans="9:13">
      <c r="I17373" s="51"/>
      <c r="M17373" s="51"/>
    </row>
    <row r="17374" spans="9:13">
      <c r="I17374" s="51"/>
      <c r="M17374" s="51"/>
    </row>
    <row r="17375" spans="9:13">
      <c r="I17375" s="51"/>
      <c r="M17375" s="51"/>
    </row>
    <row r="17376" spans="9:13">
      <c r="I17376" s="51"/>
      <c r="M17376" s="51"/>
    </row>
    <row r="17377" spans="9:13">
      <c r="I17377" s="51"/>
      <c r="M17377" s="51"/>
    </row>
    <row r="17378" spans="9:13">
      <c r="I17378" s="51"/>
      <c r="M17378" s="51"/>
    </row>
    <row r="17379" spans="9:13">
      <c r="I17379" s="51"/>
      <c r="M17379" s="51"/>
    </row>
    <row r="17380" spans="9:13">
      <c r="I17380" s="51"/>
      <c r="M17380" s="51"/>
    </row>
    <row r="17381" spans="9:13">
      <c r="I17381" s="51"/>
      <c r="M17381" s="51"/>
    </row>
    <row r="17382" spans="9:13">
      <c r="I17382" s="51"/>
      <c r="M17382" s="51"/>
    </row>
    <row r="17383" spans="9:13">
      <c r="I17383" s="51"/>
      <c r="M17383" s="51"/>
    </row>
    <row r="17384" spans="9:13">
      <c r="I17384" s="51"/>
      <c r="M17384" s="51"/>
    </row>
    <row r="17385" spans="9:13">
      <c r="I17385" s="51"/>
      <c r="M17385" s="51"/>
    </row>
    <row r="17386" spans="9:13">
      <c r="I17386" s="51"/>
      <c r="M17386" s="51"/>
    </row>
    <row r="17387" spans="9:13">
      <c r="I17387" s="51"/>
      <c r="M17387" s="51"/>
    </row>
    <row r="17388" spans="9:13">
      <c r="I17388" s="51"/>
      <c r="M17388" s="51"/>
    </row>
    <row r="17389" spans="9:13">
      <c r="I17389" s="51"/>
      <c r="M17389" s="51"/>
    </row>
    <row r="17390" spans="9:13">
      <c r="I17390" s="51"/>
      <c r="M17390" s="51"/>
    </row>
    <row r="17391" spans="9:13">
      <c r="I17391" s="51"/>
      <c r="M17391" s="51"/>
    </row>
    <row r="17392" spans="9:13">
      <c r="I17392" s="51"/>
      <c r="M17392" s="51"/>
    </row>
    <row r="17393" spans="9:13">
      <c r="I17393" s="51"/>
      <c r="M17393" s="51"/>
    </row>
    <row r="17394" spans="9:13">
      <c r="I17394" s="51"/>
      <c r="M17394" s="51"/>
    </row>
    <row r="17395" spans="9:13">
      <c r="I17395" s="51"/>
      <c r="M17395" s="51"/>
    </row>
    <row r="17396" spans="9:13">
      <c r="I17396" s="51"/>
      <c r="M17396" s="51"/>
    </row>
    <row r="17397" spans="9:13">
      <c r="I17397" s="51"/>
      <c r="M17397" s="51"/>
    </row>
    <row r="17398" spans="9:13">
      <c r="I17398" s="51"/>
      <c r="M17398" s="51"/>
    </row>
    <row r="17399" spans="9:13">
      <c r="I17399" s="51"/>
      <c r="M17399" s="51"/>
    </row>
    <row r="17400" spans="9:13">
      <c r="I17400" s="51"/>
      <c r="M17400" s="51"/>
    </row>
    <row r="17401" spans="9:13">
      <c r="I17401" s="51"/>
      <c r="M17401" s="51"/>
    </row>
    <row r="17402" spans="9:13">
      <c r="I17402" s="51"/>
      <c r="M17402" s="51"/>
    </row>
    <row r="17403" spans="9:13">
      <c r="I17403" s="51"/>
      <c r="M17403" s="51"/>
    </row>
    <row r="17404" spans="9:13">
      <c r="I17404" s="51"/>
      <c r="M17404" s="51"/>
    </row>
    <row r="17405" spans="9:13">
      <c r="I17405" s="51"/>
      <c r="M17405" s="51"/>
    </row>
    <row r="17406" spans="9:13">
      <c r="I17406" s="51"/>
      <c r="M17406" s="51"/>
    </row>
    <row r="17407" spans="9:13">
      <c r="I17407" s="51"/>
      <c r="M17407" s="51"/>
    </row>
    <row r="17408" spans="9:13">
      <c r="I17408" s="51"/>
      <c r="M17408" s="51"/>
    </row>
    <row r="17409" spans="9:13">
      <c r="I17409" s="51"/>
      <c r="M17409" s="51"/>
    </row>
    <row r="17410" spans="9:13">
      <c r="I17410" s="51"/>
      <c r="M17410" s="51"/>
    </row>
    <row r="17411" spans="9:13">
      <c r="I17411" s="51"/>
      <c r="M17411" s="51"/>
    </row>
    <row r="17412" spans="9:13">
      <c r="I17412" s="51"/>
      <c r="M17412" s="51"/>
    </row>
    <row r="17413" spans="9:13">
      <c r="I17413" s="51"/>
      <c r="M17413" s="51"/>
    </row>
    <row r="17414" spans="9:13">
      <c r="I17414" s="51"/>
      <c r="M17414" s="51"/>
    </row>
    <row r="17415" spans="9:13">
      <c r="I17415" s="51"/>
      <c r="M17415" s="51"/>
    </row>
    <row r="17416" spans="9:13">
      <c r="I17416" s="51"/>
      <c r="M17416" s="51"/>
    </row>
    <row r="17417" spans="9:13">
      <c r="I17417" s="51"/>
      <c r="M17417" s="51"/>
    </row>
    <row r="17418" spans="9:13">
      <c r="I17418" s="51"/>
      <c r="M17418" s="51"/>
    </row>
    <row r="17419" spans="9:13">
      <c r="I17419" s="51"/>
      <c r="M17419" s="51"/>
    </row>
    <row r="17420" spans="9:13">
      <c r="I17420" s="51"/>
      <c r="M17420" s="51"/>
    </row>
    <row r="17421" spans="9:13">
      <c r="I17421" s="51"/>
      <c r="M17421" s="51"/>
    </row>
    <row r="17422" spans="9:13">
      <c r="I17422" s="51"/>
      <c r="M17422" s="51"/>
    </row>
    <row r="17423" spans="9:13">
      <c r="I17423" s="51"/>
      <c r="M17423" s="51"/>
    </row>
    <row r="17424" spans="9:13">
      <c r="I17424" s="51"/>
      <c r="M17424" s="51"/>
    </row>
    <row r="17425" spans="9:13">
      <c r="I17425" s="51"/>
      <c r="M17425" s="51"/>
    </row>
    <row r="17426" spans="9:13">
      <c r="I17426" s="51"/>
      <c r="M17426" s="51"/>
    </row>
    <row r="17427" spans="9:13">
      <c r="I17427" s="51"/>
      <c r="M17427" s="51"/>
    </row>
    <row r="17428" spans="9:13">
      <c r="I17428" s="51"/>
      <c r="M17428" s="51"/>
    </row>
    <row r="17429" spans="9:13">
      <c r="I17429" s="51"/>
      <c r="M17429" s="51"/>
    </row>
    <row r="17430" spans="9:13">
      <c r="I17430" s="51"/>
      <c r="M17430" s="51"/>
    </row>
    <row r="17431" spans="9:13">
      <c r="I17431" s="51"/>
      <c r="M17431" s="51"/>
    </row>
    <row r="17432" spans="9:13">
      <c r="I17432" s="51"/>
      <c r="M17432" s="51"/>
    </row>
    <row r="17433" spans="9:13">
      <c r="I17433" s="51"/>
      <c r="M17433" s="51"/>
    </row>
    <row r="17434" spans="9:13">
      <c r="I17434" s="51"/>
      <c r="M17434" s="51"/>
    </row>
    <row r="17435" spans="9:13">
      <c r="I17435" s="51"/>
      <c r="M17435" s="51"/>
    </row>
    <row r="17436" spans="9:13">
      <c r="I17436" s="51"/>
      <c r="M17436" s="51"/>
    </row>
    <row r="17437" spans="9:13">
      <c r="I17437" s="51"/>
      <c r="M17437" s="51"/>
    </row>
    <row r="17438" spans="9:13">
      <c r="I17438" s="51"/>
      <c r="M17438" s="51"/>
    </row>
    <row r="17439" spans="9:13">
      <c r="I17439" s="51"/>
      <c r="M17439" s="51"/>
    </row>
    <row r="17440" spans="9:13">
      <c r="I17440" s="51"/>
      <c r="M17440" s="51"/>
    </row>
    <row r="17441" spans="9:13">
      <c r="I17441" s="51"/>
      <c r="M17441" s="51"/>
    </row>
    <row r="17442" spans="9:13">
      <c r="I17442" s="51"/>
      <c r="M17442" s="51"/>
    </row>
    <row r="17443" spans="9:13">
      <c r="I17443" s="51"/>
      <c r="M17443" s="51"/>
    </row>
    <row r="17444" spans="9:13">
      <c r="I17444" s="51"/>
      <c r="M17444" s="51"/>
    </row>
    <row r="17445" spans="9:13">
      <c r="I17445" s="51"/>
      <c r="M17445" s="51"/>
    </row>
    <row r="17446" spans="9:13">
      <c r="I17446" s="51"/>
      <c r="M17446" s="51"/>
    </row>
    <row r="17447" spans="9:13">
      <c r="I17447" s="51"/>
      <c r="M17447" s="51"/>
    </row>
    <row r="17448" spans="9:13">
      <c r="I17448" s="51"/>
      <c r="M17448" s="51"/>
    </row>
    <row r="17449" spans="9:13">
      <c r="I17449" s="51"/>
      <c r="M17449" s="51"/>
    </row>
    <row r="17450" spans="9:13">
      <c r="I17450" s="51"/>
      <c r="M17450" s="51"/>
    </row>
    <row r="17451" spans="9:13">
      <c r="I17451" s="51"/>
      <c r="M17451" s="51"/>
    </row>
    <row r="17452" spans="9:13">
      <c r="I17452" s="51"/>
      <c r="M17452" s="51"/>
    </row>
    <row r="17453" spans="9:13">
      <c r="I17453" s="51"/>
      <c r="M17453" s="51"/>
    </row>
    <row r="17454" spans="9:13">
      <c r="I17454" s="51"/>
      <c r="M17454" s="51"/>
    </row>
    <row r="17455" spans="9:13">
      <c r="I17455" s="51"/>
      <c r="M17455" s="51"/>
    </row>
    <row r="17456" spans="9:13">
      <c r="I17456" s="51"/>
      <c r="M17456" s="51"/>
    </row>
    <row r="17457" spans="9:13">
      <c r="I17457" s="51"/>
      <c r="M17457" s="51"/>
    </row>
    <row r="17458" spans="9:13">
      <c r="I17458" s="51"/>
      <c r="M17458" s="51"/>
    </row>
    <row r="17459" spans="9:13">
      <c r="I17459" s="51"/>
      <c r="M17459" s="51"/>
    </row>
    <row r="17460" spans="9:13">
      <c r="I17460" s="51"/>
      <c r="M17460" s="51"/>
    </row>
    <row r="17461" spans="9:13">
      <c r="I17461" s="51"/>
      <c r="M17461" s="51"/>
    </row>
    <row r="17462" spans="9:13">
      <c r="I17462" s="51"/>
      <c r="M17462" s="51"/>
    </row>
    <row r="17463" spans="9:13">
      <c r="I17463" s="51"/>
      <c r="M17463" s="51"/>
    </row>
    <row r="17464" spans="9:13">
      <c r="I17464" s="51"/>
      <c r="M17464" s="51"/>
    </row>
    <row r="17465" spans="9:13">
      <c r="I17465" s="51"/>
      <c r="M17465" s="51"/>
    </row>
    <row r="17466" spans="9:13">
      <c r="I17466" s="51"/>
      <c r="M17466" s="51"/>
    </row>
    <row r="17467" spans="9:13">
      <c r="I17467" s="51"/>
      <c r="M17467" s="51"/>
    </row>
    <row r="17468" spans="9:13">
      <c r="I17468" s="51"/>
      <c r="M17468" s="51"/>
    </row>
    <row r="17469" spans="9:13">
      <c r="I17469" s="51"/>
      <c r="M17469" s="51"/>
    </row>
    <row r="17470" spans="9:13">
      <c r="I17470" s="51"/>
      <c r="M17470" s="51"/>
    </row>
    <row r="17471" spans="9:13">
      <c r="I17471" s="51"/>
      <c r="M17471" s="51"/>
    </row>
    <row r="17472" spans="9:13">
      <c r="I17472" s="51"/>
      <c r="M17472" s="51"/>
    </row>
    <row r="17473" spans="9:13">
      <c r="I17473" s="51"/>
      <c r="M17473" s="51"/>
    </row>
    <row r="17474" spans="9:13">
      <c r="I17474" s="51"/>
      <c r="M17474" s="51"/>
    </row>
    <row r="17475" spans="9:13">
      <c r="I17475" s="51"/>
      <c r="M17475" s="51"/>
    </row>
    <row r="17476" spans="9:13">
      <c r="I17476" s="51"/>
      <c r="M17476" s="51"/>
    </row>
    <row r="17477" spans="9:13">
      <c r="I17477" s="51"/>
      <c r="M17477" s="51"/>
    </row>
    <row r="17478" spans="9:13">
      <c r="I17478" s="51"/>
      <c r="M17478" s="51"/>
    </row>
    <row r="17479" spans="9:13">
      <c r="I17479" s="51"/>
      <c r="M17479" s="51"/>
    </row>
    <row r="17480" spans="9:13">
      <c r="I17480" s="51"/>
      <c r="M17480" s="51"/>
    </row>
    <row r="17481" spans="9:13">
      <c r="I17481" s="51"/>
      <c r="M17481" s="51"/>
    </row>
    <row r="17482" spans="9:13">
      <c r="I17482" s="51"/>
      <c r="M17482" s="51"/>
    </row>
    <row r="17483" spans="9:13">
      <c r="I17483" s="51"/>
      <c r="M17483" s="51"/>
    </row>
    <row r="17484" spans="9:13">
      <c r="I17484" s="51"/>
      <c r="M17484" s="51"/>
    </row>
    <row r="17485" spans="9:13">
      <c r="I17485" s="51"/>
      <c r="M17485" s="51"/>
    </row>
    <row r="17486" spans="9:13">
      <c r="I17486" s="51"/>
      <c r="M17486" s="51"/>
    </row>
    <row r="17487" spans="9:13">
      <c r="I17487" s="51"/>
      <c r="M17487" s="51"/>
    </row>
    <row r="17488" spans="9:13">
      <c r="I17488" s="51"/>
      <c r="M17488" s="51"/>
    </row>
    <row r="17489" spans="9:13">
      <c r="I17489" s="51"/>
      <c r="M17489" s="51"/>
    </row>
    <row r="17490" spans="9:13">
      <c r="I17490" s="51"/>
      <c r="M17490" s="51"/>
    </row>
    <row r="17491" spans="9:13">
      <c r="I17491" s="51"/>
      <c r="M17491" s="51"/>
    </row>
    <row r="17492" spans="9:13">
      <c r="I17492" s="51"/>
      <c r="M17492" s="51"/>
    </row>
    <row r="17493" spans="9:13">
      <c r="I17493" s="51"/>
      <c r="M17493" s="51"/>
    </row>
    <row r="17494" spans="9:13">
      <c r="I17494" s="51"/>
      <c r="M17494" s="51"/>
    </row>
    <row r="17495" spans="9:13">
      <c r="I17495" s="51"/>
      <c r="M17495" s="51"/>
    </row>
    <row r="17496" spans="9:13">
      <c r="I17496" s="51"/>
      <c r="M17496" s="51"/>
    </row>
    <row r="17497" spans="9:13">
      <c r="I17497" s="51"/>
      <c r="M17497" s="51"/>
    </row>
    <row r="17498" spans="9:13">
      <c r="I17498" s="51"/>
      <c r="M17498" s="51"/>
    </row>
    <row r="17499" spans="9:13">
      <c r="I17499" s="51"/>
      <c r="M17499" s="51"/>
    </row>
    <row r="17500" spans="9:13">
      <c r="I17500" s="51"/>
      <c r="M17500" s="51"/>
    </row>
    <row r="17501" spans="9:13">
      <c r="I17501" s="51"/>
      <c r="M17501" s="51"/>
    </row>
    <row r="17502" spans="9:13">
      <c r="I17502" s="51"/>
      <c r="M17502" s="51"/>
    </row>
    <row r="17503" spans="9:13">
      <c r="I17503" s="51"/>
      <c r="M17503" s="51"/>
    </row>
    <row r="17504" spans="9:13">
      <c r="I17504" s="51"/>
      <c r="M17504" s="51"/>
    </row>
    <row r="17505" spans="9:13">
      <c r="I17505" s="51"/>
      <c r="M17505" s="51"/>
    </row>
    <row r="17506" spans="9:13">
      <c r="I17506" s="51"/>
      <c r="M17506" s="51"/>
    </row>
    <row r="17507" spans="9:13">
      <c r="I17507" s="51"/>
      <c r="M17507" s="51"/>
    </row>
    <row r="17508" spans="9:13">
      <c r="I17508" s="51"/>
      <c r="M17508" s="51"/>
    </row>
    <row r="17509" spans="9:13">
      <c r="I17509" s="51"/>
      <c r="M17509" s="51"/>
    </row>
    <row r="17510" spans="9:13">
      <c r="I17510" s="51"/>
      <c r="M17510" s="51"/>
    </row>
    <row r="17511" spans="9:13">
      <c r="I17511" s="51"/>
      <c r="M17511" s="51"/>
    </row>
    <row r="17512" spans="9:13">
      <c r="I17512" s="51"/>
      <c r="M17512" s="51"/>
    </row>
    <row r="17513" spans="9:13">
      <c r="I17513" s="51"/>
      <c r="M17513" s="51"/>
    </row>
    <row r="17514" spans="9:13">
      <c r="I17514" s="51"/>
      <c r="M17514" s="51"/>
    </row>
    <row r="17515" spans="9:13">
      <c r="I17515" s="51"/>
      <c r="M17515" s="51"/>
    </row>
    <row r="17516" spans="9:13">
      <c r="I17516" s="51"/>
      <c r="M17516" s="51"/>
    </row>
    <row r="17517" spans="9:13">
      <c r="I17517" s="51"/>
      <c r="M17517" s="51"/>
    </row>
    <row r="17518" spans="9:13">
      <c r="I17518" s="51"/>
      <c r="M17518" s="51"/>
    </row>
    <row r="17519" spans="9:13">
      <c r="I17519" s="51"/>
      <c r="M17519" s="51"/>
    </row>
    <row r="17520" spans="9:13">
      <c r="I17520" s="51"/>
      <c r="M17520" s="51"/>
    </row>
    <row r="17521" spans="9:13">
      <c r="I17521" s="51"/>
      <c r="M17521" s="51"/>
    </row>
    <row r="17522" spans="9:13">
      <c r="I17522" s="51"/>
      <c r="M17522" s="51"/>
    </row>
    <row r="17523" spans="9:13">
      <c r="I17523" s="51"/>
      <c r="M17523" s="51"/>
    </row>
    <row r="17524" spans="9:13">
      <c r="I17524" s="51"/>
      <c r="M17524" s="51"/>
    </row>
    <row r="17525" spans="9:13">
      <c r="I17525" s="51"/>
      <c r="M17525" s="51"/>
    </row>
    <row r="17526" spans="9:13">
      <c r="I17526" s="51"/>
      <c r="M17526" s="51"/>
    </row>
    <row r="17527" spans="9:13">
      <c r="I17527" s="51"/>
      <c r="M17527" s="51"/>
    </row>
    <row r="17528" spans="9:13">
      <c r="I17528" s="51"/>
      <c r="M17528" s="51"/>
    </row>
    <row r="17529" spans="9:13">
      <c r="I17529" s="51"/>
      <c r="M17529" s="51"/>
    </row>
    <row r="17530" spans="9:13">
      <c r="I17530" s="51"/>
      <c r="M17530" s="51"/>
    </row>
    <row r="17531" spans="9:13">
      <c r="I17531" s="51"/>
      <c r="M17531" s="51"/>
    </row>
    <row r="17532" spans="9:13">
      <c r="I17532" s="51"/>
      <c r="M17532" s="51"/>
    </row>
    <row r="17533" spans="9:13">
      <c r="I17533" s="51"/>
      <c r="M17533" s="51"/>
    </row>
    <row r="17534" spans="9:13">
      <c r="I17534" s="51"/>
      <c r="M17534" s="51"/>
    </row>
    <row r="17535" spans="9:13">
      <c r="I17535" s="51"/>
      <c r="M17535" s="51"/>
    </row>
    <row r="17536" spans="9:13">
      <c r="I17536" s="51"/>
      <c r="M17536" s="51"/>
    </row>
    <row r="17537" spans="9:13">
      <c r="I17537" s="51"/>
      <c r="M17537" s="51"/>
    </row>
    <row r="17538" spans="9:13">
      <c r="I17538" s="51"/>
      <c r="M17538" s="51"/>
    </row>
    <row r="17539" spans="9:13">
      <c r="I17539" s="51"/>
      <c r="M17539" s="51"/>
    </row>
    <row r="17540" spans="9:13">
      <c r="I17540" s="51"/>
      <c r="M17540" s="51"/>
    </row>
    <row r="17541" spans="9:13">
      <c r="I17541" s="51"/>
      <c r="M17541" s="51"/>
    </row>
    <row r="17542" spans="9:13">
      <c r="I17542" s="51"/>
      <c r="M17542" s="51"/>
    </row>
    <row r="17543" spans="9:13">
      <c r="I17543" s="51"/>
      <c r="M17543" s="51"/>
    </row>
    <row r="17544" spans="9:13">
      <c r="I17544" s="51"/>
      <c r="M17544" s="51"/>
    </row>
    <row r="17545" spans="9:13">
      <c r="I17545" s="51"/>
      <c r="M17545" s="51"/>
    </row>
    <row r="17546" spans="9:13">
      <c r="I17546" s="51"/>
      <c r="M17546" s="51"/>
    </row>
    <row r="17547" spans="9:13">
      <c r="I17547" s="51"/>
      <c r="M17547" s="51"/>
    </row>
    <row r="17548" spans="9:13">
      <c r="I17548" s="51"/>
      <c r="M17548" s="51"/>
    </row>
    <row r="17549" spans="9:13">
      <c r="I17549" s="51"/>
      <c r="M17549" s="51"/>
    </row>
    <row r="17550" spans="9:13">
      <c r="I17550" s="51"/>
      <c r="M17550" s="51"/>
    </row>
    <row r="17551" spans="9:13">
      <c r="I17551" s="51"/>
      <c r="M17551" s="51"/>
    </row>
    <row r="17552" spans="9:13">
      <c r="I17552" s="51"/>
      <c r="M17552" s="51"/>
    </row>
    <row r="17553" spans="9:13">
      <c r="I17553" s="51"/>
      <c r="M17553" s="51"/>
    </row>
    <row r="17554" spans="9:13">
      <c r="I17554" s="51"/>
      <c r="M17554" s="51"/>
    </row>
    <row r="17555" spans="9:13">
      <c r="I17555" s="51"/>
      <c r="M17555" s="51"/>
    </row>
    <row r="17556" spans="9:13">
      <c r="I17556" s="51"/>
      <c r="M17556" s="51"/>
    </row>
    <row r="17557" spans="9:13">
      <c r="I17557" s="51"/>
      <c r="M17557" s="51"/>
    </row>
    <row r="17558" spans="9:13">
      <c r="I17558" s="51"/>
      <c r="M17558" s="51"/>
    </row>
    <row r="17559" spans="9:13">
      <c r="I17559" s="51"/>
      <c r="M17559" s="51"/>
    </row>
    <row r="17560" spans="9:13">
      <c r="I17560" s="51"/>
      <c r="M17560" s="51"/>
    </row>
    <row r="17561" spans="9:13">
      <c r="I17561" s="51"/>
      <c r="M17561" s="51"/>
    </row>
    <row r="17562" spans="9:13">
      <c r="I17562" s="51"/>
      <c r="M17562" s="51"/>
    </row>
    <row r="17563" spans="9:13">
      <c r="I17563" s="51"/>
      <c r="M17563" s="51"/>
    </row>
    <row r="17564" spans="9:13">
      <c r="I17564" s="51"/>
      <c r="M17564" s="51"/>
    </row>
    <row r="17565" spans="9:13">
      <c r="I17565" s="51"/>
      <c r="M17565" s="51"/>
    </row>
    <row r="17566" spans="9:13">
      <c r="I17566" s="51"/>
      <c r="M17566" s="51"/>
    </row>
    <row r="17567" spans="9:13">
      <c r="I17567" s="51"/>
      <c r="M17567" s="51"/>
    </row>
    <row r="17568" spans="9:13">
      <c r="I17568" s="51"/>
      <c r="M17568" s="51"/>
    </row>
    <row r="17569" spans="9:13">
      <c r="I17569" s="51"/>
      <c r="M17569" s="51"/>
    </row>
    <row r="17570" spans="9:13">
      <c r="I17570" s="51"/>
      <c r="M17570" s="51"/>
    </row>
    <row r="17571" spans="9:13">
      <c r="I17571" s="51"/>
      <c r="M17571" s="51"/>
    </row>
    <row r="17572" spans="9:13">
      <c r="I17572" s="51"/>
      <c r="M17572" s="51"/>
    </row>
    <row r="17573" spans="9:13">
      <c r="I17573" s="51"/>
      <c r="M17573" s="51"/>
    </row>
    <row r="17574" spans="9:13">
      <c r="I17574" s="51"/>
      <c r="M17574" s="51"/>
    </row>
    <row r="17575" spans="9:13">
      <c r="I17575" s="51"/>
      <c r="M17575" s="51"/>
    </row>
    <row r="17576" spans="9:13">
      <c r="I17576" s="51"/>
      <c r="M17576" s="51"/>
    </row>
    <row r="17577" spans="9:13">
      <c r="I17577" s="51"/>
      <c r="M17577" s="51"/>
    </row>
    <row r="17578" spans="9:13">
      <c r="I17578" s="51"/>
      <c r="M17578" s="51"/>
    </row>
    <row r="17579" spans="9:13">
      <c r="I17579" s="51"/>
      <c r="M17579" s="51"/>
    </row>
    <row r="17580" spans="9:13">
      <c r="I17580" s="51"/>
      <c r="M17580" s="51"/>
    </row>
    <row r="17581" spans="9:13">
      <c r="I17581" s="51"/>
      <c r="M17581" s="51"/>
    </row>
    <row r="17582" spans="9:13">
      <c r="I17582" s="51"/>
      <c r="M17582" s="51"/>
    </row>
    <row r="17583" spans="9:13">
      <c r="I17583" s="51"/>
      <c r="M17583" s="51"/>
    </row>
    <row r="17584" spans="9:13">
      <c r="I17584" s="51"/>
      <c r="M17584" s="51"/>
    </row>
    <row r="17585" spans="9:13">
      <c r="I17585" s="51"/>
      <c r="M17585" s="51"/>
    </row>
    <row r="17586" spans="9:13">
      <c r="I17586" s="51"/>
      <c r="M17586" s="51"/>
    </row>
    <row r="17587" spans="9:13">
      <c r="I17587" s="51"/>
      <c r="M17587" s="51"/>
    </row>
    <row r="17588" spans="9:13">
      <c r="I17588" s="51"/>
      <c r="M17588" s="51"/>
    </row>
    <row r="17589" spans="9:13">
      <c r="I17589" s="51"/>
      <c r="M17589" s="51"/>
    </row>
    <row r="17590" spans="9:13">
      <c r="I17590" s="51"/>
      <c r="M17590" s="51"/>
    </row>
    <row r="17591" spans="9:13">
      <c r="I17591" s="51"/>
      <c r="M17591" s="51"/>
    </row>
    <row r="17592" spans="9:13">
      <c r="I17592" s="51"/>
      <c r="M17592" s="51"/>
    </row>
    <row r="17593" spans="9:13">
      <c r="I17593" s="51"/>
      <c r="M17593" s="51"/>
    </row>
    <row r="17594" spans="9:13">
      <c r="I17594" s="51"/>
      <c r="M17594" s="51"/>
    </row>
    <row r="17595" spans="9:13">
      <c r="I17595" s="51"/>
      <c r="M17595" s="51"/>
    </row>
    <row r="17596" spans="9:13">
      <c r="I17596" s="51"/>
      <c r="M17596" s="51"/>
    </row>
    <row r="17597" spans="9:13">
      <c r="I17597" s="51"/>
      <c r="M17597" s="51"/>
    </row>
    <row r="17598" spans="9:13">
      <c r="I17598" s="51"/>
      <c r="M17598" s="51"/>
    </row>
    <row r="17599" spans="9:13">
      <c r="I17599" s="51"/>
      <c r="M17599" s="51"/>
    </row>
    <row r="17600" spans="9:13">
      <c r="I17600" s="51"/>
      <c r="M17600" s="51"/>
    </row>
    <row r="17601" spans="9:13">
      <c r="I17601" s="51"/>
      <c r="M17601" s="51"/>
    </row>
    <row r="17602" spans="9:13">
      <c r="I17602" s="51"/>
      <c r="M17602" s="51"/>
    </row>
    <row r="17603" spans="9:13">
      <c r="I17603" s="51"/>
      <c r="M17603" s="51"/>
    </row>
    <row r="17604" spans="9:13">
      <c r="I17604" s="51"/>
      <c r="M17604" s="51"/>
    </row>
    <row r="17605" spans="9:13">
      <c r="I17605" s="51"/>
      <c r="M17605" s="51"/>
    </row>
    <row r="17606" spans="9:13">
      <c r="I17606" s="51"/>
      <c r="M17606" s="51"/>
    </row>
    <row r="17607" spans="9:13">
      <c r="I17607" s="51"/>
      <c r="M17607" s="51"/>
    </row>
    <row r="17608" spans="9:13">
      <c r="I17608" s="51"/>
      <c r="M17608" s="51"/>
    </row>
    <row r="17609" spans="9:13">
      <c r="I17609" s="51"/>
      <c r="M17609" s="51"/>
    </row>
    <row r="17610" spans="9:13">
      <c r="I17610" s="51"/>
      <c r="M17610" s="51"/>
    </row>
    <row r="17611" spans="9:13">
      <c r="I17611" s="51"/>
      <c r="M17611" s="51"/>
    </row>
    <row r="17612" spans="9:13">
      <c r="I17612" s="51"/>
      <c r="M17612" s="51"/>
    </row>
    <row r="17613" spans="9:13">
      <c r="I17613" s="51"/>
      <c r="M17613" s="51"/>
    </row>
    <row r="17614" spans="9:13">
      <c r="I17614" s="51"/>
      <c r="M17614" s="51"/>
    </row>
    <row r="17615" spans="9:13">
      <c r="I17615" s="51"/>
      <c r="M17615" s="51"/>
    </row>
    <row r="17616" spans="9:13">
      <c r="I17616" s="51"/>
      <c r="M17616" s="51"/>
    </row>
    <row r="17617" spans="9:13">
      <c r="I17617" s="51"/>
      <c r="M17617" s="51"/>
    </row>
    <row r="17618" spans="9:13">
      <c r="I17618" s="51"/>
      <c r="M17618" s="51"/>
    </row>
    <row r="17619" spans="9:13">
      <c r="I17619" s="51"/>
      <c r="M17619" s="51"/>
    </row>
    <row r="17620" spans="9:13">
      <c r="I17620" s="51"/>
      <c r="M17620" s="51"/>
    </row>
    <row r="17621" spans="9:13">
      <c r="I17621" s="51"/>
      <c r="M17621" s="51"/>
    </row>
    <row r="17622" spans="9:13">
      <c r="I17622" s="51"/>
      <c r="M17622" s="51"/>
    </row>
    <row r="17623" spans="9:13">
      <c r="I17623" s="51"/>
      <c r="M17623" s="51"/>
    </row>
    <row r="17624" spans="9:13">
      <c r="I17624" s="51"/>
      <c r="M17624" s="51"/>
    </row>
    <row r="17625" spans="9:13">
      <c r="I17625" s="51"/>
      <c r="M17625" s="51"/>
    </row>
    <row r="17626" spans="9:13">
      <c r="I17626" s="51"/>
      <c r="M17626" s="51"/>
    </row>
    <row r="17627" spans="9:13">
      <c r="I17627" s="51"/>
      <c r="M17627" s="51"/>
    </row>
    <row r="17628" spans="9:13">
      <c r="I17628" s="51"/>
      <c r="M17628" s="51"/>
    </row>
    <row r="17629" spans="9:13">
      <c r="I17629" s="51"/>
      <c r="M17629" s="51"/>
    </row>
    <row r="17630" spans="9:13">
      <c r="I17630" s="51"/>
      <c r="M17630" s="51"/>
    </row>
    <row r="17631" spans="9:13">
      <c r="I17631" s="51"/>
      <c r="M17631" s="51"/>
    </row>
    <row r="17632" spans="9:13">
      <c r="I17632" s="51"/>
      <c r="M17632" s="51"/>
    </row>
    <row r="17633" spans="9:13">
      <c r="I17633" s="51"/>
      <c r="M17633" s="51"/>
    </row>
    <row r="17634" spans="9:13">
      <c r="I17634" s="51"/>
      <c r="M17634" s="51"/>
    </row>
    <row r="17635" spans="9:13">
      <c r="I17635" s="51"/>
      <c r="M17635" s="51"/>
    </row>
    <row r="17636" spans="9:13">
      <c r="I17636" s="51"/>
      <c r="M17636" s="51"/>
    </row>
    <row r="17637" spans="9:13">
      <c r="I17637" s="51"/>
      <c r="M17637" s="51"/>
    </row>
    <row r="17638" spans="9:13">
      <c r="I17638" s="51"/>
      <c r="M17638" s="51"/>
    </row>
    <row r="17639" spans="9:13">
      <c r="I17639" s="51"/>
      <c r="M17639" s="51"/>
    </row>
    <row r="17640" spans="9:13">
      <c r="I17640" s="51"/>
      <c r="M17640" s="51"/>
    </row>
    <row r="17641" spans="9:13">
      <c r="I17641" s="51"/>
      <c r="M17641" s="51"/>
    </row>
    <row r="17642" spans="9:13">
      <c r="I17642" s="51"/>
      <c r="M17642" s="51"/>
    </row>
    <row r="17643" spans="9:13">
      <c r="I17643" s="51"/>
      <c r="M17643" s="51"/>
    </row>
    <row r="17644" spans="9:13">
      <c r="I17644" s="51"/>
      <c r="M17644" s="51"/>
    </row>
    <row r="17645" spans="9:13">
      <c r="I17645" s="51"/>
      <c r="M17645" s="51"/>
    </row>
    <row r="17646" spans="9:13">
      <c r="I17646" s="51"/>
      <c r="M17646" s="51"/>
    </row>
    <row r="17647" spans="9:13">
      <c r="I17647" s="51"/>
      <c r="M17647" s="51"/>
    </row>
    <row r="17648" spans="9:13">
      <c r="I17648" s="51"/>
      <c r="M17648" s="51"/>
    </row>
    <row r="17649" spans="9:13">
      <c r="I17649" s="51"/>
      <c r="M17649" s="51"/>
    </row>
    <row r="17650" spans="9:13">
      <c r="I17650" s="51"/>
      <c r="M17650" s="51"/>
    </row>
    <row r="17651" spans="9:13">
      <c r="I17651" s="51"/>
      <c r="M17651" s="51"/>
    </row>
    <row r="17652" spans="9:13">
      <c r="I17652" s="51"/>
      <c r="M17652" s="51"/>
    </row>
    <row r="17653" spans="9:13">
      <c r="I17653" s="51"/>
      <c r="M17653" s="51"/>
    </row>
    <row r="17654" spans="9:13">
      <c r="I17654" s="51"/>
      <c r="M17654" s="51"/>
    </row>
    <row r="17655" spans="9:13">
      <c r="I17655" s="51"/>
      <c r="M17655" s="51"/>
    </row>
    <row r="17656" spans="9:13">
      <c r="I17656" s="51"/>
      <c r="M17656" s="51"/>
    </row>
    <row r="17657" spans="9:13">
      <c r="I17657" s="51"/>
      <c r="M17657" s="51"/>
    </row>
    <row r="17658" spans="9:13">
      <c r="I17658" s="51"/>
      <c r="M17658" s="51"/>
    </row>
    <row r="17659" spans="9:13">
      <c r="I17659" s="51"/>
      <c r="M17659" s="51"/>
    </row>
    <row r="17660" spans="9:13">
      <c r="I17660" s="51"/>
      <c r="M17660" s="51"/>
    </row>
    <row r="17661" spans="9:13">
      <c r="I17661" s="51"/>
      <c r="M17661" s="51"/>
    </row>
    <row r="17662" spans="9:13">
      <c r="I17662" s="51"/>
      <c r="M17662" s="51"/>
    </row>
    <row r="17663" spans="9:13">
      <c r="I17663" s="51"/>
      <c r="M17663" s="51"/>
    </row>
    <row r="17664" spans="9:13">
      <c r="I17664" s="51"/>
      <c r="M17664" s="51"/>
    </row>
    <row r="17665" spans="9:13">
      <c r="I17665" s="51"/>
      <c r="M17665" s="51"/>
    </row>
    <row r="17666" spans="9:13">
      <c r="I17666" s="51"/>
      <c r="M17666" s="51"/>
    </row>
    <row r="17667" spans="9:13">
      <c r="I17667" s="51"/>
      <c r="M17667" s="51"/>
    </row>
    <row r="17668" spans="9:13">
      <c r="I17668" s="51"/>
      <c r="M17668" s="51"/>
    </row>
    <row r="17669" spans="9:13">
      <c r="I17669" s="51"/>
      <c r="M17669" s="51"/>
    </row>
    <row r="17670" spans="9:13">
      <c r="I17670" s="51"/>
      <c r="M17670" s="51"/>
    </row>
    <row r="17671" spans="9:13">
      <c r="I17671" s="51"/>
      <c r="M17671" s="51"/>
    </row>
    <row r="17672" spans="9:13">
      <c r="I17672" s="51"/>
      <c r="M17672" s="51"/>
    </row>
    <row r="17673" spans="9:13">
      <c r="I17673" s="51"/>
      <c r="M17673" s="51"/>
    </row>
    <row r="17674" spans="9:13">
      <c r="I17674" s="51"/>
      <c r="M17674" s="51"/>
    </row>
    <row r="17675" spans="9:13">
      <c r="I17675" s="51"/>
      <c r="M17675" s="51"/>
    </row>
    <row r="17676" spans="9:13">
      <c r="I17676" s="51"/>
      <c r="M17676" s="51"/>
    </row>
    <row r="17677" spans="9:13">
      <c r="I17677" s="51"/>
      <c r="M17677" s="51"/>
    </row>
    <row r="17678" spans="9:13">
      <c r="I17678" s="51"/>
      <c r="M17678" s="51"/>
    </row>
    <row r="17679" spans="9:13">
      <c r="I17679" s="51"/>
      <c r="M17679" s="51"/>
    </row>
    <row r="17680" spans="9:13">
      <c r="I17680" s="51"/>
      <c r="M17680" s="51"/>
    </row>
    <row r="17681" spans="9:13">
      <c r="I17681" s="51"/>
      <c r="M17681" s="51"/>
    </row>
    <row r="17682" spans="9:13">
      <c r="I17682" s="51"/>
      <c r="M17682" s="51"/>
    </row>
    <row r="17683" spans="9:13">
      <c r="I17683" s="51"/>
      <c r="M17683" s="51"/>
    </row>
    <row r="17684" spans="9:13">
      <c r="I17684" s="51"/>
      <c r="M17684" s="51"/>
    </row>
    <row r="17685" spans="9:13">
      <c r="I17685" s="51"/>
      <c r="M17685" s="51"/>
    </row>
    <row r="17686" spans="9:13">
      <c r="I17686" s="51"/>
      <c r="M17686" s="51"/>
    </row>
    <row r="17687" spans="9:13">
      <c r="I17687" s="51"/>
      <c r="M17687" s="51"/>
    </row>
    <row r="17688" spans="9:13">
      <c r="I17688" s="51"/>
      <c r="M17688" s="51"/>
    </row>
    <row r="17689" spans="9:13">
      <c r="I17689" s="51"/>
      <c r="M17689" s="51"/>
    </row>
    <row r="17690" spans="9:13">
      <c r="I17690" s="51"/>
      <c r="M17690" s="51"/>
    </row>
    <row r="17691" spans="9:13">
      <c r="I17691" s="51"/>
      <c r="M17691" s="51"/>
    </row>
    <row r="17692" spans="9:13">
      <c r="I17692" s="51"/>
      <c r="M17692" s="51"/>
    </row>
    <row r="17693" spans="9:13">
      <c r="I17693" s="51"/>
      <c r="M17693" s="51"/>
    </row>
    <row r="17694" spans="9:13">
      <c r="I17694" s="51"/>
      <c r="M17694" s="51"/>
    </row>
    <row r="17695" spans="9:13">
      <c r="I17695" s="51"/>
      <c r="M17695" s="51"/>
    </row>
    <row r="17696" spans="9:13">
      <c r="I17696" s="51"/>
      <c r="M17696" s="51"/>
    </row>
    <row r="17697" spans="9:13">
      <c r="I17697" s="51"/>
      <c r="M17697" s="51"/>
    </row>
    <row r="17698" spans="9:13">
      <c r="I17698" s="51"/>
      <c r="M17698" s="51"/>
    </row>
    <row r="17699" spans="9:13">
      <c r="I17699" s="51"/>
      <c r="M17699" s="51"/>
    </row>
    <row r="17700" spans="9:13">
      <c r="I17700" s="51"/>
      <c r="M17700" s="51"/>
    </row>
    <row r="17701" spans="9:13">
      <c r="I17701" s="51"/>
      <c r="M17701" s="51"/>
    </row>
    <row r="17702" spans="9:13">
      <c r="I17702" s="51"/>
      <c r="M17702" s="51"/>
    </row>
    <row r="17703" spans="9:13">
      <c r="I17703" s="51"/>
      <c r="M17703" s="51"/>
    </row>
    <row r="17704" spans="9:13">
      <c r="I17704" s="51"/>
      <c r="M17704" s="51"/>
    </row>
    <row r="17705" spans="9:13">
      <c r="I17705" s="51"/>
      <c r="M17705" s="51"/>
    </row>
    <row r="17706" spans="9:13">
      <c r="I17706" s="51"/>
      <c r="M17706" s="51"/>
    </row>
    <row r="17707" spans="9:13">
      <c r="I17707" s="51"/>
      <c r="M17707" s="51"/>
    </row>
    <row r="17708" spans="9:13">
      <c r="I17708" s="51"/>
      <c r="M17708" s="51"/>
    </row>
    <row r="17709" spans="9:13">
      <c r="I17709" s="51"/>
      <c r="M17709" s="51"/>
    </row>
    <row r="17710" spans="9:13">
      <c r="I17710" s="51"/>
      <c r="M17710" s="51"/>
    </row>
    <row r="17711" spans="9:13">
      <c r="I17711" s="51"/>
      <c r="M17711" s="51"/>
    </row>
    <row r="17712" spans="9:13">
      <c r="I17712" s="51"/>
      <c r="M17712" s="51"/>
    </row>
    <row r="17713" spans="9:13">
      <c r="I17713" s="51"/>
      <c r="M17713" s="51"/>
    </row>
    <row r="17714" spans="9:13">
      <c r="I17714" s="51"/>
      <c r="M17714" s="51"/>
    </row>
    <row r="17715" spans="9:13">
      <c r="I17715" s="51"/>
      <c r="M17715" s="51"/>
    </row>
    <row r="17716" spans="9:13">
      <c r="I17716" s="51"/>
      <c r="M17716" s="51"/>
    </row>
    <row r="17717" spans="9:13">
      <c r="I17717" s="51"/>
      <c r="M17717" s="51"/>
    </row>
    <row r="17718" spans="9:13">
      <c r="I17718" s="51"/>
      <c r="M17718" s="51"/>
    </row>
    <row r="17719" spans="9:13">
      <c r="I17719" s="51"/>
      <c r="M17719" s="51"/>
    </row>
    <row r="17720" spans="9:13">
      <c r="I17720" s="51"/>
      <c r="M17720" s="51"/>
    </row>
    <row r="17721" spans="9:13">
      <c r="I17721" s="51"/>
      <c r="M17721" s="51"/>
    </row>
    <row r="17722" spans="9:13">
      <c r="I17722" s="51"/>
      <c r="M17722" s="51"/>
    </row>
    <row r="17723" spans="9:13">
      <c r="I17723" s="51"/>
      <c r="M17723" s="51"/>
    </row>
    <row r="17724" spans="9:13">
      <c r="I17724" s="51"/>
      <c r="M17724" s="51"/>
    </row>
    <row r="17725" spans="9:13">
      <c r="I17725" s="51"/>
      <c r="M17725" s="51"/>
    </row>
    <row r="17726" spans="9:13">
      <c r="I17726" s="51"/>
      <c r="M17726" s="51"/>
    </row>
    <row r="17727" spans="9:13">
      <c r="I17727" s="51"/>
      <c r="M17727" s="51"/>
    </row>
    <row r="17728" spans="9:13">
      <c r="I17728" s="51"/>
      <c r="M17728" s="51"/>
    </row>
    <row r="17729" spans="9:13">
      <c r="I17729" s="51"/>
      <c r="M17729" s="51"/>
    </row>
    <row r="17730" spans="9:13">
      <c r="I17730" s="51"/>
      <c r="M17730" s="51"/>
    </row>
    <row r="17731" spans="9:13">
      <c r="I17731" s="51"/>
      <c r="M17731" s="51"/>
    </row>
    <row r="17732" spans="9:13">
      <c r="I17732" s="51"/>
      <c r="M17732" s="51"/>
    </row>
    <row r="17733" spans="9:13">
      <c r="I17733" s="51"/>
      <c r="M17733" s="51"/>
    </row>
    <row r="17734" spans="9:13">
      <c r="I17734" s="51"/>
      <c r="M17734" s="51"/>
    </row>
    <row r="17735" spans="9:13">
      <c r="I17735" s="51"/>
      <c r="M17735" s="51"/>
    </row>
    <row r="17736" spans="9:13">
      <c r="I17736" s="51"/>
      <c r="M17736" s="51"/>
    </row>
    <row r="17737" spans="9:13">
      <c r="I17737" s="51"/>
      <c r="M17737" s="51"/>
    </row>
    <row r="17738" spans="9:13">
      <c r="I17738" s="51"/>
      <c r="M17738" s="51"/>
    </row>
    <row r="17739" spans="9:13">
      <c r="I17739" s="51"/>
      <c r="M17739" s="51"/>
    </row>
    <row r="17740" spans="9:13">
      <c r="I17740" s="51"/>
      <c r="M17740" s="51"/>
    </row>
    <row r="17741" spans="9:13">
      <c r="I17741" s="51"/>
      <c r="M17741" s="51"/>
    </row>
    <row r="17742" spans="9:13">
      <c r="I17742" s="51"/>
      <c r="M17742" s="51"/>
    </row>
    <row r="17743" spans="9:13">
      <c r="I17743" s="51"/>
      <c r="M17743" s="51"/>
    </row>
    <row r="17744" spans="9:13">
      <c r="I17744" s="51"/>
      <c r="M17744" s="51"/>
    </row>
    <row r="17745" spans="9:13">
      <c r="I17745" s="51"/>
      <c r="M17745" s="51"/>
    </row>
    <row r="17746" spans="9:13">
      <c r="I17746" s="51"/>
      <c r="M17746" s="51"/>
    </row>
    <row r="17747" spans="9:13">
      <c r="I17747" s="51"/>
      <c r="M17747" s="51"/>
    </row>
    <row r="17748" spans="9:13">
      <c r="I17748" s="51"/>
      <c r="M17748" s="51"/>
    </row>
    <row r="17749" spans="9:13">
      <c r="I17749" s="51"/>
      <c r="M17749" s="51"/>
    </row>
    <row r="17750" spans="9:13">
      <c r="I17750" s="51"/>
      <c r="M17750" s="51"/>
    </row>
    <row r="17751" spans="9:13">
      <c r="I17751" s="51"/>
      <c r="M17751" s="51"/>
    </row>
    <row r="17752" spans="9:13">
      <c r="I17752" s="51"/>
      <c r="M17752" s="51"/>
    </row>
    <row r="17753" spans="9:13">
      <c r="I17753" s="51"/>
      <c r="M17753" s="51"/>
    </row>
    <row r="17754" spans="9:13">
      <c r="I17754" s="51"/>
      <c r="M17754" s="51"/>
    </row>
    <row r="17755" spans="9:13">
      <c r="I17755" s="51"/>
      <c r="M17755" s="51"/>
    </row>
    <row r="17756" spans="9:13">
      <c r="I17756" s="51"/>
      <c r="M17756" s="51"/>
    </row>
    <row r="17757" spans="9:13">
      <c r="I17757" s="51"/>
      <c r="M17757" s="51"/>
    </row>
    <row r="17758" spans="9:13">
      <c r="I17758" s="51"/>
      <c r="M17758" s="51"/>
    </row>
    <row r="17759" spans="9:13">
      <c r="I17759" s="51"/>
      <c r="M17759" s="51"/>
    </row>
    <row r="17760" spans="9:13">
      <c r="I17760" s="51"/>
      <c r="M17760" s="51"/>
    </row>
    <row r="17761" spans="9:13">
      <c r="I17761" s="51"/>
      <c r="M17761" s="51"/>
    </row>
    <row r="17762" spans="9:13">
      <c r="I17762" s="51"/>
      <c r="M17762" s="51"/>
    </row>
    <row r="17763" spans="9:13">
      <c r="I17763" s="51"/>
      <c r="M17763" s="51"/>
    </row>
    <row r="17764" spans="9:13">
      <c r="I17764" s="51"/>
      <c r="M17764" s="51"/>
    </row>
    <row r="17765" spans="9:13">
      <c r="I17765" s="51"/>
      <c r="M17765" s="51"/>
    </row>
    <row r="17766" spans="9:13">
      <c r="I17766" s="51"/>
      <c r="M17766" s="51"/>
    </row>
    <row r="17767" spans="9:13">
      <c r="I17767" s="51"/>
      <c r="M17767" s="51"/>
    </row>
    <row r="17768" spans="9:13">
      <c r="I17768" s="51"/>
      <c r="M17768" s="51"/>
    </row>
    <row r="17769" spans="9:13">
      <c r="I17769" s="51"/>
      <c r="M17769" s="51"/>
    </row>
    <row r="17770" spans="9:13">
      <c r="I17770" s="51"/>
      <c r="M17770" s="51"/>
    </row>
    <row r="17771" spans="9:13">
      <c r="I17771" s="51"/>
      <c r="M17771" s="51"/>
    </row>
    <row r="17772" spans="9:13">
      <c r="I17772" s="51"/>
      <c r="M17772" s="51"/>
    </row>
    <row r="17773" spans="9:13">
      <c r="I17773" s="51"/>
      <c r="M17773" s="51"/>
    </row>
    <row r="17774" spans="9:13">
      <c r="I17774" s="51"/>
      <c r="M17774" s="51"/>
    </row>
    <row r="17775" spans="9:13">
      <c r="I17775" s="51"/>
      <c r="M17775" s="51"/>
    </row>
    <row r="17776" spans="9:13">
      <c r="I17776" s="51"/>
      <c r="M17776" s="51"/>
    </row>
    <row r="17777" spans="9:13">
      <c r="I17777" s="51"/>
      <c r="M17777" s="51"/>
    </row>
    <row r="17778" spans="9:13">
      <c r="I17778" s="51"/>
      <c r="M17778" s="51"/>
    </row>
    <row r="17779" spans="9:13">
      <c r="I17779" s="51"/>
      <c r="M17779" s="51"/>
    </row>
    <row r="17780" spans="9:13">
      <c r="I17780" s="51"/>
      <c r="M17780" s="51"/>
    </row>
    <row r="17781" spans="9:13">
      <c r="I17781" s="51"/>
      <c r="M17781" s="51"/>
    </row>
    <row r="17782" spans="9:13">
      <c r="I17782" s="51"/>
      <c r="M17782" s="51"/>
    </row>
    <row r="17783" spans="9:13">
      <c r="I17783" s="51"/>
      <c r="M17783" s="51"/>
    </row>
    <row r="17784" spans="9:13">
      <c r="I17784" s="51"/>
      <c r="M17784" s="51"/>
    </row>
    <row r="17785" spans="9:13">
      <c r="I17785" s="51"/>
      <c r="M17785" s="51"/>
    </row>
    <row r="17786" spans="9:13">
      <c r="I17786" s="51"/>
      <c r="M17786" s="51"/>
    </row>
    <row r="17787" spans="9:13">
      <c r="I17787" s="51"/>
      <c r="M17787" s="51"/>
    </row>
    <row r="17788" spans="9:13">
      <c r="I17788" s="51"/>
      <c r="M17788" s="51"/>
    </row>
    <row r="17789" spans="9:13">
      <c r="I17789" s="51"/>
      <c r="M17789" s="51"/>
    </row>
    <row r="17790" spans="9:13">
      <c r="I17790" s="51"/>
      <c r="M17790" s="51"/>
    </row>
    <row r="17791" spans="9:13">
      <c r="I17791" s="51"/>
      <c r="M17791" s="51"/>
    </row>
    <row r="17792" spans="9:13">
      <c r="I17792" s="51"/>
      <c r="M17792" s="51"/>
    </row>
    <row r="17793" spans="9:13">
      <c r="I17793" s="51"/>
      <c r="M17793" s="51"/>
    </row>
    <row r="17794" spans="9:13">
      <c r="I17794" s="51"/>
      <c r="M17794" s="51"/>
    </row>
    <row r="17795" spans="9:13">
      <c r="I17795" s="51"/>
      <c r="M17795" s="51"/>
    </row>
    <row r="17796" spans="9:13">
      <c r="I17796" s="51"/>
      <c r="M17796" s="51"/>
    </row>
    <row r="17797" spans="9:13">
      <c r="I17797" s="51"/>
      <c r="M17797" s="51"/>
    </row>
    <row r="17798" spans="9:13">
      <c r="I17798" s="51"/>
      <c r="M17798" s="51"/>
    </row>
    <row r="17799" spans="9:13">
      <c r="I17799" s="51"/>
      <c r="M17799" s="51"/>
    </row>
    <row r="17800" spans="9:13">
      <c r="I17800" s="51"/>
      <c r="M17800" s="51"/>
    </row>
    <row r="17801" spans="9:13">
      <c r="I17801" s="51"/>
      <c r="M17801" s="51"/>
    </row>
    <row r="17802" spans="9:13">
      <c r="I17802" s="51"/>
      <c r="M17802" s="51"/>
    </row>
    <row r="17803" spans="9:13">
      <c r="I17803" s="51"/>
      <c r="M17803" s="51"/>
    </row>
    <row r="17804" spans="9:13">
      <c r="I17804" s="51"/>
      <c r="M17804" s="51"/>
    </row>
    <row r="17805" spans="9:13">
      <c r="I17805" s="51"/>
      <c r="M17805" s="51"/>
    </row>
    <row r="17806" spans="9:13">
      <c r="I17806" s="51"/>
      <c r="M17806" s="51"/>
    </row>
    <row r="17807" spans="9:13">
      <c r="I17807" s="51"/>
      <c r="M17807" s="51"/>
    </row>
    <row r="17808" spans="9:13">
      <c r="I17808" s="51"/>
      <c r="M17808" s="51"/>
    </row>
    <row r="17809" spans="9:13">
      <c r="I17809" s="51"/>
      <c r="M17809" s="51"/>
    </row>
    <row r="17810" spans="9:13">
      <c r="I17810" s="51"/>
      <c r="M17810" s="51"/>
    </row>
    <row r="17811" spans="9:13">
      <c r="I17811" s="51"/>
      <c r="M17811" s="51"/>
    </row>
    <row r="17812" spans="9:13">
      <c r="I17812" s="51"/>
      <c r="M17812" s="51"/>
    </row>
    <row r="17813" spans="9:13">
      <c r="I17813" s="51"/>
      <c r="M17813" s="51"/>
    </row>
    <row r="17814" spans="9:13">
      <c r="I17814" s="51"/>
      <c r="M17814" s="51"/>
    </row>
    <row r="17815" spans="9:13">
      <c r="I17815" s="51"/>
      <c r="M17815" s="51"/>
    </row>
    <row r="17816" spans="9:13">
      <c r="I17816" s="51"/>
      <c r="M17816" s="51"/>
    </row>
    <row r="17817" spans="9:13">
      <c r="I17817" s="51"/>
      <c r="M17817" s="51"/>
    </row>
    <row r="17818" spans="9:13">
      <c r="I17818" s="51"/>
      <c r="M17818" s="51"/>
    </row>
    <row r="17819" spans="9:13">
      <c r="I17819" s="51"/>
      <c r="M17819" s="51"/>
    </row>
    <row r="17820" spans="9:13">
      <c r="I17820" s="51"/>
      <c r="M17820" s="51"/>
    </row>
    <row r="17821" spans="9:13">
      <c r="I17821" s="51"/>
      <c r="M17821" s="51"/>
    </row>
    <row r="17822" spans="9:13">
      <c r="I17822" s="51"/>
      <c r="M17822" s="51"/>
    </row>
    <row r="17823" spans="9:13">
      <c r="I17823" s="51"/>
      <c r="M17823" s="51"/>
    </row>
    <row r="17824" spans="9:13">
      <c r="I17824" s="51"/>
      <c r="M17824" s="51"/>
    </row>
    <row r="17825" spans="9:13">
      <c r="I17825" s="51"/>
      <c r="M17825" s="51"/>
    </row>
    <row r="17826" spans="9:13">
      <c r="I17826" s="51"/>
      <c r="M17826" s="51"/>
    </row>
    <row r="17827" spans="9:13">
      <c r="I17827" s="51"/>
      <c r="M17827" s="51"/>
    </row>
    <row r="17828" spans="9:13">
      <c r="I17828" s="51"/>
      <c r="M17828" s="51"/>
    </row>
    <row r="17829" spans="9:13">
      <c r="I17829" s="51"/>
      <c r="M17829" s="51"/>
    </row>
    <row r="17830" spans="9:13">
      <c r="I17830" s="51"/>
      <c r="M17830" s="51"/>
    </row>
    <row r="17831" spans="9:13">
      <c r="I17831" s="51"/>
      <c r="M17831" s="51"/>
    </row>
    <row r="17832" spans="9:13">
      <c r="I17832" s="51"/>
      <c r="M17832" s="51"/>
    </row>
    <row r="17833" spans="9:13">
      <c r="I17833" s="51"/>
      <c r="M17833" s="51"/>
    </row>
    <row r="17834" spans="9:13">
      <c r="I17834" s="51"/>
      <c r="M17834" s="51"/>
    </row>
    <row r="17835" spans="9:13">
      <c r="I17835" s="51"/>
      <c r="M17835" s="51"/>
    </row>
    <row r="17836" spans="9:13">
      <c r="I17836" s="51"/>
      <c r="M17836" s="51"/>
    </row>
    <row r="17837" spans="9:13">
      <c r="I17837" s="51"/>
      <c r="M17837" s="51"/>
    </row>
    <row r="17838" spans="9:13">
      <c r="I17838" s="51"/>
      <c r="M17838" s="51"/>
    </row>
    <row r="17839" spans="9:13">
      <c r="I17839" s="51"/>
      <c r="M17839" s="51"/>
    </row>
    <row r="17840" spans="9:13">
      <c r="I17840" s="51"/>
      <c r="M17840" s="51"/>
    </row>
    <row r="17841" spans="9:13">
      <c r="I17841" s="51"/>
      <c r="M17841" s="51"/>
    </row>
    <row r="17842" spans="9:13">
      <c r="I17842" s="51"/>
      <c r="M17842" s="51"/>
    </row>
    <row r="17843" spans="9:13">
      <c r="I17843" s="51"/>
      <c r="M17843" s="51"/>
    </row>
    <row r="17844" spans="9:13">
      <c r="I17844" s="51"/>
      <c r="M17844" s="51"/>
    </row>
    <row r="17845" spans="9:13">
      <c r="I17845" s="51"/>
      <c r="M17845" s="51"/>
    </row>
    <row r="17846" spans="9:13">
      <c r="I17846" s="51"/>
      <c r="M17846" s="51"/>
    </row>
    <row r="17847" spans="9:13">
      <c r="I17847" s="51"/>
      <c r="M17847" s="51"/>
    </row>
    <row r="17848" spans="9:13">
      <c r="I17848" s="51"/>
      <c r="M17848" s="51"/>
    </row>
    <row r="17849" spans="9:13">
      <c r="I17849" s="51"/>
      <c r="M17849" s="51"/>
    </row>
    <row r="17850" spans="9:13">
      <c r="I17850" s="51"/>
      <c r="M17850" s="51"/>
    </row>
    <row r="17851" spans="9:13">
      <c r="I17851" s="51"/>
      <c r="M17851" s="51"/>
    </row>
    <row r="17852" spans="9:13">
      <c r="I17852" s="51"/>
      <c r="M17852" s="51"/>
    </row>
    <row r="17853" spans="9:13">
      <c r="I17853" s="51"/>
      <c r="M17853" s="51"/>
    </row>
    <row r="17854" spans="9:13">
      <c r="I17854" s="51"/>
      <c r="M17854" s="51"/>
    </row>
    <row r="17855" spans="9:13">
      <c r="I17855" s="51"/>
      <c r="M17855" s="51"/>
    </row>
    <row r="17856" spans="9:13">
      <c r="I17856" s="51"/>
      <c r="M17856" s="51"/>
    </row>
    <row r="17857" spans="9:13">
      <c r="I17857" s="51"/>
      <c r="M17857" s="51"/>
    </row>
    <row r="17858" spans="9:13">
      <c r="I17858" s="51"/>
      <c r="M17858" s="51"/>
    </row>
    <row r="17859" spans="9:13">
      <c r="I17859" s="51"/>
      <c r="M17859" s="51"/>
    </row>
    <row r="17860" spans="9:13">
      <c r="I17860" s="51"/>
      <c r="M17860" s="51"/>
    </row>
    <row r="17861" spans="9:13">
      <c r="I17861" s="51"/>
      <c r="M17861" s="51"/>
    </row>
    <row r="17862" spans="9:13">
      <c r="I17862" s="51"/>
      <c r="M17862" s="51"/>
    </row>
    <row r="17863" spans="9:13">
      <c r="I17863" s="51"/>
      <c r="M17863" s="51"/>
    </row>
    <row r="17864" spans="9:13">
      <c r="I17864" s="51"/>
      <c r="M17864" s="51"/>
    </row>
    <row r="17865" spans="9:13">
      <c r="I17865" s="51"/>
      <c r="M17865" s="51"/>
    </row>
    <row r="17866" spans="9:13">
      <c r="I17866" s="51"/>
      <c r="M17866" s="51"/>
    </row>
    <row r="17867" spans="9:13">
      <c r="I17867" s="51"/>
      <c r="M17867" s="51"/>
    </row>
    <row r="17868" spans="9:13">
      <c r="I17868" s="51"/>
      <c r="M17868" s="51"/>
    </row>
    <row r="17869" spans="9:13">
      <c r="I17869" s="51"/>
      <c r="M17869" s="51"/>
    </row>
    <row r="17870" spans="9:13">
      <c r="I17870" s="51"/>
      <c r="M17870" s="51"/>
    </row>
    <row r="17871" spans="9:13">
      <c r="I17871" s="51"/>
      <c r="M17871" s="51"/>
    </row>
    <row r="17872" spans="9:13">
      <c r="I17872" s="51"/>
      <c r="M17872" s="51"/>
    </row>
    <row r="17873" spans="9:13">
      <c r="I17873" s="51"/>
      <c r="M17873" s="51"/>
    </row>
    <row r="17874" spans="9:13">
      <c r="I17874" s="51"/>
      <c r="M17874" s="51"/>
    </row>
    <row r="17875" spans="9:13">
      <c r="I17875" s="51"/>
      <c r="M17875" s="51"/>
    </row>
    <row r="17876" spans="9:13">
      <c r="I17876" s="51"/>
      <c r="M17876" s="51"/>
    </row>
    <row r="17877" spans="9:13">
      <c r="I17877" s="51"/>
      <c r="M17877" s="51"/>
    </row>
    <row r="17878" spans="9:13">
      <c r="I17878" s="51"/>
      <c r="M17878" s="51"/>
    </row>
    <row r="17879" spans="9:13">
      <c r="I17879" s="51"/>
      <c r="M17879" s="51"/>
    </row>
    <row r="17880" spans="9:13">
      <c r="I17880" s="51"/>
      <c r="M17880" s="51"/>
    </row>
    <row r="17881" spans="9:13">
      <c r="I17881" s="51"/>
      <c r="M17881" s="51"/>
    </row>
    <row r="17882" spans="9:13">
      <c r="I17882" s="51"/>
      <c r="M17882" s="51"/>
    </row>
    <row r="17883" spans="9:13">
      <c r="I17883" s="51"/>
      <c r="M17883" s="51"/>
    </row>
    <row r="17884" spans="9:13">
      <c r="I17884" s="51"/>
      <c r="M17884" s="51"/>
    </row>
    <row r="17885" spans="9:13">
      <c r="I17885" s="51"/>
      <c r="M17885" s="51"/>
    </row>
    <row r="17886" spans="9:13">
      <c r="I17886" s="51"/>
      <c r="M17886" s="51"/>
    </row>
    <row r="17887" spans="9:13">
      <c r="I17887" s="51"/>
      <c r="M17887" s="51"/>
    </row>
    <row r="17888" spans="9:13">
      <c r="I17888" s="51"/>
      <c r="M17888" s="51"/>
    </row>
    <row r="17889" spans="9:13">
      <c r="I17889" s="51"/>
      <c r="M17889" s="51"/>
    </row>
    <row r="17890" spans="9:13">
      <c r="I17890" s="51"/>
      <c r="M17890" s="51"/>
    </row>
    <row r="17891" spans="9:13">
      <c r="I17891" s="51"/>
      <c r="M17891" s="51"/>
    </row>
    <row r="17892" spans="9:13">
      <c r="I17892" s="51"/>
      <c r="M17892" s="51"/>
    </row>
    <row r="17893" spans="9:13">
      <c r="I17893" s="51"/>
      <c r="M17893" s="51"/>
    </row>
    <row r="17894" spans="9:13">
      <c r="I17894" s="51"/>
      <c r="M17894" s="51"/>
    </row>
    <row r="17895" spans="9:13">
      <c r="I17895" s="51"/>
      <c r="M17895" s="51"/>
    </row>
    <row r="17896" spans="9:13">
      <c r="I17896" s="51"/>
      <c r="M17896" s="51"/>
    </row>
    <row r="17897" spans="9:13">
      <c r="I17897" s="51"/>
      <c r="M17897" s="51"/>
    </row>
    <row r="17898" spans="9:13">
      <c r="I17898" s="51"/>
      <c r="M17898" s="51"/>
    </row>
    <row r="17899" spans="9:13">
      <c r="I17899" s="51"/>
      <c r="M17899" s="51"/>
    </row>
    <row r="17900" spans="9:13">
      <c r="I17900" s="51"/>
      <c r="M17900" s="51"/>
    </row>
    <row r="17901" spans="9:13">
      <c r="I17901" s="51"/>
      <c r="M17901" s="51"/>
    </row>
    <row r="17902" spans="9:13">
      <c r="I17902" s="51"/>
      <c r="M17902" s="51"/>
    </row>
    <row r="17903" spans="9:13">
      <c r="I17903" s="51"/>
      <c r="M17903" s="51"/>
    </row>
    <row r="17904" spans="9:13">
      <c r="I17904" s="51"/>
      <c r="M17904" s="51"/>
    </row>
    <row r="17905" spans="9:13">
      <c r="I17905" s="51"/>
      <c r="M17905" s="51"/>
    </row>
    <row r="17906" spans="9:13">
      <c r="I17906" s="51"/>
      <c r="M17906" s="51"/>
    </row>
    <row r="17907" spans="9:13">
      <c r="I17907" s="51"/>
      <c r="M17907" s="51"/>
    </row>
    <row r="17908" spans="9:13">
      <c r="I17908" s="51"/>
      <c r="M17908" s="51"/>
    </row>
    <row r="17909" spans="9:13">
      <c r="I17909" s="51"/>
      <c r="M17909" s="51"/>
    </row>
    <row r="17910" spans="9:13">
      <c r="I17910" s="51"/>
      <c r="M17910" s="51"/>
    </row>
    <row r="17911" spans="9:13">
      <c r="I17911" s="51"/>
      <c r="M17911" s="51"/>
    </row>
    <row r="17912" spans="9:13">
      <c r="I17912" s="51"/>
      <c r="M17912" s="51"/>
    </row>
    <row r="17913" spans="9:13">
      <c r="I17913" s="51"/>
      <c r="M17913" s="51"/>
    </row>
    <row r="17914" spans="9:13">
      <c r="I17914" s="51"/>
      <c r="M17914" s="51"/>
    </row>
    <row r="17915" spans="9:13">
      <c r="I17915" s="51"/>
      <c r="M17915" s="51"/>
    </row>
    <row r="17916" spans="9:13">
      <c r="I17916" s="51"/>
      <c r="M17916" s="51"/>
    </row>
    <row r="17917" spans="9:13">
      <c r="I17917" s="51"/>
      <c r="M17917" s="51"/>
    </row>
    <row r="17918" spans="9:13">
      <c r="I17918" s="51"/>
      <c r="M17918" s="51"/>
    </row>
    <row r="17919" spans="9:13">
      <c r="I17919" s="51"/>
      <c r="M17919" s="51"/>
    </row>
    <row r="17920" spans="9:13">
      <c r="I17920" s="51"/>
      <c r="M17920" s="51"/>
    </row>
    <row r="17921" spans="9:13">
      <c r="I17921" s="51"/>
      <c r="M17921" s="51"/>
    </row>
    <row r="17922" spans="9:13">
      <c r="I17922" s="51"/>
      <c r="M17922" s="51"/>
    </row>
    <row r="17923" spans="9:13">
      <c r="I17923" s="51"/>
      <c r="M17923" s="51"/>
    </row>
    <row r="17924" spans="9:13">
      <c r="I17924" s="51"/>
      <c r="M17924" s="51"/>
    </row>
    <row r="17925" spans="9:13">
      <c r="I17925" s="51"/>
      <c r="M17925" s="51"/>
    </row>
    <row r="17926" spans="9:13">
      <c r="I17926" s="51"/>
      <c r="M17926" s="51"/>
    </row>
    <row r="17927" spans="9:13">
      <c r="I17927" s="51"/>
      <c r="M17927" s="51"/>
    </row>
    <row r="17928" spans="9:13">
      <c r="I17928" s="51"/>
      <c r="M17928" s="51"/>
    </row>
    <row r="17929" spans="9:13">
      <c r="I17929" s="51"/>
      <c r="M17929" s="51"/>
    </row>
    <row r="17930" spans="9:13">
      <c r="I17930" s="51"/>
      <c r="M17930" s="51"/>
    </row>
    <row r="17931" spans="9:13">
      <c r="I17931" s="51"/>
      <c r="M17931" s="51"/>
    </row>
    <row r="17932" spans="9:13">
      <c r="I17932" s="51"/>
      <c r="M17932" s="51"/>
    </row>
    <row r="17933" spans="9:13">
      <c r="I17933" s="51"/>
      <c r="M17933" s="51"/>
    </row>
    <row r="17934" spans="9:13">
      <c r="I17934" s="51"/>
      <c r="M17934" s="51"/>
    </row>
    <row r="17935" spans="9:13">
      <c r="I17935" s="51"/>
      <c r="M17935" s="51"/>
    </row>
    <row r="17936" spans="9:13">
      <c r="I17936" s="51"/>
      <c r="M17936" s="51"/>
    </row>
    <row r="17937" spans="9:13">
      <c r="I17937" s="51"/>
      <c r="M17937" s="51"/>
    </row>
    <row r="17938" spans="9:13">
      <c r="I17938" s="51"/>
      <c r="M17938" s="51"/>
    </row>
    <row r="17939" spans="9:13">
      <c r="I17939" s="51"/>
      <c r="M17939" s="51"/>
    </row>
    <row r="17940" spans="9:13">
      <c r="I17940" s="51"/>
      <c r="M17940" s="51"/>
    </row>
    <row r="17941" spans="9:13">
      <c r="I17941" s="51"/>
      <c r="M17941" s="51"/>
    </row>
    <row r="17942" spans="9:13">
      <c r="I17942" s="51"/>
      <c r="M17942" s="51"/>
    </row>
    <row r="17943" spans="9:13">
      <c r="I17943" s="51"/>
      <c r="M17943" s="51"/>
    </row>
    <row r="17944" spans="9:13">
      <c r="I17944" s="51"/>
      <c r="M17944" s="51"/>
    </row>
    <row r="17945" spans="9:13">
      <c r="I17945" s="51"/>
      <c r="M17945" s="51"/>
    </row>
    <row r="17946" spans="9:13">
      <c r="I17946" s="51"/>
      <c r="M17946" s="51"/>
    </row>
    <row r="17947" spans="9:13">
      <c r="I17947" s="51"/>
      <c r="M17947" s="51"/>
    </row>
    <row r="17948" spans="9:13">
      <c r="I17948" s="51"/>
      <c r="M17948" s="51"/>
    </row>
    <row r="17949" spans="9:13">
      <c r="I17949" s="51"/>
      <c r="M17949" s="51"/>
    </row>
    <row r="17950" spans="9:13">
      <c r="I17950" s="51"/>
      <c r="M17950" s="51"/>
    </row>
    <row r="17951" spans="9:13">
      <c r="I17951" s="51"/>
      <c r="M17951" s="51"/>
    </row>
    <row r="17952" spans="9:13">
      <c r="I17952" s="51"/>
      <c r="M17952" s="51"/>
    </row>
    <row r="17953" spans="9:13">
      <c r="I17953" s="51"/>
      <c r="M17953" s="51"/>
    </row>
    <row r="17954" spans="9:13">
      <c r="I17954" s="51"/>
      <c r="M17954" s="51"/>
    </row>
    <row r="17955" spans="9:13">
      <c r="I17955" s="51"/>
      <c r="M17955" s="51"/>
    </row>
    <row r="17956" spans="9:13">
      <c r="I17956" s="51"/>
      <c r="M17956" s="51"/>
    </row>
    <row r="17957" spans="9:13">
      <c r="I17957" s="51"/>
      <c r="M17957" s="51"/>
    </row>
    <row r="17958" spans="9:13">
      <c r="I17958" s="51"/>
      <c r="M17958" s="51"/>
    </row>
    <row r="17959" spans="9:13">
      <c r="I17959" s="51"/>
      <c r="M17959" s="51"/>
    </row>
    <row r="17960" spans="9:13">
      <c r="I17960" s="51"/>
      <c r="M17960" s="51"/>
    </row>
    <row r="17961" spans="9:13">
      <c r="I17961" s="51"/>
      <c r="M17961" s="51"/>
    </row>
    <row r="17962" spans="9:13">
      <c r="I17962" s="51"/>
      <c r="M17962" s="51"/>
    </row>
    <row r="17963" spans="9:13">
      <c r="I17963" s="51"/>
      <c r="M17963" s="51"/>
    </row>
    <row r="17964" spans="9:13">
      <c r="I17964" s="51"/>
      <c r="M17964" s="51"/>
    </row>
    <row r="17965" spans="9:13">
      <c r="I17965" s="51"/>
      <c r="M17965" s="51"/>
    </row>
    <row r="17966" spans="9:13">
      <c r="I17966" s="51"/>
      <c r="M17966" s="51"/>
    </row>
    <row r="17967" spans="9:13">
      <c r="I17967" s="51"/>
      <c r="M17967" s="51"/>
    </row>
    <row r="17968" spans="9:13">
      <c r="I17968" s="51"/>
      <c r="M17968" s="51"/>
    </row>
    <row r="17969" spans="9:13">
      <c r="I17969" s="51"/>
      <c r="M17969" s="51"/>
    </row>
    <row r="17970" spans="9:13">
      <c r="I17970" s="51"/>
      <c r="M17970" s="51"/>
    </row>
    <row r="17971" spans="9:13">
      <c r="I17971" s="51"/>
      <c r="M17971" s="51"/>
    </row>
    <row r="17972" spans="9:13">
      <c r="I17972" s="51"/>
      <c r="M17972" s="51"/>
    </row>
    <row r="17973" spans="9:13">
      <c r="I17973" s="51"/>
      <c r="M17973" s="51"/>
    </row>
    <row r="17974" spans="9:13">
      <c r="I17974" s="51"/>
      <c r="M17974" s="51"/>
    </row>
    <row r="17975" spans="9:13">
      <c r="I17975" s="51"/>
      <c r="M17975" s="51"/>
    </row>
    <row r="17976" spans="9:13">
      <c r="I17976" s="51"/>
      <c r="M17976" s="51"/>
    </row>
    <row r="17977" spans="9:13">
      <c r="I17977" s="51"/>
      <c r="M17977" s="51"/>
    </row>
    <row r="17978" spans="9:13">
      <c r="I17978" s="51"/>
      <c r="M17978" s="51"/>
    </row>
    <row r="17979" spans="9:13">
      <c r="I17979" s="51"/>
      <c r="M17979" s="51"/>
    </row>
    <row r="17980" spans="9:13">
      <c r="I17980" s="51"/>
      <c r="M17980" s="51"/>
    </row>
    <row r="17981" spans="9:13">
      <c r="I17981" s="51"/>
      <c r="M17981" s="51"/>
    </row>
    <row r="17982" spans="9:13">
      <c r="I17982" s="51"/>
      <c r="M17982" s="51"/>
    </row>
    <row r="17983" spans="9:13">
      <c r="I17983" s="51"/>
      <c r="M17983" s="51"/>
    </row>
    <row r="17984" spans="9:13">
      <c r="I17984" s="51"/>
      <c r="M17984" s="51"/>
    </row>
    <row r="17985" spans="9:13">
      <c r="I17985" s="51"/>
      <c r="M17985" s="51"/>
    </row>
    <row r="17986" spans="9:13">
      <c r="I17986" s="51"/>
      <c r="M17986" s="51"/>
    </row>
    <row r="17987" spans="9:13">
      <c r="I17987" s="51"/>
      <c r="M17987" s="51"/>
    </row>
    <row r="17988" spans="9:13">
      <c r="I17988" s="51"/>
      <c r="M17988" s="51"/>
    </row>
    <row r="17989" spans="9:13">
      <c r="I17989" s="51"/>
      <c r="M17989" s="51"/>
    </row>
    <row r="17990" spans="9:13">
      <c r="I17990" s="51"/>
      <c r="M17990" s="51"/>
    </row>
    <row r="17991" spans="9:13">
      <c r="I17991" s="51"/>
      <c r="M17991" s="51"/>
    </row>
    <row r="17992" spans="9:13">
      <c r="I17992" s="51"/>
      <c r="M17992" s="51"/>
    </row>
    <row r="17993" spans="9:13">
      <c r="I17993" s="51"/>
      <c r="M17993" s="51"/>
    </row>
    <row r="17994" spans="9:13">
      <c r="I17994" s="51"/>
      <c r="M17994" s="51"/>
    </row>
    <row r="17995" spans="9:13">
      <c r="I17995" s="51"/>
      <c r="M17995" s="51"/>
    </row>
    <row r="17996" spans="9:13">
      <c r="I17996" s="51"/>
      <c r="M17996" s="51"/>
    </row>
    <row r="17997" spans="9:13">
      <c r="I17997" s="51"/>
      <c r="M17997" s="51"/>
    </row>
    <row r="17998" spans="9:13">
      <c r="I17998" s="51"/>
      <c r="M17998" s="51"/>
    </row>
    <row r="17999" spans="9:13">
      <c r="I17999" s="51"/>
      <c r="M17999" s="51"/>
    </row>
    <row r="18000" spans="9:13">
      <c r="I18000" s="51"/>
      <c r="M18000" s="51"/>
    </row>
    <row r="18001" spans="9:13">
      <c r="I18001" s="51"/>
      <c r="M18001" s="51"/>
    </row>
    <row r="18002" spans="9:13">
      <c r="I18002" s="51"/>
      <c r="M18002" s="51"/>
    </row>
    <row r="18003" spans="9:13">
      <c r="I18003" s="51"/>
      <c r="M18003" s="51"/>
    </row>
    <row r="18004" spans="9:13">
      <c r="I18004" s="51"/>
      <c r="M18004" s="51"/>
    </row>
    <row r="18005" spans="9:13">
      <c r="I18005" s="51"/>
      <c r="M18005" s="51"/>
    </row>
    <row r="18006" spans="9:13">
      <c r="I18006" s="51"/>
      <c r="M18006" s="51"/>
    </row>
    <row r="18007" spans="9:13">
      <c r="I18007" s="51"/>
      <c r="M18007" s="51"/>
    </row>
    <row r="18008" spans="9:13">
      <c r="I18008" s="51"/>
      <c r="M18008" s="51"/>
    </row>
    <row r="18009" spans="9:13">
      <c r="I18009" s="51"/>
      <c r="M18009" s="51"/>
    </row>
    <row r="18010" spans="9:13">
      <c r="I18010" s="51"/>
      <c r="M18010" s="51"/>
    </row>
    <row r="18011" spans="9:13">
      <c r="I18011" s="51"/>
      <c r="M18011" s="51"/>
    </row>
    <row r="18012" spans="9:13">
      <c r="I18012" s="51"/>
      <c r="M18012" s="51"/>
    </row>
    <row r="18013" spans="9:13">
      <c r="I18013" s="51"/>
      <c r="M18013" s="51"/>
    </row>
    <row r="18014" spans="9:13">
      <c r="I18014" s="51"/>
      <c r="M18014" s="51"/>
    </row>
    <row r="18015" spans="9:13">
      <c r="I18015" s="51"/>
      <c r="M18015" s="51"/>
    </row>
    <row r="18016" spans="9:13">
      <c r="I18016" s="51"/>
      <c r="M18016" s="51"/>
    </row>
    <row r="18017" spans="9:13">
      <c r="I18017" s="51"/>
      <c r="M18017" s="51"/>
    </row>
    <row r="18018" spans="9:13">
      <c r="I18018" s="51"/>
      <c r="M18018" s="51"/>
    </row>
    <row r="18019" spans="9:13">
      <c r="I18019" s="51"/>
      <c r="M18019" s="51"/>
    </row>
    <row r="18020" spans="9:13">
      <c r="I18020" s="51"/>
      <c r="M18020" s="51"/>
    </row>
    <row r="18021" spans="9:13">
      <c r="I18021" s="51"/>
      <c r="M18021" s="51"/>
    </row>
    <row r="18022" spans="9:13">
      <c r="I18022" s="51"/>
      <c r="M18022" s="51"/>
    </row>
    <row r="18023" spans="9:13">
      <c r="I18023" s="51"/>
      <c r="M18023" s="51"/>
    </row>
    <row r="18024" spans="9:13">
      <c r="I18024" s="51"/>
      <c r="M18024" s="51"/>
    </row>
    <row r="18025" spans="9:13">
      <c r="I18025" s="51"/>
      <c r="M18025" s="51"/>
    </row>
    <row r="18026" spans="9:13">
      <c r="I18026" s="51"/>
      <c r="M18026" s="51"/>
    </row>
    <row r="18027" spans="9:13">
      <c r="I18027" s="51"/>
      <c r="M18027" s="51"/>
    </row>
    <row r="18028" spans="9:13">
      <c r="I18028" s="51"/>
      <c r="M18028" s="51"/>
    </row>
    <row r="18029" spans="9:13">
      <c r="I18029" s="51"/>
      <c r="M18029" s="51"/>
    </row>
    <row r="18030" spans="9:13">
      <c r="I18030" s="51"/>
      <c r="M18030" s="51"/>
    </row>
    <row r="18031" spans="9:13">
      <c r="I18031" s="51"/>
      <c r="M18031" s="51"/>
    </row>
    <row r="18032" spans="9:13">
      <c r="I18032" s="51"/>
      <c r="M18032" s="51"/>
    </row>
    <row r="18033" spans="9:13">
      <c r="I18033" s="51"/>
      <c r="M18033" s="51"/>
    </row>
    <row r="18034" spans="9:13">
      <c r="I18034" s="51"/>
      <c r="M18034" s="51"/>
    </row>
    <row r="18035" spans="9:13">
      <c r="I18035" s="51"/>
      <c r="M18035" s="51"/>
    </row>
    <row r="18036" spans="9:13">
      <c r="I18036" s="51"/>
      <c r="M18036" s="51"/>
    </row>
    <row r="18037" spans="9:13">
      <c r="I18037" s="51"/>
      <c r="M18037" s="51"/>
    </row>
    <row r="18038" spans="9:13">
      <c r="I18038" s="51"/>
      <c r="M18038" s="51"/>
    </row>
    <row r="18039" spans="9:13">
      <c r="I18039" s="51"/>
      <c r="M18039" s="51"/>
    </row>
    <row r="18040" spans="9:13">
      <c r="I18040" s="51"/>
      <c r="M18040" s="51"/>
    </row>
    <row r="18041" spans="9:13">
      <c r="I18041" s="51"/>
      <c r="M18041" s="51"/>
    </row>
    <row r="18042" spans="9:13">
      <c r="I18042" s="51"/>
      <c r="M18042" s="51"/>
    </row>
    <row r="18043" spans="9:13">
      <c r="I18043" s="51"/>
      <c r="M18043" s="51"/>
    </row>
    <row r="18044" spans="9:13">
      <c r="I18044" s="51"/>
      <c r="M18044" s="51"/>
    </row>
    <row r="18045" spans="9:13">
      <c r="I18045" s="51"/>
      <c r="M18045" s="51"/>
    </row>
    <row r="18046" spans="9:13">
      <c r="I18046" s="51"/>
      <c r="M18046" s="51"/>
    </row>
    <row r="18047" spans="9:13">
      <c r="I18047" s="51"/>
      <c r="M18047" s="51"/>
    </row>
    <row r="18048" spans="9:13">
      <c r="I18048" s="51"/>
      <c r="M18048" s="51"/>
    </row>
    <row r="18049" spans="9:13">
      <c r="I18049" s="51"/>
      <c r="M18049" s="51"/>
    </row>
    <row r="18050" spans="9:13">
      <c r="I18050" s="51"/>
      <c r="M18050" s="51"/>
    </row>
    <row r="18051" spans="9:13">
      <c r="I18051" s="51"/>
      <c r="M18051" s="51"/>
    </row>
    <row r="18052" spans="9:13">
      <c r="I18052" s="51"/>
      <c r="M18052" s="51"/>
    </row>
    <row r="18053" spans="9:13">
      <c r="I18053" s="51"/>
      <c r="M18053" s="51"/>
    </row>
    <row r="18054" spans="9:13">
      <c r="I18054" s="51"/>
      <c r="M18054" s="51"/>
    </row>
    <row r="18055" spans="9:13">
      <c r="I18055" s="51"/>
      <c r="M18055" s="51"/>
    </row>
    <row r="18056" spans="9:13">
      <c r="I18056" s="51"/>
      <c r="M18056" s="51"/>
    </row>
    <row r="18057" spans="9:13">
      <c r="I18057" s="51"/>
      <c r="M18057" s="51"/>
    </row>
    <row r="18058" spans="9:13">
      <c r="I18058" s="51"/>
      <c r="M18058" s="51"/>
    </row>
    <row r="18059" spans="9:13">
      <c r="I18059" s="51"/>
      <c r="M18059" s="51"/>
    </row>
    <row r="18060" spans="9:13">
      <c r="I18060" s="51"/>
      <c r="M18060" s="51"/>
    </row>
    <row r="18061" spans="9:13">
      <c r="I18061" s="51"/>
      <c r="M18061" s="51"/>
    </row>
    <row r="18062" spans="9:13">
      <c r="I18062" s="51"/>
      <c r="M18062" s="51"/>
    </row>
    <row r="18063" spans="9:13">
      <c r="I18063" s="51"/>
      <c r="M18063" s="51"/>
    </row>
    <row r="18064" spans="9:13">
      <c r="I18064" s="51"/>
      <c r="M18064" s="51"/>
    </row>
    <row r="18065" spans="9:13">
      <c r="I18065" s="51"/>
      <c r="M18065" s="51"/>
    </row>
    <row r="18066" spans="9:13">
      <c r="I18066" s="51"/>
      <c r="M18066" s="51"/>
    </row>
    <row r="18067" spans="9:13">
      <c r="I18067" s="51"/>
      <c r="M18067" s="51"/>
    </row>
    <row r="18068" spans="9:13">
      <c r="I18068" s="51"/>
      <c r="M18068" s="51"/>
    </row>
    <row r="18069" spans="9:13">
      <c r="I18069" s="51"/>
      <c r="M18069" s="51"/>
    </row>
    <row r="18070" spans="9:13">
      <c r="I18070" s="51"/>
      <c r="M18070" s="51"/>
    </row>
    <row r="18071" spans="9:13">
      <c r="I18071" s="51"/>
      <c r="M18071" s="51"/>
    </row>
    <row r="18072" spans="9:13">
      <c r="I18072" s="51"/>
      <c r="M18072" s="51"/>
    </row>
    <row r="18073" spans="9:13">
      <c r="I18073" s="51"/>
      <c r="M18073" s="51"/>
    </row>
    <row r="18074" spans="9:13">
      <c r="I18074" s="51"/>
      <c r="M18074" s="51"/>
    </row>
    <row r="18075" spans="9:13">
      <c r="I18075" s="51"/>
      <c r="M18075" s="51"/>
    </row>
    <row r="18076" spans="9:13">
      <c r="I18076" s="51"/>
      <c r="M18076" s="51"/>
    </row>
    <row r="18077" spans="9:13">
      <c r="I18077" s="51"/>
      <c r="M18077" s="51"/>
    </row>
    <row r="18078" spans="9:13">
      <c r="I18078" s="51"/>
      <c r="M18078" s="51"/>
    </row>
    <row r="18079" spans="9:13">
      <c r="I18079" s="51"/>
      <c r="M18079" s="51"/>
    </row>
    <row r="18080" spans="9:13">
      <c r="I18080" s="51"/>
      <c r="M18080" s="51"/>
    </row>
    <row r="18081" spans="9:13">
      <c r="I18081" s="51"/>
      <c r="M18081" s="51"/>
    </row>
    <row r="18082" spans="9:13">
      <c r="I18082" s="51"/>
      <c r="M18082" s="51"/>
    </row>
    <row r="18083" spans="9:13">
      <c r="I18083" s="51"/>
      <c r="M18083" s="51"/>
    </row>
    <row r="18084" spans="9:13">
      <c r="I18084" s="51"/>
      <c r="M18084" s="51"/>
    </row>
    <row r="18085" spans="9:13">
      <c r="I18085" s="51"/>
      <c r="M18085" s="51"/>
    </row>
    <row r="18086" spans="9:13">
      <c r="I18086" s="51"/>
      <c r="M18086" s="51"/>
    </row>
    <row r="18087" spans="9:13">
      <c r="I18087" s="51"/>
      <c r="M18087" s="51"/>
    </row>
    <row r="18088" spans="9:13">
      <c r="I18088" s="51"/>
      <c r="M18088" s="51"/>
    </row>
    <row r="18089" spans="9:13">
      <c r="I18089" s="51"/>
      <c r="M18089" s="51"/>
    </row>
    <row r="18090" spans="9:13">
      <c r="I18090" s="51"/>
      <c r="M18090" s="51"/>
    </row>
    <row r="18091" spans="9:13">
      <c r="I18091" s="51"/>
      <c r="M18091" s="51"/>
    </row>
    <row r="18092" spans="9:13">
      <c r="I18092" s="51"/>
      <c r="M18092" s="51"/>
    </row>
    <row r="18093" spans="9:13">
      <c r="I18093" s="51"/>
      <c r="M18093" s="51"/>
    </row>
    <row r="18094" spans="9:13">
      <c r="I18094" s="51"/>
      <c r="M18094" s="51"/>
    </row>
    <row r="18095" spans="9:13">
      <c r="I18095" s="51"/>
      <c r="M18095" s="51"/>
    </row>
    <row r="18096" spans="9:13">
      <c r="I18096" s="51"/>
      <c r="M18096" s="51"/>
    </row>
    <row r="18097" spans="9:13">
      <c r="I18097" s="51"/>
      <c r="M18097" s="51"/>
    </row>
    <row r="18098" spans="9:13">
      <c r="I18098" s="51"/>
      <c r="M18098" s="51"/>
    </row>
    <row r="18099" spans="9:13">
      <c r="I18099" s="51"/>
      <c r="M18099" s="51"/>
    </row>
    <row r="18100" spans="9:13">
      <c r="I18100" s="51"/>
      <c r="M18100" s="51"/>
    </row>
    <row r="18101" spans="9:13">
      <c r="I18101" s="51"/>
      <c r="M18101" s="51"/>
    </row>
    <row r="18102" spans="9:13">
      <c r="I18102" s="51"/>
      <c r="M18102" s="51"/>
    </row>
    <row r="18103" spans="9:13">
      <c r="I18103" s="51"/>
      <c r="M18103" s="51"/>
    </row>
    <row r="18104" spans="9:13">
      <c r="I18104" s="51"/>
      <c r="M18104" s="51"/>
    </row>
    <row r="18105" spans="9:13">
      <c r="I18105" s="51"/>
      <c r="M18105" s="51"/>
    </row>
    <row r="18106" spans="9:13">
      <c r="I18106" s="51"/>
      <c r="M18106" s="51"/>
    </row>
    <row r="18107" spans="9:13">
      <c r="I18107" s="51"/>
      <c r="M18107" s="51"/>
    </row>
    <row r="18108" spans="9:13">
      <c r="I18108" s="51"/>
      <c r="M18108" s="51"/>
    </row>
    <row r="18109" spans="9:13">
      <c r="I18109" s="51"/>
      <c r="M18109" s="51"/>
    </row>
    <row r="18110" spans="9:13">
      <c r="I18110" s="51"/>
      <c r="M18110" s="51"/>
    </row>
    <row r="18111" spans="9:13">
      <c r="I18111" s="51"/>
      <c r="M18111" s="51"/>
    </row>
    <row r="18112" spans="9:13">
      <c r="I18112" s="51"/>
      <c r="M18112" s="51"/>
    </row>
    <row r="18113" spans="9:13">
      <c r="I18113" s="51"/>
      <c r="M18113" s="51"/>
    </row>
    <row r="18114" spans="9:13">
      <c r="I18114" s="51"/>
      <c r="M18114" s="51"/>
    </row>
    <row r="18115" spans="9:13">
      <c r="I18115" s="51"/>
      <c r="M18115" s="51"/>
    </row>
    <row r="18116" spans="9:13">
      <c r="I18116" s="51"/>
      <c r="M18116" s="51"/>
    </row>
    <row r="18117" spans="9:13">
      <c r="I18117" s="51"/>
      <c r="M18117" s="51"/>
    </row>
    <row r="18118" spans="9:13">
      <c r="I18118" s="51"/>
      <c r="M18118" s="51"/>
    </row>
    <row r="18119" spans="9:13">
      <c r="I18119" s="51"/>
      <c r="M18119" s="51"/>
    </row>
    <row r="18120" spans="9:13">
      <c r="I18120" s="51"/>
      <c r="M18120" s="51"/>
    </row>
    <row r="18121" spans="9:13">
      <c r="I18121" s="51"/>
      <c r="M18121" s="51"/>
    </row>
    <row r="18122" spans="9:13">
      <c r="I18122" s="51"/>
      <c r="M18122" s="51"/>
    </row>
    <row r="18123" spans="9:13">
      <c r="I18123" s="51"/>
      <c r="M18123" s="51"/>
    </row>
    <row r="18124" spans="9:13">
      <c r="I18124" s="51"/>
      <c r="M18124" s="51"/>
    </row>
    <row r="18125" spans="9:13">
      <c r="I18125" s="51"/>
      <c r="M18125" s="51"/>
    </row>
    <row r="18126" spans="9:13">
      <c r="I18126" s="51"/>
      <c r="M18126" s="51"/>
    </row>
    <row r="18127" spans="9:13">
      <c r="I18127" s="51"/>
      <c r="M18127" s="51"/>
    </row>
    <row r="18128" spans="9:13">
      <c r="I18128" s="51"/>
      <c r="M18128" s="51"/>
    </row>
    <row r="18129" spans="9:13">
      <c r="I18129" s="51"/>
      <c r="M18129" s="51"/>
    </row>
    <row r="18130" spans="9:13">
      <c r="I18130" s="51"/>
      <c r="M18130" s="51"/>
    </row>
    <row r="18131" spans="9:13">
      <c r="I18131" s="51"/>
      <c r="M18131" s="51"/>
    </row>
    <row r="18132" spans="9:13">
      <c r="I18132" s="51"/>
      <c r="M18132" s="51"/>
    </row>
    <row r="18133" spans="9:13">
      <c r="I18133" s="51"/>
      <c r="M18133" s="51"/>
    </row>
    <row r="18134" spans="9:13">
      <c r="I18134" s="51"/>
      <c r="M18134" s="51"/>
    </row>
    <row r="18135" spans="9:13">
      <c r="I18135" s="51"/>
      <c r="M18135" s="51"/>
    </row>
    <row r="18136" spans="9:13">
      <c r="I18136" s="51"/>
      <c r="M18136" s="51"/>
    </row>
    <row r="18137" spans="9:13">
      <c r="I18137" s="51"/>
      <c r="M18137" s="51"/>
    </row>
    <row r="18138" spans="9:13">
      <c r="I18138" s="51"/>
      <c r="M18138" s="51"/>
    </row>
    <row r="18139" spans="9:13">
      <c r="I18139" s="51"/>
      <c r="M18139" s="51"/>
    </row>
    <row r="18140" spans="9:13">
      <c r="I18140" s="51"/>
      <c r="M18140" s="51"/>
    </row>
    <row r="18141" spans="9:13">
      <c r="I18141" s="51"/>
      <c r="M18141" s="51"/>
    </row>
    <row r="18142" spans="9:13">
      <c r="I18142" s="51"/>
      <c r="M18142" s="51"/>
    </row>
    <row r="18143" spans="9:13">
      <c r="I18143" s="51"/>
      <c r="M18143" s="51"/>
    </row>
    <row r="18144" spans="9:13">
      <c r="I18144" s="51"/>
      <c r="M18144" s="51"/>
    </row>
    <row r="18145" spans="9:13">
      <c r="I18145" s="51"/>
      <c r="M18145" s="51"/>
    </row>
    <row r="18146" spans="9:13">
      <c r="I18146" s="51"/>
      <c r="M18146" s="51"/>
    </row>
    <row r="18147" spans="9:13">
      <c r="I18147" s="51"/>
      <c r="M18147" s="51"/>
    </row>
    <row r="18148" spans="9:13">
      <c r="I18148" s="51"/>
      <c r="M18148" s="51"/>
    </row>
    <row r="18149" spans="9:13">
      <c r="I18149" s="51"/>
      <c r="M18149" s="51"/>
    </row>
    <row r="18150" spans="9:13">
      <c r="I18150" s="51"/>
      <c r="M18150" s="51"/>
    </row>
    <row r="18151" spans="9:13">
      <c r="I18151" s="51"/>
      <c r="M18151" s="51"/>
    </row>
    <row r="18152" spans="9:13">
      <c r="I18152" s="51"/>
      <c r="M18152" s="51"/>
    </row>
    <row r="18153" spans="9:13">
      <c r="I18153" s="51"/>
      <c r="M18153" s="51"/>
    </row>
    <row r="18154" spans="9:13">
      <c r="I18154" s="51"/>
      <c r="M18154" s="51"/>
    </row>
    <row r="18155" spans="9:13">
      <c r="I18155" s="51"/>
      <c r="M18155" s="51"/>
    </row>
    <row r="18156" spans="9:13">
      <c r="I18156" s="51"/>
      <c r="M18156" s="51"/>
    </row>
    <row r="18157" spans="9:13">
      <c r="I18157" s="51"/>
      <c r="M18157" s="51"/>
    </row>
    <row r="18158" spans="9:13">
      <c r="I18158" s="51"/>
      <c r="M18158" s="51"/>
    </row>
    <row r="18159" spans="9:13">
      <c r="I18159" s="51"/>
      <c r="M18159" s="51"/>
    </row>
    <row r="18160" spans="9:13">
      <c r="I18160" s="51"/>
      <c r="M18160" s="51"/>
    </row>
    <row r="18161" spans="9:13">
      <c r="I18161" s="51"/>
      <c r="M18161" s="51"/>
    </row>
    <row r="18162" spans="9:13">
      <c r="I18162" s="51"/>
      <c r="M18162" s="51"/>
    </row>
    <row r="18163" spans="9:13">
      <c r="I18163" s="51"/>
      <c r="M18163" s="51"/>
    </row>
    <row r="18164" spans="9:13">
      <c r="I18164" s="51"/>
      <c r="M18164" s="51"/>
    </row>
    <row r="18165" spans="9:13">
      <c r="I18165" s="51"/>
      <c r="M18165" s="51"/>
    </row>
    <row r="18166" spans="9:13">
      <c r="I18166" s="51"/>
      <c r="M18166" s="51"/>
    </row>
    <row r="18167" spans="9:13">
      <c r="I18167" s="51"/>
      <c r="M18167" s="51"/>
    </row>
    <row r="18168" spans="9:13">
      <c r="I18168" s="51"/>
      <c r="M18168" s="51"/>
    </row>
    <row r="18169" spans="9:13">
      <c r="I18169" s="51"/>
      <c r="M18169" s="51"/>
    </row>
    <row r="18170" spans="9:13">
      <c r="I18170" s="51"/>
      <c r="M18170" s="51"/>
    </row>
    <row r="18171" spans="9:13">
      <c r="I18171" s="51"/>
      <c r="M18171" s="51"/>
    </row>
    <row r="18172" spans="9:13">
      <c r="I18172" s="51"/>
      <c r="M18172" s="51"/>
    </row>
    <row r="18173" spans="9:13">
      <c r="I18173" s="51"/>
      <c r="M18173" s="51"/>
    </row>
    <row r="18174" spans="9:13">
      <c r="I18174" s="51"/>
      <c r="M18174" s="51"/>
    </row>
    <row r="18175" spans="9:13">
      <c r="I18175" s="51"/>
      <c r="M18175" s="51"/>
    </row>
    <row r="18176" spans="9:13">
      <c r="I18176" s="51"/>
      <c r="M18176" s="51"/>
    </row>
    <row r="18177" spans="9:13">
      <c r="I18177" s="51"/>
      <c r="M18177" s="51"/>
    </row>
    <row r="18178" spans="9:13">
      <c r="I18178" s="51"/>
      <c r="M18178" s="51"/>
    </row>
    <row r="18179" spans="9:13">
      <c r="I18179" s="51"/>
      <c r="M18179" s="51"/>
    </row>
    <row r="18180" spans="9:13">
      <c r="I18180" s="51"/>
      <c r="M18180" s="51"/>
    </row>
    <row r="18181" spans="9:13">
      <c r="I18181" s="51"/>
      <c r="M18181" s="51"/>
    </row>
    <row r="18182" spans="9:13">
      <c r="I18182" s="51"/>
      <c r="M18182" s="51"/>
    </row>
    <row r="18183" spans="9:13">
      <c r="I18183" s="51"/>
      <c r="M18183" s="51"/>
    </row>
    <row r="18184" spans="9:13">
      <c r="I18184" s="51"/>
      <c r="M18184" s="51"/>
    </row>
    <row r="18185" spans="9:13">
      <c r="I18185" s="51"/>
      <c r="M18185" s="51"/>
    </row>
    <row r="18186" spans="9:13">
      <c r="I18186" s="51"/>
      <c r="M18186" s="51"/>
    </row>
    <row r="18187" spans="9:13">
      <c r="I18187" s="51"/>
      <c r="M18187" s="51"/>
    </row>
    <row r="18188" spans="9:13">
      <c r="I18188" s="51"/>
      <c r="M18188" s="51"/>
    </row>
    <row r="18189" spans="9:13">
      <c r="I18189" s="51"/>
      <c r="M18189" s="51"/>
    </row>
    <row r="18190" spans="9:13">
      <c r="I18190" s="51"/>
      <c r="M18190" s="51"/>
    </row>
    <row r="18191" spans="9:13">
      <c r="I18191" s="51"/>
      <c r="M18191" s="51"/>
    </row>
    <row r="18192" spans="9:13">
      <c r="I18192" s="51"/>
      <c r="M18192" s="51"/>
    </row>
    <row r="18193" spans="9:13">
      <c r="I18193" s="51"/>
      <c r="M18193" s="51"/>
    </row>
    <row r="18194" spans="9:13">
      <c r="I18194" s="51"/>
      <c r="M18194" s="51"/>
    </row>
    <row r="18195" spans="9:13">
      <c r="I18195" s="51"/>
      <c r="M18195" s="51"/>
    </row>
    <row r="18196" spans="9:13">
      <c r="I18196" s="51"/>
      <c r="M18196" s="51"/>
    </row>
    <row r="18197" spans="9:13">
      <c r="I18197" s="51"/>
      <c r="M18197" s="51"/>
    </row>
    <row r="18198" spans="9:13">
      <c r="I18198" s="51"/>
      <c r="M18198" s="51"/>
    </row>
    <row r="18199" spans="9:13">
      <c r="I18199" s="51"/>
      <c r="M18199" s="51"/>
    </row>
    <row r="18200" spans="9:13">
      <c r="I18200" s="51"/>
      <c r="M18200" s="51"/>
    </row>
    <row r="18201" spans="9:13">
      <c r="I18201" s="51"/>
      <c r="M18201" s="51"/>
    </row>
    <row r="18202" spans="9:13">
      <c r="I18202" s="51"/>
      <c r="M18202" s="51"/>
    </row>
    <row r="18203" spans="9:13">
      <c r="I18203" s="51"/>
      <c r="M18203" s="51"/>
    </row>
    <row r="18204" spans="9:13">
      <c r="I18204" s="51"/>
      <c r="M18204" s="51"/>
    </row>
    <row r="18205" spans="9:13">
      <c r="I18205" s="51"/>
      <c r="M18205" s="51"/>
    </row>
    <row r="18206" spans="9:13">
      <c r="I18206" s="51"/>
      <c r="M18206" s="51"/>
    </row>
    <row r="18207" spans="9:13">
      <c r="I18207" s="51"/>
      <c r="M18207" s="51"/>
    </row>
    <row r="18208" spans="9:13">
      <c r="I18208" s="51"/>
      <c r="M18208" s="51"/>
    </row>
    <row r="18209" spans="9:13">
      <c r="I18209" s="51"/>
      <c r="M18209" s="51"/>
    </row>
    <row r="18210" spans="9:13">
      <c r="I18210" s="51"/>
      <c r="M18210" s="51"/>
    </row>
    <row r="18211" spans="9:13">
      <c r="I18211" s="51"/>
      <c r="M18211" s="51"/>
    </row>
    <row r="18212" spans="9:13">
      <c r="I18212" s="51"/>
      <c r="M18212" s="51"/>
    </row>
    <row r="18213" spans="9:13">
      <c r="I18213" s="51"/>
      <c r="M18213" s="51"/>
    </row>
    <row r="18214" spans="9:13">
      <c r="I18214" s="51"/>
      <c r="M18214" s="51"/>
    </row>
    <row r="18215" spans="9:13">
      <c r="I18215" s="51"/>
      <c r="M18215" s="51"/>
    </row>
    <row r="18216" spans="9:13">
      <c r="I18216" s="51"/>
      <c r="M18216" s="51"/>
    </row>
    <row r="18217" spans="9:13">
      <c r="I18217" s="51"/>
      <c r="M18217" s="51"/>
    </row>
    <row r="18218" spans="9:13">
      <c r="I18218" s="51"/>
      <c r="M18218" s="51"/>
    </row>
    <row r="18219" spans="9:13">
      <c r="I18219" s="51"/>
      <c r="M18219" s="51"/>
    </row>
    <row r="18220" spans="9:13">
      <c r="I18220" s="51"/>
      <c r="M18220" s="51"/>
    </row>
    <row r="18221" spans="9:13">
      <c r="I18221" s="51"/>
      <c r="M18221" s="51"/>
    </row>
    <row r="18222" spans="9:13">
      <c r="I18222" s="51"/>
      <c r="M18222" s="51"/>
    </row>
    <row r="18223" spans="9:13">
      <c r="I18223" s="51"/>
      <c r="M18223" s="51"/>
    </row>
    <row r="18224" spans="9:13">
      <c r="I18224" s="51"/>
      <c r="M18224" s="51"/>
    </row>
    <row r="18225" spans="9:13">
      <c r="I18225" s="51"/>
      <c r="M18225" s="51"/>
    </row>
    <row r="18226" spans="9:13">
      <c r="I18226" s="51"/>
      <c r="M18226" s="51"/>
    </row>
    <row r="18227" spans="9:13">
      <c r="I18227" s="51"/>
      <c r="M18227" s="51"/>
    </row>
    <row r="18228" spans="9:13">
      <c r="I18228" s="51"/>
      <c r="M18228" s="51"/>
    </row>
    <row r="18229" spans="9:13">
      <c r="I18229" s="51"/>
      <c r="M18229" s="51"/>
    </row>
    <row r="18230" spans="9:13">
      <c r="I18230" s="51"/>
      <c r="M18230" s="51"/>
    </row>
    <row r="18231" spans="9:13">
      <c r="I18231" s="51"/>
      <c r="M18231" s="51"/>
    </row>
    <row r="18232" spans="9:13">
      <c r="I18232" s="51"/>
      <c r="M18232" s="51"/>
    </row>
    <row r="18233" spans="9:13">
      <c r="I18233" s="51"/>
      <c r="M18233" s="51"/>
    </row>
    <row r="18234" spans="9:13">
      <c r="I18234" s="51"/>
      <c r="M18234" s="51"/>
    </row>
    <row r="18235" spans="9:13">
      <c r="I18235" s="51"/>
      <c r="M18235" s="51"/>
    </row>
    <row r="18236" spans="9:13">
      <c r="I18236" s="51"/>
      <c r="M18236" s="51"/>
    </row>
    <row r="18237" spans="9:13">
      <c r="I18237" s="51"/>
      <c r="M18237" s="51"/>
    </row>
    <row r="18238" spans="9:13">
      <c r="I18238" s="51"/>
      <c r="M18238" s="51"/>
    </row>
    <row r="18239" spans="9:13">
      <c r="I18239" s="51"/>
      <c r="M18239" s="51"/>
    </row>
    <row r="18240" spans="9:13">
      <c r="I18240" s="51"/>
      <c r="M18240" s="51"/>
    </row>
    <row r="18241" spans="9:13">
      <c r="I18241" s="51"/>
      <c r="M18241" s="51"/>
    </row>
    <row r="18242" spans="9:13">
      <c r="I18242" s="51"/>
      <c r="M18242" s="51"/>
    </row>
    <row r="18243" spans="9:13">
      <c r="I18243" s="51"/>
      <c r="M18243" s="51"/>
    </row>
    <row r="18244" spans="9:13">
      <c r="I18244" s="51"/>
      <c r="M18244" s="51"/>
    </row>
    <row r="18245" spans="9:13">
      <c r="I18245" s="51"/>
      <c r="M18245" s="51"/>
    </row>
    <row r="18246" spans="9:13">
      <c r="I18246" s="51"/>
      <c r="M18246" s="51"/>
    </row>
    <row r="18247" spans="9:13">
      <c r="I18247" s="51"/>
      <c r="M18247" s="51"/>
    </row>
    <row r="18248" spans="9:13">
      <c r="I18248" s="51"/>
      <c r="M18248" s="51"/>
    </row>
    <row r="18249" spans="9:13">
      <c r="I18249" s="51"/>
      <c r="M18249" s="51"/>
    </row>
    <row r="18250" spans="9:13">
      <c r="I18250" s="51"/>
      <c r="M18250" s="51"/>
    </row>
    <row r="18251" spans="9:13">
      <c r="I18251" s="51"/>
      <c r="M18251" s="51"/>
    </row>
    <row r="18252" spans="9:13">
      <c r="I18252" s="51"/>
      <c r="M18252" s="51"/>
    </row>
    <row r="18253" spans="9:13">
      <c r="I18253" s="51"/>
      <c r="M18253" s="51"/>
    </row>
    <row r="18254" spans="9:13">
      <c r="I18254" s="51"/>
      <c r="M18254" s="51"/>
    </row>
    <row r="18255" spans="9:13">
      <c r="I18255" s="51"/>
      <c r="M18255" s="51"/>
    </row>
    <row r="18256" spans="9:13">
      <c r="I18256" s="51"/>
      <c r="M18256" s="51"/>
    </row>
    <row r="18257" spans="9:13">
      <c r="I18257" s="51"/>
      <c r="M18257" s="51"/>
    </row>
    <row r="18258" spans="9:13">
      <c r="I18258" s="51"/>
      <c r="M18258" s="51"/>
    </row>
    <row r="18259" spans="9:13">
      <c r="I18259" s="51"/>
      <c r="M18259" s="51"/>
    </row>
    <row r="18260" spans="9:13">
      <c r="I18260" s="51"/>
      <c r="M18260" s="51"/>
    </row>
    <row r="18261" spans="9:13">
      <c r="I18261" s="51"/>
      <c r="M18261" s="51"/>
    </row>
    <row r="18262" spans="9:13">
      <c r="I18262" s="51"/>
      <c r="M18262" s="51"/>
    </row>
    <row r="18263" spans="9:13">
      <c r="I18263" s="51"/>
      <c r="M18263" s="51"/>
    </row>
    <row r="18264" spans="9:13">
      <c r="I18264" s="51"/>
      <c r="M18264" s="51"/>
    </row>
    <row r="18265" spans="9:13">
      <c r="I18265" s="51"/>
      <c r="M18265" s="51"/>
    </row>
    <row r="18266" spans="9:13">
      <c r="I18266" s="51"/>
      <c r="M18266" s="51"/>
    </row>
    <row r="18267" spans="9:13">
      <c r="I18267" s="51"/>
      <c r="M18267" s="51"/>
    </row>
    <row r="18268" spans="9:13">
      <c r="I18268" s="51"/>
      <c r="M18268" s="51"/>
    </row>
    <row r="18269" spans="9:13">
      <c r="I18269" s="51"/>
      <c r="M18269" s="51"/>
    </row>
    <row r="18270" spans="9:13">
      <c r="I18270" s="51"/>
      <c r="M18270" s="51"/>
    </row>
    <row r="18271" spans="9:13">
      <c r="I18271" s="51"/>
      <c r="M18271" s="51"/>
    </row>
    <row r="18272" spans="9:13">
      <c r="I18272" s="51"/>
      <c r="M18272" s="51"/>
    </row>
    <row r="18273" spans="9:13">
      <c r="I18273" s="51"/>
      <c r="M18273" s="51"/>
    </row>
    <row r="18274" spans="9:13">
      <c r="I18274" s="51"/>
      <c r="M18274" s="51"/>
    </row>
    <row r="18275" spans="9:13">
      <c r="I18275" s="51"/>
      <c r="M18275" s="51"/>
    </row>
    <row r="18276" spans="9:13">
      <c r="I18276" s="51"/>
      <c r="M18276" s="51"/>
    </row>
    <row r="18277" spans="9:13">
      <c r="I18277" s="51"/>
      <c r="M18277" s="51"/>
    </row>
    <row r="18278" spans="9:13">
      <c r="I18278" s="51"/>
      <c r="M18278" s="51"/>
    </row>
    <row r="18279" spans="9:13">
      <c r="I18279" s="51"/>
      <c r="M18279" s="51"/>
    </row>
    <row r="18280" spans="9:13">
      <c r="I18280" s="51"/>
      <c r="M18280" s="51"/>
    </row>
    <row r="18281" spans="9:13">
      <c r="I18281" s="51"/>
      <c r="M18281" s="51"/>
    </row>
    <row r="18282" spans="9:13">
      <c r="I18282" s="51"/>
      <c r="M18282" s="51"/>
    </row>
    <row r="18283" spans="9:13">
      <c r="I18283" s="51"/>
      <c r="M18283" s="51"/>
    </row>
    <row r="18284" spans="9:13">
      <c r="I18284" s="51"/>
      <c r="M18284" s="51"/>
    </row>
    <row r="18285" spans="9:13">
      <c r="I18285" s="51"/>
      <c r="M18285" s="51"/>
    </row>
    <row r="18286" spans="9:13">
      <c r="I18286" s="51"/>
      <c r="M18286" s="51"/>
    </row>
    <row r="18287" spans="9:13">
      <c r="I18287" s="51"/>
      <c r="M18287" s="51"/>
    </row>
    <row r="18288" spans="9:13">
      <c r="I18288" s="51"/>
      <c r="M18288" s="51"/>
    </row>
    <row r="18289" spans="9:13">
      <c r="I18289" s="51"/>
      <c r="M18289" s="51"/>
    </row>
    <row r="18290" spans="9:13">
      <c r="I18290" s="51"/>
      <c r="M18290" s="51"/>
    </row>
    <row r="18291" spans="9:13">
      <c r="I18291" s="51"/>
      <c r="M18291" s="51"/>
    </row>
    <row r="18292" spans="9:13">
      <c r="I18292" s="51"/>
      <c r="M18292" s="51"/>
    </row>
    <row r="18293" spans="9:13">
      <c r="I18293" s="51"/>
      <c r="M18293" s="51"/>
    </row>
    <row r="18294" spans="9:13">
      <c r="I18294" s="51"/>
      <c r="M18294" s="51"/>
    </row>
    <row r="18295" spans="9:13">
      <c r="I18295" s="51"/>
      <c r="M18295" s="51"/>
    </row>
    <row r="18296" spans="9:13">
      <c r="I18296" s="51"/>
      <c r="M18296" s="51"/>
    </row>
    <row r="18297" spans="9:13">
      <c r="I18297" s="51"/>
      <c r="M18297" s="51"/>
    </row>
    <row r="18298" spans="9:13">
      <c r="I18298" s="51"/>
      <c r="M18298" s="51"/>
    </row>
    <row r="18299" spans="9:13">
      <c r="I18299" s="51"/>
      <c r="M18299" s="51"/>
    </row>
    <row r="18300" spans="9:13">
      <c r="I18300" s="51"/>
      <c r="M18300" s="51"/>
    </row>
    <row r="18301" spans="9:13">
      <c r="I18301" s="51"/>
      <c r="M18301" s="51"/>
    </row>
    <row r="18302" spans="9:13">
      <c r="I18302" s="51"/>
      <c r="M18302" s="51"/>
    </row>
    <row r="18303" spans="9:13">
      <c r="I18303" s="51"/>
      <c r="M18303" s="51"/>
    </row>
    <row r="18304" spans="9:13">
      <c r="I18304" s="51"/>
      <c r="M18304" s="51"/>
    </row>
    <row r="18305" spans="9:13">
      <c r="I18305" s="51"/>
      <c r="M18305" s="51"/>
    </row>
    <row r="18306" spans="9:13">
      <c r="I18306" s="51"/>
      <c r="M18306" s="51"/>
    </row>
    <row r="18307" spans="9:13">
      <c r="I18307" s="51"/>
      <c r="M18307" s="51"/>
    </row>
    <row r="18308" spans="9:13">
      <c r="I18308" s="51"/>
      <c r="M18308" s="51"/>
    </row>
    <row r="18309" spans="9:13">
      <c r="I18309" s="51"/>
      <c r="M18309" s="51"/>
    </row>
    <row r="18310" spans="9:13">
      <c r="I18310" s="51"/>
      <c r="M18310" s="51"/>
    </row>
    <row r="18311" spans="9:13">
      <c r="I18311" s="51"/>
      <c r="M18311" s="51"/>
    </row>
    <row r="18312" spans="9:13">
      <c r="I18312" s="51"/>
      <c r="M18312" s="51"/>
    </row>
    <row r="18313" spans="9:13">
      <c r="I18313" s="51"/>
      <c r="M18313" s="51"/>
    </row>
    <row r="18314" spans="9:13">
      <c r="I18314" s="51"/>
      <c r="M18314" s="51"/>
    </row>
    <row r="18315" spans="9:13">
      <c r="I18315" s="51"/>
      <c r="M18315" s="51"/>
    </row>
    <row r="18316" spans="9:13">
      <c r="I18316" s="51"/>
      <c r="M18316" s="51"/>
    </row>
    <row r="18317" spans="9:13">
      <c r="I18317" s="51"/>
      <c r="M18317" s="51"/>
    </row>
    <row r="18318" spans="9:13">
      <c r="I18318" s="51"/>
      <c r="M18318" s="51"/>
    </row>
    <row r="18319" spans="9:13">
      <c r="I18319" s="51"/>
      <c r="M18319" s="51"/>
    </row>
    <row r="18320" spans="9:13">
      <c r="I18320" s="51"/>
      <c r="M18320" s="51"/>
    </row>
    <row r="18321" spans="9:13">
      <c r="I18321" s="51"/>
      <c r="M18321" s="51"/>
    </row>
    <row r="18322" spans="9:13">
      <c r="I18322" s="51"/>
      <c r="M18322" s="51"/>
    </row>
    <row r="18323" spans="9:13">
      <c r="I18323" s="51"/>
      <c r="M18323" s="51"/>
    </row>
    <row r="18324" spans="9:13">
      <c r="I18324" s="51"/>
      <c r="M18324" s="51"/>
    </row>
    <row r="18325" spans="9:13">
      <c r="I18325" s="51"/>
      <c r="M18325" s="51"/>
    </row>
    <row r="18326" spans="9:13">
      <c r="I18326" s="51"/>
      <c r="M18326" s="51"/>
    </row>
    <row r="18327" spans="9:13">
      <c r="I18327" s="51"/>
      <c r="M18327" s="51"/>
    </row>
    <row r="18328" spans="9:13">
      <c r="I18328" s="51"/>
      <c r="M18328" s="51"/>
    </row>
    <row r="18329" spans="9:13">
      <c r="I18329" s="51"/>
      <c r="M18329" s="51"/>
    </row>
    <row r="18330" spans="9:13">
      <c r="I18330" s="51"/>
      <c r="M18330" s="51"/>
    </row>
    <row r="18331" spans="9:13">
      <c r="I18331" s="51"/>
      <c r="M18331" s="51"/>
    </row>
    <row r="18332" spans="9:13">
      <c r="I18332" s="51"/>
      <c r="M18332" s="51"/>
    </row>
    <row r="18333" spans="9:13">
      <c r="I18333" s="51"/>
      <c r="M18333" s="51"/>
    </row>
    <row r="18334" spans="9:13">
      <c r="I18334" s="51"/>
      <c r="M18334" s="51"/>
    </row>
    <row r="18335" spans="9:13">
      <c r="I18335" s="51"/>
      <c r="M18335" s="51"/>
    </row>
    <row r="18336" spans="9:13">
      <c r="I18336" s="51"/>
      <c r="M18336" s="51"/>
    </row>
    <row r="18337" spans="9:13">
      <c r="I18337" s="51"/>
      <c r="M18337" s="51"/>
    </row>
    <row r="18338" spans="9:13">
      <c r="I18338" s="51"/>
      <c r="M18338" s="51"/>
    </row>
    <row r="18339" spans="9:13">
      <c r="I18339" s="51"/>
      <c r="M18339" s="51"/>
    </row>
    <row r="18340" spans="9:13">
      <c r="I18340" s="51"/>
      <c r="M18340" s="51"/>
    </row>
    <row r="18341" spans="9:13">
      <c r="I18341" s="51"/>
      <c r="M18341" s="51"/>
    </row>
    <row r="18342" spans="9:13">
      <c r="I18342" s="51"/>
      <c r="M18342" s="51"/>
    </row>
    <row r="18343" spans="9:13">
      <c r="I18343" s="51"/>
      <c r="M18343" s="51"/>
    </row>
    <row r="18344" spans="9:13">
      <c r="I18344" s="51"/>
      <c r="M18344" s="51"/>
    </row>
    <row r="18345" spans="9:13">
      <c r="I18345" s="51"/>
      <c r="M18345" s="51"/>
    </row>
    <row r="18346" spans="9:13">
      <c r="I18346" s="51"/>
      <c r="M18346" s="51"/>
    </row>
    <row r="18347" spans="9:13">
      <c r="I18347" s="51"/>
      <c r="M18347" s="51"/>
    </row>
    <row r="18348" spans="9:13">
      <c r="I18348" s="51"/>
      <c r="M18348" s="51"/>
    </row>
    <row r="18349" spans="9:13">
      <c r="I18349" s="51"/>
      <c r="M18349" s="51"/>
    </row>
    <row r="18350" spans="9:13">
      <c r="I18350" s="51"/>
      <c r="M18350" s="51"/>
    </row>
    <row r="18351" spans="9:13">
      <c r="I18351" s="51"/>
      <c r="M18351" s="51"/>
    </row>
    <row r="18352" spans="9:13">
      <c r="I18352" s="51"/>
      <c r="M18352" s="51"/>
    </row>
    <row r="18353" spans="9:13">
      <c r="I18353" s="51"/>
      <c r="M18353" s="51"/>
    </row>
    <row r="18354" spans="9:13">
      <c r="I18354" s="51"/>
      <c r="M18354" s="51"/>
    </row>
    <row r="18355" spans="9:13">
      <c r="I18355" s="51"/>
      <c r="M18355" s="51"/>
    </row>
    <row r="18356" spans="9:13">
      <c r="I18356" s="51"/>
      <c r="M18356" s="51"/>
    </row>
    <row r="18357" spans="9:13">
      <c r="I18357" s="51"/>
      <c r="M18357" s="51"/>
    </row>
    <row r="18358" spans="9:13">
      <c r="I18358" s="51"/>
      <c r="M18358" s="51"/>
    </row>
    <row r="18359" spans="9:13">
      <c r="I18359" s="51"/>
      <c r="M18359" s="51"/>
    </row>
    <row r="18360" spans="9:13">
      <c r="I18360" s="51"/>
      <c r="M18360" s="51"/>
    </row>
    <row r="18361" spans="9:13">
      <c r="I18361" s="51"/>
      <c r="M18361" s="51"/>
    </row>
    <row r="18362" spans="9:13">
      <c r="I18362" s="51"/>
      <c r="M18362" s="51"/>
    </row>
    <row r="18363" spans="9:13">
      <c r="I18363" s="51"/>
      <c r="M18363" s="51"/>
    </row>
    <row r="18364" spans="9:13">
      <c r="I18364" s="51"/>
      <c r="M18364" s="51"/>
    </row>
    <row r="18365" spans="9:13">
      <c r="I18365" s="51"/>
      <c r="M18365" s="51"/>
    </row>
    <row r="18366" spans="9:13">
      <c r="I18366" s="51"/>
      <c r="M18366" s="51"/>
    </row>
    <row r="18367" spans="9:13">
      <c r="I18367" s="51"/>
      <c r="M18367" s="51"/>
    </row>
    <row r="18368" spans="9:13">
      <c r="I18368" s="51"/>
      <c r="M18368" s="51"/>
    </row>
    <row r="18369" spans="9:13">
      <c r="I18369" s="51"/>
      <c r="M18369" s="51"/>
    </row>
    <row r="18370" spans="9:13">
      <c r="I18370" s="51"/>
      <c r="M18370" s="51"/>
    </row>
    <row r="18371" spans="9:13">
      <c r="I18371" s="51"/>
      <c r="M18371" s="51"/>
    </row>
    <row r="18372" spans="9:13">
      <c r="I18372" s="51"/>
      <c r="M18372" s="51"/>
    </row>
    <row r="18373" spans="9:13">
      <c r="I18373" s="51"/>
      <c r="M18373" s="51"/>
    </row>
    <row r="18374" spans="9:13">
      <c r="I18374" s="51"/>
      <c r="M18374" s="51"/>
    </row>
    <row r="18375" spans="9:13">
      <c r="I18375" s="51"/>
      <c r="M18375" s="51"/>
    </row>
    <row r="18376" spans="9:13">
      <c r="I18376" s="51"/>
      <c r="M18376" s="51"/>
    </row>
    <row r="18377" spans="9:13">
      <c r="I18377" s="51"/>
      <c r="M18377" s="51"/>
    </row>
    <row r="18378" spans="9:13">
      <c r="I18378" s="51"/>
      <c r="M18378" s="51"/>
    </row>
    <row r="18379" spans="9:13">
      <c r="I18379" s="51"/>
      <c r="M18379" s="51"/>
    </row>
    <row r="18380" spans="9:13">
      <c r="I18380" s="51"/>
      <c r="M18380" s="51"/>
    </row>
    <row r="18381" spans="9:13">
      <c r="I18381" s="51"/>
      <c r="M18381" s="51"/>
    </row>
    <row r="18382" spans="9:13">
      <c r="I18382" s="51"/>
      <c r="M18382" s="51"/>
    </row>
    <row r="18383" spans="9:13">
      <c r="I18383" s="51"/>
      <c r="M18383" s="51"/>
    </row>
    <row r="18384" spans="9:13">
      <c r="I18384" s="51"/>
      <c r="M18384" s="51"/>
    </row>
    <row r="18385" spans="9:13">
      <c r="I18385" s="51"/>
      <c r="M18385" s="51"/>
    </row>
    <row r="18386" spans="9:13">
      <c r="I18386" s="51"/>
      <c r="M18386" s="51"/>
    </row>
    <row r="18387" spans="9:13">
      <c r="I18387" s="51"/>
      <c r="M18387" s="51"/>
    </row>
    <row r="18388" spans="9:13">
      <c r="I18388" s="51"/>
      <c r="M18388" s="51"/>
    </row>
    <row r="18389" spans="9:13">
      <c r="I18389" s="51"/>
      <c r="M18389" s="51"/>
    </row>
    <row r="18390" spans="9:13">
      <c r="I18390" s="51"/>
      <c r="M18390" s="51"/>
    </row>
    <row r="18391" spans="9:13">
      <c r="I18391" s="51"/>
      <c r="M18391" s="51"/>
    </row>
    <row r="18392" spans="9:13">
      <c r="I18392" s="51"/>
      <c r="M18392" s="51"/>
    </row>
    <row r="18393" spans="9:13">
      <c r="I18393" s="51"/>
      <c r="M18393" s="51"/>
    </row>
    <row r="18394" spans="9:13">
      <c r="I18394" s="51"/>
      <c r="M18394" s="51"/>
    </row>
    <row r="18395" spans="9:13">
      <c r="I18395" s="51"/>
      <c r="M18395" s="51"/>
    </row>
    <row r="18396" spans="9:13">
      <c r="I18396" s="51"/>
      <c r="M18396" s="51"/>
    </row>
    <row r="18397" spans="9:13">
      <c r="I18397" s="51"/>
      <c r="M18397" s="51"/>
    </row>
    <row r="18398" spans="9:13">
      <c r="I18398" s="51"/>
      <c r="M18398" s="51"/>
    </row>
    <row r="18399" spans="9:13">
      <c r="I18399" s="51"/>
      <c r="M18399" s="51"/>
    </row>
    <row r="18400" spans="9:13">
      <c r="I18400" s="51"/>
      <c r="M18400" s="51"/>
    </row>
    <row r="18401" spans="9:13">
      <c r="I18401" s="51"/>
      <c r="M18401" s="51"/>
    </row>
    <row r="18402" spans="9:13">
      <c r="I18402" s="51"/>
      <c r="M18402" s="51"/>
    </row>
    <row r="18403" spans="9:13">
      <c r="I18403" s="51"/>
      <c r="M18403" s="51"/>
    </row>
    <row r="18404" spans="9:13">
      <c r="I18404" s="51"/>
      <c r="M18404" s="51"/>
    </row>
    <row r="18405" spans="9:13">
      <c r="I18405" s="51"/>
      <c r="M18405" s="51"/>
    </row>
    <row r="18406" spans="9:13">
      <c r="I18406" s="51"/>
      <c r="M18406" s="51"/>
    </row>
    <row r="18407" spans="9:13">
      <c r="I18407" s="51"/>
      <c r="M18407" s="51"/>
    </row>
    <row r="18408" spans="9:13">
      <c r="I18408" s="51"/>
      <c r="M18408" s="51"/>
    </row>
    <row r="18409" spans="9:13">
      <c r="I18409" s="51"/>
      <c r="M18409" s="51"/>
    </row>
    <row r="18410" spans="9:13">
      <c r="I18410" s="51"/>
      <c r="M18410" s="51"/>
    </row>
    <row r="18411" spans="9:13">
      <c r="I18411" s="51"/>
      <c r="M18411" s="51"/>
    </row>
    <row r="18412" spans="9:13">
      <c r="I18412" s="51"/>
      <c r="M18412" s="51"/>
    </row>
    <row r="18413" spans="9:13">
      <c r="I18413" s="51"/>
      <c r="M18413" s="51"/>
    </row>
    <row r="18414" spans="9:13">
      <c r="I18414" s="51"/>
      <c r="M18414" s="51"/>
    </row>
    <row r="18415" spans="9:13">
      <c r="I18415" s="51"/>
      <c r="M18415" s="51"/>
    </row>
    <row r="18416" spans="9:13">
      <c r="I18416" s="51"/>
      <c r="M18416" s="51"/>
    </row>
    <row r="18417" spans="9:13">
      <c r="I18417" s="51"/>
      <c r="M18417" s="51"/>
    </row>
    <row r="18418" spans="9:13">
      <c r="I18418" s="51"/>
      <c r="M18418" s="51"/>
    </row>
    <row r="18419" spans="9:13">
      <c r="I18419" s="51"/>
      <c r="M18419" s="51"/>
    </row>
    <row r="18420" spans="9:13">
      <c r="I18420" s="51"/>
      <c r="M18420" s="51"/>
    </row>
    <row r="18421" spans="9:13">
      <c r="I18421" s="51"/>
      <c r="M18421" s="51"/>
    </row>
    <row r="18422" spans="9:13">
      <c r="I18422" s="51"/>
      <c r="M18422" s="51"/>
    </row>
    <row r="18423" spans="9:13">
      <c r="I18423" s="51"/>
      <c r="M18423" s="51"/>
    </row>
    <row r="18424" spans="9:13">
      <c r="I18424" s="51"/>
      <c r="M18424" s="51"/>
    </row>
    <row r="18425" spans="9:13">
      <c r="I18425" s="51"/>
      <c r="M18425" s="51"/>
    </row>
    <row r="18426" spans="9:13">
      <c r="I18426" s="51"/>
      <c r="M18426" s="51"/>
    </row>
    <row r="18427" spans="9:13">
      <c r="I18427" s="51"/>
      <c r="M18427" s="51"/>
    </row>
    <row r="18428" spans="9:13">
      <c r="I18428" s="51"/>
      <c r="M18428" s="51"/>
    </row>
    <row r="18429" spans="9:13">
      <c r="I18429" s="51"/>
      <c r="M18429" s="51"/>
    </row>
    <row r="18430" spans="9:13">
      <c r="I18430" s="51"/>
      <c r="M18430" s="51"/>
    </row>
    <row r="18431" spans="9:13">
      <c r="I18431" s="51"/>
      <c r="M18431" s="51"/>
    </row>
    <row r="18432" spans="9:13">
      <c r="I18432" s="51"/>
      <c r="M18432" s="51"/>
    </row>
    <row r="18433" spans="9:13">
      <c r="I18433" s="51"/>
      <c r="M18433" s="51"/>
    </row>
    <row r="18434" spans="9:13">
      <c r="I18434" s="51"/>
      <c r="M18434" s="51"/>
    </row>
    <row r="18435" spans="9:13">
      <c r="I18435" s="51"/>
      <c r="M18435" s="51"/>
    </row>
    <row r="18436" spans="9:13">
      <c r="I18436" s="51"/>
      <c r="M18436" s="51"/>
    </row>
    <row r="18437" spans="9:13">
      <c r="I18437" s="51"/>
      <c r="M18437" s="51"/>
    </row>
    <row r="18438" spans="9:13">
      <c r="I18438" s="51"/>
      <c r="M18438" s="51"/>
    </row>
    <row r="18439" spans="9:13">
      <c r="I18439" s="51"/>
      <c r="M18439" s="51"/>
    </row>
    <row r="18440" spans="9:13">
      <c r="I18440" s="51"/>
      <c r="M18440" s="51"/>
    </row>
    <row r="18441" spans="9:13">
      <c r="I18441" s="51"/>
      <c r="M18441" s="51"/>
    </row>
    <row r="18442" spans="9:13">
      <c r="I18442" s="51"/>
      <c r="M18442" s="51"/>
    </row>
    <row r="18443" spans="9:13">
      <c r="I18443" s="51"/>
      <c r="M18443" s="51"/>
    </row>
    <row r="18444" spans="9:13">
      <c r="I18444" s="51"/>
      <c r="M18444" s="51"/>
    </row>
    <row r="18445" spans="9:13">
      <c r="I18445" s="51"/>
      <c r="M18445" s="51"/>
    </row>
    <row r="18446" spans="9:13">
      <c r="I18446" s="51"/>
      <c r="M18446" s="51"/>
    </row>
    <row r="18447" spans="9:13">
      <c r="I18447" s="51"/>
      <c r="M18447" s="51"/>
    </row>
    <row r="18448" spans="9:13">
      <c r="I18448" s="51"/>
      <c r="M18448" s="51"/>
    </row>
    <row r="18449" spans="9:13">
      <c r="I18449" s="51"/>
      <c r="M18449" s="51"/>
    </row>
    <row r="18450" spans="9:13">
      <c r="I18450" s="51"/>
      <c r="M18450" s="51"/>
    </row>
    <row r="18451" spans="9:13">
      <c r="I18451" s="51"/>
      <c r="M18451" s="51"/>
    </row>
    <row r="18452" spans="9:13">
      <c r="I18452" s="51"/>
      <c r="M18452" s="51"/>
    </row>
    <row r="18453" spans="9:13">
      <c r="I18453" s="51"/>
      <c r="M18453" s="51"/>
    </row>
    <row r="18454" spans="9:13">
      <c r="I18454" s="51"/>
      <c r="M18454" s="51"/>
    </row>
    <row r="18455" spans="9:13">
      <c r="I18455" s="51"/>
      <c r="M18455" s="51"/>
    </row>
    <row r="18456" spans="9:13">
      <c r="I18456" s="51"/>
      <c r="M18456" s="51"/>
    </row>
    <row r="18457" spans="9:13">
      <c r="I18457" s="51"/>
      <c r="M18457" s="51"/>
    </row>
    <row r="18458" spans="9:13">
      <c r="I18458" s="51"/>
      <c r="M18458" s="51"/>
    </row>
    <row r="18459" spans="9:13">
      <c r="I18459" s="51"/>
      <c r="M18459" s="51"/>
    </row>
    <row r="18460" spans="9:13">
      <c r="I18460" s="51"/>
      <c r="M18460" s="51"/>
    </row>
    <row r="18461" spans="9:13">
      <c r="I18461" s="51"/>
      <c r="M18461" s="51"/>
    </row>
    <row r="18462" spans="9:13">
      <c r="I18462" s="51"/>
      <c r="M18462" s="51"/>
    </row>
    <row r="18463" spans="9:13">
      <c r="I18463" s="51"/>
      <c r="M18463" s="51"/>
    </row>
    <row r="18464" spans="9:13">
      <c r="I18464" s="51"/>
      <c r="M18464" s="51"/>
    </row>
    <row r="18465" spans="9:13">
      <c r="I18465" s="51"/>
      <c r="M18465" s="51"/>
    </row>
    <row r="18466" spans="9:13">
      <c r="I18466" s="51"/>
      <c r="M18466" s="51"/>
    </row>
    <row r="18467" spans="9:13">
      <c r="I18467" s="51"/>
      <c r="M18467" s="51"/>
    </row>
    <row r="18468" spans="9:13">
      <c r="I18468" s="51"/>
      <c r="M18468" s="51"/>
    </row>
    <row r="18469" spans="9:13">
      <c r="I18469" s="51"/>
      <c r="M18469" s="51"/>
    </row>
    <row r="18470" spans="9:13">
      <c r="I18470" s="51"/>
      <c r="M18470" s="51"/>
    </row>
    <row r="18471" spans="9:13">
      <c r="I18471" s="51"/>
      <c r="M18471" s="51"/>
    </row>
    <row r="18472" spans="9:13">
      <c r="I18472" s="51"/>
      <c r="M18472" s="51"/>
    </row>
    <row r="18473" spans="9:13">
      <c r="I18473" s="51"/>
      <c r="M18473" s="51"/>
    </row>
    <row r="18474" spans="9:13">
      <c r="I18474" s="51"/>
      <c r="M18474" s="51"/>
    </row>
    <row r="18475" spans="9:13">
      <c r="I18475" s="51"/>
      <c r="M18475" s="51"/>
    </row>
    <row r="18476" spans="9:13">
      <c r="I18476" s="51"/>
      <c r="M18476" s="51"/>
    </row>
    <row r="18477" spans="9:13">
      <c r="I18477" s="51"/>
      <c r="M18477" s="51"/>
    </row>
    <row r="18478" spans="9:13">
      <c r="I18478" s="51"/>
      <c r="M18478" s="51"/>
    </row>
    <row r="18479" spans="9:13">
      <c r="I18479" s="51"/>
      <c r="M18479" s="51"/>
    </row>
    <row r="18480" spans="9:13">
      <c r="I18480" s="51"/>
      <c r="M18480" s="51"/>
    </row>
    <row r="18481" spans="9:13">
      <c r="I18481" s="51"/>
      <c r="M18481" s="51"/>
    </row>
    <row r="18482" spans="9:13">
      <c r="I18482" s="51"/>
      <c r="M18482" s="51"/>
    </row>
    <row r="18483" spans="9:13">
      <c r="I18483" s="51"/>
      <c r="M18483" s="51"/>
    </row>
    <row r="18484" spans="9:13">
      <c r="I18484" s="51"/>
      <c r="M18484" s="51"/>
    </row>
    <row r="18485" spans="9:13">
      <c r="I18485" s="51"/>
      <c r="M18485" s="51"/>
    </row>
    <row r="18486" spans="9:13">
      <c r="I18486" s="51"/>
      <c r="M18486" s="51"/>
    </row>
    <row r="18487" spans="9:13">
      <c r="I18487" s="51"/>
      <c r="M18487" s="51"/>
    </row>
    <row r="18488" spans="9:13">
      <c r="I18488" s="51"/>
      <c r="M18488" s="51"/>
    </row>
    <row r="18489" spans="9:13">
      <c r="I18489" s="51"/>
      <c r="M18489" s="51"/>
    </row>
    <row r="18490" spans="9:13">
      <c r="I18490" s="51"/>
      <c r="M18490" s="51"/>
    </row>
    <row r="18491" spans="9:13">
      <c r="I18491" s="51"/>
      <c r="M18491" s="51"/>
    </row>
    <row r="18492" spans="9:13">
      <c r="I18492" s="51"/>
      <c r="M18492" s="51"/>
    </row>
    <row r="18493" spans="9:13">
      <c r="I18493" s="51"/>
      <c r="M18493" s="51"/>
    </row>
    <row r="18494" spans="9:13">
      <c r="I18494" s="51"/>
      <c r="M18494" s="51"/>
    </row>
    <row r="18495" spans="9:13">
      <c r="I18495" s="51"/>
      <c r="M18495" s="51"/>
    </row>
    <row r="18496" spans="9:13">
      <c r="I18496" s="51"/>
      <c r="M18496" s="51"/>
    </row>
    <row r="18497" spans="9:13">
      <c r="I18497" s="51"/>
      <c r="M18497" s="51"/>
    </row>
    <row r="18498" spans="9:13">
      <c r="I18498" s="51"/>
      <c r="M18498" s="51"/>
    </row>
    <row r="18499" spans="9:13">
      <c r="I18499" s="51"/>
      <c r="M18499" s="51"/>
    </row>
    <row r="18500" spans="9:13">
      <c r="I18500" s="51"/>
      <c r="M18500" s="51"/>
    </row>
    <row r="18501" spans="9:13">
      <c r="I18501" s="51"/>
      <c r="M18501" s="51"/>
    </row>
    <row r="18502" spans="9:13">
      <c r="I18502" s="51"/>
      <c r="M18502" s="51"/>
    </row>
    <row r="18503" spans="9:13">
      <c r="I18503" s="51"/>
      <c r="M18503" s="51"/>
    </row>
    <row r="18504" spans="9:13">
      <c r="I18504" s="51"/>
      <c r="M18504" s="51"/>
    </row>
    <row r="18505" spans="9:13">
      <c r="I18505" s="51"/>
      <c r="M18505" s="51"/>
    </row>
    <row r="18506" spans="9:13">
      <c r="I18506" s="51"/>
      <c r="M18506" s="51"/>
    </row>
    <row r="18507" spans="9:13">
      <c r="I18507" s="51"/>
      <c r="M18507" s="51"/>
    </row>
    <row r="18508" spans="9:13">
      <c r="I18508" s="51"/>
      <c r="M18508" s="51"/>
    </row>
    <row r="18509" spans="9:13">
      <c r="I18509" s="51"/>
      <c r="M18509" s="51"/>
    </row>
    <row r="18510" spans="9:13">
      <c r="I18510" s="51"/>
      <c r="M18510" s="51"/>
    </row>
    <row r="18511" spans="9:13">
      <c r="I18511" s="51"/>
      <c r="M18511" s="51"/>
    </row>
    <row r="18512" spans="9:13">
      <c r="I18512" s="51"/>
      <c r="M18512" s="51"/>
    </row>
    <row r="18513" spans="9:13">
      <c r="I18513" s="51"/>
      <c r="M18513" s="51"/>
    </row>
    <row r="18514" spans="9:13">
      <c r="I18514" s="51"/>
      <c r="M18514" s="51"/>
    </row>
    <row r="18515" spans="9:13">
      <c r="I18515" s="51"/>
      <c r="M18515" s="51"/>
    </row>
    <row r="18516" spans="9:13">
      <c r="I18516" s="51"/>
      <c r="M18516" s="51"/>
    </row>
    <row r="18517" spans="9:13">
      <c r="I18517" s="51"/>
      <c r="M18517" s="51"/>
    </row>
    <row r="18518" spans="9:13">
      <c r="I18518" s="51"/>
      <c r="M18518" s="51"/>
    </row>
    <row r="18519" spans="9:13">
      <c r="I18519" s="51"/>
      <c r="M18519" s="51"/>
    </row>
    <row r="18520" spans="9:13">
      <c r="I18520" s="51"/>
      <c r="M18520" s="51"/>
    </row>
    <row r="18521" spans="9:13">
      <c r="I18521" s="51"/>
      <c r="M18521" s="51"/>
    </row>
    <row r="18522" spans="9:13">
      <c r="I18522" s="51"/>
      <c r="M18522" s="51"/>
    </row>
    <row r="18523" spans="9:13">
      <c r="I18523" s="51"/>
      <c r="M18523" s="51"/>
    </row>
    <row r="18524" spans="9:13">
      <c r="I18524" s="51"/>
      <c r="M18524" s="51"/>
    </row>
    <row r="18525" spans="9:13">
      <c r="I18525" s="51"/>
      <c r="M18525" s="51"/>
    </row>
    <row r="18526" spans="9:13">
      <c r="I18526" s="51"/>
      <c r="M18526" s="51"/>
    </row>
    <row r="18527" spans="9:13">
      <c r="I18527" s="51"/>
      <c r="M18527" s="51"/>
    </row>
    <row r="18528" spans="9:13">
      <c r="I18528" s="51"/>
      <c r="M18528" s="51"/>
    </row>
    <row r="18529" spans="9:13">
      <c r="I18529" s="51"/>
      <c r="M18529" s="51"/>
    </row>
    <row r="18530" spans="9:13">
      <c r="I18530" s="51"/>
      <c r="M18530" s="51"/>
    </row>
    <row r="18531" spans="9:13">
      <c r="I18531" s="51"/>
      <c r="M18531" s="51"/>
    </row>
    <row r="18532" spans="9:13">
      <c r="I18532" s="51"/>
      <c r="M18532" s="51"/>
    </row>
    <row r="18533" spans="9:13">
      <c r="I18533" s="51"/>
      <c r="M18533" s="51"/>
    </row>
    <row r="18534" spans="9:13">
      <c r="I18534" s="51"/>
      <c r="M18534" s="51"/>
    </row>
    <row r="18535" spans="9:13">
      <c r="I18535" s="51"/>
      <c r="M18535" s="51"/>
    </row>
    <row r="18536" spans="9:13">
      <c r="I18536" s="51"/>
      <c r="M18536" s="51"/>
    </row>
    <row r="18537" spans="9:13">
      <c r="I18537" s="51"/>
      <c r="M18537" s="51"/>
    </row>
    <row r="18538" spans="9:13">
      <c r="I18538" s="51"/>
      <c r="M18538" s="51"/>
    </row>
    <row r="18539" spans="9:13">
      <c r="I18539" s="51"/>
      <c r="M18539" s="51"/>
    </row>
    <row r="18540" spans="9:13">
      <c r="I18540" s="51"/>
      <c r="M18540" s="51"/>
    </row>
    <row r="18541" spans="9:13">
      <c r="I18541" s="51"/>
      <c r="M18541" s="51"/>
    </row>
    <row r="18542" spans="9:13">
      <c r="I18542" s="51"/>
      <c r="M18542" s="51"/>
    </row>
    <row r="18543" spans="9:13">
      <c r="I18543" s="51"/>
      <c r="M18543" s="51"/>
    </row>
    <row r="18544" spans="9:13">
      <c r="I18544" s="51"/>
      <c r="M18544" s="51"/>
    </row>
    <row r="18545" spans="9:13">
      <c r="I18545" s="51"/>
      <c r="M18545" s="51"/>
    </row>
    <row r="18546" spans="9:13">
      <c r="I18546" s="51"/>
      <c r="M18546" s="51"/>
    </row>
    <row r="18547" spans="9:13">
      <c r="I18547" s="51"/>
      <c r="M18547" s="51"/>
    </row>
    <row r="18548" spans="9:13">
      <c r="I18548" s="51"/>
      <c r="M18548" s="51"/>
    </row>
    <row r="18549" spans="9:13">
      <c r="I18549" s="51"/>
      <c r="M18549" s="51"/>
    </row>
    <row r="18550" spans="9:13">
      <c r="I18550" s="51"/>
      <c r="M18550" s="51"/>
    </row>
    <row r="18551" spans="9:13">
      <c r="I18551" s="51"/>
      <c r="M18551" s="51"/>
    </row>
    <row r="18552" spans="9:13">
      <c r="I18552" s="51"/>
      <c r="M18552" s="51"/>
    </row>
    <row r="18553" spans="9:13">
      <c r="I18553" s="51"/>
      <c r="M18553" s="51"/>
    </row>
    <row r="18554" spans="9:13">
      <c r="I18554" s="51"/>
      <c r="M18554" s="51"/>
    </row>
    <row r="18555" spans="9:13">
      <c r="I18555" s="51"/>
      <c r="M18555" s="51"/>
    </row>
    <row r="18556" spans="9:13">
      <c r="I18556" s="51"/>
      <c r="M18556" s="51"/>
    </row>
    <row r="18557" spans="9:13">
      <c r="I18557" s="51"/>
      <c r="M18557" s="51"/>
    </row>
    <row r="18558" spans="9:13">
      <c r="I18558" s="51"/>
      <c r="M18558" s="51"/>
    </row>
    <row r="18559" spans="9:13">
      <c r="I18559" s="51"/>
      <c r="M18559" s="51"/>
    </row>
    <row r="18560" spans="9:13">
      <c r="I18560" s="51"/>
      <c r="M18560" s="51"/>
    </row>
    <row r="18561" spans="9:13">
      <c r="I18561" s="51"/>
      <c r="M18561" s="51"/>
    </row>
    <row r="18562" spans="9:13">
      <c r="I18562" s="51"/>
      <c r="M18562" s="51"/>
    </row>
    <row r="18563" spans="9:13">
      <c r="I18563" s="51"/>
      <c r="M18563" s="51"/>
    </row>
    <row r="18564" spans="9:13">
      <c r="I18564" s="51"/>
      <c r="M18564" s="51"/>
    </row>
    <row r="18565" spans="9:13">
      <c r="I18565" s="51"/>
      <c r="M18565" s="51"/>
    </row>
    <row r="18566" spans="9:13">
      <c r="I18566" s="51"/>
      <c r="M18566" s="51"/>
    </row>
    <row r="18567" spans="9:13">
      <c r="I18567" s="51"/>
      <c r="M18567" s="51"/>
    </row>
    <row r="18568" spans="9:13">
      <c r="I18568" s="51"/>
      <c r="M18568" s="51"/>
    </row>
    <row r="18569" spans="9:13">
      <c r="I18569" s="51"/>
      <c r="M18569" s="51"/>
    </row>
    <row r="18570" spans="9:13">
      <c r="I18570" s="51"/>
      <c r="M18570" s="51"/>
    </row>
    <row r="18571" spans="9:13">
      <c r="I18571" s="51"/>
      <c r="M18571" s="51"/>
    </row>
    <row r="18572" spans="9:13">
      <c r="I18572" s="51"/>
      <c r="M18572" s="51"/>
    </row>
    <row r="18573" spans="9:13">
      <c r="I18573" s="51"/>
      <c r="M18573" s="51"/>
    </row>
    <row r="18574" spans="9:13">
      <c r="I18574" s="51"/>
      <c r="M18574" s="51"/>
    </row>
    <row r="18575" spans="9:13">
      <c r="I18575" s="51"/>
      <c r="M18575" s="51"/>
    </row>
    <row r="18576" spans="9:13">
      <c r="I18576" s="51"/>
      <c r="M18576" s="51"/>
    </row>
    <row r="18577" spans="9:13">
      <c r="I18577" s="51"/>
      <c r="M18577" s="51"/>
    </row>
    <row r="18578" spans="9:13">
      <c r="I18578" s="51"/>
      <c r="M18578" s="51"/>
    </row>
    <row r="18579" spans="9:13">
      <c r="I18579" s="51"/>
      <c r="M18579" s="51"/>
    </row>
    <row r="18580" spans="9:13">
      <c r="I18580" s="51"/>
      <c r="M18580" s="51"/>
    </row>
    <row r="18581" spans="9:13">
      <c r="I18581" s="51"/>
      <c r="M18581" s="51"/>
    </row>
    <row r="18582" spans="9:13">
      <c r="I18582" s="51"/>
      <c r="M18582" s="51"/>
    </row>
    <row r="18583" spans="9:13">
      <c r="I18583" s="51"/>
      <c r="M18583" s="51"/>
    </row>
    <row r="18584" spans="9:13">
      <c r="I18584" s="51"/>
      <c r="M18584" s="51"/>
    </row>
    <row r="18585" spans="9:13">
      <c r="I18585" s="51"/>
      <c r="M18585" s="51"/>
    </row>
    <row r="18586" spans="9:13">
      <c r="I18586" s="51"/>
      <c r="M18586" s="51"/>
    </row>
    <row r="18587" spans="9:13">
      <c r="I18587" s="51"/>
      <c r="M18587" s="51"/>
    </row>
    <row r="18588" spans="9:13">
      <c r="I18588" s="51"/>
      <c r="M18588" s="51"/>
    </row>
    <row r="18589" spans="9:13">
      <c r="I18589" s="51"/>
      <c r="M18589" s="51"/>
    </row>
    <row r="18590" spans="9:13">
      <c r="I18590" s="51"/>
      <c r="M18590" s="51"/>
    </row>
    <row r="18591" spans="9:13">
      <c r="I18591" s="51"/>
      <c r="M18591" s="51"/>
    </row>
    <row r="18592" spans="9:13">
      <c r="I18592" s="51"/>
      <c r="M18592" s="51"/>
    </row>
    <row r="18593" spans="9:13">
      <c r="I18593" s="51"/>
      <c r="M18593" s="51"/>
    </row>
    <row r="18594" spans="9:13">
      <c r="I18594" s="51"/>
      <c r="M18594" s="51"/>
    </row>
    <row r="18595" spans="9:13">
      <c r="I18595" s="51"/>
      <c r="M18595" s="51"/>
    </row>
    <row r="18596" spans="9:13">
      <c r="I18596" s="51"/>
      <c r="M18596" s="51"/>
    </row>
    <row r="18597" spans="9:13">
      <c r="I18597" s="51"/>
      <c r="M18597" s="51"/>
    </row>
    <row r="18598" spans="9:13">
      <c r="I18598" s="51"/>
      <c r="M18598" s="51"/>
    </row>
    <row r="18599" spans="9:13">
      <c r="I18599" s="51"/>
      <c r="M18599" s="51"/>
    </row>
    <row r="18600" spans="9:13">
      <c r="I18600" s="51"/>
      <c r="M18600" s="51"/>
    </row>
    <row r="18601" spans="9:13">
      <c r="I18601" s="51"/>
      <c r="M18601" s="51"/>
    </row>
    <row r="18602" spans="9:13">
      <c r="I18602" s="51"/>
      <c r="M18602" s="51"/>
    </row>
    <row r="18603" spans="9:13">
      <c r="I18603" s="51"/>
      <c r="M18603" s="51"/>
    </row>
    <row r="18604" spans="9:13">
      <c r="I18604" s="51"/>
      <c r="M18604" s="51"/>
    </row>
    <row r="18605" spans="9:13">
      <c r="I18605" s="51"/>
      <c r="M18605" s="51"/>
    </row>
    <row r="18606" spans="9:13">
      <c r="I18606" s="51"/>
      <c r="M18606" s="51"/>
    </row>
    <row r="18607" spans="9:13">
      <c r="I18607" s="51"/>
      <c r="M18607" s="51"/>
    </row>
    <row r="18608" spans="9:13">
      <c r="I18608" s="51"/>
      <c r="M18608" s="51"/>
    </row>
    <row r="18609" spans="9:13">
      <c r="I18609" s="51"/>
      <c r="M18609" s="51"/>
    </row>
    <row r="18610" spans="9:13">
      <c r="I18610" s="51"/>
      <c r="M18610" s="51"/>
    </row>
    <row r="18611" spans="9:13">
      <c r="I18611" s="51"/>
      <c r="M18611" s="51"/>
    </row>
    <row r="18612" spans="9:13">
      <c r="I18612" s="51"/>
      <c r="M18612" s="51"/>
    </row>
    <row r="18613" spans="9:13">
      <c r="I18613" s="51"/>
      <c r="M18613" s="51"/>
    </row>
    <row r="18614" spans="9:13">
      <c r="I18614" s="51"/>
      <c r="M18614" s="51"/>
    </row>
    <row r="18615" spans="9:13">
      <c r="I18615" s="51"/>
      <c r="M18615" s="51"/>
    </row>
    <row r="18616" spans="9:13">
      <c r="I18616" s="51"/>
      <c r="M18616" s="51"/>
    </row>
    <row r="18617" spans="9:13">
      <c r="I18617" s="51"/>
      <c r="M18617" s="51"/>
    </row>
    <row r="18618" spans="9:13">
      <c r="I18618" s="51"/>
      <c r="M18618" s="51"/>
    </row>
    <row r="18619" spans="9:13">
      <c r="I18619" s="51"/>
      <c r="M18619" s="51"/>
    </row>
    <row r="18620" spans="9:13">
      <c r="I18620" s="51"/>
      <c r="M18620" s="51"/>
    </row>
    <row r="18621" spans="9:13">
      <c r="I18621" s="51"/>
      <c r="M18621" s="51"/>
    </row>
    <row r="18622" spans="9:13">
      <c r="I18622" s="51"/>
      <c r="M18622" s="51"/>
    </row>
    <row r="18623" spans="9:13">
      <c r="I18623" s="51"/>
      <c r="M18623" s="51"/>
    </row>
    <row r="18624" spans="9:13">
      <c r="I18624" s="51"/>
      <c r="M18624" s="51"/>
    </row>
    <row r="18625" spans="9:13">
      <c r="I18625" s="51"/>
      <c r="M18625" s="51"/>
    </row>
    <row r="18626" spans="9:13">
      <c r="I18626" s="51"/>
      <c r="M18626" s="51"/>
    </row>
    <row r="18627" spans="9:13">
      <c r="I18627" s="51"/>
      <c r="M18627" s="51"/>
    </row>
    <row r="18628" spans="9:13">
      <c r="I18628" s="51"/>
      <c r="M18628" s="51"/>
    </row>
    <row r="18629" spans="9:13">
      <c r="I18629" s="51"/>
      <c r="M18629" s="51"/>
    </row>
    <row r="18630" spans="9:13">
      <c r="I18630" s="51"/>
      <c r="M18630" s="51"/>
    </row>
    <row r="18631" spans="9:13">
      <c r="I18631" s="51"/>
      <c r="M18631" s="51"/>
    </row>
    <row r="18632" spans="9:13">
      <c r="I18632" s="51"/>
      <c r="M18632" s="51"/>
    </row>
    <row r="18633" spans="9:13">
      <c r="I18633" s="51"/>
      <c r="M18633" s="51"/>
    </row>
    <row r="18634" spans="9:13">
      <c r="I18634" s="51"/>
      <c r="M18634" s="51"/>
    </row>
    <row r="18635" spans="9:13">
      <c r="I18635" s="51"/>
      <c r="M18635" s="51"/>
    </row>
    <row r="18636" spans="9:13">
      <c r="I18636" s="51"/>
      <c r="M18636" s="51"/>
    </row>
    <row r="18637" spans="9:13">
      <c r="I18637" s="51"/>
      <c r="M18637" s="51"/>
    </row>
    <row r="18638" spans="9:13">
      <c r="I18638" s="51"/>
      <c r="M18638" s="51"/>
    </row>
    <row r="18639" spans="9:13">
      <c r="I18639" s="51"/>
      <c r="M18639" s="51"/>
    </row>
    <row r="18640" spans="9:13">
      <c r="I18640" s="51"/>
      <c r="M18640" s="51"/>
    </row>
    <row r="18641" spans="9:13">
      <c r="I18641" s="51"/>
      <c r="M18641" s="51"/>
    </row>
    <row r="18642" spans="9:13">
      <c r="I18642" s="51"/>
      <c r="M18642" s="51"/>
    </row>
    <row r="18643" spans="9:13">
      <c r="I18643" s="51"/>
      <c r="M18643" s="51"/>
    </row>
    <row r="18644" spans="9:13">
      <c r="I18644" s="51"/>
      <c r="M18644" s="51"/>
    </row>
    <row r="18645" spans="9:13">
      <c r="I18645" s="51"/>
      <c r="M18645" s="51"/>
    </row>
    <row r="18646" spans="9:13">
      <c r="I18646" s="51"/>
      <c r="M18646" s="51"/>
    </row>
    <row r="18647" spans="9:13">
      <c r="I18647" s="51"/>
      <c r="M18647" s="51"/>
    </row>
    <row r="18648" spans="9:13">
      <c r="I18648" s="51"/>
      <c r="M18648" s="51"/>
    </row>
    <row r="18649" spans="9:13">
      <c r="I18649" s="51"/>
      <c r="M18649" s="51"/>
    </row>
    <row r="18650" spans="9:13">
      <c r="I18650" s="51"/>
      <c r="M18650" s="51"/>
    </row>
    <row r="18651" spans="9:13">
      <c r="I18651" s="51"/>
      <c r="M18651" s="51"/>
    </row>
    <row r="18652" spans="9:13">
      <c r="I18652" s="51"/>
      <c r="M18652" s="51"/>
    </row>
    <row r="18653" spans="9:13">
      <c r="I18653" s="51"/>
      <c r="M18653" s="51"/>
    </row>
    <row r="18654" spans="9:13">
      <c r="I18654" s="51"/>
      <c r="M18654" s="51"/>
    </row>
    <row r="18655" spans="9:13">
      <c r="I18655" s="51"/>
      <c r="M18655" s="51"/>
    </row>
    <row r="18656" spans="9:13">
      <c r="I18656" s="51"/>
      <c r="M18656" s="51"/>
    </row>
    <row r="18657" spans="9:13">
      <c r="I18657" s="51"/>
      <c r="M18657" s="51"/>
    </row>
    <row r="18658" spans="9:13">
      <c r="I18658" s="51"/>
      <c r="M18658" s="51"/>
    </row>
    <row r="18659" spans="9:13">
      <c r="I18659" s="51"/>
      <c r="M18659" s="51"/>
    </row>
    <row r="18660" spans="9:13">
      <c r="I18660" s="51"/>
      <c r="M18660" s="51"/>
    </row>
    <row r="18661" spans="9:13">
      <c r="I18661" s="51"/>
      <c r="M18661" s="51"/>
    </row>
    <row r="18662" spans="9:13">
      <c r="I18662" s="51"/>
      <c r="M18662" s="51"/>
    </row>
    <row r="18663" spans="9:13">
      <c r="I18663" s="51"/>
      <c r="M18663" s="51"/>
    </row>
    <row r="18664" spans="9:13">
      <c r="I18664" s="51"/>
      <c r="M18664" s="51"/>
    </row>
    <row r="18665" spans="9:13">
      <c r="I18665" s="51"/>
      <c r="M18665" s="51"/>
    </row>
    <row r="18666" spans="9:13">
      <c r="I18666" s="51"/>
      <c r="M18666" s="51"/>
    </row>
    <row r="18667" spans="9:13">
      <c r="I18667" s="51"/>
      <c r="M18667" s="51"/>
    </row>
    <row r="18668" spans="9:13">
      <c r="I18668" s="51"/>
      <c r="M18668" s="51"/>
    </row>
    <row r="18669" spans="9:13">
      <c r="I18669" s="51"/>
      <c r="M18669" s="51"/>
    </row>
    <row r="18670" spans="9:13">
      <c r="I18670" s="51"/>
      <c r="M18670" s="51"/>
    </row>
    <row r="18671" spans="9:13">
      <c r="I18671" s="51"/>
      <c r="M18671" s="51"/>
    </row>
    <row r="18672" spans="9:13">
      <c r="I18672" s="51"/>
      <c r="M18672" s="51"/>
    </row>
    <row r="18673" spans="9:13">
      <c r="I18673" s="51"/>
      <c r="M18673" s="51"/>
    </row>
    <row r="18674" spans="9:13">
      <c r="I18674" s="51"/>
      <c r="M18674" s="51"/>
    </row>
    <row r="18675" spans="9:13">
      <c r="I18675" s="51"/>
      <c r="M18675" s="51"/>
    </row>
    <row r="18676" spans="9:13">
      <c r="I18676" s="51"/>
      <c r="M18676" s="51"/>
    </row>
    <row r="18677" spans="9:13">
      <c r="I18677" s="51"/>
      <c r="M18677" s="51"/>
    </row>
    <row r="18678" spans="9:13">
      <c r="I18678" s="51"/>
      <c r="M18678" s="51"/>
    </row>
    <row r="18679" spans="9:13">
      <c r="I18679" s="51"/>
      <c r="M18679" s="51"/>
    </row>
    <row r="18680" spans="9:13">
      <c r="I18680" s="51"/>
      <c r="M18680" s="51"/>
    </row>
    <row r="18681" spans="9:13">
      <c r="I18681" s="51"/>
      <c r="M18681" s="51"/>
    </row>
    <row r="18682" spans="9:13">
      <c r="I18682" s="51"/>
      <c r="M18682" s="51"/>
    </row>
    <row r="18683" spans="9:13">
      <c r="I18683" s="51"/>
      <c r="M18683" s="51"/>
    </row>
    <row r="18684" spans="9:13">
      <c r="I18684" s="51"/>
      <c r="M18684" s="51"/>
    </row>
    <row r="18685" spans="9:13">
      <c r="I18685" s="51"/>
      <c r="M18685" s="51"/>
    </row>
    <row r="18686" spans="9:13">
      <c r="I18686" s="51"/>
      <c r="M18686" s="51"/>
    </row>
    <row r="18687" spans="9:13">
      <c r="I18687" s="51"/>
      <c r="M18687" s="51"/>
    </row>
    <row r="18688" spans="9:13">
      <c r="I18688" s="51"/>
      <c r="M18688" s="51"/>
    </row>
    <row r="18689" spans="9:13">
      <c r="I18689" s="51"/>
      <c r="M18689" s="51"/>
    </row>
    <row r="18690" spans="9:13">
      <c r="I18690" s="51"/>
      <c r="M18690" s="51"/>
    </row>
    <row r="18691" spans="9:13">
      <c r="I18691" s="51"/>
      <c r="M18691" s="51"/>
    </row>
    <row r="18692" spans="9:13">
      <c r="I18692" s="51"/>
      <c r="M18692" s="51"/>
    </row>
    <row r="18693" spans="9:13">
      <c r="I18693" s="51"/>
      <c r="M18693" s="51"/>
    </row>
    <row r="18694" spans="9:13">
      <c r="I18694" s="51"/>
      <c r="M18694" s="51"/>
    </row>
    <row r="18695" spans="9:13">
      <c r="I18695" s="51"/>
      <c r="M18695" s="51"/>
    </row>
    <row r="18696" spans="9:13">
      <c r="I18696" s="51"/>
      <c r="M18696" s="51"/>
    </row>
    <row r="18697" spans="9:13">
      <c r="I18697" s="51"/>
      <c r="M18697" s="51"/>
    </row>
    <row r="18698" spans="9:13">
      <c r="I18698" s="51"/>
      <c r="M18698" s="51"/>
    </row>
    <row r="18699" spans="9:13">
      <c r="I18699" s="51"/>
      <c r="M18699" s="51"/>
    </row>
    <row r="18700" spans="9:13">
      <c r="I18700" s="51"/>
      <c r="M18700" s="51"/>
    </row>
    <row r="18701" spans="9:13">
      <c r="I18701" s="51"/>
      <c r="M18701" s="51"/>
    </row>
    <row r="18702" spans="9:13">
      <c r="I18702" s="51"/>
      <c r="M18702" s="51"/>
    </row>
    <row r="18703" spans="9:13">
      <c r="I18703" s="51"/>
      <c r="M18703" s="51"/>
    </row>
    <row r="18704" spans="9:13">
      <c r="I18704" s="51"/>
      <c r="M18704" s="51"/>
    </row>
    <row r="18705" spans="9:13">
      <c r="I18705" s="51"/>
      <c r="M18705" s="51"/>
    </row>
    <row r="18706" spans="9:13">
      <c r="I18706" s="51"/>
      <c r="M18706" s="51"/>
    </row>
    <row r="18707" spans="9:13">
      <c r="I18707" s="51"/>
      <c r="M18707" s="51"/>
    </row>
    <row r="18708" spans="9:13">
      <c r="I18708" s="51"/>
      <c r="M18708" s="51"/>
    </row>
    <row r="18709" spans="9:13">
      <c r="I18709" s="51"/>
      <c r="M18709" s="51"/>
    </row>
    <row r="18710" spans="9:13">
      <c r="I18710" s="51"/>
      <c r="M18710" s="51"/>
    </row>
    <row r="18711" spans="9:13">
      <c r="I18711" s="51"/>
      <c r="M18711" s="51"/>
    </row>
    <row r="18712" spans="9:13">
      <c r="I18712" s="51"/>
      <c r="M18712" s="51"/>
    </row>
    <row r="18713" spans="9:13">
      <c r="I18713" s="51"/>
      <c r="M18713" s="51"/>
    </row>
    <row r="18714" spans="9:13">
      <c r="I18714" s="51"/>
      <c r="M18714" s="51"/>
    </row>
    <row r="18715" spans="9:13">
      <c r="I18715" s="51"/>
      <c r="M18715" s="51"/>
    </row>
    <row r="18716" spans="9:13">
      <c r="I18716" s="51"/>
      <c r="M18716" s="51"/>
    </row>
    <row r="18717" spans="9:13">
      <c r="I18717" s="51"/>
      <c r="M18717" s="51"/>
    </row>
    <row r="18718" spans="9:13">
      <c r="I18718" s="51"/>
      <c r="M18718" s="51"/>
    </row>
    <row r="18719" spans="9:13">
      <c r="I18719" s="51"/>
      <c r="M18719" s="51"/>
    </row>
    <row r="18720" spans="9:13">
      <c r="I18720" s="51"/>
      <c r="M18720" s="51"/>
    </row>
    <row r="18721" spans="9:13">
      <c r="I18721" s="51"/>
      <c r="M18721" s="51"/>
    </row>
    <row r="18722" spans="9:13">
      <c r="I18722" s="51"/>
      <c r="M18722" s="51"/>
    </row>
    <row r="18723" spans="9:13">
      <c r="I18723" s="51"/>
      <c r="M18723" s="51"/>
    </row>
    <row r="18724" spans="9:13">
      <c r="I18724" s="51"/>
      <c r="M18724" s="51"/>
    </row>
    <row r="18725" spans="9:13">
      <c r="I18725" s="51"/>
      <c r="M18725" s="51"/>
    </row>
    <row r="18726" spans="9:13">
      <c r="I18726" s="51"/>
      <c r="M18726" s="51"/>
    </row>
    <row r="18727" spans="9:13">
      <c r="I18727" s="51"/>
      <c r="M18727" s="51"/>
    </row>
    <row r="18728" spans="9:13">
      <c r="I18728" s="51"/>
      <c r="M18728" s="51"/>
    </row>
    <row r="18729" spans="9:13">
      <c r="I18729" s="51"/>
      <c r="M18729" s="51"/>
    </row>
    <row r="18730" spans="9:13">
      <c r="I18730" s="51"/>
      <c r="M18730" s="51"/>
    </row>
    <row r="18731" spans="9:13">
      <c r="I18731" s="51"/>
      <c r="M18731" s="51"/>
    </row>
    <row r="18732" spans="9:13">
      <c r="I18732" s="51"/>
      <c r="M18732" s="51"/>
    </row>
    <row r="18733" spans="9:13">
      <c r="I18733" s="51"/>
      <c r="M18733" s="51"/>
    </row>
    <row r="18734" spans="9:13">
      <c r="I18734" s="51"/>
      <c r="M18734" s="51"/>
    </row>
    <row r="18735" spans="9:13">
      <c r="I18735" s="51"/>
      <c r="M18735" s="51"/>
    </row>
    <row r="18736" spans="9:13">
      <c r="I18736" s="51"/>
      <c r="M18736" s="51"/>
    </row>
    <row r="18737" spans="9:13">
      <c r="I18737" s="51"/>
      <c r="M18737" s="51"/>
    </row>
    <row r="18738" spans="9:13">
      <c r="I18738" s="51"/>
      <c r="M18738" s="51"/>
    </row>
    <row r="18739" spans="9:13">
      <c r="I18739" s="51"/>
      <c r="M18739" s="51"/>
    </row>
    <row r="18740" spans="9:13">
      <c r="I18740" s="51"/>
      <c r="M18740" s="51"/>
    </row>
    <row r="18741" spans="9:13">
      <c r="I18741" s="51"/>
      <c r="M18741" s="51"/>
    </row>
    <row r="18742" spans="9:13">
      <c r="I18742" s="51"/>
      <c r="M18742" s="51"/>
    </row>
    <row r="18743" spans="9:13">
      <c r="I18743" s="51"/>
      <c r="M18743" s="51"/>
    </row>
    <row r="18744" spans="9:13">
      <c r="I18744" s="51"/>
      <c r="M18744" s="51"/>
    </row>
    <row r="18745" spans="9:13">
      <c r="I18745" s="51"/>
      <c r="M18745" s="51"/>
    </row>
    <row r="18746" spans="9:13">
      <c r="I18746" s="51"/>
      <c r="M18746" s="51"/>
    </row>
    <row r="18747" spans="9:13">
      <c r="I18747" s="51"/>
      <c r="M18747" s="51"/>
    </row>
    <row r="18748" spans="9:13">
      <c r="I18748" s="51"/>
      <c r="M18748" s="51"/>
    </row>
    <row r="18749" spans="9:13">
      <c r="I18749" s="51"/>
      <c r="M18749" s="51"/>
    </row>
    <row r="18750" spans="9:13">
      <c r="I18750" s="51"/>
      <c r="M18750" s="51"/>
    </row>
    <row r="18751" spans="9:13">
      <c r="I18751" s="51"/>
      <c r="M18751" s="51"/>
    </row>
    <row r="18752" spans="9:13">
      <c r="I18752" s="51"/>
      <c r="M18752" s="51"/>
    </row>
    <row r="18753" spans="9:13">
      <c r="I18753" s="51"/>
      <c r="M18753" s="51"/>
    </row>
    <row r="18754" spans="9:13">
      <c r="I18754" s="51"/>
      <c r="M18754" s="51"/>
    </row>
    <row r="18755" spans="9:13">
      <c r="I18755" s="51"/>
      <c r="M18755" s="51"/>
    </row>
    <row r="18756" spans="9:13">
      <c r="I18756" s="51"/>
      <c r="M18756" s="51"/>
    </row>
    <row r="18757" spans="9:13">
      <c r="I18757" s="51"/>
      <c r="M18757" s="51"/>
    </row>
    <row r="18758" spans="9:13">
      <c r="I18758" s="51"/>
      <c r="M18758" s="51"/>
    </row>
    <row r="18759" spans="9:13">
      <c r="I18759" s="51"/>
      <c r="M18759" s="51"/>
    </row>
    <row r="18760" spans="9:13">
      <c r="I18760" s="51"/>
      <c r="M18760" s="51"/>
    </row>
    <row r="18761" spans="9:13">
      <c r="I18761" s="51"/>
      <c r="M18761" s="51"/>
    </row>
    <row r="18762" spans="9:13">
      <c r="I18762" s="51"/>
      <c r="M18762" s="51"/>
    </row>
    <row r="18763" spans="9:13">
      <c r="I18763" s="51"/>
      <c r="M18763" s="51"/>
    </row>
    <row r="18764" spans="9:13">
      <c r="I18764" s="51"/>
      <c r="M18764" s="51"/>
    </row>
    <row r="18765" spans="9:13">
      <c r="I18765" s="51"/>
      <c r="M18765" s="51"/>
    </row>
    <row r="18766" spans="9:13">
      <c r="I18766" s="51"/>
      <c r="M18766" s="51"/>
    </row>
    <row r="18767" spans="9:13">
      <c r="I18767" s="51"/>
      <c r="M18767" s="51"/>
    </row>
    <row r="18768" spans="9:13">
      <c r="I18768" s="51"/>
      <c r="M18768" s="51"/>
    </row>
    <row r="18769" spans="9:13">
      <c r="I18769" s="51"/>
      <c r="M18769" s="51"/>
    </row>
    <row r="18770" spans="9:13">
      <c r="I18770" s="51"/>
      <c r="M18770" s="51"/>
    </row>
    <row r="18771" spans="9:13">
      <c r="I18771" s="51"/>
      <c r="M18771" s="51"/>
    </row>
    <row r="18772" spans="9:13">
      <c r="I18772" s="51"/>
      <c r="M18772" s="51"/>
    </row>
    <row r="18773" spans="9:13">
      <c r="I18773" s="51"/>
      <c r="M18773" s="51"/>
    </row>
    <row r="18774" spans="9:13">
      <c r="I18774" s="51"/>
      <c r="M18774" s="51"/>
    </row>
    <row r="18775" spans="9:13">
      <c r="I18775" s="51"/>
      <c r="M18775" s="51"/>
    </row>
    <row r="18776" spans="9:13">
      <c r="I18776" s="51"/>
      <c r="M18776" s="51"/>
    </row>
    <row r="18777" spans="9:13">
      <c r="I18777" s="51"/>
      <c r="M18777" s="51"/>
    </row>
    <row r="18778" spans="9:13">
      <c r="I18778" s="51"/>
      <c r="M18778" s="51"/>
    </row>
    <row r="18779" spans="9:13">
      <c r="I18779" s="51"/>
      <c r="M18779" s="51"/>
    </row>
    <row r="18780" spans="9:13">
      <c r="I18780" s="51"/>
      <c r="M18780" s="51"/>
    </row>
    <row r="18781" spans="9:13">
      <c r="I18781" s="51"/>
      <c r="M18781" s="51"/>
    </row>
    <row r="18782" spans="9:13">
      <c r="I18782" s="51"/>
      <c r="M18782" s="51"/>
    </row>
    <row r="18783" spans="9:13">
      <c r="I18783" s="51"/>
      <c r="M18783" s="51"/>
    </row>
    <row r="18784" spans="9:13">
      <c r="I18784" s="51"/>
      <c r="M18784" s="51"/>
    </row>
    <row r="18785" spans="9:13">
      <c r="I18785" s="51"/>
      <c r="M18785" s="51"/>
    </row>
    <row r="18786" spans="9:13">
      <c r="I18786" s="51"/>
      <c r="M18786" s="51"/>
    </row>
    <row r="18787" spans="9:13">
      <c r="I18787" s="51"/>
      <c r="M18787" s="51"/>
    </row>
    <row r="18788" spans="9:13">
      <c r="I18788" s="51"/>
      <c r="M18788" s="51"/>
    </row>
    <row r="18789" spans="9:13">
      <c r="I18789" s="51"/>
      <c r="M18789" s="51"/>
    </row>
    <row r="18790" spans="9:13">
      <c r="I18790" s="51"/>
      <c r="M18790" s="51"/>
    </row>
    <row r="18791" spans="9:13">
      <c r="I18791" s="51"/>
      <c r="M18791" s="51"/>
    </row>
    <row r="18792" spans="9:13">
      <c r="I18792" s="51"/>
      <c r="M18792" s="51"/>
    </row>
    <row r="18793" spans="9:13">
      <c r="I18793" s="51"/>
      <c r="M18793" s="51"/>
    </row>
    <row r="18794" spans="9:13">
      <c r="I18794" s="51"/>
      <c r="M18794" s="51"/>
    </row>
    <row r="18795" spans="9:13">
      <c r="I18795" s="51"/>
      <c r="M18795" s="51"/>
    </row>
    <row r="18796" spans="9:13">
      <c r="I18796" s="51"/>
      <c r="M18796" s="51"/>
    </row>
    <row r="18797" spans="9:13">
      <c r="I18797" s="51"/>
      <c r="M18797" s="51"/>
    </row>
    <row r="18798" spans="9:13">
      <c r="I18798" s="51"/>
      <c r="M18798" s="51"/>
    </row>
    <row r="18799" spans="9:13">
      <c r="I18799" s="51"/>
      <c r="M18799" s="51"/>
    </row>
    <row r="18800" spans="9:13">
      <c r="I18800" s="51"/>
      <c r="M18800" s="51"/>
    </row>
    <row r="18801" spans="9:13">
      <c r="I18801" s="51"/>
      <c r="M18801" s="51"/>
    </row>
    <row r="18802" spans="9:13">
      <c r="I18802" s="51"/>
      <c r="M18802" s="51"/>
    </row>
    <row r="18803" spans="9:13">
      <c r="I18803" s="51"/>
      <c r="M18803" s="51"/>
    </row>
    <row r="18804" spans="9:13">
      <c r="I18804" s="51"/>
      <c r="M18804" s="51"/>
    </row>
    <row r="18805" spans="9:13">
      <c r="I18805" s="51"/>
      <c r="M18805" s="51"/>
    </row>
    <row r="18806" spans="9:13">
      <c r="I18806" s="51"/>
      <c r="M18806" s="51"/>
    </row>
    <row r="18807" spans="9:13">
      <c r="I18807" s="51"/>
      <c r="M18807" s="51"/>
    </row>
    <row r="18808" spans="9:13">
      <c r="I18808" s="51"/>
      <c r="M18808" s="51"/>
    </row>
    <row r="18809" spans="9:13">
      <c r="I18809" s="51"/>
      <c r="M18809" s="51"/>
    </row>
    <row r="18810" spans="9:13">
      <c r="I18810" s="51"/>
      <c r="M18810" s="51"/>
    </row>
    <row r="18811" spans="9:13">
      <c r="I18811" s="51"/>
      <c r="M18811" s="51"/>
    </row>
    <row r="18812" spans="9:13">
      <c r="I18812" s="51"/>
      <c r="M18812" s="51"/>
    </row>
    <row r="18813" spans="9:13">
      <c r="I18813" s="51"/>
      <c r="M18813" s="51"/>
    </row>
    <row r="18814" spans="9:13">
      <c r="I18814" s="51"/>
      <c r="M18814" s="51"/>
    </row>
    <row r="18815" spans="9:13">
      <c r="I18815" s="51"/>
      <c r="M18815" s="51"/>
    </row>
    <row r="18816" spans="9:13">
      <c r="I18816" s="51"/>
      <c r="M18816" s="51"/>
    </row>
    <row r="18817" spans="9:13">
      <c r="I18817" s="51"/>
      <c r="M18817" s="51"/>
    </row>
    <row r="18818" spans="9:13">
      <c r="I18818" s="51"/>
      <c r="M18818" s="51"/>
    </row>
    <row r="18819" spans="9:13">
      <c r="I18819" s="51"/>
      <c r="M18819" s="51"/>
    </row>
    <row r="18820" spans="9:13">
      <c r="I18820" s="51"/>
      <c r="M18820" s="51"/>
    </row>
    <row r="18821" spans="9:13">
      <c r="I18821" s="51"/>
      <c r="M18821" s="51"/>
    </row>
    <row r="18822" spans="9:13">
      <c r="I18822" s="51"/>
      <c r="M18822" s="51"/>
    </row>
    <row r="18823" spans="9:13">
      <c r="I18823" s="51"/>
      <c r="M18823" s="51"/>
    </row>
    <row r="18824" spans="9:13">
      <c r="I18824" s="51"/>
      <c r="M18824" s="51"/>
    </row>
    <row r="18825" spans="9:13">
      <c r="I18825" s="51"/>
      <c r="M18825" s="51"/>
    </row>
    <row r="18826" spans="9:13">
      <c r="I18826" s="51"/>
      <c r="M18826" s="51"/>
    </row>
    <row r="18827" spans="9:13">
      <c r="I18827" s="51"/>
      <c r="M18827" s="51"/>
    </row>
    <row r="18828" spans="9:13">
      <c r="I18828" s="51"/>
      <c r="M18828" s="51"/>
    </row>
    <row r="18829" spans="9:13">
      <c r="I18829" s="51"/>
      <c r="M18829" s="51"/>
    </row>
    <row r="18830" spans="9:13">
      <c r="I18830" s="51"/>
      <c r="M18830" s="51"/>
    </row>
    <row r="18831" spans="9:13">
      <c r="I18831" s="51"/>
      <c r="M18831" s="51"/>
    </row>
    <row r="18832" spans="9:13">
      <c r="I18832" s="51"/>
      <c r="M18832" s="51"/>
    </row>
    <row r="18833" spans="9:13">
      <c r="I18833" s="51"/>
      <c r="M18833" s="51"/>
    </row>
    <row r="18834" spans="9:13">
      <c r="I18834" s="51"/>
      <c r="M18834" s="51"/>
    </row>
    <row r="18835" spans="9:13">
      <c r="I18835" s="51"/>
      <c r="M18835" s="51"/>
    </row>
    <row r="18836" spans="9:13">
      <c r="I18836" s="51"/>
      <c r="M18836" s="51"/>
    </row>
    <row r="18837" spans="9:13">
      <c r="I18837" s="51"/>
      <c r="M18837" s="51"/>
    </row>
    <row r="18838" spans="9:13">
      <c r="I18838" s="51"/>
      <c r="M18838" s="51"/>
    </row>
    <row r="18839" spans="9:13">
      <c r="I18839" s="51"/>
      <c r="M18839" s="51"/>
    </row>
    <row r="18840" spans="9:13">
      <c r="I18840" s="51"/>
      <c r="M18840" s="51"/>
    </row>
    <row r="18841" spans="9:13">
      <c r="I18841" s="51"/>
      <c r="M18841" s="51"/>
    </row>
    <row r="18842" spans="9:13">
      <c r="I18842" s="51"/>
      <c r="M18842" s="51"/>
    </row>
    <row r="18843" spans="9:13">
      <c r="I18843" s="51"/>
      <c r="M18843" s="51"/>
    </row>
    <row r="18844" spans="9:13">
      <c r="I18844" s="51"/>
      <c r="M18844" s="51"/>
    </row>
    <row r="18845" spans="9:13">
      <c r="I18845" s="51"/>
      <c r="M18845" s="51"/>
    </row>
    <row r="18846" spans="9:13">
      <c r="I18846" s="51"/>
      <c r="M18846" s="51"/>
    </row>
    <row r="18847" spans="9:13">
      <c r="I18847" s="51"/>
      <c r="M18847" s="51"/>
    </row>
    <row r="18848" spans="9:13">
      <c r="I18848" s="51"/>
      <c r="M18848" s="51"/>
    </row>
    <row r="18849" spans="9:13">
      <c r="I18849" s="51"/>
      <c r="M18849" s="51"/>
    </row>
    <row r="18850" spans="9:13">
      <c r="I18850" s="51"/>
      <c r="M18850" s="51"/>
    </row>
    <row r="18851" spans="9:13">
      <c r="I18851" s="51"/>
      <c r="M18851" s="51"/>
    </row>
    <row r="18852" spans="9:13">
      <c r="I18852" s="51"/>
      <c r="M18852" s="51"/>
    </row>
    <row r="18853" spans="9:13">
      <c r="I18853" s="51"/>
      <c r="M18853" s="51"/>
    </row>
    <row r="18854" spans="9:13">
      <c r="I18854" s="51"/>
      <c r="M18854" s="51"/>
    </row>
    <row r="18855" spans="9:13">
      <c r="I18855" s="51"/>
      <c r="M18855" s="51"/>
    </row>
    <row r="18856" spans="9:13">
      <c r="I18856" s="51"/>
      <c r="M18856" s="51"/>
    </row>
    <row r="18857" spans="9:13">
      <c r="I18857" s="51"/>
      <c r="M18857" s="51"/>
    </row>
    <row r="18858" spans="9:13">
      <c r="I18858" s="51"/>
      <c r="M18858" s="51"/>
    </row>
    <row r="18859" spans="9:13">
      <c r="I18859" s="51"/>
      <c r="M18859" s="51"/>
    </row>
    <row r="18860" spans="9:13">
      <c r="I18860" s="51"/>
      <c r="M18860" s="51"/>
    </row>
    <row r="18861" spans="9:13">
      <c r="I18861" s="51"/>
      <c r="M18861" s="51"/>
    </row>
    <row r="18862" spans="9:13">
      <c r="I18862" s="51"/>
      <c r="M18862" s="51"/>
    </row>
    <row r="18863" spans="9:13">
      <c r="I18863" s="51"/>
      <c r="M18863" s="51"/>
    </row>
    <row r="18864" spans="9:13">
      <c r="I18864" s="51"/>
      <c r="M18864" s="51"/>
    </row>
    <row r="18865" spans="9:13">
      <c r="I18865" s="51"/>
      <c r="M18865" s="51"/>
    </row>
    <row r="18866" spans="9:13">
      <c r="I18866" s="51"/>
      <c r="M18866" s="51"/>
    </row>
    <row r="18867" spans="9:13">
      <c r="I18867" s="51"/>
      <c r="M18867" s="51"/>
    </row>
    <row r="18868" spans="9:13">
      <c r="I18868" s="51"/>
      <c r="M18868" s="51"/>
    </row>
    <row r="18869" spans="9:13">
      <c r="I18869" s="51"/>
      <c r="M18869" s="51"/>
    </row>
    <row r="18870" spans="9:13">
      <c r="I18870" s="51"/>
      <c r="M18870" s="51"/>
    </row>
    <row r="18871" spans="9:13">
      <c r="I18871" s="51"/>
      <c r="M18871" s="51"/>
    </row>
    <row r="18872" spans="9:13">
      <c r="I18872" s="51"/>
      <c r="M18872" s="51"/>
    </row>
    <row r="18873" spans="9:13">
      <c r="I18873" s="51"/>
      <c r="M18873" s="51"/>
    </row>
    <row r="18874" spans="9:13">
      <c r="I18874" s="51"/>
      <c r="M18874" s="51"/>
    </row>
    <row r="18875" spans="9:13">
      <c r="I18875" s="51"/>
      <c r="M18875" s="51"/>
    </row>
    <row r="18876" spans="9:13">
      <c r="I18876" s="51"/>
      <c r="M18876" s="51"/>
    </row>
    <row r="18877" spans="9:13">
      <c r="I18877" s="51"/>
      <c r="M18877" s="51"/>
    </row>
    <row r="18878" spans="9:13">
      <c r="I18878" s="51"/>
      <c r="M18878" s="51"/>
    </row>
    <row r="18879" spans="9:13">
      <c r="I18879" s="51"/>
      <c r="M18879" s="51"/>
    </row>
    <row r="18880" spans="9:13">
      <c r="I18880" s="51"/>
      <c r="M18880" s="51"/>
    </row>
    <row r="18881" spans="9:13">
      <c r="I18881" s="51"/>
      <c r="M18881" s="51"/>
    </row>
    <row r="18882" spans="9:13">
      <c r="I18882" s="51"/>
      <c r="M18882" s="51"/>
    </row>
    <row r="18883" spans="9:13">
      <c r="I18883" s="51"/>
      <c r="M18883" s="51"/>
    </row>
    <row r="18884" spans="9:13">
      <c r="I18884" s="51"/>
      <c r="M18884" s="51"/>
    </row>
    <row r="18885" spans="9:13">
      <c r="I18885" s="51"/>
      <c r="M18885" s="51"/>
    </row>
    <row r="18886" spans="9:13">
      <c r="I18886" s="51"/>
      <c r="M18886" s="51"/>
    </row>
    <row r="18887" spans="9:13">
      <c r="I18887" s="51"/>
      <c r="M18887" s="51"/>
    </row>
    <row r="18888" spans="9:13">
      <c r="I18888" s="51"/>
      <c r="M18888" s="51"/>
    </row>
    <row r="18889" spans="9:13">
      <c r="I18889" s="51"/>
      <c r="M18889" s="51"/>
    </row>
    <row r="18890" spans="9:13">
      <c r="I18890" s="51"/>
      <c r="M18890" s="51"/>
    </row>
    <row r="18891" spans="9:13">
      <c r="I18891" s="51"/>
      <c r="M18891" s="51"/>
    </row>
    <row r="18892" spans="9:13">
      <c r="I18892" s="51"/>
      <c r="M18892" s="51"/>
    </row>
    <row r="18893" spans="9:13">
      <c r="I18893" s="51"/>
      <c r="M18893" s="51"/>
    </row>
    <row r="18894" spans="9:13">
      <c r="I18894" s="51"/>
      <c r="M18894" s="51"/>
    </row>
    <row r="18895" spans="9:13">
      <c r="I18895" s="51"/>
      <c r="M18895" s="51"/>
    </row>
    <row r="18896" spans="9:13">
      <c r="I18896" s="51"/>
      <c r="M18896" s="51"/>
    </row>
    <row r="18897" spans="9:13">
      <c r="I18897" s="51"/>
      <c r="M18897" s="51"/>
    </row>
    <row r="18898" spans="9:13">
      <c r="I18898" s="51"/>
      <c r="M18898" s="51"/>
    </row>
    <row r="18899" spans="9:13">
      <c r="I18899" s="51"/>
      <c r="M18899" s="51"/>
    </row>
    <row r="18900" spans="9:13">
      <c r="I18900" s="51"/>
      <c r="M18900" s="51"/>
    </row>
    <row r="18901" spans="9:13">
      <c r="I18901" s="51"/>
      <c r="M18901" s="51"/>
    </row>
    <row r="18902" spans="9:13">
      <c r="I18902" s="51"/>
      <c r="M18902" s="51"/>
    </row>
    <row r="18903" spans="9:13">
      <c r="I18903" s="51"/>
      <c r="M18903" s="51"/>
    </row>
    <row r="18904" spans="9:13">
      <c r="I18904" s="51"/>
      <c r="M18904" s="51"/>
    </row>
    <row r="18905" spans="9:13">
      <c r="I18905" s="51"/>
      <c r="M18905" s="51"/>
    </row>
    <row r="18906" spans="9:13">
      <c r="I18906" s="51"/>
      <c r="M18906" s="51"/>
    </row>
    <row r="18907" spans="9:13">
      <c r="I18907" s="51"/>
      <c r="M18907" s="51"/>
    </row>
    <row r="18908" spans="9:13">
      <c r="I18908" s="51"/>
      <c r="M18908" s="51"/>
    </row>
    <row r="18909" spans="9:13">
      <c r="I18909" s="51"/>
      <c r="M18909" s="51"/>
    </row>
    <row r="18910" spans="9:13">
      <c r="I18910" s="51"/>
      <c r="M18910" s="51"/>
    </row>
    <row r="18911" spans="9:13">
      <c r="I18911" s="51"/>
      <c r="M18911" s="51"/>
    </row>
    <row r="18912" spans="9:13">
      <c r="I18912" s="51"/>
      <c r="M18912" s="51"/>
    </row>
    <row r="18913" spans="9:13">
      <c r="I18913" s="51"/>
      <c r="M18913" s="51"/>
    </row>
    <row r="18914" spans="9:13">
      <c r="I18914" s="51"/>
      <c r="M18914" s="51"/>
    </row>
    <row r="18915" spans="9:13">
      <c r="I18915" s="51"/>
      <c r="M18915" s="51"/>
    </row>
    <row r="18916" spans="9:13">
      <c r="I18916" s="51"/>
      <c r="M18916" s="51"/>
    </row>
    <row r="18917" spans="9:13">
      <c r="I18917" s="51"/>
      <c r="M18917" s="51"/>
    </row>
    <row r="18918" spans="9:13">
      <c r="I18918" s="51"/>
      <c r="M18918" s="51"/>
    </row>
    <row r="18919" spans="9:13">
      <c r="I18919" s="51"/>
      <c r="M18919" s="51"/>
    </row>
    <row r="18920" spans="9:13">
      <c r="I18920" s="51"/>
      <c r="M18920" s="51"/>
    </row>
    <row r="18921" spans="9:13">
      <c r="I18921" s="51"/>
      <c r="M18921" s="51"/>
    </row>
    <row r="18922" spans="9:13">
      <c r="I18922" s="51"/>
      <c r="M18922" s="51"/>
    </row>
    <row r="18923" spans="9:13">
      <c r="I18923" s="51"/>
      <c r="M18923" s="51"/>
    </row>
    <row r="18924" spans="9:13">
      <c r="I18924" s="51"/>
      <c r="M18924" s="51"/>
    </row>
    <row r="18925" spans="9:13">
      <c r="I18925" s="51"/>
      <c r="M18925" s="51"/>
    </row>
    <row r="18926" spans="9:13">
      <c r="I18926" s="51"/>
      <c r="M18926" s="51"/>
    </row>
    <row r="18927" spans="9:13">
      <c r="I18927" s="51"/>
      <c r="M18927" s="51"/>
    </row>
    <row r="18928" spans="9:13">
      <c r="I18928" s="51"/>
      <c r="M18928" s="51"/>
    </row>
    <row r="18929" spans="9:13">
      <c r="I18929" s="51"/>
      <c r="M18929" s="51"/>
    </row>
    <row r="18930" spans="9:13">
      <c r="I18930" s="51"/>
      <c r="M18930" s="51"/>
    </row>
    <row r="18931" spans="9:13">
      <c r="I18931" s="51"/>
      <c r="M18931" s="51"/>
    </row>
    <row r="18932" spans="9:13">
      <c r="I18932" s="51"/>
      <c r="M18932" s="51"/>
    </row>
    <row r="18933" spans="9:13">
      <c r="I18933" s="51"/>
      <c r="M18933" s="51"/>
    </row>
    <row r="18934" spans="9:13">
      <c r="I18934" s="51"/>
      <c r="M18934" s="51"/>
    </row>
    <row r="18935" spans="9:13">
      <c r="I18935" s="51"/>
      <c r="M18935" s="51"/>
    </row>
    <row r="18936" spans="9:13">
      <c r="I18936" s="51"/>
      <c r="M18936" s="51"/>
    </row>
    <row r="18937" spans="9:13">
      <c r="I18937" s="51"/>
      <c r="M18937" s="51"/>
    </row>
    <row r="18938" spans="9:13">
      <c r="I18938" s="51"/>
      <c r="M18938" s="51"/>
    </row>
    <row r="18939" spans="9:13">
      <c r="I18939" s="51"/>
      <c r="M18939" s="51"/>
    </row>
    <row r="18940" spans="9:13">
      <c r="I18940" s="51"/>
      <c r="M18940" s="51"/>
    </row>
    <row r="18941" spans="9:13">
      <c r="I18941" s="51"/>
      <c r="M18941" s="51"/>
    </row>
    <row r="18942" spans="9:13">
      <c r="I18942" s="51"/>
      <c r="M18942" s="51"/>
    </row>
    <row r="18943" spans="9:13">
      <c r="I18943" s="51"/>
      <c r="M18943" s="51"/>
    </row>
    <row r="18944" spans="9:13">
      <c r="I18944" s="51"/>
      <c r="M18944" s="51"/>
    </row>
    <row r="18945" spans="9:13">
      <c r="I18945" s="51"/>
      <c r="M18945" s="51"/>
    </row>
    <row r="18946" spans="9:13">
      <c r="I18946" s="51"/>
      <c r="M18946" s="51"/>
    </row>
    <row r="18947" spans="9:13">
      <c r="I18947" s="51"/>
      <c r="M18947" s="51"/>
    </row>
    <row r="18948" spans="9:13">
      <c r="I18948" s="51"/>
      <c r="M18948" s="51"/>
    </row>
    <row r="18949" spans="9:13">
      <c r="I18949" s="51"/>
      <c r="M18949" s="51"/>
    </row>
    <row r="18950" spans="9:13">
      <c r="I18950" s="51"/>
      <c r="M18950" s="51"/>
    </row>
    <row r="18951" spans="9:13">
      <c r="I18951" s="51"/>
      <c r="M18951" s="51"/>
    </row>
    <row r="18952" spans="9:13">
      <c r="I18952" s="51"/>
      <c r="M18952" s="51"/>
    </row>
    <row r="18953" spans="9:13">
      <c r="I18953" s="51"/>
      <c r="M18953" s="51"/>
    </row>
    <row r="18954" spans="9:13">
      <c r="I18954" s="51"/>
      <c r="M18954" s="51"/>
    </row>
    <row r="18955" spans="9:13">
      <c r="I18955" s="51"/>
      <c r="M18955" s="51"/>
    </row>
    <row r="18956" spans="9:13">
      <c r="I18956" s="51"/>
      <c r="M18956" s="51"/>
    </row>
    <row r="18957" spans="9:13">
      <c r="I18957" s="51"/>
      <c r="M18957" s="51"/>
    </row>
    <row r="18958" spans="9:13">
      <c r="I18958" s="51"/>
      <c r="M18958" s="51"/>
    </row>
    <row r="18959" spans="9:13">
      <c r="I18959" s="51"/>
      <c r="M18959" s="51"/>
    </row>
    <row r="18960" spans="9:13">
      <c r="I18960" s="51"/>
      <c r="M18960" s="51"/>
    </row>
    <row r="18961" spans="9:13">
      <c r="I18961" s="51"/>
      <c r="M18961" s="51"/>
    </row>
    <row r="18962" spans="9:13">
      <c r="I18962" s="51"/>
      <c r="M18962" s="51"/>
    </row>
    <row r="18963" spans="9:13">
      <c r="I18963" s="51"/>
      <c r="M18963" s="51"/>
    </row>
    <row r="18964" spans="9:13">
      <c r="I18964" s="51"/>
      <c r="M18964" s="51"/>
    </row>
    <row r="18965" spans="9:13">
      <c r="I18965" s="51"/>
      <c r="M18965" s="51"/>
    </row>
    <row r="18966" spans="9:13">
      <c r="I18966" s="51"/>
      <c r="M18966" s="51"/>
    </row>
    <row r="18967" spans="9:13">
      <c r="I18967" s="51"/>
      <c r="M18967" s="51"/>
    </row>
    <row r="18968" spans="9:13">
      <c r="I18968" s="51"/>
      <c r="M18968" s="51"/>
    </row>
    <row r="18969" spans="9:13">
      <c r="I18969" s="51"/>
      <c r="M18969" s="51"/>
    </row>
    <row r="18970" spans="9:13">
      <c r="I18970" s="51"/>
      <c r="M18970" s="51"/>
    </row>
    <row r="18971" spans="9:13">
      <c r="I18971" s="51"/>
      <c r="M18971" s="51"/>
    </row>
    <row r="18972" spans="9:13">
      <c r="I18972" s="51"/>
      <c r="M18972" s="51"/>
    </row>
    <row r="18973" spans="9:13">
      <c r="I18973" s="51"/>
      <c r="M18973" s="51"/>
    </row>
    <row r="18974" spans="9:13">
      <c r="I18974" s="51"/>
      <c r="M18974" s="51"/>
    </row>
    <row r="18975" spans="9:13">
      <c r="I18975" s="51"/>
      <c r="M18975" s="51"/>
    </row>
    <row r="18976" spans="9:13">
      <c r="I18976" s="51"/>
      <c r="M18976" s="51"/>
    </row>
    <row r="18977" spans="9:13">
      <c r="I18977" s="51"/>
      <c r="M18977" s="51"/>
    </row>
    <row r="18978" spans="9:13">
      <c r="I18978" s="51"/>
      <c r="M18978" s="51"/>
    </row>
    <row r="18979" spans="9:13">
      <c r="I18979" s="51"/>
      <c r="M18979" s="51"/>
    </row>
    <row r="18980" spans="9:13">
      <c r="I18980" s="51"/>
      <c r="M18980" s="51"/>
    </row>
    <row r="18981" spans="9:13">
      <c r="I18981" s="51"/>
      <c r="M18981" s="51"/>
    </row>
    <row r="18982" spans="9:13">
      <c r="I18982" s="51"/>
      <c r="M18982" s="51"/>
    </row>
    <row r="18983" spans="9:13">
      <c r="I18983" s="51"/>
      <c r="M18983" s="51"/>
    </row>
    <row r="18984" spans="9:13">
      <c r="I18984" s="51"/>
      <c r="M18984" s="51"/>
    </row>
    <row r="18985" spans="9:13">
      <c r="I18985" s="51"/>
      <c r="M18985" s="51"/>
    </row>
    <row r="18986" spans="9:13">
      <c r="I18986" s="51"/>
      <c r="M18986" s="51"/>
    </row>
    <row r="18987" spans="9:13">
      <c r="I18987" s="51"/>
      <c r="M18987" s="51"/>
    </row>
    <row r="18988" spans="9:13">
      <c r="I18988" s="51"/>
      <c r="M18988" s="51"/>
    </row>
    <row r="18989" spans="9:13">
      <c r="I18989" s="51"/>
      <c r="M18989" s="51"/>
    </row>
    <row r="18990" spans="9:13">
      <c r="I18990" s="51"/>
      <c r="M18990" s="51"/>
    </row>
    <row r="18991" spans="9:13">
      <c r="I18991" s="51"/>
      <c r="M18991" s="51"/>
    </row>
    <row r="18992" spans="9:13">
      <c r="I18992" s="51"/>
      <c r="M18992" s="51"/>
    </row>
    <row r="18993" spans="9:13">
      <c r="I18993" s="51"/>
      <c r="M18993" s="51"/>
    </row>
    <row r="18994" spans="9:13">
      <c r="I18994" s="51"/>
      <c r="M18994" s="51"/>
    </row>
    <row r="18995" spans="9:13">
      <c r="I18995" s="51"/>
      <c r="M18995" s="51"/>
    </row>
    <row r="18996" spans="9:13">
      <c r="I18996" s="51"/>
      <c r="M18996" s="51"/>
    </row>
    <row r="18997" spans="9:13">
      <c r="I18997" s="51"/>
      <c r="M18997" s="51"/>
    </row>
    <row r="18998" spans="9:13">
      <c r="I18998" s="51"/>
      <c r="M18998" s="51"/>
    </row>
    <row r="18999" spans="9:13">
      <c r="I18999" s="51"/>
      <c r="M18999" s="51"/>
    </row>
    <row r="19000" spans="9:13">
      <c r="I19000" s="51"/>
      <c r="M19000" s="51"/>
    </row>
    <row r="19001" spans="9:13">
      <c r="I19001" s="51"/>
      <c r="M19001" s="51"/>
    </row>
    <row r="19002" spans="9:13">
      <c r="I19002" s="51"/>
      <c r="M19002" s="51"/>
    </row>
    <row r="19003" spans="9:13">
      <c r="I19003" s="51"/>
      <c r="M19003" s="51"/>
    </row>
    <row r="19004" spans="9:13">
      <c r="I19004" s="51"/>
      <c r="M19004" s="51"/>
    </row>
    <row r="19005" spans="9:13">
      <c r="I19005" s="51"/>
      <c r="M19005" s="51"/>
    </row>
    <row r="19006" spans="9:13">
      <c r="I19006" s="51"/>
      <c r="M19006" s="51"/>
    </row>
    <row r="19007" spans="9:13">
      <c r="I19007" s="51"/>
      <c r="M19007" s="51"/>
    </row>
    <row r="19008" spans="9:13">
      <c r="I19008" s="51"/>
      <c r="M19008" s="51"/>
    </row>
    <row r="19009" spans="9:13">
      <c r="I19009" s="51"/>
      <c r="M19009" s="51"/>
    </row>
    <row r="19010" spans="9:13">
      <c r="I19010" s="51"/>
      <c r="M19010" s="51"/>
    </row>
    <row r="19011" spans="9:13">
      <c r="I19011" s="51"/>
      <c r="M19011" s="51"/>
    </row>
    <row r="19012" spans="9:13">
      <c r="I19012" s="51"/>
      <c r="M19012" s="51"/>
    </row>
    <row r="19013" spans="9:13">
      <c r="I19013" s="51"/>
      <c r="M19013" s="51"/>
    </row>
    <row r="19014" spans="9:13">
      <c r="I19014" s="51"/>
      <c r="M19014" s="51"/>
    </row>
    <row r="19015" spans="9:13">
      <c r="I19015" s="51"/>
      <c r="M19015" s="51"/>
    </row>
    <row r="19016" spans="9:13">
      <c r="I19016" s="51"/>
      <c r="M19016" s="51"/>
    </row>
    <row r="19017" spans="9:13">
      <c r="I19017" s="51"/>
      <c r="M19017" s="51"/>
    </row>
    <row r="19018" spans="9:13">
      <c r="I19018" s="51"/>
      <c r="M19018" s="51"/>
    </row>
    <row r="19019" spans="9:13">
      <c r="I19019" s="51"/>
      <c r="M19019" s="51"/>
    </row>
    <row r="19020" spans="9:13">
      <c r="I19020" s="51"/>
      <c r="M19020" s="51"/>
    </row>
    <row r="19021" spans="9:13">
      <c r="I19021" s="51"/>
      <c r="M19021" s="51"/>
    </row>
    <row r="19022" spans="9:13">
      <c r="I19022" s="51"/>
      <c r="M19022" s="51"/>
    </row>
    <row r="19023" spans="9:13">
      <c r="I19023" s="51"/>
      <c r="M19023" s="51"/>
    </row>
    <row r="19024" spans="9:13">
      <c r="I19024" s="51"/>
      <c r="M19024" s="51"/>
    </row>
    <row r="19025" spans="9:13">
      <c r="I19025" s="51"/>
      <c r="M19025" s="51"/>
    </row>
    <row r="19026" spans="9:13">
      <c r="I19026" s="51"/>
      <c r="M19026" s="51"/>
    </row>
    <row r="19027" spans="9:13">
      <c r="I19027" s="51"/>
      <c r="M19027" s="51"/>
    </row>
    <row r="19028" spans="9:13">
      <c r="I19028" s="51"/>
      <c r="M19028" s="51"/>
    </row>
    <row r="19029" spans="9:13">
      <c r="I19029" s="51"/>
      <c r="M19029" s="51"/>
    </row>
    <row r="19030" spans="9:13">
      <c r="I19030" s="51"/>
      <c r="M19030" s="51"/>
    </row>
    <row r="19031" spans="9:13">
      <c r="I19031" s="51"/>
      <c r="M19031" s="51"/>
    </row>
    <row r="19032" spans="9:13">
      <c r="I19032" s="51"/>
      <c r="M19032" s="51"/>
    </row>
    <row r="19033" spans="9:13">
      <c r="I19033" s="51"/>
      <c r="M19033" s="51"/>
    </row>
    <row r="19034" spans="9:13">
      <c r="I19034" s="51"/>
      <c r="M19034" s="51"/>
    </row>
    <row r="19035" spans="9:13">
      <c r="I19035" s="51"/>
      <c r="M19035" s="51"/>
    </row>
    <row r="19036" spans="9:13">
      <c r="I19036" s="51"/>
      <c r="M19036" s="51"/>
    </row>
    <row r="19037" spans="9:13">
      <c r="I19037" s="51"/>
      <c r="M19037" s="51"/>
    </row>
    <row r="19038" spans="9:13">
      <c r="I19038" s="51"/>
      <c r="M19038" s="51"/>
    </row>
    <row r="19039" spans="9:13">
      <c r="I19039" s="51"/>
      <c r="M19039" s="51"/>
    </row>
    <row r="19040" spans="9:13">
      <c r="I19040" s="51"/>
      <c r="M19040" s="51"/>
    </row>
    <row r="19041" spans="9:13">
      <c r="I19041" s="51"/>
      <c r="M19041" s="51"/>
    </row>
    <row r="19042" spans="9:13">
      <c r="I19042" s="51"/>
      <c r="M19042" s="51"/>
    </row>
    <row r="19043" spans="9:13">
      <c r="I19043" s="51"/>
      <c r="M19043" s="51"/>
    </row>
    <row r="19044" spans="9:13">
      <c r="I19044" s="51"/>
      <c r="M19044" s="51"/>
    </row>
    <row r="19045" spans="9:13">
      <c r="I19045" s="51"/>
      <c r="M19045" s="51"/>
    </row>
    <row r="19046" spans="9:13">
      <c r="I19046" s="51"/>
      <c r="M19046" s="51"/>
    </row>
    <row r="19047" spans="9:13">
      <c r="I19047" s="51"/>
      <c r="M19047" s="51"/>
    </row>
    <row r="19048" spans="9:13">
      <c r="I19048" s="51"/>
      <c r="M19048" s="51"/>
    </row>
    <row r="19049" spans="9:13">
      <c r="I19049" s="51"/>
      <c r="M19049" s="51"/>
    </row>
    <row r="19050" spans="9:13">
      <c r="I19050" s="51"/>
      <c r="M19050" s="51"/>
    </row>
    <row r="19051" spans="9:13">
      <c r="I19051" s="51"/>
      <c r="M19051" s="51"/>
    </row>
    <row r="19052" spans="9:13">
      <c r="I19052" s="51"/>
      <c r="M19052" s="51"/>
    </row>
    <row r="19053" spans="9:13">
      <c r="I19053" s="51"/>
      <c r="M19053" s="51"/>
    </row>
    <row r="19054" spans="9:13">
      <c r="I19054" s="51"/>
      <c r="M19054" s="51"/>
    </row>
    <row r="19055" spans="9:13">
      <c r="I19055" s="51"/>
      <c r="M19055" s="51"/>
    </row>
    <row r="19056" spans="9:13">
      <c r="I19056" s="51"/>
      <c r="M19056" s="51"/>
    </row>
    <row r="19057" spans="9:13">
      <c r="I19057" s="51"/>
      <c r="M19057" s="51"/>
    </row>
    <row r="19058" spans="9:13">
      <c r="I19058" s="51"/>
      <c r="M19058" s="51"/>
    </row>
    <row r="19059" spans="9:13">
      <c r="I19059" s="51"/>
      <c r="M19059" s="51"/>
    </row>
    <row r="19060" spans="9:13">
      <c r="I19060" s="51"/>
      <c r="M19060" s="51"/>
    </row>
    <row r="19061" spans="9:13">
      <c r="I19061" s="51"/>
      <c r="M19061" s="51"/>
    </row>
    <row r="19062" spans="9:13">
      <c r="I19062" s="51"/>
      <c r="M19062" s="51"/>
    </row>
    <row r="19063" spans="9:13">
      <c r="I19063" s="51"/>
      <c r="M19063" s="51"/>
    </row>
    <row r="19064" spans="9:13">
      <c r="I19064" s="51"/>
      <c r="M19064" s="51"/>
    </row>
    <row r="19065" spans="9:13">
      <c r="I19065" s="51"/>
      <c r="M19065" s="51"/>
    </row>
    <row r="19066" spans="9:13">
      <c r="I19066" s="51"/>
      <c r="M19066" s="51"/>
    </row>
    <row r="19067" spans="9:13">
      <c r="I19067" s="51"/>
      <c r="M19067" s="51"/>
    </row>
    <row r="19068" spans="9:13">
      <c r="I19068" s="51"/>
      <c r="M19068" s="51"/>
    </row>
    <row r="19069" spans="9:13">
      <c r="I19069" s="51"/>
      <c r="M19069" s="51"/>
    </row>
    <row r="19070" spans="9:13">
      <c r="I19070" s="51"/>
      <c r="M19070" s="51"/>
    </row>
    <row r="19071" spans="9:13">
      <c r="I19071" s="51"/>
      <c r="M19071" s="51"/>
    </row>
    <row r="19072" spans="9:13">
      <c r="I19072" s="51"/>
      <c r="M19072" s="51"/>
    </row>
    <row r="19073" spans="9:13">
      <c r="I19073" s="51"/>
      <c r="M19073" s="51"/>
    </row>
    <row r="19074" spans="9:13">
      <c r="I19074" s="51"/>
      <c r="M19074" s="51"/>
    </row>
    <row r="19075" spans="9:13">
      <c r="I19075" s="51"/>
      <c r="M19075" s="51"/>
    </row>
    <row r="19076" spans="9:13">
      <c r="I19076" s="51"/>
      <c r="M19076" s="51"/>
    </row>
    <row r="19077" spans="9:13">
      <c r="I19077" s="51"/>
      <c r="M19077" s="51"/>
    </row>
    <row r="19078" spans="9:13">
      <c r="I19078" s="51"/>
      <c r="M19078" s="51"/>
    </row>
    <row r="19079" spans="9:13">
      <c r="I19079" s="51"/>
      <c r="M19079" s="51"/>
    </row>
    <row r="19080" spans="9:13">
      <c r="I19080" s="51"/>
      <c r="M19080" s="51"/>
    </row>
    <row r="19081" spans="9:13">
      <c r="I19081" s="51"/>
      <c r="M19081" s="51"/>
    </row>
    <row r="19082" spans="9:13">
      <c r="I19082" s="51"/>
      <c r="M19082" s="51"/>
    </row>
    <row r="19083" spans="9:13">
      <c r="I19083" s="51"/>
      <c r="M19083" s="51"/>
    </row>
    <row r="19084" spans="9:13">
      <c r="I19084" s="51"/>
      <c r="M19084" s="51"/>
    </row>
    <row r="19085" spans="9:13">
      <c r="I19085" s="51"/>
      <c r="M19085" s="51"/>
    </row>
    <row r="19086" spans="9:13">
      <c r="I19086" s="51"/>
      <c r="M19086" s="51"/>
    </row>
    <row r="19087" spans="9:13">
      <c r="I19087" s="51"/>
      <c r="M19087" s="51"/>
    </row>
    <row r="19088" spans="9:13">
      <c r="I19088" s="51"/>
      <c r="M19088" s="51"/>
    </row>
    <row r="19089" spans="9:13">
      <c r="I19089" s="51"/>
      <c r="M19089" s="51"/>
    </row>
    <row r="19090" spans="9:13">
      <c r="I19090" s="51"/>
      <c r="M19090" s="51"/>
    </row>
    <row r="19091" spans="9:13">
      <c r="I19091" s="51"/>
      <c r="M19091" s="51"/>
    </row>
    <row r="19092" spans="9:13">
      <c r="I19092" s="51"/>
      <c r="M19092" s="51"/>
    </row>
    <row r="19093" spans="9:13">
      <c r="I19093" s="51"/>
      <c r="M19093" s="51"/>
    </row>
    <row r="19094" spans="9:13">
      <c r="I19094" s="51"/>
      <c r="M19094" s="51"/>
    </row>
    <row r="19095" spans="9:13">
      <c r="I19095" s="51"/>
      <c r="M19095" s="51"/>
    </row>
    <row r="19096" spans="9:13">
      <c r="I19096" s="51"/>
      <c r="M19096" s="51"/>
    </row>
    <row r="19097" spans="9:13">
      <c r="I19097" s="51"/>
      <c r="M19097" s="51"/>
    </row>
    <row r="19098" spans="9:13">
      <c r="I19098" s="51"/>
      <c r="M19098" s="51"/>
    </row>
    <row r="19099" spans="9:13">
      <c r="I19099" s="51"/>
      <c r="M19099" s="51"/>
    </row>
    <row r="19100" spans="9:13">
      <c r="I19100" s="51"/>
      <c r="M19100" s="51"/>
    </row>
    <row r="19101" spans="9:13">
      <c r="I19101" s="51"/>
      <c r="M19101" s="51"/>
    </row>
    <row r="19102" spans="9:13">
      <c r="I19102" s="51"/>
      <c r="M19102" s="51"/>
    </row>
    <row r="19103" spans="9:13">
      <c r="I19103" s="51"/>
      <c r="M19103" s="51"/>
    </row>
    <row r="19104" spans="9:13">
      <c r="I19104" s="51"/>
      <c r="M19104" s="51"/>
    </row>
    <row r="19105" spans="9:13">
      <c r="I19105" s="51"/>
      <c r="M19105" s="51"/>
    </row>
    <row r="19106" spans="9:13">
      <c r="I19106" s="51"/>
      <c r="M19106" s="51"/>
    </row>
    <row r="19107" spans="9:13">
      <c r="I19107" s="51"/>
      <c r="M19107" s="51"/>
    </row>
    <row r="19108" spans="9:13">
      <c r="I19108" s="51"/>
      <c r="M19108" s="51"/>
    </row>
    <row r="19109" spans="9:13">
      <c r="I19109" s="51"/>
      <c r="M19109" s="51"/>
    </row>
    <row r="19110" spans="9:13">
      <c r="I19110" s="51"/>
      <c r="M19110" s="51"/>
    </row>
    <row r="19111" spans="9:13">
      <c r="I19111" s="51"/>
      <c r="M19111" s="51"/>
    </row>
    <row r="19112" spans="9:13">
      <c r="I19112" s="51"/>
      <c r="M19112" s="51"/>
    </row>
    <row r="19113" spans="9:13">
      <c r="I19113" s="51"/>
      <c r="M19113" s="51"/>
    </row>
    <row r="19114" spans="9:13">
      <c r="I19114" s="51"/>
      <c r="M19114" s="51"/>
    </row>
    <row r="19115" spans="9:13">
      <c r="I19115" s="51"/>
      <c r="M19115" s="51"/>
    </row>
    <row r="19116" spans="9:13">
      <c r="I19116" s="51"/>
      <c r="M19116" s="51"/>
    </row>
    <row r="19117" spans="9:13">
      <c r="I19117" s="51"/>
      <c r="M19117" s="51"/>
    </row>
    <row r="19118" spans="9:13">
      <c r="I19118" s="51"/>
      <c r="M19118" s="51"/>
    </row>
    <row r="19119" spans="9:13">
      <c r="I19119" s="51"/>
      <c r="M19119" s="51"/>
    </row>
    <row r="19120" spans="9:13">
      <c r="I19120" s="51"/>
      <c r="M19120" s="51"/>
    </row>
    <row r="19121" spans="9:13">
      <c r="I19121" s="51"/>
      <c r="M19121" s="51"/>
    </row>
    <row r="19122" spans="9:13">
      <c r="I19122" s="51"/>
      <c r="M19122" s="51"/>
    </row>
    <row r="19123" spans="9:13">
      <c r="I19123" s="51"/>
      <c r="M19123" s="51"/>
    </row>
    <row r="19124" spans="9:13">
      <c r="I19124" s="51"/>
      <c r="M19124" s="51"/>
    </row>
    <row r="19125" spans="9:13">
      <c r="I19125" s="51"/>
      <c r="M19125" s="51"/>
    </row>
    <row r="19126" spans="9:13">
      <c r="I19126" s="51"/>
      <c r="M19126" s="51"/>
    </row>
    <row r="19127" spans="9:13">
      <c r="I19127" s="51"/>
      <c r="M19127" s="51"/>
    </row>
    <row r="19128" spans="9:13">
      <c r="I19128" s="51"/>
      <c r="M19128" s="51"/>
    </row>
    <row r="19129" spans="9:13">
      <c r="I19129" s="51"/>
      <c r="M19129" s="51"/>
    </row>
    <row r="19130" spans="9:13">
      <c r="I19130" s="51"/>
      <c r="M19130" s="51"/>
    </row>
    <row r="19131" spans="9:13">
      <c r="I19131" s="51"/>
      <c r="M19131" s="51"/>
    </row>
    <row r="19132" spans="9:13">
      <c r="I19132" s="51"/>
      <c r="M19132" s="51"/>
    </row>
    <row r="19133" spans="9:13">
      <c r="I19133" s="51"/>
      <c r="M19133" s="51"/>
    </row>
    <row r="19134" spans="9:13">
      <c r="I19134" s="51"/>
      <c r="M19134" s="51"/>
    </row>
    <row r="19135" spans="9:13">
      <c r="I19135" s="51"/>
      <c r="M19135" s="51"/>
    </row>
    <row r="19136" spans="9:13">
      <c r="I19136" s="51"/>
      <c r="M19136" s="51"/>
    </row>
    <row r="19137" spans="9:13">
      <c r="I19137" s="51"/>
      <c r="M19137" s="51"/>
    </row>
    <row r="19138" spans="9:13">
      <c r="I19138" s="51"/>
      <c r="M19138" s="51"/>
    </row>
    <row r="19139" spans="9:13">
      <c r="I19139" s="51"/>
      <c r="M19139" s="51"/>
    </row>
    <row r="19140" spans="9:13">
      <c r="I19140" s="51"/>
      <c r="M19140" s="51"/>
    </row>
    <row r="19141" spans="9:13">
      <c r="I19141" s="51"/>
      <c r="M19141" s="51"/>
    </row>
    <row r="19142" spans="9:13">
      <c r="I19142" s="51"/>
      <c r="M19142" s="51"/>
    </row>
    <row r="19143" spans="9:13">
      <c r="I19143" s="51"/>
      <c r="M19143" s="51"/>
    </row>
    <row r="19144" spans="9:13">
      <c r="I19144" s="51"/>
      <c r="M19144" s="51"/>
    </row>
    <row r="19145" spans="9:13">
      <c r="I19145" s="51"/>
      <c r="M19145" s="51"/>
    </row>
    <row r="19146" spans="9:13">
      <c r="I19146" s="51"/>
      <c r="M19146" s="51"/>
    </row>
    <row r="19147" spans="9:13">
      <c r="I19147" s="51"/>
      <c r="M19147" s="51"/>
    </row>
    <row r="19148" spans="9:13">
      <c r="I19148" s="51"/>
      <c r="M19148" s="51"/>
    </row>
    <row r="19149" spans="9:13">
      <c r="I19149" s="51"/>
      <c r="M19149" s="51"/>
    </row>
    <row r="19150" spans="9:13">
      <c r="I19150" s="51"/>
      <c r="M19150" s="51"/>
    </row>
    <row r="19151" spans="9:13">
      <c r="I19151" s="51"/>
      <c r="M19151" s="51"/>
    </row>
    <row r="19152" spans="9:13">
      <c r="I19152" s="51"/>
      <c r="M19152" s="51"/>
    </row>
    <row r="19153" spans="9:13">
      <c r="I19153" s="51"/>
      <c r="M19153" s="51"/>
    </row>
    <row r="19154" spans="9:13">
      <c r="I19154" s="51"/>
      <c r="M19154" s="51"/>
    </row>
    <row r="19155" spans="9:13">
      <c r="I19155" s="51"/>
      <c r="M19155" s="51"/>
    </row>
    <row r="19156" spans="9:13">
      <c r="I19156" s="51"/>
      <c r="M19156" s="51"/>
    </row>
    <row r="19157" spans="9:13">
      <c r="I19157" s="51"/>
      <c r="M19157" s="51"/>
    </row>
    <row r="19158" spans="9:13">
      <c r="I19158" s="51"/>
      <c r="M19158" s="51"/>
    </row>
    <row r="19159" spans="9:13">
      <c r="I19159" s="51"/>
      <c r="M19159" s="51"/>
    </row>
    <row r="19160" spans="9:13">
      <c r="I19160" s="51"/>
      <c r="M19160" s="51"/>
    </row>
    <row r="19161" spans="9:13">
      <c r="I19161" s="51"/>
      <c r="M19161" s="51"/>
    </row>
    <row r="19162" spans="9:13">
      <c r="I19162" s="51"/>
      <c r="M19162" s="51"/>
    </row>
    <row r="19163" spans="9:13">
      <c r="I19163" s="51"/>
      <c r="M19163" s="51"/>
    </row>
    <row r="19164" spans="9:13">
      <c r="I19164" s="51"/>
      <c r="M19164" s="51"/>
    </row>
    <row r="19165" spans="9:13">
      <c r="I19165" s="51"/>
      <c r="M19165" s="51"/>
    </row>
    <row r="19166" spans="9:13">
      <c r="I19166" s="51"/>
      <c r="M19166" s="51"/>
    </row>
    <row r="19167" spans="9:13">
      <c r="I19167" s="51"/>
      <c r="M19167" s="51"/>
    </row>
    <row r="19168" spans="9:13">
      <c r="I19168" s="51"/>
      <c r="M19168" s="51"/>
    </row>
    <row r="19169" spans="9:13">
      <c r="I19169" s="51"/>
      <c r="M19169" s="51"/>
    </row>
    <row r="19170" spans="9:13">
      <c r="I19170" s="51"/>
      <c r="M19170" s="51"/>
    </row>
    <row r="19171" spans="9:13">
      <c r="I19171" s="51"/>
      <c r="M19171" s="51"/>
    </row>
    <row r="19172" spans="9:13">
      <c r="I19172" s="51"/>
      <c r="M19172" s="51"/>
    </row>
    <row r="19173" spans="9:13">
      <c r="I19173" s="51"/>
      <c r="M19173" s="51"/>
    </row>
    <row r="19174" spans="9:13">
      <c r="I19174" s="51"/>
      <c r="M19174" s="51"/>
    </row>
    <row r="19175" spans="9:13">
      <c r="I19175" s="51"/>
      <c r="M19175" s="51"/>
    </row>
    <row r="19176" spans="9:13">
      <c r="I19176" s="51"/>
      <c r="M19176" s="51"/>
    </row>
    <row r="19177" spans="9:13">
      <c r="I19177" s="51"/>
      <c r="M19177" s="51"/>
    </row>
    <row r="19178" spans="9:13">
      <c r="I19178" s="51"/>
      <c r="M19178" s="51"/>
    </row>
    <row r="19179" spans="9:13">
      <c r="I19179" s="51"/>
      <c r="M19179" s="51"/>
    </row>
    <row r="19180" spans="9:13">
      <c r="I19180" s="51"/>
      <c r="M19180" s="51"/>
    </row>
    <row r="19181" spans="9:13">
      <c r="I19181" s="51"/>
      <c r="M19181" s="51"/>
    </row>
    <row r="19182" spans="9:13">
      <c r="I19182" s="51"/>
      <c r="M19182" s="51"/>
    </row>
    <row r="19183" spans="9:13">
      <c r="I19183" s="51"/>
      <c r="M19183" s="51"/>
    </row>
    <row r="19184" spans="9:13">
      <c r="I19184" s="51"/>
      <c r="M19184" s="51"/>
    </row>
    <row r="19185" spans="9:13">
      <c r="I19185" s="51"/>
      <c r="M19185" s="51"/>
    </row>
    <row r="19186" spans="9:13">
      <c r="I19186" s="51"/>
      <c r="M19186" s="51"/>
    </row>
    <row r="19187" spans="9:13">
      <c r="I19187" s="51"/>
      <c r="M19187" s="51"/>
    </row>
    <row r="19188" spans="9:13">
      <c r="I19188" s="51"/>
      <c r="M19188" s="51"/>
    </row>
    <row r="19189" spans="9:13">
      <c r="I19189" s="51"/>
      <c r="M19189" s="51"/>
    </row>
    <row r="19190" spans="9:13">
      <c r="I19190" s="51"/>
      <c r="M19190" s="51"/>
    </row>
    <row r="19191" spans="9:13">
      <c r="I19191" s="51"/>
      <c r="M19191" s="51"/>
    </row>
    <row r="19192" spans="9:13">
      <c r="I19192" s="51"/>
      <c r="M19192" s="51"/>
    </row>
    <row r="19193" spans="9:13">
      <c r="I19193" s="51"/>
      <c r="M19193" s="51"/>
    </row>
    <row r="19194" spans="9:13">
      <c r="I19194" s="51"/>
      <c r="M19194" s="51"/>
    </row>
    <row r="19195" spans="9:13">
      <c r="I19195" s="51"/>
      <c r="M19195" s="51"/>
    </row>
    <row r="19196" spans="9:13">
      <c r="I19196" s="51"/>
      <c r="M19196" s="51"/>
    </row>
    <row r="19197" spans="9:13">
      <c r="I19197" s="51"/>
      <c r="M19197" s="51"/>
    </row>
    <row r="19198" spans="9:13">
      <c r="I19198" s="51"/>
      <c r="M19198" s="51"/>
    </row>
    <row r="19199" spans="9:13">
      <c r="I19199" s="51"/>
      <c r="M19199" s="51"/>
    </row>
    <row r="19200" spans="9:13">
      <c r="I19200" s="51"/>
      <c r="M19200" s="51"/>
    </row>
    <row r="19201" spans="9:13">
      <c r="I19201" s="51"/>
      <c r="M19201" s="51"/>
    </row>
    <row r="19202" spans="9:13">
      <c r="I19202" s="51"/>
      <c r="M19202" s="51"/>
    </row>
    <row r="19203" spans="9:13">
      <c r="I19203" s="51"/>
      <c r="M19203" s="51"/>
    </row>
    <row r="19204" spans="9:13">
      <c r="I19204" s="51"/>
      <c r="M19204" s="51"/>
    </row>
    <row r="19205" spans="9:13">
      <c r="I19205" s="51"/>
      <c r="M19205" s="51"/>
    </row>
    <row r="19206" spans="9:13">
      <c r="I19206" s="51"/>
      <c r="M19206" s="51"/>
    </row>
    <row r="19207" spans="9:13">
      <c r="I19207" s="51"/>
      <c r="M19207" s="51"/>
    </row>
    <row r="19208" spans="9:13">
      <c r="I19208" s="51"/>
      <c r="M19208" s="51"/>
    </row>
    <row r="19209" spans="9:13">
      <c r="I19209" s="51"/>
      <c r="M19209" s="51"/>
    </row>
    <row r="19210" spans="9:13">
      <c r="I19210" s="51"/>
      <c r="M19210" s="51"/>
    </row>
    <row r="19211" spans="9:13">
      <c r="I19211" s="51"/>
      <c r="M19211" s="51"/>
    </row>
    <row r="19212" spans="9:13">
      <c r="I19212" s="51"/>
      <c r="M19212" s="51"/>
    </row>
    <row r="19213" spans="9:13">
      <c r="I19213" s="51"/>
      <c r="M19213" s="51"/>
    </row>
    <row r="19214" spans="9:13">
      <c r="I19214" s="51"/>
      <c r="M19214" s="51"/>
    </row>
    <row r="19215" spans="9:13">
      <c r="I19215" s="51"/>
      <c r="M19215" s="51"/>
    </row>
    <row r="19216" spans="9:13">
      <c r="I19216" s="51"/>
      <c r="M19216" s="51"/>
    </row>
    <row r="19217" spans="9:13">
      <c r="I19217" s="51"/>
      <c r="M19217" s="51"/>
    </row>
    <row r="19218" spans="9:13">
      <c r="I19218" s="51"/>
      <c r="M19218" s="51"/>
    </row>
    <row r="19219" spans="9:13">
      <c r="I19219" s="51"/>
      <c r="M19219" s="51"/>
    </row>
    <row r="19220" spans="9:13">
      <c r="I19220" s="51"/>
      <c r="M19220" s="51"/>
    </row>
    <row r="19221" spans="9:13">
      <c r="I19221" s="51"/>
      <c r="M19221" s="51"/>
    </row>
    <row r="19222" spans="9:13">
      <c r="I19222" s="51"/>
      <c r="M19222" s="51"/>
    </row>
    <row r="19223" spans="9:13">
      <c r="I19223" s="51"/>
      <c r="M19223" s="51"/>
    </row>
    <row r="19224" spans="9:13">
      <c r="I19224" s="51"/>
      <c r="M19224" s="51"/>
    </row>
    <row r="19225" spans="9:13">
      <c r="I19225" s="51"/>
      <c r="M19225" s="51"/>
    </row>
    <row r="19226" spans="9:13">
      <c r="I19226" s="51"/>
      <c r="M19226" s="51"/>
    </row>
    <row r="19227" spans="9:13">
      <c r="I19227" s="51"/>
      <c r="M19227" s="51"/>
    </row>
    <row r="19228" spans="9:13">
      <c r="I19228" s="51"/>
      <c r="M19228" s="51"/>
    </row>
    <row r="19229" spans="9:13">
      <c r="I19229" s="51"/>
      <c r="M19229" s="51"/>
    </row>
    <row r="19230" spans="9:13">
      <c r="I19230" s="51"/>
      <c r="M19230" s="51"/>
    </row>
    <row r="19231" spans="9:13">
      <c r="I19231" s="51"/>
      <c r="M19231" s="51"/>
    </row>
    <row r="19232" spans="9:13">
      <c r="I19232" s="51"/>
      <c r="M19232" s="51"/>
    </row>
    <row r="19233" spans="9:13">
      <c r="I19233" s="51"/>
      <c r="M19233" s="51"/>
    </row>
    <row r="19234" spans="9:13">
      <c r="I19234" s="51"/>
      <c r="M19234" s="51"/>
    </row>
    <row r="19235" spans="9:13">
      <c r="I19235" s="51"/>
      <c r="M19235" s="51"/>
    </row>
    <row r="19236" spans="9:13">
      <c r="I19236" s="51"/>
      <c r="M19236" s="51"/>
    </row>
    <row r="19237" spans="9:13">
      <c r="I19237" s="51"/>
      <c r="M19237" s="51"/>
    </row>
    <row r="19238" spans="9:13">
      <c r="I19238" s="51"/>
      <c r="M19238" s="51"/>
    </row>
    <row r="19239" spans="9:13">
      <c r="I19239" s="51"/>
      <c r="M19239" s="51"/>
    </row>
    <row r="19240" spans="9:13">
      <c r="I19240" s="51"/>
      <c r="M19240" s="51"/>
    </row>
    <row r="19241" spans="9:13">
      <c r="I19241" s="51"/>
      <c r="M19241" s="51"/>
    </row>
    <row r="19242" spans="9:13">
      <c r="I19242" s="51"/>
      <c r="M19242" s="51"/>
    </row>
    <row r="19243" spans="9:13">
      <c r="I19243" s="51"/>
      <c r="M19243" s="51"/>
    </row>
    <row r="19244" spans="9:13">
      <c r="I19244" s="51"/>
      <c r="M19244" s="51"/>
    </row>
    <row r="19245" spans="9:13">
      <c r="I19245" s="51"/>
      <c r="M19245" s="51"/>
    </row>
    <row r="19246" spans="9:13">
      <c r="I19246" s="51"/>
      <c r="M19246" s="51"/>
    </row>
    <row r="19247" spans="9:13">
      <c r="I19247" s="51"/>
      <c r="M19247" s="51"/>
    </row>
    <row r="19248" spans="9:13">
      <c r="I19248" s="51"/>
      <c r="M19248" s="51"/>
    </row>
    <row r="19249" spans="9:13">
      <c r="I19249" s="51"/>
      <c r="M19249" s="51"/>
    </row>
    <row r="19250" spans="9:13">
      <c r="I19250" s="51"/>
      <c r="M19250" s="51"/>
    </row>
    <row r="19251" spans="9:13">
      <c r="I19251" s="51"/>
      <c r="M19251" s="51"/>
    </row>
    <row r="19252" spans="9:13">
      <c r="I19252" s="51"/>
      <c r="M19252" s="51"/>
    </row>
    <row r="19253" spans="9:13">
      <c r="I19253" s="51"/>
      <c r="M19253" s="51"/>
    </row>
    <row r="19254" spans="9:13">
      <c r="I19254" s="51"/>
      <c r="M19254" s="51"/>
    </row>
    <row r="19255" spans="9:13">
      <c r="I19255" s="51"/>
      <c r="M19255" s="51"/>
    </row>
    <row r="19256" spans="9:13">
      <c r="I19256" s="51"/>
      <c r="M19256" s="51"/>
    </row>
    <row r="19257" spans="9:13">
      <c r="I19257" s="51"/>
      <c r="M19257" s="51"/>
    </row>
    <row r="19258" spans="9:13">
      <c r="I19258" s="51"/>
      <c r="M19258" s="51"/>
    </row>
    <row r="19259" spans="9:13">
      <c r="I19259" s="51"/>
      <c r="M19259" s="51"/>
    </row>
    <row r="19260" spans="9:13">
      <c r="I19260" s="51"/>
      <c r="M19260" s="51"/>
    </row>
    <row r="19261" spans="9:13">
      <c r="I19261" s="51"/>
      <c r="M19261" s="51"/>
    </row>
    <row r="19262" spans="9:13">
      <c r="I19262" s="51"/>
      <c r="M19262" s="51"/>
    </row>
    <row r="19263" spans="9:13">
      <c r="I19263" s="51"/>
      <c r="M19263" s="51"/>
    </row>
    <row r="19264" spans="9:13">
      <c r="I19264" s="51"/>
      <c r="M19264" s="51"/>
    </row>
    <row r="19265" spans="9:13">
      <c r="I19265" s="51"/>
      <c r="M19265" s="51"/>
    </row>
    <row r="19266" spans="9:13">
      <c r="I19266" s="51"/>
      <c r="M19266" s="51"/>
    </row>
    <row r="19267" spans="9:13">
      <c r="I19267" s="51"/>
      <c r="M19267" s="51"/>
    </row>
    <row r="19268" spans="9:13">
      <c r="I19268" s="51"/>
      <c r="M19268" s="51"/>
    </row>
    <row r="19269" spans="9:13">
      <c r="I19269" s="51"/>
      <c r="M19269" s="51"/>
    </row>
    <row r="19270" spans="9:13">
      <c r="I19270" s="51"/>
      <c r="M19270" s="51"/>
    </row>
    <row r="19271" spans="9:13">
      <c r="I19271" s="51"/>
      <c r="M19271" s="51"/>
    </row>
    <row r="19272" spans="9:13">
      <c r="I19272" s="51"/>
      <c r="M19272" s="51"/>
    </row>
    <row r="19273" spans="9:13">
      <c r="I19273" s="51"/>
      <c r="M19273" s="51"/>
    </row>
    <row r="19274" spans="9:13">
      <c r="I19274" s="51"/>
      <c r="M19274" s="51"/>
    </row>
    <row r="19275" spans="9:13">
      <c r="I19275" s="51"/>
      <c r="M19275" s="51"/>
    </row>
    <row r="19276" spans="9:13">
      <c r="I19276" s="51"/>
      <c r="M19276" s="51"/>
    </row>
    <row r="19277" spans="9:13">
      <c r="I19277" s="51"/>
      <c r="M19277" s="51"/>
    </row>
    <row r="19278" spans="9:13">
      <c r="I19278" s="51"/>
      <c r="M19278" s="51"/>
    </row>
    <row r="19279" spans="9:13">
      <c r="I19279" s="51"/>
      <c r="M19279" s="51"/>
    </row>
    <row r="19280" spans="9:13">
      <c r="I19280" s="51"/>
      <c r="M19280" s="51"/>
    </row>
    <row r="19281" spans="9:13">
      <c r="I19281" s="51"/>
      <c r="M19281" s="51"/>
    </row>
    <row r="19282" spans="9:13">
      <c r="I19282" s="51"/>
      <c r="M19282" s="51"/>
    </row>
    <row r="19283" spans="9:13">
      <c r="I19283" s="51"/>
      <c r="M19283" s="51"/>
    </row>
    <row r="19284" spans="9:13">
      <c r="I19284" s="51"/>
      <c r="M19284" s="51"/>
    </row>
    <row r="19285" spans="9:13">
      <c r="I19285" s="51"/>
      <c r="M19285" s="51"/>
    </row>
    <row r="19286" spans="9:13">
      <c r="I19286" s="51"/>
      <c r="M19286" s="51"/>
    </row>
    <row r="19287" spans="9:13">
      <c r="I19287" s="51"/>
      <c r="M19287" s="51"/>
    </row>
    <row r="19288" spans="9:13">
      <c r="I19288" s="51"/>
      <c r="M19288" s="51"/>
    </row>
    <row r="19289" spans="9:13">
      <c r="I19289" s="51"/>
      <c r="M19289" s="51"/>
    </row>
    <row r="19290" spans="9:13">
      <c r="I19290" s="51"/>
      <c r="M19290" s="51"/>
    </row>
    <row r="19291" spans="9:13">
      <c r="I19291" s="51"/>
      <c r="M19291" s="51"/>
    </row>
    <row r="19292" spans="9:13">
      <c r="I19292" s="51"/>
      <c r="M19292" s="51"/>
    </row>
    <row r="19293" spans="9:13">
      <c r="I19293" s="51"/>
      <c r="M19293" s="51"/>
    </row>
    <row r="19294" spans="9:13">
      <c r="I19294" s="51"/>
      <c r="M19294" s="51"/>
    </row>
    <row r="19295" spans="9:13">
      <c r="I19295" s="51"/>
      <c r="M19295" s="51"/>
    </row>
    <row r="19296" spans="9:13">
      <c r="I19296" s="51"/>
      <c r="M19296" s="51"/>
    </row>
    <row r="19297" spans="9:13">
      <c r="I19297" s="51"/>
      <c r="M19297" s="51"/>
    </row>
    <row r="19298" spans="9:13">
      <c r="I19298" s="51"/>
      <c r="M19298" s="51"/>
    </row>
    <row r="19299" spans="9:13">
      <c r="I19299" s="51"/>
      <c r="M19299" s="51"/>
    </row>
    <row r="19300" spans="9:13">
      <c r="I19300" s="51"/>
      <c r="M19300" s="51"/>
    </row>
    <row r="19301" spans="9:13">
      <c r="I19301" s="51"/>
      <c r="M19301" s="51"/>
    </row>
    <row r="19302" spans="9:13">
      <c r="I19302" s="51"/>
      <c r="M19302" s="51"/>
    </row>
    <row r="19303" spans="9:13">
      <c r="I19303" s="51"/>
      <c r="M19303" s="51"/>
    </row>
    <row r="19304" spans="9:13">
      <c r="I19304" s="51"/>
      <c r="M19304" s="51"/>
    </row>
    <row r="19305" spans="9:13">
      <c r="I19305" s="51"/>
      <c r="M19305" s="51"/>
    </row>
    <row r="19306" spans="9:13">
      <c r="I19306" s="51"/>
      <c r="M19306" s="51"/>
    </row>
    <row r="19307" spans="9:13">
      <c r="I19307" s="51"/>
      <c r="M19307" s="51"/>
    </row>
    <row r="19308" spans="9:13">
      <c r="I19308" s="51"/>
      <c r="M19308" s="51"/>
    </row>
    <row r="19309" spans="9:13">
      <c r="I19309" s="51"/>
      <c r="M19309" s="51"/>
    </row>
    <row r="19310" spans="9:13">
      <c r="I19310" s="51"/>
      <c r="M19310" s="51"/>
    </row>
    <row r="19311" spans="9:13">
      <c r="I19311" s="51"/>
      <c r="M19311" s="51"/>
    </row>
    <row r="19312" spans="9:13">
      <c r="I19312" s="51"/>
      <c r="M19312" s="51"/>
    </row>
    <row r="19313" spans="9:13">
      <c r="I19313" s="51"/>
      <c r="M19313" s="51"/>
    </row>
    <row r="19314" spans="9:13">
      <c r="I19314" s="51"/>
      <c r="M19314" s="51"/>
    </row>
    <row r="19315" spans="9:13">
      <c r="I19315" s="51"/>
      <c r="M19315" s="51"/>
    </row>
    <row r="19316" spans="9:13">
      <c r="I19316" s="51"/>
      <c r="M19316" s="51"/>
    </row>
    <row r="19317" spans="9:13">
      <c r="I19317" s="51"/>
      <c r="M19317" s="51"/>
    </row>
    <row r="19318" spans="9:13">
      <c r="I19318" s="51"/>
      <c r="M19318" s="51"/>
    </row>
    <row r="19319" spans="9:13">
      <c r="I19319" s="51"/>
      <c r="M19319" s="51"/>
    </row>
    <row r="19320" spans="9:13">
      <c r="I19320" s="51"/>
      <c r="M19320" s="51"/>
    </row>
    <row r="19321" spans="9:13">
      <c r="I19321" s="51"/>
      <c r="M19321" s="51"/>
    </row>
    <row r="19322" spans="9:13">
      <c r="I19322" s="51"/>
      <c r="M19322" s="51"/>
    </row>
    <row r="19323" spans="9:13">
      <c r="I19323" s="51"/>
      <c r="M19323" s="51"/>
    </row>
    <row r="19324" spans="9:13">
      <c r="I19324" s="51"/>
      <c r="M19324" s="51"/>
    </row>
    <row r="19325" spans="9:13">
      <c r="I19325" s="51"/>
      <c r="M19325" s="51"/>
    </row>
    <row r="19326" spans="9:13">
      <c r="I19326" s="51"/>
      <c r="M19326" s="51"/>
    </row>
    <row r="19327" spans="9:13">
      <c r="I19327" s="51"/>
      <c r="M19327" s="51"/>
    </row>
    <row r="19328" spans="9:13">
      <c r="I19328" s="51"/>
      <c r="M19328" s="51"/>
    </row>
    <row r="19329" spans="9:13">
      <c r="I19329" s="51"/>
      <c r="M19329" s="51"/>
    </row>
    <row r="19330" spans="9:13">
      <c r="I19330" s="51"/>
      <c r="M19330" s="51"/>
    </row>
    <row r="19331" spans="9:13">
      <c r="I19331" s="51"/>
      <c r="M19331" s="51"/>
    </row>
    <row r="19332" spans="9:13">
      <c r="I19332" s="51"/>
      <c r="M19332" s="51"/>
    </row>
    <row r="19333" spans="9:13">
      <c r="I19333" s="51"/>
      <c r="M19333" s="51"/>
    </row>
    <row r="19334" spans="9:13">
      <c r="I19334" s="51"/>
      <c r="M19334" s="51"/>
    </row>
    <row r="19335" spans="9:13">
      <c r="I19335" s="51"/>
      <c r="M19335" s="51"/>
    </row>
    <row r="19336" spans="9:13">
      <c r="I19336" s="51"/>
      <c r="M19336" s="51"/>
    </row>
    <row r="19337" spans="9:13">
      <c r="I19337" s="51"/>
      <c r="M19337" s="51"/>
    </row>
    <row r="19338" spans="9:13">
      <c r="I19338" s="51"/>
      <c r="M19338" s="51"/>
    </row>
    <row r="19339" spans="9:13">
      <c r="I19339" s="51"/>
      <c r="M19339" s="51"/>
    </row>
    <row r="19340" spans="9:13">
      <c r="I19340" s="51"/>
      <c r="M19340" s="51"/>
    </row>
    <row r="19341" spans="9:13">
      <c r="I19341" s="51"/>
      <c r="M19341" s="51"/>
    </row>
    <row r="19342" spans="9:13">
      <c r="I19342" s="51"/>
      <c r="M19342" s="51"/>
    </row>
    <row r="19343" spans="9:13">
      <c r="I19343" s="51"/>
      <c r="M19343" s="51"/>
    </row>
    <row r="19344" spans="9:13">
      <c r="I19344" s="51"/>
      <c r="M19344" s="51"/>
    </row>
    <row r="19345" spans="9:13">
      <c r="I19345" s="51"/>
      <c r="M19345" s="51"/>
    </row>
    <row r="19346" spans="9:13">
      <c r="I19346" s="51"/>
      <c r="M19346" s="51"/>
    </row>
    <row r="19347" spans="9:13">
      <c r="I19347" s="51"/>
      <c r="M19347" s="51"/>
    </row>
    <row r="19348" spans="9:13">
      <c r="I19348" s="51"/>
      <c r="M19348" s="51"/>
    </row>
    <row r="19349" spans="9:13">
      <c r="I19349" s="51"/>
      <c r="M19349" s="51"/>
    </row>
    <row r="19350" spans="9:13">
      <c r="I19350" s="51"/>
      <c r="M19350" s="51"/>
    </row>
    <row r="19351" spans="9:13">
      <c r="I19351" s="51"/>
      <c r="M19351" s="51"/>
    </row>
    <row r="19352" spans="9:13">
      <c r="I19352" s="51"/>
      <c r="M19352" s="51"/>
    </row>
    <row r="19353" spans="9:13">
      <c r="I19353" s="51"/>
      <c r="M19353" s="51"/>
    </row>
    <row r="19354" spans="9:13">
      <c r="I19354" s="51"/>
      <c r="M19354" s="51"/>
    </row>
    <row r="19355" spans="9:13">
      <c r="I19355" s="51"/>
      <c r="M19355" s="51"/>
    </row>
    <row r="19356" spans="9:13">
      <c r="I19356" s="51"/>
      <c r="M19356" s="51"/>
    </row>
    <row r="19357" spans="9:13">
      <c r="I19357" s="51"/>
      <c r="M19357" s="51"/>
    </row>
    <row r="19358" spans="9:13">
      <c r="I19358" s="51"/>
      <c r="M19358" s="51"/>
    </row>
    <row r="19359" spans="9:13">
      <c r="I19359" s="51"/>
      <c r="M19359" s="51"/>
    </row>
    <row r="19360" spans="9:13">
      <c r="I19360" s="51"/>
      <c r="M19360" s="51"/>
    </row>
    <row r="19361" spans="9:13">
      <c r="I19361" s="51"/>
      <c r="M19361" s="51"/>
    </row>
    <row r="19362" spans="9:13">
      <c r="I19362" s="51"/>
      <c r="M19362" s="51"/>
    </row>
    <row r="19363" spans="9:13">
      <c r="I19363" s="51"/>
      <c r="M19363" s="51"/>
    </row>
    <row r="19364" spans="9:13">
      <c r="I19364" s="51"/>
      <c r="M19364" s="51"/>
    </row>
    <row r="19365" spans="9:13">
      <c r="I19365" s="51"/>
      <c r="M19365" s="51"/>
    </row>
    <row r="19366" spans="9:13">
      <c r="I19366" s="51"/>
      <c r="M19366" s="51"/>
    </row>
    <row r="19367" spans="9:13">
      <c r="I19367" s="51"/>
      <c r="M19367" s="51"/>
    </row>
    <row r="19368" spans="9:13">
      <c r="I19368" s="51"/>
      <c r="M19368" s="51"/>
    </row>
    <row r="19369" spans="9:13">
      <c r="I19369" s="51"/>
      <c r="M19369" s="51"/>
    </row>
    <row r="19370" spans="9:13">
      <c r="I19370" s="51"/>
      <c r="M19370" s="51"/>
    </row>
    <row r="19371" spans="9:13">
      <c r="I19371" s="51"/>
      <c r="M19371" s="51"/>
    </row>
    <row r="19372" spans="9:13">
      <c r="I19372" s="51"/>
      <c r="M19372" s="51"/>
    </row>
    <row r="19373" spans="9:13">
      <c r="I19373" s="51"/>
      <c r="M19373" s="51"/>
    </row>
    <row r="19374" spans="9:13">
      <c r="I19374" s="51"/>
      <c r="M19374" s="51"/>
    </row>
    <row r="19375" spans="9:13">
      <c r="I19375" s="51"/>
      <c r="M19375" s="51"/>
    </row>
    <row r="19376" spans="9:13">
      <c r="I19376" s="51"/>
      <c r="M19376" s="51"/>
    </row>
    <row r="19377" spans="9:13">
      <c r="I19377" s="51"/>
      <c r="M19377" s="51"/>
    </row>
    <row r="19378" spans="9:13">
      <c r="I19378" s="51"/>
      <c r="M19378" s="51"/>
    </row>
    <row r="19379" spans="9:13">
      <c r="I19379" s="51"/>
      <c r="M19379" s="51"/>
    </row>
    <row r="19380" spans="9:13">
      <c r="I19380" s="51"/>
      <c r="M19380" s="51"/>
    </row>
    <row r="19381" spans="9:13">
      <c r="I19381" s="51"/>
      <c r="M19381" s="51"/>
    </row>
    <row r="19382" spans="9:13">
      <c r="I19382" s="51"/>
      <c r="M19382" s="51"/>
    </row>
    <row r="19383" spans="9:13">
      <c r="I19383" s="51"/>
      <c r="M19383" s="51"/>
    </row>
    <row r="19384" spans="9:13">
      <c r="I19384" s="51"/>
      <c r="M19384" s="51"/>
    </row>
    <row r="19385" spans="9:13">
      <c r="I19385" s="51"/>
      <c r="M19385" s="51"/>
    </row>
    <row r="19386" spans="9:13">
      <c r="I19386" s="51"/>
      <c r="M19386" s="51"/>
    </row>
    <row r="19387" spans="9:13">
      <c r="I19387" s="51"/>
      <c r="M19387" s="51"/>
    </row>
    <row r="19388" spans="9:13">
      <c r="I19388" s="51"/>
      <c r="M19388" s="51"/>
    </row>
    <row r="19389" spans="9:13">
      <c r="I19389" s="51"/>
      <c r="M19389" s="51"/>
    </row>
    <row r="19390" spans="9:13">
      <c r="I19390" s="51"/>
      <c r="M19390" s="51"/>
    </row>
    <row r="19391" spans="9:13">
      <c r="I19391" s="51"/>
      <c r="M19391" s="51"/>
    </row>
    <row r="19392" spans="9:13">
      <c r="I19392" s="51"/>
      <c r="M19392" s="51"/>
    </row>
    <row r="19393" spans="9:13">
      <c r="I19393" s="51"/>
      <c r="M19393" s="51"/>
    </row>
    <row r="19394" spans="9:13">
      <c r="I19394" s="51"/>
      <c r="M19394" s="51"/>
    </row>
    <row r="19395" spans="9:13">
      <c r="I19395" s="51"/>
      <c r="M19395" s="51"/>
    </row>
    <row r="19396" spans="9:13">
      <c r="I19396" s="51"/>
      <c r="M19396" s="51"/>
    </row>
    <row r="19397" spans="9:13">
      <c r="I19397" s="51"/>
      <c r="M19397" s="51"/>
    </row>
    <row r="19398" spans="9:13">
      <c r="I19398" s="51"/>
      <c r="M19398" s="51"/>
    </row>
    <row r="19399" spans="9:13">
      <c r="I19399" s="51"/>
      <c r="M19399" s="51"/>
    </row>
    <row r="19400" spans="9:13">
      <c r="I19400" s="51"/>
      <c r="M19400" s="51"/>
    </row>
    <row r="19401" spans="9:13">
      <c r="I19401" s="51"/>
      <c r="M19401" s="51"/>
    </row>
    <row r="19402" spans="9:13">
      <c r="I19402" s="51"/>
      <c r="M19402" s="51"/>
    </row>
    <row r="19403" spans="9:13">
      <c r="I19403" s="51"/>
      <c r="M19403" s="51"/>
    </row>
    <row r="19404" spans="9:13">
      <c r="I19404" s="51"/>
      <c r="M19404" s="51"/>
    </row>
    <row r="19405" spans="9:13">
      <c r="I19405" s="51"/>
      <c r="M19405" s="51"/>
    </row>
    <row r="19406" spans="9:13">
      <c r="I19406" s="51"/>
      <c r="M19406" s="51"/>
    </row>
    <row r="19407" spans="9:13">
      <c r="I19407" s="51"/>
      <c r="M19407" s="51"/>
    </row>
    <row r="19408" spans="9:13">
      <c r="I19408" s="51"/>
      <c r="M19408" s="51"/>
    </row>
    <row r="19409" spans="9:13">
      <c r="I19409" s="51"/>
      <c r="M19409" s="51"/>
    </row>
    <row r="19410" spans="9:13">
      <c r="I19410" s="51"/>
      <c r="M19410" s="51"/>
    </row>
    <row r="19411" spans="9:13">
      <c r="I19411" s="51"/>
      <c r="M19411" s="51"/>
    </row>
    <row r="19412" spans="9:13">
      <c r="I19412" s="51"/>
      <c r="M19412" s="51"/>
    </row>
    <row r="19413" spans="9:13">
      <c r="I19413" s="51"/>
      <c r="M19413" s="51"/>
    </row>
    <row r="19414" spans="9:13">
      <c r="I19414" s="51"/>
      <c r="M19414" s="51"/>
    </row>
    <row r="19415" spans="9:13">
      <c r="I19415" s="51"/>
      <c r="M19415" s="51"/>
    </row>
    <row r="19416" spans="9:13">
      <c r="I19416" s="51"/>
      <c r="M19416" s="51"/>
    </row>
    <row r="19417" spans="9:13">
      <c r="I19417" s="51"/>
      <c r="M19417" s="51"/>
    </row>
    <row r="19418" spans="9:13">
      <c r="I19418" s="51"/>
      <c r="M19418" s="51"/>
    </row>
    <row r="19419" spans="9:13">
      <c r="I19419" s="51"/>
      <c r="M19419" s="51"/>
    </row>
    <row r="19420" spans="9:13">
      <c r="I19420" s="51"/>
      <c r="M19420" s="51"/>
    </row>
    <row r="19421" spans="9:13">
      <c r="I19421" s="51"/>
      <c r="M19421" s="51"/>
    </row>
    <row r="19422" spans="9:13">
      <c r="I19422" s="51"/>
      <c r="M19422" s="51"/>
    </row>
    <row r="19423" spans="9:13">
      <c r="I19423" s="51"/>
      <c r="M19423" s="51"/>
    </row>
    <row r="19424" spans="9:13">
      <c r="I19424" s="51"/>
      <c r="M19424" s="51"/>
    </row>
    <row r="19425" spans="9:13">
      <c r="I19425" s="51"/>
      <c r="M19425" s="51"/>
    </row>
    <row r="19426" spans="9:13">
      <c r="I19426" s="51"/>
      <c r="M19426" s="51"/>
    </row>
    <row r="19427" spans="9:13">
      <c r="I19427" s="51"/>
      <c r="M19427" s="51"/>
    </row>
    <row r="19428" spans="9:13">
      <c r="I19428" s="51"/>
      <c r="M19428" s="51"/>
    </row>
    <row r="19429" spans="9:13">
      <c r="I19429" s="51"/>
      <c r="M19429" s="51"/>
    </row>
    <row r="19430" spans="9:13">
      <c r="I19430" s="51"/>
      <c r="M19430" s="51"/>
    </row>
    <row r="19431" spans="9:13">
      <c r="I19431" s="51"/>
      <c r="M19431" s="51"/>
    </row>
    <row r="19432" spans="9:13">
      <c r="I19432" s="51"/>
      <c r="M19432" s="51"/>
    </row>
    <row r="19433" spans="9:13">
      <c r="I19433" s="51"/>
      <c r="M19433" s="51"/>
    </row>
    <row r="19434" spans="9:13">
      <c r="I19434" s="51"/>
      <c r="M19434" s="51"/>
    </row>
    <row r="19435" spans="9:13">
      <c r="I19435" s="51"/>
      <c r="M19435" s="51"/>
    </row>
    <row r="19436" spans="9:13">
      <c r="I19436" s="51"/>
      <c r="M19436" s="51"/>
    </row>
    <row r="19437" spans="9:13">
      <c r="I19437" s="51"/>
      <c r="M19437" s="51"/>
    </row>
    <row r="19438" spans="9:13">
      <c r="I19438" s="51"/>
      <c r="M19438" s="51"/>
    </row>
    <row r="19439" spans="9:13">
      <c r="I19439" s="51"/>
      <c r="M19439" s="51"/>
    </row>
    <row r="19440" spans="9:13">
      <c r="I19440" s="51"/>
      <c r="M19440" s="51"/>
    </row>
    <row r="19441" spans="9:13">
      <c r="I19441" s="51"/>
      <c r="M19441" s="51"/>
    </row>
    <row r="19442" spans="9:13">
      <c r="I19442" s="51"/>
      <c r="M19442" s="51"/>
    </row>
    <row r="19443" spans="9:13">
      <c r="I19443" s="51"/>
      <c r="M19443" s="51"/>
    </row>
    <row r="19444" spans="9:13">
      <c r="I19444" s="51"/>
      <c r="M19444" s="51"/>
    </row>
    <row r="19445" spans="9:13">
      <c r="I19445" s="51"/>
      <c r="M19445" s="51"/>
    </row>
    <row r="19446" spans="9:13">
      <c r="I19446" s="51"/>
      <c r="M19446" s="51"/>
    </row>
    <row r="19447" spans="9:13">
      <c r="I19447" s="51"/>
      <c r="M19447" s="51"/>
    </row>
    <row r="19448" spans="9:13">
      <c r="I19448" s="51"/>
      <c r="M19448" s="51"/>
    </row>
    <row r="19449" spans="9:13">
      <c r="I19449" s="51"/>
      <c r="M19449" s="51"/>
    </row>
    <row r="19450" spans="9:13">
      <c r="I19450" s="51"/>
      <c r="M19450" s="51"/>
    </row>
    <row r="19451" spans="9:13">
      <c r="I19451" s="51"/>
      <c r="M19451" s="51"/>
    </row>
    <row r="19452" spans="9:13">
      <c r="I19452" s="51"/>
      <c r="M19452" s="51"/>
    </row>
    <row r="19453" spans="9:13">
      <c r="I19453" s="51"/>
      <c r="M19453" s="51"/>
    </row>
    <row r="19454" spans="9:13">
      <c r="I19454" s="51"/>
      <c r="M19454" s="51"/>
    </row>
    <row r="19455" spans="9:13">
      <c r="I19455" s="51"/>
      <c r="M19455" s="51"/>
    </row>
    <row r="19456" spans="9:13">
      <c r="I19456" s="51"/>
      <c r="M19456" s="51"/>
    </row>
    <row r="19457" spans="9:13">
      <c r="I19457" s="51"/>
      <c r="M19457" s="51"/>
    </row>
    <row r="19458" spans="9:13">
      <c r="I19458" s="51"/>
      <c r="M19458" s="51"/>
    </row>
    <row r="19459" spans="9:13">
      <c r="I19459" s="51"/>
      <c r="M19459" s="51"/>
    </row>
    <row r="19460" spans="9:13">
      <c r="I19460" s="51"/>
      <c r="M19460" s="51"/>
    </row>
    <row r="19461" spans="9:13">
      <c r="I19461" s="51"/>
      <c r="M19461" s="51"/>
    </row>
    <row r="19462" spans="9:13">
      <c r="I19462" s="51"/>
      <c r="M19462" s="51"/>
    </row>
    <row r="19463" spans="9:13">
      <c r="I19463" s="51"/>
      <c r="M19463" s="51"/>
    </row>
    <row r="19464" spans="9:13">
      <c r="I19464" s="51"/>
      <c r="M19464" s="51"/>
    </row>
    <row r="19465" spans="9:13">
      <c r="I19465" s="51"/>
      <c r="M19465" s="51"/>
    </row>
    <row r="19466" spans="9:13">
      <c r="I19466" s="51"/>
      <c r="M19466" s="51"/>
    </row>
    <row r="19467" spans="9:13">
      <c r="I19467" s="51"/>
      <c r="M19467" s="51"/>
    </row>
    <row r="19468" spans="9:13">
      <c r="I19468" s="51"/>
      <c r="M19468" s="51"/>
    </row>
    <row r="19469" spans="9:13">
      <c r="I19469" s="51"/>
      <c r="M19469" s="51"/>
    </row>
    <row r="19470" spans="9:13">
      <c r="I19470" s="51"/>
      <c r="M19470" s="51"/>
    </row>
    <row r="19471" spans="9:13">
      <c r="I19471" s="51"/>
      <c r="M19471" s="51"/>
    </row>
    <row r="19472" spans="9:13">
      <c r="I19472" s="51"/>
      <c r="M19472" s="51"/>
    </row>
    <row r="19473" spans="9:13">
      <c r="I19473" s="51"/>
      <c r="M19473" s="51"/>
    </row>
    <row r="19474" spans="9:13">
      <c r="I19474" s="51"/>
      <c r="M19474" s="51"/>
    </row>
    <row r="19475" spans="9:13">
      <c r="I19475" s="51"/>
      <c r="M19475" s="51"/>
    </row>
    <row r="19476" spans="9:13">
      <c r="I19476" s="51"/>
      <c r="M19476" s="51"/>
    </row>
    <row r="19477" spans="9:13">
      <c r="I19477" s="51"/>
      <c r="M19477" s="51"/>
    </row>
    <row r="19478" spans="9:13">
      <c r="I19478" s="51"/>
      <c r="M19478" s="51"/>
    </row>
    <row r="19479" spans="9:13">
      <c r="I19479" s="51"/>
      <c r="M19479" s="51"/>
    </row>
    <row r="19480" spans="9:13">
      <c r="I19480" s="51"/>
      <c r="M19480" s="51"/>
    </row>
    <row r="19481" spans="9:13">
      <c r="I19481" s="51"/>
      <c r="M19481" s="51"/>
    </row>
    <row r="19482" spans="9:13">
      <c r="I19482" s="51"/>
      <c r="M19482" s="51"/>
    </row>
    <row r="19483" spans="9:13">
      <c r="I19483" s="51"/>
      <c r="M19483" s="51"/>
    </row>
    <row r="19484" spans="9:13">
      <c r="I19484" s="51"/>
      <c r="M19484" s="51"/>
    </row>
    <row r="19485" spans="9:13">
      <c r="I19485" s="51"/>
      <c r="M19485" s="51"/>
    </row>
    <row r="19486" spans="9:13">
      <c r="I19486" s="51"/>
      <c r="M19486" s="51"/>
    </row>
    <row r="19487" spans="9:13">
      <c r="I19487" s="51"/>
      <c r="M19487" s="51"/>
    </row>
    <row r="19488" spans="9:13">
      <c r="I19488" s="51"/>
      <c r="M19488" s="51"/>
    </row>
    <row r="19489" spans="9:13">
      <c r="I19489" s="51"/>
      <c r="M19489" s="51"/>
    </row>
    <row r="19490" spans="9:13">
      <c r="I19490" s="51"/>
      <c r="M19490" s="51"/>
    </row>
    <row r="19491" spans="9:13">
      <c r="I19491" s="51"/>
      <c r="M19491" s="51"/>
    </row>
    <row r="19492" spans="9:13">
      <c r="I19492" s="51"/>
      <c r="M19492" s="51"/>
    </row>
    <row r="19493" spans="9:13">
      <c r="I19493" s="51"/>
      <c r="M19493" s="51"/>
    </row>
    <row r="19494" spans="9:13">
      <c r="I19494" s="51"/>
      <c r="M19494" s="51"/>
    </row>
    <row r="19495" spans="9:13">
      <c r="I19495" s="51"/>
      <c r="M19495" s="51"/>
    </row>
    <row r="19496" spans="9:13">
      <c r="I19496" s="51"/>
      <c r="M19496" s="51"/>
    </row>
    <row r="19497" spans="9:13">
      <c r="I19497" s="51"/>
      <c r="M19497" s="51"/>
    </row>
    <row r="19498" spans="9:13">
      <c r="I19498" s="51"/>
      <c r="M19498" s="51"/>
    </row>
    <row r="19499" spans="9:13">
      <c r="I19499" s="51"/>
      <c r="M19499" s="51"/>
    </row>
    <row r="19500" spans="9:13">
      <c r="I19500" s="51"/>
      <c r="M19500" s="51"/>
    </row>
    <row r="19501" spans="9:13">
      <c r="I19501" s="51"/>
      <c r="M19501" s="51"/>
    </row>
    <row r="19502" spans="9:13">
      <c r="I19502" s="51"/>
      <c r="M19502" s="51"/>
    </row>
    <row r="19503" spans="9:13">
      <c r="I19503" s="51"/>
      <c r="M19503" s="51"/>
    </row>
    <row r="19504" spans="9:13">
      <c r="I19504" s="51"/>
      <c r="M19504" s="51"/>
    </row>
    <row r="19505" spans="9:13">
      <c r="I19505" s="51"/>
      <c r="M19505" s="51"/>
    </row>
    <row r="19506" spans="9:13">
      <c r="I19506" s="51"/>
      <c r="M19506" s="51"/>
    </row>
    <row r="19507" spans="9:13">
      <c r="I19507" s="51"/>
      <c r="M19507" s="51"/>
    </row>
    <row r="19508" spans="9:13">
      <c r="I19508" s="51"/>
      <c r="M19508" s="51"/>
    </row>
    <row r="19509" spans="9:13">
      <c r="I19509" s="51"/>
      <c r="M19509" s="51"/>
    </row>
    <row r="19510" spans="9:13">
      <c r="I19510" s="51"/>
      <c r="M19510" s="51"/>
    </row>
    <row r="19511" spans="9:13">
      <c r="I19511" s="51"/>
      <c r="M19511" s="51"/>
    </row>
    <row r="19512" spans="9:13">
      <c r="I19512" s="51"/>
      <c r="M19512" s="51"/>
    </row>
    <row r="19513" spans="9:13">
      <c r="I19513" s="51"/>
      <c r="M19513" s="51"/>
    </row>
    <row r="19514" spans="9:13">
      <c r="I19514" s="51"/>
      <c r="M19514" s="51"/>
    </row>
    <row r="19515" spans="9:13">
      <c r="I19515" s="51"/>
      <c r="M19515" s="51"/>
    </row>
    <row r="19516" spans="9:13">
      <c r="I19516" s="51"/>
      <c r="M19516" s="51"/>
    </row>
    <row r="19517" spans="9:13">
      <c r="I19517" s="51"/>
      <c r="M19517" s="51"/>
    </row>
    <row r="19518" spans="9:13">
      <c r="I19518" s="51"/>
      <c r="M19518" s="51"/>
    </row>
    <row r="19519" spans="9:13">
      <c r="I19519" s="51"/>
      <c r="M19519" s="51"/>
    </row>
    <row r="19520" spans="9:13">
      <c r="I19520" s="51"/>
      <c r="M19520" s="51"/>
    </row>
    <row r="19521" spans="9:13">
      <c r="I19521" s="51"/>
      <c r="M19521" s="51"/>
    </row>
    <row r="19522" spans="9:13">
      <c r="I19522" s="51"/>
      <c r="M19522" s="51"/>
    </row>
    <row r="19523" spans="9:13">
      <c r="I19523" s="51"/>
      <c r="M19523" s="51"/>
    </row>
    <row r="19524" spans="9:13">
      <c r="I19524" s="51"/>
      <c r="M19524" s="51"/>
    </row>
    <row r="19525" spans="9:13">
      <c r="I19525" s="51"/>
      <c r="M19525" s="51"/>
    </row>
    <row r="19526" spans="9:13">
      <c r="I19526" s="51"/>
      <c r="M19526" s="51"/>
    </row>
    <row r="19527" spans="9:13">
      <c r="I19527" s="51"/>
      <c r="M19527" s="51"/>
    </row>
    <row r="19528" spans="9:13">
      <c r="I19528" s="51"/>
      <c r="M19528" s="51"/>
    </row>
    <row r="19529" spans="9:13">
      <c r="I19529" s="51"/>
      <c r="M19529" s="51"/>
    </row>
    <row r="19530" spans="9:13">
      <c r="I19530" s="51"/>
      <c r="M19530" s="51"/>
    </row>
    <row r="19531" spans="9:13">
      <c r="I19531" s="51"/>
      <c r="M19531" s="51"/>
    </row>
    <row r="19532" spans="9:13">
      <c r="I19532" s="51"/>
      <c r="M19532" s="51"/>
    </row>
    <row r="19533" spans="9:13">
      <c r="I19533" s="51"/>
      <c r="M19533" s="51"/>
    </row>
    <row r="19534" spans="9:13">
      <c r="I19534" s="51"/>
      <c r="M19534" s="51"/>
    </row>
    <row r="19535" spans="9:13">
      <c r="I19535" s="51"/>
      <c r="M19535" s="51"/>
    </row>
    <row r="19536" spans="9:13">
      <c r="I19536" s="51"/>
      <c r="M19536" s="51"/>
    </row>
    <row r="19537" spans="9:13">
      <c r="I19537" s="51"/>
      <c r="M19537" s="51"/>
    </row>
    <row r="19538" spans="9:13">
      <c r="I19538" s="51"/>
      <c r="M19538" s="51"/>
    </row>
    <row r="19539" spans="9:13">
      <c r="I19539" s="51"/>
      <c r="M19539" s="51"/>
    </row>
    <row r="19540" spans="9:13">
      <c r="I19540" s="51"/>
      <c r="M19540" s="51"/>
    </row>
    <row r="19541" spans="9:13">
      <c r="I19541" s="51"/>
      <c r="M19541" s="51"/>
    </row>
    <row r="19542" spans="9:13">
      <c r="I19542" s="51"/>
      <c r="M19542" s="51"/>
    </row>
    <row r="19543" spans="9:13">
      <c r="I19543" s="51"/>
      <c r="M19543" s="51"/>
    </row>
    <row r="19544" spans="9:13">
      <c r="I19544" s="51"/>
      <c r="M19544" s="51"/>
    </row>
    <row r="19545" spans="9:13">
      <c r="I19545" s="51"/>
      <c r="M19545" s="51"/>
    </row>
    <row r="19546" spans="9:13">
      <c r="I19546" s="51"/>
      <c r="M19546" s="51"/>
    </row>
    <row r="19547" spans="9:13">
      <c r="I19547" s="51"/>
      <c r="M19547" s="51"/>
    </row>
    <row r="19548" spans="9:13">
      <c r="I19548" s="51"/>
      <c r="M19548" s="51"/>
    </row>
    <row r="19549" spans="9:13">
      <c r="I19549" s="51"/>
      <c r="M19549" s="51"/>
    </row>
    <row r="19550" spans="9:13">
      <c r="I19550" s="51"/>
      <c r="M19550" s="51"/>
    </row>
    <row r="19551" spans="9:13">
      <c r="I19551" s="51"/>
      <c r="M19551" s="51"/>
    </row>
    <row r="19552" spans="9:13">
      <c r="I19552" s="51"/>
      <c r="M19552" s="51"/>
    </row>
    <row r="19553" spans="9:13">
      <c r="I19553" s="51"/>
      <c r="M19553" s="51"/>
    </row>
    <row r="19554" spans="9:13">
      <c r="I19554" s="51"/>
      <c r="M19554" s="51"/>
    </row>
    <row r="19555" spans="9:13">
      <c r="I19555" s="51"/>
      <c r="M19555" s="51"/>
    </row>
    <row r="19556" spans="9:13">
      <c r="I19556" s="51"/>
      <c r="M19556" s="51"/>
    </row>
    <row r="19557" spans="9:13">
      <c r="I19557" s="51"/>
      <c r="M19557" s="51"/>
    </row>
    <row r="19558" spans="9:13">
      <c r="I19558" s="51"/>
      <c r="M19558" s="51"/>
    </row>
    <row r="19559" spans="9:13">
      <c r="I19559" s="51"/>
      <c r="M19559" s="51"/>
    </row>
    <row r="19560" spans="9:13">
      <c r="I19560" s="51"/>
      <c r="M19560" s="51"/>
    </row>
    <row r="19561" spans="9:13">
      <c r="I19561" s="51"/>
      <c r="M19561" s="51"/>
    </row>
    <row r="19562" spans="9:13">
      <c r="I19562" s="51"/>
      <c r="M19562" s="51"/>
    </row>
    <row r="19563" spans="9:13">
      <c r="I19563" s="51"/>
      <c r="M19563" s="51"/>
    </row>
    <row r="19564" spans="9:13">
      <c r="I19564" s="51"/>
      <c r="M19564" s="51"/>
    </row>
    <row r="19565" spans="9:13">
      <c r="I19565" s="51"/>
      <c r="M19565" s="51"/>
    </row>
    <row r="19566" spans="9:13">
      <c r="I19566" s="51"/>
      <c r="M19566" s="51"/>
    </row>
    <row r="19567" spans="9:13">
      <c r="I19567" s="51"/>
      <c r="M19567" s="51"/>
    </row>
    <row r="19568" spans="9:13">
      <c r="I19568" s="51"/>
      <c r="M19568" s="51"/>
    </row>
    <row r="19569" spans="9:13">
      <c r="I19569" s="51"/>
      <c r="M19569" s="51"/>
    </row>
    <row r="19570" spans="9:13">
      <c r="I19570" s="51"/>
      <c r="M19570" s="51"/>
    </row>
    <row r="19571" spans="9:13">
      <c r="I19571" s="51"/>
      <c r="M19571" s="51"/>
    </row>
    <row r="19572" spans="9:13">
      <c r="I19572" s="51"/>
      <c r="M19572" s="51"/>
    </row>
    <row r="19573" spans="9:13">
      <c r="I19573" s="51"/>
      <c r="M19573" s="51"/>
    </row>
    <row r="19574" spans="9:13">
      <c r="I19574" s="51"/>
      <c r="M19574" s="51"/>
    </row>
    <row r="19575" spans="9:13">
      <c r="I19575" s="51"/>
      <c r="M19575" s="51"/>
    </row>
    <row r="19576" spans="9:13">
      <c r="I19576" s="51"/>
      <c r="M19576" s="51"/>
    </row>
    <row r="19577" spans="9:13">
      <c r="I19577" s="51"/>
      <c r="M19577" s="51"/>
    </row>
    <row r="19578" spans="9:13">
      <c r="I19578" s="51"/>
      <c r="M19578" s="51"/>
    </row>
    <row r="19579" spans="9:13">
      <c r="I19579" s="51"/>
      <c r="M19579" s="51"/>
    </row>
    <row r="19580" spans="9:13">
      <c r="I19580" s="51"/>
      <c r="M19580" s="51"/>
    </row>
    <row r="19581" spans="9:13">
      <c r="I19581" s="51"/>
      <c r="M19581" s="51"/>
    </row>
    <row r="19582" spans="9:13">
      <c r="I19582" s="51"/>
      <c r="M19582" s="51"/>
    </row>
    <row r="19583" spans="9:13">
      <c r="I19583" s="51"/>
      <c r="M19583" s="51"/>
    </row>
    <row r="19584" spans="9:13">
      <c r="I19584" s="51"/>
      <c r="M19584" s="51"/>
    </row>
    <row r="19585" spans="9:13">
      <c r="I19585" s="51"/>
      <c r="M19585" s="51"/>
    </row>
    <row r="19586" spans="9:13">
      <c r="I19586" s="51"/>
      <c r="M19586" s="51"/>
    </row>
    <row r="19587" spans="9:13">
      <c r="I19587" s="51"/>
      <c r="M19587" s="51"/>
    </row>
    <row r="19588" spans="9:13">
      <c r="I19588" s="51"/>
      <c r="M19588" s="51"/>
    </row>
    <row r="19589" spans="9:13">
      <c r="I19589" s="51"/>
      <c r="M19589" s="51"/>
    </row>
    <row r="19590" spans="9:13">
      <c r="I19590" s="51"/>
      <c r="M19590" s="51"/>
    </row>
    <row r="19591" spans="9:13">
      <c r="I19591" s="51"/>
      <c r="M19591" s="51"/>
    </row>
    <row r="19592" spans="9:13">
      <c r="I19592" s="51"/>
      <c r="M19592" s="51"/>
    </row>
    <row r="19593" spans="9:13">
      <c r="I19593" s="51"/>
      <c r="M19593" s="51"/>
    </row>
    <row r="19594" spans="9:13">
      <c r="I19594" s="51"/>
      <c r="M19594" s="51"/>
    </row>
    <row r="19595" spans="9:13">
      <c r="I19595" s="51"/>
      <c r="M19595" s="51"/>
    </row>
    <row r="19596" spans="9:13">
      <c r="I19596" s="51"/>
      <c r="M19596" s="51"/>
    </row>
    <row r="19597" spans="9:13">
      <c r="I19597" s="51"/>
      <c r="M19597" s="51"/>
    </row>
    <row r="19598" spans="9:13">
      <c r="I19598" s="51"/>
      <c r="M19598" s="51"/>
    </row>
    <row r="19599" spans="9:13">
      <c r="I19599" s="51"/>
      <c r="M19599" s="51"/>
    </row>
    <row r="19600" spans="9:13">
      <c r="I19600" s="51"/>
      <c r="M19600" s="51"/>
    </row>
    <row r="19601" spans="9:13">
      <c r="I19601" s="51"/>
      <c r="M19601" s="51"/>
    </row>
    <row r="19602" spans="9:13">
      <c r="I19602" s="51"/>
      <c r="M19602" s="51"/>
    </row>
    <row r="19603" spans="9:13">
      <c r="I19603" s="51"/>
      <c r="M19603" s="51"/>
    </row>
    <row r="19604" spans="9:13">
      <c r="I19604" s="51"/>
      <c r="M19604" s="51"/>
    </row>
    <row r="19605" spans="9:13">
      <c r="I19605" s="51"/>
      <c r="M19605" s="51"/>
    </row>
    <row r="19606" spans="9:13">
      <c r="I19606" s="51"/>
      <c r="M19606" s="51"/>
    </row>
    <row r="19607" spans="9:13">
      <c r="I19607" s="51"/>
      <c r="M19607" s="51"/>
    </row>
    <row r="19608" spans="9:13">
      <c r="I19608" s="51"/>
      <c r="M19608" s="51"/>
    </row>
    <row r="19609" spans="9:13">
      <c r="I19609" s="51"/>
      <c r="M19609" s="51"/>
    </row>
    <row r="19610" spans="9:13">
      <c r="I19610" s="51"/>
      <c r="M19610" s="51"/>
    </row>
    <row r="19611" spans="9:13">
      <c r="I19611" s="51"/>
      <c r="M19611" s="51"/>
    </row>
    <row r="19612" spans="9:13">
      <c r="I19612" s="51"/>
      <c r="M19612" s="51"/>
    </row>
    <row r="19613" spans="9:13">
      <c r="I19613" s="51"/>
      <c r="M19613" s="51"/>
    </row>
    <row r="19614" spans="9:13">
      <c r="I19614" s="51"/>
      <c r="M19614" s="51"/>
    </row>
    <row r="19615" spans="9:13">
      <c r="I19615" s="51"/>
      <c r="M19615" s="51"/>
    </row>
    <row r="19616" spans="9:13">
      <c r="I19616" s="51"/>
      <c r="M19616" s="51"/>
    </row>
    <row r="19617" spans="9:13">
      <c r="I19617" s="51"/>
      <c r="M19617" s="51"/>
    </row>
    <row r="19618" spans="9:13">
      <c r="I19618" s="51"/>
      <c r="M19618" s="51"/>
    </row>
    <row r="19619" spans="9:13">
      <c r="I19619" s="51"/>
      <c r="M19619" s="51"/>
    </row>
    <row r="19620" spans="9:13">
      <c r="I19620" s="51"/>
      <c r="M19620" s="51"/>
    </row>
    <row r="19621" spans="9:13">
      <c r="I19621" s="51"/>
      <c r="M19621" s="51"/>
    </row>
    <row r="19622" spans="9:13">
      <c r="I19622" s="51"/>
      <c r="M19622" s="51"/>
    </row>
    <row r="19623" spans="9:13">
      <c r="I19623" s="51"/>
      <c r="M19623" s="51"/>
    </row>
    <row r="19624" spans="9:13">
      <c r="I19624" s="51"/>
      <c r="M19624" s="51"/>
    </row>
    <row r="19625" spans="9:13">
      <c r="I19625" s="51"/>
      <c r="M19625" s="51"/>
    </row>
    <row r="19626" spans="9:13">
      <c r="I19626" s="51"/>
      <c r="M19626" s="51"/>
    </row>
    <row r="19627" spans="9:13">
      <c r="I19627" s="51"/>
      <c r="M19627" s="51"/>
    </row>
    <row r="19628" spans="9:13">
      <c r="I19628" s="51"/>
      <c r="M19628" s="51"/>
    </row>
    <row r="19629" spans="9:13">
      <c r="I19629" s="51"/>
      <c r="M19629" s="51"/>
    </row>
    <row r="19630" spans="9:13">
      <c r="I19630" s="51"/>
      <c r="M19630" s="51"/>
    </row>
    <row r="19631" spans="9:13">
      <c r="I19631" s="51"/>
      <c r="M19631" s="51"/>
    </row>
    <row r="19632" spans="9:13">
      <c r="I19632" s="51"/>
      <c r="M19632" s="51"/>
    </row>
    <row r="19633" spans="9:13">
      <c r="I19633" s="51"/>
      <c r="M19633" s="51"/>
    </row>
    <row r="19634" spans="9:13">
      <c r="I19634" s="51"/>
      <c r="M19634" s="51"/>
    </row>
    <row r="19635" spans="9:13">
      <c r="I19635" s="51"/>
      <c r="M19635" s="51"/>
    </row>
    <row r="19636" spans="9:13">
      <c r="I19636" s="51"/>
      <c r="M19636" s="51"/>
    </row>
    <row r="19637" spans="9:13">
      <c r="I19637" s="51"/>
      <c r="M19637" s="51"/>
    </row>
    <row r="19638" spans="9:13">
      <c r="I19638" s="51"/>
      <c r="M19638" s="51"/>
    </row>
    <row r="19639" spans="9:13">
      <c r="I19639" s="51"/>
      <c r="M19639" s="51"/>
    </row>
    <row r="19640" spans="9:13">
      <c r="I19640" s="51"/>
      <c r="M19640" s="51"/>
    </row>
    <row r="19641" spans="9:13">
      <c r="I19641" s="51"/>
      <c r="M19641" s="51"/>
    </row>
    <row r="19642" spans="9:13">
      <c r="I19642" s="51"/>
      <c r="M19642" s="51"/>
    </row>
    <row r="19643" spans="9:13">
      <c r="I19643" s="51"/>
      <c r="M19643" s="51"/>
    </row>
    <row r="19644" spans="9:13">
      <c r="I19644" s="51"/>
      <c r="M19644" s="51"/>
    </row>
    <row r="19645" spans="9:13">
      <c r="I19645" s="51"/>
      <c r="M19645" s="51"/>
    </row>
    <row r="19646" spans="9:13">
      <c r="I19646" s="51"/>
      <c r="M19646" s="51"/>
    </row>
    <row r="19647" spans="9:13">
      <c r="I19647" s="51"/>
      <c r="M19647" s="51"/>
    </row>
    <row r="19648" spans="9:13">
      <c r="I19648" s="51"/>
      <c r="M19648" s="51"/>
    </row>
    <row r="19649" spans="9:13">
      <c r="I19649" s="51"/>
      <c r="M19649" s="51"/>
    </row>
    <row r="19650" spans="9:13">
      <c r="I19650" s="51"/>
      <c r="M19650" s="51"/>
    </row>
    <row r="19651" spans="9:13">
      <c r="I19651" s="51"/>
      <c r="M19651" s="51"/>
    </row>
    <row r="19652" spans="9:13">
      <c r="I19652" s="51"/>
      <c r="M19652" s="51"/>
    </row>
    <row r="19653" spans="9:13">
      <c r="I19653" s="51"/>
      <c r="M19653" s="51"/>
    </row>
    <row r="19654" spans="9:13">
      <c r="I19654" s="51"/>
      <c r="M19654" s="51"/>
    </row>
    <row r="19655" spans="9:13">
      <c r="I19655" s="51"/>
      <c r="M19655" s="51"/>
    </row>
    <row r="19656" spans="9:13">
      <c r="I19656" s="51"/>
      <c r="M19656" s="51"/>
    </row>
    <row r="19657" spans="9:13">
      <c r="I19657" s="51"/>
      <c r="M19657" s="51"/>
    </row>
    <row r="19658" spans="9:13">
      <c r="I19658" s="51"/>
      <c r="M19658" s="51"/>
    </row>
    <row r="19659" spans="9:13">
      <c r="I19659" s="51"/>
      <c r="M19659" s="51"/>
    </row>
    <row r="19660" spans="9:13">
      <c r="I19660" s="51"/>
      <c r="M19660" s="51"/>
    </row>
    <row r="19661" spans="9:13">
      <c r="I19661" s="51"/>
      <c r="M19661" s="51"/>
    </row>
    <row r="19662" spans="9:13">
      <c r="I19662" s="51"/>
      <c r="M19662" s="51"/>
    </row>
    <row r="19663" spans="9:13">
      <c r="I19663" s="51"/>
      <c r="M19663" s="51"/>
    </row>
    <row r="19664" spans="9:13">
      <c r="I19664" s="51"/>
      <c r="M19664" s="51"/>
    </row>
    <row r="19665" spans="9:13">
      <c r="I19665" s="51"/>
      <c r="M19665" s="51"/>
    </row>
    <row r="19666" spans="9:13">
      <c r="I19666" s="51"/>
      <c r="M19666" s="51"/>
    </row>
    <row r="19667" spans="9:13">
      <c r="I19667" s="51"/>
      <c r="M19667" s="51"/>
    </row>
    <row r="19668" spans="9:13">
      <c r="I19668" s="51"/>
      <c r="M19668" s="51"/>
    </row>
    <row r="19669" spans="9:13">
      <c r="I19669" s="51"/>
      <c r="M19669" s="51"/>
    </row>
    <row r="19670" spans="9:13">
      <c r="I19670" s="51"/>
      <c r="M19670" s="51"/>
    </row>
    <row r="19671" spans="9:13">
      <c r="I19671" s="51"/>
      <c r="M19671" s="51"/>
    </row>
    <row r="19672" spans="9:13">
      <c r="I19672" s="51"/>
      <c r="M19672" s="51"/>
    </row>
    <row r="19673" spans="9:13">
      <c r="I19673" s="51"/>
      <c r="M19673" s="51"/>
    </row>
    <row r="19674" spans="9:13">
      <c r="I19674" s="51"/>
      <c r="M19674" s="51"/>
    </row>
    <row r="19675" spans="9:13">
      <c r="I19675" s="51"/>
      <c r="M19675" s="51"/>
    </row>
    <row r="19676" spans="9:13">
      <c r="I19676" s="51"/>
      <c r="M19676" s="51"/>
    </row>
    <row r="19677" spans="9:13">
      <c r="I19677" s="51"/>
      <c r="M19677" s="51"/>
    </row>
    <row r="19678" spans="9:13">
      <c r="I19678" s="51"/>
      <c r="M19678" s="51"/>
    </row>
    <row r="19679" spans="9:13">
      <c r="I19679" s="51"/>
      <c r="M19679" s="51"/>
    </row>
    <row r="19680" spans="9:13">
      <c r="I19680" s="51"/>
      <c r="M19680" s="51"/>
    </row>
    <row r="19681" spans="9:13">
      <c r="I19681" s="51"/>
      <c r="M19681" s="51"/>
    </row>
    <row r="19682" spans="9:13">
      <c r="I19682" s="51"/>
      <c r="M19682" s="51"/>
    </row>
    <row r="19683" spans="9:13">
      <c r="I19683" s="51"/>
      <c r="M19683" s="51"/>
    </row>
    <row r="19684" spans="9:13">
      <c r="I19684" s="51"/>
      <c r="M19684" s="51"/>
    </row>
    <row r="19685" spans="9:13">
      <c r="I19685" s="51"/>
      <c r="M19685" s="51"/>
    </row>
    <row r="19686" spans="9:13">
      <c r="I19686" s="51"/>
      <c r="M19686" s="51"/>
    </row>
    <row r="19687" spans="9:13">
      <c r="I19687" s="51"/>
      <c r="M19687" s="51"/>
    </row>
    <row r="19688" spans="9:13">
      <c r="I19688" s="51"/>
      <c r="M19688" s="51"/>
    </row>
    <row r="19689" spans="9:13">
      <c r="I19689" s="51"/>
      <c r="M19689" s="51"/>
    </row>
    <row r="19690" spans="9:13">
      <c r="I19690" s="51"/>
      <c r="M19690" s="51"/>
    </row>
    <row r="19691" spans="9:13">
      <c r="I19691" s="51"/>
      <c r="M19691" s="51"/>
    </row>
    <row r="19692" spans="9:13">
      <c r="I19692" s="51"/>
      <c r="M19692" s="51"/>
    </row>
    <row r="19693" spans="9:13">
      <c r="I19693" s="51"/>
      <c r="M19693" s="51"/>
    </row>
    <row r="19694" spans="9:13">
      <c r="I19694" s="51"/>
      <c r="M19694" s="51"/>
    </row>
    <row r="19695" spans="9:13">
      <c r="I19695" s="51"/>
      <c r="M19695" s="51"/>
    </row>
    <row r="19696" spans="9:13">
      <c r="I19696" s="51"/>
      <c r="M19696" s="51"/>
    </row>
    <row r="19697" spans="9:13">
      <c r="I19697" s="51"/>
      <c r="M19697" s="51"/>
    </row>
    <row r="19698" spans="9:13">
      <c r="I19698" s="51"/>
      <c r="M19698" s="51"/>
    </row>
    <row r="19699" spans="9:13">
      <c r="I19699" s="51"/>
      <c r="M19699" s="51"/>
    </row>
    <row r="19700" spans="9:13">
      <c r="I19700" s="51"/>
      <c r="M19700" s="51"/>
    </row>
    <row r="19701" spans="9:13">
      <c r="I19701" s="51"/>
      <c r="M19701" s="51"/>
    </row>
    <row r="19702" spans="9:13">
      <c r="I19702" s="51"/>
      <c r="M19702" s="51"/>
    </row>
    <row r="19703" spans="9:13">
      <c r="I19703" s="51"/>
      <c r="M19703" s="51"/>
    </row>
    <row r="19704" spans="9:13">
      <c r="I19704" s="51"/>
      <c r="M19704" s="51"/>
    </row>
    <row r="19705" spans="9:13">
      <c r="I19705" s="51"/>
      <c r="M19705" s="51"/>
    </row>
    <row r="19706" spans="9:13">
      <c r="I19706" s="51"/>
      <c r="M19706" s="51"/>
    </row>
    <row r="19707" spans="9:13">
      <c r="I19707" s="51"/>
      <c r="M19707" s="51"/>
    </row>
    <row r="19708" spans="9:13">
      <c r="I19708" s="51"/>
      <c r="M19708" s="51"/>
    </row>
    <row r="19709" spans="9:13">
      <c r="I19709" s="51"/>
      <c r="M19709" s="51"/>
    </row>
    <row r="19710" spans="9:13">
      <c r="I19710" s="51"/>
      <c r="M19710" s="51"/>
    </row>
    <row r="19711" spans="9:13">
      <c r="I19711" s="51"/>
      <c r="M19711" s="51"/>
    </row>
    <row r="19712" spans="9:13">
      <c r="I19712" s="51"/>
      <c r="M19712" s="51"/>
    </row>
    <row r="19713" spans="9:13">
      <c r="I19713" s="51"/>
      <c r="M19713" s="51"/>
    </row>
    <row r="19714" spans="9:13">
      <c r="I19714" s="51"/>
      <c r="M19714" s="51"/>
    </row>
    <row r="19715" spans="9:13">
      <c r="I19715" s="51"/>
      <c r="M19715" s="51"/>
    </row>
    <row r="19716" spans="9:13">
      <c r="I19716" s="51"/>
      <c r="M19716" s="51"/>
    </row>
    <row r="19717" spans="9:13">
      <c r="I19717" s="51"/>
      <c r="M19717" s="51"/>
    </row>
    <row r="19718" spans="9:13">
      <c r="I19718" s="51"/>
      <c r="M19718" s="51"/>
    </row>
    <row r="19719" spans="9:13">
      <c r="I19719" s="51"/>
      <c r="M19719" s="51"/>
    </row>
    <row r="19720" spans="9:13">
      <c r="I19720" s="51"/>
      <c r="M19720" s="51"/>
    </row>
    <row r="19721" spans="9:13">
      <c r="I19721" s="51"/>
      <c r="M19721" s="51"/>
    </row>
    <row r="19722" spans="9:13">
      <c r="I19722" s="51"/>
      <c r="M19722" s="51"/>
    </row>
    <row r="19723" spans="9:13">
      <c r="I19723" s="51"/>
      <c r="M19723" s="51"/>
    </row>
    <row r="19724" spans="9:13">
      <c r="I19724" s="51"/>
      <c r="M19724" s="51"/>
    </row>
    <row r="19725" spans="9:13">
      <c r="I19725" s="51"/>
      <c r="M19725" s="51"/>
    </row>
    <row r="19726" spans="9:13">
      <c r="I19726" s="51"/>
      <c r="M19726" s="51"/>
    </row>
    <row r="19727" spans="9:13">
      <c r="I19727" s="51"/>
      <c r="M19727" s="51"/>
    </row>
    <row r="19728" spans="9:13">
      <c r="I19728" s="51"/>
      <c r="M19728" s="51"/>
    </row>
    <row r="19729" spans="9:13">
      <c r="I19729" s="51"/>
      <c r="M19729" s="51"/>
    </row>
    <row r="19730" spans="9:13">
      <c r="I19730" s="51"/>
      <c r="M19730" s="51"/>
    </row>
    <row r="19731" spans="9:13">
      <c r="I19731" s="51"/>
      <c r="M19731" s="51"/>
    </row>
    <row r="19732" spans="9:13">
      <c r="I19732" s="51"/>
      <c r="M19732" s="51"/>
    </row>
    <row r="19733" spans="9:13">
      <c r="I19733" s="51"/>
      <c r="M19733" s="51"/>
    </row>
    <row r="19734" spans="9:13">
      <c r="I19734" s="51"/>
      <c r="M19734" s="51"/>
    </row>
    <row r="19735" spans="9:13">
      <c r="I19735" s="51"/>
      <c r="M19735" s="51"/>
    </row>
    <row r="19736" spans="9:13">
      <c r="I19736" s="51"/>
      <c r="M19736" s="51"/>
    </row>
    <row r="19737" spans="9:13">
      <c r="I19737" s="51"/>
      <c r="M19737" s="51"/>
    </row>
    <row r="19738" spans="9:13">
      <c r="I19738" s="51"/>
      <c r="M19738" s="51"/>
    </row>
    <row r="19739" spans="9:13">
      <c r="I19739" s="51"/>
      <c r="M19739" s="51"/>
    </row>
    <row r="19740" spans="9:13">
      <c r="I19740" s="51"/>
      <c r="M19740" s="51"/>
    </row>
    <row r="19741" spans="9:13">
      <c r="I19741" s="51"/>
      <c r="M19741" s="51"/>
    </row>
    <row r="19742" spans="9:13">
      <c r="I19742" s="51"/>
      <c r="M19742" s="51"/>
    </row>
    <row r="19743" spans="9:13">
      <c r="I19743" s="51"/>
      <c r="M19743" s="51"/>
    </row>
    <row r="19744" spans="9:13">
      <c r="I19744" s="51"/>
      <c r="M19744" s="51"/>
    </row>
    <row r="19745" spans="9:13">
      <c r="I19745" s="51"/>
      <c r="M19745" s="51"/>
    </row>
    <row r="19746" spans="9:13">
      <c r="I19746" s="51"/>
      <c r="M19746" s="51"/>
    </row>
    <row r="19747" spans="9:13">
      <c r="I19747" s="51"/>
      <c r="M19747" s="51"/>
    </row>
    <row r="19748" spans="9:13">
      <c r="I19748" s="51"/>
      <c r="M19748" s="51"/>
    </row>
    <row r="19749" spans="9:13">
      <c r="I19749" s="51"/>
      <c r="M19749" s="51"/>
    </row>
    <row r="19750" spans="9:13">
      <c r="I19750" s="51"/>
      <c r="M19750" s="51"/>
    </row>
    <row r="19751" spans="9:13">
      <c r="I19751" s="51"/>
      <c r="M19751" s="51"/>
    </row>
    <row r="19752" spans="9:13">
      <c r="I19752" s="51"/>
      <c r="M19752" s="51"/>
    </row>
    <row r="19753" spans="9:13">
      <c r="I19753" s="51"/>
      <c r="M19753" s="51"/>
    </row>
    <row r="19754" spans="9:13">
      <c r="I19754" s="51"/>
      <c r="M19754" s="51"/>
    </row>
    <row r="19755" spans="9:13">
      <c r="I19755" s="51"/>
      <c r="M19755" s="51"/>
    </row>
    <row r="19756" spans="9:13">
      <c r="I19756" s="51"/>
      <c r="M19756" s="51"/>
    </row>
    <row r="19757" spans="9:13">
      <c r="I19757" s="51"/>
      <c r="M19757" s="51"/>
    </row>
    <row r="19758" spans="9:13">
      <c r="I19758" s="51"/>
      <c r="M19758" s="51"/>
    </row>
    <row r="19759" spans="9:13">
      <c r="I19759" s="51"/>
      <c r="M19759" s="51"/>
    </row>
    <row r="19760" spans="9:13">
      <c r="I19760" s="51"/>
      <c r="M19760" s="51"/>
    </row>
    <row r="19761" spans="9:13">
      <c r="I19761" s="51"/>
      <c r="M19761" s="51"/>
    </row>
    <row r="19762" spans="9:13">
      <c r="I19762" s="51"/>
      <c r="M19762" s="51"/>
    </row>
    <row r="19763" spans="9:13">
      <c r="I19763" s="51"/>
      <c r="M19763" s="51"/>
    </row>
    <row r="19764" spans="9:13">
      <c r="I19764" s="51"/>
      <c r="M19764" s="51"/>
    </row>
    <row r="19765" spans="9:13">
      <c r="I19765" s="51"/>
      <c r="M19765" s="51"/>
    </row>
    <row r="19766" spans="9:13">
      <c r="I19766" s="51"/>
      <c r="M19766" s="51"/>
    </row>
    <row r="19767" spans="9:13">
      <c r="I19767" s="51"/>
      <c r="M19767" s="51"/>
    </row>
    <row r="19768" spans="9:13">
      <c r="I19768" s="51"/>
      <c r="M19768" s="51"/>
    </row>
    <row r="19769" spans="9:13">
      <c r="I19769" s="51"/>
      <c r="M19769" s="51"/>
    </row>
    <row r="19770" spans="9:13">
      <c r="I19770" s="51"/>
      <c r="M19770" s="51"/>
    </row>
    <row r="19771" spans="9:13">
      <c r="I19771" s="51"/>
      <c r="M19771" s="51"/>
    </row>
    <row r="19772" spans="9:13">
      <c r="I19772" s="51"/>
      <c r="M19772" s="51"/>
    </row>
    <row r="19773" spans="9:13">
      <c r="I19773" s="51"/>
      <c r="M19773" s="51"/>
    </row>
    <row r="19774" spans="9:13">
      <c r="I19774" s="51"/>
      <c r="M19774" s="51"/>
    </row>
    <row r="19775" spans="9:13">
      <c r="I19775" s="51"/>
      <c r="M19775" s="51"/>
    </row>
    <row r="19776" spans="9:13">
      <c r="I19776" s="51"/>
      <c r="M19776" s="51"/>
    </row>
    <row r="19777" spans="9:13">
      <c r="I19777" s="51"/>
      <c r="M19777" s="51"/>
    </row>
    <row r="19778" spans="9:13">
      <c r="I19778" s="51"/>
      <c r="M19778" s="51"/>
    </row>
    <row r="19779" spans="9:13">
      <c r="I19779" s="51"/>
      <c r="M19779" s="51"/>
    </row>
    <row r="19780" spans="9:13">
      <c r="I19780" s="51"/>
      <c r="M19780" s="51"/>
    </row>
    <row r="19781" spans="9:13">
      <c r="I19781" s="51"/>
      <c r="M19781" s="51"/>
    </row>
    <row r="19782" spans="9:13">
      <c r="I19782" s="51"/>
      <c r="M19782" s="51"/>
    </row>
    <row r="19783" spans="9:13">
      <c r="I19783" s="51"/>
      <c r="M19783" s="51"/>
    </row>
    <row r="19784" spans="9:13">
      <c r="I19784" s="51"/>
      <c r="M19784" s="51"/>
    </row>
    <row r="19785" spans="9:13">
      <c r="I19785" s="51"/>
      <c r="M19785" s="51"/>
    </row>
    <row r="19786" spans="9:13">
      <c r="I19786" s="51"/>
      <c r="M19786" s="51"/>
    </row>
    <row r="19787" spans="9:13">
      <c r="I19787" s="51"/>
      <c r="M19787" s="51"/>
    </row>
    <row r="19788" spans="9:13">
      <c r="I19788" s="51"/>
      <c r="M19788" s="51"/>
    </row>
    <row r="19789" spans="9:13">
      <c r="I19789" s="51"/>
      <c r="M19789" s="51"/>
    </row>
    <row r="19790" spans="9:13">
      <c r="I19790" s="51"/>
      <c r="M19790" s="51"/>
    </row>
    <row r="19791" spans="9:13">
      <c r="I19791" s="51"/>
      <c r="M19791" s="51"/>
    </row>
    <row r="19792" spans="9:13">
      <c r="I19792" s="51"/>
      <c r="M19792" s="51"/>
    </row>
    <row r="19793" spans="9:13">
      <c r="I19793" s="51"/>
      <c r="M19793" s="51"/>
    </row>
    <row r="19794" spans="9:13">
      <c r="I19794" s="51"/>
      <c r="M19794" s="51"/>
    </row>
    <row r="19795" spans="9:13">
      <c r="I19795" s="51"/>
      <c r="M19795" s="51"/>
    </row>
    <row r="19796" spans="9:13">
      <c r="I19796" s="51"/>
      <c r="M19796" s="51"/>
    </row>
    <row r="19797" spans="9:13">
      <c r="I19797" s="51"/>
      <c r="M19797" s="51"/>
    </row>
    <row r="19798" spans="9:13">
      <c r="I19798" s="51"/>
      <c r="M19798" s="51"/>
    </row>
    <row r="19799" spans="9:13">
      <c r="I19799" s="51"/>
      <c r="M19799" s="51"/>
    </row>
    <row r="19800" spans="9:13">
      <c r="I19800" s="51"/>
      <c r="M19800" s="51"/>
    </row>
    <row r="19801" spans="9:13">
      <c r="I19801" s="51"/>
      <c r="M19801" s="51"/>
    </row>
    <row r="19802" spans="9:13">
      <c r="I19802" s="51"/>
      <c r="M19802" s="51"/>
    </row>
    <row r="19803" spans="9:13">
      <c r="I19803" s="51"/>
      <c r="M19803" s="51"/>
    </row>
    <row r="19804" spans="9:13">
      <c r="I19804" s="51"/>
      <c r="M19804" s="51"/>
    </row>
    <row r="19805" spans="9:13">
      <c r="I19805" s="51"/>
      <c r="M19805" s="51"/>
    </row>
    <row r="19806" spans="9:13">
      <c r="I19806" s="51"/>
      <c r="M19806" s="51"/>
    </row>
    <row r="19807" spans="9:13">
      <c r="I19807" s="51"/>
      <c r="M19807" s="51"/>
    </row>
    <row r="19808" spans="9:13">
      <c r="I19808" s="51"/>
      <c r="M19808" s="51"/>
    </row>
    <row r="19809" spans="9:13">
      <c r="I19809" s="51"/>
      <c r="M19809" s="51"/>
    </row>
    <row r="19810" spans="9:13">
      <c r="I19810" s="51"/>
      <c r="M19810" s="51"/>
    </row>
    <row r="19811" spans="9:13">
      <c r="I19811" s="51"/>
      <c r="M19811" s="51"/>
    </row>
    <row r="19812" spans="9:13">
      <c r="I19812" s="51"/>
      <c r="M19812" s="51"/>
    </row>
    <row r="19813" spans="9:13">
      <c r="I19813" s="51"/>
      <c r="M19813" s="51"/>
    </row>
    <row r="19814" spans="9:13">
      <c r="I19814" s="51"/>
      <c r="M19814" s="51"/>
    </row>
    <row r="19815" spans="9:13">
      <c r="I19815" s="51"/>
      <c r="M19815" s="51"/>
    </row>
    <row r="19816" spans="9:13">
      <c r="I19816" s="51"/>
      <c r="M19816" s="51"/>
    </row>
    <row r="19817" spans="9:13">
      <c r="I19817" s="51"/>
      <c r="M19817" s="51"/>
    </row>
    <row r="19818" spans="9:13">
      <c r="I19818" s="51"/>
      <c r="M19818" s="51"/>
    </row>
    <row r="19819" spans="9:13">
      <c r="I19819" s="51"/>
      <c r="M19819" s="51"/>
    </row>
    <row r="19820" spans="9:13">
      <c r="I19820" s="51"/>
      <c r="M19820" s="51"/>
    </row>
    <row r="19821" spans="9:13">
      <c r="I19821" s="51"/>
      <c r="M19821" s="51"/>
    </row>
    <row r="19822" spans="9:13">
      <c r="I19822" s="51"/>
      <c r="M19822" s="51"/>
    </row>
    <row r="19823" spans="9:13">
      <c r="I19823" s="51"/>
      <c r="M19823" s="51"/>
    </row>
    <row r="19824" spans="9:13">
      <c r="I19824" s="51"/>
      <c r="M19824" s="51"/>
    </row>
    <row r="19825" spans="9:13">
      <c r="I19825" s="51"/>
      <c r="M19825" s="51"/>
    </row>
    <row r="19826" spans="9:13">
      <c r="I19826" s="51"/>
      <c r="M19826" s="51"/>
    </row>
    <row r="19827" spans="9:13">
      <c r="I19827" s="51"/>
      <c r="M19827" s="51"/>
    </row>
    <row r="19828" spans="9:13">
      <c r="I19828" s="51"/>
      <c r="M19828" s="51"/>
    </row>
    <row r="19829" spans="9:13">
      <c r="I19829" s="51"/>
      <c r="M19829" s="51"/>
    </row>
    <row r="19830" spans="9:13">
      <c r="I19830" s="51"/>
      <c r="M19830" s="51"/>
    </row>
    <row r="19831" spans="9:13">
      <c r="I19831" s="51"/>
      <c r="M19831" s="51"/>
    </row>
    <row r="19832" spans="9:13">
      <c r="I19832" s="51"/>
      <c r="M19832" s="51"/>
    </row>
    <row r="19833" spans="9:13">
      <c r="I19833" s="51"/>
      <c r="M19833" s="51"/>
    </row>
    <row r="19834" spans="9:13">
      <c r="I19834" s="51"/>
      <c r="M19834" s="51"/>
    </row>
    <row r="19835" spans="9:13">
      <c r="I19835" s="51"/>
      <c r="M19835" s="51"/>
    </row>
    <row r="19836" spans="9:13">
      <c r="I19836" s="51"/>
      <c r="M19836" s="51"/>
    </row>
    <row r="19837" spans="9:13">
      <c r="I19837" s="51"/>
      <c r="M19837" s="51"/>
    </row>
    <row r="19838" spans="9:13">
      <c r="I19838" s="51"/>
      <c r="M19838" s="51"/>
    </row>
    <row r="19839" spans="9:13">
      <c r="I19839" s="51"/>
      <c r="M19839" s="51"/>
    </row>
    <row r="19840" spans="9:13">
      <c r="I19840" s="51"/>
      <c r="M19840" s="51"/>
    </row>
    <row r="19841" spans="9:13">
      <c r="I19841" s="51"/>
      <c r="M19841" s="51"/>
    </row>
    <row r="19842" spans="9:13">
      <c r="I19842" s="51"/>
      <c r="M19842" s="51"/>
    </row>
    <row r="19843" spans="9:13">
      <c r="I19843" s="51"/>
      <c r="M19843" s="51"/>
    </row>
    <row r="19844" spans="9:13">
      <c r="I19844" s="51"/>
      <c r="M19844" s="51"/>
    </row>
    <row r="19845" spans="9:13">
      <c r="I19845" s="51"/>
      <c r="M19845" s="51"/>
    </row>
    <row r="19846" spans="9:13">
      <c r="I19846" s="51"/>
      <c r="M19846" s="51"/>
    </row>
    <row r="19847" spans="9:13">
      <c r="I19847" s="51"/>
      <c r="M19847" s="51"/>
    </row>
    <row r="19848" spans="9:13">
      <c r="I19848" s="51"/>
      <c r="M19848" s="51"/>
    </row>
    <row r="19849" spans="9:13">
      <c r="I19849" s="51"/>
      <c r="M19849" s="51"/>
    </row>
    <row r="19850" spans="9:13">
      <c r="I19850" s="51"/>
      <c r="M19850" s="51"/>
    </row>
    <row r="19851" spans="9:13">
      <c r="I19851" s="51"/>
      <c r="M19851" s="51"/>
    </row>
    <row r="19852" spans="9:13">
      <c r="I19852" s="51"/>
      <c r="M19852" s="51"/>
    </row>
    <row r="19853" spans="9:13">
      <c r="I19853" s="51"/>
      <c r="M19853" s="51"/>
    </row>
    <row r="19854" spans="9:13">
      <c r="I19854" s="51"/>
      <c r="M19854" s="51"/>
    </row>
    <row r="19855" spans="9:13">
      <c r="I19855" s="51"/>
      <c r="M19855" s="51"/>
    </row>
    <row r="19856" spans="9:13">
      <c r="I19856" s="51"/>
      <c r="M19856" s="51"/>
    </row>
    <row r="19857" spans="9:13">
      <c r="I19857" s="51"/>
      <c r="M19857" s="51"/>
    </row>
    <row r="19858" spans="9:13">
      <c r="I19858" s="51"/>
      <c r="M19858" s="51"/>
    </row>
    <row r="19859" spans="9:13">
      <c r="I19859" s="51"/>
      <c r="M19859" s="51"/>
    </row>
    <row r="19860" spans="9:13">
      <c r="I19860" s="51"/>
      <c r="M19860" s="51"/>
    </row>
    <row r="19861" spans="9:13">
      <c r="I19861" s="51"/>
      <c r="M19861" s="51"/>
    </row>
    <row r="19862" spans="9:13">
      <c r="I19862" s="51"/>
      <c r="M19862" s="51"/>
    </row>
    <row r="19863" spans="9:13">
      <c r="I19863" s="51"/>
      <c r="M19863" s="51"/>
    </row>
    <row r="19864" spans="9:13">
      <c r="I19864" s="51"/>
      <c r="M19864" s="51"/>
    </row>
    <row r="19865" spans="9:13">
      <c r="I19865" s="51"/>
      <c r="M19865" s="51"/>
    </row>
    <row r="19866" spans="9:13">
      <c r="I19866" s="51"/>
      <c r="M19866" s="51"/>
    </row>
    <row r="19867" spans="9:13">
      <c r="I19867" s="51"/>
      <c r="M19867" s="51"/>
    </row>
    <row r="19868" spans="9:13">
      <c r="I19868" s="51"/>
      <c r="M19868" s="51"/>
    </row>
    <row r="19869" spans="9:13">
      <c r="I19869" s="51"/>
      <c r="M19869" s="51"/>
    </row>
    <row r="19870" spans="9:13">
      <c r="I19870" s="51"/>
      <c r="M19870" s="51"/>
    </row>
    <row r="19871" spans="9:13">
      <c r="I19871" s="51"/>
      <c r="M19871" s="51"/>
    </row>
    <row r="19872" spans="9:13">
      <c r="I19872" s="51"/>
      <c r="M19872" s="51"/>
    </row>
    <row r="19873" spans="9:13">
      <c r="I19873" s="51"/>
      <c r="M19873" s="51"/>
    </row>
    <row r="19874" spans="9:13">
      <c r="I19874" s="51"/>
      <c r="M19874" s="51"/>
    </row>
    <row r="19875" spans="9:13">
      <c r="I19875" s="51"/>
      <c r="M19875" s="51"/>
    </row>
    <row r="19876" spans="9:13">
      <c r="I19876" s="51"/>
      <c r="M19876" s="51"/>
    </row>
    <row r="19877" spans="9:13">
      <c r="I19877" s="51"/>
      <c r="M19877" s="51"/>
    </row>
    <row r="19878" spans="9:13">
      <c r="I19878" s="51"/>
      <c r="M19878" s="51"/>
    </row>
    <row r="19879" spans="9:13">
      <c r="I19879" s="51"/>
      <c r="M19879" s="51"/>
    </row>
    <row r="19880" spans="9:13">
      <c r="I19880" s="51"/>
      <c r="M19880" s="51"/>
    </row>
    <row r="19881" spans="9:13">
      <c r="I19881" s="51"/>
      <c r="M19881" s="51"/>
    </row>
    <row r="19882" spans="9:13">
      <c r="I19882" s="51"/>
      <c r="M19882" s="51"/>
    </row>
    <row r="19883" spans="9:13">
      <c r="I19883" s="51"/>
      <c r="M19883" s="51"/>
    </row>
    <row r="19884" spans="9:13">
      <c r="I19884" s="51"/>
      <c r="M19884" s="51"/>
    </row>
    <row r="19885" spans="9:13">
      <c r="I19885" s="51"/>
      <c r="M19885" s="51"/>
    </row>
    <row r="19886" spans="9:13">
      <c r="I19886" s="51"/>
      <c r="M19886" s="51"/>
    </row>
    <row r="19887" spans="9:13">
      <c r="I19887" s="51"/>
      <c r="M19887" s="51"/>
    </row>
    <row r="19888" spans="9:13">
      <c r="I19888" s="51"/>
      <c r="M19888" s="51"/>
    </row>
    <row r="19889" spans="9:13">
      <c r="I19889" s="51"/>
      <c r="M19889" s="51"/>
    </row>
    <row r="19890" spans="9:13">
      <c r="I19890" s="51"/>
      <c r="M19890" s="51"/>
    </row>
    <row r="19891" spans="9:13">
      <c r="I19891" s="51"/>
      <c r="M19891" s="51"/>
    </row>
    <row r="19892" spans="9:13">
      <c r="I19892" s="51"/>
      <c r="M19892" s="51"/>
    </row>
    <row r="19893" spans="9:13">
      <c r="I19893" s="51"/>
      <c r="M19893" s="51"/>
    </row>
    <row r="19894" spans="9:13">
      <c r="I19894" s="51"/>
      <c r="M19894" s="51"/>
    </row>
    <row r="19895" spans="9:13">
      <c r="I19895" s="51"/>
      <c r="M19895" s="51"/>
    </row>
    <row r="19896" spans="9:13">
      <c r="I19896" s="51"/>
      <c r="M19896" s="51"/>
    </row>
    <row r="19897" spans="9:13">
      <c r="I19897" s="51"/>
      <c r="M19897" s="51"/>
    </row>
    <row r="19898" spans="9:13">
      <c r="I19898" s="51"/>
      <c r="M19898" s="51"/>
    </row>
    <row r="19899" spans="9:13">
      <c r="I19899" s="51"/>
      <c r="M19899" s="51"/>
    </row>
    <row r="19900" spans="9:13">
      <c r="I19900" s="51"/>
      <c r="M19900" s="51"/>
    </row>
    <row r="19901" spans="9:13">
      <c r="I19901" s="51"/>
      <c r="M19901" s="51"/>
    </row>
    <row r="19902" spans="9:13">
      <c r="I19902" s="51"/>
      <c r="M19902" s="51"/>
    </row>
    <row r="19903" spans="9:13">
      <c r="I19903" s="51"/>
      <c r="M19903" s="51"/>
    </row>
    <row r="19904" spans="9:13">
      <c r="I19904" s="51"/>
      <c r="M19904" s="51"/>
    </row>
    <row r="19905" spans="9:13">
      <c r="I19905" s="51"/>
      <c r="M19905" s="51"/>
    </row>
    <row r="19906" spans="9:13">
      <c r="I19906" s="51"/>
      <c r="M19906" s="51"/>
    </row>
    <row r="19907" spans="9:13">
      <c r="I19907" s="51"/>
      <c r="M19907" s="51"/>
    </row>
    <row r="19908" spans="9:13">
      <c r="I19908" s="51"/>
      <c r="M19908" s="51"/>
    </row>
    <row r="19909" spans="9:13">
      <c r="I19909" s="51"/>
      <c r="M19909" s="51"/>
    </row>
    <row r="19910" spans="9:13">
      <c r="I19910" s="51"/>
      <c r="M19910" s="51"/>
    </row>
    <row r="19911" spans="9:13">
      <c r="I19911" s="51"/>
      <c r="M19911" s="51"/>
    </row>
    <row r="19912" spans="9:13">
      <c r="I19912" s="51"/>
      <c r="M19912" s="51"/>
    </row>
    <row r="19913" spans="9:13">
      <c r="I19913" s="51"/>
      <c r="M19913" s="51"/>
    </row>
    <row r="19914" spans="9:13">
      <c r="I19914" s="51"/>
      <c r="M19914" s="51"/>
    </row>
    <row r="19915" spans="9:13">
      <c r="I19915" s="51"/>
      <c r="M19915" s="51"/>
    </row>
    <row r="19916" spans="9:13">
      <c r="I19916" s="51"/>
      <c r="M19916" s="51"/>
    </row>
    <row r="19917" spans="9:13">
      <c r="I19917" s="51"/>
      <c r="M19917" s="51"/>
    </row>
    <row r="19918" spans="9:13">
      <c r="I19918" s="51"/>
      <c r="M19918" s="51"/>
    </row>
    <row r="19919" spans="9:13">
      <c r="I19919" s="51"/>
      <c r="M19919" s="51"/>
    </row>
    <row r="19920" spans="9:13">
      <c r="I19920" s="51"/>
      <c r="M19920" s="51"/>
    </row>
    <row r="19921" spans="9:13">
      <c r="I19921" s="51"/>
      <c r="M19921" s="51"/>
    </row>
    <row r="19922" spans="9:13">
      <c r="I19922" s="51"/>
      <c r="M19922" s="51"/>
    </row>
    <row r="19923" spans="9:13">
      <c r="I19923" s="51"/>
      <c r="M19923" s="51"/>
    </row>
    <row r="19924" spans="9:13">
      <c r="I19924" s="51"/>
      <c r="M19924" s="51"/>
    </row>
    <row r="19925" spans="9:13">
      <c r="I19925" s="51"/>
      <c r="M19925" s="51"/>
    </row>
    <row r="19926" spans="9:13">
      <c r="I19926" s="51"/>
      <c r="M19926" s="51"/>
    </row>
    <row r="19927" spans="9:13">
      <c r="I19927" s="51"/>
      <c r="M19927" s="51"/>
    </row>
    <row r="19928" spans="9:13">
      <c r="I19928" s="51"/>
      <c r="M19928" s="51"/>
    </row>
    <row r="19929" spans="9:13">
      <c r="I19929" s="51"/>
      <c r="M19929" s="51"/>
    </row>
    <row r="19930" spans="9:13">
      <c r="I19930" s="51"/>
      <c r="M19930" s="51"/>
    </row>
    <row r="19931" spans="9:13">
      <c r="I19931" s="51"/>
      <c r="M19931" s="51"/>
    </row>
    <row r="19932" spans="9:13">
      <c r="I19932" s="51"/>
      <c r="M19932" s="51"/>
    </row>
    <row r="19933" spans="9:13">
      <c r="I19933" s="51"/>
      <c r="M19933" s="51"/>
    </row>
    <row r="19934" spans="9:13">
      <c r="I19934" s="51"/>
      <c r="M19934" s="51"/>
    </row>
    <row r="19935" spans="9:13">
      <c r="I19935" s="51"/>
      <c r="M19935" s="51"/>
    </row>
    <row r="19936" spans="9:13">
      <c r="I19936" s="51"/>
      <c r="M19936" s="51"/>
    </row>
    <row r="19937" spans="9:13">
      <c r="I19937" s="51"/>
      <c r="M19937" s="51"/>
    </row>
    <row r="19938" spans="9:13">
      <c r="I19938" s="51"/>
      <c r="M19938" s="51"/>
    </row>
    <row r="19939" spans="9:13">
      <c r="I19939" s="51"/>
      <c r="M19939" s="51"/>
    </row>
    <row r="19940" spans="9:13">
      <c r="I19940" s="51"/>
      <c r="M19940" s="51"/>
    </row>
    <row r="19941" spans="9:13">
      <c r="I19941" s="51"/>
      <c r="M19941" s="51"/>
    </row>
    <row r="19942" spans="9:13">
      <c r="I19942" s="51"/>
      <c r="M19942" s="51"/>
    </row>
    <row r="19943" spans="9:13">
      <c r="I19943" s="51"/>
      <c r="M19943" s="51"/>
    </row>
    <row r="19944" spans="9:13">
      <c r="I19944" s="51"/>
      <c r="M19944" s="51"/>
    </row>
    <row r="19945" spans="9:13">
      <c r="I19945" s="51"/>
      <c r="M19945" s="51"/>
    </row>
    <row r="19946" spans="9:13">
      <c r="I19946" s="51"/>
      <c r="M19946" s="51"/>
    </row>
    <row r="19947" spans="9:13">
      <c r="I19947" s="51"/>
      <c r="M19947" s="51"/>
    </row>
    <row r="19948" spans="9:13">
      <c r="I19948" s="51"/>
      <c r="M19948" s="51"/>
    </row>
    <row r="19949" spans="9:13">
      <c r="I19949" s="51"/>
      <c r="M19949" s="51"/>
    </row>
    <row r="19950" spans="9:13">
      <c r="I19950" s="51"/>
      <c r="M19950" s="51"/>
    </row>
    <row r="19951" spans="9:13">
      <c r="I19951" s="51"/>
      <c r="M19951" s="51"/>
    </row>
    <row r="19952" spans="9:13">
      <c r="I19952" s="51"/>
      <c r="M19952" s="51"/>
    </row>
    <row r="19953" spans="9:13">
      <c r="I19953" s="51"/>
      <c r="M19953" s="51"/>
    </row>
    <row r="19954" spans="9:13">
      <c r="I19954" s="51"/>
      <c r="M19954" s="51"/>
    </row>
    <row r="19955" spans="9:13">
      <c r="I19955" s="51"/>
      <c r="M19955" s="51"/>
    </row>
    <row r="19956" spans="9:13">
      <c r="I19956" s="51"/>
      <c r="M19956" s="51"/>
    </row>
    <row r="19957" spans="9:13">
      <c r="I19957" s="51"/>
      <c r="M19957" s="51"/>
    </row>
    <row r="19958" spans="9:13">
      <c r="I19958" s="51"/>
      <c r="M19958" s="51"/>
    </row>
    <row r="19959" spans="9:13">
      <c r="I19959" s="51"/>
      <c r="M19959" s="51"/>
    </row>
    <row r="19960" spans="9:13">
      <c r="I19960" s="51"/>
      <c r="M19960" s="51"/>
    </row>
    <row r="19961" spans="9:13">
      <c r="I19961" s="51"/>
      <c r="M19961" s="51"/>
    </row>
    <row r="19962" spans="9:13">
      <c r="I19962" s="51"/>
      <c r="M19962" s="51"/>
    </row>
    <row r="19963" spans="9:13">
      <c r="I19963" s="51"/>
      <c r="M19963" s="51"/>
    </row>
    <row r="19964" spans="9:13">
      <c r="I19964" s="51"/>
      <c r="M19964" s="51"/>
    </row>
    <row r="19965" spans="9:13">
      <c r="I19965" s="51"/>
      <c r="M19965" s="51"/>
    </row>
    <row r="19966" spans="9:13">
      <c r="I19966" s="51"/>
      <c r="M19966" s="51"/>
    </row>
    <row r="19967" spans="9:13">
      <c r="I19967" s="51"/>
      <c r="M19967" s="51"/>
    </row>
    <row r="19968" spans="9:13">
      <c r="I19968" s="51"/>
      <c r="M19968" s="51"/>
    </row>
    <row r="19969" spans="9:13">
      <c r="I19969" s="51"/>
      <c r="M19969" s="51"/>
    </row>
    <row r="19970" spans="9:13">
      <c r="I19970" s="51"/>
      <c r="M19970" s="51"/>
    </row>
    <row r="19971" spans="9:13">
      <c r="I19971" s="51"/>
      <c r="M19971" s="51"/>
    </row>
    <row r="19972" spans="9:13">
      <c r="I19972" s="51"/>
      <c r="M19972" s="51"/>
    </row>
    <row r="19973" spans="9:13">
      <c r="I19973" s="51"/>
      <c r="M19973" s="51"/>
    </row>
    <row r="19974" spans="9:13">
      <c r="I19974" s="51"/>
      <c r="M19974" s="51"/>
    </row>
    <row r="19975" spans="9:13">
      <c r="I19975" s="51"/>
      <c r="M19975" s="51"/>
    </row>
    <row r="19976" spans="9:13">
      <c r="I19976" s="51"/>
      <c r="M19976" s="51"/>
    </row>
    <row r="19977" spans="9:13">
      <c r="I19977" s="51"/>
      <c r="M19977" s="51"/>
    </row>
    <row r="19978" spans="9:13">
      <c r="I19978" s="51"/>
      <c r="M19978" s="51"/>
    </row>
    <row r="19979" spans="9:13">
      <c r="I19979" s="51"/>
      <c r="M19979" s="51"/>
    </row>
    <row r="19980" spans="9:13">
      <c r="I19980" s="51"/>
      <c r="M19980" s="51"/>
    </row>
    <row r="19981" spans="9:13">
      <c r="I19981" s="51"/>
      <c r="M19981" s="51"/>
    </row>
    <row r="19982" spans="9:13">
      <c r="I19982" s="51"/>
      <c r="M19982" s="51"/>
    </row>
    <row r="19983" spans="9:13">
      <c r="I19983" s="51"/>
      <c r="M19983" s="51"/>
    </row>
    <row r="19984" spans="9:13">
      <c r="I19984" s="51"/>
      <c r="M19984" s="51"/>
    </row>
    <row r="19985" spans="9:13">
      <c r="I19985" s="51"/>
      <c r="M19985" s="51"/>
    </row>
    <row r="19986" spans="9:13">
      <c r="I19986" s="51"/>
      <c r="M19986" s="51"/>
    </row>
    <row r="19987" spans="9:13">
      <c r="I19987" s="51"/>
      <c r="M19987" s="51"/>
    </row>
    <row r="19988" spans="9:13">
      <c r="I19988" s="51"/>
      <c r="M19988" s="51"/>
    </row>
    <row r="19989" spans="9:13">
      <c r="I19989" s="51"/>
      <c r="M19989" s="51"/>
    </row>
    <row r="19990" spans="9:13">
      <c r="I19990" s="51"/>
      <c r="M19990" s="51"/>
    </row>
    <row r="19991" spans="9:13">
      <c r="I19991" s="51"/>
      <c r="M19991" s="51"/>
    </row>
    <row r="19992" spans="9:13">
      <c r="I19992" s="51"/>
      <c r="M19992" s="51"/>
    </row>
    <row r="19993" spans="9:13">
      <c r="I19993" s="51"/>
      <c r="M19993" s="51"/>
    </row>
    <row r="19994" spans="9:13">
      <c r="I19994" s="51"/>
      <c r="M19994" s="51"/>
    </row>
    <row r="19995" spans="9:13">
      <c r="I19995" s="51"/>
      <c r="M19995" s="51"/>
    </row>
    <row r="19996" spans="9:13">
      <c r="I19996" s="51"/>
      <c r="M19996" s="51"/>
    </row>
    <row r="19997" spans="9:13">
      <c r="I19997" s="51"/>
      <c r="M19997" s="51"/>
    </row>
    <row r="19998" spans="9:13">
      <c r="I19998" s="51"/>
      <c r="M19998" s="51"/>
    </row>
    <row r="19999" spans="9:13">
      <c r="I19999" s="51"/>
      <c r="M19999" s="51"/>
    </row>
    <row r="20000" spans="9:13">
      <c r="I20000" s="51"/>
      <c r="M20000" s="51"/>
    </row>
    <row r="20001" spans="9:13">
      <c r="I20001" s="51"/>
      <c r="M20001" s="51"/>
    </row>
    <row r="20002" spans="9:13">
      <c r="I20002" s="51"/>
      <c r="M20002" s="51"/>
    </row>
    <row r="20003" spans="9:13">
      <c r="I20003" s="51"/>
      <c r="M20003" s="51"/>
    </row>
    <row r="20004" spans="9:13">
      <c r="I20004" s="51"/>
      <c r="M20004" s="51"/>
    </row>
    <row r="20005" spans="9:13">
      <c r="I20005" s="51"/>
      <c r="M20005" s="51"/>
    </row>
    <row r="20006" spans="9:13">
      <c r="I20006" s="51"/>
      <c r="M20006" s="51"/>
    </row>
    <row r="20007" spans="9:13">
      <c r="I20007" s="51"/>
      <c r="M20007" s="51"/>
    </row>
    <row r="20008" spans="9:13">
      <c r="I20008" s="51"/>
      <c r="M20008" s="51"/>
    </row>
    <row r="20009" spans="9:13">
      <c r="I20009" s="51"/>
      <c r="M20009" s="51"/>
    </row>
    <row r="20010" spans="9:13">
      <c r="I20010" s="51"/>
      <c r="M20010" s="51"/>
    </row>
    <row r="20011" spans="9:13">
      <c r="I20011" s="51"/>
      <c r="M20011" s="51"/>
    </row>
    <row r="20012" spans="9:13">
      <c r="I20012" s="51"/>
      <c r="M20012" s="51"/>
    </row>
    <row r="20013" spans="9:13">
      <c r="I20013" s="51"/>
      <c r="M20013" s="51"/>
    </row>
    <row r="20014" spans="9:13">
      <c r="I20014" s="51"/>
      <c r="M20014" s="51"/>
    </row>
    <row r="20015" spans="9:13">
      <c r="I20015" s="51"/>
      <c r="M20015" s="51"/>
    </row>
    <row r="20016" spans="9:13">
      <c r="I20016" s="51"/>
      <c r="M20016" s="51"/>
    </row>
    <row r="20017" spans="9:13">
      <c r="I20017" s="51"/>
      <c r="M20017" s="51"/>
    </row>
    <row r="20018" spans="9:13">
      <c r="I20018" s="51"/>
      <c r="M20018" s="51"/>
    </row>
    <row r="20019" spans="9:13">
      <c r="I20019" s="51"/>
      <c r="M20019" s="51"/>
    </row>
    <row r="20020" spans="9:13">
      <c r="I20020" s="51"/>
      <c r="M20020" s="51"/>
    </row>
    <row r="20021" spans="9:13">
      <c r="I20021" s="51"/>
      <c r="M20021" s="51"/>
    </row>
    <row r="20022" spans="9:13">
      <c r="I20022" s="51"/>
      <c r="M20022" s="51"/>
    </row>
    <row r="20023" spans="9:13">
      <c r="I20023" s="51"/>
      <c r="M20023" s="51"/>
    </row>
    <row r="20024" spans="9:13">
      <c r="I20024" s="51"/>
      <c r="M20024" s="51"/>
    </row>
    <row r="20025" spans="9:13">
      <c r="I20025" s="51"/>
      <c r="M20025" s="51"/>
    </row>
    <row r="20026" spans="9:13">
      <c r="I20026" s="51"/>
      <c r="M20026" s="51"/>
    </row>
    <row r="20027" spans="9:13">
      <c r="I20027" s="51"/>
      <c r="M20027" s="51"/>
    </row>
    <row r="20028" spans="9:13">
      <c r="I20028" s="51"/>
      <c r="M20028" s="51"/>
    </row>
    <row r="20029" spans="9:13">
      <c r="I20029" s="51"/>
      <c r="M20029" s="51"/>
    </row>
    <row r="20030" spans="9:13">
      <c r="I20030" s="51"/>
      <c r="M20030" s="51"/>
    </row>
    <row r="20031" spans="9:13">
      <c r="I20031" s="51"/>
      <c r="M20031" s="51"/>
    </row>
    <row r="20032" spans="9:13">
      <c r="I20032" s="51"/>
      <c r="M20032" s="51"/>
    </row>
    <row r="20033" spans="9:13">
      <c r="I20033" s="51"/>
      <c r="M20033" s="51"/>
    </row>
    <row r="20034" spans="9:13">
      <c r="I20034" s="51"/>
      <c r="M20034" s="51"/>
    </row>
    <row r="20035" spans="9:13">
      <c r="I20035" s="51"/>
      <c r="M20035" s="51"/>
    </row>
    <row r="20036" spans="9:13">
      <c r="I20036" s="51"/>
      <c r="M20036" s="51"/>
    </row>
    <row r="20037" spans="9:13">
      <c r="I20037" s="51"/>
      <c r="M20037" s="51"/>
    </row>
    <row r="20038" spans="9:13">
      <c r="I20038" s="51"/>
      <c r="M20038" s="51"/>
    </row>
    <row r="20039" spans="9:13">
      <c r="I20039" s="51"/>
      <c r="M20039" s="51"/>
    </row>
    <row r="20040" spans="9:13">
      <c r="I20040" s="51"/>
      <c r="M20040" s="51"/>
    </row>
    <row r="20041" spans="9:13">
      <c r="I20041" s="51"/>
      <c r="M20041" s="51"/>
    </row>
    <row r="20042" spans="9:13">
      <c r="I20042" s="51"/>
      <c r="M20042" s="51"/>
    </row>
    <row r="20043" spans="9:13">
      <c r="I20043" s="51"/>
      <c r="M20043" s="51"/>
    </row>
    <row r="20044" spans="9:13">
      <c r="I20044" s="51"/>
      <c r="M20044" s="51"/>
    </row>
    <row r="20045" spans="9:13">
      <c r="I20045" s="51"/>
      <c r="M20045" s="51"/>
    </row>
    <row r="20046" spans="9:13">
      <c r="I20046" s="51"/>
      <c r="M20046" s="51"/>
    </row>
    <row r="20047" spans="9:13">
      <c r="I20047" s="51"/>
      <c r="M20047" s="51"/>
    </row>
    <row r="20048" spans="9:13">
      <c r="I20048" s="51"/>
      <c r="M20048" s="51"/>
    </row>
    <row r="20049" spans="9:13">
      <c r="I20049" s="51"/>
      <c r="M20049" s="51"/>
    </row>
    <row r="20050" spans="9:13">
      <c r="I20050" s="51"/>
      <c r="M20050" s="51"/>
    </row>
    <row r="20051" spans="9:13">
      <c r="I20051" s="51"/>
      <c r="M20051" s="51"/>
    </row>
    <row r="20052" spans="9:13">
      <c r="I20052" s="51"/>
      <c r="M20052" s="51"/>
    </row>
    <row r="20053" spans="9:13">
      <c r="I20053" s="51"/>
      <c r="M20053" s="51"/>
    </row>
    <row r="20054" spans="9:13">
      <c r="I20054" s="51"/>
      <c r="M20054" s="51"/>
    </row>
    <row r="20055" spans="9:13">
      <c r="I20055" s="51"/>
      <c r="M20055" s="51"/>
    </row>
    <row r="20056" spans="9:13">
      <c r="I20056" s="51"/>
      <c r="M20056" s="51"/>
    </row>
    <row r="20057" spans="9:13">
      <c r="I20057" s="51"/>
      <c r="M20057" s="51"/>
    </row>
    <row r="20058" spans="9:13">
      <c r="I20058" s="51"/>
      <c r="M20058" s="51"/>
    </row>
    <row r="20059" spans="9:13">
      <c r="I20059" s="51"/>
      <c r="M20059" s="51"/>
    </row>
    <row r="20060" spans="9:13">
      <c r="I20060" s="51"/>
      <c r="M20060" s="51"/>
    </row>
    <row r="20061" spans="9:13">
      <c r="I20061" s="51"/>
      <c r="M20061" s="51"/>
    </row>
    <row r="20062" spans="9:13">
      <c r="I20062" s="51"/>
      <c r="M20062" s="51"/>
    </row>
    <row r="20063" spans="9:13">
      <c r="I20063" s="51"/>
      <c r="M20063" s="51"/>
    </row>
    <row r="20064" spans="9:13">
      <c r="I20064" s="51"/>
      <c r="M20064" s="51"/>
    </row>
    <row r="20065" spans="9:13">
      <c r="I20065" s="51"/>
      <c r="M20065" s="51"/>
    </row>
    <row r="20066" spans="9:13">
      <c r="I20066" s="51"/>
      <c r="M20066" s="51"/>
    </row>
    <row r="20067" spans="9:13">
      <c r="I20067" s="51"/>
      <c r="M20067" s="51"/>
    </row>
    <row r="20068" spans="9:13">
      <c r="I20068" s="51"/>
      <c r="M20068" s="51"/>
    </row>
    <row r="20069" spans="9:13">
      <c r="I20069" s="51"/>
      <c r="M20069" s="51"/>
    </row>
    <row r="20070" spans="9:13">
      <c r="I20070" s="51"/>
      <c r="M20070" s="51"/>
    </row>
    <row r="20071" spans="9:13">
      <c r="I20071" s="51"/>
      <c r="M20071" s="51"/>
    </row>
    <row r="20072" spans="9:13">
      <c r="I20072" s="51"/>
      <c r="M20072" s="51"/>
    </row>
    <row r="20073" spans="9:13">
      <c r="I20073" s="51"/>
      <c r="M20073" s="51"/>
    </row>
    <row r="20074" spans="9:13">
      <c r="I20074" s="51"/>
      <c r="M20074" s="51"/>
    </row>
    <row r="20075" spans="9:13">
      <c r="I20075" s="51"/>
      <c r="M20075" s="51"/>
    </row>
    <row r="20076" spans="9:13">
      <c r="I20076" s="51"/>
      <c r="M20076" s="51"/>
    </row>
    <row r="20077" spans="9:13">
      <c r="I20077" s="51"/>
      <c r="M20077" s="51"/>
    </row>
    <row r="20078" spans="9:13">
      <c r="I20078" s="51"/>
      <c r="M20078" s="51"/>
    </row>
    <row r="20079" spans="9:13">
      <c r="I20079" s="51"/>
      <c r="M20079" s="51"/>
    </row>
    <row r="20080" spans="9:13">
      <c r="I20080" s="51"/>
      <c r="M20080" s="51"/>
    </row>
    <row r="20081" spans="9:13">
      <c r="I20081" s="51"/>
      <c r="M20081" s="51"/>
    </row>
    <row r="20082" spans="9:13">
      <c r="I20082" s="51"/>
      <c r="M20082" s="51"/>
    </row>
    <row r="20083" spans="9:13">
      <c r="I20083" s="51"/>
      <c r="M20083" s="51"/>
    </row>
    <row r="20084" spans="9:13">
      <c r="I20084" s="51"/>
      <c r="M20084" s="51"/>
    </row>
    <row r="20085" spans="9:13">
      <c r="I20085" s="51"/>
      <c r="M20085" s="51"/>
    </row>
    <row r="20086" spans="9:13">
      <c r="I20086" s="51"/>
      <c r="M20086" s="51"/>
    </row>
    <row r="20087" spans="9:13">
      <c r="I20087" s="51"/>
      <c r="M20087" s="51"/>
    </row>
    <row r="20088" spans="9:13">
      <c r="I20088" s="51"/>
      <c r="M20088" s="51"/>
    </row>
    <row r="20089" spans="9:13">
      <c r="I20089" s="51"/>
      <c r="M20089" s="51"/>
    </row>
    <row r="20090" spans="9:13">
      <c r="I20090" s="51"/>
      <c r="M20090" s="51"/>
    </row>
    <row r="20091" spans="9:13">
      <c r="I20091" s="51"/>
      <c r="M20091" s="51"/>
    </row>
    <row r="20092" spans="9:13">
      <c r="I20092" s="51"/>
      <c r="M20092" s="51"/>
    </row>
    <row r="20093" spans="9:13">
      <c r="I20093" s="51"/>
      <c r="M20093" s="51"/>
    </row>
    <row r="20094" spans="9:13">
      <c r="I20094" s="51"/>
      <c r="M20094" s="51"/>
    </row>
    <row r="20095" spans="9:13">
      <c r="I20095" s="51"/>
      <c r="M20095" s="51"/>
    </row>
    <row r="20096" spans="9:13">
      <c r="I20096" s="51"/>
      <c r="M20096" s="51"/>
    </row>
    <row r="20097" spans="9:13">
      <c r="I20097" s="51"/>
      <c r="M20097" s="51"/>
    </row>
    <row r="20098" spans="9:13">
      <c r="I20098" s="51"/>
      <c r="M20098" s="51"/>
    </row>
    <row r="20099" spans="9:13">
      <c r="I20099" s="51"/>
      <c r="M20099" s="51"/>
    </row>
    <row r="20100" spans="9:13">
      <c r="I20100" s="51"/>
      <c r="M20100" s="51"/>
    </row>
    <row r="20101" spans="9:13">
      <c r="I20101" s="51"/>
      <c r="M20101" s="51"/>
    </row>
    <row r="20102" spans="9:13">
      <c r="I20102" s="51"/>
      <c r="M20102" s="51"/>
    </row>
    <row r="20103" spans="9:13">
      <c r="I20103" s="51"/>
      <c r="M20103" s="51"/>
    </row>
    <row r="20104" spans="9:13">
      <c r="I20104" s="51"/>
      <c r="M20104" s="51"/>
    </row>
    <row r="20105" spans="9:13">
      <c r="I20105" s="51"/>
      <c r="M20105" s="51"/>
    </row>
    <row r="20106" spans="9:13">
      <c r="I20106" s="51"/>
      <c r="M20106" s="51"/>
    </row>
    <row r="20107" spans="9:13">
      <c r="I20107" s="51"/>
      <c r="M20107" s="51"/>
    </row>
    <row r="20108" spans="9:13">
      <c r="I20108" s="51"/>
      <c r="M20108" s="51"/>
    </row>
    <row r="20109" spans="9:13">
      <c r="I20109" s="51"/>
      <c r="M20109" s="51"/>
    </row>
    <row r="20110" spans="9:13">
      <c r="I20110" s="51"/>
      <c r="M20110" s="51"/>
    </row>
    <row r="20111" spans="9:13">
      <c r="I20111" s="51"/>
      <c r="M20111" s="51"/>
    </row>
    <row r="20112" spans="9:13">
      <c r="I20112" s="51"/>
      <c r="M20112" s="51"/>
    </row>
    <row r="20113" spans="9:13">
      <c r="I20113" s="51"/>
      <c r="M20113" s="51"/>
    </row>
    <row r="20114" spans="9:13">
      <c r="I20114" s="51"/>
      <c r="M20114" s="51"/>
    </row>
    <row r="20115" spans="9:13">
      <c r="I20115" s="51"/>
      <c r="M20115" s="51"/>
    </row>
    <row r="20116" spans="9:13">
      <c r="I20116" s="51"/>
      <c r="M20116" s="51"/>
    </row>
    <row r="20117" spans="9:13">
      <c r="I20117" s="51"/>
      <c r="M20117" s="51"/>
    </row>
    <row r="20118" spans="9:13">
      <c r="I20118" s="51"/>
      <c r="M20118" s="51"/>
    </row>
    <row r="20119" spans="9:13">
      <c r="I20119" s="51"/>
      <c r="M20119" s="51"/>
    </row>
    <row r="20120" spans="9:13">
      <c r="I20120" s="51"/>
      <c r="M20120" s="51"/>
    </row>
    <row r="20121" spans="9:13">
      <c r="I20121" s="51"/>
      <c r="M20121" s="51"/>
    </row>
    <row r="20122" spans="9:13">
      <c r="I20122" s="51"/>
      <c r="M20122" s="51"/>
    </row>
    <row r="20123" spans="9:13">
      <c r="I20123" s="51"/>
      <c r="M20123" s="51"/>
    </row>
    <row r="20124" spans="9:13">
      <c r="I20124" s="51"/>
      <c r="M20124" s="51"/>
    </row>
    <row r="20125" spans="9:13">
      <c r="I20125" s="51"/>
      <c r="M20125" s="51"/>
    </row>
    <row r="20126" spans="9:13">
      <c r="I20126" s="51"/>
      <c r="M20126" s="51"/>
    </row>
    <row r="20127" spans="9:13">
      <c r="I20127" s="51"/>
      <c r="M20127" s="51"/>
    </row>
    <row r="20128" spans="9:13">
      <c r="I20128" s="51"/>
      <c r="M20128" s="51"/>
    </row>
    <row r="20129" spans="9:13">
      <c r="I20129" s="51"/>
      <c r="M20129" s="51"/>
    </row>
    <row r="20130" spans="9:13">
      <c r="I20130" s="51"/>
      <c r="M20130" s="51"/>
    </row>
    <row r="20131" spans="9:13">
      <c r="I20131" s="51"/>
      <c r="M20131" s="51"/>
    </row>
    <row r="20132" spans="9:13">
      <c r="I20132" s="51"/>
      <c r="M20132" s="51"/>
    </row>
    <row r="20133" spans="9:13">
      <c r="I20133" s="51"/>
      <c r="M20133" s="51"/>
    </row>
    <row r="20134" spans="9:13">
      <c r="I20134" s="51"/>
      <c r="M20134" s="51"/>
    </row>
    <row r="20135" spans="9:13">
      <c r="I20135" s="51"/>
      <c r="M20135" s="51"/>
    </row>
    <row r="20136" spans="9:13">
      <c r="I20136" s="51"/>
      <c r="M20136" s="51"/>
    </row>
    <row r="20137" spans="9:13">
      <c r="I20137" s="51"/>
      <c r="M20137" s="51"/>
    </row>
    <row r="20138" spans="9:13">
      <c r="I20138" s="51"/>
      <c r="M20138" s="51"/>
    </row>
    <row r="20139" spans="9:13">
      <c r="I20139" s="51"/>
      <c r="M20139" s="51"/>
    </row>
    <row r="20140" spans="9:13">
      <c r="I20140" s="51"/>
      <c r="M20140" s="51"/>
    </row>
    <row r="20141" spans="9:13">
      <c r="I20141" s="51"/>
      <c r="M20141" s="51"/>
    </row>
    <row r="20142" spans="9:13">
      <c r="I20142" s="51"/>
      <c r="M20142" s="51"/>
    </row>
    <row r="20143" spans="9:13">
      <c r="I20143" s="51"/>
      <c r="M20143" s="51"/>
    </row>
    <row r="20144" spans="9:13">
      <c r="I20144" s="51"/>
      <c r="M20144" s="51"/>
    </row>
    <row r="20145" spans="9:13">
      <c r="I20145" s="51"/>
      <c r="M20145" s="51"/>
    </row>
    <row r="20146" spans="9:13">
      <c r="I20146" s="51"/>
      <c r="M20146" s="51"/>
    </row>
    <row r="20147" spans="9:13">
      <c r="I20147" s="51"/>
      <c r="M20147" s="51"/>
    </row>
    <row r="20148" spans="9:13">
      <c r="I20148" s="51"/>
      <c r="M20148" s="51"/>
    </row>
    <row r="20149" spans="9:13">
      <c r="I20149" s="51"/>
      <c r="M20149" s="51"/>
    </row>
    <row r="20150" spans="9:13">
      <c r="I20150" s="51"/>
      <c r="M20150" s="51"/>
    </row>
    <row r="20151" spans="9:13">
      <c r="I20151" s="51"/>
      <c r="M20151" s="51"/>
    </row>
    <row r="20152" spans="9:13">
      <c r="I20152" s="51"/>
      <c r="M20152" s="51"/>
    </row>
    <row r="20153" spans="9:13">
      <c r="I20153" s="51"/>
      <c r="M20153" s="51"/>
    </row>
    <row r="20154" spans="9:13">
      <c r="I20154" s="51"/>
      <c r="M20154" s="51"/>
    </row>
    <row r="20155" spans="9:13">
      <c r="I20155" s="51"/>
      <c r="M20155" s="51"/>
    </row>
    <row r="20156" spans="9:13">
      <c r="I20156" s="51"/>
      <c r="M20156" s="51"/>
    </row>
    <row r="20157" spans="9:13">
      <c r="I20157" s="51"/>
      <c r="M20157" s="51"/>
    </row>
    <row r="20158" spans="9:13">
      <c r="I20158" s="51"/>
      <c r="M20158" s="51"/>
    </row>
    <row r="20159" spans="9:13">
      <c r="I20159" s="51"/>
      <c r="M20159" s="51"/>
    </row>
    <row r="20160" spans="9:13">
      <c r="I20160" s="51"/>
      <c r="M20160" s="51"/>
    </row>
    <row r="20161" spans="9:13">
      <c r="I20161" s="51"/>
      <c r="M20161" s="51"/>
    </row>
    <row r="20162" spans="9:13">
      <c r="I20162" s="51"/>
      <c r="M20162" s="51"/>
    </row>
    <row r="20163" spans="9:13">
      <c r="I20163" s="51"/>
      <c r="M20163" s="51"/>
    </row>
    <row r="20164" spans="9:13">
      <c r="I20164" s="51"/>
      <c r="M20164" s="51"/>
    </row>
    <row r="20165" spans="9:13">
      <c r="I20165" s="51"/>
      <c r="M20165" s="51"/>
    </row>
    <row r="20166" spans="9:13">
      <c r="I20166" s="51"/>
      <c r="M20166" s="51"/>
    </row>
    <row r="20167" spans="9:13">
      <c r="I20167" s="51"/>
      <c r="M20167" s="51"/>
    </row>
    <row r="20168" spans="9:13">
      <c r="I20168" s="51"/>
      <c r="M20168" s="51"/>
    </row>
    <row r="20169" spans="9:13">
      <c r="I20169" s="51"/>
      <c r="M20169" s="51"/>
    </row>
    <row r="20170" spans="9:13">
      <c r="I20170" s="51"/>
      <c r="M20170" s="51"/>
    </row>
    <row r="20171" spans="9:13">
      <c r="I20171" s="51"/>
      <c r="M20171" s="51"/>
    </row>
    <row r="20172" spans="9:13">
      <c r="I20172" s="51"/>
      <c r="M20172" s="51"/>
    </row>
    <row r="20173" spans="9:13">
      <c r="I20173" s="51"/>
      <c r="M20173" s="51"/>
    </row>
    <row r="20174" spans="9:13">
      <c r="I20174" s="51"/>
      <c r="M20174" s="51"/>
    </row>
    <row r="20175" spans="9:13">
      <c r="I20175" s="51"/>
      <c r="M20175" s="51"/>
    </row>
    <row r="20176" spans="9:13">
      <c r="I20176" s="51"/>
      <c r="M20176" s="51"/>
    </row>
    <row r="20177" spans="9:13">
      <c r="I20177" s="51"/>
      <c r="M20177" s="51"/>
    </row>
    <row r="20178" spans="9:13">
      <c r="I20178" s="51"/>
      <c r="M20178" s="51"/>
    </row>
    <row r="20179" spans="9:13">
      <c r="I20179" s="51"/>
      <c r="M20179" s="51"/>
    </row>
    <row r="20180" spans="9:13">
      <c r="I20180" s="51"/>
      <c r="M20180" s="51"/>
    </row>
    <row r="20181" spans="9:13">
      <c r="I20181" s="51"/>
      <c r="M20181" s="51"/>
    </row>
    <row r="20182" spans="9:13">
      <c r="I20182" s="51"/>
      <c r="M20182" s="51"/>
    </row>
    <row r="20183" spans="9:13">
      <c r="I20183" s="51"/>
      <c r="M20183" s="51"/>
    </row>
    <row r="20184" spans="9:13">
      <c r="I20184" s="51"/>
      <c r="M20184" s="51"/>
    </row>
    <row r="20185" spans="9:13">
      <c r="I20185" s="51"/>
      <c r="M20185" s="51"/>
    </row>
    <row r="20186" spans="9:13">
      <c r="I20186" s="51"/>
      <c r="M20186" s="51"/>
    </row>
    <row r="20187" spans="9:13">
      <c r="I20187" s="51"/>
      <c r="M20187" s="51"/>
    </row>
    <row r="20188" spans="9:13">
      <c r="I20188" s="51"/>
      <c r="M20188" s="51"/>
    </row>
    <row r="20189" spans="9:13">
      <c r="I20189" s="51"/>
      <c r="M20189" s="51"/>
    </row>
    <row r="20190" spans="9:13">
      <c r="I20190" s="51"/>
      <c r="M20190" s="51"/>
    </row>
    <row r="20191" spans="9:13">
      <c r="I20191" s="51"/>
      <c r="M20191" s="51"/>
    </row>
    <row r="20192" spans="9:13">
      <c r="I20192" s="51"/>
      <c r="M20192" s="51"/>
    </row>
    <row r="20193" spans="9:13">
      <c r="I20193" s="51"/>
      <c r="M20193" s="51"/>
    </row>
    <row r="20194" spans="9:13">
      <c r="I20194" s="51"/>
      <c r="M20194" s="51"/>
    </row>
    <row r="20195" spans="9:13">
      <c r="I20195" s="51"/>
      <c r="M20195" s="51"/>
    </row>
    <row r="20196" spans="9:13">
      <c r="I20196" s="51"/>
      <c r="M20196" s="51"/>
    </row>
    <row r="20197" spans="9:13">
      <c r="I20197" s="51"/>
      <c r="M20197" s="51"/>
    </row>
    <row r="20198" spans="9:13">
      <c r="I20198" s="51"/>
      <c r="M20198" s="51"/>
    </row>
    <row r="20199" spans="9:13">
      <c r="I20199" s="51"/>
      <c r="M20199" s="51"/>
    </row>
    <row r="20200" spans="9:13">
      <c r="I20200" s="51"/>
      <c r="M20200" s="51"/>
    </row>
    <row r="20201" spans="9:13">
      <c r="I20201" s="51"/>
      <c r="M20201" s="51"/>
    </row>
    <row r="20202" spans="9:13">
      <c r="I20202" s="51"/>
      <c r="M20202" s="51"/>
    </row>
    <row r="20203" spans="9:13">
      <c r="I20203" s="51"/>
      <c r="M20203" s="51"/>
    </row>
    <row r="20204" spans="9:13">
      <c r="I20204" s="51"/>
      <c r="M20204" s="51"/>
    </row>
    <row r="20205" spans="9:13">
      <c r="I20205" s="51"/>
      <c r="M20205" s="51"/>
    </row>
    <row r="20206" spans="9:13">
      <c r="I20206" s="51"/>
      <c r="M20206" s="51"/>
    </row>
    <row r="20207" spans="9:13">
      <c r="I20207" s="51"/>
      <c r="M20207" s="51"/>
    </row>
    <row r="20208" spans="9:13">
      <c r="I20208" s="51"/>
      <c r="M20208" s="51"/>
    </row>
    <row r="20209" spans="9:13">
      <c r="I20209" s="51"/>
      <c r="M20209" s="51"/>
    </row>
    <row r="20210" spans="9:13">
      <c r="I20210" s="51"/>
      <c r="M20210" s="51"/>
    </row>
    <row r="20211" spans="9:13">
      <c r="I20211" s="51"/>
      <c r="M20211" s="51"/>
    </row>
    <row r="20212" spans="9:13">
      <c r="I20212" s="51"/>
      <c r="M20212" s="51"/>
    </row>
    <row r="20213" spans="9:13">
      <c r="I20213" s="51"/>
      <c r="M20213" s="51"/>
    </row>
    <row r="20214" spans="9:13">
      <c r="I20214" s="51"/>
      <c r="M20214" s="51"/>
    </row>
    <row r="20215" spans="9:13">
      <c r="I20215" s="51"/>
      <c r="M20215" s="51"/>
    </row>
    <row r="20216" spans="9:13">
      <c r="I20216" s="51"/>
      <c r="M20216" s="51"/>
    </row>
    <row r="20217" spans="9:13">
      <c r="I20217" s="51"/>
      <c r="M20217" s="51"/>
    </row>
    <row r="20218" spans="9:13">
      <c r="I20218" s="51"/>
      <c r="M20218" s="51"/>
    </row>
    <row r="20219" spans="9:13">
      <c r="I20219" s="51"/>
      <c r="M20219" s="51"/>
    </row>
    <row r="20220" spans="9:13">
      <c r="I20220" s="51"/>
      <c r="M20220" s="51"/>
    </row>
    <row r="20221" spans="9:13">
      <c r="I20221" s="51"/>
      <c r="M20221" s="51"/>
    </row>
    <row r="20222" spans="9:13">
      <c r="I20222" s="51"/>
      <c r="M20222" s="51"/>
    </row>
    <row r="20223" spans="9:13">
      <c r="I20223" s="51"/>
      <c r="M20223" s="51"/>
    </row>
    <row r="20224" spans="9:13">
      <c r="I20224" s="51"/>
      <c r="M20224" s="51"/>
    </row>
    <row r="20225" spans="9:13">
      <c r="I20225" s="51"/>
      <c r="M20225" s="51"/>
    </row>
    <row r="20226" spans="9:13">
      <c r="I20226" s="51"/>
      <c r="M20226" s="51"/>
    </row>
    <row r="20227" spans="9:13">
      <c r="I20227" s="51"/>
      <c r="M20227" s="51"/>
    </row>
    <row r="20228" spans="9:13">
      <c r="I20228" s="51"/>
      <c r="M20228" s="51"/>
    </row>
    <row r="20229" spans="9:13">
      <c r="I20229" s="51"/>
      <c r="M20229" s="51"/>
    </row>
    <row r="20230" spans="9:13">
      <c r="I20230" s="51"/>
      <c r="M20230" s="51"/>
    </row>
    <row r="20231" spans="9:13">
      <c r="I20231" s="51"/>
      <c r="M20231" s="51"/>
    </row>
    <row r="20232" spans="9:13">
      <c r="I20232" s="51"/>
      <c r="M20232" s="51"/>
    </row>
    <row r="20233" spans="9:13">
      <c r="I20233" s="51"/>
      <c r="M20233" s="51"/>
    </row>
    <row r="20234" spans="9:13">
      <c r="I20234" s="51"/>
      <c r="M20234" s="51"/>
    </row>
    <row r="20235" spans="9:13">
      <c r="I20235" s="51"/>
      <c r="M20235" s="51"/>
    </row>
    <row r="20236" spans="9:13">
      <c r="I20236" s="51"/>
      <c r="M20236" s="51"/>
    </row>
    <row r="20237" spans="9:13">
      <c r="I20237" s="51"/>
      <c r="M20237" s="51"/>
    </row>
    <row r="20238" spans="9:13">
      <c r="I20238" s="51"/>
      <c r="M20238" s="51"/>
    </row>
    <row r="20239" spans="9:13">
      <c r="I20239" s="51"/>
      <c r="M20239" s="51"/>
    </row>
    <row r="20240" spans="9:13">
      <c r="I20240" s="51"/>
      <c r="M20240" s="51"/>
    </row>
    <row r="20241" spans="9:13">
      <c r="I20241" s="51"/>
      <c r="M20241" s="51"/>
    </row>
    <row r="20242" spans="9:13">
      <c r="I20242" s="51"/>
      <c r="M20242" s="51"/>
    </row>
    <row r="20243" spans="9:13">
      <c r="I20243" s="51"/>
      <c r="M20243" s="51"/>
    </row>
    <row r="20244" spans="9:13">
      <c r="I20244" s="51"/>
      <c r="M20244" s="51"/>
    </row>
    <row r="20245" spans="9:13">
      <c r="I20245" s="51"/>
      <c r="M20245" s="51"/>
    </row>
    <row r="20246" spans="9:13">
      <c r="I20246" s="51"/>
      <c r="M20246" s="51"/>
    </row>
    <row r="20247" spans="9:13">
      <c r="I20247" s="51"/>
      <c r="M20247" s="51"/>
    </row>
    <row r="20248" spans="9:13">
      <c r="I20248" s="51"/>
      <c r="M20248" s="51"/>
    </row>
    <row r="20249" spans="9:13">
      <c r="I20249" s="51"/>
      <c r="M20249" s="51"/>
    </row>
    <row r="20250" spans="9:13">
      <c r="I20250" s="51"/>
      <c r="M20250" s="51"/>
    </row>
    <row r="20251" spans="9:13">
      <c r="I20251" s="51"/>
      <c r="M20251" s="51"/>
    </row>
    <row r="20252" spans="9:13">
      <c r="I20252" s="51"/>
      <c r="M20252" s="51"/>
    </row>
    <row r="20253" spans="9:13">
      <c r="I20253" s="51"/>
      <c r="M20253" s="51"/>
    </row>
    <row r="20254" spans="9:13">
      <c r="I20254" s="51"/>
      <c r="M20254" s="51"/>
    </row>
    <row r="20255" spans="9:13">
      <c r="I20255" s="51"/>
      <c r="M20255" s="51"/>
    </row>
    <row r="20256" spans="9:13">
      <c r="I20256" s="51"/>
      <c r="M20256" s="51"/>
    </row>
    <row r="20257" spans="9:13">
      <c r="I20257" s="51"/>
      <c r="M20257" s="51"/>
    </row>
    <row r="20258" spans="9:13">
      <c r="I20258" s="51"/>
      <c r="M20258" s="51"/>
    </row>
    <row r="20259" spans="9:13">
      <c r="I20259" s="51"/>
      <c r="M20259" s="51"/>
    </row>
    <row r="20260" spans="9:13">
      <c r="I20260" s="51"/>
      <c r="M20260" s="51"/>
    </row>
    <row r="20261" spans="9:13">
      <c r="I20261" s="51"/>
      <c r="M20261" s="51"/>
    </row>
    <row r="20262" spans="9:13">
      <c r="I20262" s="51"/>
      <c r="M20262" s="51"/>
    </row>
    <row r="20263" spans="9:13">
      <c r="I20263" s="51"/>
      <c r="M20263" s="51"/>
    </row>
    <row r="20264" spans="9:13">
      <c r="I20264" s="51"/>
      <c r="M20264" s="51"/>
    </row>
    <row r="20265" spans="9:13">
      <c r="I20265" s="51"/>
      <c r="M20265" s="51"/>
    </row>
    <row r="20266" spans="9:13">
      <c r="I20266" s="51"/>
      <c r="M20266" s="51"/>
    </row>
    <row r="20267" spans="9:13">
      <c r="I20267" s="51"/>
      <c r="M20267" s="51"/>
    </row>
    <row r="20268" spans="9:13">
      <c r="I20268" s="51"/>
      <c r="M20268" s="51"/>
    </row>
    <row r="20269" spans="9:13">
      <c r="I20269" s="51"/>
      <c r="M20269" s="51"/>
    </row>
    <row r="20270" spans="9:13">
      <c r="I20270" s="51"/>
      <c r="M20270" s="51"/>
    </row>
    <row r="20271" spans="9:13">
      <c r="I20271" s="51"/>
      <c r="M20271" s="51"/>
    </row>
    <row r="20272" spans="9:13">
      <c r="I20272" s="51"/>
      <c r="M20272" s="51"/>
    </row>
    <row r="20273" spans="9:13">
      <c r="I20273" s="51"/>
      <c r="M20273" s="51"/>
    </row>
    <row r="20274" spans="9:13">
      <c r="I20274" s="51"/>
      <c r="M20274" s="51"/>
    </row>
    <row r="20275" spans="9:13">
      <c r="I20275" s="51"/>
      <c r="M20275" s="51"/>
    </row>
    <row r="20276" spans="9:13">
      <c r="I20276" s="51"/>
      <c r="M20276" s="51"/>
    </row>
    <row r="20277" spans="9:13">
      <c r="I20277" s="51"/>
      <c r="M20277" s="51"/>
    </row>
    <row r="20278" spans="9:13">
      <c r="I20278" s="51"/>
      <c r="M20278" s="51"/>
    </row>
    <row r="20279" spans="9:13">
      <c r="I20279" s="51"/>
      <c r="M20279" s="51"/>
    </row>
    <row r="20280" spans="9:13">
      <c r="I20280" s="51"/>
      <c r="M20280" s="51"/>
    </row>
    <row r="20281" spans="9:13">
      <c r="I20281" s="51"/>
      <c r="M20281" s="51"/>
    </row>
    <row r="20282" spans="9:13">
      <c r="I20282" s="51"/>
      <c r="M20282" s="51"/>
    </row>
    <row r="20283" spans="9:13">
      <c r="I20283" s="51"/>
      <c r="M20283" s="51"/>
    </row>
    <row r="20284" spans="9:13">
      <c r="I20284" s="51"/>
      <c r="M20284" s="51"/>
    </row>
    <row r="20285" spans="9:13">
      <c r="I20285" s="51"/>
      <c r="M20285" s="51"/>
    </row>
    <row r="20286" spans="9:13">
      <c r="I20286" s="51"/>
      <c r="M20286" s="51"/>
    </row>
    <row r="20287" spans="9:13">
      <c r="I20287" s="51"/>
      <c r="M20287" s="51"/>
    </row>
    <row r="20288" spans="9:13">
      <c r="I20288" s="51"/>
      <c r="M20288" s="51"/>
    </row>
    <row r="20289" spans="9:13">
      <c r="I20289" s="51"/>
      <c r="M20289" s="51"/>
    </row>
    <row r="20290" spans="9:13">
      <c r="I20290" s="51"/>
      <c r="M20290" s="51"/>
    </row>
    <row r="20291" spans="9:13">
      <c r="I20291" s="51"/>
      <c r="M20291" s="51"/>
    </row>
    <row r="20292" spans="9:13">
      <c r="I20292" s="51"/>
      <c r="M20292" s="51"/>
    </row>
    <row r="20293" spans="9:13">
      <c r="I20293" s="51"/>
      <c r="M20293" s="51"/>
    </row>
    <row r="20294" spans="9:13">
      <c r="I20294" s="51"/>
      <c r="M20294" s="51"/>
    </row>
    <row r="20295" spans="9:13">
      <c r="I20295" s="51"/>
      <c r="M20295" s="51"/>
    </row>
    <row r="20296" spans="9:13">
      <c r="I20296" s="51"/>
      <c r="M20296" s="51"/>
    </row>
    <row r="20297" spans="9:13">
      <c r="I20297" s="51"/>
      <c r="M20297" s="51"/>
    </row>
    <row r="20298" spans="9:13">
      <c r="I20298" s="51"/>
      <c r="M20298" s="51"/>
    </row>
    <row r="20299" spans="9:13">
      <c r="I20299" s="51"/>
      <c r="M20299" s="51"/>
    </row>
    <row r="20300" spans="9:13">
      <c r="I20300" s="51"/>
      <c r="M20300" s="51"/>
    </row>
    <row r="20301" spans="9:13">
      <c r="I20301" s="51"/>
      <c r="M20301" s="51"/>
    </row>
    <row r="20302" spans="9:13">
      <c r="I20302" s="51"/>
      <c r="M20302" s="51"/>
    </row>
    <row r="20303" spans="9:13">
      <c r="I20303" s="51"/>
      <c r="M20303" s="51"/>
    </row>
    <row r="20304" spans="9:13">
      <c r="I20304" s="51"/>
      <c r="M20304" s="51"/>
    </row>
    <row r="20305" spans="9:13">
      <c r="I20305" s="51"/>
      <c r="M20305" s="51"/>
    </row>
    <row r="20306" spans="9:13">
      <c r="I20306" s="51"/>
      <c r="M20306" s="51"/>
    </row>
    <row r="20307" spans="9:13">
      <c r="I20307" s="51"/>
      <c r="M20307" s="51"/>
    </row>
    <row r="20308" spans="9:13">
      <c r="I20308" s="51"/>
      <c r="M20308" s="51"/>
    </row>
    <row r="20309" spans="9:13">
      <c r="I20309" s="51"/>
      <c r="M20309" s="51"/>
    </row>
    <row r="20310" spans="9:13">
      <c r="I20310" s="51"/>
      <c r="M20310" s="51"/>
    </row>
    <row r="20311" spans="9:13">
      <c r="I20311" s="51"/>
      <c r="M20311" s="51"/>
    </row>
    <row r="20312" spans="9:13">
      <c r="I20312" s="51"/>
      <c r="M20312" s="51"/>
    </row>
    <row r="20313" spans="9:13">
      <c r="I20313" s="51"/>
      <c r="M20313" s="51"/>
    </row>
    <row r="20314" spans="9:13">
      <c r="I20314" s="51"/>
      <c r="M20314" s="51"/>
    </row>
    <row r="20315" spans="9:13">
      <c r="I20315" s="51"/>
      <c r="M20315" s="51"/>
    </row>
    <row r="20316" spans="9:13">
      <c r="I20316" s="51"/>
      <c r="M20316" s="51"/>
    </row>
    <row r="20317" spans="9:13">
      <c r="I20317" s="51"/>
      <c r="M20317" s="51"/>
    </row>
    <row r="20318" spans="9:13">
      <c r="I20318" s="51"/>
      <c r="M20318" s="51"/>
    </row>
    <row r="20319" spans="9:13">
      <c r="I20319" s="51"/>
      <c r="M20319" s="51"/>
    </row>
    <row r="20320" spans="9:13">
      <c r="I20320" s="51"/>
      <c r="M20320" s="51"/>
    </row>
    <row r="20321" spans="9:13">
      <c r="I20321" s="51"/>
      <c r="M20321" s="51"/>
    </row>
    <row r="20322" spans="9:13">
      <c r="I20322" s="51"/>
      <c r="M20322" s="51"/>
    </row>
    <row r="20323" spans="9:13">
      <c r="I20323" s="51"/>
      <c r="M20323" s="51"/>
    </row>
    <row r="20324" spans="9:13">
      <c r="I20324" s="51"/>
      <c r="M20324" s="51"/>
    </row>
    <row r="20325" spans="9:13">
      <c r="I20325" s="51"/>
      <c r="M20325" s="51"/>
    </row>
    <row r="20326" spans="9:13">
      <c r="I20326" s="51"/>
      <c r="M20326" s="51"/>
    </row>
    <row r="20327" spans="9:13">
      <c r="I20327" s="51"/>
      <c r="M20327" s="51"/>
    </row>
    <row r="20328" spans="9:13">
      <c r="I20328" s="51"/>
      <c r="M20328" s="51"/>
    </row>
    <row r="20329" spans="9:13">
      <c r="I20329" s="51"/>
      <c r="M20329" s="51"/>
    </row>
    <row r="20330" spans="9:13">
      <c r="I20330" s="51"/>
      <c r="M20330" s="51"/>
    </row>
    <row r="20331" spans="9:13">
      <c r="I20331" s="51"/>
      <c r="M20331" s="51"/>
    </row>
    <row r="20332" spans="9:13">
      <c r="I20332" s="51"/>
      <c r="M20332" s="51"/>
    </row>
    <row r="20333" spans="9:13">
      <c r="I20333" s="51"/>
      <c r="M20333" s="51"/>
    </row>
    <row r="20334" spans="9:13">
      <c r="I20334" s="51"/>
      <c r="M20334" s="51"/>
    </row>
    <row r="20335" spans="9:13">
      <c r="I20335" s="51"/>
      <c r="M20335" s="51"/>
    </row>
    <row r="20336" spans="9:13">
      <c r="I20336" s="51"/>
      <c r="M20336" s="51"/>
    </row>
    <row r="20337" spans="9:13">
      <c r="I20337" s="51"/>
      <c r="M20337" s="51"/>
    </row>
    <row r="20338" spans="9:13">
      <c r="I20338" s="51"/>
      <c r="M20338" s="51"/>
    </row>
    <row r="20339" spans="9:13">
      <c r="I20339" s="51"/>
      <c r="M20339" s="51"/>
    </row>
    <row r="20340" spans="9:13">
      <c r="I20340" s="51"/>
      <c r="M20340" s="51"/>
    </row>
    <row r="20341" spans="9:13">
      <c r="I20341" s="51"/>
      <c r="M20341" s="51"/>
    </row>
    <row r="20342" spans="9:13">
      <c r="I20342" s="51"/>
      <c r="M20342" s="51"/>
    </row>
    <row r="20343" spans="9:13">
      <c r="I20343" s="51"/>
      <c r="M20343" s="51"/>
    </row>
    <row r="20344" spans="9:13">
      <c r="I20344" s="51"/>
      <c r="M20344" s="51"/>
    </row>
    <row r="20345" spans="9:13">
      <c r="I20345" s="51"/>
      <c r="M20345" s="51"/>
    </row>
    <row r="20346" spans="9:13">
      <c r="I20346" s="51"/>
      <c r="M20346" s="51"/>
    </row>
    <row r="20347" spans="9:13">
      <c r="I20347" s="51"/>
      <c r="M20347" s="51"/>
    </row>
    <row r="20348" spans="9:13">
      <c r="I20348" s="51"/>
      <c r="M20348" s="51"/>
    </row>
    <row r="20349" spans="9:13">
      <c r="I20349" s="51"/>
      <c r="M20349" s="51"/>
    </row>
    <row r="20350" spans="9:13">
      <c r="I20350" s="51"/>
      <c r="M20350" s="51"/>
    </row>
    <row r="20351" spans="9:13">
      <c r="I20351" s="51"/>
      <c r="M20351" s="51"/>
    </row>
    <row r="20352" spans="9:13">
      <c r="I20352" s="51"/>
      <c r="M20352" s="51"/>
    </row>
    <row r="20353" spans="9:13">
      <c r="I20353" s="51"/>
      <c r="M20353" s="51"/>
    </row>
    <row r="20354" spans="9:13">
      <c r="I20354" s="51"/>
      <c r="M20354" s="51"/>
    </row>
    <row r="20355" spans="9:13">
      <c r="I20355" s="51"/>
      <c r="M20355" s="51"/>
    </row>
    <row r="20356" spans="9:13">
      <c r="I20356" s="51"/>
      <c r="M20356" s="51"/>
    </row>
    <row r="20357" spans="9:13">
      <c r="I20357" s="51"/>
      <c r="M20357" s="51"/>
    </row>
    <row r="20358" spans="9:13">
      <c r="I20358" s="51"/>
      <c r="M20358" s="51"/>
    </row>
    <row r="20359" spans="9:13">
      <c r="I20359" s="51"/>
      <c r="M20359" s="51"/>
    </row>
    <row r="20360" spans="9:13">
      <c r="I20360" s="51"/>
      <c r="M20360" s="51"/>
    </row>
    <row r="20361" spans="9:13">
      <c r="I20361" s="51"/>
      <c r="M20361" s="51"/>
    </row>
    <row r="20362" spans="9:13">
      <c r="I20362" s="51"/>
      <c r="M20362" s="51"/>
    </row>
    <row r="20363" spans="9:13">
      <c r="I20363" s="51"/>
      <c r="M20363" s="51"/>
    </row>
    <row r="20364" spans="9:13">
      <c r="I20364" s="51"/>
      <c r="M20364" s="51"/>
    </row>
    <row r="20365" spans="9:13">
      <c r="I20365" s="51"/>
      <c r="M20365" s="51"/>
    </row>
    <row r="20366" spans="9:13">
      <c r="I20366" s="51"/>
      <c r="M20366" s="51"/>
    </row>
    <row r="20367" spans="9:13">
      <c r="I20367" s="51"/>
      <c r="M20367" s="51"/>
    </row>
    <row r="20368" spans="9:13">
      <c r="I20368" s="51"/>
      <c r="M20368" s="51"/>
    </row>
    <row r="20369" spans="9:13">
      <c r="I20369" s="51"/>
      <c r="M20369" s="51"/>
    </row>
    <row r="20370" spans="9:13">
      <c r="I20370" s="51"/>
      <c r="M20370" s="51"/>
    </row>
    <row r="20371" spans="9:13">
      <c r="I20371" s="51"/>
      <c r="M20371" s="51"/>
    </row>
    <row r="20372" spans="9:13">
      <c r="I20372" s="51"/>
      <c r="M20372" s="51"/>
    </row>
    <row r="20373" spans="9:13">
      <c r="I20373" s="51"/>
      <c r="M20373" s="51"/>
    </row>
    <row r="20374" spans="9:13">
      <c r="I20374" s="51"/>
      <c r="M20374" s="51"/>
    </row>
    <row r="20375" spans="9:13">
      <c r="I20375" s="51"/>
      <c r="M20375" s="51"/>
    </row>
    <row r="20376" spans="9:13">
      <c r="I20376" s="51"/>
      <c r="M20376" s="51"/>
    </row>
    <row r="20377" spans="9:13">
      <c r="I20377" s="51"/>
      <c r="M20377" s="51"/>
    </row>
    <row r="20378" spans="9:13">
      <c r="I20378" s="51"/>
      <c r="M20378" s="51"/>
    </row>
    <row r="20379" spans="9:13">
      <c r="I20379" s="51"/>
      <c r="M20379" s="51"/>
    </row>
    <row r="20380" spans="9:13">
      <c r="I20380" s="51"/>
      <c r="M20380" s="51"/>
    </row>
    <row r="20381" spans="9:13">
      <c r="I20381" s="51"/>
      <c r="M20381" s="51"/>
    </row>
    <row r="20382" spans="9:13">
      <c r="I20382" s="51"/>
      <c r="M20382" s="51"/>
    </row>
    <row r="20383" spans="9:13">
      <c r="I20383" s="51"/>
      <c r="M20383" s="51"/>
    </row>
    <row r="20384" spans="9:13">
      <c r="I20384" s="51"/>
      <c r="M20384" s="51"/>
    </row>
    <row r="20385" spans="9:13">
      <c r="I20385" s="51"/>
      <c r="M20385" s="51"/>
    </row>
    <row r="20386" spans="9:13">
      <c r="I20386" s="51"/>
      <c r="M20386" s="51"/>
    </row>
    <row r="20387" spans="9:13">
      <c r="I20387" s="51"/>
      <c r="M20387" s="51"/>
    </row>
    <row r="20388" spans="9:13">
      <c r="I20388" s="51"/>
      <c r="M20388" s="51"/>
    </row>
    <row r="20389" spans="9:13">
      <c r="I20389" s="51"/>
      <c r="M20389" s="51"/>
    </row>
    <row r="20390" spans="9:13">
      <c r="I20390" s="51"/>
      <c r="M20390" s="51"/>
    </row>
    <row r="20391" spans="9:13">
      <c r="I20391" s="51"/>
      <c r="M20391" s="51"/>
    </row>
    <row r="20392" spans="9:13">
      <c r="I20392" s="51"/>
      <c r="M20392" s="51"/>
    </row>
    <row r="20393" spans="9:13">
      <c r="I20393" s="51"/>
      <c r="M20393" s="51"/>
    </row>
    <row r="20394" spans="9:13">
      <c r="I20394" s="51"/>
      <c r="M20394" s="51"/>
    </row>
    <row r="20395" spans="9:13">
      <c r="I20395" s="51"/>
      <c r="M20395" s="51"/>
    </row>
    <row r="20396" spans="9:13">
      <c r="I20396" s="51"/>
      <c r="M20396" s="51"/>
    </row>
    <row r="20397" spans="9:13">
      <c r="I20397" s="51"/>
      <c r="M20397" s="51"/>
    </row>
    <row r="20398" spans="9:13">
      <c r="I20398" s="51"/>
      <c r="M20398" s="51"/>
    </row>
    <row r="20399" spans="9:13">
      <c r="I20399" s="51"/>
      <c r="M20399" s="51"/>
    </row>
    <row r="20400" spans="9:13">
      <c r="I20400" s="51"/>
      <c r="M20400" s="51"/>
    </row>
    <row r="20401" spans="9:13">
      <c r="I20401" s="51"/>
      <c r="M20401" s="51"/>
    </row>
    <row r="20402" spans="9:13">
      <c r="I20402" s="51"/>
      <c r="M20402" s="51"/>
    </row>
    <row r="20403" spans="9:13">
      <c r="I20403" s="51"/>
      <c r="M20403" s="51"/>
    </row>
    <row r="20404" spans="9:13">
      <c r="I20404" s="51"/>
      <c r="M20404" s="51"/>
    </row>
    <row r="20405" spans="9:13">
      <c r="I20405" s="51"/>
      <c r="M20405" s="51"/>
    </row>
    <row r="20406" spans="9:13">
      <c r="I20406" s="51"/>
      <c r="M20406" s="51"/>
    </row>
    <row r="20407" spans="9:13">
      <c r="I20407" s="51"/>
      <c r="M20407" s="51"/>
    </row>
    <row r="20408" spans="9:13">
      <c r="I20408" s="51"/>
      <c r="M20408" s="51"/>
    </row>
    <row r="20409" spans="9:13">
      <c r="I20409" s="51"/>
      <c r="M20409" s="51"/>
    </row>
    <row r="20410" spans="9:13">
      <c r="I20410" s="51"/>
      <c r="M20410" s="51"/>
    </row>
    <row r="20411" spans="9:13">
      <c r="I20411" s="51"/>
      <c r="M20411" s="51"/>
    </row>
    <row r="20412" spans="9:13">
      <c r="I20412" s="51"/>
      <c r="M20412" s="51"/>
    </row>
    <row r="20413" spans="9:13">
      <c r="I20413" s="51"/>
      <c r="M20413" s="51"/>
    </row>
    <row r="20414" spans="9:13">
      <c r="I20414" s="51"/>
      <c r="M20414" s="51"/>
    </row>
    <row r="20415" spans="9:13">
      <c r="I20415" s="51"/>
      <c r="M20415" s="51"/>
    </row>
    <row r="20416" spans="9:13">
      <c r="I20416" s="51"/>
      <c r="M20416" s="51"/>
    </row>
    <row r="20417" spans="9:13">
      <c r="I20417" s="51"/>
      <c r="M20417" s="51"/>
    </row>
    <row r="20418" spans="9:13">
      <c r="I20418" s="51"/>
      <c r="M20418" s="51"/>
    </row>
    <row r="20419" spans="9:13">
      <c r="I20419" s="51"/>
      <c r="M20419" s="51"/>
    </row>
    <row r="20420" spans="9:13">
      <c r="I20420" s="51"/>
      <c r="M20420" s="51"/>
    </row>
    <row r="20421" spans="9:13">
      <c r="I20421" s="51"/>
      <c r="M20421" s="51"/>
    </row>
    <row r="20422" spans="9:13">
      <c r="I20422" s="51"/>
      <c r="M20422" s="51"/>
    </row>
    <row r="20423" spans="9:13">
      <c r="I20423" s="51"/>
      <c r="M20423" s="51"/>
    </row>
    <row r="20424" spans="9:13">
      <c r="I20424" s="51"/>
      <c r="M20424" s="51"/>
    </row>
    <row r="20425" spans="9:13">
      <c r="I20425" s="51"/>
      <c r="M20425" s="51"/>
    </row>
    <row r="20426" spans="9:13">
      <c r="I20426" s="51"/>
      <c r="M20426" s="51"/>
    </row>
    <row r="20427" spans="9:13">
      <c r="I20427" s="51"/>
      <c r="M20427" s="51"/>
    </row>
    <row r="20428" spans="9:13">
      <c r="I20428" s="51"/>
      <c r="M20428" s="51"/>
    </row>
    <row r="20429" spans="9:13">
      <c r="I20429" s="51"/>
      <c r="M20429" s="51"/>
    </row>
    <row r="20430" spans="9:13">
      <c r="I20430" s="51"/>
      <c r="M20430" s="51"/>
    </row>
    <row r="20431" spans="9:13">
      <c r="I20431" s="51"/>
      <c r="M20431" s="51"/>
    </row>
    <row r="20432" spans="9:13">
      <c r="I20432" s="51"/>
      <c r="M20432" s="51"/>
    </row>
    <row r="20433" spans="9:13">
      <c r="I20433" s="51"/>
      <c r="M20433" s="51"/>
    </row>
    <row r="20434" spans="9:13">
      <c r="I20434" s="51"/>
      <c r="M20434" s="51"/>
    </row>
    <row r="20435" spans="9:13">
      <c r="I20435" s="51"/>
      <c r="M20435" s="51"/>
    </row>
    <row r="20436" spans="9:13">
      <c r="I20436" s="51"/>
      <c r="M20436" s="51"/>
    </row>
    <row r="20437" spans="9:13">
      <c r="I20437" s="51"/>
      <c r="M20437" s="51"/>
    </row>
    <row r="20438" spans="9:13">
      <c r="I20438" s="51"/>
      <c r="M20438" s="51"/>
    </row>
    <row r="20439" spans="9:13">
      <c r="I20439" s="51"/>
      <c r="M20439" s="51"/>
    </row>
    <row r="20440" spans="9:13">
      <c r="I20440" s="51"/>
      <c r="M20440" s="51"/>
    </row>
    <row r="20441" spans="9:13">
      <c r="I20441" s="51"/>
      <c r="M20441" s="51"/>
    </row>
    <row r="20442" spans="9:13">
      <c r="I20442" s="51"/>
      <c r="M20442" s="51"/>
    </row>
    <row r="20443" spans="9:13">
      <c r="I20443" s="51"/>
      <c r="M20443" s="51"/>
    </row>
    <row r="20444" spans="9:13">
      <c r="I20444" s="51"/>
      <c r="M20444" s="51"/>
    </row>
    <row r="20445" spans="9:13">
      <c r="I20445" s="51"/>
      <c r="M20445" s="51"/>
    </row>
    <row r="20446" spans="9:13">
      <c r="I20446" s="51"/>
      <c r="M20446" s="51"/>
    </row>
    <row r="20447" spans="9:13">
      <c r="I20447" s="51"/>
      <c r="M20447" s="51"/>
    </row>
    <row r="20448" spans="9:13">
      <c r="I20448" s="51"/>
      <c r="M20448" s="51"/>
    </row>
    <row r="20449" spans="9:13">
      <c r="I20449" s="51"/>
      <c r="M20449" s="51"/>
    </row>
    <row r="20450" spans="9:13">
      <c r="I20450" s="51"/>
      <c r="M20450" s="51"/>
    </row>
    <row r="20451" spans="9:13">
      <c r="I20451" s="51"/>
      <c r="M20451" s="51"/>
    </row>
    <row r="20452" spans="9:13">
      <c r="I20452" s="51"/>
      <c r="M20452" s="51"/>
    </row>
    <row r="20453" spans="9:13">
      <c r="I20453" s="51"/>
      <c r="M20453" s="51"/>
    </row>
    <row r="20454" spans="9:13">
      <c r="I20454" s="51"/>
      <c r="M20454" s="51"/>
    </row>
    <row r="20455" spans="9:13">
      <c r="I20455" s="51"/>
      <c r="M20455" s="51"/>
    </row>
    <row r="20456" spans="9:13">
      <c r="I20456" s="51"/>
      <c r="M20456" s="51"/>
    </row>
    <row r="20457" spans="9:13">
      <c r="I20457" s="51"/>
      <c r="M20457" s="51"/>
    </row>
    <row r="20458" spans="9:13">
      <c r="I20458" s="51"/>
      <c r="M20458" s="51"/>
    </row>
    <row r="20459" spans="9:13">
      <c r="I20459" s="51"/>
      <c r="M20459" s="51"/>
    </row>
    <row r="20460" spans="9:13">
      <c r="I20460" s="51"/>
      <c r="M20460" s="51"/>
    </row>
    <row r="20461" spans="9:13">
      <c r="I20461" s="51"/>
      <c r="M20461" s="51"/>
    </row>
    <row r="20462" spans="9:13">
      <c r="I20462" s="51"/>
      <c r="M20462" s="51"/>
    </row>
    <row r="20463" spans="9:13">
      <c r="I20463" s="51"/>
      <c r="M20463" s="51"/>
    </row>
    <row r="20464" spans="9:13">
      <c r="I20464" s="51"/>
      <c r="M20464" s="51"/>
    </row>
    <row r="20465" spans="9:13">
      <c r="I20465" s="51"/>
      <c r="M20465" s="51"/>
    </row>
    <row r="20466" spans="9:13">
      <c r="I20466" s="51"/>
      <c r="M20466" s="51"/>
    </row>
    <row r="20467" spans="9:13">
      <c r="I20467" s="51"/>
      <c r="M20467" s="51"/>
    </row>
    <row r="20468" spans="9:13">
      <c r="I20468" s="51"/>
      <c r="M20468" s="51"/>
    </row>
    <row r="20469" spans="9:13">
      <c r="I20469" s="51"/>
      <c r="M20469" s="51"/>
    </row>
    <row r="20470" spans="9:13">
      <c r="I20470" s="51"/>
      <c r="M20470" s="51"/>
    </row>
    <row r="20471" spans="9:13">
      <c r="I20471" s="51"/>
      <c r="M20471" s="51"/>
    </row>
    <row r="20472" spans="9:13">
      <c r="I20472" s="51"/>
      <c r="M20472" s="51"/>
    </row>
    <row r="20473" spans="9:13">
      <c r="I20473" s="51"/>
      <c r="M20473" s="51"/>
    </row>
    <row r="20474" spans="9:13">
      <c r="I20474" s="51"/>
      <c r="M20474" s="51"/>
    </row>
    <row r="20475" spans="9:13">
      <c r="I20475" s="51"/>
      <c r="M20475" s="51"/>
    </row>
    <row r="20476" spans="9:13">
      <c r="I20476" s="51"/>
      <c r="M20476" s="51"/>
    </row>
    <row r="20477" spans="9:13">
      <c r="I20477" s="51"/>
      <c r="M20477" s="51"/>
    </row>
    <row r="20478" spans="9:13">
      <c r="I20478" s="51"/>
      <c r="M20478" s="51"/>
    </row>
    <row r="20479" spans="9:13">
      <c r="I20479" s="51"/>
      <c r="M20479" s="51"/>
    </row>
    <row r="20480" spans="9:13">
      <c r="I20480" s="51"/>
      <c r="M20480" s="51"/>
    </row>
    <row r="20481" spans="9:13">
      <c r="I20481" s="51"/>
      <c r="M20481" s="51"/>
    </row>
    <row r="20482" spans="9:13">
      <c r="I20482" s="51"/>
      <c r="M20482" s="51"/>
    </row>
    <row r="20483" spans="9:13">
      <c r="I20483" s="51"/>
      <c r="M20483" s="51"/>
    </row>
    <row r="20484" spans="9:13">
      <c r="I20484" s="51"/>
      <c r="M20484" s="51"/>
    </row>
    <row r="20485" spans="9:13">
      <c r="I20485" s="51"/>
      <c r="M20485" s="51"/>
    </row>
    <row r="20486" spans="9:13">
      <c r="I20486" s="51"/>
      <c r="M20486" s="51"/>
    </row>
    <row r="20487" spans="9:13">
      <c r="I20487" s="51"/>
      <c r="M20487" s="51"/>
    </row>
    <row r="20488" spans="9:13">
      <c r="I20488" s="51"/>
      <c r="M20488" s="51"/>
    </row>
    <row r="20489" spans="9:13">
      <c r="I20489" s="51"/>
      <c r="M20489" s="51"/>
    </row>
    <row r="20490" spans="9:13">
      <c r="I20490" s="51"/>
      <c r="M20490" s="51"/>
    </row>
    <row r="20491" spans="9:13">
      <c r="I20491" s="51"/>
      <c r="M20491" s="51"/>
    </row>
    <row r="20492" spans="9:13">
      <c r="I20492" s="51"/>
      <c r="M20492" s="51"/>
    </row>
    <row r="20493" spans="9:13">
      <c r="I20493" s="51"/>
      <c r="M20493" s="51"/>
    </row>
    <row r="20494" spans="9:13">
      <c r="I20494" s="51"/>
      <c r="M20494" s="51"/>
    </row>
    <row r="20495" spans="9:13">
      <c r="I20495" s="51"/>
      <c r="M20495" s="51"/>
    </row>
    <row r="20496" spans="9:13">
      <c r="I20496" s="51"/>
      <c r="M20496" s="51"/>
    </row>
    <row r="20497" spans="9:13">
      <c r="I20497" s="51"/>
      <c r="M20497" s="51"/>
    </row>
    <row r="20498" spans="9:13">
      <c r="I20498" s="51"/>
      <c r="M20498" s="51"/>
    </row>
    <row r="20499" spans="9:13">
      <c r="I20499" s="51"/>
      <c r="M20499" s="51"/>
    </row>
    <row r="20500" spans="9:13">
      <c r="I20500" s="51"/>
      <c r="M20500" s="51"/>
    </row>
    <row r="20501" spans="9:13">
      <c r="I20501" s="51"/>
      <c r="M20501" s="51"/>
    </row>
    <row r="20502" spans="9:13">
      <c r="I20502" s="51"/>
      <c r="M20502" s="51"/>
    </row>
    <row r="20503" spans="9:13">
      <c r="I20503" s="51"/>
      <c r="M20503" s="51"/>
    </row>
    <row r="20504" spans="9:13">
      <c r="I20504" s="51"/>
      <c r="M20504" s="51"/>
    </row>
    <row r="20505" spans="9:13">
      <c r="I20505" s="51"/>
      <c r="M20505" s="51"/>
    </row>
    <row r="20506" spans="9:13">
      <c r="I20506" s="51"/>
      <c r="M20506" s="51"/>
    </row>
    <row r="20507" spans="9:13">
      <c r="I20507" s="51"/>
      <c r="M20507" s="51"/>
    </row>
    <row r="20508" spans="9:13">
      <c r="I20508" s="51"/>
      <c r="M20508" s="51"/>
    </row>
    <row r="20509" spans="9:13">
      <c r="I20509" s="51"/>
      <c r="M20509" s="51"/>
    </row>
    <row r="20510" spans="9:13">
      <c r="I20510" s="51"/>
      <c r="M20510" s="51"/>
    </row>
    <row r="20511" spans="9:13">
      <c r="I20511" s="51"/>
      <c r="M20511" s="51"/>
    </row>
    <row r="20512" spans="9:13">
      <c r="I20512" s="51"/>
      <c r="M20512" s="51"/>
    </row>
    <row r="20513" spans="9:13">
      <c r="I20513" s="51"/>
      <c r="M20513" s="51"/>
    </row>
    <row r="20514" spans="9:13">
      <c r="I20514" s="51"/>
      <c r="M20514" s="51"/>
    </row>
    <row r="20515" spans="9:13">
      <c r="I20515" s="51"/>
      <c r="M20515" s="51"/>
    </row>
    <row r="20516" spans="9:13">
      <c r="I20516" s="51"/>
      <c r="M20516" s="51"/>
    </row>
    <row r="20517" spans="9:13">
      <c r="I20517" s="51"/>
      <c r="M20517" s="51"/>
    </row>
    <row r="20518" spans="9:13">
      <c r="I20518" s="51"/>
      <c r="M20518" s="51"/>
    </row>
    <row r="20519" spans="9:13">
      <c r="I20519" s="51"/>
      <c r="M20519" s="51"/>
    </row>
    <row r="20520" spans="9:13">
      <c r="I20520" s="51"/>
      <c r="M20520" s="51"/>
    </row>
    <row r="20521" spans="9:13">
      <c r="I20521" s="51"/>
      <c r="M20521" s="51"/>
    </row>
    <row r="20522" spans="9:13">
      <c r="I20522" s="51"/>
      <c r="M20522" s="51"/>
    </row>
    <row r="20523" spans="9:13">
      <c r="I20523" s="51"/>
      <c r="M20523" s="51"/>
    </row>
    <row r="20524" spans="9:13">
      <c r="I20524" s="51"/>
      <c r="M20524" s="51"/>
    </row>
    <row r="20525" spans="9:13">
      <c r="I20525" s="51"/>
      <c r="M20525" s="51"/>
    </row>
    <row r="20526" spans="9:13">
      <c r="I20526" s="51"/>
      <c r="M20526" s="51"/>
    </row>
    <row r="20527" spans="9:13">
      <c r="I20527" s="51"/>
      <c r="M20527" s="51"/>
    </row>
    <row r="20528" spans="9:13">
      <c r="I20528" s="51"/>
      <c r="M20528" s="51"/>
    </row>
    <row r="20529" spans="9:13">
      <c r="I20529" s="51"/>
      <c r="M20529" s="51"/>
    </row>
    <row r="20530" spans="9:13">
      <c r="I20530" s="51"/>
      <c r="M20530" s="51"/>
    </row>
    <row r="20531" spans="9:13">
      <c r="I20531" s="51"/>
      <c r="M20531" s="51"/>
    </row>
    <row r="20532" spans="9:13">
      <c r="I20532" s="51"/>
      <c r="M20532" s="51"/>
    </row>
    <row r="20533" spans="9:13">
      <c r="I20533" s="51"/>
      <c r="M20533" s="51"/>
    </row>
    <row r="20534" spans="9:13">
      <c r="I20534" s="51"/>
      <c r="M20534" s="51"/>
    </row>
    <row r="20535" spans="9:13">
      <c r="I20535" s="51"/>
      <c r="M20535" s="51"/>
    </row>
    <row r="20536" spans="9:13">
      <c r="I20536" s="51"/>
      <c r="M20536" s="51"/>
    </row>
    <row r="20537" spans="9:13">
      <c r="I20537" s="51"/>
      <c r="M20537" s="51"/>
    </row>
    <row r="20538" spans="9:13">
      <c r="I20538" s="51"/>
      <c r="M20538" s="51"/>
    </row>
    <row r="20539" spans="9:13">
      <c r="I20539" s="51"/>
      <c r="M20539" s="51"/>
    </row>
    <row r="20540" spans="9:13">
      <c r="I20540" s="51"/>
      <c r="M20540" s="51"/>
    </row>
    <row r="20541" spans="9:13">
      <c r="I20541" s="51"/>
      <c r="M20541" s="51"/>
    </row>
    <row r="20542" spans="9:13">
      <c r="I20542" s="51"/>
      <c r="M20542" s="51"/>
    </row>
    <row r="20543" spans="9:13">
      <c r="I20543" s="51"/>
      <c r="M20543" s="51"/>
    </row>
    <row r="20544" spans="9:13">
      <c r="I20544" s="51"/>
      <c r="M20544" s="51"/>
    </row>
    <row r="20545" spans="9:13">
      <c r="I20545" s="51"/>
      <c r="M20545" s="51"/>
    </row>
    <row r="20546" spans="9:13">
      <c r="I20546" s="51"/>
      <c r="M20546" s="51"/>
    </row>
    <row r="20547" spans="9:13">
      <c r="I20547" s="51"/>
      <c r="M20547" s="51"/>
    </row>
    <row r="20548" spans="9:13">
      <c r="I20548" s="51"/>
      <c r="M20548" s="51"/>
    </row>
    <row r="20549" spans="9:13">
      <c r="I20549" s="51"/>
      <c r="M20549" s="51"/>
    </row>
    <row r="20550" spans="9:13">
      <c r="I20550" s="51"/>
      <c r="M20550" s="51"/>
    </row>
    <row r="20551" spans="9:13">
      <c r="I20551" s="51"/>
      <c r="M20551" s="51"/>
    </row>
    <row r="20552" spans="9:13">
      <c r="I20552" s="51"/>
      <c r="M20552" s="51"/>
    </row>
    <row r="20553" spans="9:13">
      <c r="I20553" s="51"/>
      <c r="M20553" s="51"/>
    </row>
    <row r="20554" spans="9:13">
      <c r="I20554" s="51"/>
      <c r="M20554" s="51"/>
    </row>
    <row r="20555" spans="9:13">
      <c r="I20555" s="51"/>
      <c r="M20555" s="51"/>
    </row>
    <row r="20556" spans="9:13">
      <c r="I20556" s="51"/>
      <c r="M20556" s="51"/>
    </row>
    <row r="20557" spans="9:13">
      <c r="I20557" s="51"/>
      <c r="M20557" s="51"/>
    </row>
    <row r="20558" spans="9:13">
      <c r="I20558" s="51"/>
      <c r="M20558" s="51"/>
    </row>
    <row r="20559" spans="9:13">
      <c r="I20559" s="51"/>
      <c r="M20559" s="51"/>
    </row>
    <row r="20560" spans="9:13">
      <c r="I20560" s="51"/>
      <c r="M20560" s="51"/>
    </row>
    <row r="20561" spans="9:13">
      <c r="I20561" s="51"/>
      <c r="M20561" s="51"/>
    </row>
    <row r="20562" spans="9:13">
      <c r="I20562" s="51"/>
      <c r="M20562" s="51"/>
    </row>
    <row r="20563" spans="9:13">
      <c r="I20563" s="51"/>
      <c r="M20563" s="51"/>
    </row>
    <row r="20564" spans="9:13">
      <c r="I20564" s="51"/>
      <c r="M20564" s="51"/>
    </row>
    <row r="20565" spans="9:13">
      <c r="I20565" s="51"/>
      <c r="M20565" s="51"/>
    </row>
    <row r="20566" spans="9:13">
      <c r="I20566" s="51"/>
      <c r="M20566" s="51"/>
    </row>
    <row r="20567" spans="9:13">
      <c r="I20567" s="51"/>
      <c r="M20567" s="51"/>
    </row>
    <row r="20568" spans="9:13">
      <c r="I20568" s="51"/>
      <c r="M20568" s="51"/>
    </row>
    <row r="20569" spans="9:13">
      <c r="I20569" s="51"/>
      <c r="M20569" s="51"/>
    </row>
    <row r="20570" spans="9:13">
      <c r="I20570" s="51"/>
      <c r="M20570" s="51"/>
    </row>
    <row r="20571" spans="9:13">
      <c r="I20571" s="51"/>
      <c r="M20571" s="51"/>
    </row>
    <row r="20572" spans="9:13">
      <c r="I20572" s="51"/>
      <c r="M20572" s="51"/>
    </row>
    <row r="20573" spans="9:13">
      <c r="I20573" s="51"/>
      <c r="M20573" s="51"/>
    </row>
    <row r="20574" spans="9:13">
      <c r="I20574" s="51"/>
      <c r="M20574" s="51"/>
    </row>
    <row r="20575" spans="9:13">
      <c r="I20575" s="51"/>
      <c r="M20575" s="51"/>
    </row>
    <row r="20576" spans="9:13">
      <c r="I20576" s="51"/>
      <c r="M20576" s="51"/>
    </row>
    <row r="20577" spans="9:13">
      <c r="I20577" s="51"/>
      <c r="M20577" s="51"/>
    </row>
    <row r="20578" spans="9:13">
      <c r="I20578" s="51"/>
      <c r="M20578" s="51"/>
    </row>
    <row r="20579" spans="9:13">
      <c r="I20579" s="51"/>
      <c r="M20579" s="51"/>
    </row>
    <row r="20580" spans="9:13">
      <c r="I20580" s="51"/>
      <c r="M20580" s="51"/>
    </row>
    <row r="20581" spans="9:13">
      <c r="I20581" s="51"/>
      <c r="M20581" s="51"/>
    </row>
    <row r="20582" spans="9:13">
      <c r="I20582" s="51"/>
      <c r="M20582" s="51"/>
    </row>
    <row r="20583" spans="9:13">
      <c r="I20583" s="51"/>
      <c r="M20583" s="51"/>
    </row>
    <row r="20584" spans="9:13">
      <c r="I20584" s="51"/>
      <c r="M20584" s="51"/>
    </row>
    <row r="20585" spans="9:13">
      <c r="I20585" s="51"/>
      <c r="M20585" s="51"/>
    </row>
    <row r="20586" spans="9:13">
      <c r="I20586" s="51"/>
      <c r="M20586" s="51"/>
    </row>
    <row r="20587" spans="9:13">
      <c r="I20587" s="51"/>
      <c r="M20587" s="51"/>
    </row>
    <row r="20588" spans="9:13">
      <c r="I20588" s="51"/>
      <c r="M20588" s="51"/>
    </row>
    <row r="20589" spans="9:13">
      <c r="I20589" s="51"/>
      <c r="M20589" s="51"/>
    </row>
    <row r="20590" spans="9:13">
      <c r="I20590" s="51"/>
      <c r="M20590" s="51"/>
    </row>
    <row r="20591" spans="9:13">
      <c r="I20591" s="51"/>
      <c r="M20591" s="51"/>
    </row>
    <row r="20592" spans="9:13">
      <c r="I20592" s="51"/>
      <c r="M20592" s="51"/>
    </row>
    <row r="20593" spans="9:13">
      <c r="I20593" s="51"/>
      <c r="M20593" s="51"/>
    </row>
    <row r="20594" spans="9:13">
      <c r="I20594" s="51"/>
      <c r="M20594" s="51"/>
    </row>
    <row r="20595" spans="9:13">
      <c r="I20595" s="51"/>
      <c r="M20595" s="51"/>
    </row>
    <row r="20596" spans="9:13">
      <c r="I20596" s="51"/>
      <c r="M20596" s="51"/>
    </row>
    <row r="20597" spans="9:13">
      <c r="I20597" s="51"/>
      <c r="M20597" s="51"/>
    </row>
    <row r="20598" spans="9:13">
      <c r="I20598" s="51"/>
      <c r="M20598" s="51"/>
    </row>
    <row r="20599" spans="9:13">
      <c r="I20599" s="51"/>
      <c r="M20599" s="51"/>
    </row>
    <row r="20600" spans="9:13">
      <c r="I20600" s="51"/>
      <c r="M20600" s="51"/>
    </row>
    <row r="20601" spans="9:13">
      <c r="I20601" s="51"/>
      <c r="M20601" s="51"/>
    </row>
    <row r="20602" spans="9:13">
      <c r="I20602" s="51"/>
      <c r="M20602" s="51"/>
    </row>
    <row r="20603" spans="9:13">
      <c r="I20603" s="51"/>
      <c r="M20603" s="51"/>
    </row>
    <row r="20604" spans="9:13">
      <c r="I20604" s="51"/>
      <c r="M20604" s="51"/>
    </row>
    <row r="20605" spans="9:13">
      <c r="I20605" s="51"/>
      <c r="M20605" s="51"/>
    </row>
    <row r="20606" spans="9:13">
      <c r="I20606" s="51"/>
      <c r="M20606" s="51"/>
    </row>
    <row r="20607" spans="9:13">
      <c r="I20607" s="51"/>
      <c r="M20607" s="51"/>
    </row>
    <row r="20608" spans="9:13">
      <c r="I20608" s="51"/>
      <c r="M20608" s="51"/>
    </row>
    <row r="20609" spans="9:13">
      <c r="I20609" s="51"/>
      <c r="M20609" s="51"/>
    </row>
    <row r="20610" spans="9:13">
      <c r="I20610" s="51"/>
      <c r="M20610" s="51"/>
    </row>
    <row r="20611" spans="9:13">
      <c r="I20611" s="51"/>
      <c r="M20611" s="51"/>
    </row>
    <row r="20612" spans="9:13">
      <c r="I20612" s="51"/>
      <c r="M20612" s="51"/>
    </row>
    <row r="20613" spans="9:13">
      <c r="I20613" s="51"/>
      <c r="M20613" s="51"/>
    </row>
    <row r="20614" spans="9:13">
      <c r="I20614" s="51"/>
      <c r="M20614" s="51"/>
    </row>
    <row r="20615" spans="9:13">
      <c r="I20615" s="51"/>
      <c r="M20615" s="51"/>
    </row>
    <row r="20616" spans="9:13">
      <c r="I20616" s="51"/>
      <c r="M20616" s="51"/>
    </row>
    <row r="20617" spans="9:13">
      <c r="I20617" s="51"/>
      <c r="M20617" s="51"/>
    </row>
    <row r="20618" spans="9:13">
      <c r="I20618" s="51"/>
      <c r="M20618" s="51"/>
    </row>
    <row r="20619" spans="9:13">
      <c r="I20619" s="51"/>
      <c r="M20619" s="51"/>
    </row>
    <row r="20620" spans="9:13">
      <c r="I20620" s="51"/>
      <c r="M20620" s="51"/>
    </row>
    <row r="20621" spans="9:13">
      <c r="I20621" s="51"/>
      <c r="M20621" s="51"/>
    </row>
    <row r="20622" spans="9:13">
      <c r="I20622" s="51"/>
      <c r="M20622" s="51"/>
    </row>
    <row r="20623" spans="9:13">
      <c r="I20623" s="51"/>
      <c r="M20623" s="51"/>
    </row>
    <row r="20624" spans="9:13">
      <c r="I20624" s="51"/>
      <c r="M20624" s="51"/>
    </row>
    <row r="20625" spans="9:13">
      <c r="I20625" s="51"/>
      <c r="M20625" s="51"/>
    </row>
    <row r="20626" spans="9:13">
      <c r="I20626" s="51"/>
      <c r="M20626" s="51"/>
    </row>
    <row r="20627" spans="9:13">
      <c r="I20627" s="51"/>
      <c r="M20627" s="51"/>
    </row>
    <row r="20628" spans="9:13">
      <c r="I20628" s="51"/>
      <c r="M20628" s="51"/>
    </row>
    <row r="20629" spans="9:13">
      <c r="I20629" s="51"/>
      <c r="M20629" s="51"/>
    </row>
    <row r="20630" spans="9:13">
      <c r="I20630" s="51"/>
      <c r="M20630" s="51"/>
    </row>
    <row r="20631" spans="9:13">
      <c r="I20631" s="51"/>
      <c r="M20631" s="51"/>
    </row>
    <row r="20632" spans="9:13">
      <c r="I20632" s="51"/>
      <c r="M20632" s="51"/>
    </row>
    <row r="20633" spans="9:13">
      <c r="I20633" s="51"/>
      <c r="M20633" s="51"/>
    </row>
    <row r="20634" spans="9:13">
      <c r="I20634" s="51"/>
      <c r="M20634" s="51"/>
    </row>
    <row r="20635" spans="9:13">
      <c r="I20635" s="51"/>
      <c r="M20635" s="51"/>
    </row>
    <row r="20636" spans="9:13">
      <c r="I20636" s="51"/>
      <c r="M20636" s="51"/>
    </row>
    <row r="20637" spans="9:13">
      <c r="I20637" s="51"/>
      <c r="M20637" s="51"/>
    </row>
    <row r="20638" spans="9:13">
      <c r="I20638" s="51"/>
      <c r="M20638" s="51"/>
    </row>
    <row r="20639" spans="9:13">
      <c r="I20639" s="51"/>
      <c r="M20639" s="51"/>
    </row>
    <row r="20640" spans="9:13">
      <c r="I20640" s="51"/>
      <c r="M20640" s="51"/>
    </row>
    <row r="20641" spans="9:13">
      <c r="I20641" s="51"/>
      <c r="M20641" s="51"/>
    </row>
    <row r="20642" spans="9:13">
      <c r="I20642" s="51"/>
      <c r="M20642" s="51"/>
    </row>
    <row r="20643" spans="9:13">
      <c r="I20643" s="51"/>
      <c r="M20643" s="51"/>
    </row>
    <row r="20644" spans="9:13">
      <c r="I20644" s="51"/>
      <c r="M20644" s="51"/>
    </row>
    <row r="20645" spans="9:13">
      <c r="I20645" s="51"/>
      <c r="M20645" s="51"/>
    </row>
    <row r="20646" spans="9:13">
      <c r="I20646" s="51"/>
      <c r="M20646" s="51"/>
    </row>
    <row r="20647" spans="9:13">
      <c r="I20647" s="51"/>
      <c r="M20647" s="51"/>
    </row>
    <row r="20648" spans="9:13">
      <c r="I20648" s="51"/>
      <c r="M20648" s="51"/>
    </row>
    <row r="20649" spans="9:13">
      <c r="I20649" s="51"/>
      <c r="M20649" s="51"/>
    </row>
    <row r="20650" spans="9:13">
      <c r="I20650" s="51"/>
      <c r="M20650" s="51"/>
    </row>
    <row r="20651" spans="9:13">
      <c r="I20651" s="51"/>
      <c r="M20651" s="51"/>
    </row>
    <row r="20652" spans="9:13">
      <c r="I20652" s="51"/>
      <c r="M20652" s="51"/>
    </row>
    <row r="20653" spans="9:13">
      <c r="I20653" s="51"/>
      <c r="M20653" s="51"/>
    </row>
    <row r="20654" spans="9:13">
      <c r="I20654" s="51"/>
      <c r="M20654" s="51"/>
    </row>
    <row r="20655" spans="9:13">
      <c r="I20655" s="51"/>
      <c r="M20655" s="51"/>
    </row>
    <row r="20656" spans="9:13">
      <c r="I20656" s="51"/>
      <c r="M20656" s="51"/>
    </row>
    <row r="20657" spans="9:13">
      <c r="I20657" s="51"/>
      <c r="M20657" s="51"/>
    </row>
    <row r="20658" spans="9:13">
      <c r="I20658" s="51"/>
      <c r="M20658" s="51"/>
    </row>
    <row r="20659" spans="9:13">
      <c r="I20659" s="51"/>
      <c r="M20659" s="51"/>
    </row>
    <row r="20660" spans="9:13">
      <c r="I20660" s="51"/>
      <c r="M20660" s="51"/>
    </row>
    <row r="20661" spans="9:13">
      <c r="I20661" s="51"/>
      <c r="M20661" s="51"/>
    </row>
    <row r="20662" spans="9:13">
      <c r="I20662" s="51"/>
      <c r="M20662" s="51"/>
    </row>
    <row r="20663" spans="9:13">
      <c r="I20663" s="51"/>
      <c r="M20663" s="51"/>
    </row>
    <row r="20664" spans="9:13">
      <c r="I20664" s="51"/>
      <c r="M20664" s="51"/>
    </row>
    <row r="20665" spans="9:13">
      <c r="I20665" s="51"/>
      <c r="M20665" s="51"/>
    </row>
    <row r="20666" spans="9:13">
      <c r="I20666" s="51"/>
      <c r="M20666" s="51"/>
    </row>
    <row r="20667" spans="9:13">
      <c r="I20667" s="51"/>
      <c r="M20667" s="51"/>
    </row>
    <row r="20668" spans="9:13">
      <c r="I20668" s="51"/>
      <c r="M20668" s="51"/>
    </row>
    <row r="20669" spans="9:13">
      <c r="I20669" s="51"/>
      <c r="M20669" s="51"/>
    </row>
    <row r="20670" spans="9:13">
      <c r="I20670" s="51"/>
      <c r="M20670" s="51"/>
    </row>
    <row r="20671" spans="9:13">
      <c r="I20671" s="51"/>
      <c r="M20671" s="51"/>
    </row>
    <row r="20672" spans="9:13">
      <c r="I20672" s="51"/>
      <c r="M20672" s="51"/>
    </row>
    <row r="20673" spans="9:13">
      <c r="I20673" s="51"/>
      <c r="M20673" s="51"/>
    </row>
    <row r="20674" spans="9:13">
      <c r="I20674" s="51"/>
      <c r="M20674" s="51"/>
    </row>
    <row r="20675" spans="9:13">
      <c r="I20675" s="51"/>
      <c r="M20675" s="51"/>
    </row>
    <row r="20676" spans="9:13">
      <c r="I20676" s="51"/>
      <c r="M20676" s="51"/>
    </row>
    <row r="20677" spans="9:13">
      <c r="I20677" s="51"/>
      <c r="M20677" s="51"/>
    </row>
    <row r="20678" spans="9:13">
      <c r="I20678" s="51"/>
      <c r="M20678" s="51"/>
    </row>
    <row r="20679" spans="9:13">
      <c r="I20679" s="51"/>
      <c r="M20679" s="51"/>
    </row>
    <row r="20680" spans="9:13">
      <c r="I20680" s="51"/>
      <c r="M20680" s="51"/>
    </row>
    <row r="20681" spans="9:13">
      <c r="I20681" s="51"/>
      <c r="M20681" s="51"/>
    </row>
    <row r="20682" spans="9:13">
      <c r="I20682" s="51"/>
      <c r="M20682" s="51"/>
    </row>
    <row r="20683" spans="9:13">
      <c r="I20683" s="51"/>
      <c r="M20683" s="51"/>
    </row>
    <row r="20684" spans="9:13">
      <c r="I20684" s="51"/>
      <c r="M20684" s="51"/>
    </row>
    <row r="20685" spans="9:13">
      <c r="I20685" s="51"/>
      <c r="M20685" s="51"/>
    </row>
    <row r="20686" spans="9:13">
      <c r="I20686" s="51"/>
      <c r="M20686" s="51"/>
    </row>
    <row r="20687" spans="9:13">
      <c r="I20687" s="51"/>
      <c r="M20687" s="51"/>
    </row>
    <row r="20688" spans="9:13">
      <c r="I20688" s="51"/>
      <c r="M20688" s="51"/>
    </row>
    <row r="20689" spans="9:13">
      <c r="I20689" s="51"/>
      <c r="M20689" s="51"/>
    </row>
    <row r="20690" spans="9:13">
      <c r="I20690" s="51"/>
      <c r="M20690" s="51"/>
    </row>
    <row r="20691" spans="9:13">
      <c r="I20691" s="51"/>
      <c r="M20691" s="51"/>
    </row>
    <row r="20692" spans="9:13">
      <c r="I20692" s="51"/>
      <c r="M20692" s="51"/>
    </row>
    <row r="20693" spans="9:13">
      <c r="I20693" s="51"/>
      <c r="M20693" s="51"/>
    </row>
    <row r="20694" spans="9:13">
      <c r="I20694" s="51"/>
      <c r="M20694" s="51"/>
    </row>
    <row r="20695" spans="9:13">
      <c r="I20695" s="51"/>
      <c r="M20695" s="51"/>
    </row>
    <row r="20696" spans="9:13">
      <c r="I20696" s="51"/>
      <c r="M20696" s="51"/>
    </row>
    <row r="20697" spans="9:13">
      <c r="I20697" s="51"/>
      <c r="M20697" s="51"/>
    </row>
    <row r="20698" spans="9:13">
      <c r="I20698" s="51"/>
      <c r="M20698" s="51"/>
    </row>
    <row r="20699" spans="9:13">
      <c r="I20699" s="51"/>
      <c r="M20699" s="51"/>
    </row>
    <row r="20700" spans="9:13">
      <c r="I20700" s="51"/>
      <c r="M20700" s="51"/>
    </row>
    <row r="20701" spans="9:13">
      <c r="I20701" s="51"/>
      <c r="M20701" s="51"/>
    </row>
    <row r="20702" spans="9:13">
      <c r="I20702" s="51"/>
      <c r="M20702" s="51"/>
    </row>
    <row r="20703" spans="9:13">
      <c r="I20703" s="51"/>
      <c r="M20703" s="51"/>
    </row>
    <row r="20704" spans="9:13">
      <c r="I20704" s="51"/>
      <c r="M20704" s="51"/>
    </row>
    <row r="20705" spans="9:13">
      <c r="I20705" s="51"/>
      <c r="M20705" s="51"/>
    </row>
    <row r="20706" spans="9:13">
      <c r="I20706" s="51"/>
      <c r="M20706" s="51"/>
    </row>
    <row r="20707" spans="9:13">
      <c r="I20707" s="51"/>
      <c r="M20707" s="51"/>
    </row>
    <row r="20708" spans="9:13">
      <c r="I20708" s="51"/>
      <c r="M20708" s="51"/>
    </row>
    <row r="20709" spans="9:13">
      <c r="I20709" s="51"/>
      <c r="M20709" s="51"/>
    </row>
    <row r="20710" spans="9:13">
      <c r="I20710" s="51"/>
      <c r="M20710" s="51"/>
    </row>
    <row r="20711" spans="9:13">
      <c r="I20711" s="51"/>
      <c r="M20711" s="51"/>
    </row>
    <row r="20712" spans="9:13">
      <c r="I20712" s="51"/>
      <c r="M20712" s="51"/>
    </row>
    <row r="20713" spans="9:13">
      <c r="I20713" s="51"/>
      <c r="M20713" s="51"/>
    </row>
    <row r="20714" spans="9:13">
      <c r="I20714" s="51"/>
      <c r="M20714" s="51"/>
    </row>
    <row r="20715" spans="9:13">
      <c r="I20715" s="51"/>
      <c r="M20715" s="51"/>
    </row>
    <row r="20716" spans="9:13">
      <c r="I20716" s="51"/>
      <c r="M20716" s="51"/>
    </row>
    <row r="20717" spans="9:13">
      <c r="I20717" s="51"/>
      <c r="M20717" s="51"/>
    </row>
    <row r="20718" spans="9:13">
      <c r="I20718" s="51"/>
      <c r="M20718" s="51"/>
    </row>
    <row r="20719" spans="9:13">
      <c r="I20719" s="51"/>
      <c r="M20719" s="51"/>
    </row>
    <row r="20720" spans="9:13">
      <c r="I20720" s="51"/>
      <c r="M20720" s="51"/>
    </row>
    <row r="20721" spans="9:13">
      <c r="I20721" s="51"/>
      <c r="M20721" s="51"/>
    </row>
    <row r="20722" spans="9:13">
      <c r="I20722" s="51"/>
      <c r="M20722" s="51"/>
    </row>
    <row r="20723" spans="9:13">
      <c r="I20723" s="51"/>
      <c r="M20723" s="51"/>
    </row>
    <row r="20724" spans="9:13">
      <c r="I20724" s="51"/>
      <c r="M20724" s="51"/>
    </row>
    <row r="20725" spans="9:13">
      <c r="I20725" s="51"/>
      <c r="M20725" s="51"/>
    </row>
    <row r="20726" spans="9:13">
      <c r="I20726" s="51"/>
      <c r="M20726" s="51"/>
    </row>
    <row r="20727" spans="9:13">
      <c r="I20727" s="51"/>
      <c r="M20727" s="51"/>
    </row>
    <row r="20728" spans="9:13">
      <c r="I20728" s="51"/>
      <c r="M20728" s="51"/>
    </row>
    <row r="20729" spans="9:13">
      <c r="I20729" s="51"/>
      <c r="M20729" s="51"/>
    </row>
    <row r="20730" spans="9:13">
      <c r="I20730" s="51"/>
      <c r="M20730" s="51"/>
    </row>
    <row r="20731" spans="9:13">
      <c r="I20731" s="51"/>
      <c r="M20731" s="51"/>
    </row>
    <row r="20732" spans="9:13">
      <c r="I20732" s="51"/>
      <c r="M20732" s="51"/>
    </row>
    <row r="20733" spans="9:13">
      <c r="I20733" s="51"/>
      <c r="M20733" s="51"/>
    </row>
    <row r="20734" spans="9:13">
      <c r="I20734" s="51"/>
      <c r="M20734" s="51"/>
    </row>
    <row r="20735" spans="9:13">
      <c r="I20735" s="51"/>
      <c r="M20735" s="51"/>
    </row>
    <row r="20736" spans="9:13">
      <c r="I20736" s="51"/>
      <c r="M20736" s="51"/>
    </row>
    <row r="20737" spans="9:13">
      <c r="I20737" s="51"/>
      <c r="M20737" s="51"/>
    </row>
    <row r="20738" spans="9:13">
      <c r="I20738" s="51"/>
      <c r="M20738" s="51"/>
    </row>
    <row r="20739" spans="9:13">
      <c r="I20739" s="51"/>
      <c r="M20739" s="51"/>
    </row>
    <row r="20740" spans="9:13">
      <c r="I20740" s="51"/>
      <c r="M20740" s="51"/>
    </row>
    <row r="20741" spans="9:13">
      <c r="I20741" s="51"/>
      <c r="M20741" s="51"/>
    </row>
    <row r="20742" spans="9:13">
      <c r="I20742" s="51"/>
      <c r="M20742" s="51"/>
    </row>
    <row r="20743" spans="9:13">
      <c r="I20743" s="51"/>
      <c r="M20743" s="51"/>
    </row>
    <row r="20744" spans="9:13">
      <c r="I20744" s="51"/>
      <c r="M20744" s="51"/>
    </row>
    <row r="20745" spans="9:13">
      <c r="I20745" s="51"/>
      <c r="M20745" s="51"/>
    </row>
    <row r="20746" spans="9:13">
      <c r="I20746" s="51"/>
      <c r="M20746" s="51"/>
    </row>
    <row r="20747" spans="9:13">
      <c r="I20747" s="51"/>
      <c r="M20747" s="51"/>
    </row>
    <row r="20748" spans="9:13">
      <c r="I20748" s="51"/>
      <c r="M20748" s="51"/>
    </row>
    <row r="20749" spans="9:13">
      <c r="I20749" s="51"/>
      <c r="M20749" s="51"/>
    </row>
    <row r="20750" spans="9:13">
      <c r="I20750" s="51"/>
      <c r="M20750" s="51"/>
    </row>
    <row r="20751" spans="9:13">
      <c r="I20751" s="51"/>
      <c r="M20751" s="51"/>
    </row>
    <row r="20752" spans="9:13">
      <c r="I20752" s="51"/>
      <c r="M20752" s="51"/>
    </row>
    <row r="20753" spans="9:13">
      <c r="I20753" s="51"/>
      <c r="M20753" s="51"/>
    </row>
    <row r="20754" spans="9:13">
      <c r="I20754" s="51"/>
      <c r="M20754" s="51"/>
    </row>
    <row r="20755" spans="9:13">
      <c r="I20755" s="51"/>
      <c r="M20755" s="51"/>
    </row>
    <row r="20756" spans="9:13">
      <c r="I20756" s="51"/>
      <c r="M20756" s="51"/>
    </row>
    <row r="20757" spans="9:13">
      <c r="I20757" s="51"/>
      <c r="M20757" s="51"/>
    </row>
    <row r="20758" spans="9:13">
      <c r="I20758" s="51"/>
      <c r="M20758" s="51"/>
    </row>
    <row r="20759" spans="9:13">
      <c r="I20759" s="51"/>
      <c r="M20759" s="51"/>
    </row>
    <row r="20760" spans="9:13">
      <c r="I20760" s="51"/>
      <c r="M20760" s="51"/>
    </row>
    <row r="20761" spans="9:13">
      <c r="I20761" s="51"/>
      <c r="M20761" s="51"/>
    </row>
    <row r="20762" spans="9:13">
      <c r="I20762" s="51"/>
      <c r="M20762" s="51"/>
    </row>
    <row r="20763" spans="9:13">
      <c r="I20763" s="51"/>
      <c r="M20763" s="51"/>
    </row>
    <row r="20764" spans="9:13">
      <c r="I20764" s="51"/>
      <c r="M20764" s="51"/>
    </row>
    <row r="20765" spans="9:13">
      <c r="I20765" s="51"/>
      <c r="M20765" s="51"/>
    </row>
    <row r="20766" spans="9:13">
      <c r="I20766" s="51"/>
      <c r="M20766" s="51"/>
    </row>
    <row r="20767" spans="9:13">
      <c r="I20767" s="51"/>
      <c r="M20767" s="51"/>
    </row>
    <row r="20768" spans="9:13">
      <c r="I20768" s="51"/>
      <c r="M20768" s="51"/>
    </row>
    <row r="20769" spans="9:13">
      <c r="I20769" s="51"/>
      <c r="M20769" s="51"/>
    </row>
    <row r="20770" spans="9:13">
      <c r="I20770" s="51"/>
      <c r="M20770" s="51"/>
    </row>
    <row r="20771" spans="9:13">
      <c r="I20771" s="51"/>
      <c r="M20771" s="51"/>
    </row>
    <row r="20772" spans="9:13">
      <c r="I20772" s="51"/>
      <c r="M20772" s="51"/>
    </row>
    <row r="20773" spans="9:13">
      <c r="I20773" s="51"/>
      <c r="M20773" s="51"/>
    </row>
    <row r="20774" spans="9:13">
      <c r="I20774" s="51"/>
      <c r="M20774" s="51"/>
    </row>
    <row r="20775" spans="9:13">
      <c r="I20775" s="51"/>
      <c r="M20775" s="51"/>
    </row>
    <row r="20776" spans="9:13">
      <c r="I20776" s="51"/>
      <c r="M20776" s="51"/>
    </row>
    <row r="20777" spans="9:13">
      <c r="I20777" s="51"/>
      <c r="M20777" s="51"/>
    </row>
    <row r="20778" spans="9:13">
      <c r="I20778" s="51"/>
      <c r="M20778" s="51"/>
    </row>
    <row r="20779" spans="9:13">
      <c r="I20779" s="51"/>
      <c r="M20779" s="51"/>
    </row>
    <row r="20780" spans="9:13">
      <c r="I20780" s="51"/>
      <c r="M20780" s="51"/>
    </row>
    <row r="20781" spans="9:13">
      <c r="I20781" s="51"/>
      <c r="M20781" s="51"/>
    </row>
    <row r="20782" spans="9:13">
      <c r="I20782" s="51"/>
      <c r="M20782" s="51"/>
    </row>
    <row r="20783" spans="9:13">
      <c r="I20783" s="51"/>
      <c r="M20783" s="51"/>
    </row>
    <row r="20784" spans="9:13">
      <c r="I20784" s="51"/>
      <c r="M20784" s="51"/>
    </row>
    <row r="20785" spans="9:13">
      <c r="I20785" s="51"/>
      <c r="M20785" s="51"/>
    </row>
    <row r="20786" spans="9:13">
      <c r="I20786" s="51"/>
      <c r="M20786" s="51"/>
    </row>
    <row r="20787" spans="9:13">
      <c r="I20787" s="51"/>
      <c r="M20787" s="51"/>
    </row>
    <row r="20788" spans="9:13">
      <c r="I20788" s="51"/>
      <c r="M20788" s="51"/>
    </row>
    <row r="20789" spans="9:13">
      <c r="I20789" s="51"/>
      <c r="M20789" s="51"/>
    </row>
    <row r="20790" spans="9:13">
      <c r="I20790" s="51"/>
      <c r="M20790" s="51"/>
    </row>
    <row r="20791" spans="9:13">
      <c r="I20791" s="51"/>
      <c r="M20791" s="51"/>
    </row>
    <row r="20792" spans="9:13">
      <c r="I20792" s="51"/>
      <c r="M20792" s="51"/>
    </row>
    <row r="20793" spans="9:13">
      <c r="I20793" s="51"/>
      <c r="M20793" s="51"/>
    </row>
    <row r="20794" spans="9:13">
      <c r="I20794" s="51"/>
      <c r="M20794" s="51"/>
    </row>
    <row r="20795" spans="9:13">
      <c r="I20795" s="51"/>
      <c r="M20795" s="51"/>
    </row>
    <row r="20796" spans="9:13">
      <c r="I20796" s="51"/>
      <c r="M20796" s="51"/>
    </row>
    <row r="20797" spans="9:13">
      <c r="I20797" s="51"/>
      <c r="M20797" s="51"/>
    </row>
    <row r="20798" spans="9:13">
      <c r="I20798" s="51"/>
      <c r="M20798" s="51"/>
    </row>
    <row r="20799" spans="9:13">
      <c r="I20799" s="51"/>
      <c r="M20799" s="51"/>
    </row>
    <row r="20800" spans="9:13">
      <c r="I20800" s="51"/>
      <c r="M20800" s="51"/>
    </row>
    <row r="20801" spans="9:13">
      <c r="I20801" s="51"/>
      <c r="M20801" s="51"/>
    </row>
    <row r="20802" spans="9:13">
      <c r="I20802" s="51"/>
      <c r="M20802" s="51"/>
    </row>
    <row r="20803" spans="9:13">
      <c r="I20803" s="51"/>
      <c r="M20803" s="51"/>
    </row>
    <row r="20804" spans="9:13">
      <c r="I20804" s="51"/>
      <c r="M20804" s="51"/>
    </row>
    <row r="20805" spans="9:13">
      <c r="I20805" s="51"/>
      <c r="M20805" s="51"/>
    </row>
    <row r="20806" spans="9:13">
      <c r="I20806" s="51"/>
      <c r="M20806" s="51"/>
    </row>
    <row r="20807" spans="9:13">
      <c r="I20807" s="51"/>
      <c r="M20807" s="51"/>
    </row>
    <row r="20808" spans="9:13">
      <c r="I20808" s="51"/>
      <c r="M20808" s="51"/>
    </row>
    <row r="20809" spans="9:13">
      <c r="I20809" s="51"/>
      <c r="M20809" s="51"/>
    </row>
    <row r="20810" spans="9:13">
      <c r="I20810" s="51"/>
      <c r="M20810" s="51"/>
    </row>
    <row r="20811" spans="9:13">
      <c r="I20811" s="51"/>
      <c r="M20811" s="51"/>
    </row>
    <row r="20812" spans="9:13">
      <c r="I20812" s="51"/>
      <c r="M20812" s="51"/>
    </row>
    <row r="20813" spans="9:13">
      <c r="I20813" s="51"/>
      <c r="M20813" s="51"/>
    </row>
    <row r="20814" spans="9:13">
      <c r="I20814" s="51"/>
      <c r="M20814" s="51"/>
    </row>
    <row r="20815" spans="9:13">
      <c r="I20815" s="51"/>
      <c r="M20815" s="51"/>
    </row>
    <row r="20816" spans="9:13">
      <c r="I20816" s="51"/>
      <c r="M20816" s="51"/>
    </row>
    <row r="20817" spans="9:13">
      <c r="I20817" s="51"/>
      <c r="M20817" s="51"/>
    </row>
    <row r="20818" spans="9:13">
      <c r="I20818" s="51"/>
      <c r="M20818" s="51"/>
    </row>
    <row r="20819" spans="9:13">
      <c r="I20819" s="51"/>
      <c r="M20819" s="51"/>
    </row>
    <row r="20820" spans="9:13">
      <c r="I20820" s="51"/>
      <c r="M20820" s="51"/>
    </row>
    <row r="20821" spans="9:13">
      <c r="I20821" s="51"/>
      <c r="M20821" s="51"/>
    </row>
    <row r="20822" spans="9:13">
      <c r="I20822" s="51"/>
      <c r="M20822" s="51"/>
    </row>
    <row r="20823" spans="9:13">
      <c r="I20823" s="51"/>
      <c r="M20823" s="51"/>
    </row>
    <row r="20824" spans="9:13">
      <c r="I20824" s="51"/>
      <c r="M20824" s="51"/>
    </row>
    <row r="20825" spans="9:13">
      <c r="I20825" s="51"/>
      <c r="M20825" s="51"/>
    </row>
    <row r="20826" spans="9:13">
      <c r="I20826" s="51"/>
      <c r="M20826" s="51"/>
    </row>
    <row r="20827" spans="9:13">
      <c r="I20827" s="51"/>
      <c r="M20827" s="51"/>
    </row>
    <row r="20828" spans="9:13">
      <c r="I20828" s="51"/>
      <c r="M20828" s="51"/>
    </row>
    <row r="20829" spans="9:13">
      <c r="I20829" s="51"/>
      <c r="M20829" s="51"/>
    </row>
    <row r="20830" spans="9:13">
      <c r="I20830" s="51"/>
      <c r="M20830" s="51"/>
    </row>
    <row r="20831" spans="9:13">
      <c r="I20831" s="51"/>
      <c r="M20831" s="51"/>
    </row>
    <row r="20832" spans="9:13">
      <c r="I20832" s="51"/>
      <c r="M20832" s="51"/>
    </row>
    <row r="20833" spans="9:13">
      <c r="I20833" s="51"/>
      <c r="M20833" s="51"/>
    </row>
    <row r="20834" spans="9:13">
      <c r="I20834" s="51"/>
      <c r="M20834" s="51"/>
    </row>
    <row r="20835" spans="9:13">
      <c r="I20835" s="51"/>
      <c r="M20835" s="51"/>
    </row>
    <row r="20836" spans="9:13">
      <c r="I20836" s="51"/>
      <c r="M20836" s="51"/>
    </row>
    <row r="20837" spans="9:13">
      <c r="I20837" s="51"/>
      <c r="M20837" s="51"/>
    </row>
    <row r="20838" spans="9:13">
      <c r="I20838" s="51"/>
      <c r="M20838" s="51"/>
    </row>
    <row r="20839" spans="9:13">
      <c r="I20839" s="51"/>
      <c r="M20839" s="51"/>
    </row>
    <row r="20840" spans="9:13">
      <c r="I20840" s="51"/>
      <c r="M20840" s="51"/>
    </row>
    <row r="20841" spans="9:13">
      <c r="I20841" s="51"/>
      <c r="M20841" s="51"/>
    </row>
    <row r="20842" spans="9:13">
      <c r="I20842" s="51"/>
      <c r="M20842" s="51"/>
    </row>
    <row r="20843" spans="9:13">
      <c r="I20843" s="51"/>
      <c r="M20843" s="51"/>
    </row>
    <row r="20844" spans="9:13">
      <c r="I20844" s="51"/>
      <c r="M20844" s="51"/>
    </row>
    <row r="20845" spans="9:13">
      <c r="I20845" s="51"/>
      <c r="M20845" s="51"/>
    </row>
    <row r="20846" spans="9:13">
      <c r="I20846" s="51"/>
      <c r="M20846" s="51"/>
    </row>
    <row r="20847" spans="9:13">
      <c r="I20847" s="51"/>
      <c r="M20847" s="51"/>
    </row>
    <row r="20848" spans="9:13">
      <c r="I20848" s="51"/>
      <c r="M20848" s="51"/>
    </row>
    <row r="20849" spans="9:13">
      <c r="I20849" s="51"/>
      <c r="M20849" s="51"/>
    </row>
    <row r="20850" spans="9:13">
      <c r="I20850" s="51"/>
      <c r="M20850" s="51"/>
    </row>
    <row r="20851" spans="9:13">
      <c r="I20851" s="51"/>
      <c r="M20851" s="51"/>
    </row>
    <row r="20852" spans="9:13">
      <c r="I20852" s="51"/>
      <c r="M20852" s="51"/>
    </row>
    <row r="20853" spans="9:13">
      <c r="I20853" s="51"/>
      <c r="M20853" s="51"/>
    </row>
    <row r="20854" spans="9:13">
      <c r="I20854" s="51"/>
      <c r="M20854" s="51"/>
    </row>
    <row r="20855" spans="9:13">
      <c r="I20855" s="51"/>
      <c r="M20855" s="51"/>
    </row>
    <row r="20856" spans="9:13">
      <c r="I20856" s="51"/>
      <c r="M20856" s="51"/>
    </row>
    <row r="20857" spans="9:13">
      <c r="I20857" s="51"/>
      <c r="M20857" s="51"/>
    </row>
    <row r="20858" spans="9:13">
      <c r="I20858" s="51"/>
      <c r="M20858" s="51"/>
    </row>
    <row r="20859" spans="9:13">
      <c r="I20859" s="51"/>
      <c r="M20859" s="51"/>
    </row>
    <row r="20860" spans="9:13">
      <c r="I20860" s="51"/>
      <c r="M20860" s="51"/>
    </row>
    <row r="20861" spans="9:13">
      <c r="I20861" s="51"/>
      <c r="M20861" s="51"/>
    </row>
    <row r="20862" spans="9:13">
      <c r="I20862" s="51"/>
      <c r="M20862" s="51"/>
    </row>
    <row r="20863" spans="9:13">
      <c r="I20863" s="51"/>
      <c r="M20863" s="51"/>
    </row>
    <row r="20864" spans="9:13">
      <c r="I20864" s="51"/>
      <c r="M20864" s="51"/>
    </row>
    <row r="20865" spans="9:13">
      <c r="I20865" s="51"/>
      <c r="M20865" s="51"/>
    </row>
    <row r="20866" spans="9:13">
      <c r="I20866" s="51"/>
      <c r="M20866" s="51"/>
    </row>
    <row r="20867" spans="9:13">
      <c r="I20867" s="51"/>
      <c r="M20867" s="51"/>
    </row>
    <row r="20868" spans="9:13">
      <c r="I20868" s="51"/>
      <c r="M20868" s="51"/>
    </row>
    <row r="20869" spans="9:13">
      <c r="I20869" s="51"/>
      <c r="M20869" s="51"/>
    </row>
    <row r="20870" spans="9:13">
      <c r="I20870" s="51"/>
      <c r="M20870" s="51"/>
    </row>
    <row r="20871" spans="9:13">
      <c r="I20871" s="51"/>
      <c r="M20871" s="51"/>
    </row>
    <row r="20872" spans="9:13">
      <c r="I20872" s="51"/>
      <c r="M20872" s="51"/>
    </row>
    <row r="20873" spans="9:13">
      <c r="I20873" s="51"/>
      <c r="M20873" s="51"/>
    </row>
    <row r="20874" spans="9:13">
      <c r="I20874" s="51"/>
      <c r="M20874" s="51"/>
    </row>
    <row r="20875" spans="9:13">
      <c r="I20875" s="51"/>
      <c r="M20875" s="51"/>
    </row>
    <row r="20876" spans="9:13">
      <c r="I20876" s="51"/>
      <c r="M20876" s="51"/>
    </row>
    <row r="20877" spans="9:13">
      <c r="I20877" s="51"/>
      <c r="M20877" s="51"/>
    </row>
    <row r="20878" spans="9:13">
      <c r="I20878" s="51"/>
      <c r="M20878" s="51"/>
    </row>
    <row r="20879" spans="9:13">
      <c r="I20879" s="51"/>
      <c r="M20879" s="51"/>
    </row>
    <row r="20880" spans="9:13">
      <c r="I20880" s="51"/>
      <c r="M20880" s="51"/>
    </row>
    <row r="20881" spans="9:13">
      <c r="I20881" s="51"/>
      <c r="M20881" s="51"/>
    </row>
    <row r="20882" spans="9:13">
      <c r="I20882" s="51"/>
      <c r="M20882" s="51"/>
    </row>
    <row r="20883" spans="9:13">
      <c r="I20883" s="51"/>
      <c r="M20883" s="51"/>
    </row>
    <row r="20884" spans="9:13">
      <c r="I20884" s="51"/>
      <c r="M20884" s="51"/>
    </row>
    <row r="20885" spans="9:13">
      <c r="I20885" s="51"/>
      <c r="M20885" s="51"/>
    </row>
    <row r="20886" spans="9:13">
      <c r="I20886" s="51"/>
      <c r="M20886" s="51"/>
    </row>
    <row r="20887" spans="9:13">
      <c r="I20887" s="51"/>
      <c r="M20887" s="51"/>
    </row>
    <row r="20888" spans="9:13">
      <c r="I20888" s="51"/>
      <c r="M20888" s="51"/>
    </row>
    <row r="20889" spans="9:13">
      <c r="I20889" s="51"/>
      <c r="M20889" s="51"/>
    </row>
    <row r="20890" spans="9:13">
      <c r="I20890" s="51"/>
      <c r="M20890" s="51"/>
    </row>
    <row r="20891" spans="9:13">
      <c r="I20891" s="51"/>
      <c r="M20891" s="51"/>
    </row>
    <row r="20892" spans="9:13">
      <c r="I20892" s="51"/>
      <c r="M20892" s="51"/>
    </row>
    <row r="20893" spans="9:13">
      <c r="I20893" s="51"/>
      <c r="M20893" s="51"/>
    </row>
    <row r="20894" spans="9:13">
      <c r="I20894" s="51"/>
      <c r="M20894" s="51"/>
    </row>
    <row r="20895" spans="9:13">
      <c r="I20895" s="51"/>
      <c r="M20895" s="51"/>
    </row>
    <row r="20896" spans="9:13">
      <c r="I20896" s="51"/>
      <c r="M20896" s="51"/>
    </row>
    <row r="20897" spans="9:13">
      <c r="I20897" s="51"/>
      <c r="M20897" s="51"/>
    </row>
    <row r="20898" spans="9:13">
      <c r="I20898" s="51"/>
      <c r="M20898" s="51"/>
    </row>
    <row r="20899" spans="9:13">
      <c r="I20899" s="51"/>
      <c r="M20899" s="51"/>
    </row>
    <row r="20900" spans="9:13">
      <c r="I20900" s="51"/>
      <c r="M20900" s="51"/>
    </row>
    <row r="20901" spans="9:13">
      <c r="I20901" s="51"/>
      <c r="M20901" s="51"/>
    </row>
    <row r="20902" spans="9:13">
      <c r="I20902" s="51"/>
      <c r="M20902" s="51"/>
    </row>
    <row r="20903" spans="9:13">
      <c r="I20903" s="51"/>
      <c r="M20903" s="51"/>
    </row>
    <row r="20904" spans="9:13">
      <c r="I20904" s="51"/>
      <c r="M20904" s="51"/>
    </row>
    <row r="20905" spans="9:13">
      <c r="I20905" s="51"/>
      <c r="M20905" s="51"/>
    </row>
    <row r="20906" spans="9:13">
      <c r="I20906" s="51"/>
      <c r="M20906" s="51"/>
    </row>
    <row r="20907" spans="9:13">
      <c r="I20907" s="51"/>
      <c r="M20907" s="51"/>
    </row>
    <row r="20908" spans="9:13">
      <c r="I20908" s="51"/>
      <c r="M20908" s="51"/>
    </row>
    <row r="20909" spans="9:13">
      <c r="I20909" s="51"/>
      <c r="M20909" s="51"/>
    </row>
    <row r="20910" spans="9:13">
      <c r="I20910" s="51"/>
      <c r="M20910" s="51"/>
    </row>
    <row r="20911" spans="9:13">
      <c r="I20911" s="51"/>
      <c r="M20911" s="51"/>
    </row>
    <row r="20912" spans="9:13">
      <c r="I20912" s="51"/>
      <c r="M20912" s="51"/>
    </row>
    <row r="20913" spans="9:13">
      <c r="I20913" s="51"/>
      <c r="M20913" s="51"/>
    </row>
    <row r="20914" spans="9:13">
      <c r="I20914" s="51"/>
      <c r="M20914" s="51"/>
    </row>
    <row r="20915" spans="9:13">
      <c r="I20915" s="51"/>
      <c r="M20915" s="51"/>
    </row>
    <row r="20916" spans="9:13">
      <c r="I20916" s="51"/>
      <c r="M20916" s="51"/>
    </row>
    <row r="20917" spans="9:13">
      <c r="I20917" s="51"/>
      <c r="M20917" s="51"/>
    </row>
    <row r="20918" spans="9:13">
      <c r="I20918" s="51"/>
      <c r="M20918" s="51"/>
    </row>
    <row r="20919" spans="9:13">
      <c r="I20919" s="51"/>
      <c r="M20919" s="51"/>
    </row>
    <row r="20920" spans="9:13">
      <c r="I20920" s="51"/>
      <c r="M20920" s="51"/>
    </row>
    <row r="20921" spans="9:13">
      <c r="I20921" s="51"/>
      <c r="M20921" s="51"/>
    </row>
    <row r="20922" spans="9:13">
      <c r="I20922" s="51"/>
      <c r="M20922" s="51"/>
    </row>
    <row r="20923" spans="9:13">
      <c r="I20923" s="51"/>
      <c r="M20923" s="51"/>
    </row>
    <row r="20924" spans="9:13">
      <c r="I20924" s="51"/>
      <c r="M20924" s="51"/>
    </row>
    <row r="20925" spans="9:13">
      <c r="I20925" s="51"/>
      <c r="M20925" s="51"/>
    </row>
    <row r="20926" spans="9:13">
      <c r="I20926" s="51"/>
      <c r="M20926" s="51"/>
    </row>
    <row r="20927" spans="9:13">
      <c r="I20927" s="51"/>
      <c r="M20927" s="51"/>
    </row>
    <row r="20928" spans="9:13">
      <c r="I20928" s="51"/>
      <c r="M20928" s="51"/>
    </row>
    <row r="20929" spans="9:13">
      <c r="I20929" s="51"/>
      <c r="M20929" s="51"/>
    </row>
    <row r="20930" spans="9:13">
      <c r="I20930" s="51"/>
      <c r="M20930" s="51"/>
    </row>
    <row r="20931" spans="9:13">
      <c r="I20931" s="51"/>
      <c r="M20931" s="51"/>
    </row>
    <row r="20932" spans="9:13">
      <c r="I20932" s="51"/>
      <c r="M20932" s="51"/>
    </row>
    <row r="20933" spans="9:13">
      <c r="I20933" s="51"/>
      <c r="M20933" s="51"/>
    </row>
    <row r="20934" spans="9:13">
      <c r="I20934" s="51"/>
      <c r="M20934" s="51"/>
    </row>
    <row r="20935" spans="9:13">
      <c r="I20935" s="51"/>
      <c r="M20935" s="51"/>
    </row>
    <row r="20936" spans="9:13">
      <c r="I20936" s="51"/>
      <c r="M20936" s="51"/>
    </row>
    <row r="20937" spans="9:13">
      <c r="I20937" s="51"/>
      <c r="M20937" s="51"/>
    </row>
    <row r="20938" spans="9:13">
      <c r="I20938" s="51"/>
      <c r="M20938" s="51"/>
    </row>
    <row r="20939" spans="9:13">
      <c r="I20939" s="51"/>
      <c r="M20939" s="51"/>
    </row>
    <row r="20940" spans="9:13">
      <c r="I20940" s="51"/>
      <c r="M20940" s="51"/>
    </row>
    <row r="20941" spans="9:13">
      <c r="I20941" s="51"/>
      <c r="M20941" s="51"/>
    </row>
    <row r="20942" spans="9:13">
      <c r="I20942" s="51"/>
      <c r="M20942" s="51"/>
    </row>
    <row r="20943" spans="9:13">
      <c r="I20943" s="51"/>
      <c r="M20943" s="51"/>
    </row>
    <row r="20944" spans="9:13">
      <c r="I20944" s="51"/>
      <c r="M20944" s="51"/>
    </row>
    <row r="20945" spans="9:13">
      <c r="I20945" s="51"/>
      <c r="M20945" s="51"/>
    </row>
    <row r="20946" spans="9:13">
      <c r="I20946" s="51"/>
      <c r="M20946" s="51"/>
    </row>
    <row r="20947" spans="9:13">
      <c r="I20947" s="51"/>
      <c r="M20947" s="51"/>
    </row>
    <row r="20948" spans="9:13">
      <c r="I20948" s="51"/>
      <c r="M20948" s="51"/>
    </row>
    <row r="20949" spans="9:13">
      <c r="I20949" s="51"/>
      <c r="M20949" s="51"/>
    </row>
    <row r="20950" spans="9:13">
      <c r="I20950" s="51"/>
      <c r="M20950" s="51"/>
    </row>
    <row r="20951" spans="9:13">
      <c r="I20951" s="51"/>
      <c r="M20951" s="51"/>
    </row>
    <row r="20952" spans="9:13">
      <c r="I20952" s="51"/>
      <c r="M20952" s="51"/>
    </row>
    <row r="20953" spans="9:13">
      <c r="I20953" s="51"/>
      <c r="M20953" s="51"/>
    </row>
    <row r="20954" spans="9:13">
      <c r="I20954" s="51"/>
      <c r="M20954" s="51"/>
    </row>
    <row r="20955" spans="9:13">
      <c r="I20955" s="51"/>
      <c r="M20955" s="51"/>
    </row>
    <row r="20956" spans="9:13">
      <c r="I20956" s="51"/>
      <c r="M20956" s="51"/>
    </row>
    <row r="20957" spans="9:13">
      <c r="I20957" s="51"/>
      <c r="M20957" s="51"/>
    </row>
    <row r="20958" spans="9:13">
      <c r="I20958" s="51"/>
      <c r="M20958" s="51"/>
    </row>
    <row r="20959" spans="9:13">
      <c r="I20959" s="51"/>
      <c r="M20959" s="51"/>
    </row>
    <row r="20960" spans="9:13">
      <c r="I20960" s="51"/>
      <c r="M20960" s="51"/>
    </row>
    <row r="20961" spans="9:13">
      <c r="I20961" s="51"/>
      <c r="M20961" s="51"/>
    </row>
    <row r="20962" spans="9:13">
      <c r="I20962" s="51"/>
      <c r="M20962" s="51"/>
    </row>
    <row r="20963" spans="9:13">
      <c r="I20963" s="51"/>
      <c r="M20963" s="51"/>
    </row>
    <row r="20964" spans="9:13">
      <c r="I20964" s="51"/>
      <c r="M20964" s="51"/>
    </row>
    <row r="20965" spans="9:13">
      <c r="I20965" s="51"/>
      <c r="M20965" s="51"/>
    </row>
    <row r="20966" spans="9:13">
      <c r="I20966" s="51"/>
      <c r="M20966" s="51"/>
    </row>
    <row r="20967" spans="9:13">
      <c r="I20967" s="51"/>
      <c r="M20967" s="51"/>
    </row>
    <row r="20968" spans="9:13">
      <c r="I20968" s="51"/>
      <c r="M20968" s="51"/>
    </row>
    <row r="20969" spans="9:13">
      <c r="I20969" s="51"/>
      <c r="M20969" s="51"/>
    </row>
    <row r="20970" spans="9:13">
      <c r="I20970" s="51"/>
      <c r="M20970" s="51"/>
    </row>
    <row r="20971" spans="9:13">
      <c r="I20971" s="51"/>
      <c r="M20971" s="51"/>
    </row>
    <row r="20972" spans="9:13">
      <c r="I20972" s="51"/>
      <c r="M20972" s="51"/>
    </row>
    <row r="20973" spans="9:13">
      <c r="I20973" s="51"/>
      <c r="M20973" s="51"/>
    </row>
    <row r="20974" spans="9:13">
      <c r="I20974" s="51"/>
      <c r="M20974" s="51"/>
    </row>
    <row r="20975" spans="9:13">
      <c r="I20975" s="51"/>
      <c r="M20975" s="51"/>
    </row>
    <row r="20976" spans="9:13">
      <c r="I20976" s="51"/>
      <c r="M20976" s="51"/>
    </row>
    <row r="20977" spans="9:13">
      <c r="I20977" s="51"/>
      <c r="M20977" s="51"/>
    </row>
    <row r="20978" spans="9:13">
      <c r="I20978" s="51"/>
      <c r="M20978" s="51"/>
    </row>
    <row r="20979" spans="9:13">
      <c r="I20979" s="51"/>
      <c r="M20979" s="51"/>
    </row>
    <row r="20980" spans="9:13">
      <c r="I20980" s="51"/>
      <c r="M20980" s="51"/>
    </row>
    <row r="20981" spans="9:13">
      <c r="I20981" s="51"/>
      <c r="M20981" s="51"/>
    </row>
    <row r="20982" spans="9:13">
      <c r="I20982" s="51"/>
      <c r="M20982" s="51"/>
    </row>
    <row r="20983" spans="9:13">
      <c r="I20983" s="51"/>
      <c r="M20983" s="51"/>
    </row>
    <row r="20984" spans="9:13">
      <c r="I20984" s="51"/>
      <c r="M20984" s="51"/>
    </row>
    <row r="20985" spans="9:13">
      <c r="I20985" s="51"/>
      <c r="M20985" s="51"/>
    </row>
    <row r="20986" spans="9:13">
      <c r="I20986" s="51"/>
      <c r="M20986" s="51"/>
    </row>
    <row r="20987" spans="9:13">
      <c r="I20987" s="51"/>
      <c r="M20987" s="51"/>
    </row>
    <row r="20988" spans="9:13">
      <c r="I20988" s="51"/>
      <c r="M20988" s="51"/>
    </row>
    <row r="20989" spans="9:13">
      <c r="I20989" s="51"/>
      <c r="M20989" s="51"/>
    </row>
    <row r="20990" spans="9:13">
      <c r="I20990" s="51"/>
      <c r="M20990" s="51"/>
    </row>
    <row r="20991" spans="9:13">
      <c r="I20991" s="51"/>
      <c r="M20991" s="51"/>
    </row>
    <row r="20992" spans="9:13">
      <c r="I20992" s="51"/>
      <c r="M20992" s="51"/>
    </row>
    <row r="20993" spans="9:13">
      <c r="I20993" s="51"/>
      <c r="M20993" s="51"/>
    </row>
    <row r="20994" spans="9:13">
      <c r="I20994" s="51"/>
      <c r="M20994" s="51"/>
    </row>
    <row r="20995" spans="9:13">
      <c r="I20995" s="51"/>
      <c r="M20995" s="51"/>
    </row>
    <row r="20996" spans="9:13">
      <c r="I20996" s="51"/>
      <c r="M20996" s="51"/>
    </row>
    <row r="20997" spans="9:13">
      <c r="I20997" s="51"/>
      <c r="M20997" s="51"/>
    </row>
    <row r="20998" spans="9:13">
      <c r="I20998" s="51"/>
      <c r="M20998" s="51"/>
    </row>
    <row r="20999" spans="9:13">
      <c r="I20999" s="51"/>
      <c r="M20999" s="51"/>
    </row>
    <row r="21000" spans="9:13">
      <c r="I21000" s="51"/>
      <c r="M21000" s="51"/>
    </row>
    <row r="21001" spans="9:13">
      <c r="I21001" s="51"/>
      <c r="M21001" s="51"/>
    </row>
    <row r="21002" spans="9:13">
      <c r="I21002" s="51"/>
      <c r="M21002" s="51"/>
    </row>
    <row r="21003" spans="9:13">
      <c r="I21003" s="51"/>
      <c r="M21003" s="51"/>
    </row>
    <row r="21004" spans="9:13">
      <c r="I21004" s="51"/>
      <c r="M21004" s="51"/>
    </row>
    <row r="21005" spans="9:13">
      <c r="I21005" s="51"/>
      <c r="M21005" s="51"/>
    </row>
    <row r="21006" spans="9:13">
      <c r="I21006" s="51"/>
      <c r="M21006" s="51"/>
    </row>
    <row r="21007" spans="9:13">
      <c r="I21007" s="51"/>
      <c r="M21007" s="51"/>
    </row>
    <row r="21008" spans="9:13">
      <c r="I21008" s="51"/>
      <c r="M21008" s="51"/>
    </row>
    <row r="21009" spans="9:13">
      <c r="I21009" s="51"/>
      <c r="M21009" s="51"/>
    </row>
    <row r="21010" spans="9:13">
      <c r="I21010" s="51"/>
      <c r="M21010" s="51"/>
    </row>
    <row r="21011" spans="9:13">
      <c r="I21011" s="51"/>
      <c r="M21011" s="51"/>
    </row>
    <row r="21012" spans="9:13">
      <c r="I21012" s="51"/>
      <c r="M21012" s="51"/>
    </row>
    <row r="21013" spans="9:13">
      <c r="I21013" s="51"/>
      <c r="M21013" s="51"/>
    </row>
    <row r="21014" spans="9:13">
      <c r="I21014" s="51"/>
      <c r="M21014" s="51"/>
    </row>
    <row r="21015" spans="9:13">
      <c r="I21015" s="51"/>
      <c r="M21015" s="51"/>
    </row>
    <row r="21016" spans="9:13">
      <c r="I21016" s="51"/>
      <c r="M21016" s="51"/>
    </row>
    <row r="21017" spans="9:13">
      <c r="I21017" s="51"/>
      <c r="M21017" s="51"/>
    </row>
    <row r="21018" spans="9:13">
      <c r="I21018" s="51"/>
      <c r="M21018" s="51"/>
    </row>
    <row r="21019" spans="9:13">
      <c r="I21019" s="51"/>
      <c r="M21019" s="51"/>
    </row>
    <row r="21020" spans="9:13">
      <c r="I21020" s="51"/>
      <c r="M21020" s="51"/>
    </row>
    <row r="21021" spans="9:13">
      <c r="I21021" s="51"/>
      <c r="M21021" s="51"/>
    </row>
    <row r="21022" spans="9:13">
      <c r="I21022" s="51"/>
      <c r="M21022" s="51"/>
    </row>
    <row r="21023" spans="9:13">
      <c r="I21023" s="51"/>
      <c r="M21023" s="51"/>
    </row>
    <row r="21024" spans="9:13">
      <c r="I21024" s="51"/>
      <c r="M21024" s="51"/>
    </row>
    <row r="21025" spans="9:13">
      <c r="I21025" s="51"/>
      <c r="M21025" s="51"/>
    </row>
    <row r="21026" spans="9:13">
      <c r="I21026" s="51"/>
      <c r="M21026" s="51"/>
    </row>
    <row r="21027" spans="9:13">
      <c r="I21027" s="51"/>
      <c r="M21027" s="51"/>
    </row>
    <row r="21028" spans="9:13">
      <c r="I21028" s="51"/>
      <c r="M21028" s="51"/>
    </row>
    <row r="21029" spans="9:13">
      <c r="I21029" s="51"/>
      <c r="M21029" s="51"/>
    </row>
    <row r="21030" spans="9:13">
      <c r="I21030" s="51"/>
      <c r="M21030" s="51"/>
    </row>
    <row r="21031" spans="9:13">
      <c r="I21031" s="51"/>
      <c r="M21031" s="51"/>
    </row>
    <row r="21032" spans="9:13">
      <c r="I21032" s="51"/>
      <c r="M21032" s="51"/>
    </row>
    <row r="21033" spans="9:13">
      <c r="I21033" s="51"/>
      <c r="M21033" s="51"/>
    </row>
    <row r="21034" spans="9:13">
      <c r="I21034" s="51"/>
      <c r="M21034" s="51"/>
    </row>
    <row r="21035" spans="9:13">
      <c r="I21035" s="51"/>
      <c r="M21035" s="51"/>
    </row>
    <row r="21036" spans="9:13">
      <c r="I21036" s="51"/>
      <c r="M21036" s="51"/>
    </row>
    <row r="21037" spans="9:13">
      <c r="I21037" s="51"/>
      <c r="M21037" s="51"/>
    </row>
    <row r="21038" spans="9:13">
      <c r="I21038" s="51"/>
      <c r="M21038" s="51"/>
    </row>
    <row r="21039" spans="9:13">
      <c r="I21039" s="51"/>
      <c r="M21039" s="51"/>
    </row>
    <row r="21040" spans="9:13">
      <c r="I21040" s="51"/>
      <c r="M21040" s="51"/>
    </row>
    <row r="21041" spans="9:13">
      <c r="I21041" s="51"/>
      <c r="M21041" s="51"/>
    </row>
    <row r="21042" spans="9:13">
      <c r="I21042" s="51"/>
      <c r="M21042" s="51"/>
    </row>
    <row r="21043" spans="9:13">
      <c r="I21043" s="51"/>
      <c r="M21043" s="51"/>
    </row>
    <row r="21044" spans="9:13">
      <c r="I21044" s="51"/>
      <c r="M21044" s="51"/>
    </row>
    <row r="21045" spans="9:13">
      <c r="I21045" s="51"/>
      <c r="M21045" s="51"/>
    </row>
    <row r="21046" spans="9:13">
      <c r="I21046" s="51"/>
      <c r="M21046" s="51"/>
    </row>
    <row r="21047" spans="9:13">
      <c r="I21047" s="51"/>
      <c r="M21047" s="51"/>
    </row>
    <row r="21048" spans="9:13">
      <c r="I21048" s="51"/>
      <c r="M21048" s="51"/>
    </row>
    <row r="21049" spans="9:13">
      <c r="I21049" s="51"/>
      <c r="M21049" s="51"/>
    </row>
    <row r="21050" spans="9:13">
      <c r="I21050" s="51"/>
      <c r="M21050" s="51"/>
    </row>
    <row r="21051" spans="9:13">
      <c r="I21051" s="51"/>
      <c r="M21051" s="51"/>
    </row>
    <row r="21052" spans="9:13">
      <c r="I21052" s="51"/>
      <c r="M21052" s="51"/>
    </row>
    <row r="21053" spans="9:13">
      <c r="I21053" s="51"/>
      <c r="M21053" s="51"/>
    </row>
    <row r="21054" spans="9:13">
      <c r="I21054" s="51"/>
      <c r="M21054" s="51"/>
    </row>
    <row r="21055" spans="9:13">
      <c r="I21055" s="51"/>
      <c r="M21055" s="51"/>
    </row>
    <row r="21056" spans="9:13">
      <c r="I21056" s="51"/>
      <c r="M21056" s="51"/>
    </row>
    <row r="21057" spans="9:13">
      <c r="I21057" s="51"/>
      <c r="M21057" s="51"/>
    </row>
    <row r="21058" spans="9:13">
      <c r="I21058" s="51"/>
      <c r="M21058" s="51"/>
    </row>
    <row r="21059" spans="9:13">
      <c r="I21059" s="51"/>
      <c r="M21059" s="51"/>
    </row>
    <row r="21060" spans="9:13">
      <c r="I21060" s="51"/>
      <c r="M21060" s="51"/>
    </row>
    <row r="21061" spans="9:13">
      <c r="I21061" s="51"/>
      <c r="M21061" s="51"/>
    </row>
    <row r="21062" spans="9:13">
      <c r="I21062" s="51"/>
      <c r="M21062" s="51"/>
    </row>
    <row r="21063" spans="9:13">
      <c r="I21063" s="51"/>
      <c r="M21063" s="51"/>
    </row>
    <row r="21064" spans="9:13">
      <c r="I21064" s="51"/>
      <c r="M21064" s="51"/>
    </row>
    <row r="21065" spans="9:13">
      <c r="I21065" s="51"/>
      <c r="M21065" s="51"/>
    </row>
    <row r="21066" spans="9:13">
      <c r="I21066" s="51"/>
      <c r="M21066" s="51"/>
    </row>
    <row r="21067" spans="9:13">
      <c r="I21067" s="51"/>
      <c r="M21067" s="51"/>
    </row>
    <row r="21068" spans="9:13">
      <c r="I21068" s="51"/>
      <c r="M21068" s="51"/>
    </row>
    <row r="21069" spans="9:13">
      <c r="I21069" s="51"/>
      <c r="M21069" s="51"/>
    </row>
    <row r="21070" spans="9:13">
      <c r="I21070" s="51"/>
      <c r="M21070" s="51"/>
    </row>
    <row r="21071" spans="9:13">
      <c r="I21071" s="51"/>
      <c r="M21071" s="51"/>
    </row>
    <row r="21072" spans="9:13">
      <c r="I21072" s="51"/>
      <c r="M21072" s="51"/>
    </row>
    <row r="21073" spans="9:13">
      <c r="I21073" s="51"/>
      <c r="M21073" s="51"/>
    </row>
    <row r="21074" spans="9:13">
      <c r="I21074" s="51"/>
      <c r="M21074" s="51"/>
    </row>
    <row r="21075" spans="9:13">
      <c r="I21075" s="51"/>
      <c r="M21075" s="51"/>
    </row>
    <row r="21076" spans="9:13">
      <c r="I21076" s="51"/>
      <c r="M21076" s="51"/>
    </row>
    <row r="21077" spans="9:13">
      <c r="I21077" s="51"/>
      <c r="M21077" s="51"/>
    </row>
    <row r="21078" spans="9:13">
      <c r="I21078" s="51"/>
      <c r="M21078" s="51"/>
    </row>
    <row r="21079" spans="9:13">
      <c r="I21079" s="51"/>
      <c r="M21079" s="51"/>
    </row>
    <row r="21080" spans="9:13">
      <c r="I21080" s="51"/>
      <c r="M21080" s="51"/>
    </row>
    <row r="21081" spans="9:13">
      <c r="I21081" s="51"/>
      <c r="M21081" s="51"/>
    </row>
    <row r="21082" spans="9:13">
      <c r="I21082" s="51"/>
      <c r="M21082" s="51"/>
    </row>
    <row r="21083" spans="9:13">
      <c r="I21083" s="51"/>
      <c r="M21083" s="51"/>
    </row>
    <row r="21084" spans="9:13">
      <c r="I21084" s="51"/>
      <c r="M21084" s="51"/>
    </row>
    <row r="21085" spans="9:13">
      <c r="I21085" s="51"/>
      <c r="M21085" s="51"/>
    </row>
    <row r="21086" spans="9:13">
      <c r="I21086" s="51"/>
      <c r="M21086" s="51"/>
    </row>
    <row r="21087" spans="9:13">
      <c r="I21087" s="51"/>
      <c r="M21087" s="51"/>
    </row>
    <row r="21088" spans="9:13">
      <c r="I21088" s="51"/>
      <c r="M21088" s="51"/>
    </row>
    <row r="21089" spans="9:13">
      <c r="I21089" s="51"/>
      <c r="M21089" s="51"/>
    </row>
    <row r="21090" spans="9:13">
      <c r="I21090" s="51"/>
      <c r="M21090" s="51"/>
    </row>
    <row r="21091" spans="9:13">
      <c r="I21091" s="51"/>
      <c r="M21091" s="51"/>
    </row>
    <row r="21092" spans="9:13">
      <c r="I21092" s="51"/>
      <c r="M21092" s="51"/>
    </row>
    <row r="21093" spans="9:13">
      <c r="I21093" s="51"/>
      <c r="M21093" s="51"/>
    </row>
    <row r="21094" spans="9:13">
      <c r="I21094" s="51"/>
      <c r="M21094" s="51"/>
    </row>
    <row r="21095" spans="9:13">
      <c r="I21095" s="51"/>
      <c r="M21095" s="51"/>
    </row>
    <row r="21096" spans="9:13">
      <c r="I21096" s="51"/>
      <c r="M21096" s="51"/>
    </row>
    <row r="21097" spans="9:13">
      <c r="I21097" s="51"/>
      <c r="M21097" s="51"/>
    </row>
    <row r="21098" spans="9:13">
      <c r="I21098" s="51"/>
      <c r="M21098" s="51"/>
    </row>
    <row r="21099" spans="9:13">
      <c r="I21099" s="51"/>
      <c r="M21099" s="51"/>
    </row>
    <row r="21100" spans="9:13">
      <c r="I21100" s="51"/>
      <c r="M21100" s="51"/>
    </row>
    <row r="21101" spans="9:13">
      <c r="I21101" s="51"/>
      <c r="M21101" s="51"/>
    </row>
    <row r="21102" spans="9:13">
      <c r="I21102" s="51"/>
      <c r="M21102" s="51"/>
    </row>
    <row r="21103" spans="9:13">
      <c r="I21103" s="51"/>
      <c r="M21103" s="51"/>
    </row>
    <row r="21104" spans="9:13">
      <c r="I21104" s="51"/>
      <c r="M21104" s="51"/>
    </row>
    <row r="21105" spans="9:13">
      <c r="I21105" s="51"/>
      <c r="M21105" s="51"/>
    </row>
    <row r="21106" spans="9:13">
      <c r="I21106" s="51"/>
      <c r="M21106" s="51"/>
    </row>
    <row r="21107" spans="9:13">
      <c r="I21107" s="51"/>
      <c r="M21107" s="51"/>
    </row>
    <row r="21108" spans="9:13">
      <c r="I21108" s="51"/>
      <c r="M21108" s="51"/>
    </row>
    <row r="21109" spans="9:13">
      <c r="I21109" s="51"/>
      <c r="M21109" s="51"/>
    </row>
    <row r="21110" spans="9:13">
      <c r="I21110" s="51"/>
      <c r="M21110" s="51"/>
    </row>
    <row r="21111" spans="9:13">
      <c r="I21111" s="51"/>
      <c r="M21111" s="51"/>
    </row>
    <row r="21112" spans="9:13">
      <c r="I21112" s="51"/>
      <c r="M21112" s="51"/>
    </row>
    <row r="21113" spans="9:13">
      <c r="I21113" s="51"/>
      <c r="M21113" s="51"/>
    </row>
    <row r="21114" spans="9:13">
      <c r="I21114" s="51"/>
      <c r="M21114" s="51"/>
    </row>
    <row r="21115" spans="9:13">
      <c r="I21115" s="51"/>
      <c r="M21115" s="51"/>
    </row>
    <row r="21116" spans="9:13">
      <c r="I21116" s="51"/>
      <c r="M21116" s="51"/>
    </row>
    <row r="21117" spans="9:13">
      <c r="I21117" s="51"/>
      <c r="M21117" s="51"/>
    </row>
    <row r="21118" spans="9:13">
      <c r="I21118" s="51"/>
      <c r="M21118" s="51"/>
    </row>
    <row r="21119" spans="9:13">
      <c r="I21119" s="51"/>
      <c r="M21119" s="51"/>
    </row>
    <row r="21120" spans="9:13">
      <c r="I21120" s="51"/>
      <c r="M21120" s="51"/>
    </row>
    <row r="21121" spans="9:13">
      <c r="I21121" s="51"/>
      <c r="M21121" s="51"/>
    </row>
    <row r="21122" spans="9:13">
      <c r="I21122" s="51"/>
      <c r="M21122" s="51"/>
    </row>
    <row r="21123" spans="9:13">
      <c r="I21123" s="51"/>
      <c r="M21123" s="51"/>
    </row>
    <row r="21124" spans="9:13">
      <c r="I21124" s="51"/>
      <c r="M21124" s="51"/>
    </row>
    <row r="21125" spans="9:13">
      <c r="I21125" s="51"/>
      <c r="M21125" s="51"/>
    </row>
    <row r="21126" spans="9:13">
      <c r="I21126" s="51"/>
      <c r="M21126" s="51"/>
    </row>
    <row r="21127" spans="9:13">
      <c r="I21127" s="51"/>
      <c r="M21127" s="51"/>
    </row>
    <row r="21128" spans="9:13">
      <c r="I21128" s="51"/>
      <c r="M21128" s="51"/>
    </row>
    <row r="21129" spans="9:13">
      <c r="I21129" s="51"/>
      <c r="M21129" s="51"/>
    </row>
    <row r="21130" spans="9:13">
      <c r="I21130" s="51"/>
      <c r="M21130" s="51"/>
    </row>
    <row r="21131" spans="9:13">
      <c r="I21131" s="51"/>
      <c r="M21131" s="51"/>
    </row>
    <row r="21132" spans="9:13">
      <c r="I21132" s="51"/>
      <c r="M21132" s="51"/>
    </row>
    <row r="21133" spans="9:13">
      <c r="I21133" s="51"/>
      <c r="M21133" s="51"/>
    </row>
    <row r="21134" spans="9:13">
      <c r="I21134" s="51"/>
      <c r="M21134" s="51"/>
    </row>
    <row r="21135" spans="9:13">
      <c r="I21135" s="51"/>
      <c r="M21135" s="51"/>
    </row>
    <row r="21136" spans="9:13">
      <c r="I21136" s="51"/>
      <c r="M21136" s="51"/>
    </row>
    <row r="21137" spans="9:13">
      <c r="I21137" s="51"/>
      <c r="M21137" s="51"/>
    </row>
    <row r="21138" spans="9:13">
      <c r="I21138" s="51"/>
      <c r="M21138" s="51"/>
    </row>
    <row r="21139" spans="9:13">
      <c r="I21139" s="51"/>
      <c r="M21139" s="51"/>
    </row>
    <row r="21140" spans="9:13">
      <c r="I21140" s="51"/>
      <c r="M21140" s="51"/>
    </row>
    <row r="21141" spans="9:13">
      <c r="I21141" s="51"/>
      <c r="M21141" s="51"/>
    </row>
    <row r="21142" spans="9:13">
      <c r="I21142" s="51"/>
      <c r="M21142" s="51"/>
    </row>
    <row r="21143" spans="9:13">
      <c r="I21143" s="51"/>
      <c r="M21143" s="51"/>
    </row>
    <row r="21144" spans="9:13">
      <c r="I21144" s="51"/>
      <c r="M21144" s="51"/>
    </row>
    <row r="21145" spans="9:13">
      <c r="I21145" s="51"/>
      <c r="M21145" s="51"/>
    </row>
    <row r="21146" spans="9:13">
      <c r="I21146" s="51"/>
      <c r="M21146" s="51"/>
    </row>
    <row r="21147" spans="9:13">
      <c r="I21147" s="51"/>
      <c r="M21147" s="51"/>
    </row>
    <row r="21148" spans="9:13">
      <c r="I21148" s="51"/>
      <c r="M21148" s="51"/>
    </row>
    <row r="21149" spans="9:13">
      <c r="I21149" s="51"/>
      <c r="M21149" s="51"/>
    </row>
    <row r="21150" spans="9:13">
      <c r="I21150" s="51"/>
      <c r="M21150" s="51"/>
    </row>
    <row r="21151" spans="9:13">
      <c r="I21151" s="51"/>
      <c r="M21151" s="51"/>
    </row>
    <row r="21152" spans="9:13">
      <c r="I21152" s="51"/>
      <c r="M21152" s="51"/>
    </row>
    <row r="21153" spans="9:13">
      <c r="I21153" s="51"/>
      <c r="M21153" s="51"/>
    </row>
    <row r="21154" spans="9:13">
      <c r="I21154" s="51"/>
      <c r="M21154" s="51"/>
    </row>
    <row r="21155" spans="9:13">
      <c r="I21155" s="51"/>
      <c r="M21155" s="51"/>
    </row>
    <row r="21156" spans="9:13">
      <c r="I21156" s="51"/>
      <c r="M21156" s="51"/>
    </row>
    <row r="21157" spans="9:13">
      <c r="I21157" s="51"/>
      <c r="M21157" s="51"/>
    </row>
    <row r="21158" spans="9:13">
      <c r="I21158" s="51"/>
      <c r="M21158" s="51"/>
    </row>
    <row r="21159" spans="9:13">
      <c r="I21159" s="51"/>
      <c r="M21159" s="51"/>
    </row>
    <row r="21160" spans="9:13">
      <c r="I21160" s="51"/>
      <c r="M21160" s="51"/>
    </row>
    <row r="21161" spans="9:13">
      <c r="I21161" s="51"/>
      <c r="M21161" s="51"/>
    </row>
    <row r="21162" spans="9:13">
      <c r="I21162" s="51"/>
      <c r="M21162" s="51"/>
    </row>
    <row r="21163" spans="9:13">
      <c r="I21163" s="51"/>
      <c r="M21163" s="51"/>
    </row>
    <row r="21164" spans="9:13">
      <c r="I21164" s="51"/>
      <c r="M21164" s="51"/>
    </row>
    <row r="21165" spans="9:13">
      <c r="I21165" s="51"/>
      <c r="M21165" s="51"/>
    </row>
    <row r="21166" spans="9:13">
      <c r="I21166" s="51"/>
      <c r="M21166" s="51"/>
    </row>
    <row r="21167" spans="9:13">
      <c r="I21167" s="51"/>
      <c r="M21167" s="51"/>
    </row>
    <row r="21168" spans="9:13">
      <c r="I21168" s="51"/>
      <c r="M21168" s="51"/>
    </row>
    <row r="21169" spans="9:13">
      <c r="I21169" s="51"/>
      <c r="M21169" s="51"/>
    </row>
    <row r="21170" spans="9:13">
      <c r="I21170" s="51"/>
      <c r="M21170" s="51"/>
    </row>
    <row r="21171" spans="9:13">
      <c r="I21171" s="51"/>
      <c r="M21171" s="51"/>
    </row>
    <row r="21172" spans="9:13">
      <c r="I21172" s="51"/>
      <c r="M21172" s="51"/>
    </row>
    <row r="21173" spans="9:13">
      <c r="I21173" s="51"/>
      <c r="M21173" s="51"/>
    </row>
    <row r="21174" spans="9:13">
      <c r="I21174" s="51"/>
      <c r="M21174" s="51"/>
    </row>
    <row r="21175" spans="9:13">
      <c r="I21175" s="51"/>
      <c r="M21175" s="51"/>
    </row>
    <row r="21176" spans="9:13">
      <c r="I21176" s="51"/>
      <c r="M21176" s="51"/>
    </row>
    <row r="21177" spans="9:13">
      <c r="I21177" s="51"/>
      <c r="M21177" s="51"/>
    </row>
    <row r="21178" spans="9:13">
      <c r="I21178" s="51"/>
      <c r="M21178" s="51"/>
    </row>
    <row r="21179" spans="9:13">
      <c r="I21179" s="51"/>
      <c r="M21179" s="51"/>
    </row>
    <row r="21180" spans="9:13">
      <c r="I21180" s="51"/>
      <c r="M21180" s="51"/>
    </row>
    <row r="21181" spans="9:13">
      <c r="I21181" s="51"/>
      <c r="M21181" s="51"/>
    </row>
    <row r="21182" spans="9:13">
      <c r="I21182" s="51"/>
      <c r="M21182" s="51"/>
    </row>
    <row r="21183" spans="9:13">
      <c r="I21183" s="51"/>
      <c r="M21183" s="51"/>
    </row>
    <row r="21184" spans="9:13">
      <c r="I21184" s="51"/>
      <c r="M21184" s="51"/>
    </row>
    <row r="21185" spans="9:13">
      <c r="I21185" s="51"/>
      <c r="M21185" s="51"/>
    </row>
    <row r="21186" spans="9:13">
      <c r="I21186" s="51"/>
      <c r="M21186" s="51"/>
    </row>
    <row r="21187" spans="9:13">
      <c r="I21187" s="51"/>
      <c r="M21187" s="51"/>
    </row>
    <row r="21188" spans="9:13">
      <c r="I21188" s="51"/>
      <c r="M21188" s="51"/>
    </row>
    <row r="21189" spans="9:13">
      <c r="I21189" s="51"/>
      <c r="M21189" s="51"/>
    </row>
    <row r="21190" spans="9:13">
      <c r="I21190" s="51"/>
      <c r="M21190" s="51"/>
    </row>
    <row r="21191" spans="9:13">
      <c r="I21191" s="51"/>
      <c r="M21191" s="51"/>
    </row>
    <row r="21192" spans="9:13">
      <c r="I21192" s="51"/>
      <c r="M21192" s="51"/>
    </row>
    <row r="21193" spans="9:13">
      <c r="I21193" s="51"/>
      <c r="M21193" s="51"/>
    </row>
    <row r="21194" spans="9:13">
      <c r="I21194" s="51"/>
      <c r="M21194" s="51"/>
    </row>
    <row r="21195" spans="9:13">
      <c r="I21195" s="51"/>
      <c r="M21195" s="51"/>
    </row>
    <row r="21196" spans="9:13">
      <c r="I21196" s="51"/>
      <c r="M21196" s="51"/>
    </row>
    <row r="21197" spans="9:13">
      <c r="I21197" s="51"/>
      <c r="M21197" s="51"/>
    </row>
    <row r="21198" spans="9:13">
      <c r="I21198" s="51"/>
      <c r="M21198" s="51"/>
    </row>
    <row r="21199" spans="9:13">
      <c r="I21199" s="51"/>
      <c r="M21199" s="51"/>
    </row>
    <row r="21200" spans="9:13">
      <c r="I21200" s="51"/>
      <c r="M21200" s="51"/>
    </row>
    <row r="21201" spans="9:13">
      <c r="I21201" s="51"/>
      <c r="M21201" s="51"/>
    </row>
    <row r="21202" spans="9:13">
      <c r="I21202" s="51"/>
      <c r="M21202" s="51"/>
    </row>
    <row r="21203" spans="9:13">
      <c r="I21203" s="51"/>
      <c r="M21203" s="51"/>
    </row>
    <row r="21204" spans="9:13">
      <c r="I21204" s="51"/>
      <c r="M21204" s="51"/>
    </row>
    <row r="21205" spans="9:13">
      <c r="I21205" s="51"/>
      <c r="M21205" s="51"/>
    </row>
    <row r="21206" spans="9:13">
      <c r="I21206" s="51"/>
      <c r="M21206" s="51"/>
    </row>
    <row r="21207" spans="9:13">
      <c r="I21207" s="51"/>
      <c r="M21207" s="51"/>
    </row>
    <row r="21208" spans="9:13">
      <c r="I21208" s="51"/>
      <c r="M21208" s="51"/>
    </row>
    <row r="21209" spans="9:13">
      <c r="I21209" s="51"/>
      <c r="M21209" s="51"/>
    </row>
    <row r="21210" spans="9:13">
      <c r="I21210" s="51"/>
      <c r="M21210" s="51"/>
    </row>
    <row r="21211" spans="9:13">
      <c r="I21211" s="51"/>
      <c r="M21211" s="51"/>
    </row>
    <row r="21212" spans="9:13">
      <c r="I21212" s="51"/>
      <c r="M21212" s="51"/>
    </row>
    <row r="21213" spans="9:13">
      <c r="I21213" s="51"/>
      <c r="M21213" s="51"/>
    </row>
    <row r="21214" spans="9:13">
      <c r="I21214" s="51"/>
      <c r="M21214" s="51"/>
    </row>
    <row r="21215" spans="9:13">
      <c r="I21215" s="51"/>
      <c r="M21215" s="51"/>
    </row>
    <row r="21216" spans="9:13">
      <c r="I21216" s="51"/>
      <c r="M21216" s="51"/>
    </row>
    <row r="21217" spans="9:13">
      <c r="I21217" s="51"/>
      <c r="M21217" s="51"/>
    </row>
    <row r="21218" spans="9:13">
      <c r="I21218" s="51"/>
      <c r="M21218" s="51"/>
    </row>
    <row r="21219" spans="9:13">
      <c r="I21219" s="51"/>
      <c r="M21219" s="51"/>
    </row>
    <row r="21220" spans="9:13">
      <c r="I21220" s="51"/>
      <c r="M21220" s="51"/>
    </row>
    <row r="21221" spans="9:13">
      <c r="I21221" s="51"/>
      <c r="M21221" s="51"/>
    </row>
    <row r="21222" spans="9:13">
      <c r="I21222" s="51"/>
      <c r="M21222" s="51"/>
    </row>
    <row r="21223" spans="9:13">
      <c r="I21223" s="51"/>
      <c r="M21223" s="51"/>
    </row>
    <row r="21224" spans="9:13">
      <c r="I21224" s="51"/>
      <c r="M21224" s="51"/>
    </row>
    <row r="21225" spans="9:13">
      <c r="I21225" s="51"/>
      <c r="M21225" s="51"/>
    </row>
    <row r="21226" spans="9:13">
      <c r="I21226" s="51"/>
      <c r="M21226" s="51"/>
    </row>
    <row r="21227" spans="9:13">
      <c r="I21227" s="51"/>
      <c r="M21227" s="51"/>
    </row>
    <row r="21228" spans="9:13">
      <c r="I21228" s="51"/>
      <c r="M21228" s="51"/>
    </row>
    <row r="21229" spans="9:13">
      <c r="I21229" s="51"/>
      <c r="M21229" s="51"/>
    </row>
    <row r="21230" spans="9:13">
      <c r="I21230" s="51"/>
      <c r="M21230" s="51"/>
    </row>
    <row r="21231" spans="9:13">
      <c r="I21231" s="51"/>
      <c r="M21231" s="51"/>
    </row>
    <row r="21232" spans="9:13">
      <c r="I21232" s="51"/>
      <c r="M21232" s="51"/>
    </row>
    <row r="21233" spans="9:13">
      <c r="I21233" s="51"/>
      <c r="M21233" s="51"/>
    </row>
    <row r="21234" spans="9:13">
      <c r="I21234" s="51"/>
      <c r="M21234" s="51"/>
    </row>
    <row r="21235" spans="9:13">
      <c r="I21235" s="51"/>
      <c r="M21235" s="51"/>
    </row>
    <row r="21236" spans="9:13">
      <c r="I21236" s="51"/>
      <c r="M21236" s="51"/>
    </row>
    <row r="21237" spans="9:13">
      <c r="I21237" s="51"/>
      <c r="M21237" s="51"/>
    </row>
    <row r="21238" spans="9:13">
      <c r="I21238" s="51"/>
      <c r="M21238" s="51"/>
    </row>
    <row r="21239" spans="9:13">
      <c r="I21239" s="51"/>
      <c r="M21239" s="51"/>
    </row>
    <row r="21240" spans="9:13">
      <c r="I21240" s="51"/>
      <c r="M21240" s="51"/>
    </row>
    <row r="21241" spans="9:13">
      <c r="I21241" s="51"/>
      <c r="M21241" s="51"/>
    </row>
    <row r="21242" spans="9:13">
      <c r="I21242" s="51"/>
      <c r="M21242" s="51"/>
    </row>
    <row r="21243" spans="9:13">
      <c r="I21243" s="51"/>
      <c r="M21243" s="51"/>
    </row>
    <row r="21244" spans="9:13">
      <c r="I21244" s="51"/>
      <c r="M21244" s="51"/>
    </row>
    <row r="21245" spans="9:13">
      <c r="I21245" s="51"/>
      <c r="M21245" s="51"/>
    </row>
    <row r="21246" spans="9:13">
      <c r="I21246" s="51"/>
      <c r="M21246" s="51"/>
    </row>
    <row r="21247" spans="9:13">
      <c r="I21247" s="51"/>
      <c r="M21247" s="51"/>
    </row>
    <row r="21248" spans="9:13">
      <c r="I21248" s="51"/>
      <c r="M21248" s="51"/>
    </row>
    <row r="21249" spans="9:13">
      <c r="I21249" s="51"/>
      <c r="M21249" s="51"/>
    </row>
    <row r="21250" spans="9:13">
      <c r="I21250" s="51"/>
      <c r="M21250" s="51"/>
    </row>
    <row r="21251" spans="9:13">
      <c r="I21251" s="51"/>
      <c r="M21251" s="51"/>
    </row>
    <row r="21252" spans="9:13">
      <c r="I21252" s="51"/>
      <c r="M21252" s="51"/>
    </row>
    <row r="21253" spans="9:13">
      <c r="I21253" s="51"/>
      <c r="M21253" s="51"/>
    </row>
    <row r="21254" spans="9:13">
      <c r="I21254" s="51"/>
      <c r="M21254" s="51"/>
    </row>
    <row r="21255" spans="9:13">
      <c r="I21255" s="51"/>
      <c r="M21255" s="51"/>
    </row>
    <row r="21256" spans="9:13">
      <c r="I21256" s="51"/>
      <c r="M21256" s="51"/>
    </row>
    <row r="21257" spans="9:13">
      <c r="I21257" s="51"/>
      <c r="M21257" s="51"/>
    </row>
    <row r="21258" spans="9:13">
      <c r="I21258" s="51"/>
      <c r="M21258" s="51"/>
    </row>
    <row r="21259" spans="9:13">
      <c r="I21259" s="51"/>
      <c r="M21259" s="51"/>
    </row>
    <row r="21260" spans="9:13">
      <c r="I21260" s="51"/>
      <c r="M21260" s="51"/>
    </row>
    <row r="21261" spans="9:13">
      <c r="I21261" s="51"/>
      <c r="M21261" s="51"/>
    </row>
    <row r="21262" spans="9:13">
      <c r="I21262" s="51"/>
      <c r="M21262" s="51"/>
    </row>
    <row r="21263" spans="9:13">
      <c r="I21263" s="51"/>
      <c r="M21263" s="51"/>
    </row>
    <row r="21264" spans="9:13">
      <c r="I21264" s="51"/>
      <c r="M21264" s="51"/>
    </row>
    <row r="21265" spans="9:13">
      <c r="I21265" s="51"/>
      <c r="M21265" s="51"/>
    </row>
    <row r="21266" spans="9:13">
      <c r="I21266" s="51"/>
      <c r="M21266" s="51"/>
    </row>
    <row r="21267" spans="9:13">
      <c r="I21267" s="51"/>
      <c r="M21267" s="51"/>
    </row>
    <row r="21268" spans="9:13">
      <c r="I21268" s="51"/>
      <c r="M21268" s="51"/>
    </row>
    <row r="21269" spans="9:13">
      <c r="I21269" s="51"/>
      <c r="M21269" s="51"/>
    </row>
    <row r="21270" spans="9:13">
      <c r="I21270" s="51"/>
      <c r="M21270" s="51"/>
    </row>
    <row r="21271" spans="9:13">
      <c r="I21271" s="51"/>
      <c r="M21271" s="51"/>
    </row>
    <row r="21272" spans="9:13">
      <c r="I21272" s="51"/>
      <c r="M21272" s="51"/>
    </row>
    <row r="21273" spans="9:13">
      <c r="I21273" s="51"/>
      <c r="M21273" s="51"/>
    </row>
    <row r="21274" spans="9:13">
      <c r="I21274" s="51"/>
      <c r="M21274" s="51"/>
    </row>
    <row r="21275" spans="9:13">
      <c r="I21275" s="51"/>
      <c r="M21275" s="51"/>
    </row>
    <row r="21276" spans="9:13">
      <c r="I21276" s="51"/>
      <c r="M21276" s="51"/>
    </row>
    <row r="21277" spans="9:13">
      <c r="I21277" s="51"/>
      <c r="M21277" s="51"/>
    </row>
    <row r="21278" spans="9:13">
      <c r="I21278" s="51"/>
      <c r="M21278" s="51"/>
    </row>
    <row r="21279" spans="9:13">
      <c r="I21279" s="51"/>
      <c r="M21279" s="51"/>
    </row>
    <row r="21280" spans="9:13">
      <c r="I21280" s="51"/>
      <c r="M21280" s="51"/>
    </row>
    <row r="21281" spans="9:13">
      <c r="I21281" s="51"/>
      <c r="M21281" s="51"/>
    </row>
    <row r="21282" spans="9:13">
      <c r="I21282" s="51"/>
      <c r="M21282" s="51"/>
    </row>
    <row r="21283" spans="9:13">
      <c r="I21283" s="51"/>
      <c r="M21283" s="51"/>
    </row>
    <row r="21284" spans="9:13">
      <c r="I21284" s="51"/>
      <c r="M21284" s="51"/>
    </row>
    <row r="21285" spans="9:13">
      <c r="I21285" s="51"/>
      <c r="M21285" s="51"/>
    </row>
    <row r="21286" spans="9:13">
      <c r="I21286" s="51"/>
      <c r="M21286" s="51"/>
    </row>
    <row r="21287" spans="9:13">
      <c r="I21287" s="51"/>
      <c r="M21287" s="51"/>
    </row>
    <row r="21288" spans="9:13">
      <c r="I21288" s="51"/>
      <c r="M21288" s="51"/>
    </row>
    <row r="21289" spans="9:13">
      <c r="I21289" s="51"/>
      <c r="M21289" s="51"/>
    </row>
    <row r="21290" spans="9:13">
      <c r="I21290" s="51"/>
      <c r="M21290" s="51"/>
    </row>
    <row r="21291" spans="9:13">
      <c r="I21291" s="51"/>
      <c r="M21291" s="51"/>
    </row>
    <row r="21292" spans="9:13">
      <c r="I21292" s="51"/>
      <c r="M21292" s="51"/>
    </row>
    <row r="21293" spans="9:13">
      <c r="I21293" s="51"/>
      <c r="M21293" s="51"/>
    </row>
    <row r="21294" spans="9:13">
      <c r="I21294" s="51"/>
      <c r="M21294" s="51"/>
    </row>
    <row r="21295" spans="9:13">
      <c r="I21295" s="51"/>
      <c r="M21295" s="51"/>
    </row>
    <row r="21296" spans="9:13">
      <c r="I21296" s="51"/>
      <c r="M21296" s="51"/>
    </row>
    <row r="21297" spans="9:13">
      <c r="I21297" s="51"/>
      <c r="M21297" s="51"/>
    </row>
    <row r="21298" spans="9:13">
      <c r="I21298" s="51"/>
      <c r="M21298" s="51"/>
    </row>
    <row r="21299" spans="9:13">
      <c r="I21299" s="51"/>
      <c r="M21299" s="51"/>
    </row>
    <row r="21300" spans="9:13">
      <c r="I21300" s="51"/>
      <c r="M21300" s="51"/>
    </row>
    <row r="21301" spans="9:13">
      <c r="I21301" s="51"/>
      <c r="M21301" s="51"/>
    </row>
    <row r="21302" spans="9:13">
      <c r="I21302" s="51"/>
      <c r="M21302" s="51"/>
    </row>
    <row r="21303" spans="9:13">
      <c r="I21303" s="51"/>
      <c r="M21303" s="51"/>
    </row>
    <row r="21304" spans="9:13">
      <c r="I21304" s="51"/>
      <c r="M21304" s="51"/>
    </row>
    <row r="21305" spans="9:13">
      <c r="I21305" s="51"/>
      <c r="M21305" s="51"/>
    </row>
    <row r="21306" spans="9:13">
      <c r="I21306" s="51"/>
      <c r="M21306" s="51"/>
    </row>
    <row r="21307" spans="9:13">
      <c r="I21307" s="51"/>
      <c r="M21307" s="51"/>
    </row>
    <row r="21308" spans="9:13">
      <c r="I21308" s="51"/>
      <c r="M21308" s="51"/>
    </row>
    <row r="21309" spans="9:13">
      <c r="I21309" s="51"/>
      <c r="M21309" s="51"/>
    </row>
    <row r="21310" spans="9:13">
      <c r="I21310" s="51"/>
      <c r="M21310" s="51"/>
    </row>
    <row r="21311" spans="9:13">
      <c r="I21311" s="51"/>
      <c r="M21311" s="51"/>
    </row>
    <row r="21312" spans="9:13">
      <c r="I21312" s="51"/>
      <c r="M21312" s="51"/>
    </row>
    <row r="21313" spans="9:13">
      <c r="I21313" s="51"/>
      <c r="M21313" s="51"/>
    </row>
    <row r="21314" spans="9:13">
      <c r="I21314" s="51"/>
      <c r="M21314" s="51"/>
    </row>
    <row r="21315" spans="9:13">
      <c r="I21315" s="51"/>
      <c r="M21315" s="51"/>
    </row>
    <row r="21316" spans="9:13">
      <c r="I21316" s="51"/>
      <c r="M21316" s="51"/>
    </row>
    <row r="21317" spans="9:13">
      <c r="I21317" s="51"/>
      <c r="M21317" s="51"/>
    </row>
    <row r="21318" spans="9:13">
      <c r="I21318" s="51"/>
      <c r="M21318" s="51"/>
    </row>
    <row r="21319" spans="9:13">
      <c r="I21319" s="51"/>
      <c r="M21319" s="51"/>
    </row>
    <row r="21320" spans="9:13">
      <c r="I21320" s="51"/>
      <c r="M21320" s="51"/>
    </row>
    <row r="21321" spans="9:13">
      <c r="I21321" s="51"/>
      <c r="M21321" s="51"/>
    </row>
    <row r="21322" spans="9:13">
      <c r="I21322" s="51"/>
      <c r="M21322" s="51"/>
    </row>
    <row r="21323" spans="9:13">
      <c r="I21323" s="51"/>
      <c r="M21323" s="51"/>
    </row>
    <row r="21324" spans="9:13">
      <c r="I21324" s="51"/>
      <c r="M21324" s="51"/>
    </row>
    <row r="21325" spans="9:13">
      <c r="I21325" s="51"/>
      <c r="M21325" s="51"/>
    </row>
    <row r="21326" spans="9:13">
      <c r="I21326" s="51"/>
      <c r="M21326" s="51"/>
    </row>
    <row r="21327" spans="9:13">
      <c r="I21327" s="51"/>
      <c r="M21327" s="51"/>
    </row>
    <row r="21328" spans="9:13">
      <c r="I21328" s="51"/>
      <c r="M21328" s="51"/>
    </row>
    <row r="21329" spans="9:13">
      <c r="I21329" s="51"/>
      <c r="M21329" s="51"/>
    </row>
    <row r="21330" spans="9:13">
      <c r="I21330" s="51"/>
      <c r="M21330" s="51"/>
    </row>
    <row r="21331" spans="9:13">
      <c r="I21331" s="51"/>
      <c r="M21331" s="51"/>
    </row>
    <row r="21332" spans="9:13">
      <c r="I21332" s="51"/>
      <c r="M21332" s="51"/>
    </row>
    <row r="21333" spans="9:13">
      <c r="I21333" s="51"/>
      <c r="M21333" s="51"/>
    </row>
    <row r="21334" spans="9:13">
      <c r="I21334" s="51"/>
      <c r="M21334" s="51"/>
    </row>
    <row r="21335" spans="9:13">
      <c r="I21335" s="51"/>
      <c r="M21335" s="51"/>
    </row>
    <row r="21336" spans="9:13">
      <c r="I21336" s="51"/>
      <c r="M21336" s="51"/>
    </row>
    <row r="21337" spans="9:13">
      <c r="I21337" s="51"/>
      <c r="M21337" s="51"/>
    </row>
    <row r="21338" spans="9:13">
      <c r="I21338" s="51"/>
      <c r="M21338" s="51"/>
    </row>
    <row r="21339" spans="9:13">
      <c r="I21339" s="51"/>
      <c r="M21339" s="51"/>
    </row>
    <row r="21340" spans="9:13">
      <c r="I21340" s="51"/>
      <c r="M21340" s="51"/>
    </row>
    <row r="21341" spans="9:13">
      <c r="I21341" s="51"/>
      <c r="M21341" s="51"/>
    </row>
    <row r="21342" spans="9:13">
      <c r="I21342" s="51"/>
      <c r="M21342" s="51"/>
    </row>
    <row r="21343" spans="9:13">
      <c r="I21343" s="51"/>
      <c r="M21343" s="51"/>
    </row>
    <row r="21344" spans="9:13">
      <c r="I21344" s="51"/>
      <c r="M21344" s="51"/>
    </row>
    <row r="21345" spans="9:13">
      <c r="I21345" s="51"/>
      <c r="M21345" s="51"/>
    </row>
    <row r="21346" spans="9:13">
      <c r="I21346" s="51"/>
      <c r="M21346" s="51"/>
    </row>
    <row r="21347" spans="9:13">
      <c r="I21347" s="51"/>
      <c r="M21347" s="51"/>
    </row>
    <row r="21348" spans="9:13">
      <c r="I21348" s="51"/>
      <c r="M21348" s="51"/>
    </row>
    <row r="21349" spans="9:13">
      <c r="I21349" s="51"/>
      <c r="M21349" s="51"/>
    </row>
    <row r="21350" spans="9:13">
      <c r="I21350" s="51"/>
      <c r="M21350" s="51"/>
    </row>
    <row r="21351" spans="9:13">
      <c r="I21351" s="51"/>
      <c r="M21351" s="51"/>
    </row>
    <row r="21352" spans="9:13">
      <c r="I21352" s="51"/>
      <c r="M21352" s="51"/>
    </row>
    <row r="21353" spans="9:13">
      <c r="I21353" s="51"/>
      <c r="M21353" s="51"/>
    </row>
    <row r="21354" spans="9:13">
      <c r="I21354" s="51"/>
      <c r="M21354" s="51"/>
    </row>
    <row r="21355" spans="9:13">
      <c r="I21355" s="51"/>
      <c r="M21355" s="51"/>
    </row>
    <row r="21356" spans="9:13">
      <c r="I21356" s="51"/>
      <c r="M21356" s="51"/>
    </row>
    <row r="21357" spans="9:13">
      <c r="I21357" s="51"/>
      <c r="M21357" s="51"/>
    </row>
    <row r="21358" spans="9:13">
      <c r="I21358" s="51"/>
      <c r="M21358" s="51"/>
    </row>
    <row r="21359" spans="9:13">
      <c r="I21359" s="51"/>
      <c r="M21359" s="51"/>
    </row>
    <row r="21360" spans="9:13">
      <c r="I21360" s="51"/>
      <c r="M21360" s="51"/>
    </row>
    <row r="21361" spans="9:13">
      <c r="I21361" s="51"/>
      <c r="M21361" s="51"/>
    </row>
    <row r="21362" spans="9:13">
      <c r="I21362" s="51"/>
      <c r="M21362" s="51"/>
    </row>
    <row r="21363" spans="9:13">
      <c r="I21363" s="51"/>
      <c r="M21363" s="51"/>
    </row>
    <row r="21364" spans="9:13">
      <c r="I21364" s="51"/>
      <c r="M21364" s="51"/>
    </row>
    <row r="21365" spans="9:13">
      <c r="I21365" s="51"/>
      <c r="M21365" s="51"/>
    </row>
    <row r="21366" spans="9:13">
      <c r="I21366" s="51"/>
      <c r="M21366" s="51"/>
    </row>
    <row r="21367" spans="9:13">
      <c r="I21367" s="51"/>
      <c r="M21367" s="51"/>
    </row>
    <row r="21368" spans="9:13">
      <c r="I21368" s="51"/>
      <c r="M21368" s="51"/>
    </row>
    <row r="21369" spans="9:13">
      <c r="I21369" s="51"/>
      <c r="M21369" s="51"/>
    </row>
    <row r="21370" spans="9:13">
      <c r="I21370" s="51"/>
      <c r="M21370" s="51"/>
    </row>
    <row r="21371" spans="9:13">
      <c r="I21371" s="51"/>
      <c r="M21371" s="51"/>
    </row>
    <row r="21372" spans="9:13">
      <c r="I21372" s="51"/>
      <c r="M21372" s="51"/>
    </row>
    <row r="21373" spans="9:13">
      <c r="I21373" s="51"/>
      <c r="M21373" s="51"/>
    </row>
    <row r="21374" spans="9:13">
      <c r="I21374" s="51"/>
      <c r="M21374" s="51"/>
    </row>
    <row r="21375" spans="9:13">
      <c r="I21375" s="51"/>
      <c r="M21375" s="51"/>
    </row>
    <row r="21376" spans="9:13">
      <c r="I21376" s="51"/>
      <c r="M21376" s="51"/>
    </row>
    <row r="21377" spans="9:13">
      <c r="I21377" s="51"/>
      <c r="M21377" s="51"/>
    </row>
    <row r="21378" spans="9:13">
      <c r="I21378" s="51"/>
      <c r="M21378" s="51"/>
    </row>
    <row r="21379" spans="9:13">
      <c r="I21379" s="51"/>
      <c r="M21379" s="51"/>
    </row>
    <row r="21380" spans="9:13">
      <c r="I21380" s="51"/>
      <c r="M21380" s="51"/>
    </row>
    <row r="21381" spans="9:13">
      <c r="I21381" s="51"/>
      <c r="M21381" s="51"/>
    </row>
    <row r="21382" spans="9:13">
      <c r="I21382" s="51"/>
      <c r="M21382" s="51"/>
    </row>
    <row r="21383" spans="9:13">
      <c r="I21383" s="51"/>
      <c r="M21383" s="51"/>
    </row>
    <row r="21384" spans="9:13">
      <c r="I21384" s="51"/>
      <c r="M21384" s="51"/>
    </row>
    <row r="21385" spans="9:13">
      <c r="I21385" s="51"/>
      <c r="M21385" s="51"/>
    </row>
    <row r="21386" spans="9:13">
      <c r="I21386" s="51"/>
      <c r="M21386" s="51"/>
    </row>
    <row r="21387" spans="9:13">
      <c r="I21387" s="51"/>
      <c r="M21387" s="51"/>
    </row>
    <row r="21388" spans="9:13">
      <c r="I21388" s="51"/>
      <c r="M21388" s="51"/>
    </row>
    <row r="21389" spans="9:13">
      <c r="I21389" s="51"/>
      <c r="M21389" s="51"/>
    </row>
    <row r="21390" spans="9:13">
      <c r="I21390" s="51"/>
      <c r="M21390" s="51"/>
    </row>
    <row r="21391" spans="9:13">
      <c r="I21391" s="51"/>
      <c r="M21391" s="51"/>
    </row>
    <row r="21392" spans="9:13">
      <c r="I21392" s="51"/>
      <c r="M21392" s="51"/>
    </row>
    <row r="21393" spans="9:13">
      <c r="I21393" s="51"/>
      <c r="M21393" s="51"/>
    </row>
    <row r="21394" spans="9:13">
      <c r="I21394" s="51"/>
      <c r="M21394" s="51"/>
    </row>
    <row r="21395" spans="9:13">
      <c r="I21395" s="51"/>
      <c r="M21395" s="51"/>
    </row>
    <row r="21396" spans="9:13">
      <c r="I21396" s="51"/>
      <c r="M21396" s="51"/>
    </row>
    <row r="21397" spans="9:13">
      <c r="I21397" s="51"/>
      <c r="M21397" s="51"/>
    </row>
    <row r="21398" spans="9:13">
      <c r="I21398" s="51"/>
      <c r="M21398" s="51"/>
    </row>
    <row r="21399" spans="9:13">
      <c r="I21399" s="51"/>
      <c r="M21399" s="51"/>
    </row>
    <row r="21400" spans="9:13">
      <c r="I21400" s="51"/>
      <c r="M21400" s="51"/>
    </row>
    <row r="21401" spans="9:13">
      <c r="I21401" s="51"/>
      <c r="M21401" s="51"/>
    </row>
    <row r="21402" spans="9:13">
      <c r="I21402" s="51"/>
      <c r="M21402" s="51"/>
    </row>
    <row r="21403" spans="9:13">
      <c r="I21403" s="51"/>
      <c r="M21403" s="51"/>
    </row>
    <row r="21404" spans="9:13">
      <c r="I21404" s="51"/>
      <c r="M21404" s="51"/>
    </row>
    <row r="21405" spans="9:13">
      <c r="I21405" s="51"/>
      <c r="M21405" s="51"/>
    </row>
    <row r="21406" spans="9:13">
      <c r="I21406" s="51"/>
      <c r="M21406" s="51"/>
    </row>
    <row r="21407" spans="9:13">
      <c r="I21407" s="51"/>
      <c r="M21407" s="51"/>
    </row>
    <row r="21408" spans="9:13">
      <c r="I21408" s="51"/>
      <c r="M21408" s="51"/>
    </row>
    <row r="21409" spans="9:13">
      <c r="I21409" s="51"/>
      <c r="M21409" s="51"/>
    </row>
    <row r="21410" spans="9:13">
      <c r="I21410" s="51"/>
      <c r="M21410" s="51"/>
    </row>
    <row r="21411" spans="9:13">
      <c r="I21411" s="51"/>
      <c r="M21411" s="51"/>
    </row>
    <row r="21412" spans="9:13">
      <c r="I21412" s="51"/>
      <c r="M21412" s="51"/>
    </row>
    <row r="21413" spans="9:13">
      <c r="I21413" s="51"/>
      <c r="M21413" s="51"/>
    </row>
    <row r="21414" spans="9:13">
      <c r="I21414" s="51"/>
      <c r="M21414" s="51"/>
    </row>
    <row r="21415" spans="9:13">
      <c r="I21415" s="51"/>
      <c r="M21415" s="51"/>
    </row>
    <row r="21416" spans="9:13">
      <c r="I21416" s="51"/>
      <c r="M21416" s="51"/>
    </row>
    <row r="21417" spans="9:13">
      <c r="I21417" s="51"/>
      <c r="M21417" s="51"/>
    </row>
    <row r="21418" spans="9:13">
      <c r="I21418" s="51"/>
      <c r="M21418" s="51"/>
    </row>
    <row r="21419" spans="9:13">
      <c r="I21419" s="51"/>
      <c r="M21419" s="51"/>
    </row>
    <row r="21420" spans="9:13">
      <c r="I21420" s="51"/>
      <c r="M21420" s="51"/>
    </row>
    <row r="21421" spans="9:13">
      <c r="I21421" s="51"/>
      <c r="M21421" s="51"/>
    </row>
    <row r="21422" spans="9:13">
      <c r="I21422" s="51"/>
      <c r="M21422" s="51"/>
    </row>
    <row r="21423" spans="9:13">
      <c r="I21423" s="51"/>
      <c r="M21423" s="51"/>
    </row>
    <row r="21424" spans="9:13">
      <c r="I21424" s="51"/>
      <c r="M21424" s="51"/>
    </row>
    <row r="21425" spans="9:13">
      <c r="I21425" s="51"/>
      <c r="M21425" s="51"/>
    </row>
    <row r="21426" spans="9:13">
      <c r="I21426" s="51"/>
      <c r="M21426" s="51"/>
    </row>
    <row r="21427" spans="9:13">
      <c r="I21427" s="51"/>
      <c r="M21427" s="51"/>
    </row>
    <row r="21428" spans="9:13">
      <c r="I21428" s="51"/>
      <c r="M21428" s="51"/>
    </row>
    <row r="21429" spans="9:13">
      <c r="I21429" s="51"/>
      <c r="M21429" s="51"/>
    </row>
    <row r="21430" spans="9:13">
      <c r="I21430" s="51"/>
      <c r="M21430" s="51"/>
    </row>
    <row r="21431" spans="9:13">
      <c r="I21431" s="51"/>
      <c r="M21431" s="51"/>
    </row>
    <row r="21432" spans="9:13">
      <c r="I21432" s="51"/>
      <c r="M21432" s="51"/>
    </row>
    <row r="21433" spans="9:13">
      <c r="I21433" s="51"/>
      <c r="M21433" s="51"/>
    </row>
    <row r="21434" spans="9:13">
      <c r="I21434" s="51"/>
      <c r="M21434" s="51"/>
    </row>
    <row r="21435" spans="9:13">
      <c r="I21435" s="51"/>
      <c r="M21435" s="51"/>
    </row>
    <row r="21436" spans="9:13">
      <c r="I21436" s="51"/>
      <c r="M21436" s="51"/>
    </row>
    <row r="21437" spans="9:13">
      <c r="I21437" s="51"/>
      <c r="M21437" s="51"/>
    </row>
    <row r="21438" spans="9:13">
      <c r="I21438" s="51"/>
      <c r="M21438" s="51"/>
    </row>
    <row r="21439" spans="9:13">
      <c r="I21439" s="51"/>
      <c r="M21439" s="51"/>
    </row>
    <row r="21440" spans="9:13">
      <c r="I21440" s="51"/>
      <c r="M21440" s="51"/>
    </row>
    <row r="21441" spans="9:13">
      <c r="I21441" s="51"/>
      <c r="M21441" s="51"/>
    </row>
    <row r="21442" spans="9:13">
      <c r="I21442" s="51"/>
      <c r="M21442" s="51"/>
    </row>
    <row r="21443" spans="9:13">
      <c r="I21443" s="51"/>
      <c r="M21443" s="51"/>
    </row>
    <row r="21444" spans="9:13">
      <c r="I21444" s="51"/>
      <c r="M21444" s="51"/>
    </row>
    <row r="21445" spans="9:13">
      <c r="I21445" s="51"/>
      <c r="M21445" s="51"/>
    </row>
    <row r="21446" spans="9:13">
      <c r="I21446" s="51"/>
      <c r="M21446" s="51"/>
    </row>
    <row r="21447" spans="9:13">
      <c r="I21447" s="51"/>
      <c r="M21447" s="51"/>
    </row>
    <row r="21448" spans="9:13">
      <c r="I21448" s="51"/>
      <c r="M21448" s="51"/>
    </row>
    <row r="21449" spans="9:13">
      <c r="I21449" s="51"/>
      <c r="M21449" s="51"/>
    </row>
    <row r="21450" spans="9:13">
      <c r="I21450" s="51"/>
      <c r="M21450" s="51"/>
    </row>
    <row r="21451" spans="9:13">
      <c r="I21451" s="51"/>
      <c r="M21451" s="51"/>
    </row>
    <row r="21452" spans="9:13">
      <c r="I21452" s="51"/>
      <c r="M21452" s="51"/>
    </row>
    <row r="21453" spans="9:13">
      <c r="I21453" s="51"/>
      <c r="M21453" s="51"/>
    </row>
    <row r="21454" spans="9:13">
      <c r="I21454" s="51"/>
      <c r="M21454" s="51"/>
    </row>
    <row r="21455" spans="9:13">
      <c r="I21455" s="51"/>
      <c r="M21455" s="51"/>
    </row>
    <row r="21456" spans="9:13">
      <c r="I21456" s="51"/>
      <c r="M21456" s="51"/>
    </row>
    <row r="21457" spans="9:13">
      <c r="I21457" s="51"/>
      <c r="M21457" s="51"/>
    </row>
    <row r="21458" spans="9:13">
      <c r="I21458" s="51"/>
      <c r="M21458" s="51"/>
    </row>
    <row r="21459" spans="9:13">
      <c r="I21459" s="51"/>
      <c r="M21459" s="51"/>
    </row>
    <row r="21460" spans="9:13">
      <c r="I21460" s="51"/>
      <c r="M21460" s="51"/>
    </row>
    <row r="21461" spans="9:13">
      <c r="I21461" s="51"/>
      <c r="M21461" s="51"/>
    </row>
    <row r="21462" spans="9:13">
      <c r="I21462" s="51"/>
      <c r="M21462" s="51"/>
    </row>
    <row r="21463" spans="9:13">
      <c r="I21463" s="51"/>
      <c r="M21463" s="51"/>
    </row>
    <row r="21464" spans="9:13">
      <c r="I21464" s="51"/>
      <c r="M21464" s="51"/>
    </row>
    <row r="21465" spans="9:13">
      <c r="I21465" s="51"/>
      <c r="M21465" s="51"/>
    </row>
    <row r="21466" spans="9:13">
      <c r="I21466" s="51"/>
      <c r="M21466" s="51"/>
    </row>
    <row r="21467" spans="9:13">
      <c r="I21467" s="51"/>
      <c r="M21467" s="51"/>
    </row>
    <row r="21468" spans="9:13">
      <c r="I21468" s="51"/>
      <c r="M21468" s="51"/>
    </row>
    <row r="21469" spans="9:13">
      <c r="I21469" s="51"/>
      <c r="M21469" s="51"/>
    </row>
    <row r="21470" spans="9:13">
      <c r="I21470" s="51"/>
      <c r="M21470" s="51"/>
    </row>
    <row r="21471" spans="9:13">
      <c r="I21471" s="51"/>
      <c r="M21471" s="51"/>
    </row>
    <row r="21472" spans="9:13">
      <c r="I21472" s="51"/>
      <c r="M21472" s="51"/>
    </row>
    <row r="21473" spans="9:13">
      <c r="I21473" s="51"/>
      <c r="M21473" s="51"/>
    </row>
    <row r="21474" spans="9:13">
      <c r="I21474" s="51"/>
      <c r="M21474" s="51"/>
    </row>
    <row r="21475" spans="9:13">
      <c r="I21475" s="51"/>
      <c r="M21475" s="51"/>
    </row>
    <row r="21476" spans="9:13">
      <c r="I21476" s="51"/>
      <c r="M21476" s="51"/>
    </row>
    <row r="21477" spans="9:13">
      <c r="I21477" s="51"/>
      <c r="M21477" s="51"/>
    </row>
    <row r="21478" spans="9:13">
      <c r="I21478" s="51"/>
      <c r="M21478" s="51"/>
    </row>
    <row r="21479" spans="9:13">
      <c r="I21479" s="51"/>
      <c r="M21479" s="51"/>
    </row>
    <row r="21480" spans="9:13">
      <c r="I21480" s="51"/>
      <c r="M21480" s="51"/>
    </row>
    <row r="21481" spans="9:13">
      <c r="I21481" s="51"/>
      <c r="M21481" s="51"/>
    </row>
    <row r="21482" spans="9:13">
      <c r="I21482" s="51"/>
      <c r="M21482" s="51"/>
    </row>
    <row r="21483" spans="9:13">
      <c r="I21483" s="51"/>
      <c r="M21483" s="51"/>
    </row>
    <row r="21484" spans="9:13">
      <c r="I21484" s="51"/>
      <c r="M21484" s="51"/>
    </row>
    <row r="21485" spans="9:13">
      <c r="I21485" s="51"/>
      <c r="M21485" s="51"/>
    </row>
    <row r="21486" spans="9:13">
      <c r="I21486" s="51"/>
      <c r="M21486" s="51"/>
    </row>
    <row r="21487" spans="9:13">
      <c r="I21487" s="51"/>
      <c r="M21487" s="51"/>
    </row>
    <row r="21488" spans="9:13">
      <c r="I21488" s="51"/>
      <c r="M21488" s="51"/>
    </row>
    <row r="21489" spans="9:13">
      <c r="I21489" s="51"/>
      <c r="M21489" s="51"/>
    </row>
    <row r="21490" spans="9:13">
      <c r="I21490" s="51"/>
      <c r="M21490" s="51"/>
    </row>
    <row r="21491" spans="9:13">
      <c r="I21491" s="51"/>
      <c r="M21491" s="51"/>
    </row>
    <row r="21492" spans="9:13">
      <c r="I21492" s="51"/>
      <c r="M21492" s="51"/>
    </row>
    <row r="21493" spans="9:13">
      <c r="I21493" s="51"/>
      <c r="M21493" s="51"/>
    </row>
    <row r="21494" spans="9:13">
      <c r="I21494" s="51"/>
      <c r="M21494" s="51"/>
    </row>
    <row r="21495" spans="9:13">
      <c r="I21495" s="51"/>
      <c r="M21495" s="51"/>
    </row>
    <row r="21496" spans="9:13">
      <c r="I21496" s="51"/>
      <c r="M21496" s="51"/>
    </row>
    <row r="21497" spans="9:13">
      <c r="I21497" s="51"/>
      <c r="M21497" s="51"/>
    </row>
    <row r="21498" spans="9:13">
      <c r="I21498" s="51"/>
      <c r="M21498" s="51"/>
    </row>
    <row r="21499" spans="9:13">
      <c r="I21499" s="51"/>
      <c r="M21499" s="51"/>
    </row>
    <row r="21500" spans="9:13">
      <c r="I21500" s="51"/>
      <c r="M21500" s="51"/>
    </row>
    <row r="21501" spans="9:13">
      <c r="I21501" s="51"/>
      <c r="M21501" s="51"/>
    </row>
    <row r="21502" spans="9:13">
      <c r="I21502" s="51"/>
      <c r="M21502" s="51"/>
    </row>
    <row r="21503" spans="9:13">
      <c r="I21503" s="51"/>
      <c r="M21503" s="51"/>
    </row>
    <row r="21504" spans="9:13">
      <c r="I21504" s="51"/>
      <c r="M21504" s="51"/>
    </row>
    <row r="21505" spans="9:13">
      <c r="I21505" s="51"/>
      <c r="M21505" s="51"/>
    </row>
    <row r="21506" spans="9:13">
      <c r="I21506" s="51"/>
      <c r="M21506" s="51"/>
    </row>
    <row r="21507" spans="9:13">
      <c r="I21507" s="51"/>
      <c r="M21507" s="51"/>
    </row>
    <row r="21508" spans="9:13">
      <c r="I21508" s="51"/>
      <c r="M21508" s="51"/>
    </row>
    <row r="21509" spans="9:13">
      <c r="I21509" s="51"/>
      <c r="M21509" s="51"/>
    </row>
    <row r="21510" spans="9:13">
      <c r="I21510" s="51"/>
      <c r="M21510" s="51"/>
    </row>
    <row r="21511" spans="9:13">
      <c r="I21511" s="51"/>
      <c r="M21511" s="51"/>
    </row>
    <row r="21512" spans="9:13">
      <c r="I21512" s="51"/>
      <c r="M21512" s="51"/>
    </row>
    <row r="21513" spans="9:13">
      <c r="I21513" s="51"/>
      <c r="M21513" s="51"/>
    </row>
    <row r="21514" spans="9:13">
      <c r="I21514" s="51"/>
      <c r="M21514" s="51"/>
    </row>
    <row r="21515" spans="9:13">
      <c r="I21515" s="51"/>
      <c r="M21515" s="51"/>
    </row>
    <row r="21516" spans="9:13">
      <c r="I21516" s="51"/>
      <c r="M21516" s="51"/>
    </row>
    <row r="21517" spans="9:13">
      <c r="I21517" s="51"/>
      <c r="M21517" s="51"/>
    </row>
    <row r="21518" spans="9:13">
      <c r="I21518" s="51"/>
      <c r="M21518" s="51"/>
    </row>
    <row r="21519" spans="9:13">
      <c r="I21519" s="51"/>
      <c r="M21519" s="51"/>
    </row>
    <row r="21520" spans="9:13">
      <c r="I21520" s="51"/>
      <c r="M21520" s="51"/>
    </row>
    <row r="21521" spans="9:13">
      <c r="I21521" s="51"/>
      <c r="M21521" s="51"/>
    </row>
    <row r="21522" spans="9:13">
      <c r="I21522" s="51"/>
      <c r="M21522" s="51"/>
    </row>
    <row r="21523" spans="9:13">
      <c r="I21523" s="51"/>
      <c r="M21523" s="51"/>
    </row>
    <row r="21524" spans="9:13">
      <c r="I21524" s="51"/>
      <c r="M21524" s="51"/>
    </row>
    <row r="21525" spans="9:13">
      <c r="I21525" s="51"/>
      <c r="M21525" s="51"/>
    </row>
    <row r="21526" spans="9:13">
      <c r="I21526" s="51"/>
      <c r="M21526" s="51"/>
    </row>
    <row r="21527" spans="9:13">
      <c r="I21527" s="51"/>
      <c r="M21527" s="51"/>
    </row>
    <row r="21528" spans="9:13">
      <c r="I21528" s="51"/>
      <c r="M21528" s="51"/>
    </row>
    <row r="21529" spans="9:13">
      <c r="I21529" s="51"/>
      <c r="M21529" s="51"/>
    </row>
    <row r="21530" spans="9:13">
      <c r="I21530" s="51"/>
      <c r="M21530" s="51"/>
    </row>
    <row r="21531" spans="9:13">
      <c r="I21531" s="51"/>
      <c r="M21531" s="51"/>
    </row>
    <row r="21532" spans="9:13">
      <c r="I21532" s="51"/>
      <c r="M21532" s="51"/>
    </row>
    <row r="21533" spans="9:13">
      <c r="I21533" s="51"/>
      <c r="M21533" s="51"/>
    </row>
    <row r="21534" spans="9:13">
      <c r="I21534" s="51"/>
      <c r="M21534" s="51"/>
    </row>
    <row r="21535" spans="9:13">
      <c r="I21535" s="51"/>
      <c r="M21535" s="51"/>
    </row>
    <row r="21536" spans="9:13">
      <c r="I21536" s="51"/>
      <c r="M21536" s="51"/>
    </row>
    <row r="21537" spans="9:13">
      <c r="I21537" s="51"/>
      <c r="M21537" s="51"/>
    </row>
    <row r="21538" spans="9:13">
      <c r="I21538" s="51"/>
      <c r="M21538" s="51"/>
    </row>
    <row r="21539" spans="9:13">
      <c r="I21539" s="51"/>
      <c r="M21539" s="51"/>
    </row>
    <row r="21540" spans="9:13">
      <c r="I21540" s="51"/>
      <c r="M21540" s="51"/>
    </row>
    <row r="21541" spans="9:13">
      <c r="I21541" s="51"/>
      <c r="M21541" s="51"/>
    </row>
    <row r="21542" spans="9:13">
      <c r="I21542" s="51"/>
      <c r="M21542" s="51"/>
    </row>
    <row r="21543" spans="9:13">
      <c r="I21543" s="51"/>
      <c r="M21543" s="51"/>
    </row>
    <row r="21544" spans="9:13">
      <c r="I21544" s="51"/>
      <c r="M21544" s="51"/>
    </row>
    <row r="21545" spans="9:13">
      <c r="I21545" s="51"/>
      <c r="M21545" s="51"/>
    </row>
    <row r="21546" spans="9:13">
      <c r="I21546" s="51"/>
      <c r="M21546" s="51"/>
    </row>
    <row r="21547" spans="9:13">
      <c r="I21547" s="51"/>
      <c r="M21547" s="51"/>
    </row>
    <row r="21548" spans="9:13">
      <c r="I21548" s="51"/>
      <c r="M21548" s="51"/>
    </row>
    <row r="21549" spans="9:13">
      <c r="I21549" s="51"/>
      <c r="M21549" s="51"/>
    </row>
    <row r="21550" spans="9:13">
      <c r="I21550" s="51"/>
      <c r="M21550" s="51"/>
    </row>
    <row r="21551" spans="9:13">
      <c r="I21551" s="51"/>
      <c r="M21551" s="51"/>
    </row>
    <row r="21552" spans="9:13">
      <c r="I21552" s="51"/>
      <c r="M21552" s="51"/>
    </row>
    <row r="21553" spans="9:13">
      <c r="I21553" s="51"/>
      <c r="M21553" s="51"/>
    </row>
    <row r="21554" spans="9:13">
      <c r="I21554" s="51"/>
      <c r="M21554" s="51"/>
    </row>
    <row r="21555" spans="9:13">
      <c r="I21555" s="51"/>
      <c r="M21555" s="51"/>
    </row>
    <row r="21556" spans="9:13">
      <c r="I21556" s="51"/>
      <c r="M21556" s="51"/>
    </row>
    <row r="21557" spans="9:13">
      <c r="I21557" s="51"/>
      <c r="M21557" s="51"/>
    </row>
    <row r="21558" spans="9:13">
      <c r="I21558" s="51"/>
      <c r="M21558" s="51"/>
    </row>
    <row r="21559" spans="9:13">
      <c r="I21559" s="51"/>
      <c r="M21559" s="51"/>
    </row>
    <row r="21560" spans="9:13">
      <c r="I21560" s="51"/>
      <c r="M21560" s="51"/>
    </row>
    <row r="21561" spans="9:13">
      <c r="I21561" s="51"/>
      <c r="M21561" s="51"/>
    </row>
    <row r="21562" spans="9:13">
      <c r="I21562" s="51"/>
      <c r="M21562" s="51"/>
    </row>
    <row r="21563" spans="9:13">
      <c r="I21563" s="51"/>
      <c r="M21563" s="51"/>
    </row>
    <row r="21564" spans="9:13">
      <c r="I21564" s="51"/>
      <c r="M21564" s="51"/>
    </row>
    <row r="21565" spans="9:13">
      <c r="I21565" s="51"/>
      <c r="M21565" s="51"/>
    </row>
    <row r="21566" spans="9:13">
      <c r="I21566" s="51"/>
      <c r="M21566" s="51"/>
    </row>
    <row r="21567" spans="9:13">
      <c r="I21567" s="51"/>
      <c r="M21567" s="51"/>
    </row>
    <row r="21568" spans="9:13">
      <c r="I21568" s="51"/>
      <c r="M21568" s="51"/>
    </row>
    <row r="21569" spans="9:13">
      <c r="I21569" s="51"/>
      <c r="M21569" s="51"/>
    </row>
    <row r="21570" spans="9:13">
      <c r="I21570" s="51"/>
      <c r="M21570" s="51"/>
    </row>
    <row r="21571" spans="9:13">
      <c r="I21571" s="51"/>
      <c r="M21571" s="51"/>
    </row>
    <row r="21572" spans="9:13">
      <c r="I21572" s="51"/>
      <c r="M21572" s="51"/>
    </row>
    <row r="21573" spans="9:13">
      <c r="I21573" s="51"/>
      <c r="M21573" s="51"/>
    </row>
    <row r="21574" spans="9:13">
      <c r="I21574" s="51"/>
      <c r="M21574" s="51"/>
    </row>
    <row r="21575" spans="9:13">
      <c r="I21575" s="51"/>
      <c r="M21575" s="51"/>
    </row>
    <row r="21576" spans="9:13">
      <c r="I21576" s="51"/>
      <c r="M21576" s="51"/>
    </row>
    <row r="21577" spans="9:13">
      <c r="I21577" s="51"/>
      <c r="M21577" s="51"/>
    </row>
    <row r="21578" spans="9:13">
      <c r="I21578" s="51"/>
      <c r="M21578" s="51"/>
    </row>
    <row r="21579" spans="9:13">
      <c r="I21579" s="51"/>
      <c r="M21579" s="51"/>
    </row>
    <row r="21580" spans="9:13">
      <c r="I21580" s="51"/>
      <c r="M21580" s="51"/>
    </row>
    <row r="21581" spans="9:13">
      <c r="I21581" s="51"/>
      <c r="M21581" s="51"/>
    </row>
    <row r="21582" spans="9:13">
      <c r="I21582" s="51"/>
      <c r="M21582" s="51"/>
    </row>
    <row r="21583" spans="9:13">
      <c r="I21583" s="51"/>
      <c r="M21583" s="51"/>
    </row>
    <row r="21584" spans="9:13">
      <c r="I21584" s="51"/>
      <c r="M21584" s="51"/>
    </row>
    <row r="21585" spans="9:13">
      <c r="I21585" s="51"/>
      <c r="M21585" s="51"/>
    </row>
    <row r="21586" spans="9:13">
      <c r="I21586" s="51"/>
      <c r="M21586" s="51"/>
    </row>
    <row r="21587" spans="9:13">
      <c r="I21587" s="51"/>
      <c r="M21587" s="51"/>
    </row>
    <row r="21588" spans="9:13">
      <c r="I21588" s="51"/>
      <c r="M21588" s="51"/>
    </row>
    <row r="21589" spans="9:13">
      <c r="I21589" s="51"/>
      <c r="M21589" s="51"/>
    </row>
    <row r="21590" spans="9:13">
      <c r="I21590" s="51"/>
      <c r="M21590" s="51"/>
    </row>
    <row r="21591" spans="9:13">
      <c r="I21591" s="51"/>
      <c r="M21591" s="51"/>
    </row>
    <row r="21592" spans="9:13">
      <c r="I21592" s="51"/>
      <c r="M21592" s="51"/>
    </row>
    <row r="21593" spans="9:13">
      <c r="I21593" s="51"/>
      <c r="M21593" s="51"/>
    </row>
    <row r="21594" spans="9:13">
      <c r="I21594" s="51"/>
      <c r="M21594" s="51"/>
    </row>
    <row r="21595" spans="9:13">
      <c r="I21595" s="51"/>
      <c r="M21595" s="51"/>
    </row>
    <row r="21596" spans="9:13">
      <c r="I21596" s="51"/>
      <c r="M21596" s="51"/>
    </row>
    <row r="21597" spans="9:13">
      <c r="I21597" s="51"/>
      <c r="M21597" s="51"/>
    </row>
    <row r="21598" spans="9:13">
      <c r="I21598" s="51"/>
      <c r="M21598" s="51"/>
    </row>
    <row r="21599" spans="9:13">
      <c r="I21599" s="51"/>
      <c r="M21599" s="51"/>
    </row>
    <row r="21600" spans="9:13">
      <c r="I21600" s="51"/>
      <c r="M21600" s="51"/>
    </row>
    <row r="21601" spans="9:13">
      <c r="I21601" s="51"/>
      <c r="M21601" s="51"/>
    </row>
    <row r="21602" spans="9:13">
      <c r="I21602" s="51"/>
      <c r="M21602" s="51"/>
    </row>
    <row r="21603" spans="9:13">
      <c r="I21603" s="51"/>
      <c r="M21603" s="51"/>
    </row>
    <row r="21604" spans="9:13">
      <c r="I21604" s="51"/>
      <c r="M21604" s="51"/>
    </row>
    <row r="21605" spans="9:13">
      <c r="I21605" s="51"/>
      <c r="M21605" s="51"/>
    </row>
    <row r="21606" spans="9:13">
      <c r="I21606" s="51"/>
      <c r="M21606" s="51"/>
    </row>
    <row r="21607" spans="9:13">
      <c r="I21607" s="51"/>
      <c r="M21607" s="51"/>
    </row>
    <row r="21608" spans="9:13">
      <c r="I21608" s="51"/>
      <c r="M21608" s="51"/>
    </row>
    <row r="21609" spans="9:13">
      <c r="I21609" s="51"/>
      <c r="M21609" s="51"/>
    </row>
    <row r="21610" spans="9:13">
      <c r="I21610" s="51"/>
      <c r="M21610" s="51"/>
    </row>
    <row r="21611" spans="9:13">
      <c r="I21611" s="51"/>
      <c r="M21611" s="51"/>
    </row>
    <row r="21612" spans="9:13">
      <c r="I21612" s="51"/>
      <c r="M21612" s="51"/>
    </row>
    <row r="21613" spans="9:13">
      <c r="I21613" s="51"/>
      <c r="M21613" s="51"/>
    </row>
    <row r="21614" spans="9:13">
      <c r="I21614" s="51"/>
      <c r="M21614" s="51"/>
    </row>
    <row r="21615" spans="9:13">
      <c r="I21615" s="51"/>
      <c r="M21615" s="51"/>
    </row>
    <row r="21616" spans="9:13">
      <c r="I21616" s="51"/>
      <c r="M21616" s="51"/>
    </row>
    <row r="21617" spans="9:13">
      <c r="I21617" s="51"/>
      <c r="M21617" s="51"/>
    </row>
    <row r="21618" spans="9:13">
      <c r="I21618" s="51"/>
      <c r="M21618" s="51"/>
    </row>
    <row r="21619" spans="9:13">
      <c r="I21619" s="51"/>
      <c r="M21619" s="51"/>
    </row>
    <row r="21620" spans="9:13">
      <c r="I21620" s="51"/>
      <c r="M21620" s="51"/>
    </row>
    <row r="21621" spans="9:13">
      <c r="I21621" s="51"/>
      <c r="M21621" s="51"/>
    </row>
    <row r="21622" spans="9:13">
      <c r="I21622" s="51"/>
      <c r="M21622" s="51"/>
    </row>
    <row r="21623" spans="9:13">
      <c r="I21623" s="51"/>
      <c r="M21623" s="51"/>
    </row>
    <row r="21624" spans="9:13">
      <c r="I21624" s="51"/>
      <c r="M21624" s="51"/>
    </row>
    <row r="21625" spans="9:13">
      <c r="I21625" s="51"/>
      <c r="M21625" s="51"/>
    </row>
    <row r="21626" spans="9:13">
      <c r="I21626" s="51"/>
      <c r="M21626" s="51"/>
    </row>
    <row r="21627" spans="9:13">
      <c r="I21627" s="51"/>
      <c r="M21627" s="51"/>
    </row>
    <row r="21628" spans="9:13">
      <c r="I21628" s="51"/>
      <c r="M21628" s="51"/>
    </row>
    <row r="21629" spans="9:13">
      <c r="I21629" s="51"/>
      <c r="M21629" s="51"/>
    </row>
    <row r="21630" spans="9:13">
      <c r="I21630" s="51"/>
      <c r="M21630" s="51"/>
    </row>
    <row r="21631" spans="9:13">
      <c r="I21631" s="51"/>
      <c r="M21631" s="51"/>
    </row>
    <row r="21632" spans="9:13">
      <c r="I21632" s="51"/>
      <c r="M21632" s="51"/>
    </row>
    <row r="21633" spans="9:13">
      <c r="I21633" s="51"/>
      <c r="M21633" s="51"/>
    </row>
    <row r="21634" spans="9:13">
      <c r="I21634" s="51"/>
      <c r="M21634" s="51"/>
    </row>
    <row r="21635" spans="9:13">
      <c r="I21635" s="51"/>
      <c r="M21635" s="51"/>
    </row>
    <row r="21636" spans="9:13">
      <c r="I21636" s="51"/>
      <c r="M21636" s="51"/>
    </row>
    <row r="21637" spans="9:13">
      <c r="I21637" s="51"/>
      <c r="M21637" s="51"/>
    </row>
    <row r="21638" spans="9:13">
      <c r="I21638" s="51"/>
      <c r="M21638" s="51"/>
    </row>
    <row r="21639" spans="9:13">
      <c r="I21639" s="51"/>
      <c r="M21639" s="51"/>
    </row>
    <row r="21640" spans="9:13">
      <c r="I21640" s="51"/>
      <c r="M21640" s="51"/>
    </row>
    <row r="21641" spans="9:13">
      <c r="I21641" s="51"/>
      <c r="M21641" s="51"/>
    </row>
    <row r="21642" spans="9:13">
      <c r="I21642" s="51"/>
      <c r="M21642" s="51"/>
    </row>
    <row r="21643" spans="9:13">
      <c r="I21643" s="51"/>
      <c r="M21643" s="51"/>
    </row>
    <row r="21644" spans="9:13">
      <c r="I21644" s="51"/>
      <c r="M21644" s="51"/>
    </row>
    <row r="21645" spans="9:13">
      <c r="I21645" s="51"/>
      <c r="M21645" s="51"/>
    </row>
    <row r="21646" spans="9:13">
      <c r="I21646" s="51"/>
      <c r="M21646" s="51"/>
    </row>
    <row r="21647" spans="9:13">
      <c r="I21647" s="51"/>
      <c r="M21647" s="51"/>
    </row>
    <row r="21648" spans="9:13">
      <c r="I21648" s="51"/>
      <c r="M21648" s="51"/>
    </row>
    <row r="21649" spans="9:13">
      <c r="I21649" s="51"/>
      <c r="M21649" s="51"/>
    </row>
    <row r="21650" spans="9:13">
      <c r="I21650" s="51"/>
      <c r="M21650" s="51"/>
    </row>
    <row r="21651" spans="9:13">
      <c r="I21651" s="51"/>
      <c r="M21651" s="51"/>
    </row>
    <row r="21652" spans="9:13">
      <c r="I21652" s="51"/>
      <c r="M21652" s="51"/>
    </row>
    <row r="21653" spans="9:13">
      <c r="I21653" s="51"/>
      <c r="M21653" s="51"/>
    </row>
    <row r="21654" spans="9:13">
      <c r="I21654" s="51"/>
      <c r="M21654" s="51"/>
    </row>
    <row r="21655" spans="9:13">
      <c r="I21655" s="51"/>
      <c r="M21655" s="51"/>
    </row>
    <row r="21656" spans="9:13">
      <c r="I21656" s="51"/>
      <c r="M21656" s="51"/>
    </row>
    <row r="21657" spans="9:13">
      <c r="I21657" s="51"/>
      <c r="M21657" s="51"/>
    </row>
    <row r="21658" spans="9:13">
      <c r="I21658" s="51"/>
      <c r="M21658" s="51"/>
    </row>
    <row r="21659" spans="9:13">
      <c r="I21659" s="51"/>
      <c r="M21659" s="51"/>
    </row>
    <row r="21660" spans="9:13">
      <c r="I21660" s="51"/>
      <c r="M21660" s="51"/>
    </row>
    <row r="21661" spans="9:13">
      <c r="I21661" s="51"/>
      <c r="M21661" s="51"/>
    </row>
    <row r="21662" spans="9:13">
      <c r="I21662" s="51"/>
      <c r="M21662" s="51"/>
    </row>
    <row r="21663" spans="9:13">
      <c r="I21663" s="51"/>
      <c r="M21663" s="51"/>
    </row>
    <row r="21664" spans="9:13">
      <c r="I21664" s="51"/>
      <c r="M21664" s="51"/>
    </row>
    <row r="21665" spans="9:13">
      <c r="I21665" s="51"/>
      <c r="M21665" s="51"/>
    </row>
    <row r="21666" spans="9:13">
      <c r="I21666" s="51"/>
      <c r="M21666" s="51"/>
    </row>
    <row r="21667" spans="9:13">
      <c r="I21667" s="51"/>
      <c r="M21667" s="51"/>
    </row>
    <row r="21668" spans="9:13">
      <c r="I21668" s="51"/>
      <c r="M21668" s="51"/>
    </row>
    <row r="21669" spans="9:13">
      <c r="I21669" s="51"/>
      <c r="M21669" s="51"/>
    </row>
    <row r="21670" spans="9:13">
      <c r="I21670" s="51"/>
      <c r="M21670" s="51"/>
    </row>
    <row r="21671" spans="9:13">
      <c r="I21671" s="51"/>
      <c r="M21671" s="51"/>
    </row>
    <row r="21672" spans="9:13">
      <c r="I21672" s="51"/>
      <c r="M21672" s="51"/>
    </row>
    <row r="21673" spans="9:13">
      <c r="I21673" s="51"/>
      <c r="M21673" s="51"/>
    </row>
    <row r="21674" spans="9:13">
      <c r="I21674" s="51"/>
      <c r="M21674" s="51"/>
    </row>
    <row r="21675" spans="9:13">
      <c r="I21675" s="51"/>
      <c r="M21675" s="51"/>
    </row>
    <row r="21676" spans="9:13">
      <c r="I21676" s="51"/>
      <c r="M21676" s="51"/>
    </row>
    <row r="21677" spans="9:13">
      <c r="I21677" s="51"/>
      <c r="M21677" s="51"/>
    </row>
    <row r="21678" spans="9:13">
      <c r="I21678" s="51"/>
      <c r="M21678" s="51"/>
    </row>
    <row r="21679" spans="9:13">
      <c r="I21679" s="51"/>
      <c r="M21679" s="51"/>
    </row>
    <row r="21680" spans="9:13">
      <c r="I21680" s="51"/>
      <c r="M21680" s="51"/>
    </row>
    <row r="21681" spans="9:13">
      <c r="I21681" s="51"/>
      <c r="M21681" s="51"/>
    </row>
    <row r="21682" spans="9:13">
      <c r="I21682" s="51"/>
      <c r="M21682" s="51"/>
    </row>
    <row r="21683" spans="9:13">
      <c r="I21683" s="51"/>
      <c r="M21683" s="51"/>
    </row>
    <row r="21684" spans="9:13">
      <c r="I21684" s="51"/>
      <c r="M21684" s="51"/>
    </row>
    <row r="21685" spans="9:13">
      <c r="I21685" s="51"/>
      <c r="M21685" s="51"/>
    </row>
    <row r="21686" spans="9:13">
      <c r="I21686" s="51"/>
      <c r="M21686" s="51"/>
    </row>
    <row r="21687" spans="9:13">
      <c r="I21687" s="51"/>
      <c r="M21687" s="51"/>
    </row>
    <row r="21688" spans="9:13">
      <c r="I21688" s="51"/>
      <c r="M21688" s="51"/>
    </row>
    <row r="21689" spans="9:13">
      <c r="I21689" s="51"/>
      <c r="M21689" s="51"/>
    </row>
    <row r="21690" spans="9:13">
      <c r="I21690" s="51"/>
      <c r="M21690" s="51"/>
    </row>
    <row r="21691" spans="9:13">
      <c r="I21691" s="51"/>
      <c r="M21691" s="51"/>
    </row>
    <row r="21692" spans="9:13">
      <c r="I21692" s="51"/>
      <c r="M21692" s="51"/>
    </row>
    <row r="21693" spans="9:13">
      <c r="I21693" s="51"/>
      <c r="M21693" s="51"/>
    </row>
    <row r="21694" spans="9:13">
      <c r="I21694" s="51"/>
      <c r="M21694" s="51"/>
    </row>
    <row r="21695" spans="9:13">
      <c r="I21695" s="51"/>
      <c r="M21695" s="51"/>
    </row>
    <row r="21696" spans="9:13">
      <c r="I21696" s="51"/>
      <c r="M21696" s="51"/>
    </row>
    <row r="21697" spans="9:13">
      <c r="I21697" s="51"/>
      <c r="M21697" s="51"/>
    </row>
    <row r="21698" spans="9:13">
      <c r="I21698" s="51"/>
      <c r="M21698" s="51"/>
    </row>
    <row r="21699" spans="9:13">
      <c r="I21699" s="51"/>
      <c r="M21699" s="51"/>
    </row>
    <row r="21700" spans="9:13">
      <c r="I21700" s="51"/>
      <c r="M21700" s="51"/>
    </row>
    <row r="21701" spans="9:13">
      <c r="I21701" s="51"/>
      <c r="M21701" s="51"/>
    </row>
    <row r="21702" spans="9:13">
      <c r="I21702" s="51"/>
      <c r="M21702" s="51"/>
    </row>
    <row r="21703" spans="9:13">
      <c r="I21703" s="51"/>
      <c r="M21703" s="51"/>
    </row>
    <row r="21704" spans="9:13">
      <c r="I21704" s="51"/>
      <c r="M21704" s="51"/>
    </row>
    <row r="21705" spans="9:13">
      <c r="I21705" s="51"/>
      <c r="M21705" s="51"/>
    </row>
    <row r="21706" spans="9:13">
      <c r="I21706" s="51"/>
      <c r="M21706" s="51"/>
    </row>
    <row r="21707" spans="9:13">
      <c r="I21707" s="51"/>
      <c r="M21707" s="51"/>
    </row>
    <row r="21708" spans="9:13">
      <c r="I21708" s="51"/>
      <c r="M21708" s="51"/>
    </row>
    <row r="21709" spans="9:13">
      <c r="I21709" s="51"/>
      <c r="M21709" s="51"/>
    </row>
    <row r="21710" spans="9:13">
      <c r="I21710" s="51"/>
      <c r="M21710" s="51"/>
    </row>
    <row r="21711" spans="9:13">
      <c r="I21711" s="51"/>
      <c r="M21711" s="51"/>
    </row>
    <row r="21712" spans="9:13">
      <c r="I21712" s="51"/>
      <c r="M21712" s="51"/>
    </row>
    <row r="21713" spans="9:13">
      <c r="I21713" s="51"/>
      <c r="M21713" s="51"/>
    </row>
    <row r="21714" spans="9:13">
      <c r="I21714" s="51"/>
      <c r="M21714" s="51"/>
    </row>
    <row r="21715" spans="9:13">
      <c r="I21715" s="51"/>
      <c r="M21715" s="51"/>
    </row>
    <row r="21716" spans="9:13">
      <c r="I21716" s="51"/>
      <c r="M21716" s="51"/>
    </row>
    <row r="21717" spans="9:13">
      <c r="I21717" s="51"/>
      <c r="M21717" s="51"/>
    </row>
    <row r="21718" spans="9:13">
      <c r="I21718" s="51"/>
      <c r="M21718" s="51"/>
    </row>
    <row r="21719" spans="9:13">
      <c r="I21719" s="51"/>
      <c r="M21719" s="51"/>
    </row>
    <row r="21720" spans="9:13">
      <c r="I21720" s="51"/>
      <c r="M21720" s="51"/>
    </row>
    <row r="21721" spans="9:13">
      <c r="I21721" s="51"/>
      <c r="M21721" s="51"/>
    </row>
    <row r="21722" spans="9:13">
      <c r="I21722" s="51"/>
      <c r="M21722" s="51"/>
    </row>
    <row r="21723" spans="9:13">
      <c r="I21723" s="51"/>
      <c r="M21723" s="51"/>
    </row>
    <row r="21724" spans="9:13">
      <c r="I21724" s="51"/>
      <c r="M21724" s="51"/>
    </row>
    <row r="21725" spans="9:13">
      <c r="I21725" s="51"/>
      <c r="M21725" s="51"/>
    </row>
    <row r="21726" spans="9:13">
      <c r="I21726" s="51"/>
      <c r="M21726" s="51"/>
    </row>
    <row r="21727" spans="9:13">
      <c r="I21727" s="51"/>
      <c r="M21727" s="51"/>
    </row>
    <row r="21728" spans="9:13">
      <c r="I21728" s="51"/>
      <c r="M21728" s="51"/>
    </row>
    <row r="21729" spans="9:13">
      <c r="I21729" s="51"/>
      <c r="M21729" s="51"/>
    </row>
    <row r="21730" spans="9:13">
      <c r="I21730" s="51"/>
      <c r="M21730" s="51"/>
    </row>
    <row r="21731" spans="9:13">
      <c r="I21731" s="51"/>
      <c r="M21731" s="51"/>
    </row>
    <row r="21732" spans="9:13">
      <c r="I21732" s="51"/>
      <c r="M21732" s="51"/>
    </row>
    <row r="21733" spans="9:13">
      <c r="I21733" s="51"/>
      <c r="M21733" s="51"/>
    </row>
    <row r="21734" spans="9:13">
      <c r="I21734" s="51"/>
      <c r="M21734" s="51"/>
    </row>
    <row r="21735" spans="9:13">
      <c r="I21735" s="51"/>
      <c r="M21735" s="51"/>
    </row>
    <row r="21736" spans="9:13">
      <c r="I21736" s="51"/>
      <c r="M21736" s="51"/>
    </row>
    <row r="21737" spans="9:13">
      <c r="I21737" s="51"/>
      <c r="M21737" s="51"/>
    </row>
    <row r="21738" spans="9:13">
      <c r="I21738" s="51"/>
      <c r="M21738" s="51"/>
    </row>
    <row r="21739" spans="9:13">
      <c r="I21739" s="51"/>
      <c r="M21739" s="51"/>
    </row>
    <row r="21740" spans="9:13">
      <c r="I21740" s="51"/>
      <c r="M21740" s="51"/>
    </row>
    <row r="21741" spans="9:13">
      <c r="I21741" s="51"/>
      <c r="M21741" s="51"/>
    </row>
    <row r="21742" spans="9:13">
      <c r="I21742" s="51"/>
      <c r="M21742" s="51"/>
    </row>
    <row r="21743" spans="9:13">
      <c r="I21743" s="51"/>
      <c r="M21743" s="51"/>
    </row>
    <row r="21744" spans="9:13">
      <c r="I21744" s="51"/>
      <c r="M21744" s="51"/>
    </row>
    <row r="21745" spans="9:13">
      <c r="I21745" s="51"/>
      <c r="M21745" s="51"/>
    </row>
    <row r="21746" spans="9:13">
      <c r="I21746" s="51"/>
      <c r="M21746" s="51"/>
    </row>
    <row r="21747" spans="9:13">
      <c r="I21747" s="51"/>
      <c r="M21747" s="51"/>
    </row>
    <row r="21748" spans="9:13">
      <c r="I21748" s="51"/>
      <c r="M21748" s="51"/>
    </row>
    <row r="21749" spans="9:13">
      <c r="I21749" s="51"/>
      <c r="M21749" s="51"/>
    </row>
    <row r="21750" spans="9:13">
      <c r="I21750" s="51"/>
      <c r="M21750" s="51"/>
    </row>
    <row r="21751" spans="9:13">
      <c r="I21751" s="51"/>
      <c r="M21751" s="51"/>
    </row>
    <row r="21752" spans="9:13">
      <c r="I21752" s="51"/>
      <c r="M21752" s="51"/>
    </row>
    <row r="21753" spans="9:13">
      <c r="I21753" s="51"/>
      <c r="M21753" s="51"/>
    </row>
    <row r="21754" spans="9:13">
      <c r="I21754" s="51"/>
      <c r="M21754" s="51"/>
    </row>
    <row r="21755" spans="9:13">
      <c r="I21755" s="51"/>
      <c r="M21755" s="51"/>
    </row>
    <row r="21756" spans="9:13">
      <c r="I21756" s="51"/>
      <c r="M21756" s="51"/>
    </row>
    <row r="21757" spans="9:13">
      <c r="I21757" s="51"/>
      <c r="M21757" s="51"/>
    </row>
    <row r="21758" spans="9:13">
      <c r="I21758" s="51"/>
      <c r="M21758" s="51"/>
    </row>
    <row r="21759" spans="9:13">
      <c r="I21759" s="51"/>
      <c r="M21759" s="51"/>
    </row>
    <row r="21760" spans="9:13">
      <c r="I21760" s="51"/>
      <c r="M21760" s="51"/>
    </row>
    <row r="21761" spans="9:13">
      <c r="I21761" s="51"/>
      <c r="M21761" s="51"/>
    </row>
    <row r="21762" spans="9:13">
      <c r="I21762" s="51"/>
      <c r="M21762" s="51"/>
    </row>
    <row r="21763" spans="9:13">
      <c r="I21763" s="51"/>
      <c r="M21763" s="51"/>
    </row>
    <row r="21764" spans="9:13">
      <c r="I21764" s="51"/>
      <c r="M21764" s="51"/>
    </row>
    <row r="21765" spans="9:13">
      <c r="I21765" s="51"/>
      <c r="M21765" s="51"/>
    </row>
    <row r="21766" spans="9:13">
      <c r="I21766" s="51"/>
      <c r="M21766" s="51"/>
    </row>
    <row r="21767" spans="9:13">
      <c r="I21767" s="51"/>
      <c r="M21767" s="51"/>
    </row>
    <row r="21768" spans="9:13">
      <c r="I21768" s="51"/>
      <c r="M21768" s="51"/>
    </row>
    <row r="21769" spans="9:13">
      <c r="I21769" s="51"/>
      <c r="M21769" s="51"/>
    </row>
    <row r="21770" spans="9:13">
      <c r="I21770" s="51"/>
      <c r="M21770" s="51"/>
    </row>
    <row r="21771" spans="9:13">
      <c r="I21771" s="51"/>
      <c r="M21771" s="51"/>
    </row>
    <row r="21772" spans="9:13">
      <c r="I21772" s="51"/>
      <c r="M21772" s="51"/>
    </row>
    <row r="21773" spans="9:13">
      <c r="I21773" s="51"/>
      <c r="M21773" s="51"/>
    </row>
    <row r="21774" spans="9:13">
      <c r="I21774" s="51"/>
      <c r="M21774" s="51"/>
    </row>
    <row r="21775" spans="9:13">
      <c r="I21775" s="51"/>
      <c r="M21775" s="51"/>
    </row>
    <row r="21776" spans="9:13">
      <c r="I21776" s="51"/>
      <c r="M21776" s="51"/>
    </row>
    <row r="21777" spans="9:13">
      <c r="I21777" s="51"/>
      <c r="M21777" s="51"/>
    </row>
    <row r="21778" spans="9:13">
      <c r="I21778" s="51"/>
      <c r="M21778" s="51"/>
    </row>
    <row r="21779" spans="9:13">
      <c r="I21779" s="51"/>
      <c r="M21779" s="51"/>
    </row>
    <row r="21780" spans="9:13">
      <c r="I21780" s="51"/>
      <c r="M21780" s="51"/>
    </row>
    <row r="21781" spans="9:13">
      <c r="I21781" s="51"/>
      <c r="M21781" s="51"/>
    </row>
    <row r="21782" spans="9:13">
      <c r="I21782" s="51"/>
      <c r="M21782" s="51"/>
    </row>
    <row r="21783" spans="9:13">
      <c r="I21783" s="51"/>
      <c r="M21783" s="51"/>
    </row>
    <row r="21784" spans="9:13">
      <c r="I21784" s="51"/>
      <c r="M21784" s="51"/>
    </row>
    <row r="21785" spans="9:13">
      <c r="I21785" s="51"/>
      <c r="M21785" s="51"/>
    </row>
    <row r="21786" spans="9:13">
      <c r="I21786" s="51"/>
      <c r="M21786" s="51"/>
    </row>
    <row r="21787" spans="9:13">
      <c r="I21787" s="51"/>
      <c r="M21787" s="51"/>
    </row>
    <row r="21788" spans="9:13">
      <c r="I21788" s="51"/>
      <c r="M21788" s="51"/>
    </row>
    <row r="21789" spans="9:13">
      <c r="I21789" s="51"/>
      <c r="M21789" s="51"/>
    </row>
    <row r="21790" spans="9:13">
      <c r="I21790" s="51"/>
      <c r="M21790" s="51"/>
    </row>
    <row r="21791" spans="9:13">
      <c r="I21791" s="51"/>
      <c r="M21791" s="51"/>
    </row>
    <row r="21792" spans="9:13">
      <c r="I21792" s="51"/>
      <c r="M21792" s="51"/>
    </row>
    <row r="21793" spans="9:13">
      <c r="I21793" s="51"/>
      <c r="M21793" s="51"/>
    </row>
    <row r="21794" spans="9:13">
      <c r="I21794" s="51"/>
      <c r="M21794" s="51"/>
    </row>
    <row r="21795" spans="9:13">
      <c r="I21795" s="51"/>
      <c r="M21795" s="51"/>
    </row>
    <row r="21796" spans="9:13">
      <c r="I21796" s="51"/>
      <c r="M21796" s="51"/>
    </row>
    <row r="21797" spans="9:13">
      <c r="I21797" s="51"/>
      <c r="M21797" s="51"/>
    </row>
    <row r="21798" spans="9:13">
      <c r="I21798" s="51"/>
      <c r="M21798" s="51"/>
    </row>
    <row r="21799" spans="9:13">
      <c r="I21799" s="51"/>
      <c r="M21799" s="51"/>
    </row>
    <row r="21800" spans="9:13">
      <c r="I21800" s="51"/>
      <c r="M21800" s="51"/>
    </row>
    <row r="21801" spans="9:13">
      <c r="I21801" s="51"/>
      <c r="M21801" s="51"/>
    </row>
    <row r="21802" spans="9:13">
      <c r="I21802" s="51"/>
      <c r="M21802" s="51"/>
    </row>
    <row r="21803" spans="9:13">
      <c r="I21803" s="51"/>
      <c r="M21803" s="51"/>
    </row>
    <row r="21804" spans="9:13">
      <c r="I21804" s="51"/>
      <c r="M21804" s="51"/>
    </row>
    <row r="21805" spans="9:13">
      <c r="I21805" s="51"/>
      <c r="M21805" s="51"/>
    </row>
    <row r="21806" spans="9:13">
      <c r="I21806" s="51"/>
      <c r="M21806" s="51"/>
    </row>
    <row r="21807" spans="9:13">
      <c r="I21807" s="51"/>
      <c r="M21807" s="51"/>
    </row>
    <row r="21808" spans="9:13">
      <c r="I21808" s="51"/>
      <c r="M21808" s="51"/>
    </row>
    <row r="21809" spans="9:13">
      <c r="I21809" s="51"/>
      <c r="M21809" s="51"/>
    </row>
    <row r="21810" spans="9:13">
      <c r="I21810" s="51"/>
      <c r="M21810" s="51"/>
    </row>
    <row r="21811" spans="9:13">
      <c r="I21811" s="51"/>
      <c r="M21811" s="51"/>
    </row>
    <row r="21812" spans="9:13">
      <c r="I21812" s="51"/>
      <c r="M21812" s="51"/>
    </row>
    <row r="21813" spans="9:13">
      <c r="I21813" s="51"/>
      <c r="M21813" s="51"/>
    </row>
    <row r="21814" spans="9:13">
      <c r="I21814" s="51"/>
      <c r="M21814" s="51"/>
    </row>
    <row r="21815" spans="9:13">
      <c r="I21815" s="51"/>
      <c r="M21815" s="51"/>
    </row>
    <row r="21816" spans="9:13">
      <c r="I21816" s="51"/>
      <c r="M21816" s="51"/>
    </row>
    <row r="21817" spans="9:13">
      <c r="I21817" s="51"/>
      <c r="M21817" s="51"/>
    </row>
    <row r="21818" spans="9:13">
      <c r="I21818" s="51"/>
      <c r="M21818" s="51"/>
    </row>
    <row r="21819" spans="9:13">
      <c r="I21819" s="51"/>
      <c r="M21819" s="51"/>
    </row>
    <row r="21820" spans="9:13">
      <c r="I21820" s="51"/>
      <c r="M21820" s="51"/>
    </row>
    <row r="21821" spans="9:13">
      <c r="I21821" s="51"/>
      <c r="M21821" s="51"/>
    </row>
    <row r="21822" spans="9:13">
      <c r="I21822" s="51"/>
      <c r="M21822" s="51"/>
    </row>
    <row r="21823" spans="9:13">
      <c r="I21823" s="51"/>
      <c r="M21823" s="51"/>
    </row>
    <row r="21824" spans="9:13">
      <c r="I21824" s="51"/>
      <c r="M21824" s="51"/>
    </row>
    <row r="21825" spans="9:13">
      <c r="I21825" s="51"/>
      <c r="M21825" s="51"/>
    </row>
    <row r="21826" spans="9:13">
      <c r="I21826" s="51"/>
      <c r="M21826" s="51"/>
    </row>
    <row r="21827" spans="9:13">
      <c r="I21827" s="51"/>
      <c r="M21827" s="51"/>
    </row>
    <row r="21828" spans="9:13">
      <c r="I21828" s="51"/>
      <c r="M21828" s="51"/>
    </row>
    <row r="21829" spans="9:13">
      <c r="I21829" s="51"/>
      <c r="M21829" s="51"/>
    </row>
    <row r="21830" spans="9:13">
      <c r="I21830" s="51"/>
      <c r="M21830" s="51"/>
    </row>
    <row r="21831" spans="9:13">
      <c r="I21831" s="51"/>
      <c r="M21831" s="51"/>
    </row>
    <row r="21832" spans="9:13">
      <c r="I21832" s="51"/>
      <c r="M21832" s="51"/>
    </row>
    <row r="21833" spans="9:13">
      <c r="I21833" s="51"/>
      <c r="M21833" s="51"/>
    </row>
    <row r="21834" spans="9:13">
      <c r="I21834" s="51"/>
      <c r="M21834" s="51"/>
    </row>
    <row r="21835" spans="9:13">
      <c r="I21835" s="51"/>
      <c r="M21835" s="51"/>
    </row>
    <row r="21836" spans="9:13">
      <c r="I21836" s="51"/>
      <c r="M21836" s="51"/>
    </row>
    <row r="21837" spans="9:13">
      <c r="I21837" s="51"/>
      <c r="M21837" s="51"/>
    </row>
    <row r="21838" spans="9:13">
      <c r="I21838" s="51"/>
      <c r="M21838" s="51"/>
    </row>
    <row r="21839" spans="9:13">
      <c r="I21839" s="51"/>
      <c r="M21839" s="51"/>
    </row>
    <row r="21840" spans="9:13">
      <c r="I21840" s="51"/>
      <c r="M21840" s="51"/>
    </row>
    <row r="21841" spans="9:13">
      <c r="I21841" s="51"/>
      <c r="M21841" s="51"/>
    </row>
    <row r="21842" spans="9:13">
      <c r="I21842" s="51"/>
      <c r="M21842" s="51"/>
    </row>
    <row r="21843" spans="9:13">
      <c r="I21843" s="51"/>
      <c r="M21843" s="51"/>
    </row>
    <row r="21844" spans="9:13">
      <c r="I21844" s="51"/>
      <c r="M21844" s="51"/>
    </row>
    <row r="21845" spans="9:13">
      <c r="I21845" s="51"/>
      <c r="M21845" s="51"/>
    </row>
    <row r="21846" spans="9:13">
      <c r="I21846" s="51"/>
      <c r="M21846" s="51"/>
    </row>
    <row r="21847" spans="9:13">
      <c r="I21847" s="51"/>
      <c r="M21847" s="51"/>
    </row>
    <row r="21848" spans="9:13">
      <c r="I21848" s="51"/>
      <c r="M21848" s="51"/>
    </row>
    <row r="21849" spans="9:13">
      <c r="I21849" s="51"/>
      <c r="M21849" s="51"/>
    </row>
    <row r="21850" spans="9:13">
      <c r="I21850" s="51"/>
      <c r="M21850" s="51"/>
    </row>
    <row r="21851" spans="9:13">
      <c r="I21851" s="51"/>
      <c r="M21851" s="51"/>
    </row>
    <row r="21852" spans="9:13">
      <c r="I21852" s="51"/>
      <c r="M21852" s="51"/>
    </row>
    <row r="21853" spans="9:13">
      <c r="I21853" s="51"/>
      <c r="M21853" s="51"/>
    </row>
    <row r="21854" spans="9:13">
      <c r="I21854" s="51"/>
      <c r="M21854" s="51"/>
    </row>
    <row r="21855" spans="9:13">
      <c r="I21855" s="51"/>
      <c r="M21855" s="51"/>
    </row>
    <row r="21856" spans="9:13">
      <c r="I21856" s="51"/>
      <c r="M21856" s="51"/>
    </row>
    <row r="21857" spans="9:13">
      <c r="I21857" s="51"/>
      <c r="M21857" s="51"/>
    </row>
    <row r="21858" spans="9:13">
      <c r="I21858" s="51"/>
      <c r="M21858" s="51"/>
    </row>
    <row r="21859" spans="9:13">
      <c r="I21859" s="51"/>
      <c r="M21859" s="51"/>
    </row>
    <row r="21860" spans="9:13">
      <c r="I21860" s="51"/>
      <c r="M21860" s="51"/>
    </row>
    <row r="21861" spans="9:13">
      <c r="I21861" s="51"/>
      <c r="M21861" s="51"/>
    </row>
    <row r="21862" spans="9:13">
      <c r="I21862" s="51"/>
      <c r="M21862" s="51"/>
    </row>
    <row r="21863" spans="9:13">
      <c r="I21863" s="51"/>
      <c r="M21863" s="51"/>
    </row>
    <row r="21864" spans="9:13">
      <c r="I21864" s="51"/>
      <c r="M21864" s="51"/>
    </row>
    <row r="21865" spans="9:13">
      <c r="I21865" s="51"/>
      <c r="M21865" s="51"/>
    </row>
    <row r="21866" spans="9:13">
      <c r="I21866" s="51"/>
      <c r="M21866" s="51"/>
    </row>
    <row r="21867" spans="9:13">
      <c r="I21867" s="51"/>
      <c r="M21867" s="51"/>
    </row>
    <row r="21868" spans="9:13">
      <c r="I21868" s="51"/>
      <c r="M21868" s="51"/>
    </row>
    <row r="21869" spans="9:13">
      <c r="I21869" s="51"/>
      <c r="M21869" s="51"/>
    </row>
    <row r="21870" spans="9:13">
      <c r="I21870" s="51"/>
      <c r="M21870" s="51"/>
    </row>
    <row r="21871" spans="9:13">
      <c r="I21871" s="51"/>
      <c r="M21871" s="51"/>
    </row>
    <row r="21872" spans="9:13">
      <c r="I21872" s="51"/>
      <c r="M21872" s="51"/>
    </row>
    <row r="21873" spans="9:13">
      <c r="I21873" s="51"/>
      <c r="M21873" s="51"/>
    </row>
    <row r="21874" spans="9:13">
      <c r="I21874" s="51"/>
      <c r="M21874" s="51"/>
    </row>
    <row r="21875" spans="9:13">
      <c r="I21875" s="51"/>
      <c r="M21875" s="51"/>
    </row>
    <row r="21876" spans="9:13">
      <c r="I21876" s="51"/>
      <c r="M21876" s="51"/>
    </row>
    <row r="21877" spans="9:13">
      <c r="I21877" s="51"/>
      <c r="M21877" s="51"/>
    </row>
    <row r="21878" spans="9:13">
      <c r="I21878" s="51"/>
      <c r="M21878" s="51"/>
    </row>
    <row r="21879" spans="9:13">
      <c r="I21879" s="51"/>
      <c r="M21879" s="51"/>
    </row>
    <row r="21880" spans="9:13">
      <c r="I21880" s="51"/>
      <c r="M21880" s="51"/>
    </row>
    <row r="21881" spans="9:13">
      <c r="I21881" s="51"/>
      <c r="M21881" s="51"/>
    </row>
    <row r="21882" spans="9:13">
      <c r="I21882" s="51"/>
      <c r="M21882" s="51"/>
    </row>
    <row r="21883" spans="9:13">
      <c r="I21883" s="51"/>
      <c r="M21883" s="51"/>
    </row>
    <row r="21884" spans="9:13">
      <c r="I21884" s="51"/>
      <c r="M21884" s="51"/>
    </row>
    <row r="21885" spans="9:13">
      <c r="I21885" s="51"/>
      <c r="M21885" s="51"/>
    </row>
    <row r="21886" spans="9:13">
      <c r="I21886" s="51"/>
      <c r="M21886" s="51"/>
    </row>
    <row r="21887" spans="9:13">
      <c r="I21887" s="51"/>
      <c r="M21887" s="51"/>
    </row>
    <row r="21888" spans="9:13">
      <c r="I21888" s="51"/>
      <c r="M21888" s="51"/>
    </row>
    <row r="21889" spans="9:13">
      <c r="I21889" s="51"/>
      <c r="M21889" s="51"/>
    </row>
    <row r="21890" spans="9:13">
      <c r="I21890" s="51"/>
      <c r="M21890" s="51"/>
    </row>
    <row r="21891" spans="9:13">
      <c r="I21891" s="51"/>
      <c r="M21891" s="51"/>
    </row>
    <row r="21892" spans="9:13">
      <c r="I21892" s="51"/>
      <c r="M21892" s="51"/>
    </row>
    <row r="21893" spans="9:13">
      <c r="I21893" s="51"/>
      <c r="M21893" s="51"/>
    </row>
    <row r="21894" spans="9:13">
      <c r="I21894" s="51"/>
      <c r="M21894" s="51"/>
    </row>
    <row r="21895" spans="9:13">
      <c r="I21895" s="51"/>
      <c r="M21895" s="51"/>
    </row>
    <row r="21896" spans="9:13">
      <c r="I21896" s="51"/>
      <c r="M21896" s="51"/>
    </row>
    <row r="21897" spans="9:13">
      <c r="I21897" s="51"/>
      <c r="M21897" s="51"/>
    </row>
    <row r="21898" spans="9:13">
      <c r="I21898" s="51"/>
      <c r="M21898" s="51"/>
    </row>
    <row r="21899" spans="9:13">
      <c r="I21899" s="51"/>
      <c r="M21899" s="51"/>
    </row>
    <row r="21900" spans="9:13">
      <c r="I21900" s="51"/>
      <c r="M21900" s="51"/>
    </row>
    <row r="21901" spans="9:13">
      <c r="I21901" s="51"/>
      <c r="M21901" s="51"/>
    </row>
    <row r="21902" spans="9:13">
      <c r="I21902" s="51"/>
      <c r="M21902" s="51"/>
    </row>
    <row r="21903" spans="9:13">
      <c r="I21903" s="51"/>
      <c r="M21903" s="51"/>
    </row>
    <row r="21904" spans="9:13">
      <c r="I21904" s="51"/>
      <c r="M21904" s="51"/>
    </row>
    <row r="21905" spans="9:13">
      <c r="I21905" s="51"/>
      <c r="M21905" s="51"/>
    </row>
    <row r="21906" spans="9:13">
      <c r="I21906" s="51"/>
      <c r="M21906" s="51"/>
    </row>
    <row r="21907" spans="9:13">
      <c r="I21907" s="51"/>
      <c r="M21907" s="51"/>
    </row>
    <row r="21908" spans="9:13">
      <c r="I21908" s="51"/>
      <c r="M21908" s="51"/>
    </row>
    <row r="21909" spans="9:13">
      <c r="I21909" s="51"/>
      <c r="M21909" s="51"/>
    </row>
    <row r="21910" spans="9:13">
      <c r="I21910" s="51"/>
      <c r="M21910" s="51"/>
    </row>
    <row r="21911" spans="9:13">
      <c r="I21911" s="51"/>
      <c r="M21911" s="51"/>
    </row>
    <row r="21912" spans="9:13">
      <c r="I21912" s="51"/>
      <c r="M21912" s="51"/>
    </row>
    <row r="21913" spans="9:13">
      <c r="I21913" s="51"/>
      <c r="M21913" s="51"/>
    </row>
    <row r="21914" spans="9:13">
      <c r="I21914" s="51"/>
      <c r="M21914" s="51"/>
    </row>
    <row r="21915" spans="9:13">
      <c r="I21915" s="51"/>
      <c r="M21915" s="51"/>
    </row>
    <row r="21916" spans="9:13">
      <c r="I21916" s="51"/>
      <c r="M21916" s="51"/>
    </row>
    <row r="21917" spans="9:13">
      <c r="I21917" s="51"/>
      <c r="M21917" s="51"/>
    </row>
    <row r="21918" spans="9:13">
      <c r="I21918" s="51"/>
      <c r="M21918" s="51"/>
    </row>
    <row r="21919" spans="9:13">
      <c r="I21919" s="51"/>
      <c r="M21919" s="51"/>
    </row>
    <row r="21920" spans="9:13">
      <c r="I21920" s="51"/>
      <c r="M21920" s="51"/>
    </row>
    <row r="21921" spans="9:13">
      <c r="I21921" s="51"/>
      <c r="M21921" s="51"/>
    </row>
    <row r="21922" spans="9:13">
      <c r="I21922" s="51"/>
      <c r="M21922" s="51"/>
    </row>
    <row r="21923" spans="9:13">
      <c r="I21923" s="51"/>
      <c r="M21923" s="51"/>
    </row>
    <row r="21924" spans="9:13">
      <c r="I21924" s="51"/>
      <c r="M21924" s="51"/>
    </row>
    <row r="21925" spans="9:13">
      <c r="I21925" s="51"/>
      <c r="M21925" s="51"/>
    </row>
    <row r="21926" spans="9:13">
      <c r="I21926" s="51"/>
      <c r="M21926" s="51"/>
    </row>
    <row r="21927" spans="9:13">
      <c r="I21927" s="51"/>
      <c r="M21927" s="51"/>
    </row>
    <row r="21928" spans="9:13">
      <c r="I21928" s="51"/>
      <c r="M21928" s="51"/>
    </row>
    <row r="21929" spans="9:13">
      <c r="I21929" s="51"/>
      <c r="M21929" s="51"/>
    </row>
    <row r="21930" spans="9:13">
      <c r="I21930" s="51"/>
      <c r="M21930" s="51"/>
    </row>
    <row r="21931" spans="9:13">
      <c r="I21931" s="51"/>
      <c r="M21931" s="51"/>
    </row>
    <row r="21932" spans="9:13">
      <c r="I21932" s="51"/>
      <c r="M21932" s="51"/>
    </row>
    <row r="21933" spans="9:13">
      <c r="I21933" s="51"/>
      <c r="M21933" s="51"/>
    </row>
    <row r="21934" spans="9:13">
      <c r="I21934" s="51"/>
      <c r="M21934" s="51"/>
    </row>
    <row r="21935" spans="9:13">
      <c r="I21935" s="51"/>
      <c r="M21935" s="51"/>
    </row>
    <row r="21936" spans="9:13">
      <c r="I21936" s="51"/>
      <c r="M21936" s="51"/>
    </row>
    <row r="21937" spans="9:13">
      <c r="I21937" s="51"/>
      <c r="M21937" s="51"/>
    </row>
    <row r="21938" spans="9:13">
      <c r="I21938" s="51"/>
      <c r="M21938" s="51"/>
    </row>
    <row r="21939" spans="9:13">
      <c r="I21939" s="51"/>
      <c r="M21939" s="51"/>
    </row>
    <row r="21940" spans="9:13">
      <c r="I21940" s="51"/>
      <c r="M21940" s="51"/>
    </row>
    <row r="21941" spans="9:13">
      <c r="I21941" s="51"/>
      <c r="M21941" s="51"/>
    </row>
    <row r="21942" spans="9:13">
      <c r="I21942" s="51"/>
      <c r="M21942" s="51"/>
    </row>
    <row r="21943" spans="9:13">
      <c r="I21943" s="51"/>
      <c r="M21943" s="51"/>
    </row>
    <row r="21944" spans="9:13">
      <c r="I21944" s="51"/>
      <c r="M21944" s="51"/>
    </row>
    <row r="21945" spans="9:13">
      <c r="I21945" s="51"/>
      <c r="M21945" s="51"/>
    </row>
    <row r="21946" spans="9:13">
      <c r="I21946" s="51"/>
      <c r="M21946" s="51"/>
    </row>
    <row r="21947" spans="9:13">
      <c r="I21947" s="51"/>
      <c r="M21947" s="51"/>
    </row>
    <row r="21948" spans="9:13">
      <c r="I21948" s="51"/>
      <c r="M21948" s="51"/>
    </row>
    <row r="21949" spans="9:13">
      <c r="I21949" s="51"/>
      <c r="M21949" s="51"/>
    </row>
    <row r="21950" spans="9:13">
      <c r="I21950" s="51"/>
      <c r="M21950" s="51"/>
    </row>
    <row r="21951" spans="9:13">
      <c r="I21951" s="51"/>
      <c r="M21951" s="51"/>
    </row>
    <row r="21952" spans="9:13">
      <c r="I21952" s="51"/>
      <c r="M21952" s="51"/>
    </row>
    <row r="21953" spans="9:13">
      <c r="I21953" s="51"/>
      <c r="M21953" s="51"/>
    </row>
    <row r="21954" spans="9:13">
      <c r="I21954" s="51"/>
      <c r="M21954" s="51"/>
    </row>
    <row r="21955" spans="9:13">
      <c r="I21955" s="51"/>
      <c r="M21955" s="51"/>
    </row>
    <row r="21956" spans="9:13">
      <c r="I21956" s="51"/>
      <c r="M21956" s="51"/>
    </row>
    <row r="21957" spans="9:13">
      <c r="I21957" s="51"/>
      <c r="M21957" s="51"/>
    </row>
    <row r="21958" spans="9:13">
      <c r="I21958" s="51"/>
      <c r="M21958" s="51"/>
    </row>
    <row r="21959" spans="9:13">
      <c r="I21959" s="51"/>
      <c r="M21959" s="51"/>
    </row>
    <row r="21960" spans="9:13">
      <c r="I21960" s="51"/>
      <c r="M21960" s="51"/>
    </row>
    <row r="21961" spans="9:13">
      <c r="I21961" s="51"/>
      <c r="M21961" s="51"/>
    </row>
    <row r="21962" spans="9:13">
      <c r="I21962" s="51"/>
      <c r="M21962" s="51"/>
    </row>
    <row r="21963" spans="9:13">
      <c r="I21963" s="51"/>
      <c r="M21963" s="51"/>
    </row>
    <row r="21964" spans="9:13">
      <c r="I21964" s="51"/>
      <c r="M21964" s="51"/>
    </row>
    <row r="21965" spans="9:13">
      <c r="I21965" s="51"/>
      <c r="M21965" s="51"/>
    </row>
    <row r="21966" spans="9:13">
      <c r="I21966" s="51"/>
      <c r="M21966" s="51"/>
    </row>
    <row r="21967" spans="9:13">
      <c r="I21967" s="51"/>
      <c r="M21967" s="51"/>
    </row>
    <row r="21968" spans="9:13">
      <c r="I21968" s="51"/>
      <c r="M21968" s="51"/>
    </row>
    <row r="21969" spans="9:13">
      <c r="I21969" s="51"/>
      <c r="M21969" s="51"/>
    </row>
    <row r="21970" spans="9:13">
      <c r="I21970" s="51"/>
      <c r="M21970" s="51"/>
    </row>
    <row r="21971" spans="9:13">
      <c r="I21971" s="51"/>
      <c r="M21971" s="51"/>
    </row>
    <row r="21972" spans="9:13">
      <c r="I21972" s="51"/>
      <c r="M21972" s="51"/>
    </row>
    <row r="21973" spans="9:13">
      <c r="I21973" s="51"/>
      <c r="M21973" s="51"/>
    </row>
    <row r="21974" spans="9:13">
      <c r="I21974" s="51"/>
      <c r="M21974" s="51"/>
    </row>
    <row r="21975" spans="9:13">
      <c r="I21975" s="51"/>
      <c r="M21975" s="51"/>
    </row>
    <row r="21976" spans="9:13">
      <c r="I21976" s="51"/>
      <c r="M21976" s="51"/>
    </row>
    <row r="21977" spans="9:13">
      <c r="I21977" s="51"/>
      <c r="M21977" s="51"/>
    </row>
    <row r="21978" spans="9:13">
      <c r="I21978" s="51"/>
      <c r="M21978" s="51"/>
    </row>
    <row r="21979" spans="9:13">
      <c r="I21979" s="51"/>
      <c r="M21979" s="51"/>
    </row>
    <row r="21980" spans="9:13">
      <c r="I21980" s="51"/>
      <c r="M21980" s="51"/>
    </row>
    <row r="21981" spans="9:13">
      <c r="I21981" s="51"/>
      <c r="M21981" s="51"/>
    </row>
    <row r="21982" spans="9:13">
      <c r="I21982" s="51"/>
      <c r="M21982" s="51"/>
    </row>
    <row r="21983" spans="9:13">
      <c r="I21983" s="51"/>
      <c r="M21983" s="51"/>
    </row>
    <row r="21984" spans="9:13">
      <c r="I21984" s="51"/>
      <c r="M21984" s="51"/>
    </row>
    <row r="21985" spans="9:13">
      <c r="I21985" s="51"/>
      <c r="M21985" s="51"/>
    </row>
    <row r="21986" spans="9:13">
      <c r="I21986" s="51"/>
      <c r="M21986" s="51"/>
    </row>
    <row r="21987" spans="9:13">
      <c r="I21987" s="51"/>
      <c r="M21987" s="51"/>
    </row>
    <row r="21988" spans="9:13">
      <c r="I21988" s="51"/>
      <c r="M21988" s="51"/>
    </row>
    <row r="21989" spans="9:13">
      <c r="I21989" s="51"/>
      <c r="M21989" s="51"/>
    </row>
    <row r="21990" spans="9:13">
      <c r="I21990" s="51"/>
      <c r="M21990" s="51"/>
    </row>
    <row r="21991" spans="9:13">
      <c r="I21991" s="51"/>
      <c r="M21991" s="51"/>
    </row>
    <row r="21992" spans="9:13">
      <c r="I21992" s="51"/>
      <c r="M21992" s="51"/>
    </row>
    <row r="21993" spans="9:13">
      <c r="I21993" s="51"/>
      <c r="M21993" s="51"/>
    </row>
    <row r="21994" spans="9:13">
      <c r="I21994" s="51"/>
      <c r="M21994" s="51"/>
    </row>
    <row r="21995" spans="9:13">
      <c r="I21995" s="51"/>
      <c r="M21995" s="51"/>
    </row>
    <row r="21996" spans="9:13">
      <c r="I21996" s="51"/>
      <c r="M21996" s="51"/>
    </row>
    <row r="21997" spans="9:13">
      <c r="I21997" s="51"/>
      <c r="M21997" s="51"/>
    </row>
    <row r="21998" spans="9:13">
      <c r="I21998" s="51"/>
      <c r="M21998" s="51"/>
    </row>
    <row r="21999" spans="9:13">
      <c r="I21999" s="51"/>
      <c r="M21999" s="51"/>
    </row>
    <row r="22000" spans="9:13">
      <c r="I22000" s="51"/>
      <c r="M22000" s="51"/>
    </row>
    <row r="22001" spans="9:13">
      <c r="I22001" s="51"/>
      <c r="M22001" s="51"/>
    </row>
    <row r="22002" spans="9:13">
      <c r="I22002" s="51"/>
      <c r="M22002" s="51"/>
    </row>
    <row r="22003" spans="9:13">
      <c r="I22003" s="51"/>
      <c r="M22003" s="51"/>
    </row>
    <row r="22004" spans="9:13">
      <c r="I22004" s="51"/>
      <c r="M22004" s="51"/>
    </row>
    <row r="22005" spans="9:13">
      <c r="I22005" s="51"/>
      <c r="M22005" s="51"/>
    </row>
    <row r="22006" spans="9:13">
      <c r="I22006" s="51"/>
      <c r="M22006" s="51"/>
    </row>
    <row r="22007" spans="9:13">
      <c r="I22007" s="51"/>
      <c r="M22007" s="51"/>
    </row>
    <row r="22008" spans="9:13">
      <c r="I22008" s="51"/>
      <c r="M22008" s="51"/>
    </row>
    <row r="22009" spans="9:13">
      <c r="I22009" s="51"/>
      <c r="M22009" s="51"/>
    </row>
    <row r="22010" spans="9:13">
      <c r="I22010" s="51"/>
      <c r="M22010" s="51"/>
    </row>
    <row r="22011" spans="9:13">
      <c r="I22011" s="51"/>
      <c r="M22011" s="51"/>
    </row>
    <row r="22012" spans="9:13">
      <c r="I22012" s="51"/>
      <c r="M22012" s="51"/>
    </row>
    <row r="22013" spans="9:13">
      <c r="I22013" s="51"/>
      <c r="M22013" s="51"/>
    </row>
    <row r="22014" spans="9:13">
      <c r="I22014" s="51"/>
      <c r="M22014" s="51"/>
    </row>
    <row r="22015" spans="9:13">
      <c r="I22015" s="51"/>
      <c r="M22015" s="51"/>
    </row>
    <row r="22016" spans="9:13">
      <c r="I22016" s="51"/>
      <c r="M22016" s="51"/>
    </row>
    <row r="22017" spans="9:13">
      <c r="I22017" s="51"/>
      <c r="M22017" s="51"/>
    </row>
    <row r="22018" spans="9:13">
      <c r="I22018" s="51"/>
      <c r="M22018" s="51"/>
    </row>
    <row r="22019" spans="9:13">
      <c r="I22019" s="51"/>
      <c r="M22019" s="51"/>
    </row>
    <row r="22020" spans="9:13">
      <c r="I22020" s="51"/>
      <c r="M22020" s="51"/>
    </row>
    <row r="22021" spans="9:13">
      <c r="I22021" s="51"/>
      <c r="M22021" s="51"/>
    </row>
    <row r="22022" spans="9:13">
      <c r="I22022" s="51"/>
      <c r="M22022" s="51"/>
    </row>
    <row r="22023" spans="9:13">
      <c r="I22023" s="51"/>
      <c r="M22023" s="51"/>
    </row>
    <row r="22024" spans="9:13">
      <c r="I22024" s="51"/>
      <c r="M22024" s="51"/>
    </row>
    <row r="22025" spans="9:13">
      <c r="I22025" s="51"/>
      <c r="M22025" s="51"/>
    </row>
    <row r="22026" spans="9:13">
      <c r="I22026" s="51"/>
      <c r="M22026" s="51"/>
    </row>
    <row r="22027" spans="9:13">
      <c r="I22027" s="51"/>
      <c r="M22027" s="51"/>
    </row>
    <row r="22028" spans="9:13">
      <c r="I22028" s="51"/>
      <c r="M22028" s="51"/>
    </row>
    <row r="22029" spans="9:13">
      <c r="I22029" s="51"/>
      <c r="M22029" s="51"/>
    </row>
    <row r="22030" spans="9:13">
      <c r="I22030" s="51"/>
      <c r="M22030" s="51"/>
    </row>
    <row r="22031" spans="9:13">
      <c r="I22031" s="51"/>
      <c r="M22031" s="51"/>
    </row>
    <row r="22032" spans="9:13">
      <c r="I22032" s="51"/>
      <c r="M22032" s="51"/>
    </row>
    <row r="22033" spans="9:13">
      <c r="I22033" s="51"/>
      <c r="M22033" s="51"/>
    </row>
    <row r="22034" spans="9:13">
      <c r="I22034" s="51"/>
      <c r="M22034" s="51"/>
    </row>
    <row r="22035" spans="9:13">
      <c r="I22035" s="51"/>
      <c r="M22035" s="51"/>
    </row>
    <row r="22036" spans="9:13">
      <c r="I22036" s="51"/>
      <c r="M22036" s="51"/>
    </row>
    <row r="22037" spans="9:13">
      <c r="I22037" s="51"/>
      <c r="M22037" s="51"/>
    </row>
    <row r="22038" spans="9:13">
      <c r="I22038" s="51"/>
      <c r="M22038" s="51"/>
    </row>
    <row r="22039" spans="9:13">
      <c r="I22039" s="51"/>
      <c r="M22039" s="51"/>
    </row>
    <row r="22040" spans="9:13">
      <c r="I22040" s="51"/>
      <c r="M22040" s="51"/>
    </row>
    <row r="22041" spans="9:13">
      <c r="I22041" s="51"/>
      <c r="M22041" s="51"/>
    </row>
    <row r="22042" spans="9:13">
      <c r="I22042" s="51"/>
      <c r="M22042" s="51"/>
    </row>
    <row r="22043" spans="9:13">
      <c r="I22043" s="51"/>
      <c r="M22043" s="51"/>
    </row>
    <row r="22044" spans="9:13">
      <c r="I22044" s="51"/>
      <c r="M22044" s="51"/>
    </row>
    <row r="22045" spans="9:13">
      <c r="I22045" s="51"/>
      <c r="M22045" s="51"/>
    </row>
    <row r="22046" spans="9:13">
      <c r="I22046" s="51"/>
      <c r="M22046" s="51"/>
    </row>
    <row r="22047" spans="9:13">
      <c r="I22047" s="51"/>
      <c r="M22047" s="51"/>
    </row>
    <row r="22048" spans="9:13">
      <c r="I22048" s="51"/>
      <c r="M22048" s="51"/>
    </row>
    <row r="22049" spans="9:13">
      <c r="I22049" s="51"/>
      <c r="M22049" s="51"/>
    </row>
    <row r="22050" spans="9:13">
      <c r="I22050" s="51"/>
      <c r="M22050" s="51"/>
    </row>
    <row r="22051" spans="9:13">
      <c r="I22051" s="51"/>
      <c r="M22051" s="51"/>
    </row>
    <row r="22052" spans="9:13">
      <c r="I22052" s="51"/>
      <c r="M22052" s="51"/>
    </row>
    <row r="22053" spans="9:13">
      <c r="I22053" s="51"/>
      <c r="M22053" s="51"/>
    </row>
    <row r="22054" spans="9:13">
      <c r="I22054" s="51"/>
      <c r="M22054" s="51"/>
    </row>
    <row r="22055" spans="9:13">
      <c r="I22055" s="51"/>
      <c r="M22055" s="51"/>
    </row>
    <row r="22056" spans="9:13">
      <c r="I22056" s="51"/>
      <c r="M22056" s="51"/>
    </row>
    <row r="22057" spans="9:13">
      <c r="I22057" s="51"/>
      <c r="M22057" s="51"/>
    </row>
    <row r="22058" spans="9:13">
      <c r="I22058" s="51"/>
      <c r="M22058" s="51"/>
    </row>
    <row r="22059" spans="9:13">
      <c r="I22059" s="51"/>
      <c r="M22059" s="51"/>
    </row>
    <row r="22060" spans="9:13">
      <c r="I22060" s="51"/>
      <c r="M22060" s="51"/>
    </row>
    <row r="22061" spans="9:13">
      <c r="I22061" s="51"/>
      <c r="M22061" s="51"/>
    </row>
    <row r="22062" spans="9:13">
      <c r="I22062" s="51"/>
      <c r="M22062" s="51"/>
    </row>
    <row r="22063" spans="9:13">
      <c r="I22063" s="51"/>
      <c r="M22063" s="51"/>
    </row>
    <row r="22064" spans="9:13">
      <c r="I22064" s="51"/>
      <c r="M22064" s="51"/>
    </row>
    <row r="22065" spans="9:13">
      <c r="I22065" s="51"/>
      <c r="M22065" s="51"/>
    </row>
    <row r="22066" spans="9:13">
      <c r="I22066" s="51"/>
      <c r="M22066" s="51"/>
    </row>
    <row r="22067" spans="9:13">
      <c r="I22067" s="51"/>
      <c r="M22067" s="51"/>
    </row>
    <row r="22068" spans="9:13">
      <c r="I22068" s="51"/>
      <c r="M22068" s="51"/>
    </row>
    <row r="22069" spans="9:13">
      <c r="I22069" s="51"/>
      <c r="M22069" s="51"/>
    </row>
    <row r="22070" spans="9:13">
      <c r="I22070" s="51"/>
      <c r="M22070" s="51"/>
    </row>
    <row r="22071" spans="9:13">
      <c r="I22071" s="51"/>
      <c r="M22071" s="51"/>
    </row>
    <row r="22072" spans="9:13">
      <c r="I22072" s="51"/>
      <c r="M22072" s="51"/>
    </row>
    <row r="22073" spans="9:13">
      <c r="I22073" s="51"/>
      <c r="M22073" s="51"/>
    </row>
    <row r="22074" spans="9:13">
      <c r="I22074" s="51"/>
      <c r="M22074" s="51"/>
    </row>
    <row r="22075" spans="9:13">
      <c r="I22075" s="51"/>
      <c r="M22075" s="51"/>
    </row>
    <row r="22076" spans="9:13">
      <c r="I22076" s="51"/>
      <c r="M22076" s="51"/>
    </row>
    <row r="22077" spans="9:13">
      <c r="I22077" s="51"/>
      <c r="M22077" s="51"/>
    </row>
    <row r="22078" spans="9:13">
      <c r="I22078" s="51"/>
      <c r="M22078" s="51"/>
    </row>
    <row r="22079" spans="9:13">
      <c r="I22079" s="51"/>
      <c r="M22079" s="51"/>
    </row>
    <row r="22080" spans="9:13">
      <c r="I22080" s="51"/>
      <c r="M22080" s="51"/>
    </row>
    <row r="22081" spans="9:13">
      <c r="I22081" s="51"/>
      <c r="M22081" s="51"/>
    </row>
    <row r="22082" spans="9:13">
      <c r="I22082" s="51"/>
      <c r="M22082" s="51"/>
    </row>
    <row r="22083" spans="9:13">
      <c r="I22083" s="51"/>
      <c r="M22083" s="51"/>
    </row>
    <row r="22084" spans="9:13">
      <c r="I22084" s="51"/>
      <c r="M22084" s="51"/>
    </row>
    <row r="22085" spans="9:13">
      <c r="I22085" s="51"/>
      <c r="M22085" s="51"/>
    </row>
    <row r="22086" spans="9:13">
      <c r="I22086" s="51"/>
      <c r="M22086" s="51"/>
    </row>
    <row r="22087" spans="9:13">
      <c r="I22087" s="51"/>
      <c r="M22087" s="51"/>
    </row>
    <row r="22088" spans="9:13">
      <c r="I22088" s="51"/>
      <c r="M22088" s="51"/>
    </row>
    <row r="22089" spans="9:13">
      <c r="I22089" s="51"/>
      <c r="M22089" s="51"/>
    </row>
    <row r="22090" spans="9:13">
      <c r="I22090" s="51"/>
      <c r="M22090" s="51"/>
    </row>
    <row r="22091" spans="9:13">
      <c r="I22091" s="51"/>
      <c r="M22091" s="51"/>
    </row>
    <row r="22092" spans="9:13">
      <c r="I22092" s="51"/>
      <c r="M22092" s="51"/>
    </row>
    <row r="22093" spans="9:13">
      <c r="I22093" s="51"/>
      <c r="M22093" s="51"/>
    </row>
    <row r="22094" spans="9:13">
      <c r="I22094" s="51"/>
      <c r="M22094" s="51"/>
    </row>
    <row r="22095" spans="9:13">
      <c r="I22095" s="51"/>
      <c r="M22095" s="51"/>
    </row>
    <row r="22096" spans="9:13">
      <c r="I22096" s="51"/>
      <c r="M22096" s="51"/>
    </row>
    <row r="22097" spans="9:13">
      <c r="I22097" s="51"/>
      <c r="M22097" s="51"/>
    </row>
    <row r="22098" spans="9:13">
      <c r="I22098" s="51"/>
      <c r="M22098" s="51"/>
    </row>
    <row r="22099" spans="9:13">
      <c r="I22099" s="51"/>
      <c r="M22099" s="51"/>
    </row>
    <row r="22100" spans="9:13">
      <c r="I22100" s="51"/>
      <c r="M22100" s="51"/>
    </row>
    <row r="22101" spans="9:13">
      <c r="I22101" s="51"/>
      <c r="M22101" s="51"/>
    </row>
    <row r="22102" spans="9:13">
      <c r="I22102" s="51"/>
      <c r="M22102" s="51"/>
    </row>
    <row r="22103" spans="9:13">
      <c r="I22103" s="51"/>
      <c r="M22103" s="51"/>
    </row>
    <row r="22104" spans="9:13">
      <c r="I22104" s="51"/>
      <c r="M22104" s="51"/>
    </row>
    <row r="22105" spans="9:13">
      <c r="I22105" s="51"/>
      <c r="M22105" s="51"/>
    </row>
    <row r="22106" spans="9:13">
      <c r="I22106" s="51"/>
      <c r="M22106" s="51"/>
    </row>
    <row r="22107" spans="9:13">
      <c r="I22107" s="51"/>
      <c r="M22107" s="51"/>
    </row>
    <row r="22108" spans="9:13">
      <c r="I22108" s="51"/>
      <c r="M22108" s="51"/>
    </row>
    <row r="22109" spans="9:13">
      <c r="I22109" s="51"/>
      <c r="M22109" s="51"/>
    </row>
    <row r="22110" spans="9:13">
      <c r="I22110" s="51"/>
      <c r="M22110" s="51"/>
    </row>
    <row r="22111" spans="9:13">
      <c r="I22111" s="51"/>
      <c r="M22111" s="51"/>
    </row>
    <row r="22112" spans="9:13">
      <c r="I22112" s="51"/>
      <c r="M22112" s="51"/>
    </row>
    <row r="22113" spans="9:13">
      <c r="I22113" s="51"/>
      <c r="M22113" s="51"/>
    </row>
    <row r="22114" spans="9:13">
      <c r="I22114" s="51"/>
      <c r="M22114" s="51"/>
    </row>
    <row r="22115" spans="9:13">
      <c r="I22115" s="51"/>
      <c r="M22115" s="51"/>
    </row>
    <row r="22116" spans="9:13">
      <c r="I22116" s="51"/>
      <c r="M22116" s="51"/>
    </row>
    <row r="22117" spans="9:13">
      <c r="I22117" s="51"/>
      <c r="M22117" s="51"/>
    </row>
    <row r="22118" spans="9:13">
      <c r="I22118" s="51"/>
      <c r="M22118" s="51"/>
    </row>
    <row r="22119" spans="9:13">
      <c r="I22119" s="51"/>
      <c r="M22119" s="51"/>
    </row>
    <row r="22120" spans="9:13">
      <c r="I22120" s="51"/>
      <c r="M22120" s="51"/>
    </row>
    <row r="22121" spans="9:13">
      <c r="I22121" s="51"/>
      <c r="M22121" s="51"/>
    </row>
    <row r="22122" spans="9:13">
      <c r="I22122" s="51"/>
      <c r="M22122" s="51"/>
    </row>
    <row r="22123" spans="9:13">
      <c r="I22123" s="51"/>
      <c r="M22123" s="51"/>
    </row>
    <row r="22124" spans="9:13">
      <c r="I22124" s="51"/>
      <c r="M22124" s="51"/>
    </row>
    <row r="22125" spans="9:13">
      <c r="I22125" s="51"/>
      <c r="M22125" s="51"/>
    </row>
    <row r="22126" spans="9:13">
      <c r="I22126" s="51"/>
      <c r="M22126" s="51"/>
    </row>
    <row r="22127" spans="9:13">
      <c r="I22127" s="51"/>
      <c r="M22127" s="51"/>
    </row>
    <row r="22128" spans="9:13">
      <c r="I22128" s="51"/>
      <c r="M22128" s="51"/>
    </row>
    <row r="22129" spans="9:13">
      <c r="I22129" s="51"/>
      <c r="M22129" s="51"/>
    </row>
    <row r="22130" spans="9:13">
      <c r="I22130" s="51"/>
      <c r="M22130" s="51"/>
    </row>
    <row r="22131" spans="9:13">
      <c r="I22131" s="51"/>
      <c r="M22131" s="51"/>
    </row>
    <row r="22132" spans="9:13">
      <c r="I22132" s="51"/>
      <c r="M22132" s="51"/>
    </row>
    <row r="22133" spans="9:13">
      <c r="I22133" s="51"/>
      <c r="M22133" s="51"/>
    </row>
    <row r="22134" spans="9:13">
      <c r="I22134" s="51"/>
      <c r="M22134" s="51"/>
    </row>
    <row r="22135" spans="9:13">
      <c r="I22135" s="51"/>
      <c r="M22135" s="51"/>
    </row>
    <row r="22136" spans="9:13">
      <c r="I22136" s="51"/>
      <c r="M22136" s="51"/>
    </row>
    <row r="22137" spans="9:13">
      <c r="I22137" s="51"/>
      <c r="M22137" s="51"/>
    </row>
    <row r="22138" spans="9:13">
      <c r="I22138" s="51"/>
      <c r="M22138" s="51"/>
    </row>
    <row r="22139" spans="9:13">
      <c r="I22139" s="51"/>
      <c r="M22139" s="51"/>
    </row>
    <row r="22140" spans="9:13">
      <c r="I22140" s="51"/>
      <c r="M22140" s="51"/>
    </row>
    <row r="22141" spans="9:13">
      <c r="I22141" s="51"/>
      <c r="M22141" s="51"/>
    </row>
    <row r="22142" spans="9:13">
      <c r="I22142" s="51"/>
      <c r="M22142" s="51"/>
    </row>
    <row r="22143" spans="9:13">
      <c r="I22143" s="51"/>
      <c r="M22143" s="51"/>
    </row>
    <row r="22144" spans="9:13">
      <c r="I22144" s="51"/>
      <c r="M22144" s="51"/>
    </row>
    <row r="22145" spans="9:13">
      <c r="I22145" s="51"/>
      <c r="M22145" s="51"/>
    </row>
    <row r="22146" spans="9:13">
      <c r="I22146" s="51"/>
      <c r="M22146" s="51"/>
    </row>
    <row r="22147" spans="9:13">
      <c r="I22147" s="51"/>
      <c r="M22147" s="51"/>
    </row>
    <row r="22148" spans="9:13">
      <c r="I22148" s="51"/>
      <c r="M22148" s="51"/>
    </row>
    <row r="22149" spans="9:13">
      <c r="I22149" s="51"/>
      <c r="M22149" s="51"/>
    </row>
    <row r="22150" spans="9:13">
      <c r="I22150" s="51"/>
      <c r="M22150" s="51"/>
    </row>
    <row r="22151" spans="9:13">
      <c r="I22151" s="51"/>
      <c r="M22151" s="51"/>
    </row>
    <row r="22152" spans="9:13">
      <c r="I22152" s="51"/>
      <c r="M22152" s="51"/>
    </row>
    <row r="22153" spans="9:13">
      <c r="I22153" s="51"/>
      <c r="M22153" s="51"/>
    </row>
    <row r="22154" spans="9:13">
      <c r="I22154" s="51"/>
      <c r="M22154" s="51"/>
    </row>
    <row r="22155" spans="9:13">
      <c r="I22155" s="51"/>
      <c r="M22155" s="51"/>
    </row>
    <row r="22156" spans="9:13">
      <c r="I22156" s="51"/>
      <c r="M22156" s="51"/>
    </row>
    <row r="22157" spans="9:13">
      <c r="I22157" s="51"/>
      <c r="M22157" s="51"/>
    </row>
    <row r="22158" spans="9:13">
      <c r="I22158" s="51"/>
      <c r="M22158" s="51"/>
    </row>
    <row r="22159" spans="9:13">
      <c r="I22159" s="51"/>
      <c r="M22159" s="51"/>
    </row>
    <row r="22160" spans="9:13">
      <c r="I22160" s="51"/>
      <c r="M22160" s="51"/>
    </row>
    <row r="22161" spans="9:13">
      <c r="I22161" s="51"/>
      <c r="M22161" s="51"/>
    </row>
    <row r="22162" spans="9:13">
      <c r="I22162" s="51"/>
      <c r="M22162" s="51"/>
    </row>
    <row r="22163" spans="9:13">
      <c r="I22163" s="51"/>
      <c r="M22163" s="51"/>
    </row>
    <row r="22164" spans="9:13">
      <c r="I22164" s="51"/>
      <c r="M22164" s="51"/>
    </row>
    <row r="22165" spans="9:13">
      <c r="I22165" s="51"/>
      <c r="M22165" s="51"/>
    </row>
    <row r="22166" spans="9:13">
      <c r="I22166" s="51"/>
      <c r="M22166" s="51"/>
    </row>
    <row r="22167" spans="9:13">
      <c r="I22167" s="51"/>
      <c r="M22167" s="51"/>
    </row>
    <row r="22168" spans="9:13">
      <c r="I22168" s="51"/>
      <c r="M22168" s="51"/>
    </row>
    <row r="22169" spans="9:13">
      <c r="I22169" s="51"/>
      <c r="M22169" s="51"/>
    </row>
    <row r="22170" spans="9:13">
      <c r="I22170" s="51"/>
      <c r="M22170" s="51"/>
    </row>
    <row r="22171" spans="9:13">
      <c r="I22171" s="51"/>
      <c r="M22171" s="51"/>
    </row>
    <row r="22172" spans="9:13">
      <c r="I22172" s="51"/>
      <c r="M22172" s="51"/>
    </row>
    <row r="22173" spans="9:13">
      <c r="I22173" s="51"/>
      <c r="M22173" s="51"/>
    </row>
    <row r="22174" spans="9:13">
      <c r="I22174" s="51"/>
      <c r="M22174" s="51"/>
    </row>
    <row r="22175" spans="9:13">
      <c r="I22175" s="51"/>
      <c r="M22175" s="51"/>
    </row>
    <row r="22176" spans="9:13">
      <c r="I22176" s="51"/>
      <c r="M22176" s="51"/>
    </row>
    <row r="22177" spans="9:13">
      <c r="I22177" s="51"/>
      <c r="M22177" s="51"/>
    </row>
    <row r="22178" spans="9:13">
      <c r="I22178" s="51"/>
      <c r="M22178" s="51"/>
    </row>
    <row r="22179" spans="9:13">
      <c r="I22179" s="51"/>
      <c r="M22179" s="51"/>
    </row>
    <row r="22180" spans="9:13">
      <c r="I22180" s="51"/>
      <c r="M22180" s="51"/>
    </row>
    <row r="22181" spans="9:13">
      <c r="I22181" s="51"/>
      <c r="M22181" s="51"/>
    </row>
    <row r="22182" spans="9:13">
      <c r="I22182" s="51"/>
      <c r="M22182" s="51"/>
    </row>
    <row r="22183" spans="9:13">
      <c r="I22183" s="51"/>
      <c r="M22183" s="51"/>
    </row>
    <row r="22184" spans="9:13">
      <c r="I22184" s="51"/>
      <c r="M22184" s="51"/>
    </row>
    <row r="22185" spans="9:13">
      <c r="I22185" s="51"/>
      <c r="M22185" s="51"/>
    </row>
    <row r="22186" spans="9:13">
      <c r="I22186" s="51"/>
      <c r="M22186" s="51"/>
    </row>
    <row r="22187" spans="9:13">
      <c r="I22187" s="51"/>
      <c r="M22187" s="51"/>
    </row>
    <row r="22188" spans="9:13">
      <c r="I22188" s="51"/>
      <c r="M22188" s="51"/>
    </row>
    <row r="22189" spans="9:13">
      <c r="I22189" s="51"/>
      <c r="M22189" s="51"/>
    </row>
    <row r="22190" spans="9:13">
      <c r="I22190" s="51"/>
      <c r="M22190" s="51"/>
    </row>
    <row r="22191" spans="9:13">
      <c r="I22191" s="51"/>
      <c r="M22191" s="51"/>
    </row>
    <row r="22192" spans="9:13">
      <c r="I22192" s="51"/>
      <c r="M22192" s="51"/>
    </row>
    <row r="22193" spans="9:13">
      <c r="I22193" s="51"/>
      <c r="M22193" s="51"/>
    </row>
    <row r="22194" spans="9:13">
      <c r="I22194" s="51"/>
      <c r="M22194" s="51"/>
    </row>
    <row r="22195" spans="9:13">
      <c r="I22195" s="51"/>
      <c r="M22195" s="51"/>
    </row>
    <row r="22196" spans="9:13">
      <c r="I22196" s="51"/>
      <c r="M22196" s="51"/>
    </row>
    <row r="22197" spans="9:13">
      <c r="I22197" s="51"/>
      <c r="M22197" s="51"/>
    </row>
    <row r="22198" spans="9:13">
      <c r="I22198" s="51"/>
      <c r="M22198" s="51"/>
    </row>
    <row r="22199" spans="9:13">
      <c r="I22199" s="51"/>
      <c r="M22199" s="51"/>
    </row>
    <row r="22200" spans="9:13">
      <c r="I22200" s="51"/>
      <c r="M22200" s="51"/>
    </row>
    <row r="22201" spans="9:13">
      <c r="I22201" s="51"/>
      <c r="M22201" s="51"/>
    </row>
    <row r="22202" spans="9:13">
      <c r="I22202" s="51"/>
      <c r="M22202" s="51"/>
    </row>
    <row r="22203" spans="9:13">
      <c r="I22203" s="51"/>
      <c r="M22203" s="51"/>
    </row>
    <row r="22204" spans="9:13">
      <c r="I22204" s="51"/>
      <c r="M22204" s="51"/>
    </row>
    <row r="22205" spans="9:13">
      <c r="I22205" s="51"/>
      <c r="M22205" s="51"/>
    </row>
    <row r="22206" spans="9:13">
      <c r="I22206" s="51"/>
      <c r="M22206" s="51"/>
    </row>
    <row r="22207" spans="9:13">
      <c r="I22207" s="51"/>
      <c r="M22207" s="51"/>
    </row>
    <row r="22208" spans="9:13">
      <c r="I22208" s="51"/>
      <c r="M22208" s="51"/>
    </row>
    <row r="22209" spans="9:13">
      <c r="I22209" s="51"/>
      <c r="M22209" s="51"/>
    </row>
    <row r="22210" spans="9:13">
      <c r="I22210" s="51"/>
      <c r="M22210" s="51"/>
    </row>
    <row r="22211" spans="9:13">
      <c r="I22211" s="51"/>
      <c r="M22211" s="51"/>
    </row>
    <row r="22212" spans="9:13">
      <c r="I22212" s="51"/>
      <c r="M22212" s="51"/>
    </row>
    <row r="22213" spans="9:13">
      <c r="I22213" s="51"/>
      <c r="M22213" s="51"/>
    </row>
    <row r="22214" spans="9:13">
      <c r="I22214" s="51"/>
      <c r="M22214" s="51"/>
    </row>
    <row r="22215" spans="9:13">
      <c r="I22215" s="51"/>
      <c r="M22215" s="51"/>
    </row>
    <row r="22216" spans="9:13">
      <c r="I22216" s="51"/>
      <c r="M22216" s="51"/>
    </row>
    <row r="22217" spans="9:13">
      <c r="I22217" s="51"/>
      <c r="M22217" s="51"/>
    </row>
    <row r="22218" spans="9:13">
      <c r="I22218" s="51"/>
      <c r="M22218" s="51"/>
    </row>
    <row r="22219" spans="9:13">
      <c r="I22219" s="51"/>
      <c r="M22219" s="51"/>
    </row>
    <row r="22220" spans="9:13">
      <c r="I22220" s="51"/>
      <c r="M22220" s="51"/>
    </row>
    <row r="22221" spans="9:13">
      <c r="I22221" s="51"/>
      <c r="M22221" s="51"/>
    </row>
    <row r="22222" spans="9:13">
      <c r="I22222" s="51"/>
      <c r="M22222" s="51"/>
    </row>
    <row r="22223" spans="9:13">
      <c r="I22223" s="51"/>
      <c r="M22223" s="51"/>
    </row>
    <row r="22224" spans="9:13">
      <c r="I22224" s="51"/>
      <c r="M22224" s="51"/>
    </row>
    <row r="22225" spans="9:13">
      <c r="I22225" s="51"/>
      <c r="M22225" s="51"/>
    </row>
    <row r="22226" spans="9:13">
      <c r="I22226" s="51"/>
      <c r="M22226" s="51"/>
    </row>
    <row r="22227" spans="9:13">
      <c r="I22227" s="51"/>
      <c r="M22227" s="51"/>
    </row>
    <row r="22228" spans="9:13">
      <c r="I22228" s="51"/>
      <c r="M22228" s="51"/>
    </row>
    <row r="22229" spans="9:13">
      <c r="I22229" s="51"/>
      <c r="M22229" s="51"/>
    </row>
    <row r="22230" spans="9:13">
      <c r="I22230" s="51"/>
      <c r="M22230" s="51"/>
    </row>
    <row r="22231" spans="9:13">
      <c r="I22231" s="51"/>
      <c r="M22231" s="51"/>
    </row>
    <row r="22232" spans="9:13">
      <c r="I22232" s="51"/>
      <c r="M22232" s="51"/>
    </row>
    <row r="22233" spans="9:13">
      <c r="I22233" s="51"/>
      <c r="M22233" s="51"/>
    </row>
    <row r="22234" spans="9:13">
      <c r="I22234" s="51"/>
      <c r="M22234" s="51"/>
    </row>
    <row r="22235" spans="9:13">
      <c r="I22235" s="51"/>
      <c r="M22235" s="51"/>
    </row>
    <row r="22236" spans="9:13">
      <c r="I22236" s="51"/>
      <c r="M22236" s="51"/>
    </row>
    <row r="22237" spans="9:13">
      <c r="I22237" s="51"/>
      <c r="M22237" s="51"/>
    </row>
    <row r="22238" spans="9:13">
      <c r="I22238" s="51"/>
      <c r="M22238" s="51"/>
    </row>
    <row r="22239" spans="9:13">
      <c r="I22239" s="51"/>
      <c r="M22239" s="51"/>
    </row>
    <row r="22240" spans="9:13">
      <c r="I22240" s="51"/>
      <c r="M22240" s="51"/>
    </row>
    <row r="22241" spans="9:13">
      <c r="I22241" s="51"/>
      <c r="M22241" s="51"/>
    </row>
    <row r="22242" spans="9:13">
      <c r="I22242" s="51"/>
      <c r="M22242" s="51"/>
    </row>
    <row r="22243" spans="9:13">
      <c r="I22243" s="51"/>
      <c r="M22243" s="51"/>
    </row>
    <row r="22244" spans="9:13">
      <c r="I22244" s="51"/>
      <c r="M22244" s="51"/>
    </row>
    <row r="22245" spans="9:13">
      <c r="I22245" s="51"/>
      <c r="M22245" s="51"/>
    </row>
    <row r="22246" spans="9:13">
      <c r="I22246" s="51"/>
      <c r="M22246" s="51"/>
    </row>
    <row r="22247" spans="9:13">
      <c r="I22247" s="51"/>
      <c r="M22247" s="51"/>
    </row>
    <row r="22248" spans="9:13">
      <c r="I22248" s="51"/>
      <c r="M22248" s="51"/>
    </row>
    <row r="22249" spans="9:13">
      <c r="I22249" s="51"/>
      <c r="M22249" s="51"/>
    </row>
    <row r="22250" spans="9:13">
      <c r="I22250" s="51"/>
      <c r="M22250" s="51"/>
    </row>
    <row r="22251" spans="9:13">
      <c r="I22251" s="51"/>
      <c r="M22251" s="51"/>
    </row>
    <row r="22252" spans="9:13">
      <c r="I22252" s="51"/>
      <c r="M22252" s="51"/>
    </row>
    <row r="22253" spans="9:13">
      <c r="I22253" s="51"/>
      <c r="M22253" s="51"/>
    </row>
    <row r="22254" spans="9:13">
      <c r="I22254" s="51"/>
      <c r="M22254" s="51"/>
    </row>
    <row r="22255" spans="9:13">
      <c r="I22255" s="51"/>
      <c r="M22255" s="51"/>
    </row>
    <row r="22256" spans="9:13">
      <c r="I22256" s="51"/>
      <c r="M22256" s="51"/>
    </row>
    <row r="22257" spans="9:13">
      <c r="I22257" s="51"/>
      <c r="M22257" s="51"/>
    </row>
    <row r="22258" spans="9:13">
      <c r="I22258" s="51"/>
      <c r="M22258" s="51"/>
    </row>
    <row r="22259" spans="9:13">
      <c r="I22259" s="51"/>
      <c r="M22259" s="51"/>
    </row>
    <row r="22260" spans="9:13">
      <c r="I22260" s="51"/>
      <c r="M22260" s="51"/>
    </row>
    <row r="22261" spans="9:13">
      <c r="I22261" s="51"/>
      <c r="M22261" s="51"/>
    </row>
    <row r="22262" spans="9:13">
      <c r="I22262" s="51"/>
      <c r="M22262" s="51"/>
    </row>
    <row r="22263" spans="9:13">
      <c r="I22263" s="51"/>
      <c r="M22263" s="51"/>
    </row>
    <row r="22264" spans="9:13">
      <c r="I22264" s="51"/>
      <c r="M22264" s="51"/>
    </row>
    <row r="22265" spans="9:13">
      <c r="I22265" s="51"/>
      <c r="M22265" s="51"/>
    </row>
    <row r="22266" spans="9:13">
      <c r="I22266" s="51"/>
      <c r="M22266" s="51"/>
    </row>
    <row r="22267" spans="9:13">
      <c r="I22267" s="51"/>
      <c r="M22267" s="51"/>
    </row>
    <row r="22268" spans="9:13">
      <c r="I22268" s="51"/>
      <c r="M22268" s="51"/>
    </row>
    <row r="22269" spans="9:13">
      <c r="I22269" s="51"/>
      <c r="M22269" s="51"/>
    </row>
    <row r="22270" spans="9:13">
      <c r="I22270" s="51"/>
      <c r="M22270" s="51"/>
    </row>
    <row r="22271" spans="9:13">
      <c r="I22271" s="51"/>
      <c r="M22271" s="51"/>
    </row>
    <row r="22272" spans="9:13">
      <c r="I22272" s="51"/>
      <c r="M22272" s="51"/>
    </row>
    <row r="22273" spans="9:13">
      <c r="I22273" s="51"/>
      <c r="M22273" s="51"/>
    </row>
    <row r="22274" spans="9:13">
      <c r="I22274" s="51"/>
      <c r="M22274" s="51"/>
    </row>
    <row r="22275" spans="9:13">
      <c r="I22275" s="51"/>
      <c r="M22275" s="51"/>
    </row>
    <row r="22276" spans="9:13">
      <c r="I22276" s="51"/>
      <c r="M22276" s="51"/>
    </row>
    <row r="22277" spans="9:13">
      <c r="I22277" s="51"/>
      <c r="M22277" s="51"/>
    </row>
    <row r="22278" spans="9:13">
      <c r="I22278" s="51"/>
      <c r="M22278" s="51"/>
    </row>
    <row r="22279" spans="9:13">
      <c r="I22279" s="51"/>
      <c r="M22279" s="51"/>
    </row>
    <row r="22280" spans="9:13">
      <c r="I22280" s="51"/>
      <c r="M22280" s="51"/>
    </row>
    <row r="22281" spans="9:13">
      <c r="I22281" s="51"/>
      <c r="M22281" s="51"/>
    </row>
    <row r="22282" spans="9:13">
      <c r="I22282" s="51"/>
      <c r="M22282" s="51"/>
    </row>
    <row r="22283" spans="9:13">
      <c r="I22283" s="51"/>
      <c r="M22283" s="51"/>
    </row>
    <row r="22284" spans="9:13">
      <c r="I22284" s="51"/>
      <c r="M22284" s="51"/>
    </row>
    <row r="22285" spans="9:13">
      <c r="I22285" s="51"/>
      <c r="M22285" s="51"/>
    </row>
    <row r="22286" spans="9:13">
      <c r="I22286" s="51"/>
      <c r="M22286" s="51"/>
    </row>
    <row r="22287" spans="9:13">
      <c r="I22287" s="51"/>
      <c r="M22287" s="51"/>
    </row>
    <row r="22288" spans="9:13">
      <c r="I22288" s="51"/>
      <c r="M22288" s="51"/>
    </row>
    <row r="22289" spans="9:13">
      <c r="I22289" s="51"/>
      <c r="M22289" s="51"/>
    </row>
    <row r="22290" spans="9:13">
      <c r="I22290" s="51"/>
      <c r="M22290" s="51"/>
    </row>
    <row r="22291" spans="9:13">
      <c r="I22291" s="51"/>
      <c r="M22291" s="51"/>
    </row>
    <row r="22292" spans="9:13">
      <c r="I22292" s="51"/>
      <c r="M22292" s="51"/>
    </row>
    <row r="22293" spans="9:13">
      <c r="I22293" s="51"/>
      <c r="M22293" s="51"/>
    </row>
    <row r="22294" spans="9:13">
      <c r="I22294" s="51"/>
      <c r="M22294" s="51"/>
    </row>
    <row r="22295" spans="9:13">
      <c r="I22295" s="51"/>
      <c r="M22295" s="51"/>
    </row>
    <row r="22296" spans="9:13">
      <c r="I22296" s="51"/>
      <c r="M22296" s="51"/>
    </row>
    <row r="22297" spans="9:13">
      <c r="I22297" s="51"/>
      <c r="M22297" s="51"/>
    </row>
    <row r="22298" spans="9:13">
      <c r="I22298" s="51"/>
      <c r="M22298" s="51"/>
    </row>
    <row r="22299" spans="9:13">
      <c r="I22299" s="51"/>
      <c r="M22299" s="51"/>
    </row>
    <row r="22300" spans="9:13">
      <c r="I22300" s="51"/>
      <c r="M22300" s="51"/>
    </row>
    <row r="22301" spans="9:13">
      <c r="I22301" s="51"/>
      <c r="M22301" s="51"/>
    </row>
    <row r="22302" spans="9:13">
      <c r="I22302" s="51"/>
      <c r="M22302" s="51"/>
    </row>
    <row r="22303" spans="9:13">
      <c r="I22303" s="51"/>
      <c r="M22303" s="51"/>
    </row>
    <row r="22304" spans="9:13">
      <c r="I22304" s="51"/>
      <c r="M22304" s="51"/>
    </row>
    <row r="22305" spans="9:13">
      <c r="I22305" s="51"/>
      <c r="M22305" s="51"/>
    </row>
    <row r="22306" spans="9:13">
      <c r="I22306" s="51"/>
      <c r="M22306" s="51"/>
    </row>
    <row r="22307" spans="9:13">
      <c r="I22307" s="51"/>
      <c r="M22307" s="51"/>
    </row>
    <row r="22308" spans="9:13">
      <c r="I22308" s="51"/>
      <c r="M22308" s="51"/>
    </row>
    <row r="22309" spans="9:13">
      <c r="I22309" s="51"/>
      <c r="M22309" s="51"/>
    </row>
    <row r="22310" spans="9:13">
      <c r="I22310" s="51"/>
      <c r="M22310" s="51"/>
    </row>
    <row r="22311" spans="9:13">
      <c r="I22311" s="51"/>
      <c r="M22311" s="51"/>
    </row>
    <row r="22312" spans="9:13">
      <c r="I22312" s="51"/>
      <c r="M22312" s="51"/>
    </row>
    <row r="22313" spans="9:13">
      <c r="I22313" s="51"/>
      <c r="M22313" s="51"/>
    </row>
    <row r="22314" spans="9:13">
      <c r="I22314" s="51"/>
      <c r="M22314" s="51"/>
    </row>
    <row r="22315" spans="9:13">
      <c r="I22315" s="51"/>
      <c r="M22315" s="51"/>
    </row>
    <row r="22316" spans="9:13">
      <c r="I22316" s="51"/>
      <c r="M22316" s="51"/>
    </row>
    <row r="22317" spans="9:13">
      <c r="I22317" s="51"/>
      <c r="M22317" s="51"/>
    </row>
    <row r="22318" spans="9:13">
      <c r="I22318" s="51"/>
      <c r="M22318" s="51"/>
    </row>
    <row r="22319" spans="9:13">
      <c r="I22319" s="51"/>
      <c r="M22319" s="51"/>
    </row>
    <row r="22320" spans="9:13">
      <c r="I22320" s="51"/>
      <c r="M22320" s="51"/>
    </row>
    <row r="22321" spans="9:13">
      <c r="I22321" s="51"/>
      <c r="M22321" s="51"/>
    </row>
    <row r="22322" spans="9:13">
      <c r="I22322" s="51"/>
      <c r="M22322" s="51"/>
    </row>
    <row r="22323" spans="9:13">
      <c r="I22323" s="51"/>
      <c r="M22323" s="51"/>
    </row>
    <row r="22324" spans="9:13">
      <c r="I22324" s="51"/>
      <c r="M22324" s="51"/>
    </row>
    <row r="22325" spans="9:13">
      <c r="I22325" s="51"/>
      <c r="M22325" s="51"/>
    </row>
    <row r="22326" spans="9:13">
      <c r="I22326" s="51"/>
      <c r="M22326" s="51"/>
    </row>
    <row r="22327" spans="9:13">
      <c r="I22327" s="51"/>
      <c r="M22327" s="51"/>
    </row>
    <row r="22328" spans="9:13">
      <c r="I22328" s="51"/>
      <c r="M22328" s="51"/>
    </row>
    <row r="22329" spans="9:13">
      <c r="I22329" s="51"/>
      <c r="M22329" s="51"/>
    </row>
    <row r="22330" spans="9:13">
      <c r="I22330" s="51"/>
      <c r="M22330" s="51"/>
    </row>
    <row r="22331" spans="9:13">
      <c r="I22331" s="51"/>
      <c r="M22331" s="51"/>
    </row>
    <row r="22332" spans="9:13">
      <c r="I22332" s="51"/>
      <c r="M22332" s="51"/>
    </row>
    <row r="22333" spans="9:13">
      <c r="I22333" s="51"/>
      <c r="M22333" s="51"/>
    </row>
    <row r="22334" spans="9:13">
      <c r="I22334" s="51"/>
      <c r="M22334" s="51"/>
    </row>
    <row r="22335" spans="9:13">
      <c r="I22335" s="51"/>
      <c r="M22335" s="51"/>
    </row>
    <row r="22336" spans="9:13">
      <c r="I22336" s="51"/>
      <c r="M22336" s="51"/>
    </row>
    <row r="22337" spans="9:13">
      <c r="I22337" s="51"/>
      <c r="M22337" s="51"/>
    </row>
    <row r="22338" spans="9:13">
      <c r="I22338" s="51"/>
      <c r="M22338" s="51"/>
    </row>
    <row r="22339" spans="9:13">
      <c r="I22339" s="51"/>
      <c r="M22339" s="51"/>
    </row>
    <row r="22340" spans="9:13">
      <c r="I22340" s="51"/>
      <c r="M22340" s="51"/>
    </row>
    <row r="22341" spans="9:13">
      <c r="I22341" s="51"/>
      <c r="M22341" s="51"/>
    </row>
    <row r="22342" spans="9:13">
      <c r="I22342" s="51"/>
      <c r="M22342" s="51"/>
    </row>
    <row r="22343" spans="9:13">
      <c r="I22343" s="51"/>
      <c r="M22343" s="51"/>
    </row>
    <row r="22344" spans="9:13">
      <c r="I22344" s="51"/>
      <c r="M22344" s="51"/>
    </row>
    <row r="22345" spans="9:13">
      <c r="I22345" s="51"/>
      <c r="M22345" s="51"/>
    </row>
    <row r="22346" spans="9:13">
      <c r="I22346" s="51"/>
      <c r="M22346" s="51"/>
    </row>
    <row r="22347" spans="9:13">
      <c r="I22347" s="51"/>
      <c r="M22347" s="51"/>
    </row>
    <row r="22348" spans="9:13">
      <c r="I22348" s="51"/>
      <c r="M22348" s="51"/>
    </row>
    <row r="22349" spans="9:13">
      <c r="I22349" s="51"/>
      <c r="M22349" s="51"/>
    </row>
    <row r="22350" spans="9:13">
      <c r="I22350" s="51"/>
      <c r="M22350" s="51"/>
    </row>
    <row r="22351" spans="9:13">
      <c r="I22351" s="51"/>
      <c r="M22351" s="51"/>
    </row>
    <row r="22352" spans="9:13">
      <c r="I22352" s="51"/>
      <c r="M22352" s="51"/>
    </row>
    <row r="22353" spans="9:13">
      <c r="I22353" s="51"/>
      <c r="M22353" s="51"/>
    </row>
    <row r="22354" spans="9:13">
      <c r="I22354" s="51"/>
      <c r="M22354" s="51"/>
    </row>
    <row r="22355" spans="9:13">
      <c r="I22355" s="51"/>
      <c r="M22355" s="51"/>
    </row>
    <row r="22356" spans="9:13">
      <c r="I22356" s="51"/>
      <c r="M22356" s="51"/>
    </row>
    <row r="22357" spans="9:13">
      <c r="I22357" s="51"/>
      <c r="M22357" s="51"/>
    </row>
    <row r="22358" spans="9:13">
      <c r="I22358" s="51"/>
      <c r="M22358" s="51"/>
    </row>
    <row r="22359" spans="9:13">
      <c r="I22359" s="51"/>
      <c r="M22359" s="51"/>
    </row>
    <row r="22360" spans="9:13">
      <c r="I22360" s="51"/>
      <c r="M22360" s="51"/>
    </row>
    <row r="22361" spans="9:13">
      <c r="I22361" s="51"/>
      <c r="M22361" s="51"/>
    </row>
    <row r="22362" spans="9:13">
      <c r="I22362" s="51"/>
      <c r="M22362" s="51"/>
    </row>
    <row r="22363" spans="9:13">
      <c r="I22363" s="51"/>
      <c r="M22363" s="51"/>
    </row>
    <row r="22364" spans="9:13">
      <c r="I22364" s="51"/>
      <c r="M22364" s="51"/>
    </row>
    <row r="22365" spans="9:13">
      <c r="I22365" s="51"/>
      <c r="M22365" s="51"/>
    </row>
    <row r="22366" spans="9:13">
      <c r="I22366" s="51"/>
      <c r="M22366" s="51"/>
    </row>
    <row r="22367" spans="9:13">
      <c r="I22367" s="51"/>
      <c r="M22367" s="51"/>
    </row>
    <row r="22368" spans="9:13">
      <c r="I22368" s="51"/>
      <c r="M22368" s="51"/>
    </row>
    <row r="22369" spans="9:13">
      <c r="I22369" s="51"/>
      <c r="M22369" s="51"/>
    </row>
    <row r="22370" spans="9:13">
      <c r="I22370" s="51"/>
      <c r="M22370" s="51"/>
    </row>
    <row r="22371" spans="9:13">
      <c r="I22371" s="51"/>
      <c r="M22371" s="51"/>
    </row>
    <row r="22372" spans="9:13">
      <c r="I22372" s="51"/>
      <c r="M22372" s="51"/>
    </row>
    <row r="22373" spans="9:13">
      <c r="I22373" s="51"/>
      <c r="M22373" s="51"/>
    </row>
    <row r="22374" spans="9:13">
      <c r="I22374" s="51"/>
      <c r="M22374" s="51"/>
    </row>
    <row r="22375" spans="9:13">
      <c r="I22375" s="51"/>
      <c r="M22375" s="51"/>
    </row>
    <row r="22376" spans="9:13">
      <c r="I22376" s="51"/>
      <c r="M22376" s="51"/>
    </row>
    <row r="22377" spans="9:13">
      <c r="I22377" s="51"/>
      <c r="M22377" s="51"/>
    </row>
    <row r="22378" spans="9:13">
      <c r="I22378" s="51"/>
      <c r="M22378" s="51"/>
    </row>
    <row r="22379" spans="9:13">
      <c r="I22379" s="51"/>
      <c r="M22379" s="51"/>
    </row>
    <row r="22380" spans="9:13">
      <c r="I22380" s="51"/>
      <c r="M22380" s="51"/>
    </row>
    <row r="22381" spans="9:13">
      <c r="I22381" s="51"/>
      <c r="M22381" s="51"/>
    </row>
    <row r="22382" spans="9:13">
      <c r="I22382" s="51"/>
      <c r="M22382" s="51"/>
    </row>
    <row r="22383" spans="9:13">
      <c r="I22383" s="51"/>
      <c r="M22383" s="51"/>
    </row>
    <row r="22384" spans="9:13">
      <c r="I22384" s="51"/>
      <c r="M22384" s="51"/>
    </row>
    <row r="22385" spans="9:13">
      <c r="I22385" s="51"/>
      <c r="M22385" s="51"/>
    </row>
    <row r="22386" spans="9:13">
      <c r="I22386" s="51"/>
      <c r="M22386" s="51"/>
    </row>
    <row r="22387" spans="9:13">
      <c r="I22387" s="51"/>
      <c r="M22387" s="51"/>
    </row>
    <row r="22388" spans="9:13">
      <c r="I22388" s="51"/>
      <c r="M22388" s="51"/>
    </row>
    <row r="22389" spans="9:13">
      <c r="I22389" s="51"/>
      <c r="M22389" s="51"/>
    </row>
    <row r="22390" spans="9:13">
      <c r="I22390" s="51"/>
      <c r="M22390" s="51"/>
    </row>
    <row r="22391" spans="9:13">
      <c r="I22391" s="51"/>
      <c r="M22391" s="51"/>
    </row>
    <row r="22392" spans="9:13">
      <c r="I22392" s="51"/>
      <c r="M22392" s="51"/>
    </row>
    <row r="22393" spans="9:13">
      <c r="I22393" s="51"/>
      <c r="M22393" s="51"/>
    </row>
    <row r="22394" spans="9:13">
      <c r="I22394" s="51"/>
      <c r="M22394" s="51"/>
    </row>
    <row r="22395" spans="9:13">
      <c r="I22395" s="51"/>
      <c r="M22395" s="51"/>
    </row>
    <row r="22396" spans="9:13">
      <c r="I22396" s="51"/>
      <c r="M22396" s="51"/>
    </row>
    <row r="22397" spans="9:13">
      <c r="I22397" s="51"/>
      <c r="M22397" s="51"/>
    </row>
    <row r="22398" spans="9:13">
      <c r="I22398" s="51"/>
      <c r="M22398" s="51"/>
    </row>
    <row r="22399" spans="9:13">
      <c r="I22399" s="51"/>
      <c r="M22399" s="51"/>
    </row>
    <row r="22400" spans="9:13">
      <c r="I22400" s="51"/>
      <c r="M22400" s="51"/>
    </row>
    <row r="22401" spans="9:13">
      <c r="I22401" s="51"/>
      <c r="M22401" s="51"/>
    </row>
    <row r="22402" spans="9:13">
      <c r="I22402" s="51"/>
      <c r="M22402" s="51"/>
    </row>
    <row r="22403" spans="9:13">
      <c r="I22403" s="51"/>
      <c r="M22403" s="51"/>
    </row>
    <row r="22404" spans="9:13">
      <c r="I22404" s="51"/>
      <c r="M22404" s="51"/>
    </row>
    <row r="22405" spans="9:13">
      <c r="I22405" s="51"/>
      <c r="M22405" s="51"/>
    </row>
    <row r="22406" spans="9:13">
      <c r="I22406" s="51"/>
      <c r="M22406" s="51"/>
    </row>
    <row r="22407" spans="9:13">
      <c r="I22407" s="51"/>
      <c r="M22407" s="51"/>
    </row>
    <row r="22408" spans="9:13">
      <c r="I22408" s="51"/>
      <c r="M22408" s="51"/>
    </row>
    <row r="22409" spans="9:13">
      <c r="I22409" s="51"/>
      <c r="M22409" s="51"/>
    </row>
    <row r="22410" spans="9:13">
      <c r="I22410" s="51"/>
      <c r="M22410" s="51"/>
    </row>
    <row r="22411" spans="9:13">
      <c r="I22411" s="51"/>
      <c r="M22411" s="51"/>
    </row>
    <row r="22412" spans="9:13">
      <c r="I22412" s="51"/>
      <c r="M22412" s="51"/>
    </row>
    <row r="22413" spans="9:13">
      <c r="I22413" s="51"/>
      <c r="M22413" s="51"/>
    </row>
    <row r="22414" spans="9:13">
      <c r="I22414" s="51"/>
      <c r="M22414" s="51"/>
    </row>
    <row r="22415" spans="9:13">
      <c r="I22415" s="51"/>
      <c r="M22415" s="51"/>
    </row>
    <row r="22416" spans="9:13">
      <c r="I22416" s="51"/>
      <c r="M22416" s="51"/>
    </row>
    <row r="22417" spans="9:13">
      <c r="I22417" s="51"/>
      <c r="M22417" s="51"/>
    </row>
    <row r="22418" spans="9:13">
      <c r="I22418" s="51"/>
      <c r="M22418" s="51"/>
    </row>
    <row r="22419" spans="9:13">
      <c r="I22419" s="51"/>
      <c r="M22419" s="51"/>
    </row>
    <row r="22420" spans="9:13">
      <c r="I22420" s="51"/>
      <c r="M22420" s="51"/>
    </row>
    <row r="22421" spans="9:13">
      <c r="I22421" s="51"/>
      <c r="M22421" s="51"/>
    </row>
    <row r="22422" spans="9:13">
      <c r="I22422" s="51"/>
      <c r="M22422" s="51"/>
    </row>
    <row r="22423" spans="9:13">
      <c r="I22423" s="51"/>
      <c r="M22423" s="51"/>
    </row>
    <row r="22424" spans="9:13">
      <c r="I22424" s="51"/>
      <c r="M22424" s="51"/>
    </row>
    <row r="22425" spans="9:13">
      <c r="I22425" s="51"/>
      <c r="M22425" s="51"/>
    </row>
    <row r="22426" spans="9:13">
      <c r="I22426" s="51"/>
      <c r="M22426" s="51"/>
    </row>
    <row r="22427" spans="9:13">
      <c r="I22427" s="51"/>
      <c r="M22427" s="51"/>
    </row>
    <row r="22428" spans="9:13">
      <c r="I22428" s="51"/>
      <c r="M22428" s="51"/>
    </row>
    <row r="22429" spans="9:13">
      <c r="I22429" s="51"/>
      <c r="M22429" s="51"/>
    </row>
    <row r="22430" spans="9:13">
      <c r="I22430" s="51"/>
      <c r="M22430" s="51"/>
    </row>
    <row r="22431" spans="9:13">
      <c r="I22431" s="51"/>
      <c r="M22431" s="51"/>
    </row>
    <row r="22432" spans="9:13">
      <c r="I22432" s="51"/>
      <c r="M22432" s="51"/>
    </row>
    <row r="22433" spans="9:13">
      <c r="I22433" s="51"/>
      <c r="M22433" s="51"/>
    </row>
    <row r="22434" spans="9:13">
      <c r="I22434" s="51"/>
      <c r="M22434" s="51"/>
    </row>
    <row r="22435" spans="9:13">
      <c r="I22435" s="51"/>
      <c r="M22435" s="51"/>
    </row>
    <row r="22436" spans="9:13">
      <c r="I22436" s="51"/>
      <c r="M22436" s="51"/>
    </row>
    <row r="22437" spans="9:13">
      <c r="I22437" s="51"/>
      <c r="M22437" s="51"/>
    </row>
    <row r="22438" spans="9:13">
      <c r="I22438" s="51"/>
      <c r="M22438" s="51"/>
    </row>
    <row r="22439" spans="9:13">
      <c r="I22439" s="51"/>
      <c r="M22439" s="51"/>
    </row>
    <row r="22440" spans="9:13">
      <c r="I22440" s="51"/>
      <c r="M22440" s="51"/>
    </row>
    <row r="22441" spans="9:13">
      <c r="I22441" s="51"/>
      <c r="M22441" s="51"/>
    </row>
    <row r="22442" spans="9:13">
      <c r="I22442" s="51"/>
      <c r="M22442" s="51"/>
    </row>
    <row r="22443" spans="9:13">
      <c r="I22443" s="51"/>
      <c r="M22443" s="51"/>
    </row>
    <row r="22444" spans="9:13">
      <c r="I22444" s="51"/>
      <c r="M22444" s="51"/>
    </row>
    <row r="22445" spans="9:13">
      <c r="I22445" s="51"/>
      <c r="M22445" s="51"/>
    </row>
    <row r="22446" spans="9:13">
      <c r="I22446" s="51"/>
      <c r="M22446" s="51"/>
    </row>
    <row r="22447" spans="9:13">
      <c r="I22447" s="51"/>
      <c r="M22447" s="51"/>
    </row>
    <row r="22448" spans="9:13">
      <c r="I22448" s="51"/>
      <c r="M22448" s="51"/>
    </row>
    <row r="22449" spans="9:13">
      <c r="I22449" s="51"/>
      <c r="M22449" s="51"/>
    </row>
    <row r="22450" spans="9:13">
      <c r="I22450" s="51"/>
      <c r="M22450" s="51"/>
    </row>
    <row r="22451" spans="9:13">
      <c r="I22451" s="51"/>
      <c r="M22451" s="51"/>
    </row>
    <row r="22452" spans="9:13">
      <c r="I22452" s="51"/>
      <c r="M22452" s="51"/>
    </row>
    <row r="22453" spans="9:13">
      <c r="I22453" s="51"/>
      <c r="M22453" s="51"/>
    </row>
    <row r="22454" spans="9:13">
      <c r="I22454" s="51"/>
      <c r="M22454" s="51"/>
    </row>
    <row r="22455" spans="9:13">
      <c r="I22455" s="51"/>
      <c r="M22455" s="51"/>
    </row>
    <row r="22456" spans="9:13">
      <c r="I22456" s="51"/>
      <c r="M22456" s="51"/>
    </row>
    <row r="22457" spans="9:13">
      <c r="I22457" s="51"/>
      <c r="M22457" s="51"/>
    </row>
    <row r="22458" spans="9:13">
      <c r="I22458" s="51"/>
      <c r="M22458" s="51"/>
    </row>
    <row r="22459" spans="9:13">
      <c r="I22459" s="51"/>
      <c r="M22459" s="51"/>
    </row>
    <row r="22460" spans="9:13">
      <c r="I22460" s="51"/>
      <c r="M22460" s="51"/>
    </row>
    <row r="22461" spans="9:13">
      <c r="I22461" s="51"/>
      <c r="M22461" s="51"/>
    </row>
    <row r="22462" spans="9:13">
      <c r="I22462" s="51"/>
      <c r="M22462" s="51"/>
    </row>
    <row r="22463" spans="9:13">
      <c r="I22463" s="51"/>
      <c r="M22463" s="51"/>
    </row>
    <row r="22464" spans="9:13">
      <c r="I22464" s="51"/>
      <c r="M22464" s="51"/>
    </row>
    <row r="22465" spans="9:13">
      <c r="I22465" s="51"/>
      <c r="M22465" s="51"/>
    </row>
    <row r="22466" spans="9:13">
      <c r="I22466" s="51"/>
      <c r="M22466" s="51"/>
    </row>
    <row r="22467" spans="9:13">
      <c r="I22467" s="51"/>
      <c r="M22467" s="51"/>
    </row>
    <row r="22468" spans="9:13">
      <c r="I22468" s="51"/>
      <c r="M22468" s="51"/>
    </row>
    <row r="22469" spans="9:13">
      <c r="I22469" s="51"/>
      <c r="M22469" s="51"/>
    </row>
    <row r="22470" spans="9:13">
      <c r="I22470" s="51"/>
      <c r="M22470" s="51"/>
    </row>
    <row r="22471" spans="9:13">
      <c r="I22471" s="51"/>
      <c r="M22471" s="51"/>
    </row>
    <row r="22472" spans="9:13">
      <c r="I22472" s="51"/>
      <c r="M22472" s="51"/>
    </row>
    <row r="22473" spans="9:13">
      <c r="I22473" s="51"/>
      <c r="M22473" s="51"/>
    </row>
    <row r="22474" spans="9:13">
      <c r="I22474" s="51"/>
      <c r="M22474" s="51"/>
    </row>
    <row r="22475" spans="9:13">
      <c r="I22475" s="51"/>
      <c r="M22475" s="51"/>
    </row>
    <row r="22476" spans="9:13">
      <c r="I22476" s="51"/>
      <c r="M22476" s="51"/>
    </row>
    <row r="22477" spans="9:13">
      <c r="I22477" s="51"/>
      <c r="M22477" s="51"/>
    </row>
    <row r="22478" spans="9:13">
      <c r="I22478" s="51"/>
      <c r="M22478" s="51"/>
    </row>
    <row r="22479" spans="9:13">
      <c r="I22479" s="51"/>
      <c r="M22479" s="51"/>
    </row>
    <row r="22480" spans="9:13">
      <c r="I22480" s="51"/>
      <c r="M22480" s="51"/>
    </row>
    <row r="22481" spans="9:13">
      <c r="I22481" s="51"/>
      <c r="M22481" s="51"/>
    </row>
    <row r="22482" spans="9:13">
      <c r="I22482" s="51"/>
      <c r="M22482" s="51"/>
    </row>
    <row r="22483" spans="9:13">
      <c r="I22483" s="51"/>
      <c r="M22483" s="51"/>
    </row>
    <row r="22484" spans="9:13">
      <c r="I22484" s="51"/>
      <c r="M22484" s="51"/>
    </row>
    <row r="22485" spans="9:13">
      <c r="I22485" s="51"/>
      <c r="M22485" s="51"/>
    </row>
    <row r="22486" spans="9:13">
      <c r="I22486" s="51"/>
      <c r="M22486" s="51"/>
    </row>
    <row r="22487" spans="9:13">
      <c r="I22487" s="51"/>
      <c r="M22487" s="51"/>
    </row>
    <row r="22488" spans="9:13">
      <c r="I22488" s="51"/>
      <c r="M22488" s="51"/>
    </row>
    <row r="22489" spans="9:13">
      <c r="I22489" s="51"/>
      <c r="M22489" s="51"/>
    </row>
    <row r="22490" spans="9:13">
      <c r="I22490" s="51"/>
      <c r="M22490" s="51"/>
    </row>
    <row r="22491" spans="9:13">
      <c r="I22491" s="51"/>
      <c r="M22491" s="51"/>
    </row>
    <row r="22492" spans="9:13">
      <c r="I22492" s="51"/>
      <c r="M22492" s="51"/>
    </row>
    <row r="22493" spans="9:13">
      <c r="I22493" s="51"/>
      <c r="M22493" s="51"/>
    </row>
    <row r="22494" spans="9:13">
      <c r="I22494" s="51"/>
      <c r="M22494" s="51"/>
    </row>
    <row r="22495" spans="9:13">
      <c r="I22495" s="51"/>
      <c r="M22495" s="51"/>
    </row>
    <row r="22496" spans="9:13">
      <c r="I22496" s="51"/>
      <c r="M22496" s="51"/>
    </row>
    <row r="22497" spans="9:13">
      <c r="I22497" s="51"/>
      <c r="M22497" s="51"/>
    </row>
    <row r="22498" spans="9:13">
      <c r="I22498" s="51"/>
      <c r="M22498" s="51"/>
    </row>
    <row r="22499" spans="9:13">
      <c r="I22499" s="51"/>
      <c r="M22499" s="51"/>
    </row>
    <row r="22500" spans="9:13">
      <c r="I22500" s="51"/>
      <c r="M22500" s="51"/>
    </row>
    <row r="22501" spans="9:13">
      <c r="I22501" s="51"/>
      <c r="M22501" s="51"/>
    </row>
    <row r="22502" spans="9:13">
      <c r="I22502" s="51"/>
      <c r="M22502" s="51"/>
    </row>
    <row r="22503" spans="9:13">
      <c r="I22503" s="51"/>
      <c r="M22503" s="51"/>
    </row>
    <row r="22504" spans="9:13">
      <c r="I22504" s="51"/>
      <c r="M22504" s="51"/>
    </row>
    <row r="22505" spans="9:13">
      <c r="I22505" s="51"/>
      <c r="M22505" s="51"/>
    </row>
    <row r="22506" spans="9:13">
      <c r="I22506" s="51"/>
      <c r="M22506" s="51"/>
    </row>
    <row r="22507" spans="9:13">
      <c r="I22507" s="51"/>
      <c r="M22507" s="51"/>
    </row>
    <row r="22508" spans="9:13">
      <c r="I22508" s="51"/>
      <c r="M22508" s="51"/>
    </row>
    <row r="22509" spans="9:13">
      <c r="I22509" s="51"/>
      <c r="M22509" s="51"/>
    </row>
    <row r="22510" spans="9:13">
      <c r="I22510" s="51"/>
      <c r="M22510" s="51"/>
    </row>
    <row r="22511" spans="9:13">
      <c r="I22511" s="51"/>
      <c r="M22511" s="51"/>
    </row>
    <row r="22512" spans="9:13">
      <c r="I22512" s="51"/>
      <c r="M22512" s="51"/>
    </row>
    <row r="22513" spans="9:13">
      <c r="I22513" s="51"/>
      <c r="M22513" s="51"/>
    </row>
    <row r="22514" spans="9:13">
      <c r="I22514" s="51"/>
      <c r="M22514" s="51"/>
    </row>
    <row r="22515" spans="9:13">
      <c r="I22515" s="51"/>
      <c r="M22515" s="51"/>
    </row>
    <row r="22516" spans="9:13">
      <c r="I22516" s="51"/>
      <c r="M22516" s="51"/>
    </row>
    <row r="22517" spans="9:13">
      <c r="I22517" s="51"/>
      <c r="M22517" s="51"/>
    </row>
    <row r="22518" spans="9:13">
      <c r="I22518" s="51"/>
      <c r="M22518" s="51"/>
    </row>
    <row r="22519" spans="9:13">
      <c r="I22519" s="51"/>
      <c r="M22519" s="51"/>
    </row>
    <row r="22520" spans="9:13">
      <c r="I22520" s="51"/>
      <c r="M22520" s="51"/>
    </row>
    <row r="22521" spans="9:13">
      <c r="I22521" s="51"/>
      <c r="M22521" s="51"/>
    </row>
    <row r="22522" spans="9:13">
      <c r="I22522" s="51"/>
      <c r="M22522" s="51"/>
    </row>
    <row r="22523" spans="9:13">
      <c r="I22523" s="51"/>
      <c r="M22523" s="51"/>
    </row>
    <row r="22524" spans="9:13">
      <c r="I22524" s="51"/>
      <c r="M22524" s="51"/>
    </row>
    <row r="22525" spans="9:13">
      <c r="I22525" s="51"/>
      <c r="M22525" s="51"/>
    </row>
    <row r="22526" spans="9:13">
      <c r="I22526" s="51"/>
      <c r="M22526" s="51"/>
    </row>
    <row r="22527" spans="9:13">
      <c r="I22527" s="51"/>
      <c r="M22527" s="51"/>
    </row>
    <row r="22528" spans="9:13">
      <c r="I22528" s="51"/>
      <c r="M22528" s="51"/>
    </row>
    <row r="22529" spans="9:13">
      <c r="I22529" s="51"/>
      <c r="M22529" s="51"/>
    </row>
    <row r="22530" spans="9:13">
      <c r="I22530" s="51"/>
      <c r="M22530" s="51"/>
    </row>
    <row r="22531" spans="9:13">
      <c r="I22531" s="51"/>
      <c r="M22531" s="51"/>
    </row>
    <row r="22532" spans="9:13">
      <c r="I22532" s="51"/>
      <c r="M22532" s="51"/>
    </row>
    <row r="22533" spans="9:13">
      <c r="I22533" s="51"/>
      <c r="M22533" s="51"/>
    </row>
    <row r="22534" spans="9:13">
      <c r="I22534" s="51"/>
      <c r="M22534" s="51"/>
    </row>
    <row r="22535" spans="9:13">
      <c r="I22535" s="51"/>
      <c r="M22535" s="51"/>
    </row>
    <row r="22536" spans="9:13">
      <c r="I22536" s="51"/>
      <c r="M22536" s="51"/>
    </row>
    <row r="22537" spans="9:13">
      <c r="I22537" s="51"/>
      <c r="M22537" s="51"/>
    </row>
    <row r="22538" spans="9:13">
      <c r="I22538" s="51"/>
      <c r="M22538" s="51"/>
    </row>
    <row r="22539" spans="9:13">
      <c r="I22539" s="51"/>
      <c r="M22539" s="51"/>
    </row>
    <row r="22540" spans="9:13">
      <c r="I22540" s="51"/>
      <c r="M22540" s="51"/>
    </row>
    <row r="22541" spans="9:13">
      <c r="I22541" s="51"/>
      <c r="M22541" s="51"/>
    </row>
    <row r="22542" spans="9:13">
      <c r="I22542" s="51"/>
      <c r="M22542" s="51"/>
    </row>
    <row r="22543" spans="9:13">
      <c r="I22543" s="51"/>
      <c r="M22543" s="51"/>
    </row>
    <row r="22544" spans="9:13">
      <c r="I22544" s="51"/>
      <c r="M22544" s="51"/>
    </row>
    <row r="22545" spans="9:13">
      <c r="I22545" s="51"/>
      <c r="M22545" s="51"/>
    </row>
    <row r="22546" spans="9:13">
      <c r="I22546" s="51"/>
      <c r="M22546" s="51"/>
    </row>
    <row r="22547" spans="9:13">
      <c r="I22547" s="51"/>
      <c r="M22547" s="51"/>
    </row>
    <row r="22548" spans="9:13">
      <c r="I22548" s="51"/>
      <c r="M22548" s="51"/>
    </row>
    <row r="22549" spans="9:13">
      <c r="I22549" s="51"/>
      <c r="M22549" s="51"/>
    </row>
    <row r="22550" spans="9:13">
      <c r="I22550" s="51"/>
      <c r="M22550" s="51"/>
    </row>
    <row r="22551" spans="9:13">
      <c r="I22551" s="51"/>
      <c r="M22551" s="51"/>
    </row>
    <row r="22552" spans="9:13">
      <c r="I22552" s="51"/>
      <c r="M22552" s="51"/>
    </row>
    <row r="22553" spans="9:13">
      <c r="I22553" s="51"/>
      <c r="M22553" s="51"/>
    </row>
    <row r="22554" spans="9:13">
      <c r="I22554" s="51"/>
      <c r="M22554" s="51"/>
    </row>
    <row r="22555" spans="9:13">
      <c r="I22555" s="51"/>
      <c r="M22555" s="51"/>
    </row>
    <row r="22556" spans="9:13">
      <c r="I22556" s="51"/>
      <c r="M22556" s="51"/>
    </row>
    <row r="22557" spans="9:13">
      <c r="I22557" s="51"/>
      <c r="M22557" s="51"/>
    </row>
    <row r="22558" spans="9:13">
      <c r="I22558" s="51"/>
      <c r="M22558" s="51"/>
    </row>
    <row r="22559" spans="9:13">
      <c r="I22559" s="51"/>
      <c r="M22559" s="51"/>
    </row>
    <row r="22560" spans="9:13">
      <c r="I22560" s="51"/>
      <c r="M22560" s="51"/>
    </row>
    <row r="22561" spans="9:13">
      <c r="I22561" s="51"/>
      <c r="M22561" s="51"/>
    </row>
    <row r="22562" spans="9:13">
      <c r="I22562" s="51"/>
      <c r="M22562" s="51"/>
    </row>
    <row r="22563" spans="9:13">
      <c r="I22563" s="51"/>
      <c r="M22563" s="51"/>
    </row>
    <row r="22564" spans="9:13">
      <c r="I22564" s="51"/>
      <c r="M22564" s="51"/>
    </row>
    <row r="22565" spans="9:13">
      <c r="I22565" s="51"/>
      <c r="M22565" s="51"/>
    </row>
    <row r="22566" spans="9:13">
      <c r="I22566" s="51"/>
      <c r="M22566" s="51"/>
    </row>
    <row r="22567" spans="9:13">
      <c r="I22567" s="51"/>
      <c r="M22567" s="51"/>
    </row>
    <row r="22568" spans="9:13">
      <c r="I22568" s="51"/>
      <c r="M22568" s="51"/>
    </row>
    <row r="22569" spans="9:13">
      <c r="I22569" s="51"/>
      <c r="M22569" s="51"/>
    </row>
    <row r="22570" spans="9:13">
      <c r="I22570" s="51"/>
      <c r="M22570" s="51"/>
    </row>
    <row r="22571" spans="9:13">
      <c r="I22571" s="51"/>
      <c r="M22571" s="51"/>
    </row>
    <row r="22572" spans="9:13">
      <c r="I22572" s="51"/>
      <c r="M22572" s="51"/>
    </row>
    <row r="22573" spans="9:13">
      <c r="I22573" s="51"/>
      <c r="M22573" s="51"/>
    </row>
    <row r="22574" spans="9:13">
      <c r="I22574" s="51"/>
      <c r="M22574" s="51"/>
    </row>
    <row r="22575" spans="9:13">
      <c r="I22575" s="51"/>
      <c r="M22575" s="51"/>
    </row>
    <row r="22576" spans="9:13">
      <c r="I22576" s="51"/>
      <c r="M22576" s="51"/>
    </row>
    <row r="22577" spans="9:13">
      <c r="I22577" s="51"/>
      <c r="M22577" s="51"/>
    </row>
    <row r="22578" spans="9:13">
      <c r="I22578" s="51"/>
      <c r="M22578" s="51"/>
    </row>
    <row r="22579" spans="9:13">
      <c r="I22579" s="51"/>
      <c r="M22579" s="51"/>
    </row>
    <row r="22580" spans="9:13">
      <c r="I22580" s="51"/>
      <c r="M22580" s="51"/>
    </row>
    <row r="22581" spans="9:13">
      <c r="I22581" s="51"/>
      <c r="M22581" s="51"/>
    </row>
    <row r="22582" spans="9:13">
      <c r="I22582" s="51"/>
      <c r="M22582" s="51"/>
    </row>
    <row r="22583" spans="9:13">
      <c r="I22583" s="51"/>
      <c r="M22583" s="51"/>
    </row>
    <row r="22584" spans="9:13">
      <c r="I22584" s="51"/>
      <c r="M22584" s="51"/>
    </row>
    <row r="22585" spans="9:13">
      <c r="I22585" s="51"/>
      <c r="M22585" s="51"/>
    </row>
    <row r="22586" spans="9:13">
      <c r="I22586" s="51"/>
      <c r="M22586" s="51"/>
    </row>
    <row r="22587" spans="9:13">
      <c r="I22587" s="51"/>
      <c r="M22587" s="51"/>
    </row>
    <row r="22588" spans="9:13">
      <c r="I22588" s="51"/>
      <c r="M22588" s="51"/>
    </row>
    <row r="22589" spans="9:13">
      <c r="I22589" s="51"/>
      <c r="M22589" s="51"/>
    </row>
    <row r="22590" spans="9:13">
      <c r="I22590" s="51"/>
      <c r="M22590" s="51"/>
    </row>
    <row r="22591" spans="9:13">
      <c r="I22591" s="51"/>
      <c r="M22591" s="51"/>
    </row>
    <row r="22592" spans="9:13">
      <c r="I22592" s="51"/>
      <c r="M22592" s="51"/>
    </row>
    <row r="22593" spans="9:13">
      <c r="I22593" s="51"/>
      <c r="M22593" s="51"/>
    </row>
    <row r="22594" spans="9:13">
      <c r="I22594" s="51"/>
      <c r="M22594" s="51"/>
    </row>
    <row r="22595" spans="9:13">
      <c r="I22595" s="51"/>
      <c r="M22595" s="51"/>
    </row>
    <row r="22596" spans="9:13">
      <c r="I22596" s="51"/>
      <c r="M22596" s="51"/>
    </row>
    <row r="22597" spans="9:13">
      <c r="I22597" s="51"/>
      <c r="M22597" s="51"/>
    </row>
    <row r="22598" spans="9:13">
      <c r="I22598" s="51"/>
      <c r="M22598" s="51"/>
    </row>
    <row r="22599" spans="9:13">
      <c r="I22599" s="51"/>
      <c r="M22599" s="51"/>
    </row>
    <row r="22600" spans="9:13">
      <c r="I22600" s="51"/>
      <c r="M22600" s="51"/>
    </row>
    <row r="22601" spans="9:13">
      <c r="I22601" s="51"/>
      <c r="M22601" s="51"/>
    </row>
    <row r="22602" spans="9:13">
      <c r="I22602" s="51"/>
      <c r="M22602" s="51"/>
    </row>
    <row r="22603" spans="9:13">
      <c r="I22603" s="51"/>
      <c r="M22603" s="51"/>
    </row>
    <row r="22604" spans="9:13">
      <c r="I22604" s="51"/>
      <c r="M22604" s="51"/>
    </row>
    <row r="22605" spans="9:13">
      <c r="I22605" s="51"/>
      <c r="M22605" s="51"/>
    </row>
    <row r="22606" spans="9:13">
      <c r="I22606" s="51"/>
      <c r="M22606" s="51"/>
    </row>
    <row r="22607" spans="9:13">
      <c r="I22607" s="51"/>
      <c r="M22607" s="51"/>
    </row>
    <row r="22608" spans="9:13">
      <c r="I22608" s="51"/>
      <c r="M22608" s="51"/>
    </row>
    <row r="22609" spans="9:13">
      <c r="I22609" s="51"/>
      <c r="M22609" s="51"/>
    </row>
    <row r="22610" spans="9:13">
      <c r="I22610" s="51"/>
      <c r="M22610" s="51"/>
    </row>
    <row r="22611" spans="9:13">
      <c r="I22611" s="51"/>
      <c r="M22611" s="51"/>
    </row>
    <row r="22612" spans="9:13">
      <c r="I22612" s="51"/>
      <c r="M22612" s="51"/>
    </row>
    <row r="22613" spans="9:13">
      <c r="I22613" s="51"/>
      <c r="M22613" s="51"/>
    </row>
    <row r="22614" spans="9:13">
      <c r="I22614" s="51"/>
      <c r="M22614" s="51"/>
    </row>
    <row r="22615" spans="9:13">
      <c r="I22615" s="51"/>
      <c r="M22615" s="51"/>
    </row>
    <row r="22616" spans="9:13">
      <c r="I22616" s="51"/>
      <c r="M22616" s="51"/>
    </row>
    <row r="22617" spans="9:13">
      <c r="I22617" s="51"/>
      <c r="M22617" s="51"/>
    </row>
    <row r="22618" spans="9:13">
      <c r="I22618" s="51"/>
      <c r="M22618" s="51"/>
    </row>
    <row r="22619" spans="9:13">
      <c r="I22619" s="51"/>
      <c r="M22619" s="51"/>
    </row>
    <row r="22620" spans="9:13">
      <c r="I22620" s="51"/>
      <c r="M22620" s="51"/>
    </row>
    <row r="22621" spans="9:13">
      <c r="I22621" s="51"/>
      <c r="M22621" s="51"/>
    </row>
    <row r="22622" spans="9:13">
      <c r="I22622" s="51"/>
      <c r="M22622" s="51"/>
    </row>
    <row r="22623" spans="9:13">
      <c r="I22623" s="51"/>
      <c r="M22623" s="51"/>
    </row>
    <row r="22624" spans="9:13">
      <c r="I22624" s="51"/>
      <c r="M22624" s="51"/>
    </row>
    <row r="22625" spans="9:13">
      <c r="I22625" s="51"/>
      <c r="M22625" s="51"/>
    </row>
    <row r="22626" spans="9:13">
      <c r="I22626" s="51"/>
      <c r="M22626" s="51"/>
    </row>
    <row r="22627" spans="9:13">
      <c r="I22627" s="51"/>
      <c r="M22627" s="51"/>
    </row>
    <row r="22628" spans="9:13">
      <c r="I22628" s="51"/>
      <c r="M22628" s="51"/>
    </row>
    <row r="22629" spans="9:13">
      <c r="I22629" s="51"/>
      <c r="M22629" s="51"/>
    </row>
    <row r="22630" spans="9:13">
      <c r="I22630" s="51"/>
      <c r="M22630" s="51"/>
    </row>
    <row r="22631" spans="9:13">
      <c r="I22631" s="51"/>
      <c r="M22631" s="51"/>
    </row>
    <row r="22632" spans="9:13">
      <c r="I22632" s="51"/>
      <c r="M22632" s="51"/>
    </row>
    <row r="22633" spans="9:13">
      <c r="I22633" s="51"/>
      <c r="M22633" s="51"/>
    </row>
    <row r="22634" spans="9:13">
      <c r="I22634" s="51"/>
      <c r="M22634" s="51"/>
    </row>
    <row r="22635" spans="9:13">
      <c r="I22635" s="51"/>
      <c r="M22635" s="51"/>
    </row>
    <row r="22636" spans="9:13">
      <c r="I22636" s="51"/>
      <c r="M22636" s="51"/>
    </row>
    <row r="22637" spans="9:13">
      <c r="I22637" s="51"/>
      <c r="M22637" s="51"/>
    </row>
    <row r="22638" spans="9:13">
      <c r="I22638" s="51"/>
      <c r="M22638" s="51"/>
    </row>
    <row r="22639" spans="9:13">
      <c r="I22639" s="51"/>
      <c r="M22639" s="51"/>
    </row>
    <row r="22640" spans="9:13">
      <c r="I22640" s="51"/>
      <c r="M22640" s="51"/>
    </row>
    <row r="22641" spans="9:13">
      <c r="I22641" s="51"/>
      <c r="M22641" s="51"/>
    </row>
    <row r="22642" spans="9:13">
      <c r="I22642" s="51"/>
      <c r="M22642" s="51"/>
    </row>
    <row r="22643" spans="9:13">
      <c r="I22643" s="51"/>
      <c r="M22643" s="51"/>
    </row>
    <row r="22644" spans="9:13">
      <c r="I22644" s="51"/>
      <c r="M22644" s="51"/>
    </row>
    <row r="22645" spans="9:13">
      <c r="I22645" s="51"/>
      <c r="M22645" s="51"/>
    </row>
    <row r="22646" spans="9:13">
      <c r="I22646" s="51"/>
      <c r="M22646" s="51"/>
    </row>
    <row r="22647" spans="9:13">
      <c r="I22647" s="51"/>
      <c r="M22647" s="51"/>
    </row>
    <row r="22648" spans="9:13">
      <c r="I22648" s="51"/>
      <c r="M22648" s="51"/>
    </row>
    <row r="22649" spans="9:13">
      <c r="I22649" s="51"/>
      <c r="M22649" s="51"/>
    </row>
    <row r="22650" spans="9:13">
      <c r="I22650" s="51"/>
      <c r="M22650" s="51"/>
    </row>
    <row r="22651" spans="9:13">
      <c r="I22651" s="51"/>
      <c r="M22651" s="51"/>
    </row>
    <row r="22652" spans="9:13">
      <c r="I22652" s="51"/>
      <c r="M22652" s="51"/>
    </row>
    <row r="22653" spans="9:13">
      <c r="I22653" s="51"/>
      <c r="M22653" s="51"/>
    </row>
    <row r="22654" spans="9:13">
      <c r="I22654" s="51"/>
      <c r="M22654" s="51"/>
    </row>
    <row r="22655" spans="9:13">
      <c r="I22655" s="51"/>
      <c r="M22655" s="51"/>
    </row>
    <row r="22656" spans="9:13">
      <c r="I22656" s="51"/>
      <c r="M22656" s="51"/>
    </row>
    <row r="22657" spans="9:13">
      <c r="I22657" s="51"/>
      <c r="M22657" s="51"/>
    </row>
    <row r="22658" spans="9:13">
      <c r="I22658" s="51"/>
      <c r="M22658" s="51"/>
    </row>
    <row r="22659" spans="9:13">
      <c r="I22659" s="51"/>
      <c r="M22659" s="51"/>
    </row>
    <row r="22660" spans="9:13">
      <c r="I22660" s="51"/>
      <c r="M22660" s="51"/>
    </row>
    <row r="22661" spans="9:13">
      <c r="I22661" s="51"/>
      <c r="M22661" s="51"/>
    </row>
    <row r="22662" spans="9:13">
      <c r="I22662" s="51"/>
      <c r="M22662" s="51"/>
    </row>
    <row r="22663" spans="9:13">
      <c r="I22663" s="51"/>
      <c r="M22663" s="51"/>
    </row>
    <row r="22664" spans="9:13">
      <c r="I22664" s="51"/>
      <c r="M22664" s="51"/>
    </row>
    <row r="22665" spans="9:13">
      <c r="I22665" s="51"/>
      <c r="M22665" s="51"/>
    </row>
    <row r="22666" spans="9:13">
      <c r="I22666" s="51"/>
      <c r="M22666" s="51"/>
    </row>
    <row r="22667" spans="9:13">
      <c r="I22667" s="51"/>
      <c r="M22667" s="51"/>
    </row>
    <row r="22668" spans="9:13">
      <c r="I22668" s="51"/>
      <c r="M22668" s="51"/>
    </row>
    <row r="22669" spans="9:13">
      <c r="I22669" s="51"/>
      <c r="M22669" s="51"/>
    </row>
    <row r="22670" spans="9:13">
      <c r="I22670" s="51"/>
      <c r="M22670" s="51"/>
    </row>
    <row r="22671" spans="9:13">
      <c r="I22671" s="51"/>
      <c r="M22671" s="51"/>
    </row>
    <row r="22672" spans="9:13">
      <c r="I22672" s="51"/>
      <c r="M22672" s="51"/>
    </row>
    <row r="22673" spans="9:13">
      <c r="I22673" s="51"/>
      <c r="M22673" s="51"/>
    </row>
    <row r="22674" spans="9:13">
      <c r="I22674" s="51"/>
      <c r="M22674" s="51"/>
    </row>
    <row r="22675" spans="9:13">
      <c r="I22675" s="51"/>
      <c r="M22675" s="51"/>
    </row>
    <row r="22676" spans="9:13">
      <c r="I22676" s="51"/>
      <c r="M22676" s="51"/>
    </row>
    <row r="22677" spans="9:13">
      <c r="I22677" s="51"/>
      <c r="M22677" s="51"/>
    </row>
    <row r="22678" spans="9:13">
      <c r="I22678" s="51"/>
      <c r="M22678" s="51"/>
    </row>
    <row r="22679" spans="9:13">
      <c r="I22679" s="51"/>
      <c r="M22679" s="51"/>
    </row>
    <row r="22680" spans="9:13">
      <c r="I22680" s="51"/>
      <c r="M22680" s="51"/>
    </row>
    <row r="22681" spans="9:13">
      <c r="I22681" s="51"/>
      <c r="M22681" s="51"/>
    </row>
    <row r="22682" spans="9:13">
      <c r="I22682" s="51"/>
      <c r="M22682" s="51"/>
    </row>
    <row r="22683" spans="9:13">
      <c r="I22683" s="51"/>
      <c r="M22683" s="51"/>
    </row>
    <row r="22684" spans="9:13">
      <c r="I22684" s="51"/>
      <c r="M22684" s="51"/>
    </row>
    <row r="22685" spans="9:13">
      <c r="I22685" s="51"/>
      <c r="M22685" s="51"/>
    </row>
    <row r="22686" spans="9:13">
      <c r="I22686" s="51"/>
      <c r="M22686" s="51"/>
    </row>
    <row r="22687" spans="9:13">
      <c r="I22687" s="51"/>
      <c r="M22687" s="51"/>
    </row>
    <row r="22688" spans="9:13">
      <c r="I22688" s="51"/>
      <c r="M22688" s="51"/>
    </row>
    <row r="22689" spans="9:13">
      <c r="I22689" s="51"/>
      <c r="M22689" s="51"/>
    </row>
    <row r="22690" spans="9:13">
      <c r="I22690" s="51"/>
      <c r="M22690" s="51"/>
    </row>
    <row r="22691" spans="9:13">
      <c r="I22691" s="51"/>
      <c r="M22691" s="51"/>
    </row>
    <row r="22692" spans="9:13">
      <c r="I22692" s="51"/>
      <c r="M22692" s="51"/>
    </row>
    <row r="22693" spans="9:13">
      <c r="I22693" s="51"/>
      <c r="M22693" s="51"/>
    </row>
    <row r="22694" spans="9:13">
      <c r="I22694" s="51"/>
      <c r="M22694" s="51"/>
    </row>
    <row r="22695" spans="9:13">
      <c r="I22695" s="51"/>
      <c r="M22695" s="51"/>
    </row>
    <row r="22696" spans="9:13">
      <c r="I22696" s="51"/>
      <c r="M22696" s="51"/>
    </row>
    <row r="22697" spans="9:13">
      <c r="I22697" s="51"/>
      <c r="M22697" s="51"/>
    </row>
    <row r="22698" spans="9:13">
      <c r="I22698" s="51"/>
      <c r="M22698" s="51"/>
    </row>
    <row r="22699" spans="9:13">
      <c r="I22699" s="51"/>
      <c r="M22699" s="51"/>
    </row>
    <row r="22700" spans="9:13">
      <c r="I22700" s="51"/>
      <c r="M22700" s="51"/>
    </row>
    <row r="22701" spans="9:13">
      <c r="I22701" s="51"/>
      <c r="M22701" s="51"/>
    </row>
    <row r="22702" spans="9:13">
      <c r="I22702" s="51"/>
      <c r="M22702" s="51"/>
    </row>
    <row r="22703" spans="9:13">
      <c r="I22703" s="51"/>
      <c r="M22703" s="51"/>
    </row>
    <row r="22704" spans="9:13">
      <c r="I22704" s="51"/>
      <c r="M22704" s="51"/>
    </row>
    <row r="22705" spans="9:13">
      <c r="I22705" s="51"/>
      <c r="M22705" s="51"/>
    </row>
    <row r="22706" spans="9:13">
      <c r="I22706" s="51"/>
      <c r="M22706" s="51"/>
    </row>
    <row r="22707" spans="9:13">
      <c r="I22707" s="51"/>
      <c r="M22707" s="51"/>
    </row>
    <row r="22708" spans="9:13">
      <c r="I22708" s="51"/>
      <c r="M22708" s="51"/>
    </row>
    <row r="22709" spans="9:13">
      <c r="I22709" s="51"/>
      <c r="M22709" s="51"/>
    </row>
    <row r="22710" spans="9:13">
      <c r="I22710" s="51"/>
      <c r="M22710" s="51"/>
    </row>
    <row r="22711" spans="9:13">
      <c r="I22711" s="51"/>
      <c r="M22711" s="51"/>
    </row>
    <row r="22712" spans="9:13">
      <c r="I22712" s="51"/>
      <c r="M22712" s="51"/>
    </row>
    <row r="22713" spans="9:13">
      <c r="I22713" s="51"/>
      <c r="M22713" s="51"/>
    </row>
    <row r="22714" spans="9:13">
      <c r="I22714" s="51"/>
      <c r="M22714" s="51"/>
    </row>
    <row r="22715" spans="9:13">
      <c r="I22715" s="51"/>
      <c r="M22715" s="51"/>
    </row>
    <row r="22716" spans="9:13">
      <c r="I22716" s="51"/>
      <c r="M22716" s="51"/>
    </row>
    <row r="22717" spans="9:13">
      <c r="I22717" s="51"/>
      <c r="M22717" s="51"/>
    </row>
    <row r="22718" spans="9:13">
      <c r="I22718" s="51"/>
      <c r="M22718" s="51"/>
    </row>
    <row r="22719" spans="9:13">
      <c r="I22719" s="51"/>
      <c r="M22719" s="51"/>
    </row>
    <row r="22720" spans="9:13">
      <c r="I22720" s="51"/>
      <c r="M22720" s="51"/>
    </row>
    <row r="22721" spans="9:13">
      <c r="I22721" s="51"/>
      <c r="M22721" s="51"/>
    </row>
    <row r="22722" spans="9:13">
      <c r="I22722" s="51"/>
      <c r="M22722" s="51"/>
    </row>
    <row r="22723" spans="9:13">
      <c r="I22723" s="51"/>
      <c r="M22723" s="51"/>
    </row>
    <row r="22724" spans="9:13">
      <c r="I22724" s="51"/>
      <c r="M22724" s="51"/>
    </row>
    <row r="22725" spans="9:13">
      <c r="I22725" s="51"/>
      <c r="M22725" s="51"/>
    </row>
    <row r="22726" spans="9:13">
      <c r="I22726" s="51"/>
      <c r="M22726" s="51"/>
    </row>
    <row r="22727" spans="9:13">
      <c r="I22727" s="51"/>
      <c r="M22727" s="51"/>
    </row>
    <row r="22728" spans="9:13">
      <c r="I22728" s="51"/>
      <c r="M22728" s="51"/>
    </row>
    <row r="22729" spans="9:13">
      <c r="I22729" s="51"/>
      <c r="M22729" s="51"/>
    </row>
    <row r="22730" spans="9:13">
      <c r="I22730" s="51"/>
      <c r="M22730" s="51"/>
    </row>
    <row r="22731" spans="9:13">
      <c r="I22731" s="51"/>
      <c r="M22731" s="51"/>
    </row>
    <row r="22732" spans="9:13">
      <c r="I22732" s="51"/>
      <c r="M22732" s="51"/>
    </row>
    <row r="22733" spans="9:13">
      <c r="I22733" s="51"/>
      <c r="M22733" s="51"/>
    </row>
    <row r="22734" spans="9:13">
      <c r="I22734" s="51"/>
      <c r="M22734" s="51"/>
    </row>
    <row r="22735" spans="9:13">
      <c r="I22735" s="51"/>
      <c r="M22735" s="51"/>
    </row>
    <row r="22736" spans="9:13">
      <c r="I22736" s="51"/>
      <c r="M22736" s="51"/>
    </row>
    <row r="22737" spans="9:13">
      <c r="I22737" s="51"/>
      <c r="M22737" s="51"/>
    </row>
    <row r="22738" spans="9:13">
      <c r="I22738" s="51"/>
      <c r="M22738" s="51"/>
    </row>
    <row r="22739" spans="9:13">
      <c r="I22739" s="51"/>
      <c r="M22739" s="51"/>
    </row>
    <row r="22740" spans="9:13">
      <c r="I22740" s="51"/>
      <c r="M22740" s="51"/>
    </row>
    <row r="22741" spans="9:13">
      <c r="I22741" s="51"/>
      <c r="M22741" s="51"/>
    </row>
    <row r="22742" spans="9:13">
      <c r="I22742" s="51"/>
      <c r="M22742" s="51"/>
    </row>
    <row r="22743" spans="9:13">
      <c r="I22743" s="51"/>
      <c r="M22743" s="51"/>
    </row>
    <row r="22744" spans="9:13">
      <c r="I22744" s="51"/>
      <c r="M22744" s="51"/>
    </row>
    <row r="22745" spans="9:13">
      <c r="I22745" s="51"/>
      <c r="M22745" s="51"/>
    </row>
    <row r="22746" spans="9:13">
      <c r="I22746" s="51"/>
      <c r="M22746" s="51"/>
    </row>
    <row r="22747" spans="9:13">
      <c r="I22747" s="51"/>
      <c r="M22747" s="51"/>
    </row>
    <row r="22748" spans="9:13">
      <c r="I22748" s="51"/>
      <c r="M22748" s="51"/>
    </row>
    <row r="22749" spans="9:13">
      <c r="I22749" s="51"/>
      <c r="M22749" s="51"/>
    </row>
    <row r="22750" spans="9:13">
      <c r="I22750" s="51"/>
      <c r="M22750" s="51"/>
    </row>
    <row r="22751" spans="9:13">
      <c r="I22751" s="51"/>
      <c r="M22751" s="51"/>
    </row>
    <row r="22752" spans="9:13">
      <c r="I22752" s="51"/>
      <c r="M22752" s="51"/>
    </row>
    <row r="22753" spans="9:13">
      <c r="I22753" s="51"/>
      <c r="M22753" s="51"/>
    </row>
    <row r="22754" spans="9:13">
      <c r="I22754" s="51"/>
      <c r="M22754" s="51"/>
    </row>
    <row r="22755" spans="9:13">
      <c r="I22755" s="51"/>
      <c r="M22755" s="51"/>
    </row>
    <row r="22756" spans="9:13">
      <c r="I22756" s="51"/>
      <c r="M22756" s="51"/>
    </row>
    <row r="22757" spans="9:13">
      <c r="I22757" s="51"/>
      <c r="M22757" s="51"/>
    </row>
    <row r="22758" spans="9:13">
      <c r="I22758" s="51"/>
      <c r="M22758" s="51"/>
    </row>
    <row r="22759" spans="9:13">
      <c r="I22759" s="51"/>
      <c r="M22759" s="51"/>
    </row>
    <row r="22760" spans="9:13">
      <c r="I22760" s="51"/>
      <c r="M22760" s="51"/>
    </row>
    <row r="22761" spans="9:13">
      <c r="I22761" s="51"/>
      <c r="M22761" s="51"/>
    </row>
    <row r="22762" spans="9:13">
      <c r="I22762" s="51"/>
      <c r="M22762" s="51"/>
    </row>
    <row r="22763" spans="9:13">
      <c r="I22763" s="51"/>
      <c r="M22763" s="51"/>
    </row>
    <row r="22764" spans="9:13">
      <c r="I22764" s="51"/>
      <c r="M22764" s="51"/>
    </row>
    <row r="22765" spans="9:13">
      <c r="I22765" s="51"/>
      <c r="M22765" s="51"/>
    </row>
    <row r="22766" spans="9:13">
      <c r="I22766" s="51"/>
      <c r="M22766" s="51"/>
    </row>
    <row r="22767" spans="9:13">
      <c r="I22767" s="51"/>
      <c r="M22767" s="51"/>
    </row>
    <row r="22768" spans="9:13">
      <c r="I22768" s="51"/>
      <c r="M22768" s="51"/>
    </row>
    <row r="22769" spans="9:13">
      <c r="I22769" s="51"/>
      <c r="M22769" s="51"/>
    </row>
    <row r="22770" spans="9:13">
      <c r="I22770" s="51"/>
      <c r="M22770" s="51"/>
    </row>
    <row r="22771" spans="9:13">
      <c r="I22771" s="51"/>
      <c r="M22771" s="51"/>
    </row>
    <row r="22772" spans="9:13">
      <c r="I22772" s="51"/>
      <c r="M22772" s="51"/>
    </row>
    <row r="22773" spans="9:13">
      <c r="I22773" s="51"/>
      <c r="M22773" s="51"/>
    </row>
    <row r="22774" spans="9:13">
      <c r="I22774" s="51"/>
      <c r="M22774" s="51"/>
    </row>
    <row r="22775" spans="9:13">
      <c r="I22775" s="51"/>
      <c r="M22775" s="51"/>
    </row>
    <row r="22776" spans="9:13">
      <c r="I22776" s="51"/>
      <c r="M22776" s="51"/>
    </row>
    <row r="22777" spans="9:13">
      <c r="I22777" s="51"/>
      <c r="M22777" s="51"/>
    </row>
    <row r="22778" spans="9:13">
      <c r="I22778" s="51"/>
      <c r="M22778" s="51"/>
    </row>
    <row r="22779" spans="9:13">
      <c r="I22779" s="51"/>
      <c r="M22779" s="51"/>
    </row>
    <row r="22780" spans="9:13">
      <c r="I22780" s="51"/>
      <c r="M22780" s="51"/>
    </row>
    <row r="22781" spans="9:13">
      <c r="I22781" s="51"/>
      <c r="M22781" s="51"/>
    </row>
    <row r="22782" spans="9:13">
      <c r="I22782" s="51"/>
      <c r="M22782" s="51"/>
    </row>
    <row r="22783" spans="9:13">
      <c r="I22783" s="51"/>
      <c r="M22783" s="51"/>
    </row>
    <row r="22784" spans="9:13">
      <c r="I22784" s="51"/>
      <c r="M22784" s="51"/>
    </row>
    <row r="22785" spans="9:13">
      <c r="I22785" s="51"/>
      <c r="M22785" s="51"/>
    </row>
    <row r="22786" spans="9:13">
      <c r="I22786" s="51"/>
      <c r="M22786" s="51"/>
    </row>
    <row r="22787" spans="9:13">
      <c r="I22787" s="51"/>
      <c r="M22787" s="51"/>
    </row>
    <row r="22788" spans="9:13">
      <c r="I22788" s="51"/>
      <c r="M22788" s="51"/>
    </row>
    <row r="22789" spans="9:13">
      <c r="I22789" s="51"/>
      <c r="M22789" s="51"/>
    </row>
    <row r="22790" spans="9:13">
      <c r="I22790" s="51"/>
      <c r="M22790" s="51"/>
    </row>
    <row r="22791" spans="9:13">
      <c r="I22791" s="51"/>
      <c r="M22791" s="51"/>
    </row>
    <row r="22792" spans="9:13">
      <c r="I22792" s="51"/>
      <c r="M22792" s="51"/>
    </row>
    <row r="22793" spans="9:13">
      <c r="I22793" s="51"/>
      <c r="M22793" s="51"/>
    </row>
    <row r="22794" spans="9:13">
      <c r="I22794" s="51"/>
      <c r="M22794" s="51"/>
    </row>
    <row r="22795" spans="9:13">
      <c r="I22795" s="51"/>
      <c r="M22795" s="51"/>
    </row>
    <row r="22796" spans="9:13">
      <c r="I22796" s="51"/>
      <c r="M22796" s="51"/>
    </row>
    <row r="22797" spans="9:13">
      <c r="I22797" s="51"/>
      <c r="M22797" s="51"/>
    </row>
    <row r="22798" spans="9:13">
      <c r="I22798" s="51"/>
      <c r="M22798" s="51"/>
    </row>
    <row r="22799" spans="9:13">
      <c r="I22799" s="51"/>
      <c r="M22799" s="51"/>
    </row>
    <row r="22800" spans="9:13">
      <c r="I22800" s="51"/>
      <c r="M22800" s="51"/>
    </row>
    <row r="22801" spans="9:13">
      <c r="I22801" s="51"/>
      <c r="M22801" s="51"/>
    </row>
    <row r="22802" spans="9:13">
      <c r="I22802" s="51"/>
      <c r="M22802" s="51"/>
    </row>
    <row r="22803" spans="9:13">
      <c r="I22803" s="51"/>
      <c r="M22803" s="51"/>
    </row>
    <row r="22804" spans="9:13">
      <c r="I22804" s="51"/>
      <c r="M22804" s="51"/>
    </row>
    <row r="22805" spans="9:13">
      <c r="I22805" s="51"/>
      <c r="M22805" s="51"/>
    </row>
    <row r="22806" spans="9:13">
      <c r="I22806" s="51"/>
      <c r="M22806" s="51"/>
    </row>
    <row r="22807" spans="9:13">
      <c r="I22807" s="51"/>
      <c r="M22807" s="51"/>
    </row>
    <row r="22808" spans="9:13">
      <c r="I22808" s="51"/>
      <c r="M22808" s="51"/>
    </row>
    <row r="22809" spans="9:13">
      <c r="I22809" s="51"/>
      <c r="M22809" s="51"/>
    </row>
    <row r="22810" spans="9:13">
      <c r="I22810" s="51"/>
      <c r="M22810" s="51"/>
    </row>
    <row r="22811" spans="9:13">
      <c r="I22811" s="51"/>
      <c r="M22811" s="51"/>
    </row>
    <row r="22812" spans="9:13">
      <c r="I22812" s="51"/>
      <c r="M22812" s="51"/>
    </row>
    <row r="22813" spans="9:13">
      <c r="I22813" s="51"/>
      <c r="M22813" s="51"/>
    </row>
    <row r="22814" spans="9:13">
      <c r="I22814" s="51"/>
      <c r="M22814" s="51"/>
    </row>
    <row r="22815" spans="9:13">
      <c r="I22815" s="51"/>
      <c r="M22815" s="51"/>
    </row>
    <row r="22816" spans="9:13">
      <c r="I22816" s="51"/>
      <c r="M22816" s="51"/>
    </row>
    <row r="22817" spans="9:13">
      <c r="I22817" s="51"/>
      <c r="M22817" s="51"/>
    </row>
    <row r="22818" spans="9:13">
      <c r="I22818" s="51"/>
      <c r="M22818" s="51"/>
    </row>
    <row r="22819" spans="9:13">
      <c r="I22819" s="51"/>
      <c r="M22819" s="51"/>
    </row>
    <row r="22820" spans="9:13">
      <c r="I22820" s="51"/>
      <c r="M22820" s="51"/>
    </row>
    <row r="22821" spans="9:13">
      <c r="I22821" s="51"/>
      <c r="M22821" s="51"/>
    </row>
    <row r="22822" spans="9:13">
      <c r="I22822" s="51"/>
      <c r="M22822" s="51"/>
    </row>
    <row r="22823" spans="9:13">
      <c r="I22823" s="51"/>
      <c r="M22823" s="51"/>
    </row>
    <row r="22824" spans="9:13">
      <c r="I22824" s="51"/>
      <c r="M22824" s="51"/>
    </row>
    <row r="22825" spans="9:13">
      <c r="I22825" s="51"/>
      <c r="M22825" s="51"/>
    </row>
    <row r="22826" spans="9:13">
      <c r="I22826" s="51"/>
      <c r="M22826" s="51"/>
    </row>
    <row r="22827" spans="9:13">
      <c r="I22827" s="51"/>
      <c r="M22827" s="51"/>
    </row>
    <row r="22828" spans="9:13">
      <c r="I22828" s="51"/>
      <c r="M22828" s="51"/>
    </row>
    <row r="22829" spans="9:13">
      <c r="I22829" s="51"/>
      <c r="M22829" s="51"/>
    </row>
    <row r="22830" spans="9:13">
      <c r="I22830" s="51"/>
      <c r="M22830" s="51"/>
    </row>
    <row r="22831" spans="9:13">
      <c r="I22831" s="51"/>
      <c r="M22831" s="51"/>
    </row>
    <row r="22832" spans="9:13">
      <c r="I22832" s="51"/>
      <c r="M22832" s="51"/>
    </row>
    <row r="22833" spans="9:13">
      <c r="I22833" s="51"/>
      <c r="M22833" s="51"/>
    </row>
    <row r="22834" spans="9:13">
      <c r="I22834" s="51"/>
      <c r="M22834" s="51"/>
    </row>
    <row r="22835" spans="9:13">
      <c r="I22835" s="51"/>
      <c r="M22835" s="51"/>
    </row>
    <row r="22836" spans="9:13">
      <c r="I22836" s="51"/>
      <c r="M22836" s="51"/>
    </row>
    <row r="22837" spans="9:13">
      <c r="I22837" s="51"/>
      <c r="M22837" s="51"/>
    </row>
    <row r="22838" spans="9:13">
      <c r="I22838" s="51"/>
      <c r="M22838" s="51"/>
    </row>
    <row r="22839" spans="9:13">
      <c r="I22839" s="51"/>
      <c r="M22839" s="51"/>
    </row>
    <row r="22840" spans="9:13">
      <c r="I22840" s="51"/>
      <c r="M22840" s="51"/>
    </row>
    <row r="22841" spans="9:13">
      <c r="I22841" s="51"/>
      <c r="M22841" s="51"/>
    </row>
    <row r="22842" spans="9:13">
      <c r="I22842" s="51"/>
      <c r="M22842" s="51"/>
    </row>
    <row r="22843" spans="9:13">
      <c r="I22843" s="51"/>
      <c r="M22843" s="51"/>
    </row>
    <row r="22844" spans="9:13">
      <c r="I22844" s="51"/>
      <c r="M22844" s="51"/>
    </row>
    <row r="22845" spans="9:13">
      <c r="I22845" s="51"/>
      <c r="M22845" s="51"/>
    </row>
    <row r="22846" spans="9:13">
      <c r="I22846" s="51"/>
      <c r="M22846" s="51"/>
    </row>
    <row r="22847" spans="9:13">
      <c r="I22847" s="51"/>
      <c r="M22847" s="51"/>
    </row>
    <row r="22848" spans="9:13">
      <c r="I22848" s="51"/>
      <c r="M22848" s="51"/>
    </row>
    <row r="22849" spans="9:13">
      <c r="I22849" s="51"/>
      <c r="M22849" s="51"/>
    </row>
    <row r="22850" spans="9:13">
      <c r="I22850" s="51"/>
      <c r="M22850" s="51"/>
    </row>
    <row r="22851" spans="9:13">
      <c r="I22851" s="51"/>
      <c r="M22851" s="51"/>
    </row>
    <row r="22852" spans="9:13">
      <c r="I22852" s="51"/>
      <c r="M22852" s="51"/>
    </row>
    <row r="22853" spans="9:13">
      <c r="I22853" s="51"/>
      <c r="M22853" s="51"/>
    </row>
    <row r="22854" spans="9:13">
      <c r="I22854" s="51"/>
      <c r="M22854" s="51"/>
    </row>
    <row r="22855" spans="9:13">
      <c r="I22855" s="51"/>
      <c r="M22855" s="51"/>
    </row>
    <row r="22856" spans="9:13">
      <c r="I22856" s="51"/>
      <c r="M22856" s="51"/>
    </row>
    <row r="22857" spans="9:13">
      <c r="I22857" s="51"/>
      <c r="M22857" s="51"/>
    </row>
    <row r="22858" spans="9:13">
      <c r="I22858" s="51"/>
      <c r="M22858" s="51"/>
    </row>
    <row r="22859" spans="9:13">
      <c r="I22859" s="51"/>
      <c r="M22859" s="51"/>
    </row>
    <row r="22860" spans="9:13">
      <c r="I22860" s="51"/>
      <c r="M22860" s="51"/>
    </row>
    <row r="22861" spans="9:13">
      <c r="I22861" s="51"/>
      <c r="M22861" s="51"/>
    </row>
    <row r="22862" spans="9:13">
      <c r="I22862" s="51"/>
      <c r="M22862" s="51"/>
    </row>
    <row r="22863" spans="9:13">
      <c r="I22863" s="51"/>
      <c r="M22863" s="51"/>
    </row>
    <row r="22864" spans="9:13">
      <c r="I22864" s="51"/>
      <c r="M22864" s="51"/>
    </row>
    <row r="22865" spans="9:13">
      <c r="I22865" s="51"/>
      <c r="M22865" s="51"/>
    </row>
    <row r="22866" spans="9:13">
      <c r="I22866" s="51"/>
      <c r="M22866" s="51"/>
    </row>
    <row r="22867" spans="9:13">
      <c r="I22867" s="51"/>
      <c r="M22867" s="51"/>
    </row>
    <row r="22868" spans="9:13">
      <c r="I22868" s="51"/>
      <c r="M22868" s="51"/>
    </row>
    <row r="22869" spans="9:13">
      <c r="I22869" s="51"/>
      <c r="M22869" s="51"/>
    </row>
    <row r="22870" spans="9:13">
      <c r="I22870" s="51"/>
      <c r="M22870" s="51"/>
    </row>
    <row r="22871" spans="9:13">
      <c r="I22871" s="51"/>
      <c r="M22871" s="51"/>
    </row>
    <row r="22872" spans="9:13">
      <c r="I22872" s="51"/>
      <c r="M22872" s="51"/>
    </row>
    <row r="22873" spans="9:13">
      <c r="I22873" s="51"/>
      <c r="M22873" s="51"/>
    </row>
    <row r="22874" spans="9:13">
      <c r="I22874" s="51"/>
      <c r="M22874" s="51"/>
    </row>
    <row r="22875" spans="9:13">
      <c r="I22875" s="51"/>
      <c r="M22875" s="51"/>
    </row>
    <row r="22876" spans="9:13">
      <c r="I22876" s="51"/>
      <c r="M22876" s="51"/>
    </row>
    <row r="22877" spans="9:13">
      <c r="I22877" s="51"/>
      <c r="M22877" s="51"/>
    </row>
    <row r="22878" spans="9:13">
      <c r="I22878" s="51"/>
      <c r="M22878" s="51"/>
    </row>
    <row r="22879" spans="9:13">
      <c r="I22879" s="51"/>
      <c r="M22879" s="51"/>
    </row>
    <row r="22880" spans="9:13">
      <c r="I22880" s="51"/>
      <c r="M22880" s="51"/>
    </row>
    <row r="22881" spans="9:13">
      <c r="I22881" s="51"/>
      <c r="M22881" s="51"/>
    </row>
    <row r="22882" spans="9:13">
      <c r="I22882" s="51"/>
      <c r="M22882" s="51"/>
    </row>
    <row r="22883" spans="9:13">
      <c r="I22883" s="51"/>
      <c r="M22883" s="51"/>
    </row>
    <row r="22884" spans="9:13">
      <c r="I22884" s="51"/>
      <c r="M22884" s="51"/>
    </row>
    <row r="22885" spans="9:13">
      <c r="I22885" s="51"/>
      <c r="M22885" s="51"/>
    </row>
    <row r="22886" spans="9:13">
      <c r="I22886" s="51"/>
      <c r="M22886" s="51"/>
    </row>
    <row r="22887" spans="9:13">
      <c r="I22887" s="51"/>
      <c r="M22887" s="51"/>
    </row>
    <row r="22888" spans="9:13">
      <c r="I22888" s="51"/>
      <c r="M22888" s="51"/>
    </row>
    <row r="22889" spans="9:13">
      <c r="I22889" s="51"/>
      <c r="M22889" s="51"/>
    </row>
    <row r="22890" spans="9:13">
      <c r="I22890" s="51"/>
      <c r="M22890" s="51"/>
    </row>
    <row r="22891" spans="9:13">
      <c r="I22891" s="51"/>
      <c r="M22891" s="51"/>
    </row>
    <row r="22892" spans="9:13">
      <c r="I22892" s="51"/>
      <c r="M22892" s="51"/>
    </row>
    <row r="22893" spans="9:13">
      <c r="I22893" s="51"/>
      <c r="M22893" s="51"/>
    </row>
    <row r="22894" spans="9:13">
      <c r="I22894" s="51"/>
      <c r="M22894" s="51"/>
    </row>
    <row r="22895" spans="9:13">
      <c r="I22895" s="51"/>
      <c r="M22895" s="51"/>
    </row>
    <row r="22896" spans="9:13">
      <c r="I22896" s="51"/>
      <c r="M22896" s="51"/>
    </row>
    <row r="22897" spans="9:13">
      <c r="I22897" s="51"/>
      <c r="M22897" s="51"/>
    </row>
    <row r="22898" spans="9:13">
      <c r="I22898" s="51"/>
      <c r="M22898" s="51"/>
    </row>
    <row r="22899" spans="9:13">
      <c r="I22899" s="51"/>
      <c r="M22899" s="51"/>
    </row>
    <row r="22900" spans="9:13">
      <c r="I22900" s="51"/>
      <c r="M22900" s="51"/>
    </row>
    <row r="22901" spans="9:13">
      <c r="I22901" s="51"/>
      <c r="M22901" s="51"/>
    </row>
    <row r="22902" spans="9:13">
      <c r="I22902" s="51"/>
      <c r="M22902" s="51"/>
    </row>
    <row r="22903" spans="9:13">
      <c r="I22903" s="51"/>
      <c r="M22903" s="51"/>
    </row>
    <row r="22904" spans="9:13">
      <c r="I22904" s="51"/>
      <c r="M22904" s="51"/>
    </row>
    <row r="22905" spans="9:13">
      <c r="I22905" s="51"/>
      <c r="M22905" s="51"/>
    </row>
    <row r="22906" spans="9:13">
      <c r="I22906" s="51"/>
      <c r="M22906" s="51"/>
    </row>
    <row r="22907" spans="9:13">
      <c r="I22907" s="51"/>
      <c r="M22907" s="51"/>
    </row>
    <row r="22908" spans="9:13">
      <c r="I22908" s="51"/>
      <c r="M22908" s="51"/>
    </row>
    <row r="22909" spans="9:13">
      <c r="I22909" s="51"/>
      <c r="M22909" s="51"/>
    </row>
    <row r="22910" spans="9:13">
      <c r="I22910" s="51"/>
      <c r="M22910" s="51"/>
    </row>
    <row r="22911" spans="9:13">
      <c r="I22911" s="51"/>
      <c r="M22911" s="51"/>
    </row>
    <row r="22912" spans="9:13">
      <c r="I22912" s="51"/>
      <c r="M22912" s="51"/>
    </row>
    <row r="22913" spans="9:13">
      <c r="I22913" s="51"/>
      <c r="M22913" s="51"/>
    </row>
    <row r="22914" spans="9:13">
      <c r="I22914" s="51"/>
      <c r="M22914" s="51"/>
    </row>
    <row r="22915" spans="9:13">
      <c r="I22915" s="51"/>
      <c r="M22915" s="51"/>
    </row>
    <row r="22916" spans="9:13">
      <c r="I22916" s="51"/>
      <c r="M22916" s="51"/>
    </row>
    <row r="22917" spans="9:13">
      <c r="I22917" s="51"/>
      <c r="M22917" s="51"/>
    </row>
    <row r="22918" spans="9:13">
      <c r="I22918" s="51"/>
      <c r="M22918" s="51"/>
    </row>
    <row r="22919" spans="9:13">
      <c r="I22919" s="51"/>
      <c r="M22919" s="51"/>
    </row>
    <row r="22920" spans="9:13">
      <c r="I22920" s="51"/>
      <c r="M22920" s="51"/>
    </row>
    <row r="22921" spans="9:13">
      <c r="I22921" s="51"/>
      <c r="M22921" s="51"/>
    </row>
    <row r="22922" spans="9:13">
      <c r="I22922" s="51"/>
      <c r="M22922" s="51"/>
    </row>
    <row r="22923" spans="9:13">
      <c r="I22923" s="51"/>
      <c r="M22923" s="51"/>
    </row>
    <row r="22924" spans="9:13">
      <c r="I22924" s="51"/>
      <c r="M22924" s="51"/>
    </row>
    <row r="22925" spans="9:13">
      <c r="I22925" s="51"/>
      <c r="M22925" s="51"/>
    </row>
    <row r="22926" spans="9:13">
      <c r="I22926" s="51"/>
      <c r="M22926" s="51"/>
    </row>
    <row r="22927" spans="9:13">
      <c r="I22927" s="51"/>
      <c r="M22927" s="51"/>
    </row>
    <row r="22928" spans="9:13">
      <c r="I22928" s="51"/>
      <c r="M22928" s="51"/>
    </row>
    <row r="22929" spans="9:13">
      <c r="I22929" s="51"/>
      <c r="M22929" s="51"/>
    </row>
    <row r="22930" spans="9:13">
      <c r="I22930" s="51"/>
      <c r="M22930" s="51"/>
    </row>
    <row r="22931" spans="9:13">
      <c r="I22931" s="51"/>
      <c r="M22931" s="51"/>
    </row>
    <row r="22932" spans="9:13">
      <c r="I22932" s="51"/>
      <c r="M22932" s="51"/>
    </row>
    <row r="22933" spans="9:13">
      <c r="I22933" s="51"/>
      <c r="M22933" s="51"/>
    </row>
    <row r="22934" spans="9:13">
      <c r="I22934" s="51"/>
      <c r="M22934" s="51"/>
    </row>
    <row r="22935" spans="9:13">
      <c r="I22935" s="51"/>
      <c r="M22935" s="51"/>
    </row>
    <row r="22936" spans="9:13">
      <c r="I22936" s="51"/>
      <c r="M22936" s="51"/>
    </row>
    <row r="22937" spans="9:13">
      <c r="I22937" s="51"/>
      <c r="M22937" s="51"/>
    </row>
    <row r="22938" spans="9:13">
      <c r="I22938" s="51"/>
      <c r="M22938" s="51"/>
    </row>
    <row r="22939" spans="9:13">
      <c r="I22939" s="51"/>
      <c r="M22939" s="51"/>
    </row>
    <row r="22940" spans="9:13">
      <c r="I22940" s="51"/>
      <c r="M22940" s="51"/>
    </row>
    <row r="22941" spans="9:13">
      <c r="I22941" s="51"/>
      <c r="M22941" s="51"/>
    </row>
    <row r="22942" spans="9:13">
      <c r="I22942" s="51"/>
      <c r="M22942" s="51"/>
    </row>
    <row r="22943" spans="9:13">
      <c r="I22943" s="51"/>
      <c r="M22943" s="51"/>
    </row>
    <row r="22944" spans="9:13">
      <c r="I22944" s="51"/>
      <c r="M22944" s="51"/>
    </row>
    <row r="22945" spans="9:13">
      <c r="I22945" s="51"/>
      <c r="M22945" s="51"/>
    </row>
    <row r="22946" spans="9:13">
      <c r="I22946" s="51"/>
      <c r="M22946" s="51"/>
    </row>
    <row r="22947" spans="9:13">
      <c r="I22947" s="51"/>
      <c r="M22947" s="51"/>
    </row>
    <row r="22948" spans="9:13">
      <c r="I22948" s="51"/>
      <c r="M22948" s="51"/>
    </row>
    <row r="22949" spans="9:13">
      <c r="I22949" s="51"/>
      <c r="M22949" s="51"/>
    </row>
    <row r="22950" spans="9:13">
      <c r="I22950" s="51"/>
      <c r="M22950" s="51"/>
    </row>
    <row r="22951" spans="9:13">
      <c r="I22951" s="51"/>
      <c r="M22951" s="51"/>
    </row>
    <row r="22952" spans="9:13">
      <c r="I22952" s="51"/>
      <c r="M22952" s="51"/>
    </row>
    <row r="22953" spans="9:13">
      <c r="I22953" s="51"/>
      <c r="M22953" s="51"/>
    </row>
    <row r="22954" spans="9:13">
      <c r="I22954" s="51"/>
      <c r="M22954" s="51"/>
    </row>
    <row r="22955" spans="9:13">
      <c r="I22955" s="51"/>
      <c r="M22955" s="51"/>
    </row>
    <row r="22956" spans="9:13">
      <c r="I22956" s="51"/>
      <c r="M22956" s="51"/>
    </row>
    <row r="22957" spans="9:13">
      <c r="I22957" s="51"/>
      <c r="M22957" s="51"/>
    </row>
    <row r="22958" spans="9:13">
      <c r="I22958" s="51"/>
      <c r="M22958" s="51"/>
    </row>
    <row r="22959" spans="9:13">
      <c r="I22959" s="51"/>
      <c r="M22959" s="51"/>
    </row>
    <row r="22960" spans="9:13">
      <c r="I22960" s="51"/>
      <c r="M22960" s="51"/>
    </row>
    <row r="22961" spans="9:13">
      <c r="I22961" s="51"/>
      <c r="M22961" s="51"/>
    </row>
    <row r="22962" spans="9:13">
      <c r="I22962" s="51"/>
      <c r="M22962" s="51"/>
    </row>
    <row r="22963" spans="9:13">
      <c r="I22963" s="51"/>
      <c r="M22963" s="51"/>
    </row>
    <row r="22964" spans="9:13">
      <c r="I22964" s="51"/>
      <c r="M22964" s="51"/>
    </row>
    <row r="22965" spans="9:13">
      <c r="I22965" s="51"/>
      <c r="M22965" s="51"/>
    </row>
    <row r="22966" spans="9:13">
      <c r="I22966" s="51"/>
      <c r="M22966" s="51"/>
    </row>
    <row r="22967" spans="9:13">
      <c r="I22967" s="51"/>
      <c r="M22967" s="51"/>
    </row>
    <row r="22968" spans="9:13">
      <c r="I22968" s="51"/>
      <c r="M22968" s="51"/>
    </row>
    <row r="22969" spans="9:13">
      <c r="I22969" s="51"/>
      <c r="M22969" s="51"/>
    </row>
    <row r="22970" spans="9:13">
      <c r="I22970" s="51"/>
      <c r="M22970" s="51"/>
    </row>
    <row r="22971" spans="9:13">
      <c r="I22971" s="51"/>
      <c r="M22971" s="51"/>
    </row>
    <row r="22972" spans="9:13">
      <c r="I22972" s="51"/>
      <c r="M22972" s="51"/>
    </row>
    <row r="22973" spans="9:13">
      <c r="I22973" s="51"/>
      <c r="M22973" s="51"/>
    </row>
    <row r="22974" spans="9:13">
      <c r="I22974" s="51"/>
      <c r="M22974" s="51"/>
    </row>
    <row r="22975" spans="9:13">
      <c r="I22975" s="51"/>
      <c r="M22975" s="51"/>
    </row>
    <row r="22976" spans="9:13">
      <c r="I22976" s="51"/>
      <c r="M22976" s="51"/>
    </row>
    <row r="22977" spans="9:13">
      <c r="I22977" s="51"/>
      <c r="M22977" s="51"/>
    </row>
    <row r="22978" spans="9:13">
      <c r="I22978" s="51"/>
      <c r="M22978" s="51"/>
    </row>
    <row r="22979" spans="9:13">
      <c r="I22979" s="51"/>
      <c r="M22979" s="51"/>
    </row>
    <row r="22980" spans="9:13">
      <c r="I22980" s="51"/>
      <c r="M22980" s="51"/>
    </row>
    <row r="22981" spans="9:13">
      <c r="I22981" s="51"/>
      <c r="M22981" s="51"/>
    </row>
    <row r="22982" spans="9:13">
      <c r="I22982" s="51"/>
      <c r="M22982" s="51"/>
    </row>
    <row r="22983" spans="9:13">
      <c r="I22983" s="51"/>
      <c r="M22983" s="51"/>
    </row>
    <row r="22984" spans="9:13">
      <c r="I22984" s="51"/>
      <c r="M22984" s="51"/>
    </row>
    <row r="22985" spans="9:13">
      <c r="I22985" s="51"/>
      <c r="M22985" s="51"/>
    </row>
    <row r="22986" spans="9:13">
      <c r="I22986" s="51"/>
      <c r="M22986" s="51"/>
    </row>
    <row r="22987" spans="9:13">
      <c r="I22987" s="51"/>
      <c r="M22987" s="51"/>
    </row>
    <row r="22988" spans="9:13">
      <c r="I22988" s="51"/>
      <c r="M22988" s="51"/>
    </row>
    <row r="22989" spans="9:13">
      <c r="I22989" s="51"/>
      <c r="M22989" s="51"/>
    </row>
    <row r="22990" spans="9:13">
      <c r="I22990" s="51"/>
      <c r="M22990" s="51"/>
    </row>
    <row r="22991" spans="9:13">
      <c r="I22991" s="51"/>
      <c r="M22991" s="51"/>
    </row>
    <row r="22992" spans="9:13">
      <c r="I22992" s="51"/>
      <c r="M22992" s="51"/>
    </row>
    <row r="22993" spans="9:13">
      <c r="I22993" s="51"/>
      <c r="M22993" s="51"/>
    </row>
    <row r="22994" spans="9:13">
      <c r="I22994" s="51"/>
      <c r="M22994" s="51"/>
    </row>
    <row r="22995" spans="9:13">
      <c r="I22995" s="51"/>
      <c r="M22995" s="51"/>
    </row>
    <row r="22996" spans="9:13">
      <c r="I22996" s="51"/>
      <c r="M22996" s="51"/>
    </row>
    <row r="22997" spans="9:13">
      <c r="I22997" s="51"/>
      <c r="M22997" s="51"/>
    </row>
    <row r="22998" spans="9:13">
      <c r="I22998" s="51"/>
      <c r="M22998" s="51"/>
    </row>
    <row r="22999" spans="9:13">
      <c r="I22999" s="51"/>
      <c r="M22999" s="51"/>
    </row>
    <row r="23000" spans="9:13">
      <c r="I23000" s="51"/>
      <c r="M23000" s="51"/>
    </row>
    <row r="23001" spans="9:13">
      <c r="I23001" s="51"/>
      <c r="M23001" s="51"/>
    </row>
    <row r="23002" spans="9:13">
      <c r="I23002" s="51"/>
      <c r="M23002" s="51"/>
    </row>
    <row r="23003" spans="9:13">
      <c r="I23003" s="51"/>
      <c r="M23003" s="51"/>
    </row>
    <row r="23004" spans="9:13">
      <c r="I23004" s="51"/>
      <c r="M23004" s="51"/>
    </row>
    <row r="23005" spans="9:13">
      <c r="I23005" s="51"/>
      <c r="M23005" s="51"/>
    </row>
    <row r="23006" spans="9:13">
      <c r="I23006" s="51"/>
      <c r="M23006" s="51"/>
    </row>
    <row r="23007" spans="9:13">
      <c r="I23007" s="51"/>
      <c r="M23007" s="51"/>
    </row>
    <row r="23008" spans="9:13">
      <c r="I23008" s="51"/>
      <c r="M23008" s="51"/>
    </row>
    <row r="23009" spans="9:13">
      <c r="I23009" s="51"/>
      <c r="M23009" s="51"/>
    </row>
    <row r="23010" spans="9:13">
      <c r="I23010" s="51"/>
      <c r="M23010" s="51"/>
    </row>
    <row r="23011" spans="9:13">
      <c r="I23011" s="51"/>
      <c r="M23011" s="51"/>
    </row>
    <row r="23012" spans="9:13">
      <c r="I23012" s="51"/>
      <c r="M23012" s="51"/>
    </row>
    <row r="23013" spans="9:13">
      <c r="I23013" s="51"/>
      <c r="M23013" s="51"/>
    </row>
    <row r="23014" spans="9:13">
      <c r="I23014" s="51"/>
      <c r="M23014" s="51"/>
    </row>
    <row r="23015" spans="9:13">
      <c r="I23015" s="51"/>
      <c r="M23015" s="51"/>
    </row>
    <row r="23016" spans="9:13">
      <c r="I23016" s="51"/>
      <c r="M23016" s="51"/>
    </row>
    <row r="23017" spans="9:13">
      <c r="I23017" s="51"/>
      <c r="M23017" s="51"/>
    </row>
    <row r="23018" spans="9:13">
      <c r="I23018" s="51"/>
      <c r="M23018" s="51"/>
    </row>
    <row r="23019" spans="9:13">
      <c r="I23019" s="51"/>
      <c r="M23019" s="51"/>
    </row>
    <row r="23020" spans="9:13">
      <c r="I23020" s="51"/>
      <c r="M23020" s="51"/>
    </row>
    <row r="23021" spans="9:13">
      <c r="I23021" s="51"/>
      <c r="M23021" s="51"/>
    </row>
    <row r="23022" spans="9:13">
      <c r="I23022" s="51"/>
      <c r="M23022" s="51"/>
    </row>
    <row r="23023" spans="9:13">
      <c r="I23023" s="51"/>
      <c r="M23023" s="51"/>
    </row>
    <row r="23024" spans="9:13">
      <c r="I23024" s="51"/>
      <c r="M23024" s="51"/>
    </row>
    <row r="23025" spans="9:13">
      <c r="I23025" s="51"/>
      <c r="M23025" s="51"/>
    </row>
    <row r="23026" spans="9:13">
      <c r="I23026" s="51"/>
      <c r="M23026" s="51"/>
    </row>
    <row r="23027" spans="9:13">
      <c r="I23027" s="51"/>
      <c r="M23027" s="51"/>
    </row>
    <row r="23028" spans="9:13">
      <c r="I23028" s="51"/>
      <c r="M23028" s="51"/>
    </row>
    <row r="23029" spans="9:13">
      <c r="I23029" s="51"/>
      <c r="M23029" s="51"/>
    </row>
    <row r="23030" spans="9:13">
      <c r="I23030" s="51"/>
      <c r="M23030" s="51"/>
    </row>
    <row r="23031" spans="9:13">
      <c r="I23031" s="51"/>
      <c r="M23031" s="51"/>
    </row>
    <row r="23032" spans="9:13">
      <c r="I23032" s="51"/>
      <c r="M23032" s="51"/>
    </row>
    <row r="23033" spans="9:13">
      <c r="I23033" s="51"/>
      <c r="M23033" s="51"/>
    </row>
    <row r="23034" spans="9:13">
      <c r="I23034" s="51"/>
      <c r="M23034" s="51"/>
    </row>
    <row r="23035" spans="9:13">
      <c r="I23035" s="51"/>
      <c r="M23035" s="51"/>
    </row>
    <row r="23036" spans="9:13">
      <c r="I23036" s="51"/>
      <c r="M23036" s="51"/>
    </row>
    <row r="23037" spans="9:13">
      <c r="I23037" s="51"/>
      <c r="M23037" s="51"/>
    </row>
    <row r="23038" spans="9:13">
      <c r="I23038" s="51"/>
      <c r="M23038" s="51"/>
    </row>
    <row r="23039" spans="9:13">
      <c r="I23039" s="51"/>
      <c r="M23039" s="51"/>
    </row>
    <row r="23040" spans="9:13">
      <c r="I23040" s="51"/>
      <c r="M23040" s="51"/>
    </row>
    <row r="23041" spans="9:13">
      <c r="I23041" s="51"/>
      <c r="M23041" s="51"/>
    </row>
    <row r="23042" spans="9:13">
      <c r="I23042" s="51"/>
      <c r="M23042" s="51"/>
    </row>
    <row r="23043" spans="9:13">
      <c r="I23043" s="51"/>
      <c r="M23043" s="51"/>
    </row>
    <row r="23044" spans="9:13">
      <c r="I23044" s="51"/>
      <c r="M23044" s="51"/>
    </row>
    <row r="23045" spans="9:13">
      <c r="I23045" s="51"/>
      <c r="M23045" s="51"/>
    </row>
    <row r="23046" spans="9:13">
      <c r="I23046" s="51"/>
      <c r="M23046" s="51"/>
    </row>
    <row r="23047" spans="9:13">
      <c r="I23047" s="51"/>
      <c r="M23047" s="51"/>
    </row>
    <row r="23048" spans="9:13">
      <c r="I23048" s="51"/>
      <c r="M23048" s="51"/>
    </row>
    <row r="23049" spans="9:13">
      <c r="I23049" s="51"/>
      <c r="M23049" s="51"/>
    </row>
    <row r="23050" spans="9:13">
      <c r="I23050" s="51"/>
      <c r="M23050" s="51"/>
    </row>
    <row r="23051" spans="9:13">
      <c r="I23051" s="51"/>
      <c r="M23051" s="51"/>
    </row>
    <row r="23052" spans="9:13">
      <c r="I23052" s="51"/>
      <c r="M23052" s="51"/>
    </row>
    <row r="23053" spans="9:13">
      <c r="I23053" s="51"/>
      <c r="M23053" s="51"/>
    </row>
    <row r="23054" spans="9:13">
      <c r="I23054" s="51"/>
      <c r="M23054" s="51"/>
    </row>
    <row r="23055" spans="9:13">
      <c r="I23055" s="51"/>
      <c r="M23055" s="51"/>
    </row>
    <row r="23056" spans="9:13">
      <c r="I23056" s="51"/>
      <c r="M23056" s="51"/>
    </row>
    <row r="23057" spans="9:13">
      <c r="I23057" s="51"/>
      <c r="M23057" s="51"/>
    </row>
    <row r="23058" spans="9:13">
      <c r="I23058" s="51"/>
      <c r="M23058" s="51"/>
    </row>
    <row r="23059" spans="9:13">
      <c r="I23059" s="51"/>
      <c r="M23059" s="51"/>
    </row>
    <row r="23060" spans="9:13">
      <c r="I23060" s="51"/>
      <c r="M23060" s="51"/>
    </row>
    <row r="23061" spans="9:13">
      <c r="I23061" s="51"/>
      <c r="M23061" s="51"/>
    </row>
    <row r="23062" spans="9:13">
      <c r="I23062" s="51"/>
      <c r="M23062" s="51"/>
    </row>
    <row r="23063" spans="9:13">
      <c r="I23063" s="51"/>
      <c r="M23063" s="51"/>
    </row>
    <row r="23064" spans="9:13">
      <c r="I23064" s="51"/>
      <c r="M23064" s="51"/>
    </row>
    <row r="23065" spans="9:13">
      <c r="I23065" s="51"/>
      <c r="M23065" s="51"/>
    </row>
    <row r="23066" spans="9:13">
      <c r="I23066" s="51"/>
      <c r="M23066" s="51"/>
    </row>
    <row r="23067" spans="9:13">
      <c r="I23067" s="51"/>
      <c r="M23067" s="51"/>
    </row>
    <row r="23068" spans="9:13">
      <c r="I23068" s="51"/>
      <c r="M23068" s="51"/>
    </row>
    <row r="23069" spans="9:13">
      <c r="I23069" s="51"/>
      <c r="M23069" s="51"/>
    </row>
    <row r="23070" spans="9:13">
      <c r="I23070" s="51"/>
      <c r="M23070" s="51"/>
    </row>
    <row r="23071" spans="9:13">
      <c r="I23071" s="51"/>
      <c r="M23071" s="51"/>
    </row>
    <row r="23072" spans="9:13">
      <c r="I23072" s="51"/>
      <c r="M23072" s="51"/>
    </row>
    <row r="23073" spans="9:13">
      <c r="I23073" s="51"/>
      <c r="M23073" s="51"/>
    </row>
    <row r="23074" spans="9:13">
      <c r="I23074" s="51"/>
      <c r="M23074" s="51"/>
    </row>
    <row r="23075" spans="9:13">
      <c r="I23075" s="51"/>
      <c r="M23075" s="51"/>
    </row>
    <row r="23076" spans="9:13">
      <c r="I23076" s="51"/>
      <c r="M23076" s="51"/>
    </row>
    <row r="23077" spans="9:13">
      <c r="I23077" s="51"/>
      <c r="M23077" s="51"/>
    </row>
    <row r="23078" spans="9:13">
      <c r="I23078" s="51"/>
      <c r="M23078" s="51"/>
    </row>
    <row r="23079" spans="9:13">
      <c r="I23079" s="51"/>
      <c r="M23079" s="51"/>
    </row>
    <row r="23080" spans="9:13">
      <c r="I23080" s="51"/>
      <c r="M23080" s="51"/>
    </row>
    <row r="23081" spans="9:13">
      <c r="I23081" s="51"/>
      <c r="M23081" s="51"/>
    </row>
    <row r="23082" spans="9:13">
      <c r="I23082" s="51"/>
      <c r="M23082" s="51"/>
    </row>
    <row r="23083" spans="9:13">
      <c r="I23083" s="51"/>
      <c r="M23083" s="51"/>
    </row>
    <row r="23084" spans="9:13">
      <c r="I23084" s="51"/>
      <c r="M23084" s="51"/>
    </row>
    <row r="23085" spans="9:13">
      <c r="I23085" s="51"/>
      <c r="M23085" s="51"/>
    </row>
    <row r="23086" spans="9:13">
      <c r="I23086" s="51"/>
      <c r="M23086" s="51"/>
    </row>
    <row r="23087" spans="9:13">
      <c r="I23087" s="51"/>
      <c r="M23087" s="51"/>
    </row>
    <row r="23088" spans="9:13">
      <c r="I23088" s="51"/>
      <c r="M23088" s="51"/>
    </row>
    <row r="23089" spans="9:13">
      <c r="I23089" s="51"/>
      <c r="M23089" s="51"/>
    </row>
    <row r="23090" spans="9:13">
      <c r="I23090" s="51"/>
      <c r="M23090" s="51"/>
    </row>
    <row r="23091" spans="9:13">
      <c r="I23091" s="51"/>
      <c r="M23091" s="51"/>
    </row>
    <row r="23092" spans="9:13">
      <c r="I23092" s="51"/>
      <c r="M23092" s="51"/>
    </row>
    <row r="23093" spans="9:13">
      <c r="I23093" s="51"/>
      <c r="M23093" s="51"/>
    </row>
    <row r="23094" spans="9:13">
      <c r="I23094" s="51"/>
      <c r="M23094" s="51"/>
    </row>
    <row r="23095" spans="9:13">
      <c r="I23095" s="51"/>
      <c r="M23095" s="51"/>
    </row>
    <row r="23096" spans="9:13">
      <c r="I23096" s="51"/>
      <c r="M23096" s="51"/>
    </row>
    <row r="23097" spans="9:13">
      <c r="I23097" s="51"/>
      <c r="M23097" s="51"/>
    </row>
    <row r="23098" spans="9:13">
      <c r="I23098" s="51"/>
      <c r="M23098" s="51"/>
    </row>
    <row r="23099" spans="9:13">
      <c r="I23099" s="51"/>
      <c r="M23099" s="51"/>
    </row>
    <row r="23100" spans="9:13">
      <c r="I23100" s="51"/>
      <c r="M23100" s="51"/>
    </row>
    <row r="23101" spans="9:13">
      <c r="I23101" s="51"/>
      <c r="M23101" s="51"/>
    </row>
    <row r="23102" spans="9:13">
      <c r="I23102" s="51"/>
      <c r="M23102" s="51"/>
    </row>
    <row r="23103" spans="9:13">
      <c r="I23103" s="51"/>
      <c r="M23103" s="51"/>
    </row>
    <row r="23104" spans="9:13">
      <c r="I23104" s="51"/>
      <c r="M23104" s="51"/>
    </row>
    <row r="23105" spans="9:13">
      <c r="I23105" s="51"/>
      <c r="M23105" s="51"/>
    </row>
    <row r="23106" spans="9:13">
      <c r="I23106" s="51"/>
      <c r="M23106" s="51"/>
    </row>
    <row r="23107" spans="9:13">
      <c r="I23107" s="51"/>
      <c r="M23107" s="51"/>
    </row>
    <row r="23108" spans="9:13">
      <c r="I23108" s="51"/>
      <c r="M23108" s="51"/>
    </row>
    <row r="23109" spans="9:13">
      <c r="I23109" s="51"/>
      <c r="M23109" s="51"/>
    </row>
    <row r="23110" spans="9:13">
      <c r="I23110" s="51"/>
      <c r="M23110" s="51"/>
    </row>
    <row r="23111" spans="9:13">
      <c r="I23111" s="51"/>
      <c r="M23111" s="51"/>
    </row>
    <row r="23112" spans="9:13">
      <c r="I23112" s="51"/>
      <c r="M23112" s="51"/>
    </row>
    <row r="23113" spans="9:13">
      <c r="I23113" s="51"/>
      <c r="M23113" s="51"/>
    </row>
    <row r="23114" spans="9:13">
      <c r="I23114" s="51"/>
      <c r="M23114" s="51"/>
    </row>
    <row r="23115" spans="9:13">
      <c r="I23115" s="51"/>
      <c r="M23115" s="51"/>
    </row>
    <row r="23116" spans="9:13">
      <c r="I23116" s="51"/>
      <c r="M23116" s="51"/>
    </row>
    <row r="23117" spans="9:13">
      <c r="I23117" s="51"/>
      <c r="M23117" s="51"/>
    </row>
    <row r="23118" spans="9:13">
      <c r="I23118" s="51"/>
      <c r="M23118" s="51"/>
    </row>
    <row r="23119" spans="9:13">
      <c r="I23119" s="51"/>
      <c r="M23119" s="51"/>
    </row>
    <row r="23120" spans="9:13">
      <c r="I23120" s="51"/>
      <c r="M23120" s="51"/>
    </row>
    <row r="23121" spans="9:13">
      <c r="I23121" s="51"/>
      <c r="M23121" s="51"/>
    </row>
    <row r="23122" spans="9:13">
      <c r="I23122" s="51"/>
      <c r="M23122" s="51"/>
    </row>
    <row r="23123" spans="9:13">
      <c r="I23123" s="51"/>
      <c r="M23123" s="51"/>
    </row>
    <row r="23124" spans="9:13">
      <c r="I23124" s="51"/>
      <c r="M23124" s="51"/>
    </row>
    <row r="23125" spans="9:13">
      <c r="I23125" s="51"/>
      <c r="M23125" s="51"/>
    </row>
    <row r="23126" spans="9:13">
      <c r="I23126" s="51"/>
      <c r="M23126" s="51"/>
    </row>
    <row r="23127" spans="9:13">
      <c r="I23127" s="51"/>
      <c r="M23127" s="51"/>
    </row>
    <row r="23128" spans="9:13">
      <c r="I23128" s="51"/>
      <c r="M23128" s="51"/>
    </row>
    <row r="23129" spans="9:13">
      <c r="I23129" s="51"/>
      <c r="M23129" s="51"/>
    </row>
    <row r="23130" spans="9:13">
      <c r="I23130" s="51"/>
      <c r="M23130" s="51"/>
    </row>
    <row r="23131" spans="9:13">
      <c r="I23131" s="51"/>
      <c r="M23131" s="51"/>
    </row>
    <row r="23132" spans="9:13">
      <c r="I23132" s="51"/>
      <c r="M23132" s="51"/>
    </row>
    <row r="23133" spans="9:13">
      <c r="I23133" s="51"/>
      <c r="M23133" s="51"/>
    </row>
    <row r="23134" spans="9:13">
      <c r="I23134" s="51"/>
      <c r="M23134" s="51"/>
    </row>
    <row r="23135" spans="9:13">
      <c r="I23135" s="51"/>
      <c r="M23135" s="51"/>
    </row>
    <row r="23136" spans="9:13">
      <c r="I23136" s="51"/>
      <c r="M23136" s="51"/>
    </row>
    <row r="23137" spans="9:13">
      <c r="I23137" s="51"/>
      <c r="M23137" s="51"/>
    </row>
    <row r="23138" spans="9:13">
      <c r="I23138" s="51"/>
      <c r="M23138" s="51"/>
    </row>
    <row r="23139" spans="9:13">
      <c r="I23139" s="51"/>
      <c r="M23139" s="51"/>
    </row>
    <row r="23140" spans="9:13">
      <c r="I23140" s="51"/>
      <c r="M23140" s="51"/>
    </row>
    <row r="23141" spans="9:13">
      <c r="I23141" s="51"/>
      <c r="M23141" s="51"/>
    </row>
    <row r="23142" spans="9:13">
      <c r="I23142" s="51"/>
      <c r="M23142" s="51"/>
    </row>
    <row r="23143" spans="9:13">
      <c r="I23143" s="51"/>
      <c r="M23143" s="51"/>
    </row>
    <row r="23144" spans="9:13">
      <c r="I23144" s="51"/>
      <c r="M23144" s="51"/>
    </row>
    <row r="23145" spans="9:13">
      <c r="I23145" s="51"/>
      <c r="M23145" s="51"/>
    </row>
    <row r="23146" spans="9:13">
      <c r="I23146" s="51"/>
      <c r="M23146" s="51"/>
    </row>
    <row r="23147" spans="9:13">
      <c r="I23147" s="51"/>
      <c r="M23147" s="51"/>
    </row>
    <row r="23148" spans="9:13">
      <c r="I23148" s="51"/>
      <c r="M23148" s="51"/>
    </row>
    <row r="23149" spans="9:13">
      <c r="I23149" s="51"/>
      <c r="M23149" s="51"/>
    </row>
    <row r="23150" spans="9:13">
      <c r="I23150" s="51"/>
      <c r="M23150" s="51"/>
    </row>
    <row r="23151" spans="9:13">
      <c r="I23151" s="51"/>
      <c r="M23151" s="51"/>
    </row>
    <row r="23152" spans="9:13">
      <c r="I23152" s="51"/>
      <c r="M23152" s="51"/>
    </row>
    <row r="23153" spans="9:13">
      <c r="I23153" s="51"/>
      <c r="M23153" s="51"/>
    </row>
    <row r="23154" spans="9:13">
      <c r="I23154" s="51"/>
      <c r="M23154" s="51"/>
    </row>
    <row r="23155" spans="9:13">
      <c r="I23155" s="51"/>
      <c r="M23155" s="51"/>
    </row>
    <row r="23156" spans="9:13">
      <c r="I23156" s="51"/>
      <c r="M23156" s="51"/>
    </row>
    <row r="23157" spans="9:13">
      <c r="I23157" s="51"/>
      <c r="M23157" s="51"/>
    </row>
    <row r="23158" spans="9:13">
      <c r="I23158" s="51"/>
      <c r="M23158" s="51"/>
    </row>
    <row r="23159" spans="9:13">
      <c r="I23159" s="51"/>
      <c r="M23159" s="51"/>
    </row>
    <row r="23160" spans="9:13">
      <c r="I23160" s="51"/>
      <c r="M23160" s="51"/>
    </row>
    <row r="23161" spans="9:13">
      <c r="I23161" s="51"/>
      <c r="M23161" s="51"/>
    </row>
    <row r="23162" spans="9:13">
      <c r="I23162" s="51"/>
      <c r="M23162" s="51"/>
    </row>
    <row r="23163" spans="9:13">
      <c r="I23163" s="51"/>
      <c r="M23163" s="51"/>
    </row>
    <row r="23164" spans="9:13">
      <c r="I23164" s="51"/>
      <c r="M23164" s="51"/>
    </row>
    <row r="23165" spans="9:13">
      <c r="I23165" s="51"/>
      <c r="M23165" s="51"/>
    </row>
    <row r="23166" spans="9:13">
      <c r="I23166" s="51"/>
      <c r="M23166" s="51"/>
    </row>
    <row r="23167" spans="9:13">
      <c r="I23167" s="51"/>
      <c r="M23167" s="51"/>
    </row>
    <row r="23168" spans="9:13">
      <c r="I23168" s="51"/>
      <c r="M23168" s="51"/>
    </row>
    <row r="23169" spans="9:13">
      <c r="I23169" s="51"/>
      <c r="M23169" s="51"/>
    </row>
    <row r="23170" spans="9:13">
      <c r="I23170" s="51"/>
      <c r="M23170" s="51"/>
    </row>
    <row r="23171" spans="9:13">
      <c r="I23171" s="51"/>
      <c r="M23171" s="51"/>
    </row>
    <row r="23172" spans="9:13">
      <c r="I23172" s="51"/>
      <c r="M23172" s="51"/>
    </row>
    <row r="23173" spans="9:13">
      <c r="I23173" s="51"/>
      <c r="M23173" s="51"/>
    </row>
    <row r="23174" spans="9:13">
      <c r="I23174" s="51"/>
      <c r="M23174" s="51"/>
    </row>
    <row r="23175" spans="9:13">
      <c r="I23175" s="51"/>
      <c r="M23175" s="51"/>
    </row>
    <row r="23176" spans="9:13">
      <c r="I23176" s="51"/>
      <c r="M23176" s="51"/>
    </row>
    <row r="23177" spans="9:13">
      <c r="I23177" s="51"/>
      <c r="M23177" s="51"/>
    </row>
    <row r="23178" spans="9:13">
      <c r="I23178" s="51"/>
      <c r="M23178" s="51"/>
    </row>
    <row r="23179" spans="9:13">
      <c r="I23179" s="51"/>
      <c r="M23179" s="51"/>
    </row>
    <row r="23180" spans="9:13">
      <c r="I23180" s="51"/>
      <c r="M23180" s="51"/>
    </row>
    <row r="23181" spans="9:13">
      <c r="I23181" s="51"/>
      <c r="M23181" s="51"/>
    </row>
    <row r="23182" spans="9:13">
      <c r="I23182" s="51"/>
      <c r="M23182" s="51"/>
    </row>
    <row r="23183" spans="9:13">
      <c r="I23183" s="51"/>
      <c r="M23183" s="51"/>
    </row>
    <row r="23184" spans="9:13">
      <c r="I23184" s="51"/>
      <c r="M23184" s="51"/>
    </row>
    <row r="23185" spans="9:13">
      <c r="I23185" s="51"/>
      <c r="M23185" s="51"/>
    </row>
    <row r="23186" spans="9:13">
      <c r="I23186" s="51"/>
      <c r="M23186" s="51"/>
    </row>
    <row r="23187" spans="9:13">
      <c r="I23187" s="51"/>
      <c r="M23187" s="51"/>
    </row>
    <row r="23188" spans="9:13">
      <c r="I23188" s="51"/>
      <c r="M23188" s="51"/>
    </row>
    <row r="23189" spans="9:13">
      <c r="I23189" s="51"/>
      <c r="M23189" s="51"/>
    </row>
    <row r="23190" spans="9:13">
      <c r="I23190" s="51"/>
      <c r="M23190" s="51"/>
    </row>
    <row r="23191" spans="9:13">
      <c r="I23191" s="51"/>
      <c r="M23191" s="51"/>
    </row>
    <row r="23192" spans="9:13">
      <c r="I23192" s="51"/>
      <c r="M23192" s="51"/>
    </row>
    <row r="23193" spans="9:13">
      <c r="I23193" s="51"/>
      <c r="M23193" s="51"/>
    </row>
    <row r="23194" spans="9:13">
      <c r="I23194" s="51"/>
      <c r="M23194" s="51"/>
    </row>
    <row r="23195" spans="9:13">
      <c r="I23195" s="51"/>
      <c r="M23195" s="51"/>
    </row>
    <row r="23196" spans="9:13">
      <c r="I23196" s="51"/>
      <c r="M23196" s="51"/>
    </row>
    <row r="23197" spans="9:13">
      <c r="I23197" s="51"/>
      <c r="M23197" s="51"/>
    </row>
    <row r="23198" spans="9:13">
      <c r="I23198" s="51"/>
      <c r="M23198" s="51"/>
    </row>
    <row r="23199" spans="9:13">
      <c r="I23199" s="51"/>
      <c r="M23199" s="51"/>
    </row>
    <row r="23200" spans="9:13">
      <c r="I23200" s="51"/>
      <c r="M23200" s="51"/>
    </row>
    <row r="23201" spans="9:13">
      <c r="I23201" s="51"/>
      <c r="M23201" s="51"/>
    </row>
    <row r="23202" spans="9:13">
      <c r="I23202" s="51"/>
      <c r="M23202" s="51"/>
    </row>
    <row r="23203" spans="9:13">
      <c r="I23203" s="51"/>
      <c r="M23203" s="51"/>
    </row>
    <row r="23204" spans="9:13">
      <c r="I23204" s="51"/>
      <c r="M23204" s="51"/>
    </row>
    <row r="23205" spans="9:13">
      <c r="I23205" s="51"/>
      <c r="M23205" s="51"/>
    </row>
    <row r="23206" spans="9:13">
      <c r="I23206" s="51"/>
      <c r="M23206" s="51"/>
    </row>
    <row r="23207" spans="9:13">
      <c r="I23207" s="51"/>
      <c r="M23207" s="51"/>
    </row>
    <row r="23208" spans="9:13">
      <c r="I23208" s="51"/>
      <c r="M23208" s="51"/>
    </row>
    <row r="23209" spans="9:13">
      <c r="I23209" s="51"/>
      <c r="M23209" s="51"/>
    </row>
    <row r="23210" spans="9:13">
      <c r="I23210" s="51"/>
      <c r="M23210" s="51"/>
    </row>
    <row r="23211" spans="9:13">
      <c r="I23211" s="51"/>
      <c r="M23211" s="51"/>
    </row>
    <row r="23212" spans="9:13">
      <c r="I23212" s="51"/>
      <c r="M23212" s="51"/>
    </row>
    <row r="23213" spans="9:13">
      <c r="I23213" s="51"/>
      <c r="M23213" s="51"/>
    </row>
    <row r="23214" spans="9:13">
      <c r="I23214" s="51"/>
      <c r="M23214" s="51"/>
    </row>
    <row r="23215" spans="9:13">
      <c r="I23215" s="51"/>
      <c r="M23215" s="51"/>
    </row>
    <row r="23216" spans="9:13">
      <c r="I23216" s="51"/>
      <c r="M23216" s="51"/>
    </row>
    <row r="23217" spans="9:13">
      <c r="I23217" s="51"/>
      <c r="M23217" s="51"/>
    </row>
    <row r="23218" spans="9:13">
      <c r="I23218" s="51"/>
      <c r="M23218" s="51"/>
    </row>
    <row r="23219" spans="9:13">
      <c r="I23219" s="51"/>
      <c r="M23219" s="51"/>
    </row>
    <row r="23220" spans="9:13">
      <c r="I23220" s="51"/>
      <c r="M23220" s="51"/>
    </row>
    <row r="23221" spans="9:13">
      <c r="I23221" s="51"/>
      <c r="M23221" s="51"/>
    </row>
    <row r="23222" spans="9:13">
      <c r="I23222" s="51"/>
      <c r="M23222" s="51"/>
    </row>
    <row r="23223" spans="9:13">
      <c r="I23223" s="51"/>
      <c r="M23223" s="51"/>
    </row>
    <row r="23224" spans="9:13">
      <c r="I23224" s="51"/>
      <c r="M23224" s="51"/>
    </row>
    <row r="23225" spans="9:13">
      <c r="I23225" s="51"/>
      <c r="M23225" s="51"/>
    </row>
    <row r="23226" spans="9:13">
      <c r="I23226" s="51"/>
      <c r="M23226" s="51"/>
    </row>
    <row r="23227" spans="9:13">
      <c r="I23227" s="51"/>
      <c r="M23227" s="51"/>
    </row>
    <row r="23228" spans="9:13">
      <c r="I23228" s="51"/>
      <c r="M23228" s="51"/>
    </row>
    <row r="23229" spans="9:13">
      <c r="I23229" s="51"/>
      <c r="M23229" s="51"/>
    </row>
    <row r="23230" spans="9:13">
      <c r="I23230" s="51"/>
      <c r="M23230" s="51"/>
    </row>
    <row r="23231" spans="9:13">
      <c r="I23231" s="51"/>
      <c r="M23231" s="51"/>
    </row>
    <row r="23232" spans="9:13">
      <c r="I23232" s="51"/>
      <c r="M23232" s="51"/>
    </row>
    <row r="23233" spans="9:13">
      <c r="I23233" s="51"/>
      <c r="M23233" s="51"/>
    </row>
    <row r="23234" spans="9:13">
      <c r="I23234" s="51"/>
      <c r="M23234" s="51"/>
    </row>
    <row r="23235" spans="9:13">
      <c r="I23235" s="51"/>
      <c r="M23235" s="51"/>
    </row>
    <row r="23236" spans="9:13">
      <c r="I23236" s="51"/>
      <c r="M23236" s="51"/>
    </row>
    <row r="23237" spans="9:13">
      <c r="I23237" s="51"/>
      <c r="M23237" s="51"/>
    </row>
    <row r="23238" spans="9:13">
      <c r="I23238" s="51"/>
      <c r="M23238" s="51"/>
    </row>
    <row r="23239" spans="9:13">
      <c r="I23239" s="51"/>
      <c r="M23239" s="51"/>
    </row>
    <row r="23240" spans="9:13">
      <c r="I23240" s="51"/>
      <c r="M23240" s="51"/>
    </row>
    <row r="23241" spans="9:13">
      <c r="I23241" s="51"/>
      <c r="M23241" s="51"/>
    </row>
    <row r="23242" spans="9:13">
      <c r="I23242" s="51"/>
      <c r="M23242" s="51"/>
    </row>
    <row r="23243" spans="9:13">
      <c r="I23243" s="51"/>
      <c r="M23243" s="51"/>
    </row>
    <row r="23244" spans="9:13">
      <c r="I23244" s="51"/>
      <c r="M23244" s="51"/>
    </row>
    <row r="23245" spans="9:13">
      <c r="I23245" s="51"/>
      <c r="M23245" s="51"/>
    </row>
    <row r="23246" spans="9:13">
      <c r="I23246" s="51"/>
      <c r="M23246" s="51"/>
    </row>
    <row r="23247" spans="9:13">
      <c r="I23247" s="51"/>
      <c r="M23247" s="51"/>
    </row>
    <row r="23248" spans="9:13">
      <c r="I23248" s="51"/>
      <c r="M23248" s="51"/>
    </row>
    <row r="23249" spans="9:13">
      <c r="I23249" s="51"/>
      <c r="M23249" s="51"/>
    </row>
    <row r="23250" spans="9:13">
      <c r="I23250" s="51"/>
      <c r="M23250" s="51"/>
    </row>
    <row r="23251" spans="9:13">
      <c r="I23251" s="51"/>
      <c r="M23251" s="51"/>
    </row>
    <row r="23252" spans="9:13">
      <c r="I23252" s="51"/>
      <c r="M23252" s="51"/>
    </row>
    <row r="23253" spans="9:13">
      <c r="I23253" s="51"/>
      <c r="M23253" s="51"/>
    </row>
    <row r="23254" spans="9:13">
      <c r="I23254" s="51"/>
      <c r="M23254" s="51"/>
    </row>
    <row r="23255" spans="9:13">
      <c r="I23255" s="51"/>
      <c r="M23255" s="51"/>
    </row>
    <row r="23256" spans="9:13">
      <c r="I23256" s="51"/>
      <c r="M23256" s="51"/>
    </row>
    <row r="23257" spans="9:13">
      <c r="I23257" s="51"/>
      <c r="M23257" s="51"/>
    </row>
    <row r="23258" spans="9:13">
      <c r="I23258" s="51"/>
      <c r="M23258" s="51"/>
    </row>
    <row r="23259" spans="9:13">
      <c r="I23259" s="51"/>
      <c r="M23259" s="51"/>
    </row>
    <row r="23260" spans="9:13">
      <c r="I23260" s="51"/>
      <c r="M23260" s="51"/>
    </row>
    <row r="23261" spans="9:13">
      <c r="I23261" s="51"/>
      <c r="M23261" s="51"/>
    </row>
    <row r="23262" spans="9:13">
      <c r="I23262" s="51"/>
      <c r="M23262" s="51"/>
    </row>
    <row r="23263" spans="9:13">
      <c r="I23263" s="51"/>
      <c r="M23263" s="51"/>
    </row>
    <row r="23264" spans="9:13">
      <c r="I23264" s="51"/>
      <c r="M23264" s="51"/>
    </row>
    <row r="23265" spans="9:13">
      <c r="I23265" s="51"/>
      <c r="M23265" s="51"/>
    </row>
    <row r="23266" spans="9:13">
      <c r="I23266" s="51"/>
      <c r="M23266" s="51"/>
    </row>
    <row r="23267" spans="9:13">
      <c r="I23267" s="51"/>
      <c r="M23267" s="51"/>
    </row>
    <row r="23268" spans="9:13">
      <c r="I23268" s="51"/>
      <c r="M23268" s="51"/>
    </row>
    <row r="23269" spans="9:13">
      <c r="I23269" s="51"/>
      <c r="M23269" s="51"/>
    </row>
    <row r="23270" spans="9:13">
      <c r="I23270" s="51"/>
      <c r="M23270" s="51"/>
    </row>
    <row r="23271" spans="9:13">
      <c r="I23271" s="51"/>
      <c r="M23271" s="51"/>
    </row>
    <row r="23272" spans="9:13">
      <c r="I23272" s="51"/>
      <c r="M23272" s="51"/>
    </row>
    <row r="23273" spans="9:13">
      <c r="I23273" s="51"/>
      <c r="M23273" s="51"/>
    </row>
    <row r="23274" spans="9:13">
      <c r="I23274" s="51"/>
      <c r="M23274" s="51"/>
    </row>
    <row r="23275" spans="9:13">
      <c r="I23275" s="51"/>
      <c r="M23275" s="51"/>
    </row>
    <row r="23276" spans="9:13">
      <c r="I23276" s="51"/>
      <c r="M23276" s="51"/>
    </row>
    <row r="23277" spans="9:13">
      <c r="I23277" s="51"/>
      <c r="M23277" s="51"/>
    </row>
    <row r="23278" spans="9:13">
      <c r="I23278" s="51"/>
      <c r="M23278" s="51"/>
    </row>
    <row r="23279" spans="9:13">
      <c r="I23279" s="51"/>
      <c r="M23279" s="51"/>
    </row>
    <row r="23280" spans="9:13">
      <c r="I23280" s="51"/>
      <c r="M23280" s="51"/>
    </row>
    <row r="23281" spans="9:13">
      <c r="I23281" s="51"/>
      <c r="M23281" s="51"/>
    </row>
    <row r="23282" spans="9:13">
      <c r="I23282" s="51"/>
      <c r="M23282" s="51"/>
    </row>
    <row r="23283" spans="9:13">
      <c r="I23283" s="51"/>
      <c r="M23283" s="51"/>
    </row>
    <row r="23284" spans="9:13">
      <c r="I23284" s="51"/>
      <c r="M23284" s="51"/>
    </row>
    <row r="23285" spans="9:13">
      <c r="I23285" s="51"/>
      <c r="M23285" s="51"/>
    </row>
    <row r="23286" spans="9:13">
      <c r="I23286" s="51"/>
      <c r="M23286" s="51"/>
    </row>
    <row r="23287" spans="9:13">
      <c r="I23287" s="51"/>
      <c r="M23287" s="51"/>
    </row>
    <row r="23288" spans="9:13">
      <c r="I23288" s="51"/>
      <c r="M23288" s="51"/>
    </row>
    <row r="23289" spans="9:13">
      <c r="I23289" s="51"/>
      <c r="M23289" s="51"/>
    </row>
    <row r="23290" spans="9:13">
      <c r="I23290" s="51"/>
      <c r="M23290" s="51"/>
    </row>
    <row r="23291" spans="9:13">
      <c r="I23291" s="51"/>
      <c r="M23291" s="51"/>
    </row>
    <row r="23292" spans="9:13">
      <c r="I23292" s="51"/>
      <c r="M23292" s="51"/>
    </row>
    <row r="23293" spans="9:13">
      <c r="I23293" s="51"/>
      <c r="M23293" s="51"/>
    </row>
    <row r="23294" spans="9:13">
      <c r="I23294" s="51"/>
      <c r="M23294" s="51"/>
    </row>
    <row r="23295" spans="9:13">
      <c r="I23295" s="51"/>
      <c r="M23295" s="51"/>
    </row>
    <row r="23296" spans="9:13">
      <c r="I23296" s="51"/>
      <c r="M23296" s="51"/>
    </row>
    <row r="23297" spans="9:13">
      <c r="I23297" s="51"/>
      <c r="M23297" s="51"/>
    </row>
    <row r="23298" spans="9:13">
      <c r="I23298" s="51"/>
      <c r="M23298" s="51"/>
    </row>
    <row r="23299" spans="9:13">
      <c r="I23299" s="51"/>
      <c r="M23299" s="51"/>
    </row>
    <row r="23300" spans="9:13">
      <c r="I23300" s="51"/>
      <c r="M23300" s="51"/>
    </row>
    <row r="23301" spans="9:13">
      <c r="I23301" s="51"/>
      <c r="M23301" s="51"/>
    </row>
    <row r="23302" spans="9:13">
      <c r="I23302" s="51"/>
      <c r="M23302" s="51"/>
    </row>
    <row r="23303" spans="9:13">
      <c r="I23303" s="51"/>
      <c r="M23303" s="51"/>
    </row>
    <row r="23304" spans="9:13">
      <c r="I23304" s="51"/>
      <c r="M23304" s="51"/>
    </row>
    <row r="23305" spans="9:13">
      <c r="I23305" s="51"/>
      <c r="M23305" s="51"/>
    </row>
    <row r="23306" spans="9:13">
      <c r="I23306" s="51"/>
      <c r="M23306" s="51"/>
    </row>
    <row r="23307" spans="9:13">
      <c r="I23307" s="51"/>
      <c r="M23307" s="51"/>
    </row>
    <row r="23308" spans="9:13">
      <c r="I23308" s="51"/>
      <c r="M23308" s="51"/>
    </row>
    <row r="23309" spans="9:13">
      <c r="I23309" s="51"/>
      <c r="M23309" s="51"/>
    </row>
    <row r="23310" spans="9:13">
      <c r="I23310" s="51"/>
      <c r="M23310" s="51"/>
    </row>
    <row r="23311" spans="9:13">
      <c r="I23311" s="51"/>
      <c r="M23311" s="51"/>
    </row>
    <row r="23312" spans="9:13">
      <c r="I23312" s="51"/>
      <c r="M23312" s="51"/>
    </row>
    <row r="23313" spans="9:13">
      <c r="I23313" s="51"/>
      <c r="M23313" s="51"/>
    </row>
    <row r="23314" spans="9:13">
      <c r="I23314" s="51"/>
      <c r="M23314" s="51"/>
    </row>
    <row r="23315" spans="9:13">
      <c r="I23315" s="51"/>
      <c r="M23315" s="51"/>
    </row>
    <row r="23316" spans="9:13">
      <c r="I23316" s="51"/>
      <c r="M23316" s="51"/>
    </row>
    <row r="23317" spans="9:13">
      <c r="I23317" s="51"/>
      <c r="M23317" s="51"/>
    </row>
    <row r="23318" spans="9:13">
      <c r="I23318" s="51"/>
      <c r="M23318" s="51"/>
    </row>
    <row r="23319" spans="9:13">
      <c r="I23319" s="51"/>
      <c r="M23319" s="51"/>
    </row>
    <row r="23320" spans="9:13">
      <c r="I23320" s="51"/>
      <c r="M23320" s="51"/>
    </row>
    <row r="23321" spans="9:13">
      <c r="I23321" s="51"/>
      <c r="M23321" s="51"/>
    </row>
    <row r="23322" spans="9:13">
      <c r="I23322" s="51"/>
      <c r="M23322" s="51"/>
    </row>
    <row r="23323" spans="9:13">
      <c r="I23323" s="51"/>
      <c r="M23323" s="51"/>
    </row>
    <row r="23324" spans="9:13">
      <c r="I23324" s="51"/>
      <c r="M23324" s="51"/>
    </row>
    <row r="23325" spans="9:13">
      <c r="I23325" s="51"/>
      <c r="M23325" s="51"/>
    </row>
    <row r="23326" spans="9:13">
      <c r="I23326" s="51"/>
      <c r="M23326" s="51"/>
    </row>
    <row r="23327" spans="9:13">
      <c r="I23327" s="51"/>
      <c r="M23327" s="51"/>
    </row>
    <row r="23328" spans="9:13">
      <c r="I23328" s="51"/>
      <c r="M23328" s="51"/>
    </row>
    <row r="23329" spans="9:13">
      <c r="I23329" s="51"/>
      <c r="M23329" s="51"/>
    </row>
    <row r="23330" spans="9:13">
      <c r="I23330" s="51"/>
      <c r="M23330" s="51"/>
    </row>
    <row r="23331" spans="9:13">
      <c r="I23331" s="51"/>
      <c r="M23331" s="51"/>
    </row>
    <row r="23332" spans="9:13">
      <c r="I23332" s="51"/>
      <c r="M23332" s="51"/>
    </row>
    <row r="23333" spans="9:13">
      <c r="I23333" s="51"/>
      <c r="M23333" s="51"/>
    </row>
    <row r="23334" spans="9:13">
      <c r="I23334" s="51"/>
      <c r="M23334" s="51"/>
    </row>
    <row r="23335" spans="9:13">
      <c r="I23335" s="51"/>
      <c r="M23335" s="51"/>
    </row>
    <row r="23336" spans="9:13">
      <c r="I23336" s="51"/>
      <c r="M23336" s="51"/>
    </row>
    <row r="23337" spans="9:13">
      <c r="I23337" s="51"/>
      <c r="M23337" s="51"/>
    </row>
    <row r="23338" spans="9:13">
      <c r="I23338" s="51"/>
      <c r="M23338" s="51"/>
    </row>
    <row r="23339" spans="9:13">
      <c r="I23339" s="51"/>
      <c r="M23339" s="51"/>
    </row>
    <row r="23340" spans="9:13">
      <c r="I23340" s="51"/>
      <c r="M23340" s="51"/>
    </row>
    <row r="23341" spans="9:13">
      <c r="I23341" s="51"/>
      <c r="M23341" s="51"/>
    </row>
    <row r="23342" spans="9:13">
      <c r="I23342" s="51"/>
      <c r="M23342" s="51"/>
    </row>
    <row r="23343" spans="9:13">
      <c r="I23343" s="51"/>
      <c r="M23343" s="51"/>
    </row>
    <row r="23344" spans="9:13">
      <c r="I23344" s="51"/>
      <c r="M23344" s="51"/>
    </row>
    <row r="23345" spans="9:13">
      <c r="I23345" s="51"/>
      <c r="M23345" s="51"/>
    </row>
    <row r="23346" spans="9:13">
      <c r="I23346" s="51"/>
      <c r="M23346" s="51"/>
    </row>
    <row r="23347" spans="9:13">
      <c r="I23347" s="51"/>
      <c r="M23347" s="51"/>
    </row>
    <row r="23348" spans="9:13">
      <c r="I23348" s="51"/>
      <c r="M23348" s="51"/>
    </row>
    <row r="23349" spans="9:13">
      <c r="I23349" s="51"/>
      <c r="M23349" s="51"/>
    </row>
    <row r="23350" spans="9:13">
      <c r="I23350" s="51"/>
      <c r="M23350" s="51"/>
    </row>
    <row r="23351" spans="9:13">
      <c r="I23351" s="51"/>
      <c r="M23351" s="51"/>
    </row>
    <row r="23352" spans="9:13">
      <c r="I23352" s="51"/>
      <c r="M23352" s="51"/>
    </row>
    <row r="23353" spans="9:13">
      <c r="I23353" s="51"/>
      <c r="M23353" s="51"/>
    </row>
    <row r="23354" spans="9:13">
      <c r="I23354" s="51"/>
      <c r="M23354" s="51"/>
    </row>
    <row r="23355" spans="9:13">
      <c r="I23355" s="51"/>
      <c r="M23355" s="51"/>
    </row>
    <row r="23356" spans="9:13">
      <c r="I23356" s="51"/>
      <c r="M23356" s="51"/>
    </row>
    <row r="23357" spans="9:13">
      <c r="I23357" s="51"/>
      <c r="M23357" s="51"/>
    </row>
    <row r="23358" spans="9:13">
      <c r="I23358" s="51"/>
      <c r="M23358" s="51"/>
    </row>
    <row r="23359" spans="9:13">
      <c r="I23359" s="51"/>
      <c r="M23359" s="51"/>
    </row>
    <row r="23360" spans="9:13">
      <c r="I23360" s="51"/>
      <c r="M23360" s="51"/>
    </row>
    <row r="23361" spans="9:13">
      <c r="I23361" s="51"/>
      <c r="M23361" s="51"/>
    </row>
    <row r="23362" spans="9:13">
      <c r="I23362" s="51"/>
      <c r="M23362" s="51"/>
    </row>
    <row r="23363" spans="9:13">
      <c r="I23363" s="51"/>
      <c r="M23363" s="51"/>
    </row>
    <row r="23364" spans="9:13">
      <c r="I23364" s="51"/>
      <c r="M23364" s="51"/>
    </row>
    <row r="23365" spans="9:13">
      <c r="I23365" s="51"/>
      <c r="M23365" s="51"/>
    </row>
    <row r="23366" spans="9:13">
      <c r="I23366" s="51"/>
      <c r="M23366" s="51"/>
    </row>
    <row r="23367" spans="9:13">
      <c r="I23367" s="51"/>
      <c r="M23367" s="51"/>
    </row>
    <row r="23368" spans="9:13">
      <c r="I23368" s="51"/>
      <c r="M23368" s="51"/>
    </row>
    <row r="23369" spans="9:13">
      <c r="I23369" s="51"/>
      <c r="M23369" s="51"/>
    </row>
    <row r="23370" spans="9:13">
      <c r="I23370" s="51"/>
      <c r="M23370" s="51"/>
    </row>
    <row r="23371" spans="9:13">
      <c r="I23371" s="51"/>
      <c r="M23371" s="51"/>
    </row>
    <row r="23372" spans="9:13">
      <c r="I23372" s="51"/>
      <c r="M23372" s="51"/>
    </row>
    <row r="23373" spans="9:13">
      <c r="I23373" s="51"/>
      <c r="M23373" s="51"/>
    </row>
    <row r="23374" spans="9:13">
      <c r="I23374" s="51"/>
      <c r="M23374" s="51"/>
    </row>
    <row r="23375" spans="9:13">
      <c r="I23375" s="51"/>
      <c r="M23375" s="51"/>
    </row>
    <row r="23376" spans="9:13">
      <c r="I23376" s="51"/>
      <c r="M23376" s="51"/>
    </row>
    <row r="23377" spans="9:13">
      <c r="I23377" s="51"/>
      <c r="M23377" s="51"/>
    </row>
    <row r="23378" spans="9:13">
      <c r="I23378" s="51"/>
      <c r="M23378" s="51"/>
    </row>
    <row r="23379" spans="9:13">
      <c r="I23379" s="51"/>
      <c r="M23379" s="51"/>
    </row>
    <row r="23380" spans="9:13">
      <c r="I23380" s="51"/>
      <c r="M23380" s="51"/>
    </row>
    <row r="23381" spans="9:13">
      <c r="I23381" s="51"/>
      <c r="M23381" s="51"/>
    </row>
    <row r="23382" spans="9:13">
      <c r="I23382" s="51"/>
      <c r="M23382" s="51"/>
    </row>
    <row r="23383" spans="9:13">
      <c r="I23383" s="51"/>
      <c r="M23383" s="51"/>
    </row>
    <row r="23384" spans="9:13">
      <c r="I23384" s="51"/>
      <c r="M23384" s="51"/>
    </row>
    <row r="23385" spans="9:13">
      <c r="I23385" s="51"/>
      <c r="M23385" s="51"/>
    </row>
    <row r="23386" spans="9:13">
      <c r="I23386" s="51"/>
      <c r="M23386" s="51"/>
    </row>
    <row r="23387" spans="9:13">
      <c r="I23387" s="51"/>
      <c r="M23387" s="51"/>
    </row>
    <row r="23388" spans="9:13">
      <c r="I23388" s="51"/>
      <c r="M23388" s="51"/>
    </row>
    <row r="23389" spans="9:13">
      <c r="I23389" s="51"/>
      <c r="M23389" s="51"/>
    </row>
    <row r="23390" spans="9:13">
      <c r="I23390" s="51"/>
      <c r="M23390" s="51"/>
    </row>
    <row r="23391" spans="9:13">
      <c r="I23391" s="51"/>
      <c r="M23391" s="51"/>
    </row>
    <row r="23392" spans="9:13">
      <c r="I23392" s="51"/>
      <c r="M23392" s="51"/>
    </row>
    <row r="23393" spans="9:13">
      <c r="I23393" s="51"/>
      <c r="M23393" s="51"/>
    </row>
    <row r="23394" spans="9:13">
      <c r="I23394" s="51"/>
      <c r="M23394" s="51"/>
    </row>
    <row r="23395" spans="9:13">
      <c r="I23395" s="51"/>
      <c r="M23395" s="51"/>
    </row>
    <row r="23396" spans="9:13">
      <c r="I23396" s="51"/>
      <c r="M23396" s="51"/>
    </row>
    <row r="23397" spans="9:13">
      <c r="I23397" s="51"/>
      <c r="M23397" s="51"/>
    </row>
    <row r="23398" spans="9:13">
      <c r="I23398" s="51"/>
      <c r="M23398" s="51"/>
    </row>
    <row r="23399" spans="9:13">
      <c r="I23399" s="51"/>
      <c r="M23399" s="51"/>
    </row>
    <row r="23400" spans="9:13">
      <c r="I23400" s="51"/>
      <c r="M23400" s="51"/>
    </row>
    <row r="23401" spans="9:13">
      <c r="I23401" s="51"/>
      <c r="M23401" s="51"/>
    </row>
    <row r="23402" spans="9:13">
      <c r="I23402" s="51"/>
      <c r="M23402" s="51"/>
    </row>
    <row r="23403" spans="9:13">
      <c r="I23403" s="51"/>
      <c r="M23403" s="51"/>
    </row>
    <row r="23404" spans="9:13">
      <c r="I23404" s="51"/>
      <c r="M23404" s="51"/>
    </row>
    <row r="23405" spans="9:13">
      <c r="I23405" s="51"/>
      <c r="M23405" s="51"/>
    </row>
    <row r="23406" spans="9:13">
      <c r="I23406" s="51"/>
      <c r="M23406" s="51"/>
    </row>
    <row r="23407" spans="9:13">
      <c r="I23407" s="51"/>
      <c r="M23407" s="51"/>
    </row>
    <row r="23408" spans="9:13">
      <c r="I23408" s="51"/>
      <c r="M23408" s="51"/>
    </row>
    <row r="23409" spans="9:13">
      <c r="I23409" s="51"/>
      <c r="M23409" s="51"/>
    </row>
    <row r="23410" spans="9:13">
      <c r="I23410" s="51"/>
      <c r="M23410" s="51"/>
    </row>
    <row r="23411" spans="9:13">
      <c r="I23411" s="51"/>
      <c r="M23411" s="51"/>
    </row>
    <row r="23412" spans="9:13">
      <c r="I23412" s="51"/>
      <c r="M23412" s="51"/>
    </row>
    <row r="23413" spans="9:13">
      <c r="I23413" s="51"/>
      <c r="M23413" s="51"/>
    </row>
    <row r="23414" spans="9:13">
      <c r="I23414" s="51"/>
      <c r="M23414" s="51"/>
    </row>
    <row r="23415" spans="9:13">
      <c r="I23415" s="51"/>
      <c r="M23415" s="51"/>
    </row>
    <row r="23416" spans="9:13">
      <c r="I23416" s="51"/>
      <c r="M23416" s="51"/>
    </row>
    <row r="23417" spans="9:13">
      <c r="I23417" s="51"/>
      <c r="M23417" s="51"/>
    </row>
    <row r="23418" spans="9:13">
      <c r="I23418" s="51"/>
      <c r="M23418" s="51"/>
    </row>
    <row r="23419" spans="9:13">
      <c r="I23419" s="51"/>
      <c r="M23419" s="51"/>
    </row>
    <row r="23420" spans="9:13">
      <c r="I23420" s="51"/>
      <c r="M23420" s="51"/>
    </row>
    <row r="23421" spans="9:13">
      <c r="I23421" s="51"/>
      <c r="M23421" s="51"/>
    </row>
    <row r="23422" spans="9:13">
      <c r="I23422" s="51"/>
      <c r="M23422" s="51"/>
    </row>
    <row r="23423" spans="9:13">
      <c r="I23423" s="51"/>
      <c r="M23423" s="51"/>
    </row>
    <row r="23424" spans="9:13">
      <c r="I23424" s="51"/>
      <c r="M23424" s="51"/>
    </row>
    <row r="23425" spans="9:13">
      <c r="I23425" s="51"/>
      <c r="M23425" s="51"/>
    </row>
    <row r="23426" spans="9:13">
      <c r="I23426" s="51"/>
      <c r="M23426" s="51"/>
    </row>
    <row r="23427" spans="9:13">
      <c r="I23427" s="51"/>
      <c r="M23427" s="51"/>
    </row>
    <row r="23428" spans="9:13">
      <c r="I23428" s="51"/>
      <c r="M23428" s="51"/>
    </row>
    <row r="23429" spans="9:13">
      <c r="I23429" s="51"/>
      <c r="M23429" s="51"/>
    </row>
    <row r="23430" spans="9:13">
      <c r="I23430" s="51"/>
      <c r="M23430" s="51"/>
    </row>
    <row r="23431" spans="9:13">
      <c r="I23431" s="51"/>
      <c r="M23431" s="51"/>
    </row>
    <row r="23432" spans="9:13">
      <c r="I23432" s="51"/>
      <c r="M23432" s="51"/>
    </row>
    <row r="23433" spans="9:13">
      <c r="I23433" s="51"/>
      <c r="M23433" s="51"/>
    </row>
    <row r="23434" spans="9:13">
      <c r="I23434" s="51"/>
      <c r="M23434" s="51"/>
    </row>
    <row r="23435" spans="9:13">
      <c r="I23435" s="51"/>
      <c r="M23435" s="51"/>
    </row>
    <row r="23436" spans="9:13">
      <c r="I23436" s="51"/>
      <c r="M23436" s="51"/>
    </row>
    <row r="23437" spans="9:13">
      <c r="I23437" s="51"/>
      <c r="M23437" s="51"/>
    </row>
    <row r="23438" spans="9:13">
      <c r="I23438" s="51"/>
      <c r="M23438" s="51"/>
    </row>
    <row r="23439" spans="9:13">
      <c r="I23439" s="51"/>
      <c r="M23439" s="51"/>
    </row>
    <row r="23440" spans="9:13">
      <c r="I23440" s="51"/>
      <c r="M23440" s="51"/>
    </row>
    <row r="23441" spans="9:13">
      <c r="I23441" s="51"/>
      <c r="M23441" s="51"/>
    </row>
    <row r="23442" spans="9:13">
      <c r="I23442" s="51"/>
      <c r="M23442" s="51"/>
    </row>
    <row r="23443" spans="9:13">
      <c r="I23443" s="51"/>
      <c r="M23443" s="51"/>
    </row>
    <row r="23444" spans="9:13">
      <c r="I23444" s="51"/>
      <c r="M23444" s="51"/>
    </row>
    <row r="23445" spans="9:13">
      <c r="I23445" s="51"/>
      <c r="M23445" s="51"/>
    </row>
    <row r="23446" spans="9:13">
      <c r="I23446" s="51"/>
      <c r="M23446" s="51"/>
    </row>
    <row r="23447" spans="9:13">
      <c r="I23447" s="51"/>
      <c r="M23447" s="51"/>
    </row>
    <row r="23448" spans="9:13">
      <c r="I23448" s="51"/>
      <c r="M23448" s="51"/>
    </row>
    <row r="23449" spans="9:13">
      <c r="I23449" s="51"/>
      <c r="M23449" s="51"/>
    </row>
    <row r="23450" spans="9:13">
      <c r="I23450" s="51"/>
      <c r="M23450" s="51"/>
    </row>
    <row r="23451" spans="9:13">
      <c r="I23451" s="51"/>
      <c r="M23451" s="51"/>
    </row>
    <row r="23452" spans="9:13">
      <c r="I23452" s="51"/>
      <c r="M23452" s="51"/>
    </row>
    <row r="23453" spans="9:13">
      <c r="I23453" s="51"/>
      <c r="M23453" s="51"/>
    </row>
    <row r="23454" spans="9:13">
      <c r="I23454" s="51"/>
      <c r="M23454" s="51"/>
    </row>
    <row r="23455" spans="9:13">
      <c r="I23455" s="51"/>
      <c r="M23455" s="51"/>
    </row>
    <row r="23456" spans="9:13">
      <c r="I23456" s="51"/>
      <c r="M23456" s="51"/>
    </row>
    <row r="23457" spans="9:13">
      <c r="I23457" s="51"/>
      <c r="M23457" s="51"/>
    </row>
    <row r="23458" spans="9:13">
      <c r="I23458" s="51"/>
      <c r="M23458" s="51"/>
    </row>
    <row r="23459" spans="9:13">
      <c r="I23459" s="51"/>
      <c r="M23459" s="51"/>
    </row>
    <row r="23460" spans="9:13">
      <c r="I23460" s="51"/>
      <c r="M23460" s="51"/>
    </row>
    <row r="23461" spans="9:13">
      <c r="I23461" s="51"/>
      <c r="M23461" s="51"/>
    </row>
    <row r="23462" spans="9:13">
      <c r="I23462" s="51"/>
      <c r="M23462" s="51"/>
    </row>
    <row r="23463" spans="9:13">
      <c r="I23463" s="51"/>
      <c r="M23463" s="51"/>
    </row>
    <row r="23464" spans="9:13">
      <c r="I23464" s="51"/>
      <c r="M23464" s="51"/>
    </row>
    <row r="23465" spans="9:13">
      <c r="I23465" s="51"/>
      <c r="M23465" s="51"/>
    </row>
    <row r="23466" spans="9:13">
      <c r="I23466" s="51"/>
      <c r="M23466" s="51"/>
    </row>
    <row r="23467" spans="9:13">
      <c r="I23467" s="51"/>
      <c r="M23467" s="51"/>
    </row>
    <row r="23468" spans="9:13">
      <c r="I23468" s="51"/>
      <c r="M23468" s="51"/>
    </row>
    <row r="23469" spans="9:13">
      <c r="I23469" s="51"/>
      <c r="M23469" s="51"/>
    </row>
    <row r="23470" spans="9:13">
      <c r="I23470" s="51"/>
      <c r="M23470" s="51"/>
    </row>
    <row r="23471" spans="9:13">
      <c r="I23471" s="51"/>
      <c r="M23471" s="51"/>
    </row>
    <row r="23472" spans="9:13">
      <c r="I23472" s="51"/>
      <c r="M23472" s="51"/>
    </row>
    <row r="23473" spans="9:13">
      <c r="I23473" s="51"/>
      <c r="M23473" s="51"/>
    </row>
    <row r="23474" spans="9:13">
      <c r="I23474" s="51"/>
      <c r="M23474" s="51"/>
    </row>
    <row r="23475" spans="9:13">
      <c r="I23475" s="51"/>
      <c r="M23475" s="51"/>
    </row>
    <row r="23476" spans="9:13">
      <c r="I23476" s="51"/>
      <c r="M23476" s="51"/>
    </row>
    <row r="23477" spans="9:13">
      <c r="I23477" s="51"/>
      <c r="M23477" s="51"/>
    </row>
    <row r="23478" spans="9:13">
      <c r="I23478" s="51"/>
      <c r="M23478" s="51"/>
    </row>
    <row r="23479" spans="9:13">
      <c r="I23479" s="51"/>
      <c r="M23479" s="51"/>
    </row>
    <row r="23480" spans="9:13">
      <c r="I23480" s="51"/>
      <c r="M23480" s="51"/>
    </row>
    <row r="23481" spans="9:13">
      <c r="I23481" s="51"/>
      <c r="M23481" s="51"/>
    </row>
    <row r="23482" spans="9:13">
      <c r="I23482" s="51"/>
      <c r="M23482" s="51"/>
    </row>
    <row r="23483" spans="9:13">
      <c r="I23483" s="51"/>
      <c r="M23483" s="51"/>
    </row>
    <row r="23484" spans="9:13">
      <c r="I23484" s="51"/>
      <c r="M23484" s="51"/>
    </row>
    <row r="23485" spans="9:13">
      <c r="I23485" s="51"/>
      <c r="M23485" s="51"/>
    </row>
    <row r="23486" spans="9:13">
      <c r="I23486" s="51"/>
      <c r="M23486" s="51"/>
    </row>
    <row r="23487" spans="9:13">
      <c r="I23487" s="51"/>
      <c r="M23487" s="51"/>
    </row>
    <row r="23488" spans="9:13">
      <c r="I23488" s="51"/>
      <c r="M23488" s="51"/>
    </row>
    <row r="23489" spans="9:13">
      <c r="I23489" s="51"/>
      <c r="M23489" s="51"/>
    </row>
    <row r="23490" spans="9:13">
      <c r="I23490" s="51"/>
      <c r="M23490" s="51"/>
    </row>
    <row r="23491" spans="9:13">
      <c r="I23491" s="51"/>
      <c r="M23491" s="51"/>
    </row>
    <row r="23492" spans="9:13">
      <c r="I23492" s="51"/>
      <c r="M23492" s="51"/>
    </row>
    <row r="23493" spans="9:13">
      <c r="I23493" s="51"/>
      <c r="M23493" s="51"/>
    </row>
    <row r="23494" spans="9:13">
      <c r="I23494" s="51"/>
      <c r="M23494" s="51"/>
    </row>
    <row r="23495" spans="9:13">
      <c r="I23495" s="51"/>
      <c r="M23495" s="51"/>
    </row>
    <row r="23496" spans="9:13">
      <c r="I23496" s="51"/>
      <c r="M23496" s="51"/>
    </row>
    <row r="23497" spans="9:13">
      <c r="I23497" s="51"/>
      <c r="M23497" s="51"/>
    </row>
    <row r="23498" spans="9:13">
      <c r="I23498" s="51"/>
      <c r="M23498" s="51"/>
    </row>
    <row r="23499" spans="9:13">
      <c r="I23499" s="51"/>
      <c r="M23499" s="51"/>
    </row>
    <row r="23500" spans="9:13">
      <c r="I23500" s="51"/>
      <c r="M23500" s="51"/>
    </row>
    <row r="23501" spans="9:13">
      <c r="I23501" s="51"/>
      <c r="M23501" s="51"/>
    </row>
    <row r="23502" spans="9:13">
      <c r="I23502" s="51"/>
      <c r="M23502" s="51"/>
    </row>
    <row r="23503" spans="9:13">
      <c r="I23503" s="51"/>
      <c r="M23503" s="51"/>
    </row>
    <row r="23504" spans="9:13">
      <c r="I23504" s="51"/>
      <c r="M23504" s="51"/>
    </row>
    <row r="23505" spans="9:13">
      <c r="I23505" s="51"/>
      <c r="M23505" s="51"/>
    </row>
    <row r="23506" spans="9:13">
      <c r="I23506" s="51"/>
      <c r="M23506" s="51"/>
    </row>
    <row r="23507" spans="9:13">
      <c r="I23507" s="51"/>
      <c r="M23507" s="51"/>
    </row>
    <row r="23508" spans="9:13">
      <c r="I23508" s="51"/>
      <c r="M23508" s="51"/>
    </row>
    <row r="23509" spans="9:13">
      <c r="I23509" s="51"/>
      <c r="M23509" s="51"/>
    </row>
    <row r="23510" spans="9:13">
      <c r="I23510" s="51"/>
      <c r="M23510" s="51"/>
    </row>
    <row r="23511" spans="9:13">
      <c r="I23511" s="51"/>
      <c r="M23511" s="51"/>
    </row>
    <row r="23512" spans="9:13">
      <c r="I23512" s="51"/>
      <c r="M23512" s="51"/>
    </row>
    <row r="23513" spans="9:13">
      <c r="I23513" s="51"/>
      <c r="M23513" s="51"/>
    </row>
    <row r="23514" spans="9:13">
      <c r="I23514" s="51"/>
      <c r="M23514" s="51"/>
    </row>
    <row r="23515" spans="9:13">
      <c r="I23515" s="51"/>
      <c r="M23515" s="51"/>
    </row>
    <row r="23516" spans="9:13">
      <c r="I23516" s="51"/>
      <c r="M23516" s="51"/>
    </row>
    <row r="23517" spans="9:13">
      <c r="I23517" s="51"/>
      <c r="M23517" s="51"/>
    </row>
    <row r="23518" spans="9:13">
      <c r="I23518" s="51"/>
      <c r="M23518" s="51"/>
    </row>
    <row r="23519" spans="9:13">
      <c r="I23519" s="51"/>
      <c r="M23519" s="51"/>
    </row>
    <row r="23520" spans="9:13">
      <c r="I23520" s="51"/>
      <c r="M23520" s="51"/>
    </row>
    <row r="23521" spans="9:13">
      <c r="I23521" s="51"/>
      <c r="M23521" s="51"/>
    </row>
    <row r="23522" spans="9:13">
      <c r="I23522" s="51"/>
      <c r="M23522" s="51"/>
    </row>
    <row r="23523" spans="9:13">
      <c r="I23523" s="51"/>
      <c r="M23523" s="51"/>
    </row>
    <row r="23524" spans="9:13">
      <c r="I23524" s="51"/>
      <c r="M23524" s="51"/>
    </row>
    <row r="23525" spans="9:13">
      <c r="I23525" s="51"/>
      <c r="M23525" s="51"/>
    </row>
    <row r="23526" spans="9:13">
      <c r="I23526" s="51"/>
      <c r="M23526" s="51"/>
    </row>
    <row r="23527" spans="9:13">
      <c r="I23527" s="51"/>
      <c r="M23527" s="51"/>
    </row>
    <row r="23528" spans="9:13">
      <c r="I23528" s="51"/>
      <c r="M23528" s="51"/>
    </row>
    <row r="23529" spans="9:13">
      <c r="I23529" s="51"/>
      <c r="M23529" s="51"/>
    </row>
    <row r="23530" spans="9:13">
      <c r="I23530" s="51"/>
      <c r="M23530" s="51"/>
    </row>
    <row r="23531" spans="9:13">
      <c r="I23531" s="51"/>
      <c r="M23531" s="51"/>
    </row>
    <row r="23532" spans="9:13">
      <c r="I23532" s="51"/>
      <c r="M23532" s="51"/>
    </row>
    <row r="23533" spans="9:13">
      <c r="I23533" s="51"/>
      <c r="M23533" s="51"/>
    </row>
    <row r="23534" spans="9:13">
      <c r="I23534" s="51"/>
      <c r="M23534" s="51"/>
    </row>
    <row r="23535" spans="9:13">
      <c r="I23535" s="51"/>
      <c r="M23535" s="51"/>
    </row>
    <row r="23536" spans="9:13">
      <c r="I23536" s="51"/>
      <c r="M23536" s="51"/>
    </row>
    <row r="23537" spans="9:13">
      <c r="I23537" s="51"/>
      <c r="M23537" s="51"/>
    </row>
    <row r="23538" spans="9:13">
      <c r="I23538" s="51"/>
      <c r="M23538" s="51"/>
    </row>
    <row r="23539" spans="9:13">
      <c r="I23539" s="51"/>
      <c r="M23539" s="51"/>
    </row>
    <row r="23540" spans="9:13">
      <c r="I23540" s="51"/>
      <c r="M23540" s="51"/>
    </row>
    <row r="23541" spans="9:13">
      <c r="I23541" s="51"/>
      <c r="M23541" s="51"/>
    </row>
    <row r="23542" spans="9:13">
      <c r="I23542" s="51"/>
      <c r="M23542" s="51"/>
    </row>
    <row r="23543" spans="9:13">
      <c r="I23543" s="51"/>
      <c r="M23543" s="51"/>
    </row>
    <row r="23544" spans="9:13">
      <c r="I23544" s="51"/>
      <c r="M23544" s="51"/>
    </row>
    <row r="23545" spans="9:13">
      <c r="I23545" s="51"/>
      <c r="M23545" s="51"/>
    </row>
    <row r="23546" spans="9:13">
      <c r="I23546" s="51"/>
      <c r="M23546" s="51"/>
    </row>
    <row r="23547" spans="9:13">
      <c r="I23547" s="51"/>
      <c r="M23547" s="51"/>
    </row>
    <row r="23548" spans="9:13">
      <c r="I23548" s="51"/>
      <c r="M23548" s="51"/>
    </row>
    <row r="23549" spans="9:13">
      <c r="I23549" s="51"/>
      <c r="M23549" s="51"/>
    </row>
    <row r="23550" spans="9:13">
      <c r="I23550" s="51"/>
      <c r="M23550" s="51"/>
    </row>
    <row r="23551" spans="9:13">
      <c r="I23551" s="51"/>
      <c r="M23551" s="51"/>
    </row>
    <row r="23552" spans="9:13">
      <c r="I23552" s="51"/>
      <c r="M23552" s="51"/>
    </row>
    <row r="23553" spans="9:13">
      <c r="I23553" s="51"/>
      <c r="M23553" s="51"/>
    </row>
    <row r="23554" spans="9:13">
      <c r="I23554" s="51"/>
      <c r="M23554" s="51"/>
    </row>
    <row r="23555" spans="9:13">
      <c r="I23555" s="51"/>
      <c r="M23555" s="51"/>
    </row>
    <row r="23556" spans="9:13">
      <c r="I23556" s="51"/>
      <c r="M23556" s="51"/>
    </row>
    <row r="23557" spans="9:13">
      <c r="I23557" s="51"/>
      <c r="M23557" s="51"/>
    </row>
    <row r="23558" spans="9:13">
      <c r="I23558" s="51"/>
      <c r="M23558" s="51"/>
    </row>
    <row r="23559" spans="9:13">
      <c r="I23559" s="51"/>
      <c r="M23559" s="51"/>
    </row>
    <row r="23560" spans="9:13">
      <c r="I23560" s="51"/>
      <c r="M23560" s="51"/>
    </row>
    <row r="23561" spans="9:13">
      <c r="I23561" s="51"/>
      <c r="M23561" s="51"/>
    </row>
    <row r="23562" spans="9:13">
      <c r="I23562" s="51"/>
      <c r="M23562" s="51"/>
    </row>
    <row r="23563" spans="9:13">
      <c r="I23563" s="51"/>
      <c r="M23563" s="51"/>
    </row>
    <row r="23564" spans="9:13">
      <c r="I23564" s="51"/>
      <c r="M23564" s="51"/>
    </row>
    <row r="23565" spans="9:13">
      <c r="I23565" s="51"/>
      <c r="M23565" s="51"/>
    </row>
    <row r="23566" spans="9:13">
      <c r="I23566" s="51"/>
      <c r="M23566" s="51"/>
    </row>
    <row r="23567" spans="9:13">
      <c r="I23567" s="51"/>
      <c r="M23567" s="51"/>
    </row>
    <row r="23568" spans="9:13">
      <c r="I23568" s="51"/>
      <c r="M23568" s="51"/>
    </row>
    <row r="23569" spans="9:13">
      <c r="I23569" s="51"/>
      <c r="M23569" s="51"/>
    </row>
    <row r="23570" spans="9:13">
      <c r="I23570" s="51"/>
      <c r="M23570" s="51"/>
    </row>
    <row r="23571" spans="9:13">
      <c r="I23571" s="51"/>
      <c r="M23571" s="51"/>
    </row>
    <row r="23572" spans="9:13">
      <c r="I23572" s="51"/>
      <c r="M23572" s="51"/>
    </row>
    <row r="23573" spans="9:13">
      <c r="I23573" s="51"/>
      <c r="M23573" s="51"/>
    </row>
    <row r="23574" spans="9:13">
      <c r="I23574" s="51"/>
      <c r="M23574" s="51"/>
    </row>
    <row r="23575" spans="9:13">
      <c r="I23575" s="51"/>
      <c r="M23575" s="51"/>
    </row>
    <row r="23576" spans="9:13">
      <c r="I23576" s="51"/>
      <c r="M23576" s="51"/>
    </row>
    <row r="23577" spans="9:13">
      <c r="I23577" s="51"/>
      <c r="M23577" s="51"/>
    </row>
    <row r="23578" spans="9:13">
      <c r="I23578" s="51"/>
      <c r="M23578" s="51"/>
    </row>
    <row r="23579" spans="9:13">
      <c r="I23579" s="51"/>
      <c r="M23579" s="51"/>
    </row>
    <row r="23580" spans="9:13">
      <c r="I23580" s="51"/>
      <c r="M23580" s="51"/>
    </row>
    <row r="23581" spans="9:13">
      <c r="I23581" s="51"/>
      <c r="M23581" s="51"/>
    </row>
    <row r="23582" spans="9:13">
      <c r="I23582" s="51"/>
      <c r="M23582" s="51"/>
    </row>
    <row r="23583" spans="9:13">
      <c r="I23583" s="51"/>
      <c r="M23583" s="51"/>
    </row>
    <row r="23584" spans="9:13">
      <c r="I23584" s="51"/>
      <c r="M23584" s="51"/>
    </row>
    <row r="23585" spans="9:13">
      <c r="I23585" s="51"/>
      <c r="M23585" s="51"/>
    </row>
    <row r="23586" spans="9:13">
      <c r="I23586" s="51"/>
      <c r="M23586" s="51"/>
    </row>
    <row r="23587" spans="9:13">
      <c r="I23587" s="51"/>
      <c r="M23587" s="51"/>
    </row>
    <row r="23588" spans="9:13">
      <c r="I23588" s="51"/>
      <c r="M23588" s="51"/>
    </row>
    <row r="23589" spans="9:13">
      <c r="I23589" s="51"/>
      <c r="M23589" s="51"/>
    </row>
    <row r="23590" spans="9:13">
      <c r="I23590" s="51"/>
      <c r="M23590" s="51"/>
    </row>
    <row r="23591" spans="9:13">
      <c r="I23591" s="51"/>
      <c r="M23591" s="51"/>
    </row>
    <row r="23592" spans="9:13">
      <c r="I23592" s="51"/>
      <c r="M23592" s="51"/>
    </row>
    <row r="23593" spans="9:13">
      <c r="I23593" s="51"/>
      <c r="M23593" s="51"/>
    </row>
    <row r="23594" spans="9:13">
      <c r="I23594" s="51"/>
      <c r="M23594" s="51"/>
    </row>
    <row r="23595" spans="9:13">
      <c r="I23595" s="51"/>
      <c r="M23595" s="51"/>
    </row>
    <row r="23596" spans="9:13">
      <c r="I23596" s="51"/>
      <c r="M23596" s="51"/>
    </row>
    <row r="23597" spans="9:13">
      <c r="I23597" s="51"/>
      <c r="M23597" s="51"/>
    </row>
    <row r="23598" spans="9:13">
      <c r="I23598" s="51"/>
      <c r="M23598" s="51"/>
    </row>
    <row r="23599" spans="9:13">
      <c r="I23599" s="51"/>
      <c r="M23599" s="51"/>
    </row>
    <row r="23600" spans="9:13">
      <c r="I23600" s="51"/>
      <c r="M23600" s="51"/>
    </row>
    <row r="23601" spans="9:13">
      <c r="I23601" s="51"/>
      <c r="M23601" s="51"/>
    </row>
    <row r="23602" spans="9:13">
      <c r="I23602" s="51"/>
      <c r="M23602" s="51"/>
    </row>
    <row r="23603" spans="9:13">
      <c r="I23603" s="51"/>
      <c r="M23603" s="51"/>
    </row>
    <row r="23604" spans="9:13">
      <c r="I23604" s="51"/>
      <c r="M23604" s="51"/>
    </row>
    <row r="23605" spans="9:13">
      <c r="I23605" s="51"/>
      <c r="M23605" s="51"/>
    </row>
    <row r="23606" spans="9:13">
      <c r="I23606" s="51"/>
      <c r="M23606" s="51"/>
    </row>
    <row r="23607" spans="9:13">
      <c r="I23607" s="51"/>
      <c r="M23607" s="51"/>
    </row>
    <row r="23608" spans="9:13">
      <c r="I23608" s="51"/>
      <c r="M23608" s="51"/>
    </row>
    <row r="23609" spans="9:13">
      <c r="I23609" s="51"/>
      <c r="M23609" s="51"/>
    </row>
    <row r="23610" spans="9:13">
      <c r="I23610" s="51"/>
      <c r="M23610" s="51"/>
    </row>
    <row r="23611" spans="9:13">
      <c r="I23611" s="51"/>
      <c r="M23611" s="51"/>
    </row>
    <row r="23612" spans="9:13">
      <c r="I23612" s="51"/>
      <c r="M23612" s="51"/>
    </row>
    <row r="23613" spans="9:13">
      <c r="I23613" s="51"/>
      <c r="M23613" s="51"/>
    </row>
    <row r="23614" spans="9:13">
      <c r="I23614" s="51"/>
      <c r="M23614" s="51"/>
    </row>
    <row r="23615" spans="9:13">
      <c r="I23615" s="51"/>
      <c r="M23615" s="51"/>
    </row>
    <row r="23616" spans="9:13">
      <c r="I23616" s="51"/>
      <c r="M23616" s="51"/>
    </row>
    <row r="23617" spans="9:13">
      <c r="I23617" s="51"/>
      <c r="M23617" s="51"/>
    </row>
    <row r="23618" spans="9:13">
      <c r="I23618" s="51"/>
      <c r="M23618" s="51"/>
    </row>
    <row r="23619" spans="9:13">
      <c r="I23619" s="51"/>
      <c r="M23619" s="51"/>
    </row>
    <row r="23620" spans="9:13">
      <c r="I23620" s="51"/>
      <c r="M23620" s="51"/>
    </row>
    <row r="23621" spans="9:13">
      <c r="I23621" s="51"/>
      <c r="M23621" s="51"/>
    </row>
    <row r="23622" spans="9:13">
      <c r="I23622" s="51"/>
      <c r="M23622" s="51"/>
    </row>
    <row r="23623" spans="9:13">
      <c r="I23623" s="51"/>
      <c r="M23623" s="51"/>
    </row>
    <row r="23624" spans="9:13">
      <c r="I23624" s="51"/>
      <c r="M23624" s="51"/>
    </row>
    <row r="23625" spans="9:13">
      <c r="I23625" s="51"/>
      <c r="M23625" s="51"/>
    </row>
    <row r="23626" spans="9:13">
      <c r="I23626" s="51"/>
      <c r="M23626" s="51"/>
    </row>
    <row r="23627" spans="9:13">
      <c r="I23627" s="51"/>
      <c r="M23627" s="51"/>
    </row>
    <row r="23628" spans="9:13">
      <c r="I23628" s="51"/>
      <c r="M23628" s="51"/>
    </row>
    <row r="23629" spans="9:13">
      <c r="I23629" s="51"/>
      <c r="M23629" s="51"/>
    </row>
    <row r="23630" spans="9:13">
      <c r="I23630" s="51"/>
      <c r="M23630" s="51"/>
    </row>
    <row r="23631" spans="9:13">
      <c r="I23631" s="51"/>
      <c r="M23631" s="51"/>
    </row>
    <row r="23632" spans="9:13">
      <c r="I23632" s="51"/>
      <c r="M23632" s="51"/>
    </row>
    <row r="23633" spans="9:13">
      <c r="I23633" s="51"/>
      <c r="M23633" s="51"/>
    </row>
    <row r="23634" spans="9:13">
      <c r="I23634" s="51"/>
      <c r="M23634" s="51"/>
    </row>
    <row r="23635" spans="9:13">
      <c r="I23635" s="51"/>
      <c r="M23635" s="51"/>
    </row>
    <row r="23636" spans="9:13">
      <c r="I23636" s="51"/>
      <c r="M23636" s="51"/>
    </row>
    <row r="23637" spans="9:13">
      <c r="I23637" s="51"/>
      <c r="M23637" s="51"/>
    </row>
    <row r="23638" spans="9:13">
      <c r="I23638" s="51"/>
      <c r="M23638" s="51"/>
    </row>
    <row r="23639" spans="9:13">
      <c r="I23639" s="51"/>
      <c r="M23639" s="51"/>
    </row>
    <row r="23640" spans="9:13">
      <c r="I23640" s="51"/>
      <c r="M23640" s="51"/>
    </row>
    <row r="23641" spans="9:13">
      <c r="I23641" s="51"/>
      <c r="M23641" s="51"/>
    </row>
    <row r="23642" spans="9:13">
      <c r="I23642" s="51"/>
      <c r="M23642" s="51"/>
    </row>
    <row r="23643" spans="9:13">
      <c r="I23643" s="51"/>
      <c r="M23643" s="51"/>
    </row>
    <row r="23644" spans="9:13">
      <c r="I23644" s="51"/>
      <c r="M23644" s="51"/>
    </row>
    <row r="23645" spans="9:13">
      <c r="I23645" s="51"/>
      <c r="M23645" s="51"/>
    </row>
    <row r="23646" spans="9:13">
      <c r="I23646" s="51"/>
      <c r="M23646" s="51"/>
    </row>
    <row r="23647" spans="9:13">
      <c r="I23647" s="51"/>
      <c r="M23647" s="51"/>
    </row>
    <row r="23648" spans="9:13">
      <c r="I23648" s="51"/>
      <c r="M23648" s="51"/>
    </row>
    <row r="23649" spans="9:13">
      <c r="I23649" s="51"/>
      <c r="M23649" s="51"/>
    </row>
    <row r="23650" spans="9:13">
      <c r="I23650" s="51"/>
      <c r="M23650" s="51"/>
    </row>
    <row r="23651" spans="9:13">
      <c r="I23651" s="51"/>
      <c r="M23651" s="51"/>
    </row>
    <row r="23652" spans="9:13">
      <c r="I23652" s="51"/>
      <c r="M23652" s="51"/>
    </row>
    <row r="23653" spans="9:13">
      <c r="I23653" s="51"/>
      <c r="M23653" s="51"/>
    </row>
    <row r="23654" spans="9:13">
      <c r="I23654" s="51"/>
      <c r="M23654" s="51"/>
    </row>
    <row r="23655" spans="9:13">
      <c r="I23655" s="51"/>
      <c r="M23655" s="51"/>
    </row>
    <row r="23656" spans="9:13">
      <c r="I23656" s="51"/>
      <c r="M23656" s="51"/>
    </row>
    <row r="23657" spans="9:13">
      <c r="I23657" s="51"/>
      <c r="M23657" s="51"/>
    </row>
    <row r="23658" spans="9:13">
      <c r="I23658" s="51"/>
      <c r="M23658" s="51"/>
    </row>
    <row r="23659" spans="9:13">
      <c r="I23659" s="51"/>
      <c r="M23659" s="51"/>
    </row>
    <row r="23660" spans="9:13">
      <c r="I23660" s="51"/>
      <c r="M23660" s="51"/>
    </row>
    <row r="23661" spans="9:13">
      <c r="I23661" s="51"/>
      <c r="M23661" s="51"/>
    </row>
    <row r="23662" spans="9:13">
      <c r="I23662" s="51"/>
      <c r="M23662" s="51"/>
    </row>
    <row r="23663" spans="9:13">
      <c r="I23663" s="51"/>
      <c r="M23663" s="51"/>
    </row>
    <row r="23664" spans="9:13">
      <c r="I23664" s="51"/>
      <c r="M23664" s="51"/>
    </row>
    <row r="23665" spans="9:13">
      <c r="I23665" s="51"/>
      <c r="M23665" s="51"/>
    </row>
    <row r="23666" spans="9:13">
      <c r="I23666" s="51"/>
      <c r="M23666" s="51"/>
    </row>
    <row r="23667" spans="9:13">
      <c r="I23667" s="51"/>
      <c r="M23667" s="51"/>
    </row>
    <row r="23668" spans="9:13">
      <c r="I23668" s="51"/>
      <c r="M23668" s="51"/>
    </row>
    <row r="23669" spans="9:13">
      <c r="I23669" s="51"/>
      <c r="M23669" s="51"/>
    </row>
    <row r="23670" spans="9:13">
      <c r="I23670" s="51"/>
      <c r="M23670" s="51"/>
    </row>
    <row r="23671" spans="9:13">
      <c r="I23671" s="51"/>
      <c r="M23671" s="51"/>
    </row>
    <row r="23672" spans="9:13">
      <c r="I23672" s="51"/>
      <c r="M23672" s="51"/>
    </row>
    <row r="23673" spans="9:13">
      <c r="I23673" s="51"/>
      <c r="M23673" s="51"/>
    </row>
    <row r="23674" spans="9:13">
      <c r="I23674" s="51"/>
      <c r="M23674" s="51"/>
    </row>
    <row r="23675" spans="9:13">
      <c r="I23675" s="51"/>
      <c r="M23675" s="51"/>
    </row>
    <row r="23676" spans="9:13">
      <c r="I23676" s="51"/>
      <c r="M23676" s="51"/>
    </row>
    <row r="23677" spans="9:13">
      <c r="I23677" s="51"/>
      <c r="M23677" s="51"/>
    </row>
    <row r="23678" spans="9:13">
      <c r="I23678" s="51"/>
      <c r="M23678" s="51"/>
    </row>
    <row r="23679" spans="9:13">
      <c r="I23679" s="51"/>
      <c r="M23679" s="51"/>
    </row>
    <row r="23680" spans="9:13">
      <c r="I23680" s="51"/>
      <c r="M23680" s="51"/>
    </row>
    <row r="23681" spans="9:13">
      <c r="I23681" s="51"/>
      <c r="M23681" s="51"/>
    </row>
    <row r="23682" spans="9:13">
      <c r="I23682" s="51"/>
      <c r="M23682" s="51"/>
    </row>
    <row r="23683" spans="9:13">
      <c r="I23683" s="51"/>
      <c r="M23683" s="51"/>
    </row>
    <row r="23684" spans="9:13">
      <c r="I23684" s="51"/>
      <c r="M23684" s="51"/>
    </row>
    <row r="23685" spans="9:13">
      <c r="I23685" s="51"/>
      <c r="M23685" s="51"/>
    </row>
    <row r="23686" spans="9:13">
      <c r="I23686" s="51"/>
      <c r="M23686" s="51"/>
    </row>
    <row r="23687" spans="9:13">
      <c r="I23687" s="51"/>
      <c r="M23687" s="51"/>
    </row>
    <row r="23688" spans="9:13">
      <c r="I23688" s="51"/>
      <c r="M23688" s="51"/>
    </row>
    <row r="23689" spans="9:13">
      <c r="I23689" s="51"/>
      <c r="M23689" s="51"/>
    </row>
    <row r="23690" spans="9:13">
      <c r="I23690" s="51"/>
      <c r="M23690" s="51"/>
    </row>
    <row r="23691" spans="9:13">
      <c r="I23691" s="51"/>
      <c r="M23691" s="51"/>
    </row>
    <row r="23692" spans="9:13">
      <c r="I23692" s="51"/>
      <c r="M23692" s="51"/>
    </row>
    <row r="23693" spans="9:13">
      <c r="I23693" s="51"/>
      <c r="M23693" s="51"/>
    </row>
    <row r="23694" spans="9:13">
      <c r="I23694" s="51"/>
      <c r="M23694" s="51"/>
    </row>
    <row r="23695" spans="9:13">
      <c r="I23695" s="51"/>
      <c r="M23695" s="51"/>
    </row>
    <row r="23696" spans="9:13">
      <c r="I23696" s="51"/>
      <c r="M23696" s="51"/>
    </row>
    <row r="23697" spans="9:13">
      <c r="I23697" s="51"/>
      <c r="M23697" s="51"/>
    </row>
    <row r="23698" spans="9:13">
      <c r="I23698" s="51"/>
      <c r="M23698" s="51"/>
    </row>
    <row r="23699" spans="9:13">
      <c r="I23699" s="51"/>
      <c r="M23699" s="51"/>
    </row>
    <row r="23700" spans="9:13">
      <c r="I23700" s="51"/>
      <c r="M23700" s="51"/>
    </row>
    <row r="23701" spans="9:13">
      <c r="I23701" s="51"/>
      <c r="M23701" s="51"/>
    </row>
    <row r="23702" spans="9:13">
      <c r="I23702" s="51"/>
      <c r="M23702" s="51"/>
    </row>
    <row r="23703" spans="9:13">
      <c r="I23703" s="51"/>
      <c r="M23703" s="51"/>
    </row>
    <row r="23704" spans="9:13">
      <c r="I23704" s="51"/>
      <c r="M23704" s="51"/>
    </row>
    <row r="23705" spans="9:13">
      <c r="I23705" s="51"/>
      <c r="M23705" s="51"/>
    </row>
    <row r="23706" spans="9:13">
      <c r="I23706" s="51"/>
      <c r="M23706" s="51"/>
    </row>
    <row r="23707" spans="9:13">
      <c r="I23707" s="51"/>
      <c r="M23707" s="51"/>
    </row>
    <row r="23708" spans="9:13">
      <c r="I23708" s="51"/>
      <c r="M23708" s="51"/>
    </row>
    <row r="23709" spans="9:13">
      <c r="I23709" s="51"/>
      <c r="M23709" s="51"/>
    </row>
    <row r="23710" spans="9:13">
      <c r="I23710" s="51"/>
      <c r="M23710" s="51"/>
    </row>
    <row r="23711" spans="9:13">
      <c r="I23711" s="51"/>
      <c r="M23711" s="51"/>
    </row>
    <row r="23712" spans="9:13">
      <c r="I23712" s="51"/>
      <c r="M23712" s="51"/>
    </row>
    <row r="23713" spans="9:13">
      <c r="I23713" s="51"/>
      <c r="M23713" s="51"/>
    </row>
    <row r="23714" spans="9:13">
      <c r="I23714" s="51"/>
      <c r="M23714" s="51"/>
    </row>
    <row r="23715" spans="9:13">
      <c r="I23715" s="51"/>
      <c r="M23715" s="51"/>
    </row>
    <row r="23716" spans="9:13">
      <c r="I23716" s="51"/>
      <c r="M23716" s="51"/>
    </row>
    <row r="23717" spans="9:13">
      <c r="I23717" s="51"/>
      <c r="M23717" s="51"/>
    </row>
    <row r="23718" spans="9:13">
      <c r="I23718" s="51"/>
      <c r="M23718" s="51"/>
    </row>
    <row r="23719" spans="9:13">
      <c r="I23719" s="51"/>
      <c r="M23719" s="51"/>
    </row>
    <row r="23720" spans="9:13">
      <c r="I23720" s="51"/>
      <c r="M23720" s="51"/>
    </row>
    <row r="23721" spans="9:13">
      <c r="I23721" s="51"/>
      <c r="M23721" s="51"/>
    </row>
    <row r="23722" spans="9:13">
      <c r="I23722" s="51"/>
      <c r="M23722" s="51"/>
    </row>
    <row r="23723" spans="9:13">
      <c r="I23723" s="51"/>
      <c r="M23723" s="51"/>
    </row>
    <row r="23724" spans="9:13">
      <c r="I23724" s="51"/>
      <c r="M23724" s="51"/>
    </row>
    <row r="23725" spans="9:13">
      <c r="I23725" s="51"/>
      <c r="M23725" s="51"/>
    </row>
    <row r="23726" spans="9:13">
      <c r="I23726" s="51"/>
      <c r="M23726" s="51"/>
    </row>
    <row r="23727" spans="9:13">
      <c r="I23727" s="51"/>
      <c r="M23727" s="51"/>
    </row>
    <row r="23728" spans="9:13">
      <c r="I23728" s="51"/>
      <c r="M23728" s="51"/>
    </row>
    <row r="23729" spans="9:13">
      <c r="I23729" s="51"/>
      <c r="M23729" s="51"/>
    </row>
    <row r="23730" spans="9:13">
      <c r="I23730" s="51"/>
      <c r="M23730" s="51"/>
    </row>
    <row r="23731" spans="9:13">
      <c r="I23731" s="51"/>
      <c r="M23731" s="51"/>
    </row>
    <row r="23732" spans="9:13">
      <c r="I23732" s="51"/>
      <c r="M23732" s="51"/>
    </row>
    <row r="23733" spans="9:13">
      <c r="I23733" s="51"/>
      <c r="M23733" s="51"/>
    </row>
    <row r="23734" spans="9:13">
      <c r="I23734" s="51"/>
      <c r="M23734" s="51"/>
    </row>
    <row r="23735" spans="9:13">
      <c r="I23735" s="51"/>
      <c r="M23735" s="51"/>
    </row>
    <row r="23736" spans="9:13">
      <c r="I23736" s="51"/>
      <c r="M23736" s="51"/>
    </row>
    <row r="23737" spans="9:13">
      <c r="I23737" s="51"/>
      <c r="M23737" s="51"/>
    </row>
    <row r="23738" spans="9:13">
      <c r="I23738" s="51"/>
      <c r="M23738" s="51"/>
    </row>
    <row r="23739" spans="9:13">
      <c r="I23739" s="51"/>
      <c r="M23739" s="51"/>
    </row>
    <row r="23740" spans="9:13">
      <c r="I23740" s="51"/>
      <c r="M23740" s="51"/>
    </row>
    <row r="23741" spans="9:13">
      <c r="I23741" s="51"/>
      <c r="M23741" s="51"/>
    </row>
    <row r="23742" spans="9:13">
      <c r="I23742" s="51"/>
      <c r="M23742" s="51"/>
    </row>
    <row r="23743" spans="9:13">
      <c r="I23743" s="51"/>
      <c r="M23743" s="51"/>
    </row>
    <row r="23744" spans="9:13">
      <c r="I23744" s="51"/>
      <c r="M23744" s="51"/>
    </row>
    <row r="23745" spans="9:13">
      <c r="I23745" s="51"/>
      <c r="M23745" s="51"/>
    </row>
    <row r="23746" spans="9:13">
      <c r="I23746" s="51"/>
      <c r="M23746" s="51"/>
    </row>
    <row r="23747" spans="9:13">
      <c r="I23747" s="51"/>
      <c r="M23747" s="51"/>
    </row>
    <row r="23748" spans="9:13">
      <c r="I23748" s="51"/>
      <c r="M23748" s="51"/>
    </row>
    <row r="23749" spans="9:13">
      <c r="I23749" s="51"/>
      <c r="M23749" s="51"/>
    </row>
    <row r="23750" spans="9:13">
      <c r="I23750" s="51"/>
      <c r="M23750" s="51"/>
    </row>
    <row r="23751" spans="9:13">
      <c r="I23751" s="51"/>
      <c r="M23751" s="51"/>
    </row>
    <row r="23752" spans="9:13">
      <c r="I23752" s="51"/>
      <c r="M23752" s="51"/>
    </row>
    <row r="23753" spans="9:13">
      <c r="I23753" s="51"/>
      <c r="M23753" s="51"/>
    </row>
    <row r="23754" spans="9:13">
      <c r="I23754" s="51"/>
      <c r="M23754" s="51"/>
    </row>
    <row r="23755" spans="9:13">
      <c r="I23755" s="51"/>
      <c r="M23755" s="51"/>
    </row>
    <row r="23756" spans="9:13">
      <c r="I23756" s="51"/>
      <c r="M23756" s="51"/>
    </row>
    <row r="23757" spans="9:13">
      <c r="I23757" s="51"/>
      <c r="M23757" s="51"/>
    </row>
    <row r="23758" spans="9:13">
      <c r="I23758" s="51"/>
      <c r="M23758" s="51"/>
    </row>
    <row r="23759" spans="9:13">
      <c r="I23759" s="51"/>
      <c r="M23759" s="51"/>
    </row>
    <row r="23760" spans="9:13">
      <c r="I23760" s="51"/>
      <c r="M23760" s="51"/>
    </row>
    <row r="23761" spans="9:13">
      <c r="I23761" s="51"/>
      <c r="M23761" s="51"/>
    </row>
    <row r="23762" spans="9:13">
      <c r="I23762" s="51"/>
      <c r="M23762" s="51"/>
    </row>
    <row r="23763" spans="9:13">
      <c r="I23763" s="51"/>
      <c r="M23763" s="51"/>
    </row>
    <row r="23764" spans="9:13">
      <c r="I23764" s="51"/>
      <c r="M23764" s="51"/>
    </row>
    <row r="23765" spans="9:13">
      <c r="I23765" s="51"/>
      <c r="M23765" s="51"/>
    </row>
    <row r="23766" spans="9:13">
      <c r="I23766" s="51"/>
      <c r="M23766" s="51"/>
    </row>
    <row r="23767" spans="9:13">
      <c r="I23767" s="51"/>
      <c r="M23767" s="51"/>
    </row>
    <row r="23768" spans="9:13">
      <c r="I23768" s="51"/>
      <c r="M23768" s="51"/>
    </row>
    <row r="23769" spans="9:13">
      <c r="I23769" s="51"/>
      <c r="M23769" s="51"/>
    </row>
    <row r="23770" spans="9:13">
      <c r="I23770" s="51"/>
      <c r="M23770" s="51"/>
    </row>
    <row r="23771" spans="9:13">
      <c r="I23771" s="51"/>
      <c r="M23771" s="51"/>
    </row>
    <row r="23772" spans="9:13">
      <c r="I23772" s="51"/>
      <c r="M23772" s="51"/>
    </row>
    <row r="23773" spans="9:13">
      <c r="I23773" s="51"/>
      <c r="M23773" s="51"/>
    </row>
    <row r="23774" spans="9:13">
      <c r="I23774" s="51"/>
      <c r="M23774" s="51"/>
    </row>
    <row r="23775" spans="9:13">
      <c r="I23775" s="51"/>
      <c r="M23775" s="51"/>
    </row>
    <row r="23776" spans="9:13">
      <c r="I23776" s="51"/>
      <c r="M23776" s="51"/>
    </row>
    <row r="23777" spans="9:13">
      <c r="I23777" s="51"/>
      <c r="M23777" s="51"/>
    </row>
    <row r="23778" spans="9:13">
      <c r="I23778" s="51"/>
      <c r="M23778" s="51"/>
    </row>
    <row r="23779" spans="9:13">
      <c r="I23779" s="51"/>
      <c r="M23779" s="51"/>
    </row>
    <row r="23780" spans="9:13">
      <c r="I23780" s="51"/>
      <c r="M23780" s="51"/>
    </row>
    <row r="23781" spans="9:13">
      <c r="I23781" s="51"/>
      <c r="M23781" s="51"/>
    </row>
    <row r="23782" spans="9:13">
      <c r="I23782" s="51"/>
      <c r="M23782" s="51"/>
    </row>
    <row r="23783" spans="9:13">
      <c r="I23783" s="51"/>
      <c r="M23783" s="51"/>
    </row>
    <row r="23784" spans="9:13">
      <c r="I23784" s="51"/>
      <c r="M23784" s="51"/>
    </row>
    <row r="23785" spans="9:13">
      <c r="I23785" s="51"/>
      <c r="M23785" s="51"/>
    </row>
    <row r="23786" spans="9:13">
      <c r="I23786" s="51"/>
      <c r="M23786" s="51"/>
    </row>
    <row r="23787" spans="9:13">
      <c r="I23787" s="51"/>
      <c r="M23787" s="51"/>
    </row>
    <row r="23788" spans="9:13">
      <c r="I23788" s="51"/>
      <c r="M23788" s="51"/>
    </row>
    <row r="23789" spans="9:13">
      <c r="I23789" s="51"/>
      <c r="M23789" s="51"/>
    </row>
    <row r="23790" spans="9:13">
      <c r="I23790" s="51"/>
      <c r="M23790" s="51"/>
    </row>
    <row r="23791" spans="9:13">
      <c r="I23791" s="51"/>
      <c r="M23791" s="51"/>
    </row>
    <row r="23792" spans="9:13">
      <c r="I23792" s="51"/>
      <c r="M23792" s="51"/>
    </row>
    <row r="23793" spans="9:13">
      <c r="I23793" s="51"/>
      <c r="M23793" s="51"/>
    </row>
    <row r="23794" spans="9:13">
      <c r="I23794" s="51"/>
      <c r="M23794" s="51"/>
    </row>
    <row r="23795" spans="9:13">
      <c r="I23795" s="51"/>
      <c r="M23795" s="51"/>
    </row>
    <row r="23796" spans="9:13">
      <c r="I23796" s="51"/>
      <c r="M23796" s="51"/>
    </row>
    <row r="23797" spans="9:13">
      <c r="I23797" s="51"/>
      <c r="M23797" s="51"/>
    </row>
    <row r="23798" spans="9:13">
      <c r="I23798" s="51"/>
      <c r="M23798" s="51"/>
    </row>
    <row r="23799" spans="9:13">
      <c r="I23799" s="51"/>
      <c r="M23799" s="51"/>
    </row>
    <row r="23800" spans="9:13">
      <c r="I23800" s="51"/>
      <c r="M23800" s="51"/>
    </row>
    <row r="23801" spans="9:13">
      <c r="I23801" s="51"/>
      <c r="M23801" s="51"/>
    </row>
    <row r="23802" spans="9:13">
      <c r="I23802" s="51"/>
      <c r="M23802" s="51"/>
    </row>
    <row r="23803" spans="9:13">
      <c r="I23803" s="51"/>
      <c r="M23803" s="51"/>
    </row>
    <row r="23804" spans="9:13">
      <c r="I23804" s="51"/>
      <c r="M23804" s="51"/>
    </row>
    <row r="23805" spans="9:13">
      <c r="I23805" s="51"/>
      <c r="M23805" s="51"/>
    </row>
    <row r="23806" spans="9:13">
      <c r="I23806" s="51"/>
      <c r="M23806" s="51"/>
    </row>
    <row r="23807" spans="9:13">
      <c r="I23807" s="51"/>
      <c r="M23807" s="51"/>
    </row>
    <row r="23808" spans="9:13">
      <c r="I23808" s="51"/>
      <c r="M23808" s="51"/>
    </row>
    <row r="23809" spans="9:13">
      <c r="I23809" s="51"/>
      <c r="M23809" s="51"/>
    </row>
    <row r="23810" spans="9:13">
      <c r="I23810" s="51"/>
      <c r="M23810" s="51"/>
    </row>
    <row r="23811" spans="9:13">
      <c r="I23811" s="51"/>
      <c r="M23811" s="51"/>
    </row>
    <row r="23812" spans="9:13">
      <c r="I23812" s="51"/>
      <c r="M23812" s="51"/>
    </row>
    <row r="23813" spans="9:13">
      <c r="I23813" s="51"/>
      <c r="M23813" s="51"/>
    </row>
    <row r="23814" spans="9:13">
      <c r="I23814" s="51"/>
      <c r="M23814" s="51"/>
    </row>
    <row r="23815" spans="9:13">
      <c r="I23815" s="51"/>
      <c r="M23815" s="51"/>
    </row>
    <row r="23816" spans="9:13">
      <c r="I23816" s="51"/>
      <c r="M23816" s="51"/>
    </row>
    <row r="23817" spans="9:13">
      <c r="I23817" s="51"/>
      <c r="M23817" s="51"/>
    </row>
    <row r="23818" spans="9:13">
      <c r="I23818" s="51"/>
      <c r="M23818" s="51"/>
    </row>
    <row r="23819" spans="9:13">
      <c r="I23819" s="51"/>
      <c r="M23819" s="51"/>
    </row>
    <row r="23820" spans="9:13">
      <c r="I23820" s="51"/>
      <c r="M23820" s="51"/>
    </row>
    <row r="23821" spans="9:13">
      <c r="I23821" s="51"/>
      <c r="M23821" s="51"/>
    </row>
    <row r="23822" spans="9:13">
      <c r="I23822" s="51"/>
      <c r="M23822" s="51"/>
    </row>
    <row r="23823" spans="9:13">
      <c r="I23823" s="51"/>
      <c r="M23823" s="51"/>
    </row>
    <row r="23824" spans="9:13">
      <c r="I23824" s="51"/>
      <c r="M23824" s="51"/>
    </row>
    <row r="23825" spans="9:13">
      <c r="I23825" s="51"/>
      <c r="M23825" s="51"/>
    </row>
    <row r="23826" spans="9:13">
      <c r="I23826" s="51"/>
      <c r="M23826" s="51"/>
    </row>
    <row r="23827" spans="9:13">
      <c r="I23827" s="51"/>
      <c r="M23827" s="51"/>
    </row>
    <row r="23828" spans="9:13">
      <c r="I23828" s="51"/>
      <c r="M23828" s="51"/>
    </row>
    <row r="23829" spans="9:13">
      <c r="I23829" s="51"/>
      <c r="M23829" s="51"/>
    </row>
    <row r="23830" spans="9:13">
      <c r="I23830" s="51"/>
      <c r="M23830" s="51"/>
    </row>
    <row r="23831" spans="9:13">
      <c r="I23831" s="51"/>
      <c r="M23831" s="51"/>
    </row>
    <row r="23832" spans="9:13">
      <c r="I23832" s="51"/>
      <c r="M23832" s="51"/>
    </row>
    <row r="23833" spans="9:13">
      <c r="I23833" s="51"/>
      <c r="M23833" s="51"/>
    </row>
    <row r="23834" spans="9:13">
      <c r="I23834" s="51"/>
      <c r="M23834" s="51"/>
    </row>
    <row r="23835" spans="9:13">
      <c r="I23835" s="51"/>
      <c r="M23835" s="51"/>
    </row>
    <row r="23836" spans="9:13">
      <c r="I23836" s="51"/>
      <c r="M23836" s="51"/>
    </row>
    <row r="23837" spans="9:13">
      <c r="I23837" s="51"/>
      <c r="M23837" s="51"/>
    </row>
    <row r="23838" spans="9:13">
      <c r="I23838" s="51"/>
      <c r="M23838" s="51"/>
    </row>
    <row r="23839" spans="9:13">
      <c r="I23839" s="51"/>
      <c r="M23839" s="51"/>
    </row>
    <row r="23840" spans="9:13">
      <c r="I23840" s="51"/>
      <c r="M23840" s="51"/>
    </row>
    <row r="23841" spans="9:13">
      <c r="I23841" s="51"/>
      <c r="M23841" s="51"/>
    </row>
    <row r="23842" spans="9:13">
      <c r="I23842" s="51"/>
      <c r="M23842" s="51"/>
    </row>
    <row r="23843" spans="9:13">
      <c r="I23843" s="51"/>
      <c r="M23843" s="51"/>
    </row>
    <row r="23844" spans="9:13">
      <c r="I23844" s="51"/>
      <c r="M23844" s="51"/>
    </row>
    <row r="23845" spans="9:13">
      <c r="I23845" s="51"/>
      <c r="M23845" s="51"/>
    </row>
    <row r="23846" spans="9:13">
      <c r="I23846" s="51"/>
      <c r="M23846" s="51"/>
    </row>
    <row r="23847" spans="9:13">
      <c r="I23847" s="51"/>
      <c r="M23847" s="51"/>
    </row>
    <row r="23848" spans="9:13">
      <c r="I23848" s="51"/>
      <c r="M23848" s="51"/>
    </row>
    <row r="23849" spans="9:13">
      <c r="I23849" s="51"/>
      <c r="M23849" s="51"/>
    </row>
    <row r="23850" spans="9:13">
      <c r="I23850" s="51"/>
      <c r="M23850" s="51"/>
    </row>
    <row r="23851" spans="9:13">
      <c r="I23851" s="51"/>
      <c r="M23851" s="51"/>
    </row>
    <row r="23852" spans="9:13">
      <c r="I23852" s="51"/>
      <c r="M23852" s="51"/>
    </row>
    <row r="23853" spans="9:13">
      <c r="I23853" s="51"/>
      <c r="M23853" s="51"/>
    </row>
    <row r="23854" spans="9:13">
      <c r="I23854" s="51"/>
      <c r="M23854" s="51"/>
    </row>
    <row r="23855" spans="9:13">
      <c r="I23855" s="51"/>
      <c r="M23855" s="51"/>
    </row>
    <row r="23856" spans="9:13">
      <c r="I23856" s="51"/>
      <c r="M23856" s="51"/>
    </row>
    <row r="23857" spans="9:13">
      <c r="I23857" s="51"/>
      <c r="M23857" s="51"/>
    </row>
    <row r="23858" spans="9:13">
      <c r="I23858" s="51"/>
      <c r="M23858" s="51"/>
    </row>
    <row r="23859" spans="9:13">
      <c r="I23859" s="51"/>
      <c r="M23859" s="51"/>
    </row>
    <row r="23860" spans="9:13">
      <c r="I23860" s="51"/>
      <c r="M23860" s="51"/>
    </row>
    <row r="23861" spans="9:13">
      <c r="I23861" s="51"/>
      <c r="M23861" s="51"/>
    </row>
    <row r="23862" spans="9:13">
      <c r="I23862" s="51"/>
      <c r="M23862" s="51"/>
    </row>
    <row r="23863" spans="9:13">
      <c r="I23863" s="51"/>
      <c r="M23863" s="51"/>
    </row>
    <row r="23864" spans="9:13">
      <c r="I23864" s="51"/>
      <c r="M23864" s="51"/>
    </row>
    <row r="23865" spans="9:13">
      <c r="I23865" s="51"/>
      <c r="M23865" s="51"/>
    </row>
    <row r="23866" spans="9:13">
      <c r="I23866" s="51"/>
      <c r="M23866" s="51"/>
    </row>
    <row r="23867" spans="9:13">
      <c r="I23867" s="51"/>
      <c r="M23867" s="51"/>
    </row>
    <row r="23868" spans="9:13">
      <c r="I23868" s="51"/>
      <c r="M23868" s="51"/>
    </row>
    <row r="23869" spans="9:13">
      <c r="I23869" s="51"/>
      <c r="M23869" s="51"/>
    </row>
    <row r="23870" spans="9:13">
      <c r="I23870" s="51"/>
      <c r="M23870" s="51"/>
    </row>
    <row r="23871" spans="9:13">
      <c r="I23871" s="51"/>
      <c r="M23871" s="51"/>
    </row>
    <row r="23872" spans="9:13">
      <c r="I23872" s="51"/>
      <c r="M23872" s="51"/>
    </row>
    <row r="23873" spans="9:13">
      <c r="I23873" s="51"/>
      <c r="M23873" s="51"/>
    </row>
    <row r="23874" spans="9:13">
      <c r="I23874" s="51"/>
      <c r="M23874" s="51"/>
    </row>
    <row r="23875" spans="9:13">
      <c r="I23875" s="51"/>
      <c r="M23875" s="51"/>
    </row>
    <row r="23876" spans="9:13">
      <c r="I23876" s="51"/>
      <c r="M23876" s="51"/>
    </row>
    <row r="23877" spans="9:13">
      <c r="I23877" s="51"/>
      <c r="M23877" s="51"/>
    </row>
    <row r="23878" spans="9:13">
      <c r="I23878" s="51"/>
      <c r="M23878" s="51"/>
    </row>
    <row r="23879" spans="9:13">
      <c r="I23879" s="51"/>
      <c r="M23879" s="51"/>
    </row>
    <row r="23880" spans="9:13">
      <c r="I23880" s="51"/>
      <c r="M23880" s="51"/>
    </row>
    <row r="23881" spans="9:13">
      <c r="I23881" s="51"/>
      <c r="M23881" s="51"/>
    </row>
    <row r="23882" spans="9:13">
      <c r="I23882" s="51"/>
      <c r="M23882" s="51"/>
    </row>
    <row r="23883" spans="9:13">
      <c r="I23883" s="51"/>
      <c r="M23883" s="51"/>
    </row>
    <row r="23884" spans="9:13">
      <c r="I23884" s="51"/>
      <c r="M23884" s="51"/>
    </row>
    <row r="23885" spans="9:13">
      <c r="I23885" s="51"/>
      <c r="M23885" s="51"/>
    </row>
    <row r="23886" spans="9:13">
      <c r="I23886" s="51"/>
      <c r="M23886" s="51"/>
    </row>
    <row r="23887" spans="9:13">
      <c r="I23887" s="51"/>
      <c r="M23887" s="51"/>
    </row>
    <row r="23888" spans="9:13">
      <c r="I23888" s="51"/>
      <c r="M23888" s="51"/>
    </row>
    <row r="23889" spans="9:13">
      <c r="I23889" s="51"/>
      <c r="M23889" s="51"/>
    </row>
    <row r="23890" spans="9:13">
      <c r="I23890" s="51"/>
      <c r="M23890" s="51"/>
    </row>
    <row r="23891" spans="9:13">
      <c r="I23891" s="51"/>
      <c r="M23891" s="51"/>
    </row>
    <row r="23892" spans="9:13">
      <c r="I23892" s="51"/>
      <c r="M23892" s="51"/>
    </row>
    <row r="23893" spans="9:13">
      <c r="I23893" s="51"/>
      <c r="M23893" s="51"/>
    </row>
    <row r="23894" spans="9:13">
      <c r="I23894" s="51"/>
      <c r="M23894" s="51"/>
    </row>
    <row r="23895" spans="9:13">
      <c r="I23895" s="51"/>
      <c r="M23895" s="51"/>
    </row>
    <row r="23896" spans="9:13">
      <c r="I23896" s="51"/>
      <c r="M23896" s="51"/>
    </row>
    <row r="23897" spans="9:13">
      <c r="I23897" s="51"/>
      <c r="M23897" s="51"/>
    </row>
    <row r="23898" spans="9:13">
      <c r="I23898" s="51"/>
      <c r="M23898" s="51"/>
    </row>
    <row r="23899" spans="9:13">
      <c r="I23899" s="51"/>
      <c r="M23899" s="51"/>
    </row>
    <row r="23900" spans="9:13">
      <c r="I23900" s="51"/>
      <c r="M23900" s="51"/>
    </row>
    <row r="23901" spans="9:13">
      <c r="I23901" s="51"/>
      <c r="M23901" s="51"/>
    </row>
    <row r="23902" spans="9:13">
      <c r="I23902" s="51"/>
      <c r="M23902" s="51"/>
    </row>
    <row r="23903" spans="9:13">
      <c r="I23903" s="51"/>
      <c r="M23903" s="51"/>
    </row>
    <row r="23904" spans="9:13">
      <c r="I23904" s="51"/>
      <c r="M23904" s="51"/>
    </row>
    <row r="23905" spans="9:13">
      <c r="I23905" s="51"/>
      <c r="M23905" s="51"/>
    </row>
    <row r="23906" spans="9:13">
      <c r="I23906" s="51"/>
      <c r="M23906" s="51"/>
    </row>
    <row r="23907" spans="9:13">
      <c r="I23907" s="51"/>
      <c r="M23907" s="51"/>
    </row>
    <row r="23908" spans="9:13">
      <c r="I23908" s="51"/>
      <c r="M23908" s="51"/>
    </row>
    <row r="23909" spans="9:13">
      <c r="I23909" s="51"/>
      <c r="M23909" s="51"/>
    </row>
    <row r="23910" spans="9:13">
      <c r="I23910" s="51"/>
      <c r="M23910" s="51"/>
    </row>
    <row r="23911" spans="9:13">
      <c r="I23911" s="51"/>
      <c r="M23911" s="51"/>
    </row>
    <row r="23912" spans="9:13">
      <c r="I23912" s="51"/>
      <c r="M23912" s="51"/>
    </row>
    <row r="23913" spans="9:13">
      <c r="I23913" s="51"/>
      <c r="M23913" s="51"/>
    </row>
    <row r="23914" spans="9:13">
      <c r="I23914" s="51"/>
      <c r="M23914" s="51"/>
    </row>
    <row r="23915" spans="9:13">
      <c r="I23915" s="51"/>
      <c r="M23915" s="51"/>
    </row>
    <row r="23916" spans="9:13">
      <c r="I23916" s="51"/>
      <c r="M23916" s="51"/>
    </row>
    <row r="23917" spans="9:13">
      <c r="I23917" s="51"/>
      <c r="M23917" s="51"/>
    </row>
    <row r="23918" spans="9:13">
      <c r="I23918" s="51"/>
      <c r="M23918" s="51"/>
    </row>
    <row r="23919" spans="9:13">
      <c r="I23919" s="51"/>
      <c r="M23919" s="51"/>
    </row>
    <row r="23920" spans="9:13">
      <c r="I23920" s="51"/>
      <c r="M23920" s="51"/>
    </row>
    <row r="23921" spans="9:13">
      <c r="I23921" s="51"/>
      <c r="M23921" s="51"/>
    </row>
    <row r="23922" spans="9:13">
      <c r="I23922" s="51"/>
      <c r="M23922" s="51"/>
    </row>
    <row r="23923" spans="9:13">
      <c r="I23923" s="51"/>
      <c r="M23923" s="51"/>
    </row>
    <row r="23924" spans="9:13">
      <c r="I23924" s="51"/>
      <c r="M23924" s="51"/>
    </row>
    <row r="23925" spans="9:13">
      <c r="I23925" s="51"/>
      <c r="M23925" s="51"/>
    </row>
    <row r="23926" spans="9:13">
      <c r="I23926" s="51"/>
      <c r="M23926" s="51"/>
    </row>
    <row r="23927" spans="9:13">
      <c r="I23927" s="51"/>
      <c r="M23927" s="51"/>
    </row>
    <row r="23928" spans="9:13">
      <c r="I23928" s="51"/>
      <c r="M23928" s="51"/>
    </row>
    <row r="23929" spans="9:13">
      <c r="I23929" s="51"/>
      <c r="M23929" s="51"/>
    </row>
    <row r="23930" spans="9:13">
      <c r="I23930" s="51"/>
      <c r="M23930" s="51"/>
    </row>
    <row r="23931" spans="9:13">
      <c r="I23931" s="51"/>
      <c r="M23931" s="51"/>
    </row>
    <row r="23932" spans="9:13">
      <c r="I23932" s="51"/>
      <c r="M23932" s="51"/>
    </row>
    <row r="23933" spans="9:13">
      <c r="I23933" s="51"/>
      <c r="M23933" s="51"/>
    </row>
    <row r="23934" spans="9:13">
      <c r="I23934" s="51"/>
      <c r="M23934" s="51"/>
    </row>
    <row r="23935" spans="9:13">
      <c r="I23935" s="51"/>
      <c r="M23935" s="51"/>
    </row>
    <row r="23936" spans="9:13">
      <c r="I23936" s="51"/>
      <c r="M23936" s="51"/>
    </row>
    <row r="23937" spans="9:13">
      <c r="I23937" s="51"/>
      <c r="M23937" s="51"/>
    </row>
    <row r="23938" spans="9:13">
      <c r="I23938" s="51"/>
      <c r="M23938" s="51"/>
    </row>
    <row r="23939" spans="9:13">
      <c r="I23939" s="51"/>
      <c r="M23939" s="51"/>
    </row>
    <row r="23940" spans="9:13">
      <c r="I23940" s="51"/>
      <c r="M23940" s="51"/>
    </row>
    <row r="23941" spans="9:13">
      <c r="I23941" s="51"/>
      <c r="M23941" s="51"/>
    </row>
    <row r="23942" spans="9:13">
      <c r="I23942" s="51"/>
      <c r="M23942" s="51"/>
    </row>
    <row r="23943" spans="9:13">
      <c r="I23943" s="51"/>
      <c r="M23943" s="51"/>
    </row>
    <row r="23944" spans="9:13">
      <c r="I23944" s="51"/>
      <c r="M23944" s="51"/>
    </row>
    <row r="23945" spans="9:13">
      <c r="I23945" s="51"/>
      <c r="M23945" s="51"/>
    </row>
    <row r="23946" spans="9:13">
      <c r="I23946" s="51"/>
      <c r="M23946" s="51"/>
    </row>
    <row r="23947" spans="9:13">
      <c r="I23947" s="51"/>
      <c r="M23947" s="51"/>
    </row>
    <row r="23948" spans="9:13">
      <c r="I23948" s="51"/>
      <c r="M23948" s="51"/>
    </row>
    <row r="23949" spans="9:13">
      <c r="I23949" s="51"/>
      <c r="M23949" s="51"/>
    </row>
    <row r="23950" spans="9:13">
      <c r="I23950" s="51"/>
      <c r="M23950" s="51"/>
    </row>
    <row r="23951" spans="9:13">
      <c r="I23951" s="51"/>
      <c r="M23951" s="51"/>
    </row>
    <row r="23952" spans="9:13">
      <c r="I23952" s="51"/>
      <c r="M23952" s="51"/>
    </row>
    <row r="23953" spans="9:13">
      <c r="I23953" s="51"/>
      <c r="M23953" s="51"/>
    </row>
    <row r="23954" spans="9:13">
      <c r="I23954" s="51"/>
      <c r="M23954" s="51"/>
    </row>
    <row r="23955" spans="9:13">
      <c r="I23955" s="51"/>
      <c r="M23955" s="51"/>
    </row>
    <row r="23956" spans="9:13">
      <c r="I23956" s="51"/>
      <c r="M23956" s="51"/>
    </row>
    <row r="23957" spans="9:13">
      <c r="I23957" s="51"/>
      <c r="M23957" s="51"/>
    </row>
    <row r="23958" spans="9:13">
      <c r="I23958" s="51"/>
      <c r="M23958" s="51"/>
    </row>
    <row r="23959" spans="9:13">
      <c r="I23959" s="51"/>
      <c r="M23959" s="51"/>
    </row>
    <row r="23960" spans="9:13">
      <c r="I23960" s="51"/>
      <c r="M23960" s="51"/>
    </row>
    <row r="23961" spans="9:13">
      <c r="I23961" s="51"/>
      <c r="M23961" s="51"/>
    </row>
    <row r="23962" spans="9:13">
      <c r="I23962" s="51"/>
      <c r="M23962" s="51"/>
    </row>
    <row r="23963" spans="9:13">
      <c r="I23963" s="51"/>
      <c r="M23963" s="51"/>
    </row>
    <row r="23964" spans="9:13">
      <c r="I23964" s="51"/>
      <c r="M23964" s="51"/>
    </row>
    <row r="23965" spans="9:13">
      <c r="I23965" s="51"/>
      <c r="M23965" s="51"/>
    </row>
    <row r="23966" spans="9:13">
      <c r="I23966" s="51"/>
      <c r="M23966" s="51"/>
    </row>
    <row r="23967" spans="9:13">
      <c r="I23967" s="51"/>
      <c r="M23967" s="51"/>
    </row>
    <row r="23968" spans="9:13">
      <c r="I23968" s="51"/>
      <c r="M23968" s="51"/>
    </row>
    <row r="23969" spans="9:13">
      <c r="I23969" s="51"/>
      <c r="M23969" s="51"/>
    </row>
    <row r="23970" spans="9:13">
      <c r="I23970" s="51"/>
      <c r="M23970" s="51"/>
    </row>
    <row r="23971" spans="9:13">
      <c r="I23971" s="51"/>
      <c r="M23971" s="51"/>
    </row>
    <row r="23972" spans="9:13">
      <c r="I23972" s="51"/>
      <c r="M23972" s="51"/>
    </row>
    <row r="23973" spans="9:13">
      <c r="I23973" s="51"/>
      <c r="M23973" s="51"/>
    </row>
    <row r="23974" spans="9:13">
      <c r="I23974" s="51"/>
      <c r="M23974" s="51"/>
    </row>
    <row r="23975" spans="9:13">
      <c r="I23975" s="51"/>
      <c r="M23975" s="51"/>
    </row>
    <row r="23976" spans="9:13">
      <c r="I23976" s="51"/>
      <c r="M23976" s="51"/>
    </row>
    <row r="23977" spans="9:13">
      <c r="I23977" s="51"/>
      <c r="M23977" s="51"/>
    </row>
    <row r="23978" spans="9:13">
      <c r="I23978" s="51"/>
      <c r="M23978" s="51"/>
    </row>
    <row r="23979" spans="9:13">
      <c r="I23979" s="51"/>
      <c r="M23979" s="51"/>
    </row>
    <row r="23980" spans="9:13">
      <c r="I23980" s="51"/>
      <c r="M23980" s="51"/>
    </row>
    <row r="23981" spans="9:13">
      <c r="I23981" s="51"/>
      <c r="M23981" s="51"/>
    </row>
    <row r="23982" spans="9:13">
      <c r="I23982" s="51"/>
      <c r="M23982" s="51"/>
    </row>
    <row r="23983" spans="9:13">
      <c r="I23983" s="51"/>
      <c r="M23983" s="51"/>
    </row>
    <row r="23984" spans="9:13">
      <c r="I23984" s="51"/>
      <c r="M23984" s="51"/>
    </row>
    <row r="23985" spans="9:13">
      <c r="I23985" s="51"/>
      <c r="M23985" s="51"/>
    </row>
    <row r="23986" spans="9:13">
      <c r="I23986" s="51"/>
      <c r="M23986" s="51"/>
    </row>
    <row r="23987" spans="9:13">
      <c r="I23987" s="51"/>
      <c r="M23987" s="51"/>
    </row>
    <row r="23988" spans="9:13">
      <c r="I23988" s="51"/>
      <c r="M23988" s="51"/>
    </row>
    <row r="23989" spans="9:13">
      <c r="I23989" s="51"/>
      <c r="M23989" s="51"/>
    </row>
    <row r="23990" spans="9:13">
      <c r="I23990" s="51"/>
      <c r="M23990" s="51"/>
    </row>
    <row r="23991" spans="9:13">
      <c r="I23991" s="51"/>
      <c r="M23991" s="51"/>
    </row>
    <row r="23992" spans="9:13">
      <c r="I23992" s="51"/>
      <c r="M23992" s="51"/>
    </row>
    <row r="23993" spans="9:13">
      <c r="I23993" s="51"/>
      <c r="M23993" s="51"/>
    </row>
    <row r="23994" spans="9:13">
      <c r="I23994" s="51"/>
      <c r="M23994" s="51"/>
    </row>
    <row r="23995" spans="9:13">
      <c r="I23995" s="51"/>
      <c r="M23995" s="51"/>
    </row>
    <row r="23996" spans="9:13">
      <c r="I23996" s="51"/>
      <c r="M23996" s="51"/>
    </row>
    <row r="23997" spans="9:13">
      <c r="I23997" s="51"/>
      <c r="M23997" s="51"/>
    </row>
    <row r="23998" spans="9:13">
      <c r="I23998" s="51"/>
      <c r="M23998" s="51"/>
    </row>
    <row r="23999" spans="9:13">
      <c r="I23999" s="51"/>
      <c r="M23999" s="51"/>
    </row>
    <row r="24000" spans="9:13">
      <c r="I24000" s="51"/>
      <c r="M24000" s="51"/>
    </row>
    <row r="24001" spans="9:13">
      <c r="I24001" s="51"/>
      <c r="M24001" s="51"/>
    </row>
    <row r="24002" spans="9:13">
      <c r="I24002" s="51"/>
      <c r="M24002" s="51"/>
    </row>
    <row r="24003" spans="9:13">
      <c r="I24003" s="51"/>
      <c r="M24003" s="51"/>
    </row>
    <row r="24004" spans="9:13">
      <c r="I24004" s="51"/>
      <c r="M24004" s="51"/>
    </row>
    <row r="24005" spans="9:13">
      <c r="I24005" s="51"/>
      <c r="M24005" s="51"/>
    </row>
    <row r="24006" spans="9:13">
      <c r="I24006" s="51"/>
      <c r="M24006" s="51"/>
    </row>
    <row r="24007" spans="9:13">
      <c r="I24007" s="51"/>
      <c r="M24007" s="51"/>
    </row>
    <row r="24008" spans="9:13">
      <c r="I24008" s="51"/>
      <c r="M24008" s="51"/>
    </row>
    <row r="24009" spans="9:13">
      <c r="I24009" s="51"/>
      <c r="M24009" s="51"/>
    </row>
    <row r="24010" spans="9:13">
      <c r="I24010" s="51"/>
      <c r="M24010" s="51"/>
    </row>
    <row r="24011" spans="9:13">
      <c r="I24011" s="51"/>
      <c r="M24011" s="51"/>
    </row>
    <row r="24012" spans="9:13">
      <c r="I24012" s="51"/>
      <c r="M24012" s="51"/>
    </row>
    <row r="24013" spans="9:13">
      <c r="I24013" s="51"/>
      <c r="M24013" s="51"/>
    </row>
    <row r="24014" spans="9:13">
      <c r="I24014" s="51"/>
      <c r="M24014" s="51"/>
    </row>
    <row r="24015" spans="9:13">
      <c r="I24015" s="51"/>
      <c r="M24015" s="51"/>
    </row>
    <row r="24016" spans="9:13">
      <c r="I24016" s="51"/>
      <c r="M24016" s="51"/>
    </row>
    <row r="24017" spans="9:13">
      <c r="I24017" s="51"/>
      <c r="M24017" s="51"/>
    </row>
    <row r="24018" spans="9:13">
      <c r="I24018" s="51"/>
      <c r="M24018" s="51"/>
    </row>
    <row r="24019" spans="9:13">
      <c r="I24019" s="51"/>
      <c r="M24019" s="51"/>
    </row>
    <row r="24020" spans="9:13">
      <c r="I24020" s="51"/>
      <c r="M24020" s="51"/>
    </row>
    <row r="24021" spans="9:13">
      <c r="I24021" s="51"/>
      <c r="M24021" s="51"/>
    </row>
    <row r="24022" spans="9:13">
      <c r="I24022" s="51"/>
      <c r="M24022" s="51"/>
    </row>
    <row r="24023" spans="9:13">
      <c r="I24023" s="51"/>
      <c r="M24023" s="51"/>
    </row>
    <row r="24024" spans="9:13">
      <c r="I24024" s="51"/>
      <c r="M24024" s="51"/>
    </row>
    <row r="24025" spans="9:13">
      <c r="I24025" s="51"/>
      <c r="M24025" s="51"/>
    </row>
    <row r="24026" spans="9:13">
      <c r="I24026" s="51"/>
      <c r="M24026" s="51"/>
    </row>
    <row r="24027" spans="9:13">
      <c r="I24027" s="51"/>
      <c r="M24027" s="51"/>
    </row>
    <row r="24028" spans="9:13">
      <c r="I24028" s="51"/>
      <c r="M24028" s="51"/>
    </row>
    <row r="24029" spans="9:13">
      <c r="I24029" s="51"/>
      <c r="M24029" s="51"/>
    </row>
    <row r="24030" spans="9:13">
      <c r="I24030" s="51"/>
      <c r="M24030" s="51"/>
    </row>
    <row r="24031" spans="9:13">
      <c r="I24031" s="51"/>
      <c r="M24031" s="51"/>
    </row>
    <row r="24032" spans="9:13">
      <c r="I24032" s="51"/>
      <c r="M24032" s="51"/>
    </row>
    <row r="24033" spans="9:13">
      <c r="I24033" s="51"/>
      <c r="M24033" s="51"/>
    </row>
    <row r="24034" spans="9:13">
      <c r="I24034" s="51"/>
      <c r="M24034" s="51"/>
    </row>
    <row r="24035" spans="9:13">
      <c r="I24035" s="51"/>
      <c r="M24035" s="51"/>
    </row>
    <row r="24036" spans="9:13">
      <c r="I24036" s="51"/>
      <c r="M24036" s="51"/>
    </row>
    <row r="24037" spans="9:13">
      <c r="I24037" s="51"/>
      <c r="M24037" s="51"/>
    </row>
    <row r="24038" spans="9:13">
      <c r="I24038" s="51"/>
      <c r="M24038" s="51"/>
    </row>
    <row r="24039" spans="9:13">
      <c r="I24039" s="51"/>
      <c r="M24039" s="51"/>
    </row>
    <row r="24040" spans="9:13">
      <c r="I24040" s="51"/>
      <c r="M24040" s="51"/>
    </row>
    <row r="24041" spans="9:13">
      <c r="I24041" s="51"/>
      <c r="M24041" s="51"/>
    </row>
    <row r="24042" spans="9:13">
      <c r="I24042" s="51"/>
      <c r="M24042" s="51"/>
    </row>
    <row r="24043" spans="9:13">
      <c r="I24043" s="51"/>
      <c r="M24043" s="51"/>
    </row>
    <row r="24044" spans="9:13">
      <c r="I24044" s="51"/>
      <c r="M24044" s="51"/>
    </row>
    <row r="24045" spans="9:13">
      <c r="I24045" s="51"/>
      <c r="M24045" s="51"/>
    </row>
    <row r="24046" spans="9:13">
      <c r="I24046" s="51"/>
      <c r="M24046" s="51"/>
    </row>
    <row r="24047" spans="9:13">
      <c r="I24047" s="51"/>
      <c r="M24047" s="51"/>
    </row>
    <row r="24048" spans="9:13">
      <c r="I24048" s="51"/>
      <c r="M24048" s="51"/>
    </row>
    <row r="24049" spans="9:13">
      <c r="I24049" s="51"/>
      <c r="M24049" s="51"/>
    </row>
    <row r="24050" spans="9:13">
      <c r="I24050" s="51"/>
      <c r="M24050" s="51"/>
    </row>
    <row r="24051" spans="9:13">
      <c r="I24051" s="51"/>
      <c r="M24051" s="51"/>
    </row>
    <row r="24052" spans="9:13">
      <c r="I24052" s="51"/>
      <c r="M24052" s="51"/>
    </row>
    <row r="24053" spans="9:13">
      <c r="I24053" s="51"/>
      <c r="M24053" s="51"/>
    </row>
    <row r="24054" spans="9:13">
      <c r="I24054" s="51"/>
      <c r="M24054" s="51"/>
    </row>
    <row r="24055" spans="9:13">
      <c r="I24055" s="51"/>
      <c r="M24055" s="51"/>
    </row>
    <row r="24056" spans="9:13">
      <c r="I24056" s="51"/>
      <c r="M24056" s="51"/>
    </row>
    <row r="24057" spans="9:13">
      <c r="I24057" s="51"/>
      <c r="M24057" s="51"/>
    </row>
    <row r="24058" spans="9:13">
      <c r="I24058" s="51"/>
      <c r="M24058" s="51"/>
    </row>
    <row r="24059" spans="9:13">
      <c r="I24059" s="51"/>
      <c r="M24059" s="51"/>
    </row>
    <row r="24060" spans="9:13">
      <c r="I24060" s="51"/>
      <c r="M24060" s="51"/>
    </row>
    <row r="24061" spans="9:13">
      <c r="I24061" s="51"/>
      <c r="M24061" s="51"/>
    </row>
    <row r="24062" spans="9:13">
      <c r="I24062" s="51"/>
      <c r="M24062" s="51"/>
    </row>
    <row r="24063" spans="9:13">
      <c r="I24063" s="51"/>
      <c r="M24063" s="51"/>
    </row>
    <row r="24064" spans="9:13">
      <c r="I24064" s="51"/>
      <c r="M24064" s="51"/>
    </row>
    <row r="24065" spans="9:13">
      <c r="I24065" s="51"/>
      <c r="M24065" s="51"/>
    </row>
    <row r="24066" spans="9:13">
      <c r="I24066" s="51"/>
      <c r="M24066" s="51"/>
    </row>
    <row r="24067" spans="9:13">
      <c r="I24067" s="51"/>
      <c r="M24067" s="51"/>
    </row>
    <row r="24068" spans="9:13">
      <c r="I24068" s="51"/>
      <c r="M24068" s="51"/>
    </row>
    <row r="24069" spans="9:13">
      <c r="I24069" s="51"/>
      <c r="M24069" s="51"/>
    </row>
    <row r="24070" spans="9:13">
      <c r="I24070" s="51"/>
      <c r="M24070" s="51"/>
    </row>
    <row r="24071" spans="9:13">
      <c r="I24071" s="51"/>
      <c r="M24071" s="51"/>
    </row>
    <row r="24072" spans="9:13">
      <c r="I24072" s="51"/>
      <c r="M24072" s="51"/>
    </row>
    <row r="24073" spans="9:13">
      <c r="I24073" s="51"/>
      <c r="M24073" s="51"/>
    </row>
    <row r="24074" spans="9:13">
      <c r="I24074" s="51"/>
      <c r="M24074" s="51"/>
    </row>
    <row r="24075" spans="9:13">
      <c r="I24075" s="51"/>
      <c r="M24075" s="51"/>
    </row>
    <row r="24076" spans="9:13">
      <c r="I24076" s="51"/>
      <c r="M24076" s="51"/>
    </row>
    <row r="24077" spans="9:13">
      <c r="I24077" s="51"/>
      <c r="M24077" s="51"/>
    </row>
    <row r="24078" spans="9:13">
      <c r="I24078" s="51"/>
      <c r="M24078" s="51"/>
    </row>
    <row r="24079" spans="9:13">
      <c r="I24079" s="51"/>
      <c r="M24079" s="51"/>
    </row>
    <row r="24080" spans="9:13">
      <c r="I24080" s="51"/>
      <c r="M24080" s="51"/>
    </row>
    <row r="24081" spans="9:13">
      <c r="I24081" s="51"/>
      <c r="M24081" s="51"/>
    </row>
    <row r="24082" spans="9:13">
      <c r="I24082" s="51"/>
      <c r="M24082" s="51"/>
    </row>
    <row r="24083" spans="9:13">
      <c r="I24083" s="51"/>
      <c r="M24083" s="51"/>
    </row>
    <row r="24084" spans="9:13">
      <c r="I24084" s="51"/>
      <c r="M24084" s="51"/>
    </row>
    <row r="24085" spans="9:13">
      <c r="I24085" s="51"/>
      <c r="M24085" s="51"/>
    </row>
    <row r="24086" spans="9:13">
      <c r="I24086" s="51"/>
      <c r="M24086" s="51"/>
    </row>
    <row r="24087" spans="9:13">
      <c r="I24087" s="51"/>
      <c r="M24087" s="51"/>
    </row>
    <row r="24088" spans="9:13">
      <c r="I24088" s="51"/>
      <c r="M24088" s="51"/>
    </row>
    <row r="24089" spans="9:13">
      <c r="I24089" s="51"/>
      <c r="M24089" s="51"/>
    </row>
    <row r="24090" spans="9:13">
      <c r="I24090" s="51"/>
      <c r="M24090" s="51"/>
    </row>
    <row r="24091" spans="9:13">
      <c r="I24091" s="51"/>
      <c r="M24091" s="51"/>
    </row>
    <row r="24092" spans="9:13">
      <c r="I24092" s="51"/>
      <c r="M24092" s="51"/>
    </row>
    <row r="24093" spans="9:13">
      <c r="I24093" s="51"/>
      <c r="M24093" s="51"/>
    </row>
    <row r="24094" spans="9:13">
      <c r="I24094" s="51"/>
      <c r="M24094" s="51"/>
    </row>
    <row r="24095" spans="9:13">
      <c r="I24095" s="51"/>
      <c r="M24095" s="51"/>
    </row>
    <row r="24096" spans="9:13">
      <c r="I24096" s="51"/>
      <c r="M24096" s="51"/>
    </row>
    <row r="24097" spans="9:13">
      <c r="I24097" s="51"/>
      <c r="M24097" s="51"/>
    </row>
    <row r="24098" spans="9:13">
      <c r="I24098" s="51"/>
      <c r="M24098" s="51"/>
    </row>
    <row r="24099" spans="9:13">
      <c r="I24099" s="51"/>
      <c r="M24099" s="51"/>
    </row>
    <row r="24100" spans="9:13">
      <c r="I24100" s="51"/>
      <c r="M24100" s="51"/>
    </row>
    <row r="24101" spans="9:13">
      <c r="I24101" s="51"/>
      <c r="M24101" s="51"/>
    </row>
    <row r="24102" spans="9:13">
      <c r="I24102" s="51"/>
      <c r="M24102" s="51"/>
    </row>
    <row r="24103" spans="9:13">
      <c r="I24103" s="51"/>
      <c r="M24103" s="51"/>
    </row>
    <row r="24104" spans="9:13">
      <c r="I24104" s="51"/>
      <c r="M24104" s="51"/>
    </row>
    <row r="24105" spans="9:13">
      <c r="I24105" s="51"/>
      <c r="M24105" s="51"/>
    </row>
    <row r="24106" spans="9:13">
      <c r="I24106" s="51"/>
      <c r="M24106" s="51"/>
    </row>
    <row r="24107" spans="9:13">
      <c r="I24107" s="51"/>
      <c r="M24107" s="51"/>
    </row>
    <row r="24108" spans="9:13">
      <c r="I24108" s="51"/>
      <c r="M24108" s="51"/>
    </row>
    <row r="24109" spans="9:13">
      <c r="I24109" s="51"/>
      <c r="M24109" s="51"/>
    </row>
    <row r="24110" spans="9:13">
      <c r="I24110" s="51"/>
      <c r="M24110" s="51"/>
    </row>
    <row r="24111" spans="9:13">
      <c r="I24111" s="51"/>
      <c r="M24111" s="51"/>
    </row>
    <row r="24112" spans="9:13">
      <c r="I24112" s="51"/>
      <c r="M24112" s="51"/>
    </row>
    <row r="24113" spans="9:13">
      <c r="I24113" s="51"/>
      <c r="M24113" s="51"/>
    </row>
    <row r="24114" spans="9:13">
      <c r="I24114" s="51"/>
      <c r="M24114" s="51"/>
    </row>
    <row r="24115" spans="9:13">
      <c r="I24115" s="51"/>
      <c r="M24115" s="51"/>
    </row>
    <row r="24116" spans="9:13">
      <c r="I24116" s="51"/>
      <c r="M24116" s="51"/>
    </row>
    <row r="24117" spans="9:13">
      <c r="I24117" s="51"/>
      <c r="M24117" s="51"/>
    </row>
    <row r="24118" spans="9:13">
      <c r="I24118" s="51"/>
      <c r="M24118" s="51"/>
    </row>
    <row r="24119" spans="9:13">
      <c r="I24119" s="51"/>
      <c r="M24119" s="51"/>
    </row>
    <row r="24120" spans="9:13">
      <c r="I24120" s="51"/>
      <c r="M24120" s="51"/>
    </row>
    <row r="24121" spans="9:13">
      <c r="I24121" s="51"/>
      <c r="M24121" s="51"/>
    </row>
    <row r="24122" spans="9:13">
      <c r="I24122" s="51"/>
      <c r="M24122" s="51"/>
    </row>
    <row r="24123" spans="9:13">
      <c r="I24123" s="51"/>
      <c r="M24123" s="51"/>
    </row>
    <row r="24124" spans="9:13">
      <c r="I24124" s="51"/>
      <c r="M24124" s="51"/>
    </row>
    <row r="24125" spans="9:13">
      <c r="I24125" s="51"/>
      <c r="M24125" s="51"/>
    </row>
    <row r="24126" spans="9:13">
      <c r="I24126" s="51"/>
      <c r="M24126" s="51"/>
    </row>
    <row r="24127" spans="9:13">
      <c r="I24127" s="51"/>
      <c r="M24127" s="51"/>
    </row>
    <row r="24128" spans="9:13">
      <c r="I24128" s="51"/>
      <c r="M24128" s="51"/>
    </row>
    <row r="24129" spans="9:13">
      <c r="I24129" s="51"/>
      <c r="M24129" s="51"/>
    </row>
    <row r="24130" spans="9:13">
      <c r="I24130" s="51"/>
      <c r="M24130" s="51"/>
    </row>
    <row r="24131" spans="9:13">
      <c r="I24131" s="51"/>
      <c r="M24131" s="51"/>
    </row>
    <row r="24132" spans="9:13">
      <c r="I24132" s="51"/>
      <c r="M24132" s="51"/>
    </row>
    <row r="24133" spans="9:13">
      <c r="I24133" s="51"/>
      <c r="M24133" s="51"/>
    </row>
    <row r="24134" spans="9:13">
      <c r="I24134" s="51"/>
      <c r="M24134" s="51"/>
    </row>
    <row r="24135" spans="9:13">
      <c r="I24135" s="51"/>
      <c r="M24135" s="51"/>
    </row>
    <row r="24136" spans="9:13">
      <c r="I24136" s="51"/>
      <c r="M24136" s="51"/>
    </row>
    <row r="24137" spans="9:13">
      <c r="I24137" s="51"/>
      <c r="M24137" s="51"/>
    </row>
    <row r="24138" spans="9:13">
      <c r="I24138" s="51"/>
      <c r="M24138" s="51"/>
    </row>
    <row r="24139" spans="9:13">
      <c r="I24139" s="51"/>
      <c r="M24139" s="51"/>
    </row>
    <row r="24140" spans="9:13">
      <c r="I24140" s="51"/>
      <c r="M24140" s="51"/>
    </row>
    <row r="24141" spans="9:13">
      <c r="I24141" s="51"/>
      <c r="M24141" s="51"/>
    </row>
    <row r="24142" spans="9:13">
      <c r="I24142" s="51"/>
      <c r="M24142" s="51"/>
    </row>
    <row r="24143" spans="9:13">
      <c r="I24143" s="51"/>
      <c r="M24143" s="51"/>
    </row>
    <row r="24144" spans="9:13">
      <c r="I24144" s="51"/>
      <c r="M24144" s="51"/>
    </row>
    <row r="24145" spans="9:13">
      <c r="I24145" s="51"/>
      <c r="M24145" s="51"/>
    </row>
    <row r="24146" spans="9:13">
      <c r="I24146" s="51"/>
      <c r="M24146" s="51"/>
    </row>
    <row r="24147" spans="9:13">
      <c r="I24147" s="51"/>
      <c r="M24147" s="51"/>
    </row>
    <row r="24148" spans="9:13">
      <c r="I24148" s="51"/>
      <c r="M24148" s="51"/>
    </row>
    <row r="24149" spans="9:13">
      <c r="I24149" s="51"/>
      <c r="M24149" s="51"/>
    </row>
    <row r="24150" spans="9:13">
      <c r="I24150" s="51"/>
      <c r="M24150" s="51"/>
    </row>
    <row r="24151" spans="9:13">
      <c r="I24151" s="51"/>
      <c r="M24151" s="51"/>
    </row>
    <row r="24152" spans="9:13">
      <c r="I24152" s="51"/>
      <c r="M24152" s="51"/>
    </row>
    <row r="24153" spans="9:13">
      <c r="I24153" s="51"/>
      <c r="M24153" s="51"/>
    </row>
    <row r="24154" spans="9:13">
      <c r="I24154" s="51"/>
      <c r="M24154" s="51"/>
    </row>
    <row r="24155" spans="9:13">
      <c r="I24155" s="51"/>
      <c r="M24155" s="51"/>
    </row>
    <row r="24156" spans="9:13">
      <c r="I24156" s="51"/>
      <c r="M24156" s="51"/>
    </row>
    <row r="24157" spans="9:13">
      <c r="I24157" s="51"/>
      <c r="M24157" s="51"/>
    </row>
    <row r="24158" spans="9:13">
      <c r="I24158" s="51"/>
      <c r="M24158" s="51"/>
    </row>
    <row r="24159" spans="9:13">
      <c r="I24159" s="51"/>
      <c r="M24159" s="51"/>
    </row>
    <row r="24160" spans="9:13">
      <c r="I24160" s="51"/>
      <c r="M24160" s="51"/>
    </row>
    <row r="24161" spans="9:13">
      <c r="I24161" s="51"/>
      <c r="M24161" s="51"/>
    </row>
    <row r="24162" spans="9:13">
      <c r="I24162" s="51"/>
      <c r="M24162" s="51"/>
    </row>
    <row r="24163" spans="9:13">
      <c r="I24163" s="51"/>
      <c r="M24163" s="51"/>
    </row>
    <row r="24164" spans="9:13">
      <c r="I24164" s="51"/>
      <c r="M24164" s="51"/>
    </row>
    <row r="24165" spans="9:13">
      <c r="I24165" s="51"/>
      <c r="M24165" s="51"/>
    </row>
    <row r="24166" spans="9:13">
      <c r="I24166" s="51"/>
      <c r="M24166" s="51"/>
    </row>
    <row r="24167" spans="9:13">
      <c r="I24167" s="51"/>
      <c r="M24167" s="51"/>
    </row>
    <row r="24168" spans="9:13">
      <c r="I24168" s="51"/>
      <c r="M24168" s="51"/>
    </row>
    <row r="24169" spans="9:13">
      <c r="I24169" s="51"/>
      <c r="M24169" s="51"/>
    </row>
    <row r="24170" spans="9:13">
      <c r="I24170" s="51"/>
      <c r="M24170" s="51"/>
    </row>
    <row r="24171" spans="9:13">
      <c r="I24171" s="51"/>
      <c r="M24171" s="51"/>
    </row>
    <row r="24172" spans="9:13">
      <c r="I24172" s="51"/>
      <c r="M24172" s="51"/>
    </row>
    <row r="24173" spans="9:13">
      <c r="I24173" s="51"/>
      <c r="M24173" s="51"/>
    </row>
    <row r="24174" spans="9:13">
      <c r="I24174" s="51"/>
      <c r="M24174" s="51"/>
    </row>
    <row r="24175" spans="9:13">
      <c r="I24175" s="51"/>
      <c r="M24175" s="51"/>
    </row>
    <row r="24176" spans="9:13">
      <c r="I24176" s="51"/>
      <c r="M24176" s="51"/>
    </row>
    <row r="24177" spans="9:13">
      <c r="I24177" s="51"/>
      <c r="M24177" s="51"/>
    </row>
    <row r="24178" spans="9:13">
      <c r="I24178" s="51"/>
      <c r="M24178" s="51"/>
    </row>
    <row r="24179" spans="9:13">
      <c r="I24179" s="51"/>
      <c r="M24179" s="51"/>
    </row>
    <row r="24180" spans="9:13">
      <c r="I24180" s="51"/>
      <c r="M24180" s="51"/>
    </row>
    <row r="24181" spans="9:13">
      <c r="I24181" s="51"/>
      <c r="M24181" s="51"/>
    </row>
    <row r="24182" spans="9:13">
      <c r="I24182" s="51"/>
      <c r="M24182" s="51"/>
    </row>
    <row r="24183" spans="9:13">
      <c r="I24183" s="51"/>
      <c r="M24183" s="51"/>
    </row>
    <row r="24184" spans="9:13">
      <c r="I24184" s="51"/>
      <c r="M24184" s="51"/>
    </row>
    <row r="24185" spans="9:13">
      <c r="I24185" s="51"/>
      <c r="M24185" s="51"/>
    </row>
    <row r="24186" spans="9:13">
      <c r="I24186" s="51"/>
      <c r="M24186" s="51"/>
    </row>
    <row r="24187" spans="9:13">
      <c r="I24187" s="51"/>
      <c r="M24187" s="51"/>
    </row>
    <row r="24188" spans="9:13">
      <c r="I24188" s="51"/>
      <c r="M24188" s="51"/>
    </row>
    <row r="24189" spans="9:13">
      <c r="I24189" s="51"/>
      <c r="M24189" s="51"/>
    </row>
    <row r="24190" spans="9:13">
      <c r="I24190" s="51"/>
      <c r="M24190" s="51"/>
    </row>
    <row r="24191" spans="9:13">
      <c r="I24191" s="51"/>
      <c r="M24191" s="51"/>
    </row>
    <row r="24192" spans="9:13">
      <c r="I24192" s="51"/>
      <c r="M24192" s="51"/>
    </row>
    <row r="24193" spans="9:13">
      <c r="I24193" s="51"/>
      <c r="M24193" s="51"/>
    </row>
    <row r="24194" spans="9:13">
      <c r="I24194" s="51"/>
      <c r="M24194" s="51"/>
    </row>
    <row r="24195" spans="9:13">
      <c r="I24195" s="51"/>
      <c r="M24195" s="51"/>
    </row>
    <row r="24196" spans="9:13">
      <c r="I24196" s="51"/>
      <c r="M24196" s="51"/>
    </row>
    <row r="24197" spans="9:13">
      <c r="I24197" s="51"/>
      <c r="M24197" s="51"/>
    </row>
    <row r="24198" spans="9:13">
      <c r="I24198" s="51"/>
      <c r="M24198" s="51"/>
    </row>
    <row r="24199" spans="9:13">
      <c r="I24199" s="51"/>
      <c r="M24199" s="51"/>
    </row>
    <row r="24200" spans="9:13">
      <c r="I24200" s="51"/>
      <c r="M24200" s="51"/>
    </row>
    <row r="24201" spans="9:13">
      <c r="I24201" s="51"/>
      <c r="M24201" s="51"/>
    </row>
    <row r="24202" spans="9:13">
      <c r="I24202" s="51"/>
      <c r="M24202" s="51"/>
    </row>
    <row r="24203" spans="9:13">
      <c r="I24203" s="51"/>
      <c r="M24203" s="51"/>
    </row>
    <row r="24204" spans="9:13">
      <c r="I24204" s="51"/>
      <c r="M24204" s="51"/>
    </row>
    <row r="24205" spans="9:13">
      <c r="I24205" s="51"/>
      <c r="M24205" s="51"/>
    </row>
    <row r="24206" spans="9:13">
      <c r="I24206" s="51"/>
      <c r="M24206" s="51"/>
    </row>
    <row r="24207" spans="9:13">
      <c r="I24207" s="51"/>
      <c r="M24207" s="51"/>
    </row>
    <row r="24208" spans="9:13">
      <c r="I24208" s="51"/>
      <c r="M24208" s="51"/>
    </row>
    <row r="24209" spans="9:13">
      <c r="I24209" s="51"/>
      <c r="M24209" s="51"/>
    </row>
    <row r="24210" spans="9:13">
      <c r="I24210" s="51"/>
      <c r="M24210" s="51"/>
    </row>
    <row r="24211" spans="9:13">
      <c r="I24211" s="51"/>
      <c r="M24211" s="51"/>
    </row>
    <row r="24212" spans="9:13">
      <c r="I24212" s="51"/>
      <c r="M24212" s="51"/>
    </row>
    <row r="24213" spans="9:13">
      <c r="I24213" s="51"/>
      <c r="M24213" s="51"/>
    </row>
    <row r="24214" spans="9:13">
      <c r="I24214" s="51"/>
      <c r="M24214" s="51"/>
    </row>
    <row r="24215" spans="9:13">
      <c r="I24215" s="51"/>
      <c r="M24215" s="51"/>
    </row>
    <row r="24216" spans="9:13">
      <c r="I24216" s="51"/>
      <c r="M24216" s="51"/>
    </row>
    <row r="24217" spans="9:13">
      <c r="I24217" s="51"/>
      <c r="M24217" s="51"/>
    </row>
    <row r="24218" spans="9:13">
      <c r="I24218" s="51"/>
      <c r="M24218" s="51"/>
    </row>
    <row r="24219" spans="9:13">
      <c r="I24219" s="51"/>
      <c r="M24219" s="51"/>
    </row>
    <row r="24220" spans="9:13">
      <c r="I24220" s="51"/>
      <c r="M24220" s="51"/>
    </row>
    <row r="24221" spans="9:13">
      <c r="I24221" s="51"/>
      <c r="M24221" s="51"/>
    </row>
    <row r="24222" spans="9:13">
      <c r="I24222" s="51"/>
      <c r="M24222" s="51"/>
    </row>
    <row r="24223" spans="9:13">
      <c r="I24223" s="51"/>
      <c r="M24223" s="51"/>
    </row>
    <row r="24224" spans="9:13">
      <c r="I24224" s="51"/>
      <c r="M24224" s="51"/>
    </row>
    <row r="24225" spans="9:13">
      <c r="I24225" s="51"/>
      <c r="M24225" s="51"/>
    </row>
    <row r="24226" spans="9:13">
      <c r="I24226" s="51"/>
      <c r="M24226" s="51"/>
    </row>
    <row r="24227" spans="9:13">
      <c r="I24227" s="51"/>
      <c r="M24227" s="51"/>
    </row>
    <row r="24228" spans="9:13">
      <c r="I24228" s="51"/>
      <c r="M24228" s="51"/>
    </row>
    <row r="24229" spans="9:13">
      <c r="I24229" s="51"/>
      <c r="M24229" s="51"/>
    </row>
    <row r="24230" spans="9:13">
      <c r="I24230" s="51"/>
      <c r="M24230" s="51"/>
    </row>
    <row r="24231" spans="9:13">
      <c r="I24231" s="51"/>
      <c r="M24231" s="51"/>
    </row>
    <row r="24232" spans="9:13">
      <c r="I24232" s="51"/>
      <c r="M24232" s="51"/>
    </row>
    <row r="24233" spans="9:13">
      <c r="I24233" s="51"/>
      <c r="M24233" s="51"/>
    </row>
    <row r="24234" spans="9:13">
      <c r="I24234" s="51"/>
      <c r="M24234" s="51"/>
    </row>
    <row r="24235" spans="9:13">
      <c r="I24235" s="51"/>
      <c r="M24235" s="51"/>
    </row>
    <row r="24236" spans="9:13">
      <c r="I24236" s="51"/>
      <c r="M24236" s="51"/>
    </row>
    <row r="24237" spans="9:13">
      <c r="I24237" s="51"/>
      <c r="M24237" s="51"/>
    </row>
    <row r="24238" spans="9:13">
      <c r="I24238" s="51"/>
      <c r="M24238" s="51"/>
    </row>
    <row r="24239" spans="9:13">
      <c r="I24239" s="51"/>
      <c r="M24239" s="51"/>
    </row>
    <row r="24240" spans="9:13">
      <c r="I24240" s="51"/>
      <c r="M24240" s="51"/>
    </row>
    <row r="24241" spans="9:13">
      <c r="I24241" s="51"/>
      <c r="M24241" s="51"/>
    </row>
    <row r="24242" spans="9:13">
      <c r="I24242" s="51"/>
      <c r="M24242" s="51"/>
    </row>
    <row r="24243" spans="9:13">
      <c r="I24243" s="51"/>
      <c r="M24243" s="51"/>
    </row>
    <row r="24244" spans="9:13">
      <c r="I24244" s="51"/>
      <c r="M24244" s="51"/>
    </row>
    <row r="24245" spans="9:13">
      <c r="I24245" s="51"/>
      <c r="M24245" s="51"/>
    </row>
    <row r="24246" spans="9:13">
      <c r="I24246" s="51"/>
      <c r="M24246" s="51"/>
    </row>
    <row r="24247" spans="9:13">
      <c r="I24247" s="51"/>
      <c r="M24247" s="51"/>
    </row>
    <row r="24248" spans="9:13">
      <c r="I24248" s="51"/>
      <c r="M24248" s="51"/>
    </row>
    <row r="24249" spans="9:13">
      <c r="I24249" s="51"/>
      <c r="M24249" s="51"/>
    </row>
    <row r="24250" spans="9:13">
      <c r="I24250" s="51"/>
      <c r="M24250" s="51"/>
    </row>
    <row r="24251" spans="9:13">
      <c r="I24251" s="51"/>
      <c r="M24251" s="51"/>
    </row>
    <row r="24252" spans="9:13">
      <c r="I24252" s="51"/>
      <c r="M24252" s="51"/>
    </row>
    <row r="24253" spans="9:13">
      <c r="I24253" s="51"/>
      <c r="M24253" s="51"/>
    </row>
    <row r="24254" spans="9:13">
      <c r="I24254" s="51"/>
      <c r="M24254" s="51"/>
    </row>
    <row r="24255" spans="9:13">
      <c r="I24255" s="51"/>
      <c r="M24255" s="51"/>
    </row>
    <row r="24256" spans="9:13">
      <c r="I24256" s="51"/>
      <c r="M24256" s="51"/>
    </row>
    <row r="24257" spans="9:13">
      <c r="I24257" s="51"/>
      <c r="M24257" s="51"/>
    </row>
    <row r="24258" spans="9:13">
      <c r="I24258" s="51"/>
      <c r="M24258" s="51"/>
    </row>
    <row r="24259" spans="9:13">
      <c r="I24259" s="51"/>
      <c r="M24259" s="51"/>
    </row>
    <row r="24260" spans="9:13">
      <c r="I24260" s="51"/>
      <c r="M24260" s="51"/>
    </row>
    <row r="24261" spans="9:13">
      <c r="I24261" s="51"/>
      <c r="M24261" s="51"/>
    </row>
    <row r="24262" spans="9:13">
      <c r="I24262" s="51"/>
      <c r="M24262" s="51"/>
    </row>
    <row r="24263" spans="9:13">
      <c r="I24263" s="51"/>
      <c r="M24263" s="51"/>
    </row>
    <row r="24264" spans="9:13">
      <c r="I24264" s="51"/>
      <c r="M24264" s="51"/>
    </row>
    <row r="24265" spans="9:13">
      <c r="I24265" s="51"/>
      <c r="M24265" s="51"/>
    </row>
    <row r="24266" spans="9:13">
      <c r="I24266" s="51"/>
      <c r="M24266" s="51"/>
    </row>
    <row r="24267" spans="9:13">
      <c r="I24267" s="51"/>
      <c r="M24267" s="51"/>
    </row>
    <row r="24268" spans="9:13">
      <c r="I24268" s="51"/>
      <c r="M24268" s="51"/>
    </row>
    <row r="24269" spans="9:13">
      <c r="I24269" s="51"/>
      <c r="M24269" s="51"/>
    </row>
    <row r="24270" spans="9:13">
      <c r="I24270" s="51"/>
      <c r="M24270" s="51"/>
    </row>
    <row r="24271" spans="9:13">
      <c r="I24271" s="51"/>
      <c r="M24271" s="51"/>
    </row>
    <row r="24272" spans="9:13">
      <c r="I24272" s="51"/>
      <c r="M24272" s="51"/>
    </row>
    <row r="24273" spans="9:13">
      <c r="I24273" s="51"/>
      <c r="M24273" s="51"/>
    </row>
    <row r="24274" spans="9:13">
      <c r="I24274" s="51"/>
      <c r="M24274" s="51"/>
    </row>
    <row r="24275" spans="9:13">
      <c r="I24275" s="51"/>
      <c r="M24275" s="51"/>
    </row>
    <row r="24276" spans="9:13">
      <c r="I24276" s="51"/>
      <c r="M24276" s="51"/>
    </row>
    <row r="24277" spans="9:13">
      <c r="I24277" s="51"/>
      <c r="M24277" s="51"/>
    </row>
    <row r="24278" spans="9:13">
      <c r="I24278" s="51"/>
      <c r="M24278" s="51"/>
    </row>
    <row r="24279" spans="9:13">
      <c r="I24279" s="51"/>
      <c r="M24279" s="51"/>
    </row>
    <row r="24280" spans="9:13">
      <c r="I24280" s="51"/>
      <c r="M24280" s="51"/>
    </row>
    <row r="24281" spans="9:13">
      <c r="I24281" s="51"/>
      <c r="M24281" s="51"/>
    </row>
    <row r="24282" spans="9:13">
      <c r="I24282" s="51"/>
      <c r="M24282" s="51"/>
    </row>
    <row r="24283" spans="9:13">
      <c r="I24283" s="51"/>
      <c r="M24283" s="51"/>
    </row>
    <row r="24284" spans="9:13">
      <c r="I24284" s="51"/>
      <c r="M24284" s="51"/>
    </row>
    <row r="24285" spans="9:13">
      <c r="I24285" s="51"/>
      <c r="M24285" s="51"/>
    </row>
    <row r="24286" spans="9:13">
      <c r="I24286" s="51"/>
      <c r="M24286" s="51"/>
    </row>
    <row r="24287" spans="9:13">
      <c r="I24287" s="51"/>
      <c r="M24287" s="51"/>
    </row>
    <row r="24288" spans="9:13">
      <c r="I24288" s="51"/>
      <c r="M24288" s="51"/>
    </row>
    <row r="24289" spans="9:13">
      <c r="I24289" s="51"/>
      <c r="M24289" s="51"/>
    </row>
    <row r="24290" spans="9:13">
      <c r="I24290" s="51"/>
      <c r="M24290" s="51"/>
    </row>
    <row r="24291" spans="9:13">
      <c r="I24291" s="51"/>
      <c r="M24291" s="51"/>
    </row>
    <row r="24292" spans="9:13">
      <c r="I24292" s="51"/>
      <c r="M24292" s="51"/>
    </row>
    <row r="24293" spans="9:13">
      <c r="I24293" s="51"/>
      <c r="M24293" s="51"/>
    </row>
    <row r="24294" spans="9:13">
      <c r="I24294" s="51"/>
      <c r="M24294" s="51"/>
    </row>
    <row r="24295" spans="9:13">
      <c r="I24295" s="51"/>
      <c r="M24295" s="51"/>
    </row>
    <row r="24296" spans="9:13">
      <c r="I24296" s="51"/>
      <c r="M24296" s="51"/>
    </row>
    <row r="24297" spans="9:13">
      <c r="I24297" s="51"/>
      <c r="M24297" s="51"/>
    </row>
    <row r="24298" spans="9:13">
      <c r="I24298" s="51"/>
      <c r="M24298" s="51"/>
    </row>
    <row r="24299" spans="9:13">
      <c r="I24299" s="51"/>
      <c r="M24299" s="51"/>
    </row>
    <row r="24300" spans="9:13">
      <c r="I24300" s="51"/>
      <c r="M24300" s="51"/>
    </row>
    <row r="24301" spans="9:13">
      <c r="I24301" s="51"/>
      <c r="M24301" s="51"/>
    </row>
    <row r="24302" spans="9:13">
      <c r="I24302" s="51"/>
      <c r="M24302" s="51"/>
    </row>
    <row r="24303" spans="9:13">
      <c r="I24303" s="51"/>
      <c r="M24303" s="51"/>
    </row>
    <row r="24304" spans="9:13">
      <c r="I24304" s="51"/>
      <c r="M24304" s="51"/>
    </row>
    <row r="24305" spans="9:13">
      <c r="I24305" s="51"/>
      <c r="M24305" s="51"/>
    </row>
    <row r="24306" spans="9:13">
      <c r="I24306" s="51"/>
      <c r="M24306" s="51"/>
    </row>
    <row r="24307" spans="9:13">
      <c r="I24307" s="51"/>
      <c r="M24307" s="51"/>
    </row>
    <row r="24308" spans="9:13">
      <c r="I24308" s="51"/>
      <c r="M24308" s="51"/>
    </row>
    <row r="24309" spans="9:13">
      <c r="I24309" s="51"/>
      <c r="M24309" s="51"/>
    </row>
    <row r="24310" spans="9:13">
      <c r="I24310" s="51"/>
      <c r="M24310" s="51"/>
    </row>
    <row r="24311" spans="9:13">
      <c r="I24311" s="51"/>
      <c r="M24311" s="51"/>
    </row>
    <row r="24312" spans="9:13">
      <c r="I24312" s="51"/>
      <c r="M24312" s="51"/>
    </row>
    <row r="24313" spans="9:13">
      <c r="I24313" s="51"/>
      <c r="M24313" s="51"/>
    </row>
    <row r="24314" spans="9:13">
      <c r="I24314" s="51"/>
      <c r="M24314" s="51"/>
    </row>
    <row r="24315" spans="9:13">
      <c r="I24315" s="51"/>
      <c r="M24315" s="51"/>
    </row>
    <row r="24316" spans="9:13">
      <c r="I24316" s="51"/>
      <c r="M24316" s="51"/>
    </row>
    <row r="24317" spans="9:13">
      <c r="I24317" s="51"/>
      <c r="M24317" s="51"/>
    </row>
    <row r="24318" spans="9:13">
      <c r="I24318" s="51"/>
      <c r="M24318" s="51"/>
    </row>
    <row r="24319" spans="9:13">
      <c r="I24319" s="51"/>
      <c r="M24319" s="51"/>
    </row>
    <row r="24320" spans="9:13">
      <c r="I24320" s="51"/>
      <c r="M24320" s="51"/>
    </row>
    <row r="24321" spans="9:13">
      <c r="I24321" s="51"/>
      <c r="M24321" s="51"/>
    </row>
    <row r="24322" spans="9:13">
      <c r="I24322" s="51"/>
      <c r="M24322" s="51"/>
    </row>
    <row r="24323" spans="9:13">
      <c r="I24323" s="51"/>
      <c r="M24323" s="51"/>
    </row>
    <row r="24324" spans="9:13">
      <c r="I24324" s="51"/>
      <c r="M24324" s="51"/>
    </row>
    <row r="24325" spans="9:13">
      <c r="I24325" s="51"/>
      <c r="M24325" s="51"/>
    </row>
    <row r="24326" spans="9:13">
      <c r="I24326" s="51"/>
      <c r="M24326" s="51"/>
    </row>
    <row r="24327" spans="9:13">
      <c r="I24327" s="51"/>
      <c r="M24327" s="51"/>
    </row>
    <row r="24328" spans="9:13">
      <c r="I24328" s="51"/>
      <c r="M24328" s="51"/>
    </row>
    <row r="24329" spans="9:13">
      <c r="I24329" s="51"/>
      <c r="M24329" s="51"/>
    </row>
    <row r="24330" spans="9:13">
      <c r="I24330" s="51"/>
      <c r="M24330" s="51"/>
    </row>
    <row r="24331" spans="9:13">
      <c r="I24331" s="51"/>
      <c r="M24331" s="51"/>
    </row>
    <row r="24332" spans="9:13">
      <c r="I24332" s="51"/>
      <c r="M24332" s="51"/>
    </row>
    <row r="24333" spans="9:13">
      <c r="I24333" s="51"/>
      <c r="M24333" s="51"/>
    </row>
    <row r="24334" spans="9:13">
      <c r="I24334" s="51"/>
      <c r="M24334" s="51"/>
    </row>
    <row r="24335" spans="9:13">
      <c r="I24335" s="51"/>
      <c r="M24335" s="51"/>
    </row>
    <row r="24336" spans="9:13">
      <c r="I24336" s="51"/>
      <c r="M24336" s="51"/>
    </row>
    <row r="24337" spans="9:13">
      <c r="I24337" s="51"/>
      <c r="M24337" s="51"/>
    </row>
    <row r="24338" spans="9:13">
      <c r="I24338" s="51"/>
      <c r="M24338" s="51"/>
    </row>
    <row r="24339" spans="9:13">
      <c r="I24339" s="51"/>
      <c r="M24339" s="51"/>
    </row>
    <row r="24340" spans="9:13">
      <c r="I24340" s="51"/>
      <c r="M24340" s="51"/>
    </row>
    <row r="24341" spans="9:13">
      <c r="I24341" s="51"/>
      <c r="M24341" s="51"/>
    </row>
    <row r="24342" spans="9:13">
      <c r="I24342" s="51"/>
      <c r="M24342" s="51"/>
    </row>
    <row r="24343" spans="9:13">
      <c r="I24343" s="51"/>
      <c r="M24343" s="51"/>
    </row>
    <row r="24344" spans="9:13">
      <c r="I24344" s="51"/>
      <c r="M24344" s="51"/>
    </row>
    <row r="24345" spans="9:13">
      <c r="I24345" s="51"/>
      <c r="M24345" s="51"/>
    </row>
    <row r="24346" spans="9:13">
      <c r="I24346" s="51"/>
      <c r="M24346" s="51"/>
    </row>
    <row r="24347" spans="9:13">
      <c r="I24347" s="51"/>
      <c r="M24347" s="51"/>
    </row>
    <row r="24348" spans="9:13">
      <c r="I24348" s="51"/>
      <c r="M24348" s="51"/>
    </row>
    <row r="24349" spans="9:13">
      <c r="I24349" s="51"/>
      <c r="M24349" s="51"/>
    </row>
    <row r="24350" spans="9:13">
      <c r="I24350" s="51"/>
      <c r="M24350" s="51"/>
    </row>
    <row r="24351" spans="9:13">
      <c r="I24351" s="51"/>
      <c r="M24351" s="51"/>
    </row>
    <row r="24352" spans="9:13">
      <c r="I24352" s="51"/>
      <c r="M24352" s="51"/>
    </row>
    <row r="24353" spans="9:13">
      <c r="I24353" s="51"/>
      <c r="M24353" s="51"/>
    </row>
    <row r="24354" spans="9:13">
      <c r="I24354" s="51"/>
      <c r="M24354" s="51"/>
    </row>
    <row r="24355" spans="9:13">
      <c r="I24355" s="51"/>
      <c r="M24355" s="51"/>
    </row>
    <row r="24356" spans="9:13">
      <c r="I24356" s="51"/>
      <c r="M24356" s="51"/>
    </row>
    <row r="24357" spans="9:13">
      <c r="I24357" s="51"/>
      <c r="M24357" s="51"/>
    </row>
    <row r="24358" spans="9:13">
      <c r="I24358" s="51"/>
      <c r="M24358" s="51"/>
    </row>
    <row r="24359" spans="9:13">
      <c r="I24359" s="51"/>
      <c r="M24359" s="51"/>
    </row>
    <row r="24360" spans="9:13">
      <c r="I24360" s="51"/>
      <c r="M24360" s="51"/>
    </row>
    <row r="24361" spans="9:13">
      <c r="I24361" s="51"/>
      <c r="M24361" s="51"/>
    </row>
    <row r="24362" spans="9:13">
      <c r="I24362" s="51"/>
      <c r="M24362" s="51"/>
    </row>
    <row r="24363" spans="9:13">
      <c r="I24363" s="51"/>
      <c r="M24363" s="51"/>
    </row>
    <row r="24364" spans="9:13">
      <c r="I24364" s="51"/>
      <c r="M24364" s="51"/>
    </row>
    <row r="24365" spans="9:13">
      <c r="I24365" s="51"/>
      <c r="M24365" s="51"/>
    </row>
    <row r="24366" spans="9:13">
      <c r="I24366" s="51"/>
      <c r="M24366" s="51"/>
    </row>
    <row r="24367" spans="9:13">
      <c r="I24367" s="51"/>
      <c r="M24367" s="51"/>
    </row>
    <row r="24368" spans="9:13">
      <c r="I24368" s="51"/>
      <c r="M24368" s="51"/>
    </row>
    <row r="24369" spans="9:13">
      <c r="I24369" s="51"/>
      <c r="M24369" s="51"/>
    </row>
    <row r="24370" spans="9:13">
      <c r="I24370" s="51"/>
      <c r="M24370" s="51"/>
    </row>
    <row r="24371" spans="9:13">
      <c r="I24371" s="51"/>
      <c r="M24371" s="51"/>
    </row>
    <row r="24372" spans="9:13">
      <c r="I24372" s="51"/>
      <c r="M24372" s="51"/>
    </row>
    <row r="24373" spans="9:13">
      <c r="I24373" s="51"/>
      <c r="M24373" s="51"/>
    </row>
    <row r="24374" spans="9:13">
      <c r="I24374" s="51"/>
      <c r="M24374" s="51"/>
    </row>
    <row r="24375" spans="9:13">
      <c r="I24375" s="51"/>
      <c r="M24375" s="51"/>
    </row>
    <row r="24376" spans="9:13">
      <c r="I24376" s="51"/>
      <c r="M24376" s="51"/>
    </row>
    <row r="24377" spans="9:13">
      <c r="I24377" s="51"/>
      <c r="M24377" s="51"/>
    </row>
    <row r="24378" spans="9:13">
      <c r="I24378" s="51"/>
      <c r="M24378" s="51"/>
    </row>
    <row r="24379" spans="9:13">
      <c r="I24379" s="51"/>
      <c r="M24379" s="51"/>
    </row>
    <row r="24380" spans="9:13">
      <c r="I24380" s="51"/>
      <c r="M24380" s="51"/>
    </row>
    <row r="24381" spans="9:13">
      <c r="I24381" s="51"/>
      <c r="M24381" s="51"/>
    </row>
    <row r="24382" spans="9:13">
      <c r="I24382" s="51"/>
      <c r="M24382" s="51"/>
    </row>
    <row r="24383" spans="9:13">
      <c r="I24383" s="51"/>
      <c r="M24383" s="51"/>
    </row>
    <row r="24384" spans="9:13">
      <c r="I24384" s="51"/>
      <c r="M24384" s="51"/>
    </row>
    <row r="24385" spans="9:13">
      <c r="I24385" s="51"/>
      <c r="M24385" s="51"/>
    </row>
    <row r="24386" spans="9:13">
      <c r="I24386" s="51"/>
      <c r="M24386" s="51"/>
    </row>
    <row r="24387" spans="9:13">
      <c r="I24387" s="51"/>
      <c r="M24387" s="51"/>
    </row>
    <row r="24388" spans="9:13">
      <c r="I24388" s="51"/>
      <c r="M24388" s="51"/>
    </row>
    <row r="24389" spans="9:13">
      <c r="I24389" s="51"/>
      <c r="M24389" s="51"/>
    </row>
    <row r="24390" spans="9:13">
      <c r="I24390" s="51"/>
      <c r="M24390" s="51"/>
    </row>
    <row r="24391" spans="9:13">
      <c r="I24391" s="51"/>
      <c r="M24391" s="51"/>
    </row>
    <row r="24392" spans="9:13">
      <c r="I24392" s="51"/>
      <c r="M24392" s="51"/>
    </row>
    <row r="24393" spans="9:13">
      <c r="I24393" s="51"/>
      <c r="M24393" s="51"/>
    </row>
    <row r="24394" spans="9:13">
      <c r="I24394" s="51"/>
      <c r="M24394" s="51"/>
    </row>
    <row r="24395" spans="9:13">
      <c r="I24395" s="51"/>
      <c r="M24395" s="51"/>
    </row>
    <row r="24396" spans="9:13">
      <c r="I24396" s="51"/>
      <c r="M24396" s="51"/>
    </row>
    <row r="24397" spans="9:13">
      <c r="I24397" s="51"/>
      <c r="M24397" s="51"/>
    </row>
    <row r="24398" spans="9:13">
      <c r="I24398" s="51"/>
      <c r="M24398" s="51"/>
    </row>
    <row r="24399" spans="9:13">
      <c r="I24399" s="51"/>
      <c r="M24399" s="51"/>
    </row>
    <row r="24400" spans="9:13">
      <c r="I24400" s="51"/>
      <c r="M24400" s="51"/>
    </row>
    <row r="24401" spans="9:13">
      <c r="I24401" s="51"/>
      <c r="M24401" s="51"/>
    </row>
    <row r="24402" spans="9:13">
      <c r="I24402" s="51"/>
      <c r="M24402" s="51"/>
    </row>
    <row r="24403" spans="9:13">
      <c r="I24403" s="51"/>
      <c r="M24403" s="51"/>
    </row>
    <row r="24404" spans="9:13">
      <c r="I24404" s="51"/>
      <c r="M24404" s="51"/>
    </row>
    <row r="24405" spans="9:13">
      <c r="I24405" s="51"/>
      <c r="M24405" s="51"/>
    </row>
    <row r="24406" spans="9:13">
      <c r="I24406" s="51"/>
      <c r="M24406" s="51"/>
    </row>
    <row r="24407" spans="9:13">
      <c r="I24407" s="51"/>
      <c r="M24407" s="51"/>
    </row>
    <row r="24408" spans="9:13">
      <c r="I24408" s="51"/>
      <c r="M24408" s="51"/>
    </row>
    <row r="24409" spans="9:13">
      <c r="I24409" s="51"/>
      <c r="M24409" s="51"/>
    </row>
    <row r="24410" spans="9:13">
      <c r="I24410" s="51"/>
      <c r="M24410" s="51"/>
    </row>
    <row r="24411" spans="9:13">
      <c r="I24411" s="51"/>
      <c r="M24411" s="51"/>
    </row>
    <row r="24412" spans="9:13">
      <c r="I24412" s="51"/>
      <c r="M24412" s="51"/>
    </row>
    <row r="24413" spans="9:13">
      <c r="I24413" s="51"/>
      <c r="M24413" s="51"/>
    </row>
    <row r="24414" spans="9:13">
      <c r="I24414" s="51"/>
      <c r="M24414" s="51"/>
    </row>
    <row r="24415" spans="9:13">
      <c r="I24415" s="51"/>
      <c r="M24415" s="51"/>
    </row>
    <row r="24416" spans="9:13">
      <c r="I24416" s="51"/>
      <c r="M24416" s="51"/>
    </row>
    <row r="24417" spans="9:13">
      <c r="I24417" s="51"/>
      <c r="M24417" s="51"/>
    </row>
    <row r="24418" spans="9:13">
      <c r="I24418" s="51"/>
      <c r="M24418" s="51"/>
    </row>
    <row r="24419" spans="9:13">
      <c r="I24419" s="51"/>
      <c r="M24419" s="51"/>
    </row>
    <row r="24420" spans="9:13">
      <c r="I24420" s="51"/>
      <c r="M24420" s="51"/>
    </row>
    <row r="24421" spans="9:13">
      <c r="I24421" s="51"/>
      <c r="M24421" s="51"/>
    </row>
    <row r="24422" spans="9:13">
      <c r="I24422" s="51"/>
      <c r="M24422" s="51"/>
    </row>
    <row r="24423" spans="9:13">
      <c r="I24423" s="51"/>
      <c r="M24423" s="51"/>
    </row>
    <row r="24424" spans="9:13">
      <c r="I24424" s="51"/>
      <c r="M24424" s="51"/>
    </row>
    <row r="24425" spans="9:13">
      <c r="I24425" s="51"/>
      <c r="M24425" s="51"/>
    </row>
    <row r="24426" spans="9:13">
      <c r="I24426" s="51"/>
      <c r="M24426" s="51"/>
    </row>
    <row r="24427" spans="9:13">
      <c r="I24427" s="51"/>
      <c r="M24427" s="51"/>
    </row>
    <row r="24428" spans="9:13">
      <c r="I24428" s="51"/>
      <c r="M24428" s="51"/>
    </row>
    <row r="24429" spans="9:13">
      <c r="I24429" s="51"/>
      <c r="M24429" s="51"/>
    </row>
    <row r="24430" spans="9:13">
      <c r="I24430" s="51"/>
      <c r="M24430" s="51"/>
    </row>
    <row r="24431" spans="9:13">
      <c r="I24431" s="51"/>
      <c r="M24431" s="51"/>
    </row>
    <row r="24432" spans="9:13">
      <c r="I24432" s="51"/>
      <c r="M24432" s="51"/>
    </row>
    <row r="24433" spans="9:13">
      <c r="I24433" s="51"/>
      <c r="M24433" s="51"/>
    </row>
    <row r="24434" spans="9:13">
      <c r="I24434" s="51"/>
      <c r="M24434" s="51"/>
    </row>
    <row r="24435" spans="9:13">
      <c r="I24435" s="51"/>
      <c r="M24435" s="51"/>
    </row>
    <row r="24436" spans="9:13">
      <c r="I24436" s="51"/>
      <c r="M24436" s="51"/>
    </row>
    <row r="24437" spans="9:13">
      <c r="I24437" s="51"/>
      <c r="M24437" s="51"/>
    </row>
    <row r="24438" spans="9:13">
      <c r="I24438" s="51"/>
      <c r="M24438" s="51"/>
    </row>
    <row r="24439" spans="9:13">
      <c r="I24439" s="51"/>
      <c r="M24439" s="51"/>
    </row>
    <row r="24440" spans="9:13">
      <c r="I24440" s="51"/>
      <c r="M24440" s="51"/>
    </row>
    <row r="24441" spans="9:13">
      <c r="I24441" s="51"/>
      <c r="M24441" s="51"/>
    </row>
    <row r="24442" spans="9:13">
      <c r="I24442" s="51"/>
      <c r="M24442" s="51"/>
    </row>
    <row r="24443" spans="9:13">
      <c r="I24443" s="51"/>
      <c r="M24443" s="51"/>
    </row>
    <row r="24444" spans="9:13">
      <c r="I24444" s="51"/>
      <c r="M24444" s="51"/>
    </row>
    <row r="24445" spans="9:13">
      <c r="I24445" s="51"/>
      <c r="M24445" s="51"/>
    </row>
    <row r="24446" spans="9:13">
      <c r="I24446" s="51"/>
      <c r="M24446" s="51"/>
    </row>
    <row r="24447" spans="9:13">
      <c r="I24447" s="51"/>
      <c r="M24447" s="51"/>
    </row>
    <row r="24448" spans="9:13">
      <c r="I24448" s="51"/>
      <c r="M24448" s="51"/>
    </row>
    <row r="24449" spans="9:13">
      <c r="I24449" s="51"/>
      <c r="M24449" s="51"/>
    </row>
    <row r="24450" spans="9:13">
      <c r="I24450" s="51"/>
      <c r="M24450" s="51"/>
    </row>
    <row r="24451" spans="9:13">
      <c r="I24451" s="51"/>
      <c r="M24451" s="51"/>
    </row>
    <row r="24452" spans="9:13">
      <c r="I24452" s="51"/>
      <c r="M24452" s="51"/>
    </row>
    <row r="24453" spans="9:13">
      <c r="I24453" s="51"/>
      <c r="M24453" s="51"/>
    </row>
    <row r="24454" spans="9:13">
      <c r="I24454" s="51"/>
      <c r="M24454" s="51"/>
    </row>
    <row r="24455" spans="9:13">
      <c r="I24455" s="51"/>
      <c r="M24455" s="51"/>
    </row>
    <row r="24456" spans="9:13">
      <c r="I24456" s="51"/>
      <c r="M24456" s="51"/>
    </row>
    <row r="24457" spans="9:13">
      <c r="I24457" s="51"/>
      <c r="M24457" s="51"/>
    </row>
    <row r="24458" spans="9:13">
      <c r="I24458" s="51"/>
      <c r="M24458" s="51"/>
    </row>
    <row r="24459" spans="9:13">
      <c r="I24459" s="51"/>
      <c r="M24459" s="51"/>
    </row>
    <row r="24460" spans="9:13">
      <c r="I24460" s="51"/>
      <c r="M24460" s="51"/>
    </row>
    <row r="24461" spans="9:13">
      <c r="I24461" s="51"/>
      <c r="M24461" s="51"/>
    </row>
    <row r="24462" spans="9:13">
      <c r="I24462" s="51"/>
      <c r="M24462" s="51"/>
    </row>
    <row r="24463" spans="9:13">
      <c r="I24463" s="51"/>
      <c r="M24463" s="51"/>
    </row>
    <row r="24464" spans="9:13">
      <c r="I24464" s="51"/>
      <c r="M24464" s="51"/>
    </row>
    <row r="24465" spans="9:13">
      <c r="I24465" s="51"/>
      <c r="M24465" s="51"/>
    </row>
    <row r="24466" spans="9:13">
      <c r="I24466" s="51"/>
      <c r="M24466" s="51"/>
    </row>
    <row r="24467" spans="9:13">
      <c r="I24467" s="51"/>
      <c r="M24467" s="51"/>
    </row>
    <row r="24468" spans="9:13">
      <c r="I24468" s="51"/>
      <c r="M24468" s="51"/>
    </row>
    <row r="24469" spans="9:13">
      <c r="I24469" s="51"/>
      <c r="M24469" s="51"/>
    </row>
    <row r="24470" spans="9:13">
      <c r="I24470" s="51"/>
      <c r="M24470" s="51"/>
    </row>
    <row r="24471" spans="9:13">
      <c r="I24471" s="51"/>
      <c r="M24471" s="51"/>
    </row>
    <row r="24472" spans="9:13">
      <c r="I24472" s="51"/>
      <c r="M24472" s="51"/>
    </row>
    <row r="24473" spans="9:13">
      <c r="I24473" s="51"/>
      <c r="M24473" s="51"/>
    </row>
    <row r="24474" spans="9:13">
      <c r="I24474" s="51"/>
      <c r="M24474" s="51"/>
    </row>
    <row r="24475" spans="9:13">
      <c r="I24475" s="51"/>
      <c r="M24475" s="51"/>
    </row>
    <row r="24476" spans="9:13">
      <c r="I24476" s="51"/>
      <c r="M24476" s="51"/>
    </row>
    <row r="24477" spans="9:13">
      <c r="I24477" s="51"/>
      <c r="M24477" s="51"/>
    </row>
    <row r="24478" spans="9:13">
      <c r="I24478" s="51"/>
      <c r="M24478" s="51"/>
    </row>
    <row r="24479" spans="9:13">
      <c r="I24479" s="51"/>
      <c r="M24479" s="51"/>
    </row>
    <row r="24480" spans="9:13">
      <c r="I24480" s="51"/>
      <c r="M24480" s="51"/>
    </row>
    <row r="24481" spans="9:13">
      <c r="I24481" s="51"/>
      <c r="M24481" s="51"/>
    </row>
    <row r="24482" spans="9:13">
      <c r="I24482" s="51"/>
      <c r="M24482" s="51"/>
    </row>
    <row r="24483" spans="9:13">
      <c r="I24483" s="51"/>
      <c r="M24483" s="51"/>
    </row>
    <row r="24484" spans="9:13">
      <c r="I24484" s="51"/>
      <c r="M24484" s="51"/>
    </row>
    <row r="24485" spans="9:13">
      <c r="I24485" s="51"/>
      <c r="M24485" s="51"/>
    </row>
    <row r="24486" spans="9:13">
      <c r="I24486" s="51"/>
      <c r="M24486" s="51"/>
    </row>
    <row r="24487" spans="9:13">
      <c r="I24487" s="51"/>
      <c r="M24487" s="51"/>
    </row>
    <row r="24488" spans="9:13">
      <c r="I24488" s="51"/>
      <c r="M24488" s="51"/>
    </row>
    <row r="24489" spans="9:13">
      <c r="I24489" s="51"/>
      <c r="M24489" s="51"/>
    </row>
    <row r="24490" spans="9:13">
      <c r="I24490" s="51"/>
      <c r="M24490" s="51"/>
    </row>
    <row r="24491" spans="9:13">
      <c r="I24491" s="51"/>
      <c r="M24491" s="51"/>
    </row>
    <row r="24492" spans="9:13">
      <c r="I24492" s="51"/>
      <c r="M24492" s="51"/>
    </row>
    <row r="24493" spans="9:13">
      <c r="I24493" s="51"/>
      <c r="M24493" s="51"/>
    </row>
    <row r="24494" spans="9:13">
      <c r="I24494" s="51"/>
      <c r="M24494" s="51"/>
    </row>
    <row r="24495" spans="9:13">
      <c r="I24495" s="51"/>
      <c r="M24495" s="51"/>
    </row>
    <row r="24496" spans="9:13">
      <c r="I24496" s="51"/>
      <c r="M24496" s="51"/>
    </row>
    <row r="24497" spans="9:13">
      <c r="I24497" s="51"/>
      <c r="M24497" s="51"/>
    </row>
    <row r="24498" spans="9:13">
      <c r="I24498" s="51"/>
      <c r="M24498" s="51"/>
    </row>
    <row r="24499" spans="9:13">
      <c r="I24499" s="51"/>
      <c r="M24499" s="51"/>
    </row>
    <row r="24500" spans="9:13">
      <c r="I24500" s="51"/>
      <c r="M24500" s="51"/>
    </row>
    <row r="24501" spans="9:13">
      <c r="I24501" s="51"/>
      <c r="M24501" s="51"/>
    </row>
    <row r="24502" spans="9:13">
      <c r="I24502" s="51"/>
      <c r="M24502" s="51"/>
    </row>
    <row r="24503" spans="9:13">
      <c r="I24503" s="51"/>
      <c r="M24503" s="51"/>
    </row>
    <row r="24504" spans="9:13">
      <c r="I24504" s="51"/>
      <c r="M24504" s="51"/>
    </row>
    <row r="24505" spans="9:13">
      <c r="I24505" s="51"/>
      <c r="M24505" s="51"/>
    </row>
    <row r="24506" spans="9:13">
      <c r="I24506" s="51"/>
      <c r="M24506" s="51"/>
    </row>
    <row r="24507" spans="9:13">
      <c r="I24507" s="51"/>
      <c r="M24507" s="51"/>
    </row>
    <row r="24508" spans="9:13">
      <c r="I24508" s="51"/>
      <c r="M24508" s="51"/>
    </row>
    <row r="24509" spans="9:13">
      <c r="I24509" s="51"/>
      <c r="M24509" s="51"/>
    </row>
    <row r="24510" spans="9:13">
      <c r="I24510" s="51"/>
      <c r="M24510" s="51"/>
    </row>
    <row r="24511" spans="9:13">
      <c r="I24511" s="51"/>
      <c r="M24511" s="51"/>
    </row>
    <row r="24512" spans="9:13">
      <c r="I24512" s="51"/>
      <c r="M24512" s="51"/>
    </row>
    <row r="24513" spans="9:13">
      <c r="I24513" s="51"/>
      <c r="M24513" s="51"/>
    </row>
    <row r="24514" spans="9:13">
      <c r="I24514" s="51"/>
      <c r="M24514" s="51"/>
    </row>
    <row r="24515" spans="9:13">
      <c r="I24515" s="51"/>
      <c r="M24515" s="51"/>
    </row>
    <row r="24516" spans="9:13">
      <c r="I24516" s="51"/>
      <c r="M24516" s="51"/>
    </row>
    <row r="24517" spans="9:13">
      <c r="I24517" s="51"/>
      <c r="M24517" s="51"/>
    </row>
    <row r="24518" spans="9:13">
      <c r="I24518" s="51"/>
      <c r="M24518" s="51"/>
    </row>
    <row r="24519" spans="9:13">
      <c r="I24519" s="51"/>
      <c r="M24519" s="51"/>
    </row>
    <row r="24520" spans="9:13">
      <c r="I24520" s="51"/>
      <c r="M24520" s="51"/>
    </row>
    <row r="24521" spans="9:13">
      <c r="I24521" s="51"/>
      <c r="M24521" s="51"/>
    </row>
    <row r="24522" spans="9:13">
      <c r="I24522" s="51"/>
      <c r="M24522" s="51"/>
    </row>
    <row r="24523" spans="9:13">
      <c r="I24523" s="51"/>
      <c r="M24523" s="51"/>
    </row>
    <row r="24524" spans="9:13">
      <c r="I24524" s="51"/>
      <c r="M24524" s="51"/>
    </row>
    <row r="24525" spans="9:13">
      <c r="I24525" s="51"/>
      <c r="M24525" s="51"/>
    </row>
    <row r="24526" spans="9:13">
      <c r="I24526" s="51"/>
      <c r="M24526" s="51"/>
    </row>
    <row r="24527" spans="9:13">
      <c r="I24527" s="51"/>
      <c r="M24527" s="51"/>
    </row>
    <row r="24528" spans="9:13">
      <c r="I24528" s="51"/>
      <c r="M24528" s="51"/>
    </row>
    <row r="24529" spans="9:13">
      <c r="I24529" s="51"/>
      <c r="M24529" s="51"/>
    </row>
    <row r="24530" spans="9:13">
      <c r="I24530" s="51"/>
      <c r="M24530" s="51"/>
    </row>
    <row r="24531" spans="9:13">
      <c r="I24531" s="51"/>
      <c r="M24531" s="51"/>
    </row>
    <row r="24532" spans="9:13">
      <c r="I24532" s="51"/>
      <c r="M24532" s="51"/>
    </row>
    <row r="24533" spans="9:13">
      <c r="I24533" s="51"/>
      <c r="M24533" s="51"/>
    </row>
    <row r="24534" spans="9:13">
      <c r="I24534" s="51"/>
      <c r="M24534" s="51"/>
    </row>
    <row r="24535" spans="9:13">
      <c r="I24535" s="51"/>
      <c r="M24535" s="51"/>
    </row>
    <row r="24536" spans="9:13">
      <c r="I24536" s="51"/>
      <c r="M24536" s="51"/>
    </row>
    <row r="24537" spans="9:13">
      <c r="I24537" s="51"/>
      <c r="M24537" s="51"/>
    </row>
    <row r="24538" spans="9:13">
      <c r="I24538" s="51"/>
      <c r="M24538" s="51"/>
    </row>
    <row r="24539" spans="9:13">
      <c r="I24539" s="51"/>
      <c r="M24539" s="51"/>
    </row>
    <row r="24540" spans="9:13">
      <c r="I24540" s="51"/>
      <c r="M24540" s="51"/>
    </row>
    <row r="24541" spans="9:13">
      <c r="I24541" s="51"/>
      <c r="M24541" s="51"/>
    </row>
    <row r="24542" spans="9:13">
      <c r="I24542" s="51"/>
      <c r="M24542" s="51"/>
    </row>
    <row r="24543" spans="9:13">
      <c r="I24543" s="51"/>
      <c r="M24543" s="51"/>
    </row>
    <row r="24544" spans="9:13">
      <c r="I24544" s="51"/>
      <c r="M24544" s="51"/>
    </row>
    <row r="24545" spans="9:13">
      <c r="I24545" s="51"/>
      <c r="M24545" s="51"/>
    </row>
    <row r="24546" spans="9:13">
      <c r="I24546" s="51"/>
      <c r="M24546" s="51"/>
    </row>
    <row r="24547" spans="9:13">
      <c r="I24547" s="51"/>
      <c r="M24547" s="51"/>
    </row>
    <row r="24548" spans="9:13">
      <c r="I24548" s="51"/>
      <c r="M24548" s="51"/>
    </row>
    <row r="24549" spans="9:13">
      <c r="I24549" s="51"/>
      <c r="M24549" s="51"/>
    </row>
    <row r="24550" spans="9:13">
      <c r="I24550" s="51"/>
      <c r="M24550" s="51"/>
    </row>
    <row r="24551" spans="9:13">
      <c r="I24551" s="51"/>
      <c r="M24551" s="51"/>
    </row>
    <row r="24552" spans="9:13">
      <c r="I24552" s="51"/>
      <c r="M24552" s="51"/>
    </row>
    <row r="24553" spans="9:13">
      <c r="I24553" s="51"/>
      <c r="M24553" s="51"/>
    </row>
    <row r="24554" spans="9:13">
      <c r="I24554" s="51"/>
      <c r="M24554" s="51"/>
    </row>
    <row r="24555" spans="9:13">
      <c r="I24555" s="51"/>
      <c r="M24555" s="51"/>
    </row>
    <row r="24556" spans="9:13">
      <c r="I24556" s="51"/>
      <c r="M24556" s="51"/>
    </row>
    <row r="24557" spans="9:13">
      <c r="I24557" s="51"/>
      <c r="M24557" s="51"/>
    </row>
    <row r="24558" spans="9:13">
      <c r="I24558" s="51"/>
      <c r="M24558" s="51"/>
    </row>
    <row r="24559" spans="9:13">
      <c r="I24559" s="51"/>
      <c r="M24559" s="51"/>
    </row>
    <row r="24560" spans="9:13">
      <c r="I24560" s="51"/>
      <c r="M24560" s="51"/>
    </row>
    <row r="24561" spans="9:13">
      <c r="I24561" s="51"/>
      <c r="M24561" s="51"/>
    </row>
    <row r="24562" spans="9:13">
      <c r="I24562" s="51"/>
      <c r="M24562" s="51"/>
    </row>
    <row r="24563" spans="9:13">
      <c r="I24563" s="51"/>
      <c r="M24563" s="51"/>
    </row>
    <row r="24564" spans="9:13">
      <c r="I24564" s="51"/>
      <c r="M24564" s="51"/>
    </row>
    <row r="24565" spans="9:13">
      <c r="I24565" s="51"/>
      <c r="M24565" s="51"/>
    </row>
    <row r="24566" spans="9:13">
      <c r="I24566" s="51"/>
      <c r="M24566" s="51"/>
    </row>
    <row r="24567" spans="9:13">
      <c r="I24567" s="51"/>
      <c r="M24567" s="51"/>
    </row>
    <row r="24568" spans="9:13">
      <c r="I24568" s="51"/>
      <c r="M24568" s="51"/>
    </row>
    <row r="24569" spans="9:13">
      <c r="I24569" s="51"/>
      <c r="M24569" s="51"/>
    </row>
    <row r="24570" spans="9:13">
      <c r="I24570" s="51"/>
      <c r="M24570" s="51"/>
    </row>
    <row r="24571" spans="9:13">
      <c r="I24571" s="51"/>
      <c r="M24571" s="51"/>
    </row>
    <row r="24572" spans="9:13">
      <c r="I24572" s="51"/>
      <c r="M24572" s="51"/>
    </row>
    <row r="24573" spans="9:13">
      <c r="I24573" s="51"/>
      <c r="M24573" s="51"/>
    </row>
    <row r="24574" spans="9:13">
      <c r="I24574" s="51"/>
      <c r="M24574" s="51"/>
    </row>
    <row r="24575" spans="9:13">
      <c r="I24575" s="51"/>
      <c r="M24575" s="51"/>
    </row>
    <row r="24576" spans="9:13">
      <c r="I24576" s="51"/>
      <c r="M24576" s="51"/>
    </row>
    <row r="24577" spans="9:13">
      <c r="I24577" s="51"/>
      <c r="M24577" s="51"/>
    </row>
    <row r="24578" spans="9:13">
      <c r="I24578" s="51"/>
      <c r="M24578" s="51"/>
    </row>
    <row r="24579" spans="9:13">
      <c r="I24579" s="51"/>
      <c r="M24579" s="51"/>
    </row>
    <row r="24580" spans="9:13">
      <c r="I24580" s="51"/>
      <c r="M24580" s="51"/>
    </row>
    <row r="24581" spans="9:13">
      <c r="I24581" s="51"/>
      <c r="M24581" s="51"/>
    </row>
    <row r="24582" spans="9:13">
      <c r="I24582" s="51"/>
      <c r="M24582" s="51"/>
    </row>
    <row r="24583" spans="9:13">
      <c r="I24583" s="51"/>
      <c r="M24583" s="51"/>
    </row>
    <row r="24584" spans="9:13">
      <c r="I24584" s="51"/>
      <c r="M24584" s="51"/>
    </row>
    <row r="24585" spans="9:13">
      <c r="I24585" s="51"/>
      <c r="M24585" s="51"/>
    </row>
    <row r="24586" spans="9:13">
      <c r="I24586" s="51"/>
      <c r="M24586" s="51"/>
    </row>
    <row r="24587" spans="9:13">
      <c r="I24587" s="51"/>
      <c r="M24587" s="51"/>
    </row>
    <row r="24588" spans="9:13">
      <c r="I24588" s="51"/>
      <c r="M24588" s="51"/>
    </row>
    <row r="24589" spans="9:13">
      <c r="I24589" s="51"/>
      <c r="M24589" s="51"/>
    </row>
    <row r="24590" spans="9:13">
      <c r="I24590" s="51"/>
      <c r="M24590" s="51"/>
    </row>
    <row r="24591" spans="9:13">
      <c r="I24591" s="51"/>
      <c r="M24591" s="51"/>
    </row>
    <row r="24592" spans="9:13">
      <c r="I24592" s="51"/>
      <c r="M24592" s="51"/>
    </row>
    <row r="24593" spans="9:13">
      <c r="I24593" s="51"/>
      <c r="M24593" s="51"/>
    </row>
    <row r="24594" spans="9:13">
      <c r="I24594" s="51"/>
      <c r="M24594" s="51"/>
    </row>
    <row r="24595" spans="9:13">
      <c r="I24595" s="51"/>
      <c r="M24595" s="51"/>
    </row>
    <row r="24596" spans="9:13">
      <c r="I24596" s="51"/>
      <c r="M24596" s="51"/>
    </row>
    <row r="24597" spans="9:13">
      <c r="I24597" s="51"/>
      <c r="M24597" s="51"/>
    </row>
    <row r="24598" spans="9:13">
      <c r="I24598" s="51"/>
      <c r="M24598" s="51"/>
    </row>
    <row r="24599" spans="9:13">
      <c r="I24599" s="51"/>
      <c r="M24599" s="51"/>
    </row>
    <row r="24600" spans="9:13">
      <c r="I24600" s="51"/>
      <c r="M24600" s="51"/>
    </row>
    <row r="24601" spans="9:13">
      <c r="I24601" s="51"/>
      <c r="M24601" s="51"/>
    </row>
    <row r="24602" spans="9:13">
      <c r="I24602" s="51"/>
      <c r="M24602" s="51"/>
    </row>
    <row r="24603" spans="9:13">
      <c r="I24603" s="51"/>
      <c r="M24603" s="51"/>
    </row>
    <row r="24604" spans="9:13">
      <c r="I24604" s="51"/>
      <c r="M24604" s="51"/>
    </row>
    <row r="24605" spans="9:13">
      <c r="I24605" s="51"/>
      <c r="M24605" s="51"/>
    </row>
    <row r="24606" spans="9:13">
      <c r="I24606" s="51"/>
      <c r="M24606" s="51"/>
    </row>
    <row r="24607" spans="9:13">
      <c r="I24607" s="51"/>
      <c r="M24607" s="51"/>
    </row>
    <row r="24608" spans="9:13">
      <c r="I24608" s="51"/>
      <c r="M24608" s="51"/>
    </row>
    <row r="24609" spans="9:13">
      <c r="I24609" s="51"/>
      <c r="M24609" s="51"/>
    </row>
    <row r="24610" spans="9:13">
      <c r="I24610" s="51"/>
      <c r="M24610" s="51"/>
    </row>
    <row r="24611" spans="9:13">
      <c r="I24611" s="51"/>
      <c r="M24611" s="51"/>
    </row>
    <row r="24612" spans="9:13">
      <c r="I24612" s="51"/>
      <c r="M24612" s="51"/>
    </row>
    <row r="24613" spans="9:13">
      <c r="I24613" s="51"/>
      <c r="M24613" s="51"/>
    </row>
    <row r="24614" spans="9:13">
      <c r="I24614" s="51"/>
      <c r="M24614" s="51"/>
    </row>
    <row r="24615" spans="9:13">
      <c r="I24615" s="51"/>
      <c r="M24615" s="51"/>
    </row>
    <row r="24616" spans="9:13">
      <c r="I24616" s="51"/>
      <c r="M24616" s="51"/>
    </row>
    <row r="24617" spans="9:13">
      <c r="I24617" s="51"/>
      <c r="M24617" s="51"/>
    </row>
    <row r="24618" spans="9:13">
      <c r="I24618" s="51"/>
      <c r="M24618" s="51"/>
    </row>
    <row r="24619" spans="9:13">
      <c r="I24619" s="51"/>
      <c r="M24619" s="51"/>
    </row>
    <row r="24620" spans="9:13">
      <c r="I24620" s="51"/>
      <c r="M24620" s="51"/>
    </row>
    <row r="24621" spans="9:13">
      <c r="I24621" s="51"/>
      <c r="M24621" s="51"/>
    </row>
    <row r="24622" spans="9:13">
      <c r="I24622" s="51"/>
      <c r="M24622" s="51"/>
    </row>
    <row r="24623" spans="9:13">
      <c r="I24623" s="51"/>
      <c r="M24623" s="51"/>
    </row>
    <row r="24624" spans="9:13">
      <c r="I24624" s="51"/>
      <c r="M24624" s="51"/>
    </row>
    <row r="24625" spans="9:13">
      <c r="I24625" s="51"/>
      <c r="M24625" s="51"/>
    </row>
    <row r="24626" spans="9:13">
      <c r="I24626" s="51"/>
      <c r="M24626" s="51"/>
    </row>
    <row r="24627" spans="9:13">
      <c r="I24627" s="51"/>
      <c r="M24627" s="51"/>
    </row>
    <row r="24628" spans="9:13">
      <c r="I24628" s="51"/>
      <c r="M24628" s="51"/>
    </row>
    <row r="24629" spans="9:13">
      <c r="I24629" s="51"/>
      <c r="M24629" s="51"/>
    </row>
    <row r="24630" spans="9:13">
      <c r="I24630" s="51"/>
      <c r="M24630" s="51"/>
    </row>
    <row r="24631" spans="9:13">
      <c r="I24631" s="51"/>
      <c r="M24631" s="51"/>
    </row>
    <row r="24632" spans="9:13">
      <c r="I24632" s="51"/>
      <c r="M24632" s="51"/>
    </row>
    <row r="24633" spans="9:13">
      <c r="I24633" s="51"/>
      <c r="M24633" s="51"/>
    </row>
    <row r="24634" spans="9:13">
      <c r="I24634" s="51"/>
      <c r="M24634" s="51"/>
    </row>
    <row r="24635" spans="9:13">
      <c r="I24635" s="51"/>
      <c r="M24635" s="51"/>
    </row>
    <row r="24636" spans="9:13">
      <c r="I24636" s="51"/>
      <c r="M24636" s="51"/>
    </row>
    <row r="24637" spans="9:13">
      <c r="I24637" s="51"/>
      <c r="M24637" s="51"/>
    </row>
    <row r="24638" spans="9:13">
      <c r="I24638" s="51"/>
      <c r="M24638" s="51"/>
    </row>
    <row r="24639" spans="9:13">
      <c r="I24639" s="51"/>
      <c r="M24639" s="51"/>
    </row>
    <row r="24640" spans="9:13">
      <c r="I24640" s="51"/>
      <c r="M24640" s="51"/>
    </row>
    <row r="24641" spans="9:13">
      <c r="I24641" s="51"/>
      <c r="M24641" s="51"/>
    </row>
    <row r="24642" spans="9:13">
      <c r="I24642" s="51"/>
      <c r="M24642" s="51"/>
    </row>
    <row r="24643" spans="9:13">
      <c r="I24643" s="51"/>
      <c r="M24643" s="51"/>
    </row>
    <row r="24644" spans="9:13">
      <c r="I24644" s="51"/>
      <c r="M24644" s="51"/>
    </row>
    <row r="24645" spans="9:13">
      <c r="I24645" s="51"/>
      <c r="M24645" s="51"/>
    </row>
    <row r="24646" spans="9:13">
      <c r="I24646" s="51"/>
      <c r="M24646" s="51"/>
    </row>
    <row r="24647" spans="9:13">
      <c r="I24647" s="51"/>
      <c r="M24647" s="51"/>
    </row>
    <row r="24648" spans="9:13">
      <c r="I24648" s="51"/>
      <c r="M24648" s="51"/>
    </row>
    <row r="24649" spans="9:13">
      <c r="I24649" s="51"/>
      <c r="M24649" s="51"/>
    </row>
    <row r="24650" spans="9:13">
      <c r="I24650" s="51"/>
      <c r="M24650" s="51"/>
    </row>
    <row r="24651" spans="9:13">
      <c r="I24651" s="51"/>
      <c r="M24651" s="51"/>
    </row>
    <row r="24652" spans="9:13">
      <c r="I24652" s="51"/>
      <c r="M24652" s="51"/>
    </row>
    <row r="24653" spans="9:13">
      <c r="I24653" s="51"/>
      <c r="M24653" s="51"/>
    </row>
    <row r="24654" spans="9:13">
      <c r="I24654" s="51"/>
      <c r="M24654" s="51"/>
    </row>
    <row r="24655" spans="9:13">
      <c r="I24655" s="51"/>
      <c r="M24655" s="51"/>
    </row>
    <row r="24656" spans="9:13">
      <c r="I24656" s="51"/>
      <c r="M24656" s="51"/>
    </row>
    <row r="24657" spans="9:13">
      <c r="I24657" s="51"/>
      <c r="M24657" s="51"/>
    </row>
    <row r="24658" spans="9:13">
      <c r="I24658" s="51"/>
      <c r="M24658" s="51"/>
    </row>
    <row r="24659" spans="9:13">
      <c r="I24659" s="51"/>
      <c r="M24659" s="51"/>
    </row>
    <row r="24660" spans="9:13">
      <c r="I24660" s="51"/>
      <c r="M24660" s="51"/>
    </row>
    <row r="24661" spans="9:13">
      <c r="I24661" s="51"/>
      <c r="M24661" s="51"/>
    </row>
    <row r="24662" spans="9:13">
      <c r="I24662" s="51"/>
      <c r="M24662" s="51"/>
    </row>
    <row r="24663" spans="9:13">
      <c r="I24663" s="51"/>
      <c r="M24663" s="51"/>
    </row>
    <row r="24664" spans="9:13">
      <c r="I24664" s="51"/>
      <c r="M24664" s="51"/>
    </row>
    <row r="24665" spans="9:13">
      <c r="I24665" s="51"/>
      <c r="M24665" s="51"/>
    </row>
    <row r="24666" spans="9:13">
      <c r="I24666" s="51"/>
      <c r="M24666" s="51"/>
    </row>
    <row r="24667" spans="9:13">
      <c r="I24667" s="51"/>
      <c r="M24667" s="51"/>
    </row>
    <row r="24668" spans="9:13">
      <c r="I24668" s="51"/>
      <c r="M24668" s="51"/>
    </row>
    <row r="24669" spans="9:13">
      <c r="I24669" s="51"/>
      <c r="M24669" s="51"/>
    </row>
    <row r="24670" spans="9:13">
      <c r="I24670" s="51"/>
      <c r="M24670" s="51"/>
    </row>
    <row r="24671" spans="9:13">
      <c r="I24671" s="51"/>
      <c r="M24671" s="51"/>
    </row>
    <row r="24672" spans="9:13">
      <c r="I24672" s="51"/>
      <c r="M24672" s="51"/>
    </row>
    <row r="24673" spans="9:13">
      <c r="I24673" s="51"/>
      <c r="M24673" s="51"/>
    </row>
    <row r="24674" spans="9:13">
      <c r="I24674" s="51"/>
      <c r="M24674" s="51"/>
    </row>
    <row r="24675" spans="9:13">
      <c r="I24675" s="51"/>
      <c r="M24675" s="51"/>
    </row>
    <row r="24676" spans="9:13">
      <c r="I24676" s="51"/>
      <c r="M24676" s="51"/>
    </row>
    <row r="24677" spans="9:13">
      <c r="I24677" s="51"/>
      <c r="M24677" s="51"/>
    </row>
    <row r="24678" spans="9:13">
      <c r="I24678" s="51"/>
      <c r="M24678" s="51"/>
    </row>
    <row r="24679" spans="9:13">
      <c r="I24679" s="51"/>
      <c r="M24679" s="51"/>
    </row>
    <row r="24680" spans="9:13">
      <c r="I24680" s="51"/>
      <c r="M24680" s="51"/>
    </row>
    <row r="24681" spans="9:13">
      <c r="I24681" s="51"/>
      <c r="M24681" s="51"/>
    </row>
    <row r="24682" spans="9:13">
      <c r="I24682" s="51"/>
      <c r="M24682" s="51"/>
    </row>
    <row r="24683" spans="9:13">
      <c r="I24683" s="51"/>
      <c r="M24683" s="51"/>
    </row>
    <row r="24684" spans="9:13">
      <c r="I24684" s="51"/>
      <c r="M24684" s="51"/>
    </row>
    <row r="24685" spans="9:13">
      <c r="I24685" s="51"/>
      <c r="M24685" s="51"/>
    </row>
    <row r="24686" spans="9:13">
      <c r="I24686" s="51"/>
      <c r="M24686" s="51"/>
    </row>
    <row r="24687" spans="9:13">
      <c r="I24687" s="51"/>
      <c r="M24687" s="51"/>
    </row>
    <row r="24688" spans="9:13">
      <c r="I24688" s="51"/>
      <c r="M24688" s="51"/>
    </row>
    <row r="24689" spans="9:13">
      <c r="I24689" s="51"/>
      <c r="M24689" s="51"/>
    </row>
    <row r="24690" spans="9:13">
      <c r="I24690" s="51"/>
      <c r="M24690" s="51"/>
    </row>
    <row r="24691" spans="9:13">
      <c r="I24691" s="51"/>
      <c r="M24691" s="51"/>
    </row>
    <row r="24692" spans="9:13">
      <c r="I24692" s="51"/>
      <c r="M24692" s="51"/>
    </row>
    <row r="24693" spans="9:13">
      <c r="I24693" s="51"/>
      <c r="M24693" s="51"/>
    </row>
    <row r="24694" spans="9:13">
      <c r="I24694" s="51"/>
      <c r="M24694" s="51"/>
    </row>
    <row r="24695" spans="9:13">
      <c r="I24695" s="51"/>
      <c r="M24695" s="51"/>
    </row>
    <row r="24696" spans="9:13">
      <c r="I24696" s="51"/>
      <c r="M24696" s="51"/>
    </row>
    <row r="24697" spans="9:13">
      <c r="I24697" s="51"/>
      <c r="M24697" s="51"/>
    </row>
    <row r="24698" spans="9:13">
      <c r="I24698" s="51"/>
      <c r="M24698" s="51"/>
    </row>
    <row r="24699" spans="9:13">
      <c r="I24699" s="51"/>
      <c r="M24699" s="51"/>
    </row>
    <row r="24700" spans="9:13">
      <c r="I24700" s="51"/>
      <c r="M24700" s="51"/>
    </row>
    <row r="24701" spans="9:13">
      <c r="I24701" s="51"/>
      <c r="M24701" s="51"/>
    </row>
    <row r="24702" spans="9:13">
      <c r="I24702" s="51"/>
      <c r="M24702" s="51"/>
    </row>
    <row r="24703" spans="9:13">
      <c r="I24703" s="51"/>
      <c r="M24703" s="51"/>
    </row>
    <row r="24704" spans="9:13">
      <c r="I24704" s="51"/>
      <c r="M24704" s="51"/>
    </row>
    <row r="24705" spans="9:13">
      <c r="I24705" s="51"/>
      <c r="M24705" s="51"/>
    </row>
    <row r="24706" spans="9:13">
      <c r="I24706" s="51"/>
      <c r="M24706" s="51"/>
    </row>
    <row r="24707" spans="9:13">
      <c r="I24707" s="51"/>
      <c r="M24707" s="51"/>
    </row>
    <row r="24708" spans="9:13">
      <c r="I24708" s="51"/>
      <c r="M24708" s="51"/>
    </row>
    <row r="24709" spans="9:13">
      <c r="I24709" s="51"/>
      <c r="M24709" s="51"/>
    </row>
    <row r="24710" spans="9:13">
      <c r="I24710" s="51"/>
      <c r="M24710" s="51"/>
    </row>
    <row r="24711" spans="9:13">
      <c r="I24711" s="51"/>
      <c r="M24711" s="51"/>
    </row>
    <row r="24712" spans="9:13">
      <c r="I24712" s="51"/>
      <c r="M24712" s="51"/>
    </row>
    <row r="24713" spans="9:13">
      <c r="I24713" s="51"/>
      <c r="M24713" s="51"/>
    </row>
    <row r="24714" spans="9:13">
      <c r="I24714" s="51"/>
      <c r="M24714" s="51"/>
    </row>
    <row r="24715" spans="9:13">
      <c r="I24715" s="51"/>
      <c r="M24715" s="51"/>
    </row>
    <row r="24716" spans="9:13">
      <c r="I24716" s="51"/>
      <c r="M24716" s="51"/>
    </row>
    <row r="24717" spans="9:13">
      <c r="I24717" s="51"/>
      <c r="M24717" s="51"/>
    </row>
    <row r="24718" spans="9:13">
      <c r="I24718" s="51"/>
      <c r="M24718" s="51"/>
    </row>
    <row r="24719" spans="9:13">
      <c r="I24719" s="51"/>
      <c r="M24719" s="51"/>
    </row>
    <row r="24720" spans="9:13">
      <c r="I24720" s="51"/>
      <c r="M24720" s="51"/>
    </row>
    <row r="24721" spans="9:13">
      <c r="I24721" s="51"/>
      <c r="M24721" s="51"/>
    </row>
    <row r="24722" spans="9:13">
      <c r="I24722" s="51"/>
      <c r="M24722" s="51"/>
    </row>
    <row r="24723" spans="9:13">
      <c r="I24723" s="51"/>
      <c r="M24723" s="51"/>
    </row>
    <row r="24724" spans="9:13">
      <c r="I24724" s="51"/>
      <c r="M24724" s="51"/>
    </row>
    <row r="24725" spans="9:13">
      <c r="I24725" s="51"/>
      <c r="M24725" s="51"/>
    </row>
    <row r="24726" spans="9:13">
      <c r="I24726" s="51"/>
      <c r="M24726" s="51"/>
    </row>
    <row r="24727" spans="9:13">
      <c r="I24727" s="51"/>
      <c r="M24727" s="51"/>
    </row>
    <row r="24728" spans="9:13">
      <c r="I24728" s="51"/>
      <c r="M24728" s="51"/>
    </row>
    <row r="24729" spans="9:13">
      <c r="I24729" s="51"/>
      <c r="M24729" s="51"/>
    </row>
    <row r="24730" spans="9:13">
      <c r="I24730" s="51"/>
      <c r="M24730" s="51"/>
    </row>
    <row r="24731" spans="9:13">
      <c r="I24731" s="51"/>
      <c r="M24731" s="51"/>
    </row>
    <row r="24732" spans="9:13">
      <c r="I24732" s="51"/>
      <c r="M24732" s="51"/>
    </row>
    <row r="24733" spans="9:13">
      <c r="I24733" s="51"/>
      <c r="M24733" s="51"/>
    </row>
    <row r="24734" spans="9:13">
      <c r="I24734" s="51"/>
      <c r="M24734" s="51"/>
    </row>
    <row r="24735" spans="9:13">
      <c r="I24735" s="51"/>
      <c r="M24735" s="51"/>
    </row>
    <row r="24736" spans="9:13">
      <c r="I24736" s="51"/>
      <c r="M24736" s="51"/>
    </row>
    <row r="24737" spans="9:13">
      <c r="I24737" s="51"/>
      <c r="M24737" s="51"/>
    </row>
    <row r="24738" spans="9:13">
      <c r="I24738" s="51"/>
      <c r="M24738" s="51"/>
    </row>
    <row r="24739" spans="9:13">
      <c r="I24739" s="51"/>
      <c r="M24739" s="51"/>
    </row>
    <row r="24740" spans="9:13">
      <c r="I24740" s="51"/>
      <c r="M24740" s="51"/>
    </row>
    <row r="24741" spans="9:13">
      <c r="I24741" s="51"/>
      <c r="M24741" s="51"/>
    </row>
    <row r="24742" spans="9:13">
      <c r="I24742" s="51"/>
      <c r="M24742" s="51"/>
    </row>
    <row r="24743" spans="9:13">
      <c r="I24743" s="51"/>
      <c r="M24743" s="51"/>
    </row>
    <row r="24744" spans="9:13">
      <c r="I24744" s="51"/>
      <c r="M24744" s="51"/>
    </row>
    <row r="24745" spans="9:13">
      <c r="I24745" s="51"/>
      <c r="M24745" s="51"/>
    </row>
    <row r="24746" spans="9:13">
      <c r="I24746" s="51"/>
      <c r="M24746" s="51"/>
    </row>
    <row r="24747" spans="9:13">
      <c r="I24747" s="51"/>
      <c r="M24747" s="51"/>
    </row>
    <row r="24748" spans="9:13">
      <c r="I24748" s="51"/>
      <c r="M24748" s="51"/>
    </row>
    <row r="24749" spans="9:13">
      <c r="I24749" s="51"/>
      <c r="M24749" s="51"/>
    </row>
    <row r="24750" spans="9:13">
      <c r="I24750" s="51"/>
      <c r="M24750" s="51"/>
    </row>
    <row r="24751" spans="9:13">
      <c r="I24751" s="51"/>
      <c r="M24751" s="51"/>
    </row>
    <row r="24752" spans="9:13">
      <c r="I24752" s="51"/>
      <c r="M24752" s="51"/>
    </row>
    <row r="24753" spans="9:13">
      <c r="I24753" s="51"/>
      <c r="M24753" s="51"/>
    </row>
    <row r="24754" spans="9:13">
      <c r="I24754" s="51"/>
      <c r="M24754" s="51"/>
    </row>
    <row r="24755" spans="9:13">
      <c r="I24755" s="51"/>
      <c r="M24755" s="51"/>
    </row>
    <row r="24756" spans="9:13">
      <c r="I24756" s="51"/>
      <c r="M24756" s="51"/>
    </row>
    <row r="24757" spans="9:13">
      <c r="I24757" s="51"/>
      <c r="M24757" s="51"/>
    </row>
    <row r="24758" spans="9:13">
      <c r="I24758" s="51"/>
      <c r="M24758" s="51"/>
    </row>
    <row r="24759" spans="9:13">
      <c r="I24759" s="51"/>
      <c r="M24759" s="51"/>
    </row>
    <row r="24760" spans="9:13">
      <c r="I24760" s="51"/>
      <c r="M24760" s="51"/>
    </row>
    <row r="24761" spans="9:13">
      <c r="I24761" s="51"/>
      <c r="M24761" s="51"/>
    </row>
    <row r="24762" spans="9:13">
      <c r="I24762" s="51"/>
      <c r="M24762" s="51"/>
    </row>
    <row r="24763" spans="9:13">
      <c r="I24763" s="51"/>
      <c r="M24763" s="51"/>
    </row>
    <row r="24764" spans="9:13">
      <c r="I24764" s="51"/>
      <c r="M24764" s="51"/>
    </row>
    <row r="24765" spans="9:13">
      <c r="I24765" s="51"/>
      <c r="M24765" s="51"/>
    </row>
    <row r="24766" spans="9:13">
      <c r="I24766" s="51"/>
      <c r="M24766" s="51"/>
    </row>
    <row r="24767" spans="9:13">
      <c r="I24767" s="51"/>
      <c r="M24767" s="51"/>
    </row>
    <row r="24768" spans="9:13">
      <c r="I24768" s="51"/>
      <c r="M24768" s="51"/>
    </row>
    <row r="24769" spans="9:13">
      <c r="I24769" s="51"/>
      <c r="M24769" s="51"/>
    </row>
    <row r="24770" spans="9:13">
      <c r="I24770" s="51"/>
      <c r="M24770" s="51"/>
    </row>
    <row r="24771" spans="9:13">
      <c r="I24771" s="51"/>
      <c r="M24771" s="51"/>
    </row>
    <row r="24772" spans="9:13">
      <c r="I24772" s="51"/>
      <c r="M24772" s="51"/>
    </row>
    <row r="24773" spans="9:13">
      <c r="I24773" s="51"/>
      <c r="M24773" s="51"/>
    </row>
    <row r="24774" spans="9:13">
      <c r="I24774" s="51"/>
      <c r="M24774" s="51"/>
    </row>
    <row r="24775" spans="9:13">
      <c r="I24775" s="51"/>
      <c r="M24775" s="51"/>
    </row>
    <row r="24776" spans="9:13">
      <c r="I24776" s="51"/>
      <c r="M24776" s="51"/>
    </row>
    <row r="24777" spans="9:13">
      <c r="I24777" s="51"/>
      <c r="M24777" s="51"/>
    </row>
    <row r="24778" spans="9:13">
      <c r="I24778" s="51"/>
      <c r="M24778" s="51"/>
    </row>
    <row r="24779" spans="9:13">
      <c r="I24779" s="51"/>
      <c r="M24779" s="51"/>
    </row>
    <row r="24780" spans="9:13">
      <c r="I24780" s="51"/>
      <c r="M24780" s="51"/>
    </row>
    <row r="24781" spans="9:13">
      <c r="I24781" s="51"/>
      <c r="M24781" s="51"/>
    </row>
    <row r="24782" spans="9:13">
      <c r="I24782" s="51"/>
      <c r="M24782" s="51"/>
    </row>
    <row r="24783" spans="9:13">
      <c r="I24783" s="51"/>
      <c r="M24783" s="51"/>
    </row>
    <row r="24784" spans="9:13">
      <c r="I24784" s="51"/>
      <c r="M24784" s="51"/>
    </row>
    <row r="24785" spans="9:13">
      <c r="I24785" s="51"/>
      <c r="M24785" s="51"/>
    </row>
    <row r="24786" spans="9:13">
      <c r="I24786" s="51"/>
      <c r="M24786" s="51"/>
    </row>
    <row r="24787" spans="9:13">
      <c r="I24787" s="51"/>
      <c r="M24787" s="51"/>
    </row>
    <row r="24788" spans="9:13">
      <c r="I24788" s="51"/>
      <c r="M24788" s="51"/>
    </row>
    <row r="24789" spans="9:13">
      <c r="I24789" s="51"/>
      <c r="M24789" s="51"/>
    </row>
    <row r="24790" spans="9:13">
      <c r="I24790" s="51"/>
      <c r="M24790" s="51"/>
    </row>
    <row r="24791" spans="9:13">
      <c r="I24791" s="51"/>
      <c r="M24791" s="51"/>
    </row>
    <row r="24792" spans="9:13">
      <c r="I24792" s="51"/>
      <c r="M24792" s="51"/>
    </row>
    <row r="24793" spans="9:13">
      <c r="I24793" s="51"/>
      <c r="M24793" s="51"/>
    </row>
    <row r="24794" spans="9:13">
      <c r="I24794" s="51"/>
      <c r="M24794" s="51"/>
    </row>
    <row r="24795" spans="9:13">
      <c r="I24795" s="51"/>
      <c r="M24795" s="51"/>
    </row>
    <row r="24796" spans="9:13">
      <c r="I24796" s="51"/>
      <c r="M24796" s="51"/>
    </row>
    <row r="24797" spans="9:13">
      <c r="I24797" s="51"/>
      <c r="M24797" s="51"/>
    </row>
    <row r="24798" spans="9:13">
      <c r="I24798" s="51"/>
      <c r="M24798" s="51"/>
    </row>
    <row r="24799" spans="9:13">
      <c r="I24799" s="51"/>
      <c r="M24799" s="51"/>
    </row>
    <row r="24800" spans="9:13">
      <c r="I24800" s="51"/>
      <c r="M24800" s="51"/>
    </row>
    <row r="24801" spans="9:13">
      <c r="I24801" s="51"/>
      <c r="M24801" s="51"/>
    </row>
    <row r="24802" spans="9:13">
      <c r="I24802" s="51"/>
      <c r="M24802" s="51"/>
    </row>
    <row r="24803" spans="9:13">
      <c r="I24803" s="51"/>
      <c r="M24803" s="51"/>
    </row>
    <row r="24804" spans="9:13">
      <c r="I24804" s="51"/>
      <c r="M24804" s="51"/>
    </row>
    <row r="24805" spans="9:13">
      <c r="I24805" s="51"/>
      <c r="M24805" s="51"/>
    </row>
    <row r="24806" spans="9:13">
      <c r="I24806" s="51"/>
      <c r="M24806" s="51"/>
    </row>
    <row r="24807" spans="9:13">
      <c r="I24807" s="51"/>
      <c r="M24807" s="51"/>
    </row>
    <row r="24808" spans="9:13">
      <c r="I24808" s="51"/>
      <c r="M24808" s="51"/>
    </row>
    <row r="24809" spans="9:13">
      <c r="I24809" s="51"/>
      <c r="M24809" s="51"/>
    </row>
    <row r="24810" spans="9:13">
      <c r="I24810" s="51"/>
      <c r="M24810" s="51"/>
    </row>
    <row r="24811" spans="9:13">
      <c r="I24811" s="51"/>
      <c r="M24811" s="51"/>
    </row>
    <row r="24812" spans="9:13">
      <c r="I24812" s="51"/>
      <c r="M24812" s="51"/>
    </row>
    <row r="24813" spans="9:13">
      <c r="I24813" s="51"/>
      <c r="M24813" s="51"/>
    </row>
    <row r="24814" spans="9:13">
      <c r="I24814" s="51"/>
      <c r="M24814" s="51"/>
    </row>
    <row r="24815" spans="9:13">
      <c r="I24815" s="51"/>
      <c r="M24815" s="51"/>
    </row>
    <row r="24816" spans="9:13">
      <c r="I24816" s="51"/>
      <c r="M24816" s="51"/>
    </row>
    <row r="24817" spans="9:13">
      <c r="I24817" s="51"/>
      <c r="M24817" s="51"/>
    </row>
    <row r="24818" spans="9:13">
      <c r="I24818" s="51"/>
      <c r="M24818" s="51"/>
    </row>
    <row r="24819" spans="9:13">
      <c r="I24819" s="51"/>
      <c r="M24819" s="51"/>
    </row>
    <row r="24820" spans="9:13">
      <c r="I24820" s="51"/>
      <c r="M24820" s="51"/>
    </row>
    <row r="24821" spans="9:13">
      <c r="I24821" s="51"/>
      <c r="M24821" s="51"/>
    </row>
    <row r="24822" spans="9:13">
      <c r="I24822" s="51"/>
      <c r="M24822" s="51"/>
    </row>
    <row r="24823" spans="9:13">
      <c r="I24823" s="51"/>
      <c r="M24823" s="51"/>
    </row>
    <row r="24824" spans="9:13">
      <c r="I24824" s="51"/>
      <c r="M24824" s="51"/>
    </row>
    <row r="24825" spans="9:13">
      <c r="I24825" s="51"/>
      <c r="M24825" s="51"/>
    </row>
    <row r="24826" spans="9:13">
      <c r="I24826" s="51"/>
      <c r="M24826" s="51"/>
    </row>
    <row r="24827" spans="9:13">
      <c r="I24827" s="51"/>
      <c r="M24827" s="51"/>
    </row>
    <row r="24828" spans="9:13">
      <c r="I24828" s="51"/>
      <c r="M24828" s="51"/>
    </row>
    <row r="24829" spans="9:13">
      <c r="I24829" s="51"/>
      <c r="M24829" s="51"/>
    </row>
    <row r="24830" spans="9:13">
      <c r="I24830" s="51"/>
      <c r="M24830" s="51"/>
    </row>
    <row r="24831" spans="9:13">
      <c r="I24831" s="51"/>
      <c r="M24831" s="51"/>
    </row>
    <row r="24832" spans="9:13">
      <c r="I24832" s="51"/>
      <c r="M24832" s="51"/>
    </row>
    <row r="24833" spans="9:13">
      <c r="I24833" s="51"/>
      <c r="M24833" s="51"/>
    </row>
    <row r="24834" spans="9:13">
      <c r="I24834" s="51"/>
      <c r="M24834" s="51"/>
    </row>
    <row r="24835" spans="9:13">
      <c r="I24835" s="51"/>
      <c r="M24835" s="51"/>
    </row>
    <row r="24836" spans="9:13">
      <c r="I24836" s="51"/>
      <c r="M24836" s="51"/>
    </row>
    <row r="24837" spans="9:13">
      <c r="I24837" s="51"/>
      <c r="M24837" s="51"/>
    </row>
    <row r="24838" spans="9:13">
      <c r="I24838" s="51"/>
      <c r="M24838" s="51"/>
    </row>
    <row r="24839" spans="9:13">
      <c r="I24839" s="51"/>
      <c r="M24839" s="51"/>
    </row>
    <row r="24840" spans="9:13">
      <c r="I24840" s="51"/>
      <c r="M24840" s="51"/>
    </row>
    <row r="24841" spans="9:13">
      <c r="I24841" s="51"/>
      <c r="M24841" s="51"/>
    </row>
    <row r="24842" spans="9:13">
      <c r="I24842" s="51"/>
      <c r="M24842" s="51"/>
    </row>
    <row r="24843" spans="9:13">
      <c r="I24843" s="51"/>
      <c r="M24843" s="51"/>
    </row>
    <row r="24844" spans="9:13">
      <c r="I24844" s="51"/>
      <c r="M24844" s="51"/>
    </row>
    <row r="24845" spans="9:13">
      <c r="I24845" s="51"/>
      <c r="M24845" s="51"/>
    </row>
    <row r="24846" spans="9:13">
      <c r="I24846" s="51"/>
      <c r="M24846" s="51"/>
    </row>
    <row r="24847" spans="9:13">
      <c r="I24847" s="51"/>
      <c r="M24847" s="51"/>
    </row>
    <row r="24848" spans="9:13">
      <c r="I24848" s="51"/>
      <c r="M24848" s="51"/>
    </row>
    <row r="24849" spans="9:13">
      <c r="I24849" s="51"/>
      <c r="M24849" s="51"/>
    </row>
    <row r="24850" spans="9:13">
      <c r="I24850" s="51"/>
      <c r="M24850" s="51"/>
    </row>
    <row r="24851" spans="9:13">
      <c r="I24851" s="51"/>
      <c r="M24851" s="51"/>
    </row>
    <row r="24852" spans="9:13">
      <c r="I24852" s="51"/>
      <c r="M24852" s="51"/>
    </row>
    <row r="24853" spans="9:13">
      <c r="I24853" s="51"/>
      <c r="M24853" s="51"/>
    </row>
    <row r="24854" spans="9:13">
      <c r="I24854" s="51"/>
      <c r="M24854" s="51"/>
    </row>
    <row r="24855" spans="9:13">
      <c r="I24855" s="51"/>
      <c r="M24855" s="51"/>
    </row>
    <row r="24856" spans="9:13">
      <c r="I24856" s="51"/>
      <c r="M24856" s="51"/>
    </row>
    <row r="24857" spans="9:13">
      <c r="I24857" s="51"/>
      <c r="M24857" s="51"/>
    </row>
    <row r="24858" spans="9:13">
      <c r="I24858" s="51"/>
      <c r="M24858" s="51"/>
    </row>
    <row r="24859" spans="9:13">
      <c r="I24859" s="51"/>
      <c r="M24859" s="51"/>
    </row>
    <row r="24860" spans="9:13">
      <c r="I24860" s="51"/>
      <c r="M24860" s="51"/>
    </row>
    <row r="24861" spans="9:13">
      <c r="I24861" s="51"/>
      <c r="M24861" s="51"/>
    </row>
    <row r="24862" spans="9:13">
      <c r="I24862" s="51"/>
      <c r="M24862" s="51"/>
    </row>
    <row r="24863" spans="9:13">
      <c r="I24863" s="51"/>
      <c r="M24863" s="51"/>
    </row>
    <row r="24864" spans="9:13">
      <c r="I24864" s="51"/>
      <c r="M24864" s="51"/>
    </row>
    <row r="24865" spans="9:13">
      <c r="I24865" s="51"/>
      <c r="M24865" s="51"/>
    </row>
    <row r="24866" spans="9:13">
      <c r="I24866" s="51"/>
      <c r="M24866" s="51"/>
    </row>
    <row r="24867" spans="9:13">
      <c r="I24867" s="51"/>
      <c r="M24867" s="51"/>
    </row>
    <row r="24868" spans="9:13">
      <c r="I24868" s="51"/>
      <c r="M24868" s="51"/>
    </row>
    <row r="24869" spans="9:13">
      <c r="I24869" s="51"/>
      <c r="M24869" s="51"/>
    </row>
    <row r="24870" spans="9:13">
      <c r="I24870" s="51"/>
      <c r="M24870" s="51"/>
    </row>
    <row r="24871" spans="9:13">
      <c r="I24871" s="51"/>
      <c r="M24871" s="51"/>
    </row>
    <row r="24872" spans="9:13">
      <c r="I24872" s="51"/>
      <c r="M24872" s="51"/>
    </row>
    <row r="24873" spans="9:13">
      <c r="I24873" s="51"/>
      <c r="M24873" s="51"/>
    </row>
    <row r="24874" spans="9:13">
      <c r="I24874" s="51"/>
      <c r="M24874" s="51"/>
    </row>
    <row r="24875" spans="9:13">
      <c r="I24875" s="51"/>
      <c r="M24875" s="51"/>
    </row>
    <row r="24876" spans="9:13">
      <c r="I24876" s="51"/>
      <c r="M24876" s="51"/>
    </row>
    <row r="24877" spans="9:13">
      <c r="I24877" s="51"/>
      <c r="M24877" s="51"/>
    </row>
    <row r="24878" spans="9:13">
      <c r="I24878" s="51"/>
      <c r="M24878" s="51"/>
    </row>
    <row r="24879" spans="9:13">
      <c r="I24879" s="51"/>
      <c r="M24879" s="51"/>
    </row>
    <row r="24880" spans="9:13">
      <c r="I24880" s="51"/>
      <c r="M24880" s="51"/>
    </row>
    <row r="24881" spans="9:13">
      <c r="I24881" s="51"/>
      <c r="M24881" s="51"/>
    </row>
    <row r="24882" spans="9:13">
      <c r="I24882" s="51"/>
      <c r="M24882" s="51"/>
    </row>
    <row r="24883" spans="9:13">
      <c r="I24883" s="51"/>
      <c r="M24883" s="51"/>
    </row>
    <row r="24884" spans="9:13">
      <c r="I24884" s="51"/>
      <c r="M24884" s="51"/>
    </row>
    <row r="24885" spans="9:13">
      <c r="I24885" s="51"/>
      <c r="M24885" s="51"/>
    </row>
    <row r="24886" spans="9:13">
      <c r="I24886" s="51"/>
      <c r="M24886" s="51"/>
    </row>
    <row r="24887" spans="9:13">
      <c r="I24887" s="51"/>
      <c r="M24887" s="51"/>
    </row>
    <row r="24888" spans="9:13">
      <c r="I24888" s="51"/>
      <c r="M24888" s="51"/>
    </row>
    <row r="24889" spans="9:13">
      <c r="I24889" s="51"/>
      <c r="M24889" s="51"/>
    </row>
    <row r="24890" spans="9:13">
      <c r="I24890" s="51"/>
      <c r="M24890" s="51"/>
    </row>
    <row r="24891" spans="9:13">
      <c r="I24891" s="51"/>
      <c r="M24891" s="51"/>
    </row>
    <row r="24892" spans="9:13">
      <c r="I24892" s="51"/>
      <c r="M24892" s="51"/>
    </row>
    <row r="24893" spans="9:13">
      <c r="I24893" s="51"/>
      <c r="M24893" s="51"/>
    </row>
    <row r="24894" spans="9:13">
      <c r="I24894" s="51"/>
      <c r="M24894" s="51"/>
    </row>
    <row r="24895" spans="9:13">
      <c r="I24895" s="51"/>
      <c r="M24895" s="51"/>
    </row>
    <row r="24896" spans="9:13">
      <c r="I24896" s="51"/>
      <c r="M24896" s="51"/>
    </row>
    <row r="24897" spans="9:13">
      <c r="I24897" s="51"/>
      <c r="M24897" s="51"/>
    </row>
    <row r="24898" spans="9:13">
      <c r="I24898" s="51"/>
      <c r="M24898" s="51"/>
    </row>
    <row r="24899" spans="9:13">
      <c r="I24899" s="51"/>
      <c r="M24899" s="51"/>
    </row>
    <row r="24900" spans="9:13">
      <c r="I24900" s="51"/>
      <c r="M24900" s="51"/>
    </row>
    <row r="24901" spans="9:13">
      <c r="I24901" s="51"/>
      <c r="M24901" s="51"/>
    </row>
    <row r="24902" spans="9:13">
      <c r="I24902" s="51"/>
      <c r="M24902" s="51"/>
    </row>
    <row r="24903" spans="9:13">
      <c r="I24903" s="51"/>
      <c r="M24903" s="51"/>
    </row>
    <row r="24904" spans="9:13">
      <c r="I24904" s="51"/>
      <c r="M24904" s="51"/>
    </row>
    <row r="24905" spans="9:13">
      <c r="I24905" s="51"/>
      <c r="M24905" s="51"/>
    </row>
    <row r="24906" spans="9:13">
      <c r="I24906" s="51"/>
      <c r="M24906" s="51"/>
    </row>
    <row r="24907" spans="9:13">
      <c r="I24907" s="51"/>
      <c r="M24907" s="51"/>
    </row>
    <row r="24908" spans="9:13">
      <c r="I24908" s="51"/>
      <c r="M24908" s="51"/>
    </row>
    <row r="24909" spans="9:13">
      <c r="I24909" s="51"/>
      <c r="M24909" s="51"/>
    </row>
    <row r="24910" spans="9:13">
      <c r="I24910" s="51"/>
      <c r="M24910" s="51"/>
    </row>
    <row r="24911" spans="9:13">
      <c r="I24911" s="51"/>
      <c r="M24911" s="51"/>
    </row>
    <row r="24912" spans="9:13">
      <c r="I24912" s="51"/>
      <c r="M24912" s="51"/>
    </row>
    <row r="24913" spans="9:13">
      <c r="I24913" s="51"/>
      <c r="M24913" s="51"/>
    </row>
    <row r="24914" spans="9:13">
      <c r="I24914" s="51"/>
      <c r="M24914" s="51"/>
    </row>
    <row r="24915" spans="9:13">
      <c r="I24915" s="51"/>
      <c r="M24915" s="51"/>
    </row>
    <row r="24916" spans="9:13">
      <c r="I24916" s="51"/>
      <c r="M24916" s="51"/>
    </row>
    <row r="24917" spans="9:13">
      <c r="I24917" s="51"/>
      <c r="M24917" s="51"/>
    </row>
    <row r="24918" spans="9:13">
      <c r="I24918" s="51"/>
      <c r="M24918" s="51"/>
    </row>
    <row r="24919" spans="9:13">
      <c r="I24919" s="51"/>
      <c r="M24919" s="51"/>
    </row>
    <row r="24920" spans="9:13">
      <c r="I24920" s="51"/>
      <c r="M24920" s="51"/>
    </row>
    <row r="24921" spans="9:13">
      <c r="I24921" s="51"/>
      <c r="M24921" s="51"/>
    </row>
    <row r="24922" spans="9:13">
      <c r="I24922" s="51"/>
      <c r="M24922" s="51"/>
    </row>
    <row r="24923" spans="9:13">
      <c r="I24923" s="51"/>
      <c r="M24923" s="51"/>
    </row>
    <row r="24924" spans="9:13">
      <c r="I24924" s="51"/>
      <c r="M24924" s="51"/>
    </row>
    <row r="24925" spans="9:13">
      <c r="I24925" s="51"/>
      <c r="M24925" s="51"/>
    </row>
    <row r="24926" spans="9:13">
      <c r="I24926" s="51"/>
      <c r="M24926" s="51"/>
    </row>
    <row r="24927" spans="9:13">
      <c r="I24927" s="51"/>
      <c r="M24927" s="51"/>
    </row>
    <row r="24928" spans="9:13">
      <c r="I24928" s="51"/>
      <c r="M24928" s="51"/>
    </row>
    <row r="24929" spans="9:13">
      <c r="I24929" s="51"/>
      <c r="M24929" s="51"/>
    </row>
    <row r="24930" spans="9:13">
      <c r="I24930" s="51"/>
      <c r="M24930" s="51"/>
    </row>
    <row r="24931" spans="9:13">
      <c r="I24931" s="51"/>
      <c r="M24931" s="51"/>
    </row>
    <row r="24932" spans="9:13">
      <c r="I24932" s="51"/>
      <c r="M24932" s="51"/>
    </row>
    <row r="24933" spans="9:13">
      <c r="I24933" s="51"/>
      <c r="M24933" s="51"/>
    </row>
    <row r="24934" spans="9:13">
      <c r="I24934" s="51"/>
      <c r="M24934" s="51"/>
    </row>
    <row r="24935" spans="9:13">
      <c r="I24935" s="51"/>
      <c r="M24935" s="51"/>
    </row>
    <row r="24936" spans="9:13">
      <c r="I24936" s="51"/>
      <c r="M24936" s="51"/>
    </row>
    <row r="24937" spans="9:13">
      <c r="I24937" s="51"/>
      <c r="M24937" s="51"/>
    </row>
    <row r="24938" spans="9:13">
      <c r="I24938" s="51"/>
      <c r="M24938" s="51"/>
    </row>
    <row r="24939" spans="9:13">
      <c r="I24939" s="51"/>
      <c r="M24939" s="51"/>
    </row>
    <row r="24940" spans="9:13">
      <c r="I24940" s="51"/>
      <c r="M24940" s="51"/>
    </row>
    <row r="24941" spans="9:13">
      <c r="I24941" s="51"/>
      <c r="M24941" s="51"/>
    </row>
    <row r="24942" spans="9:13">
      <c r="I24942" s="51"/>
      <c r="M24942" s="51"/>
    </row>
    <row r="24943" spans="9:13">
      <c r="I24943" s="51"/>
      <c r="M24943" s="51"/>
    </row>
    <row r="24944" spans="9:13">
      <c r="I24944" s="51"/>
      <c r="M24944" s="51"/>
    </row>
    <row r="24945" spans="9:13">
      <c r="I24945" s="51"/>
      <c r="M24945" s="51"/>
    </row>
    <row r="24946" spans="9:13">
      <c r="I24946" s="51"/>
      <c r="M24946" s="51"/>
    </row>
    <row r="24947" spans="9:13">
      <c r="I24947" s="51"/>
      <c r="M24947" s="51"/>
    </row>
    <row r="24948" spans="9:13">
      <c r="I24948" s="51"/>
      <c r="M24948" s="51"/>
    </row>
    <row r="24949" spans="9:13">
      <c r="I24949" s="51"/>
      <c r="M24949" s="51"/>
    </row>
    <row r="24950" spans="9:13">
      <c r="I24950" s="51"/>
      <c r="M24950" s="51"/>
    </row>
    <row r="24951" spans="9:13">
      <c r="I24951" s="51"/>
      <c r="M24951" s="51"/>
    </row>
    <row r="24952" spans="9:13">
      <c r="I24952" s="51"/>
      <c r="M24952" s="51"/>
    </row>
    <row r="24953" spans="9:13">
      <c r="I24953" s="51"/>
      <c r="M24953" s="51"/>
    </row>
    <row r="24954" spans="9:13">
      <c r="I24954" s="51"/>
      <c r="M24954" s="51"/>
    </row>
    <row r="24955" spans="9:13">
      <c r="I24955" s="51"/>
      <c r="M24955" s="51"/>
    </row>
    <row r="24956" spans="9:13">
      <c r="I24956" s="51"/>
      <c r="M24956" s="51"/>
    </row>
    <row r="24957" spans="9:13">
      <c r="I24957" s="51"/>
      <c r="M24957" s="51"/>
    </row>
    <row r="24958" spans="9:13">
      <c r="I24958" s="51"/>
      <c r="M24958" s="51"/>
    </row>
    <row r="24959" spans="9:13">
      <c r="I24959" s="51"/>
      <c r="M24959" s="51"/>
    </row>
    <row r="24960" spans="9:13">
      <c r="I24960" s="51"/>
      <c r="M24960" s="51"/>
    </row>
    <row r="24961" spans="9:13">
      <c r="I24961" s="51"/>
      <c r="M24961" s="51"/>
    </row>
    <row r="24962" spans="9:13">
      <c r="I24962" s="51"/>
      <c r="M24962" s="51"/>
    </row>
    <row r="24963" spans="9:13">
      <c r="I24963" s="51"/>
      <c r="M24963" s="51"/>
    </row>
    <row r="24964" spans="9:13">
      <c r="I24964" s="51"/>
      <c r="M24964" s="51"/>
    </row>
    <row r="24965" spans="9:13">
      <c r="I24965" s="51"/>
      <c r="M24965" s="51"/>
    </row>
    <row r="24966" spans="9:13">
      <c r="I24966" s="51"/>
      <c r="M24966" s="51"/>
    </row>
    <row r="24967" spans="9:13">
      <c r="I24967" s="51"/>
      <c r="M24967" s="51"/>
    </row>
    <row r="24968" spans="9:13">
      <c r="I24968" s="51"/>
      <c r="M24968" s="51"/>
    </row>
    <row r="24969" spans="9:13">
      <c r="I24969" s="51"/>
      <c r="M24969" s="51"/>
    </row>
    <row r="24970" spans="9:13">
      <c r="I24970" s="51"/>
      <c r="M24970" s="51"/>
    </row>
    <row r="24971" spans="9:13">
      <c r="I24971" s="51"/>
      <c r="M24971" s="51"/>
    </row>
    <row r="24972" spans="9:13">
      <c r="I24972" s="51"/>
      <c r="M24972" s="51"/>
    </row>
    <row r="24973" spans="9:13">
      <c r="I24973" s="51"/>
      <c r="M24973" s="51"/>
    </row>
    <row r="24974" spans="9:13">
      <c r="I24974" s="51"/>
      <c r="M24974" s="51"/>
    </row>
    <row r="24975" spans="9:13">
      <c r="I24975" s="51"/>
      <c r="M24975" s="51"/>
    </row>
    <row r="24976" spans="9:13">
      <c r="I24976" s="51"/>
      <c r="M24976" s="51"/>
    </row>
    <row r="24977" spans="9:13">
      <c r="I24977" s="51"/>
      <c r="M24977" s="51"/>
    </row>
    <row r="24978" spans="9:13">
      <c r="I24978" s="51"/>
      <c r="M24978" s="51"/>
    </row>
    <row r="24979" spans="9:13">
      <c r="I24979" s="51"/>
      <c r="M24979" s="51"/>
    </row>
    <row r="24980" spans="9:13">
      <c r="I24980" s="51"/>
      <c r="M24980" s="51"/>
    </row>
    <row r="24981" spans="9:13">
      <c r="I24981" s="51"/>
      <c r="M24981" s="51"/>
    </row>
    <row r="24982" spans="9:13">
      <c r="I24982" s="51"/>
      <c r="M24982" s="51"/>
    </row>
    <row r="24983" spans="9:13">
      <c r="I24983" s="51"/>
      <c r="M24983" s="51"/>
    </row>
    <row r="24984" spans="9:13">
      <c r="I24984" s="51"/>
      <c r="M24984" s="51"/>
    </row>
    <row r="24985" spans="9:13">
      <c r="I24985" s="51"/>
      <c r="M24985" s="51"/>
    </row>
    <row r="24986" spans="9:13">
      <c r="I24986" s="51"/>
      <c r="M24986" s="51"/>
    </row>
    <row r="24987" spans="9:13">
      <c r="I24987" s="51"/>
      <c r="M24987" s="51"/>
    </row>
    <row r="24988" spans="9:13">
      <c r="I24988" s="51"/>
      <c r="M24988" s="51"/>
    </row>
    <row r="24989" spans="9:13">
      <c r="I24989" s="51"/>
      <c r="M24989" s="51"/>
    </row>
    <row r="24990" spans="9:13">
      <c r="I24990" s="51"/>
      <c r="M24990" s="51"/>
    </row>
    <row r="24991" spans="9:13">
      <c r="I24991" s="51"/>
      <c r="M24991" s="51"/>
    </row>
    <row r="24992" spans="9:13">
      <c r="I24992" s="51"/>
      <c r="M24992" s="51"/>
    </row>
    <row r="24993" spans="9:13">
      <c r="I24993" s="51"/>
      <c r="M24993" s="51"/>
    </row>
    <row r="24994" spans="9:13">
      <c r="I24994" s="51"/>
      <c r="M24994" s="51"/>
    </row>
    <row r="24995" spans="9:13">
      <c r="I24995" s="51"/>
      <c r="M24995" s="51"/>
    </row>
    <row r="24996" spans="9:13">
      <c r="I24996" s="51"/>
      <c r="M24996" s="51"/>
    </row>
    <row r="24997" spans="9:13">
      <c r="I24997" s="51"/>
      <c r="M24997" s="51"/>
    </row>
    <row r="24998" spans="9:13">
      <c r="I24998" s="51"/>
      <c r="M24998" s="51"/>
    </row>
    <row r="24999" spans="9:13">
      <c r="I24999" s="51"/>
      <c r="M24999" s="51"/>
    </row>
    <row r="25000" spans="9:13">
      <c r="I25000" s="51"/>
      <c r="M25000" s="51"/>
    </row>
    <row r="25001" spans="9:13">
      <c r="I25001" s="51"/>
      <c r="M25001" s="51"/>
    </row>
    <row r="25002" spans="9:13">
      <c r="I25002" s="51"/>
      <c r="M25002" s="51"/>
    </row>
    <row r="25003" spans="9:13">
      <c r="I25003" s="51"/>
      <c r="M25003" s="51"/>
    </row>
    <row r="25004" spans="9:13">
      <c r="I25004" s="51"/>
      <c r="M25004" s="51"/>
    </row>
    <row r="25005" spans="9:13">
      <c r="I25005" s="51"/>
      <c r="M25005" s="51"/>
    </row>
    <row r="25006" spans="9:13">
      <c r="I25006" s="51"/>
      <c r="M25006" s="51"/>
    </row>
    <row r="25007" spans="9:13">
      <c r="I25007" s="51"/>
      <c r="M25007" s="51"/>
    </row>
    <row r="25008" spans="9:13">
      <c r="I25008" s="51"/>
      <c r="M25008" s="51"/>
    </row>
    <row r="25009" spans="9:13">
      <c r="I25009" s="51"/>
      <c r="M25009" s="51"/>
    </row>
    <row r="25010" spans="9:13">
      <c r="I25010" s="51"/>
      <c r="M25010" s="51"/>
    </row>
    <row r="25011" spans="9:13">
      <c r="I25011" s="51"/>
      <c r="M25011" s="51"/>
    </row>
    <row r="25012" spans="9:13">
      <c r="I25012" s="51"/>
      <c r="M25012" s="51"/>
    </row>
    <row r="25013" spans="9:13">
      <c r="I25013" s="51"/>
      <c r="M25013" s="51"/>
    </row>
    <row r="25014" spans="9:13">
      <c r="I25014" s="51"/>
      <c r="M25014" s="51"/>
    </row>
    <row r="25015" spans="9:13">
      <c r="I25015" s="51"/>
      <c r="M25015" s="51"/>
    </row>
    <row r="25016" spans="9:13">
      <c r="I25016" s="51"/>
      <c r="M25016" s="51"/>
    </row>
    <row r="25017" spans="9:13">
      <c r="I25017" s="51"/>
      <c r="M25017" s="51"/>
    </row>
    <row r="25018" spans="9:13">
      <c r="I25018" s="51"/>
      <c r="M25018" s="51"/>
    </row>
    <row r="25019" spans="9:13">
      <c r="I25019" s="51"/>
      <c r="M25019" s="51"/>
    </row>
    <row r="25020" spans="9:13">
      <c r="I25020" s="51"/>
      <c r="M25020" s="51"/>
    </row>
    <row r="25021" spans="9:13">
      <c r="I25021" s="51"/>
      <c r="M25021" s="51"/>
    </row>
    <row r="25022" spans="9:13">
      <c r="I25022" s="51"/>
      <c r="M25022" s="51"/>
    </row>
    <row r="25023" spans="9:13">
      <c r="I25023" s="51"/>
      <c r="M25023" s="51"/>
    </row>
    <row r="25024" spans="9:13">
      <c r="I25024" s="51"/>
      <c r="M25024" s="51"/>
    </row>
    <row r="25025" spans="9:13">
      <c r="I25025" s="51"/>
      <c r="M25025" s="51"/>
    </row>
    <row r="25026" spans="9:13">
      <c r="I25026" s="51"/>
      <c r="M25026" s="51"/>
    </row>
    <row r="25027" spans="9:13">
      <c r="I25027" s="51"/>
      <c r="M25027" s="51"/>
    </row>
    <row r="25028" spans="9:13">
      <c r="I25028" s="51"/>
      <c r="M25028" s="51"/>
    </row>
    <row r="25029" spans="9:13">
      <c r="I25029" s="51"/>
      <c r="M25029" s="51"/>
    </row>
    <row r="25030" spans="9:13">
      <c r="I25030" s="51"/>
      <c r="M25030" s="51"/>
    </row>
    <row r="25031" spans="9:13">
      <c r="I25031" s="51"/>
      <c r="M25031" s="51"/>
    </row>
    <row r="25032" spans="9:13">
      <c r="I25032" s="51"/>
      <c r="M25032" s="51"/>
    </row>
    <row r="25033" spans="9:13">
      <c r="I25033" s="51"/>
      <c r="M25033" s="51"/>
    </row>
    <row r="25034" spans="9:13">
      <c r="I25034" s="51"/>
      <c r="M25034" s="51"/>
    </row>
    <row r="25035" spans="9:13">
      <c r="I25035" s="51"/>
      <c r="M25035" s="51"/>
    </row>
    <row r="25036" spans="9:13">
      <c r="I25036" s="51"/>
      <c r="M25036" s="51"/>
    </row>
    <row r="25037" spans="9:13">
      <c r="I25037" s="51"/>
      <c r="M25037" s="51"/>
    </row>
    <row r="25038" spans="9:13">
      <c r="I25038" s="51"/>
      <c r="M25038" s="51"/>
    </row>
    <row r="25039" spans="9:13">
      <c r="I25039" s="51"/>
      <c r="M25039" s="51"/>
    </row>
    <row r="25040" spans="9:13">
      <c r="I25040" s="51"/>
      <c r="M25040" s="51"/>
    </row>
    <row r="25041" spans="9:13">
      <c r="I25041" s="51"/>
      <c r="M25041" s="51"/>
    </row>
    <row r="25042" spans="9:13">
      <c r="I25042" s="51"/>
      <c r="M25042" s="51"/>
    </row>
    <row r="25043" spans="9:13">
      <c r="I25043" s="51"/>
      <c r="M25043" s="51"/>
    </row>
    <row r="25044" spans="9:13">
      <c r="I25044" s="51"/>
      <c r="M25044" s="51"/>
    </row>
    <row r="25045" spans="9:13">
      <c r="I25045" s="51"/>
      <c r="M25045" s="51"/>
    </row>
    <row r="25046" spans="9:13">
      <c r="I25046" s="51"/>
      <c r="M25046" s="51"/>
    </row>
    <row r="25047" spans="9:13">
      <c r="I25047" s="51"/>
      <c r="M25047" s="51"/>
    </row>
    <row r="25048" spans="9:13">
      <c r="I25048" s="51"/>
      <c r="M25048" s="51"/>
    </row>
    <row r="25049" spans="9:13">
      <c r="I25049" s="51"/>
      <c r="M25049" s="51"/>
    </row>
    <row r="25050" spans="9:13">
      <c r="I25050" s="51"/>
      <c r="M25050" s="51"/>
    </row>
    <row r="25051" spans="9:13">
      <c r="I25051" s="51"/>
      <c r="M25051" s="51"/>
    </row>
    <row r="25052" spans="9:13">
      <c r="I25052" s="51"/>
      <c r="M25052" s="51"/>
    </row>
    <row r="25053" spans="9:13">
      <c r="I25053" s="51"/>
      <c r="M25053" s="51"/>
    </row>
    <row r="25054" spans="9:13">
      <c r="I25054" s="51"/>
      <c r="M25054" s="51"/>
    </row>
    <row r="25055" spans="9:13">
      <c r="I25055" s="51"/>
      <c r="M25055" s="51"/>
    </row>
    <row r="25056" spans="9:13">
      <c r="I25056" s="51"/>
      <c r="M25056" s="51"/>
    </row>
    <row r="25057" spans="9:13">
      <c r="I25057" s="51"/>
      <c r="M25057" s="51"/>
    </row>
    <row r="25058" spans="9:13">
      <c r="I25058" s="51"/>
      <c r="M25058" s="51"/>
    </row>
    <row r="25059" spans="9:13">
      <c r="I25059" s="51"/>
      <c r="M25059" s="51"/>
    </row>
    <row r="25060" spans="9:13">
      <c r="I25060" s="51"/>
      <c r="M25060" s="51"/>
    </row>
    <row r="25061" spans="9:13">
      <c r="I25061" s="51"/>
      <c r="M25061" s="51"/>
    </row>
    <row r="25062" spans="9:13">
      <c r="I25062" s="51"/>
      <c r="M25062" s="51"/>
    </row>
    <row r="25063" spans="9:13">
      <c r="I25063" s="51"/>
      <c r="M25063" s="51"/>
    </row>
    <row r="25064" spans="9:13">
      <c r="I25064" s="51"/>
      <c r="M25064" s="51"/>
    </row>
    <row r="25065" spans="9:13">
      <c r="I25065" s="51"/>
      <c r="M25065" s="51"/>
    </row>
    <row r="25066" spans="9:13">
      <c r="I25066" s="51"/>
      <c r="M25066" s="51"/>
    </row>
    <row r="25067" spans="9:13">
      <c r="I25067" s="51"/>
      <c r="M25067" s="51"/>
    </row>
    <row r="25068" spans="9:13">
      <c r="I25068" s="51"/>
      <c r="M25068" s="51"/>
    </row>
    <row r="25069" spans="9:13">
      <c r="I25069" s="51"/>
      <c r="M25069" s="51"/>
    </row>
    <row r="25070" spans="9:13">
      <c r="I25070" s="51"/>
      <c r="M25070" s="51"/>
    </row>
    <row r="25071" spans="9:13">
      <c r="I25071" s="51"/>
      <c r="M25071" s="51"/>
    </row>
    <row r="25072" spans="9:13">
      <c r="I25072" s="51"/>
      <c r="M25072" s="51"/>
    </row>
    <row r="25073" spans="9:13">
      <c r="I25073" s="51"/>
      <c r="M25073" s="51"/>
    </row>
    <row r="25074" spans="9:13">
      <c r="I25074" s="51"/>
      <c r="M25074" s="51"/>
    </row>
    <row r="25075" spans="9:13">
      <c r="I25075" s="51"/>
      <c r="M25075" s="51"/>
    </row>
    <row r="25076" spans="9:13">
      <c r="I25076" s="51"/>
      <c r="M25076" s="51"/>
    </row>
    <row r="25077" spans="9:13">
      <c r="I25077" s="51"/>
      <c r="M25077" s="51"/>
    </row>
    <row r="25078" spans="9:13">
      <c r="I25078" s="51"/>
      <c r="M25078" s="51"/>
    </row>
    <row r="25079" spans="9:13">
      <c r="I25079" s="51"/>
      <c r="M25079" s="51"/>
    </row>
    <row r="25080" spans="9:13">
      <c r="I25080" s="51"/>
      <c r="M25080" s="51"/>
    </row>
    <row r="25081" spans="9:13">
      <c r="I25081" s="51"/>
      <c r="M25081" s="51"/>
    </row>
    <row r="25082" spans="9:13">
      <c r="I25082" s="51"/>
      <c r="M25082" s="51"/>
    </row>
    <row r="25083" spans="9:13">
      <c r="I25083" s="51"/>
      <c r="M25083" s="51"/>
    </row>
    <row r="25084" spans="9:13">
      <c r="I25084" s="51"/>
      <c r="M25084" s="51"/>
    </row>
    <row r="25085" spans="9:13">
      <c r="I25085" s="51"/>
      <c r="M25085" s="51"/>
    </row>
    <row r="25086" spans="9:13">
      <c r="I25086" s="51"/>
      <c r="M25086" s="51"/>
    </row>
    <row r="25087" spans="9:13">
      <c r="I25087" s="51"/>
      <c r="M25087" s="51"/>
    </row>
    <row r="25088" spans="9:13">
      <c r="I25088" s="51"/>
      <c r="M25088" s="51"/>
    </row>
    <row r="25089" spans="9:13">
      <c r="I25089" s="51"/>
      <c r="M25089" s="51"/>
    </row>
    <row r="25090" spans="9:13">
      <c r="I25090" s="51"/>
      <c r="M25090" s="51"/>
    </row>
    <row r="25091" spans="9:13">
      <c r="I25091" s="51"/>
      <c r="M25091" s="51"/>
    </row>
    <row r="25092" spans="9:13">
      <c r="I25092" s="51"/>
      <c r="M25092" s="51"/>
    </row>
    <row r="25093" spans="9:13">
      <c r="I25093" s="51"/>
      <c r="M25093" s="51"/>
    </row>
    <row r="25094" spans="9:13">
      <c r="I25094" s="51"/>
      <c r="M25094" s="51"/>
    </row>
    <row r="25095" spans="9:13">
      <c r="I25095" s="51"/>
      <c r="M25095" s="51"/>
    </row>
    <row r="25096" spans="9:13">
      <c r="I25096" s="51"/>
      <c r="M25096" s="51"/>
    </row>
    <row r="25097" spans="9:13">
      <c r="I25097" s="51"/>
      <c r="M25097" s="51"/>
    </row>
    <row r="25098" spans="9:13">
      <c r="I25098" s="51"/>
      <c r="M25098" s="51"/>
    </row>
    <row r="25099" spans="9:13">
      <c r="I25099" s="51"/>
      <c r="M25099" s="51"/>
    </row>
    <row r="25100" spans="9:13">
      <c r="I25100" s="51"/>
      <c r="M25100" s="51"/>
    </row>
    <row r="25101" spans="9:13">
      <c r="I25101" s="51"/>
      <c r="M25101" s="51"/>
    </row>
    <row r="25102" spans="9:13">
      <c r="I25102" s="51"/>
      <c r="M25102" s="51"/>
    </row>
    <row r="25103" spans="9:13">
      <c r="I25103" s="51"/>
      <c r="M25103" s="51"/>
    </row>
    <row r="25104" spans="9:13">
      <c r="I25104" s="51"/>
      <c r="M25104" s="51"/>
    </row>
    <row r="25105" spans="9:13">
      <c r="I25105" s="51"/>
      <c r="M25105" s="51"/>
    </row>
    <row r="25106" spans="9:13">
      <c r="I25106" s="51"/>
      <c r="M25106" s="51"/>
    </row>
    <row r="25107" spans="9:13">
      <c r="I25107" s="51"/>
      <c r="M25107" s="51"/>
    </row>
    <row r="25108" spans="9:13">
      <c r="I25108" s="51"/>
      <c r="M25108" s="51"/>
    </row>
    <row r="25109" spans="9:13">
      <c r="I25109" s="51"/>
      <c r="M25109" s="51"/>
    </row>
    <row r="25110" spans="9:13">
      <c r="I25110" s="51"/>
      <c r="M25110" s="51"/>
    </row>
    <row r="25111" spans="9:13">
      <c r="I25111" s="51"/>
      <c r="M25111" s="51"/>
    </row>
    <row r="25112" spans="9:13">
      <c r="I25112" s="51"/>
      <c r="M25112" s="51"/>
    </row>
    <row r="25113" spans="9:13">
      <c r="I25113" s="51"/>
      <c r="M25113" s="51"/>
    </row>
    <row r="25114" spans="9:13">
      <c r="I25114" s="51"/>
      <c r="M25114" s="51"/>
    </row>
    <row r="25115" spans="9:13">
      <c r="I25115" s="51"/>
      <c r="M25115" s="51"/>
    </row>
    <row r="25116" spans="9:13">
      <c r="I25116" s="51"/>
      <c r="M25116" s="51"/>
    </row>
    <row r="25117" spans="9:13">
      <c r="I25117" s="51"/>
      <c r="M25117" s="51"/>
    </row>
    <row r="25118" spans="9:13">
      <c r="I25118" s="51"/>
      <c r="M25118" s="51"/>
    </row>
    <row r="25119" spans="9:13">
      <c r="I25119" s="51"/>
      <c r="M25119" s="51"/>
    </row>
    <row r="25120" spans="9:13">
      <c r="I25120" s="51"/>
      <c r="M25120" s="51"/>
    </row>
    <row r="25121" spans="9:13">
      <c r="I25121" s="51"/>
      <c r="M25121" s="51"/>
    </row>
    <row r="25122" spans="9:13">
      <c r="I25122" s="51"/>
      <c r="M25122" s="51"/>
    </row>
    <row r="25123" spans="9:13">
      <c r="I25123" s="51"/>
      <c r="M25123" s="51"/>
    </row>
    <row r="25124" spans="9:13">
      <c r="I25124" s="51"/>
      <c r="M25124" s="51"/>
    </row>
    <row r="25125" spans="9:13">
      <c r="I25125" s="51"/>
      <c r="M25125" s="51"/>
    </row>
    <row r="25126" spans="9:13">
      <c r="I25126" s="51"/>
      <c r="M25126" s="51"/>
    </row>
    <row r="25127" spans="9:13">
      <c r="I25127" s="51"/>
      <c r="M25127" s="51"/>
    </row>
    <row r="25128" spans="9:13">
      <c r="I25128" s="51"/>
      <c r="M25128" s="51"/>
    </row>
    <row r="25129" spans="9:13">
      <c r="I25129" s="51"/>
      <c r="M25129" s="51"/>
    </row>
    <row r="25130" spans="9:13">
      <c r="I25130" s="51"/>
      <c r="M25130" s="51"/>
    </row>
    <row r="25131" spans="9:13">
      <c r="I25131" s="51"/>
      <c r="M25131" s="51"/>
    </row>
    <row r="25132" spans="9:13">
      <c r="I25132" s="51"/>
      <c r="M25132" s="51"/>
    </row>
    <row r="25133" spans="9:13">
      <c r="I25133" s="51"/>
      <c r="M25133" s="51"/>
    </row>
    <row r="25134" spans="9:13">
      <c r="I25134" s="51"/>
      <c r="M25134" s="51"/>
    </row>
    <row r="25135" spans="9:13">
      <c r="I25135" s="51"/>
      <c r="M25135" s="51"/>
    </row>
    <row r="25136" spans="9:13">
      <c r="I25136" s="51"/>
      <c r="M25136" s="51"/>
    </row>
    <row r="25137" spans="9:13">
      <c r="I25137" s="51"/>
      <c r="M25137" s="51"/>
    </row>
    <row r="25138" spans="9:13">
      <c r="I25138" s="51"/>
      <c r="M25138" s="51"/>
    </row>
    <row r="25139" spans="9:13">
      <c r="I25139" s="51"/>
      <c r="M25139" s="51"/>
    </row>
    <row r="25140" spans="9:13">
      <c r="I25140" s="51"/>
      <c r="M25140" s="51"/>
    </row>
    <row r="25141" spans="9:13">
      <c r="I25141" s="51"/>
      <c r="M25141" s="51"/>
    </row>
    <row r="25142" spans="9:13">
      <c r="I25142" s="51"/>
      <c r="M25142" s="51"/>
    </row>
    <row r="25143" spans="9:13">
      <c r="I25143" s="51"/>
      <c r="M25143" s="51"/>
    </row>
    <row r="25144" spans="9:13">
      <c r="I25144" s="51"/>
      <c r="M25144" s="51"/>
    </row>
    <row r="25145" spans="9:13">
      <c r="I25145" s="51"/>
      <c r="M25145" s="51"/>
    </row>
    <row r="25146" spans="9:13">
      <c r="I25146" s="51"/>
      <c r="M25146" s="51"/>
    </row>
    <row r="25147" spans="9:13">
      <c r="I25147" s="51"/>
      <c r="M25147" s="51"/>
    </row>
    <row r="25148" spans="9:13">
      <c r="I25148" s="51"/>
      <c r="M25148" s="51"/>
    </row>
    <row r="25149" spans="9:13">
      <c r="I25149" s="51"/>
      <c r="M25149" s="51"/>
    </row>
    <row r="25150" spans="9:13">
      <c r="I25150" s="51"/>
      <c r="M25150" s="51"/>
    </row>
    <row r="25151" spans="9:13">
      <c r="I25151" s="51"/>
      <c r="M25151" s="51"/>
    </row>
    <row r="25152" spans="9:13">
      <c r="I25152" s="51"/>
      <c r="M25152" s="51"/>
    </row>
    <row r="25153" spans="9:13">
      <c r="I25153" s="51"/>
      <c r="M25153" s="51"/>
    </row>
    <row r="25154" spans="9:13">
      <c r="I25154" s="51"/>
      <c r="M25154" s="51"/>
    </row>
    <row r="25155" spans="9:13">
      <c r="I25155" s="51"/>
      <c r="M25155" s="51"/>
    </row>
    <row r="25156" spans="9:13">
      <c r="I25156" s="51"/>
      <c r="M25156" s="51"/>
    </row>
    <row r="25157" spans="9:13">
      <c r="I25157" s="51"/>
      <c r="M25157" s="51"/>
    </row>
    <row r="25158" spans="9:13">
      <c r="I25158" s="51"/>
      <c r="M25158" s="51"/>
    </row>
    <row r="25159" spans="9:13">
      <c r="I25159" s="51"/>
      <c r="M25159" s="51"/>
    </row>
    <row r="25160" spans="9:13">
      <c r="I25160" s="51"/>
      <c r="M25160" s="51"/>
    </row>
    <row r="25161" spans="9:13">
      <c r="I25161" s="51"/>
      <c r="M25161" s="51"/>
    </row>
    <row r="25162" spans="9:13">
      <c r="I25162" s="51"/>
      <c r="M25162" s="51"/>
    </row>
    <row r="25163" spans="9:13">
      <c r="I25163" s="51"/>
      <c r="M25163" s="51"/>
    </row>
    <row r="25164" spans="9:13">
      <c r="I25164" s="51"/>
      <c r="M25164" s="51"/>
    </row>
    <row r="25165" spans="9:13">
      <c r="I25165" s="51"/>
      <c r="M25165" s="51"/>
    </row>
    <row r="25166" spans="9:13">
      <c r="I25166" s="51"/>
      <c r="M25166" s="51"/>
    </row>
    <row r="25167" spans="9:13">
      <c r="I25167" s="51"/>
      <c r="M25167" s="51"/>
    </row>
    <row r="25168" spans="9:13">
      <c r="I25168" s="51"/>
      <c r="M25168" s="51"/>
    </row>
    <row r="25169" spans="9:13">
      <c r="I25169" s="51"/>
      <c r="M25169" s="51"/>
    </row>
    <row r="25170" spans="9:13">
      <c r="I25170" s="51"/>
      <c r="M25170" s="51"/>
    </row>
    <row r="25171" spans="9:13">
      <c r="I25171" s="51"/>
      <c r="M25171" s="51"/>
    </row>
    <row r="25172" spans="9:13">
      <c r="I25172" s="51"/>
      <c r="M25172" s="51"/>
    </row>
    <row r="25173" spans="9:13">
      <c r="I25173" s="51"/>
      <c r="M25173" s="51"/>
    </row>
    <row r="25174" spans="9:13">
      <c r="I25174" s="51"/>
      <c r="M25174" s="51"/>
    </row>
    <row r="25175" spans="9:13">
      <c r="I25175" s="51"/>
      <c r="M25175" s="51"/>
    </row>
    <row r="25176" spans="9:13">
      <c r="I25176" s="51"/>
      <c r="M25176" s="51"/>
    </row>
    <row r="25177" spans="9:13">
      <c r="I25177" s="51"/>
      <c r="M25177" s="51"/>
    </row>
    <row r="25178" spans="9:13">
      <c r="I25178" s="51"/>
      <c r="M25178" s="51"/>
    </row>
    <row r="25179" spans="9:13">
      <c r="I25179" s="51"/>
      <c r="M25179" s="51"/>
    </row>
    <row r="25180" spans="9:13">
      <c r="I25180" s="51"/>
      <c r="M25180" s="51"/>
    </row>
    <row r="25181" spans="9:13">
      <c r="I25181" s="51"/>
      <c r="M25181" s="51"/>
    </row>
    <row r="25182" spans="9:13">
      <c r="I25182" s="51"/>
      <c r="M25182" s="51"/>
    </row>
    <row r="25183" spans="9:13">
      <c r="I25183" s="51"/>
      <c r="M25183" s="51"/>
    </row>
    <row r="25184" spans="9:13">
      <c r="I25184" s="51"/>
      <c r="M25184" s="51"/>
    </row>
    <row r="25185" spans="9:13">
      <c r="I25185" s="51"/>
      <c r="M25185" s="51"/>
    </row>
    <row r="25186" spans="9:13">
      <c r="I25186" s="51"/>
      <c r="M25186" s="51"/>
    </row>
    <row r="25187" spans="9:13">
      <c r="I25187" s="51"/>
      <c r="M25187" s="51"/>
    </row>
    <row r="25188" spans="9:13">
      <c r="I25188" s="51"/>
      <c r="M25188" s="51"/>
    </row>
    <row r="25189" spans="9:13">
      <c r="I25189" s="51"/>
      <c r="M25189" s="51"/>
    </row>
    <row r="25190" spans="9:13">
      <c r="I25190" s="51"/>
      <c r="M25190" s="51"/>
    </row>
    <row r="25191" spans="9:13">
      <c r="I25191" s="51"/>
      <c r="M25191" s="51"/>
    </row>
    <row r="25192" spans="9:13">
      <c r="I25192" s="51"/>
      <c r="M25192" s="51"/>
    </row>
    <row r="25193" spans="9:13">
      <c r="I25193" s="51"/>
      <c r="M25193" s="51"/>
    </row>
    <row r="25194" spans="9:13">
      <c r="I25194" s="51"/>
      <c r="M25194" s="51"/>
    </row>
    <row r="25195" spans="9:13">
      <c r="I25195" s="51"/>
      <c r="M25195" s="51"/>
    </row>
    <row r="25196" spans="9:13">
      <c r="I25196" s="51"/>
      <c r="M25196" s="51"/>
    </row>
    <row r="25197" spans="9:13">
      <c r="I25197" s="51"/>
      <c r="M25197" s="51"/>
    </row>
    <row r="25198" spans="9:13">
      <c r="I25198" s="51"/>
      <c r="M25198" s="51"/>
    </row>
    <row r="25199" spans="9:13">
      <c r="I25199" s="51"/>
      <c r="M25199" s="51"/>
    </row>
    <row r="25200" spans="9:13">
      <c r="I25200" s="51"/>
      <c r="M25200" s="51"/>
    </row>
    <row r="25201" spans="9:13">
      <c r="I25201" s="51"/>
      <c r="M25201" s="51"/>
    </row>
    <row r="25202" spans="9:13">
      <c r="I25202" s="51"/>
      <c r="M25202" s="51"/>
    </row>
    <row r="25203" spans="9:13">
      <c r="I25203" s="51"/>
      <c r="M25203" s="51"/>
    </row>
    <row r="25204" spans="9:13">
      <c r="I25204" s="51"/>
      <c r="M25204" s="51"/>
    </row>
    <row r="25205" spans="9:13">
      <c r="I25205" s="51"/>
      <c r="M25205" s="51"/>
    </row>
    <row r="25206" spans="9:13">
      <c r="I25206" s="51"/>
      <c r="M25206" s="51"/>
    </row>
    <row r="25207" spans="9:13">
      <c r="I25207" s="51"/>
      <c r="M25207" s="51"/>
    </row>
    <row r="25208" spans="9:13">
      <c r="I25208" s="51"/>
      <c r="M25208" s="51"/>
    </row>
    <row r="25209" spans="9:13">
      <c r="I25209" s="51"/>
      <c r="M25209" s="51"/>
    </row>
    <row r="25210" spans="9:13">
      <c r="I25210" s="51"/>
      <c r="M25210" s="51"/>
    </row>
    <row r="25211" spans="9:13">
      <c r="I25211" s="51"/>
      <c r="M25211" s="51"/>
    </row>
    <row r="25212" spans="9:13">
      <c r="I25212" s="51"/>
      <c r="M25212" s="51"/>
    </row>
    <row r="25213" spans="9:13">
      <c r="I25213" s="51"/>
      <c r="M25213" s="51"/>
    </row>
    <row r="25214" spans="9:13">
      <c r="I25214" s="51"/>
      <c r="M25214" s="51"/>
    </row>
    <row r="25215" spans="9:13">
      <c r="I25215" s="51"/>
      <c r="M25215" s="51"/>
    </row>
    <row r="25216" spans="9:13">
      <c r="I25216" s="51"/>
      <c r="M25216" s="51"/>
    </row>
    <row r="25217" spans="9:13">
      <c r="I25217" s="51"/>
      <c r="M25217" s="51"/>
    </row>
    <row r="25218" spans="9:13">
      <c r="I25218" s="51"/>
      <c r="M25218" s="51"/>
    </row>
    <row r="25219" spans="9:13">
      <c r="I25219" s="51"/>
      <c r="M25219" s="51"/>
    </row>
    <row r="25220" spans="9:13">
      <c r="I25220" s="51"/>
      <c r="M25220" s="51"/>
    </row>
    <row r="25221" spans="9:13">
      <c r="I25221" s="51"/>
      <c r="M25221" s="51"/>
    </row>
    <row r="25222" spans="9:13">
      <c r="I25222" s="51"/>
      <c r="M25222" s="51"/>
    </row>
    <row r="25223" spans="9:13">
      <c r="I25223" s="51"/>
      <c r="M25223" s="51"/>
    </row>
    <row r="25224" spans="9:13">
      <c r="I25224" s="51"/>
      <c r="M25224" s="51"/>
    </row>
    <row r="25225" spans="9:13">
      <c r="I25225" s="51"/>
      <c r="M25225" s="51"/>
    </row>
    <row r="25226" spans="9:13">
      <c r="I25226" s="51"/>
      <c r="M25226" s="51"/>
    </row>
    <row r="25227" spans="9:13">
      <c r="I25227" s="51"/>
      <c r="M25227" s="51"/>
    </row>
    <row r="25228" spans="9:13">
      <c r="I25228" s="51"/>
      <c r="M25228" s="51"/>
    </row>
    <row r="25229" spans="9:13">
      <c r="I25229" s="51"/>
      <c r="M25229" s="51"/>
    </row>
    <row r="25230" spans="9:13">
      <c r="I25230" s="51"/>
      <c r="M25230" s="51"/>
    </row>
    <row r="25231" spans="9:13">
      <c r="I25231" s="51"/>
      <c r="M25231" s="51"/>
    </row>
    <row r="25232" spans="9:13">
      <c r="I25232" s="51"/>
      <c r="M25232" s="51"/>
    </row>
    <row r="25233" spans="9:13">
      <c r="I25233" s="51"/>
      <c r="M25233" s="51"/>
    </row>
    <row r="25234" spans="9:13">
      <c r="I25234" s="51"/>
      <c r="M25234" s="51"/>
    </row>
    <row r="25235" spans="9:13">
      <c r="I25235" s="51"/>
      <c r="M25235" s="51"/>
    </row>
    <row r="25236" spans="9:13">
      <c r="I25236" s="51"/>
      <c r="M25236" s="51"/>
    </row>
    <row r="25237" spans="9:13">
      <c r="I25237" s="51"/>
      <c r="M25237" s="51"/>
    </row>
    <row r="25238" spans="9:13">
      <c r="I25238" s="51"/>
      <c r="M25238" s="51"/>
    </row>
    <row r="25239" spans="9:13">
      <c r="I25239" s="51"/>
      <c r="M25239" s="51"/>
    </row>
    <row r="25240" spans="9:13">
      <c r="I25240" s="51"/>
      <c r="M25240" s="51"/>
    </row>
    <row r="25241" spans="9:13">
      <c r="I25241" s="51"/>
      <c r="M25241" s="51"/>
    </row>
    <row r="25242" spans="9:13">
      <c r="I25242" s="51"/>
      <c r="M25242" s="51"/>
    </row>
    <row r="25243" spans="9:13">
      <c r="I25243" s="51"/>
      <c r="M25243" s="51"/>
    </row>
    <row r="25244" spans="9:13">
      <c r="I25244" s="51"/>
      <c r="M25244" s="51"/>
    </row>
    <row r="25245" spans="9:13">
      <c r="I25245" s="51"/>
      <c r="M25245" s="51"/>
    </row>
    <row r="25246" spans="9:13">
      <c r="I25246" s="51"/>
      <c r="M25246" s="51"/>
    </row>
    <row r="25247" spans="9:13">
      <c r="I25247" s="51"/>
      <c r="M25247" s="51"/>
    </row>
    <row r="25248" spans="9:13">
      <c r="I25248" s="51"/>
      <c r="M25248" s="51"/>
    </row>
    <row r="25249" spans="9:13">
      <c r="I25249" s="51"/>
      <c r="M25249" s="51"/>
    </row>
    <row r="25250" spans="9:13">
      <c r="I25250" s="51"/>
      <c r="M25250" s="51"/>
    </row>
    <row r="25251" spans="9:13">
      <c r="I25251" s="51"/>
      <c r="M25251" s="51"/>
    </row>
    <row r="25252" spans="9:13">
      <c r="I25252" s="51"/>
      <c r="M25252" s="51"/>
    </row>
    <row r="25253" spans="9:13">
      <c r="I25253" s="51"/>
      <c r="M25253" s="51"/>
    </row>
    <row r="25254" spans="9:13">
      <c r="I25254" s="51"/>
      <c r="M25254" s="51"/>
    </row>
    <row r="25255" spans="9:13">
      <c r="I25255" s="51"/>
      <c r="M25255" s="51"/>
    </row>
    <row r="25256" spans="9:13">
      <c r="I25256" s="51"/>
      <c r="M25256" s="51"/>
    </row>
    <row r="25257" spans="9:13">
      <c r="I25257" s="51"/>
      <c r="M25257" s="51"/>
    </row>
    <row r="25258" spans="9:13">
      <c r="I25258" s="51"/>
      <c r="M25258" s="51"/>
    </row>
    <row r="25259" spans="9:13">
      <c r="I25259" s="51"/>
      <c r="M25259" s="51"/>
    </row>
    <row r="25260" spans="9:13">
      <c r="I25260" s="51"/>
      <c r="M25260" s="51"/>
    </row>
    <row r="25261" spans="9:13">
      <c r="I25261" s="51"/>
      <c r="M25261" s="51"/>
    </row>
    <row r="25262" spans="9:13">
      <c r="I25262" s="51"/>
      <c r="M25262" s="51"/>
    </row>
    <row r="25263" spans="9:13">
      <c r="I25263" s="51"/>
      <c r="M25263" s="51"/>
    </row>
    <row r="25264" spans="9:13">
      <c r="I25264" s="51"/>
      <c r="M25264" s="51"/>
    </row>
    <row r="25265" spans="9:13">
      <c r="I25265" s="51"/>
      <c r="M25265" s="51"/>
    </row>
    <row r="25266" spans="9:13">
      <c r="I25266" s="51"/>
      <c r="M25266" s="51"/>
    </row>
    <row r="25267" spans="9:13">
      <c r="I25267" s="51"/>
      <c r="M25267" s="51"/>
    </row>
    <row r="25268" spans="9:13">
      <c r="I25268" s="51"/>
      <c r="M25268" s="51"/>
    </row>
    <row r="25269" spans="9:13">
      <c r="I25269" s="51"/>
      <c r="M25269" s="51"/>
    </row>
    <row r="25270" spans="9:13">
      <c r="I25270" s="51"/>
      <c r="M25270" s="51"/>
    </row>
    <row r="25271" spans="9:13">
      <c r="I25271" s="51"/>
      <c r="M25271" s="51"/>
    </row>
    <row r="25272" spans="9:13">
      <c r="I25272" s="51"/>
      <c r="M25272" s="51"/>
    </row>
    <row r="25273" spans="9:13">
      <c r="I25273" s="51"/>
      <c r="M25273" s="51"/>
    </row>
    <row r="25274" spans="9:13">
      <c r="I25274" s="51"/>
      <c r="M25274" s="51"/>
    </row>
    <row r="25275" spans="9:13">
      <c r="I25275" s="51"/>
      <c r="M25275" s="51"/>
    </row>
    <row r="25276" spans="9:13">
      <c r="I25276" s="51"/>
      <c r="M25276" s="51"/>
    </row>
    <row r="25277" spans="9:13">
      <c r="I25277" s="51"/>
      <c r="M25277" s="51"/>
    </row>
    <row r="25278" spans="9:13">
      <c r="I25278" s="51"/>
      <c r="M25278" s="51"/>
    </row>
    <row r="25279" spans="9:13">
      <c r="I25279" s="51"/>
      <c r="M25279" s="51"/>
    </row>
    <row r="25280" spans="9:13">
      <c r="I25280" s="51"/>
      <c r="M25280" s="51"/>
    </row>
    <row r="25281" spans="9:13">
      <c r="I25281" s="51"/>
      <c r="M25281" s="51"/>
    </row>
    <row r="25282" spans="9:13">
      <c r="I25282" s="51"/>
      <c r="M25282" s="51"/>
    </row>
    <row r="25283" spans="9:13">
      <c r="I25283" s="51"/>
      <c r="M25283" s="51"/>
    </row>
    <row r="25284" spans="9:13">
      <c r="I25284" s="51"/>
      <c r="M25284" s="51"/>
    </row>
    <row r="25285" spans="9:13">
      <c r="I25285" s="51"/>
      <c r="M25285" s="51"/>
    </row>
    <row r="25286" spans="9:13">
      <c r="I25286" s="51"/>
      <c r="M25286" s="51"/>
    </row>
    <row r="25287" spans="9:13">
      <c r="I25287" s="51"/>
      <c r="M25287" s="51"/>
    </row>
    <row r="25288" spans="9:13">
      <c r="I25288" s="51"/>
      <c r="M25288" s="51"/>
    </row>
    <row r="25289" spans="9:13">
      <c r="I25289" s="51"/>
      <c r="M25289" s="51"/>
    </row>
    <row r="25290" spans="9:13">
      <c r="I25290" s="51"/>
      <c r="M25290" s="51"/>
    </row>
    <row r="25291" spans="9:13">
      <c r="I25291" s="51"/>
      <c r="M25291" s="51"/>
    </row>
    <row r="25292" spans="9:13">
      <c r="I25292" s="51"/>
      <c r="M25292" s="51"/>
    </row>
    <row r="25293" spans="9:13">
      <c r="I25293" s="51"/>
      <c r="M25293" s="51"/>
    </row>
    <row r="25294" spans="9:13">
      <c r="I25294" s="51"/>
      <c r="M25294" s="51"/>
    </row>
    <row r="25295" spans="9:13">
      <c r="I25295" s="51"/>
      <c r="M25295" s="51"/>
    </row>
    <row r="25296" spans="9:13">
      <c r="I25296" s="51"/>
      <c r="M25296" s="51"/>
    </row>
    <row r="25297" spans="9:13">
      <c r="I25297" s="51"/>
      <c r="M25297" s="51"/>
    </row>
    <row r="25298" spans="9:13">
      <c r="I25298" s="51"/>
      <c r="M25298" s="51"/>
    </row>
    <row r="25299" spans="9:13">
      <c r="I25299" s="51"/>
      <c r="M25299" s="51"/>
    </row>
    <row r="25300" spans="9:13">
      <c r="I25300" s="51"/>
      <c r="M25300" s="51"/>
    </row>
    <row r="25301" spans="9:13">
      <c r="I25301" s="51"/>
      <c r="M25301" s="51"/>
    </row>
    <row r="25302" spans="9:13">
      <c r="I25302" s="51"/>
      <c r="M25302" s="51"/>
    </row>
    <row r="25303" spans="9:13">
      <c r="I25303" s="51"/>
      <c r="M25303" s="51"/>
    </row>
    <row r="25304" spans="9:13">
      <c r="I25304" s="51"/>
      <c r="M25304" s="51"/>
    </row>
    <row r="25305" spans="9:13">
      <c r="I25305" s="51"/>
      <c r="M25305" s="51"/>
    </row>
    <row r="25306" spans="9:13">
      <c r="I25306" s="51"/>
      <c r="M25306" s="51"/>
    </row>
    <row r="25307" spans="9:13">
      <c r="I25307" s="51"/>
      <c r="M25307" s="51"/>
    </row>
    <row r="25308" spans="9:13">
      <c r="I25308" s="51"/>
      <c r="M25308" s="51"/>
    </row>
    <row r="25309" spans="9:13">
      <c r="I25309" s="51"/>
      <c r="M25309" s="51"/>
    </row>
    <row r="25310" spans="9:13">
      <c r="I25310" s="51"/>
      <c r="M25310" s="51"/>
    </row>
    <row r="25311" spans="9:13">
      <c r="I25311" s="51"/>
      <c r="M25311" s="51"/>
    </row>
    <row r="25312" spans="9:13">
      <c r="I25312" s="51"/>
      <c r="M25312" s="51"/>
    </row>
    <row r="25313" spans="9:13">
      <c r="I25313" s="51"/>
      <c r="M25313" s="51"/>
    </row>
    <row r="25314" spans="9:13">
      <c r="I25314" s="51"/>
      <c r="M25314" s="51"/>
    </row>
    <row r="25315" spans="9:13">
      <c r="I25315" s="51"/>
      <c r="M25315" s="51"/>
    </row>
    <row r="25316" spans="9:13">
      <c r="I25316" s="51"/>
      <c r="M25316" s="51"/>
    </row>
    <row r="25317" spans="9:13">
      <c r="I25317" s="51"/>
      <c r="M25317" s="51"/>
    </row>
    <row r="25318" spans="9:13">
      <c r="I25318" s="51"/>
      <c r="M25318" s="51"/>
    </row>
    <row r="25319" spans="9:13">
      <c r="I25319" s="51"/>
      <c r="M25319" s="51"/>
    </row>
    <row r="25320" spans="9:13">
      <c r="I25320" s="51"/>
      <c r="M25320" s="51"/>
    </row>
    <row r="25321" spans="9:13">
      <c r="I25321" s="51"/>
      <c r="M25321" s="51"/>
    </row>
    <row r="25322" spans="9:13">
      <c r="I25322" s="51"/>
      <c r="M25322" s="51"/>
    </row>
    <row r="25323" spans="9:13">
      <c r="I25323" s="51"/>
      <c r="M25323" s="51"/>
    </row>
    <row r="25324" spans="9:13">
      <c r="I25324" s="51"/>
      <c r="M25324" s="51"/>
    </row>
    <row r="25325" spans="9:13">
      <c r="I25325" s="51"/>
      <c r="M25325" s="51"/>
    </row>
    <row r="25326" spans="9:13">
      <c r="I25326" s="51"/>
      <c r="M25326" s="51"/>
    </row>
    <row r="25327" spans="9:13">
      <c r="I25327" s="51"/>
      <c r="M25327" s="51"/>
    </row>
    <row r="25328" spans="9:13">
      <c r="I25328" s="51"/>
      <c r="M25328" s="51"/>
    </row>
    <row r="25329" spans="9:13">
      <c r="I25329" s="51"/>
      <c r="M25329" s="51"/>
    </row>
    <row r="25330" spans="9:13">
      <c r="I25330" s="51"/>
      <c r="M25330" s="51"/>
    </row>
    <row r="25331" spans="9:13">
      <c r="I25331" s="51"/>
      <c r="M25331" s="51"/>
    </row>
    <row r="25332" spans="9:13">
      <c r="I25332" s="51"/>
      <c r="M25332" s="51"/>
    </row>
    <row r="25333" spans="9:13">
      <c r="I25333" s="51"/>
      <c r="M25333" s="51"/>
    </row>
    <row r="25334" spans="9:13">
      <c r="I25334" s="51"/>
      <c r="M25334" s="51"/>
    </row>
    <row r="25335" spans="9:13">
      <c r="I25335" s="51"/>
      <c r="M25335" s="51"/>
    </row>
    <row r="25336" spans="9:13">
      <c r="I25336" s="51"/>
      <c r="M25336" s="51"/>
    </row>
    <row r="25337" spans="9:13">
      <c r="I25337" s="51"/>
      <c r="M25337" s="51"/>
    </row>
    <row r="25338" spans="9:13">
      <c r="I25338" s="51"/>
      <c r="M25338" s="51"/>
    </row>
    <row r="25339" spans="9:13">
      <c r="I25339" s="51"/>
      <c r="M25339" s="51"/>
    </row>
    <row r="25340" spans="9:13">
      <c r="I25340" s="51"/>
      <c r="M25340" s="51"/>
    </row>
    <row r="25341" spans="9:13">
      <c r="I25341" s="51"/>
      <c r="M25341" s="51"/>
    </row>
    <row r="25342" spans="9:13">
      <c r="I25342" s="51"/>
      <c r="M25342" s="51"/>
    </row>
    <row r="25343" spans="9:13">
      <c r="I25343" s="51"/>
      <c r="M25343" s="51"/>
    </row>
    <row r="25344" spans="9:13">
      <c r="I25344" s="51"/>
      <c r="M25344" s="51"/>
    </row>
    <row r="25345" spans="9:13">
      <c r="I25345" s="51"/>
      <c r="M25345" s="51"/>
    </row>
    <row r="25346" spans="9:13">
      <c r="I25346" s="51"/>
      <c r="M25346" s="51"/>
    </row>
    <row r="25347" spans="9:13">
      <c r="I25347" s="51"/>
      <c r="M25347" s="51"/>
    </row>
    <row r="25348" spans="9:13">
      <c r="I25348" s="51"/>
      <c r="M25348" s="51"/>
    </row>
    <row r="25349" spans="9:13">
      <c r="I25349" s="51"/>
      <c r="M25349" s="51"/>
    </row>
    <row r="25350" spans="9:13">
      <c r="I25350" s="51"/>
      <c r="M25350" s="51"/>
    </row>
    <row r="25351" spans="9:13">
      <c r="I25351" s="51"/>
      <c r="M25351" s="51"/>
    </row>
    <row r="25352" spans="9:13">
      <c r="I25352" s="51"/>
      <c r="M25352" s="51"/>
    </row>
    <row r="25353" spans="9:13">
      <c r="I25353" s="51"/>
      <c r="M25353" s="51"/>
    </row>
    <row r="25354" spans="9:13">
      <c r="I25354" s="51"/>
      <c r="M25354" s="51"/>
    </row>
    <row r="25355" spans="9:13">
      <c r="I25355" s="51"/>
      <c r="M25355" s="51"/>
    </row>
    <row r="25356" spans="9:13">
      <c r="I25356" s="51"/>
      <c r="M25356" s="51"/>
    </row>
    <row r="25357" spans="9:13">
      <c r="I25357" s="51"/>
      <c r="M25357" s="51"/>
    </row>
    <row r="25358" spans="9:13">
      <c r="I25358" s="51"/>
      <c r="M25358" s="51"/>
    </row>
    <row r="25359" spans="9:13">
      <c r="I25359" s="51"/>
      <c r="M25359" s="51"/>
    </row>
    <row r="25360" spans="9:13">
      <c r="I25360" s="51"/>
      <c r="M25360" s="51"/>
    </row>
    <row r="25361" spans="9:13">
      <c r="I25361" s="51"/>
      <c r="M25361" s="51"/>
    </row>
    <row r="25362" spans="9:13">
      <c r="I25362" s="51"/>
      <c r="M25362" s="51"/>
    </row>
    <row r="25363" spans="9:13">
      <c r="I25363" s="51"/>
      <c r="M25363" s="51"/>
    </row>
    <row r="25364" spans="9:13">
      <c r="I25364" s="51"/>
      <c r="M25364" s="51"/>
    </row>
    <row r="25365" spans="9:13">
      <c r="I25365" s="51"/>
      <c r="M25365" s="51"/>
    </row>
    <row r="25366" spans="9:13">
      <c r="I25366" s="51"/>
      <c r="M25366" s="51"/>
    </row>
    <row r="25367" spans="9:13">
      <c r="I25367" s="51"/>
      <c r="M25367" s="51"/>
    </row>
    <row r="25368" spans="9:13">
      <c r="I25368" s="51"/>
      <c r="M25368" s="51"/>
    </row>
    <row r="25369" spans="9:13">
      <c r="I25369" s="51"/>
      <c r="M25369" s="51"/>
    </row>
    <row r="25370" spans="9:13">
      <c r="I25370" s="51"/>
      <c r="M25370" s="51"/>
    </row>
    <row r="25371" spans="9:13">
      <c r="I25371" s="51"/>
      <c r="M25371" s="51"/>
    </row>
    <row r="25372" spans="9:13">
      <c r="I25372" s="51"/>
      <c r="M25372" s="51"/>
    </row>
    <row r="25373" spans="9:13">
      <c r="I25373" s="51"/>
      <c r="M25373" s="51"/>
    </row>
    <row r="25374" spans="9:13">
      <c r="I25374" s="51"/>
      <c r="M25374" s="51"/>
    </row>
    <row r="25375" spans="9:13">
      <c r="I25375" s="51"/>
      <c r="M25375" s="51"/>
    </row>
    <row r="25376" spans="9:13">
      <c r="I25376" s="51"/>
      <c r="M25376" s="51"/>
    </row>
    <row r="25377" spans="9:13">
      <c r="I25377" s="51"/>
      <c r="M25377" s="51"/>
    </row>
    <row r="25378" spans="9:13">
      <c r="I25378" s="51"/>
      <c r="M25378" s="51"/>
    </row>
    <row r="25379" spans="9:13">
      <c r="I25379" s="51"/>
      <c r="M25379" s="51"/>
    </row>
    <row r="25380" spans="9:13">
      <c r="I25380" s="51"/>
      <c r="M25380" s="51"/>
    </row>
    <row r="25381" spans="9:13">
      <c r="I25381" s="51"/>
      <c r="M25381" s="51"/>
    </row>
    <row r="25382" spans="9:13">
      <c r="I25382" s="51"/>
      <c r="M25382" s="51"/>
    </row>
    <row r="25383" spans="9:13">
      <c r="I25383" s="51"/>
      <c r="M25383" s="51"/>
    </row>
    <row r="25384" spans="9:13">
      <c r="I25384" s="51"/>
      <c r="M25384" s="51"/>
    </row>
    <row r="25385" spans="9:13">
      <c r="I25385" s="51"/>
      <c r="M25385" s="51"/>
    </row>
    <row r="25386" spans="9:13">
      <c r="I25386" s="51"/>
      <c r="M25386" s="51"/>
    </row>
    <row r="25387" spans="9:13">
      <c r="I25387" s="51"/>
      <c r="M25387" s="51"/>
    </row>
    <row r="25388" spans="9:13">
      <c r="I25388" s="51"/>
      <c r="M25388" s="51"/>
    </row>
    <row r="25389" spans="9:13">
      <c r="I25389" s="51"/>
      <c r="M25389" s="51"/>
    </row>
    <row r="25390" spans="9:13">
      <c r="I25390" s="51"/>
      <c r="M25390" s="51"/>
    </row>
    <row r="25391" spans="9:13">
      <c r="I25391" s="51"/>
      <c r="M25391" s="51"/>
    </row>
    <row r="25392" spans="9:13">
      <c r="I25392" s="51"/>
      <c r="M25392" s="51"/>
    </row>
    <row r="25393" spans="9:13">
      <c r="I25393" s="51"/>
      <c r="M25393" s="51"/>
    </row>
    <row r="25394" spans="9:13">
      <c r="I25394" s="51"/>
      <c r="M25394" s="51"/>
    </row>
    <row r="25395" spans="9:13">
      <c r="I25395" s="51"/>
      <c r="M25395" s="51"/>
    </row>
    <row r="25396" spans="9:13">
      <c r="I25396" s="51"/>
      <c r="M25396" s="51"/>
    </row>
    <row r="25397" spans="9:13">
      <c r="I25397" s="51"/>
      <c r="M25397" s="51"/>
    </row>
    <row r="25398" spans="9:13">
      <c r="I25398" s="51"/>
      <c r="M25398" s="51"/>
    </row>
    <row r="25399" spans="9:13">
      <c r="I25399" s="51"/>
      <c r="M25399" s="51"/>
    </row>
    <row r="25400" spans="9:13">
      <c r="I25400" s="51"/>
      <c r="M25400" s="51"/>
    </row>
    <row r="25401" spans="9:13">
      <c r="I25401" s="51"/>
      <c r="M25401" s="51"/>
    </row>
    <row r="25402" spans="9:13">
      <c r="I25402" s="51"/>
      <c r="M25402" s="51"/>
    </row>
    <row r="25403" spans="9:13">
      <c r="I25403" s="51"/>
      <c r="M25403" s="51"/>
    </row>
    <row r="25404" spans="9:13">
      <c r="I25404" s="51"/>
      <c r="M25404" s="51"/>
    </row>
    <row r="25405" spans="9:13">
      <c r="I25405" s="51"/>
      <c r="M25405" s="51"/>
    </row>
    <row r="25406" spans="9:13">
      <c r="I25406" s="51"/>
      <c r="M25406" s="51"/>
    </row>
    <row r="25407" spans="9:13">
      <c r="I25407" s="51"/>
      <c r="M25407" s="51"/>
    </row>
    <row r="25408" spans="9:13">
      <c r="I25408" s="51"/>
      <c r="M25408" s="51"/>
    </row>
    <row r="25409" spans="9:13">
      <c r="I25409" s="51"/>
      <c r="M25409" s="51"/>
    </row>
    <row r="25410" spans="9:13">
      <c r="I25410" s="51"/>
      <c r="M25410" s="51"/>
    </row>
    <row r="25411" spans="9:13">
      <c r="I25411" s="51"/>
      <c r="M25411" s="51"/>
    </row>
    <row r="25412" spans="9:13">
      <c r="I25412" s="51"/>
      <c r="M25412" s="51"/>
    </row>
    <row r="25413" spans="9:13">
      <c r="I25413" s="51"/>
      <c r="M25413" s="51"/>
    </row>
    <row r="25414" spans="9:13">
      <c r="I25414" s="51"/>
      <c r="M25414" s="51"/>
    </row>
    <row r="25415" spans="9:13">
      <c r="I25415" s="51"/>
      <c r="M25415" s="51"/>
    </row>
    <row r="25416" spans="9:13">
      <c r="I25416" s="51"/>
      <c r="M25416" s="51"/>
    </row>
    <row r="25417" spans="9:13">
      <c r="I25417" s="51"/>
      <c r="M25417" s="51"/>
    </row>
    <row r="25418" spans="9:13">
      <c r="I25418" s="51"/>
      <c r="M25418" s="51"/>
    </row>
    <row r="25419" spans="9:13">
      <c r="I25419" s="51"/>
      <c r="M25419" s="51"/>
    </row>
    <row r="25420" spans="9:13">
      <c r="I25420" s="51"/>
      <c r="M25420" s="51"/>
    </row>
    <row r="25421" spans="9:13">
      <c r="I25421" s="51"/>
      <c r="M25421" s="51"/>
    </row>
    <row r="25422" spans="9:13">
      <c r="I25422" s="51"/>
      <c r="M25422" s="51"/>
    </row>
    <row r="25423" spans="9:13">
      <c r="I25423" s="51"/>
      <c r="M25423" s="51"/>
    </row>
    <row r="25424" spans="9:13">
      <c r="I25424" s="51"/>
      <c r="M25424" s="51"/>
    </row>
    <row r="25425" spans="9:13">
      <c r="I25425" s="51"/>
      <c r="M25425" s="51"/>
    </row>
    <row r="25426" spans="9:13">
      <c r="I25426" s="51"/>
      <c r="M25426" s="51"/>
    </row>
    <row r="25427" spans="9:13">
      <c r="I25427" s="51"/>
      <c r="M25427" s="51"/>
    </row>
    <row r="25428" spans="9:13">
      <c r="I25428" s="51"/>
      <c r="M25428" s="51"/>
    </row>
    <row r="25429" spans="9:13">
      <c r="I25429" s="51"/>
      <c r="M25429" s="51"/>
    </row>
    <row r="25430" spans="9:13">
      <c r="I25430" s="51"/>
      <c r="M25430" s="51"/>
    </row>
    <row r="25431" spans="9:13">
      <c r="I25431" s="51"/>
      <c r="M25431" s="51"/>
    </row>
    <row r="25432" spans="9:13">
      <c r="I25432" s="51"/>
      <c r="M25432" s="51"/>
    </row>
    <row r="25433" spans="9:13">
      <c r="I25433" s="51"/>
      <c r="M25433" s="51"/>
    </row>
    <row r="25434" spans="9:13">
      <c r="I25434" s="51"/>
      <c r="M25434" s="51"/>
    </row>
    <row r="25435" spans="9:13">
      <c r="I25435" s="51"/>
      <c r="M25435" s="51"/>
    </row>
    <row r="25436" spans="9:13">
      <c r="I25436" s="51"/>
      <c r="M25436" s="51"/>
    </row>
    <row r="25437" spans="9:13">
      <c r="I25437" s="51"/>
      <c r="M25437" s="51"/>
    </row>
    <row r="25438" spans="9:13">
      <c r="I25438" s="51"/>
      <c r="M25438" s="51"/>
    </row>
    <row r="25439" spans="9:13">
      <c r="I25439" s="51"/>
      <c r="M25439" s="51"/>
    </row>
    <row r="25440" spans="9:13">
      <c r="I25440" s="51"/>
      <c r="M25440" s="51"/>
    </row>
    <row r="25441" spans="9:13">
      <c r="I25441" s="51"/>
      <c r="M25441" s="51"/>
    </row>
    <row r="25442" spans="9:13">
      <c r="I25442" s="51"/>
      <c r="M25442" s="51"/>
    </row>
    <row r="25443" spans="9:13">
      <c r="I25443" s="51"/>
      <c r="M25443" s="51"/>
    </row>
    <row r="25444" spans="9:13">
      <c r="I25444" s="51"/>
      <c r="M25444" s="51"/>
    </row>
    <row r="25445" spans="9:13">
      <c r="I25445" s="51"/>
      <c r="M25445" s="51"/>
    </row>
    <row r="25446" spans="9:13">
      <c r="I25446" s="51"/>
      <c r="M25446" s="51"/>
    </row>
    <row r="25447" spans="9:13">
      <c r="I25447" s="51"/>
      <c r="M25447" s="51"/>
    </row>
    <row r="25448" spans="9:13">
      <c r="I25448" s="51"/>
      <c r="M25448" s="51"/>
    </row>
    <row r="25449" spans="9:13">
      <c r="I25449" s="51"/>
      <c r="M25449" s="51"/>
    </row>
    <row r="25450" spans="9:13">
      <c r="I25450" s="51"/>
      <c r="M25450" s="51"/>
    </row>
    <row r="25451" spans="9:13">
      <c r="I25451" s="51"/>
      <c r="M25451" s="51"/>
    </row>
    <row r="25452" spans="9:13">
      <c r="I25452" s="51"/>
      <c r="M25452" s="51"/>
    </row>
    <row r="25453" spans="9:13">
      <c r="I25453" s="51"/>
      <c r="M25453" s="51"/>
    </row>
    <row r="25454" spans="9:13">
      <c r="I25454" s="51"/>
      <c r="M25454" s="51"/>
    </row>
    <row r="25455" spans="9:13">
      <c r="I25455" s="51"/>
      <c r="M25455" s="51"/>
    </row>
    <row r="25456" spans="9:13">
      <c r="I25456" s="51"/>
      <c r="M25456" s="51"/>
    </row>
    <row r="25457" spans="9:13">
      <c r="I25457" s="51"/>
      <c r="M25457" s="51"/>
    </row>
    <row r="25458" spans="9:13">
      <c r="I25458" s="51"/>
      <c r="M25458" s="51"/>
    </row>
    <row r="25459" spans="9:13">
      <c r="I25459" s="51"/>
      <c r="M25459" s="51"/>
    </row>
    <row r="25460" spans="9:13">
      <c r="I25460" s="51"/>
      <c r="M25460" s="51"/>
    </row>
    <row r="25461" spans="9:13">
      <c r="I25461" s="51"/>
      <c r="M25461" s="51"/>
    </row>
    <row r="25462" spans="9:13">
      <c r="I25462" s="51"/>
      <c r="M25462" s="51"/>
    </row>
    <row r="25463" spans="9:13">
      <c r="I25463" s="51"/>
      <c r="M25463" s="51"/>
    </row>
    <row r="25464" spans="9:13">
      <c r="I25464" s="51"/>
      <c r="M25464" s="51"/>
    </row>
    <row r="25465" spans="9:13">
      <c r="I25465" s="51"/>
      <c r="M25465" s="51"/>
    </row>
    <row r="25466" spans="9:13">
      <c r="I25466" s="51"/>
      <c r="M25466" s="51"/>
    </row>
    <row r="25467" spans="9:13">
      <c r="I25467" s="51"/>
      <c r="M25467" s="51"/>
    </row>
    <row r="25468" spans="9:13">
      <c r="I25468" s="51"/>
      <c r="M25468" s="51"/>
    </row>
    <row r="25469" spans="9:13">
      <c r="I25469" s="51"/>
      <c r="M25469" s="51"/>
    </row>
    <row r="25470" spans="9:13">
      <c r="I25470" s="51"/>
      <c r="M25470" s="51"/>
    </row>
    <row r="25471" spans="9:13">
      <c r="I25471" s="51"/>
      <c r="M25471" s="51"/>
    </row>
    <row r="25472" spans="9:13">
      <c r="I25472" s="51"/>
      <c r="M25472" s="51"/>
    </row>
    <row r="25473" spans="9:13">
      <c r="I25473" s="51"/>
      <c r="M25473" s="51"/>
    </row>
    <row r="25474" spans="9:13">
      <c r="I25474" s="51"/>
      <c r="M25474" s="51"/>
    </row>
    <row r="25475" spans="9:13">
      <c r="I25475" s="51"/>
      <c r="M25475" s="51"/>
    </row>
    <row r="25476" spans="9:13">
      <c r="I25476" s="51"/>
      <c r="M25476" s="51"/>
    </row>
    <row r="25477" spans="9:13">
      <c r="I25477" s="51"/>
      <c r="M25477" s="51"/>
    </row>
    <row r="25478" spans="9:13">
      <c r="I25478" s="51"/>
      <c r="M25478" s="51"/>
    </row>
    <row r="25479" spans="9:13">
      <c r="I25479" s="51"/>
      <c r="M25479" s="51"/>
    </row>
    <row r="25480" spans="9:13">
      <c r="I25480" s="51"/>
      <c r="M25480" s="51"/>
    </row>
    <row r="25481" spans="9:13">
      <c r="I25481" s="51"/>
      <c r="M25481" s="51"/>
    </row>
    <row r="25482" spans="9:13">
      <c r="I25482" s="51"/>
      <c r="M25482" s="51"/>
    </row>
    <row r="25483" spans="9:13">
      <c r="I25483" s="51"/>
      <c r="M25483" s="51"/>
    </row>
    <row r="25484" spans="9:13">
      <c r="I25484" s="51"/>
      <c r="M25484" s="51"/>
    </row>
    <row r="25485" spans="9:13">
      <c r="I25485" s="51"/>
      <c r="M25485" s="51"/>
    </row>
    <row r="25486" spans="9:13">
      <c r="I25486" s="51"/>
      <c r="M25486" s="51"/>
    </row>
    <row r="25487" spans="9:13">
      <c r="I25487" s="51"/>
      <c r="M25487" s="51"/>
    </row>
    <row r="25488" spans="9:13">
      <c r="I25488" s="51"/>
      <c r="M25488" s="51"/>
    </row>
    <row r="25489" spans="9:13">
      <c r="I25489" s="51"/>
      <c r="M25489" s="51"/>
    </row>
    <row r="25490" spans="9:13">
      <c r="I25490" s="51"/>
      <c r="M25490" s="51"/>
    </row>
    <row r="25491" spans="9:13">
      <c r="I25491" s="51"/>
      <c r="M25491" s="51"/>
    </row>
    <row r="25492" spans="9:13">
      <c r="I25492" s="51"/>
      <c r="M25492" s="51"/>
    </row>
    <row r="25493" spans="9:13">
      <c r="I25493" s="51"/>
      <c r="M25493" s="51"/>
    </row>
    <row r="25494" spans="9:13">
      <c r="I25494" s="51"/>
      <c r="M25494" s="51"/>
    </row>
    <row r="25495" spans="9:13">
      <c r="I25495" s="51"/>
      <c r="M25495" s="51"/>
    </row>
    <row r="25496" spans="9:13">
      <c r="I25496" s="51"/>
      <c r="M25496" s="51"/>
    </row>
    <row r="25497" spans="9:13">
      <c r="I25497" s="51"/>
      <c r="M25497" s="51"/>
    </row>
    <row r="25498" spans="9:13">
      <c r="I25498" s="51"/>
      <c r="M25498" s="51"/>
    </row>
    <row r="25499" spans="9:13">
      <c r="I25499" s="51"/>
      <c r="M25499" s="51"/>
    </row>
    <row r="25500" spans="9:13">
      <c r="I25500" s="51"/>
      <c r="M25500" s="51"/>
    </row>
    <row r="25501" spans="9:13">
      <c r="I25501" s="51"/>
      <c r="M25501" s="51"/>
    </row>
    <row r="25502" spans="9:13">
      <c r="I25502" s="51"/>
      <c r="M25502" s="51"/>
    </row>
    <row r="25503" spans="9:13">
      <c r="I25503" s="51"/>
      <c r="M25503" s="51"/>
    </row>
    <row r="25504" spans="9:13">
      <c r="I25504" s="51"/>
      <c r="M25504" s="51"/>
    </row>
    <row r="25505" spans="9:13">
      <c r="I25505" s="51"/>
      <c r="M25505" s="51"/>
    </row>
    <row r="25506" spans="9:13">
      <c r="I25506" s="51"/>
      <c r="M25506" s="51"/>
    </row>
    <row r="25507" spans="9:13">
      <c r="I25507" s="51"/>
      <c r="M25507" s="51"/>
    </row>
    <row r="25508" spans="9:13">
      <c r="I25508" s="51"/>
      <c r="M25508" s="51"/>
    </row>
    <row r="25509" spans="9:13">
      <c r="I25509" s="51"/>
      <c r="M25509" s="51"/>
    </row>
    <row r="25510" spans="9:13">
      <c r="I25510" s="51"/>
      <c r="M25510" s="51"/>
    </row>
    <row r="25511" spans="9:13">
      <c r="I25511" s="51"/>
      <c r="M25511" s="51"/>
    </row>
    <row r="25512" spans="9:13">
      <c r="I25512" s="51"/>
      <c r="M25512" s="51"/>
    </row>
    <row r="25513" spans="9:13">
      <c r="I25513" s="51"/>
      <c r="M25513" s="51"/>
    </row>
    <row r="25514" spans="9:13">
      <c r="I25514" s="51"/>
      <c r="M25514" s="51"/>
    </row>
    <row r="25515" spans="9:13">
      <c r="I25515" s="51"/>
      <c r="M25515" s="51"/>
    </row>
    <row r="25516" spans="9:13">
      <c r="I25516" s="51"/>
      <c r="M25516" s="51"/>
    </row>
    <row r="25517" spans="9:13">
      <c r="I25517" s="51"/>
      <c r="M25517" s="51"/>
    </row>
    <row r="25518" spans="9:13">
      <c r="I25518" s="51"/>
      <c r="M25518" s="51"/>
    </row>
    <row r="25519" spans="9:13">
      <c r="I25519" s="51"/>
      <c r="M25519" s="51"/>
    </row>
    <row r="25520" spans="9:13">
      <c r="I25520" s="51"/>
      <c r="M25520" s="51"/>
    </row>
    <row r="25521" spans="9:13">
      <c r="I25521" s="51"/>
      <c r="M25521" s="51"/>
    </row>
    <row r="25522" spans="9:13">
      <c r="I25522" s="51"/>
      <c r="M25522" s="51"/>
    </row>
    <row r="25523" spans="9:13">
      <c r="I25523" s="51"/>
      <c r="M25523" s="51"/>
    </row>
    <row r="25524" spans="9:13">
      <c r="I25524" s="51"/>
      <c r="M25524" s="51"/>
    </row>
    <row r="25525" spans="9:13">
      <c r="I25525" s="51"/>
      <c r="M25525" s="51"/>
    </row>
    <row r="25526" spans="9:13">
      <c r="I25526" s="51"/>
      <c r="M25526" s="51"/>
    </row>
    <row r="25527" spans="9:13">
      <c r="I25527" s="51"/>
      <c r="M25527" s="51"/>
    </row>
    <row r="25528" spans="9:13">
      <c r="I25528" s="51"/>
      <c r="M25528" s="51"/>
    </row>
    <row r="25529" spans="9:13">
      <c r="I25529" s="51"/>
      <c r="M25529" s="51"/>
    </row>
    <row r="25530" spans="9:13">
      <c r="I25530" s="51"/>
      <c r="M25530" s="51"/>
    </row>
    <row r="25531" spans="9:13">
      <c r="I25531" s="51"/>
      <c r="M25531" s="51"/>
    </row>
    <row r="25532" spans="9:13">
      <c r="I25532" s="51"/>
      <c r="M25532" s="51"/>
    </row>
    <row r="25533" spans="9:13">
      <c r="I25533" s="51"/>
      <c r="M25533" s="51"/>
    </row>
    <row r="25534" spans="9:13">
      <c r="I25534" s="51"/>
      <c r="M25534" s="51"/>
    </row>
    <row r="25535" spans="9:13">
      <c r="I25535" s="51"/>
      <c r="M25535" s="51"/>
    </row>
    <row r="25536" spans="9:13">
      <c r="I25536" s="51"/>
      <c r="M25536" s="51"/>
    </row>
    <row r="25537" spans="9:13">
      <c r="I25537" s="51"/>
      <c r="M25537" s="51"/>
    </row>
    <row r="25538" spans="9:13">
      <c r="I25538" s="51"/>
      <c r="M25538" s="51"/>
    </row>
    <row r="25539" spans="9:13">
      <c r="I25539" s="51"/>
      <c r="M25539" s="51"/>
    </row>
    <row r="25540" spans="9:13">
      <c r="I25540" s="51"/>
      <c r="M25540" s="51"/>
    </row>
    <row r="25541" spans="9:13">
      <c r="I25541" s="51"/>
      <c r="M25541" s="51"/>
    </row>
    <row r="25542" spans="9:13">
      <c r="I25542" s="51"/>
      <c r="M25542" s="51"/>
    </row>
    <row r="25543" spans="9:13">
      <c r="I25543" s="51"/>
      <c r="M25543" s="51"/>
    </row>
    <row r="25544" spans="9:13">
      <c r="I25544" s="51"/>
      <c r="M25544" s="51"/>
    </row>
    <row r="25545" spans="9:13">
      <c r="I25545" s="51"/>
      <c r="M25545" s="51"/>
    </row>
    <row r="25546" spans="9:13">
      <c r="I25546" s="51"/>
      <c r="M25546" s="51"/>
    </row>
    <row r="25547" spans="9:13">
      <c r="I25547" s="51"/>
      <c r="M25547" s="51"/>
    </row>
    <row r="25548" spans="9:13">
      <c r="I25548" s="51"/>
      <c r="M25548" s="51"/>
    </row>
    <row r="25549" spans="9:13">
      <c r="I25549" s="51"/>
      <c r="M25549" s="51"/>
    </row>
    <row r="25550" spans="9:13">
      <c r="I25550" s="51"/>
      <c r="M25550" s="51"/>
    </row>
    <row r="25551" spans="9:13">
      <c r="I25551" s="51"/>
      <c r="M25551" s="51"/>
    </row>
    <row r="25552" spans="9:13">
      <c r="I25552" s="51"/>
      <c r="M25552" s="51"/>
    </row>
    <row r="25553" spans="9:13">
      <c r="I25553" s="51"/>
      <c r="M25553" s="51"/>
    </row>
    <row r="25554" spans="9:13">
      <c r="I25554" s="51"/>
      <c r="M25554" s="51"/>
    </row>
    <row r="25555" spans="9:13">
      <c r="I25555" s="51"/>
      <c r="M25555" s="51"/>
    </row>
    <row r="25556" spans="9:13">
      <c r="I25556" s="51"/>
      <c r="M25556" s="51"/>
    </row>
    <row r="25557" spans="9:13">
      <c r="I25557" s="51"/>
      <c r="M25557" s="51"/>
    </row>
    <row r="25558" spans="9:13">
      <c r="I25558" s="51"/>
      <c r="M25558" s="51"/>
    </row>
    <row r="25559" spans="9:13">
      <c r="I25559" s="51"/>
      <c r="M25559" s="51"/>
    </row>
    <row r="25560" spans="9:13">
      <c r="I25560" s="51"/>
      <c r="M25560" s="51"/>
    </row>
    <row r="25561" spans="9:13">
      <c r="I25561" s="51"/>
      <c r="M25561" s="51"/>
    </row>
    <row r="25562" spans="9:13">
      <c r="I25562" s="51"/>
      <c r="M25562" s="51"/>
    </row>
    <row r="25563" spans="9:13">
      <c r="I25563" s="51"/>
      <c r="M25563" s="51"/>
    </row>
    <row r="25564" spans="9:13">
      <c r="I25564" s="51"/>
      <c r="M25564" s="51"/>
    </row>
    <row r="25565" spans="9:13">
      <c r="I25565" s="51"/>
      <c r="M25565" s="51"/>
    </row>
    <row r="25566" spans="9:13">
      <c r="I25566" s="51"/>
      <c r="M25566" s="51"/>
    </row>
    <row r="25567" spans="9:13">
      <c r="I25567" s="51"/>
      <c r="M25567" s="51"/>
    </row>
    <row r="25568" spans="9:13">
      <c r="I25568" s="51"/>
      <c r="M25568" s="51"/>
    </row>
    <row r="25569" spans="9:13">
      <c r="I25569" s="51"/>
      <c r="M25569" s="51"/>
    </row>
    <row r="25570" spans="9:13">
      <c r="I25570" s="51"/>
      <c r="M25570" s="51"/>
    </row>
    <row r="25571" spans="9:13">
      <c r="I25571" s="51"/>
      <c r="M25571" s="51"/>
    </row>
    <row r="25572" spans="9:13">
      <c r="I25572" s="51"/>
      <c r="M25572" s="51"/>
    </row>
    <row r="25573" spans="9:13">
      <c r="I25573" s="51"/>
      <c r="M25573" s="51"/>
    </row>
    <row r="25574" spans="9:13">
      <c r="I25574" s="51"/>
      <c r="M25574" s="51"/>
    </row>
    <row r="25575" spans="9:13">
      <c r="I25575" s="51"/>
      <c r="M25575" s="51"/>
    </row>
    <row r="25576" spans="9:13">
      <c r="I25576" s="51"/>
      <c r="M25576" s="51"/>
    </row>
    <row r="25577" spans="9:13">
      <c r="I25577" s="51"/>
      <c r="M25577" s="51"/>
    </row>
    <row r="25578" spans="9:13">
      <c r="I25578" s="51"/>
      <c r="M25578" s="51"/>
    </row>
    <row r="25579" spans="9:13">
      <c r="I25579" s="51"/>
      <c r="M25579" s="51"/>
    </row>
    <row r="25580" spans="9:13">
      <c r="I25580" s="51"/>
      <c r="M25580" s="51"/>
    </row>
    <row r="25581" spans="9:13">
      <c r="I25581" s="51"/>
      <c r="M25581" s="51"/>
    </row>
    <row r="25582" spans="9:13">
      <c r="I25582" s="51"/>
      <c r="M25582" s="51"/>
    </row>
    <row r="25583" spans="9:13">
      <c r="I25583" s="51"/>
      <c r="M25583" s="51"/>
    </row>
    <row r="25584" spans="9:13">
      <c r="I25584" s="51"/>
      <c r="M25584" s="51"/>
    </row>
    <row r="25585" spans="9:13">
      <c r="I25585" s="51"/>
      <c r="M25585" s="51"/>
    </row>
    <row r="25586" spans="9:13">
      <c r="I25586" s="51"/>
      <c r="M25586" s="51"/>
    </row>
    <row r="25587" spans="9:13">
      <c r="I25587" s="51"/>
      <c r="M25587" s="51"/>
    </row>
    <row r="25588" spans="9:13">
      <c r="I25588" s="51"/>
      <c r="M25588" s="51"/>
    </row>
    <row r="25589" spans="9:13">
      <c r="I25589" s="51"/>
      <c r="M25589" s="51"/>
    </row>
    <row r="25590" spans="9:13">
      <c r="I25590" s="51"/>
      <c r="M25590" s="51"/>
    </row>
    <row r="25591" spans="9:13">
      <c r="I25591" s="51"/>
      <c r="M25591" s="51"/>
    </row>
    <row r="25592" spans="9:13">
      <c r="I25592" s="51"/>
      <c r="M25592" s="51"/>
    </row>
    <row r="25593" spans="9:13">
      <c r="I25593" s="51"/>
      <c r="M25593" s="51"/>
    </row>
    <row r="25594" spans="9:13">
      <c r="I25594" s="51"/>
      <c r="M25594" s="51"/>
    </row>
    <row r="25595" spans="9:13">
      <c r="I25595" s="51"/>
      <c r="M25595" s="51"/>
    </row>
    <row r="25596" spans="9:13">
      <c r="I25596" s="51"/>
      <c r="M25596" s="51"/>
    </row>
    <row r="25597" spans="9:13">
      <c r="I25597" s="51"/>
      <c r="M25597" s="51"/>
    </row>
    <row r="25598" spans="9:13">
      <c r="I25598" s="51"/>
      <c r="M25598" s="51"/>
    </row>
    <row r="25599" spans="9:13">
      <c r="I25599" s="51"/>
      <c r="M25599" s="51"/>
    </row>
    <row r="25600" spans="9:13">
      <c r="I25600" s="51"/>
      <c r="M25600" s="51"/>
    </row>
    <row r="25601" spans="9:13">
      <c r="I25601" s="51"/>
      <c r="M25601" s="51"/>
    </row>
    <row r="25602" spans="9:13">
      <c r="I25602" s="51"/>
      <c r="M25602" s="51"/>
    </row>
    <row r="25603" spans="9:13">
      <c r="I25603" s="51"/>
      <c r="M25603" s="51"/>
    </row>
    <row r="25604" spans="9:13">
      <c r="I25604" s="51"/>
      <c r="M25604" s="51"/>
    </row>
    <row r="25605" spans="9:13">
      <c r="I25605" s="51"/>
      <c r="M25605" s="51"/>
    </row>
    <row r="25606" spans="9:13">
      <c r="I25606" s="51"/>
      <c r="M25606" s="51"/>
    </row>
    <row r="25607" spans="9:13">
      <c r="I25607" s="51"/>
      <c r="M25607" s="51"/>
    </row>
    <row r="25608" spans="9:13">
      <c r="I25608" s="51"/>
      <c r="M25608" s="51"/>
    </row>
    <row r="25609" spans="9:13">
      <c r="I25609" s="51"/>
      <c r="M25609" s="51"/>
    </row>
    <row r="25610" spans="9:13">
      <c r="I25610" s="51"/>
      <c r="M25610" s="51"/>
    </row>
    <row r="25611" spans="9:13">
      <c r="I25611" s="51"/>
      <c r="M25611" s="51"/>
    </row>
    <row r="25612" spans="9:13">
      <c r="I25612" s="51"/>
      <c r="M25612" s="51"/>
    </row>
    <row r="25613" spans="9:13">
      <c r="I25613" s="51"/>
      <c r="M25613" s="51"/>
    </row>
    <row r="25614" spans="9:13">
      <c r="I25614" s="51"/>
      <c r="M25614" s="51"/>
    </row>
    <row r="25615" spans="9:13">
      <c r="I25615" s="51"/>
      <c r="M25615" s="51"/>
    </row>
    <row r="25616" spans="9:13">
      <c r="I25616" s="51"/>
      <c r="M25616" s="51"/>
    </row>
    <row r="25617" spans="9:13">
      <c r="I25617" s="51"/>
      <c r="M25617" s="51"/>
    </row>
    <row r="25618" spans="9:13">
      <c r="I25618" s="51"/>
      <c r="M25618" s="51"/>
    </row>
    <row r="25619" spans="9:13">
      <c r="I25619" s="51"/>
      <c r="M25619" s="51"/>
    </row>
    <row r="25620" spans="9:13">
      <c r="I25620" s="51"/>
      <c r="M25620" s="51"/>
    </row>
    <row r="25621" spans="9:13">
      <c r="I25621" s="51"/>
      <c r="M25621" s="51"/>
    </row>
    <row r="25622" spans="9:13">
      <c r="I25622" s="51"/>
      <c r="M25622" s="51"/>
    </row>
    <row r="25623" spans="9:13">
      <c r="I25623" s="51"/>
      <c r="M25623" s="51"/>
    </row>
    <row r="25624" spans="9:13">
      <c r="I25624" s="51"/>
      <c r="M25624" s="51"/>
    </row>
    <row r="25625" spans="9:13">
      <c r="I25625" s="51"/>
      <c r="M25625" s="51"/>
    </row>
    <row r="25626" spans="9:13">
      <c r="I25626" s="51"/>
      <c r="M25626" s="51"/>
    </row>
    <row r="25627" spans="9:13">
      <c r="I25627" s="51"/>
      <c r="M25627" s="51"/>
    </row>
    <row r="25628" spans="9:13">
      <c r="I25628" s="51"/>
      <c r="M25628" s="51"/>
    </row>
    <row r="25629" spans="9:13">
      <c r="I25629" s="51"/>
      <c r="M25629" s="51"/>
    </row>
    <row r="25630" spans="9:13">
      <c r="I25630" s="51"/>
      <c r="M25630" s="51"/>
    </row>
    <row r="25631" spans="9:13">
      <c r="I25631" s="51"/>
      <c r="M25631" s="51"/>
    </row>
    <row r="25632" spans="9:13">
      <c r="I25632" s="51"/>
      <c r="M25632" s="51"/>
    </row>
    <row r="25633" spans="9:13">
      <c r="I25633" s="51"/>
      <c r="M25633" s="51"/>
    </row>
    <row r="25634" spans="9:13">
      <c r="I25634" s="51"/>
      <c r="M25634" s="51"/>
    </row>
    <row r="25635" spans="9:13">
      <c r="I25635" s="51"/>
      <c r="M25635" s="51"/>
    </row>
    <row r="25636" spans="9:13">
      <c r="I25636" s="51"/>
      <c r="M25636" s="51"/>
    </row>
    <row r="25637" spans="9:13">
      <c r="I25637" s="51"/>
      <c r="M25637" s="51"/>
    </row>
    <row r="25638" spans="9:13">
      <c r="I25638" s="51"/>
      <c r="M25638" s="51"/>
    </row>
    <row r="25639" spans="9:13">
      <c r="I25639" s="51"/>
      <c r="M25639" s="51"/>
    </row>
    <row r="25640" spans="9:13">
      <c r="I25640" s="51"/>
      <c r="M25640" s="51"/>
    </row>
    <row r="25641" spans="9:13">
      <c r="I25641" s="51"/>
      <c r="M25641" s="51"/>
    </row>
    <row r="25642" spans="9:13">
      <c r="I25642" s="51"/>
      <c r="M25642" s="51"/>
    </row>
    <row r="25643" spans="9:13">
      <c r="I25643" s="51"/>
      <c r="M25643" s="51"/>
    </row>
    <row r="25644" spans="9:13">
      <c r="I25644" s="51"/>
      <c r="M25644" s="51"/>
    </row>
    <row r="25645" spans="9:13">
      <c r="I25645" s="51"/>
      <c r="M25645" s="51"/>
    </row>
    <row r="25646" spans="9:13">
      <c r="I25646" s="51"/>
      <c r="M25646" s="51"/>
    </row>
    <row r="25647" spans="9:13">
      <c r="I25647" s="51"/>
      <c r="M25647" s="51"/>
    </row>
    <row r="25648" spans="9:13">
      <c r="I25648" s="51"/>
      <c r="M25648" s="51"/>
    </row>
    <row r="25649" spans="9:13">
      <c r="I25649" s="51"/>
      <c r="M25649" s="51"/>
    </row>
    <row r="25650" spans="9:13">
      <c r="I25650" s="51"/>
      <c r="M25650" s="51"/>
    </row>
    <row r="25651" spans="9:13">
      <c r="I25651" s="51"/>
      <c r="M25651" s="51"/>
    </row>
    <row r="25652" spans="9:13">
      <c r="I25652" s="51"/>
      <c r="M25652" s="51"/>
    </row>
    <row r="25653" spans="9:13">
      <c r="I25653" s="51"/>
      <c r="M25653" s="51"/>
    </row>
    <row r="25654" spans="9:13">
      <c r="I25654" s="51"/>
      <c r="M25654" s="51"/>
    </row>
    <row r="25655" spans="9:13">
      <c r="I25655" s="51"/>
      <c r="M25655" s="51"/>
    </row>
    <row r="25656" spans="9:13">
      <c r="I25656" s="51"/>
      <c r="M25656" s="51"/>
    </row>
    <row r="25657" spans="9:13">
      <c r="I25657" s="51"/>
      <c r="M25657" s="51"/>
    </row>
    <row r="25658" spans="9:13">
      <c r="I25658" s="51"/>
      <c r="M25658" s="51"/>
    </row>
    <row r="25659" spans="9:13">
      <c r="I25659" s="51"/>
      <c r="M25659" s="51"/>
    </row>
    <row r="25660" spans="9:13">
      <c r="I25660" s="51"/>
      <c r="M25660" s="51"/>
    </row>
    <row r="25661" spans="9:13">
      <c r="I25661" s="51"/>
      <c r="M25661" s="51"/>
    </row>
    <row r="25662" spans="9:13">
      <c r="I25662" s="51"/>
      <c r="M25662" s="51"/>
    </row>
    <row r="25663" spans="9:13">
      <c r="I25663" s="51"/>
      <c r="M25663" s="51"/>
    </row>
    <row r="25664" spans="9:13">
      <c r="I25664" s="51"/>
      <c r="M25664" s="51"/>
    </row>
    <row r="25665" spans="9:13">
      <c r="I25665" s="51"/>
      <c r="M25665" s="51"/>
    </row>
    <row r="25666" spans="9:13">
      <c r="I25666" s="51"/>
      <c r="M25666" s="51"/>
    </row>
    <row r="25667" spans="9:13">
      <c r="I25667" s="51"/>
      <c r="M25667" s="51"/>
    </row>
    <row r="25668" spans="9:13">
      <c r="I25668" s="51"/>
      <c r="M25668" s="51"/>
    </row>
    <row r="25669" spans="9:13">
      <c r="I25669" s="51"/>
      <c r="M25669" s="51"/>
    </row>
    <row r="25670" spans="9:13">
      <c r="I25670" s="51"/>
      <c r="M25670" s="51"/>
    </row>
    <row r="25671" spans="9:13">
      <c r="I25671" s="51"/>
      <c r="M25671" s="51"/>
    </row>
    <row r="25672" spans="9:13">
      <c r="I25672" s="51"/>
      <c r="M25672" s="51"/>
    </row>
    <row r="25673" spans="9:13">
      <c r="I25673" s="51"/>
      <c r="M25673" s="51"/>
    </row>
    <row r="25674" spans="9:13">
      <c r="I25674" s="51"/>
      <c r="M25674" s="51"/>
    </row>
    <row r="25675" spans="9:13">
      <c r="I25675" s="51"/>
      <c r="M25675" s="51"/>
    </row>
    <row r="25676" spans="9:13">
      <c r="I25676" s="51"/>
      <c r="M25676" s="51"/>
    </row>
    <row r="25677" spans="9:13">
      <c r="I25677" s="51"/>
      <c r="M25677" s="51"/>
    </row>
    <row r="25678" spans="9:13">
      <c r="I25678" s="51"/>
      <c r="M25678" s="51"/>
    </row>
    <row r="25679" spans="9:13">
      <c r="I25679" s="51"/>
      <c r="M25679" s="51"/>
    </row>
    <row r="25680" spans="9:13">
      <c r="I25680" s="51"/>
      <c r="M25680" s="51"/>
    </row>
    <row r="25681" spans="9:13">
      <c r="I25681" s="51"/>
      <c r="M25681" s="51"/>
    </row>
    <row r="25682" spans="9:13">
      <c r="I25682" s="51"/>
      <c r="M25682" s="51"/>
    </row>
    <row r="25683" spans="9:13">
      <c r="I25683" s="51"/>
      <c r="M25683" s="51"/>
    </row>
    <row r="25684" spans="9:13">
      <c r="I25684" s="51"/>
      <c r="M25684" s="51"/>
    </row>
    <row r="25685" spans="9:13">
      <c r="I25685" s="51"/>
      <c r="M25685" s="51"/>
    </row>
    <row r="25686" spans="9:13">
      <c r="I25686" s="51"/>
      <c r="M25686" s="51"/>
    </row>
    <row r="25687" spans="9:13">
      <c r="I25687" s="51"/>
      <c r="M25687" s="51"/>
    </row>
    <row r="25688" spans="9:13">
      <c r="I25688" s="51"/>
      <c r="M25688" s="51"/>
    </row>
    <row r="25689" spans="9:13">
      <c r="I25689" s="51"/>
      <c r="M25689" s="51"/>
    </row>
    <row r="25690" spans="9:13">
      <c r="I25690" s="51"/>
      <c r="M25690" s="51"/>
    </row>
    <row r="25691" spans="9:13">
      <c r="I25691" s="51"/>
      <c r="M25691" s="51"/>
    </row>
    <row r="25692" spans="9:13">
      <c r="I25692" s="51"/>
      <c r="M25692" s="51"/>
    </row>
    <row r="25693" spans="9:13">
      <c r="I25693" s="51"/>
      <c r="M25693" s="51"/>
    </row>
    <row r="25694" spans="9:13">
      <c r="I25694" s="51"/>
      <c r="M25694" s="51"/>
    </row>
    <row r="25695" spans="9:13">
      <c r="I25695" s="51"/>
      <c r="M25695" s="51"/>
    </row>
    <row r="25696" spans="9:13">
      <c r="I25696" s="51"/>
      <c r="M25696" s="51"/>
    </row>
    <row r="25697" spans="9:13">
      <c r="I25697" s="51"/>
      <c r="M25697" s="51"/>
    </row>
    <row r="25698" spans="9:13">
      <c r="I25698" s="51"/>
      <c r="M25698" s="51"/>
    </row>
    <row r="25699" spans="9:13">
      <c r="I25699" s="51"/>
      <c r="M25699" s="51"/>
    </row>
    <row r="25700" spans="9:13">
      <c r="I25700" s="51"/>
      <c r="M25700" s="51"/>
    </row>
    <row r="25701" spans="9:13">
      <c r="I25701" s="51"/>
      <c r="M25701" s="51"/>
    </row>
    <row r="25702" spans="9:13">
      <c r="I25702" s="51"/>
      <c r="M25702" s="51"/>
    </row>
    <row r="25703" spans="9:13">
      <c r="I25703" s="51"/>
      <c r="M25703" s="51"/>
    </row>
    <row r="25704" spans="9:13">
      <c r="I25704" s="51"/>
      <c r="M25704" s="51"/>
    </row>
    <row r="25705" spans="9:13">
      <c r="I25705" s="51"/>
      <c r="M25705" s="51"/>
    </row>
    <row r="25706" spans="9:13">
      <c r="I25706" s="51"/>
      <c r="M25706" s="51"/>
    </row>
    <row r="25707" spans="9:13">
      <c r="I25707" s="51"/>
      <c r="M25707" s="51"/>
    </row>
    <row r="25708" spans="9:13">
      <c r="I25708" s="51"/>
      <c r="M25708" s="51"/>
    </row>
    <row r="25709" spans="9:13">
      <c r="I25709" s="51"/>
      <c r="M25709" s="51"/>
    </row>
    <row r="25710" spans="9:13">
      <c r="I25710" s="51"/>
      <c r="M25710" s="51"/>
    </row>
    <row r="25711" spans="9:13">
      <c r="I25711" s="51"/>
      <c r="M25711" s="51"/>
    </row>
    <row r="25712" spans="9:13">
      <c r="I25712" s="51"/>
      <c r="M25712" s="51"/>
    </row>
    <row r="25713" spans="9:13">
      <c r="I25713" s="51"/>
      <c r="M25713" s="51"/>
    </row>
    <row r="25714" spans="9:13">
      <c r="I25714" s="51"/>
      <c r="M25714" s="51"/>
    </row>
    <row r="25715" spans="9:13">
      <c r="I25715" s="51"/>
      <c r="M25715" s="51"/>
    </row>
    <row r="25716" spans="9:13">
      <c r="I25716" s="51"/>
      <c r="M25716" s="51"/>
    </row>
    <row r="25717" spans="9:13">
      <c r="I25717" s="51"/>
      <c r="M25717" s="51"/>
    </row>
    <row r="25718" spans="9:13">
      <c r="I25718" s="51"/>
      <c r="M25718" s="51"/>
    </row>
    <row r="25719" spans="9:13">
      <c r="I25719" s="51"/>
      <c r="M25719" s="51"/>
    </row>
    <row r="25720" spans="9:13">
      <c r="I25720" s="51"/>
      <c r="M25720" s="51"/>
    </row>
    <row r="25721" spans="9:13">
      <c r="I25721" s="51"/>
      <c r="M25721" s="51"/>
    </row>
    <row r="25722" spans="9:13">
      <c r="I25722" s="51"/>
      <c r="M25722" s="51"/>
    </row>
    <row r="25723" spans="9:13">
      <c r="I25723" s="51"/>
      <c r="M25723" s="51"/>
    </row>
    <row r="25724" spans="9:13">
      <c r="I25724" s="51"/>
      <c r="M25724" s="51"/>
    </row>
    <row r="25725" spans="9:13">
      <c r="I25725" s="51"/>
      <c r="M25725" s="51"/>
    </row>
    <row r="25726" spans="9:13">
      <c r="I25726" s="51"/>
      <c r="M25726" s="51"/>
    </row>
    <row r="25727" spans="9:13">
      <c r="I25727" s="51"/>
      <c r="M25727" s="51"/>
    </row>
    <row r="25728" spans="9:13">
      <c r="I25728" s="51"/>
      <c r="M25728" s="51"/>
    </row>
    <row r="25729" spans="9:13">
      <c r="I25729" s="51"/>
      <c r="M25729" s="51"/>
    </row>
    <row r="25730" spans="9:13">
      <c r="I25730" s="51"/>
      <c r="M25730" s="51"/>
    </row>
    <row r="25731" spans="9:13">
      <c r="I25731" s="51"/>
      <c r="M25731" s="51"/>
    </row>
    <row r="25732" spans="9:13">
      <c r="I25732" s="51"/>
      <c r="M25732" s="51"/>
    </row>
    <row r="25733" spans="9:13">
      <c r="I25733" s="51"/>
      <c r="M25733" s="51"/>
    </row>
    <row r="25734" spans="9:13">
      <c r="I25734" s="51"/>
      <c r="M25734" s="51"/>
    </row>
    <row r="25735" spans="9:13">
      <c r="I25735" s="51"/>
      <c r="M25735" s="51"/>
    </row>
    <row r="25736" spans="9:13">
      <c r="I25736" s="51"/>
      <c r="M25736" s="51"/>
    </row>
    <row r="25737" spans="9:13">
      <c r="I25737" s="51"/>
      <c r="M25737" s="51"/>
    </row>
    <row r="25738" spans="9:13">
      <c r="I25738" s="51"/>
      <c r="M25738" s="51"/>
    </row>
    <row r="25739" spans="9:13">
      <c r="I25739" s="51"/>
      <c r="M25739" s="51"/>
    </row>
    <row r="25740" spans="9:13">
      <c r="I25740" s="51"/>
      <c r="M25740" s="51"/>
    </row>
    <row r="25741" spans="9:13">
      <c r="I25741" s="51"/>
      <c r="M25741" s="51"/>
    </row>
    <row r="25742" spans="9:13">
      <c r="I25742" s="51"/>
      <c r="M25742" s="51"/>
    </row>
    <row r="25743" spans="9:13">
      <c r="I25743" s="51"/>
      <c r="M25743" s="51"/>
    </row>
    <row r="25744" spans="9:13">
      <c r="I25744" s="51"/>
      <c r="M25744" s="51"/>
    </row>
    <row r="25745" spans="9:13">
      <c r="I25745" s="51"/>
      <c r="M25745" s="51"/>
    </row>
    <row r="25746" spans="9:13">
      <c r="I25746" s="51"/>
      <c r="M25746" s="51"/>
    </row>
    <row r="25747" spans="9:13">
      <c r="I25747" s="51"/>
      <c r="M25747" s="51"/>
    </row>
    <row r="25748" spans="9:13">
      <c r="I25748" s="51"/>
      <c r="M25748" s="51"/>
    </row>
    <row r="25749" spans="9:13">
      <c r="I25749" s="51"/>
      <c r="M25749" s="51"/>
    </row>
    <row r="25750" spans="9:13">
      <c r="I25750" s="51"/>
      <c r="M25750" s="51"/>
    </row>
    <row r="25751" spans="9:13">
      <c r="I25751" s="51"/>
      <c r="M25751" s="51"/>
    </row>
    <row r="25752" spans="9:13">
      <c r="I25752" s="51"/>
      <c r="M25752" s="51"/>
    </row>
    <row r="25753" spans="9:13">
      <c r="I25753" s="51"/>
      <c r="M25753" s="51"/>
    </row>
    <row r="25754" spans="9:13">
      <c r="I25754" s="51"/>
      <c r="M25754" s="51"/>
    </row>
    <row r="25755" spans="9:13">
      <c r="I25755" s="51"/>
      <c r="M25755" s="51"/>
    </row>
    <row r="25756" spans="9:13">
      <c r="I25756" s="51"/>
      <c r="M25756" s="51"/>
    </row>
    <row r="25757" spans="9:13">
      <c r="I25757" s="51"/>
      <c r="M25757" s="51"/>
    </row>
    <row r="25758" spans="9:13">
      <c r="I25758" s="51"/>
      <c r="M25758" s="51"/>
    </row>
    <row r="25759" spans="9:13">
      <c r="I25759" s="51"/>
      <c r="M25759" s="51"/>
    </row>
    <row r="25760" spans="9:13">
      <c r="I25760" s="51"/>
      <c r="M25760" s="51"/>
    </row>
    <row r="25761" spans="9:13">
      <c r="I25761" s="51"/>
      <c r="M25761" s="51"/>
    </row>
    <row r="25762" spans="9:13">
      <c r="I25762" s="51"/>
      <c r="M25762" s="51"/>
    </row>
    <row r="25763" spans="9:13">
      <c r="I25763" s="51"/>
      <c r="M25763" s="51"/>
    </row>
    <row r="25764" spans="9:13">
      <c r="I25764" s="51"/>
      <c r="M25764" s="51"/>
    </row>
    <row r="25765" spans="9:13">
      <c r="I25765" s="51"/>
      <c r="M25765" s="51"/>
    </row>
    <row r="25766" spans="9:13">
      <c r="I25766" s="51"/>
      <c r="M25766" s="51"/>
    </row>
    <row r="25767" spans="9:13">
      <c r="I25767" s="51"/>
      <c r="M25767" s="51"/>
    </row>
    <row r="25768" spans="9:13">
      <c r="I25768" s="51"/>
      <c r="M25768" s="51"/>
    </row>
    <row r="25769" spans="9:13">
      <c r="I25769" s="51"/>
      <c r="M25769" s="51"/>
    </row>
    <row r="25770" spans="9:13">
      <c r="I25770" s="51"/>
      <c r="M25770" s="51"/>
    </row>
    <row r="25771" spans="9:13">
      <c r="I25771" s="51"/>
      <c r="M25771" s="51"/>
    </row>
    <row r="25772" spans="9:13">
      <c r="I25772" s="51"/>
      <c r="M25772" s="51"/>
    </row>
    <row r="25773" spans="9:13">
      <c r="I25773" s="51"/>
      <c r="M25773" s="51"/>
    </row>
    <row r="25774" spans="9:13">
      <c r="I25774" s="51"/>
      <c r="M25774" s="51"/>
    </row>
    <row r="25775" spans="9:13">
      <c r="I25775" s="51"/>
      <c r="M25775" s="51"/>
    </row>
    <row r="25776" spans="9:13">
      <c r="I25776" s="51"/>
      <c r="M25776" s="51"/>
    </row>
    <row r="25777" spans="9:13">
      <c r="I25777" s="51"/>
      <c r="M25777" s="51"/>
    </row>
    <row r="25778" spans="9:13">
      <c r="I25778" s="51"/>
      <c r="M25778" s="51"/>
    </row>
    <row r="25779" spans="9:13">
      <c r="I25779" s="51"/>
      <c r="M25779" s="51"/>
    </row>
    <row r="25780" spans="9:13">
      <c r="I25780" s="51"/>
      <c r="M25780" s="51"/>
    </row>
    <row r="25781" spans="9:13">
      <c r="I25781" s="51"/>
      <c r="M25781" s="51"/>
    </row>
    <row r="25782" spans="9:13">
      <c r="I25782" s="51"/>
      <c r="M25782" s="51"/>
    </row>
    <row r="25783" spans="9:13">
      <c r="I25783" s="51"/>
      <c r="M25783" s="51"/>
    </row>
    <row r="25784" spans="9:13">
      <c r="I25784" s="51"/>
      <c r="M25784" s="51"/>
    </row>
    <row r="25785" spans="9:13">
      <c r="I25785" s="51"/>
      <c r="M25785" s="51"/>
    </row>
    <row r="25786" spans="9:13">
      <c r="I25786" s="51"/>
      <c r="M25786" s="51"/>
    </row>
    <row r="25787" spans="9:13">
      <c r="I25787" s="51"/>
      <c r="M25787" s="51"/>
    </row>
    <row r="25788" spans="9:13">
      <c r="I25788" s="51"/>
      <c r="M25788" s="51"/>
    </row>
    <row r="25789" spans="9:13">
      <c r="I25789" s="51"/>
      <c r="M25789" s="51"/>
    </row>
    <row r="25790" spans="9:13">
      <c r="I25790" s="51"/>
      <c r="M25790" s="51"/>
    </row>
    <row r="25791" spans="9:13">
      <c r="I25791" s="51"/>
      <c r="M25791" s="51"/>
    </row>
    <row r="25792" spans="9:13">
      <c r="I25792" s="51"/>
      <c r="M25792" s="51"/>
    </row>
    <row r="25793" spans="9:13">
      <c r="I25793" s="51"/>
      <c r="M25793" s="51"/>
    </row>
    <row r="25794" spans="9:13">
      <c r="I25794" s="51"/>
      <c r="M25794" s="51"/>
    </row>
    <row r="25795" spans="9:13">
      <c r="I25795" s="51"/>
      <c r="M25795" s="51"/>
    </row>
    <row r="25796" spans="9:13">
      <c r="I25796" s="51"/>
      <c r="M25796" s="51"/>
    </row>
    <row r="25797" spans="9:13">
      <c r="I25797" s="51"/>
      <c r="M25797" s="51"/>
    </row>
    <row r="25798" spans="9:13">
      <c r="I25798" s="51"/>
      <c r="M25798" s="51"/>
    </row>
    <row r="25799" spans="9:13">
      <c r="I25799" s="51"/>
      <c r="M25799" s="51"/>
    </row>
    <row r="25800" spans="9:13">
      <c r="I25800" s="51"/>
      <c r="M25800" s="51"/>
    </row>
    <row r="25801" spans="9:13">
      <c r="I25801" s="51"/>
      <c r="M25801" s="51"/>
    </row>
    <row r="25802" spans="9:13">
      <c r="I25802" s="51"/>
      <c r="M25802" s="51"/>
    </row>
    <row r="25803" spans="9:13">
      <c r="I25803" s="51"/>
      <c r="M25803" s="51"/>
    </row>
    <row r="25804" spans="9:13">
      <c r="I25804" s="51"/>
      <c r="M25804" s="51"/>
    </row>
    <row r="25805" spans="9:13">
      <c r="I25805" s="51"/>
      <c r="M25805" s="51"/>
    </row>
    <row r="25806" spans="9:13">
      <c r="I25806" s="51"/>
      <c r="M25806" s="51"/>
    </row>
    <row r="25807" spans="9:13">
      <c r="I25807" s="51"/>
      <c r="M25807" s="51"/>
    </row>
    <row r="25808" spans="9:13">
      <c r="I25808" s="51"/>
      <c r="M25808" s="51"/>
    </row>
    <row r="25809" spans="9:13">
      <c r="I25809" s="51"/>
      <c r="M25809" s="51"/>
    </row>
    <row r="25810" spans="9:13">
      <c r="I25810" s="51"/>
      <c r="M25810" s="51"/>
    </row>
    <row r="25811" spans="9:13">
      <c r="I25811" s="51"/>
      <c r="M25811" s="51"/>
    </row>
    <row r="25812" spans="9:13">
      <c r="I25812" s="51"/>
      <c r="M25812" s="51"/>
    </row>
    <row r="25813" spans="9:13">
      <c r="I25813" s="51"/>
      <c r="M25813" s="51"/>
    </row>
    <row r="25814" spans="9:13">
      <c r="I25814" s="51"/>
      <c r="M25814" s="51"/>
    </row>
    <row r="25815" spans="9:13">
      <c r="I25815" s="51"/>
      <c r="M25815" s="51"/>
    </row>
    <row r="25816" spans="9:13">
      <c r="I25816" s="51"/>
      <c r="M25816" s="51"/>
    </row>
    <row r="25817" spans="9:13">
      <c r="I25817" s="51"/>
      <c r="M25817" s="51"/>
    </row>
    <row r="25818" spans="9:13">
      <c r="I25818" s="51"/>
      <c r="M25818" s="51"/>
    </row>
    <row r="25819" spans="9:13">
      <c r="I25819" s="51"/>
      <c r="M25819" s="51"/>
    </row>
    <row r="25820" spans="9:13">
      <c r="I25820" s="51"/>
      <c r="M25820" s="51"/>
    </row>
    <row r="25821" spans="9:13">
      <c r="I25821" s="51"/>
      <c r="M25821" s="51"/>
    </row>
    <row r="25822" spans="9:13">
      <c r="I25822" s="51"/>
      <c r="M25822" s="51"/>
    </row>
    <row r="25823" spans="9:13">
      <c r="I25823" s="51"/>
      <c r="M25823" s="51"/>
    </row>
    <row r="25824" spans="9:13">
      <c r="I25824" s="51"/>
      <c r="M25824" s="51"/>
    </row>
    <row r="25825" spans="9:13">
      <c r="I25825" s="51"/>
      <c r="M25825" s="51"/>
    </row>
    <row r="25826" spans="9:13">
      <c r="I25826" s="51"/>
      <c r="M25826" s="51"/>
    </row>
    <row r="25827" spans="9:13">
      <c r="I25827" s="51"/>
      <c r="M25827" s="51"/>
    </row>
    <row r="25828" spans="9:13">
      <c r="I25828" s="51"/>
      <c r="M25828" s="51"/>
    </row>
    <row r="25829" spans="9:13">
      <c r="I25829" s="51"/>
      <c r="M25829" s="51"/>
    </row>
    <row r="25830" spans="9:13">
      <c r="I25830" s="51"/>
      <c r="M25830" s="51"/>
    </row>
    <row r="25831" spans="9:13">
      <c r="I25831" s="51"/>
      <c r="M25831" s="51"/>
    </row>
    <row r="25832" spans="9:13">
      <c r="I25832" s="51"/>
      <c r="M25832" s="51"/>
    </row>
    <row r="25833" spans="9:13">
      <c r="I25833" s="51"/>
      <c r="M25833" s="51"/>
    </row>
    <row r="25834" spans="9:13">
      <c r="I25834" s="51"/>
      <c r="M25834" s="51"/>
    </row>
    <row r="25835" spans="9:13">
      <c r="I25835" s="51"/>
      <c r="M25835" s="51"/>
    </row>
    <row r="25836" spans="9:13">
      <c r="I25836" s="51"/>
      <c r="M25836" s="51"/>
    </row>
    <row r="25837" spans="9:13">
      <c r="I25837" s="51"/>
      <c r="M25837" s="51"/>
    </row>
    <row r="25838" spans="9:13">
      <c r="I25838" s="51"/>
      <c r="M25838" s="51"/>
    </row>
    <row r="25839" spans="9:13">
      <c r="I25839" s="51"/>
      <c r="M25839" s="51"/>
    </row>
    <row r="25840" spans="9:13">
      <c r="I25840" s="51"/>
      <c r="M25840" s="51"/>
    </row>
    <row r="25841" spans="9:13">
      <c r="I25841" s="51"/>
      <c r="M25841" s="51"/>
    </row>
    <row r="25842" spans="9:13">
      <c r="I25842" s="51"/>
      <c r="M25842" s="51"/>
    </row>
    <row r="25843" spans="9:13">
      <c r="I25843" s="51"/>
      <c r="M25843" s="51"/>
    </row>
    <row r="25844" spans="9:13">
      <c r="I25844" s="51"/>
      <c r="M25844" s="51"/>
    </row>
    <row r="25845" spans="9:13">
      <c r="I25845" s="51"/>
      <c r="M25845" s="51"/>
    </row>
    <row r="25846" spans="9:13">
      <c r="I25846" s="51"/>
      <c r="M25846" s="51"/>
    </row>
    <row r="25847" spans="9:13">
      <c r="I25847" s="51"/>
      <c r="M25847" s="51"/>
    </row>
    <row r="25848" spans="9:13">
      <c r="I25848" s="51"/>
      <c r="M25848" s="51"/>
    </row>
    <row r="25849" spans="9:13">
      <c r="I25849" s="51"/>
      <c r="M25849" s="51"/>
    </row>
    <row r="25850" spans="9:13">
      <c r="I25850" s="51"/>
      <c r="M25850" s="51"/>
    </row>
    <row r="25851" spans="9:13">
      <c r="I25851" s="51"/>
      <c r="M25851" s="51"/>
    </row>
    <row r="25852" spans="9:13">
      <c r="I25852" s="51"/>
      <c r="M25852" s="51"/>
    </row>
    <row r="25853" spans="9:13">
      <c r="I25853" s="51"/>
      <c r="M25853" s="51"/>
    </row>
    <row r="25854" spans="9:13">
      <c r="I25854" s="51"/>
      <c r="M25854" s="51"/>
    </row>
    <row r="25855" spans="9:13">
      <c r="I25855" s="51"/>
      <c r="M25855" s="51"/>
    </row>
    <row r="25856" spans="9:13">
      <c r="I25856" s="51"/>
      <c r="M25856" s="51"/>
    </row>
    <row r="25857" spans="9:13">
      <c r="I25857" s="51"/>
      <c r="M25857" s="51"/>
    </row>
    <row r="25858" spans="9:13">
      <c r="I25858" s="51"/>
      <c r="M25858" s="51"/>
    </row>
    <row r="25859" spans="9:13">
      <c r="I25859" s="51"/>
      <c r="M25859" s="51"/>
    </row>
    <row r="25860" spans="9:13">
      <c r="I25860" s="51"/>
      <c r="M25860" s="51"/>
    </row>
    <row r="25861" spans="9:13">
      <c r="I25861" s="51"/>
      <c r="M25861" s="51"/>
    </row>
    <row r="25862" spans="9:13">
      <c r="I25862" s="51"/>
      <c r="M25862" s="51"/>
    </row>
    <row r="25863" spans="9:13">
      <c r="I25863" s="51"/>
      <c r="M25863" s="51"/>
    </row>
    <row r="25864" spans="9:13">
      <c r="I25864" s="51"/>
      <c r="M25864" s="51"/>
    </row>
    <row r="25865" spans="9:13">
      <c r="I25865" s="51"/>
      <c r="M25865" s="51"/>
    </row>
    <row r="25866" spans="9:13">
      <c r="I25866" s="51"/>
      <c r="M25866" s="51"/>
    </row>
    <row r="25867" spans="9:13">
      <c r="I25867" s="51"/>
      <c r="M25867" s="51"/>
    </row>
    <row r="25868" spans="9:13">
      <c r="I25868" s="51"/>
      <c r="M25868" s="51"/>
    </row>
    <row r="25869" spans="9:13">
      <c r="I25869" s="51"/>
      <c r="M25869" s="51"/>
    </row>
    <row r="25870" spans="9:13">
      <c r="I25870" s="51"/>
      <c r="M25870" s="51"/>
    </row>
    <row r="25871" spans="9:13">
      <c r="I25871" s="51"/>
      <c r="M25871" s="51"/>
    </row>
    <row r="25872" spans="9:13">
      <c r="I25872" s="51"/>
      <c r="M25872" s="51"/>
    </row>
    <row r="25873" spans="9:13">
      <c r="I25873" s="51"/>
      <c r="M25873" s="51"/>
    </row>
    <row r="25874" spans="9:13">
      <c r="I25874" s="51"/>
      <c r="M25874" s="51"/>
    </row>
    <row r="25875" spans="9:13">
      <c r="I25875" s="51"/>
      <c r="M25875" s="51"/>
    </row>
    <row r="25876" spans="9:13">
      <c r="I25876" s="51"/>
      <c r="M25876" s="51"/>
    </row>
    <row r="25877" spans="9:13">
      <c r="I25877" s="51"/>
      <c r="M25877" s="51"/>
    </row>
    <row r="25878" spans="9:13">
      <c r="I25878" s="51"/>
      <c r="M25878" s="51"/>
    </row>
    <row r="25879" spans="9:13">
      <c r="I25879" s="51"/>
      <c r="M25879" s="51"/>
    </row>
    <row r="25880" spans="9:13">
      <c r="I25880" s="51"/>
      <c r="M25880" s="51"/>
    </row>
    <row r="25881" spans="9:13">
      <c r="I25881" s="51"/>
      <c r="M25881" s="51"/>
    </row>
    <row r="25882" spans="9:13">
      <c r="I25882" s="51"/>
      <c r="M25882" s="51"/>
    </row>
    <row r="25883" spans="9:13">
      <c r="I25883" s="51"/>
      <c r="M25883" s="51"/>
    </row>
    <row r="25884" spans="9:13">
      <c r="I25884" s="51"/>
      <c r="M25884" s="51"/>
    </row>
    <row r="25885" spans="9:13">
      <c r="I25885" s="51"/>
      <c r="M25885" s="51"/>
    </row>
    <row r="25886" spans="9:13">
      <c r="I25886" s="51"/>
      <c r="M25886" s="51"/>
    </row>
    <row r="25887" spans="9:13">
      <c r="I25887" s="51"/>
      <c r="M25887" s="51"/>
    </row>
    <row r="25888" spans="9:13">
      <c r="I25888" s="51"/>
      <c r="M25888" s="51"/>
    </row>
    <row r="25889" spans="9:13">
      <c r="I25889" s="51"/>
      <c r="M25889" s="51"/>
    </row>
    <row r="25890" spans="9:13">
      <c r="I25890" s="51"/>
      <c r="M25890" s="51"/>
    </row>
    <row r="25891" spans="9:13">
      <c r="I25891" s="51"/>
      <c r="M25891" s="51"/>
    </row>
    <row r="25892" spans="9:13">
      <c r="I25892" s="51"/>
      <c r="M25892" s="51"/>
    </row>
    <row r="25893" spans="9:13">
      <c r="I25893" s="51"/>
      <c r="M25893" s="51"/>
    </row>
    <row r="25894" spans="9:13">
      <c r="I25894" s="51"/>
      <c r="M25894" s="51"/>
    </row>
    <row r="25895" spans="9:13">
      <c r="I25895" s="51"/>
      <c r="M25895" s="51"/>
    </row>
    <row r="25896" spans="9:13">
      <c r="I25896" s="51"/>
      <c r="M25896" s="51"/>
    </row>
    <row r="25897" spans="9:13">
      <c r="I25897" s="51"/>
      <c r="M25897" s="51"/>
    </row>
    <row r="25898" spans="9:13">
      <c r="I25898" s="51"/>
      <c r="M25898" s="51"/>
    </row>
    <row r="25899" spans="9:13">
      <c r="I25899" s="51"/>
      <c r="M25899" s="51"/>
    </row>
    <row r="25900" spans="9:13">
      <c r="I25900" s="51"/>
      <c r="M25900" s="51"/>
    </row>
    <row r="25901" spans="9:13">
      <c r="I25901" s="51"/>
      <c r="M25901" s="51"/>
    </row>
    <row r="25902" spans="9:13">
      <c r="I25902" s="51"/>
      <c r="M25902" s="51"/>
    </row>
    <row r="25903" spans="9:13">
      <c r="I25903" s="51"/>
      <c r="M25903" s="51"/>
    </row>
    <row r="25904" spans="9:13">
      <c r="I25904" s="51"/>
      <c r="M25904" s="51"/>
    </row>
    <row r="25905" spans="9:13">
      <c r="I25905" s="51"/>
      <c r="M25905" s="51"/>
    </row>
    <row r="25906" spans="9:13">
      <c r="I25906" s="51"/>
      <c r="M25906" s="51"/>
    </row>
    <row r="25907" spans="9:13">
      <c r="I25907" s="51"/>
      <c r="M25907" s="51"/>
    </row>
    <row r="25908" spans="9:13">
      <c r="I25908" s="51"/>
      <c r="M25908" s="51"/>
    </row>
    <row r="25909" spans="9:13">
      <c r="I25909" s="51"/>
      <c r="M25909" s="51"/>
    </row>
    <row r="25910" spans="9:13">
      <c r="I25910" s="51"/>
      <c r="M25910" s="51"/>
    </row>
    <row r="25911" spans="9:13">
      <c r="I25911" s="51"/>
      <c r="M25911" s="51"/>
    </row>
    <row r="25912" spans="9:13">
      <c r="I25912" s="51"/>
      <c r="M25912" s="51"/>
    </row>
    <row r="25913" spans="9:13">
      <c r="I25913" s="51"/>
      <c r="M25913" s="51"/>
    </row>
    <row r="25914" spans="9:13">
      <c r="I25914" s="51"/>
      <c r="M25914" s="51"/>
    </row>
    <row r="25915" spans="9:13">
      <c r="I25915" s="51"/>
      <c r="M25915" s="51"/>
    </row>
    <row r="25916" spans="9:13">
      <c r="I25916" s="51"/>
      <c r="M25916" s="51"/>
    </row>
    <row r="25917" spans="9:13">
      <c r="I25917" s="51"/>
      <c r="M25917" s="51"/>
    </row>
    <row r="25918" spans="9:13">
      <c r="I25918" s="51"/>
      <c r="M25918" s="51"/>
    </row>
    <row r="25919" spans="9:13">
      <c r="I25919" s="51"/>
      <c r="M25919" s="51"/>
    </row>
    <row r="25920" spans="9:13">
      <c r="I25920" s="51"/>
      <c r="M25920" s="51"/>
    </row>
    <row r="25921" spans="9:13">
      <c r="I25921" s="51"/>
      <c r="M25921" s="51"/>
    </row>
    <row r="25922" spans="9:13">
      <c r="I25922" s="51"/>
      <c r="M25922" s="51"/>
    </row>
    <row r="25923" spans="9:13">
      <c r="I25923" s="51"/>
      <c r="M25923" s="51"/>
    </row>
    <row r="25924" spans="9:13">
      <c r="I25924" s="51"/>
      <c r="M25924" s="51"/>
    </row>
    <row r="25925" spans="9:13">
      <c r="I25925" s="51"/>
      <c r="M25925" s="51"/>
    </row>
    <row r="25926" spans="9:13">
      <c r="I25926" s="51"/>
      <c r="M25926" s="51"/>
    </row>
    <row r="25927" spans="9:13">
      <c r="I25927" s="51"/>
      <c r="M25927" s="51"/>
    </row>
    <row r="25928" spans="9:13">
      <c r="I25928" s="51"/>
      <c r="M25928" s="51"/>
    </row>
    <row r="25929" spans="9:13">
      <c r="I25929" s="51"/>
      <c r="M25929" s="51"/>
    </row>
    <row r="25930" spans="9:13">
      <c r="I25930" s="51"/>
      <c r="M25930" s="51"/>
    </row>
    <row r="25931" spans="9:13">
      <c r="I25931" s="51"/>
      <c r="M25931" s="51"/>
    </row>
    <row r="25932" spans="9:13">
      <c r="I25932" s="51"/>
      <c r="M25932" s="51"/>
    </row>
    <row r="25933" spans="9:13">
      <c r="I25933" s="51"/>
      <c r="M25933" s="51"/>
    </row>
    <row r="25934" spans="9:13">
      <c r="I25934" s="51"/>
      <c r="M25934" s="51"/>
    </row>
    <row r="25935" spans="9:13">
      <c r="I25935" s="51"/>
      <c r="M25935" s="51"/>
    </row>
    <row r="25936" spans="9:13">
      <c r="I25936" s="51"/>
      <c r="M25936" s="51"/>
    </row>
    <row r="25937" spans="9:13">
      <c r="I25937" s="51"/>
      <c r="M25937" s="51"/>
    </row>
    <row r="25938" spans="9:13">
      <c r="I25938" s="51"/>
      <c r="M25938" s="51"/>
    </row>
    <row r="25939" spans="9:13">
      <c r="I25939" s="51"/>
      <c r="M25939" s="51"/>
    </row>
    <row r="25940" spans="9:13">
      <c r="I25940" s="51"/>
      <c r="M25940" s="51"/>
    </row>
    <row r="25941" spans="9:13">
      <c r="I25941" s="51"/>
      <c r="M25941" s="51"/>
    </row>
    <row r="25942" spans="9:13">
      <c r="I25942" s="51"/>
      <c r="M25942" s="51"/>
    </row>
    <row r="25943" spans="9:13">
      <c r="I25943" s="51"/>
      <c r="M25943" s="51"/>
    </row>
    <row r="25944" spans="9:13">
      <c r="I25944" s="51"/>
      <c r="M25944" s="51"/>
    </row>
    <row r="25945" spans="9:13">
      <c r="I25945" s="51"/>
      <c r="M25945" s="51"/>
    </row>
    <row r="25946" spans="9:13">
      <c r="I25946" s="51"/>
      <c r="M25946" s="51"/>
    </row>
    <row r="25947" spans="9:13">
      <c r="I25947" s="51"/>
      <c r="M25947" s="51"/>
    </row>
    <row r="25948" spans="9:13">
      <c r="I25948" s="51"/>
      <c r="M25948" s="51"/>
    </row>
    <row r="25949" spans="9:13">
      <c r="I25949" s="51"/>
      <c r="M25949" s="51"/>
    </row>
    <row r="25950" spans="9:13">
      <c r="I25950" s="51"/>
      <c r="M25950" s="51"/>
    </row>
    <row r="25951" spans="9:13">
      <c r="I25951" s="51"/>
      <c r="M25951" s="51"/>
    </row>
    <row r="25952" spans="9:13">
      <c r="I25952" s="51"/>
      <c r="M25952" s="51"/>
    </row>
    <row r="25953" spans="9:13">
      <c r="I25953" s="51"/>
      <c r="M25953" s="51"/>
    </row>
    <row r="25954" spans="9:13">
      <c r="I25954" s="51"/>
      <c r="M25954" s="51"/>
    </row>
    <row r="25955" spans="9:13">
      <c r="I25955" s="51"/>
      <c r="M25955" s="51"/>
    </row>
    <row r="25956" spans="9:13">
      <c r="I25956" s="51"/>
      <c r="M25956" s="51"/>
    </row>
    <row r="25957" spans="9:13">
      <c r="I25957" s="51"/>
      <c r="M25957" s="51"/>
    </row>
    <row r="25958" spans="9:13">
      <c r="I25958" s="51"/>
      <c r="M25958" s="51"/>
    </row>
    <row r="25959" spans="9:13">
      <c r="I25959" s="51"/>
      <c r="M25959" s="51"/>
    </row>
    <row r="25960" spans="9:13">
      <c r="I25960" s="51"/>
      <c r="M25960" s="51"/>
    </row>
    <row r="25961" spans="9:13">
      <c r="I25961" s="51"/>
      <c r="M25961" s="51"/>
    </row>
    <row r="25962" spans="9:13">
      <c r="I25962" s="51"/>
      <c r="M25962" s="51"/>
    </row>
    <row r="25963" spans="9:13">
      <c r="I25963" s="51"/>
      <c r="M25963" s="51"/>
    </row>
    <row r="25964" spans="9:13">
      <c r="I25964" s="51"/>
      <c r="M25964" s="51"/>
    </row>
    <row r="25965" spans="9:13">
      <c r="I25965" s="51"/>
      <c r="M25965" s="51"/>
    </row>
    <row r="25966" spans="9:13">
      <c r="I25966" s="51"/>
      <c r="M25966" s="51"/>
    </row>
    <row r="25967" spans="9:13">
      <c r="I25967" s="51"/>
      <c r="M25967" s="51"/>
    </row>
    <row r="25968" spans="9:13">
      <c r="I25968" s="51"/>
      <c r="M25968" s="51"/>
    </row>
    <row r="25969" spans="9:13">
      <c r="I25969" s="51"/>
      <c r="M25969" s="51"/>
    </row>
    <row r="25970" spans="9:13">
      <c r="I25970" s="51"/>
      <c r="M25970" s="51"/>
    </row>
    <row r="25971" spans="9:13">
      <c r="I25971" s="51"/>
      <c r="M25971" s="51"/>
    </row>
    <row r="25972" spans="9:13">
      <c r="I25972" s="51"/>
      <c r="M25972" s="51"/>
    </row>
    <row r="25973" spans="9:13">
      <c r="I25973" s="51"/>
      <c r="M25973" s="51"/>
    </row>
    <row r="25974" spans="9:13">
      <c r="I25974" s="51"/>
      <c r="M25974" s="51"/>
    </row>
    <row r="25975" spans="9:13">
      <c r="I25975" s="51"/>
      <c r="M25975" s="51"/>
    </row>
    <row r="25976" spans="9:13">
      <c r="I25976" s="51"/>
      <c r="M25976" s="51"/>
    </row>
    <row r="25977" spans="9:13">
      <c r="I25977" s="51"/>
      <c r="M25977" s="51"/>
    </row>
    <row r="25978" spans="9:13">
      <c r="I25978" s="51"/>
      <c r="M25978" s="51"/>
    </row>
    <row r="25979" spans="9:13">
      <c r="I25979" s="51"/>
      <c r="M25979" s="51"/>
    </row>
    <row r="25980" spans="9:13">
      <c r="I25980" s="51"/>
      <c r="M25980" s="51"/>
    </row>
    <row r="25981" spans="9:13">
      <c r="I25981" s="51"/>
      <c r="M25981" s="51"/>
    </row>
    <row r="25982" spans="9:13">
      <c r="I25982" s="51"/>
      <c r="M25982" s="51"/>
    </row>
    <row r="25983" spans="9:13">
      <c r="I25983" s="51"/>
      <c r="M25983" s="51"/>
    </row>
    <row r="25984" spans="9:13">
      <c r="I25984" s="51"/>
      <c r="M25984" s="51"/>
    </row>
    <row r="25985" spans="9:13">
      <c r="I25985" s="51"/>
      <c r="M25985" s="51"/>
    </row>
    <row r="25986" spans="9:13">
      <c r="I25986" s="51"/>
      <c r="M25986" s="51"/>
    </row>
    <row r="25987" spans="9:13">
      <c r="I25987" s="51"/>
      <c r="M25987" s="51"/>
    </row>
    <row r="25988" spans="9:13">
      <c r="I25988" s="51"/>
      <c r="M25988" s="51"/>
    </row>
    <row r="25989" spans="9:13">
      <c r="I25989" s="51"/>
      <c r="M25989" s="51"/>
    </row>
    <row r="25990" spans="9:13">
      <c r="I25990" s="51"/>
      <c r="M25990" s="51"/>
    </row>
    <row r="25991" spans="9:13">
      <c r="I25991" s="51"/>
      <c r="M25991" s="51"/>
    </row>
    <row r="25992" spans="9:13">
      <c r="I25992" s="51"/>
      <c r="M25992" s="51"/>
    </row>
    <row r="25993" spans="9:13">
      <c r="I25993" s="51"/>
      <c r="M25993" s="51"/>
    </row>
    <row r="25994" spans="9:13">
      <c r="I25994" s="51"/>
      <c r="M25994" s="51"/>
    </row>
    <row r="25995" spans="9:13">
      <c r="I25995" s="51"/>
      <c r="M25995" s="51"/>
    </row>
    <row r="25996" spans="9:13">
      <c r="I25996" s="51"/>
      <c r="M25996" s="51"/>
    </row>
    <row r="25997" spans="9:13">
      <c r="I25997" s="51"/>
      <c r="M25997" s="51"/>
    </row>
    <row r="25998" spans="9:13">
      <c r="I25998" s="51"/>
      <c r="M25998" s="51"/>
    </row>
    <row r="25999" spans="9:13">
      <c r="I25999" s="51"/>
      <c r="M25999" s="51"/>
    </row>
    <row r="26000" spans="9:13">
      <c r="I26000" s="51"/>
      <c r="M26000" s="51"/>
    </row>
    <row r="26001" spans="9:13">
      <c r="I26001" s="51"/>
      <c r="M26001" s="51"/>
    </row>
    <row r="26002" spans="9:13">
      <c r="I26002" s="51"/>
      <c r="M26002" s="51"/>
    </row>
    <row r="26003" spans="9:13">
      <c r="I26003" s="51"/>
      <c r="M26003" s="51"/>
    </row>
    <row r="26004" spans="9:13">
      <c r="I26004" s="51"/>
      <c r="M26004" s="51"/>
    </row>
    <row r="26005" spans="9:13">
      <c r="I26005" s="51"/>
      <c r="M26005" s="51"/>
    </row>
    <row r="26006" spans="9:13">
      <c r="I26006" s="51"/>
      <c r="M26006" s="51"/>
    </row>
    <row r="26007" spans="9:13">
      <c r="I26007" s="51"/>
      <c r="M26007" s="51"/>
    </row>
    <row r="26008" spans="9:13">
      <c r="I26008" s="51"/>
      <c r="M26008" s="51"/>
    </row>
    <row r="26009" spans="9:13">
      <c r="I26009" s="51"/>
      <c r="M26009" s="51"/>
    </row>
    <row r="26010" spans="9:13">
      <c r="I26010" s="51"/>
      <c r="M26010" s="51"/>
    </row>
    <row r="26011" spans="9:13">
      <c r="I26011" s="51"/>
      <c r="M26011" s="51"/>
    </row>
    <row r="26012" spans="9:13">
      <c r="I26012" s="51"/>
      <c r="M26012" s="51"/>
    </row>
    <row r="26013" spans="9:13">
      <c r="I26013" s="51"/>
      <c r="M26013" s="51"/>
    </row>
    <row r="26014" spans="9:13">
      <c r="I26014" s="51"/>
      <c r="M26014" s="51"/>
    </row>
    <row r="26015" spans="9:13">
      <c r="I26015" s="51"/>
      <c r="M26015" s="51"/>
    </row>
    <row r="26016" spans="9:13">
      <c r="I26016" s="51"/>
      <c r="M26016" s="51"/>
    </row>
    <row r="26017" spans="9:13">
      <c r="I26017" s="51"/>
      <c r="M26017" s="51"/>
    </row>
    <row r="26018" spans="9:13">
      <c r="I26018" s="51"/>
      <c r="M26018" s="51"/>
    </row>
    <row r="26019" spans="9:13">
      <c r="I26019" s="51"/>
      <c r="M26019" s="51"/>
    </row>
    <row r="26020" spans="9:13">
      <c r="I26020" s="51"/>
      <c r="M26020" s="51"/>
    </row>
    <row r="26021" spans="9:13">
      <c r="I26021" s="51"/>
      <c r="M26021" s="51"/>
    </row>
    <row r="26022" spans="9:13">
      <c r="I26022" s="51"/>
      <c r="M26022" s="51"/>
    </row>
    <row r="26023" spans="9:13">
      <c r="I26023" s="51"/>
      <c r="M26023" s="51"/>
    </row>
    <row r="26024" spans="9:13">
      <c r="I26024" s="51"/>
      <c r="M26024" s="51"/>
    </row>
    <row r="26025" spans="9:13">
      <c r="I26025" s="51"/>
      <c r="M26025" s="51"/>
    </row>
    <row r="26026" spans="9:13">
      <c r="I26026" s="51"/>
      <c r="M26026" s="51"/>
    </row>
    <row r="26027" spans="9:13">
      <c r="I26027" s="51"/>
      <c r="M26027" s="51"/>
    </row>
    <row r="26028" spans="9:13">
      <c r="I26028" s="51"/>
      <c r="M26028" s="51"/>
    </row>
    <row r="26029" spans="9:13">
      <c r="I26029" s="51"/>
      <c r="M26029" s="51"/>
    </row>
    <row r="26030" spans="9:13">
      <c r="I26030" s="51"/>
      <c r="M26030" s="51"/>
    </row>
    <row r="26031" spans="9:13">
      <c r="I26031" s="51"/>
      <c r="M26031" s="51"/>
    </row>
    <row r="26032" spans="9:13">
      <c r="I26032" s="51"/>
      <c r="M26032" s="51"/>
    </row>
    <row r="26033" spans="9:13">
      <c r="I26033" s="51"/>
      <c r="M26033" s="51"/>
    </row>
    <row r="26034" spans="9:13">
      <c r="I26034" s="51"/>
      <c r="M26034" s="51"/>
    </row>
    <row r="26035" spans="9:13">
      <c r="I26035" s="51"/>
      <c r="M26035" s="51"/>
    </row>
    <row r="26036" spans="9:13">
      <c r="I26036" s="51"/>
      <c r="M26036" s="51"/>
    </row>
    <row r="26037" spans="9:13">
      <c r="I26037" s="51"/>
      <c r="M26037" s="51"/>
    </row>
    <row r="26038" spans="9:13">
      <c r="I26038" s="51"/>
      <c r="M26038" s="51"/>
    </row>
    <row r="26039" spans="9:13">
      <c r="I26039" s="51"/>
      <c r="M26039" s="51"/>
    </row>
    <row r="26040" spans="9:13">
      <c r="I26040" s="51"/>
      <c r="M26040" s="51"/>
    </row>
    <row r="26041" spans="9:13">
      <c r="I26041" s="51"/>
      <c r="M26041" s="51"/>
    </row>
    <row r="26042" spans="9:13">
      <c r="I26042" s="51"/>
      <c r="M26042" s="51"/>
    </row>
    <row r="26043" spans="9:13">
      <c r="I26043" s="51"/>
      <c r="M26043" s="51"/>
    </row>
    <row r="26044" spans="9:13">
      <c r="I26044" s="51"/>
      <c r="M26044" s="51"/>
    </row>
    <row r="26045" spans="9:13">
      <c r="I26045" s="51"/>
      <c r="M26045" s="51"/>
    </row>
    <row r="26046" spans="9:13">
      <c r="I26046" s="51"/>
      <c r="M26046" s="51"/>
    </row>
    <row r="26047" spans="9:13">
      <c r="I26047" s="51"/>
      <c r="M26047" s="51"/>
    </row>
    <row r="26048" spans="9:13">
      <c r="I26048" s="51"/>
      <c r="M26048" s="51"/>
    </row>
    <row r="26049" spans="9:13">
      <c r="I26049" s="51"/>
      <c r="M26049" s="51"/>
    </row>
    <row r="26050" spans="9:13">
      <c r="I26050" s="51"/>
      <c r="M26050" s="51"/>
    </row>
    <row r="26051" spans="9:13">
      <c r="I26051" s="51"/>
      <c r="M26051" s="51"/>
    </row>
    <row r="26052" spans="9:13">
      <c r="I26052" s="51"/>
      <c r="M26052" s="51"/>
    </row>
    <row r="26053" spans="9:13">
      <c r="I26053" s="51"/>
      <c r="M26053" s="51"/>
    </row>
    <row r="26054" spans="9:13">
      <c r="I26054" s="51"/>
      <c r="M26054" s="51"/>
    </row>
    <row r="26055" spans="9:13">
      <c r="I26055" s="51"/>
      <c r="M26055" s="51"/>
    </row>
    <row r="26056" spans="9:13">
      <c r="I26056" s="51"/>
      <c r="M26056" s="51"/>
    </row>
    <row r="26057" spans="9:13">
      <c r="I26057" s="51"/>
      <c r="M26057" s="51"/>
    </row>
    <row r="26058" spans="9:13">
      <c r="I26058" s="51"/>
      <c r="M26058" s="51"/>
    </row>
    <row r="26059" spans="9:13">
      <c r="I26059" s="51"/>
      <c r="M26059" s="51"/>
    </row>
    <row r="26060" spans="9:13">
      <c r="I26060" s="51"/>
      <c r="M26060" s="51"/>
    </row>
    <row r="26061" spans="9:13">
      <c r="I26061" s="51"/>
      <c r="M26061" s="51"/>
    </row>
    <row r="26062" spans="9:13">
      <c r="I26062" s="51"/>
      <c r="M26062" s="51"/>
    </row>
    <row r="26063" spans="9:13">
      <c r="I26063" s="51"/>
      <c r="M26063" s="51"/>
    </row>
    <row r="26064" spans="9:13">
      <c r="I26064" s="51"/>
      <c r="M26064" s="51"/>
    </row>
    <row r="26065" spans="9:13">
      <c r="I26065" s="51"/>
      <c r="M26065" s="51"/>
    </row>
    <row r="26066" spans="9:13">
      <c r="I26066" s="51"/>
      <c r="M26066" s="51"/>
    </row>
    <row r="26067" spans="9:13">
      <c r="I26067" s="51"/>
      <c r="M26067" s="51"/>
    </row>
    <row r="26068" spans="9:13">
      <c r="I26068" s="51"/>
      <c r="M26068" s="51"/>
    </row>
    <row r="26069" spans="9:13">
      <c r="I26069" s="51"/>
      <c r="M26069" s="51"/>
    </row>
    <row r="26070" spans="9:13">
      <c r="I26070" s="51"/>
      <c r="M26070" s="51"/>
    </row>
    <row r="26071" spans="9:13">
      <c r="I26071" s="51"/>
      <c r="M26071" s="51"/>
    </row>
    <row r="26072" spans="9:13">
      <c r="I26072" s="51"/>
      <c r="M26072" s="51"/>
    </row>
    <row r="26073" spans="9:13">
      <c r="I26073" s="51"/>
      <c r="M26073" s="51"/>
    </row>
    <row r="26074" spans="9:13">
      <c r="I26074" s="51"/>
      <c r="M26074" s="51"/>
    </row>
    <row r="26075" spans="9:13">
      <c r="I26075" s="51"/>
      <c r="M26075" s="51"/>
    </row>
    <row r="26076" spans="9:13">
      <c r="I26076" s="51"/>
      <c r="M26076" s="51"/>
    </row>
    <row r="26077" spans="9:13">
      <c r="I26077" s="51"/>
      <c r="M26077" s="51"/>
    </row>
    <row r="26078" spans="9:13">
      <c r="I26078" s="51"/>
      <c r="M26078" s="51"/>
    </row>
    <row r="26079" spans="9:13">
      <c r="I26079" s="51"/>
      <c r="M26079" s="51"/>
    </row>
    <row r="26080" spans="9:13">
      <c r="I26080" s="51"/>
      <c r="M26080" s="51"/>
    </row>
    <row r="26081" spans="9:13">
      <c r="I26081" s="51"/>
      <c r="M26081" s="51"/>
    </row>
    <row r="26082" spans="9:13">
      <c r="I26082" s="51"/>
      <c r="M26082" s="51"/>
    </row>
    <row r="26083" spans="9:13">
      <c r="I26083" s="51"/>
      <c r="M26083" s="51"/>
    </row>
    <row r="26084" spans="9:13">
      <c r="I26084" s="51"/>
      <c r="M26084" s="51"/>
    </row>
    <row r="26085" spans="9:13">
      <c r="I26085" s="51"/>
      <c r="M26085" s="51"/>
    </row>
    <row r="26086" spans="9:13">
      <c r="I26086" s="51"/>
      <c r="M26086" s="51"/>
    </row>
    <row r="26087" spans="9:13">
      <c r="I26087" s="51"/>
      <c r="M26087" s="51"/>
    </row>
    <row r="26088" spans="9:13">
      <c r="I26088" s="51"/>
      <c r="M26088" s="51"/>
    </row>
    <row r="26089" spans="9:13">
      <c r="I26089" s="51"/>
      <c r="M26089" s="51"/>
    </row>
    <row r="26090" spans="9:13">
      <c r="I26090" s="51"/>
      <c r="M26090" s="51"/>
    </row>
    <row r="26091" spans="9:13">
      <c r="I26091" s="51"/>
      <c r="M26091" s="51"/>
    </row>
    <row r="26092" spans="9:13">
      <c r="I26092" s="51"/>
      <c r="M26092" s="51"/>
    </row>
    <row r="26093" spans="9:13">
      <c r="I26093" s="51"/>
      <c r="M26093" s="51"/>
    </row>
    <row r="26094" spans="9:13">
      <c r="I26094" s="51"/>
      <c r="M26094" s="51"/>
    </row>
    <row r="26095" spans="9:13">
      <c r="I26095" s="51"/>
      <c r="M26095" s="51"/>
    </row>
    <row r="26096" spans="9:13">
      <c r="I26096" s="51"/>
      <c r="M26096" s="51"/>
    </row>
    <row r="26097" spans="9:13">
      <c r="I26097" s="51"/>
      <c r="M26097" s="51"/>
    </row>
    <row r="26098" spans="9:13">
      <c r="I26098" s="51"/>
      <c r="M26098" s="51"/>
    </row>
    <row r="26099" spans="9:13">
      <c r="I26099" s="51"/>
      <c r="M26099" s="51"/>
    </row>
    <row r="26100" spans="9:13">
      <c r="I26100" s="51"/>
      <c r="M26100" s="51"/>
    </row>
    <row r="26101" spans="9:13">
      <c r="I26101" s="51"/>
      <c r="M26101" s="51"/>
    </row>
    <row r="26102" spans="9:13">
      <c r="I26102" s="51"/>
      <c r="M26102" s="51"/>
    </row>
    <row r="26103" spans="9:13">
      <c r="I26103" s="51"/>
      <c r="M26103" s="51"/>
    </row>
    <row r="26104" spans="9:13">
      <c r="I26104" s="51"/>
      <c r="M26104" s="51"/>
    </row>
    <row r="26105" spans="9:13">
      <c r="I26105" s="51"/>
      <c r="M26105" s="51"/>
    </row>
    <row r="26106" spans="9:13">
      <c r="I26106" s="51"/>
      <c r="M26106" s="51"/>
    </row>
    <row r="26107" spans="9:13">
      <c r="I26107" s="51"/>
      <c r="M26107" s="51"/>
    </row>
    <row r="26108" spans="9:13">
      <c r="I26108" s="51"/>
      <c r="M26108" s="51"/>
    </row>
    <row r="26109" spans="9:13">
      <c r="I26109" s="51"/>
      <c r="M26109" s="51"/>
    </row>
    <row r="26110" spans="9:13">
      <c r="I26110" s="51"/>
      <c r="M26110" s="51"/>
    </row>
    <row r="26111" spans="9:13">
      <c r="I26111" s="51"/>
      <c r="M26111" s="51"/>
    </row>
    <row r="26112" spans="9:13">
      <c r="I26112" s="51"/>
      <c r="M26112" s="51"/>
    </row>
    <row r="26113" spans="9:13">
      <c r="I26113" s="51"/>
      <c r="M26113" s="51"/>
    </row>
    <row r="26114" spans="9:13">
      <c r="I26114" s="51"/>
      <c r="M26114" s="51"/>
    </row>
    <row r="26115" spans="9:13">
      <c r="I26115" s="51"/>
      <c r="M26115" s="51"/>
    </row>
    <row r="26116" spans="9:13">
      <c r="I26116" s="51"/>
      <c r="M26116" s="51"/>
    </row>
    <row r="26117" spans="9:13">
      <c r="I26117" s="51"/>
      <c r="M26117" s="51"/>
    </row>
    <row r="26118" spans="9:13">
      <c r="I26118" s="51"/>
      <c r="M26118" s="51"/>
    </row>
    <row r="26119" spans="9:13">
      <c r="I26119" s="51"/>
      <c r="M26119" s="51"/>
    </row>
    <row r="26120" spans="9:13">
      <c r="I26120" s="51"/>
      <c r="M26120" s="51"/>
    </row>
    <row r="26121" spans="9:13">
      <c r="I26121" s="51"/>
      <c r="M26121" s="51"/>
    </row>
    <row r="26122" spans="9:13">
      <c r="I26122" s="51"/>
      <c r="M26122" s="51"/>
    </row>
    <row r="26123" spans="9:13">
      <c r="I26123" s="51"/>
      <c r="M26123" s="51"/>
    </row>
    <row r="26124" spans="9:13">
      <c r="I26124" s="51"/>
      <c r="M26124" s="51"/>
    </row>
    <row r="26125" spans="9:13">
      <c r="I26125" s="51"/>
      <c r="M26125" s="51"/>
    </row>
    <row r="26126" spans="9:13">
      <c r="I26126" s="51"/>
      <c r="M26126" s="51"/>
    </row>
    <row r="26127" spans="9:13">
      <c r="I26127" s="51"/>
      <c r="M26127" s="51"/>
    </row>
    <row r="26128" spans="9:13">
      <c r="I26128" s="51"/>
      <c r="M26128" s="51"/>
    </row>
    <row r="26129" spans="9:13">
      <c r="I26129" s="51"/>
      <c r="M26129" s="51"/>
    </row>
    <row r="26130" spans="9:13">
      <c r="I26130" s="51"/>
      <c r="M26130" s="51"/>
    </row>
    <row r="26131" spans="9:13">
      <c r="I26131" s="51"/>
      <c r="M26131" s="51"/>
    </row>
    <row r="26132" spans="9:13">
      <c r="I26132" s="51"/>
      <c r="M26132" s="51"/>
    </row>
    <row r="26133" spans="9:13">
      <c r="I26133" s="51"/>
      <c r="M26133" s="51"/>
    </row>
    <row r="26134" spans="9:13">
      <c r="I26134" s="51"/>
      <c r="M26134" s="51"/>
    </row>
    <row r="26135" spans="9:13">
      <c r="I26135" s="51"/>
      <c r="M26135" s="51"/>
    </row>
    <row r="26136" spans="9:13">
      <c r="I26136" s="51"/>
      <c r="M26136" s="51"/>
    </row>
    <row r="26137" spans="9:13">
      <c r="I26137" s="51"/>
      <c r="M26137" s="51"/>
    </row>
    <row r="26138" spans="9:13">
      <c r="I26138" s="51"/>
      <c r="M26138" s="51"/>
    </row>
    <row r="26139" spans="9:13">
      <c r="I26139" s="51"/>
      <c r="M26139" s="51"/>
    </row>
    <row r="26140" spans="9:13">
      <c r="I26140" s="51"/>
      <c r="M26140" s="51"/>
    </row>
    <row r="26141" spans="9:13">
      <c r="I26141" s="51"/>
      <c r="M26141" s="51"/>
    </row>
    <row r="26142" spans="9:13">
      <c r="I26142" s="51"/>
      <c r="M26142" s="51"/>
    </row>
    <row r="26143" spans="9:13">
      <c r="I26143" s="51"/>
      <c r="M26143" s="51"/>
    </row>
    <row r="26144" spans="9:13">
      <c r="I26144" s="51"/>
      <c r="M26144" s="51"/>
    </row>
    <row r="26145" spans="9:13">
      <c r="I26145" s="51"/>
      <c r="M26145" s="51"/>
    </row>
    <row r="26146" spans="9:13">
      <c r="I26146" s="51"/>
      <c r="M26146" s="51"/>
    </row>
    <row r="26147" spans="9:13">
      <c r="I26147" s="51"/>
      <c r="M26147" s="51"/>
    </row>
    <row r="26148" spans="9:13">
      <c r="I26148" s="51"/>
      <c r="M26148" s="51"/>
    </row>
    <row r="26149" spans="9:13">
      <c r="I26149" s="51"/>
      <c r="M26149" s="51"/>
    </row>
    <row r="26150" spans="9:13">
      <c r="I26150" s="51"/>
      <c r="M26150" s="51"/>
    </row>
    <row r="26151" spans="9:13">
      <c r="I26151" s="51"/>
      <c r="M26151" s="51"/>
    </row>
    <row r="26152" spans="9:13">
      <c r="I26152" s="51"/>
      <c r="M26152" s="51"/>
    </row>
    <row r="26153" spans="9:13">
      <c r="I26153" s="51"/>
      <c r="M26153" s="51"/>
    </row>
    <row r="26154" spans="9:13">
      <c r="I26154" s="51"/>
      <c r="M26154" s="51"/>
    </row>
    <row r="26155" spans="9:13">
      <c r="I26155" s="51"/>
      <c r="M26155" s="51"/>
    </row>
    <row r="26156" spans="9:13">
      <c r="I26156" s="51"/>
      <c r="M26156" s="51"/>
    </row>
    <row r="26157" spans="9:13">
      <c r="I26157" s="51"/>
      <c r="M26157" s="51"/>
    </row>
    <row r="26158" spans="9:13">
      <c r="I26158" s="51"/>
      <c r="M26158" s="51"/>
    </row>
    <row r="26159" spans="9:13">
      <c r="I26159" s="51"/>
      <c r="M26159" s="51"/>
    </row>
    <row r="26160" spans="9:13">
      <c r="I26160" s="51"/>
      <c r="M26160" s="51"/>
    </row>
    <row r="26161" spans="9:13">
      <c r="I26161" s="51"/>
      <c r="M26161" s="51"/>
    </row>
    <row r="26162" spans="9:13">
      <c r="I26162" s="51"/>
      <c r="M26162" s="51"/>
    </row>
    <row r="26163" spans="9:13">
      <c r="I26163" s="51"/>
      <c r="M26163" s="51"/>
    </row>
    <row r="26164" spans="9:13">
      <c r="I26164" s="51"/>
      <c r="M26164" s="51"/>
    </row>
    <row r="26165" spans="9:13">
      <c r="I26165" s="51"/>
      <c r="M26165" s="51"/>
    </row>
    <row r="26166" spans="9:13">
      <c r="I26166" s="51"/>
      <c r="M26166" s="51"/>
    </row>
    <row r="26167" spans="9:13">
      <c r="I26167" s="51"/>
      <c r="M26167" s="51"/>
    </row>
    <row r="26168" spans="9:13">
      <c r="I26168" s="51"/>
      <c r="M26168" s="51"/>
    </row>
    <row r="26169" spans="9:13">
      <c r="I26169" s="51"/>
      <c r="M26169" s="51"/>
    </row>
    <row r="26170" spans="9:13">
      <c r="I26170" s="51"/>
      <c r="M26170" s="51"/>
    </row>
    <row r="26171" spans="9:13">
      <c r="I26171" s="51"/>
      <c r="M26171" s="51"/>
    </row>
    <row r="26172" spans="9:13">
      <c r="I26172" s="51"/>
      <c r="M26172" s="51"/>
    </row>
    <row r="26173" spans="9:13">
      <c r="I26173" s="51"/>
      <c r="M26173" s="51"/>
    </row>
    <row r="26174" spans="9:13">
      <c r="I26174" s="51"/>
      <c r="M26174" s="51"/>
    </row>
    <row r="26175" spans="9:13">
      <c r="I26175" s="51"/>
      <c r="M26175" s="51"/>
    </row>
    <row r="26176" spans="9:13">
      <c r="I26176" s="51"/>
      <c r="M26176" s="51"/>
    </row>
    <row r="26177" spans="9:13">
      <c r="I26177" s="51"/>
      <c r="M26177" s="51"/>
    </row>
    <row r="26178" spans="9:13">
      <c r="I26178" s="51"/>
      <c r="M26178" s="51"/>
    </row>
    <row r="26179" spans="9:13">
      <c r="I26179" s="51"/>
      <c r="M26179" s="51"/>
    </row>
    <row r="26180" spans="9:13">
      <c r="I26180" s="51"/>
      <c r="M26180" s="51"/>
    </row>
    <row r="26181" spans="9:13">
      <c r="I26181" s="51"/>
      <c r="M26181" s="51"/>
    </row>
    <row r="26182" spans="9:13">
      <c r="I26182" s="51"/>
      <c r="M26182" s="51"/>
    </row>
    <row r="26183" spans="9:13">
      <c r="I26183" s="51"/>
      <c r="M26183" s="51"/>
    </row>
    <row r="26184" spans="9:13">
      <c r="I26184" s="51"/>
      <c r="M26184" s="51"/>
    </row>
    <row r="26185" spans="9:13">
      <c r="I26185" s="51"/>
      <c r="M26185" s="51"/>
    </row>
    <row r="26186" spans="9:13">
      <c r="I26186" s="51"/>
      <c r="M26186" s="51"/>
    </row>
    <row r="26187" spans="9:13">
      <c r="I26187" s="51"/>
      <c r="M26187" s="51"/>
    </row>
    <row r="26188" spans="9:13">
      <c r="I26188" s="51"/>
      <c r="M26188" s="51"/>
    </row>
    <row r="26189" spans="9:13">
      <c r="I26189" s="51"/>
      <c r="M26189" s="51"/>
    </row>
    <row r="26190" spans="9:13">
      <c r="I26190" s="51"/>
      <c r="M26190" s="51"/>
    </row>
    <row r="26191" spans="9:13">
      <c r="I26191" s="51"/>
      <c r="M26191" s="51"/>
    </row>
    <row r="26192" spans="9:13">
      <c r="I26192" s="51"/>
      <c r="M26192" s="51"/>
    </row>
    <row r="26193" spans="9:13">
      <c r="I26193" s="51"/>
      <c r="M26193" s="51"/>
    </row>
    <row r="26194" spans="9:13">
      <c r="I26194" s="51"/>
      <c r="M26194" s="51"/>
    </row>
    <row r="26195" spans="9:13">
      <c r="I26195" s="51"/>
      <c r="M26195" s="51"/>
    </row>
    <row r="26196" spans="9:13">
      <c r="I26196" s="51"/>
      <c r="M26196" s="51"/>
    </row>
    <row r="26197" spans="9:13">
      <c r="I26197" s="51"/>
      <c r="M26197" s="51"/>
    </row>
    <row r="26198" spans="9:13">
      <c r="I26198" s="51"/>
      <c r="M26198" s="51"/>
    </row>
    <row r="26199" spans="9:13">
      <c r="I26199" s="51"/>
      <c r="M26199" s="51"/>
    </row>
    <row r="26200" spans="9:13">
      <c r="I26200" s="51"/>
      <c r="M26200" s="51"/>
    </row>
    <row r="26201" spans="9:13">
      <c r="I26201" s="51"/>
      <c r="M26201" s="51"/>
    </row>
    <row r="26202" spans="9:13">
      <c r="I26202" s="51"/>
      <c r="M26202" s="51"/>
    </row>
    <row r="26203" spans="9:13">
      <c r="I26203" s="51"/>
      <c r="M26203" s="51"/>
    </row>
    <row r="26204" spans="9:13">
      <c r="I26204" s="51"/>
      <c r="M26204" s="51"/>
    </row>
    <row r="26205" spans="9:13">
      <c r="I26205" s="51"/>
      <c r="M26205" s="51"/>
    </row>
    <row r="26206" spans="9:13">
      <c r="I26206" s="51"/>
      <c r="M26206" s="51"/>
    </row>
    <row r="26207" spans="9:13">
      <c r="I26207" s="51"/>
      <c r="M26207" s="51"/>
    </row>
    <row r="26208" spans="9:13">
      <c r="I26208" s="51"/>
      <c r="M26208" s="51"/>
    </row>
    <row r="26209" spans="9:13">
      <c r="I26209" s="51"/>
      <c r="M26209" s="51"/>
    </row>
    <row r="26210" spans="9:13">
      <c r="I26210" s="51"/>
      <c r="M26210" s="51"/>
    </row>
    <row r="26211" spans="9:13">
      <c r="I26211" s="51"/>
      <c r="M26211" s="51"/>
    </row>
    <row r="26212" spans="9:13">
      <c r="I26212" s="51"/>
      <c r="M26212" s="51"/>
    </row>
    <row r="26213" spans="9:13">
      <c r="I26213" s="51"/>
      <c r="M26213" s="51"/>
    </row>
    <row r="26214" spans="9:13">
      <c r="I26214" s="51"/>
      <c r="M26214" s="51"/>
    </row>
    <row r="26215" spans="9:13">
      <c r="I26215" s="51"/>
      <c r="M26215" s="51"/>
    </row>
    <row r="26216" spans="9:13">
      <c r="I26216" s="51"/>
      <c r="M26216" s="51"/>
    </row>
    <row r="26217" spans="9:13">
      <c r="I26217" s="51"/>
      <c r="M26217" s="51"/>
    </row>
    <row r="26218" spans="9:13">
      <c r="I26218" s="51"/>
      <c r="M26218" s="51"/>
    </row>
    <row r="26219" spans="9:13">
      <c r="I26219" s="51"/>
      <c r="M26219" s="51"/>
    </row>
    <row r="26220" spans="9:13">
      <c r="I26220" s="51"/>
      <c r="M26220" s="51"/>
    </row>
    <row r="26221" spans="9:13">
      <c r="I26221" s="51"/>
      <c r="M26221" s="51"/>
    </row>
    <row r="26222" spans="9:13">
      <c r="I26222" s="51"/>
      <c r="M26222" s="51"/>
    </row>
    <row r="26223" spans="9:13">
      <c r="I26223" s="51"/>
      <c r="M26223" s="51"/>
    </row>
    <row r="26224" spans="9:13">
      <c r="I26224" s="51"/>
      <c r="M26224" s="51"/>
    </row>
    <row r="26225" spans="9:13">
      <c r="I26225" s="51"/>
      <c r="M26225" s="51"/>
    </row>
    <row r="26226" spans="9:13">
      <c r="I26226" s="51"/>
      <c r="M26226" s="51"/>
    </row>
    <row r="26227" spans="9:13">
      <c r="I26227" s="51"/>
      <c r="M26227" s="51"/>
    </row>
    <row r="26228" spans="9:13">
      <c r="I26228" s="51"/>
      <c r="M26228" s="51"/>
    </row>
    <row r="26229" spans="9:13">
      <c r="I26229" s="51"/>
      <c r="M26229" s="51"/>
    </row>
    <row r="26230" spans="9:13">
      <c r="I26230" s="51"/>
      <c r="M26230" s="51"/>
    </row>
    <row r="26231" spans="9:13">
      <c r="I26231" s="51"/>
      <c r="M26231" s="51"/>
    </row>
    <row r="26232" spans="9:13">
      <c r="I26232" s="51"/>
      <c r="M26232" s="51"/>
    </row>
    <row r="26233" spans="9:13">
      <c r="I26233" s="51"/>
      <c r="M26233" s="51"/>
    </row>
    <row r="26234" spans="9:13">
      <c r="I26234" s="51"/>
      <c r="M26234" s="51"/>
    </row>
    <row r="26235" spans="9:13">
      <c r="I26235" s="51"/>
      <c r="M26235" s="51"/>
    </row>
    <row r="26236" spans="9:13">
      <c r="I26236" s="51"/>
      <c r="M26236" s="51"/>
    </row>
    <row r="26237" spans="9:13">
      <c r="I26237" s="51"/>
      <c r="M26237" s="51"/>
    </row>
    <row r="26238" spans="9:13">
      <c r="I26238" s="51"/>
      <c r="M26238" s="51"/>
    </row>
    <row r="26239" spans="9:13">
      <c r="I26239" s="51"/>
      <c r="M26239" s="51"/>
    </row>
    <row r="26240" spans="9:13">
      <c r="I26240" s="51"/>
      <c r="M26240" s="51"/>
    </row>
    <row r="26241" spans="9:13">
      <c r="I26241" s="51"/>
      <c r="M26241" s="51"/>
    </row>
    <row r="26242" spans="9:13">
      <c r="I26242" s="51"/>
      <c r="M26242" s="51"/>
    </row>
    <row r="26243" spans="9:13">
      <c r="I26243" s="51"/>
      <c r="M26243" s="51"/>
    </row>
    <row r="26244" spans="9:13">
      <c r="I26244" s="51"/>
      <c r="M26244" s="51"/>
    </row>
    <row r="26245" spans="9:13">
      <c r="I26245" s="51"/>
      <c r="M26245" s="51"/>
    </row>
    <row r="26246" spans="9:13">
      <c r="I26246" s="51"/>
      <c r="M26246" s="51"/>
    </row>
    <row r="26247" spans="9:13">
      <c r="I26247" s="51"/>
      <c r="M26247" s="51"/>
    </row>
    <row r="26248" spans="9:13">
      <c r="I26248" s="51"/>
      <c r="M26248" s="51"/>
    </row>
    <row r="26249" spans="9:13">
      <c r="I26249" s="51"/>
      <c r="M26249" s="51"/>
    </row>
    <row r="26250" spans="9:13">
      <c r="I26250" s="51"/>
      <c r="M26250" s="51"/>
    </row>
    <row r="26251" spans="9:13">
      <c r="I26251" s="51"/>
      <c r="M26251" s="51"/>
    </row>
    <row r="26252" spans="9:13">
      <c r="I26252" s="51"/>
      <c r="M26252" s="51"/>
    </row>
    <row r="26253" spans="9:13">
      <c r="I26253" s="51"/>
      <c r="M26253" s="51"/>
    </row>
    <row r="26254" spans="9:13">
      <c r="I26254" s="51"/>
      <c r="M26254" s="51"/>
    </row>
    <row r="26255" spans="9:13">
      <c r="I26255" s="51"/>
      <c r="M26255" s="51"/>
    </row>
    <row r="26256" spans="9:13">
      <c r="I26256" s="51"/>
      <c r="M26256" s="51"/>
    </row>
    <row r="26257" spans="9:13">
      <c r="I26257" s="51"/>
      <c r="M26257" s="51"/>
    </row>
    <row r="26258" spans="9:13">
      <c r="I26258" s="51"/>
      <c r="M26258" s="51"/>
    </row>
    <row r="26259" spans="9:13">
      <c r="I26259" s="51"/>
      <c r="M26259" s="51"/>
    </row>
    <row r="26260" spans="9:13">
      <c r="I26260" s="51"/>
      <c r="M26260" s="51"/>
    </row>
    <row r="26261" spans="9:13">
      <c r="I26261" s="51"/>
      <c r="M26261" s="51"/>
    </row>
    <row r="26262" spans="9:13">
      <c r="I26262" s="51"/>
      <c r="M26262" s="51"/>
    </row>
    <row r="26263" spans="9:13">
      <c r="I26263" s="51"/>
      <c r="M26263" s="51"/>
    </row>
    <row r="26264" spans="9:13">
      <c r="I26264" s="51"/>
      <c r="M26264" s="51"/>
    </row>
    <row r="26265" spans="9:13">
      <c r="I26265" s="51"/>
      <c r="M26265" s="51"/>
    </row>
    <row r="26266" spans="9:13">
      <c r="I26266" s="51"/>
      <c r="M26266" s="51"/>
    </row>
    <row r="26267" spans="9:13">
      <c r="I26267" s="51"/>
      <c r="M26267" s="51"/>
    </row>
    <row r="26268" spans="9:13">
      <c r="I26268" s="51"/>
      <c r="M26268" s="51"/>
    </row>
    <row r="26269" spans="9:13">
      <c r="I26269" s="51"/>
      <c r="M26269" s="51"/>
    </row>
    <row r="26270" spans="9:13">
      <c r="I26270" s="51"/>
      <c r="M26270" s="51"/>
    </row>
    <row r="26271" spans="9:13">
      <c r="I26271" s="51"/>
      <c r="M26271" s="51"/>
    </row>
    <row r="26272" spans="9:13">
      <c r="I26272" s="51"/>
      <c r="M26272" s="51"/>
    </row>
    <row r="26273" spans="9:13">
      <c r="I26273" s="51"/>
      <c r="M26273" s="51"/>
    </row>
    <row r="26274" spans="9:13">
      <c r="I26274" s="51"/>
      <c r="M26274" s="51"/>
    </row>
    <row r="26275" spans="9:13">
      <c r="I26275" s="51"/>
      <c r="M26275" s="51"/>
    </row>
    <row r="26276" spans="9:13">
      <c r="I26276" s="51"/>
      <c r="M26276" s="51"/>
    </row>
    <row r="26277" spans="9:13">
      <c r="I26277" s="51"/>
      <c r="M26277" s="51"/>
    </row>
    <row r="26278" spans="9:13">
      <c r="I26278" s="51"/>
      <c r="M26278" s="51"/>
    </row>
    <row r="26279" spans="9:13">
      <c r="I26279" s="51"/>
      <c r="M26279" s="51"/>
    </row>
    <row r="26280" spans="9:13">
      <c r="I26280" s="51"/>
      <c r="M26280" s="51"/>
    </row>
    <row r="26281" spans="9:13">
      <c r="I26281" s="51"/>
      <c r="M26281" s="51"/>
    </row>
    <row r="26282" spans="9:13">
      <c r="I26282" s="51"/>
      <c r="M26282" s="51"/>
    </row>
    <row r="26283" spans="9:13">
      <c r="I26283" s="51"/>
      <c r="M26283" s="51"/>
    </row>
    <row r="26284" spans="9:13">
      <c r="I26284" s="51"/>
      <c r="M26284" s="51"/>
    </row>
    <row r="26285" spans="9:13">
      <c r="I26285" s="51"/>
      <c r="M26285" s="51"/>
    </row>
    <row r="26286" spans="9:13">
      <c r="I26286" s="51"/>
      <c r="M26286" s="51"/>
    </row>
    <row r="26287" spans="9:13">
      <c r="I26287" s="51"/>
      <c r="M26287" s="51"/>
    </row>
    <row r="26288" spans="9:13">
      <c r="I26288" s="51"/>
      <c r="M26288" s="51"/>
    </row>
    <row r="26289" spans="9:13">
      <c r="I26289" s="51"/>
      <c r="M26289" s="51"/>
    </row>
    <row r="26290" spans="9:13">
      <c r="I26290" s="51"/>
      <c r="M26290" s="51"/>
    </row>
    <row r="26291" spans="9:13">
      <c r="I26291" s="51"/>
      <c r="M26291" s="51"/>
    </row>
    <row r="26292" spans="9:13">
      <c r="I26292" s="51"/>
      <c r="M26292" s="51"/>
    </row>
    <row r="26293" spans="9:13">
      <c r="I26293" s="51"/>
      <c r="M26293" s="51"/>
    </row>
    <row r="26294" spans="9:13">
      <c r="I26294" s="51"/>
      <c r="M26294" s="51"/>
    </row>
    <row r="26295" spans="9:13">
      <c r="I26295" s="51"/>
      <c r="M26295" s="51"/>
    </row>
    <row r="26296" spans="9:13">
      <c r="I26296" s="51"/>
      <c r="M26296" s="51"/>
    </row>
    <row r="26297" spans="9:13">
      <c r="I26297" s="51"/>
      <c r="M26297" s="51"/>
    </row>
    <row r="26298" spans="9:13">
      <c r="I26298" s="51"/>
      <c r="M26298" s="51"/>
    </row>
    <row r="26299" spans="9:13">
      <c r="I26299" s="51"/>
      <c r="M26299" s="51"/>
    </row>
    <row r="26300" spans="9:13">
      <c r="I26300" s="51"/>
      <c r="M26300" s="51"/>
    </row>
    <row r="26301" spans="9:13">
      <c r="I26301" s="51"/>
      <c r="M26301" s="51"/>
    </row>
    <row r="26302" spans="9:13">
      <c r="I26302" s="51"/>
      <c r="M26302" s="51"/>
    </row>
    <row r="26303" spans="9:13">
      <c r="I26303" s="51"/>
      <c r="M26303" s="51"/>
    </row>
    <row r="26304" spans="9:13">
      <c r="I26304" s="51"/>
      <c r="M26304" s="51"/>
    </row>
    <row r="26305" spans="9:13">
      <c r="I26305" s="51"/>
      <c r="M26305" s="51"/>
    </row>
    <row r="26306" spans="9:13">
      <c r="I26306" s="51"/>
      <c r="M26306" s="51"/>
    </row>
    <row r="26307" spans="9:13">
      <c r="I26307" s="51"/>
      <c r="M26307" s="51"/>
    </row>
    <row r="26308" spans="9:13">
      <c r="I26308" s="51"/>
      <c r="M26308" s="51"/>
    </row>
    <row r="26309" spans="9:13">
      <c r="I26309" s="51"/>
      <c r="M26309" s="51"/>
    </row>
    <row r="26310" spans="9:13">
      <c r="I26310" s="51"/>
      <c r="M26310" s="51"/>
    </row>
    <row r="26311" spans="9:13">
      <c r="I26311" s="51"/>
      <c r="M26311" s="51"/>
    </row>
    <row r="26312" spans="9:13">
      <c r="I26312" s="51"/>
      <c r="M26312" s="51"/>
    </row>
    <row r="26313" spans="9:13">
      <c r="I26313" s="51"/>
      <c r="M26313" s="51"/>
    </row>
    <row r="26314" spans="9:13">
      <c r="I26314" s="51"/>
      <c r="M26314" s="51"/>
    </row>
    <row r="26315" spans="9:13">
      <c r="I26315" s="51"/>
      <c r="M26315" s="51"/>
    </row>
    <row r="26316" spans="9:13">
      <c r="I26316" s="51"/>
      <c r="M26316" s="51"/>
    </row>
    <row r="26317" spans="9:13">
      <c r="I26317" s="51"/>
      <c r="M26317" s="51"/>
    </row>
    <row r="26318" spans="9:13">
      <c r="I26318" s="51"/>
      <c r="M26318" s="51"/>
    </row>
    <row r="26319" spans="9:13">
      <c r="I26319" s="51"/>
      <c r="M26319" s="51"/>
    </row>
    <row r="26320" spans="9:13">
      <c r="I26320" s="51"/>
      <c r="M26320" s="51"/>
    </row>
    <row r="26321" spans="9:13">
      <c r="I26321" s="51"/>
      <c r="M26321" s="51"/>
    </row>
    <row r="26322" spans="9:13">
      <c r="I26322" s="51"/>
      <c r="M26322" s="51"/>
    </row>
    <row r="26323" spans="9:13">
      <c r="I26323" s="51"/>
      <c r="M26323" s="51"/>
    </row>
    <row r="26324" spans="9:13">
      <c r="I26324" s="51"/>
      <c r="M26324" s="51"/>
    </row>
    <row r="26325" spans="9:13">
      <c r="I26325" s="51"/>
      <c r="M26325" s="51"/>
    </row>
    <row r="26326" spans="9:13">
      <c r="I26326" s="51"/>
      <c r="M26326" s="51"/>
    </row>
    <row r="26327" spans="9:13">
      <c r="I26327" s="51"/>
      <c r="M26327" s="51"/>
    </row>
    <row r="26328" spans="9:13">
      <c r="I26328" s="51"/>
      <c r="M26328" s="51"/>
    </row>
    <row r="26329" spans="9:13">
      <c r="I26329" s="51"/>
      <c r="M26329" s="51"/>
    </row>
    <row r="26330" spans="9:13">
      <c r="I26330" s="51"/>
      <c r="M26330" s="51"/>
    </row>
    <row r="26331" spans="9:13">
      <c r="I26331" s="51"/>
      <c r="M26331" s="51"/>
    </row>
    <row r="26332" spans="9:13">
      <c r="I26332" s="51"/>
      <c r="M26332" s="51"/>
    </row>
    <row r="26333" spans="9:13">
      <c r="I26333" s="51"/>
      <c r="M26333" s="51"/>
    </row>
    <row r="26334" spans="9:13">
      <c r="I26334" s="51"/>
      <c r="M26334" s="51"/>
    </row>
    <row r="26335" spans="9:13">
      <c r="I26335" s="51"/>
      <c r="M26335" s="51"/>
    </row>
    <row r="26336" spans="9:13">
      <c r="I26336" s="51"/>
      <c r="M26336" s="51"/>
    </row>
    <row r="26337" spans="9:13">
      <c r="I26337" s="51"/>
      <c r="M26337" s="51"/>
    </row>
    <row r="26338" spans="9:13">
      <c r="I26338" s="51"/>
      <c r="M26338" s="51"/>
    </row>
    <row r="26339" spans="9:13">
      <c r="I26339" s="51"/>
      <c r="M26339" s="51"/>
    </row>
    <row r="26340" spans="9:13">
      <c r="I26340" s="51"/>
      <c r="M26340" s="51"/>
    </row>
    <row r="26341" spans="9:13">
      <c r="I26341" s="51"/>
      <c r="M26341" s="51"/>
    </row>
    <row r="26342" spans="9:13">
      <c r="I26342" s="51"/>
      <c r="M26342" s="51"/>
    </row>
    <row r="26343" spans="9:13">
      <c r="I26343" s="51"/>
      <c r="M26343" s="51"/>
    </row>
    <row r="26344" spans="9:13">
      <c r="I26344" s="51"/>
      <c r="M26344" s="51"/>
    </row>
    <row r="26345" spans="9:13">
      <c r="I26345" s="51"/>
      <c r="M26345" s="51"/>
    </row>
    <row r="26346" spans="9:13">
      <c r="I26346" s="51"/>
      <c r="M26346" s="51"/>
    </row>
    <row r="26347" spans="9:13">
      <c r="I26347" s="51"/>
      <c r="M26347" s="51"/>
    </row>
    <row r="26348" spans="9:13">
      <c r="I26348" s="51"/>
      <c r="M26348" s="51"/>
    </row>
    <row r="26349" spans="9:13">
      <c r="I26349" s="51"/>
      <c r="M26349" s="51"/>
    </row>
    <row r="26350" spans="9:13">
      <c r="I26350" s="51"/>
      <c r="M26350" s="51"/>
    </row>
    <row r="26351" spans="9:13">
      <c r="I26351" s="51"/>
      <c r="M26351" s="51"/>
    </row>
    <row r="26352" spans="9:13">
      <c r="I26352" s="51"/>
      <c r="M26352" s="51"/>
    </row>
    <row r="26353" spans="9:13">
      <c r="I26353" s="51"/>
      <c r="M26353" s="51"/>
    </row>
    <row r="26354" spans="9:13">
      <c r="I26354" s="51"/>
      <c r="M26354" s="51"/>
    </row>
    <row r="26355" spans="9:13">
      <c r="I26355" s="51"/>
      <c r="M26355" s="51"/>
    </row>
    <row r="26356" spans="9:13">
      <c r="I26356" s="51"/>
      <c r="M26356" s="51"/>
    </row>
    <row r="26357" spans="9:13">
      <c r="I26357" s="51"/>
      <c r="M26357" s="51"/>
    </row>
    <row r="26358" spans="9:13">
      <c r="I26358" s="51"/>
      <c r="M26358" s="51"/>
    </row>
    <row r="26359" spans="9:13">
      <c r="I26359" s="51"/>
      <c r="M26359" s="51"/>
    </row>
    <row r="26360" spans="9:13">
      <c r="I26360" s="51"/>
      <c r="M26360" s="51"/>
    </row>
    <row r="26361" spans="9:13">
      <c r="I26361" s="51"/>
      <c r="M26361" s="51"/>
    </row>
    <row r="26362" spans="9:13">
      <c r="I26362" s="51"/>
      <c r="M26362" s="51"/>
    </row>
    <row r="26363" spans="9:13">
      <c r="I26363" s="51"/>
      <c r="M26363" s="51"/>
    </row>
    <row r="26364" spans="9:13">
      <c r="I26364" s="51"/>
      <c r="M26364" s="51"/>
    </row>
    <row r="26365" spans="9:13">
      <c r="I26365" s="51"/>
      <c r="M26365" s="51"/>
    </row>
    <row r="26366" spans="9:13">
      <c r="I26366" s="51"/>
      <c r="M26366" s="51"/>
    </row>
    <row r="26367" spans="9:13">
      <c r="I26367" s="51"/>
      <c r="M26367" s="51"/>
    </row>
    <row r="26368" spans="9:13">
      <c r="I26368" s="51"/>
      <c r="M26368" s="51"/>
    </row>
    <row r="26369" spans="9:13">
      <c r="I26369" s="51"/>
      <c r="M26369" s="51"/>
    </row>
    <row r="26370" spans="9:13">
      <c r="I26370" s="51"/>
      <c r="M26370" s="51"/>
    </row>
    <row r="26371" spans="9:13">
      <c r="I26371" s="51"/>
      <c r="M26371" s="51"/>
    </row>
    <row r="26372" spans="9:13">
      <c r="I26372" s="51"/>
      <c r="M26372" s="51"/>
    </row>
    <row r="26373" spans="9:13">
      <c r="I26373" s="51"/>
      <c r="M26373" s="51"/>
    </row>
    <row r="26374" spans="9:13">
      <c r="I26374" s="51"/>
      <c r="M26374" s="51"/>
    </row>
    <row r="26375" spans="9:13">
      <c r="I26375" s="51"/>
      <c r="M26375" s="51"/>
    </row>
    <row r="26376" spans="9:13">
      <c r="I26376" s="51"/>
      <c r="M26376" s="51"/>
    </row>
    <row r="26377" spans="9:13">
      <c r="I26377" s="51"/>
      <c r="M26377" s="51"/>
    </row>
    <row r="26378" spans="9:13">
      <c r="I26378" s="51"/>
      <c r="M26378" s="51"/>
    </row>
    <row r="26379" spans="9:13">
      <c r="I26379" s="51"/>
      <c r="M26379" s="51"/>
    </row>
    <row r="26380" spans="9:13">
      <c r="I26380" s="51"/>
      <c r="M26380" s="51"/>
    </row>
    <row r="26381" spans="9:13">
      <c r="I26381" s="51"/>
      <c r="M26381" s="51"/>
    </row>
    <row r="26382" spans="9:13">
      <c r="I26382" s="51"/>
      <c r="M26382" s="51"/>
    </row>
    <row r="26383" spans="9:13">
      <c r="I26383" s="51"/>
      <c r="M26383" s="51"/>
    </row>
    <row r="26384" spans="9:13">
      <c r="I26384" s="51"/>
      <c r="M26384" s="51"/>
    </row>
    <row r="26385" spans="9:13">
      <c r="I26385" s="51"/>
      <c r="M26385" s="51"/>
    </row>
    <row r="26386" spans="9:13">
      <c r="I26386" s="51"/>
      <c r="M26386" s="51"/>
    </row>
    <row r="26387" spans="9:13">
      <c r="I26387" s="51"/>
      <c r="M26387" s="51"/>
    </row>
    <row r="26388" spans="9:13">
      <c r="I26388" s="51"/>
      <c r="M26388" s="51"/>
    </row>
    <row r="26389" spans="9:13">
      <c r="I26389" s="51"/>
      <c r="M26389" s="51"/>
    </row>
    <row r="26390" spans="9:13">
      <c r="I26390" s="51"/>
      <c r="M26390" s="51"/>
    </row>
    <row r="26391" spans="9:13">
      <c r="I26391" s="51"/>
      <c r="M26391" s="51"/>
    </row>
    <row r="26392" spans="9:13">
      <c r="I26392" s="51"/>
      <c r="M26392" s="51"/>
    </row>
    <row r="26393" spans="9:13">
      <c r="I26393" s="51"/>
      <c r="M26393" s="51"/>
    </row>
    <row r="26394" spans="9:13">
      <c r="I26394" s="51"/>
      <c r="M26394" s="51"/>
    </row>
    <row r="26395" spans="9:13">
      <c r="I26395" s="51"/>
      <c r="M26395" s="51"/>
    </row>
    <row r="26396" spans="9:13">
      <c r="I26396" s="51"/>
      <c r="M26396" s="51"/>
    </row>
    <row r="26397" spans="9:13">
      <c r="I26397" s="51"/>
      <c r="M26397" s="51"/>
    </row>
    <row r="26398" spans="9:13">
      <c r="I26398" s="51"/>
      <c r="M26398" s="51"/>
    </row>
    <row r="26399" spans="9:13">
      <c r="I26399" s="51"/>
      <c r="M26399" s="51"/>
    </row>
    <row r="26400" spans="9:13">
      <c r="I26400" s="51"/>
      <c r="M26400" s="51"/>
    </row>
    <row r="26401" spans="9:13">
      <c r="I26401" s="51"/>
      <c r="M26401" s="51"/>
    </row>
    <row r="26402" spans="9:13">
      <c r="I26402" s="51"/>
      <c r="M26402" s="51"/>
    </row>
    <row r="26403" spans="9:13">
      <c r="I26403" s="51"/>
      <c r="M26403" s="51"/>
    </row>
    <row r="26404" spans="9:13">
      <c r="I26404" s="51"/>
      <c r="M26404" s="51"/>
    </row>
    <row r="26405" spans="9:13">
      <c r="I26405" s="51"/>
      <c r="M26405" s="51"/>
    </row>
    <row r="26406" spans="9:13">
      <c r="I26406" s="51"/>
      <c r="M26406" s="51"/>
    </row>
    <row r="26407" spans="9:13">
      <c r="I26407" s="51"/>
      <c r="M26407" s="51"/>
    </row>
    <row r="26408" spans="9:13">
      <c r="I26408" s="51"/>
      <c r="M26408" s="51"/>
    </row>
    <row r="26409" spans="9:13">
      <c r="I26409" s="51"/>
      <c r="M26409" s="51"/>
    </row>
    <row r="26410" spans="9:13">
      <c r="I26410" s="51"/>
      <c r="M26410" s="51"/>
    </row>
    <row r="26411" spans="9:13">
      <c r="I26411" s="51"/>
      <c r="M26411" s="51"/>
    </row>
    <row r="26412" spans="9:13">
      <c r="I26412" s="51"/>
      <c r="M26412" s="51"/>
    </row>
    <row r="26413" spans="9:13">
      <c r="I26413" s="51"/>
      <c r="M26413" s="51"/>
    </row>
    <row r="26414" spans="9:13">
      <c r="I26414" s="51"/>
      <c r="M26414" s="51"/>
    </row>
    <row r="26415" spans="9:13">
      <c r="I26415" s="51"/>
      <c r="M26415" s="51"/>
    </row>
    <row r="26416" spans="9:13">
      <c r="I26416" s="51"/>
      <c r="M26416" s="51"/>
    </row>
    <row r="26417" spans="9:13">
      <c r="I26417" s="51"/>
      <c r="M26417" s="51"/>
    </row>
    <row r="26418" spans="9:13">
      <c r="I26418" s="51"/>
      <c r="M26418" s="51"/>
    </row>
    <row r="26419" spans="9:13">
      <c r="I26419" s="51"/>
      <c r="M26419" s="51"/>
    </row>
    <row r="26420" spans="9:13">
      <c r="I26420" s="51"/>
      <c r="M26420" s="51"/>
    </row>
    <row r="26421" spans="9:13">
      <c r="I26421" s="51"/>
      <c r="M26421" s="51"/>
    </row>
    <row r="26422" spans="9:13">
      <c r="I26422" s="51"/>
      <c r="M26422" s="51"/>
    </row>
    <row r="26423" spans="9:13">
      <c r="I26423" s="51"/>
      <c r="M26423" s="51"/>
    </row>
    <row r="26424" spans="9:13">
      <c r="I26424" s="51"/>
      <c r="M26424" s="51"/>
    </row>
    <row r="26425" spans="9:13">
      <c r="I26425" s="51"/>
      <c r="M26425" s="51"/>
    </row>
    <row r="26426" spans="9:13">
      <c r="I26426" s="51"/>
      <c r="M26426" s="51"/>
    </row>
    <row r="26427" spans="9:13">
      <c r="I26427" s="51"/>
      <c r="M26427" s="51"/>
    </row>
    <row r="26428" spans="9:13">
      <c r="I26428" s="51"/>
      <c r="M26428" s="51"/>
    </row>
    <row r="26429" spans="9:13">
      <c r="I26429" s="51"/>
      <c r="M26429" s="51"/>
    </row>
    <row r="26430" spans="9:13">
      <c r="I26430" s="51"/>
      <c r="M26430" s="51"/>
    </row>
    <row r="26431" spans="9:13">
      <c r="I26431" s="51"/>
      <c r="M26431" s="51"/>
    </row>
    <row r="26432" spans="9:13">
      <c r="I26432" s="51"/>
      <c r="M26432" s="51"/>
    </row>
    <row r="26433" spans="9:13">
      <c r="I26433" s="51"/>
      <c r="M26433" s="51"/>
    </row>
    <row r="26434" spans="9:13">
      <c r="I26434" s="51"/>
      <c r="M26434" s="51"/>
    </row>
    <row r="26435" spans="9:13">
      <c r="I26435" s="51"/>
      <c r="M26435" s="51"/>
    </row>
    <row r="26436" spans="9:13">
      <c r="I26436" s="51"/>
      <c r="M26436" s="51"/>
    </row>
    <row r="26437" spans="9:13">
      <c r="I26437" s="51"/>
      <c r="M26437" s="51"/>
    </row>
    <row r="26438" spans="9:13">
      <c r="I26438" s="51"/>
      <c r="M26438" s="51"/>
    </row>
    <row r="26439" spans="9:13">
      <c r="I26439" s="51"/>
      <c r="M26439" s="51"/>
    </row>
    <row r="26440" spans="9:13">
      <c r="I26440" s="51"/>
      <c r="M26440" s="51"/>
    </row>
    <row r="26441" spans="9:13">
      <c r="I26441" s="51"/>
      <c r="M26441" s="51"/>
    </row>
    <row r="26442" spans="9:13">
      <c r="I26442" s="51"/>
      <c r="M26442" s="51"/>
    </row>
    <row r="26443" spans="9:13">
      <c r="I26443" s="51"/>
      <c r="M26443" s="51"/>
    </row>
    <row r="26444" spans="9:13">
      <c r="I26444" s="51"/>
      <c r="M26444" s="51"/>
    </row>
    <row r="26445" spans="9:13">
      <c r="I26445" s="51"/>
      <c r="M26445" s="51"/>
    </row>
    <row r="26446" spans="9:13">
      <c r="I26446" s="51"/>
      <c r="M26446" s="51"/>
    </row>
    <row r="26447" spans="9:13">
      <c r="I26447" s="51"/>
      <c r="M26447" s="51"/>
    </row>
    <row r="26448" spans="9:13">
      <c r="I26448" s="51"/>
      <c r="M26448" s="51"/>
    </row>
    <row r="26449" spans="9:13">
      <c r="I26449" s="51"/>
      <c r="M26449" s="51"/>
    </row>
    <row r="26450" spans="9:13">
      <c r="I26450" s="51"/>
      <c r="M26450" s="51"/>
    </row>
    <row r="26451" spans="9:13">
      <c r="I26451" s="51"/>
      <c r="M26451" s="51"/>
    </row>
    <row r="26452" spans="9:13">
      <c r="I26452" s="51"/>
      <c r="M26452" s="51"/>
    </row>
    <row r="26453" spans="9:13">
      <c r="I26453" s="51"/>
      <c r="M26453" s="51"/>
    </row>
    <row r="26454" spans="9:13">
      <c r="I26454" s="51"/>
      <c r="M26454" s="51"/>
    </row>
    <row r="26455" spans="9:13">
      <c r="I26455" s="51"/>
      <c r="M26455" s="51"/>
    </row>
    <row r="26456" spans="9:13">
      <c r="I26456" s="51"/>
      <c r="M26456" s="51"/>
    </row>
    <row r="26457" spans="9:13">
      <c r="I26457" s="51"/>
      <c r="M26457" s="51"/>
    </row>
    <row r="26458" spans="9:13">
      <c r="I26458" s="51"/>
      <c r="M26458" s="51"/>
    </row>
    <row r="26459" spans="9:13">
      <c r="I26459" s="51"/>
      <c r="M26459" s="51"/>
    </row>
    <row r="26460" spans="9:13">
      <c r="I26460" s="51"/>
      <c r="M26460" s="51"/>
    </row>
    <row r="26461" spans="9:13">
      <c r="I26461" s="51"/>
      <c r="M26461" s="51"/>
    </row>
    <row r="26462" spans="9:13">
      <c r="I26462" s="51"/>
      <c r="M26462" s="51"/>
    </row>
    <row r="26463" spans="9:13">
      <c r="I26463" s="51"/>
      <c r="M26463" s="51"/>
    </row>
    <row r="26464" spans="9:13">
      <c r="I26464" s="51"/>
      <c r="M26464" s="51"/>
    </row>
    <row r="26465" spans="9:13">
      <c r="I26465" s="51"/>
      <c r="M26465" s="51"/>
    </row>
    <row r="26466" spans="9:13">
      <c r="I26466" s="51"/>
      <c r="M26466" s="51"/>
    </row>
    <row r="26467" spans="9:13">
      <c r="I26467" s="51"/>
      <c r="M26467" s="51"/>
    </row>
    <row r="26468" spans="9:13">
      <c r="I26468" s="51"/>
      <c r="M26468" s="51"/>
    </row>
    <row r="26469" spans="9:13">
      <c r="I26469" s="51"/>
      <c r="M26469" s="51"/>
    </row>
    <row r="26470" spans="9:13">
      <c r="I26470" s="51"/>
      <c r="M26470" s="51"/>
    </row>
    <row r="26471" spans="9:13">
      <c r="I26471" s="51"/>
      <c r="M26471" s="51"/>
    </row>
    <row r="26472" spans="9:13">
      <c r="I26472" s="51"/>
      <c r="M26472" s="51"/>
    </row>
    <row r="26473" spans="9:13">
      <c r="I26473" s="51"/>
      <c r="M26473" s="51"/>
    </row>
    <row r="26474" spans="9:13">
      <c r="I26474" s="51"/>
      <c r="M26474" s="51"/>
    </row>
    <row r="26475" spans="9:13">
      <c r="I26475" s="51"/>
      <c r="M26475" s="51"/>
    </row>
    <row r="26476" spans="9:13">
      <c r="I26476" s="51"/>
      <c r="M26476" s="51"/>
    </row>
    <row r="26477" spans="9:13">
      <c r="I26477" s="51"/>
      <c r="M26477" s="51"/>
    </row>
    <row r="26478" spans="9:13">
      <c r="I26478" s="51"/>
      <c r="M26478" s="51"/>
    </row>
    <row r="26479" spans="9:13">
      <c r="I26479" s="51"/>
      <c r="M26479" s="51"/>
    </row>
    <row r="26480" spans="9:13">
      <c r="I26480" s="51"/>
      <c r="M26480" s="51"/>
    </row>
    <row r="26481" spans="9:13">
      <c r="I26481" s="51"/>
      <c r="M26481" s="51"/>
    </row>
    <row r="26482" spans="9:13">
      <c r="I26482" s="51"/>
      <c r="M26482" s="51"/>
    </row>
    <row r="26483" spans="9:13">
      <c r="I26483" s="51"/>
      <c r="M26483" s="51"/>
    </row>
    <row r="26484" spans="9:13">
      <c r="I26484" s="51"/>
      <c r="M26484" s="51"/>
    </row>
    <row r="26485" spans="9:13">
      <c r="I26485" s="51"/>
      <c r="M26485" s="51"/>
    </row>
    <row r="26486" spans="9:13">
      <c r="I26486" s="51"/>
      <c r="M26486" s="51"/>
    </row>
    <row r="26487" spans="9:13">
      <c r="I26487" s="51"/>
      <c r="M26487" s="51"/>
    </row>
    <row r="26488" spans="9:13">
      <c r="I26488" s="51"/>
      <c r="M26488" s="51"/>
    </row>
    <row r="26489" spans="9:13">
      <c r="I26489" s="51"/>
      <c r="M26489" s="51"/>
    </row>
    <row r="26490" spans="9:13">
      <c r="I26490" s="51"/>
      <c r="M26490" s="51"/>
    </row>
    <row r="26491" spans="9:13">
      <c r="I26491" s="51"/>
      <c r="M26491" s="51"/>
    </row>
    <row r="26492" spans="9:13">
      <c r="I26492" s="51"/>
      <c r="M26492" s="51"/>
    </row>
    <row r="26493" spans="9:13">
      <c r="I26493" s="51"/>
      <c r="M26493" s="51"/>
    </row>
    <row r="26494" spans="9:13">
      <c r="I26494" s="51"/>
      <c r="M26494" s="51"/>
    </row>
    <row r="26495" spans="9:13">
      <c r="I26495" s="51"/>
      <c r="M26495" s="51"/>
    </row>
    <row r="26496" spans="9:13">
      <c r="I26496" s="51"/>
      <c r="M26496" s="51"/>
    </row>
    <row r="26497" spans="9:13">
      <c r="I26497" s="51"/>
      <c r="M26497" s="51"/>
    </row>
    <row r="26498" spans="9:13">
      <c r="I26498" s="51"/>
      <c r="M26498" s="51"/>
    </row>
    <row r="26499" spans="9:13">
      <c r="I26499" s="51"/>
      <c r="M26499" s="51"/>
    </row>
    <row r="26500" spans="9:13">
      <c r="I26500" s="51"/>
      <c r="M26500" s="51"/>
    </row>
    <row r="26501" spans="9:13">
      <c r="I26501" s="51"/>
      <c r="M26501" s="51"/>
    </row>
    <row r="26502" spans="9:13">
      <c r="I26502" s="51"/>
      <c r="M26502" s="51"/>
    </row>
    <row r="26503" spans="9:13">
      <c r="I26503" s="51"/>
      <c r="M26503" s="51"/>
    </row>
    <row r="26504" spans="9:13">
      <c r="I26504" s="51"/>
      <c r="M26504" s="51"/>
    </row>
    <row r="26505" spans="9:13">
      <c r="I26505" s="51"/>
      <c r="M26505" s="51"/>
    </row>
    <row r="26506" spans="9:13">
      <c r="I26506" s="51"/>
      <c r="M26506" s="51"/>
    </row>
    <row r="26507" spans="9:13">
      <c r="I26507" s="51"/>
      <c r="M26507" s="51"/>
    </row>
    <row r="26508" spans="9:13">
      <c r="I26508" s="51"/>
      <c r="M26508" s="51"/>
    </row>
    <row r="26509" spans="9:13">
      <c r="I26509" s="51"/>
      <c r="M26509" s="51"/>
    </row>
    <row r="26510" spans="9:13">
      <c r="I26510" s="51"/>
      <c r="M26510" s="51"/>
    </row>
    <row r="26511" spans="9:13">
      <c r="I26511" s="51"/>
      <c r="M26511" s="51"/>
    </row>
    <row r="26512" spans="9:13">
      <c r="I26512" s="51"/>
      <c r="M26512" s="51"/>
    </row>
    <row r="26513" spans="9:13">
      <c r="I26513" s="51"/>
      <c r="M26513" s="51"/>
    </row>
    <row r="26514" spans="9:13">
      <c r="I26514" s="51"/>
      <c r="M26514" s="51"/>
    </row>
    <row r="26515" spans="9:13">
      <c r="I26515" s="51"/>
      <c r="M26515" s="51"/>
    </row>
    <row r="26516" spans="9:13">
      <c r="I26516" s="51"/>
      <c r="M26516" s="51"/>
    </row>
    <row r="26517" spans="9:13">
      <c r="I26517" s="51"/>
      <c r="M26517" s="51"/>
    </row>
    <row r="26518" spans="9:13">
      <c r="I26518" s="51"/>
      <c r="M26518" s="51"/>
    </row>
    <row r="26519" spans="9:13">
      <c r="I26519" s="51"/>
      <c r="M26519" s="51"/>
    </row>
    <row r="26520" spans="9:13">
      <c r="I26520" s="51"/>
      <c r="M26520" s="51"/>
    </row>
    <row r="26521" spans="9:13">
      <c r="I26521" s="51"/>
      <c r="M26521" s="51"/>
    </row>
    <row r="26522" spans="9:13">
      <c r="I26522" s="51"/>
      <c r="M26522" s="51"/>
    </row>
    <row r="26523" spans="9:13">
      <c r="I26523" s="51"/>
      <c r="M26523" s="51"/>
    </row>
    <row r="26524" spans="9:13">
      <c r="I26524" s="51"/>
      <c r="M26524" s="51"/>
    </row>
    <row r="26525" spans="9:13">
      <c r="I26525" s="51"/>
      <c r="M26525" s="51"/>
    </row>
    <row r="26526" spans="9:13">
      <c r="I26526" s="51"/>
      <c r="M26526" s="51"/>
    </row>
    <row r="26527" spans="9:13">
      <c r="I26527" s="51"/>
      <c r="M26527" s="51"/>
    </row>
    <row r="26528" spans="9:13">
      <c r="I26528" s="51"/>
      <c r="M26528" s="51"/>
    </row>
    <row r="26529" spans="9:13">
      <c r="I26529" s="51"/>
      <c r="M26529" s="51"/>
    </row>
    <row r="26530" spans="9:13">
      <c r="I26530" s="51"/>
      <c r="M26530" s="51"/>
    </row>
    <row r="26531" spans="9:13">
      <c r="I26531" s="51"/>
      <c r="M26531" s="51"/>
    </row>
    <row r="26532" spans="9:13">
      <c r="I26532" s="51"/>
      <c r="M26532" s="51"/>
    </row>
    <row r="26533" spans="9:13">
      <c r="I26533" s="51"/>
      <c r="M26533" s="51"/>
    </row>
    <row r="26534" spans="9:13">
      <c r="I26534" s="51"/>
      <c r="M26534" s="51"/>
    </row>
    <row r="26535" spans="9:13">
      <c r="I26535" s="51"/>
      <c r="M26535" s="51"/>
    </row>
    <row r="26536" spans="9:13">
      <c r="I26536" s="51"/>
      <c r="M26536" s="51"/>
    </row>
    <row r="26537" spans="9:13">
      <c r="I26537" s="51"/>
      <c r="M26537" s="51"/>
    </row>
    <row r="26538" spans="9:13">
      <c r="I26538" s="51"/>
      <c r="M26538" s="51"/>
    </row>
    <row r="26539" spans="9:13">
      <c r="I26539" s="51"/>
      <c r="M26539" s="51"/>
    </row>
    <row r="26540" spans="9:13">
      <c r="I26540" s="51"/>
      <c r="M26540" s="51"/>
    </row>
    <row r="26541" spans="9:13">
      <c r="I26541" s="51"/>
      <c r="M26541" s="51"/>
    </row>
    <row r="26542" spans="9:13">
      <c r="I26542" s="51"/>
      <c r="M26542" s="51"/>
    </row>
    <row r="26543" spans="9:13">
      <c r="I26543" s="51"/>
      <c r="M26543" s="51"/>
    </row>
    <row r="26544" spans="9:13">
      <c r="I26544" s="51"/>
      <c r="M26544" s="51"/>
    </row>
    <row r="26545" spans="9:13">
      <c r="I26545" s="51"/>
      <c r="M26545" s="51"/>
    </row>
    <row r="26546" spans="9:13">
      <c r="I26546" s="51"/>
      <c r="M26546" s="51"/>
    </row>
    <row r="26547" spans="9:13">
      <c r="I26547" s="51"/>
      <c r="M26547" s="51"/>
    </row>
    <row r="26548" spans="9:13">
      <c r="I26548" s="51"/>
      <c r="M26548" s="51"/>
    </row>
    <row r="26549" spans="9:13">
      <c r="I26549" s="51"/>
      <c r="M26549" s="51"/>
    </row>
    <row r="26550" spans="9:13">
      <c r="I26550" s="51"/>
      <c r="M26550" s="51"/>
    </row>
    <row r="26551" spans="9:13">
      <c r="I26551" s="51"/>
      <c r="M26551" s="51"/>
    </row>
    <row r="26552" spans="9:13">
      <c r="I26552" s="51"/>
      <c r="M26552" s="51"/>
    </row>
    <row r="26553" spans="9:13">
      <c r="I26553" s="51"/>
      <c r="M26553" s="51"/>
    </row>
    <row r="26554" spans="9:13">
      <c r="I26554" s="51"/>
      <c r="M26554" s="51"/>
    </row>
    <row r="26555" spans="9:13">
      <c r="I26555" s="51"/>
      <c r="M26555" s="51"/>
    </row>
    <row r="26556" spans="9:13">
      <c r="I26556" s="51"/>
      <c r="M26556" s="51"/>
    </row>
    <row r="26557" spans="9:13">
      <c r="I26557" s="51"/>
      <c r="M26557" s="51"/>
    </row>
    <row r="26558" spans="9:13">
      <c r="I26558" s="51"/>
      <c r="M26558" s="51"/>
    </row>
    <row r="26559" spans="9:13">
      <c r="I26559" s="51"/>
      <c r="M26559" s="51"/>
    </row>
    <row r="26560" spans="9:13">
      <c r="I26560" s="51"/>
      <c r="M26560" s="51"/>
    </row>
    <row r="26561" spans="9:13">
      <c r="I26561" s="51"/>
      <c r="M26561" s="51"/>
    </row>
    <row r="26562" spans="9:13">
      <c r="I26562" s="51"/>
      <c r="M26562" s="51"/>
    </row>
    <row r="26563" spans="9:13">
      <c r="I26563" s="51"/>
      <c r="M26563" s="51"/>
    </row>
    <row r="26564" spans="9:13">
      <c r="I26564" s="51"/>
      <c r="M26564" s="51"/>
    </row>
    <row r="26565" spans="9:13">
      <c r="I26565" s="51"/>
      <c r="M26565" s="51"/>
    </row>
    <row r="26566" spans="9:13">
      <c r="I26566" s="51"/>
      <c r="M26566" s="51"/>
    </row>
    <row r="26567" spans="9:13">
      <c r="I26567" s="51"/>
      <c r="M26567" s="51"/>
    </row>
    <row r="26568" spans="9:13">
      <c r="I26568" s="51"/>
      <c r="M26568" s="51"/>
    </row>
    <row r="26569" spans="9:13">
      <c r="I26569" s="51"/>
      <c r="M26569" s="51"/>
    </row>
    <row r="26570" spans="9:13">
      <c r="I26570" s="51"/>
      <c r="M26570" s="51"/>
    </row>
    <row r="26571" spans="9:13">
      <c r="I26571" s="51"/>
      <c r="M26571" s="51"/>
    </row>
    <row r="26572" spans="9:13">
      <c r="I26572" s="51"/>
      <c r="M26572" s="51"/>
    </row>
    <row r="26573" spans="9:13">
      <c r="I26573" s="51"/>
      <c r="M26573" s="51"/>
    </row>
    <row r="26574" spans="9:13">
      <c r="I26574" s="51"/>
      <c r="M26574" s="51"/>
    </row>
    <row r="26575" spans="9:13">
      <c r="I26575" s="51"/>
      <c r="M26575" s="51"/>
    </row>
    <row r="26576" spans="9:13">
      <c r="I26576" s="51"/>
      <c r="M26576" s="51"/>
    </row>
    <row r="26577" spans="9:13">
      <c r="I26577" s="51"/>
      <c r="M26577" s="51"/>
    </row>
    <row r="26578" spans="9:13">
      <c r="I26578" s="51"/>
      <c r="M26578" s="51"/>
    </row>
    <row r="26579" spans="9:13">
      <c r="I26579" s="51"/>
      <c r="M26579" s="51"/>
    </row>
    <row r="26580" spans="9:13">
      <c r="I26580" s="51"/>
      <c r="M26580" s="51"/>
    </row>
    <row r="26581" spans="9:13">
      <c r="I26581" s="51"/>
      <c r="M26581" s="51"/>
    </row>
    <row r="26582" spans="9:13">
      <c r="I26582" s="51"/>
      <c r="M26582" s="51"/>
    </row>
    <row r="26583" spans="9:13">
      <c r="I26583" s="51"/>
      <c r="M26583" s="51"/>
    </row>
    <row r="26584" spans="9:13">
      <c r="I26584" s="51"/>
      <c r="M26584" s="51"/>
    </row>
    <row r="26585" spans="9:13">
      <c r="I26585" s="51"/>
      <c r="M26585" s="51"/>
    </row>
    <row r="26586" spans="9:13">
      <c r="I26586" s="51"/>
      <c r="M26586" s="51"/>
    </row>
    <row r="26587" spans="9:13">
      <c r="I26587" s="51"/>
      <c r="M26587" s="51"/>
    </row>
    <row r="26588" spans="9:13">
      <c r="I26588" s="51"/>
      <c r="M26588" s="51"/>
    </row>
    <row r="26589" spans="9:13">
      <c r="I26589" s="51"/>
      <c r="M26589" s="51"/>
    </row>
    <row r="26590" spans="9:13">
      <c r="I26590" s="51"/>
      <c r="M26590" s="51"/>
    </row>
    <row r="26591" spans="9:13">
      <c r="I26591" s="51"/>
      <c r="M26591" s="51"/>
    </row>
    <row r="26592" spans="9:13">
      <c r="I26592" s="51"/>
      <c r="M26592" s="51"/>
    </row>
    <row r="26593" spans="9:13">
      <c r="I26593" s="51"/>
      <c r="M26593" s="51"/>
    </row>
    <row r="26594" spans="9:13">
      <c r="I26594" s="51"/>
      <c r="M26594" s="51"/>
    </row>
    <row r="26595" spans="9:13">
      <c r="I26595" s="51"/>
      <c r="M26595" s="51"/>
    </row>
    <row r="26596" spans="9:13">
      <c r="I26596" s="51"/>
      <c r="M26596" s="51"/>
    </row>
    <row r="26597" spans="9:13">
      <c r="I26597" s="51"/>
      <c r="M26597" s="51"/>
    </row>
    <row r="26598" spans="9:13">
      <c r="I26598" s="51"/>
      <c r="M26598" s="51"/>
    </row>
    <row r="26599" spans="9:13">
      <c r="I26599" s="51"/>
      <c r="M26599" s="51"/>
    </row>
    <row r="26600" spans="9:13">
      <c r="I26600" s="51"/>
      <c r="M26600" s="51"/>
    </row>
    <row r="26601" spans="9:13">
      <c r="I26601" s="51"/>
      <c r="M26601" s="51"/>
    </row>
    <row r="26602" spans="9:13">
      <c r="I26602" s="51"/>
      <c r="M26602" s="51"/>
    </row>
    <row r="26603" spans="9:13">
      <c r="I26603" s="51"/>
      <c r="M26603" s="51"/>
    </row>
    <row r="26604" spans="9:13">
      <c r="I26604" s="51"/>
      <c r="M26604" s="51"/>
    </row>
    <row r="26605" spans="9:13">
      <c r="I26605" s="51"/>
      <c r="M26605" s="51"/>
    </row>
    <row r="26606" spans="9:13">
      <c r="I26606" s="51"/>
      <c r="M26606" s="51"/>
    </row>
    <row r="26607" spans="9:13">
      <c r="I26607" s="51"/>
      <c r="M26607" s="51"/>
    </row>
    <row r="26608" spans="9:13">
      <c r="I26608" s="51"/>
      <c r="M26608" s="51"/>
    </row>
    <row r="26609" spans="9:13">
      <c r="I26609" s="51"/>
      <c r="M26609" s="51"/>
    </row>
    <row r="26610" spans="9:13">
      <c r="I26610" s="51"/>
      <c r="M26610" s="51"/>
    </row>
    <row r="26611" spans="9:13">
      <c r="I26611" s="51"/>
      <c r="M26611" s="51"/>
    </row>
    <row r="26612" spans="9:13">
      <c r="I26612" s="51"/>
      <c r="M26612" s="51"/>
    </row>
    <row r="26613" spans="9:13">
      <c r="I26613" s="51"/>
      <c r="M26613" s="51"/>
    </row>
    <row r="26614" spans="9:13">
      <c r="I26614" s="51"/>
      <c r="M26614" s="51"/>
    </row>
    <row r="26615" spans="9:13">
      <c r="I26615" s="51"/>
      <c r="M26615" s="51"/>
    </row>
    <row r="26616" spans="9:13">
      <c r="I26616" s="51"/>
      <c r="M26616" s="51"/>
    </row>
    <row r="26617" spans="9:13">
      <c r="I26617" s="51"/>
      <c r="M26617" s="51"/>
    </row>
    <row r="26618" spans="9:13">
      <c r="I26618" s="51"/>
      <c r="M26618" s="51"/>
    </row>
    <row r="26619" spans="9:13">
      <c r="I26619" s="51"/>
      <c r="M26619" s="51"/>
    </row>
    <row r="26620" spans="9:13">
      <c r="I26620" s="51"/>
      <c r="M26620" s="51"/>
    </row>
    <row r="26621" spans="9:13">
      <c r="I26621" s="51"/>
      <c r="M26621" s="51"/>
    </row>
    <row r="26622" spans="9:13">
      <c r="I26622" s="51"/>
      <c r="M26622" s="51"/>
    </row>
    <row r="26623" spans="9:13">
      <c r="I26623" s="51"/>
      <c r="M26623" s="51"/>
    </row>
    <row r="26624" spans="9:13">
      <c r="I26624" s="51"/>
      <c r="M26624" s="51"/>
    </row>
    <row r="26625" spans="9:13">
      <c r="I26625" s="51"/>
      <c r="M26625" s="51"/>
    </row>
    <row r="26626" spans="9:13">
      <c r="I26626" s="51"/>
      <c r="M26626" s="51"/>
    </row>
    <row r="26627" spans="9:13">
      <c r="I26627" s="51"/>
      <c r="M26627" s="51"/>
    </row>
    <row r="26628" spans="9:13">
      <c r="I26628" s="51"/>
      <c r="M26628" s="51"/>
    </row>
    <row r="26629" spans="9:13">
      <c r="I26629" s="51"/>
      <c r="M26629" s="51"/>
    </row>
    <row r="26630" spans="9:13">
      <c r="I26630" s="51"/>
      <c r="M26630" s="51"/>
    </row>
    <row r="26631" spans="9:13">
      <c r="I26631" s="51"/>
      <c r="M26631" s="51"/>
    </row>
    <row r="26632" spans="9:13">
      <c r="I26632" s="51"/>
      <c r="M26632" s="51"/>
    </row>
    <row r="26633" spans="9:13">
      <c r="I26633" s="51"/>
      <c r="M26633" s="51"/>
    </row>
    <row r="26634" spans="9:13">
      <c r="I26634" s="51"/>
      <c r="M26634" s="51"/>
    </row>
    <row r="26635" spans="9:13">
      <c r="I26635" s="51"/>
      <c r="M26635" s="51"/>
    </row>
    <row r="26636" spans="9:13">
      <c r="I26636" s="51"/>
      <c r="M26636" s="51"/>
    </row>
    <row r="26637" spans="9:13">
      <c r="I26637" s="51"/>
      <c r="M26637" s="51"/>
    </row>
    <row r="26638" spans="9:13">
      <c r="I26638" s="51"/>
      <c r="M26638" s="51"/>
    </row>
    <row r="26639" spans="9:13">
      <c r="I26639" s="51"/>
      <c r="M26639" s="51"/>
    </row>
    <row r="26640" spans="9:13">
      <c r="I26640" s="51"/>
      <c r="M26640" s="51"/>
    </row>
    <row r="26641" spans="9:13">
      <c r="I26641" s="51"/>
      <c r="M26641" s="51"/>
    </row>
    <row r="26642" spans="9:13">
      <c r="I26642" s="51"/>
      <c r="M26642" s="51"/>
    </row>
    <row r="26643" spans="9:13">
      <c r="I26643" s="51"/>
      <c r="M26643" s="51"/>
    </row>
    <row r="26644" spans="9:13">
      <c r="I26644" s="51"/>
      <c r="M26644" s="51"/>
    </row>
    <row r="26645" spans="9:13">
      <c r="I26645" s="51"/>
      <c r="M26645" s="51"/>
    </row>
    <row r="26646" spans="9:13">
      <c r="I26646" s="51"/>
      <c r="M26646" s="51"/>
    </row>
    <row r="26647" spans="9:13">
      <c r="I26647" s="51"/>
      <c r="M26647" s="51"/>
    </row>
    <row r="26648" spans="9:13">
      <c r="I26648" s="51"/>
      <c r="M26648" s="51"/>
    </row>
    <row r="26649" spans="9:13">
      <c r="I26649" s="51"/>
      <c r="M26649" s="51"/>
    </row>
    <row r="26650" spans="9:13">
      <c r="I26650" s="51"/>
      <c r="M26650" s="51"/>
    </row>
    <row r="26651" spans="9:13">
      <c r="I26651" s="51"/>
      <c r="M26651" s="51"/>
    </row>
    <row r="26652" spans="9:13">
      <c r="I26652" s="51"/>
      <c r="M26652" s="51"/>
    </row>
    <row r="26653" spans="9:13">
      <c r="I26653" s="51"/>
      <c r="M26653" s="51"/>
    </row>
    <row r="26654" spans="9:13">
      <c r="I26654" s="51"/>
      <c r="M26654" s="51"/>
    </row>
    <row r="26655" spans="9:13">
      <c r="I26655" s="51"/>
      <c r="M26655" s="51"/>
    </row>
    <row r="26656" spans="9:13">
      <c r="I26656" s="51"/>
      <c r="M26656" s="51"/>
    </row>
    <row r="26657" spans="9:13">
      <c r="I26657" s="51"/>
      <c r="M26657" s="51"/>
    </row>
    <row r="26658" spans="9:13">
      <c r="I26658" s="51"/>
      <c r="M26658" s="51"/>
    </row>
    <row r="26659" spans="9:13">
      <c r="I26659" s="51"/>
      <c r="M26659" s="51"/>
    </row>
    <row r="26660" spans="9:13">
      <c r="I26660" s="51"/>
      <c r="M26660" s="51"/>
    </row>
    <row r="26661" spans="9:13">
      <c r="I26661" s="51"/>
      <c r="M26661" s="51"/>
    </row>
    <row r="26662" spans="9:13">
      <c r="I26662" s="51"/>
      <c r="M26662" s="51"/>
    </row>
    <row r="26663" spans="9:13">
      <c r="I26663" s="51"/>
      <c r="M26663" s="51"/>
    </row>
    <row r="26664" spans="9:13">
      <c r="I26664" s="51"/>
      <c r="M26664" s="51"/>
    </row>
    <row r="26665" spans="9:13">
      <c r="I26665" s="51"/>
      <c r="M26665" s="51"/>
    </row>
    <row r="26666" spans="9:13">
      <c r="I26666" s="51"/>
      <c r="M26666" s="51"/>
    </row>
    <row r="26667" spans="9:13">
      <c r="I26667" s="51"/>
      <c r="M26667" s="51"/>
    </row>
    <row r="26668" spans="9:13">
      <c r="I26668" s="51"/>
      <c r="M26668" s="51"/>
    </row>
    <row r="26669" spans="9:13">
      <c r="I26669" s="51"/>
      <c r="M26669" s="51"/>
    </row>
    <row r="26670" spans="9:13">
      <c r="I26670" s="51"/>
      <c r="M26670" s="51"/>
    </row>
    <row r="26671" spans="9:13">
      <c r="I26671" s="51"/>
      <c r="M26671" s="51"/>
    </row>
    <row r="26672" spans="9:13">
      <c r="I26672" s="51"/>
      <c r="M26672" s="51"/>
    </row>
    <row r="26673" spans="9:13">
      <c r="I26673" s="51"/>
      <c r="M26673" s="51"/>
    </row>
    <row r="26674" spans="9:13">
      <c r="I26674" s="51"/>
      <c r="M26674" s="51"/>
    </row>
    <row r="26675" spans="9:13">
      <c r="I26675" s="51"/>
      <c r="M26675" s="51"/>
    </row>
    <row r="26676" spans="9:13">
      <c r="I26676" s="51"/>
      <c r="M26676" s="51"/>
    </row>
    <row r="26677" spans="9:13">
      <c r="I26677" s="51"/>
      <c r="M26677" s="51"/>
    </row>
    <row r="26678" spans="9:13">
      <c r="I26678" s="51"/>
      <c r="M26678" s="51"/>
    </row>
    <row r="26679" spans="9:13">
      <c r="I26679" s="51"/>
      <c r="M26679" s="51"/>
    </row>
    <row r="26680" spans="9:13">
      <c r="I26680" s="51"/>
      <c r="M26680" s="51"/>
    </row>
    <row r="26681" spans="9:13">
      <c r="I26681" s="51"/>
      <c r="M26681" s="51"/>
    </row>
    <row r="26682" spans="9:13">
      <c r="I26682" s="51"/>
      <c r="M26682" s="51"/>
    </row>
    <row r="26683" spans="9:13">
      <c r="I26683" s="51"/>
      <c r="M26683" s="51"/>
    </row>
    <row r="26684" spans="9:13">
      <c r="I26684" s="51"/>
      <c r="M26684" s="51"/>
    </row>
    <row r="26685" spans="9:13">
      <c r="I26685" s="51"/>
      <c r="M26685" s="51"/>
    </row>
    <row r="26686" spans="9:13">
      <c r="I26686" s="51"/>
      <c r="M26686" s="51"/>
    </row>
    <row r="26687" spans="9:13">
      <c r="I26687" s="51"/>
      <c r="M26687" s="51"/>
    </row>
    <row r="26688" spans="9:13">
      <c r="I26688" s="51"/>
      <c r="M26688" s="51"/>
    </row>
    <row r="26689" spans="9:13">
      <c r="I26689" s="51"/>
      <c r="M26689" s="51"/>
    </row>
    <row r="26690" spans="9:13">
      <c r="I26690" s="51"/>
      <c r="M26690" s="51"/>
    </row>
    <row r="26691" spans="9:13">
      <c r="I26691" s="51"/>
      <c r="M26691" s="51"/>
    </row>
    <row r="26692" spans="9:13">
      <c r="I26692" s="51"/>
      <c r="M26692" s="51"/>
    </row>
    <row r="26693" spans="9:13">
      <c r="I26693" s="51"/>
      <c r="M26693" s="51"/>
    </row>
    <row r="26694" spans="9:13">
      <c r="I26694" s="51"/>
      <c r="M26694" s="51"/>
    </row>
    <row r="26695" spans="9:13">
      <c r="I26695" s="51"/>
      <c r="M26695" s="51"/>
    </row>
    <row r="26696" spans="9:13">
      <c r="I26696" s="51"/>
      <c r="M26696" s="51"/>
    </row>
    <row r="26697" spans="9:13">
      <c r="I26697" s="51"/>
      <c r="M26697" s="51"/>
    </row>
    <row r="26698" spans="9:13">
      <c r="I26698" s="51"/>
      <c r="M26698" s="51"/>
    </row>
    <row r="26699" spans="9:13">
      <c r="I26699" s="51"/>
      <c r="M26699" s="51"/>
    </row>
    <row r="26700" spans="9:13">
      <c r="I26700" s="51"/>
      <c r="M26700" s="51"/>
    </row>
    <row r="26701" spans="9:13">
      <c r="I26701" s="51"/>
      <c r="M26701" s="51"/>
    </row>
    <row r="26702" spans="9:13">
      <c r="I26702" s="51"/>
      <c r="M26702" s="51"/>
    </row>
    <row r="26703" spans="9:13">
      <c r="I26703" s="51"/>
      <c r="M26703" s="51"/>
    </row>
    <row r="26704" spans="9:13">
      <c r="I26704" s="51"/>
      <c r="M26704" s="51"/>
    </row>
    <row r="26705" spans="9:13">
      <c r="I26705" s="51"/>
      <c r="M26705" s="51"/>
    </row>
    <row r="26706" spans="9:13">
      <c r="I26706" s="51"/>
      <c r="M26706" s="51"/>
    </row>
    <row r="26707" spans="9:13">
      <c r="I26707" s="51"/>
      <c r="M26707" s="51"/>
    </row>
    <row r="26708" spans="9:13">
      <c r="I26708" s="51"/>
      <c r="M26708" s="51"/>
    </row>
    <row r="26709" spans="9:13">
      <c r="I26709" s="51"/>
      <c r="M26709" s="51"/>
    </row>
    <row r="26710" spans="9:13">
      <c r="I26710" s="51"/>
      <c r="M26710" s="51"/>
    </row>
    <row r="26711" spans="9:13">
      <c r="I26711" s="51"/>
      <c r="M26711" s="51"/>
    </row>
    <row r="26712" spans="9:13">
      <c r="I26712" s="51"/>
      <c r="M26712" s="51"/>
    </row>
    <row r="26713" spans="9:13">
      <c r="I26713" s="51"/>
      <c r="M26713" s="51"/>
    </row>
    <row r="26714" spans="9:13">
      <c r="I26714" s="51"/>
      <c r="M26714" s="51"/>
    </row>
    <row r="26715" spans="9:13">
      <c r="I26715" s="51"/>
      <c r="M26715" s="51"/>
    </row>
    <row r="26716" spans="9:13">
      <c r="I26716" s="51"/>
      <c r="M26716" s="51"/>
    </row>
    <row r="26717" spans="9:13">
      <c r="I26717" s="51"/>
      <c r="M26717" s="51"/>
    </row>
    <row r="26718" spans="9:13">
      <c r="I26718" s="51"/>
      <c r="M26718" s="51"/>
    </row>
    <row r="26719" spans="9:13">
      <c r="I26719" s="51"/>
      <c r="M26719" s="51"/>
    </row>
    <row r="26720" spans="9:13">
      <c r="I26720" s="51"/>
      <c r="M26720" s="51"/>
    </row>
    <row r="26721" spans="9:13">
      <c r="I26721" s="51"/>
      <c r="M26721" s="51"/>
    </row>
    <row r="26722" spans="9:13">
      <c r="I26722" s="51"/>
      <c r="M26722" s="51"/>
    </row>
    <row r="26723" spans="9:13">
      <c r="I26723" s="51"/>
      <c r="M26723" s="51"/>
    </row>
    <row r="26724" spans="9:13">
      <c r="I26724" s="51"/>
      <c r="M26724" s="51"/>
    </row>
    <row r="26725" spans="9:13">
      <c r="I26725" s="51"/>
      <c r="M26725" s="51"/>
    </row>
    <row r="26726" spans="9:13">
      <c r="I26726" s="51"/>
      <c r="M26726" s="51"/>
    </row>
    <row r="26727" spans="9:13">
      <c r="I26727" s="51"/>
      <c r="M26727" s="51"/>
    </row>
    <row r="26728" spans="9:13">
      <c r="I26728" s="51"/>
      <c r="M26728" s="51"/>
    </row>
    <row r="26729" spans="9:13">
      <c r="I26729" s="51"/>
      <c r="M26729" s="51"/>
    </row>
    <row r="26730" spans="9:13">
      <c r="I26730" s="51"/>
      <c r="M26730" s="51"/>
    </row>
    <row r="26731" spans="9:13">
      <c r="I26731" s="51"/>
      <c r="M26731" s="51"/>
    </row>
    <row r="26732" spans="9:13">
      <c r="I26732" s="51"/>
      <c r="M26732" s="51"/>
    </row>
    <row r="26733" spans="9:13">
      <c r="I26733" s="51"/>
      <c r="M26733" s="51"/>
    </row>
    <row r="26734" spans="9:13">
      <c r="I26734" s="51"/>
      <c r="M26734" s="51"/>
    </row>
    <row r="26735" spans="9:13">
      <c r="I26735" s="51"/>
      <c r="M26735" s="51"/>
    </row>
    <row r="26736" spans="9:13">
      <c r="I26736" s="51"/>
      <c r="M26736" s="51"/>
    </row>
    <row r="26737" spans="9:13">
      <c r="I26737" s="51"/>
      <c r="M26737" s="51"/>
    </row>
    <row r="26738" spans="9:13">
      <c r="I26738" s="51"/>
      <c r="M26738" s="51"/>
    </row>
    <row r="26739" spans="9:13">
      <c r="I26739" s="51"/>
      <c r="M26739" s="51"/>
    </row>
    <row r="26740" spans="9:13">
      <c r="I26740" s="51"/>
      <c r="M26740" s="51"/>
    </row>
    <row r="26741" spans="9:13">
      <c r="I26741" s="51"/>
      <c r="M26741" s="51"/>
    </row>
    <row r="26742" spans="9:13">
      <c r="I26742" s="51"/>
      <c r="M26742" s="51"/>
    </row>
    <row r="26743" spans="9:13">
      <c r="I26743" s="51"/>
      <c r="M26743" s="51"/>
    </row>
    <row r="26744" spans="9:13">
      <c r="I26744" s="51"/>
      <c r="M26744" s="51"/>
    </row>
    <row r="26745" spans="9:13">
      <c r="I26745" s="51"/>
      <c r="M26745" s="51"/>
    </row>
    <row r="26746" spans="9:13">
      <c r="I26746" s="51"/>
      <c r="M26746" s="51"/>
    </row>
    <row r="26747" spans="9:13">
      <c r="I26747" s="51"/>
      <c r="M26747" s="51"/>
    </row>
    <row r="26748" spans="9:13">
      <c r="I26748" s="51"/>
      <c r="M26748" s="51"/>
    </row>
    <row r="26749" spans="9:13">
      <c r="I26749" s="51"/>
      <c r="M26749" s="51"/>
    </row>
    <row r="26750" spans="9:13">
      <c r="I26750" s="51"/>
      <c r="M26750" s="51"/>
    </row>
    <row r="26751" spans="9:13">
      <c r="I26751" s="51"/>
      <c r="M26751" s="51"/>
    </row>
    <row r="26752" spans="9:13">
      <c r="I26752" s="51"/>
      <c r="M26752" s="51"/>
    </row>
    <row r="26753" spans="9:13">
      <c r="I26753" s="51"/>
      <c r="M26753" s="51"/>
    </row>
    <row r="26754" spans="9:13">
      <c r="I26754" s="51"/>
      <c r="M26754" s="51"/>
    </row>
    <row r="26755" spans="9:13">
      <c r="I26755" s="51"/>
      <c r="M26755" s="51"/>
    </row>
    <row r="26756" spans="9:13">
      <c r="I26756" s="51"/>
      <c r="M26756" s="51"/>
    </row>
    <row r="26757" spans="9:13">
      <c r="I26757" s="51"/>
      <c r="M26757" s="51"/>
    </row>
    <row r="26758" spans="9:13">
      <c r="I26758" s="51"/>
      <c r="M26758" s="51"/>
    </row>
    <row r="26759" spans="9:13">
      <c r="I26759" s="51"/>
      <c r="M26759" s="51"/>
    </row>
    <row r="26760" spans="9:13">
      <c r="I26760" s="51"/>
      <c r="M26760" s="51"/>
    </row>
    <row r="26761" spans="9:13">
      <c r="I26761" s="51"/>
      <c r="M26761" s="51"/>
    </row>
    <row r="26762" spans="9:13">
      <c r="I26762" s="51"/>
      <c r="M26762" s="51"/>
    </row>
    <row r="26763" spans="9:13">
      <c r="I26763" s="51"/>
      <c r="M26763" s="51"/>
    </row>
    <row r="26764" spans="9:13">
      <c r="I26764" s="51"/>
      <c r="M26764" s="51"/>
    </row>
    <row r="26765" spans="9:13">
      <c r="I26765" s="51"/>
      <c r="M26765" s="51"/>
    </row>
    <row r="26766" spans="9:13">
      <c r="I26766" s="51"/>
      <c r="M26766" s="51"/>
    </row>
    <row r="26767" spans="9:13">
      <c r="I26767" s="51"/>
      <c r="M26767" s="51"/>
    </row>
    <row r="26768" spans="9:13">
      <c r="I26768" s="51"/>
      <c r="M26768" s="51"/>
    </row>
    <row r="26769" spans="9:13">
      <c r="I26769" s="51"/>
      <c r="M26769" s="51"/>
    </row>
    <row r="26770" spans="9:13">
      <c r="I26770" s="51"/>
      <c r="M26770" s="51"/>
    </row>
    <row r="26771" spans="9:13">
      <c r="I26771" s="51"/>
      <c r="M26771" s="51"/>
    </row>
    <row r="26772" spans="9:13">
      <c r="I26772" s="51"/>
      <c r="M26772" s="51"/>
    </row>
    <row r="26773" spans="9:13">
      <c r="I26773" s="51"/>
      <c r="M26773" s="51"/>
    </row>
    <row r="26774" spans="9:13">
      <c r="I26774" s="51"/>
      <c r="M26774" s="51"/>
    </row>
    <row r="26775" spans="9:13">
      <c r="I26775" s="51"/>
      <c r="M26775" s="51"/>
    </row>
    <row r="26776" spans="9:13">
      <c r="I26776" s="51"/>
      <c r="M26776" s="51"/>
    </row>
    <row r="26777" spans="9:13">
      <c r="I26777" s="51"/>
      <c r="M26777" s="51"/>
    </row>
    <row r="26778" spans="9:13">
      <c r="I26778" s="51"/>
      <c r="M26778" s="51"/>
    </row>
    <row r="26779" spans="9:13">
      <c r="I26779" s="51"/>
      <c r="M26779" s="51"/>
    </row>
    <row r="26780" spans="9:13">
      <c r="I26780" s="51"/>
      <c r="M26780" s="51"/>
    </row>
    <row r="26781" spans="9:13">
      <c r="I26781" s="51"/>
      <c r="M26781" s="51"/>
    </row>
    <row r="26782" spans="9:13">
      <c r="I26782" s="51"/>
      <c r="M26782" s="51"/>
    </row>
    <row r="26783" spans="9:13">
      <c r="I26783" s="51"/>
      <c r="M26783" s="51"/>
    </row>
    <row r="26784" spans="9:13">
      <c r="I26784" s="51"/>
      <c r="M26784" s="51"/>
    </row>
    <row r="26785" spans="9:13">
      <c r="I26785" s="51"/>
      <c r="M26785" s="51"/>
    </row>
    <row r="26786" spans="9:13">
      <c r="I26786" s="51"/>
      <c r="M26786" s="51"/>
    </row>
    <row r="26787" spans="9:13">
      <c r="I26787" s="51"/>
      <c r="M26787" s="51"/>
    </row>
    <row r="26788" spans="9:13">
      <c r="I26788" s="51"/>
      <c r="M26788" s="51"/>
    </row>
    <row r="26789" spans="9:13">
      <c r="I26789" s="51"/>
      <c r="M26789" s="51"/>
    </row>
    <row r="26790" spans="9:13">
      <c r="I26790" s="51"/>
      <c r="M26790" s="51"/>
    </row>
    <row r="26791" spans="9:13">
      <c r="I26791" s="51"/>
      <c r="M26791" s="51"/>
    </row>
    <row r="26792" spans="9:13">
      <c r="I26792" s="51"/>
      <c r="M26792" s="51"/>
    </row>
    <row r="26793" spans="9:13">
      <c r="I26793" s="51"/>
      <c r="M26793" s="51"/>
    </row>
    <row r="26794" spans="9:13">
      <c r="I26794" s="51"/>
      <c r="M26794" s="51"/>
    </row>
    <row r="26795" spans="9:13">
      <c r="I26795" s="51"/>
      <c r="M26795" s="51"/>
    </row>
    <row r="26796" spans="9:13">
      <c r="I26796" s="51"/>
      <c r="M26796" s="51"/>
    </row>
    <row r="26797" spans="9:13">
      <c r="I26797" s="51"/>
      <c r="M26797" s="51"/>
    </row>
    <row r="26798" spans="9:13">
      <c r="I26798" s="51"/>
      <c r="M26798" s="51"/>
    </row>
    <row r="26799" spans="9:13">
      <c r="I26799" s="51"/>
      <c r="M26799" s="51"/>
    </row>
    <row r="26800" spans="9:13">
      <c r="I26800" s="51"/>
      <c r="M26800" s="51"/>
    </row>
    <row r="26801" spans="9:13">
      <c r="I26801" s="51"/>
      <c r="M26801" s="51"/>
    </row>
    <row r="26802" spans="9:13">
      <c r="I26802" s="51"/>
      <c r="M26802" s="51"/>
    </row>
    <row r="26803" spans="9:13">
      <c r="I26803" s="51"/>
      <c r="M26803" s="51"/>
    </row>
    <row r="26804" spans="9:13">
      <c r="I26804" s="51"/>
      <c r="M26804" s="51"/>
    </row>
    <row r="26805" spans="9:13">
      <c r="I26805" s="51"/>
      <c r="M26805" s="51"/>
    </row>
    <row r="26806" spans="9:13">
      <c r="I26806" s="51"/>
      <c r="M26806" s="51"/>
    </row>
    <row r="26807" spans="9:13">
      <c r="I26807" s="51"/>
      <c r="M26807" s="51"/>
    </row>
    <row r="26808" spans="9:13">
      <c r="I26808" s="51"/>
      <c r="M26808" s="51"/>
    </row>
    <row r="26809" spans="9:13">
      <c r="I26809" s="51"/>
      <c r="M26809" s="51"/>
    </row>
    <row r="26810" spans="9:13">
      <c r="I26810" s="51"/>
      <c r="M26810" s="51"/>
    </row>
    <row r="26811" spans="9:13">
      <c r="I26811" s="51"/>
      <c r="M26811" s="51"/>
    </row>
    <row r="26812" spans="9:13">
      <c r="I26812" s="51"/>
      <c r="M26812" s="51"/>
    </row>
    <row r="26813" spans="9:13">
      <c r="I26813" s="51"/>
      <c r="M26813" s="51"/>
    </row>
    <row r="26814" spans="9:13">
      <c r="I26814" s="51"/>
      <c r="M26814" s="51"/>
    </row>
    <row r="26815" spans="9:13">
      <c r="I26815" s="51"/>
      <c r="M26815" s="51"/>
    </row>
    <row r="26816" spans="9:13">
      <c r="I26816" s="51"/>
      <c r="M26816" s="51"/>
    </row>
    <row r="26817" spans="9:13">
      <c r="I26817" s="51"/>
      <c r="M26817" s="51"/>
    </row>
    <row r="26818" spans="9:13">
      <c r="I26818" s="51"/>
      <c r="M26818" s="51"/>
    </row>
    <row r="26819" spans="9:13">
      <c r="I26819" s="51"/>
      <c r="M26819" s="51"/>
    </row>
    <row r="26820" spans="9:13">
      <c r="I26820" s="51"/>
      <c r="M26820" s="51"/>
    </row>
    <row r="26821" spans="9:13">
      <c r="I26821" s="51"/>
      <c r="M26821" s="51"/>
    </row>
    <row r="26822" spans="9:13">
      <c r="I26822" s="51"/>
      <c r="M26822" s="51"/>
    </row>
    <row r="26823" spans="9:13">
      <c r="I26823" s="51"/>
      <c r="M26823" s="51"/>
    </row>
    <row r="26824" spans="9:13">
      <c r="I26824" s="51"/>
      <c r="M26824" s="51"/>
    </row>
    <row r="26825" spans="9:13">
      <c r="I26825" s="51"/>
      <c r="M26825" s="51"/>
    </row>
    <row r="26826" spans="9:13">
      <c r="I26826" s="51"/>
      <c r="M26826" s="51"/>
    </row>
    <row r="26827" spans="9:13">
      <c r="I26827" s="51"/>
      <c r="M26827" s="51"/>
    </row>
    <row r="26828" spans="9:13">
      <c r="I26828" s="51"/>
      <c r="M26828" s="51"/>
    </row>
    <row r="26829" spans="9:13">
      <c r="I26829" s="51"/>
      <c r="M26829" s="51"/>
    </row>
    <row r="26830" spans="9:13">
      <c r="I26830" s="51"/>
      <c r="M26830" s="51"/>
    </row>
    <row r="26831" spans="9:13">
      <c r="I26831" s="51"/>
      <c r="M26831" s="51"/>
    </row>
    <row r="26832" spans="9:13">
      <c r="I26832" s="51"/>
      <c r="M26832" s="51"/>
    </row>
    <row r="26833" spans="9:13">
      <c r="I26833" s="51"/>
      <c r="M26833" s="51"/>
    </row>
    <row r="26834" spans="9:13">
      <c r="I26834" s="51"/>
      <c r="M26834" s="51"/>
    </row>
    <row r="26835" spans="9:13">
      <c r="I26835" s="51"/>
      <c r="M26835" s="51"/>
    </row>
    <row r="26836" spans="9:13">
      <c r="I26836" s="51"/>
      <c r="M26836" s="51"/>
    </row>
    <row r="26837" spans="9:13">
      <c r="I26837" s="51"/>
      <c r="M26837" s="51"/>
    </row>
    <row r="26838" spans="9:13">
      <c r="I26838" s="51"/>
      <c r="M26838" s="51"/>
    </row>
    <row r="26839" spans="9:13">
      <c r="I26839" s="51"/>
      <c r="M26839" s="51"/>
    </row>
    <row r="26840" spans="9:13">
      <c r="I26840" s="51"/>
      <c r="M26840" s="51"/>
    </row>
    <row r="26841" spans="9:13">
      <c r="I26841" s="51"/>
      <c r="M26841" s="51"/>
    </row>
    <row r="26842" spans="9:13">
      <c r="I26842" s="51"/>
      <c r="M26842" s="51"/>
    </row>
    <row r="26843" spans="9:13">
      <c r="I26843" s="51"/>
      <c r="M26843" s="51"/>
    </row>
    <row r="26844" spans="9:13">
      <c r="I26844" s="51"/>
      <c r="M26844" s="51"/>
    </row>
    <row r="26845" spans="9:13">
      <c r="I26845" s="51"/>
      <c r="M26845" s="51"/>
    </row>
    <row r="26846" spans="9:13">
      <c r="I26846" s="51"/>
      <c r="M26846" s="51"/>
    </row>
    <row r="26847" spans="9:13">
      <c r="I26847" s="51"/>
      <c r="M26847" s="51"/>
    </row>
    <row r="26848" spans="9:13">
      <c r="I26848" s="51"/>
      <c r="M26848" s="51"/>
    </row>
    <row r="26849" spans="9:13">
      <c r="I26849" s="51"/>
      <c r="M26849" s="51"/>
    </row>
    <row r="26850" spans="9:13">
      <c r="I26850" s="51"/>
      <c r="M26850" s="51"/>
    </row>
    <row r="26851" spans="9:13">
      <c r="I26851" s="51"/>
      <c r="M26851" s="51"/>
    </row>
    <row r="26852" spans="9:13">
      <c r="I26852" s="51"/>
      <c r="M26852" s="51"/>
    </row>
    <row r="26853" spans="9:13">
      <c r="I26853" s="51"/>
      <c r="M26853" s="51"/>
    </row>
    <row r="26854" spans="9:13">
      <c r="I26854" s="51"/>
      <c r="M26854" s="51"/>
    </row>
    <row r="26855" spans="9:13">
      <c r="I26855" s="51"/>
      <c r="M26855" s="51"/>
    </row>
    <row r="26856" spans="9:13">
      <c r="I26856" s="51"/>
      <c r="M26856" s="51"/>
    </row>
    <row r="26857" spans="9:13">
      <c r="I26857" s="51"/>
      <c r="M26857" s="51"/>
    </row>
    <row r="26858" spans="9:13">
      <c r="I26858" s="51"/>
      <c r="M26858" s="51"/>
    </row>
    <row r="26859" spans="9:13">
      <c r="I26859" s="51"/>
      <c r="M26859" s="51"/>
    </row>
    <row r="26860" spans="9:13">
      <c r="I26860" s="51"/>
      <c r="M26860" s="51"/>
    </row>
    <row r="26861" spans="9:13">
      <c r="I26861" s="51"/>
      <c r="M26861" s="51"/>
    </row>
    <row r="26862" spans="9:13">
      <c r="I26862" s="51"/>
      <c r="M26862" s="51"/>
    </row>
    <row r="26863" spans="9:13">
      <c r="I26863" s="51"/>
      <c r="M26863" s="51"/>
    </row>
    <row r="26864" spans="9:13">
      <c r="I26864" s="51"/>
      <c r="M26864" s="51"/>
    </row>
    <row r="26865" spans="9:13">
      <c r="I26865" s="51"/>
      <c r="M26865" s="51"/>
    </row>
    <row r="26866" spans="9:13">
      <c r="I26866" s="51"/>
      <c r="M26866" s="51"/>
    </row>
    <row r="26867" spans="9:13">
      <c r="I26867" s="51"/>
      <c r="M26867" s="51"/>
    </row>
    <row r="26868" spans="9:13">
      <c r="I26868" s="51"/>
      <c r="M26868" s="51"/>
    </row>
    <row r="26869" spans="9:13">
      <c r="I26869" s="51"/>
      <c r="M26869" s="51"/>
    </row>
    <row r="26870" spans="9:13">
      <c r="I26870" s="51"/>
      <c r="M26870" s="51"/>
    </row>
    <row r="26871" spans="9:13">
      <c r="I26871" s="51"/>
      <c r="M26871" s="51"/>
    </row>
    <row r="26872" spans="9:13">
      <c r="I26872" s="51"/>
      <c r="M26872" s="51"/>
    </row>
    <row r="26873" spans="9:13">
      <c r="I26873" s="51"/>
      <c r="M26873" s="51"/>
    </row>
    <row r="26874" spans="9:13">
      <c r="I26874" s="51"/>
      <c r="M26874" s="51"/>
    </row>
    <row r="26875" spans="9:13">
      <c r="I26875" s="51"/>
      <c r="M26875" s="51"/>
    </row>
    <row r="26876" spans="9:13">
      <c r="I26876" s="51"/>
      <c r="M26876" s="51"/>
    </row>
    <row r="26877" spans="9:13">
      <c r="I26877" s="51"/>
      <c r="M26877" s="51"/>
    </row>
    <row r="26878" spans="9:13">
      <c r="I26878" s="51"/>
      <c r="M26878" s="51"/>
    </row>
    <row r="26879" spans="9:13">
      <c r="I26879" s="51"/>
      <c r="M26879" s="51"/>
    </row>
    <row r="26880" spans="9:13">
      <c r="I26880" s="51"/>
      <c r="M26880" s="51"/>
    </row>
    <row r="26881" spans="9:13">
      <c r="I26881" s="51"/>
      <c r="M26881" s="51"/>
    </row>
    <row r="26882" spans="9:13">
      <c r="I26882" s="51"/>
      <c r="M26882" s="51"/>
    </row>
    <row r="26883" spans="9:13">
      <c r="I26883" s="51"/>
      <c r="M26883" s="51"/>
    </row>
    <row r="26884" spans="9:13">
      <c r="I26884" s="51"/>
      <c r="M26884" s="51"/>
    </row>
    <row r="26885" spans="9:13">
      <c r="I26885" s="51"/>
      <c r="M26885" s="51"/>
    </row>
    <row r="26886" spans="9:13">
      <c r="I26886" s="51"/>
      <c r="M26886" s="51"/>
    </row>
    <row r="26887" spans="9:13">
      <c r="I26887" s="51"/>
      <c r="M26887" s="51"/>
    </row>
    <row r="26888" spans="9:13">
      <c r="I26888" s="51"/>
      <c r="M26888" s="51"/>
    </row>
    <row r="26889" spans="9:13">
      <c r="I26889" s="51"/>
      <c r="M26889" s="51"/>
    </row>
    <row r="26890" spans="9:13">
      <c r="I26890" s="51"/>
      <c r="M26890" s="51"/>
    </row>
    <row r="26891" spans="9:13">
      <c r="I26891" s="51"/>
      <c r="M26891" s="51"/>
    </row>
    <row r="26892" spans="9:13">
      <c r="I26892" s="51"/>
      <c r="M26892" s="51"/>
    </row>
    <row r="26893" spans="9:13">
      <c r="I26893" s="51"/>
      <c r="M26893" s="51"/>
    </row>
    <row r="26894" spans="9:13">
      <c r="I26894" s="51"/>
      <c r="M26894" s="51"/>
    </row>
    <row r="26895" spans="9:13">
      <c r="I26895" s="51"/>
      <c r="M26895" s="51"/>
    </row>
    <row r="26896" spans="9:13">
      <c r="I26896" s="51"/>
      <c r="M26896" s="51"/>
    </row>
    <row r="26897" spans="9:13">
      <c r="I26897" s="51"/>
      <c r="M26897" s="51"/>
    </row>
    <row r="26898" spans="9:13">
      <c r="I26898" s="51"/>
      <c r="M26898" s="51"/>
    </row>
    <row r="26899" spans="9:13">
      <c r="I26899" s="51"/>
      <c r="M26899" s="51"/>
    </row>
    <row r="26900" spans="9:13">
      <c r="I26900" s="51"/>
      <c r="M26900" s="51"/>
    </row>
    <row r="26901" spans="9:13">
      <c r="I26901" s="51"/>
      <c r="M26901" s="51"/>
    </row>
    <row r="26902" spans="9:13">
      <c r="I26902" s="51"/>
      <c r="M26902" s="51"/>
    </row>
    <row r="26903" spans="9:13">
      <c r="I26903" s="51"/>
      <c r="M26903" s="51"/>
    </row>
    <row r="26904" spans="9:13">
      <c r="I26904" s="51"/>
      <c r="M26904" s="51"/>
    </row>
    <row r="26905" spans="9:13">
      <c r="I26905" s="51"/>
      <c r="M26905" s="51"/>
    </row>
    <row r="26906" spans="9:13">
      <c r="I26906" s="51"/>
      <c r="M26906" s="51"/>
    </row>
    <row r="26907" spans="9:13">
      <c r="I26907" s="51"/>
      <c r="M26907" s="51"/>
    </row>
    <row r="26908" spans="9:13">
      <c r="I26908" s="51"/>
      <c r="M26908" s="51"/>
    </row>
    <row r="26909" spans="9:13">
      <c r="I26909" s="51"/>
      <c r="M26909" s="51"/>
    </row>
    <row r="26910" spans="9:13">
      <c r="I26910" s="51"/>
      <c r="M26910" s="51"/>
    </row>
    <row r="26911" spans="9:13">
      <c r="I26911" s="51"/>
      <c r="M26911" s="51"/>
    </row>
    <row r="26912" spans="9:13">
      <c r="I26912" s="51"/>
      <c r="M26912" s="51"/>
    </row>
    <row r="26913" spans="9:13">
      <c r="I26913" s="51"/>
      <c r="M26913" s="51"/>
    </row>
    <row r="26914" spans="9:13">
      <c r="I26914" s="51"/>
      <c r="M26914" s="51"/>
    </row>
    <row r="26915" spans="9:13">
      <c r="I26915" s="51"/>
      <c r="M26915" s="51"/>
    </row>
    <row r="26916" spans="9:13">
      <c r="I26916" s="51"/>
      <c r="M26916" s="51"/>
    </row>
    <row r="26917" spans="9:13">
      <c r="I26917" s="51"/>
      <c r="M26917" s="51"/>
    </row>
    <row r="26918" spans="9:13">
      <c r="I26918" s="51"/>
      <c r="M26918" s="51"/>
    </row>
    <row r="26919" spans="9:13">
      <c r="I26919" s="51"/>
      <c r="M26919" s="51"/>
    </row>
    <row r="26920" spans="9:13">
      <c r="I26920" s="51"/>
      <c r="M26920" s="51"/>
    </row>
    <row r="26921" spans="9:13">
      <c r="I26921" s="51"/>
      <c r="M26921" s="51"/>
    </row>
    <row r="26922" spans="9:13">
      <c r="I26922" s="51"/>
      <c r="M26922" s="51"/>
    </row>
    <row r="26923" spans="9:13">
      <c r="I26923" s="51"/>
      <c r="M26923" s="51"/>
    </row>
    <row r="26924" spans="9:13">
      <c r="I26924" s="51"/>
      <c r="M26924" s="51"/>
    </row>
    <row r="26925" spans="9:13">
      <c r="I26925" s="51"/>
      <c r="M26925" s="51"/>
    </row>
    <row r="26926" spans="9:13">
      <c r="I26926" s="51"/>
      <c r="M26926" s="51"/>
    </row>
    <row r="26927" spans="9:13">
      <c r="I26927" s="51"/>
      <c r="M26927" s="51"/>
    </row>
    <row r="26928" spans="9:13">
      <c r="I26928" s="51"/>
      <c r="M26928" s="51"/>
    </row>
    <row r="26929" spans="9:13">
      <c r="I26929" s="51"/>
      <c r="M26929" s="51"/>
    </row>
    <row r="26930" spans="9:13">
      <c r="I26930" s="51"/>
      <c r="M26930" s="51"/>
    </row>
    <row r="26931" spans="9:13">
      <c r="I26931" s="51"/>
      <c r="M26931" s="51"/>
    </row>
    <row r="26932" spans="9:13">
      <c r="I26932" s="51"/>
      <c r="M26932" s="51"/>
    </row>
    <row r="26933" spans="9:13">
      <c r="I26933" s="51"/>
      <c r="M26933" s="51"/>
    </row>
    <row r="26934" spans="9:13">
      <c r="I26934" s="51"/>
      <c r="M26934" s="51"/>
    </row>
    <row r="26935" spans="9:13">
      <c r="I26935" s="51"/>
      <c r="M26935" s="51"/>
    </row>
    <row r="26936" spans="9:13">
      <c r="I26936" s="51"/>
      <c r="M26936" s="51"/>
    </row>
    <row r="26937" spans="9:13">
      <c r="I26937" s="51"/>
      <c r="M26937" s="51"/>
    </row>
    <row r="26938" spans="9:13">
      <c r="I26938" s="51"/>
      <c r="M26938" s="51"/>
    </row>
    <row r="26939" spans="9:13">
      <c r="I26939" s="51"/>
      <c r="M26939" s="51"/>
    </row>
    <row r="26940" spans="9:13">
      <c r="I26940" s="51"/>
      <c r="M26940" s="51"/>
    </row>
    <row r="26941" spans="9:13">
      <c r="I26941" s="51"/>
      <c r="M26941" s="51"/>
    </row>
    <row r="26942" spans="9:13">
      <c r="I26942" s="51"/>
      <c r="M26942" s="51"/>
    </row>
    <row r="26943" spans="9:13">
      <c r="I26943" s="51"/>
      <c r="M26943" s="51"/>
    </row>
    <row r="26944" spans="9:13">
      <c r="I26944" s="51"/>
      <c r="M26944" s="51"/>
    </row>
    <row r="26945" spans="9:13">
      <c r="I26945" s="51"/>
      <c r="M26945" s="51"/>
    </row>
    <row r="26946" spans="9:13">
      <c r="I26946" s="51"/>
      <c r="M26946" s="51"/>
    </row>
    <row r="26947" spans="9:13">
      <c r="I26947" s="51"/>
      <c r="M26947" s="51"/>
    </row>
    <row r="26948" spans="9:13">
      <c r="I26948" s="51"/>
      <c r="M26948" s="51"/>
    </row>
    <row r="26949" spans="9:13">
      <c r="I26949" s="51"/>
      <c r="M26949" s="51"/>
    </row>
    <row r="26950" spans="9:13">
      <c r="I26950" s="51"/>
      <c r="M26950" s="51"/>
    </row>
    <row r="26951" spans="9:13">
      <c r="I26951" s="51"/>
      <c r="M26951" s="51"/>
    </row>
    <row r="26952" spans="9:13">
      <c r="I26952" s="51"/>
      <c r="M26952" s="51"/>
    </row>
    <row r="26953" spans="9:13">
      <c r="I26953" s="51"/>
      <c r="M26953" s="51"/>
    </row>
    <row r="26954" spans="9:13">
      <c r="I26954" s="51"/>
      <c r="M26954" s="51"/>
    </row>
    <row r="26955" spans="9:13">
      <c r="I26955" s="51"/>
      <c r="M26955" s="51"/>
    </row>
    <row r="26956" spans="9:13">
      <c r="I26956" s="51"/>
      <c r="M26956" s="51"/>
    </row>
    <row r="26957" spans="9:13">
      <c r="I26957" s="51"/>
      <c r="M26957" s="51"/>
    </row>
    <row r="26958" spans="9:13">
      <c r="I26958" s="51"/>
      <c r="M26958" s="51"/>
    </row>
    <row r="26959" spans="9:13">
      <c r="I26959" s="51"/>
      <c r="M26959" s="51"/>
    </row>
    <row r="26960" spans="9:13">
      <c r="I26960" s="51"/>
      <c r="M26960" s="51"/>
    </row>
    <row r="26961" spans="9:13">
      <c r="I26961" s="51"/>
      <c r="M26961" s="51"/>
    </row>
    <row r="26962" spans="9:13">
      <c r="I26962" s="51"/>
      <c r="M26962" s="51"/>
    </row>
    <row r="26963" spans="9:13">
      <c r="I26963" s="51"/>
      <c r="M26963" s="51"/>
    </row>
    <row r="26964" spans="9:13">
      <c r="I26964" s="51"/>
      <c r="M26964" s="51"/>
    </row>
    <row r="26965" spans="9:13">
      <c r="I26965" s="51"/>
      <c r="M26965" s="51"/>
    </row>
    <row r="26966" spans="9:13">
      <c r="I26966" s="51"/>
      <c r="M26966" s="51"/>
    </row>
    <row r="26967" spans="9:13">
      <c r="I26967" s="51"/>
      <c r="M26967" s="51"/>
    </row>
    <row r="26968" spans="9:13">
      <c r="I26968" s="51"/>
      <c r="M26968" s="51"/>
    </row>
    <row r="26969" spans="9:13">
      <c r="I26969" s="51"/>
      <c r="M26969" s="51"/>
    </row>
    <row r="26970" spans="9:13">
      <c r="I26970" s="51"/>
      <c r="M26970" s="51"/>
    </row>
    <row r="26971" spans="9:13">
      <c r="I26971" s="51"/>
      <c r="M26971" s="51"/>
    </row>
    <row r="26972" spans="9:13">
      <c r="I26972" s="51"/>
      <c r="M26972" s="51"/>
    </row>
    <row r="26973" spans="9:13">
      <c r="I26973" s="51"/>
      <c r="M26973" s="51"/>
    </row>
    <row r="26974" spans="9:13">
      <c r="I26974" s="51"/>
      <c r="M26974" s="51"/>
    </row>
    <row r="26975" spans="9:13">
      <c r="I26975" s="51"/>
      <c r="M26975" s="51"/>
    </row>
    <row r="26976" spans="9:13">
      <c r="I26976" s="51"/>
      <c r="M26976" s="51"/>
    </row>
    <row r="26977" spans="9:13">
      <c r="I26977" s="51"/>
      <c r="M26977" s="51"/>
    </row>
    <row r="26978" spans="9:13">
      <c r="I26978" s="51"/>
      <c r="M26978" s="51"/>
    </row>
    <row r="26979" spans="9:13">
      <c r="I26979" s="51"/>
      <c r="M26979" s="51"/>
    </row>
    <row r="26980" spans="9:13">
      <c r="I26980" s="51"/>
      <c r="M26980" s="51"/>
    </row>
    <row r="26981" spans="9:13">
      <c r="I26981" s="51"/>
      <c r="M26981" s="51"/>
    </row>
    <row r="26982" spans="9:13">
      <c r="I26982" s="51"/>
      <c r="M26982" s="51"/>
    </row>
    <row r="26983" spans="9:13">
      <c r="I26983" s="51"/>
      <c r="M26983" s="51"/>
    </row>
    <row r="26984" spans="9:13">
      <c r="I26984" s="51"/>
      <c r="M26984" s="51"/>
    </row>
    <row r="26985" spans="9:13">
      <c r="I26985" s="51"/>
      <c r="M26985" s="51"/>
    </row>
    <row r="26986" spans="9:13">
      <c r="I26986" s="51"/>
      <c r="M26986" s="51"/>
    </row>
    <row r="26987" spans="9:13">
      <c r="I26987" s="51"/>
      <c r="M26987" s="51"/>
    </row>
    <row r="26988" spans="9:13">
      <c r="I26988" s="51"/>
      <c r="M26988" s="51"/>
    </row>
    <row r="26989" spans="9:13">
      <c r="I26989" s="51"/>
      <c r="M26989" s="51"/>
    </row>
    <row r="26990" spans="9:13">
      <c r="I26990" s="51"/>
      <c r="M26990" s="51"/>
    </row>
    <row r="26991" spans="9:13">
      <c r="I26991" s="51"/>
      <c r="M26991" s="51"/>
    </row>
    <row r="26992" spans="9:13">
      <c r="I26992" s="51"/>
      <c r="M26992" s="51"/>
    </row>
    <row r="26993" spans="9:13">
      <c r="I26993" s="51"/>
      <c r="M26993" s="51"/>
    </row>
    <row r="26994" spans="9:13">
      <c r="I26994" s="51"/>
      <c r="M26994" s="51"/>
    </row>
    <row r="26995" spans="9:13">
      <c r="I26995" s="51"/>
      <c r="M26995" s="51"/>
    </row>
    <row r="26996" spans="9:13">
      <c r="I26996" s="51"/>
      <c r="M26996" s="51"/>
    </row>
    <row r="26997" spans="9:13">
      <c r="I26997" s="51"/>
      <c r="M26997" s="51"/>
    </row>
    <row r="26998" spans="9:13">
      <c r="I26998" s="51"/>
      <c r="M26998" s="51"/>
    </row>
    <row r="26999" spans="9:13">
      <c r="I26999" s="51"/>
      <c r="M26999" s="51"/>
    </row>
    <row r="27000" spans="9:13">
      <c r="I27000" s="51"/>
      <c r="M27000" s="51"/>
    </row>
    <row r="27001" spans="9:13">
      <c r="I27001" s="51"/>
      <c r="M27001" s="51"/>
    </row>
    <row r="27002" spans="9:13">
      <c r="I27002" s="51"/>
      <c r="M27002" s="51"/>
    </row>
    <row r="27003" spans="9:13">
      <c r="I27003" s="51"/>
      <c r="M27003" s="51"/>
    </row>
    <row r="27004" spans="9:13">
      <c r="I27004" s="51"/>
      <c r="M27004" s="51"/>
    </row>
    <row r="27005" spans="9:13">
      <c r="I27005" s="51"/>
      <c r="M27005" s="51"/>
    </row>
    <row r="27006" spans="9:13">
      <c r="I27006" s="51"/>
      <c r="M27006" s="51"/>
    </row>
    <row r="27007" spans="9:13">
      <c r="I27007" s="51"/>
      <c r="M27007" s="51"/>
    </row>
    <row r="27008" spans="9:13">
      <c r="I27008" s="51"/>
      <c r="M27008" s="51"/>
    </row>
    <row r="27009" spans="9:13">
      <c r="I27009" s="51"/>
      <c r="M27009" s="51"/>
    </row>
    <row r="27010" spans="9:13">
      <c r="I27010" s="51"/>
      <c r="M27010" s="51"/>
    </row>
    <row r="27011" spans="9:13">
      <c r="I27011" s="51"/>
      <c r="M27011" s="51"/>
    </row>
    <row r="27012" spans="9:13">
      <c r="I27012" s="51"/>
      <c r="M27012" s="51"/>
    </row>
    <row r="27013" spans="9:13">
      <c r="I27013" s="51"/>
      <c r="M27013" s="51"/>
    </row>
    <row r="27014" spans="9:13">
      <c r="I27014" s="51"/>
      <c r="M27014" s="51"/>
    </row>
    <row r="27015" spans="9:13">
      <c r="I27015" s="51"/>
      <c r="M27015" s="51"/>
    </row>
    <row r="27016" spans="9:13">
      <c r="I27016" s="51"/>
      <c r="M27016" s="51"/>
    </row>
    <row r="27017" spans="9:13">
      <c r="I27017" s="51"/>
      <c r="M27017" s="51"/>
    </row>
    <row r="27018" spans="9:13">
      <c r="I27018" s="51"/>
      <c r="M27018" s="51"/>
    </row>
    <row r="27019" spans="9:13">
      <c r="I27019" s="51"/>
      <c r="M27019" s="51"/>
    </row>
    <row r="27020" spans="9:13">
      <c r="I27020" s="51"/>
      <c r="M27020" s="51"/>
    </row>
    <row r="27021" spans="9:13">
      <c r="I27021" s="51"/>
      <c r="M27021" s="51"/>
    </row>
    <row r="27022" spans="9:13">
      <c r="I27022" s="51"/>
      <c r="M27022" s="51"/>
    </row>
    <row r="27023" spans="9:13">
      <c r="I27023" s="51"/>
      <c r="M27023" s="51"/>
    </row>
    <row r="27024" spans="9:13">
      <c r="I27024" s="51"/>
      <c r="M27024" s="51"/>
    </row>
    <row r="27025" spans="9:13">
      <c r="I27025" s="51"/>
      <c r="M27025" s="51"/>
    </row>
    <row r="27026" spans="9:13">
      <c r="I27026" s="51"/>
      <c r="M27026" s="51"/>
    </row>
    <row r="27027" spans="9:13">
      <c r="I27027" s="51"/>
      <c r="M27027" s="51"/>
    </row>
    <row r="27028" spans="9:13">
      <c r="I27028" s="51"/>
      <c r="M27028" s="51"/>
    </row>
    <row r="27029" spans="9:13">
      <c r="I27029" s="51"/>
      <c r="M27029" s="51"/>
    </row>
    <row r="27030" spans="9:13">
      <c r="I27030" s="51"/>
      <c r="M27030" s="51"/>
    </row>
    <row r="27031" spans="9:13">
      <c r="I27031" s="51"/>
      <c r="M27031" s="51"/>
    </row>
    <row r="27032" spans="9:13">
      <c r="I27032" s="51"/>
      <c r="M27032" s="51"/>
    </row>
    <row r="27033" spans="9:13">
      <c r="I27033" s="51"/>
      <c r="M27033" s="51"/>
    </row>
    <row r="27034" spans="9:13">
      <c r="I27034" s="51"/>
      <c r="M27034" s="51"/>
    </row>
    <row r="27035" spans="9:13">
      <c r="I27035" s="51"/>
      <c r="M27035" s="51"/>
    </row>
    <row r="27036" spans="9:13">
      <c r="I27036" s="51"/>
      <c r="M27036" s="51"/>
    </row>
    <row r="27037" spans="9:13">
      <c r="I27037" s="51"/>
      <c r="M27037" s="51"/>
    </row>
    <row r="27038" spans="9:13">
      <c r="I27038" s="51"/>
      <c r="M27038" s="51"/>
    </row>
    <row r="27039" spans="9:13">
      <c r="I27039" s="51"/>
      <c r="M27039" s="51"/>
    </row>
    <row r="27040" spans="9:13">
      <c r="I27040" s="51"/>
      <c r="M27040" s="51"/>
    </row>
    <row r="27041" spans="9:13">
      <c r="I27041" s="51"/>
      <c r="M27041" s="51"/>
    </row>
    <row r="27042" spans="9:13">
      <c r="I27042" s="51"/>
      <c r="M27042" s="51"/>
    </row>
    <row r="27043" spans="9:13">
      <c r="I27043" s="51"/>
      <c r="M27043" s="51"/>
    </row>
    <row r="27044" spans="9:13">
      <c r="I27044" s="51"/>
      <c r="M27044" s="51"/>
    </row>
    <row r="27045" spans="9:13">
      <c r="I27045" s="51"/>
      <c r="M27045" s="51"/>
    </row>
    <row r="27046" spans="9:13">
      <c r="I27046" s="51"/>
      <c r="M27046" s="51"/>
    </row>
    <row r="27047" spans="9:13">
      <c r="I27047" s="51"/>
      <c r="M27047" s="51"/>
    </row>
    <row r="27048" spans="9:13">
      <c r="I27048" s="51"/>
      <c r="M27048" s="51"/>
    </row>
    <row r="27049" spans="9:13">
      <c r="I27049" s="51"/>
      <c r="M27049" s="51"/>
    </row>
    <row r="27050" spans="9:13">
      <c r="I27050" s="51"/>
      <c r="M27050" s="51"/>
    </row>
    <row r="27051" spans="9:13">
      <c r="I27051" s="51"/>
      <c r="M27051" s="51"/>
    </row>
    <row r="27052" spans="9:13">
      <c r="I27052" s="51"/>
      <c r="M27052" s="51"/>
    </row>
    <row r="27053" spans="9:13">
      <c r="I27053" s="51"/>
      <c r="M27053" s="51"/>
    </row>
    <row r="27054" spans="9:13">
      <c r="I27054" s="51"/>
      <c r="M27054" s="51"/>
    </row>
    <row r="27055" spans="9:13">
      <c r="I27055" s="51"/>
      <c r="M27055" s="51"/>
    </row>
    <row r="27056" spans="9:13">
      <c r="I27056" s="51"/>
      <c r="M27056" s="51"/>
    </row>
    <row r="27057" spans="9:13">
      <c r="I27057" s="51"/>
      <c r="M27057" s="51"/>
    </row>
    <row r="27058" spans="9:13">
      <c r="I27058" s="51"/>
      <c r="M27058" s="51"/>
    </row>
    <row r="27059" spans="9:13">
      <c r="I27059" s="51"/>
      <c r="M27059" s="51"/>
    </row>
    <row r="27060" spans="9:13">
      <c r="I27060" s="51"/>
      <c r="M27060" s="51"/>
    </row>
    <row r="27061" spans="9:13">
      <c r="I27061" s="51"/>
      <c r="M27061" s="51"/>
    </row>
    <row r="27062" spans="9:13">
      <c r="I27062" s="51"/>
      <c r="M27062" s="51"/>
    </row>
    <row r="27063" spans="9:13">
      <c r="I27063" s="51"/>
      <c r="M27063" s="51"/>
    </row>
    <row r="27064" spans="9:13">
      <c r="I27064" s="51"/>
      <c r="M27064" s="51"/>
    </row>
    <row r="27065" spans="9:13">
      <c r="I27065" s="51"/>
      <c r="M27065" s="51"/>
    </row>
    <row r="27066" spans="9:13">
      <c r="I27066" s="51"/>
      <c r="M27066" s="51"/>
    </row>
    <row r="27067" spans="9:13">
      <c r="I27067" s="51"/>
      <c r="M27067" s="51"/>
    </row>
    <row r="27068" spans="9:13">
      <c r="I27068" s="51"/>
      <c r="M27068" s="51"/>
    </row>
    <row r="27069" spans="9:13">
      <c r="I27069" s="51"/>
      <c r="M27069" s="51"/>
    </row>
    <row r="27070" spans="9:13">
      <c r="I27070" s="51"/>
      <c r="M27070" s="51"/>
    </row>
    <row r="27071" spans="9:13">
      <c r="I27071" s="51"/>
      <c r="M27071" s="51"/>
    </row>
    <row r="27072" spans="9:13">
      <c r="I27072" s="51"/>
      <c r="M27072" s="51"/>
    </row>
    <row r="27073" spans="9:13">
      <c r="I27073" s="51"/>
      <c r="M27073" s="51"/>
    </row>
    <row r="27074" spans="9:13">
      <c r="I27074" s="51"/>
      <c r="M27074" s="51"/>
    </row>
    <row r="27075" spans="9:13">
      <c r="I27075" s="51"/>
      <c r="M27075" s="51"/>
    </row>
    <row r="27076" spans="9:13">
      <c r="I27076" s="51"/>
      <c r="M27076" s="51"/>
    </row>
    <row r="27077" spans="9:13">
      <c r="I27077" s="51"/>
      <c r="M27077" s="51"/>
    </row>
    <row r="27078" spans="9:13">
      <c r="I27078" s="51"/>
      <c r="M27078" s="51"/>
    </row>
    <row r="27079" spans="9:13">
      <c r="I27079" s="51"/>
      <c r="M27079" s="51"/>
    </row>
    <row r="27080" spans="9:13">
      <c r="I27080" s="51"/>
      <c r="M27080" s="51"/>
    </row>
    <row r="27081" spans="9:13">
      <c r="I27081" s="51"/>
      <c r="M27081" s="51"/>
    </row>
    <row r="27082" spans="9:13">
      <c r="I27082" s="51"/>
      <c r="M27082" s="51"/>
    </row>
    <row r="27083" spans="9:13">
      <c r="I27083" s="51"/>
      <c r="M27083" s="51"/>
    </row>
    <row r="27084" spans="9:13">
      <c r="I27084" s="51"/>
      <c r="M27084" s="51"/>
    </row>
    <row r="27085" spans="9:13">
      <c r="I27085" s="51"/>
      <c r="M27085" s="51"/>
    </row>
    <row r="27086" spans="9:13">
      <c r="I27086" s="51"/>
      <c r="M27086" s="51"/>
    </row>
    <row r="27087" spans="9:13">
      <c r="I27087" s="51"/>
      <c r="M27087" s="51"/>
    </row>
    <row r="27088" spans="9:13">
      <c r="I27088" s="51"/>
      <c r="M27088" s="51"/>
    </row>
    <row r="27089" spans="9:13">
      <c r="I27089" s="51"/>
      <c r="M27089" s="51"/>
    </row>
    <row r="27090" spans="9:13">
      <c r="I27090" s="51"/>
      <c r="M27090" s="51"/>
    </row>
    <row r="27091" spans="9:13">
      <c r="I27091" s="51"/>
      <c r="M27091" s="51"/>
    </row>
    <row r="27092" spans="9:13">
      <c r="I27092" s="51"/>
      <c r="M27092" s="51"/>
    </row>
    <row r="27093" spans="9:13">
      <c r="I27093" s="51"/>
      <c r="M27093" s="51"/>
    </row>
    <row r="27094" spans="9:13">
      <c r="I27094" s="51"/>
      <c r="M27094" s="51"/>
    </row>
    <row r="27095" spans="9:13">
      <c r="I27095" s="51"/>
      <c r="M27095" s="51"/>
    </row>
    <row r="27096" spans="9:13">
      <c r="I27096" s="51"/>
      <c r="M27096" s="51"/>
    </row>
    <row r="27097" spans="9:13">
      <c r="I27097" s="51"/>
      <c r="M27097" s="51"/>
    </row>
    <row r="27098" spans="9:13">
      <c r="I27098" s="51"/>
      <c r="M27098" s="51"/>
    </row>
    <row r="27099" spans="9:13">
      <c r="I27099" s="51"/>
      <c r="M27099" s="51"/>
    </row>
    <row r="27100" spans="9:13">
      <c r="I27100" s="51"/>
      <c r="M27100" s="51"/>
    </row>
    <row r="27101" spans="9:13">
      <c r="I27101" s="51"/>
      <c r="M27101" s="51"/>
    </row>
    <row r="27102" spans="9:13">
      <c r="I27102" s="51"/>
      <c r="M27102" s="51"/>
    </row>
    <row r="27103" spans="9:13">
      <c r="I27103" s="51"/>
      <c r="M27103" s="51"/>
    </row>
    <row r="27104" spans="9:13">
      <c r="I27104" s="51"/>
      <c r="M27104" s="51"/>
    </row>
    <row r="27105" spans="9:13">
      <c r="I27105" s="51"/>
      <c r="M27105" s="51"/>
    </row>
    <row r="27106" spans="9:13">
      <c r="I27106" s="51"/>
      <c r="M27106" s="51"/>
    </row>
    <row r="27107" spans="9:13">
      <c r="I27107" s="51"/>
      <c r="M27107" s="51"/>
    </row>
    <row r="27108" spans="9:13">
      <c r="I27108" s="51"/>
      <c r="M27108" s="51"/>
    </row>
    <row r="27109" spans="9:13">
      <c r="I27109" s="51"/>
      <c r="M27109" s="51"/>
    </row>
    <row r="27110" spans="9:13">
      <c r="I27110" s="51"/>
      <c r="M27110" s="51"/>
    </row>
    <row r="27111" spans="9:13">
      <c r="I27111" s="51"/>
      <c r="M27111" s="51"/>
    </row>
    <row r="27112" spans="9:13">
      <c r="I27112" s="51"/>
      <c r="M27112" s="51"/>
    </row>
    <row r="27113" spans="9:13">
      <c r="I27113" s="51"/>
      <c r="M27113" s="51"/>
    </row>
    <row r="27114" spans="9:13">
      <c r="I27114" s="51"/>
      <c r="M27114" s="51"/>
    </row>
    <row r="27115" spans="9:13">
      <c r="I27115" s="51"/>
      <c r="M27115" s="51"/>
    </row>
    <row r="27116" spans="9:13">
      <c r="I27116" s="51"/>
      <c r="M27116" s="51"/>
    </row>
    <row r="27117" spans="9:13">
      <c r="I27117" s="51"/>
      <c r="M27117" s="51"/>
    </row>
    <row r="27118" spans="9:13">
      <c r="I27118" s="51"/>
      <c r="M27118" s="51"/>
    </row>
    <row r="27119" spans="9:13">
      <c r="I27119" s="51"/>
      <c r="M27119" s="51"/>
    </row>
    <row r="27120" spans="9:13">
      <c r="I27120" s="51"/>
      <c r="M27120" s="51"/>
    </row>
    <row r="27121" spans="9:13">
      <c r="I27121" s="51"/>
      <c r="M27121" s="51"/>
    </row>
    <row r="27122" spans="9:13">
      <c r="I27122" s="51"/>
      <c r="M27122" s="51"/>
    </row>
    <row r="27123" spans="9:13">
      <c r="I27123" s="51"/>
      <c r="M27123" s="51"/>
    </row>
    <row r="27124" spans="9:13">
      <c r="I27124" s="51"/>
      <c r="M27124" s="51"/>
    </row>
    <row r="27125" spans="9:13">
      <c r="I27125" s="51"/>
      <c r="M27125" s="51"/>
    </row>
    <row r="27126" spans="9:13">
      <c r="I27126" s="51"/>
      <c r="M27126" s="51"/>
    </row>
    <row r="27127" spans="9:13">
      <c r="I27127" s="51"/>
      <c r="M27127" s="51"/>
    </row>
    <row r="27128" spans="9:13">
      <c r="I27128" s="51"/>
      <c r="M27128" s="51"/>
    </row>
    <row r="27129" spans="9:13">
      <c r="I27129" s="51"/>
      <c r="M27129" s="51"/>
    </row>
    <row r="27130" spans="9:13">
      <c r="I27130" s="51"/>
      <c r="M27130" s="51"/>
    </row>
    <row r="27131" spans="9:13">
      <c r="I27131" s="51"/>
      <c r="M27131" s="51"/>
    </row>
    <row r="27132" spans="9:13">
      <c r="I27132" s="51"/>
      <c r="M27132" s="51"/>
    </row>
    <row r="27133" spans="9:13">
      <c r="I27133" s="51"/>
      <c r="M27133" s="51"/>
    </row>
    <row r="27134" spans="9:13">
      <c r="I27134" s="51"/>
      <c r="M27134" s="51"/>
    </row>
    <row r="27135" spans="9:13">
      <c r="I27135" s="51"/>
      <c r="M27135" s="51"/>
    </row>
    <row r="27136" spans="9:13">
      <c r="I27136" s="51"/>
      <c r="M27136" s="51"/>
    </row>
    <row r="27137" spans="9:13">
      <c r="I27137" s="51"/>
      <c r="M27137" s="51"/>
    </row>
    <row r="27138" spans="9:13">
      <c r="I27138" s="51"/>
      <c r="M27138" s="51"/>
    </row>
    <row r="27139" spans="9:13">
      <c r="I27139" s="51"/>
      <c r="M27139" s="51"/>
    </row>
    <row r="27140" spans="9:13">
      <c r="I27140" s="51"/>
      <c r="M27140" s="51"/>
    </row>
    <row r="27141" spans="9:13">
      <c r="I27141" s="51"/>
      <c r="M27141" s="51"/>
    </row>
    <row r="27142" spans="9:13">
      <c r="I27142" s="51"/>
      <c r="M27142" s="51"/>
    </row>
    <row r="27143" spans="9:13">
      <c r="I27143" s="51"/>
      <c r="M27143" s="51"/>
    </row>
    <row r="27144" spans="9:13">
      <c r="I27144" s="51"/>
      <c r="M27144" s="51"/>
    </row>
    <row r="27145" spans="9:13">
      <c r="I27145" s="51"/>
      <c r="M27145" s="51"/>
    </row>
    <row r="27146" spans="9:13">
      <c r="I27146" s="51"/>
      <c r="M27146" s="51"/>
    </row>
    <row r="27147" spans="9:13">
      <c r="I27147" s="51"/>
      <c r="M27147" s="51"/>
    </row>
    <row r="27148" spans="9:13">
      <c r="I27148" s="51"/>
      <c r="M27148" s="51"/>
    </row>
    <row r="27149" spans="9:13">
      <c r="I27149" s="51"/>
      <c r="M27149" s="51"/>
    </row>
    <row r="27150" spans="9:13">
      <c r="I27150" s="51"/>
      <c r="M27150" s="51"/>
    </row>
    <row r="27151" spans="9:13">
      <c r="I27151" s="51"/>
      <c r="M27151" s="51"/>
    </row>
    <row r="27152" spans="9:13">
      <c r="I27152" s="51"/>
      <c r="M27152" s="51"/>
    </row>
    <row r="27153" spans="9:13">
      <c r="I27153" s="51"/>
      <c r="M27153" s="51"/>
    </row>
    <row r="27154" spans="9:13">
      <c r="I27154" s="51"/>
      <c r="M27154" s="51"/>
    </row>
    <row r="27155" spans="9:13">
      <c r="I27155" s="51"/>
      <c r="M27155" s="51"/>
    </row>
    <row r="27156" spans="9:13">
      <c r="I27156" s="51"/>
      <c r="M27156" s="51"/>
    </row>
    <row r="27157" spans="9:13">
      <c r="I27157" s="51"/>
      <c r="M27157" s="51"/>
    </row>
    <row r="27158" spans="9:13">
      <c r="I27158" s="51"/>
      <c r="M27158" s="51"/>
    </row>
    <row r="27159" spans="9:13">
      <c r="I27159" s="51"/>
      <c r="M27159" s="51"/>
    </row>
    <row r="27160" spans="9:13">
      <c r="I27160" s="51"/>
      <c r="M27160" s="51"/>
    </row>
    <row r="27161" spans="9:13">
      <c r="I27161" s="51"/>
      <c r="M27161" s="51"/>
    </row>
    <row r="27162" spans="9:13">
      <c r="I27162" s="51"/>
      <c r="M27162" s="51"/>
    </row>
    <row r="27163" spans="9:13">
      <c r="I27163" s="51"/>
      <c r="M27163" s="51"/>
    </row>
    <row r="27164" spans="9:13">
      <c r="I27164" s="51"/>
      <c r="M27164" s="51"/>
    </row>
    <row r="27165" spans="9:13">
      <c r="I27165" s="51"/>
      <c r="M27165" s="51"/>
    </row>
    <row r="27166" spans="9:13">
      <c r="I27166" s="51"/>
      <c r="M27166" s="51"/>
    </row>
    <row r="27167" spans="9:13">
      <c r="I27167" s="51"/>
      <c r="M27167" s="51"/>
    </row>
    <row r="27168" spans="9:13">
      <c r="I27168" s="51"/>
      <c r="M27168" s="51"/>
    </row>
    <row r="27169" spans="9:13">
      <c r="I27169" s="51"/>
      <c r="M27169" s="51"/>
    </row>
    <row r="27170" spans="9:13">
      <c r="I27170" s="51"/>
      <c r="M27170" s="51"/>
    </row>
    <row r="27171" spans="9:13">
      <c r="I27171" s="51"/>
      <c r="M27171" s="51"/>
    </row>
    <row r="27172" spans="9:13">
      <c r="I27172" s="51"/>
      <c r="M27172" s="51"/>
    </row>
    <row r="27173" spans="9:13">
      <c r="I27173" s="51"/>
      <c r="M27173" s="51"/>
    </row>
    <row r="27174" spans="9:13">
      <c r="I27174" s="51"/>
      <c r="M27174" s="51"/>
    </row>
    <row r="27175" spans="9:13">
      <c r="I27175" s="51"/>
      <c r="M27175" s="51"/>
    </row>
    <row r="27176" spans="9:13">
      <c r="I27176" s="51"/>
      <c r="M27176" s="51"/>
    </row>
    <row r="27177" spans="9:13">
      <c r="I27177" s="51"/>
      <c r="M27177" s="51"/>
    </row>
    <row r="27178" spans="9:13">
      <c r="I27178" s="51"/>
      <c r="M27178" s="51"/>
    </row>
    <row r="27179" spans="9:13">
      <c r="I27179" s="51"/>
      <c r="M27179" s="51"/>
    </row>
    <row r="27180" spans="9:13">
      <c r="I27180" s="51"/>
      <c r="M27180" s="51"/>
    </row>
    <row r="27181" spans="9:13">
      <c r="I27181" s="51"/>
      <c r="M27181" s="51"/>
    </row>
    <row r="27182" spans="9:13">
      <c r="I27182" s="51"/>
      <c r="M27182" s="51"/>
    </row>
    <row r="27183" spans="9:13">
      <c r="I27183" s="51"/>
      <c r="M27183" s="51"/>
    </row>
    <row r="27184" spans="9:13">
      <c r="I27184" s="51"/>
      <c r="M27184" s="51"/>
    </row>
    <row r="27185" spans="9:13">
      <c r="I27185" s="51"/>
      <c r="M27185" s="51"/>
    </row>
    <row r="27186" spans="9:13">
      <c r="I27186" s="51"/>
      <c r="M27186" s="51"/>
    </row>
    <row r="27187" spans="9:13">
      <c r="I27187" s="51"/>
      <c r="M27187" s="51"/>
    </row>
    <row r="27188" spans="9:13">
      <c r="I27188" s="51"/>
      <c r="M27188" s="51"/>
    </row>
    <row r="27189" spans="9:13">
      <c r="I27189" s="51"/>
      <c r="M27189" s="51"/>
    </row>
    <row r="27190" spans="9:13">
      <c r="I27190" s="51"/>
      <c r="M27190" s="51"/>
    </row>
    <row r="27191" spans="9:13">
      <c r="I27191" s="51"/>
      <c r="M27191" s="51"/>
    </row>
    <row r="27192" spans="9:13">
      <c r="I27192" s="51"/>
      <c r="M27192" s="51"/>
    </row>
    <row r="27193" spans="9:13">
      <c r="I27193" s="51"/>
      <c r="M27193" s="51"/>
    </row>
    <row r="27194" spans="9:13">
      <c r="I27194" s="51"/>
      <c r="M27194" s="51"/>
    </row>
    <row r="27195" spans="9:13">
      <c r="I27195" s="51"/>
      <c r="M27195" s="51"/>
    </row>
    <row r="27196" spans="9:13">
      <c r="I27196" s="51"/>
      <c r="M27196" s="51"/>
    </row>
    <row r="27197" spans="9:13">
      <c r="I27197" s="51"/>
      <c r="M27197" s="51"/>
    </row>
    <row r="27198" spans="9:13">
      <c r="I27198" s="51"/>
      <c r="M27198" s="51"/>
    </row>
    <row r="27199" spans="9:13">
      <c r="I27199" s="51"/>
      <c r="M27199" s="51"/>
    </row>
    <row r="27200" spans="9:13">
      <c r="I27200" s="51"/>
      <c r="M27200" s="51"/>
    </row>
    <row r="27201" spans="9:13">
      <c r="I27201" s="51"/>
      <c r="M27201" s="51"/>
    </row>
    <row r="27202" spans="9:13">
      <c r="I27202" s="51"/>
      <c r="M27202" s="51"/>
    </row>
    <row r="27203" spans="9:13">
      <c r="I27203" s="51"/>
      <c r="M27203" s="51"/>
    </row>
    <row r="27204" spans="9:13">
      <c r="I27204" s="51"/>
      <c r="M27204" s="51"/>
    </row>
    <row r="27205" spans="9:13">
      <c r="I27205" s="51"/>
      <c r="M27205" s="51"/>
    </row>
    <row r="27206" spans="9:13">
      <c r="I27206" s="51"/>
      <c r="M27206" s="51"/>
    </row>
    <row r="27207" spans="9:13">
      <c r="I27207" s="51"/>
      <c r="M27207" s="51"/>
    </row>
    <row r="27208" spans="9:13">
      <c r="I27208" s="51"/>
      <c r="M27208" s="51"/>
    </row>
    <row r="27209" spans="9:13">
      <c r="I27209" s="51"/>
      <c r="M27209" s="51"/>
    </row>
    <row r="27210" spans="9:13">
      <c r="I27210" s="51"/>
      <c r="M27210" s="51"/>
    </row>
    <row r="27211" spans="9:13">
      <c r="I27211" s="51"/>
      <c r="M27211" s="51"/>
    </row>
    <row r="27212" spans="9:13">
      <c r="I27212" s="51"/>
      <c r="M27212" s="51"/>
    </row>
    <row r="27213" spans="9:13">
      <c r="I27213" s="51"/>
      <c r="M27213" s="51"/>
    </row>
    <row r="27214" spans="9:13">
      <c r="I27214" s="51"/>
      <c r="M27214" s="51"/>
    </row>
    <row r="27215" spans="9:13">
      <c r="I27215" s="51"/>
      <c r="M27215" s="51"/>
    </row>
    <row r="27216" spans="9:13">
      <c r="I27216" s="51"/>
      <c r="M27216" s="51"/>
    </row>
    <row r="27217" spans="9:13">
      <c r="I27217" s="51"/>
      <c r="M27217" s="51"/>
    </row>
    <row r="27218" spans="9:13">
      <c r="I27218" s="51"/>
      <c r="M27218" s="51"/>
    </row>
    <row r="27219" spans="9:13">
      <c r="I27219" s="51"/>
      <c r="M27219" s="51"/>
    </row>
    <row r="27220" spans="9:13">
      <c r="I27220" s="51"/>
      <c r="M27220" s="51"/>
    </row>
    <row r="27221" spans="9:13">
      <c r="I27221" s="51"/>
      <c r="M27221" s="51"/>
    </row>
    <row r="27222" spans="9:13">
      <c r="I27222" s="51"/>
      <c r="M27222" s="51"/>
    </row>
    <row r="27223" spans="9:13">
      <c r="I27223" s="51"/>
      <c r="M27223" s="51"/>
    </row>
    <row r="27224" spans="9:13">
      <c r="I27224" s="51"/>
      <c r="M27224" s="51"/>
    </row>
    <row r="27225" spans="9:13">
      <c r="I27225" s="51"/>
      <c r="M27225" s="51"/>
    </row>
    <row r="27226" spans="9:13">
      <c r="I27226" s="51"/>
      <c r="M27226" s="51"/>
    </row>
    <row r="27227" spans="9:13">
      <c r="I27227" s="51"/>
      <c r="M27227" s="51"/>
    </row>
    <row r="27228" spans="9:13">
      <c r="I27228" s="51"/>
      <c r="M27228" s="51"/>
    </row>
    <row r="27229" spans="9:13">
      <c r="I27229" s="51"/>
      <c r="M27229" s="51"/>
    </row>
    <row r="27230" spans="9:13">
      <c r="I27230" s="51"/>
      <c r="M27230" s="51"/>
    </row>
    <row r="27231" spans="9:13">
      <c r="I27231" s="51"/>
      <c r="M27231" s="51"/>
    </row>
    <row r="27232" spans="9:13">
      <c r="I27232" s="51"/>
      <c r="M27232" s="51"/>
    </row>
    <row r="27233" spans="9:13">
      <c r="I27233" s="51"/>
      <c r="M27233" s="51"/>
    </row>
    <row r="27234" spans="9:13">
      <c r="I27234" s="51"/>
      <c r="M27234" s="51"/>
    </row>
    <row r="27235" spans="9:13">
      <c r="I27235" s="51"/>
      <c r="M27235" s="51"/>
    </row>
    <row r="27236" spans="9:13">
      <c r="I27236" s="51"/>
      <c r="M27236" s="51"/>
    </row>
    <row r="27237" spans="9:13">
      <c r="I27237" s="51"/>
      <c r="M27237" s="51"/>
    </row>
    <row r="27238" spans="9:13">
      <c r="I27238" s="51"/>
      <c r="M27238" s="51"/>
    </row>
    <row r="27239" spans="9:13">
      <c r="I27239" s="51"/>
      <c r="M27239" s="51"/>
    </row>
    <row r="27240" spans="9:13">
      <c r="I27240" s="51"/>
      <c r="M27240" s="51"/>
    </row>
    <row r="27241" spans="9:13">
      <c r="I27241" s="51"/>
      <c r="M27241" s="51"/>
    </row>
    <row r="27242" spans="9:13">
      <c r="I27242" s="51"/>
      <c r="M27242" s="51"/>
    </row>
    <row r="27243" spans="9:13">
      <c r="I27243" s="51"/>
      <c r="M27243" s="51"/>
    </row>
    <row r="27244" spans="9:13">
      <c r="I27244" s="51"/>
      <c r="M27244" s="51"/>
    </row>
    <row r="27245" spans="9:13">
      <c r="I27245" s="51"/>
      <c r="M27245" s="51"/>
    </row>
    <row r="27246" spans="9:13">
      <c r="I27246" s="51"/>
      <c r="M27246" s="51"/>
    </row>
    <row r="27247" spans="9:13">
      <c r="I27247" s="51"/>
      <c r="M27247" s="51"/>
    </row>
    <row r="27248" spans="9:13">
      <c r="I27248" s="51"/>
      <c r="M27248" s="51"/>
    </row>
    <row r="27249" spans="9:13">
      <c r="I27249" s="51"/>
      <c r="M27249" s="51"/>
    </row>
    <row r="27250" spans="9:13">
      <c r="I27250" s="51"/>
      <c r="M27250" s="51"/>
    </row>
    <row r="27251" spans="9:13">
      <c r="I27251" s="51"/>
      <c r="M27251" s="51"/>
    </row>
    <row r="27252" spans="9:13">
      <c r="I27252" s="51"/>
      <c r="M27252" s="51"/>
    </row>
    <row r="27253" spans="9:13">
      <c r="I27253" s="51"/>
      <c r="M27253" s="51"/>
    </row>
    <row r="27254" spans="9:13">
      <c r="I27254" s="51"/>
      <c r="M27254" s="51"/>
    </row>
    <row r="27255" spans="9:13">
      <c r="I27255" s="51"/>
      <c r="M27255" s="51"/>
    </row>
    <row r="27256" spans="9:13">
      <c r="I27256" s="51"/>
      <c r="M27256" s="51"/>
    </row>
    <row r="27257" spans="9:13">
      <c r="I27257" s="51"/>
      <c r="M27257" s="51"/>
    </row>
    <row r="27258" spans="9:13">
      <c r="I27258" s="51"/>
      <c r="M27258" s="51"/>
    </row>
    <row r="27259" spans="9:13">
      <c r="I27259" s="51"/>
      <c r="M27259" s="51"/>
    </row>
    <row r="27260" spans="9:13">
      <c r="I27260" s="51"/>
      <c r="M27260" s="51"/>
    </row>
    <row r="27261" spans="9:13">
      <c r="I27261" s="51"/>
      <c r="M27261" s="51"/>
    </row>
    <row r="27262" spans="9:13">
      <c r="I27262" s="51"/>
      <c r="M27262" s="51"/>
    </row>
    <row r="27263" spans="9:13">
      <c r="I27263" s="51"/>
      <c r="M27263" s="51"/>
    </row>
    <row r="27264" spans="9:13">
      <c r="I27264" s="51"/>
      <c r="M27264" s="51"/>
    </row>
    <row r="27265" spans="9:13">
      <c r="I27265" s="51"/>
      <c r="M27265" s="51"/>
    </row>
    <row r="27266" spans="9:13">
      <c r="I27266" s="51"/>
      <c r="M27266" s="51"/>
    </row>
    <row r="27267" spans="9:13">
      <c r="I27267" s="51"/>
      <c r="M27267" s="51"/>
    </row>
    <row r="27268" spans="9:13">
      <c r="I27268" s="51"/>
      <c r="M27268" s="51"/>
    </row>
    <row r="27269" spans="9:13">
      <c r="I27269" s="51"/>
      <c r="M27269" s="51"/>
    </row>
    <row r="27270" spans="9:13">
      <c r="I27270" s="51"/>
      <c r="M27270" s="51"/>
    </row>
    <row r="27271" spans="9:13">
      <c r="I27271" s="51"/>
      <c r="M27271" s="51"/>
    </row>
    <row r="27272" spans="9:13">
      <c r="I27272" s="51"/>
      <c r="M27272" s="51"/>
    </row>
    <row r="27273" spans="9:13">
      <c r="I27273" s="51"/>
      <c r="M27273" s="51"/>
    </row>
    <row r="27274" spans="9:13">
      <c r="I27274" s="51"/>
      <c r="M27274" s="51"/>
    </row>
    <row r="27275" spans="9:13">
      <c r="I27275" s="51"/>
      <c r="M27275" s="51"/>
    </row>
    <row r="27276" spans="9:13">
      <c r="I27276" s="51"/>
      <c r="M27276" s="51"/>
    </row>
    <row r="27277" spans="9:13">
      <c r="I27277" s="51"/>
      <c r="M27277" s="51"/>
    </row>
    <row r="27278" spans="9:13">
      <c r="I27278" s="51"/>
      <c r="M27278" s="51"/>
    </row>
    <row r="27279" spans="9:13">
      <c r="I27279" s="51"/>
      <c r="M27279" s="51"/>
    </row>
    <row r="27280" spans="9:13">
      <c r="I27280" s="51"/>
      <c r="M27280" s="51"/>
    </row>
    <row r="27281" spans="9:13">
      <c r="I27281" s="51"/>
      <c r="M27281" s="51"/>
    </row>
    <row r="27282" spans="9:13">
      <c r="I27282" s="51"/>
      <c r="M27282" s="51"/>
    </row>
    <row r="27283" spans="9:13">
      <c r="I27283" s="51"/>
      <c r="M27283" s="51"/>
    </row>
    <row r="27284" spans="9:13">
      <c r="I27284" s="51"/>
      <c r="M27284" s="51"/>
    </row>
    <row r="27285" spans="9:13">
      <c r="I27285" s="51"/>
      <c r="M27285" s="51"/>
    </row>
    <row r="27286" spans="9:13">
      <c r="I27286" s="51"/>
      <c r="M27286" s="51"/>
    </row>
    <row r="27287" spans="9:13">
      <c r="I27287" s="51"/>
      <c r="M27287" s="51"/>
    </row>
    <row r="27288" spans="9:13">
      <c r="I27288" s="51"/>
      <c r="M27288" s="51"/>
    </row>
    <row r="27289" spans="9:13">
      <c r="I27289" s="51"/>
      <c r="M27289" s="51"/>
    </row>
    <row r="27290" spans="9:13">
      <c r="I27290" s="51"/>
      <c r="M27290" s="51"/>
    </row>
    <row r="27291" spans="9:13">
      <c r="I27291" s="51"/>
      <c r="M27291" s="51"/>
    </row>
    <row r="27292" spans="9:13">
      <c r="I27292" s="51"/>
      <c r="M27292" s="51"/>
    </row>
    <row r="27293" spans="9:13">
      <c r="I27293" s="51"/>
      <c r="M27293" s="51"/>
    </row>
    <row r="27294" spans="9:13">
      <c r="I27294" s="51"/>
      <c r="M27294" s="51"/>
    </row>
    <row r="27295" spans="9:13">
      <c r="I27295" s="51"/>
      <c r="M27295" s="51"/>
    </row>
    <row r="27296" spans="9:13">
      <c r="I27296" s="51"/>
      <c r="M27296" s="51"/>
    </row>
    <row r="27297" spans="9:13">
      <c r="I27297" s="51"/>
      <c r="M27297" s="51"/>
    </row>
    <row r="27298" spans="9:13">
      <c r="I27298" s="51"/>
      <c r="M27298" s="51"/>
    </row>
    <row r="27299" spans="9:13">
      <c r="I27299" s="51"/>
      <c r="M27299" s="51"/>
    </row>
    <row r="27300" spans="9:13">
      <c r="I27300" s="51"/>
      <c r="M27300" s="51"/>
    </row>
    <row r="27301" spans="9:13">
      <c r="I27301" s="51"/>
      <c r="M27301" s="51"/>
    </row>
    <row r="27302" spans="9:13">
      <c r="I27302" s="51"/>
      <c r="M27302" s="51"/>
    </row>
    <row r="27303" spans="9:13">
      <c r="I27303" s="51"/>
      <c r="M27303" s="51"/>
    </row>
    <row r="27304" spans="9:13">
      <c r="I27304" s="51"/>
      <c r="M27304" s="51"/>
    </row>
    <row r="27305" spans="9:13">
      <c r="I27305" s="51"/>
      <c r="M27305" s="51"/>
    </row>
    <row r="27306" spans="9:13">
      <c r="I27306" s="51"/>
      <c r="M27306" s="51"/>
    </row>
    <row r="27307" spans="9:13">
      <c r="I27307" s="51"/>
      <c r="M27307" s="51"/>
    </row>
    <row r="27308" spans="9:13">
      <c r="I27308" s="51"/>
      <c r="M27308" s="51"/>
    </row>
    <row r="27309" spans="9:13">
      <c r="I27309" s="51"/>
      <c r="M27309" s="51"/>
    </row>
    <row r="27310" spans="9:13">
      <c r="I27310" s="51"/>
      <c r="M27310" s="51"/>
    </row>
    <row r="27311" spans="9:13">
      <c r="I27311" s="51"/>
      <c r="M27311" s="51"/>
    </row>
    <row r="27312" spans="9:13">
      <c r="I27312" s="51"/>
      <c r="M27312" s="51"/>
    </row>
    <row r="27313" spans="9:13">
      <c r="I27313" s="51"/>
      <c r="M27313" s="51"/>
    </row>
    <row r="27314" spans="9:13">
      <c r="I27314" s="51"/>
      <c r="M27314" s="51"/>
    </row>
    <row r="27315" spans="9:13">
      <c r="I27315" s="51"/>
      <c r="M27315" s="51"/>
    </row>
    <row r="27316" spans="9:13">
      <c r="I27316" s="51"/>
      <c r="M27316" s="51"/>
    </row>
    <row r="27317" spans="9:13">
      <c r="I27317" s="51"/>
      <c r="M27317" s="51"/>
    </row>
    <row r="27318" spans="9:13">
      <c r="I27318" s="51"/>
      <c r="M27318" s="51"/>
    </row>
    <row r="27319" spans="9:13">
      <c r="I27319" s="51"/>
      <c r="M27319" s="51"/>
    </row>
    <row r="27320" spans="9:13">
      <c r="I27320" s="51"/>
      <c r="M27320" s="51"/>
    </row>
    <row r="27321" spans="9:13">
      <c r="I27321" s="51"/>
      <c r="M27321" s="51"/>
    </row>
    <row r="27322" spans="9:13">
      <c r="I27322" s="51"/>
      <c r="M27322" s="51"/>
    </row>
    <row r="27323" spans="9:13">
      <c r="I27323" s="51"/>
      <c r="M27323" s="51"/>
    </row>
    <row r="27324" spans="9:13">
      <c r="I27324" s="51"/>
      <c r="M27324" s="51"/>
    </row>
    <row r="27325" spans="9:13">
      <c r="I27325" s="51"/>
      <c r="M27325" s="51"/>
    </row>
    <row r="27326" spans="9:13">
      <c r="I27326" s="51"/>
      <c r="M27326" s="51"/>
    </row>
    <row r="27327" spans="9:13">
      <c r="I27327" s="51"/>
      <c r="M27327" s="51"/>
    </row>
    <row r="27328" spans="9:13">
      <c r="I27328" s="51"/>
      <c r="M27328" s="51"/>
    </row>
    <row r="27329" spans="9:13">
      <c r="I27329" s="51"/>
      <c r="M27329" s="51"/>
    </row>
    <row r="27330" spans="9:13">
      <c r="I27330" s="51"/>
      <c r="M27330" s="51"/>
    </row>
    <row r="27331" spans="9:13">
      <c r="I27331" s="51"/>
      <c r="M27331" s="51"/>
    </row>
    <row r="27332" spans="9:13">
      <c r="I27332" s="51"/>
      <c r="M27332" s="51"/>
    </row>
    <row r="27333" spans="9:13">
      <c r="I27333" s="51"/>
      <c r="M27333" s="51"/>
    </row>
    <row r="27334" spans="9:13">
      <c r="I27334" s="51"/>
      <c r="M27334" s="51"/>
    </row>
    <row r="27335" spans="9:13">
      <c r="I27335" s="51"/>
      <c r="M27335" s="51"/>
    </row>
    <row r="27336" spans="9:13">
      <c r="I27336" s="51"/>
      <c r="M27336" s="51"/>
    </row>
    <row r="27337" spans="9:13">
      <c r="I27337" s="51"/>
      <c r="M27337" s="51"/>
    </row>
    <row r="27338" spans="9:13">
      <c r="I27338" s="51"/>
      <c r="M27338" s="51"/>
    </row>
    <row r="27339" spans="9:13">
      <c r="I27339" s="51"/>
      <c r="M27339" s="51"/>
    </row>
    <row r="27340" spans="9:13">
      <c r="I27340" s="51"/>
      <c r="M27340" s="51"/>
    </row>
    <row r="27341" spans="9:13">
      <c r="I27341" s="51"/>
      <c r="M27341" s="51"/>
    </row>
    <row r="27342" spans="9:13">
      <c r="I27342" s="51"/>
      <c r="M27342" s="51"/>
    </row>
    <row r="27343" spans="9:13">
      <c r="I27343" s="51"/>
      <c r="M27343" s="51"/>
    </row>
    <row r="27344" spans="9:13">
      <c r="I27344" s="51"/>
      <c r="M27344" s="51"/>
    </row>
    <row r="27345" spans="9:13">
      <c r="I27345" s="51"/>
      <c r="M27345" s="51"/>
    </row>
    <row r="27346" spans="9:13">
      <c r="I27346" s="51"/>
      <c r="M27346" s="51"/>
    </row>
    <row r="27347" spans="9:13">
      <c r="I27347" s="51"/>
      <c r="M27347" s="51"/>
    </row>
    <row r="27348" spans="9:13">
      <c r="I27348" s="51"/>
      <c r="M27348" s="51"/>
    </row>
    <row r="27349" spans="9:13">
      <c r="I27349" s="51"/>
      <c r="M27349" s="51"/>
    </row>
    <row r="27350" spans="9:13">
      <c r="I27350" s="51"/>
      <c r="M27350" s="51"/>
    </row>
    <row r="27351" spans="9:13">
      <c r="I27351" s="51"/>
      <c r="M27351" s="51"/>
    </row>
    <row r="27352" spans="9:13">
      <c r="I27352" s="51"/>
      <c r="M27352" s="51"/>
    </row>
    <row r="27353" spans="9:13">
      <c r="I27353" s="51"/>
      <c r="M27353" s="51"/>
    </row>
    <row r="27354" spans="9:13">
      <c r="I27354" s="51"/>
      <c r="M27354" s="51"/>
    </row>
    <row r="27355" spans="9:13">
      <c r="I27355" s="51"/>
      <c r="M27355" s="51"/>
    </row>
    <row r="27356" spans="9:13">
      <c r="I27356" s="51"/>
      <c r="M27356" s="51"/>
    </row>
    <row r="27357" spans="9:13">
      <c r="I27357" s="51"/>
      <c r="M27357" s="51"/>
    </row>
    <row r="27358" spans="9:13">
      <c r="I27358" s="51"/>
      <c r="M27358" s="51"/>
    </row>
    <row r="27359" spans="9:13">
      <c r="I27359" s="51"/>
      <c r="M27359" s="51"/>
    </row>
    <row r="27360" spans="9:13">
      <c r="I27360" s="51"/>
      <c r="M27360" s="51"/>
    </row>
    <row r="27361" spans="9:13">
      <c r="I27361" s="51"/>
      <c r="M27361" s="51"/>
    </row>
    <row r="27362" spans="9:13">
      <c r="I27362" s="51"/>
      <c r="M27362" s="51"/>
    </row>
    <row r="27363" spans="9:13">
      <c r="I27363" s="51"/>
      <c r="M27363" s="51"/>
    </row>
    <row r="27364" spans="9:13">
      <c r="I27364" s="51"/>
      <c r="M27364" s="51"/>
    </row>
    <row r="27365" spans="9:13">
      <c r="I27365" s="51"/>
      <c r="M27365" s="51"/>
    </row>
    <row r="27366" spans="9:13">
      <c r="I27366" s="51"/>
      <c r="M27366" s="51"/>
    </row>
    <row r="27367" spans="9:13">
      <c r="I27367" s="51"/>
      <c r="M27367" s="51"/>
    </row>
    <row r="27368" spans="9:13">
      <c r="I27368" s="51"/>
      <c r="M27368" s="51"/>
    </row>
    <row r="27369" spans="9:13">
      <c r="I27369" s="51"/>
      <c r="M27369" s="51"/>
    </row>
    <row r="27370" spans="9:13">
      <c r="I27370" s="51"/>
      <c r="M27370" s="51"/>
    </row>
    <row r="27371" spans="9:13">
      <c r="I27371" s="51"/>
      <c r="M27371" s="51"/>
    </row>
    <row r="27372" spans="9:13">
      <c r="I27372" s="51"/>
      <c r="M27372" s="51"/>
    </row>
    <row r="27373" spans="9:13">
      <c r="I27373" s="51"/>
      <c r="M27373" s="51"/>
    </row>
    <row r="27374" spans="9:13">
      <c r="I27374" s="51"/>
      <c r="M27374" s="51"/>
    </row>
    <row r="27375" spans="9:13">
      <c r="I27375" s="51"/>
      <c r="M27375" s="51"/>
    </row>
    <row r="27376" spans="9:13">
      <c r="I27376" s="51"/>
      <c r="M27376" s="51"/>
    </row>
    <row r="27377" spans="9:13">
      <c r="I27377" s="51"/>
      <c r="M27377" s="51"/>
    </row>
    <row r="27378" spans="9:13">
      <c r="I27378" s="51"/>
      <c r="M27378" s="51"/>
    </row>
    <row r="27379" spans="9:13">
      <c r="I27379" s="51"/>
      <c r="M27379" s="51"/>
    </row>
    <row r="27380" spans="9:13">
      <c r="I27380" s="51"/>
      <c r="M27380" s="51"/>
    </row>
    <row r="27381" spans="9:13">
      <c r="I27381" s="51"/>
      <c r="M27381" s="51"/>
    </row>
    <row r="27382" spans="9:13">
      <c r="I27382" s="51"/>
      <c r="M27382" s="51"/>
    </row>
    <row r="27383" spans="9:13">
      <c r="I27383" s="51"/>
      <c r="M27383" s="51"/>
    </row>
    <row r="27384" spans="9:13">
      <c r="I27384" s="51"/>
      <c r="M27384" s="51"/>
    </row>
    <row r="27385" spans="9:13">
      <c r="I27385" s="51"/>
      <c r="M27385" s="51"/>
    </row>
    <row r="27386" spans="9:13">
      <c r="I27386" s="51"/>
      <c r="M27386" s="51"/>
    </row>
    <row r="27387" spans="9:13">
      <c r="I27387" s="51"/>
      <c r="M27387" s="51"/>
    </row>
    <row r="27388" spans="9:13">
      <c r="I27388" s="51"/>
      <c r="M27388" s="51"/>
    </row>
    <row r="27389" spans="9:13">
      <c r="I27389" s="51"/>
      <c r="M27389" s="51"/>
    </row>
    <row r="27390" spans="9:13">
      <c r="I27390" s="51"/>
      <c r="M27390" s="51"/>
    </row>
    <row r="27391" spans="9:13">
      <c r="I27391" s="51"/>
      <c r="M27391" s="51"/>
    </row>
    <row r="27392" spans="9:13">
      <c r="I27392" s="51"/>
      <c r="M27392" s="51"/>
    </row>
    <row r="27393" spans="9:13">
      <c r="I27393" s="51"/>
      <c r="M27393" s="51"/>
    </row>
    <row r="27394" spans="9:13">
      <c r="I27394" s="51"/>
      <c r="M27394" s="51"/>
    </row>
    <row r="27395" spans="9:13">
      <c r="I27395" s="51"/>
      <c r="M27395" s="51"/>
    </row>
    <row r="27396" spans="9:13">
      <c r="I27396" s="51"/>
      <c r="M27396" s="51"/>
    </row>
    <row r="27397" spans="9:13">
      <c r="I27397" s="51"/>
      <c r="M27397" s="51"/>
    </row>
    <row r="27398" spans="9:13">
      <c r="I27398" s="51"/>
      <c r="M27398" s="51"/>
    </row>
    <row r="27399" spans="9:13">
      <c r="I27399" s="51"/>
      <c r="M27399" s="51"/>
    </row>
    <row r="27400" spans="9:13">
      <c r="I27400" s="51"/>
      <c r="M27400" s="51"/>
    </row>
    <row r="27401" spans="9:13">
      <c r="I27401" s="51"/>
      <c r="M27401" s="51"/>
    </row>
    <row r="27402" spans="9:13">
      <c r="I27402" s="51"/>
      <c r="M27402" s="51"/>
    </row>
    <row r="27403" spans="9:13">
      <c r="I27403" s="51"/>
      <c r="M27403" s="51"/>
    </row>
    <row r="27404" spans="9:13">
      <c r="I27404" s="51"/>
      <c r="M27404" s="51"/>
    </row>
    <row r="27405" spans="9:13">
      <c r="I27405" s="51"/>
      <c r="M27405" s="51"/>
    </row>
    <row r="27406" spans="9:13">
      <c r="I27406" s="51"/>
      <c r="M27406" s="51"/>
    </row>
    <row r="27407" spans="9:13">
      <c r="I27407" s="51"/>
      <c r="M27407" s="51"/>
    </row>
    <row r="27408" spans="9:13">
      <c r="I27408" s="51"/>
      <c r="M27408" s="51"/>
    </row>
    <row r="27409" spans="9:13">
      <c r="I27409" s="51"/>
      <c r="M27409" s="51"/>
    </row>
    <row r="27410" spans="9:13">
      <c r="I27410" s="51"/>
      <c r="M27410" s="51"/>
    </row>
    <row r="27411" spans="9:13">
      <c r="I27411" s="51"/>
      <c r="M27411" s="51"/>
    </row>
    <row r="27412" spans="9:13">
      <c r="I27412" s="51"/>
      <c r="M27412" s="51"/>
    </row>
    <row r="27413" spans="9:13">
      <c r="I27413" s="51"/>
      <c r="M27413" s="51"/>
    </row>
    <row r="27414" spans="9:13">
      <c r="I27414" s="51"/>
      <c r="M27414" s="51"/>
    </row>
    <row r="27415" spans="9:13">
      <c r="I27415" s="51"/>
      <c r="M27415" s="51"/>
    </row>
    <row r="27416" spans="9:13">
      <c r="I27416" s="51"/>
      <c r="M27416" s="51"/>
    </row>
    <row r="27417" spans="9:13">
      <c r="I27417" s="51"/>
      <c r="M27417" s="51"/>
    </row>
    <row r="27418" spans="9:13">
      <c r="I27418" s="51"/>
      <c r="M27418" s="51"/>
    </row>
    <row r="27419" spans="9:13">
      <c r="I27419" s="51"/>
      <c r="M27419" s="51"/>
    </row>
    <row r="27420" spans="9:13">
      <c r="I27420" s="51"/>
      <c r="M27420" s="51"/>
    </row>
    <row r="27421" spans="9:13">
      <c r="I27421" s="51"/>
      <c r="M27421" s="51"/>
    </row>
    <row r="27422" spans="9:13">
      <c r="I27422" s="51"/>
      <c r="M27422" s="51"/>
    </row>
    <row r="27423" spans="9:13">
      <c r="I27423" s="51"/>
      <c r="M27423" s="51"/>
    </row>
    <row r="27424" spans="9:13">
      <c r="I27424" s="51"/>
      <c r="M27424" s="51"/>
    </row>
    <row r="27425" spans="9:13">
      <c r="I27425" s="51"/>
      <c r="M27425" s="51"/>
    </row>
    <row r="27426" spans="9:13">
      <c r="I27426" s="51"/>
      <c r="M27426" s="51"/>
    </row>
    <row r="27427" spans="9:13">
      <c r="I27427" s="51"/>
      <c r="M27427" s="51"/>
    </row>
    <row r="27428" spans="9:13">
      <c r="I27428" s="51"/>
      <c r="M27428" s="51"/>
    </row>
    <row r="27429" spans="9:13">
      <c r="I27429" s="51"/>
      <c r="M27429" s="51"/>
    </row>
    <row r="27430" spans="9:13">
      <c r="I27430" s="51"/>
      <c r="M27430" s="51"/>
    </row>
    <row r="27431" spans="9:13">
      <c r="I27431" s="51"/>
      <c r="M27431" s="51"/>
    </row>
    <row r="27432" spans="9:13">
      <c r="I27432" s="51"/>
      <c r="M27432" s="51"/>
    </row>
    <row r="27433" spans="9:13">
      <c r="I27433" s="51"/>
      <c r="M27433" s="51"/>
    </row>
    <row r="27434" spans="9:13">
      <c r="I27434" s="51"/>
      <c r="M27434" s="51"/>
    </row>
    <row r="27435" spans="9:13">
      <c r="I27435" s="51"/>
      <c r="M27435" s="51"/>
    </row>
    <row r="27436" spans="9:13">
      <c r="I27436" s="51"/>
      <c r="M27436" s="51"/>
    </row>
    <row r="27437" spans="9:13">
      <c r="I27437" s="51"/>
      <c r="M27437" s="51"/>
    </row>
    <row r="27438" spans="9:13">
      <c r="I27438" s="51"/>
      <c r="M27438" s="51"/>
    </row>
    <row r="27439" spans="9:13">
      <c r="I27439" s="51"/>
      <c r="M27439" s="51"/>
    </row>
    <row r="27440" spans="9:13">
      <c r="I27440" s="51"/>
      <c r="M27440" s="51"/>
    </row>
    <row r="27441" spans="9:13">
      <c r="I27441" s="51"/>
      <c r="M27441" s="51"/>
    </row>
    <row r="27442" spans="9:13">
      <c r="I27442" s="51"/>
      <c r="M27442" s="51"/>
    </row>
    <row r="27443" spans="9:13">
      <c r="I27443" s="51"/>
      <c r="M27443" s="51"/>
    </row>
    <row r="27444" spans="9:13">
      <c r="I27444" s="51"/>
      <c r="M27444" s="51"/>
    </row>
    <row r="27445" spans="9:13">
      <c r="I27445" s="51"/>
      <c r="M27445" s="51"/>
    </row>
    <row r="27446" spans="9:13">
      <c r="I27446" s="51"/>
      <c r="M27446" s="51"/>
    </row>
    <row r="27447" spans="9:13">
      <c r="I27447" s="51"/>
      <c r="M27447" s="51"/>
    </row>
    <row r="27448" spans="9:13">
      <c r="I27448" s="51"/>
      <c r="M27448" s="51"/>
    </row>
    <row r="27449" spans="9:13">
      <c r="I27449" s="51"/>
      <c r="M27449" s="51"/>
    </row>
    <row r="27450" spans="9:13">
      <c r="I27450" s="51"/>
      <c r="M27450" s="51"/>
    </row>
    <row r="27451" spans="9:13">
      <c r="I27451" s="51"/>
      <c r="M27451" s="51"/>
    </row>
    <row r="27452" spans="9:13">
      <c r="I27452" s="51"/>
      <c r="M27452" s="51"/>
    </row>
    <row r="27453" spans="9:13">
      <c r="I27453" s="51"/>
      <c r="M27453" s="51"/>
    </row>
    <row r="27454" spans="9:13">
      <c r="I27454" s="51"/>
      <c r="M27454" s="51"/>
    </row>
    <row r="27455" spans="9:13">
      <c r="I27455" s="51"/>
      <c r="M27455" s="51"/>
    </row>
    <row r="27456" spans="9:13">
      <c r="I27456" s="51"/>
      <c r="M27456" s="51"/>
    </row>
    <row r="27457" spans="9:13">
      <c r="I27457" s="51"/>
      <c r="M27457" s="51"/>
    </row>
    <row r="27458" spans="9:13">
      <c r="I27458" s="51"/>
      <c r="M27458" s="51"/>
    </row>
    <row r="27459" spans="9:13">
      <c r="I27459" s="51"/>
      <c r="M27459" s="51"/>
    </row>
    <row r="27460" spans="9:13">
      <c r="I27460" s="51"/>
      <c r="M27460" s="51"/>
    </row>
    <row r="27461" spans="9:13">
      <c r="I27461" s="51"/>
      <c r="M27461" s="51"/>
    </row>
    <row r="27462" spans="9:13">
      <c r="I27462" s="51"/>
      <c r="M27462" s="51"/>
    </row>
    <row r="27463" spans="9:13">
      <c r="I27463" s="51"/>
      <c r="M27463" s="51"/>
    </row>
    <row r="27464" spans="9:13">
      <c r="I27464" s="51"/>
      <c r="M27464" s="51"/>
    </row>
    <row r="27465" spans="9:13">
      <c r="I27465" s="51"/>
      <c r="M27465" s="51"/>
    </row>
    <row r="27466" spans="9:13">
      <c r="I27466" s="51"/>
      <c r="M27466" s="51"/>
    </row>
    <row r="27467" spans="9:13">
      <c r="I27467" s="51"/>
      <c r="M27467" s="51"/>
    </row>
    <row r="27468" spans="9:13">
      <c r="I27468" s="51"/>
      <c r="M27468" s="51"/>
    </row>
    <row r="27469" spans="9:13">
      <c r="I27469" s="51"/>
      <c r="M27469" s="51"/>
    </row>
    <row r="27470" spans="9:13">
      <c r="I27470" s="51"/>
      <c r="M27470" s="51"/>
    </row>
    <row r="27471" spans="9:13">
      <c r="I27471" s="51"/>
      <c r="M27471" s="51"/>
    </row>
    <row r="27472" spans="9:13">
      <c r="I27472" s="51"/>
      <c r="M27472" s="51"/>
    </row>
    <row r="27473" spans="9:13">
      <c r="I27473" s="51"/>
      <c r="M27473" s="51"/>
    </row>
    <row r="27474" spans="9:13">
      <c r="I27474" s="51"/>
      <c r="M27474" s="51"/>
    </row>
    <row r="27475" spans="9:13">
      <c r="I27475" s="51"/>
      <c r="M27475" s="51"/>
    </row>
    <row r="27476" spans="9:13">
      <c r="I27476" s="51"/>
      <c r="M27476" s="51"/>
    </row>
    <row r="27477" spans="9:13">
      <c r="I27477" s="51"/>
      <c r="M27477" s="51"/>
    </row>
    <row r="27478" spans="9:13">
      <c r="I27478" s="51"/>
      <c r="M27478" s="51"/>
    </row>
    <row r="27479" spans="9:13">
      <c r="I27479" s="51"/>
      <c r="M27479" s="51"/>
    </row>
    <row r="27480" spans="9:13">
      <c r="I27480" s="51"/>
      <c r="M27480" s="51"/>
    </row>
    <row r="27481" spans="9:13">
      <c r="I27481" s="51"/>
      <c r="M27481" s="51"/>
    </row>
    <row r="27482" spans="9:13">
      <c r="I27482" s="51"/>
      <c r="M27482" s="51"/>
    </row>
    <row r="27483" spans="9:13">
      <c r="I27483" s="51"/>
      <c r="M27483" s="51"/>
    </row>
    <row r="27484" spans="9:13">
      <c r="I27484" s="51"/>
      <c r="M27484" s="51"/>
    </row>
    <row r="27485" spans="9:13">
      <c r="I27485" s="51"/>
      <c r="M27485" s="51"/>
    </row>
    <row r="27486" spans="9:13">
      <c r="I27486" s="51"/>
      <c r="M27486" s="51"/>
    </row>
    <row r="27487" spans="9:13">
      <c r="I27487" s="51"/>
      <c r="M27487" s="51"/>
    </row>
    <row r="27488" spans="9:13">
      <c r="I27488" s="51"/>
      <c r="M27488" s="51"/>
    </row>
    <row r="27489" spans="9:13">
      <c r="I27489" s="51"/>
      <c r="M27489" s="51"/>
    </row>
    <row r="27490" spans="9:13">
      <c r="I27490" s="51"/>
      <c r="M27490" s="51"/>
    </row>
    <row r="27491" spans="9:13">
      <c r="I27491" s="51"/>
      <c r="M27491" s="51"/>
    </row>
    <row r="27492" spans="9:13">
      <c r="I27492" s="51"/>
      <c r="M27492" s="51"/>
    </row>
    <row r="27493" spans="9:13">
      <c r="I27493" s="51"/>
      <c r="M27493" s="51"/>
    </row>
    <row r="27494" spans="9:13">
      <c r="I27494" s="51"/>
      <c r="M27494" s="51"/>
    </row>
    <row r="27495" spans="9:13">
      <c r="I27495" s="51"/>
      <c r="M27495" s="51"/>
    </row>
    <row r="27496" spans="9:13">
      <c r="I27496" s="51"/>
      <c r="M27496" s="51"/>
    </row>
    <row r="27497" spans="9:13">
      <c r="I27497" s="51"/>
      <c r="M27497" s="51"/>
    </row>
    <row r="27498" spans="9:13">
      <c r="I27498" s="51"/>
      <c r="M27498" s="51"/>
    </row>
    <row r="27499" spans="9:13">
      <c r="I27499" s="51"/>
      <c r="M27499" s="51"/>
    </row>
    <row r="27500" spans="9:13">
      <c r="I27500" s="51"/>
      <c r="M27500" s="51"/>
    </row>
    <row r="27501" spans="9:13">
      <c r="I27501" s="51"/>
      <c r="M27501" s="51"/>
    </row>
    <row r="27502" spans="9:13">
      <c r="I27502" s="51"/>
      <c r="M27502" s="51"/>
    </row>
    <row r="27503" spans="9:13">
      <c r="I27503" s="51"/>
      <c r="M27503" s="51"/>
    </row>
    <row r="27504" spans="9:13">
      <c r="I27504" s="51"/>
      <c r="M27504" s="51"/>
    </row>
    <row r="27505" spans="9:13">
      <c r="I27505" s="51"/>
      <c r="M27505" s="51"/>
    </row>
    <row r="27506" spans="9:13">
      <c r="I27506" s="51"/>
      <c r="M27506" s="51"/>
    </row>
    <row r="27507" spans="9:13">
      <c r="I27507" s="51"/>
      <c r="M27507" s="51"/>
    </row>
    <row r="27508" spans="9:13">
      <c r="I27508" s="51"/>
      <c r="M27508" s="51"/>
    </row>
    <row r="27509" spans="9:13">
      <c r="I27509" s="51"/>
      <c r="M27509" s="51"/>
    </row>
    <row r="27510" spans="9:13">
      <c r="I27510" s="51"/>
      <c r="M27510" s="51"/>
    </row>
    <row r="27511" spans="9:13">
      <c r="I27511" s="51"/>
      <c r="M27511" s="51"/>
    </row>
    <row r="27512" spans="9:13">
      <c r="I27512" s="51"/>
      <c r="M27512" s="51"/>
    </row>
    <row r="27513" spans="9:13">
      <c r="I27513" s="51"/>
      <c r="M27513" s="51"/>
    </row>
    <row r="27514" spans="9:13">
      <c r="I27514" s="51"/>
      <c r="M27514" s="51"/>
    </row>
    <row r="27515" spans="9:13">
      <c r="I27515" s="51"/>
      <c r="M27515" s="51"/>
    </row>
    <row r="27516" spans="9:13">
      <c r="I27516" s="51"/>
      <c r="M27516" s="51"/>
    </row>
    <row r="27517" spans="9:13">
      <c r="I27517" s="51"/>
      <c r="M27517" s="51"/>
    </row>
    <row r="27518" spans="9:13">
      <c r="I27518" s="51"/>
      <c r="M27518" s="51"/>
    </row>
    <row r="27519" spans="9:13">
      <c r="I27519" s="51"/>
      <c r="M27519" s="51"/>
    </row>
    <row r="27520" spans="9:13">
      <c r="I27520" s="51"/>
      <c r="M27520" s="51"/>
    </row>
    <row r="27521" spans="9:13">
      <c r="I27521" s="51"/>
      <c r="M27521" s="51"/>
    </row>
    <row r="27522" spans="9:13">
      <c r="I27522" s="51"/>
      <c r="M27522" s="51"/>
    </row>
    <row r="27523" spans="9:13">
      <c r="I27523" s="51"/>
      <c r="M27523" s="51"/>
    </row>
    <row r="27524" spans="9:13">
      <c r="I27524" s="51"/>
      <c r="M27524" s="51"/>
    </row>
    <row r="27525" spans="9:13">
      <c r="I27525" s="51"/>
      <c r="M27525" s="51"/>
    </row>
    <row r="27526" spans="9:13">
      <c r="I27526" s="51"/>
      <c r="M27526" s="51"/>
    </row>
    <row r="27527" spans="9:13">
      <c r="I27527" s="51"/>
      <c r="M27527" s="51"/>
    </row>
    <row r="27528" spans="9:13">
      <c r="I27528" s="51"/>
      <c r="M27528" s="51"/>
    </row>
    <row r="27529" spans="9:13">
      <c r="I27529" s="51"/>
      <c r="M27529" s="51"/>
    </row>
    <row r="27530" spans="9:13">
      <c r="I27530" s="51"/>
      <c r="M27530" s="51"/>
    </row>
    <row r="27531" spans="9:13">
      <c r="I27531" s="51"/>
      <c r="M27531" s="51"/>
    </row>
    <row r="27532" spans="9:13">
      <c r="I27532" s="51"/>
      <c r="M27532" s="51"/>
    </row>
    <row r="27533" spans="9:13">
      <c r="I27533" s="51"/>
      <c r="M27533" s="51"/>
    </row>
    <row r="27534" spans="9:13">
      <c r="I27534" s="51"/>
      <c r="M27534" s="51"/>
    </row>
    <row r="27535" spans="9:13">
      <c r="I27535" s="51"/>
      <c r="M27535" s="51"/>
    </row>
    <row r="27536" spans="9:13">
      <c r="I27536" s="51"/>
      <c r="M27536" s="51"/>
    </row>
    <row r="27537" spans="9:13">
      <c r="I27537" s="51"/>
      <c r="M27537" s="51"/>
    </row>
    <row r="27538" spans="9:13">
      <c r="I27538" s="51"/>
      <c r="M27538" s="51"/>
    </row>
    <row r="27539" spans="9:13">
      <c r="I27539" s="51"/>
      <c r="M27539" s="51"/>
    </row>
    <row r="27540" spans="9:13">
      <c r="I27540" s="51"/>
      <c r="M27540" s="51"/>
    </row>
    <row r="27541" spans="9:13">
      <c r="I27541" s="51"/>
      <c r="M27541" s="51"/>
    </row>
    <row r="27542" spans="9:13">
      <c r="I27542" s="51"/>
      <c r="M27542" s="51"/>
    </row>
    <row r="27543" spans="9:13">
      <c r="I27543" s="51"/>
      <c r="M27543" s="51"/>
    </row>
    <row r="27544" spans="9:13">
      <c r="I27544" s="51"/>
      <c r="M27544" s="51"/>
    </row>
    <row r="27545" spans="9:13">
      <c r="I27545" s="51"/>
      <c r="M27545" s="51"/>
    </row>
    <row r="27546" spans="9:13">
      <c r="I27546" s="51"/>
      <c r="M27546" s="51"/>
    </row>
    <row r="27547" spans="9:13">
      <c r="I27547" s="51"/>
      <c r="M27547" s="51"/>
    </row>
    <row r="27548" spans="9:13">
      <c r="I27548" s="51"/>
      <c r="M27548" s="51"/>
    </row>
    <row r="27549" spans="9:13">
      <c r="I27549" s="51"/>
      <c r="M27549" s="51"/>
    </row>
    <row r="27550" spans="9:13">
      <c r="I27550" s="51"/>
      <c r="M27550" s="51"/>
    </row>
    <row r="27551" spans="9:13">
      <c r="I27551" s="51"/>
      <c r="M27551" s="51"/>
    </row>
    <row r="27552" spans="9:13">
      <c r="I27552" s="51"/>
      <c r="M27552" s="51"/>
    </row>
    <row r="27553" spans="9:13">
      <c r="I27553" s="51"/>
      <c r="M27553" s="51"/>
    </row>
    <row r="27554" spans="9:13">
      <c r="I27554" s="51"/>
      <c r="M27554" s="51"/>
    </row>
    <row r="27555" spans="9:13">
      <c r="I27555" s="51"/>
      <c r="M27555" s="51"/>
    </row>
    <row r="27556" spans="9:13">
      <c r="I27556" s="51"/>
      <c r="M27556" s="51"/>
    </row>
    <row r="27557" spans="9:13">
      <c r="I27557" s="51"/>
      <c r="M27557" s="51"/>
    </row>
    <row r="27558" spans="9:13">
      <c r="I27558" s="51"/>
      <c r="M27558" s="51"/>
    </row>
    <row r="27559" spans="9:13">
      <c r="I27559" s="51"/>
      <c r="M27559" s="51"/>
    </row>
    <row r="27560" spans="9:13">
      <c r="I27560" s="51"/>
      <c r="M27560" s="51"/>
    </row>
    <row r="27561" spans="9:13">
      <c r="I27561" s="51"/>
      <c r="M27561" s="51"/>
    </row>
    <row r="27562" spans="9:13">
      <c r="I27562" s="51"/>
      <c r="M27562" s="51"/>
    </row>
    <row r="27563" spans="9:13">
      <c r="I27563" s="51"/>
      <c r="M27563" s="51"/>
    </row>
    <row r="27564" spans="9:13">
      <c r="I27564" s="51"/>
      <c r="M27564" s="51"/>
    </row>
    <row r="27565" spans="9:13">
      <c r="I27565" s="51"/>
      <c r="M27565" s="51"/>
    </row>
    <row r="27566" spans="9:13">
      <c r="I27566" s="51"/>
      <c r="M27566" s="51"/>
    </row>
    <row r="27567" spans="9:13">
      <c r="I27567" s="51"/>
      <c r="M27567" s="51"/>
    </row>
    <row r="27568" spans="9:13">
      <c r="I27568" s="51"/>
      <c r="M27568" s="51"/>
    </row>
    <row r="27569" spans="9:13">
      <c r="I27569" s="51"/>
      <c r="M27569" s="51"/>
    </row>
    <row r="27570" spans="9:13">
      <c r="I27570" s="51"/>
      <c r="M27570" s="51"/>
    </row>
    <row r="27571" spans="9:13">
      <c r="I27571" s="51"/>
      <c r="M27571" s="51"/>
    </row>
    <row r="27572" spans="9:13">
      <c r="I27572" s="51"/>
      <c r="M27572" s="51"/>
    </row>
    <row r="27573" spans="9:13">
      <c r="I27573" s="51"/>
      <c r="M27573" s="51"/>
    </row>
    <row r="27574" spans="9:13">
      <c r="I27574" s="51"/>
      <c r="M27574" s="51"/>
    </row>
    <row r="27575" spans="9:13">
      <c r="I27575" s="51"/>
      <c r="M27575" s="51"/>
    </row>
    <row r="27576" spans="9:13">
      <c r="I27576" s="51"/>
      <c r="M27576" s="51"/>
    </row>
    <row r="27577" spans="9:13">
      <c r="I27577" s="51"/>
      <c r="M27577" s="51"/>
    </row>
    <row r="27578" spans="9:13">
      <c r="I27578" s="51"/>
      <c r="M27578" s="51"/>
    </row>
    <row r="27579" spans="9:13">
      <c r="I27579" s="51"/>
      <c r="M27579" s="51"/>
    </row>
    <row r="27580" spans="9:13">
      <c r="I27580" s="51"/>
      <c r="M27580" s="51"/>
    </row>
    <row r="27581" spans="9:13">
      <c r="I27581" s="51"/>
      <c r="M27581" s="51"/>
    </row>
    <row r="27582" spans="9:13">
      <c r="I27582" s="51"/>
      <c r="M27582" s="51"/>
    </row>
    <row r="27583" spans="9:13">
      <c r="I27583" s="51"/>
      <c r="M27583" s="51"/>
    </row>
    <row r="27584" spans="9:13">
      <c r="I27584" s="51"/>
      <c r="M27584" s="51"/>
    </row>
    <row r="27585" spans="9:13">
      <c r="I27585" s="51"/>
      <c r="M27585" s="51"/>
    </row>
    <row r="27586" spans="9:13">
      <c r="I27586" s="51"/>
      <c r="M27586" s="51"/>
    </row>
    <row r="27587" spans="9:13">
      <c r="I27587" s="51"/>
      <c r="M27587" s="51"/>
    </row>
    <row r="27588" spans="9:13">
      <c r="I27588" s="51"/>
      <c r="M27588" s="51"/>
    </row>
    <row r="27589" spans="9:13">
      <c r="I27589" s="51"/>
      <c r="M27589" s="51"/>
    </row>
    <row r="27590" spans="9:13">
      <c r="I27590" s="51"/>
      <c r="M27590" s="51"/>
    </row>
    <row r="27591" spans="9:13">
      <c r="I27591" s="51"/>
      <c r="M27591" s="51"/>
    </row>
    <row r="27592" spans="9:13">
      <c r="I27592" s="51"/>
      <c r="M27592" s="51"/>
    </row>
    <row r="27593" spans="9:13">
      <c r="I27593" s="51"/>
      <c r="M27593" s="51"/>
    </row>
    <row r="27594" spans="9:13">
      <c r="I27594" s="51"/>
      <c r="M27594" s="51"/>
    </row>
    <row r="27595" spans="9:13">
      <c r="I27595" s="51"/>
      <c r="M27595" s="51"/>
    </row>
    <row r="27596" spans="9:13">
      <c r="I27596" s="51"/>
      <c r="M27596" s="51"/>
    </row>
    <row r="27597" spans="9:13">
      <c r="I27597" s="51"/>
      <c r="M27597" s="51"/>
    </row>
    <row r="27598" spans="9:13">
      <c r="I27598" s="51"/>
      <c r="M27598" s="51"/>
    </row>
    <row r="27599" spans="9:13">
      <c r="I27599" s="51"/>
      <c r="M27599" s="51"/>
    </row>
    <row r="27600" spans="9:13">
      <c r="I27600" s="51"/>
      <c r="M27600" s="51"/>
    </row>
    <row r="27601" spans="9:13">
      <c r="I27601" s="51"/>
      <c r="M27601" s="51"/>
    </row>
    <row r="27602" spans="9:13">
      <c r="I27602" s="51"/>
      <c r="M27602" s="51"/>
    </row>
    <row r="27603" spans="9:13">
      <c r="I27603" s="51"/>
      <c r="M27603" s="51"/>
    </row>
    <row r="27604" spans="9:13">
      <c r="I27604" s="51"/>
      <c r="M27604" s="51"/>
    </row>
    <row r="27605" spans="9:13">
      <c r="I27605" s="51"/>
      <c r="M27605" s="51"/>
    </row>
    <row r="27606" spans="9:13">
      <c r="I27606" s="51"/>
      <c r="M27606" s="51"/>
    </row>
    <row r="27607" spans="9:13">
      <c r="I27607" s="51"/>
      <c r="M27607" s="51"/>
    </row>
    <row r="27608" spans="9:13">
      <c r="I27608" s="51"/>
      <c r="M27608" s="51"/>
    </row>
    <row r="27609" spans="9:13">
      <c r="I27609" s="51"/>
      <c r="M27609" s="51"/>
    </row>
    <row r="27610" spans="9:13">
      <c r="I27610" s="51"/>
      <c r="M27610" s="51"/>
    </row>
    <row r="27611" spans="9:13">
      <c r="I27611" s="51"/>
      <c r="M27611" s="51"/>
    </row>
    <row r="27612" spans="9:13">
      <c r="I27612" s="51"/>
      <c r="M27612" s="51"/>
    </row>
    <row r="27613" spans="9:13">
      <c r="I27613" s="51"/>
      <c r="M27613" s="51"/>
    </row>
    <row r="27614" spans="9:13">
      <c r="I27614" s="51"/>
      <c r="M27614" s="51"/>
    </row>
    <row r="27615" spans="9:13">
      <c r="I27615" s="51"/>
      <c r="M27615" s="51"/>
    </row>
    <row r="27616" spans="9:13">
      <c r="I27616" s="51"/>
      <c r="M27616" s="51"/>
    </row>
    <row r="27617" spans="9:13">
      <c r="I27617" s="51"/>
      <c r="M27617" s="51"/>
    </row>
    <row r="27618" spans="9:13">
      <c r="I27618" s="51"/>
      <c r="M27618" s="51"/>
    </row>
    <row r="27619" spans="9:13">
      <c r="I27619" s="51"/>
      <c r="M27619" s="51"/>
    </row>
    <row r="27620" spans="9:13">
      <c r="I27620" s="51"/>
      <c r="M27620" s="51"/>
    </row>
    <row r="27621" spans="9:13">
      <c r="I27621" s="51"/>
      <c r="M27621" s="51"/>
    </row>
    <row r="27622" spans="9:13">
      <c r="I27622" s="51"/>
      <c r="M27622" s="51"/>
    </row>
    <row r="27623" spans="9:13">
      <c r="I27623" s="51"/>
      <c r="M27623" s="51"/>
    </row>
    <row r="27624" spans="9:13">
      <c r="I27624" s="51"/>
      <c r="M27624" s="51"/>
    </row>
    <row r="27625" spans="9:13">
      <c r="I27625" s="51"/>
      <c r="M27625" s="51"/>
    </row>
    <row r="27626" spans="9:13">
      <c r="I27626" s="51"/>
      <c r="M27626" s="51"/>
    </row>
    <row r="27627" spans="9:13">
      <c r="I27627" s="51"/>
      <c r="M27627" s="51"/>
    </row>
    <row r="27628" spans="9:13">
      <c r="I27628" s="51"/>
      <c r="M27628" s="51"/>
    </row>
    <row r="27629" spans="9:13">
      <c r="I27629" s="51"/>
      <c r="M27629" s="51"/>
    </row>
    <row r="27630" spans="9:13">
      <c r="I27630" s="51"/>
      <c r="M27630" s="51"/>
    </row>
    <row r="27631" spans="9:13">
      <c r="I27631" s="51"/>
      <c r="M27631" s="51"/>
    </row>
    <row r="27632" spans="9:13">
      <c r="I27632" s="51"/>
      <c r="M27632" s="51"/>
    </row>
    <row r="27633" spans="9:13">
      <c r="I27633" s="51"/>
      <c r="M27633" s="51"/>
    </row>
    <row r="27634" spans="9:13">
      <c r="I27634" s="51"/>
      <c r="M27634" s="51"/>
    </row>
    <row r="27635" spans="9:13">
      <c r="I27635" s="51"/>
      <c r="M27635" s="51"/>
    </row>
    <row r="27636" spans="9:13">
      <c r="I27636" s="51"/>
      <c r="M27636" s="51"/>
    </row>
    <row r="27637" spans="9:13">
      <c r="I27637" s="51"/>
      <c r="M27637" s="51"/>
    </row>
    <row r="27638" spans="9:13">
      <c r="I27638" s="51"/>
      <c r="M27638" s="51"/>
    </row>
    <row r="27639" spans="9:13">
      <c r="I27639" s="51"/>
      <c r="M27639" s="51"/>
    </row>
    <row r="27640" spans="9:13">
      <c r="I27640" s="51"/>
      <c r="M27640" s="51"/>
    </row>
    <row r="27641" spans="9:13">
      <c r="I27641" s="51"/>
      <c r="M27641" s="51"/>
    </row>
    <row r="27642" spans="9:13">
      <c r="I27642" s="51"/>
      <c r="M27642" s="51"/>
    </row>
    <row r="27643" spans="9:13">
      <c r="I27643" s="51"/>
      <c r="M27643" s="51"/>
    </row>
    <row r="27644" spans="9:13">
      <c r="I27644" s="51"/>
      <c r="M27644" s="51"/>
    </row>
    <row r="27645" spans="9:13">
      <c r="I27645" s="51"/>
      <c r="M27645" s="51"/>
    </row>
    <row r="27646" spans="9:13">
      <c r="I27646" s="51"/>
      <c r="M27646" s="51"/>
    </row>
    <row r="27647" spans="9:13">
      <c r="I27647" s="51"/>
      <c r="M27647" s="51"/>
    </row>
    <row r="27648" spans="9:13">
      <c r="I27648" s="51"/>
      <c r="M27648" s="51"/>
    </row>
    <row r="27649" spans="9:13">
      <c r="I27649" s="51"/>
      <c r="M27649" s="51"/>
    </row>
    <row r="27650" spans="9:13">
      <c r="I27650" s="51"/>
      <c r="M27650" s="51"/>
    </row>
    <row r="27651" spans="9:13">
      <c r="I27651" s="51"/>
      <c r="M27651" s="51"/>
    </row>
    <row r="27652" spans="9:13">
      <c r="I27652" s="51"/>
      <c r="M27652" s="51"/>
    </row>
    <row r="27653" spans="9:13">
      <c r="I27653" s="51"/>
      <c r="M27653" s="51"/>
    </row>
    <row r="27654" spans="9:13">
      <c r="I27654" s="51"/>
      <c r="M27654" s="51"/>
    </row>
    <row r="27655" spans="9:13">
      <c r="I27655" s="51"/>
      <c r="M27655" s="51"/>
    </row>
    <row r="27656" spans="9:13">
      <c r="I27656" s="51"/>
      <c r="M27656" s="51"/>
    </row>
    <row r="27657" spans="9:13">
      <c r="I27657" s="51"/>
      <c r="M27657" s="51"/>
    </row>
    <row r="27658" spans="9:13">
      <c r="I27658" s="51"/>
      <c r="M27658" s="51"/>
    </row>
    <row r="27659" spans="9:13">
      <c r="I27659" s="51"/>
      <c r="M27659" s="51"/>
    </row>
    <row r="27660" spans="9:13">
      <c r="I27660" s="51"/>
      <c r="M27660" s="51"/>
    </row>
    <row r="27661" spans="9:13">
      <c r="I27661" s="51"/>
      <c r="M27661" s="51"/>
    </row>
    <row r="27662" spans="9:13">
      <c r="I27662" s="51"/>
      <c r="M27662" s="51"/>
    </row>
    <row r="27663" spans="9:13">
      <c r="I27663" s="51"/>
      <c r="M27663" s="51"/>
    </row>
    <row r="27664" spans="9:13">
      <c r="I27664" s="51"/>
      <c r="M27664" s="51"/>
    </row>
    <row r="27665" spans="9:13">
      <c r="I27665" s="51"/>
      <c r="M27665" s="51"/>
    </row>
    <row r="27666" spans="9:13">
      <c r="I27666" s="51"/>
      <c r="M27666" s="51"/>
    </row>
    <row r="27667" spans="9:13">
      <c r="I27667" s="51"/>
      <c r="M27667" s="51"/>
    </row>
    <row r="27668" spans="9:13">
      <c r="I27668" s="51"/>
      <c r="M27668" s="51"/>
    </row>
    <row r="27669" spans="9:13">
      <c r="I27669" s="51"/>
      <c r="M27669" s="51"/>
    </row>
    <row r="27670" spans="9:13">
      <c r="I27670" s="51"/>
      <c r="M27670" s="51"/>
    </row>
    <row r="27671" spans="9:13">
      <c r="I27671" s="51"/>
      <c r="M27671" s="51"/>
    </row>
    <row r="27672" spans="9:13">
      <c r="I27672" s="51"/>
      <c r="M27672" s="51"/>
    </row>
    <row r="27673" spans="9:13">
      <c r="I27673" s="51"/>
      <c r="M27673" s="51"/>
    </row>
    <row r="27674" spans="9:13">
      <c r="I27674" s="51"/>
      <c r="M27674" s="51"/>
    </row>
    <row r="27675" spans="9:13">
      <c r="I27675" s="51"/>
      <c r="M27675" s="51"/>
    </row>
    <row r="27676" spans="9:13">
      <c r="I27676" s="51"/>
      <c r="M27676" s="51"/>
    </row>
    <row r="27677" spans="9:13">
      <c r="I27677" s="51"/>
      <c r="M27677" s="51"/>
    </row>
    <row r="27678" spans="9:13">
      <c r="I27678" s="51"/>
      <c r="M27678" s="51"/>
    </row>
    <row r="27679" spans="9:13">
      <c r="I27679" s="51"/>
      <c r="M27679" s="51"/>
    </row>
    <row r="27680" spans="9:13">
      <c r="I27680" s="51"/>
      <c r="M27680" s="51"/>
    </row>
    <row r="27681" spans="9:13">
      <c r="I27681" s="51"/>
      <c r="M27681" s="51"/>
    </row>
    <row r="27682" spans="9:13">
      <c r="I27682" s="51"/>
      <c r="M27682" s="51"/>
    </row>
    <row r="27683" spans="9:13">
      <c r="I27683" s="51"/>
      <c r="M27683" s="51"/>
    </row>
    <row r="27684" spans="9:13">
      <c r="I27684" s="51"/>
      <c r="M27684" s="51"/>
    </row>
    <row r="27685" spans="9:13">
      <c r="I27685" s="51"/>
      <c r="M27685" s="51"/>
    </row>
    <row r="27686" spans="9:13">
      <c r="I27686" s="51"/>
      <c r="M27686" s="51"/>
    </row>
    <row r="27687" spans="9:13">
      <c r="I27687" s="51"/>
      <c r="M27687" s="51"/>
    </row>
    <row r="27688" spans="9:13">
      <c r="I27688" s="51"/>
      <c r="M27688" s="51"/>
    </row>
    <row r="27689" spans="9:13">
      <c r="I27689" s="51"/>
      <c r="M27689" s="51"/>
    </row>
    <row r="27690" spans="9:13">
      <c r="I27690" s="51"/>
      <c r="M27690" s="51"/>
    </row>
    <row r="27691" spans="9:13">
      <c r="I27691" s="51"/>
      <c r="M27691" s="51"/>
    </row>
    <row r="27692" spans="9:13">
      <c r="I27692" s="51"/>
      <c r="M27692" s="51"/>
    </row>
    <row r="27693" spans="9:13">
      <c r="I27693" s="51"/>
      <c r="M27693" s="51"/>
    </row>
    <row r="27694" spans="9:13">
      <c r="I27694" s="51"/>
      <c r="M27694" s="51"/>
    </row>
    <row r="27695" spans="9:13">
      <c r="I27695" s="51"/>
      <c r="M27695" s="51"/>
    </row>
    <row r="27696" spans="9:13">
      <c r="I27696" s="51"/>
      <c r="M27696" s="51"/>
    </row>
    <row r="27697" spans="9:13">
      <c r="I27697" s="51"/>
      <c r="M27697" s="51"/>
    </row>
    <row r="27698" spans="9:13">
      <c r="I27698" s="51"/>
      <c r="M27698" s="51"/>
    </row>
    <row r="27699" spans="9:13">
      <c r="I27699" s="51"/>
      <c r="M27699" s="51"/>
    </row>
    <row r="27700" spans="9:13">
      <c r="I27700" s="51"/>
      <c r="M27700" s="51"/>
    </row>
    <row r="27701" spans="9:13">
      <c r="I27701" s="51"/>
      <c r="M27701" s="51"/>
    </row>
    <row r="27702" spans="9:13">
      <c r="I27702" s="51"/>
      <c r="M27702" s="51"/>
    </row>
    <row r="27703" spans="9:13">
      <c r="I27703" s="51"/>
      <c r="M27703" s="51"/>
    </row>
    <row r="27704" spans="9:13">
      <c r="I27704" s="51"/>
      <c r="M27704" s="51"/>
    </row>
    <row r="27705" spans="9:13">
      <c r="I27705" s="51"/>
      <c r="M27705" s="51"/>
    </row>
    <row r="27706" spans="9:13">
      <c r="I27706" s="51"/>
      <c r="M27706" s="51"/>
    </row>
    <row r="27707" spans="9:13">
      <c r="I27707" s="51"/>
      <c r="M27707" s="51"/>
    </row>
    <row r="27708" spans="9:13">
      <c r="I27708" s="51"/>
      <c r="M27708" s="51"/>
    </row>
    <row r="27709" spans="9:13">
      <c r="I27709" s="51"/>
      <c r="M27709" s="51"/>
    </row>
    <row r="27710" spans="9:13">
      <c r="I27710" s="51"/>
      <c r="M27710" s="51"/>
    </row>
    <row r="27711" spans="9:13">
      <c r="I27711" s="51"/>
      <c r="M27711" s="51"/>
    </row>
    <row r="27712" spans="9:13">
      <c r="I27712" s="51"/>
      <c r="M27712" s="51"/>
    </row>
    <row r="27713" spans="9:13">
      <c r="I27713" s="51"/>
      <c r="M27713" s="51"/>
    </row>
    <row r="27714" spans="9:13">
      <c r="I27714" s="51"/>
      <c r="M27714" s="51"/>
    </row>
    <row r="27715" spans="9:13">
      <c r="I27715" s="51"/>
      <c r="M27715" s="51"/>
    </row>
    <row r="27716" spans="9:13">
      <c r="I27716" s="51"/>
      <c r="M27716" s="51"/>
    </row>
    <row r="27717" spans="9:13">
      <c r="I27717" s="51"/>
      <c r="M27717" s="51"/>
    </row>
    <row r="27718" spans="9:13">
      <c r="I27718" s="51"/>
      <c r="M27718" s="51"/>
    </row>
    <row r="27719" spans="9:13">
      <c r="I27719" s="51"/>
      <c r="M27719" s="51"/>
    </row>
    <row r="27720" spans="9:13">
      <c r="I27720" s="51"/>
      <c r="M27720" s="51"/>
    </row>
    <row r="27721" spans="9:13">
      <c r="I27721" s="51"/>
      <c r="M27721" s="51"/>
    </row>
    <row r="27722" spans="9:13">
      <c r="I27722" s="51"/>
      <c r="M27722" s="51"/>
    </row>
    <row r="27723" spans="9:13">
      <c r="I27723" s="51"/>
      <c r="M27723" s="51"/>
    </row>
    <row r="27724" spans="9:13">
      <c r="I27724" s="51"/>
      <c r="M27724" s="51"/>
    </row>
    <row r="27725" spans="9:13">
      <c r="I27725" s="51"/>
      <c r="M27725" s="51"/>
    </row>
    <row r="27726" spans="9:13">
      <c r="I27726" s="51"/>
      <c r="M27726" s="51"/>
    </row>
    <row r="27727" spans="9:13">
      <c r="I27727" s="51"/>
      <c r="M27727" s="51"/>
    </row>
    <row r="27728" spans="9:13">
      <c r="I27728" s="51"/>
      <c r="M27728" s="51"/>
    </row>
    <row r="27729" spans="9:13">
      <c r="I27729" s="51"/>
      <c r="M27729" s="51"/>
    </row>
    <row r="27730" spans="9:13">
      <c r="I27730" s="51"/>
      <c r="M27730" s="51"/>
    </row>
    <row r="27731" spans="9:13">
      <c r="I27731" s="51"/>
      <c r="M27731" s="51"/>
    </row>
    <row r="27732" spans="9:13">
      <c r="I27732" s="51"/>
      <c r="M27732" s="51"/>
    </row>
    <row r="27733" spans="9:13">
      <c r="I27733" s="51"/>
      <c r="M27733" s="51"/>
    </row>
    <row r="27734" spans="9:13">
      <c r="I27734" s="51"/>
      <c r="M27734" s="51"/>
    </row>
    <row r="27735" spans="9:13">
      <c r="I27735" s="51"/>
      <c r="M27735" s="51"/>
    </row>
    <row r="27736" spans="9:13">
      <c r="I27736" s="51"/>
      <c r="M27736" s="51"/>
    </row>
    <row r="27737" spans="9:13">
      <c r="I27737" s="51"/>
      <c r="M27737" s="51"/>
    </row>
    <row r="27738" spans="9:13">
      <c r="I27738" s="51"/>
      <c r="M27738" s="51"/>
    </row>
    <row r="27739" spans="9:13">
      <c r="I27739" s="51"/>
      <c r="M27739" s="51"/>
    </row>
    <row r="27740" spans="9:13">
      <c r="I27740" s="51"/>
      <c r="M27740" s="51"/>
    </row>
    <row r="27741" spans="9:13">
      <c r="I27741" s="51"/>
      <c r="M27741" s="51"/>
    </row>
    <row r="27742" spans="9:13">
      <c r="I27742" s="51"/>
      <c r="M27742" s="51"/>
    </row>
    <row r="27743" spans="9:13">
      <c r="I27743" s="51"/>
      <c r="M27743" s="51"/>
    </row>
    <row r="27744" spans="9:13">
      <c r="I27744" s="51"/>
      <c r="M27744" s="51"/>
    </row>
    <row r="27745" spans="9:13">
      <c r="I27745" s="51"/>
      <c r="M27745" s="51"/>
    </row>
    <row r="27746" spans="9:13">
      <c r="I27746" s="51"/>
      <c r="M27746" s="51"/>
    </row>
    <row r="27747" spans="9:13">
      <c r="I27747" s="51"/>
      <c r="M27747" s="51"/>
    </row>
    <row r="27748" spans="9:13">
      <c r="I27748" s="51"/>
      <c r="M27748" s="51"/>
    </row>
    <row r="27749" spans="9:13">
      <c r="I27749" s="51"/>
      <c r="M27749" s="51"/>
    </row>
    <row r="27750" spans="9:13">
      <c r="I27750" s="51"/>
      <c r="M27750" s="51"/>
    </row>
    <row r="27751" spans="9:13">
      <c r="I27751" s="51"/>
      <c r="M27751" s="51"/>
    </row>
    <row r="27752" spans="9:13">
      <c r="I27752" s="51"/>
      <c r="M27752" s="51"/>
    </row>
    <row r="27753" spans="9:13">
      <c r="I27753" s="51"/>
      <c r="M27753" s="51"/>
    </row>
    <row r="27754" spans="9:13">
      <c r="I27754" s="51"/>
      <c r="M27754" s="51"/>
    </row>
    <row r="27755" spans="9:13">
      <c r="I27755" s="51"/>
      <c r="M27755" s="51"/>
    </row>
    <row r="27756" spans="9:13">
      <c r="I27756" s="51"/>
      <c r="M27756" s="51"/>
    </row>
    <row r="27757" spans="9:13">
      <c r="I27757" s="51"/>
      <c r="M27757" s="51"/>
    </row>
    <row r="27758" spans="9:13">
      <c r="I27758" s="51"/>
      <c r="M27758" s="51"/>
    </row>
    <row r="27759" spans="9:13">
      <c r="I27759" s="51"/>
      <c r="M27759" s="51"/>
    </row>
    <row r="27760" spans="9:13">
      <c r="I27760" s="51"/>
      <c r="M27760" s="51"/>
    </row>
    <row r="27761" spans="9:13">
      <c r="I27761" s="51"/>
      <c r="M27761" s="51"/>
    </row>
    <row r="27762" spans="9:13">
      <c r="I27762" s="51"/>
      <c r="M27762" s="51"/>
    </row>
    <row r="27763" spans="9:13">
      <c r="I27763" s="51"/>
      <c r="M27763" s="51"/>
    </row>
    <row r="27764" spans="9:13">
      <c r="I27764" s="51"/>
      <c r="M27764" s="51"/>
    </row>
    <row r="27765" spans="9:13">
      <c r="I27765" s="51"/>
      <c r="M27765" s="51"/>
    </row>
    <row r="27766" spans="9:13">
      <c r="I27766" s="51"/>
      <c r="M27766" s="51"/>
    </row>
    <row r="27767" spans="9:13">
      <c r="I27767" s="51"/>
      <c r="M27767" s="51"/>
    </row>
    <row r="27768" spans="9:13">
      <c r="I27768" s="51"/>
      <c r="M27768" s="51"/>
    </row>
    <row r="27769" spans="9:13">
      <c r="I27769" s="51"/>
      <c r="M27769" s="51"/>
    </row>
    <row r="27770" spans="9:13">
      <c r="I27770" s="51"/>
      <c r="M27770" s="51"/>
    </row>
    <row r="27771" spans="9:13">
      <c r="I27771" s="51"/>
      <c r="M27771" s="51"/>
    </row>
    <row r="27772" spans="9:13">
      <c r="I27772" s="51"/>
      <c r="M27772" s="51"/>
    </row>
    <row r="27773" spans="9:13">
      <c r="I27773" s="51"/>
      <c r="M27773" s="51"/>
    </row>
    <row r="27774" spans="9:13">
      <c r="I27774" s="51"/>
      <c r="M27774" s="51"/>
    </row>
    <row r="27775" spans="9:13">
      <c r="I27775" s="51"/>
      <c r="M27775" s="51"/>
    </row>
    <row r="27776" spans="9:13">
      <c r="I27776" s="51"/>
      <c r="M27776" s="51"/>
    </row>
    <row r="27777" spans="9:13">
      <c r="I27777" s="51"/>
      <c r="M27777" s="51"/>
    </row>
    <row r="27778" spans="9:13">
      <c r="I27778" s="51"/>
      <c r="M27778" s="51"/>
    </row>
    <row r="27779" spans="9:13">
      <c r="I27779" s="51"/>
      <c r="M27779" s="51"/>
    </row>
    <row r="27780" spans="9:13">
      <c r="I27780" s="51"/>
      <c r="M27780" s="51"/>
    </row>
    <row r="27781" spans="9:13">
      <c r="I27781" s="51"/>
      <c r="M27781" s="51"/>
    </row>
    <row r="27782" spans="9:13">
      <c r="I27782" s="51"/>
      <c r="M27782" s="51"/>
    </row>
    <row r="27783" spans="9:13">
      <c r="I27783" s="51"/>
      <c r="M27783" s="51"/>
    </row>
    <row r="27784" spans="9:13">
      <c r="I27784" s="51"/>
      <c r="M27784" s="51"/>
    </row>
    <row r="27785" spans="9:13">
      <c r="I27785" s="51"/>
      <c r="M27785" s="51"/>
    </row>
    <row r="27786" spans="9:13">
      <c r="I27786" s="51"/>
      <c r="M27786" s="51"/>
    </row>
    <row r="27787" spans="9:13">
      <c r="I27787" s="51"/>
      <c r="M27787" s="51"/>
    </row>
    <row r="27788" spans="9:13">
      <c r="I27788" s="51"/>
      <c r="M27788" s="51"/>
    </row>
    <row r="27789" spans="9:13">
      <c r="I27789" s="51"/>
      <c r="M27789" s="51"/>
    </row>
    <row r="27790" spans="9:13">
      <c r="I27790" s="51"/>
      <c r="M27790" s="51"/>
    </row>
    <row r="27791" spans="9:13">
      <c r="I27791" s="51"/>
      <c r="M27791" s="51"/>
    </row>
    <row r="27792" spans="9:13">
      <c r="I27792" s="51"/>
      <c r="M27792" s="51"/>
    </row>
    <row r="27793" spans="9:13">
      <c r="I27793" s="51"/>
      <c r="M27793" s="51"/>
    </row>
    <row r="27794" spans="9:13">
      <c r="I27794" s="51"/>
      <c r="M27794" s="51"/>
    </row>
    <row r="27795" spans="9:13">
      <c r="I27795" s="51"/>
      <c r="M27795" s="51"/>
    </row>
    <row r="27796" spans="9:13">
      <c r="I27796" s="51"/>
      <c r="M27796" s="51"/>
    </row>
    <row r="27797" spans="9:13">
      <c r="I27797" s="51"/>
      <c r="M27797" s="51"/>
    </row>
    <row r="27798" spans="9:13">
      <c r="I27798" s="51"/>
      <c r="M27798" s="51"/>
    </row>
    <row r="27799" spans="9:13">
      <c r="I27799" s="51"/>
      <c r="M27799" s="51"/>
    </row>
    <row r="27800" spans="9:13">
      <c r="I27800" s="51"/>
      <c r="M27800" s="51"/>
    </row>
    <row r="27801" spans="9:13">
      <c r="I27801" s="51"/>
      <c r="M27801" s="51"/>
    </row>
    <row r="27802" spans="9:13">
      <c r="I27802" s="51"/>
      <c r="M27802" s="51"/>
    </row>
    <row r="27803" spans="9:13">
      <c r="I27803" s="51"/>
      <c r="M27803" s="51"/>
    </row>
    <row r="27804" spans="9:13">
      <c r="I27804" s="51"/>
      <c r="M27804" s="51"/>
    </row>
    <row r="27805" spans="9:13">
      <c r="I27805" s="51"/>
      <c r="M27805" s="51"/>
    </row>
    <row r="27806" spans="9:13">
      <c r="I27806" s="51"/>
      <c r="M27806" s="51"/>
    </row>
    <row r="27807" spans="9:13">
      <c r="I27807" s="51"/>
      <c r="M27807" s="51"/>
    </row>
    <row r="27808" spans="9:13">
      <c r="I27808" s="51"/>
      <c r="M27808" s="51"/>
    </row>
    <row r="27809" spans="9:13">
      <c r="I27809" s="51"/>
      <c r="M27809" s="51"/>
    </row>
    <row r="27810" spans="9:13">
      <c r="I27810" s="51"/>
      <c r="M27810" s="51"/>
    </row>
    <row r="27811" spans="9:13">
      <c r="I27811" s="51"/>
      <c r="M27811" s="51"/>
    </row>
    <row r="27812" spans="9:13">
      <c r="I27812" s="51"/>
      <c r="M27812" s="51"/>
    </row>
    <row r="27813" spans="9:13">
      <c r="I27813" s="51"/>
      <c r="M27813" s="51"/>
    </row>
    <row r="27814" spans="9:13">
      <c r="I27814" s="51"/>
      <c r="M27814" s="51"/>
    </row>
    <row r="27815" spans="9:13">
      <c r="I27815" s="51"/>
      <c r="M27815" s="51"/>
    </row>
    <row r="27816" spans="9:13">
      <c r="I27816" s="51"/>
      <c r="M27816" s="51"/>
    </row>
    <row r="27817" spans="9:13">
      <c r="I27817" s="51"/>
      <c r="M27817" s="51"/>
    </row>
    <row r="27818" spans="9:13">
      <c r="I27818" s="51"/>
      <c r="M27818" s="51"/>
    </row>
    <row r="27819" spans="9:13">
      <c r="I27819" s="51"/>
      <c r="M27819" s="51"/>
    </row>
    <row r="27820" spans="9:13">
      <c r="I27820" s="51"/>
      <c r="M27820" s="51"/>
    </row>
    <row r="27821" spans="9:13">
      <c r="I27821" s="51"/>
      <c r="M27821" s="51"/>
    </row>
    <row r="27822" spans="9:13">
      <c r="I27822" s="51"/>
      <c r="M27822" s="51"/>
    </row>
    <row r="27823" spans="9:13">
      <c r="I27823" s="51"/>
      <c r="M27823" s="51"/>
    </row>
    <row r="27824" spans="9:13">
      <c r="I27824" s="51"/>
      <c r="M27824" s="51"/>
    </row>
    <row r="27825" spans="9:13">
      <c r="I27825" s="51"/>
      <c r="M27825" s="51"/>
    </row>
    <row r="27826" spans="9:13">
      <c r="I27826" s="51"/>
      <c r="M27826" s="51"/>
    </row>
    <row r="27827" spans="9:13">
      <c r="I27827" s="51"/>
      <c r="M27827" s="51"/>
    </row>
    <row r="27828" spans="9:13">
      <c r="I27828" s="51"/>
      <c r="M27828" s="51"/>
    </row>
    <row r="27829" spans="9:13">
      <c r="I27829" s="51"/>
      <c r="M27829" s="51"/>
    </row>
    <row r="27830" spans="9:13">
      <c r="I27830" s="51"/>
      <c r="M27830" s="51"/>
    </row>
    <row r="27831" spans="9:13">
      <c r="I27831" s="51"/>
      <c r="M27831" s="51"/>
    </row>
    <row r="27832" spans="9:13">
      <c r="I27832" s="51"/>
      <c r="M27832" s="51"/>
    </row>
    <row r="27833" spans="9:13">
      <c r="I27833" s="51"/>
      <c r="M27833" s="51"/>
    </row>
    <row r="27834" spans="9:13">
      <c r="I27834" s="51"/>
      <c r="M27834" s="51"/>
    </row>
    <row r="27835" spans="9:13">
      <c r="I27835" s="51"/>
      <c r="M27835" s="51"/>
    </row>
    <row r="27836" spans="9:13">
      <c r="I27836" s="51"/>
      <c r="M27836" s="51"/>
    </row>
    <row r="27837" spans="9:13">
      <c r="I27837" s="51"/>
      <c r="M27837" s="51"/>
    </row>
    <row r="27838" spans="9:13">
      <c r="I27838" s="51"/>
      <c r="M27838" s="51"/>
    </row>
    <row r="27839" spans="9:13">
      <c r="I27839" s="51"/>
      <c r="M27839" s="51"/>
    </row>
    <row r="27840" spans="9:13">
      <c r="I27840" s="51"/>
      <c r="M27840" s="51"/>
    </row>
    <row r="27841" spans="9:13">
      <c r="I27841" s="51"/>
      <c r="M27841" s="51"/>
    </row>
    <row r="27842" spans="9:13">
      <c r="I27842" s="51"/>
      <c r="M27842" s="51"/>
    </row>
    <row r="27843" spans="9:13">
      <c r="I27843" s="51"/>
      <c r="M27843" s="51"/>
    </row>
    <row r="27844" spans="9:13">
      <c r="I27844" s="51"/>
      <c r="M27844" s="51"/>
    </row>
    <row r="27845" spans="9:13">
      <c r="I27845" s="51"/>
      <c r="M27845" s="51"/>
    </row>
    <row r="27846" spans="9:13">
      <c r="I27846" s="51"/>
      <c r="M27846" s="51"/>
    </row>
    <row r="27847" spans="9:13">
      <c r="I27847" s="51"/>
      <c r="M27847" s="51"/>
    </row>
    <row r="27848" spans="9:13">
      <c r="I27848" s="51"/>
      <c r="M27848" s="51"/>
    </row>
    <row r="27849" spans="9:13">
      <c r="I27849" s="51"/>
      <c r="M27849" s="51"/>
    </row>
    <row r="27850" spans="9:13">
      <c r="I27850" s="51"/>
      <c r="M27850" s="51"/>
    </row>
    <row r="27851" spans="9:13">
      <c r="I27851" s="51"/>
      <c r="M27851" s="51"/>
    </row>
    <row r="27852" spans="9:13">
      <c r="I27852" s="51"/>
      <c r="M27852" s="51"/>
    </row>
    <row r="27853" spans="9:13">
      <c r="I27853" s="51"/>
      <c r="M27853" s="51"/>
    </row>
    <row r="27854" spans="9:13">
      <c r="I27854" s="51"/>
      <c r="M27854" s="51"/>
    </row>
    <row r="27855" spans="9:13">
      <c r="I27855" s="51"/>
      <c r="M27855" s="51"/>
    </row>
    <row r="27856" spans="9:13">
      <c r="I27856" s="51"/>
      <c r="M27856" s="51"/>
    </row>
    <row r="27857" spans="9:13">
      <c r="I27857" s="51"/>
      <c r="M27857" s="51"/>
    </row>
    <row r="27858" spans="9:13">
      <c r="I27858" s="51"/>
      <c r="M27858" s="51"/>
    </row>
    <row r="27859" spans="9:13">
      <c r="I27859" s="51"/>
      <c r="M27859" s="51"/>
    </row>
    <row r="27860" spans="9:13">
      <c r="I27860" s="51"/>
      <c r="M27860" s="51"/>
    </row>
    <row r="27861" spans="9:13">
      <c r="I27861" s="51"/>
      <c r="M27861" s="51"/>
    </row>
    <row r="27862" spans="9:13">
      <c r="I27862" s="51"/>
      <c r="M27862" s="51"/>
    </row>
    <row r="27863" spans="9:13">
      <c r="I27863" s="51"/>
      <c r="M27863" s="51"/>
    </row>
    <row r="27864" spans="9:13">
      <c r="I27864" s="51"/>
      <c r="M27864" s="51"/>
    </row>
    <row r="27865" spans="9:13">
      <c r="I27865" s="51"/>
      <c r="M27865" s="51"/>
    </row>
    <row r="27866" spans="9:13">
      <c r="I27866" s="51"/>
      <c r="M27866" s="51"/>
    </row>
    <row r="27867" spans="9:13">
      <c r="I27867" s="51"/>
      <c r="M27867" s="51"/>
    </row>
    <row r="27868" spans="9:13">
      <c r="I27868" s="51"/>
      <c r="M27868" s="51"/>
    </row>
    <row r="27869" spans="9:13">
      <c r="I27869" s="51"/>
      <c r="M27869" s="51"/>
    </row>
    <row r="27870" spans="9:13">
      <c r="I27870" s="51"/>
      <c r="M27870" s="51"/>
    </row>
    <row r="27871" spans="9:13">
      <c r="I27871" s="51"/>
      <c r="M27871" s="51"/>
    </row>
    <row r="27872" spans="9:13">
      <c r="I27872" s="51"/>
      <c r="M27872" s="51"/>
    </row>
    <row r="27873" spans="9:13">
      <c r="I27873" s="51"/>
      <c r="M27873" s="51"/>
    </row>
    <row r="27874" spans="9:13">
      <c r="I27874" s="51"/>
      <c r="M27874" s="51"/>
    </row>
    <row r="27875" spans="9:13">
      <c r="I27875" s="51"/>
      <c r="M27875" s="51"/>
    </row>
    <row r="27876" spans="9:13">
      <c r="I27876" s="51"/>
      <c r="M27876" s="51"/>
    </row>
    <row r="27877" spans="9:13">
      <c r="I27877" s="51"/>
      <c r="M27877" s="51"/>
    </row>
    <row r="27878" spans="9:13">
      <c r="I27878" s="51"/>
      <c r="M27878" s="51"/>
    </row>
    <row r="27879" spans="9:13">
      <c r="I27879" s="51"/>
      <c r="M27879" s="51"/>
    </row>
    <row r="27880" spans="9:13">
      <c r="I27880" s="51"/>
      <c r="M27880" s="51"/>
    </row>
    <row r="27881" spans="9:13">
      <c r="I27881" s="51"/>
      <c r="M27881" s="51"/>
    </row>
    <row r="27882" spans="9:13">
      <c r="I27882" s="51"/>
      <c r="M27882" s="51"/>
    </row>
    <row r="27883" spans="9:13">
      <c r="I27883" s="51"/>
      <c r="M27883" s="51"/>
    </row>
    <row r="27884" spans="9:13">
      <c r="I27884" s="51"/>
      <c r="M27884" s="51"/>
    </row>
    <row r="27885" spans="9:13">
      <c r="I27885" s="51"/>
      <c r="M27885" s="51"/>
    </row>
    <row r="27886" spans="9:13">
      <c r="I27886" s="51"/>
      <c r="M27886" s="51"/>
    </row>
    <row r="27887" spans="9:13">
      <c r="I27887" s="51"/>
      <c r="M27887" s="51"/>
    </row>
    <row r="27888" spans="9:13">
      <c r="I27888" s="51"/>
      <c r="M27888" s="51"/>
    </row>
    <row r="27889" spans="9:13">
      <c r="I27889" s="51"/>
      <c r="M27889" s="51"/>
    </row>
    <row r="27890" spans="9:13">
      <c r="I27890" s="51"/>
      <c r="M27890" s="51"/>
    </row>
    <row r="27891" spans="9:13">
      <c r="I27891" s="51"/>
      <c r="M27891" s="51"/>
    </row>
    <row r="27892" spans="9:13">
      <c r="I27892" s="51"/>
      <c r="M27892" s="51"/>
    </row>
    <row r="27893" spans="9:13">
      <c r="I27893" s="51"/>
      <c r="M27893" s="51"/>
    </row>
    <row r="27894" spans="9:13">
      <c r="I27894" s="51"/>
      <c r="M27894" s="51"/>
    </row>
    <row r="27895" spans="9:13">
      <c r="I27895" s="51"/>
      <c r="M27895" s="51"/>
    </row>
    <row r="27896" spans="9:13">
      <c r="I27896" s="51"/>
      <c r="M27896" s="51"/>
    </row>
    <row r="27897" spans="9:13">
      <c r="I27897" s="51"/>
      <c r="M27897" s="51"/>
    </row>
    <row r="27898" spans="9:13">
      <c r="I27898" s="51"/>
      <c r="M27898" s="51"/>
    </row>
    <row r="27899" spans="9:13">
      <c r="I27899" s="51"/>
      <c r="M27899" s="51"/>
    </row>
    <row r="27900" spans="9:13">
      <c r="I27900" s="51"/>
      <c r="M27900" s="51"/>
    </row>
    <row r="27901" spans="9:13">
      <c r="I27901" s="51"/>
      <c r="M27901" s="51"/>
    </row>
    <row r="27902" spans="9:13">
      <c r="I27902" s="51"/>
      <c r="M27902" s="51"/>
    </row>
    <row r="27903" spans="9:13">
      <c r="I27903" s="51"/>
      <c r="M27903" s="51"/>
    </row>
    <row r="27904" spans="9:13">
      <c r="I27904" s="51"/>
      <c r="M27904" s="51"/>
    </row>
    <row r="27905" spans="9:13">
      <c r="I27905" s="51"/>
      <c r="M27905" s="51"/>
    </row>
    <row r="27906" spans="9:13">
      <c r="I27906" s="51"/>
      <c r="M27906" s="51"/>
    </row>
    <row r="27907" spans="9:13">
      <c r="I27907" s="51"/>
      <c r="M27907" s="51"/>
    </row>
    <row r="27908" spans="9:13">
      <c r="I27908" s="51"/>
      <c r="M27908" s="51"/>
    </row>
    <row r="27909" spans="9:13">
      <c r="I27909" s="51"/>
      <c r="M27909" s="51"/>
    </row>
    <row r="27910" spans="9:13">
      <c r="I27910" s="51"/>
      <c r="M27910" s="51"/>
    </row>
    <row r="27911" spans="9:13">
      <c r="I27911" s="51"/>
      <c r="M27911" s="51"/>
    </row>
    <row r="27912" spans="9:13">
      <c r="I27912" s="51"/>
      <c r="M27912" s="51"/>
    </row>
    <row r="27913" spans="9:13">
      <c r="I27913" s="51"/>
      <c r="M27913" s="51"/>
    </row>
    <row r="27914" spans="9:13">
      <c r="I27914" s="51"/>
      <c r="M27914" s="51"/>
    </row>
    <row r="27915" spans="9:13">
      <c r="I27915" s="51"/>
      <c r="M27915" s="51"/>
    </row>
    <row r="27916" spans="9:13">
      <c r="I27916" s="51"/>
      <c r="M27916" s="51"/>
    </row>
    <row r="27917" spans="9:13">
      <c r="I27917" s="51"/>
      <c r="M27917" s="51"/>
    </row>
    <row r="27918" spans="9:13">
      <c r="I27918" s="51"/>
      <c r="M27918" s="51"/>
    </row>
    <row r="27919" spans="9:13">
      <c r="I27919" s="51"/>
      <c r="M27919" s="51"/>
    </row>
    <row r="27920" spans="9:13">
      <c r="I27920" s="51"/>
      <c r="M27920" s="51"/>
    </row>
    <row r="27921" spans="9:13">
      <c r="I27921" s="51"/>
      <c r="M27921" s="51"/>
    </row>
    <row r="27922" spans="9:13">
      <c r="I27922" s="51"/>
      <c r="M27922" s="51"/>
    </row>
    <row r="27923" spans="9:13">
      <c r="I27923" s="51"/>
      <c r="M27923" s="51"/>
    </row>
    <row r="27924" spans="9:13">
      <c r="I27924" s="51"/>
      <c r="M27924" s="51"/>
    </row>
    <row r="27925" spans="9:13">
      <c r="I27925" s="51"/>
      <c r="M27925" s="51"/>
    </row>
    <row r="27926" spans="9:13">
      <c r="I27926" s="51"/>
      <c r="M27926" s="51"/>
    </row>
    <row r="27927" spans="9:13">
      <c r="I27927" s="51"/>
      <c r="M27927" s="51"/>
    </row>
    <row r="27928" spans="9:13">
      <c r="I27928" s="51"/>
      <c r="M27928" s="51"/>
    </row>
    <row r="27929" spans="9:13">
      <c r="I27929" s="51"/>
      <c r="M27929" s="51"/>
    </row>
    <row r="27930" spans="9:13">
      <c r="I27930" s="51"/>
      <c r="M27930" s="51"/>
    </row>
    <row r="27931" spans="9:13">
      <c r="I27931" s="51"/>
      <c r="M27931" s="51"/>
    </row>
    <row r="27932" spans="9:13">
      <c r="I27932" s="51"/>
      <c r="M27932" s="51"/>
    </row>
    <row r="27933" spans="9:13">
      <c r="I27933" s="51"/>
      <c r="M27933" s="51"/>
    </row>
    <row r="27934" spans="9:13">
      <c r="I27934" s="51"/>
      <c r="M27934" s="51"/>
    </row>
    <row r="27935" spans="9:13">
      <c r="I27935" s="51"/>
      <c r="M27935" s="51"/>
    </row>
    <row r="27936" spans="9:13">
      <c r="I27936" s="51"/>
      <c r="M27936" s="51"/>
    </row>
    <row r="27937" spans="9:13">
      <c r="I27937" s="51"/>
      <c r="M27937" s="51"/>
    </row>
    <row r="27938" spans="9:13">
      <c r="I27938" s="51"/>
      <c r="M27938" s="51"/>
    </row>
    <row r="27939" spans="9:13">
      <c r="I27939" s="51"/>
      <c r="M27939" s="51"/>
    </row>
    <row r="27940" spans="9:13">
      <c r="I27940" s="51"/>
      <c r="M27940" s="51"/>
    </row>
    <row r="27941" spans="9:13">
      <c r="I27941" s="51"/>
      <c r="M27941" s="51"/>
    </row>
    <row r="27942" spans="9:13">
      <c r="I27942" s="51"/>
      <c r="M27942" s="51"/>
    </row>
    <row r="27943" spans="9:13">
      <c r="I27943" s="51"/>
      <c r="M27943" s="51"/>
    </row>
    <row r="27944" spans="9:13">
      <c r="I27944" s="51"/>
      <c r="M27944" s="51"/>
    </row>
    <row r="27945" spans="9:13">
      <c r="I27945" s="51"/>
      <c r="M27945" s="51"/>
    </row>
    <row r="27946" spans="9:13">
      <c r="I27946" s="51"/>
      <c r="M27946" s="51"/>
    </row>
    <row r="27947" spans="9:13">
      <c r="I27947" s="51"/>
      <c r="M27947" s="51"/>
    </row>
    <row r="27948" spans="9:13">
      <c r="I27948" s="51"/>
      <c r="M27948" s="51"/>
    </row>
    <row r="27949" spans="9:13">
      <c r="I27949" s="51"/>
      <c r="M27949" s="51"/>
    </row>
    <row r="27950" spans="9:13">
      <c r="I27950" s="51"/>
      <c r="M27950" s="51"/>
    </row>
    <row r="27951" spans="9:13">
      <c r="I27951" s="51"/>
      <c r="M27951" s="51"/>
    </row>
    <row r="27952" spans="9:13">
      <c r="I27952" s="51"/>
      <c r="M27952" s="51"/>
    </row>
    <row r="27953" spans="9:13">
      <c r="I27953" s="51"/>
      <c r="M27953" s="51"/>
    </row>
    <row r="27954" spans="9:13">
      <c r="I27954" s="51"/>
      <c r="M27954" s="51"/>
    </row>
    <row r="27955" spans="9:13">
      <c r="I27955" s="51"/>
      <c r="M27955" s="51"/>
    </row>
    <row r="27956" spans="9:13">
      <c r="I27956" s="51"/>
      <c r="M27956" s="51"/>
    </row>
    <row r="27957" spans="9:13">
      <c r="I27957" s="51"/>
      <c r="M27957" s="51"/>
    </row>
    <row r="27958" spans="9:13">
      <c r="I27958" s="51"/>
      <c r="M27958" s="51"/>
    </row>
    <row r="27959" spans="9:13">
      <c r="I27959" s="51"/>
      <c r="M27959" s="51"/>
    </row>
    <row r="27960" spans="9:13">
      <c r="I27960" s="51"/>
      <c r="M27960" s="51"/>
    </row>
    <row r="27961" spans="9:13">
      <c r="I27961" s="51"/>
      <c r="M27961" s="51"/>
    </row>
    <row r="27962" spans="9:13">
      <c r="I27962" s="51"/>
      <c r="M27962" s="51"/>
    </row>
    <row r="27963" spans="9:13">
      <c r="I27963" s="51"/>
      <c r="M27963" s="51"/>
    </row>
    <row r="27964" spans="9:13">
      <c r="I27964" s="51"/>
      <c r="M27964" s="51"/>
    </row>
    <row r="27965" spans="9:13">
      <c r="I27965" s="51"/>
      <c r="M27965" s="51"/>
    </row>
    <row r="27966" spans="9:13">
      <c r="I27966" s="51"/>
      <c r="M27966" s="51"/>
    </row>
    <row r="27967" spans="9:13">
      <c r="I27967" s="51"/>
      <c r="M27967" s="51"/>
    </row>
    <row r="27968" spans="9:13">
      <c r="I27968" s="51"/>
      <c r="M27968" s="51"/>
    </row>
    <row r="27969" spans="9:13">
      <c r="I27969" s="51"/>
      <c r="M27969" s="51"/>
    </row>
    <row r="27970" spans="9:13">
      <c r="I27970" s="51"/>
      <c r="M27970" s="51"/>
    </row>
    <row r="27971" spans="9:13">
      <c r="I27971" s="51"/>
      <c r="M27971" s="51"/>
    </row>
    <row r="27972" spans="9:13">
      <c r="I27972" s="51"/>
      <c r="M27972" s="51"/>
    </row>
    <row r="27973" spans="9:13">
      <c r="I27973" s="51"/>
      <c r="M27973" s="51"/>
    </row>
    <row r="27974" spans="9:13">
      <c r="I27974" s="51"/>
      <c r="M27974" s="51"/>
    </row>
    <row r="27975" spans="9:13">
      <c r="I27975" s="51"/>
      <c r="M27975" s="51"/>
    </row>
    <row r="27976" spans="9:13">
      <c r="I27976" s="51"/>
      <c r="M27976" s="51"/>
    </row>
    <row r="27977" spans="9:13">
      <c r="I27977" s="51"/>
      <c r="M27977" s="51"/>
    </row>
    <row r="27978" spans="9:13">
      <c r="I27978" s="51"/>
      <c r="M27978" s="51"/>
    </row>
    <row r="27979" spans="9:13">
      <c r="I27979" s="51"/>
      <c r="M27979" s="51"/>
    </row>
    <row r="27980" spans="9:13">
      <c r="I27980" s="51"/>
      <c r="M27980" s="51"/>
    </row>
    <row r="27981" spans="9:13">
      <c r="I27981" s="51"/>
      <c r="M27981" s="51"/>
    </row>
    <row r="27982" spans="9:13">
      <c r="I27982" s="51"/>
      <c r="M27982" s="51"/>
    </row>
    <row r="27983" spans="9:13">
      <c r="I27983" s="51"/>
      <c r="M27983" s="51"/>
    </row>
    <row r="27984" spans="9:13">
      <c r="I27984" s="51"/>
      <c r="M27984" s="51"/>
    </row>
    <row r="27985" spans="9:13">
      <c r="I27985" s="51"/>
      <c r="M27985" s="51"/>
    </row>
    <row r="27986" spans="9:13">
      <c r="I27986" s="51"/>
      <c r="M27986" s="51"/>
    </row>
    <row r="27987" spans="9:13">
      <c r="I27987" s="51"/>
      <c r="M27987" s="51"/>
    </row>
    <row r="27988" spans="9:13">
      <c r="I27988" s="51"/>
      <c r="M27988" s="51"/>
    </row>
    <row r="27989" spans="9:13">
      <c r="I27989" s="51"/>
      <c r="M27989" s="51"/>
    </row>
    <row r="27990" spans="9:13">
      <c r="I27990" s="51"/>
      <c r="M27990" s="51"/>
    </row>
    <row r="27991" spans="9:13">
      <c r="I27991" s="51"/>
      <c r="M27991" s="51"/>
    </row>
    <row r="27992" spans="9:13">
      <c r="I27992" s="51"/>
      <c r="M27992" s="51"/>
    </row>
    <row r="27993" spans="9:13">
      <c r="I27993" s="51"/>
      <c r="M27993" s="51"/>
    </row>
    <row r="27994" spans="9:13">
      <c r="I27994" s="51"/>
      <c r="M27994" s="51"/>
    </row>
    <row r="27995" spans="9:13">
      <c r="I27995" s="51"/>
      <c r="M27995" s="51"/>
    </row>
    <row r="27996" spans="9:13">
      <c r="I27996" s="51"/>
      <c r="M27996" s="51"/>
    </row>
    <row r="27997" spans="9:13">
      <c r="I27997" s="51"/>
      <c r="M27997" s="51"/>
    </row>
    <row r="27998" spans="9:13">
      <c r="I27998" s="51"/>
      <c r="M27998" s="51"/>
    </row>
    <row r="27999" spans="9:13">
      <c r="I27999" s="51"/>
      <c r="M27999" s="51"/>
    </row>
    <row r="28000" spans="9:13">
      <c r="I28000" s="51"/>
      <c r="M28000" s="51"/>
    </row>
    <row r="28001" spans="9:13">
      <c r="I28001" s="51"/>
      <c r="M28001" s="51"/>
    </row>
    <row r="28002" spans="9:13">
      <c r="I28002" s="51"/>
      <c r="M28002" s="51"/>
    </row>
    <row r="28003" spans="9:13">
      <c r="I28003" s="51"/>
      <c r="M28003" s="51"/>
    </row>
    <row r="28004" spans="9:13">
      <c r="I28004" s="51"/>
      <c r="M28004" s="51"/>
    </row>
    <row r="28005" spans="9:13">
      <c r="I28005" s="51"/>
      <c r="M28005" s="51"/>
    </row>
    <row r="28006" spans="9:13">
      <c r="I28006" s="51"/>
      <c r="M28006" s="51"/>
    </row>
    <row r="28007" spans="9:13">
      <c r="I28007" s="51"/>
      <c r="M28007" s="51"/>
    </row>
    <row r="28008" spans="9:13">
      <c r="I28008" s="51"/>
      <c r="M28008" s="51"/>
    </row>
    <row r="28009" spans="9:13">
      <c r="I28009" s="51"/>
      <c r="M28009" s="51"/>
    </row>
    <row r="28010" spans="9:13">
      <c r="I28010" s="51"/>
      <c r="M28010" s="51"/>
    </row>
    <row r="28011" spans="9:13">
      <c r="I28011" s="51"/>
      <c r="M28011" s="51"/>
    </row>
    <row r="28012" spans="9:13">
      <c r="I28012" s="51"/>
      <c r="M28012" s="51"/>
    </row>
    <row r="28013" spans="9:13">
      <c r="I28013" s="51"/>
      <c r="M28013" s="51"/>
    </row>
    <row r="28014" spans="9:13">
      <c r="I28014" s="51"/>
      <c r="M28014" s="51"/>
    </row>
    <row r="28015" spans="9:13">
      <c r="I28015" s="51"/>
      <c r="M28015" s="51"/>
    </row>
    <row r="28016" spans="9:13">
      <c r="I28016" s="51"/>
      <c r="M28016" s="51"/>
    </row>
    <row r="28017" spans="9:13">
      <c r="I28017" s="51"/>
      <c r="M28017" s="51"/>
    </row>
    <row r="28018" spans="9:13">
      <c r="I28018" s="51"/>
      <c r="M28018" s="51"/>
    </row>
    <row r="28019" spans="9:13">
      <c r="I28019" s="51"/>
      <c r="M28019" s="51"/>
    </row>
    <row r="28020" spans="9:13">
      <c r="I28020" s="51"/>
      <c r="M28020" s="51"/>
    </row>
    <row r="28021" spans="9:13">
      <c r="I28021" s="51"/>
      <c r="M28021" s="51"/>
    </row>
    <row r="28022" spans="9:13">
      <c r="I28022" s="51"/>
      <c r="M28022" s="51"/>
    </row>
    <row r="28023" spans="9:13">
      <c r="I28023" s="51"/>
      <c r="M28023" s="51"/>
    </row>
    <row r="28024" spans="9:13">
      <c r="I28024" s="51"/>
      <c r="M28024" s="51"/>
    </row>
    <row r="28025" spans="9:13">
      <c r="I28025" s="51"/>
      <c r="M28025" s="51"/>
    </row>
    <row r="28026" spans="9:13">
      <c r="I28026" s="51"/>
      <c r="M28026" s="51"/>
    </row>
    <row r="28027" spans="9:13">
      <c r="I28027" s="51"/>
      <c r="M28027" s="51"/>
    </row>
    <row r="28028" spans="9:13">
      <c r="I28028" s="51"/>
      <c r="M28028" s="51"/>
    </row>
    <row r="28029" spans="9:13">
      <c r="I28029" s="51"/>
      <c r="M28029" s="51"/>
    </row>
    <row r="28030" spans="9:13">
      <c r="I28030" s="51"/>
      <c r="M28030" s="51"/>
    </row>
    <row r="28031" spans="9:13">
      <c r="I28031" s="51"/>
      <c r="M28031" s="51"/>
    </row>
    <row r="28032" spans="9:13">
      <c r="I28032" s="51"/>
      <c r="M28032" s="51"/>
    </row>
    <row r="28033" spans="9:13">
      <c r="I28033" s="51"/>
      <c r="M28033" s="51"/>
    </row>
    <row r="28034" spans="9:13">
      <c r="I28034" s="51"/>
      <c r="M28034" s="51"/>
    </row>
    <row r="28035" spans="9:13">
      <c r="I28035" s="51"/>
      <c r="M28035" s="51"/>
    </row>
    <row r="28036" spans="9:13">
      <c r="I28036" s="51"/>
      <c r="M28036" s="51"/>
    </row>
    <row r="28037" spans="9:13">
      <c r="I28037" s="51"/>
      <c r="M28037" s="51"/>
    </row>
    <row r="28038" spans="9:13">
      <c r="I28038" s="51"/>
      <c r="M28038" s="51"/>
    </row>
    <row r="28039" spans="9:13">
      <c r="I28039" s="51"/>
      <c r="M28039" s="51"/>
    </row>
    <row r="28040" spans="9:13">
      <c r="I28040" s="51"/>
      <c r="M28040" s="51"/>
    </row>
    <row r="28041" spans="9:13">
      <c r="I28041" s="51"/>
      <c r="M28041" s="51"/>
    </row>
    <row r="28042" spans="9:13">
      <c r="I28042" s="51"/>
      <c r="M28042" s="51"/>
    </row>
    <row r="28043" spans="9:13">
      <c r="I28043" s="51"/>
      <c r="M28043" s="51"/>
    </row>
    <row r="28044" spans="9:13">
      <c r="I28044" s="51"/>
      <c r="M28044" s="51"/>
    </row>
    <row r="28045" spans="9:13">
      <c r="I28045" s="51"/>
      <c r="M28045" s="51"/>
    </row>
    <row r="28046" spans="9:13">
      <c r="I28046" s="51"/>
      <c r="M28046" s="51"/>
    </row>
    <row r="28047" spans="9:13">
      <c r="I28047" s="51"/>
      <c r="M28047" s="51"/>
    </row>
    <row r="28048" spans="9:13">
      <c r="I28048" s="51"/>
      <c r="M28048" s="51"/>
    </row>
    <row r="28049" spans="9:13">
      <c r="I28049" s="51"/>
      <c r="M28049" s="51"/>
    </row>
    <row r="28050" spans="9:13">
      <c r="I28050" s="51"/>
      <c r="M28050" s="51"/>
    </row>
    <row r="28051" spans="9:13">
      <c r="I28051" s="51"/>
      <c r="M28051" s="51"/>
    </row>
    <row r="28052" spans="9:13">
      <c r="I28052" s="51"/>
      <c r="M28052" s="51"/>
    </row>
    <row r="28053" spans="9:13">
      <c r="I28053" s="51"/>
      <c r="M28053" s="51"/>
    </row>
    <row r="28054" spans="9:13">
      <c r="I28054" s="51"/>
      <c r="M28054" s="51"/>
    </row>
    <row r="28055" spans="9:13">
      <c r="I28055" s="51"/>
      <c r="M28055" s="51"/>
    </row>
    <row r="28056" spans="9:13">
      <c r="I28056" s="51"/>
      <c r="M28056" s="51"/>
    </row>
    <row r="28057" spans="9:13">
      <c r="I28057" s="51"/>
      <c r="M28057" s="51"/>
    </row>
    <row r="28058" spans="9:13">
      <c r="I28058" s="51"/>
      <c r="M28058" s="51"/>
    </row>
    <row r="28059" spans="9:13">
      <c r="I28059" s="51"/>
      <c r="M28059" s="51"/>
    </row>
    <row r="28060" spans="9:13">
      <c r="I28060" s="51"/>
      <c r="M28060" s="51"/>
    </row>
    <row r="28061" spans="9:13">
      <c r="I28061" s="51"/>
      <c r="M28061" s="51"/>
    </row>
    <row r="28062" spans="9:13">
      <c r="I28062" s="51"/>
      <c r="M28062" s="51"/>
    </row>
    <row r="28063" spans="9:13">
      <c r="I28063" s="51"/>
      <c r="M28063" s="51"/>
    </row>
    <row r="28064" spans="9:13">
      <c r="I28064" s="51"/>
      <c r="M28064" s="51"/>
    </row>
    <row r="28065" spans="9:13">
      <c r="I28065" s="51"/>
      <c r="M28065" s="51"/>
    </row>
    <row r="28066" spans="9:13">
      <c r="I28066" s="51"/>
      <c r="M28066" s="51"/>
    </row>
    <row r="28067" spans="9:13">
      <c r="I28067" s="51"/>
      <c r="M28067" s="51"/>
    </row>
    <row r="28068" spans="9:13">
      <c r="I28068" s="51"/>
      <c r="M28068" s="51"/>
    </row>
    <row r="28069" spans="9:13">
      <c r="I28069" s="51"/>
      <c r="M28069" s="51"/>
    </row>
    <row r="28070" spans="9:13">
      <c r="I28070" s="51"/>
      <c r="M28070" s="51"/>
    </row>
    <row r="28071" spans="9:13">
      <c r="I28071" s="51"/>
      <c r="M28071" s="51"/>
    </row>
    <row r="28072" spans="9:13">
      <c r="I28072" s="51"/>
      <c r="M28072" s="51"/>
    </row>
    <row r="28073" spans="9:13">
      <c r="I28073" s="51"/>
      <c r="M28073" s="51"/>
    </row>
    <row r="28074" spans="9:13">
      <c r="I28074" s="51"/>
      <c r="M28074" s="51"/>
    </row>
    <row r="28075" spans="9:13">
      <c r="I28075" s="51"/>
      <c r="M28075" s="51"/>
    </row>
    <row r="28076" spans="9:13">
      <c r="I28076" s="51"/>
      <c r="M28076" s="51"/>
    </row>
    <row r="28077" spans="9:13">
      <c r="I28077" s="51"/>
      <c r="M28077" s="51"/>
    </row>
    <row r="28078" spans="9:13">
      <c r="I28078" s="51"/>
      <c r="M28078" s="51"/>
    </row>
    <row r="28079" spans="9:13">
      <c r="I28079" s="51"/>
      <c r="M28079" s="51"/>
    </row>
    <row r="28080" spans="9:13">
      <c r="I28080" s="51"/>
      <c r="M28080" s="51"/>
    </row>
    <row r="28081" spans="9:13">
      <c r="I28081" s="51"/>
      <c r="M28081" s="51"/>
    </row>
    <row r="28082" spans="9:13">
      <c r="I28082" s="51"/>
      <c r="M28082" s="51"/>
    </row>
    <row r="28083" spans="9:13">
      <c r="I28083" s="51"/>
      <c r="M28083" s="51"/>
    </row>
    <row r="28084" spans="9:13">
      <c r="I28084" s="51"/>
      <c r="M28084" s="51"/>
    </row>
    <row r="28085" spans="9:13">
      <c r="I28085" s="51"/>
      <c r="M28085" s="51"/>
    </row>
    <row r="28086" spans="9:13">
      <c r="I28086" s="51"/>
      <c r="M28086" s="51"/>
    </row>
    <row r="28087" spans="9:13">
      <c r="I28087" s="51"/>
      <c r="M28087" s="51"/>
    </row>
    <row r="28088" spans="9:13">
      <c r="I28088" s="51"/>
      <c r="M28088" s="51"/>
    </row>
    <row r="28089" spans="9:13">
      <c r="I28089" s="51"/>
      <c r="M28089" s="51"/>
    </row>
    <row r="28090" spans="9:13">
      <c r="I28090" s="51"/>
      <c r="M28090" s="51"/>
    </row>
    <row r="28091" spans="9:13">
      <c r="I28091" s="51"/>
      <c r="M28091" s="51"/>
    </row>
    <row r="28092" spans="9:13">
      <c r="I28092" s="51"/>
      <c r="M28092" s="51"/>
    </row>
    <row r="28093" spans="9:13">
      <c r="I28093" s="51"/>
      <c r="M28093" s="51"/>
    </row>
    <row r="28094" spans="9:13">
      <c r="I28094" s="51"/>
      <c r="M28094" s="51"/>
    </row>
    <row r="28095" spans="9:13">
      <c r="I28095" s="51"/>
      <c r="M28095" s="51"/>
    </row>
    <row r="28096" spans="9:13">
      <c r="I28096" s="51"/>
      <c r="M28096" s="51"/>
    </row>
    <row r="28097" spans="9:13">
      <c r="I28097" s="51"/>
      <c r="M28097" s="51"/>
    </row>
    <row r="28098" spans="9:13">
      <c r="I28098" s="51"/>
      <c r="M28098" s="51"/>
    </row>
    <row r="28099" spans="9:13">
      <c r="I28099" s="51"/>
      <c r="M28099" s="51"/>
    </row>
    <row r="28100" spans="9:13">
      <c r="I28100" s="51"/>
      <c r="M28100" s="51"/>
    </row>
    <row r="28101" spans="9:13">
      <c r="I28101" s="51"/>
      <c r="M28101" s="51"/>
    </row>
    <row r="28102" spans="9:13">
      <c r="I28102" s="51"/>
      <c r="M28102" s="51"/>
    </row>
    <row r="28103" spans="9:13">
      <c r="I28103" s="51"/>
      <c r="M28103" s="51"/>
    </row>
    <row r="28104" spans="9:13">
      <c r="I28104" s="51"/>
      <c r="M28104" s="51"/>
    </row>
    <row r="28105" spans="9:13">
      <c r="I28105" s="51"/>
      <c r="M28105" s="51"/>
    </row>
    <row r="28106" spans="9:13">
      <c r="I28106" s="51"/>
      <c r="M28106" s="51"/>
    </row>
    <row r="28107" spans="9:13">
      <c r="I28107" s="51"/>
      <c r="M28107" s="51"/>
    </row>
    <row r="28108" spans="9:13">
      <c r="I28108" s="51"/>
      <c r="M28108" s="51"/>
    </row>
    <row r="28109" spans="9:13">
      <c r="I28109" s="51"/>
      <c r="M28109" s="51"/>
    </row>
    <row r="28110" spans="9:13">
      <c r="I28110" s="51"/>
      <c r="M28110" s="51"/>
    </row>
    <row r="28111" spans="9:13">
      <c r="I28111" s="51"/>
      <c r="M28111" s="51"/>
    </row>
    <row r="28112" spans="9:13">
      <c r="I28112" s="51"/>
      <c r="M28112" s="51"/>
    </row>
    <row r="28113" spans="9:13">
      <c r="I28113" s="51"/>
      <c r="M28113" s="51"/>
    </row>
    <row r="28114" spans="9:13">
      <c r="I28114" s="51"/>
      <c r="M28114" s="51"/>
    </row>
    <row r="28115" spans="9:13">
      <c r="I28115" s="51"/>
      <c r="M28115" s="51"/>
    </row>
    <row r="28116" spans="9:13">
      <c r="I28116" s="51"/>
      <c r="M28116" s="51"/>
    </row>
    <row r="28117" spans="9:13">
      <c r="I28117" s="51"/>
      <c r="M28117" s="51"/>
    </row>
    <row r="28118" spans="9:13">
      <c r="I28118" s="51"/>
      <c r="M28118" s="51"/>
    </row>
    <row r="28119" spans="9:13">
      <c r="I28119" s="51"/>
      <c r="M28119" s="51"/>
    </row>
    <row r="28120" spans="9:13">
      <c r="I28120" s="51"/>
      <c r="M28120" s="51"/>
    </row>
    <row r="28121" spans="9:13">
      <c r="I28121" s="51"/>
      <c r="M28121" s="51"/>
    </row>
    <row r="28122" spans="9:13">
      <c r="I28122" s="51"/>
      <c r="M28122" s="51"/>
    </row>
    <row r="28123" spans="9:13">
      <c r="I28123" s="51"/>
      <c r="M28123" s="51"/>
    </row>
    <row r="28124" spans="9:13">
      <c r="I28124" s="51"/>
      <c r="M28124" s="51"/>
    </row>
    <row r="28125" spans="9:13">
      <c r="I28125" s="51"/>
      <c r="M28125" s="51"/>
    </row>
    <row r="28126" spans="9:13">
      <c r="I28126" s="51"/>
      <c r="M28126" s="51"/>
    </row>
    <row r="28127" spans="9:13">
      <c r="I28127" s="51"/>
      <c r="M28127" s="51"/>
    </row>
    <row r="28128" spans="9:13">
      <c r="I28128" s="51"/>
      <c r="M28128" s="51"/>
    </row>
    <row r="28129" spans="9:13">
      <c r="I28129" s="51"/>
      <c r="M28129" s="51"/>
    </row>
    <row r="28130" spans="9:13">
      <c r="I28130" s="51"/>
      <c r="M28130" s="51"/>
    </row>
    <row r="28131" spans="9:13">
      <c r="I28131" s="51"/>
      <c r="M28131" s="51"/>
    </row>
    <row r="28132" spans="9:13">
      <c r="I28132" s="51"/>
      <c r="M28132" s="51"/>
    </row>
    <row r="28133" spans="9:13">
      <c r="I28133" s="51"/>
      <c r="M28133" s="51"/>
    </row>
    <row r="28134" spans="9:13">
      <c r="I28134" s="51"/>
      <c r="M28134" s="51"/>
    </row>
    <row r="28135" spans="9:13">
      <c r="I28135" s="51"/>
      <c r="M28135" s="51"/>
    </row>
    <row r="28136" spans="9:13">
      <c r="I28136" s="51"/>
      <c r="M28136" s="51"/>
    </row>
    <row r="28137" spans="9:13">
      <c r="I28137" s="51"/>
      <c r="M28137" s="51"/>
    </row>
    <row r="28138" spans="9:13">
      <c r="I28138" s="51"/>
      <c r="M28138" s="51"/>
    </row>
    <row r="28139" spans="9:13">
      <c r="I28139" s="51"/>
      <c r="M28139" s="51"/>
    </row>
    <row r="28140" spans="9:13">
      <c r="I28140" s="51"/>
      <c r="M28140" s="51"/>
    </row>
    <row r="28141" spans="9:13">
      <c r="I28141" s="51"/>
      <c r="M28141" s="51"/>
    </row>
    <row r="28142" spans="9:13">
      <c r="I28142" s="51"/>
      <c r="M28142" s="51"/>
    </row>
    <row r="28143" spans="9:13">
      <c r="I28143" s="51"/>
      <c r="M28143" s="51"/>
    </row>
    <row r="28144" spans="9:13">
      <c r="I28144" s="51"/>
      <c r="M28144" s="51"/>
    </row>
    <row r="28145" spans="9:13">
      <c r="I28145" s="51"/>
      <c r="M28145" s="51"/>
    </row>
    <row r="28146" spans="9:13">
      <c r="I28146" s="51"/>
      <c r="M28146" s="51"/>
    </row>
    <row r="28147" spans="9:13">
      <c r="I28147" s="51"/>
      <c r="M28147" s="51"/>
    </row>
    <row r="28148" spans="9:13">
      <c r="I28148" s="51"/>
      <c r="M28148" s="51"/>
    </row>
    <row r="28149" spans="9:13">
      <c r="I28149" s="51"/>
      <c r="M28149" s="51"/>
    </row>
    <row r="28150" spans="9:13">
      <c r="I28150" s="51"/>
      <c r="M28150" s="51"/>
    </row>
    <row r="28151" spans="9:13">
      <c r="I28151" s="51"/>
      <c r="M28151" s="51"/>
    </row>
    <row r="28152" spans="9:13">
      <c r="I28152" s="51"/>
      <c r="M28152" s="51"/>
    </row>
    <row r="28153" spans="9:13">
      <c r="I28153" s="51"/>
      <c r="M28153" s="51"/>
    </row>
    <row r="28154" spans="9:13">
      <c r="I28154" s="51"/>
      <c r="M28154" s="51"/>
    </row>
    <row r="28155" spans="9:13">
      <c r="I28155" s="51"/>
      <c r="M28155" s="51"/>
    </row>
    <row r="28156" spans="9:13">
      <c r="I28156" s="51"/>
      <c r="M28156" s="51"/>
    </row>
    <row r="28157" spans="9:13">
      <c r="I28157" s="51"/>
      <c r="M28157" s="51"/>
    </row>
    <row r="28158" spans="9:13">
      <c r="I28158" s="51"/>
      <c r="M28158" s="51"/>
    </row>
    <row r="28159" spans="9:13">
      <c r="I28159" s="51"/>
      <c r="M28159" s="51"/>
    </row>
    <row r="28160" spans="9:13">
      <c r="I28160" s="51"/>
      <c r="M28160" s="51"/>
    </row>
    <row r="28161" spans="9:13">
      <c r="I28161" s="51"/>
      <c r="M28161" s="51"/>
    </row>
    <row r="28162" spans="9:13">
      <c r="I28162" s="51"/>
      <c r="M28162" s="51"/>
    </row>
    <row r="28163" spans="9:13">
      <c r="I28163" s="51"/>
      <c r="M28163" s="51"/>
    </row>
    <row r="28164" spans="9:13">
      <c r="I28164" s="51"/>
      <c r="M28164" s="51"/>
    </row>
    <row r="28165" spans="9:13">
      <c r="I28165" s="51"/>
      <c r="M28165" s="51"/>
    </row>
    <row r="28166" spans="9:13">
      <c r="I28166" s="51"/>
      <c r="M28166" s="51"/>
    </row>
    <row r="28167" spans="9:13">
      <c r="I28167" s="51"/>
      <c r="M28167" s="51"/>
    </row>
    <row r="28168" spans="9:13">
      <c r="I28168" s="51"/>
      <c r="M28168" s="51"/>
    </row>
    <row r="28169" spans="9:13">
      <c r="I28169" s="51"/>
      <c r="M28169" s="51"/>
    </row>
    <row r="28170" spans="9:13">
      <c r="I28170" s="51"/>
      <c r="M28170" s="51"/>
    </row>
    <row r="28171" spans="9:13">
      <c r="I28171" s="51"/>
      <c r="M28171" s="51"/>
    </row>
    <row r="28172" spans="9:13">
      <c r="I28172" s="51"/>
      <c r="M28172" s="51"/>
    </row>
    <row r="28173" spans="9:13">
      <c r="I28173" s="51"/>
      <c r="M28173" s="51"/>
    </row>
    <row r="28174" spans="9:13">
      <c r="I28174" s="51"/>
      <c r="M28174" s="51"/>
    </row>
    <row r="28175" spans="9:13">
      <c r="I28175" s="51"/>
      <c r="M28175" s="51"/>
    </row>
    <row r="28176" spans="9:13">
      <c r="I28176" s="51"/>
      <c r="M28176" s="51"/>
    </row>
    <row r="28177" spans="9:13">
      <c r="I28177" s="51"/>
      <c r="M28177" s="51"/>
    </row>
    <row r="28178" spans="9:13">
      <c r="I28178" s="51"/>
      <c r="M28178" s="51"/>
    </row>
    <row r="28179" spans="9:13">
      <c r="I28179" s="51"/>
      <c r="M28179" s="51"/>
    </row>
    <row r="28180" spans="9:13">
      <c r="I28180" s="51"/>
      <c r="M28180" s="51"/>
    </row>
    <row r="28181" spans="9:13">
      <c r="I28181" s="51"/>
      <c r="M28181" s="51"/>
    </row>
    <row r="28182" spans="9:13">
      <c r="I28182" s="51"/>
      <c r="M28182" s="51"/>
    </row>
    <row r="28183" spans="9:13">
      <c r="I28183" s="51"/>
      <c r="M28183" s="51"/>
    </row>
    <row r="28184" spans="9:13">
      <c r="I28184" s="51"/>
      <c r="M28184" s="51"/>
    </row>
    <row r="28185" spans="9:13">
      <c r="I28185" s="51"/>
      <c r="M28185" s="51"/>
    </row>
    <row r="28186" spans="9:13">
      <c r="I28186" s="51"/>
      <c r="M28186" s="51"/>
    </row>
    <row r="28187" spans="9:13">
      <c r="I28187" s="51"/>
      <c r="M28187" s="51"/>
    </row>
    <row r="28188" spans="9:13">
      <c r="I28188" s="51"/>
      <c r="M28188" s="51"/>
    </row>
    <row r="28189" spans="9:13">
      <c r="I28189" s="51"/>
      <c r="M28189" s="51"/>
    </row>
    <row r="28190" spans="9:13">
      <c r="I28190" s="51"/>
      <c r="M28190" s="51"/>
    </row>
    <row r="28191" spans="9:13">
      <c r="I28191" s="51"/>
      <c r="M28191" s="51"/>
    </row>
    <row r="28192" spans="9:13">
      <c r="I28192" s="51"/>
      <c r="M28192" s="51"/>
    </row>
    <row r="28193" spans="9:13">
      <c r="I28193" s="51"/>
      <c r="M28193" s="51"/>
    </row>
    <row r="28194" spans="9:13">
      <c r="I28194" s="51"/>
      <c r="M28194" s="51"/>
    </row>
    <row r="28195" spans="9:13">
      <c r="I28195" s="51"/>
      <c r="M28195" s="51"/>
    </row>
    <row r="28196" spans="9:13">
      <c r="I28196" s="51"/>
      <c r="M28196" s="51"/>
    </row>
    <row r="28197" spans="9:13">
      <c r="I28197" s="51"/>
      <c r="M28197" s="51"/>
    </row>
    <row r="28198" spans="9:13">
      <c r="I28198" s="51"/>
      <c r="M28198" s="51"/>
    </row>
    <row r="28199" spans="9:13">
      <c r="I28199" s="51"/>
      <c r="M28199" s="51"/>
    </row>
    <row r="28200" spans="9:13">
      <c r="I28200" s="51"/>
      <c r="M28200" s="51"/>
    </row>
    <row r="28201" spans="9:13">
      <c r="I28201" s="51"/>
      <c r="M28201" s="51"/>
    </row>
    <row r="28202" spans="9:13">
      <c r="I28202" s="51"/>
      <c r="M28202" s="51"/>
    </row>
    <row r="28203" spans="9:13">
      <c r="I28203" s="51"/>
      <c r="M28203" s="51"/>
    </row>
    <row r="28204" spans="9:13">
      <c r="I28204" s="51"/>
      <c r="M28204" s="51"/>
    </row>
    <row r="28205" spans="9:13">
      <c r="I28205" s="51"/>
      <c r="M28205" s="51"/>
    </row>
    <row r="28206" spans="9:13">
      <c r="I28206" s="51"/>
      <c r="M28206" s="51"/>
    </row>
    <row r="28207" spans="9:13">
      <c r="I28207" s="51"/>
      <c r="M28207" s="51"/>
    </row>
    <row r="28208" spans="9:13">
      <c r="I28208" s="51"/>
      <c r="M28208" s="51"/>
    </row>
    <row r="28209" spans="9:13">
      <c r="I28209" s="51"/>
      <c r="M28209" s="51"/>
    </row>
    <row r="28210" spans="9:13">
      <c r="I28210" s="51"/>
      <c r="M28210" s="51"/>
    </row>
    <row r="28211" spans="9:13">
      <c r="I28211" s="51"/>
      <c r="M28211" s="51"/>
    </row>
    <row r="28212" spans="9:13">
      <c r="I28212" s="51"/>
      <c r="M28212" s="51"/>
    </row>
    <row r="28213" spans="9:13">
      <c r="I28213" s="51"/>
      <c r="M28213" s="51"/>
    </row>
    <row r="28214" spans="9:13">
      <c r="I28214" s="51"/>
      <c r="M28214" s="51"/>
    </row>
    <row r="28215" spans="9:13">
      <c r="I28215" s="51"/>
      <c r="M28215" s="51"/>
    </row>
    <row r="28216" spans="9:13">
      <c r="I28216" s="51"/>
      <c r="M28216" s="51"/>
    </row>
    <row r="28217" spans="9:13">
      <c r="I28217" s="51"/>
      <c r="M28217" s="51"/>
    </row>
    <row r="28218" spans="9:13">
      <c r="I28218" s="51"/>
      <c r="M28218" s="51"/>
    </row>
    <row r="28219" spans="9:13">
      <c r="I28219" s="51"/>
      <c r="M28219" s="51"/>
    </row>
    <row r="28220" spans="9:13">
      <c r="I28220" s="51"/>
      <c r="M28220" s="51"/>
    </row>
    <row r="28221" spans="9:13">
      <c r="I28221" s="51"/>
      <c r="M28221" s="51"/>
    </row>
    <row r="28222" spans="9:13">
      <c r="I28222" s="51"/>
      <c r="M28222" s="51"/>
    </row>
    <row r="28223" spans="9:13">
      <c r="I28223" s="51"/>
      <c r="M28223" s="51"/>
    </row>
    <row r="28224" spans="9:13">
      <c r="I28224" s="51"/>
      <c r="M28224" s="51"/>
    </row>
    <row r="28225" spans="9:13">
      <c r="I28225" s="51"/>
      <c r="M28225" s="51"/>
    </row>
    <row r="28226" spans="9:13">
      <c r="I28226" s="51"/>
      <c r="M28226" s="51"/>
    </row>
    <row r="28227" spans="9:13">
      <c r="I28227" s="51"/>
      <c r="M28227" s="51"/>
    </row>
    <row r="28228" spans="9:13">
      <c r="I28228" s="51"/>
      <c r="M28228" s="51"/>
    </row>
    <row r="28229" spans="9:13">
      <c r="I28229" s="51"/>
      <c r="M28229" s="51"/>
    </row>
    <row r="28230" spans="9:13">
      <c r="I28230" s="51"/>
      <c r="M28230" s="51"/>
    </row>
    <row r="28231" spans="9:13">
      <c r="I28231" s="51"/>
      <c r="M28231" s="51"/>
    </row>
    <row r="28232" spans="9:13">
      <c r="I28232" s="51"/>
      <c r="M28232" s="51"/>
    </row>
    <row r="28233" spans="9:13">
      <c r="I28233" s="51"/>
      <c r="M28233" s="51"/>
    </row>
    <row r="28234" spans="9:13">
      <c r="I28234" s="51"/>
      <c r="M28234" s="51"/>
    </row>
    <row r="28235" spans="9:13">
      <c r="I28235" s="51"/>
      <c r="M28235" s="51"/>
    </row>
    <row r="28236" spans="9:13">
      <c r="I28236" s="51"/>
      <c r="M28236" s="51"/>
    </row>
    <row r="28237" spans="9:13">
      <c r="I28237" s="51"/>
      <c r="M28237" s="51"/>
    </row>
    <row r="28238" spans="9:13">
      <c r="I28238" s="51"/>
      <c r="M28238" s="51"/>
    </row>
    <row r="28239" spans="9:13">
      <c r="I28239" s="51"/>
      <c r="M28239" s="51"/>
    </row>
    <row r="28240" spans="9:13">
      <c r="I28240" s="51"/>
      <c r="M28240" s="51"/>
    </row>
    <row r="28241" spans="9:13">
      <c r="I28241" s="51"/>
      <c r="M28241" s="51"/>
    </row>
    <row r="28242" spans="9:13">
      <c r="I28242" s="51"/>
      <c r="M28242" s="51"/>
    </row>
    <row r="28243" spans="9:13">
      <c r="I28243" s="51"/>
      <c r="M28243" s="51"/>
    </row>
    <row r="28244" spans="9:13">
      <c r="I28244" s="51"/>
      <c r="M28244" s="51"/>
    </row>
    <row r="28245" spans="9:13">
      <c r="I28245" s="51"/>
      <c r="M28245" s="51"/>
    </row>
    <row r="28246" spans="9:13">
      <c r="I28246" s="51"/>
      <c r="M28246" s="51"/>
    </row>
    <row r="28247" spans="9:13">
      <c r="I28247" s="51"/>
      <c r="M28247" s="51"/>
    </row>
    <row r="28248" spans="9:13">
      <c r="I28248" s="51"/>
      <c r="M28248" s="51"/>
    </row>
    <row r="28249" spans="9:13">
      <c r="I28249" s="51"/>
      <c r="M28249" s="51"/>
    </row>
    <row r="28250" spans="9:13">
      <c r="I28250" s="51"/>
      <c r="M28250" s="51"/>
    </row>
    <row r="28251" spans="9:13">
      <c r="I28251" s="51"/>
      <c r="M28251" s="51"/>
    </row>
    <row r="28252" spans="9:13">
      <c r="I28252" s="51"/>
      <c r="M28252" s="51"/>
    </row>
    <row r="28253" spans="9:13">
      <c r="I28253" s="51"/>
      <c r="M28253" s="51"/>
    </row>
    <row r="28254" spans="9:13">
      <c r="I28254" s="51"/>
      <c r="M28254" s="51"/>
    </row>
    <row r="28255" spans="9:13">
      <c r="I28255" s="51"/>
      <c r="M28255" s="51"/>
    </row>
    <row r="28256" spans="9:13">
      <c r="I28256" s="51"/>
      <c r="M28256" s="51"/>
    </row>
    <row r="28257" spans="9:13">
      <c r="I28257" s="51"/>
      <c r="M28257" s="51"/>
    </row>
    <row r="28258" spans="9:13">
      <c r="I28258" s="51"/>
      <c r="M28258" s="51"/>
    </row>
    <row r="28259" spans="9:13">
      <c r="I28259" s="51"/>
      <c r="M28259" s="51"/>
    </row>
    <row r="28260" spans="9:13">
      <c r="I28260" s="51"/>
      <c r="M28260" s="51"/>
    </row>
    <row r="28261" spans="9:13">
      <c r="I28261" s="51"/>
      <c r="M28261" s="51"/>
    </row>
    <row r="28262" spans="9:13">
      <c r="I28262" s="51"/>
      <c r="M28262" s="51"/>
    </row>
    <row r="28263" spans="9:13">
      <c r="I28263" s="51"/>
      <c r="M28263" s="51"/>
    </row>
    <row r="28264" spans="9:13">
      <c r="I28264" s="51"/>
      <c r="M28264" s="51"/>
    </row>
    <row r="28265" spans="9:13">
      <c r="I28265" s="51"/>
      <c r="M28265" s="51"/>
    </row>
    <row r="28266" spans="9:13">
      <c r="I28266" s="51"/>
      <c r="M28266" s="51"/>
    </row>
    <row r="28267" spans="9:13">
      <c r="I28267" s="51"/>
      <c r="M28267" s="51"/>
    </row>
    <row r="28268" spans="9:13">
      <c r="I28268" s="51"/>
      <c r="M28268" s="51"/>
    </row>
    <row r="28269" spans="9:13">
      <c r="I28269" s="51"/>
      <c r="M28269" s="51"/>
    </row>
    <row r="28270" spans="9:13">
      <c r="I28270" s="51"/>
      <c r="M28270" s="51"/>
    </row>
    <row r="28271" spans="9:13">
      <c r="I28271" s="51"/>
      <c r="M28271" s="51"/>
    </row>
    <row r="28272" spans="9:13">
      <c r="I28272" s="51"/>
      <c r="M28272" s="51"/>
    </row>
    <row r="28273" spans="9:13">
      <c r="I28273" s="51"/>
      <c r="M28273" s="51"/>
    </row>
    <row r="28274" spans="9:13">
      <c r="I28274" s="51"/>
      <c r="M28274" s="51"/>
    </row>
    <row r="28275" spans="9:13">
      <c r="I28275" s="51"/>
      <c r="M28275" s="51"/>
    </row>
    <row r="28276" spans="9:13">
      <c r="I28276" s="51"/>
      <c r="M28276" s="51"/>
    </row>
    <row r="28277" spans="9:13">
      <c r="I28277" s="51"/>
      <c r="M28277" s="51"/>
    </row>
    <row r="28278" spans="9:13">
      <c r="I28278" s="51"/>
      <c r="M28278" s="51"/>
    </row>
    <row r="28279" spans="9:13">
      <c r="I28279" s="51"/>
      <c r="M28279" s="51"/>
    </row>
    <row r="28280" spans="9:13">
      <c r="I28280" s="51"/>
      <c r="M28280" s="51"/>
    </row>
    <row r="28281" spans="9:13">
      <c r="I28281" s="51"/>
      <c r="M28281" s="51"/>
    </row>
    <row r="28282" spans="9:13">
      <c r="I28282" s="51"/>
      <c r="M28282" s="51"/>
    </row>
    <row r="28283" spans="9:13">
      <c r="I28283" s="51"/>
      <c r="M28283" s="51"/>
    </row>
    <row r="28284" spans="9:13">
      <c r="I28284" s="51"/>
      <c r="M28284" s="51"/>
    </row>
    <row r="28285" spans="9:13">
      <c r="I28285" s="51"/>
      <c r="M28285" s="51"/>
    </row>
    <row r="28286" spans="9:13">
      <c r="I28286" s="51"/>
      <c r="M28286" s="51"/>
    </row>
    <row r="28287" spans="9:13">
      <c r="I28287" s="51"/>
      <c r="M28287" s="51"/>
    </row>
    <row r="28288" spans="9:13">
      <c r="I28288" s="51"/>
      <c r="M28288" s="51"/>
    </row>
    <row r="28289" spans="9:13">
      <c r="I28289" s="51"/>
      <c r="M28289" s="51"/>
    </row>
    <row r="28290" spans="9:13">
      <c r="I28290" s="51"/>
      <c r="M28290" s="51"/>
    </row>
    <row r="28291" spans="9:13">
      <c r="I28291" s="51"/>
      <c r="M28291" s="51"/>
    </row>
    <row r="28292" spans="9:13">
      <c r="I28292" s="51"/>
      <c r="M28292" s="51"/>
    </row>
    <row r="28293" spans="9:13">
      <c r="I28293" s="51"/>
      <c r="M28293" s="51"/>
    </row>
    <row r="28294" spans="9:13">
      <c r="I28294" s="51"/>
      <c r="M28294" s="51"/>
    </row>
    <row r="28295" spans="9:13">
      <c r="I28295" s="51"/>
      <c r="M28295" s="51"/>
    </row>
    <row r="28296" spans="9:13">
      <c r="I28296" s="51"/>
      <c r="M28296" s="51"/>
    </row>
    <row r="28297" spans="9:13">
      <c r="I28297" s="51"/>
      <c r="M28297" s="51"/>
    </row>
    <row r="28298" spans="9:13">
      <c r="I28298" s="51"/>
      <c r="M28298" s="51"/>
    </row>
    <row r="28299" spans="9:13">
      <c r="I28299" s="51"/>
      <c r="M28299" s="51"/>
    </row>
    <row r="28300" spans="9:13">
      <c r="I28300" s="51"/>
      <c r="M28300" s="51"/>
    </row>
    <row r="28301" spans="9:13">
      <c r="I28301" s="51"/>
      <c r="M28301" s="51"/>
    </row>
    <row r="28302" spans="9:13">
      <c r="I28302" s="51"/>
      <c r="M28302" s="51"/>
    </row>
    <row r="28303" spans="9:13">
      <c r="I28303" s="51"/>
      <c r="M28303" s="51"/>
    </row>
    <row r="28304" spans="9:13">
      <c r="I28304" s="51"/>
      <c r="M28304" s="51"/>
    </row>
    <row r="28305" spans="9:13">
      <c r="I28305" s="51"/>
      <c r="M28305" s="51"/>
    </row>
    <row r="28306" spans="9:13">
      <c r="I28306" s="51"/>
      <c r="M28306" s="51"/>
    </row>
    <row r="28307" spans="9:13">
      <c r="I28307" s="51"/>
      <c r="M28307" s="51"/>
    </row>
    <row r="28308" spans="9:13">
      <c r="I28308" s="51"/>
      <c r="M28308" s="51"/>
    </row>
    <row r="28309" spans="9:13">
      <c r="I28309" s="51"/>
      <c r="M28309" s="51"/>
    </row>
    <row r="28310" spans="9:13">
      <c r="I28310" s="51"/>
      <c r="M28310" s="51"/>
    </row>
    <row r="28311" spans="9:13">
      <c r="I28311" s="51"/>
      <c r="M28311" s="51"/>
    </row>
    <row r="28312" spans="9:13">
      <c r="I28312" s="51"/>
      <c r="M28312" s="51"/>
    </row>
    <row r="28313" spans="9:13">
      <c r="I28313" s="51"/>
      <c r="M28313" s="51"/>
    </row>
    <row r="28314" spans="9:13">
      <c r="I28314" s="51"/>
      <c r="M28314" s="51"/>
    </row>
    <row r="28315" spans="9:13">
      <c r="I28315" s="51"/>
      <c r="M28315" s="51"/>
    </row>
    <row r="28316" spans="9:13">
      <c r="I28316" s="51"/>
      <c r="M28316" s="51"/>
    </row>
    <row r="28317" spans="9:13">
      <c r="I28317" s="51"/>
      <c r="M28317" s="51"/>
    </row>
    <row r="28318" spans="9:13">
      <c r="I28318" s="51"/>
      <c r="M28318" s="51"/>
    </row>
    <row r="28319" spans="9:13">
      <c r="I28319" s="51"/>
      <c r="M28319" s="51"/>
    </row>
    <row r="28320" spans="9:13">
      <c r="I28320" s="51"/>
      <c r="M28320" s="51"/>
    </row>
    <row r="28321" spans="9:13">
      <c r="I28321" s="51"/>
      <c r="M28321" s="51"/>
    </row>
    <row r="28322" spans="9:13">
      <c r="I28322" s="51"/>
      <c r="M28322" s="51"/>
    </row>
    <row r="28323" spans="9:13">
      <c r="I28323" s="51"/>
      <c r="M28323" s="51"/>
    </row>
    <row r="28324" spans="9:13">
      <c r="I28324" s="51"/>
      <c r="M28324" s="51"/>
    </row>
    <row r="28325" spans="9:13">
      <c r="I28325" s="51"/>
      <c r="M28325" s="51"/>
    </row>
    <row r="28326" spans="9:13">
      <c r="I28326" s="51"/>
      <c r="M28326" s="51"/>
    </row>
    <row r="28327" spans="9:13">
      <c r="I28327" s="51"/>
      <c r="M28327" s="51"/>
    </row>
    <row r="28328" spans="9:13">
      <c r="I28328" s="51"/>
      <c r="M28328" s="51"/>
    </row>
    <row r="28329" spans="9:13">
      <c r="I28329" s="51"/>
      <c r="M28329" s="51"/>
    </row>
    <row r="28330" spans="9:13">
      <c r="I28330" s="51"/>
      <c r="M28330" s="51"/>
    </row>
    <row r="28331" spans="9:13">
      <c r="I28331" s="51"/>
      <c r="M28331" s="51"/>
    </row>
    <row r="28332" spans="9:13">
      <c r="I28332" s="51"/>
      <c r="M28332" s="51"/>
    </row>
    <row r="28333" spans="9:13">
      <c r="I28333" s="51"/>
      <c r="M28333" s="51"/>
    </row>
    <row r="28334" spans="9:13">
      <c r="I28334" s="51"/>
      <c r="M28334" s="51"/>
    </row>
    <row r="28335" spans="9:13">
      <c r="I28335" s="51"/>
      <c r="M28335" s="51"/>
    </row>
    <row r="28336" spans="9:13">
      <c r="I28336" s="51"/>
      <c r="M28336" s="51"/>
    </row>
    <row r="28337" spans="9:13">
      <c r="I28337" s="51"/>
      <c r="M28337" s="51"/>
    </row>
    <row r="28338" spans="9:13">
      <c r="I28338" s="51"/>
      <c r="M28338" s="51"/>
    </row>
    <row r="28339" spans="9:13">
      <c r="I28339" s="51"/>
      <c r="M28339" s="51"/>
    </row>
    <row r="28340" spans="9:13">
      <c r="I28340" s="51"/>
      <c r="M28340" s="51"/>
    </row>
    <row r="28341" spans="9:13">
      <c r="I28341" s="51"/>
      <c r="M28341" s="51"/>
    </row>
    <row r="28342" spans="9:13">
      <c r="I28342" s="51"/>
      <c r="M28342" s="51"/>
    </row>
    <row r="28343" spans="9:13">
      <c r="I28343" s="51"/>
      <c r="M28343" s="51"/>
    </row>
    <row r="28344" spans="9:13">
      <c r="I28344" s="51"/>
      <c r="M28344" s="51"/>
    </row>
    <row r="28345" spans="9:13">
      <c r="I28345" s="51"/>
      <c r="M28345" s="51"/>
    </row>
    <row r="28346" spans="9:13">
      <c r="I28346" s="51"/>
      <c r="M28346" s="51"/>
    </row>
    <row r="28347" spans="9:13">
      <c r="I28347" s="51"/>
      <c r="M28347" s="51"/>
    </row>
    <row r="28348" spans="9:13">
      <c r="I28348" s="51"/>
      <c r="M28348" s="51"/>
    </row>
    <row r="28349" spans="9:13">
      <c r="I28349" s="51"/>
      <c r="M28349" s="51"/>
    </row>
    <row r="28350" spans="9:13">
      <c r="I28350" s="51"/>
      <c r="M28350" s="51"/>
    </row>
    <row r="28351" spans="9:13">
      <c r="I28351" s="51"/>
      <c r="M28351" s="51"/>
    </row>
    <row r="28352" spans="9:13">
      <c r="I28352" s="51"/>
      <c r="M28352" s="51"/>
    </row>
    <row r="28353" spans="9:13">
      <c r="I28353" s="51"/>
      <c r="M28353" s="51"/>
    </row>
    <row r="28354" spans="9:13">
      <c r="I28354" s="51"/>
      <c r="M28354" s="51"/>
    </row>
    <row r="28355" spans="9:13">
      <c r="I28355" s="51"/>
      <c r="M28355" s="51"/>
    </row>
    <row r="28356" spans="9:13">
      <c r="I28356" s="51"/>
      <c r="M28356" s="51"/>
    </row>
    <row r="28357" spans="9:13">
      <c r="I28357" s="51"/>
      <c r="M28357" s="51"/>
    </row>
    <row r="28358" spans="9:13">
      <c r="I28358" s="51"/>
      <c r="M28358" s="51"/>
    </row>
    <row r="28359" spans="9:13">
      <c r="I28359" s="51"/>
      <c r="M28359" s="51"/>
    </row>
    <row r="28360" spans="9:13">
      <c r="I28360" s="51"/>
      <c r="M28360" s="51"/>
    </row>
    <row r="28361" spans="9:13">
      <c r="I28361" s="51"/>
      <c r="M28361" s="51"/>
    </row>
    <row r="28362" spans="9:13">
      <c r="I28362" s="51"/>
      <c r="M28362" s="51"/>
    </row>
    <row r="28363" spans="9:13">
      <c r="I28363" s="51"/>
      <c r="M28363" s="51"/>
    </row>
    <row r="28364" spans="9:13">
      <c r="I28364" s="51"/>
      <c r="M28364" s="51"/>
    </row>
    <row r="28365" spans="9:13">
      <c r="I28365" s="51"/>
      <c r="M28365" s="51"/>
    </row>
    <row r="28366" spans="9:13">
      <c r="I28366" s="51"/>
      <c r="M28366" s="51"/>
    </row>
    <row r="28367" spans="9:13">
      <c r="I28367" s="51"/>
      <c r="M28367" s="51"/>
    </row>
    <row r="28368" spans="9:13">
      <c r="I28368" s="51"/>
      <c r="M28368" s="51"/>
    </row>
    <row r="28369" spans="9:13">
      <c r="I28369" s="51"/>
      <c r="M28369" s="51"/>
    </row>
    <row r="28370" spans="9:13">
      <c r="I28370" s="51"/>
      <c r="M28370" s="51"/>
    </row>
    <row r="28371" spans="9:13">
      <c r="I28371" s="51"/>
      <c r="M28371" s="51"/>
    </row>
    <row r="28372" spans="9:13">
      <c r="I28372" s="51"/>
      <c r="M28372" s="51"/>
    </row>
    <row r="28373" spans="9:13">
      <c r="I28373" s="51"/>
      <c r="M28373" s="51"/>
    </row>
    <row r="28374" spans="9:13">
      <c r="I28374" s="51"/>
      <c r="M28374" s="51"/>
    </row>
    <row r="28375" spans="9:13">
      <c r="I28375" s="51"/>
      <c r="M28375" s="51"/>
    </row>
    <row r="28376" spans="9:13">
      <c r="I28376" s="51"/>
      <c r="M28376" s="51"/>
    </row>
    <row r="28377" spans="9:13">
      <c r="I28377" s="51"/>
      <c r="M28377" s="51"/>
    </row>
    <row r="28378" spans="9:13">
      <c r="I28378" s="51"/>
      <c r="M28378" s="51"/>
    </row>
    <row r="28379" spans="9:13">
      <c r="I28379" s="51"/>
      <c r="M28379" s="51"/>
    </row>
    <row r="28380" spans="9:13">
      <c r="I28380" s="51"/>
      <c r="M28380" s="51"/>
    </row>
    <row r="28381" spans="9:13">
      <c r="I28381" s="51"/>
      <c r="M28381" s="51"/>
    </row>
    <row r="28382" spans="9:13">
      <c r="I28382" s="51"/>
      <c r="M28382" s="51"/>
    </row>
    <row r="28383" spans="9:13">
      <c r="I28383" s="51"/>
      <c r="M28383" s="51"/>
    </row>
    <row r="28384" spans="9:13">
      <c r="I28384" s="51"/>
      <c r="M28384" s="51"/>
    </row>
    <row r="28385" spans="9:13">
      <c r="I28385" s="51"/>
      <c r="M28385" s="51"/>
    </row>
    <row r="28386" spans="9:13">
      <c r="I28386" s="51"/>
      <c r="M28386" s="51"/>
    </row>
    <row r="28387" spans="9:13">
      <c r="I28387" s="51"/>
      <c r="M28387" s="51"/>
    </row>
    <row r="28388" spans="9:13">
      <c r="I28388" s="51"/>
      <c r="M28388" s="51"/>
    </row>
    <row r="28389" spans="9:13">
      <c r="I28389" s="51"/>
      <c r="M28389" s="51"/>
    </row>
    <row r="28390" spans="9:13">
      <c r="I28390" s="51"/>
      <c r="M28390" s="51"/>
    </row>
    <row r="28391" spans="9:13">
      <c r="I28391" s="51"/>
      <c r="M28391" s="51"/>
    </row>
    <row r="28392" spans="9:13">
      <c r="I28392" s="51"/>
      <c r="M28392" s="51"/>
    </row>
    <row r="28393" spans="9:13">
      <c r="I28393" s="51"/>
      <c r="M28393" s="51"/>
    </row>
    <row r="28394" spans="9:13">
      <c r="I28394" s="51"/>
      <c r="M28394" s="51"/>
    </row>
    <row r="28395" spans="9:13">
      <c r="I28395" s="51"/>
      <c r="M28395" s="51"/>
    </row>
    <row r="28396" spans="9:13">
      <c r="I28396" s="51"/>
      <c r="M28396" s="51"/>
    </row>
    <row r="28397" spans="9:13">
      <c r="I28397" s="51"/>
      <c r="M28397" s="51"/>
    </row>
    <row r="28398" spans="9:13">
      <c r="I28398" s="51"/>
      <c r="M28398" s="51"/>
    </row>
    <row r="28399" spans="9:13">
      <c r="I28399" s="51"/>
      <c r="M28399" s="51"/>
    </row>
    <row r="28400" spans="9:13">
      <c r="I28400" s="51"/>
      <c r="M28400" s="51"/>
    </row>
    <row r="28401" spans="9:13">
      <c r="I28401" s="51"/>
      <c r="M28401" s="51"/>
    </row>
    <row r="28402" spans="9:13">
      <c r="I28402" s="51"/>
      <c r="M28402" s="51"/>
    </row>
    <row r="28403" spans="9:13">
      <c r="I28403" s="51"/>
      <c r="M28403" s="51"/>
    </row>
    <row r="28404" spans="9:13">
      <c r="I28404" s="51"/>
      <c r="M28404" s="51"/>
    </row>
    <row r="28405" spans="9:13">
      <c r="I28405" s="51"/>
      <c r="M28405" s="51"/>
    </row>
    <row r="28406" spans="9:13">
      <c r="I28406" s="51"/>
      <c r="M28406" s="51"/>
    </row>
    <row r="28407" spans="9:13">
      <c r="I28407" s="51"/>
      <c r="M28407" s="51"/>
    </row>
    <row r="28408" spans="9:13">
      <c r="I28408" s="51"/>
      <c r="M28408" s="51"/>
    </row>
    <row r="28409" spans="9:13">
      <c r="I28409" s="51"/>
      <c r="M28409" s="51"/>
    </row>
    <row r="28410" spans="9:13">
      <c r="I28410" s="51"/>
      <c r="M28410" s="51"/>
    </row>
    <row r="28411" spans="9:13">
      <c r="I28411" s="51"/>
      <c r="M28411" s="51"/>
    </row>
    <row r="28412" spans="9:13">
      <c r="I28412" s="51"/>
      <c r="M28412" s="51"/>
    </row>
    <row r="28413" spans="9:13">
      <c r="I28413" s="51"/>
      <c r="M28413" s="51"/>
    </row>
    <row r="28414" spans="9:13">
      <c r="I28414" s="51"/>
      <c r="M28414" s="51"/>
    </row>
    <row r="28415" spans="9:13">
      <c r="I28415" s="51"/>
      <c r="M28415" s="51"/>
    </row>
    <row r="28416" spans="9:13">
      <c r="I28416" s="51"/>
      <c r="M28416" s="51"/>
    </row>
    <row r="28417" spans="9:13">
      <c r="I28417" s="51"/>
      <c r="M28417" s="51"/>
    </row>
    <row r="28418" spans="9:13">
      <c r="I28418" s="51"/>
      <c r="M28418" s="51"/>
    </row>
    <row r="28419" spans="9:13">
      <c r="I28419" s="51"/>
      <c r="M28419" s="51"/>
    </row>
    <row r="28420" spans="9:13">
      <c r="I28420" s="51"/>
      <c r="M28420" s="51"/>
    </row>
    <row r="28421" spans="9:13">
      <c r="I28421" s="51"/>
      <c r="M28421" s="51"/>
    </row>
    <row r="28422" spans="9:13">
      <c r="I28422" s="51"/>
      <c r="M28422" s="51"/>
    </row>
    <row r="28423" spans="9:13">
      <c r="I28423" s="51"/>
      <c r="M28423" s="51"/>
    </row>
    <row r="28424" spans="9:13">
      <c r="I28424" s="51"/>
      <c r="M28424" s="51"/>
    </row>
    <row r="28425" spans="9:13">
      <c r="I28425" s="51"/>
      <c r="M28425" s="51"/>
    </row>
    <row r="28426" spans="9:13">
      <c r="I28426" s="51"/>
      <c r="M28426" s="51"/>
    </row>
    <row r="28427" spans="9:13">
      <c r="I28427" s="51"/>
      <c r="M28427" s="51"/>
    </row>
    <row r="28428" spans="9:13">
      <c r="I28428" s="51"/>
      <c r="M28428" s="51"/>
    </row>
    <row r="28429" spans="9:13">
      <c r="I28429" s="51"/>
      <c r="M28429" s="51"/>
    </row>
    <row r="28430" spans="9:13">
      <c r="I28430" s="51"/>
      <c r="M28430" s="51"/>
    </row>
    <row r="28431" spans="9:13">
      <c r="I28431" s="51"/>
      <c r="M28431" s="51"/>
    </row>
    <row r="28432" spans="9:13">
      <c r="I28432" s="51"/>
      <c r="M28432" s="51"/>
    </row>
    <row r="28433" spans="9:13">
      <c r="I28433" s="51"/>
      <c r="M28433" s="51"/>
    </row>
    <row r="28434" spans="9:13">
      <c r="I28434" s="51"/>
      <c r="M28434" s="51"/>
    </row>
    <row r="28435" spans="9:13">
      <c r="I28435" s="51"/>
      <c r="M28435" s="51"/>
    </row>
    <row r="28436" spans="9:13">
      <c r="I28436" s="51"/>
      <c r="M28436" s="51"/>
    </row>
    <row r="28437" spans="9:13">
      <c r="I28437" s="51"/>
      <c r="M28437" s="51"/>
    </row>
    <row r="28438" spans="9:13">
      <c r="I28438" s="51"/>
      <c r="M28438" s="51"/>
    </row>
    <row r="28439" spans="9:13">
      <c r="I28439" s="51"/>
      <c r="M28439" s="51"/>
    </row>
    <row r="28440" spans="9:13">
      <c r="I28440" s="51"/>
      <c r="M28440" s="51"/>
    </row>
    <row r="28441" spans="9:13">
      <c r="I28441" s="51"/>
      <c r="M28441" s="51"/>
    </row>
    <row r="28442" spans="9:13">
      <c r="I28442" s="51"/>
      <c r="M28442" s="51"/>
    </row>
    <row r="28443" spans="9:13">
      <c r="I28443" s="51"/>
      <c r="M28443" s="51"/>
    </row>
    <row r="28444" spans="9:13">
      <c r="I28444" s="51"/>
      <c r="M28444" s="51"/>
    </row>
    <row r="28445" spans="9:13">
      <c r="I28445" s="51"/>
      <c r="M28445" s="51"/>
    </row>
    <row r="28446" spans="9:13">
      <c r="I28446" s="51"/>
      <c r="M28446" s="51"/>
    </row>
    <row r="28447" spans="9:13">
      <c r="I28447" s="51"/>
      <c r="M28447" s="51"/>
    </row>
    <row r="28448" spans="9:13">
      <c r="I28448" s="51"/>
      <c r="M28448" s="51"/>
    </row>
    <row r="28449" spans="9:13">
      <c r="I28449" s="51"/>
      <c r="M28449" s="51"/>
    </row>
    <row r="28450" spans="9:13">
      <c r="I28450" s="51"/>
      <c r="M28450" s="51"/>
    </row>
    <row r="28451" spans="9:13">
      <c r="I28451" s="51"/>
      <c r="M28451" s="51"/>
    </row>
    <row r="28452" spans="9:13">
      <c r="I28452" s="51"/>
      <c r="M28452" s="51"/>
    </row>
    <row r="28453" spans="9:13">
      <c r="I28453" s="51"/>
      <c r="M28453" s="51"/>
    </row>
    <row r="28454" spans="9:13">
      <c r="I28454" s="51"/>
      <c r="M28454" s="51"/>
    </row>
    <row r="28455" spans="9:13">
      <c r="I28455" s="51"/>
      <c r="M28455" s="51"/>
    </row>
    <row r="28456" spans="9:13">
      <c r="I28456" s="51"/>
      <c r="M28456" s="51"/>
    </row>
    <row r="28457" spans="9:13">
      <c r="I28457" s="51"/>
      <c r="M28457" s="51"/>
    </row>
    <row r="28458" spans="9:13">
      <c r="I28458" s="51"/>
      <c r="M28458" s="51"/>
    </row>
    <row r="28459" spans="9:13">
      <c r="I28459" s="51"/>
      <c r="M28459" s="51"/>
    </row>
    <row r="28460" spans="9:13">
      <c r="I28460" s="51"/>
      <c r="M28460" s="51"/>
    </row>
    <row r="28461" spans="9:13">
      <c r="I28461" s="51"/>
      <c r="M28461" s="51"/>
    </row>
    <row r="28462" spans="9:13">
      <c r="I28462" s="51"/>
      <c r="M28462" s="51"/>
    </row>
    <row r="28463" spans="9:13">
      <c r="I28463" s="51"/>
      <c r="M28463" s="51"/>
    </row>
    <row r="28464" spans="9:13">
      <c r="I28464" s="51"/>
      <c r="M28464" s="51"/>
    </row>
    <row r="28465" spans="9:13">
      <c r="I28465" s="51"/>
      <c r="M28465" s="51"/>
    </row>
    <row r="28466" spans="9:13">
      <c r="I28466" s="51"/>
      <c r="M28466" s="51"/>
    </row>
    <row r="28467" spans="9:13">
      <c r="I28467" s="51"/>
      <c r="M28467" s="51"/>
    </row>
    <row r="28468" spans="9:13">
      <c r="I28468" s="51"/>
      <c r="M28468" s="51"/>
    </row>
    <row r="28469" spans="9:13">
      <c r="I28469" s="51"/>
      <c r="M28469" s="51"/>
    </row>
    <row r="28470" spans="9:13">
      <c r="I28470" s="51"/>
      <c r="M28470" s="51"/>
    </row>
    <row r="28471" spans="9:13">
      <c r="I28471" s="51"/>
      <c r="M28471" s="51"/>
    </row>
    <row r="28472" spans="9:13">
      <c r="I28472" s="51"/>
      <c r="M28472" s="51"/>
    </row>
    <row r="28473" spans="9:13">
      <c r="I28473" s="51"/>
      <c r="M28473" s="51"/>
    </row>
    <row r="28474" spans="9:13">
      <c r="I28474" s="51"/>
      <c r="M28474" s="51"/>
    </row>
    <row r="28475" spans="9:13">
      <c r="I28475" s="51"/>
      <c r="M28475" s="51"/>
    </row>
    <row r="28476" spans="9:13">
      <c r="I28476" s="51"/>
      <c r="M28476" s="51"/>
    </row>
    <row r="28477" spans="9:13">
      <c r="I28477" s="51"/>
      <c r="M28477" s="51"/>
    </row>
    <row r="28478" spans="9:13">
      <c r="I28478" s="51"/>
      <c r="M28478" s="51"/>
    </row>
    <row r="28479" spans="9:13">
      <c r="I28479" s="51"/>
      <c r="M28479" s="51"/>
    </row>
    <row r="28480" spans="9:13">
      <c r="I28480" s="51"/>
      <c r="M28480" s="51"/>
    </row>
    <row r="28481" spans="9:13">
      <c r="I28481" s="51"/>
      <c r="M28481" s="51"/>
    </row>
    <row r="28482" spans="9:13">
      <c r="I28482" s="51"/>
      <c r="M28482" s="51"/>
    </row>
    <row r="28483" spans="9:13">
      <c r="I28483" s="51"/>
      <c r="M28483" s="51"/>
    </row>
    <row r="28484" spans="9:13">
      <c r="I28484" s="51"/>
      <c r="M28484" s="51"/>
    </row>
    <row r="28485" spans="9:13">
      <c r="I28485" s="51"/>
      <c r="M28485" s="51"/>
    </row>
    <row r="28486" spans="9:13">
      <c r="I28486" s="51"/>
      <c r="M28486" s="51"/>
    </row>
    <row r="28487" spans="9:13">
      <c r="I28487" s="51"/>
      <c r="M28487" s="51"/>
    </row>
    <row r="28488" spans="9:13">
      <c r="I28488" s="51"/>
      <c r="M28488" s="51"/>
    </row>
    <row r="28489" spans="9:13">
      <c r="I28489" s="51"/>
      <c r="M28489" s="51"/>
    </row>
    <row r="28490" spans="9:13">
      <c r="I28490" s="51"/>
      <c r="M28490" s="51"/>
    </row>
    <row r="28491" spans="9:13">
      <c r="I28491" s="51"/>
      <c r="M28491" s="51"/>
    </row>
    <row r="28492" spans="9:13">
      <c r="I28492" s="51"/>
      <c r="M28492" s="51"/>
    </row>
    <row r="28493" spans="9:13">
      <c r="I28493" s="51"/>
      <c r="M28493" s="51"/>
    </row>
    <row r="28494" spans="9:13">
      <c r="I28494" s="51"/>
      <c r="M28494" s="51"/>
    </row>
    <row r="28495" spans="9:13">
      <c r="I28495" s="51"/>
      <c r="M28495" s="51"/>
    </row>
    <row r="28496" spans="9:13">
      <c r="I28496" s="51"/>
      <c r="M28496" s="51"/>
    </row>
    <row r="28497" spans="9:13">
      <c r="I28497" s="51"/>
      <c r="M28497" s="51"/>
    </row>
    <row r="28498" spans="9:13">
      <c r="I28498" s="51"/>
      <c r="M28498" s="51"/>
    </row>
    <row r="28499" spans="9:13">
      <c r="I28499" s="51"/>
      <c r="M28499" s="51"/>
    </row>
    <row r="28500" spans="9:13">
      <c r="I28500" s="51"/>
      <c r="M28500" s="51"/>
    </row>
    <row r="28501" spans="9:13">
      <c r="I28501" s="51"/>
      <c r="M28501" s="51"/>
    </row>
    <row r="28502" spans="9:13">
      <c r="I28502" s="51"/>
      <c r="M28502" s="51"/>
    </row>
    <row r="28503" spans="9:13">
      <c r="I28503" s="51"/>
      <c r="M28503" s="51"/>
    </row>
    <row r="28504" spans="9:13">
      <c r="I28504" s="51"/>
      <c r="M28504" s="51"/>
    </row>
    <row r="28505" spans="9:13">
      <c r="I28505" s="51"/>
      <c r="M28505" s="51"/>
    </row>
    <row r="28506" spans="9:13">
      <c r="I28506" s="51"/>
      <c r="M28506" s="51"/>
    </row>
    <row r="28507" spans="9:13">
      <c r="I28507" s="51"/>
      <c r="M28507" s="51"/>
    </row>
    <row r="28508" spans="9:13">
      <c r="I28508" s="51"/>
      <c r="M28508" s="51"/>
    </row>
    <row r="28509" spans="9:13">
      <c r="I28509" s="51"/>
      <c r="M28509" s="51"/>
    </row>
    <row r="28510" spans="9:13">
      <c r="I28510" s="51"/>
      <c r="M28510" s="51"/>
    </row>
    <row r="28511" spans="9:13">
      <c r="I28511" s="51"/>
      <c r="M28511" s="51"/>
    </row>
    <row r="28512" spans="9:13">
      <c r="I28512" s="51"/>
      <c r="M28512" s="51"/>
    </row>
    <row r="28513" spans="9:13">
      <c r="I28513" s="51"/>
      <c r="M28513" s="51"/>
    </row>
    <row r="28514" spans="9:13">
      <c r="I28514" s="51"/>
      <c r="M28514" s="51"/>
    </row>
    <row r="28515" spans="9:13">
      <c r="I28515" s="51"/>
      <c r="M28515" s="51"/>
    </row>
    <row r="28516" spans="9:13">
      <c r="I28516" s="51"/>
      <c r="M28516" s="51"/>
    </row>
    <row r="28517" spans="9:13">
      <c r="I28517" s="51"/>
      <c r="M28517" s="51"/>
    </row>
    <row r="28518" spans="9:13">
      <c r="I28518" s="51"/>
      <c r="M28518" s="51"/>
    </row>
    <row r="28519" spans="9:13">
      <c r="I28519" s="51"/>
      <c r="M28519" s="51"/>
    </row>
    <row r="28520" spans="9:13">
      <c r="I28520" s="51"/>
      <c r="M28520" s="51"/>
    </row>
    <row r="28521" spans="9:13">
      <c r="I28521" s="51"/>
      <c r="M28521" s="51"/>
    </row>
    <row r="28522" spans="9:13">
      <c r="I28522" s="51"/>
      <c r="M28522" s="51"/>
    </row>
    <row r="28523" spans="9:13">
      <c r="I28523" s="51"/>
      <c r="M28523" s="51"/>
    </row>
    <row r="28524" spans="9:13">
      <c r="I28524" s="51"/>
      <c r="M28524" s="51"/>
    </row>
    <row r="28525" spans="9:13">
      <c r="I28525" s="51"/>
      <c r="M28525" s="51"/>
    </row>
    <row r="28526" spans="9:13">
      <c r="I28526" s="51"/>
      <c r="M28526" s="51"/>
    </row>
    <row r="28527" spans="9:13">
      <c r="I28527" s="51"/>
      <c r="M28527" s="51"/>
    </row>
    <row r="28528" spans="9:13">
      <c r="I28528" s="51"/>
      <c r="M28528" s="51"/>
    </row>
    <row r="28529" spans="9:13">
      <c r="I28529" s="51"/>
      <c r="M28529" s="51"/>
    </row>
    <row r="28530" spans="9:13">
      <c r="I28530" s="51"/>
      <c r="M28530" s="51"/>
    </row>
    <row r="28531" spans="9:13">
      <c r="I28531" s="51"/>
      <c r="M28531" s="51"/>
    </row>
    <row r="28532" spans="9:13">
      <c r="I28532" s="51"/>
      <c r="M28532" s="51"/>
    </row>
    <row r="28533" spans="9:13">
      <c r="I28533" s="51"/>
      <c r="M28533" s="51"/>
    </row>
    <row r="28534" spans="9:13">
      <c r="I28534" s="51"/>
      <c r="M28534" s="51"/>
    </row>
    <row r="28535" spans="9:13">
      <c r="I28535" s="51"/>
      <c r="M28535" s="51"/>
    </row>
    <row r="28536" spans="9:13">
      <c r="I28536" s="51"/>
      <c r="M28536" s="51"/>
    </row>
    <row r="28537" spans="9:13">
      <c r="I28537" s="51"/>
      <c r="M28537" s="51"/>
    </row>
    <row r="28538" spans="9:13">
      <c r="I28538" s="51"/>
      <c r="M28538" s="51"/>
    </row>
    <row r="28539" spans="9:13">
      <c r="I28539" s="51"/>
      <c r="M28539" s="51"/>
    </row>
    <row r="28540" spans="9:13">
      <c r="I28540" s="51"/>
      <c r="M28540" s="51"/>
    </row>
    <row r="28541" spans="9:13">
      <c r="I28541" s="51"/>
      <c r="M28541" s="51"/>
    </row>
    <row r="28542" spans="9:13">
      <c r="I28542" s="51"/>
      <c r="M28542" s="51"/>
    </row>
    <row r="28543" spans="9:13">
      <c r="I28543" s="51"/>
      <c r="M28543" s="51"/>
    </row>
    <row r="28544" spans="9:13">
      <c r="I28544" s="51"/>
      <c r="M28544" s="51"/>
    </row>
    <row r="28545" spans="9:13">
      <c r="I28545" s="51"/>
      <c r="M28545" s="51"/>
    </row>
    <row r="28546" spans="9:13">
      <c r="I28546" s="51"/>
      <c r="M28546" s="51"/>
    </row>
    <row r="28547" spans="9:13">
      <c r="I28547" s="51"/>
      <c r="M28547" s="51"/>
    </row>
    <row r="28548" spans="9:13">
      <c r="I28548" s="51"/>
      <c r="M28548" s="51"/>
    </row>
    <row r="28549" spans="9:13">
      <c r="I28549" s="51"/>
      <c r="M28549" s="51"/>
    </row>
    <row r="28550" spans="9:13">
      <c r="I28550" s="51"/>
      <c r="M28550" s="51"/>
    </row>
    <row r="28551" spans="9:13">
      <c r="I28551" s="51"/>
      <c r="M28551" s="51"/>
    </row>
    <row r="28552" spans="9:13">
      <c r="I28552" s="51"/>
      <c r="M28552" s="51"/>
    </row>
    <row r="28553" spans="9:13">
      <c r="I28553" s="51"/>
      <c r="M28553" s="51"/>
    </row>
    <row r="28554" spans="9:13">
      <c r="I28554" s="51"/>
      <c r="M28554" s="51"/>
    </row>
    <row r="28555" spans="9:13">
      <c r="I28555" s="51"/>
      <c r="M28555" s="51"/>
    </row>
    <row r="28556" spans="9:13">
      <c r="I28556" s="51"/>
      <c r="M28556" s="51"/>
    </row>
    <row r="28557" spans="9:13">
      <c r="I28557" s="51"/>
      <c r="M28557" s="51"/>
    </row>
    <row r="28558" spans="9:13">
      <c r="I28558" s="51"/>
      <c r="M28558" s="51"/>
    </row>
    <row r="28559" spans="9:13">
      <c r="I28559" s="51"/>
      <c r="M28559" s="51"/>
    </row>
    <row r="28560" spans="9:13">
      <c r="I28560" s="51"/>
      <c r="M28560" s="51"/>
    </row>
    <row r="28561" spans="9:13">
      <c r="I28561" s="51"/>
      <c r="M28561" s="51"/>
    </row>
    <row r="28562" spans="9:13">
      <c r="I28562" s="51"/>
      <c r="M28562" s="51"/>
    </row>
    <row r="28563" spans="9:13">
      <c r="I28563" s="51"/>
      <c r="M28563" s="51"/>
    </row>
    <row r="28564" spans="9:13">
      <c r="I28564" s="51"/>
      <c r="M28564" s="51"/>
    </row>
    <row r="28565" spans="9:13">
      <c r="I28565" s="51"/>
      <c r="M28565" s="51"/>
    </row>
    <row r="28566" spans="9:13">
      <c r="I28566" s="51"/>
      <c r="M28566" s="51"/>
    </row>
    <row r="28567" spans="9:13">
      <c r="I28567" s="51"/>
      <c r="M28567" s="51"/>
    </row>
    <row r="28568" spans="9:13">
      <c r="I28568" s="51"/>
      <c r="M28568" s="51"/>
    </row>
    <row r="28569" spans="9:13">
      <c r="I28569" s="51"/>
      <c r="M28569" s="51"/>
    </row>
    <row r="28570" spans="9:13">
      <c r="I28570" s="51"/>
      <c r="M28570" s="51"/>
    </row>
    <row r="28571" spans="9:13">
      <c r="I28571" s="51"/>
      <c r="M28571" s="51"/>
    </row>
    <row r="28572" spans="9:13">
      <c r="I28572" s="51"/>
      <c r="M28572" s="51"/>
    </row>
    <row r="28573" spans="9:13">
      <c r="I28573" s="51"/>
      <c r="M28573" s="51"/>
    </row>
    <row r="28574" spans="9:13">
      <c r="I28574" s="51"/>
      <c r="M28574" s="51"/>
    </row>
    <row r="28575" spans="9:13">
      <c r="I28575" s="51"/>
      <c r="M28575" s="51"/>
    </row>
    <row r="28576" spans="9:13">
      <c r="I28576" s="51"/>
      <c r="M28576" s="51"/>
    </row>
    <row r="28577" spans="9:13">
      <c r="I28577" s="51"/>
      <c r="M28577" s="51"/>
    </row>
    <row r="28578" spans="9:13">
      <c r="I28578" s="51"/>
      <c r="M28578" s="51"/>
    </row>
    <row r="28579" spans="9:13">
      <c r="I28579" s="51"/>
      <c r="M28579" s="51"/>
    </row>
    <row r="28580" spans="9:13">
      <c r="I28580" s="51"/>
      <c r="M28580" s="51"/>
    </row>
    <row r="28581" spans="9:13">
      <c r="I28581" s="51"/>
      <c r="M28581" s="51"/>
    </row>
    <row r="28582" spans="9:13">
      <c r="I28582" s="51"/>
      <c r="M28582" s="51"/>
    </row>
    <row r="28583" spans="9:13">
      <c r="I28583" s="51"/>
      <c r="M28583" s="51"/>
    </row>
    <row r="28584" spans="9:13">
      <c r="I28584" s="51"/>
      <c r="M28584" s="51"/>
    </row>
    <row r="28585" spans="9:13">
      <c r="I28585" s="51"/>
      <c r="M28585" s="51"/>
    </row>
    <row r="28586" spans="9:13">
      <c r="I28586" s="51"/>
      <c r="M28586" s="51"/>
    </row>
    <row r="28587" spans="9:13">
      <c r="I28587" s="51"/>
      <c r="M28587" s="51"/>
    </row>
    <row r="28588" spans="9:13">
      <c r="I28588" s="51"/>
      <c r="M28588" s="51"/>
    </row>
    <row r="28589" spans="9:13">
      <c r="I28589" s="51"/>
      <c r="M28589" s="51"/>
    </row>
    <row r="28590" spans="9:13">
      <c r="I28590" s="51"/>
      <c r="M28590" s="51"/>
    </row>
    <row r="28591" spans="9:13">
      <c r="I28591" s="51"/>
      <c r="M28591" s="51"/>
    </row>
    <row r="28592" spans="9:13">
      <c r="I28592" s="51"/>
      <c r="M28592" s="51"/>
    </row>
    <row r="28593" spans="9:13">
      <c r="I28593" s="51"/>
      <c r="M28593" s="51"/>
    </row>
    <row r="28594" spans="9:13">
      <c r="I28594" s="51"/>
      <c r="M28594" s="51"/>
    </row>
    <row r="28595" spans="9:13">
      <c r="I28595" s="51"/>
      <c r="M28595" s="51"/>
    </row>
    <row r="28596" spans="9:13">
      <c r="I28596" s="51"/>
      <c r="M28596" s="51"/>
    </row>
    <row r="28597" spans="9:13">
      <c r="I28597" s="51"/>
      <c r="M28597" s="51"/>
    </row>
    <row r="28598" spans="9:13">
      <c r="I28598" s="51"/>
      <c r="M28598" s="51"/>
    </row>
    <row r="28599" spans="9:13">
      <c r="I28599" s="51"/>
      <c r="M28599" s="51"/>
    </row>
    <row r="28600" spans="9:13">
      <c r="I28600" s="51"/>
      <c r="M28600" s="51"/>
    </row>
    <row r="28601" spans="9:13">
      <c r="I28601" s="51"/>
      <c r="M28601" s="51"/>
    </row>
    <row r="28602" spans="9:13">
      <c r="I28602" s="51"/>
      <c r="M28602" s="51"/>
    </row>
    <row r="28603" spans="9:13">
      <c r="I28603" s="51"/>
      <c r="M28603" s="51"/>
    </row>
    <row r="28604" spans="9:13">
      <c r="I28604" s="51"/>
      <c r="M28604" s="51"/>
    </row>
    <row r="28605" spans="9:13">
      <c r="I28605" s="51"/>
      <c r="M28605" s="51"/>
    </row>
    <row r="28606" spans="9:13">
      <c r="I28606" s="51"/>
      <c r="M28606" s="51"/>
    </row>
    <row r="28607" spans="9:13">
      <c r="I28607" s="51"/>
      <c r="M28607" s="51"/>
    </row>
    <row r="28608" spans="9:13">
      <c r="I28608" s="51"/>
      <c r="M28608" s="51"/>
    </row>
    <row r="28609" spans="9:13">
      <c r="I28609" s="51"/>
      <c r="M28609" s="51"/>
    </row>
    <row r="28610" spans="9:13">
      <c r="I28610" s="51"/>
      <c r="M28610" s="51"/>
    </row>
    <row r="28611" spans="9:13">
      <c r="I28611" s="51"/>
      <c r="M28611" s="51"/>
    </row>
    <row r="28612" spans="9:13">
      <c r="I28612" s="51"/>
      <c r="M28612" s="51"/>
    </row>
    <row r="28613" spans="9:13">
      <c r="I28613" s="51"/>
      <c r="M28613" s="51"/>
    </row>
    <row r="28614" spans="9:13">
      <c r="I28614" s="51"/>
      <c r="M28614" s="51"/>
    </row>
    <row r="28615" spans="9:13">
      <c r="I28615" s="51"/>
      <c r="M28615" s="51"/>
    </row>
    <row r="28616" spans="9:13">
      <c r="I28616" s="51"/>
      <c r="M28616" s="51"/>
    </row>
    <row r="28617" spans="9:13">
      <c r="I28617" s="51"/>
      <c r="M28617" s="51"/>
    </row>
    <row r="28618" spans="9:13">
      <c r="I28618" s="51"/>
      <c r="M28618" s="51"/>
    </row>
    <row r="28619" spans="9:13">
      <c r="I28619" s="51"/>
      <c r="M28619" s="51"/>
    </row>
    <row r="28620" spans="9:13">
      <c r="I28620" s="51"/>
      <c r="M28620" s="51"/>
    </row>
    <row r="28621" spans="9:13">
      <c r="I28621" s="51"/>
      <c r="M28621" s="51"/>
    </row>
    <row r="28622" spans="9:13">
      <c r="I28622" s="51"/>
      <c r="M28622" s="51"/>
    </row>
    <row r="28623" spans="9:13">
      <c r="I28623" s="51"/>
      <c r="M28623" s="51"/>
    </row>
    <row r="28624" spans="9:13">
      <c r="I28624" s="51"/>
      <c r="M28624" s="51"/>
    </row>
    <row r="28625" spans="9:13">
      <c r="I28625" s="51"/>
      <c r="M28625" s="51"/>
    </row>
    <row r="28626" spans="9:13">
      <c r="I28626" s="51"/>
      <c r="M28626" s="51"/>
    </row>
    <row r="28627" spans="9:13">
      <c r="I28627" s="51"/>
      <c r="M28627" s="51"/>
    </row>
    <row r="28628" spans="9:13">
      <c r="I28628" s="51"/>
      <c r="M28628" s="51"/>
    </row>
    <row r="28629" spans="9:13">
      <c r="I28629" s="51"/>
      <c r="M28629" s="51"/>
    </row>
    <row r="28630" spans="9:13">
      <c r="I28630" s="51"/>
      <c r="M28630" s="51"/>
    </row>
    <row r="28631" spans="9:13">
      <c r="I28631" s="51"/>
      <c r="M28631" s="51"/>
    </row>
    <row r="28632" spans="9:13">
      <c r="I28632" s="51"/>
      <c r="M28632" s="51"/>
    </row>
    <row r="28633" spans="9:13">
      <c r="I28633" s="51"/>
      <c r="M28633" s="51"/>
    </row>
    <row r="28634" spans="9:13">
      <c r="I28634" s="51"/>
      <c r="M28634" s="51"/>
    </row>
    <row r="28635" spans="9:13">
      <c r="I28635" s="51"/>
      <c r="M28635" s="51"/>
    </row>
    <row r="28636" spans="9:13">
      <c r="I28636" s="51"/>
      <c r="M28636" s="51"/>
    </row>
    <row r="28637" spans="9:13">
      <c r="I28637" s="51"/>
      <c r="M28637" s="51"/>
    </row>
    <row r="28638" spans="9:13">
      <c r="I28638" s="51"/>
      <c r="M28638" s="51"/>
    </row>
    <row r="28639" spans="9:13">
      <c r="I28639" s="51"/>
      <c r="M28639" s="51"/>
    </row>
    <row r="28640" spans="9:13">
      <c r="I28640" s="51"/>
      <c r="M28640" s="51"/>
    </row>
    <row r="28641" spans="9:13">
      <c r="I28641" s="51"/>
      <c r="M28641" s="51"/>
    </row>
    <row r="28642" spans="9:13">
      <c r="I28642" s="51"/>
      <c r="M28642" s="51"/>
    </row>
    <row r="28643" spans="9:13">
      <c r="I28643" s="51"/>
      <c r="M28643" s="51"/>
    </row>
    <row r="28644" spans="9:13">
      <c r="I28644" s="51"/>
      <c r="M28644" s="51"/>
    </row>
    <row r="28645" spans="9:13">
      <c r="I28645" s="51"/>
      <c r="M28645" s="51"/>
    </row>
    <row r="28646" spans="9:13">
      <c r="I28646" s="51"/>
      <c r="M28646" s="51"/>
    </row>
    <row r="28647" spans="9:13">
      <c r="I28647" s="51"/>
      <c r="M28647" s="51"/>
    </row>
    <row r="28648" spans="9:13">
      <c r="I28648" s="51"/>
      <c r="M28648" s="51"/>
    </row>
    <row r="28649" spans="9:13">
      <c r="I28649" s="51"/>
      <c r="M28649" s="51"/>
    </row>
    <row r="28650" spans="9:13">
      <c r="I28650" s="51"/>
      <c r="M28650" s="51"/>
    </row>
    <row r="28651" spans="9:13">
      <c r="I28651" s="51"/>
      <c r="M28651" s="51"/>
    </row>
    <row r="28652" spans="9:13">
      <c r="I28652" s="51"/>
      <c r="M28652" s="51"/>
    </row>
    <row r="28653" spans="9:13">
      <c r="I28653" s="51"/>
      <c r="M28653" s="51"/>
    </row>
    <row r="28654" spans="9:13">
      <c r="I28654" s="51"/>
      <c r="M28654" s="51"/>
    </row>
    <row r="28655" spans="9:13">
      <c r="I28655" s="51"/>
      <c r="M28655" s="51"/>
    </row>
    <row r="28656" spans="9:13">
      <c r="I28656" s="51"/>
      <c r="M28656" s="51"/>
    </row>
    <row r="28657" spans="9:13">
      <c r="I28657" s="51"/>
      <c r="M28657" s="51"/>
    </row>
    <row r="28658" spans="9:13">
      <c r="I28658" s="51"/>
      <c r="M28658" s="51"/>
    </row>
    <row r="28659" spans="9:13">
      <c r="I28659" s="51"/>
      <c r="M28659" s="51"/>
    </row>
    <row r="28660" spans="9:13">
      <c r="I28660" s="51"/>
      <c r="M28660" s="51"/>
    </row>
    <row r="28661" spans="9:13">
      <c r="I28661" s="51"/>
      <c r="M28661" s="51"/>
    </row>
    <row r="28662" spans="9:13">
      <c r="I28662" s="51"/>
      <c r="M28662" s="51"/>
    </row>
    <row r="28663" spans="9:13">
      <c r="I28663" s="51"/>
      <c r="M28663" s="51"/>
    </row>
    <row r="28664" spans="9:13">
      <c r="I28664" s="51"/>
      <c r="M28664" s="51"/>
    </row>
    <row r="28665" spans="9:13">
      <c r="I28665" s="51"/>
      <c r="M28665" s="51"/>
    </row>
    <row r="28666" spans="9:13">
      <c r="I28666" s="51"/>
      <c r="M28666" s="51"/>
    </row>
    <row r="28667" spans="9:13">
      <c r="I28667" s="51"/>
      <c r="M28667" s="51"/>
    </row>
    <row r="28668" spans="9:13">
      <c r="I28668" s="51"/>
      <c r="M28668" s="51"/>
    </row>
    <row r="28669" spans="9:13">
      <c r="I28669" s="51"/>
      <c r="M28669" s="51"/>
    </row>
    <row r="28670" spans="9:13">
      <c r="I28670" s="51"/>
      <c r="M28670" s="51"/>
    </row>
    <row r="28671" spans="9:13">
      <c r="I28671" s="51"/>
      <c r="M28671" s="51"/>
    </row>
    <row r="28672" spans="9:13">
      <c r="I28672" s="51"/>
      <c r="M28672" s="51"/>
    </row>
    <row r="28673" spans="9:13">
      <c r="I28673" s="51"/>
      <c r="M28673" s="51"/>
    </row>
    <row r="28674" spans="9:13">
      <c r="I28674" s="51"/>
      <c r="M28674" s="51"/>
    </row>
    <row r="28675" spans="9:13">
      <c r="I28675" s="51"/>
      <c r="M28675" s="51"/>
    </row>
    <row r="28676" spans="9:13">
      <c r="I28676" s="51"/>
      <c r="M28676" s="51"/>
    </row>
    <row r="28677" spans="9:13">
      <c r="I28677" s="51"/>
      <c r="M28677" s="51"/>
    </row>
    <row r="28678" spans="9:13">
      <c r="I28678" s="51"/>
      <c r="M28678" s="51"/>
    </row>
    <row r="28679" spans="9:13">
      <c r="I28679" s="51"/>
      <c r="M28679" s="51"/>
    </row>
    <row r="28680" spans="9:13">
      <c r="I28680" s="51"/>
      <c r="M28680" s="51"/>
    </row>
    <row r="28681" spans="9:13">
      <c r="I28681" s="51"/>
      <c r="M28681" s="51"/>
    </row>
    <row r="28682" spans="9:13">
      <c r="I28682" s="51"/>
      <c r="M28682" s="51"/>
    </row>
    <row r="28683" spans="9:13">
      <c r="I28683" s="51"/>
      <c r="M28683" s="51"/>
    </row>
    <row r="28684" spans="9:13">
      <c r="I28684" s="51"/>
      <c r="M28684" s="51"/>
    </row>
    <row r="28685" spans="9:13">
      <c r="I28685" s="51"/>
      <c r="M28685" s="51"/>
    </row>
    <row r="28686" spans="9:13">
      <c r="I28686" s="51"/>
      <c r="M28686" s="51"/>
    </row>
    <row r="28687" spans="9:13">
      <c r="I28687" s="51"/>
      <c r="M28687" s="51"/>
    </row>
    <row r="28688" spans="9:13">
      <c r="I28688" s="51"/>
      <c r="M28688" s="51"/>
    </row>
    <row r="28689" spans="9:13">
      <c r="I28689" s="51"/>
      <c r="M28689" s="51"/>
    </row>
    <row r="28690" spans="9:13">
      <c r="I28690" s="51"/>
      <c r="M28690" s="51"/>
    </row>
    <row r="28691" spans="9:13">
      <c r="I28691" s="51"/>
      <c r="M28691" s="51"/>
    </row>
    <row r="28692" spans="9:13">
      <c r="I28692" s="51"/>
      <c r="M28692" s="51"/>
    </row>
    <row r="28693" spans="9:13">
      <c r="I28693" s="51"/>
      <c r="M28693" s="51"/>
    </row>
    <row r="28694" spans="9:13">
      <c r="I28694" s="51"/>
      <c r="M28694" s="51"/>
    </row>
    <row r="28695" spans="9:13">
      <c r="I28695" s="51"/>
      <c r="M28695" s="51"/>
    </row>
    <row r="28696" spans="9:13">
      <c r="I28696" s="51"/>
      <c r="M28696" s="51"/>
    </row>
    <row r="28697" spans="9:13">
      <c r="I28697" s="51"/>
      <c r="M28697" s="51"/>
    </row>
    <row r="28698" spans="9:13">
      <c r="I28698" s="51"/>
      <c r="M28698" s="51"/>
    </row>
    <row r="28699" spans="9:13">
      <c r="I28699" s="51"/>
      <c r="M28699" s="51"/>
    </row>
    <row r="28700" spans="9:13">
      <c r="I28700" s="51"/>
      <c r="M28700" s="51"/>
    </row>
    <row r="28701" spans="9:13">
      <c r="I28701" s="51"/>
      <c r="M28701" s="51"/>
    </row>
    <row r="28702" spans="9:13">
      <c r="I28702" s="51"/>
      <c r="M28702" s="51"/>
    </row>
    <row r="28703" spans="9:13">
      <c r="I28703" s="51"/>
      <c r="M28703" s="51"/>
    </row>
    <row r="28704" spans="9:13">
      <c r="I28704" s="51"/>
      <c r="M28704" s="51"/>
    </row>
    <row r="28705" spans="9:13">
      <c r="I28705" s="51"/>
      <c r="M28705" s="51"/>
    </row>
    <row r="28706" spans="9:13">
      <c r="I28706" s="51"/>
      <c r="M28706" s="51"/>
    </row>
    <row r="28707" spans="9:13">
      <c r="I28707" s="51"/>
      <c r="M28707" s="51"/>
    </row>
    <row r="28708" spans="9:13">
      <c r="I28708" s="51"/>
      <c r="M28708" s="51"/>
    </row>
    <row r="28709" spans="9:13">
      <c r="I28709" s="51"/>
      <c r="M28709" s="51"/>
    </row>
    <row r="28710" spans="9:13">
      <c r="I28710" s="51"/>
      <c r="M28710" s="51"/>
    </row>
    <row r="28711" spans="9:13">
      <c r="I28711" s="51"/>
      <c r="M28711" s="51"/>
    </row>
    <row r="28712" spans="9:13">
      <c r="I28712" s="51"/>
      <c r="M28712" s="51"/>
    </row>
    <row r="28713" spans="9:13">
      <c r="I28713" s="51"/>
      <c r="M28713" s="51"/>
    </row>
    <row r="28714" spans="9:13">
      <c r="I28714" s="51"/>
      <c r="M28714" s="51"/>
    </row>
    <row r="28715" spans="9:13">
      <c r="I28715" s="51"/>
      <c r="M28715" s="51"/>
    </row>
    <row r="28716" spans="9:13">
      <c r="I28716" s="51"/>
      <c r="M28716" s="51"/>
    </row>
    <row r="28717" spans="9:13">
      <c r="I28717" s="51"/>
      <c r="M28717" s="51"/>
    </row>
    <row r="28718" spans="9:13">
      <c r="I28718" s="51"/>
      <c r="M28718" s="51"/>
    </row>
    <row r="28719" spans="9:13">
      <c r="I28719" s="51"/>
      <c r="M28719" s="51"/>
    </row>
    <row r="28720" spans="9:13">
      <c r="I28720" s="51"/>
      <c r="M28720" s="51"/>
    </row>
    <row r="28721" spans="9:13">
      <c r="I28721" s="51"/>
      <c r="M28721" s="51"/>
    </row>
    <row r="28722" spans="9:13">
      <c r="I28722" s="51"/>
      <c r="M28722" s="51"/>
    </row>
    <row r="28723" spans="9:13">
      <c r="I28723" s="51"/>
      <c r="M28723" s="51"/>
    </row>
    <row r="28724" spans="9:13">
      <c r="I28724" s="51"/>
      <c r="M28724" s="51"/>
    </row>
    <row r="28725" spans="9:13">
      <c r="I28725" s="51"/>
      <c r="M28725" s="51"/>
    </row>
    <row r="28726" spans="9:13">
      <c r="I28726" s="51"/>
      <c r="M28726" s="51"/>
    </row>
    <row r="28727" spans="9:13">
      <c r="I28727" s="51"/>
      <c r="M28727" s="51"/>
    </row>
    <row r="28728" spans="9:13">
      <c r="I28728" s="51"/>
      <c r="M28728" s="51"/>
    </row>
    <row r="28729" spans="9:13">
      <c r="I28729" s="51"/>
      <c r="M28729" s="51"/>
    </row>
    <row r="28730" spans="9:13">
      <c r="I28730" s="51"/>
      <c r="M28730" s="51"/>
    </row>
    <row r="28731" spans="9:13">
      <c r="I28731" s="51"/>
      <c r="M28731" s="51"/>
    </row>
    <row r="28732" spans="9:13">
      <c r="I28732" s="51"/>
      <c r="M28732" s="51"/>
    </row>
    <row r="28733" spans="9:13">
      <c r="I28733" s="51"/>
      <c r="M28733" s="51"/>
    </row>
    <row r="28734" spans="9:13">
      <c r="I28734" s="51"/>
      <c r="M28734" s="51"/>
    </row>
    <row r="28735" spans="9:13">
      <c r="I28735" s="51"/>
      <c r="M28735" s="51"/>
    </row>
    <row r="28736" spans="9:13">
      <c r="I28736" s="51"/>
      <c r="M28736" s="51"/>
    </row>
    <row r="28737" spans="9:13">
      <c r="I28737" s="51"/>
      <c r="M28737" s="51"/>
    </row>
    <row r="28738" spans="9:13">
      <c r="I28738" s="51"/>
      <c r="M28738" s="51"/>
    </row>
    <row r="28739" spans="9:13">
      <c r="I28739" s="51"/>
      <c r="M28739" s="51"/>
    </row>
    <row r="28740" spans="9:13">
      <c r="I28740" s="51"/>
      <c r="M28740" s="51"/>
    </row>
    <row r="28741" spans="9:13">
      <c r="I28741" s="51"/>
      <c r="M28741" s="51"/>
    </row>
    <row r="28742" spans="9:13">
      <c r="I28742" s="51"/>
      <c r="M28742" s="51"/>
    </row>
    <row r="28743" spans="9:13">
      <c r="I28743" s="51"/>
      <c r="M28743" s="51"/>
    </row>
    <row r="28744" spans="9:13">
      <c r="I28744" s="51"/>
      <c r="M28744" s="51"/>
    </row>
    <row r="28745" spans="9:13">
      <c r="I28745" s="51"/>
      <c r="M28745" s="51"/>
    </row>
    <row r="28746" spans="9:13">
      <c r="I28746" s="51"/>
      <c r="M28746" s="51"/>
    </row>
    <row r="28747" spans="9:13">
      <c r="I28747" s="51"/>
      <c r="M28747" s="51"/>
    </row>
    <row r="28748" spans="9:13">
      <c r="I28748" s="51"/>
      <c r="M28748" s="51"/>
    </row>
    <row r="28749" spans="9:13">
      <c r="I28749" s="51"/>
      <c r="M28749" s="51"/>
    </row>
    <row r="28750" spans="9:13">
      <c r="I28750" s="51"/>
      <c r="M28750" s="51"/>
    </row>
    <row r="28751" spans="9:13">
      <c r="I28751" s="51"/>
      <c r="M28751" s="51"/>
    </row>
    <row r="28752" spans="9:13">
      <c r="I28752" s="51"/>
      <c r="M28752" s="51"/>
    </row>
    <row r="28753" spans="9:13">
      <c r="I28753" s="51"/>
      <c r="M28753" s="51"/>
    </row>
    <row r="28754" spans="9:13">
      <c r="I28754" s="51"/>
      <c r="M28754" s="51"/>
    </row>
    <row r="28755" spans="9:13">
      <c r="I28755" s="51"/>
      <c r="M28755" s="51"/>
    </row>
    <row r="28756" spans="9:13">
      <c r="I28756" s="51"/>
      <c r="M28756" s="51"/>
    </row>
    <row r="28757" spans="9:13">
      <c r="I28757" s="51"/>
      <c r="M28757" s="51"/>
    </row>
    <row r="28758" spans="9:13">
      <c r="I28758" s="51"/>
      <c r="M28758" s="51"/>
    </row>
    <row r="28759" spans="9:13">
      <c r="I28759" s="51"/>
      <c r="M28759" s="51"/>
    </row>
    <row r="28760" spans="9:13">
      <c r="I28760" s="51"/>
      <c r="M28760" s="51"/>
    </row>
    <row r="28761" spans="9:13">
      <c r="I28761" s="51"/>
      <c r="M28761" s="51"/>
    </row>
    <row r="28762" spans="9:13">
      <c r="I28762" s="51"/>
      <c r="M28762" s="51"/>
    </row>
    <row r="28763" spans="9:13">
      <c r="I28763" s="51"/>
      <c r="M28763" s="51"/>
    </row>
    <row r="28764" spans="9:13">
      <c r="I28764" s="51"/>
      <c r="M28764" s="51"/>
    </row>
    <row r="28765" spans="9:13">
      <c r="I28765" s="51"/>
      <c r="M28765" s="51"/>
    </row>
    <row r="28766" spans="9:13">
      <c r="I28766" s="51"/>
      <c r="M28766" s="51"/>
    </row>
    <row r="28767" spans="9:13">
      <c r="I28767" s="51"/>
      <c r="M28767" s="51"/>
    </row>
    <row r="28768" spans="9:13">
      <c r="I28768" s="51"/>
      <c r="M28768" s="51"/>
    </row>
    <row r="28769" spans="9:13">
      <c r="I28769" s="51"/>
      <c r="M28769" s="51"/>
    </row>
    <row r="28770" spans="9:13">
      <c r="I28770" s="51"/>
      <c r="M28770" s="51"/>
    </row>
    <row r="28771" spans="9:13">
      <c r="I28771" s="51"/>
      <c r="M28771" s="51"/>
    </row>
    <row r="28772" spans="9:13">
      <c r="I28772" s="51"/>
      <c r="M28772" s="51"/>
    </row>
    <row r="28773" spans="9:13">
      <c r="I28773" s="51"/>
      <c r="M28773" s="51"/>
    </row>
    <row r="28774" spans="9:13">
      <c r="I28774" s="51"/>
      <c r="M28774" s="51"/>
    </row>
    <row r="28775" spans="9:13">
      <c r="I28775" s="51"/>
      <c r="M28775" s="51"/>
    </row>
    <row r="28776" spans="9:13">
      <c r="I28776" s="51"/>
      <c r="M28776" s="51"/>
    </row>
    <row r="28777" spans="9:13">
      <c r="I28777" s="51"/>
      <c r="M28777" s="51"/>
    </row>
    <row r="28778" spans="9:13">
      <c r="I28778" s="51"/>
      <c r="M28778" s="51"/>
    </row>
    <row r="28779" spans="9:13">
      <c r="I28779" s="51"/>
      <c r="M28779" s="51"/>
    </row>
    <row r="28780" spans="9:13">
      <c r="I28780" s="51"/>
      <c r="M28780" s="51"/>
    </row>
    <row r="28781" spans="9:13">
      <c r="I28781" s="51"/>
      <c r="M28781" s="51"/>
    </row>
    <row r="28782" spans="9:13">
      <c r="I28782" s="51"/>
      <c r="M28782" s="51"/>
    </row>
    <row r="28783" spans="9:13">
      <c r="I28783" s="51"/>
      <c r="M28783" s="51"/>
    </row>
    <row r="28784" spans="9:13">
      <c r="I28784" s="51"/>
      <c r="M28784" s="51"/>
    </row>
    <row r="28785" spans="9:13">
      <c r="I28785" s="51"/>
      <c r="M28785" s="51"/>
    </row>
    <row r="28786" spans="9:13">
      <c r="I28786" s="51"/>
      <c r="M28786" s="51"/>
    </row>
    <row r="28787" spans="9:13">
      <c r="I28787" s="51"/>
      <c r="M28787" s="51"/>
    </row>
    <row r="28788" spans="9:13">
      <c r="I28788" s="51"/>
      <c r="M28788" s="51"/>
    </row>
    <row r="28789" spans="9:13">
      <c r="I28789" s="51"/>
      <c r="M28789" s="51"/>
    </row>
    <row r="28790" spans="9:13">
      <c r="I28790" s="51"/>
      <c r="M28790" s="51"/>
    </row>
    <row r="28791" spans="9:13">
      <c r="I28791" s="51"/>
      <c r="M28791" s="51"/>
    </row>
    <row r="28792" spans="9:13">
      <c r="I28792" s="51"/>
      <c r="M28792" s="51"/>
    </row>
    <row r="28793" spans="9:13">
      <c r="I28793" s="51"/>
      <c r="M28793" s="51"/>
    </row>
    <row r="28794" spans="9:13">
      <c r="I28794" s="51"/>
      <c r="M28794" s="51"/>
    </row>
    <row r="28795" spans="9:13">
      <c r="I28795" s="51"/>
      <c r="M28795" s="51"/>
    </row>
    <row r="28796" spans="9:13">
      <c r="I28796" s="51"/>
      <c r="M28796" s="51"/>
    </row>
    <row r="28797" spans="9:13">
      <c r="I28797" s="51"/>
      <c r="M28797" s="51"/>
    </row>
    <row r="28798" spans="9:13">
      <c r="I28798" s="51"/>
      <c r="M28798" s="51"/>
    </row>
    <row r="28799" spans="9:13">
      <c r="I28799" s="51"/>
      <c r="M28799" s="51"/>
    </row>
    <row r="28800" spans="9:13">
      <c r="I28800" s="51"/>
      <c r="M28800" s="51"/>
    </row>
    <row r="28801" spans="9:13">
      <c r="I28801" s="51"/>
      <c r="M28801" s="51"/>
    </row>
    <row r="28802" spans="9:13">
      <c r="I28802" s="51"/>
      <c r="M28802" s="51"/>
    </row>
    <row r="28803" spans="9:13">
      <c r="I28803" s="51"/>
      <c r="M28803" s="51"/>
    </row>
    <row r="28804" spans="9:13">
      <c r="I28804" s="51"/>
      <c r="M28804" s="51"/>
    </row>
    <row r="28805" spans="9:13">
      <c r="I28805" s="51"/>
      <c r="M28805" s="51"/>
    </row>
    <row r="28806" spans="9:13">
      <c r="I28806" s="51"/>
      <c r="M28806" s="51"/>
    </row>
    <row r="28807" spans="9:13">
      <c r="I28807" s="51"/>
      <c r="M28807" s="51"/>
    </row>
    <row r="28808" spans="9:13">
      <c r="I28808" s="51"/>
      <c r="M28808" s="51"/>
    </row>
    <row r="28809" spans="9:13">
      <c r="I28809" s="51"/>
      <c r="M28809" s="51"/>
    </row>
    <row r="28810" spans="9:13">
      <c r="I28810" s="51"/>
      <c r="M28810" s="51"/>
    </row>
    <row r="28811" spans="9:13">
      <c r="I28811" s="51"/>
      <c r="M28811" s="51"/>
    </row>
    <row r="28812" spans="9:13">
      <c r="I28812" s="51"/>
      <c r="M28812" s="51"/>
    </row>
    <row r="28813" spans="9:13">
      <c r="I28813" s="51"/>
      <c r="M28813" s="51"/>
    </row>
    <row r="28814" spans="9:13">
      <c r="I28814" s="51"/>
      <c r="M28814" s="51"/>
    </row>
    <row r="28815" spans="9:13">
      <c r="I28815" s="51"/>
      <c r="M28815" s="51"/>
    </row>
    <row r="28816" spans="9:13">
      <c r="I28816" s="51"/>
      <c r="M28816" s="51"/>
    </row>
    <row r="28817" spans="9:13">
      <c r="I28817" s="51"/>
      <c r="M28817" s="51"/>
    </row>
    <row r="28818" spans="9:13">
      <c r="I28818" s="51"/>
      <c r="M28818" s="51"/>
    </row>
    <row r="28819" spans="9:13">
      <c r="I28819" s="51"/>
      <c r="M28819" s="51"/>
    </row>
    <row r="28820" spans="9:13">
      <c r="I28820" s="51"/>
      <c r="M28820" s="51"/>
    </row>
    <row r="28821" spans="9:13">
      <c r="I28821" s="51"/>
      <c r="M28821" s="51"/>
    </row>
    <row r="28822" spans="9:13">
      <c r="I28822" s="51"/>
      <c r="M28822" s="51"/>
    </row>
    <row r="28823" spans="9:13">
      <c r="I28823" s="51"/>
      <c r="M28823" s="51"/>
    </row>
    <row r="28824" spans="9:13">
      <c r="I28824" s="51"/>
      <c r="M28824" s="51"/>
    </row>
    <row r="28825" spans="9:13">
      <c r="I28825" s="51"/>
      <c r="M28825" s="51"/>
    </row>
    <row r="28826" spans="9:13">
      <c r="I28826" s="51"/>
      <c r="M28826" s="51"/>
    </row>
    <row r="28827" spans="9:13">
      <c r="I28827" s="51"/>
      <c r="M28827" s="51"/>
    </row>
    <row r="28828" spans="9:13">
      <c r="I28828" s="51"/>
      <c r="M28828" s="51"/>
    </row>
    <row r="28829" spans="9:13">
      <c r="I28829" s="51"/>
      <c r="M28829" s="51"/>
    </row>
    <row r="28830" spans="9:13">
      <c r="I28830" s="51"/>
      <c r="M28830" s="51"/>
    </row>
    <row r="28831" spans="9:13">
      <c r="I28831" s="51"/>
      <c r="M28831" s="51"/>
    </row>
    <row r="28832" spans="9:13">
      <c r="I28832" s="51"/>
      <c r="M28832" s="51"/>
    </row>
    <row r="28833" spans="9:13">
      <c r="I28833" s="51"/>
      <c r="M28833" s="51"/>
    </row>
    <row r="28834" spans="9:13">
      <c r="I28834" s="51"/>
      <c r="M28834" s="51"/>
    </row>
    <row r="28835" spans="9:13">
      <c r="I28835" s="51"/>
      <c r="M28835" s="51"/>
    </row>
    <row r="28836" spans="9:13">
      <c r="I28836" s="51"/>
      <c r="M28836" s="51"/>
    </row>
    <row r="28837" spans="9:13">
      <c r="I28837" s="51"/>
      <c r="M28837" s="51"/>
    </row>
    <row r="28838" spans="9:13">
      <c r="I28838" s="51"/>
      <c r="M28838" s="51"/>
    </row>
    <row r="28839" spans="9:13">
      <c r="I28839" s="51"/>
      <c r="M28839" s="51"/>
    </row>
    <row r="28840" spans="9:13">
      <c r="I28840" s="51"/>
      <c r="M28840" s="51"/>
    </row>
    <row r="28841" spans="9:13">
      <c r="I28841" s="51"/>
      <c r="M28841" s="51"/>
    </row>
    <row r="28842" spans="9:13">
      <c r="I28842" s="51"/>
      <c r="M28842" s="51"/>
    </row>
    <row r="28843" spans="9:13">
      <c r="I28843" s="51"/>
      <c r="M28843" s="51"/>
    </row>
    <row r="28844" spans="9:13">
      <c r="I28844" s="51"/>
      <c r="M28844" s="51"/>
    </row>
    <row r="28845" spans="9:13">
      <c r="I28845" s="51"/>
      <c r="M28845" s="51"/>
    </row>
    <row r="28846" spans="9:13">
      <c r="I28846" s="51"/>
      <c r="M28846" s="51"/>
    </row>
    <row r="28847" spans="9:13">
      <c r="I28847" s="51"/>
      <c r="M28847" s="51"/>
    </row>
    <row r="28848" spans="9:13">
      <c r="I28848" s="51"/>
      <c r="M28848" s="51"/>
    </row>
    <row r="28849" spans="9:13">
      <c r="I28849" s="51"/>
      <c r="M28849" s="51"/>
    </row>
    <row r="28850" spans="9:13">
      <c r="I28850" s="51"/>
      <c r="M28850" s="51"/>
    </row>
    <row r="28851" spans="9:13">
      <c r="I28851" s="51"/>
      <c r="M28851" s="51"/>
    </row>
    <row r="28852" spans="9:13">
      <c r="I28852" s="51"/>
      <c r="M28852" s="51"/>
    </row>
    <row r="28853" spans="9:13">
      <c r="I28853" s="51"/>
      <c r="M28853" s="51"/>
    </row>
    <row r="28854" spans="9:13">
      <c r="I28854" s="51"/>
      <c r="M28854" s="51"/>
    </row>
    <row r="28855" spans="9:13">
      <c r="I28855" s="51"/>
      <c r="M28855" s="51"/>
    </row>
    <row r="28856" spans="9:13">
      <c r="I28856" s="51"/>
      <c r="M28856" s="51"/>
    </row>
    <row r="28857" spans="9:13">
      <c r="I28857" s="51"/>
      <c r="M28857" s="51"/>
    </row>
    <row r="28858" spans="9:13">
      <c r="I28858" s="51"/>
      <c r="M28858" s="51"/>
    </row>
    <row r="28859" spans="9:13">
      <c r="I28859" s="51"/>
      <c r="M28859" s="51"/>
    </row>
    <row r="28860" spans="9:13">
      <c r="I28860" s="51"/>
      <c r="M28860" s="51"/>
    </row>
    <row r="28861" spans="9:13">
      <c r="I28861" s="51"/>
      <c r="M28861" s="51"/>
    </row>
    <row r="28862" spans="9:13">
      <c r="I28862" s="51"/>
      <c r="M28862" s="51"/>
    </row>
    <row r="28863" spans="9:13">
      <c r="I28863" s="51"/>
      <c r="M28863" s="51"/>
    </row>
    <row r="28864" spans="9:13">
      <c r="I28864" s="51"/>
      <c r="M28864" s="51"/>
    </row>
    <row r="28865" spans="9:13">
      <c r="I28865" s="51"/>
      <c r="M28865" s="51"/>
    </row>
    <row r="28866" spans="9:13">
      <c r="I28866" s="51"/>
      <c r="M28866" s="51"/>
    </row>
    <row r="28867" spans="9:13">
      <c r="I28867" s="51"/>
      <c r="M28867" s="51"/>
    </row>
    <row r="28868" spans="9:13">
      <c r="I28868" s="51"/>
      <c r="M28868" s="51"/>
    </row>
    <row r="28869" spans="9:13">
      <c r="I28869" s="51"/>
      <c r="M28869" s="51"/>
    </row>
    <row r="28870" spans="9:13">
      <c r="I28870" s="51"/>
      <c r="M28870" s="51"/>
    </row>
    <row r="28871" spans="9:13">
      <c r="I28871" s="51"/>
      <c r="M28871" s="51"/>
    </row>
    <row r="28872" spans="9:13">
      <c r="I28872" s="51"/>
      <c r="M28872" s="51"/>
    </row>
    <row r="28873" spans="9:13">
      <c r="I28873" s="51"/>
      <c r="M28873" s="51"/>
    </row>
    <row r="28874" spans="9:13">
      <c r="I28874" s="51"/>
      <c r="M28874" s="51"/>
    </row>
    <row r="28875" spans="9:13">
      <c r="I28875" s="51"/>
      <c r="M28875" s="51"/>
    </row>
    <row r="28876" spans="9:13">
      <c r="I28876" s="51"/>
      <c r="M28876" s="51"/>
    </row>
    <row r="28877" spans="9:13">
      <c r="I28877" s="51"/>
      <c r="M28877" s="51"/>
    </row>
    <row r="28878" spans="9:13">
      <c r="I28878" s="51"/>
      <c r="M28878" s="51"/>
    </row>
    <row r="28879" spans="9:13">
      <c r="I28879" s="51"/>
      <c r="M28879" s="51"/>
    </row>
    <row r="28880" spans="9:13">
      <c r="I28880" s="51"/>
      <c r="M28880" s="51"/>
    </row>
    <row r="28881" spans="9:13">
      <c r="I28881" s="51"/>
      <c r="M28881" s="51"/>
    </row>
    <row r="28882" spans="9:13">
      <c r="I28882" s="51"/>
      <c r="M28882" s="51"/>
    </row>
    <row r="28883" spans="9:13">
      <c r="I28883" s="51"/>
      <c r="M28883" s="51"/>
    </row>
    <row r="28884" spans="9:13">
      <c r="I28884" s="51"/>
      <c r="M28884" s="51"/>
    </row>
    <row r="28885" spans="9:13">
      <c r="I28885" s="51"/>
      <c r="M28885" s="51"/>
    </row>
    <row r="28886" spans="9:13">
      <c r="I28886" s="51"/>
      <c r="M28886" s="51"/>
    </row>
    <row r="28887" spans="9:13">
      <c r="I28887" s="51"/>
      <c r="M28887" s="51"/>
    </row>
    <row r="28888" spans="9:13">
      <c r="I28888" s="51"/>
      <c r="M28888" s="51"/>
    </row>
    <row r="28889" spans="9:13">
      <c r="I28889" s="51"/>
      <c r="M28889" s="51"/>
    </row>
    <row r="28890" spans="9:13">
      <c r="I28890" s="51"/>
      <c r="M28890" s="51"/>
    </row>
    <row r="28891" spans="9:13">
      <c r="I28891" s="51"/>
      <c r="M28891" s="51"/>
    </row>
    <row r="28892" spans="9:13">
      <c r="I28892" s="51"/>
      <c r="M28892" s="51"/>
    </row>
    <row r="28893" spans="9:13">
      <c r="I28893" s="51"/>
      <c r="M28893" s="51"/>
    </row>
    <row r="28894" spans="9:13">
      <c r="I28894" s="51"/>
      <c r="M28894" s="51"/>
    </row>
    <row r="28895" spans="9:13">
      <c r="I28895" s="51"/>
      <c r="M28895" s="51"/>
    </row>
    <row r="28896" spans="9:13">
      <c r="I28896" s="51"/>
      <c r="M28896" s="51"/>
    </row>
    <row r="28897" spans="9:13">
      <c r="I28897" s="51"/>
      <c r="M28897" s="51"/>
    </row>
    <row r="28898" spans="9:13">
      <c r="I28898" s="51"/>
      <c r="M28898" s="51"/>
    </row>
    <row r="28899" spans="9:13">
      <c r="I28899" s="51"/>
      <c r="M28899" s="51"/>
    </row>
    <row r="28900" spans="9:13">
      <c r="I28900" s="51"/>
      <c r="M28900" s="51"/>
    </row>
    <row r="28901" spans="9:13">
      <c r="I28901" s="51"/>
      <c r="M28901" s="51"/>
    </row>
    <row r="28902" spans="9:13">
      <c r="I28902" s="51"/>
      <c r="M28902" s="51"/>
    </row>
    <row r="28903" spans="9:13">
      <c r="I28903" s="51"/>
      <c r="M28903" s="51"/>
    </row>
    <row r="28904" spans="9:13">
      <c r="I28904" s="51"/>
      <c r="M28904" s="51"/>
    </row>
    <row r="28905" spans="9:13">
      <c r="I28905" s="51"/>
      <c r="M28905" s="51"/>
    </row>
    <row r="28906" spans="9:13">
      <c r="I28906" s="51"/>
      <c r="M28906" s="51"/>
    </row>
    <row r="28907" spans="9:13">
      <c r="I28907" s="51"/>
      <c r="M28907" s="51"/>
    </row>
    <row r="28908" spans="9:13">
      <c r="I28908" s="51"/>
      <c r="M28908" s="51"/>
    </row>
    <row r="28909" spans="9:13">
      <c r="I28909" s="51"/>
      <c r="M28909" s="51"/>
    </row>
    <row r="28910" spans="9:13">
      <c r="I28910" s="51"/>
      <c r="M28910" s="51"/>
    </row>
    <row r="28911" spans="9:13">
      <c r="I28911" s="51"/>
      <c r="M28911" s="51"/>
    </row>
    <row r="28912" spans="9:13">
      <c r="I28912" s="51"/>
      <c r="M28912" s="51"/>
    </row>
    <row r="28913" spans="9:13">
      <c r="I28913" s="51"/>
      <c r="M28913" s="51"/>
    </row>
    <row r="28914" spans="9:13">
      <c r="I28914" s="51"/>
      <c r="M28914" s="51"/>
    </row>
    <row r="28915" spans="9:13">
      <c r="I28915" s="51"/>
      <c r="M28915" s="51"/>
    </row>
    <row r="28916" spans="9:13">
      <c r="I28916" s="51"/>
      <c r="M28916" s="51"/>
    </row>
    <row r="28917" spans="9:13">
      <c r="I28917" s="51"/>
      <c r="M28917" s="51"/>
    </row>
    <row r="28918" spans="9:13">
      <c r="I28918" s="51"/>
      <c r="M28918" s="51"/>
    </row>
    <row r="28919" spans="9:13">
      <c r="I28919" s="51"/>
      <c r="M28919" s="51"/>
    </row>
    <row r="28920" spans="9:13">
      <c r="I28920" s="51"/>
      <c r="M28920" s="51"/>
    </row>
    <row r="28921" spans="9:13">
      <c r="I28921" s="51"/>
      <c r="M28921" s="51"/>
    </row>
    <row r="28922" spans="9:13">
      <c r="I28922" s="51"/>
      <c r="M28922" s="51"/>
    </row>
    <row r="28923" spans="9:13">
      <c r="I28923" s="51"/>
      <c r="M28923" s="51"/>
    </row>
    <row r="28924" spans="9:13">
      <c r="I28924" s="51"/>
      <c r="M28924" s="51"/>
    </row>
    <row r="28925" spans="9:13">
      <c r="I28925" s="51"/>
      <c r="M28925" s="51"/>
    </row>
    <row r="28926" spans="9:13">
      <c r="I28926" s="51"/>
      <c r="M28926" s="51"/>
    </row>
    <row r="28927" spans="9:13">
      <c r="I28927" s="51"/>
      <c r="M28927" s="51"/>
    </row>
    <row r="28928" spans="9:13">
      <c r="I28928" s="51"/>
      <c r="M28928" s="51"/>
    </row>
    <row r="28929" spans="9:13">
      <c r="I28929" s="51"/>
      <c r="M28929" s="51"/>
    </row>
    <row r="28930" spans="9:13">
      <c r="I28930" s="51"/>
      <c r="M28930" s="51"/>
    </row>
    <row r="28931" spans="9:13">
      <c r="I28931" s="51"/>
      <c r="M28931" s="51"/>
    </row>
    <row r="28932" spans="9:13">
      <c r="I28932" s="51"/>
      <c r="M28932" s="51"/>
    </row>
    <row r="28933" spans="9:13">
      <c r="I28933" s="51"/>
      <c r="M28933" s="51"/>
    </row>
    <row r="28934" spans="9:13">
      <c r="I28934" s="51"/>
      <c r="M28934" s="51"/>
    </row>
    <row r="28935" spans="9:13">
      <c r="I28935" s="51"/>
      <c r="M28935" s="51"/>
    </row>
    <row r="28936" spans="9:13">
      <c r="I28936" s="51"/>
      <c r="M28936" s="51"/>
    </row>
    <row r="28937" spans="9:13">
      <c r="I28937" s="51"/>
      <c r="M28937" s="51"/>
    </row>
    <row r="28938" spans="9:13">
      <c r="I28938" s="51"/>
      <c r="M28938" s="51"/>
    </row>
    <row r="28939" spans="9:13">
      <c r="I28939" s="51"/>
      <c r="M28939" s="51"/>
    </row>
    <row r="28940" spans="9:13">
      <c r="I28940" s="51"/>
      <c r="M28940" s="51"/>
    </row>
    <row r="28941" spans="9:13">
      <c r="I28941" s="51"/>
      <c r="M28941" s="51"/>
    </row>
    <row r="28942" spans="9:13">
      <c r="I28942" s="51"/>
      <c r="M28942" s="51"/>
    </row>
    <row r="28943" spans="9:13">
      <c r="I28943" s="51"/>
      <c r="M28943" s="51"/>
    </row>
    <row r="28944" spans="9:13">
      <c r="I28944" s="51"/>
      <c r="M28944" s="51"/>
    </row>
    <row r="28945" spans="9:13">
      <c r="I28945" s="51"/>
      <c r="M28945" s="51"/>
    </row>
    <row r="28946" spans="9:13">
      <c r="I28946" s="51"/>
      <c r="M28946" s="51"/>
    </row>
    <row r="28947" spans="9:13">
      <c r="I28947" s="51"/>
      <c r="M28947" s="51"/>
    </row>
    <row r="28948" spans="9:13">
      <c r="I28948" s="51"/>
      <c r="M28948" s="51"/>
    </row>
    <row r="28949" spans="9:13">
      <c r="I28949" s="51"/>
      <c r="M28949" s="51"/>
    </row>
    <row r="28950" spans="9:13">
      <c r="I28950" s="51"/>
      <c r="M28950" s="51"/>
    </row>
    <row r="28951" spans="9:13">
      <c r="I28951" s="51"/>
      <c r="M28951" s="51"/>
    </row>
    <row r="28952" spans="9:13">
      <c r="I28952" s="51"/>
      <c r="M28952" s="51"/>
    </row>
    <row r="28953" spans="9:13">
      <c r="I28953" s="51"/>
      <c r="M28953" s="51"/>
    </row>
    <row r="28954" spans="9:13">
      <c r="I28954" s="51"/>
      <c r="M28954" s="51"/>
    </row>
    <row r="28955" spans="9:13">
      <c r="I28955" s="51"/>
      <c r="M28955" s="51"/>
    </row>
    <row r="28956" spans="9:13">
      <c r="I28956" s="51"/>
      <c r="M28956" s="51"/>
    </row>
    <row r="28957" spans="9:13">
      <c r="I28957" s="51"/>
      <c r="M28957" s="51"/>
    </row>
    <row r="28958" spans="9:13">
      <c r="I28958" s="51"/>
      <c r="M28958" s="51"/>
    </row>
    <row r="28959" spans="9:13">
      <c r="I28959" s="51"/>
      <c r="M28959" s="51"/>
    </row>
    <row r="28960" spans="9:13">
      <c r="I28960" s="51"/>
      <c r="M28960" s="51"/>
    </row>
    <row r="28961" spans="9:13">
      <c r="I28961" s="51"/>
      <c r="M28961" s="51"/>
    </row>
    <row r="28962" spans="9:13">
      <c r="I28962" s="51"/>
      <c r="M28962" s="51"/>
    </row>
    <row r="28963" spans="9:13">
      <c r="I28963" s="51"/>
      <c r="M28963" s="51"/>
    </row>
    <row r="28964" spans="9:13">
      <c r="I28964" s="51"/>
      <c r="M28964" s="51"/>
    </row>
    <row r="28965" spans="9:13">
      <c r="I28965" s="51"/>
      <c r="M28965" s="51"/>
    </row>
    <row r="28966" spans="9:13">
      <c r="I28966" s="51"/>
      <c r="M28966" s="51"/>
    </row>
    <row r="28967" spans="9:13">
      <c r="I28967" s="51"/>
      <c r="M28967" s="51"/>
    </row>
    <row r="28968" spans="9:13">
      <c r="I28968" s="51"/>
      <c r="M28968" s="51"/>
    </row>
    <row r="28969" spans="9:13">
      <c r="I28969" s="51"/>
      <c r="M28969" s="51"/>
    </row>
    <row r="28970" spans="9:13">
      <c r="I28970" s="51"/>
      <c r="M28970" s="51"/>
    </row>
    <row r="28971" spans="9:13">
      <c r="I28971" s="51"/>
      <c r="M28971" s="51"/>
    </row>
    <row r="28972" spans="9:13">
      <c r="I28972" s="51"/>
      <c r="M28972" s="51"/>
    </row>
    <row r="28973" spans="9:13">
      <c r="I28973" s="51"/>
      <c r="M28973" s="51"/>
    </row>
    <row r="28974" spans="9:13">
      <c r="I28974" s="51"/>
      <c r="M28974" s="51"/>
    </row>
    <row r="28975" spans="9:13">
      <c r="I28975" s="51"/>
      <c r="M28975" s="51"/>
    </row>
    <row r="28976" spans="9:13">
      <c r="I28976" s="51"/>
      <c r="M28976" s="51"/>
    </row>
    <row r="28977" spans="9:13">
      <c r="I28977" s="51"/>
      <c r="M28977" s="51"/>
    </row>
    <row r="28978" spans="9:13">
      <c r="I28978" s="51"/>
      <c r="M28978" s="51"/>
    </row>
    <row r="28979" spans="9:13">
      <c r="I28979" s="51"/>
      <c r="M28979" s="51"/>
    </row>
    <row r="28980" spans="9:13">
      <c r="I28980" s="51"/>
      <c r="M28980" s="51"/>
    </row>
    <row r="28981" spans="9:13">
      <c r="I28981" s="51"/>
      <c r="M28981" s="51"/>
    </row>
    <row r="28982" spans="9:13">
      <c r="I28982" s="51"/>
      <c r="M28982" s="51"/>
    </row>
    <row r="28983" spans="9:13">
      <c r="I28983" s="51"/>
      <c r="M28983" s="51"/>
    </row>
    <row r="28984" spans="9:13">
      <c r="I28984" s="51"/>
      <c r="M28984" s="51"/>
    </row>
    <row r="28985" spans="9:13">
      <c r="I28985" s="51"/>
      <c r="M28985" s="51"/>
    </row>
    <row r="28986" spans="9:13">
      <c r="I28986" s="51"/>
      <c r="M28986" s="51"/>
    </row>
    <row r="28987" spans="9:13">
      <c r="I28987" s="51"/>
      <c r="M28987" s="51"/>
    </row>
    <row r="28988" spans="9:13">
      <c r="I28988" s="51"/>
      <c r="M28988" s="51"/>
    </row>
    <row r="28989" spans="9:13">
      <c r="I28989" s="51"/>
      <c r="M28989" s="51"/>
    </row>
    <row r="28990" spans="9:13">
      <c r="I28990" s="51"/>
      <c r="M28990" s="51"/>
    </row>
    <row r="28991" spans="9:13">
      <c r="I28991" s="51"/>
      <c r="M28991" s="51"/>
    </row>
    <row r="28992" spans="9:13">
      <c r="I28992" s="51"/>
      <c r="M28992" s="51"/>
    </row>
    <row r="28993" spans="9:13">
      <c r="I28993" s="51"/>
      <c r="M28993" s="51"/>
    </row>
    <row r="28994" spans="9:13">
      <c r="I28994" s="51"/>
      <c r="M28994" s="51"/>
    </row>
    <row r="28995" spans="9:13">
      <c r="I28995" s="51"/>
      <c r="M28995" s="51"/>
    </row>
    <row r="28996" spans="9:13">
      <c r="I28996" s="51"/>
      <c r="M28996" s="51"/>
    </row>
    <row r="28997" spans="9:13">
      <c r="I28997" s="51"/>
      <c r="M28997" s="51"/>
    </row>
    <row r="28998" spans="9:13">
      <c r="I28998" s="51"/>
      <c r="M28998" s="51"/>
    </row>
    <row r="28999" spans="9:13">
      <c r="I28999" s="51"/>
      <c r="M28999" s="51"/>
    </row>
    <row r="29000" spans="9:13">
      <c r="I29000" s="51"/>
      <c r="M29000" s="51"/>
    </row>
    <row r="29001" spans="9:13">
      <c r="I29001" s="51"/>
      <c r="M29001" s="51"/>
    </row>
    <row r="29002" spans="9:13">
      <c r="I29002" s="51"/>
      <c r="M29002" s="51"/>
    </row>
    <row r="29003" spans="9:13">
      <c r="I29003" s="51"/>
      <c r="M29003" s="51"/>
    </row>
    <row r="29004" spans="9:13">
      <c r="I29004" s="51"/>
      <c r="M29004" s="51"/>
    </row>
    <row r="29005" spans="9:13">
      <c r="I29005" s="51"/>
      <c r="M29005" s="51"/>
    </row>
    <row r="29006" spans="9:13">
      <c r="I29006" s="51"/>
      <c r="M29006" s="51"/>
    </row>
    <row r="29007" spans="9:13">
      <c r="I29007" s="51"/>
      <c r="M29007" s="51"/>
    </row>
    <row r="29008" spans="9:13">
      <c r="I29008" s="51"/>
      <c r="M29008" s="51"/>
    </row>
    <row r="29009" spans="9:13">
      <c r="I29009" s="51"/>
      <c r="M29009" s="51"/>
    </row>
    <row r="29010" spans="9:13">
      <c r="I29010" s="51"/>
      <c r="M29010" s="51"/>
    </row>
    <row r="29011" spans="9:13">
      <c r="I29011" s="51"/>
      <c r="M29011" s="51"/>
    </row>
    <row r="29012" spans="9:13">
      <c r="I29012" s="51"/>
      <c r="M29012" s="51"/>
    </row>
    <row r="29013" spans="9:13">
      <c r="I29013" s="51"/>
      <c r="M29013" s="51"/>
    </row>
    <row r="29014" spans="9:13">
      <c r="I29014" s="51"/>
      <c r="M29014" s="51"/>
    </row>
    <row r="29015" spans="9:13">
      <c r="I29015" s="51"/>
      <c r="M29015" s="51"/>
    </row>
    <row r="29016" spans="9:13">
      <c r="I29016" s="51"/>
      <c r="M29016" s="51"/>
    </row>
    <row r="29017" spans="9:13">
      <c r="I29017" s="51"/>
      <c r="M29017" s="51"/>
    </row>
    <row r="29018" spans="9:13">
      <c r="I29018" s="51"/>
      <c r="M29018" s="51"/>
    </row>
    <row r="29019" spans="9:13">
      <c r="I29019" s="51"/>
      <c r="M29019" s="51"/>
    </row>
    <row r="29020" spans="9:13">
      <c r="I29020" s="51"/>
      <c r="M29020" s="51"/>
    </row>
    <row r="29021" spans="9:13">
      <c r="I29021" s="51"/>
      <c r="M29021" s="51"/>
    </row>
    <row r="29022" spans="9:13">
      <c r="I29022" s="51"/>
      <c r="M29022" s="51"/>
    </row>
    <row r="29023" spans="9:13">
      <c r="I29023" s="51"/>
      <c r="M29023" s="51"/>
    </row>
    <row r="29024" spans="9:13">
      <c r="I29024" s="51"/>
      <c r="M29024" s="51"/>
    </row>
    <row r="29025" spans="9:13">
      <c r="I29025" s="51"/>
      <c r="M29025" s="51"/>
    </row>
    <row r="29026" spans="9:13">
      <c r="I29026" s="51"/>
      <c r="M29026" s="51"/>
    </row>
    <row r="29027" spans="9:13">
      <c r="I29027" s="51"/>
      <c r="M29027" s="51"/>
    </row>
    <row r="29028" spans="9:13">
      <c r="I29028" s="51"/>
      <c r="M29028" s="51"/>
    </row>
    <row r="29029" spans="9:13">
      <c r="I29029" s="51"/>
      <c r="M29029" s="51"/>
    </row>
    <row r="29030" spans="9:13">
      <c r="I29030" s="51"/>
      <c r="M29030" s="51"/>
    </row>
    <row r="29031" spans="9:13">
      <c r="I29031" s="51"/>
      <c r="M29031" s="51"/>
    </row>
    <row r="29032" spans="9:13">
      <c r="I29032" s="51"/>
      <c r="M29032" s="51"/>
    </row>
    <row r="29033" spans="9:13">
      <c r="I29033" s="51"/>
      <c r="M29033" s="51"/>
    </row>
    <row r="29034" spans="9:13">
      <c r="I29034" s="51"/>
      <c r="M29034" s="51"/>
    </row>
    <row r="29035" spans="9:13">
      <c r="I29035" s="51"/>
      <c r="M29035" s="51"/>
    </row>
    <row r="29036" spans="9:13">
      <c r="I29036" s="51"/>
      <c r="M29036" s="51"/>
    </row>
    <row r="29037" spans="9:13">
      <c r="I29037" s="51"/>
      <c r="M29037" s="51"/>
    </row>
    <row r="29038" spans="9:13">
      <c r="I29038" s="51"/>
      <c r="M29038" s="51"/>
    </row>
    <row r="29039" spans="9:13">
      <c r="I29039" s="51"/>
      <c r="M29039" s="51"/>
    </row>
    <row r="29040" spans="9:13">
      <c r="I29040" s="51"/>
      <c r="M29040" s="51"/>
    </row>
    <row r="29041" spans="9:13">
      <c r="I29041" s="51"/>
      <c r="M29041" s="51"/>
    </row>
    <row r="29042" spans="9:13">
      <c r="I29042" s="51"/>
      <c r="M29042" s="51"/>
    </row>
    <row r="29043" spans="9:13">
      <c r="I29043" s="51"/>
      <c r="M29043" s="51"/>
    </row>
    <row r="29044" spans="9:13">
      <c r="I29044" s="51"/>
      <c r="M29044" s="51"/>
    </row>
    <row r="29045" spans="9:13">
      <c r="I29045" s="51"/>
      <c r="M29045" s="51"/>
    </row>
    <row r="29046" spans="9:13">
      <c r="I29046" s="51"/>
      <c r="M29046" s="51"/>
    </row>
    <row r="29047" spans="9:13">
      <c r="I29047" s="51"/>
      <c r="M29047" s="51"/>
    </row>
    <row r="29048" spans="9:13">
      <c r="I29048" s="51"/>
      <c r="M29048" s="51"/>
    </row>
    <row r="29049" spans="9:13">
      <c r="I29049" s="51"/>
      <c r="M29049" s="51"/>
    </row>
    <row r="29050" spans="9:13">
      <c r="I29050" s="51"/>
      <c r="M29050" s="51"/>
    </row>
    <row r="29051" spans="9:13">
      <c r="I29051" s="51"/>
      <c r="M29051" s="51"/>
    </row>
    <row r="29052" spans="9:13">
      <c r="I29052" s="51"/>
      <c r="M29052" s="51"/>
    </row>
    <row r="29053" spans="9:13">
      <c r="I29053" s="51"/>
      <c r="M29053" s="51"/>
    </row>
    <row r="29054" spans="9:13">
      <c r="I29054" s="51"/>
      <c r="M29054" s="51"/>
    </row>
    <row r="29055" spans="9:13">
      <c r="I29055" s="51"/>
      <c r="M29055" s="51"/>
    </row>
    <row r="29056" spans="9:13">
      <c r="I29056" s="51"/>
      <c r="M29056" s="51"/>
    </row>
    <row r="29057" spans="9:13">
      <c r="I29057" s="51"/>
      <c r="M29057" s="51"/>
    </row>
    <row r="29058" spans="9:13">
      <c r="I29058" s="51"/>
      <c r="M29058" s="51"/>
    </row>
    <row r="29059" spans="9:13">
      <c r="I29059" s="51"/>
      <c r="M29059" s="51"/>
    </row>
    <row r="29060" spans="9:13">
      <c r="I29060" s="51"/>
      <c r="M29060" s="51"/>
    </row>
    <row r="29061" spans="9:13">
      <c r="I29061" s="51"/>
      <c r="M29061" s="51"/>
    </row>
    <row r="29062" spans="9:13">
      <c r="I29062" s="51"/>
      <c r="M29062" s="51"/>
    </row>
    <row r="29063" spans="9:13">
      <c r="I29063" s="51"/>
      <c r="M29063" s="51"/>
    </row>
    <row r="29064" spans="9:13">
      <c r="I29064" s="51"/>
      <c r="M29064" s="51"/>
    </row>
    <row r="29065" spans="9:13">
      <c r="I29065" s="51"/>
      <c r="M29065" s="51"/>
    </row>
    <row r="29066" spans="9:13">
      <c r="I29066" s="51"/>
      <c r="M29066" s="51"/>
    </row>
    <row r="29067" spans="9:13">
      <c r="I29067" s="51"/>
      <c r="M29067" s="51"/>
    </row>
    <row r="29068" spans="9:13">
      <c r="I29068" s="51"/>
      <c r="M29068" s="51"/>
    </row>
    <row r="29069" spans="9:13">
      <c r="I29069" s="51"/>
      <c r="M29069" s="51"/>
    </row>
    <row r="29070" spans="9:13">
      <c r="I29070" s="51"/>
      <c r="M29070" s="51"/>
    </row>
    <row r="29071" spans="9:13">
      <c r="I29071" s="51"/>
      <c r="M29071" s="51"/>
    </row>
    <row r="29072" spans="9:13">
      <c r="I29072" s="51"/>
      <c r="M29072" s="51"/>
    </row>
    <row r="29073" spans="9:13">
      <c r="I29073" s="51"/>
      <c r="M29073" s="51"/>
    </row>
    <row r="29074" spans="9:13">
      <c r="I29074" s="51"/>
      <c r="M29074" s="51"/>
    </row>
    <row r="29075" spans="9:13">
      <c r="I29075" s="51"/>
      <c r="M29075" s="51"/>
    </row>
    <row r="29076" spans="9:13">
      <c r="I29076" s="51"/>
      <c r="M29076" s="51"/>
    </row>
    <row r="29077" spans="9:13">
      <c r="I29077" s="51"/>
      <c r="M29077" s="51"/>
    </row>
    <row r="29078" spans="9:13">
      <c r="I29078" s="51"/>
      <c r="M29078" s="51"/>
    </row>
    <row r="29079" spans="9:13">
      <c r="I29079" s="51"/>
      <c r="M29079" s="51"/>
    </row>
    <row r="29080" spans="9:13">
      <c r="I29080" s="51"/>
      <c r="M29080" s="51"/>
    </row>
    <row r="29081" spans="9:13">
      <c r="I29081" s="51"/>
      <c r="M29081" s="51"/>
    </row>
    <row r="29082" spans="9:13">
      <c r="I29082" s="51"/>
      <c r="M29082" s="51"/>
    </row>
    <row r="29083" spans="9:13">
      <c r="I29083" s="51"/>
      <c r="M29083" s="51"/>
    </row>
    <row r="29084" spans="9:13">
      <c r="I29084" s="51"/>
      <c r="M29084" s="51"/>
    </row>
    <row r="29085" spans="9:13">
      <c r="I29085" s="51"/>
      <c r="M29085" s="51"/>
    </row>
    <row r="29086" spans="9:13">
      <c r="I29086" s="51"/>
      <c r="M29086" s="51"/>
    </row>
    <row r="29087" spans="9:13">
      <c r="I29087" s="51"/>
      <c r="M29087" s="51"/>
    </row>
    <row r="29088" spans="9:13">
      <c r="I29088" s="51"/>
      <c r="M29088" s="51"/>
    </row>
    <row r="29089" spans="9:13">
      <c r="I29089" s="51"/>
      <c r="M29089" s="51"/>
    </row>
    <row r="29090" spans="9:13">
      <c r="I29090" s="51"/>
      <c r="M29090" s="51"/>
    </row>
    <row r="29091" spans="9:13">
      <c r="I29091" s="51"/>
      <c r="M29091" s="51"/>
    </row>
    <row r="29092" spans="9:13">
      <c r="I29092" s="51"/>
      <c r="M29092" s="51"/>
    </row>
    <row r="29093" spans="9:13">
      <c r="I29093" s="51"/>
      <c r="M29093" s="51"/>
    </row>
    <row r="29094" spans="9:13">
      <c r="I29094" s="51"/>
      <c r="M29094" s="51"/>
    </row>
    <row r="29095" spans="9:13">
      <c r="I29095" s="51"/>
      <c r="M29095" s="51"/>
    </row>
    <row r="29096" spans="9:13">
      <c r="I29096" s="51"/>
      <c r="M29096" s="51"/>
    </row>
    <row r="29097" spans="9:13">
      <c r="I29097" s="51"/>
      <c r="M29097" s="51"/>
    </row>
    <row r="29098" spans="9:13">
      <c r="I29098" s="51"/>
      <c r="M29098" s="51"/>
    </row>
    <row r="29099" spans="9:13">
      <c r="I29099" s="51"/>
      <c r="M29099" s="51"/>
    </row>
    <row r="29100" spans="9:13">
      <c r="I29100" s="51"/>
      <c r="M29100" s="51"/>
    </row>
    <row r="29101" spans="9:13">
      <c r="I29101" s="51"/>
      <c r="M29101" s="51"/>
    </row>
    <row r="29102" spans="9:13">
      <c r="I29102" s="51"/>
      <c r="M29102" s="51"/>
    </row>
    <row r="29103" spans="9:13">
      <c r="I29103" s="51"/>
      <c r="M29103" s="51"/>
    </row>
    <row r="29104" spans="9:13">
      <c r="I29104" s="51"/>
      <c r="M29104" s="51"/>
    </row>
    <row r="29105" spans="9:13">
      <c r="I29105" s="51"/>
      <c r="M29105" s="51"/>
    </row>
    <row r="29106" spans="9:13">
      <c r="I29106" s="51"/>
      <c r="M29106" s="51"/>
    </row>
    <row r="29107" spans="9:13">
      <c r="I29107" s="51"/>
      <c r="M29107" s="51"/>
    </row>
    <row r="29108" spans="9:13">
      <c r="I29108" s="51"/>
      <c r="M29108" s="51"/>
    </row>
    <row r="29109" spans="9:13">
      <c r="I29109" s="51"/>
      <c r="M29109" s="51"/>
    </row>
    <row r="29110" spans="9:13">
      <c r="I29110" s="51"/>
      <c r="M29110" s="51"/>
    </row>
    <row r="29111" spans="9:13">
      <c r="I29111" s="51"/>
      <c r="M29111" s="51"/>
    </row>
    <row r="29112" spans="9:13">
      <c r="I29112" s="51"/>
      <c r="M29112" s="51"/>
    </row>
    <row r="29113" spans="9:13">
      <c r="I29113" s="51"/>
      <c r="M29113" s="51"/>
    </row>
    <row r="29114" spans="9:13">
      <c r="I29114" s="51"/>
      <c r="M29114" s="51"/>
    </row>
    <row r="29115" spans="9:13">
      <c r="I29115" s="51"/>
      <c r="M29115" s="51"/>
    </row>
    <row r="29116" spans="9:13">
      <c r="I29116" s="51"/>
      <c r="M29116" s="51"/>
    </row>
    <row r="29117" spans="9:13">
      <c r="I29117" s="51"/>
      <c r="M29117" s="51"/>
    </row>
    <row r="29118" spans="9:13">
      <c r="I29118" s="51"/>
      <c r="M29118" s="51"/>
    </row>
    <row r="29119" spans="9:13">
      <c r="I29119" s="51"/>
      <c r="M29119" s="51"/>
    </row>
    <row r="29120" spans="9:13">
      <c r="I29120" s="51"/>
      <c r="M29120" s="51"/>
    </row>
    <row r="29121" spans="9:13">
      <c r="I29121" s="51"/>
      <c r="M29121" s="51"/>
    </row>
    <row r="29122" spans="9:13">
      <c r="I29122" s="51"/>
      <c r="M29122" s="51"/>
    </row>
    <row r="29123" spans="9:13">
      <c r="I29123" s="51"/>
      <c r="M29123" s="51"/>
    </row>
    <row r="29124" spans="9:13">
      <c r="I29124" s="51"/>
      <c r="M29124" s="51"/>
    </row>
    <row r="29125" spans="9:13">
      <c r="I29125" s="51"/>
      <c r="M29125" s="51"/>
    </row>
    <row r="29126" spans="9:13">
      <c r="I29126" s="51"/>
      <c r="M29126" s="51"/>
    </row>
    <row r="29127" spans="9:13">
      <c r="I29127" s="51"/>
      <c r="M29127" s="51"/>
    </row>
    <row r="29128" spans="9:13">
      <c r="I29128" s="51"/>
      <c r="M29128" s="51"/>
    </row>
    <row r="29129" spans="9:13">
      <c r="I29129" s="51"/>
      <c r="M29129" s="51"/>
    </row>
    <row r="29130" spans="9:13">
      <c r="I29130" s="51"/>
      <c r="M29130" s="51"/>
    </row>
    <row r="29131" spans="9:13">
      <c r="I29131" s="51"/>
      <c r="M29131" s="51"/>
    </row>
    <row r="29132" spans="9:13">
      <c r="I29132" s="51"/>
      <c r="M29132" s="51"/>
    </row>
    <row r="29133" spans="9:13">
      <c r="I29133" s="51"/>
      <c r="M29133" s="51"/>
    </row>
    <row r="29134" spans="9:13">
      <c r="I29134" s="51"/>
      <c r="M29134" s="51"/>
    </row>
    <row r="29135" spans="9:13">
      <c r="I29135" s="51"/>
      <c r="M29135" s="51"/>
    </row>
    <row r="29136" spans="9:13">
      <c r="I29136" s="51"/>
      <c r="M29136" s="51"/>
    </row>
    <row r="29137" spans="9:13">
      <c r="I29137" s="51"/>
      <c r="M29137" s="51"/>
    </row>
    <row r="29138" spans="9:13">
      <c r="I29138" s="51"/>
      <c r="M29138" s="51"/>
    </row>
    <row r="29139" spans="9:13">
      <c r="I29139" s="51"/>
      <c r="M29139" s="51"/>
    </row>
    <row r="29140" spans="9:13">
      <c r="I29140" s="51"/>
      <c r="M29140" s="51"/>
    </row>
    <row r="29141" spans="9:13">
      <c r="I29141" s="51"/>
      <c r="M29141" s="51"/>
    </row>
    <row r="29142" spans="9:13">
      <c r="I29142" s="51"/>
      <c r="M29142" s="51"/>
    </row>
    <row r="29143" spans="9:13">
      <c r="I29143" s="51"/>
      <c r="M29143" s="51"/>
    </row>
    <row r="29144" spans="9:13">
      <c r="I29144" s="51"/>
      <c r="M29144" s="51"/>
    </row>
    <row r="29145" spans="9:13">
      <c r="I29145" s="51"/>
      <c r="M29145" s="51"/>
    </row>
    <row r="29146" spans="9:13">
      <c r="I29146" s="51"/>
      <c r="M29146" s="51"/>
    </row>
    <row r="29147" spans="9:13">
      <c r="I29147" s="51"/>
      <c r="M29147" s="51"/>
    </row>
    <row r="29148" spans="9:13">
      <c r="I29148" s="51"/>
      <c r="M29148" s="51"/>
    </row>
    <row r="29149" spans="9:13">
      <c r="I29149" s="51"/>
      <c r="M29149" s="51"/>
    </row>
    <row r="29150" spans="9:13">
      <c r="I29150" s="51"/>
      <c r="M29150" s="51"/>
    </row>
    <row r="29151" spans="9:13">
      <c r="I29151" s="51"/>
      <c r="M29151" s="51"/>
    </row>
    <row r="29152" spans="9:13">
      <c r="I29152" s="51"/>
      <c r="M29152" s="51"/>
    </row>
    <row r="29153" spans="9:13">
      <c r="I29153" s="51"/>
      <c r="M29153" s="51"/>
    </row>
    <row r="29154" spans="9:13">
      <c r="I29154" s="51"/>
      <c r="M29154" s="51"/>
    </row>
    <row r="29155" spans="9:13">
      <c r="I29155" s="51"/>
      <c r="M29155" s="51"/>
    </row>
    <row r="29156" spans="9:13">
      <c r="I29156" s="51"/>
      <c r="M29156" s="51"/>
    </row>
    <row r="29157" spans="9:13">
      <c r="I29157" s="51"/>
      <c r="M29157" s="51"/>
    </row>
    <row r="29158" spans="9:13">
      <c r="I29158" s="51"/>
      <c r="M29158" s="51"/>
    </row>
    <row r="29159" spans="9:13">
      <c r="I29159" s="51"/>
      <c r="M29159" s="51"/>
    </row>
    <row r="29160" spans="9:13">
      <c r="I29160" s="51"/>
      <c r="M29160" s="51"/>
    </row>
    <row r="29161" spans="9:13">
      <c r="I29161" s="51"/>
      <c r="M29161" s="51"/>
    </row>
    <row r="29162" spans="9:13">
      <c r="I29162" s="51"/>
      <c r="M29162" s="51"/>
    </row>
    <row r="29163" spans="9:13">
      <c r="I29163" s="51"/>
      <c r="M29163" s="51"/>
    </row>
    <row r="29164" spans="9:13">
      <c r="I29164" s="51"/>
      <c r="M29164" s="51"/>
    </row>
    <row r="29165" spans="9:13">
      <c r="I29165" s="51"/>
      <c r="M29165" s="51"/>
    </row>
    <row r="29166" spans="9:13">
      <c r="I29166" s="51"/>
      <c r="M29166" s="51"/>
    </row>
    <row r="29167" spans="9:13">
      <c r="I29167" s="51"/>
      <c r="M29167" s="51"/>
    </row>
    <row r="29168" spans="9:13">
      <c r="I29168" s="51"/>
      <c r="M29168" s="51"/>
    </row>
    <row r="29169" spans="9:13">
      <c r="I29169" s="51"/>
      <c r="M29169" s="51"/>
    </row>
    <row r="29170" spans="9:13">
      <c r="I29170" s="51"/>
      <c r="M29170" s="51"/>
    </row>
    <row r="29171" spans="9:13">
      <c r="I29171" s="51"/>
      <c r="M29171" s="51"/>
    </row>
    <row r="29172" spans="9:13">
      <c r="I29172" s="51"/>
      <c r="M29172" s="51"/>
    </row>
    <row r="29173" spans="9:13">
      <c r="I29173" s="51"/>
      <c r="M29173" s="51"/>
    </row>
    <row r="29174" spans="9:13">
      <c r="I29174" s="51"/>
      <c r="M29174" s="51"/>
    </row>
    <row r="29175" spans="9:13">
      <c r="I29175" s="51"/>
      <c r="M29175" s="51"/>
    </row>
    <row r="29176" spans="9:13">
      <c r="I29176" s="51"/>
      <c r="M29176" s="51"/>
    </row>
    <row r="29177" spans="9:13">
      <c r="I29177" s="51"/>
      <c r="M29177" s="51"/>
    </row>
    <row r="29178" spans="9:13">
      <c r="I29178" s="51"/>
      <c r="M29178" s="51"/>
    </row>
    <row r="29179" spans="9:13">
      <c r="I29179" s="51"/>
      <c r="M29179" s="51"/>
    </row>
    <row r="29180" spans="9:13">
      <c r="I29180" s="51"/>
      <c r="M29180" s="51"/>
    </row>
    <row r="29181" spans="9:13">
      <c r="I29181" s="51"/>
      <c r="M29181" s="51"/>
    </row>
    <row r="29182" spans="9:13">
      <c r="I29182" s="51"/>
      <c r="M29182" s="51"/>
    </row>
    <row r="29183" spans="9:13">
      <c r="I29183" s="51"/>
      <c r="M29183" s="51"/>
    </row>
    <row r="29184" spans="9:13">
      <c r="I29184" s="51"/>
      <c r="M29184" s="51"/>
    </row>
    <row r="29185" spans="9:13">
      <c r="I29185" s="51"/>
      <c r="M29185" s="51"/>
    </row>
    <row r="29186" spans="9:13">
      <c r="I29186" s="51"/>
      <c r="M29186" s="51"/>
    </row>
    <row r="29187" spans="9:13">
      <c r="I29187" s="51"/>
      <c r="M29187" s="51"/>
    </row>
    <row r="29188" spans="9:13">
      <c r="I29188" s="51"/>
      <c r="M29188" s="51"/>
    </row>
    <row r="29189" spans="9:13">
      <c r="I29189" s="51"/>
      <c r="M29189" s="51"/>
    </row>
    <row r="29190" spans="9:13">
      <c r="I29190" s="51"/>
      <c r="M29190" s="51"/>
    </row>
    <row r="29191" spans="9:13">
      <c r="I29191" s="51"/>
      <c r="M29191" s="51"/>
    </row>
    <row r="29192" spans="9:13">
      <c r="I29192" s="51"/>
      <c r="M29192" s="51"/>
    </row>
    <row r="29193" spans="9:13">
      <c r="I29193" s="51"/>
      <c r="M29193" s="51"/>
    </row>
    <row r="29194" spans="9:13">
      <c r="I29194" s="51"/>
      <c r="M29194" s="51"/>
    </row>
    <row r="29195" spans="9:13">
      <c r="I29195" s="51"/>
      <c r="M29195" s="51"/>
    </row>
    <row r="29196" spans="9:13">
      <c r="I29196" s="51"/>
      <c r="M29196" s="51"/>
    </row>
    <row r="29197" spans="9:13">
      <c r="I29197" s="51"/>
      <c r="M29197" s="51"/>
    </row>
    <row r="29198" spans="9:13">
      <c r="I29198" s="51"/>
      <c r="M29198" s="51"/>
    </row>
    <row r="29199" spans="9:13">
      <c r="I29199" s="51"/>
      <c r="M29199" s="51"/>
    </row>
    <row r="29200" spans="9:13">
      <c r="I29200" s="51"/>
      <c r="M29200" s="51"/>
    </row>
    <row r="29201" spans="9:13">
      <c r="I29201" s="51"/>
      <c r="M29201" s="51"/>
    </row>
    <row r="29202" spans="9:13">
      <c r="I29202" s="51"/>
      <c r="M29202" s="51"/>
    </row>
    <row r="29203" spans="9:13">
      <c r="I29203" s="51"/>
      <c r="M29203" s="51"/>
    </row>
    <row r="29204" spans="9:13">
      <c r="I29204" s="51"/>
      <c r="M29204" s="51"/>
    </row>
    <row r="29205" spans="9:13">
      <c r="I29205" s="51"/>
      <c r="M29205" s="51"/>
    </row>
    <row r="29206" spans="9:13">
      <c r="I29206" s="51"/>
      <c r="M29206" s="51"/>
    </row>
    <row r="29207" spans="9:13">
      <c r="I29207" s="51"/>
      <c r="M29207" s="51"/>
    </row>
    <row r="29208" spans="9:13">
      <c r="I29208" s="51"/>
      <c r="M29208" s="51"/>
    </row>
    <row r="29209" spans="9:13">
      <c r="I29209" s="51"/>
      <c r="M29209" s="51"/>
    </row>
    <row r="29210" spans="9:13">
      <c r="I29210" s="51"/>
      <c r="M29210" s="51"/>
    </row>
    <row r="29211" spans="9:13">
      <c r="I29211" s="51"/>
      <c r="M29211" s="51"/>
    </row>
    <row r="29212" spans="9:13">
      <c r="I29212" s="51"/>
      <c r="M29212" s="51"/>
    </row>
    <row r="29213" spans="9:13">
      <c r="I29213" s="51"/>
      <c r="M29213" s="51"/>
    </row>
    <row r="29214" spans="9:13">
      <c r="I29214" s="51"/>
      <c r="M29214" s="51"/>
    </row>
    <row r="29215" spans="9:13">
      <c r="I29215" s="51"/>
      <c r="M29215" s="51"/>
    </row>
    <row r="29216" spans="9:13">
      <c r="I29216" s="51"/>
      <c r="M29216" s="51"/>
    </row>
    <row r="29217" spans="9:13">
      <c r="I29217" s="51"/>
      <c r="M29217" s="51"/>
    </row>
    <row r="29218" spans="9:13">
      <c r="I29218" s="51"/>
      <c r="M29218" s="51"/>
    </row>
    <row r="29219" spans="9:13">
      <c r="I29219" s="51"/>
      <c r="M29219" s="51"/>
    </row>
    <row r="29220" spans="9:13">
      <c r="I29220" s="51"/>
      <c r="M29220" s="51"/>
    </row>
    <row r="29221" spans="9:13">
      <c r="I29221" s="51"/>
      <c r="M29221" s="51"/>
    </row>
    <row r="29222" spans="9:13">
      <c r="I29222" s="51"/>
      <c r="M29222" s="51"/>
    </row>
    <row r="29223" spans="9:13">
      <c r="I29223" s="51"/>
      <c r="M29223" s="51"/>
    </row>
    <row r="29224" spans="9:13">
      <c r="I29224" s="51"/>
      <c r="M29224" s="51"/>
    </row>
    <row r="29225" spans="9:13">
      <c r="I29225" s="51"/>
      <c r="M29225" s="51"/>
    </row>
    <row r="29226" spans="9:13">
      <c r="I29226" s="51"/>
      <c r="M29226" s="51"/>
    </row>
    <row r="29227" spans="9:13">
      <c r="I29227" s="51"/>
      <c r="M29227" s="51"/>
    </row>
    <row r="29228" spans="9:13">
      <c r="I29228" s="51"/>
      <c r="M29228" s="51"/>
    </row>
    <row r="29229" spans="9:13">
      <c r="I29229" s="51"/>
      <c r="M29229" s="51"/>
    </row>
    <row r="29230" spans="9:13">
      <c r="I29230" s="51"/>
      <c r="M29230" s="51"/>
    </row>
    <row r="29231" spans="9:13">
      <c r="I29231" s="51"/>
      <c r="M29231" s="51"/>
    </row>
    <row r="29232" spans="9:13">
      <c r="I29232" s="51"/>
      <c r="M29232" s="51"/>
    </row>
    <row r="29233" spans="9:13">
      <c r="I29233" s="51"/>
      <c r="M29233" s="51"/>
    </row>
    <row r="29234" spans="9:13">
      <c r="I29234" s="51"/>
      <c r="M29234" s="51"/>
    </row>
    <row r="29235" spans="9:13">
      <c r="I29235" s="51"/>
      <c r="M29235" s="51"/>
    </row>
    <row r="29236" spans="9:13">
      <c r="I29236" s="51"/>
      <c r="M29236" s="51"/>
    </row>
    <row r="29237" spans="9:13">
      <c r="I29237" s="51"/>
      <c r="M29237" s="51"/>
    </row>
    <row r="29238" spans="9:13">
      <c r="I29238" s="51"/>
      <c r="M29238" s="51"/>
    </row>
    <row r="29239" spans="9:13">
      <c r="I29239" s="51"/>
      <c r="M29239" s="51"/>
    </row>
    <row r="29240" spans="9:13">
      <c r="I29240" s="51"/>
      <c r="M29240" s="51"/>
    </row>
    <row r="29241" spans="9:13">
      <c r="I29241" s="51"/>
      <c r="M29241" s="51"/>
    </row>
    <row r="29242" spans="9:13">
      <c r="I29242" s="51"/>
      <c r="M29242" s="51"/>
    </row>
    <row r="29243" spans="9:13">
      <c r="I29243" s="51"/>
      <c r="M29243" s="51"/>
    </row>
    <row r="29244" spans="9:13">
      <c r="I29244" s="51"/>
      <c r="M29244" s="51"/>
    </row>
    <row r="29245" spans="9:13">
      <c r="I29245" s="51"/>
      <c r="M29245" s="51"/>
    </row>
    <row r="29246" spans="9:13">
      <c r="I29246" s="51"/>
      <c r="M29246" s="51"/>
    </row>
    <row r="29247" spans="9:13">
      <c r="I29247" s="51"/>
      <c r="M29247" s="51"/>
    </row>
    <row r="29248" spans="9:13">
      <c r="I29248" s="51"/>
      <c r="M29248" s="51"/>
    </row>
    <row r="29249" spans="9:13">
      <c r="I29249" s="51"/>
      <c r="M29249" s="51"/>
    </row>
    <row r="29250" spans="9:13">
      <c r="I29250" s="51"/>
      <c r="M29250" s="51"/>
    </row>
    <row r="29251" spans="9:13">
      <c r="I29251" s="51"/>
      <c r="M29251" s="51"/>
    </row>
    <row r="29252" spans="9:13">
      <c r="I29252" s="51"/>
      <c r="M29252" s="51"/>
    </row>
    <row r="29253" spans="9:13">
      <c r="I29253" s="51"/>
      <c r="M29253" s="51"/>
    </row>
    <row r="29254" spans="9:13">
      <c r="I29254" s="51"/>
      <c r="M29254" s="51"/>
    </row>
    <row r="29255" spans="9:13">
      <c r="I29255" s="51"/>
      <c r="M29255" s="51"/>
    </row>
    <row r="29256" spans="9:13">
      <c r="I29256" s="51"/>
      <c r="M29256" s="51"/>
    </row>
    <row r="29257" spans="9:13">
      <c r="I29257" s="51"/>
      <c r="M29257" s="51"/>
    </row>
    <row r="29258" spans="9:13">
      <c r="I29258" s="51"/>
      <c r="M29258" s="51"/>
    </row>
    <row r="29259" spans="9:13">
      <c r="I29259" s="51"/>
      <c r="M29259" s="51"/>
    </row>
    <row r="29260" spans="9:13">
      <c r="I29260" s="51"/>
      <c r="M29260" s="51"/>
    </row>
    <row r="29261" spans="9:13">
      <c r="I29261" s="51"/>
      <c r="M29261" s="51"/>
    </row>
    <row r="29262" spans="9:13">
      <c r="I29262" s="51"/>
      <c r="M29262" s="51"/>
    </row>
    <row r="29263" spans="9:13">
      <c r="I29263" s="51"/>
      <c r="M29263" s="51"/>
    </row>
    <row r="29264" spans="9:13">
      <c r="I29264" s="51"/>
      <c r="M29264" s="51"/>
    </row>
    <row r="29265" spans="9:13">
      <c r="I29265" s="51"/>
      <c r="M29265" s="51"/>
    </row>
    <row r="29266" spans="9:13">
      <c r="I29266" s="51"/>
      <c r="M29266" s="51"/>
    </row>
    <row r="29267" spans="9:13">
      <c r="I29267" s="51"/>
      <c r="M29267" s="51"/>
    </row>
    <row r="29268" spans="9:13">
      <c r="I29268" s="51"/>
      <c r="M29268" s="51"/>
    </row>
    <row r="29269" spans="9:13">
      <c r="I29269" s="51"/>
      <c r="M29269" s="51"/>
    </row>
    <row r="29270" spans="9:13">
      <c r="I29270" s="51"/>
      <c r="M29270" s="51"/>
    </row>
    <row r="29271" spans="9:13">
      <c r="I29271" s="51"/>
      <c r="M29271" s="51"/>
    </row>
    <row r="29272" spans="9:13">
      <c r="I29272" s="51"/>
      <c r="M29272" s="51"/>
    </row>
    <row r="29273" spans="9:13">
      <c r="I29273" s="51"/>
      <c r="M29273" s="51"/>
    </row>
    <row r="29274" spans="9:13">
      <c r="I29274" s="51"/>
      <c r="M29274" s="51"/>
    </row>
    <row r="29275" spans="9:13">
      <c r="I29275" s="51"/>
      <c r="M29275" s="51"/>
    </row>
    <row r="29276" spans="9:13">
      <c r="I29276" s="51"/>
      <c r="M29276" s="51"/>
    </row>
    <row r="29277" spans="9:13">
      <c r="I29277" s="51"/>
      <c r="M29277" s="51"/>
    </row>
    <row r="29278" spans="9:13">
      <c r="I29278" s="51"/>
      <c r="M29278" s="51"/>
    </row>
    <row r="29279" spans="9:13">
      <c r="I29279" s="51"/>
      <c r="M29279" s="51"/>
    </row>
    <row r="29280" spans="9:13">
      <c r="I29280" s="51"/>
      <c r="M29280" s="51"/>
    </row>
    <row r="29281" spans="9:13">
      <c r="I29281" s="51"/>
      <c r="M29281" s="51"/>
    </row>
    <row r="29282" spans="9:13">
      <c r="I29282" s="51"/>
      <c r="M29282" s="51"/>
    </row>
    <row r="29283" spans="9:13">
      <c r="I29283" s="51"/>
      <c r="M29283" s="51"/>
    </row>
    <row r="29284" spans="9:13">
      <c r="I29284" s="51"/>
      <c r="M29284" s="51"/>
    </row>
    <row r="29285" spans="9:13">
      <c r="I29285" s="51"/>
      <c r="M29285" s="51"/>
    </row>
    <row r="29286" spans="9:13">
      <c r="I29286" s="51"/>
      <c r="M29286" s="51"/>
    </row>
    <row r="29287" spans="9:13">
      <c r="I29287" s="51"/>
      <c r="M29287" s="51"/>
    </row>
    <row r="29288" spans="9:13">
      <c r="I29288" s="51"/>
      <c r="M29288" s="51"/>
    </row>
    <row r="29289" spans="9:13">
      <c r="I29289" s="51"/>
      <c r="M29289" s="51"/>
    </row>
    <row r="29290" spans="9:13">
      <c r="I29290" s="51"/>
      <c r="M29290" s="51"/>
    </row>
    <row r="29291" spans="9:13">
      <c r="I29291" s="51"/>
      <c r="M29291" s="51"/>
    </row>
    <row r="29292" spans="9:13">
      <c r="I29292" s="51"/>
      <c r="M29292" s="51"/>
    </row>
    <row r="29293" spans="9:13">
      <c r="I29293" s="51"/>
      <c r="M29293" s="51"/>
    </row>
    <row r="29294" spans="9:13">
      <c r="I29294" s="51"/>
      <c r="M29294" s="51"/>
    </row>
    <row r="29295" spans="9:13">
      <c r="I29295" s="51"/>
      <c r="M29295" s="51"/>
    </row>
    <row r="29296" spans="9:13">
      <c r="I29296" s="51"/>
      <c r="M29296" s="51"/>
    </row>
    <row r="29297" spans="9:13">
      <c r="I29297" s="51"/>
      <c r="M29297" s="51"/>
    </row>
    <row r="29298" spans="9:13">
      <c r="I29298" s="51"/>
      <c r="M29298" s="51"/>
    </row>
    <row r="29299" spans="9:13">
      <c r="I29299" s="51"/>
      <c r="M29299" s="51"/>
    </row>
    <row r="29300" spans="9:13">
      <c r="I29300" s="51"/>
      <c r="M29300" s="51"/>
    </row>
    <row r="29301" spans="9:13">
      <c r="I29301" s="51"/>
      <c r="M29301" s="51"/>
    </row>
    <row r="29302" spans="9:13">
      <c r="I29302" s="51"/>
      <c r="M29302" s="51"/>
    </row>
    <row r="29303" spans="9:13">
      <c r="I29303" s="51"/>
      <c r="M29303" s="51"/>
    </row>
    <row r="29304" spans="9:13">
      <c r="I29304" s="51"/>
      <c r="M29304" s="51"/>
    </row>
    <row r="29305" spans="9:13">
      <c r="I29305" s="51"/>
      <c r="M29305" s="51"/>
    </row>
    <row r="29306" spans="9:13">
      <c r="I29306" s="51"/>
      <c r="M29306" s="51"/>
    </row>
    <row r="29307" spans="9:13">
      <c r="I29307" s="51"/>
      <c r="M29307" s="51"/>
    </row>
    <row r="29308" spans="9:13">
      <c r="I29308" s="51"/>
      <c r="M29308" s="51"/>
    </row>
    <row r="29309" spans="9:13">
      <c r="I29309" s="51"/>
      <c r="M29309" s="51"/>
    </row>
    <row r="29310" spans="9:13">
      <c r="I29310" s="51"/>
      <c r="M29310" s="51"/>
    </row>
    <row r="29311" spans="9:13">
      <c r="I29311" s="51"/>
      <c r="M29311" s="51"/>
    </row>
    <row r="29312" spans="9:13">
      <c r="I29312" s="51"/>
      <c r="M29312" s="51"/>
    </row>
    <row r="29313" spans="9:13">
      <c r="I29313" s="51"/>
      <c r="M29313" s="51"/>
    </row>
    <row r="29314" spans="9:13">
      <c r="I29314" s="51"/>
      <c r="M29314" s="51"/>
    </row>
    <row r="29315" spans="9:13">
      <c r="I29315" s="51"/>
      <c r="M29315" s="51"/>
    </row>
    <row r="29316" spans="9:13">
      <c r="I29316" s="51"/>
      <c r="M29316" s="51"/>
    </row>
    <row r="29317" spans="9:13">
      <c r="I29317" s="51"/>
      <c r="M29317" s="51"/>
    </row>
    <row r="29318" spans="9:13">
      <c r="I29318" s="51"/>
      <c r="M29318" s="51"/>
    </row>
    <row r="29319" spans="9:13">
      <c r="I29319" s="51"/>
      <c r="M29319" s="51"/>
    </row>
    <row r="29320" spans="9:13">
      <c r="I29320" s="51"/>
      <c r="M29320" s="51"/>
    </row>
    <row r="29321" spans="9:13">
      <c r="I29321" s="51"/>
      <c r="M29321" s="51"/>
    </row>
    <row r="29322" spans="9:13">
      <c r="I29322" s="51"/>
      <c r="M29322" s="51"/>
    </row>
    <row r="29323" spans="9:13">
      <c r="I29323" s="51"/>
      <c r="M29323" s="51"/>
    </row>
    <row r="29324" spans="9:13">
      <c r="I29324" s="51"/>
      <c r="M29324" s="51"/>
    </row>
    <row r="29325" spans="9:13">
      <c r="I29325" s="51"/>
      <c r="M29325" s="51"/>
    </row>
    <row r="29326" spans="9:13">
      <c r="I29326" s="51"/>
      <c r="M29326" s="51"/>
    </row>
    <row r="29327" spans="9:13">
      <c r="I29327" s="51"/>
      <c r="M29327" s="51"/>
    </row>
    <row r="29328" spans="9:13">
      <c r="I29328" s="51"/>
      <c r="M29328" s="51"/>
    </row>
    <row r="29329" spans="9:13">
      <c r="I29329" s="51"/>
      <c r="M29329" s="51"/>
    </row>
    <row r="29330" spans="9:13">
      <c r="I29330" s="51"/>
      <c r="M29330" s="51"/>
    </row>
    <row r="29331" spans="9:13">
      <c r="I29331" s="51"/>
      <c r="M29331" s="51"/>
    </row>
    <row r="29332" spans="9:13">
      <c r="I29332" s="51"/>
      <c r="M29332" s="51"/>
    </row>
    <row r="29333" spans="9:13">
      <c r="I29333" s="51"/>
      <c r="M29333" s="51"/>
    </row>
    <row r="29334" spans="9:13">
      <c r="I29334" s="51"/>
      <c r="M29334" s="51"/>
    </row>
    <row r="29335" spans="9:13">
      <c r="I29335" s="51"/>
      <c r="M29335" s="51"/>
    </row>
    <row r="29336" spans="9:13">
      <c r="I29336" s="51"/>
      <c r="M29336" s="51"/>
    </row>
    <row r="29337" spans="9:13">
      <c r="I29337" s="51"/>
      <c r="M29337" s="51"/>
    </row>
    <row r="29338" spans="9:13">
      <c r="I29338" s="51"/>
      <c r="M29338" s="51"/>
    </row>
    <row r="29339" spans="9:13">
      <c r="I29339" s="51"/>
      <c r="M29339" s="51"/>
    </row>
    <row r="29340" spans="9:13">
      <c r="I29340" s="51"/>
      <c r="M29340" s="51"/>
    </row>
    <row r="29341" spans="9:13">
      <c r="I29341" s="51"/>
      <c r="M29341" s="51"/>
    </row>
    <row r="29342" spans="9:13">
      <c r="I29342" s="51"/>
      <c r="M29342" s="51"/>
    </row>
    <row r="29343" spans="9:13">
      <c r="I29343" s="51"/>
      <c r="M29343" s="51"/>
    </row>
    <row r="29344" spans="9:13">
      <c r="I29344" s="51"/>
      <c r="M29344" s="51"/>
    </row>
    <row r="29345" spans="9:13">
      <c r="I29345" s="51"/>
      <c r="M29345" s="51"/>
    </row>
    <row r="29346" spans="9:13">
      <c r="I29346" s="51"/>
      <c r="M29346" s="51"/>
    </row>
    <row r="29347" spans="9:13">
      <c r="I29347" s="51"/>
      <c r="M29347" s="51"/>
    </row>
    <row r="29348" spans="9:13">
      <c r="I29348" s="51"/>
      <c r="M29348" s="51"/>
    </row>
    <row r="29349" spans="9:13">
      <c r="I29349" s="51"/>
      <c r="M29349" s="51"/>
    </row>
    <row r="29350" spans="9:13">
      <c r="I29350" s="51"/>
      <c r="M29350" s="51"/>
    </row>
    <row r="29351" spans="9:13">
      <c r="I29351" s="51"/>
      <c r="M29351" s="51"/>
    </row>
    <row r="29352" spans="9:13">
      <c r="I29352" s="51"/>
      <c r="M29352" s="51"/>
    </row>
    <row r="29353" spans="9:13">
      <c r="I29353" s="51"/>
      <c r="M29353" s="51"/>
    </row>
    <row r="29354" spans="9:13">
      <c r="I29354" s="51"/>
      <c r="M29354" s="51"/>
    </row>
    <row r="29355" spans="9:13">
      <c r="I29355" s="51"/>
      <c r="M29355" s="51"/>
    </row>
    <row r="29356" spans="9:13">
      <c r="I29356" s="51"/>
      <c r="M29356" s="51"/>
    </row>
    <row r="29357" spans="9:13">
      <c r="I29357" s="51"/>
      <c r="M29357" s="51"/>
    </row>
    <row r="29358" spans="9:13">
      <c r="I29358" s="51"/>
      <c r="M29358" s="51"/>
    </row>
    <row r="29359" spans="9:13">
      <c r="I29359" s="51"/>
      <c r="M29359" s="51"/>
    </row>
    <row r="29360" spans="9:13">
      <c r="I29360" s="51"/>
      <c r="M29360" s="51"/>
    </row>
    <row r="29361" spans="9:13">
      <c r="I29361" s="51"/>
      <c r="M29361" s="51"/>
    </row>
    <row r="29362" spans="9:13">
      <c r="I29362" s="51"/>
      <c r="M29362" s="51"/>
    </row>
    <row r="29363" spans="9:13">
      <c r="I29363" s="51"/>
      <c r="M29363" s="51"/>
    </row>
    <row r="29364" spans="9:13">
      <c r="I29364" s="51"/>
      <c r="M29364" s="51"/>
    </row>
    <row r="29365" spans="9:13">
      <c r="I29365" s="51"/>
      <c r="M29365" s="51"/>
    </row>
    <row r="29366" spans="9:13">
      <c r="I29366" s="51"/>
      <c r="M29366" s="51"/>
    </row>
    <row r="29367" spans="9:13">
      <c r="I29367" s="51"/>
      <c r="M29367" s="51"/>
    </row>
    <row r="29368" spans="9:13">
      <c r="I29368" s="51"/>
      <c r="M29368" s="51"/>
    </row>
    <row r="29369" spans="9:13">
      <c r="I29369" s="51"/>
      <c r="M29369" s="51"/>
    </row>
    <row r="29370" spans="9:13">
      <c r="I29370" s="51"/>
      <c r="M29370" s="51"/>
    </row>
    <row r="29371" spans="9:13">
      <c r="I29371" s="51"/>
      <c r="M29371" s="51"/>
    </row>
    <row r="29372" spans="9:13">
      <c r="I29372" s="51"/>
      <c r="M29372" s="51"/>
    </row>
    <row r="29373" spans="9:13">
      <c r="I29373" s="51"/>
      <c r="M29373" s="51"/>
    </row>
    <row r="29374" spans="9:13">
      <c r="I29374" s="51"/>
      <c r="M29374" s="51"/>
    </row>
    <row r="29375" spans="9:13">
      <c r="I29375" s="51"/>
      <c r="M29375" s="51"/>
    </row>
    <row r="29376" spans="9:13">
      <c r="I29376" s="51"/>
      <c r="M29376" s="51"/>
    </row>
    <row r="29377" spans="9:13">
      <c r="I29377" s="51"/>
      <c r="M29377" s="51"/>
    </row>
    <row r="29378" spans="9:13">
      <c r="I29378" s="51"/>
      <c r="M29378" s="51"/>
    </row>
    <row r="29379" spans="9:13">
      <c r="I29379" s="51"/>
      <c r="M29379" s="51"/>
    </row>
    <row r="29380" spans="9:13">
      <c r="I29380" s="51"/>
      <c r="M29380" s="51"/>
    </row>
    <row r="29381" spans="9:13">
      <c r="I29381" s="51"/>
      <c r="M29381" s="51"/>
    </row>
    <row r="29382" spans="9:13">
      <c r="I29382" s="51"/>
      <c r="M29382" s="51"/>
    </row>
    <row r="29383" spans="9:13">
      <c r="I29383" s="51"/>
      <c r="M29383" s="51"/>
    </row>
    <row r="29384" spans="9:13">
      <c r="I29384" s="51"/>
      <c r="M29384" s="51"/>
    </row>
    <row r="29385" spans="9:13">
      <c r="I29385" s="51"/>
      <c r="M29385" s="51"/>
    </row>
    <row r="29386" spans="9:13">
      <c r="I29386" s="51"/>
      <c r="M29386" s="51"/>
    </row>
    <row r="29387" spans="9:13">
      <c r="I29387" s="51"/>
      <c r="M29387" s="51"/>
    </row>
    <row r="29388" spans="9:13">
      <c r="I29388" s="51"/>
      <c r="M29388" s="51"/>
    </row>
    <row r="29389" spans="9:13">
      <c r="I29389" s="51"/>
      <c r="M29389" s="51"/>
    </row>
    <row r="29390" spans="9:13">
      <c r="I29390" s="51"/>
      <c r="M29390" s="51"/>
    </row>
    <row r="29391" spans="9:13">
      <c r="I29391" s="51"/>
      <c r="M29391" s="51"/>
    </row>
    <row r="29392" spans="9:13">
      <c r="I29392" s="51"/>
      <c r="M29392" s="51"/>
    </row>
    <row r="29393" spans="9:13">
      <c r="I29393" s="51"/>
      <c r="M29393" s="51"/>
    </row>
    <row r="29394" spans="9:13">
      <c r="I29394" s="51"/>
      <c r="M29394" s="51"/>
    </row>
    <row r="29395" spans="9:13">
      <c r="I29395" s="51"/>
      <c r="M29395" s="51"/>
    </row>
    <row r="29396" spans="9:13">
      <c r="I29396" s="51"/>
      <c r="M29396" s="51"/>
    </row>
    <row r="29397" spans="9:13">
      <c r="I29397" s="51"/>
      <c r="M29397" s="51"/>
    </row>
    <row r="29398" spans="9:13">
      <c r="I29398" s="51"/>
      <c r="M29398" s="51"/>
    </row>
    <row r="29399" spans="9:13">
      <c r="I29399" s="51"/>
      <c r="M29399" s="51"/>
    </row>
    <row r="29400" spans="9:13">
      <c r="I29400" s="51"/>
      <c r="M29400" s="51"/>
    </row>
    <row r="29401" spans="9:13">
      <c r="I29401" s="51"/>
      <c r="M29401" s="51"/>
    </row>
    <row r="29402" spans="9:13">
      <c r="I29402" s="51"/>
      <c r="M29402" s="51"/>
    </row>
    <row r="29403" spans="9:13">
      <c r="I29403" s="51"/>
      <c r="M29403" s="51"/>
    </row>
    <row r="29404" spans="9:13">
      <c r="I29404" s="51"/>
      <c r="M29404" s="51"/>
    </row>
    <row r="29405" spans="9:13">
      <c r="I29405" s="51"/>
      <c r="M29405" s="51"/>
    </row>
    <row r="29406" spans="9:13">
      <c r="I29406" s="51"/>
      <c r="M29406" s="51"/>
    </row>
    <row r="29407" spans="9:13">
      <c r="I29407" s="51"/>
      <c r="M29407" s="51"/>
    </row>
    <row r="29408" spans="9:13">
      <c r="I29408" s="51"/>
      <c r="M29408" s="51"/>
    </row>
    <row r="29409" spans="9:13">
      <c r="I29409" s="51"/>
      <c r="M29409" s="51"/>
    </row>
    <row r="29410" spans="9:13">
      <c r="I29410" s="51"/>
      <c r="M29410" s="51"/>
    </row>
    <row r="29411" spans="9:13">
      <c r="I29411" s="51"/>
      <c r="M29411" s="51"/>
    </row>
    <row r="29412" spans="9:13">
      <c r="I29412" s="51"/>
      <c r="M29412" s="51"/>
    </row>
    <row r="29413" spans="9:13">
      <c r="I29413" s="51"/>
      <c r="M29413" s="51"/>
    </row>
    <row r="29414" spans="9:13">
      <c r="I29414" s="51"/>
      <c r="M29414" s="51"/>
    </row>
    <row r="29415" spans="9:13">
      <c r="I29415" s="51"/>
      <c r="M29415" s="51"/>
    </row>
    <row r="29416" spans="9:13">
      <c r="I29416" s="51"/>
      <c r="M29416" s="51"/>
    </row>
    <row r="29417" spans="9:13">
      <c r="I29417" s="51"/>
      <c r="M29417" s="51"/>
    </row>
    <row r="29418" spans="9:13">
      <c r="I29418" s="51"/>
      <c r="M29418" s="51"/>
    </row>
    <row r="29419" spans="9:13">
      <c r="I29419" s="51"/>
      <c r="M29419" s="51"/>
    </row>
    <row r="29420" spans="9:13">
      <c r="I29420" s="51"/>
      <c r="M29420" s="51"/>
    </row>
    <row r="29421" spans="9:13">
      <c r="I29421" s="51"/>
      <c r="M29421" s="51"/>
    </row>
    <row r="29422" spans="9:13">
      <c r="I29422" s="51"/>
      <c r="M29422" s="51"/>
    </row>
    <row r="29423" spans="9:13">
      <c r="I29423" s="51"/>
      <c r="M29423" s="51"/>
    </row>
    <row r="29424" spans="9:13">
      <c r="I29424" s="51"/>
      <c r="M29424" s="51"/>
    </row>
    <row r="29425" spans="9:13">
      <c r="I29425" s="51"/>
      <c r="M29425" s="51"/>
    </row>
    <row r="29426" spans="9:13">
      <c r="I29426" s="51"/>
      <c r="M29426" s="51"/>
    </row>
    <row r="29427" spans="9:13">
      <c r="I29427" s="51"/>
      <c r="M29427" s="51"/>
    </row>
    <row r="29428" spans="9:13">
      <c r="I29428" s="51"/>
      <c r="M29428" s="51"/>
    </row>
    <row r="29429" spans="9:13">
      <c r="I29429" s="51"/>
      <c r="M29429" s="51"/>
    </row>
    <row r="29430" spans="9:13">
      <c r="I29430" s="51"/>
      <c r="M29430" s="51"/>
    </row>
    <row r="29431" spans="9:13">
      <c r="I29431" s="51"/>
      <c r="M29431" s="51"/>
    </row>
    <row r="29432" spans="9:13">
      <c r="I29432" s="51"/>
      <c r="M29432" s="51"/>
    </row>
    <row r="29433" spans="9:13">
      <c r="I29433" s="51"/>
      <c r="M29433" s="51"/>
    </row>
    <row r="29434" spans="9:13">
      <c r="I29434" s="51"/>
      <c r="M29434" s="51"/>
    </row>
    <row r="29435" spans="9:13">
      <c r="I29435" s="51"/>
      <c r="M29435" s="51"/>
    </row>
    <row r="29436" spans="9:13">
      <c r="I29436" s="51"/>
      <c r="M29436" s="51"/>
    </row>
    <row r="29437" spans="9:13">
      <c r="I29437" s="51"/>
      <c r="M29437" s="51"/>
    </row>
    <row r="29438" spans="9:13">
      <c r="I29438" s="51"/>
      <c r="M29438" s="51"/>
    </row>
    <row r="29439" spans="9:13">
      <c r="I29439" s="51"/>
      <c r="M29439" s="51"/>
    </row>
    <row r="29440" spans="9:13">
      <c r="I29440" s="51"/>
      <c r="M29440" s="51"/>
    </row>
    <row r="29441" spans="9:13">
      <c r="I29441" s="51"/>
      <c r="M29441" s="51"/>
    </row>
    <row r="29442" spans="9:13">
      <c r="I29442" s="51"/>
      <c r="M29442" s="51"/>
    </row>
    <row r="29443" spans="9:13">
      <c r="I29443" s="51"/>
      <c r="M29443" s="51"/>
    </row>
    <row r="29444" spans="9:13">
      <c r="I29444" s="51"/>
      <c r="M29444" s="51"/>
    </row>
    <row r="29445" spans="9:13">
      <c r="I29445" s="51"/>
      <c r="M29445" s="51"/>
    </row>
    <row r="29446" spans="9:13">
      <c r="I29446" s="51"/>
      <c r="M29446" s="51"/>
    </row>
    <row r="29447" spans="9:13">
      <c r="I29447" s="51"/>
      <c r="M29447" s="51"/>
    </row>
    <row r="29448" spans="9:13">
      <c r="I29448" s="51"/>
      <c r="M29448" s="51"/>
    </row>
    <row r="29449" spans="9:13">
      <c r="I29449" s="51"/>
      <c r="M29449" s="51"/>
    </row>
    <row r="29450" spans="9:13">
      <c r="I29450" s="51"/>
      <c r="M29450" s="51"/>
    </row>
    <row r="29451" spans="9:13">
      <c r="I29451" s="51"/>
      <c r="M29451" s="51"/>
    </row>
    <row r="29452" spans="9:13">
      <c r="I29452" s="51"/>
      <c r="M29452" s="51"/>
    </row>
    <row r="29453" spans="9:13">
      <c r="I29453" s="51"/>
      <c r="M29453" s="51"/>
    </row>
    <row r="29454" spans="9:13">
      <c r="I29454" s="51"/>
      <c r="M29454" s="51"/>
    </row>
    <row r="29455" spans="9:13">
      <c r="I29455" s="51"/>
      <c r="M29455" s="51"/>
    </row>
    <row r="29456" spans="9:13">
      <c r="I29456" s="51"/>
      <c r="M29456" s="51"/>
    </row>
    <row r="29457" spans="9:13">
      <c r="I29457" s="51"/>
      <c r="M29457" s="51"/>
    </row>
    <row r="29458" spans="9:13">
      <c r="I29458" s="51"/>
      <c r="M29458" s="51"/>
    </row>
    <row r="29459" spans="9:13">
      <c r="I29459" s="51"/>
      <c r="M29459" s="51"/>
    </row>
    <row r="29460" spans="9:13">
      <c r="I29460" s="51"/>
      <c r="M29460" s="51"/>
    </row>
    <row r="29461" spans="9:13">
      <c r="I29461" s="51"/>
      <c r="M29461" s="51"/>
    </row>
    <row r="29462" spans="9:13">
      <c r="I29462" s="51"/>
      <c r="M29462" s="51"/>
    </row>
    <row r="29463" spans="9:13">
      <c r="I29463" s="51"/>
      <c r="M29463" s="51"/>
    </row>
    <row r="29464" spans="9:13">
      <c r="I29464" s="51"/>
      <c r="M29464" s="51"/>
    </row>
    <row r="29465" spans="9:13">
      <c r="I29465" s="51"/>
      <c r="M29465" s="51"/>
    </row>
    <row r="29466" spans="9:13">
      <c r="I29466" s="51"/>
      <c r="M29466" s="51"/>
    </row>
    <row r="29467" spans="9:13">
      <c r="I29467" s="51"/>
      <c r="M29467" s="51"/>
    </row>
    <row r="29468" spans="9:13">
      <c r="I29468" s="51"/>
      <c r="M29468" s="51"/>
    </row>
    <row r="29469" spans="9:13">
      <c r="I29469" s="51"/>
      <c r="M29469" s="51"/>
    </row>
    <row r="29470" spans="9:13">
      <c r="I29470" s="51"/>
      <c r="M29470" s="51"/>
    </row>
    <row r="29471" spans="9:13">
      <c r="I29471" s="51"/>
      <c r="M29471" s="51"/>
    </row>
    <row r="29472" spans="9:13">
      <c r="I29472" s="51"/>
      <c r="M29472" s="51"/>
    </row>
    <row r="29473" spans="9:13">
      <c r="I29473" s="51"/>
      <c r="M29473" s="51"/>
    </row>
    <row r="29474" spans="9:13">
      <c r="I29474" s="51"/>
      <c r="M29474" s="51"/>
    </row>
    <row r="29475" spans="9:13">
      <c r="I29475" s="51"/>
      <c r="M29475" s="51"/>
    </row>
    <row r="29476" spans="9:13">
      <c r="I29476" s="51"/>
      <c r="M29476" s="51"/>
    </row>
    <row r="29477" spans="9:13">
      <c r="I29477" s="51"/>
      <c r="M29477" s="51"/>
    </row>
    <row r="29478" spans="9:13">
      <c r="I29478" s="51"/>
      <c r="M29478" s="51"/>
    </row>
    <row r="29479" spans="9:13">
      <c r="I29479" s="51"/>
      <c r="M29479" s="51"/>
    </row>
    <row r="29480" spans="9:13">
      <c r="I29480" s="51"/>
      <c r="M29480" s="51"/>
    </row>
    <row r="29481" spans="9:13">
      <c r="I29481" s="51"/>
      <c r="M29481" s="51"/>
    </row>
    <row r="29482" spans="9:13">
      <c r="I29482" s="51"/>
      <c r="M29482" s="51"/>
    </row>
    <row r="29483" spans="9:13">
      <c r="I29483" s="51"/>
      <c r="M29483" s="51"/>
    </row>
    <row r="29484" spans="9:13">
      <c r="I29484" s="51"/>
      <c r="M29484" s="51"/>
    </row>
    <row r="29485" spans="9:13">
      <c r="I29485" s="51"/>
      <c r="M29485" s="51"/>
    </row>
    <row r="29486" spans="9:13">
      <c r="I29486" s="51"/>
      <c r="M29486" s="51"/>
    </row>
    <row r="29487" spans="9:13">
      <c r="I29487" s="51"/>
      <c r="M29487" s="51"/>
    </row>
    <row r="29488" spans="9:13">
      <c r="I29488" s="51"/>
      <c r="M29488" s="51"/>
    </row>
    <row r="29489" spans="9:13">
      <c r="I29489" s="51"/>
      <c r="M29489" s="51"/>
    </row>
    <row r="29490" spans="9:13">
      <c r="I29490" s="51"/>
      <c r="M29490" s="51"/>
    </row>
    <row r="29491" spans="9:13">
      <c r="I29491" s="51"/>
      <c r="M29491" s="51"/>
    </row>
    <row r="29492" spans="9:13">
      <c r="I29492" s="51"/>
      <c r="M29492" s="51"/>
    </row>
    <row r="29493" spans="9:13">
      <c r="I29493" s="51"/>
      <c r="M29493" s="51"/>
    </row>
    <row r="29494" spans="9:13">
      <c r="I29494" s="51"/>
      <c r="M29494" s="51"/>
    </row>
    <row r="29495" spans="9:13">
      <c r="I29495" s="51"/>
      <c r="M29495" s="51"/>
    </row>
    <row r="29496" spans="9:13">
      <c r="I29496" s="51"/>
      <c r="M29496" s="51"/>
    </row>
    <row r="29497" spans="9:13">
      <c r="I29497" s="51"/>
      <c r="M29497" s="51"/>
    </row>
    <row r="29498" spans="9:13">
      <c r="I29498" s="51"/>
      <c r="M29498" s="51"/>
    </row>
    <row r="29499" spans="9:13">
      <c r="I29499" s="51"/>
      <c r="M29499" s="51"/>
    </row>
    <row r="29500" spans="9:13">
      <c r="I29500" s="51"/>
      <c r="M29500" s="51"/>
    </row>
    <row r="29501" spans="9:13">
      <c r="I29501" s="51"/>
      <c r="M29501" s="51"/>
    </row>
    <row r="29502" spans="9:13">
      <c r="I29502" s="51"/>
      <c r="M29502" s="51"/>
    </row>
    <row r="29503" spans="9:13">
      <c r="I29503" s="51"/>
      <c r="M29503" s="51"/>
    </row>
    <row r="29504" spans="9:13">
      <c r="I29504" s="51"/>
      <c r="M29504" s="51"/>
    </row>
    <row r="29505" spans="9:13">
      <c r="I29505" s="51"/>
      <c r="M29505" s="51"/>
    </row>
    <row r="29506" spans="9:13">
      <c r="I29506" s="51"/>
      <c r="M29506" s="51"/>
    </row>
    <row r="29507" spans="9:13">
      <c r="I29507" s="51"/>
      <c r="M29507" s="51"/>
    </row>
    <row r="29508" spans="9:13">
      <c r="I29508" s="51"/>
      <c r="M29508" s="51"/>
    </row>
    <row r="29509" spans="9:13">
      <c r="I29509" s="51"/>
      <c r="M29509" s="51"/>
    </row>
    <row r="29510" spans="9:13">
      <c r="I29510" s="51"/>
      <c r="M29510" s="51"/>
    </row>
    <row r="29511" spans="9:13">
      <c r="I29511" s="51"/>
      <c r="M29511" s="51"/>
    </row>
    <row r="29512" spans="9:13">
      <c r="I29512" s="51"/>
      <c r="M29512" s="51"/>
    </row>
    <row r="29513" spans="9:13">
      <c r="I29513" s="51"/>
      <c r="M29513" s="51"/>
    </row>
    <row r="29514" spans="9:13">
      <c r="I29514" s="51"/>
      <c r="M29514" s="51"/>
    </row>
    <row r="29515" spans="9:13">
      <c r="I29515" s="51"/>
      <c r="M29515" s="51"/>
    </row>
    <row r="29516" spans="9:13">
      <c r="I29516" s="51"/>
      <c r="M29516" s="51"/>
    </row>
    <row r="29517" spans="9:13">
      <c r="I29517" s="51"/>
      <c r="M29517" s="51"/>
    </row>
    <row r="29518" spans="9:13">
      <c r="I29518" s="51"/>
      <c r="M29518" s="51"/>
    </row>
    <row r="29519" spans="9:13">
      <c r="I29519" s="51"/>
      <c r="M29519" s="51"/>
    </row>
    <row r="29520" spans="9:13">
      <c r="I29520" s="51"/>
      <c r="M29520" s="51"/>
    </row>
    <row r="29521" spans="9:13">
      <c r="I29521" s="51"/>
      <c r="M29521" s="51"/>
    </row>
    <row r="29522" spans="9:13">
      <c r="I29522" s="51"/>
      <c r="M29522" s="51"/>
    </row>
    <row r="29523" spans="9:13">
      <c r="I29523" s="51"/>
      <c r="M29523" s="51"/>
    </row>
    <row r="29524" spans="9:13">
      <c r="I29524" s="51"/>
      <c r="M29524" s="51"/>
    </row>
    <row r="29525" spans="9:13">
      <c r="I29525" s="51"/>
      <c r="M29525" s="51"/>
    </row>
    <row r="29526" spans="9:13">
      <c r="I29526" s="51"/>
      <c r="M29526" s="51"/>
    </row>
    <row r="29527" spans="9:13">
      <c r="I29527" s="51"/>
      <c r="M29527" s="51"/>
    </row>
    <row r="29528" spans="9:13">
      <c r="I29528" s="51"/>
      <c r="M29528" s="51"/>
    </row>
    <row r="29529" spans="9:13">
      <c r="I29529" s="51"/>
      <c r="M29529" s="51"/>
    </row>
    <row r="29530" spans="9:13">
      <c r="I29530" s="51"/>
      <c r="M29530" s="51"/>
    </row>
    <row r="29531" spans="9:13">
      <c r="I29531" s="51"/>
      <c r="M29531" s="51"/>
    </row>
    <row r="29532" spans="9:13">
      <c r="I29532" s="51"/>
      <c r="M29532" s="51"/>
    </row>
    <row r="29533" spans="9:13">
      <c r="I29533" s="51"/>
      <c r="M29533" s="51"/>
    </row>
    <row r="29534" spans="9:13">
      <c r="I29534" s="51"/>
      <c r="M29534" s="51"/>
    </row>
    <row r="29535" spans="9:13">
      <c r="I29535" s="51"/>
      <c r="M29535" s="51"/>
    </row>
    <row r="29536" spans="9:13">
      <c r="I29536" s="51"/>
      <c r="M29536" s="51"/>
    </row>
    <row r="29537" spans="9:13">
      <c r="I29537" s="51"/>
      <c r="M29537" s="51"/>
    </row>
    <row r="29538" spans="9:13">
      <c r="I29538" s="51"/>
      <c r="M29538" s="51"/>
    </row>
    <row r="29539" spans="9:13">
      <c r="I29539" s="51"/>
      <c r="M29539" s="51"/>
    </row>
    <row r="29540" spans="9:13">
      <c r="I29540" s="51"/>
      <c r="M29540" s="51"/>
    </row>
    <row r="29541" spans="9:13">
      <c r="I29541" s="51"/>
      <c r="M29541" s="51"/>
    </row>
    <row r="29542" spans="9:13">
      <c r="I29542" s="51"/>
      <c r="M29542" s="51"/>
    </row>
    <row r="29543" spans="9:13">
      <c r="I29543" s="51"/>
      <c r="M29543" s="51"/>
    </row>
    <row r="29544" spans="9:13">
      <c r="I29544" s="51"/>
      <c r="M29544" s="51"/>
    </row>
    <row r="29545" spans="9:13">
      <c r="I29545" s="51"/>
      <c r="M29545" s="51"/>
    </row>
    <row r="29546" spans="9:13">
      <c r="I29546" s="51"/>
      <c r="M29546" s="51"/>
    </row>
    <row r="29547" spans="9:13">
      <c r="I29547" s="51"/>
      <c r="M29547" s="51"/>
    </row>
    <row r="29548" spans="9:13">
      <c r="I29548" s="51"/>
      <c r="M29548" s="51"/>
    </row>
    <row r="29549" spans="9:13">
      <c r="I29549" s="51"/>
      <c r="M29549" s="51"/>
    </row>
    <row r="29550" spans="9:13">
      <c r="I29550" s="51"/>
      <c r="M29550" s="51"/>
    </row>
    <row r="29551" spans="9:13">
      <c r="I29551" s="51"/>
      <c r="M29551" s="51"/>
    </row>
    <row r="29552" spans="9:13">
      <c r="I29552" s="51"/>
      <c r="M29552" s="51"/>
    </row>
    <row r="29553" spans="9:13">
      <c r="I29553" s="51"/>
      <c r="M29553" s="51"/>
    </row>
    <row r="29554" spans="9:13">
      <c r="I29554" s="51"/>
      <c r="M29554" s="51"/>
    </row>
    <row r="29555" spans="9:13">
      <c r="I29555" s="51"/>
      <c r="M29555" s="51"/>
    </row>
    <row r="29556" spans="9:13">
      <c r="I29556" s="51"/>
      <c r="M29556" s="51"/>
    </row>
    <row r="29557" spans="9:13">
      <c r="I29557" s="51"/>
      <c r="M29557" s="51"/>
    </row>
    <row r="29558" spans="9:13">
      <c r="I29558" s="51"/>
      <c r="M29558" s="51"/>
    </row>
    <row r="29559" spans="9:13">
      <c r="I29559" s="51"/>
      <c r="M29559" s="51"/>
    </row>
    <row r="29560" spans="9:13">
      <c r="I29560" s="51"/>
      <c r="M29560" s="51"/>
    </row>
    <row r="29561" spans="9:13">
      <c r="I29561" s="51"/>
      <c r="M29561" s="51"/>
    </row>
    <row r="29562" spans="9:13">
      <c r="I29562" s="51"/>
      <c r="M29562" s="51"/>
    </row>
    <row r="29563" spans="9:13">
      <c r="I29563" s="51"/>
      <c r="M29563" s="51"/>
    </row>
    <row r="29564" spans="9:13">
      <c r="I29564" s="51"/>
      <c r="M29564" s="51"/>
    </row>
    <row r="29565" spans="9:13">
      <c r="I29565" s="51"/>
      <c r="M29565" s="51"/>
    </row>
    <row r="29566" spans="9:13">
      <c r="I29566" s="51"/>
      <c r="M29566" s="51"/>
    </row>
    <row r="29567" spans="9:13">
      <c r="I29567" s="51"/>
      <c r="M29567" s="51"/>
    </row>
    <row r="29568" spans="9:13">
      <c r="I29568" s="51"/>
      <c r="M29568" s="51"/>
    </row>
    <row r="29569" spans="9:13">
      <c r="I29569" s="51"/>
      <c r="M29569" s="51"/>
    </row>
    <row r="29570" spans="9:13">
      <c r="I29570" s="51"/>
      <c r="M29570" s="51"/>
    </row>
    <row r="29571" spans="9:13">
      <c r="I29571" s="51"/>
      <c r="M29571" s="51"/>
    </row>
    <row r="29572" spans="9:13">
      <c r="I29572" s="51"/>
      <c r="M29572" s="51"/>
    </row>
    <row r="29573" spans="9:13">
      <c r="I29573" s="51"/>
      <c r="M29573" s="51"/>
    </row>
    <row r="29574" spans="9:13">
      <c r="I29574" s="51"/>
      <c r="M29574" s="51"/>
    </row>
    <row r="29575" spans="9:13">
      <c r="I29575" s="51"/>
      <c r="M29575" s="51"/>
    </row>
    <row r="29576" spans="9:13">
      <c r="I29576" s="51"/>
      <c r="M29576" s="51"/>
    </row>
    <row r="29577" spans="9:13">
      <c r="I29577" s="51"/>
      <c r="M29577" s="51"/>
    </row>
    <row r="29578" spans="9:13">
      <c r="I29578" s="51"/>
      <c r="M29578" s="51"/>
    </row>
    <row r="29579" spans="9:13">
      <c r="I29579" s="51"/>
      <c r="M29579" s="51"/>
    </row>
    <row r="29580" spans="9:13">
      <c r="I29580" s="51"/>
      <c r="M29580" s="51"/>
    </row>
    <row r="29581" spans="9:13">
      <c r="I29581" s="51"/>
      <c r="M29581" s="51"/>
    </row>
    <row r="29582" spans="9:13">
      <c r="I29582" s="51"/>
      <c r="M29582" s="51"/>
    </row>
    <row r="29583" spans="9:13">
      <c r="I29583" s="51"/>
      <c r="M29583" s="51"/>
    </row>
    <row r="29584" spans="9:13">
      <c r="I29584" s="51"/>
      <c r="M29584" s="51"/>
    </row>
    <row r="29585" spans="9:13">
      <c r="I29585" s="51"/>
      <c r="M29585" s="51"/>
    </row>
    <row r="29586" spans="9:13">
      <c r="I29586" s="51"/>
      <c r="M29586" s="51"/>
    </row>
    <row r="29587" spans="9:13">
      <c r="I29587" s="51"/>
      <c r="M29587" s="51"/>
    </row>
    <row r="29588" spans="9:13">
      <c r="I29588" s="51"/>
      <c r="M29588" s="51"/>
    </row>
    <row r="29589" spans="9:13">
      <c r="I29589" s="51"/>
      <c r="M29589" s="51"/>
    </row>
    <row r="29590" spans="9:13">
      <c r="I29590" s="51"/>
      <c r="M29590" s="51"/>
    </row>
    <row r="29591" spans="9:13">
      <c r="I29591" s="51"/>
      <c r="M29591" s="51"/>
    </row>
    <row r="29592" spans="9:13">
      <c r="I29592" s="51"/>
      <c r="M29592" s="51"/>
    </row>
    <row r="29593" spans="9:13">
      <c r="I29593" s="51"/>
      <c r="M29593" s="51"/>
    </row>
    <row r="29594" spans="9:13">
      <c r="I29594" s="51"/>
      <c r="M29594" s="51"/>
    </row>
    <row r="29595" spans="9:13">
      <c r="I29595" s="51"/>
      <c r="M29595" s="51"/>
    </row>
    <row r="29596" spans="9:13">
      <c r="I29596" s="51"/>
      <c r="M29596" s="51"/>
    </row>
    <row r="29597" spans="9:13">
      <c r="I29597" s="51"/>
      <c r="M29597" s="51"/>
    </row>
    <row r="29598" spans="9:13">
      <c r="I29598" s="51"/>
      <c r="M29598" s="51"/>
    </row>
    <row r="29599" spans="9:13">
      <c r="I29599" s="51"/>
      <c r="M29599" s="51"/>
    </row>
    <row r="29600" spans="9:13">
      <c r="I29600" s="51"/>
      <c r="M29600" s="51"/>
    </row>
    <row r="29601" spans="9:13">
      <c r="I29601" s="51"/>
      <c r="M29601" s="51"/>
    </row>
    <row r="29602" spans="9:13">
      <c r="I29602" s="51"/>
      <c r="M29602" s="51"/>
    </row>
    <row r="29603" spans="9:13">
      <c r="I29603" s="51"/>
      <c r="M29603" s="51"/>
    </row>
    <row r="29604" spans="9:13">
      <c r="I29604" s="51"/>
      <c r="M29604" s="51"/>
    </row>
    <row r="29605" spans="9:13">
      <c r="I29605" s="51"/>
      <c r="M29605" s="51"/>
    </row>
    <row r="29606" spans="9:13">
      <c r="I29606" s="51"/>
      <c r="M29606" s="51"/>
    </row>
    <row r="29607" spans="9:13">
      <c r="I29607" s="51"/>
      <c r="M29607" s="51"/>
    </row>
    <row r="29608" spans="9:13">
      <c r="I29608" s="51"/>
      <c r="M29608" s="51"/>
    </row>
    <row r="29609" spans="9:13">
      <c r="I29609" s="51"/>
      <c r="M29609" s="51"/>
    </row>
    <row r="29610" spans="9:13">
      <c r="I29610" s="51"/>
      <c r="M29610" s="51"/>
    </row>
    <row r="29611" spans="9:13">
      <c r="I29611" s="51"/>
      <c r="M29611" s="51"/>
    </row>
    <row r="29612" spans="9:13">
      <c r="I29612" s="51"/>
      <c r="M29612" s="51"/>
    </row>
    <row r="29613" spans="9:13">
      <c r="I29613" s="51"/>
      <c r="M29613" s="51"/>
    </row>
    <row r="29614" spans="9:13">
      <c r="I29614" s="51"/>
      <c r="M29614" s="51"/>
    </row>
    <row r="29615" spans="9:13">
      <c r="I29615" s="51"/>
      <c r="M29615" s="51"/>
    </row>
    <row r="29616" spans="9:13">
      <c r="I29616" s="51"/>
      <c r="M29616" s="51"/>
    </row>
    <row r="29617" spans="9:13">
      <c r="I29617" s="51"/>
      <c r="M29617" s="51"/>
    </row>
    <row r="29618" spans="9:13">
      <c r="I29618" s="51"/>
      <c r="M29618" s="51"/>
    </row>
    <row r="29619" spans="9:13">
      <c r="I29619" s="51"/>
      <c r="M29619" s="51"/>
    </row>
    <row r="29620" spans="9:13">
      <c r="I29620" s="51"/>
      <c r="M29620" s="51"/>
    </row>
    <row r="29621" spans="9:13">
      <c r="I29621" s="51"/>
      <c r="M29621" s="51"/>
    </row>
    <row r="29622" spans="9:13">
      <c r="I29622" s="51"/>
      <c r="M29622" s="51"/>
    </row>
    <row r="29623" spans="9:13">
      <c r="I29623" s="51"/>
      <c r="M29623" s="51"/>
    </row>
    <row r="29624" spans="9:13">
      <c r="I29624" s="51"/>
      <c r="M29624" s="51"/>
    </row>
    <row r="29625" spans="9:13">
      <c r="I29625" s="51"/>
      <c r="M29625" s="51"/>
    </row>
    <row r="29626" spans="9:13">
      <c r="I29626" s="51"/>
      <c r="M29626" s="51"/>
    </row>
    <row r="29627" spans="9:13">
      <c r="I29627" s="51"/>
      <c r="M29627" s="51"/>
    </row>
    <row r="29628" spans="9:13">
      <c r="I29628" s="51"/>
      <c r="M29628" s="51"/>
    </row>
    <row r="29629" spans="9:13">
      <c r="I29629" s="51"/>
      <c r="M29629" s="51"/>
    </row>
    <row r="29630" spans="9:13">
      <c r="I29630" s="51"/>
      <c r="M29630" s="51"/>
    </row>
    <row r="29631" spans="9:13">
      <c r="I29631" s="51"/>
      <c r="M29631" s="51"/>
    </row>
    <row r="29632" spans="9:13">
      <c r="I29632" s="51"/>
      <c r="M29632" s="51"/>
    </row>
    <row r="29633" spans="9:13">
      <c r="I29633" s="51"/>
      <c r="M29633" s="51"/>
    </row>
    <row r="29634" spans="9:13">
      <c r="I29634" s="51"/>
      <c r="M29634" s="51"/>
    </row>
    <row r="29635" spans="9:13">
      <c r="I29635" s="51"/>
      <c r="M29635" s="51"/>
    </row>
    <row r="29636" spans="9:13">
      <c r="I29636" s="51"/>
      <c r="M29636" s="51"/>
    </row>
    <row r="29637" spans="9:13">
      <c r="I29637" s="51"/>
      <c r="M29637" s="51"/>
    </row>
    <row r="29638" spans="9:13">
      <c r="I29638" s="51"/>
      <c r="M29638" s="51"/>
    </row>
    <row r="29639" spans="9:13">
      <c r="I29639" s="51"/>
      <c r="M29639" s="51"/>
    </row>
    <row r="29640" spans="9:13">
      <c r="I29640" s="51"/>
      <c r="M29640" s="51"/>
    </row>
    <row r="29641" spans="9:13">
      <c r="I29641" s="51"/>
      <c r="M29641" s="51"/>
    </row>
    <row r="29642" spans="9:13">
      <c r="I29642" s="51"/>
      <c r="M29642" s="51"/>
    </row>
    <row r="29643" spans="9:13">
      <c r="I29643" s="51"/>
      <c r="M29643" s="51"/>
    </row>
    <row r="29644" spans="9:13">
      <c r="I29644" s="51"/>
      <c r="M29644" s="51"/>
    </row>
    <row r="29645" spans="9:13">
      <c r="I29645" s="51"/>
      <c r="M29645" s="51"/>
    </row>
    <row r="29646" spans="9:13">
      <c r="I29646" s="51"/>
      <c r="M29646" s="51"/>
    </row>
    <row r="29647" spans="9:13">
      <c r="I29647" s="51"/>
      <c r="M29647" s="51"/>
    </row>
    <row r="29648" spans="9:13">
      <c r="I29648" s="51"/>
      <c r="M29648" s="51"/>
    </row>
    <row r="29649" spans="9:13">
      <c r="I29649" s="51"/>
      <c r="M29649" s="51"/>
    </row>
    <row r="29650" spans="9:13">
      <c r="I29650" s="51"/>
      <c r="M29650" s="51"/>
    </row>
    <row r="29651" spans="9:13">
      <c r="I29651" s="51"/>
      <c r="M29651" s="51"/>
    </row>
    <row r="29652" spans="9:13">
      <c r="I29652" s="51"/>
      <c r="M29652" s="51"/>
    </row>
    <row r="29653" spans="9:13">
      <c r="I29653" s="51"/>
      <c r="M29653" s="51"/>
    </row>
    <row r="29654" spans="9:13">
      <c r="I29654" s="51"/>
      <c r="M29654" s="51"/>
    </row>
    <row r="29655" spans="9:13">
      <c r="I29655" s="51"/>
      <c r="M29655" s="51"/>
    </row>
    <row r="29656" spans="9:13">
      <c r="I29656" s="51"/>
      <c r="M29656" s="51"/>
    </row>
    <row r="29657" spans="9:13">
      <c r="I29657" s="51"/>
      <c r="M29657" s="51"/>
    </row>
    <row r="29658" spans="9:13">
      <c r="I29658" s="51"/>
      <c r="M29658" s="51"/>
    </row>
    <row r="29659" spans="9:13">
      <c r="I29659" s="51"/>
      <c r="M29659" s="51"/>
    </row>
    <row r="29660" spans="9:13">
      <c r="I29660" s="51"/>
      <c r="M29660" s="51"/>
    </row>
    <row r="29661" spans="9:13">
      <c r="I29661" s="51"/>
      <c r="M29661" s="51"/>
    </row>
    <row r="29662" spans="9:13">
      <c r="I29662" s="51"/>
      <c r="M29662" s="51"/>
    </row>
    <row r="29663" spans="9:13">
      <c r="I29663" s="51"/>
      <c r="M29663" s="51"/>
    </row>
    <row r="29664" spans="9:13">
      <c r="I29664" s="51"/>
      <c r="M29664" s="51"/>
    </row>
    <row r="29665" spans="9:13">
      <c r="I29665" s="51"/>
      <c r="M29665" s="51"/>
    </row>
    <row r="29666" spans="9:13">
      <c r="I29666" s="51"/>
      <c r="M29666" s="51"/>
    </row>
    <row r="29667" spans="9:13">
      <c r="I29667" s="51"/>
      <c r="M29667" s="51"/>
    </row>
    <row r="29668" spans="9:13">
      <c r="I29668" s="51"/>
      <c r="M29668" s="51"/>
    </row>
    <row r="29669" spans="9:13">
      <c r="I29669" s="51"/>
      <c r="M29669" s="51"/>
    </row>
    <row r="29670" spans="9:13">
      <c r="I29670" s="51"/>
      <c r="M29670" s="51"/>
    </row>
    <row r="29671" spans="9:13">
      <c r="I29671" s="51"/>
      <c r="M29671" s="51"/>
    </row>
    <row r="29672" spans="9:13">
      <c r="I29672" s="51"/>
      <c r="M29672" s="51"/>
    </row>
    <row r="29673" spans="9:13">
      <c r="I29673" s="51"/>
      <c r="M29673" s="51"/>
    </row>
    <row r="29674" spans="9:13">
      <c r="I29674" s="51"/>
      <c r="M29674" s="51"/>
    </row>
    <row r="29675" spans="9:13">
      <c r="I29675" s="51"/>
      <c r="M29675" s="51"/>
    </row>
    <row r="29676" spans="9:13">
      <c r="I29676" s="51"/>
      <c r="M29676" s="51"/>
    </row>
    <row r="29677" spans="9:13">
      <c r="I29677" s="51"/>
      <c r="M29677" s="51"/>
    </row>
    <row r="29678" spans="9:13">
      <c r="I29678" s="51"/>
      <c r="M29678" s="51"/>
    </row>
    <row r="29679" spans="9:13">
      <c r="I29679" s="51"/>
      <c r="M29679" s="51"/>
    </row>
    <row r="29680" spans="9:13">
      <c r="I29680" s="51"/>
      <c r="M29680" s="51"/>
    </row>
    <row r="29681" spans="9:13">
      <c r="I29681" s="51"/>
      <c r="M29681" s="51"/>
    </row>
    <row r="29682" spans="9:13">
      <c r="I29682" s="51"/>
      <c r="M29682" s="51"/>
    </row>
    <row r="29683" spans="9:13">
      <c r="I29683" s="51"/>
      <c r="M29683" s="51"/>
    </row>
    <row r="29684" spans="9:13">
      <c r="I29684" s="51"/>
      <c r="M29684" s="51"/>
    </row>
    <row r="29685" spans="9:13">
      <c r="I29685" s="51"/>
      <c r="M29685" s="51"/>
    </row>
    <row r="29686" spans="9:13">
      <c r="I29686" s="51"/>
      <c r="M29686" s="51"/>
    </row>
    <row r="29687" spans="9:13">
      <c r="I29687" s="51"/>
      <c r="M29687" s="51"/>
    </row>
    <row r="29688" spans="9:13">
      <c r="I29688" s="51"/>
      <c r="M29688" s="51"/>
    </row>
    <row r="29689" spans="9:13">
      <c r="I29689" s="51"/>
      <c r="M29689" s="51"/>
    </row>
    <row r="29690" spans="9:13">
      <c r="I29690" s="51"/>
      <c r="M29690" s="51"/>
    </row>
    <row r="29691" spans="9:13">
      <c r="I29691" s="51"/>
      <c r="M29691" s="51"/>
    </row>
    <row r="29692" spans="9:13">
      <c r="I29692" s="51"/>
      <c r="M29692" s="51"/>
    </row>
    <row r="29693" spans="9:13">
      <c r="I29693" s="51"/>
      <c r="M29693" s="51"/>
    </row>
    <row r="29694" spans="9:13">
      <c r="I29694" s="51"/>
      <c r="M29694" s="51"/>
    </row>
    <row r="29695" spans="9:13">
      <c r="I29695" s="51"/>
      <c r="M29695" s="51"/>
    </row>
    <row r="29696" spans="9:13">
      <c r="I29696" s="51"/>
      <c r="M29696" s="51"/>
    </row>
    <row r="29697" spans="9:13">
      <c r="I29697" s="51"/>
      <c r="M29697" s="51"/>
    </row>
    <row r="29698" spans="9:13">
      <c r="I29698" s="51"/>
      <c r="M29698" s="51"/>
    </row>
    <row r="29699" spans="9:13">
      <c r="I29699" s="51"/>
      <c r="M29699" s="51"/>
    </row>
    <row r="29700" spans="9:13">
      <c r="I29700" s="51"/>
      <c r="M29700" s="51"/>
    </row>
    <row r="29701" spans="9:13">
      <c r="I29701" s="51"/>
      <c r="M29701" s="51"/>
    </row>
    <row r="29702" spans="9:13">
      <c r="I29702" s="51"/>
      <c r="M29702" s="51"/>
    </row>
    <row r="29703" spans="9:13">
      <c r="I29703" s="51"/>
      <c r="M29703" s="51"/>
    </row>
    <row r="29704" spans="9:13">
      <c r="I29704" s="51"/>
      <c r="M29704" s="51"/>
    </row>
    <row r="29705" spans="9:13">
      <c r="I29705" s="51"/>
      <c r="M29705" s="51"/>
    </row>
    <row r="29706" spans="9:13">
      <c r="I29706" s="51"/>
      <c r="M29706" s="51"/>
    </row>
    <row r="29707" spans="9:13">
      <c r="I29707" s="51"/>
      <c r="M29707" s="51"/>
    </row>
    <row r="29708" spans="9:13">
      <c r="I29708" s="51"/>
      <c r="M29708" s="51"/>
    </row>
    <row r="29709" spans="9:13">
      <c r="I29709" s="51"/>
      <c r="M29709" s="51"/>
    </row>
    <row r="29710" spans="9:13">
      <c r="I29710" s="51"/>
      <c r="M29710" s="51"/>
    </row>
    <row r="29711" spans="9:13">
      <c r="I29711" s="51"/>
      <c r="M29711" s="51"/>
    </row>
    <row r="29712" spans="9:13">
      <c r="I29712" s="51"/>
      <c r="M29712" s="51"/>
    </row>
    <row r="29713" spans="9:13">
      <c r="I29713" s="51"/>
      <c r="M29713" s="51"/>
    </row>
    <row r="29714" spans="9:13">
      <c r="I29714" s="51"/>
      <c r="M29714" s="51"/>
    </row>
    <row r="29715" spans="9:13">
      <c r="I29715" s="51"/>
      <c r="M29715" s="51"/>
    </row>
    <row r="29716" spans="9:13">
      <c r="I29716" s="51"/>
      <c r="M29716" s="51"/>
    </row>
    <row r="29717" spans="9:13">
      <c r="I29717" s="51"/>
      <c r="M29717" s="51"/>
    </row>
    <row r="29718" spans="9:13">
      <c r="I29718" s="51"/>
      <c r="M29718" s="51"/>
    </row>
    <row r="29719" spans="9:13">
      <c r="I29719" s="51"/>
      <c r="M29719" s="51"/>
    </row>
    <row r="29720" spans="9:13">
      <c r="I29720" s="51"/>
      <c r="M29720" s="51"/>
    </row>
    <row r="29721" spans="9:13">
      <c r="I29721" s="51"/>
      <c r="M29721" s="51"/>
    </row>
    <row r="29722" spans="9:13">
      <c r="I29722" s="51"/>
      <c r="M29722" s="51"/>
    </row>
    <row r="29723" spans="9:13">
      <c r="I29723" s="51"/>
      <c r="M29723" s="51"/>
    </row>
    <row r="29724" spans="9:13">
      <c r="I29724" s="51"/>
      <c r="M29724" s="51"/>
    </row>
    <row r="29725" spans="9:13">
      <c r="I29725" s="51"/>
      <c r="M29725" s="51"/>
    </row>
    <row r="29726" spans="9:13">
      <c r="I29726" s="51"/>
      <c r="M29726" s="51"/>
    </row>
    <row r="29727" spans="9:13">
      <c r="I29727" s="51"/>
      <c r="M29727" s="51"/>
    </row>
    <row r="29728" spans="9:13">
      <c r="I29728" s="51"/>
      <c r="M29728" s="51"/>
    </row>
    <row r="29729" spans="9:13">
      <c r="I29729" s="51"/>
      <c r="M29729" s="51"/>
    </row>
    <row r="29730" spans="9:13">
      <c r="I29730" s="51"/>
      <c r="M29730" s="51"/>
    </row>
    <row r="29731" spans="9:13">
      <c r="I29731" s="51"/>
      <c r="M29731" s="51"/>
    </row>
    <row r="29732" spans="9:13">
      <c r="I29732" s="51"/>
      <c r="M29732" s="51"/>
    </row>
    <row r="29733" spans="9:13">
      <c r="I29733" s="51"/>
      <c r="M29733" s="51"/>
    </row>
    <row r="29734" spans="9:13">
      <c r="I29734" s="51"/>
      <c r="M29734" s="51"/>
    </row>
    <row r="29735" spans="9:13">
      <c r="I29735" s="51"/>
      <c r="M29735" s="51"/>
    </row>
    <row r="29736" spans="9:13">
      <c r="I29736" s="51"/>
      <c r="M29736" s="51"/>
    </row>
    <row r="29737" spans="9:13">
      <c r="I29737" s="51"/>
      <c r="M29737" s="51"/>
    </row>
    <row r="29738" spans="9:13">
      <c r="I29738" s="51"/>
      <c r="M29738" s="51"/>
    </row>
    <row r="29739" spans="9:13">
      <c r="I29739" s="51"/>
      <c r="M29739" s="51"/>
    </row>
    <row r="29740" spans="9:13">
      <c r="I29740" s="51"/>
      <c r="M29740" s="51"/>
    </row>
    <row r="29741" spans="9:13">
      <c r="I29741" s="51"/>
      <c r="M29741" s="51"/>
    </row>
    <row r="29742" spans="9:13">
      <c r="I29742" s="51"/>
      <c r="M29742" s="51"/>
    </row>
    <row r="29743" spans="9:13">
      <c r="I29743" s="51"/>
      <c r="M29743" s="51"/>
    </row>
    <row r="29744" spans="9:13">
      <c r="I29744" s="51"/>
      <c r="M29744" s="51"/>
    </row>
    <row r="29745" spans="9:13">
      <c r="I29745" s="51"/>
      <c r="M29745" s="51"/>
    </row>
    <row r="29746" spans="9:13">
      <c r="I29746" s="51"/>
      <c r="M29746" s="51"/>
    </row>
    <row r="29747" spans="9:13">
      <c r="I29747" s="51"/>
      <c r="M29747" s="51"/>
    </row>
    <row r="29748" spans="9:13">
      <c r="I29748" s="51"/>
      <c r="M29748" s="51"/>
    </row>
    <row r="29749" spans="9:13">
      <c r="I29749" s="51"/>
      <c r="M29749" s="51"/>
    </row>
    <row r="29750" spans="9:13">
      <c r="I29750" s="51"/>
      <c r="M29750" s="51"/>
    </row>
    <row r="29751" spans="9:13">
      <c r="I29751" s="51"/>
      <c r="M29751" s="51"/>
    </row>
    <row r="29752" spans="9:13">
      <c r="I29752" s="51"/>
      <c r="M29752" s="51"/>
    </row>
    <row r="29753" spans="9:13">
      <c r="I29753" s="51"/>
      <c r="M29753" s="51"/>
    </row>
    <row r="29754" spans="9:13">
      <c r="I29754" s="51"/>
      <c r="M29754" s="51"/>
    </row>
    <row r="29755" spans="9:13">
      <c r="I29755" s="51"/>
      <c r="M29755" s="51"/>
    </row>
    <row r="29756" spans="9:13">
      <c r="I29756" s="51"/>
      <c r="M29756" s="51"/>
    </row>
    <row r="29757" spans="9:13">
      <c r="I29757" s="51"/>
      <c r="M29757" s="51"/>
    </row>
    <row r="29758" spans="9:13">
      <c r="I29758" s="51"/>
      <c r="M29758" s="51"/>
    </row>
    <row r="29759" spans="9:13">
      <c r="I29759" s="51"/>
      <c r="M29759" s="51"/>
    </row>
    <row r="29760" spans="9:13">
      <c r="I29760" s="51"/>
      <c r="M29760" s="51"/>
    </row>
    <row r="29761" spans="9:13">
      <c r="I29761" s="51"/>
      <c r="M29761" s="51"/>
    </row>
    <row r="29762" spans="9:13">
      <c r="I29762" s="51"/>
      <c r="M29762" s="51"/>
    </row>
    <row r="29763" spans="9:13">
      <c r="I29763" s="51"/>
      <c r="M29763" s="51"/>
    </row>
    <row r="29764" spans="9:13">
      <c r="I29764" s="51"/>
      <c r="M29764" s="51"/>
    </row>
    <row r="29765" spans="9:13">
      <c r="I29765" s="51"/>
      <c r="M29765" s="51"/>
    </row>
    <row r="29766" spans="9:13">
      <c r="I29766" s="51"/>
      <c r="M29766" s="51"/>
    </row>
    <row r="29767" spans="9:13">
      <c r="I29767" s="51"/>
      <c r="M29767" s="51"/>
    </row>
    <row r="29768" spans="9:13">
      <c r="I29768" s="51"/>
      <c r="M29768" s="51"/>
    </row>
    <row r="29769" spans="9:13">
      <c r="I29769" s="51"/>
      <c r="M29769" s="51"/>
    </row>
    <row r="29770" spans="9:13">
      <c r="I29770" s="51"/>
      <c r="M29770" s="51"/>
    </row>
    <row r="29771" spans="9:13">
      <c r="I29771" s="51"/>
      <c r="M29771" s="51"/>
    </row>
    <row r="29772" spans="9:13">
      <c r="I29772" s="51"/>
      <c r="M29772" s="51"/>
    </row>
    <row r="29773" spans="9:13">
      <c r="I29773" s="51"/>
      <c r="M29773" s="51"/>
    </row>
    <row r="29774" spans="9:13">
      <c r="I29774" s="51"/>
      <c r="M29774" s="51"/>
    </row>
    <row r="29775" spans="9:13">
      <c r="I29775" s="51"/>
      <c r="M29775" s="51"/>
    </row>
    <row r="29776" spans="9:13">
      <c r="I29776" s="51"/>
      <c r="M29776" s="51"/>
    </row>
    <row r="29777" spans="9:13">
      <c r="I29777" s="51"/>
      <c r="M29777" s="51"/>
    </row>
    <row r="29778" spans="9:13">
      <c r="I29778" s="51"/>
      <c r="M29778" s="51"/>
    </row>
    <row r="29779" spans="9:13">
      <c r="I29779" s="51"/>
      <c r="M29779" s="51"/>
    </row>
    <row r="29780" spans="9:13">
      <c r="I29780" s="51"/>
      <c r="M29780" s="51"/>
    </row>
    <row r="29781" spans="9:13">
      <c r="I29781" s="51"/>
      <c r="M29781" s="51"/>
    </row>
    <row r="29782" spans="9:13">
      <c r="I29782" s="51"/>
      <c r="M29782" s="51"/>
    </row>
    <row r="29783" spans="9:13">
      <c r="I29783" s="51"/>
      <c r="M29783" s="51"/>
    </row>
    <row r="29784" spans="9:13">
      <c r="I29784" s="51"/>
      <c r="M29784" s="51"/>
    </row>
    <row r="29785" spans="9:13">
      <c r="I29785" s="51"/>
      <c r="M29785" s="51"/>
    </row>
    <row r="29786" spans="9:13">
      <c r="I29786" s="51"/>
      <c r="M29786" s="51"/>
    </row>
    <row r="29787" spans="9:13">
      <c r="I29787" s="51"/>
      <c r="M29787" s="51"/>
    </row>
    <row r="29788" spans="9:13">
      <c r="I29788" s="51"/>
      <c r="M29788" s="51"/>
    </row>
    <row r="29789" spans="9:13">
      <c r="I29789" s="51"/>
      <c r="M29789" s="51"/>
    </row>
    <row r="29790" spans="9:13">
      <c r="I29790" s="51"/>
      <c r="M29790" s="51"/>
    </row>
    <row r="29791" spans="9:13">
      <c r="I29791" s="51"/>
      <c r="M29791" s="51"/>
    </row>
    <row r="29792" spans="9:13">
      <c r="I29792" s="51"/>
      <c r="M29792" s="51"/>
    </row>
    <row r="29793" spans="9:13">
      <c r="I29793" s="51"/>
      <c r="M29793" s="51"/>
    </row>
    <row r="29794" spans="9:13">
      <c r="I29794" s="51"/>
      <c r="M29794" s="51"/>
    </row>
    <row r="29795" spans="9:13">
      <c r="I29795" s="51"/>
      <c r="M29795" s="51"/>
    </row>
    <row r="29796" spans="9:13">
      <c r="I29796" s="51"/>
      <c r="M29796" s="51"/>
    </row>
    <row r="29797" spans="9:13">
      <c r="I29797" s="51"/>
      <c r="M29797" s="51"/>
    </row>
    <row r="29798" spans="9:13">
      <c r="I29798" s="51"/>
      <c r="M29798" s="51"/>
    </row>
    <row r="29799" spans="9:13">
      <c r="I29799" s="51"/>
      <c r="M29799" s="51"/>
    </row>
    <row r="29800" spans="9:13">
      <c r="I29800" s="51"/>
      <c r="M29800" s="51"/>
    </row>
    <row r="29801" spans="9:13">
      <c r="I29801" s="51"/>
      <c r="M29801" s="51"/>
    </row>
    <row r="29802" spans="9:13">
      <c r="I29802" s="51"/>
      <c r="M29802" s="51"/>
    </row>
    <row r="29803" spans="9:13">
      <c r="I29803" s="51"/>
      <c r="M29803" s="51"/>
    </row>
    <row r="29804" spans="9:13">
      <c r="I29804" s="51"/>
      <c r="M29804" s="51"/>
    </row>
    <row r="29805" spans="9:13">
      <c r="I29805" s="51"/>
      <c r="M29805" s="51"/>
    </row>
    <row r="29806" spans="9:13">
      <c r="I29806" s="51"/>
      <c r="M29806" s="51"/>
    </row>
    <row r="29807" spans="9:13">
      <c r="I29807" s="51"/>
      <c r="M29807" s="51"/>
    </row>
    <row r="29808" spans="9:13">
      <c r="I29808" s="51"/>
      <c r="M29808" s="51"/>
    </row>
    <row r="29809" spans="9:13">
      <c r="I29809" s="51"/>
      <c r="M29809" s="51"/>
    </row>
    <row r="29810" spans="9:13">
      <c r="I29810" s="51"/>
      <c r="M29810" s="51"/>
    </row>
    <row r="29811" spans="9:13">
      <c r="I29811" s="51"/>
      <c r="M29811" s="51"/>
    </row>
    <row r="29812" spans="9:13">
      <c r="I29812" s="51"/>
      <c r="M29812" s="51"/>
    </row>
    <row r="29813" spans="9:13">
      <c r="I29813" s="51"/>
      <c r="M29813" s="51"/>
    </row>
    <row r="29814" spans="9:13">
      <c r="I29814" s="51"/>
      <c r="M29814" s="51"/>
    </row>
    <row r="29815" spans="9:13">
      <c r="I29815" s="51"/>
      <c r="M29815" s="51"/>
    </row>
    <row r="29816" spans="9:13">
      <c r="I29816" s="51"/>
      <c r="M29816" s="51"/>
    </row>
    <row r="29817" spans="9:13">
      <c r="I29817" s="51"/>
      <c r="M29817" s="51"/>
    </row>
    <row r="29818" spans="9:13">
      <c r="I29818" s="51"/>
      <c r="M29818" s="51"/>
    </row>
    <row r="29819" spans="9:13">
      <c r="I29819" s="51"/>
      <c r="M29819" s="51"/>
    </row>
    <row r="29820" spans="9:13">
      <c r="I29820" s="51"/>
      <c r="M29820" s="51"/>
    </row>
    <row r="29821" spans="9:13">
      <c r="I29821" s="51"/>
      <c r="M29821" s="51"/>
    </row>
    <row r="29822" spans="9:13">
      <c r="I29822" s="51"/>
      <c r="M29822" s="51"/>
    </row>
    <row r="29823" spans="9:13">
      <c r="I29823" s="51"/>
      <c r="M29823" s="51"/>
    </row>
    <row r="29824" spans="9:13">
      <c r="I29824" s="51"/>
      <c r="M29824" s="51"/>
    </row>
    <row r="29825" spans="9:13">
      <c r="I29825" s="51"/>
      <c r="M29825" s="51"/>
    </row>
    <row r="29826" spans="9:13">
      <c r="I29826" s="51"/>
      <c r="M29826" s="51"/>
    </row>
    <row r="29827" spans="9:13">
      <c r="I29827" s="51"/>
      <c r="M29827" s="51"/>
    </row>
    <row r="29828" spans="9:13">
      <c r="I29828" s="51"/>
      <c r="M29828" s="51"/>
    </row>
    <row r="29829" spans="9:13">
      <c r="I29829" s="51"/>
      <c r="M29829" s="51"/>
    </row>
    <row r="29830" spans="9:13">
      <c r="I29830" s="51"/>
      <c r="M29830" s="51"/>
    </row>
    <row r="29831" spans="9:13">
      <c r="I29831" s="51"/>
      <c r="M29831" s="51"/>
    </row>
    <row r="29832" spans="9:13">
      <c r="I29832" s="51"/>
      <c r="M29832" s="51"/>
    </row>
    <row r="29833" spans="9:13">
      <c r="I29833" s="51"/>
      <c r="M29833" s="51"/>
    </row>
    <row r="29834" spans="9:13">
      <c r="I29834" s="51"/>
      <c r="M29834" s="51"/>
    </row>
    <row r="29835" spans="9:13">
      <c r="I29835" s="51"/>
      <c r="M29835" s="51"/>
    </row>
    <row r="29836" spans="9:13">
      <c r="I29836" s="51"/>
      <c r="M29836" s="51"/>
    </row>
    <row r="29837" spans="9:13">
      <c r="I29837" s="51"/>
      <c r="M29837" s="51"/>
    </row>
    <row r="29838" spans="9:13">
      <c r="I29838" s="51"/>
      <c r="M29838" s="51"/>
    </row>
    <row r="29839" spans="9:13">
      <c r="I29839" s="51"/>
      <c r="M29839" s="51"/>
    </row>
    <row r="29840" spans="9:13">
      <c r="I29840" s="51"/>
      <c r="M29840" s="51"/>
    </row>
    <row r="29841" spans="9:13">
      <c r="I29841" s="51"/>
      <c r="M29841" s="51"/>
    </row>
    <row r="29842" spans="9:13">
      <c r="I29842" s="51"/>
      <c r="M29842" s="51"/>
    </row>
    <row r="29843" spans="9:13">
      <c r="I29843" s="51"/>
      <c r="M29843" s="51"/>
    </row>
    <row r="29844" spans="9:13">
      <c r="I29844" s="51"/>
      <c r="M29844" s="51"/>
    </row>
    <row r="29845" spans="9:13">
      <c r="I29845" s="51"/>
      <c r="M29845" s="51"/>
    </row>
    <row r="29846" spans="9:13">
      <c r="I29846" s="51"/>
      <c r="M29846" s="51"/>
    </row>
    <row r="29847" spans="9:13">
      <c r="I29847" s="51"/>
      <c r="M29847" s="51"/>
    </row>
    <row r="29848" spans="9:13">
      <c r="I29848" s="51"/>
      <c r="M29848" s="51"/>
    </row>
    <row r="29849" spans="9:13">
      <c r="I29849" s="51"/>
      <c r="M29849" s="51"/>
    </row>
    <row r="29850" spans="9:13">
      <c r="I29850" s="51"/>
      <c r="M29850" s="51"/>
    </row>
    <row r="29851" spans="9:13">
      <c r="I29851" s="51"/>
      <c r="M29851" s="51"/>
    </row>
    <row r="29852" spans="9:13">
      <c r="I29852" s="51"/>
      <c r="M29852" s="51"/>
    </row>
    <row r="29853" spans="9:13">
      <c r="I29853" s="51"/>
      <c r="M29853" s="51"/>
    </row>
    <row r="29854" spans="9:13">
      <c r="I29854" s="51"/>
      <c r="M29854" s="51"/>
    </row>
    <row r="29855" spans="9:13">
      <c r="I29855" s="51"/>
      <c r="M29855" s="51"/>
    </row>
    <row r="29856" spans="9:13">
      <c r="I29856" s="51"/>
      <c r="M29856" s="51"/>
    </row>
    <row r="29857" spans="9:13">
      <c r="I29857" s="51"/>
      <c r="M29857" s="51"/>
    </row>
    <row r="29858" spans="9:13">
      <c r="I29858" s="51"/>
      <c r="M29858" s="51"/>
    </row>
    <row r="29859" spans="9:13">
      <c r="I29859" s="51"/>
      <c r="M29859" s="51"/>
    </row>
    <row r="29860" spans="9:13">
      <c r="I29860" s="51"/>
      <c r="M29860" s="51"/>
    </row>
    <row r="29861" spans="9:13">
      <c r="I29861" s="51"/>
      <c r="M29861" s="51"/>
    </row>
    <row r="29862" spans="9:13">
      <c r="I29862" s="51"/>
      <c r="M29862" s="51"/>
    </row>
    <row r="29863" spans="9:13">
      <c r="I29863" s="51"/>
      <c r="M29863" s="51"/>
    </row>
    <row r="29864" spans="9:13">
      <c r="I29864" s="51"/>
      <c r="M29864" s="51"/>
    </row>
    <row r="29865" spans="9:13">
      <c r="I29865" s="51"/>
      <c r="M29865" s="51"/>
    </row>
    <row r="29866" spans="9:13">
      <c r="I29866" s="51"/>
      <c r="M29866" s="51"/>
    </row>
    <row r="29867" spans="9:13">
      <c r="I29867" s="51"/>
      <c r="M29867" s="51"/>
    </row>
    <row r="29868" spans="9:13">
      <c r="I29868" s="51"/>
      <c r="M29868" s="51"/>
    </row>
    <row r="29869" spans="9:13">
      <c r="I29869" s="51"/>
      <c r="M29869" s="51"/>
    </row>
    <row r="29870" spans="9:13">
      <c r="I29870" s="51"/>
      <c r="M29870" s="51"/>
    </row>
    <row r="29871" spans="9:13">
      <c r="I29871" s="51"/>
      <c r="M29871" s="51"/>
    </row>
    <row r="29872" spans="9:13">
      <c r="I29872" s="51"/>
      <c r="M29872" s="51"/>
    </row>
    <row r="29873" spans="9:13">
      <c r="I29873" s="51"/>
      <c r="M29873" s="51"/>
    </row>
    <row r="29874" spans="9:13">
      <c r="I29874" s="51"/>
      <c r="M29874" s="51"/>
    </row>
    <row r="29875" spans="9:13">
      <c r="I29875" s="51"/>
      <c r="M29875" s="51"/>
    </row>
    <row r="29876" spans="9:13">
      <c r="I29876" s="51"/>
      <c r="M29876" s="51"/>
    </row>
    <row r="29877" spans="9:13">
      <c r="I29877" s="51"/>
      <c r="M29877" s="51"/>
    </row>
    <row r="29878" spans="9:13">
      <c r="I29878" s="51"/>
      <c r="M29878" s="51"/>
    </row>
    <row r="29879" spans="9:13">
      <c r="I29879" s="51"/>
      <c r="M29879" s="51"/>
    </row>
    <row r="29880" spans="9:13">
      <c r="I29880" s="51"/>
      <c r="M29880" s="51"/>
    </row>
    <row r="29881" spans="9:13">
      <c r="I29881" s="51"/>
      <c r="M29881" s="51"/>
    </row>
    <row r="29882" spans="9:13">
      <c r="I29882" s="51"/>
      <c r="M29882" s="51"/>
    </row>
    <row r="29883" spans="9:13">
      <c r="I29883" s="51"/>
      <c r="M29883" s="51"/>
    </row>
    <row r="29884" spans="9:13">
      <c r="I29884" s="51"/>
      <c r="M29884" s="51"/>
    </row>
    <row r="29885" spans="9:13">
      <c r="I29885" s="51"/>
      <c r="M29885" s="51"/>
    </row>
    <row r="29886" spans="9:13">
      <c r="I29886" s="51"/>
      <c r="M29886" s="51"/>
    </row>
    <row r="29887" spans="9:13">
      <c r="I29887" s="51"/>
      <c r="M29887" s="51"/>
    </row>
    <row r="29888" spans="9:13">
      <c r="I29888" s="51"/>
      <c r="M29888" s="51"/>
    </row>
    <row r="29889" spans="9:13">
      <c r="I29889" s="51"/>
      <c r="M29889" s="51"/>
    </row>
    <row r="29890" spans="9:13">
      <c r="I29890" s="51"/>
      <c r="M29890" s="51"/>
    </row>
    <row r="29891" spans="9:13">
      <c r="I29891" s="51"/>
      <c r="M29891" s="51"/>
    </row>
    <row r="29892" spans="9:13">
      <c r="I29892" s="51"/>
      <c r="M29892" s="51"/>
    </row>
    <row r="29893" spans="9:13">
      <c r="I29893" s="51"/>
      <c r="M29893" s="51"/>
    </row>
    <row r="29894" spans="9:13">
      <c r="I29894" s="51"/>
      <c r="M29894" s="51"/>
    </row>
    <row r="29895" spans="9:13">
      <c r="I29895" s="51"/>
      <c r="M29895" s="51"/>
    </row>
    <row r="29896" spans="9:13">
      <c r="I29896" s="51"/>
      <c r="M29896" s="51"/>
    </row>
    <row r="29897" spans="9:13">
      <c r="I29897" s="51"/>
      <c r="M29897" s="51"/>
    </row>
    <row r="29898" spans="9:13">
      <c r="I29898" s="51"/>
      <c r="M29898" s="51"/>
    </row>
    <row r="29899" spans="9:13">
      <c r="I29899" s="51"/>
      <c r="M29899" s="51"/>
    </row>
    <row r="29900" spans="9:13">
      <c r="I29900" s="51"/>
      <c r="M29900" s="51"/>
    </row>
    <row r="29901" spans="9:13">
      <c r="I29901" s="51"/>
      <c r="M29901" s="51"/>
    </row>
    <row r="29902" spans="9:13">
      <c r="I29902" s="51"/>
      <c r="M29902" s="51"/>
    </row>
    <row r="29903" spans="9:13">
      <c r="I29903" s="51"/>
      <c r="M29903" s="51"/>
    </row>
    <row r="29904" spans="9:13">
      <c r="I29904" s="51"/>
      <c r="M29904" s="51"/>
    </row>
    <row r="29905" spans="9:13">
      <c r="I29905" s="51"/>
      <c r="M29905" s="51"/>
    </row>
    <row r="29906" spans="9:13">
      <c r="I29906" s="51"/>
      <c r="M29906" s="51"/>
    </row>
    <row r="29907" spans="9:13">
      <c r="I29907" s="51"/>
      <c r="M29907" s="51"/>
    </row>
    <row r="29908" spans="9:13">
      <c r="I29908" s="51"/>
      <c r="M29908" s="51"/>
    </row>
    <row r="29909" spans="9:13">
      <c r="I29909" s="51"/>
      <c r="M29909" s="51"/>
    </row>
    <row r="29910" spans="9:13">
      <c r="I29910" s="51"/>
      <c r="M29910" s="51"/>
    </row>
    <row r="29911" spans="9:13">
      <c r="I29911" s="51"/>
      <c r="M29911" s="51"/>
    </row>
    <row r="29912" spans="9:13">
      <c r="I29912" s="51"/>
      <c r="M29912" s="51"/>
    </row>
    <row r="29913" spans="9:13">
      <c r="I29913" s="51"/>
      <c r="M29913" s="51"/>
    </row>
    <row r="29914" spans="9:13">
      <c r="I29914" s="51"/>
      <c r="M29914" s="51"/>
    </row>
    <row r="29915" spans="9:13">
      <c r="I29915" s="51"/>
      <c r="M29915" s="51"/>
    </row>
    <row r="29916" spans="9:13">
      <c r="I29916" s="51"/>
      <c r="M29916" s="51"/>
    </row>
    <row r="29917" spans="9:13">
      <c r="I29917" s="51"/>
      <c r="M29917" s="51"/>
    </row>
    <row r="29918" spans="9:13">
      <c r="I29918" s="51"/>
      <c r="M29918" s="51"/>
    </row>
    <row r="29919" spans="9:13">
      <c r="I29919" s="51"/>
      <c r="M29919" s="51"/>
    </row>
    <row r="29920" spans="9:13">
      <c r="I29920" s="51"/>
      <c r="M29920" s="51"/>
    </row>
    <row r="29921" spans="9:13">
      <c r="I29921" s="51"/>
      <c r="M29921" s="51"/>
    </row>
    <row r="29922" spans="9:13">
      <c r="I29922" s="51"/>
      <c r="M29922" s="51"/>
    </row>
    <row r="29923" spans="9:13">
      <c r="I29923" s="51"/>
      <c r="M29923" s="51"/>
    </row>
    <row r="29924" spans="9:13">
      <c r="I29924" s="51"/>
      <c r="M29924" s="51"/>
    </row>
    <row r="29925" spans="9:13">
      <c r="I29925" s="51"/>
      <c r="M29925" s="51"/>
    </row>
    <row r="29926" spans="9:13">
      <c r="I29926" s="51"/>
      <c r="M29926" s="51"/>
    </row>
    <row r="29927" spans="9:13">
      <c r="I29927" s="51"/>
      <c r="M29927" s="51"/>
    </row>
    <row r="29928" spans="9:13">
      <c r="I29928" s="51"/>
      <c r="M29928" s="51"/>
    </row>
    <row r="29929" spans="9:13">
      <c r="I29929" s="51"/>
      <c r="M29929" s="51"/>
    </row>
    <row r="29930" spans="9:13">
      <c r="I29930" s="51"/>
      <c r="M29930" s="51"/>
    </row>
    <row r="29931" spans="9:13">
      <c r="I29931" s="51"/>
      <c r="M29931" s="51"/>
    </row>
    <row r="29932" spans="9:13">
      <c r="I29932" s="51"/>
      <c r="M29932" s="51"/>
    </row>
    <row r="29933" spans="9:13">
      <c r="I29933" s="51"/>
      <c r="M29933" s="51"/>
    </row>
    <row r="29934" spans="9:13">
      <c r="I29934" s="51"/>
      <c r="M29934" s="51"/>
    </row>
    <row r="29935" spans="9:13">
      <c r="I29935" s="51"/>
      <c r="M29935" s="51"/>
    </row>
    <row r="29936" spans="9:13">
      <c r="I29936" s="51"/>
      <c r="M29936" s="51"/>
    </row>
    <row r="29937" spans="9:13">
      <c r="I29937" s="51"/>
      <c r="M29937" s="51"/>
    </row>
    <row r="29938" spans="9:13">
      <c r="I29938" s="51"/>
      <c r="M29938" s="51"/>
    </row>
    <row r="29939" spans="9:13">
      <c r="I29939" s="51"/>
      <c r="M29939" s="51"/>
    </row>
    <row r="29940" spans="9:13">
      <c r="I29940" s="51"/>
      <c r="M29940" s="51"/>
    </row>
    <row r="29941" spans="9:13">
      <c r="I29941" s="51"/>
      <c r="M29941" s="51"/>
    </row>
    <row r="29942" spans="9:13">
      <c r="I29942" s="51"/>
      <c r="M29942" s="51"/>
    </row>
    <row r="29943" spans="9:13">
      <c r="I29943" s="51"/>
      <c r="M29943" s="51"/>
    </row>
    <row r="29944" spans="9:13">
      <c r="I29944" s="51"/>
      <c r="M29944" s="51"/>
    </row>
    <row r="29945" spans="9:13">
      <c r="I29945" s="51"/>
      <c r="M29945" s="51"/>
    </row>
    <row r="29946" spans="9:13">
      <c r="I29946" s="51"/>
      <c r="M29946" s="51"/>
    </row>
    <row r="29947" spans="9:13">
      <c r="I29947" s="51"/>
      <c r="M29947" s="51"/>
    </row>
    <row r="29948" spans="9:13">
      <c r="I29948" s="51"/>
      <c r="M29948" s="51"/>
    </row>
    <row r="29949" spans="9:13">
      <c r="I29949" s="51"/>
      <c r="M29949" s="51"/>
    </row>
    <row r="29950" spans="9:13">
      <c r="I29950" s="51"/>
      <c r="M29950" s="51"/>
    </row>
    <row r="29951" spans="9:13">
      <c r="I29951" s="51"/>
      <c r="M29951" s="51"/>
    </row>
    <row r="29952" spans="9:13">
      <c r="I29952" s="51"/>
      <c r="M29952" s="51"/>
    </row>
    <row r="29953" spans="9:13">
      <c r="I29953" s="51"/>
      <c r="M29953" s="51"/>
    </row>
    <row r="29954" spans="9:13">
      <c r="I29954" s="51"/>
      <c r="M29954" s="51"/>
    </row>
    <row r="29955" spans="9:13">
      <c r="I29955" s="51"/>
      <c r="M29955" s="51"/>
    </row>
    <row r="29956" spans="9:13">
      <c r="I29956" s="51"/>
      <c r="M29956" s="51"/>
    </row>
    <row r="29957" spans="9:13">
      <c r="I29957" s="51"/>
      <c r="M29957" s="51"/>
    </row>
    <row r="29958" spans="9:13">
      <c r="I29958" s="51"/>
      <c r="M29958" s="51"/>
    </row>
    <row r="29959" spans="9:13">
      <c r="I29959" s="51"/>
      <c r="M29959" s="51"/>
    </row>
    <row r="29960" spans="9:13">
      <c r="I29960" s="51"/>
      <c r="M29960" s="51"/>
    </row>
    <row r="29961" spans="9:13">
      <c r="I29961" s="51"/>
      <c r="M29961" s="51"/>
    </row>
    <row r="29962" spans="9:13">
      <c r="I29962" s="51"/>
      <c r="M29962" s="51"/>
    </row>
    <row r="29963" spans="9:13">
      <c r="I29963" s="51"/>
      <c r="M29963" s="51"/>
    </row>
    <row r="29964" spans="9:13">
      <c r="I29964" s="51"/>
      <c r="M29964" s="51"/>
    </row>
    <row r="29965" spans="9:13">
      <c r="I29965" s="51"/>
      <c r="M29965" s="51"/>
    </row>
    <row r="29966" spans="9:13">
      <c r="I29966" s="51"/>
      <c r="M29966" s="51"/>
    </row>
    <row r="29967" spans="9:13">
      <c r="I29967" s="51"/>
      <c r="M29967" s="51"/>
    </row>
    <row r="29968" spans="9:13">
      <c r="I29968" s="51"/>
      <c r="M29968" s="51"/>
    </row>
    <row r="29969" spans="9:13">
      <c r="I29969" s="51"/>
      <c r="M29969" s="51"/>
    </row>
    <row r="29970" spans="9:13">
      <c r="I29970" s="51"/>
      <c r="M29970" s="51"/>
    </row>
    <row r="29971" spans="9:13">
      <c r="I29971" s="51"/>
      <c r="M29971" s="51"/>
    </row>
    <row r="29972" spans="9:13">
      <c r="I29972" s="51"/>
      <c r="M29972" s="51"/>
    </row>
    <row r="29973" spans="9:13">
      <c r="I29973" s="51"/>
      <c r="M29973" s="51"/>
    </row>
    <row r="29974" spans="9:13">
      <c r="I29974" s="51"/>
      <c r="M29974" s="51"/>
    </row>
    <row r="29975" spans="9:13">
      <c r="I29975" s="51"/>
      <c r="M29975" s="51"/>
    </row>
    <row r="29976" spans="9:13">
      <c r="I29976" s="51"/>
      <c r="M29976" s="51"/>
    </row>
    <row r="29977" spans="9:13">
      <c r="I29977" s="51"/>
      <c r="M29977" s="51"/>
    </row>
    <row r="29978" spans="9:13">
      <c r="I29978" s="51"/>
      <c r="M29978" s="51"/>
    </row>
    <row r="29979" spans="9:13">
      <c r="I29979" s="51"/>
      <c r="M29979" s="51"/>
    </row>
    <row r="29980" spans="9:13">
      <c r="I29980" s="51"/>
      <c r="M29980" s="51"/>
    </row>
    <row r="29981" spans="9:13">
      <c r="I29981" s="51"/>
      <c r="M29981" s="51"/>
    </row>
    <row r="29982" spans="9:13">
      <c r="I29982" s="51"/>
      <c r="M29982" s="51"/>
    </row>
    <row r="29983" spans="9:13">
      <c r="I29983" s="51"/>
      <c r="M29983" s="51"/>
    </row>
    <row r="29984" spans="9:13">
      <c r="I29984" s="51"/>
      <c r="M29984" s="51"/>
    </row>
    <row r="29985" spans="9:13">
      <c r="I29985" s="51"/>
      <c r="M29985" s="51"/>
    </row>
    <row r="29986" spans="9:13">
      <c r="I29986" s="51"/>
      <c r="M29986" s="51"/>
    </row>
    <row r="29987" spans="9:13">
      <c r="I29987" s="51"/>
      <c r="M29987" s="51"/>
    </row>
    <row r="29988" spans="9:13">
      <c r="I29988" s="51"/>
      <c r="M29988" s="51"/>
    </row>
    <row r="29989" spans="9:13">
      <c r="I29989" s="51"/>
      <c r="M29989" s="51"/>
    </row>
    <row r="29990" spans="9:13">
      <c r="I29990" s="51"/>
      <c r="M29990" s="51"/>
    </row>
    <row r="29991" spans="9:13">
      <c r="I29991" s="51"/>
      <c r="M29991" s="51"/>
    </row>
    <row r="29992" spans="9:13">
      <c r="I29992" s="51"/>
      <c r="M29992" s="51"/>
    </row>
    <row r="29993" spans="9:13">
      <c r="I29993" s="51"/>
      <c r="M29993" s="51"/>
    </row>
    <row r="29994" spans="9:13">
      <c r="I29994" s="51"/>
      <c r="M29994" s="51"/>
    </row>
    <row r="29995" spans="9:13">
      <c r="I29995" s="51"/>
      <c r="M29995" s="51"/>
    </row>
    <row r="29996" spans="9:13">
      <c r="I29996" s="51"/>
      <c r="M29996" s="51"/>
    </row>
    <row r="29997" spans="9:13">
      <c r="I29997" s="51"/>
      <c r="M29997" s="51"/>
    </row>
    <row r="29998" spans="9:13">
      <c r="I29998" s="51"/>
      <c r="M29998" s="51"/>
    </row>
    <row r="29999" spans="9:13">
      <c r="I29999" s="51"/>
      <c r="M29999" s="51"/>
    </row>
    <row r="30000" spans="9:13">
      <c r="I30000" s="51"/>
      <c r="M30000" s="51"/>
    </row>
    <row r="30001" spans="9:13">
      <c r="I30001" s="51"/>
      <c r="M30001" s="51"/>
    </row>
    <row r="30002" spans="9:13">
      <c r="I30002" s="51"/>
      <c r="M30002" s="51"/>
    </row>
    <row r="30003" spans="9:13">
      <c r="I30003" s="51"/>
      <c r="M30003" s="51"/>
    </row>
    <row r="30004" spans="9:13">
      <c r="I30004" s="51"/>
      <c r="M30004" s="51"/>
    </row>
    <row r="30005" spans="9:13">
      <c r="I30005" s="51"/>
      <c r="M30005" s="51"/>
    </row>
    <row r="30006" spans="9:13">
      <c r="I30006" s="51"/>
      <c r="M30006" s="51"/>
    </row>
    <row r="30007" spans="9:13">
      <c r="I30007" s="51"/>
      <c r="M30007" s="51"/>
    </row>
    <row r="30008" spans="9:13">
      <c r="I30008" s="51"/>
      <c r="M30008" s="51"/>
    </row>
    <row r="30009" spans="9:13">
      <c r="I30009" s="51"/>
      <c r="M30009" s="51"/>
    </row>
    <row r="30010" spans="9:13">
      <c r="I30010" s="51"/>
      <c r="M30010" s="51"/>
    </row>
    <row r="30011" spans="9:13">
      <c r="I30011" s="51"/>
      <c r="M30011" s="51"/>
    </row>
    <row r="30012" spans="9:13">
      <c r="I30012" s="51"/>
      <c r="M30012" s="51"/>
    </row>
    <row r="30013" spans="9:13">
      <c r="I30013" s="51"/>
      <c r="M30013" s="51"/>
    </row>
    <row r="30014" spans="9:13">
      <c r="I30014" s="51"/>
      <c r="M30014" s="51"/>
    </row>
    <row r="30015" spans="9:13">
      <c r="I30015" s="51"/>
      <c r="M30015" s="51"/>
    </row>
    <row r="30016" spans="9:13">
      <c r="I30016" s="51"/>
      <c r="M30016" s="51"/>
    </row>
    <row r="30017" spans="9:13">
      <c r="I30017" s="51"/>
      <c r="M30017" s="51"/>
    </row>
    <row r="30018" spans="9:13">
      <c r="I30018" s="51"/>
      <c r="M30018" s="51"/>
    </row>
    <row r="30019" spans="9:13">
      <c r="I30019" s="51"/>
      <c r="M30019" s="51"/>
    </row>
    <row r="30020" spans="9:13">
      <c r="I30020" s="51"/>
      <c r="M30020" s="51"/>
    </row>
    <row r="30021" spans="9:13">
      <c r="I30021" s="51"/>
      <c r="M30021" s="51"/>
    </row>
    <row r="30022" spans="9:13">
      <c r="I30022" s="51"/>
      <c r="M30022" s="51"/>
    </row>
    <row r="30023" spans="9:13">
      <c r="I30023" s="51"/>
      <c r="M30023" s="51"/>
    </row>
    <row r="30024" spans="9:13">
      <c r="I30024" s="51"/>
      <c r="M30024" s="51"/>
    </row>
    <row r="30025" spans="9:13">
      <c r="I30025" s="51"/>
      <c r="M30025" s="51"/>
    </row>
    <row r="30026" spans="9:13">
      <c r="I30026" s="51"/>
      <c r="M30026" s="51"/>
    </row>
    <row r="30027" spans="9:13">
      <c r="I30027" s="51"/>
      <c r="M30027" s="51"/>
    </row>
    <row r="30028" spans="9:13">
      <c r="I30028" s="51"/>
      <c r="M30028" s="51"/>
    </row>
    <row r="30029" spans="9:13">
      <c r="I30029" s="51"/>
      <c r="M30029" s="51"/>
    </row>
    <row r="30030" spans="9:13">
      <c r="I30030" s="51"/>
      <c r="M30030" s="51"/>
    </row>
    <row r="30031" spans="9:13">
      <c r="I30031" s="51"/>
      <c r="M30031" s="51"/>
    </row>
    <row r="30032" spans="9:13">
      <c r="I30032" s="51"/>
      <c r="M30032" s="51"/>
    </row>
    <row r="30033" spans="9:13">
      <c r="I30033" s="51"/>
      <c r="M30033" s="51"/>
    </row>
    <row r="30034" spans="9:13">
      <c r="I30034" s="51"/>
      <c r="M30034" s="51"/>
    </row>
    <row r="30035" spans="9:13">
      <c r="I30035" s="51"/>
      <c r="M30035" s="51"/>
    </row>
    <row r="30036" spans="9:13">
      <c r="I30036" s="51"/>
      <c r="M30036" s="51"/>
    </row>
    <row r="30037" spans="9:13">
      <c r="I30037" s="51"/>
      <c r="M30037" s="51"/>
    </row>
    <row r="30038" spans="9:13">
      <c r="I30038" s="51"/>
      <c r="M30038" s="51"/>
    </row>
    <row r="30039" spans="9:13">
      <c r="I30039" s="51"/>
      <c r="M30039" s="51"/>
    </row>
    <row r="30040" spans="9:13">
      <c r="I30040" s="51"/>
      <c r="M30040" s="51"/>
    </row>
    <row r="30041" spans="9:13">
      <c r="I30041" s="51"/>
      <c r="M30041" s="51"/>
    </row>
    <row r="30042" spans="9:13">
      <c r="I30042" s="51"/>
      <c r="M30042" s="51"/>
    </row>
    <row r="30043" spans="9:13">
      <c r="I30043" s="51"/>
      <c r="M30043" s="51"/>
    </row>
    <row r="30044" spans="9:13">
      <c r="I30044" s="51"/>
      <c r="M30044" s="51"/>
    </row>
    <row r="30045" spans="9:13">
      <c r="I30045" s="51"/>
      <c r="M30045" s="51"/>
    </row>
    <row r="30046" spans="9:13">
      <c r="I30046" s="51"/>
      <c r="M30046" s="51"/>
    </row>
    <row r="30047" spans="9:13">
      <c r="I30047" s="51"/>
      <c r="M30047" s="51"/>
    </row>
    <row r="30048" spans="9:13">
      <c r="I30048" s="51"/>
      <c r="M30048" s="51"/>
    </row>
    <row r="30049" spans="9:13">
      <c r="I30049" s="51"/>
      <c r="M30049" s="51"/>
    </row>
    <row r="30050" spans="9:13">
      <c r="I30050" s="51"/>
      <c r="M30050" s="51"/>
    </row>
    <row r="30051" spans="9:13">
      <c r="I30051" s="51"/>
      <c r="M30051" s="51"/>
    </row>
    <row r="30052" spans="9:13">
      <c r="I30052" s="51"/>
      <c r="M30052" s="51"/>
    </row>
    <row r="30053" spans="9:13">
      <c r="I30053" s="51"/>
      <c r="M30053" s="51"/>
    </row>
    <row r="30054" spans="9:13">
      <c r="I30054" s="51"/>
      <c r="M30054" s="51"/>
    </row>
    <row r="30055" spans="9:13">
      <c r="I30055" s="51"/>
      <c r="M30055" s="51"/>
    </row>
    <row r="30056" spans="9:13">
      <c r="I30056" s="51"/>
      <c r="M30056" s="51"/>
    </row>
    <row r="30057" spans="9:13">
      <c r="I30057" s="51"/>
      <c r="M30057" s="51"/>
    </row>
    <row r="30058" spans="9:13">
      <c r="I30058" s="51"/>
      <c r="M30058" s="51"/>
    </row>
    <row r="30059" spans="9:13">
      <c r="I30059" s="51"/>
      <c r="M30059" s="51"/>
    </row>
    <row r="30060" spans="9:13">
      <c r="I30060" s="51"/>
      <c r="M30060" s="51"/>
    </row>
    <row r="30061" spans="9:13">
      <c r="I30061" s="51"/>
      <c r="M30061" s="51"/>
    </row>
    <row r="30062" spans="9:13">
      <c r="I30062" s="51"/>
      <c r="M30062" s="51"/>
    </row>
    <row r="30063" spans="9:13">
      <c r="I30063" s="51"/>
      <c r="M30063" s="51"/>
    </row>
    <row r="30064" spans="9:13">
      <c r="I30064" s="51"/>
      <c r="M30064" s="51"/>
    </row>
    <row r="30065" spans="9:13">
      <c r="I30065" s="51"/>
      <c r="M30065" s="51"/>
    </row>
    <row r="30066" spans="9:13">
      <c r="I30066" s="51"/>
      <c r="M30066" s="51"/>
    </row>
    <row r="30067" spans="9:13">
      <c r="I30067" s="51"/>
      <c r="M30067" s="51"/>
    </row>
    <row r="30068" spans="9:13">
      <c r="I30068" s="51"/>
      <c r="M30068" s="51"/>
    </row>
    <row r="30069" spans="9:13">
      <c r="I30069" s="51"/>
      <c r="M30069" s="51"/>
    </row>
    <row r="30070" spans="9:13">
      <c r="I30070" s="51"/>
      <c r="M30070" s="51"/>
    </row>
    <row r="30071" spans="9:13">
      <c r="I30071" s="51"/>
      <c r="M30071" s="51"/>
    </row>
    <row r="30072" spans="9:13">
      <c r="I30072" s="51"/>
      <c r="M30072" s="51"/>
    </row>
    <row r="30073" spans="9:13">
      <c r="I30073" s="51"/>
      <c r="M30073" s="51"/>
    </row>
    <row r="30074" spans="9:13">
      <c r="I30074" s="51"/>
      <c r="M30074" s="51"/>
    </row>
    <row r="30075" spans="9:13">
      <c r="I30075" s="51"/>
      <c r="M30075" s="51"/>
    </row>
    <row r="30076" spans="9:13">
      <c r="I30076" s="51"/>
      <c r="M30076" s="51"/>
    </row>
    <row r="30077" spans="9:13">
      <c r="I30077" s="51"/>
      <c r="M30077" s="51"/>
    </row>
    <row r="30078" spans="9:13">
      <c r="I30078" s="51"/>
      <c r="M30078" s="51"/>
    </row>
    <row r="30079" spans="9:13">
      <c r="I30079" s="51"/>
      <c r="M30079" s="51"/>
    </row>
    <row r="30080" spans="9:13">
      <c r="I30080" s="51"/>
      <c r="M30080" s="51"/>
    </row>
    <row r="30081" spans="9:13">
      <c r="I30081" s="51"/>
      <c r="M30081" s="51"/>
    </row>
    <row r="30082" spans="9:13">
      <c r="I30082" s="51"/>
      <c r="M30082" s="51"/>
    </row>
    <row r="30083" spans="9:13">
      <c r="I30083" s="51"/>
      <c r="M30083" s="51"/>
    </row>
    <row r="30084" spans="9:13">
      <c r="I30084" s="51"/>
      <c r="M30084" s="51"/>
    </row>
    <row r="30085" spans="9:13">
      <c r="I30085" s="51"/>
      <c r="M30085" s="51"/>
    </row>
    <row r="30086" spans="9:13">
      <c r="I30086" s="51"/>
      <c r="M30086" s="51"/>
    </row>
    <row r="30087" spans="9:13">
      <c r="I30087" s="51"/>
      <c r="M30087" s="51"/>
    </row>
    <row r="30088" spans="9:13">
      <c r="I30088" s="51"/>
      <c r="M30088" s="51"/>
    </row>
    <row r="30089" spans="9:13">
      <c r="I30089" s="51"/>
      <c r="M30089" s="51"/>
    </row>
    <row r="30090" spans="9:13">
      <c r="I30090" s="51"/>
      <c r="M30090" s="51"/>
    </row>
    <row r="30091" spans="9:13">
      <c r="I30091" s="51"/>
      <c r="M30091" s="51"/>
    </row>
    <row r="30092" spans="9:13">
      <c r="I30092" s="51"/>
      <c r="M30092" s="51"/>
    </row>
    <row r="30093" spans="9:13">
      <c r="I30093" s="51"/>
      <c r="M30093" s="51"/>
    </row>
    <row r="30094" spans="9:13">
      <c r="I30094" s="51"/>
      <c r="M30094" s="51"/>
    </row>
    <row r="30095" spans="9:13">
      <c r="I30095" s="51"/>
      <c r="M30095" s="51"/>
    </row>
    <row r="30096" spans="9:13">
      <c r="I30096" s="51"/>
      <c r="M30096" s="51"/>
    </row>
    <row r="30097" spans="9:13">
      <c r="I30097" s="51"/>
      <c r="M30097" s="51"/>
    </row>
    <row r="30098" spans="9:13">
      <c r="I30098" s="51"/>
      <c r="M30098" s="51"/>
    </row>
    <row r="30099" spans="9:13">
      <c r="I30099" s="51"/>
      <c r="M30099" s="51"/>
    </row>
    <row r="30100" spans="9:13">
      <c r="I30100" s="51"/>
      <c r="M30100" s="51"/>
    </row>
    <row r="30101" spans="9:13">
      <c r="I30101" s="51"/>
      <c r="M30101" s="51"/>
    </row>
    <row r="30102" spans="9:13">
      <c r="I30102" s="51"/>
      <c r="M30102" s="51"/>
    </row>
    <row r="30103" spans="9:13">
      <c r="I30103" s="51"/>
      <c r="M30103" s="51"/>
    </row>
    <row r="30104" spans="9:13">
      <c r="I30104" s="51"/>
      <c r="M30104" s="51"/>
    </row>
    <row r="30105" spans="9:13">
      <c r="I30105" s="51"/>
      <c r="M30105" s="51"/>
    </row>
    <row r="30106" spans="9:13">
      <c r="I30106" s="51"/>
      <c r="M30106" s="51"/>
    </row>
    <row r="30107" spans="9:13">
      <c r="I30107" s="51"/>
      <c r="M30107" s="51"/>
    </row>
    <row r="30108" spans="9:13">
      <c r="I30108" s="51"/>
      <c r="M30108" s="51"/>
    </row>
    <row r="30109" spans="9:13">
      <c r="I30109" s="51"/>
      <c r="M30109" s="51"/>
    </row>
    <row r="30110" spans="9:13">
      <c r="I30110" s="51"/>
      <c r="M30110" s="51"/>
    </row>
    <row r="30111" spans="9:13">
      <c r="I30111" s="51"/>
      <c r="M30111" s="51"/>
    </row>
    <row r="30112" spans="9:13">
      <c r="I30112" s="51"/>
      <c r="M30112" s="51"/>
    </row>
    <row r="30113" spans="9:13">
      <c r="I30113" s="51"/>
      <c r="M30113" s="51"/>
    </row>
    <row r="30114" spans="9:13">
      <c r="I30114" s="51"/>
      <c r="M30114" s="51"/>
    </row>
    <row r="30115" spans="9:13">
      <c r="I30115" s="51"/>
      <c r="M30115" s="51"/>
    </row>
    <row r="30116" spans="9:13">
      <c r="I30116" s="51"/>
      <c r="M30116" s="51"/>
    </row>
    <row r="30117" spans="9:13">
      <c r="I30117" s="51"/>
      <c r="M30117" s="51"/>
    </row>
    <row r="30118" spans="9:13">
      <c r="I30118" s="51"/>
      <c r="M30118" s="51"/>
    </row>
    <row r="30119" spans="9:13">
      <c r="I30119" s="51"/>
      <c r="M30119" s="51"/>
    </row>
    <row r="30120" spans="9:13">
      <c r="I30120" s="51"/>
      <c r="M30120" s="51"/>
    </row>
    <row r="30121" spans="9:13">
      <c r="I30121" s="51"/>
      <c r="M30121" s="51"/>
    </row>
    <row r="30122" spans="9:13">
      <c r="I30122" s="51"/>
      <c r="M30122" s="51"/>
    </row>
    <row r="30123" spans="9:13">
      <c r="I30123" s="51"/>
      <c r="M30123" s="51"/>
    </row>
    <row r="30124" spans="9:13">
      <c r="I30124" s="51"/>
      <c r="M30124" s="51"/>
    </row>
    <row r="30125" spans="9:13">
      <c r="I30125" s="51"/>
      <c r="M30125" s="51"/>
    </row>
    <row r="30126" spans="9:13">
      <c r="I30126" s="51"/>
      <c r="M30126" s="51"/>
    </row>
    <row r="30127" spans="9:13">
      <c r="I30127" s="51"/>
      <c r="M30127" s="51"/>
    </row>
    <row r="30128" spans="9:13">
      <c r="I30128" s="51"/>
      <c r="M30128" s="51"/>
    </row>
    <row r="30129" spans="9:13">
      <c r="I30129" s="51"/>
      <c r="M30129" s="51"/>
    </row>
    <row r="30130" spans="9:13">
      <c r="I30130" s="51"/>
      <c r="M30130" s="51"/>
    </row>
    <row r="30131" spans="9:13">
      <c r="I30131" s="51"/>
      <c r="M30131" s="51"/>
    </row>
    <row r="30132" spans="9:13">
      <c r="I30132" s="51"/>
      <c r="M30132" s="51"/>
    </row>
    <row r="30133" spans="9:13">
      <c r="I30133" s="51"/>
      <c r="M30133" s="51"/>
    </row>
    <row r="30134" spans="9:13">
      <c r="I30134" s="51"/>
      <c r="M30134" s="51"/>
    </row>
    <row r="30135" spans="9:13">
      <c r="I30135" s="51"/>
      <c r="M30135" s="51"/>
    </row>
    <row r="30136" spans="9:13">
      <c r="I30136" s="51"/>
      <c r="M30136" s="51"/>
    </row>
    <row r="30137" spans="9:13">
      <c r="I30137" s="51"/>
      <c r="M30137" s="51"/>
    </row>
    <row r="30138" spans="9:13">
      <c r="I30138" s="51"/>
      <c r="M30138" s="51"/>
    </row>
    <row r="30139" spans="9:13">
      <c r="I30139" s="51"/>
      <c r="M30139" s="51"/>
    </row>
    <row r="30140" spans="9:13">
      <c r="I30140" s="51"/>
      <c r="M30140" s="51"/>
    </row>
    <row r="30141" spans="9:13">
      <c r="I30141" s="51"/>
      <c r="M30141" s="51"/>
    </row>
    <row r="30142" spans="9:13">
      <c r="I30142" s="51"/>
      <c r="M30142" s="51"/>
    </row>
    <row r="30143" spans="9:13">
      <c r="I30143" s="51"/>
      <c r="M30143" s="51"/>
    </row>
    <row r="30144" spans="9:13">
      <c r="I30144" s="51"/>
      <c r="M30144" s="51"/>
    </row>
    <row r="30145" spans="9:13">
      <c r="I30145" s="51"/>
      <c r="M30145" s="51"/>
    </row>
    <row r="30146" spans="9:13">
      <c r="I30146" s="51"/>
      <c r="M30146" s="51"/>
    </row>
    <row r="30147" spans="9:13">
      <c r="I30147" s="51"/>
      <c r="M30147" s="51"/>
    </row>
    <row r="30148" spans="9:13">
      <c r="I30148" s="51"/>
      <c r="M30148" s="51"/>
    </row>
    <row r="30149" spans="9:13">
      <c r="I30149" s="51"/>
      <c r="M30149" s="51"/>
    </row>
    <row r="30150" spans="9:13">
      <c r="I30150" s="51"/>
      <c r="M30150" s="51"/>
    </row>
    <row r="30151" spans="9:13">
      <c r="I30151" s="51"/>
      <c r="M30151" s="51"/>
    </row>
    <row r="30152" spans="9:13">
      <c r="I30152" s="51"/>
      <c r="M30152" s="51"/>
    </row>
    <row r="30153" spans="9:13">
      <c r="I30153" s="51"/>
      <c r="M30153" s="51"/>
    </row>
    <row r="30154" spans="9:13">
      <c r="I30154" s="51"/>
      <c r="M30154" s="51"/>
    </row>
    <row r="30155" spans="9:13">
      <c r="I30155" s="51"/>
      <c r="M30155" s="51"/>
    </row>
    <row r="30156" spans="9:13">
      <c r="I30156" s="51"/>
      <c r="M30156" s="51"/>
    </row>
    <row r="30157" spans="9:13">
      <c r="I30157" s="51"/>
      <c r="M30157" s="51"/>
    </row>
    <row r="30158" spans="9:13">
      <c r="I30158" s="51"/>
      <c r="M30158" s="51"/>
    </row>
    <row r="30159" spans="9:13">
      <c r="I30159" s="51"/>
      <c r="M30159" s="51"/>
    </row>
    <row r="30160" spans="9:13">
      <c r="I30160" s="51"/>
      <c r="M30160" s="51"/>
    </row>
    <row r="30161" spans="9:13">
      <c r="I30161" s="51"/>
      <c r="M30161" s="51"/>
    </row>
    <row r="30162" spans="9:13">
      <c r="I30162" s="51"/>
      <c r="M30162" s="51"/>
    </row>
    <row r="30163" spans="9:13">
      <c r="I30163" s="51"/>
      <c r="M30163" s="51"/>
    </row>
    <row r="30164" spans="9:13">
      <c r="I30164" s="51"/>
      <c r="M30164" s="51"/>
    </row>
    <row r="30165" spans="9:13">
      <c r="I30165" s="51"/>
      <c r="M30165" s="51"/>
    </row>
    <row r="30166" spans="9:13">
      <c r="I30166" s="51"/>
      <c r="M30166" s="51"/>
    </row>
    <row r="30167" spans="9:13">
      <c r="I30167" s="51"/>
      <c r="M30167" s="51"/>
    </row>
    <row r="30168" spans="9:13">
      <c r="I30168" s="51"/>
      <c r="M30168" s="51"/>
    </row>
    <row r="30169" spans="9:13">
      <c r="I30169" s="51"/>
      <c r="M30169" s="51"/>
    </row>
    <row r="30170" spans="9:13">
      <c r="I30170" s="51"/>
      <c r="M30170" s="51"/>
    </row>
    <row r="30171" spans="9:13">
      <c r="I30171" s="51"/>
      <c r="M30171" s="51"/>
    </row>
    <row r="30172" spans="9:13">
      <c r="I30172" s="51"/>
      <c r="M30172" s="51"/>
    </row>
    <row r="30173" spans="9:13">
      <c r="I30173" s="51"/>
      <c r="M30173" s="51"/>
    </row>
    <row r="30174" spans="9:13">
      <c r="I30174" s="51"/>
      <c r="M30174" s="51"/>
    </row>
    <row r="30175" spans="9:13">
      <c r="I30175" s="51"/>
      <c r="M30175" s="51"/>
    </row>
    <row r="30176" spans="9:13">
      <c r="I30176" s="51"/>
      <c r="M30176" s="51"/>
    </row>
    <row r="30177" spans="9:13">
      <c r="I30177" s="51"/>
      <c r="M30177" s="51"/>
    </row>
    <row r="30178" spans="9:13">
      <c r="I30178" s="51"/>
      <c r="M30178" s="51"/>
    </row>
    <row r="30179" spans="9:13">
      <c r="I30179" s="51"/>
      <c r="M30179" s="51"/>
    </row>
    <row r="30180" spans="9:13">
      <c r="I30180" s="51"/>
      <c r="M30180" s="51"/>
    </row>
    <row r="30181" spans="9:13">
      <c r="I30181" s="51"/>
      <c r="M30181" s="51"/>
    </row>
    <row r="30182" spans="9:13">
      <c r="I30182" s="51"/>
      <c r="M30182" s="51"/>
    </row>
    <row r="30183" spans="9:13">
      <c r="I30183" s="51"/>
      <c r="M30183" s="51"/>
    </row>
    <row r="30184" spans="9:13">
      <c r="I30184" s="51"/>
      <c r="M30184" s="51"/>
    </row>
    <row r="30185" spans="9:13">
      <c r="I30185" s="51"/>
      <c r="M30185" s="51"/>
    </row>
    <row r="30186" spans="9:13">
      <c r="I30186" s="51"/>
      <c r="M30186" s="51"/>
    </row>
    <row r="30187" spans="9:13">
      <c r="I30187" s="51"/>
      <c r="M30187" s="51"/>
    </row>
    <row r="30188" spans="9:13">
      <c r="I30188" s="51"/>
      <c r="M30188" s="51"/>
    </row>
    <row r="30189" spans="9:13">
      <c r="I30189" s="51"/>
      <c r="M30189" s="51"/>
    </row>
    <row r="30190" spans="9:13">
      <c r="I30190" s="51"/>
      <c r="M30190" s="51"/>
    </row>
    <row r="30191" spans="9:13">
      <c r="I30191" s="51"/>
      <c r="M30191" s="51"/>
    </row>
    <row r="30192" spans="9:13">
      <c r="I30192" s="51"/>
      <c r="M30192" s="51"/>
    </row>
    <row r="30193" spans="9:13">
      <c r="I30193" s="51"/>
      <c r="M30193" s="51"/>
    </row>
    <row r="30194" spans="9:13">
      <c r="I30194" s="51"/>
      <c r="M30194" s="51"/>
    </row>
    <row r="30195" spans="9:13">
      <c r="I30195" s="51"/>
      <c r="M30195" s="51"/>
    </row>
    <row r="30196" spans="9:13">
      <c r="I30196" s="51"/>
      <c r="M30196" s="51"/>
    </row>
    <row r="30197" spans="9:13">
      <c r="I30197" s="51"/>
      <c r="M30197" s="51"/>
    </row>
    <row r="30198" spans="9:13">
      <c r="I30198" s="51"/>
      <c r="M30198" s="51"/>
    </row>
    <row r="30199" spans="9:13">
      <c r="I30199" s="51"/>
      <c r="M30199" s="51"/>
    </row>
    <row r="30200" spans="9:13">
      <c r="I30200" s="51"/>
      <c r="M30200" s="51"/>
    </row>
    <row r="30201" spans="9:13">
      <c r="I30201" s="51"/>
      <c r="M30201" s="51"/>
    </row>
    <row r="30202" spans="9:13">
      <c r="I30202" s="51"/>
      <c r="M30202" s="51"/>
    </row>
    <row r="30203" spans="9:13">
      <c r="I30203" s="51"/>
      <c r="M30203" s="51"/>
    </row>
    <row r="30204" spans="9:13">
      <c r="I30204" s="51"/>
      <c r="M30204" s="51"/>
    </row>
    <row r="30205" spans="9:13">
      <c r="I30205" s="51"/>
      <c r="M30205" s="51"/>
    </row>
    <row r="30206" spans="9:13">
      <c r="I30206" s="51"/>
      <c r="M30206" s="51"/>
    </row>
    <row r="30207" spans="9:13">
      <c r="I30207" s="51"/>
      <c r="M30207" s="51"/>
    </row>
    <row r="30208" spans="9:13">
      <c r="I30208" s="51"/>
      <c r="M30208" s="51"/>
    </row>
    <row r="30209" spans="9:13">
      <c r="I30209" s="51"/>
      <c r="M30209" s="51"/>
    </row>
    <row r="30210" spans="9:13">
      <c r="I30210" s="51"/>
      <c r="M30210" s="51"/>
    </row>
    <row r="30211" spans="9:13">
      <c r="I30211" s="51"/>
      <c r="M30211" s="51"/>
    </row>
    <row r="30212" spans="9:13">
      <c r="I30212" s="51"/>
      <c r="M30212" s="51"/>
    </row>
    <row r="30213" spans="9:13">
      <c r="I30213" s="51"/>
      <c r="M30213" s="51"/>
    </row>
    <row r="30214" spans="9:13">
      <c r="I30214" s="51"/>
      <c r="M30214" s="51"/>
    </row>
    <row r="30215" spans="9:13">
      <c r="I30215" s="51"/>
      <c r="M30215" s="51"/>
    </row>
    <row r="30216" spans="9:13">
      <c r="I30216" s="51"/>
      <c r="M30216" s="51"/>
    </row>
    <row r="30217" spans="9:13">
      <c r="I30217" s="51"/>
      <c r="M30217" s="51"/>
    </row>
    <row r="30218" spans="9:13">
      <c r="I30218" s="51"/>
      <c r="M30218" s="51"/>
    </row>
    <row r="30219" spans="9:13">
      <c r="I30219" s="51"/>
      <c r="M30219" s="51"/>
    </row>
    <row r="30220" spans="9:13">
      <c r="I30220" s="51"/>
      <c r="M30220" s="51"/>
    </row>
    <row r="30221" spans="9:13">
      <c r="I30221" s="51"/>
      <c r="M30221" s="51"/>
    </row>
    <row r="30222" spans="9:13">
      <c r="I30222" s="51"/>
      <c r="M30222" s="51"/>
    </row>
    <row r="30223" spans="9:13">
      <c r="I30223" s="51"/>
      <c r="M30223" s="51"/>
    </row>
    <row r="30224" spans="9:13">
      <c r="I30224" s="51"/>
      <c r="M30224" s="51"/>
    </row>
    <row r="30225" spans="9:13">
      <c r="I30225" s="51"/>
      <c r="M30225" s="51"/>
    </row>
    <row r="30226" spans="9:13">
      <c r="I30226" s="51"/>
      <c r="M30226" s="51"/>
    </row>
    <row r="30227" spans="9:13">
      <c r="I30227" s="51"/>
      <c r="M30227" s="51"/>
    </row>
    <row r="30228" spans="9:13">
      <c r="I30228" s="51"/>
      <c r="M30228" s="51"/>
    </row>
    <row r="30229" spans="9:13">
      <c r="I30229" s="51"/>
      <c r="M30229" s="51"/>
    </row>
    <row r="30230" spans="9:13">
      <c r="I30230" s="51"/>
      <c r="M30230" s="51"/>
    </row>
    <row r="30231" spans="9:13">
      <c r="I30231" s="51"/>
      <c r="M30231" s="51"/>
    </row>
    <row r="30232" spans="9:13">
      <c r="I30232" s="51"/>
      <c r="M30232" s="51"/>
    </row>
    <row r="30233" spans="9:13">
      <c r="I30233" s="51"/>
      <c r="M30233" s="51"/>
    </row>
    <row r="30234" spans="9:13">
      <c r="I30234" s="51"/>
      <c r="M30234" s="51"/>
    </row>
    <row r="30235" spans="9:13">
      <c r="I30235" s="51"/>
      <c r="M30235" s="51"/>
    </row>
    <row r="30236" spans="9:13">
      <c r="I30236" s="51"/>
      <c r="M30236" s="51"/>
    </row>
    <row r="30237" spans="9:13">
      <c r="I30237" s="51"/>
      <c r="M30237" s="51"/>
    </row>
    <row r="30238" spans="9:13">
      <c r="I30238" s="51"/>
      <c r="M30238" s="51"/>
    </row>
    <row r="30239" spans="9:13">
      <c r="I30239" s="51"/>
      <c r="M30239" s="51"/>
    </row>
    <row r="30240" spans="9:13">
      <c r="I30240" s="51"/>
      <c r="M30240" s="51"/>
    </row>
    <row r="30241" spans="9:13">
      <c r="I30241" s="51"/>
      <c r="M30241" s="51"/>
    </row>
    <row r="30242" spans="9:13">
      <c r="I30242" s="51"/>
      <c r="M30242" s="51"/>
    </row>
    <row r="30243" spans="9:13">
      <c r="I30243" s="51"/>
      <c r="M30243" s="51"/>
    </row>
    <row r="30244" spans="9:13">
      <c r="I30244" s="51"/>
      <c r="M30244" s="51"/>
    </row>
    <row r="30245" spans="9:13">
      <c r="I30245" s="51"/>
      <c r="M30245" s="51"/>
    </row>
    <row r="30246" spans="9:13">
      <c r="I30246" s="51"/>
      <c r="M30246" s="51"/>
    </row>
    <row r="30247" spans="9:13">
      <c r="I30247" s="51"/>
      <c r="M30247" s="51"/>
    </row>
    <row r="30248" spans="9:13">
      <c r="I30248" s="51"/>
      <c r="M30248" s="51"/>
    </row>
    <row r="30249" spans="9:13">
      <c r="I30249" s="51"/>
      <c r="M30249" s="51"/>
    </row>
    <row r="30250" spans="9:13">
      <c r="I30250" s="51"/>
      <c r="M30250" s="51"/>
    </row>
    <row r="30251" spans="9:13">
      <c r="I30251" s="51"/>
      <c r="M30251" s="51"/>
    </row>
    <row r="30252" spans="9:13">
      <c r="I30252" s="51"/>
      <c r="M30252" s="51"/>
    </row>
    <row r="30253" spans="9:13">
      <c r="I30253" s="51"/>
      <c r="M30253" s="51"/>
    </row>
    <row r="30254" spans="9:13">
      <c r="I30254" s="51"/>
      <c r="M30254" s="51"/>
    </row>
    <row r="30255" spans="9:13">
      <c r="I30255" s="51"/>
      <c r="M30255" s="51"/>
    </row>
    <row r="30256" spans="9:13">
      <c r="I30256" s="51"/>
      <c r="M30256" s="51"/>
    </row>
    <row r="30257" spans="9:13">
      <c r="I30257" s="51"/>
      <c r="M30257" s="51"/>
    </row>
    <row r="30258" spans="9:13">
      <c r="I30258" s="51"/>
      <c r="M30258" s="51"/>
    </row>
    <row r="30259" spans="9:13">
      <c r="I30259" s="51"/>
      <c r="M30259" s="51"/>
    </row>
    <row r="30260" spans="9:13">
      <c r="I30260" s="51"/>
      <c r="M30260" s="51"/>
    </row>
    <row r="30261" spans="9:13">
      <c r="I30261" s="51"/>
      <c r="M30261" s="51"/>
    </row>
    <row r="30262" spans="9:13">
      <c r="I30262" s="51"/>
      <c r="M30262" s="51"/>
    </row>
    <row r="30263" spans="9:13">
      <c r="I30263" s="51"/>
      <c r="M30263" s="51"/>
    </row>
    <row r="30264" spans="9:13">
      <c r="I30264" s="51"/>
      <c r="M30264" s="51"/>
    </row>
    <row r="30265" spans="9:13">
      <c r="I30265" s="51"/>
      <c r="M30265" s="51"/>
    </row>
    <row r="30266" spans="9:13">
      <c r="I30266" s="51"/>
      <c r="M30266" s="51"/>
    </row>
    <row r="30267" spans="9:13">
      <c r="I30267" s="51"/>
      <c r="M30267" s="51"/>
    </row>
    <row r="30268" spans="9:13">
      <c r="I30268" s="51"/>
      <c r="M30268" s="51"/>
    </row>
    <row r="30269" spans="9:13">
      <c r="I30269" s="51"/>
      <c r="M30269" s="51"/>
    </row>
    <row r="30270" spans="9:13">
      <c r="I30270" s="51"/>
      <c r="M30270" s="51"/>
    </row>
    <row r="30271" spans="9:13">
      <c r="I30271" s="51"/>
      <c r="M30271" s="51"/>
    </row>
    <row r="30272" spans="9:13">
      <c r="I30272" s="51"/>
      <c r="M30272" s="51"/>
    </row>
    <row r="30273" spans="9:13">
      <c r="I30273" s="51"/>
      <c r="M30273" s="51"/>
    </row>
    <row r="30274" spans="9:13">
      <c r="I30274" s="51"/>
      <c r="M30274" s="51"/>
    </row>
    <row r="30275" spans="9:13">
      <c r="I30275" s="51"/>
      <c r="M30275" s="51"/>
    </row>
    <row r="30276" spans="9:13">
      <c r="I30276" s="51"/>
      <c r="M30276" s="51"/>
    </row>
    <row r="30277" spans="9:13">
      <c r="I30277" s="51"/>
      <c r="M30277" s="51"/>
    </row>
    <row r="30278" spans="9:13">
      <c r="I30278" s="51"/>
      <c r="M30278" s="51"/>
    </row>
    <row r="30279" spans="9:13">
      <c r="I30279" s="51"/>
      <c r="M30279" s="51"/>
    </row>
    <row r="30280" spans="9:13">
      <c r="I30280" s="51"/>
      <c r="M30280" s="51"/>
    </row>
    <row r="30281" spans="9:13">
      <c r="I30281" s="51"/>
      <c r="M30281" s="51"/>
    </row>
    <row r="30282" spans="9:13">
      <c r="I30282" s="51"/>
      <c r="M30282" s="51"/>
    </row>
    <row r="30283" spans="9:13">
      <c r="I30283" s="51"/>
      <c r="M30283" s="51"/>
    </row>
    <row r="30284" spans="9:13">
      <c r="I30284" s="51"/>
      <c r="M30284" s="51"/>
    </row>
    <row r="30285" spans="9:13">
      <c r="I30285" s="51"/>
      <c r="M30285" s="51"/>
    </row>
    <row r="30286" spans="9:13">
      <c r="I30286" s="51"/>
      <c r="M30286" s="51"/>
    </row>
    <row r="30287" spans="9:13">
      <c r="I30287" s="51"/>
      <c r="M30287" s="51"/>
    </row>
    <row r="30288" spans="9:13">
      <c r="I30288" s="51"/>
      <c r="M30288" s="51"/>
    </row>
    <row r="30289" spans="9:13">
      <c r="I30289" s="51"/>
      <c r="M30289" s="51"/>
    </row>
    <row r="30290" spans="9:13">
      <c r="I30290" s="51"/>
      <c r="M30290" s="51"/>
    </row>
    <row r="30291" spans="9:13">
      <c r="I30291" s="51"/>
      <c r="M30291" s="51"/>
    </row>
    <row r="30292" spans="9:13">
      <c r="I30292" s="51"/>
      <c r="M30292" s="51"/>
    </row>
    <row r="30293" spans="9:13">
      <c r="I30293" s="51"/>
      <c r="M30293" s="51"/>
    </row>
    <row r="30294" spans="9:13">
      <c r="I30294" s="51"/>
      <c r="M30294" s="51"/>
    </row>
    <row r="30295" spans="9:13">
      <c r="I30295" s="51"/>
      <c r="M30295" s="51"/>
    </row>
    <row r="30296" spans="9:13">
      <c r="I30296" s="51"/>
      <c r="M30296" s="51"/>
    </row>
    <row r="30297" spans="9:13">
      <c r="I30297" s="51"/>
      <c r="M30297" s="51"/>
    </row>
    <row r="30298" spans="9:13">
      <c r="I30298" s="51"/>
      <c r="M30298" s="51"/>
    </row>
    <row r="30299" spans="9:13">
      <c r="I30299" s="51"/>
      <c r="M30299" s="51"/>
    </row>
    <row r="30300" spans="9:13">
      <c r="I30300" s="51"/>
      <c r="M30300" s="51"/>
    </row>
    <row r="30301" spans="9:13">
      <c r="I30301" s="51"/>
      <c r="M30301" s="51"/>
    </row>
    <row r="30302" spans="9:13">
      <c r="I30302" s="51"/>
      <c r="M30302" s="51"/>
    </row>
    <row r="30303" spans="9:13">
      <c r="I30303" s="51"/>
      <c r="M30303" s="51"/>
    </row>
    <row r="30304" spans="9:13">
      <c r="I30304" s="51"/>
      <c r="M30304" s="51"/>
    </row>
    <row r="30305" spans="9:13">
      <c r="I30305" s="51"/>
      <c r="M30305" s="51"/>
    </row>
    <row r="30306" spans="9:13">
      <c r="I30306" s="51"/>
      <c r="M30306" s="51"/>
    </row>
    <row r="30307" spans="9:13">
      <c r="I30307" s="51"/>
      <c r="M30307" s="51"/>
    </row>
    <row r="30308" spans="9:13">
      <c r="I30308" s="51"/>
      <c r="M30308" s="51"/>
    </row>
    <row r="30309" spans="9:13">
      <c r="I30309" s="51"/>
      <c r="M30309" s="51"/>
    </row>
    <row r="30310" spans="9:13">
      <c r="I30310" s="51"/>
      <c r="M30310" s="51"/>
    </row>
    <row r="30311" spans="9:13">
      <c r="I30311" s="51"/>
      <c r="M30311" s="51"/>
    </row>
    <row r="30312" spans="9:13">
      <c r="I30312" s="51"/>
      <c r="M30312" s="51"/>
    </row>
    <row r="30313" spans="9:13">
      <c r="I30313" s="51"/>
      <c r="M30313" s="51"/>
    </row>
    <row r="30314" spans="9:13">
      <c r="I30314" s="51"/>
      <c r="M30314" s="51"/>
    </row>
    <row r="30315" spans="9:13">
      <c r="I30315" s="51"/>
      <c r="M30315" s="51"/>
    </row>
    <row r="30316" spans="9:13">
      <c r="I30316" s="51"/>
      <c r="M30316" s="51"/>
    </row>
    <row r="30317" spans="9:13">
      <c r="I30317" s="51"/>
      <c r="M30317" s="51"/>
    </row>
    <row r="30318" spans="9:13">
      <c r="I30318" s="51"/>
      <c r="M30318" s="51"/>
    </row>
    <row r="30319" spans="9:13">
      <c r="I30319" s="51"/>
      <c r="M30319" s="51"/>
    </row>
    <row r="30320" spans="9:13">
      <c r="I30320" s="51"/>
      <c r="M30320" s="51"/>
    </row>
    <row r="30321" spans="9:13">
      <c r="I30321" s="51"/>
      <c r="M30321" s="51"/>
    </row>
    <row r="30322" spans="9:13">
      <c r="I30322" s="51"/>
      <c r="M30322" s="51"/>
    </row>
    <row r="30323" spans="9:13">
      <c r="I30323" s="51"/>
      <c r="M30323" s="51"/>
    </row>
    <row r="30324" spans="9:13">
      <c r="I30324" s="51"/>
      <c r="M30324" s="51"/>
    </row>
    <row r="30325" spans="9:13">
      <c r="I30325" s="51"/>
      <c r="M30325" s="51"/>
    </row>
    <row r="30326" spans="9:13">
      <c r="I30326" s="51"/>
      <c r="M30326" s="51"/>
    </row>
    <row r="30327" spans="9:13">
      <c r="I30327" s="51"/>
      <c r="M30327" s="51"/>
    </row>
    <row r="30328" spans="9:13">
      <c r="I30328" s="51"/>
      <c r="M30328" s="51"/>
    </row>
    <row r="30329" spans="9:13">
      <c r="I30329" s="51"/>
      <c r="M30329" s="51"/>
    </row>
    <row r="30330" spans="9:13">
      <c r="I30330" s="51"/>
      <c r="M30330" s="51"/>
    </row>
    <row r="30331" spans="9:13">
      <c r="I30331" s="51"/>
      <c r="M30331" s="51"/>
    </row>
    <row r="30332" spans="9:13">
      <c r="I30332" s="51"/>
      <c r="M30332" s="51"/>
    </row>
    <row r="30333" spans="9:13">
      <c r="I30333" s="51"/>
      <c r="M30333" s="51"/>
    </row>
    <row r="30334" spans="9:13">
      <c r="I30334" s="51"/>
      <c r="M30334" s="51"/>
    </row>
    <row r="30335" spans="9:13">
      <c r="I30335" s="51"/>
      <c r="M30335" s="51"/>
    </row>
    <row r="30336" spans="9:13">
      <c r="I30336" s="51"/>
      <c r="M30336" s="51"/>
    </row>
    <row r="30337" spans="9:13">
      <c r="I30337" s="51"/>
      <c r="M30337" s="51"/>
    </row>
    <row r="30338" spans="9:13">
      <c r="I30338" s="51"/>
      <c r="M30338" s="51"/>
    </row>
    <row r="30339" spans="9:13">
      <c r="I30339" s="51"/>
      <c r="M30339" s="51"/>
    </row>
    <row r="30340" spans="9:13">
      <c r="I30340" s="51"/>
      <c r="M30340" s="51"/>
    </row>
    <row r="30341" spans="9:13">
      <c r="I30341" s="51"/>
      <c r="M30341" s="51"/>
    </row>
    <row r="30342" spans="9:13">
      <c r="I30342" s="51"/>
      <c r="M30342" s="51"/>
    </row>
    <row r="30343" spans="9:13">
      <c r="I30343" s="51"/>
      <c r="M30343" s="51"/>
    </row>
    <row r="30344" spans="9:13">
      <c r="I30344" s="51"/>
      <c r="M30344" s="51"/>
    </row>
    <row r="30345" spans="9:13">
      <c r="I30345" s="51"/>
      <c r="M30345" s="51"/>
    </row>
    <row r="30346" spans="9:13">
      <c r="I30346" s="51"/>
      <c r="M30346" s="51"/>
    </row>
    <row r="30347" spans="9:13">
      <c r="I30347" s="51"/>
      <c r="M30347" s="51"/>
    </row>
    <row r="30348" spans="9:13">
      <c r="I30348" s="51"/>
      <c r="M30348" s="51"/>
    </row>
    <row r="30349" spans="9:13">
      <c r="I30349" s="51"/>
      <c r="M30349" s="51"/>
    </row>
    <row r="30350" spans="9:13">
      <c r="I30350" s="51"/>
      <c r="M30350" s="51"/>
    </row>
    <row r="30351" spans="9:13">
      <c r="I30351" s="51"/>
      <c r="M30351" s="51"/>
    </row>
    <row r="30352" spans="9:13">
      <c r="I30352" s="51"/>
      <c r="M30352" s="51"/>
    </row>
    <row r="30353" spans="9:13">
      <c r="I30353" s="51"/>
      <c r="M30353" s="51"/>
    </row>
    <row r="30354" spans="9:13">
      <c r="I30354" s="51"/>
      <c r="M30354" s="51"/>
    </row>
    <row r="30355" spans="9:13">
      <c r="I30355" s="51"/>
      <c r="M30355" s="51"/>
    </row>
    <row r="30356" spans="9:13">
      <c r="I30356" s="51"/>
      <c r="M30356" s="51"/>
    </row>
    <row r="30357" spans="9:13">
      <c r="I30357" s="51"/>
      <c r="M30357" s="51"/>
    </row>
    <row r="30358" spans="9:13">
      <c r="I30358" s="51"/>
      <c r="M30358" s="51"/>
    </row>
    <row r="30359" spans="9:13">
      <c r="I30359" s="51"/>
      <c r="M30359" s="51"/>
    </row>
    <row r="30360" spans="9:13">
      <c r="I30360" s="51"/>
      <c r="M30360" s="51"/>
    </row>
    <row r="30361" spans="9:13">
      <c r="I30361" s="51"/>
      <c r="M30361" s="51"/>
    </row>
    <row r="30362" spans="9:13">
      <c r="I30362" s="51"/>
      <c r="M30362" s="51"/>
    </row>
    <row r="30363" spans="9:13">
      <c r="I30363" s="51"/>
      <c r="M30363" s="51"/>
    </row>
    <row r="30364" spans="9:13">
      <c r="I30364" s="51"/>
      <c r="M30364" s="51"/>
    </row>
    <row r="30365" spans="9:13">
      <c r="I30365" s="51"/>
      <c r="M30365" s="51"/>
    </row>
    <row r="30366" spans="9:13">
      <c r="I30366" s="51"/>
      <c r="M30366" s="51"/>
    </row>
    <row r="30367" spans="9:13">
      <c r="I30367" s="51"/>
      <c r="M30367" s="51"/>
    </row>
    <row r="30368" spans="9:13">
      <c r="I30368" s="51"/>
      <c r="M30368" s="51"/>
    </row>
    <row r="30369" spans="9:13">
      <c r="I30369" s="51"/>
      <c r="M30369" s="51"/>
    </row>
    <row r="30370" spans="9:13">
      <c r="I30370" s="51"/>
      <c r="M30370" s="51"/>
    </row>
    <row r="30371" spans="9:13">
      <c r="I30371" s="51"/>
      <c r="M30371" s="51"/>
    </row>
    <row r="30372" spans="9:13">
      <c r="I30372" s="51"/>
      <c r="M30372" s="51"/>
    </row>
    <row r="30373" spans="9:13">
      <c r="I30373" s="51"/>
      <c r="M30373" s="51"/>
    </row>
    <row r="30374" spans="9:13">
      <c r="I30374" s="51"/>
      <c r="M30374" s="51"/>
    </row>
    <row r="30375" spans="9:13">
      <c r="I30375" s="51"/>
      <c r="M30375" s="51"/>
    </row>
    <row r="30376" spans="9:13">
      <c r="I30376" s="51"/>
      <c r="M30376" s="51"/>
    </row>
    <row r="30377" spans="9:13">
      <c r="I30377" s="51"/>
      <c r="M30377" s="51"/>
    </row>
    <row r="30378" spans="9:13">
      <c r="I30378" s="51"/>
      <c r="M30378" s="51"/>
    </row>
    <row r="30379" spans="9:13">
      <c r="I30379" s="51"/>
      <c r="M30379" s="51"/>
    </row>
    <row r="30380" spans="9:13">
      <c r="I30380" s="51"/>
      <c r="M30380" s="51"/>
    </row>
    <row r="30381" spans="9:13">
      <c r="I30381" s="51"/>
      <c r="M30381" s="51"/>
    </row>
    <row r="30382" spans="9:13">
      <c r="I30382" s="51"/>
      <c r="M30382" s="51"/>
    </row>
    <row r="30383" spans="9:13">
      <c r="I30383" s="51"/>
      <c r="M30383" s="51"/>
    </row>
    <row r="30384" spans="9:13">
      <c r="I30384" s="51"/>
      <c r="M30384" s="51"/>
    </row>
    <row r="30385" spans="9:13">
      <c r="I30385" s="51"/>
      <c r="M30385" s="51"/>
    </row>
    <row r="30386" spans="9:13">
      <c r="I30386" s="51"/>
      <c r="M30386" s="51"/>
    </row>
    <row r="30387" spans="9:13">
      <c r="I30387" s="51"/>
      <c r="M30387" s="51"/>
    </row>
    <row r="30388" spans="9:13">
      <c r="I30388" s="51"/>
      <c r="M30388" s="51"/>
    </row>
    <row r="30389" spans="9:13">
      <c r="I30389" s="51"/>
      <c r="M30389" s="51"/>
    </row>
    <row r="30390" spans="9:13">
      <c r="I30390" s="51"/>
      <c r="M30390" s="51"/>
    </row>
    <row r="30391" spans="9:13">
      <c r="I30391" s="51"/>
      <c r="M30391" s="51"/>
    </row>
    <row r="30392" spans="9:13">
      <c r="I30392" s="51"/>
      <c r="M30392" s="51"/>
    </row>
    <row r="30393" spans="9:13">
      <c r="I30393" s="51"/>
      <c r="M30393" s="51"/>
    </row>
    <row r="30394" spans="9:13">
      <c r="I30394" s="51"/>
      <c r="M30394" s="51"/>
    </row>
    <row r="30395" spans="9:13">
      <c r="I30395" s="51"/>
      <c r="M30395" s="51"/>
    </row>
    <row r="30396" spans="9:13">
      <c r="I30396" s="51"/>
      <c r="M30396" s="51"/>
    </row>
    <row r="30397" spans="9:13">
      <c r="I30397" s="51"/>
      <c r="M30397" s="51"/>
    </row>
    <row r="30398" spans="9:13">
      <c r="I30398" s="51"/>
      <c r="M30398" s="51"/>
    </row>
    <row r="30399" spans="9:13">
      <c r="I30399" s="51"/>
      <c r="M30399" s="51"/>
    </row>
    <row r="30400" spans="9:13">
      <c r="I30400" s="51"/>
      <c r="M30400" s="51"/>
    </row>
    <row r="30401" spans="9:13">
      <c r="I30401" s="51"/>
      <c r="M30401" s="51"/>
    </row>
    <row r="30402" spans="9:13">
      <c r="I30402" s="51"/>
      <c r="M30402" s="51"/>
    </row>
    <row r="30403" spans="9:13">
      <c r="I30403" s="51"/>
      <c r="M30403" s="51"/>
    </row>
    <row r="30404" spans="9:13">
      <c r="I30404" s="51"/>
      <c r="M30404" s="51"/>
    </row>
    <row r="30405" spans="9:13">
      <c r="I30405" s="51"/>
      <c r="M30405" s="51"/>
    </row>
    <row r="30406" spans="9:13">
      <c r="I30406" s="51"/>
      <c r="M30406" s="51"/>
    </row>
    <row r="30407" spans="9:13">
      <c r="I30407" s="51"/>
      <c r="M30407" s="51"/>
    </row>
    <row r="30408" spans="9:13">
      <c r="I30408" s="51"/>
      <c r="M30408" s="51"/>
    </row>
    <row r="30409" spans="9:13">
      <c r="I30409" s="51"/>
      <c r="M30409" s="51"/>
    </row>
    <row r="30410" spans="9:13">
      <c r="I30410" s="51"/>
      <c r="M30410" s="51"/>
    </row>
    <row r="30411" spans="9:13">
      <c r="I30411" s="51"/>
      <c r="M30411" s="51"/>
    </row>
    <row r="30412" spans="9:13">
      <c r="I30412" s="51"/>
      <c r="M30412" s="51"/>
    </row>
    <row r="30413" spans="9:13">
      <c r="I30413" s="51"/>
      <c r="M30413" s="51"/>
    </row>
    <row r="30414" spans="9:13">
      <c r="I30414" s="51"/>
      <c r="M30414" s="51"/>
    </row>
    <row r="30415" spans="9:13">
      <c r="I30415" s="51"/>
      <c r="M30415" s="51"/>
    </row>
    <row r="30416" spans="9:13">
      <c r="I30416" s="51"/>
      <c r="M30416" s="51"/>
    </row>
    <row r="30417" spans="9:13">
      <c r="I30417" s="51"/>
      <c r="M30417" s="51"/>
    </row>
    <row r="30418" spans="9:13">
      <c r="I30418" s="51"/>
      <c r="M30418" s="51"/>
    </row>
    <row r="30419" spans="9:13">
      <c r="I30419" s="51"/>
      <c r="M30419" s="51"/>
    </row>
    <row r="30420" spans="9:13">
      <c r="I30420" s="51"/>
      <c r="M30420" s="51"/>
    </row>
    <row r="30421" spans="9:13">
      <c r="I30421" s="51"/>
      <c r="M30421" s="51"/>
    </row>
    <row r="30422" spans="9:13">
      <c r="I30422" s="51"/>
      <c r="M30422" s="51"/>
    </row>
    <row r="30423" spans="9:13">
      <c r="I30423" s="51"/>
      <c r="M30423" s="51"/>
    </row>
    <row r="30424" spans="9:13">
      <c r="I30424" s="51"/>
      <c r="M30424" s="51"/>
    </row>
    <row r="30425" spans="9:13">
      <c r="I30425" s="51"/>
      <c r="M30425" s="51"/>
    </row>
    <row r="30426" spans="9:13">
      <c r="I30426" s="51"/>
      <c r="M30426" s="51"/>
    </row>
    <row r="30427" spans="9:13">
      <c r="I30427" s="51"/>
      <c r="M30427" s="51"/>
    </row>
    <row r="30428" spans="9:13">
      <c r="I30428" s="51"/>
      <c r="M30428" s="51"/>
    </row>
    <row r="30429" spans="9:13">
      <c r="I30429" s="51"/>
      <c r="M30429" s="51"/>
    </row>
    <row r="30430" spans="9:13">
      <c r="I30430" s="51"/>
      <c r="M30430" s="51"/>
    </row>
    <row r="30431" spans="9:13">
      <c r="I30431" s="51"/>
      <c r="M30431" s="51"/>
    </row>
    <row r="30432" spans="9:13">
      <c r="I30432" s="51"/>
      <c r="M30432" s="51"/>
    </row>
    <row r="30433" spans="9:13">
      <c r="I30433" s="51"/>
      <c r="M30433" s="51"/>
    </row>
    <row r="30434" spans="9:13">
      <c r="I30434" s="51"/>
      <c r="M30434" s="51"/>
    </row>
    <row r="30435" spans="9:13">
      <c r="I30435" s="51"/>
      <c r="M30435" s="51"/>
    </row>
    <row r="30436" spans="9:13">
      <c r="I30436" s="51"/>
      <c r="M30436" s="51"/>
    </row>
    <row r="30437" spans="9:13">
      <c r="I30437" s="51"/>
      <c r="M30437" s="51"/>
    </row>
    <row r="30438" spans="9:13">
      <c r="I30438" s="51"/>
      <c r="M30438" s="51"/>
    </row>
    <row r="30439" spans="9:13">
      <c r="I30439" s="51"/>
      <c r="M30439" s="51"/>
    </row>
    <row r="30440" spans="9:13">
      <c r="I30440" s="51"/>
      <c r="M30440" s="51"/>
    </row>
    <row r="30441" spans="9:13">
      <c r="I30441" s="51"/>
      <c r="M30441" s="51"/>
    </row>
    <row r="30442" spans="9:13">
      <c r="I30442" s="51"/>
      <c r="M30442" s="51"/>
    </row>
    <row r="30443" spans="9:13">
      <c r="I30443" s="51"/>
      <c r="M30443" s="51"/>
    </row>
    <row r="30444" spans="9:13">
      <c r="I30444" s="51"/>
      <c r="M30444" s="51"/>
    </row>
    <row r="30445" spans="9:13">
      <c r="I30445" s="51"/>
      <c r="M30445" s="51"/>
    </row>
    <row r="30446" spans="9:13">
      <c r="I30446" s="51"/>
      <c r="M30446" s="51"/>
    </row>
    <row r="30447" spans="9:13">
      <c r="I30447" s="51"/>
      <c r="M30447" s="51"/>
    </row>
    <row r="30448" spans="9:13">
      <c r="I30448" s="51"/>
      <c r="M30448" s="51"/>
    </row>
    <row r="30449" spans="9:13">
      <c r="I30449" s="51"/>
      <c r="M30449" s="51"/>
    </row>
    <row r="30450" spans="9:13">
      <c r="I30450" s="51"/>
      <c r="M30450" s="51"/>
    </row>
    <row r="30451" spans="9:13">
      <c r="I30451" s="51"/>
      <c r="M30451" s="51"/>
    </row>
    <row r="30452" spans="9:13">
      <c r="I30452" s="51"/>
      <c r="M30452" s="51"/>
    </row>
    <row r="30453" spans="9:13">
      <c r="I30453" s="51"/>
      <c r="M30453" s="51"/>
    </row>
    <row r="30454" spans="9:13">
      <c r="I30454" s="51"/>
      <c r="M30454" s="51"/>
    </row>
    <row r="30455" spans="9:13">
      <c r="I30455" s="51"/>
      <c r="M30455" s="51"/>
    </row>
    <row r="30456" spans="9:13">
      <c r="I30456" s="51"/>
      <c r="M30456" s="51"/>
    </row>
    <row r="30457" spans="9:13">
      <c r="I30457" s="51"/>
      <c r="M30457" s="51"/>
    </row>
    <row r="30458" spans="9:13">
      <c r="I30458" s="51"/>
      <c r="M30458" s="51"/>
    </row>
    <row r="30459" spans="9:13">
      <c r="I30459" s="51"/>
      <c r="M30459" s="51"/>
    </row>
    <row r="30460" spans="9:13">
      <c r="I30460" s="51"/>
      <c r="M30460" s="51"/>
    </row>
    <row r="30461" spans="9:13">
      <c r="I30461" s="51"/>
      <c r="M30461" s="51"/>
    </row>
    <row r="30462" spans="9:13">
      <c r="I30462" s="51"/>
      <c r="M30462" s="51"/>
    </row>
    <row r="30463" spans="9:13">
      <c r="I30463" s="51"/>
      <c r="M30463" s="51"/>
    </row>
    <row r="30464" spans="9:13">
      <c r="I30464" s="51"/>
      <c r="M30464" s="51"/>
    </row>
    <row r="30465" spans="9:13">
      <c r="I30465" s="51"/>
      <c r="M30465" s="51"/>
    </row>
    <row r="30466" spans="9:13">
      <c r="I30466" s="51"/>
      <c r="M30466" s="51"/>
    </row>
    <row r="30467" spans="9:13">
      <c r="I30467" s="51"/>
      <c r="M30467" s="51"/>
    </row>
    <row r="30468" spans="9:13">
      <c r="I30468" s="51"/>
      <c r="M30468" s="51"/>
    </row>
    <row r="30469" spans="9:13">
      <c r="I30469" s="51"/>
      <c r="M30469" s="51"/>
    </row>
    <row r="30470" spans="9:13">
      <c r="I30470" s="51"/>
      <c r="M30470" s="51"/>
    </row>
    <row r="30471" spans="9:13">
      <c r="I30471" s="51"/>
      <c r="M30471" s="51"/>
    </row>
    <row r="30472" spans="9:13">
      <c r="I30472" s="51"/>
      <c r="M30472" s="51"/>
    </row>
    <row r="30473" spans="9:13">
      <c r="I30473" s="51"/>
      <c r="M30473" s="51"/>
    </row>
    <row r="30474" spans="9:13">
      <c r="I30474" s="51"/>
      <c r="M30474" s="51"/>
    </row>
    <row r="30475" spans="9:13">
      <c r="I30475" s="51"/>
      <c r="M30475" s="51"/>
    </row>
    <row r="30476" spans="9:13">
      <c r="I30476" s="51"/>
      <c r="M30476" s="51"/>
    </row>
    <row r="30477" spans="9:13">
      <c r="I30477" s="51"/>
      <c r="M30477" s="51"/>
    </row>
    <row r="30478" spans="9:13">
      <c r="I30478" s="51"/>
      <c r="M30478" s="51"/>
    </row>
    <row r="30479" spans="9:13">
      <c r="I30479" s="51"/>
      <c r="M30479" s="51"/>
    </row>
    <row r="30480" spans="9:13">
      <c r="I30480" s="51"/>
      <c r="M30480" s="51"/>
    </row>
    <row r="30481" spans="9:13">
      <c r="I30481" s="51"/>
      <c r="M30481" s="51"/>
    </row>
    <row r="30482" spans="9:13">
      <c r="I30482" s="51"/>
      <c r="M30482" s="51"/>
    </row>
    <row r="30483" spans="9:13">
      <c r="I30483" s="51"/>
      <c r="M30483" s="51"/>
    </row>
    <row r="30484" spans="9:13">
      <c r="I30484" s="51"/>
      <c r="M30484" s="51"/>
    </row>
    <row r="30485" spans="9:13">
      <c r="I30485" s="51"/>
      <c r="M30485" s="51"/>
    </row>
    <row r="30486" spans="9:13">
      <c r="I30486" s="51"/>
      <c r="M30486" s="51"/>
    </row>
    <row r="30487" spans="9:13">
      <c r="I30487" s="51"/>
      <c r="M30487" s="51"/>
    </row>
    <row r="30488" spans="9:13">
      <c r="I30488" s="51"/>
      <c r="M30488" s="51"/>
    </row>
    <row r="30489" spans="9:13">
      <c r="I30489" s="51"/>
      <c r="M30489" s="51"/>
    </row>
    <row r="30490" spans="9:13">
      <c r="I30490" s="51"/>
      <c r="M30490" s="51"/>
    </row>
    <row r="30491" spans="9:13">
      <c r="I30491" s="51"/>
      <c r="M30491" s="51"/>
    </row>
    <row r="30492" spans="9:13">
      <c r="I30492" s="51"/>
      <c r="M30492" s="51"/>
    </row>
    <row r="30493" spans="9:13">
      <c r="I30493" s="51"/>
      <c r="M30493" s="51"/>
    </row>
    <row r="30494" spans="9:13">
      <c r="I30494" s="51"/>
      <c r="M30494" s="51"/>
    </row>
    <row r="30495" spans="9:13">
      <c r="I30495" s="51"/>
      <c r="M30495" s="51"/>
    </row>
    <row r="30496" spans="9:13">
      <c r="I30496" s="51"/>
      <c r="M30496" s="51"/>
    </row>
    <row r="30497" spans="9:13">
      <c r="I30497" s="51"/>
      <c r="M30497" s="51"/>
    </row>
    <row r="30498" spans="9:13">
      <c r="I30498" s="51"/>
      <c r="M30498" s="51"/>
    </row>
    <row r="30499" spans="9:13">
      <c r="I30499" s="51"/>
      <c r="M30499" s="51"/>
    </row>
    <row r="30500" spans="9:13">
      <c r="I30500" s="51"/>
      <c r="M30500" s="51"/>
    </row>
    <row r="30501" spans="9:13">
      <c r="I30501" s="51"/>
      <c r="M30501" s="51"/>
    </row>
    <row r="30502" spans="9:13">
      <c r="I30502" s="51"/>
      <c r="M30502" s="51"/>
    </row>
    <row r="30503" spans="9:13">
      <c r="I30503" s="51"/>
      <c r="M30503" s="51"/>
    </row>
    <row r="30504" spans="9:13">
      <c r="I30504" s="51"/>
      <c r="M30504" s="51"/>
    </row>
    <row r="30505" spans="9:13">
      <c r="I30505" s="51"/>
      <c r="M30505" s="51"/>
    </row>
    <row r="30506" spans="9:13">
      <c r="I30506" s="51"/>
      <c r="M30506" s="51"/>
    </row>
    <row r="30507" spans="9:13">
      <c r="I30507" s="51"/>
      <c r="M30507" s="51"/>
    </row>
    <row r="30508" spans="9:13">
      <c r="I30508" s="51"/>
      <c r="M30508" s="51"/>
    </row>
    <row r="30509" spans="9:13">
      <c r="I30509" s="51"/>
      <c r="M30509" s="51"/>
    </row>
    <row r="30510" spans="9:13">
      <c r="I30510" s="51"/>
      <c r="M30510" s="51"/>
    </row>
    <row r="30511" spans="9:13">
      <c r="I30511" s="51"/>
      <c r="M30511" s="51"/>
    </row>
    <row r="30512" spans="9:13">
      <c r="I30512" s="51"/>
      <c r="M30512" s="51"/>
    </row>
    <row r="30513" spans="9:13">
      <c r="I30513" s="51"/>
      <c r="M30513" s="51"/>
    </row>
    <row r="30514" spans="9:13">
      <c r="I30514" s="51"/>
      <c r="M30514" s="51"/>
    </row>
    <row r="30515" spans="9:13">
      <c r="I30515" s="51"/>
      <c r="M30515" s="51"/>
    </row>
    <row r="30516" spans="9:13">
      <c r="I30516" s="51"/>
      <c r="M30516" s="51"/>
    </row>
    <row r="30517" spans="9:13">
      <c r="I30517" s="51"/>
      <c r="M30517" s="51"/>
    </row>
    <row r="30518" spans="9:13">
      <c r="I30518" s="51"/>
      <c r="M30518" s="51"/>
    </row>
    <row r="30519" spans="9:13">
      <c r="I30519" s="51"/>
      <c r="M30519" s="51"/>
    </row>
    <row r="30520" spans="9:13">
      <c r="I30520" s="51"/>
      <c r="M30520" s="51"/>
    </row>
    <row r="30521" spans="9:13">
      <c r="I30521" s="51"/>
      <c r="M30521" s="51"/>
    </row>
    <row r="30522" spans="9:13">
      <c r="I30522" s="51"/>
      <c r="M30522" s="51"/>
    </row>
    <row r="30523" spans="9:13">
      <c r="I30523" s="51"/>
      <c r="M30523" s="51"/>
    </row>
    <row r="30524" spans="9:13">
      <c r="I30524" s="51"/>
      <c r="M30524" s="51"/>
    </row>
    <row r="30525" spans="9:13">
      <c r="I30525" s="51"/>
      <c r="M30525" s="51"/>
    </row>
    <row r="30526" spans="9:13">
      <c r="I30526" s="51"/>
      <c r="M30526" s="51"/>
    </row>
    <row r="30527" spans="9:13">
      <c r="I30527" s="51"/>
      <c r="M30527" s="51"/>
    </row>
    <row r="30528" spans="9:13">
      <c r="I30528" s="51"/>
      <c r="M30528" s="51"/>
    </row>
    <row r="30529" spans="9:13">
      <c r="I30529" s="51"/>
      <c r="M30529" s="51"/>
    </row>
    <row r="30530" spans="9:13">
      <c r="I30530" s="51"/>
      <c r="M30530" s="51"/>
    </row>
    <row r="30531" spans="9:13">
      <c r="I30531" s="51"/>
      <c r="M30531" s="51"/>
    </row>
    <row r="30532" spans="9:13">
      <c r="I30532" s="51"/>
      <c r="M30532" s="51"/>
    </row>
    <row r="30533" spans="9:13">
      <c r="I30533" s="51"/>
      <c r="M30533" s="51"/>
    </row>
    <row r="30534" spans="9:13">
      <c r="I30534" s="51"/>
      <c r="M30534" s="51"/>
    </row>
    <row r="30535" spans="9:13">
      <c r="I30535" s="51"/>
      <c r="M30535" s="51"/>
    </row>
    <row r="30536" spans="9:13">
      <c r="I30536" s="51"/>
      <c r="M30536" s="51"/>
    </row>
    <row r="30537" spans="9:13">
      <c r="I30537" s="51"/>
      <c r="M30537" s="51"/>
    </row>
    <row r="30538" spans="9:13">
      <c r="I30538" s="51"/>
      <c r="M30538" s="51"/>
    </row>
    <row r="30539" spans="9:13">
      <c r="I30539" s="51"/>
      <c r="M30539" s="51"/>
    </row>
    <row r="30540" spans="9:13">
      <c r="I30540" s="51"/>
      <c r="M30540" s="51"/>
    </row>
    <row r="30541" spans="9:13">
      <c r="I30541" s="51"/>
      <c r="M30541" s="51"/>
    </row>
    <row r="30542" spans="9:13">
      <c r="I30542" s="51"/>
      <c r="M30542" s="51"/>
    </row>
    <row r="30543" spans="9:13">
      <c r="I30543" s="51"/>
      <c r="M30543" s="51"/>
    </row>
    <row r="30544" spans="9:13">
      <c r="I30544" s="51"/>
      <c r="M30544" s="51"/>
    </row>
    <row r="30545" spans="9:13">
      <c r="I30545" s="51"/>
      <c r="M30545" s="51"/>
    </row>
    <row r="30546" spans="9:13">
      <c r="I30546" s="51"/>
      <c r="M30546" s="51"/>
    </row>
    <row r="30547" spans="9:13">
      <c r="I30547" s="51"/>
      <c r="M30547" s="51"/>
    </row>
    <row r="30548" spans="9:13">
      <c r="I30548" s="51"/>
      <c r="M30548" s="51"/>
    </row>
    <row r="30549" spans="9:13">
      <c r="I30549" s="51"/>
      <c r="M30549" s="51"/>
    </row>
    <row r="30550" spans="9:13">
      <c r="I30550" s="51"/>
      <c r="M30550" s="51"/>
    </row>
    <row r="30551" spans="9:13">
      <c r="I30551" s="51"/>
      <c r="M30551" s="51"/>
    </row>
    <row r="30552" spans="9:13">
      <c r="I30552" s="51"/>
      <c r="M30552" s="51"/>
    </row>
    <row r="30553" spans="9:13">
      <c r="I30553" s="51"/>
      <c r="M30553" s="51"/>
    </row>
    <row r="30554" spans="9:13">
      <c r="I30554" s="51"/>
      <c r="M30554" s="51"/>
    </row>
    <row r="30555" spans="9:13">
      <c r="I30555" s="51"/>
      <c r="M30555" s="51"/>
    </row>
    <row r="30556" spans="9:13">
      <c r="I30556" s="51"/>
      <c r="M30556" s="51"/>
    </row>
    <row r="30557" spans="9:13">
      <c r="I30557" s="51"/>
      <c r="M30557" s="51"/>
    </row>
    <row r="30558" spans="9:13">
      <c r="I30558" s="51"/>
      <c r="M30558" s="51"/>
    </row>
    <row r="30559" spans="9:13">
      <c r="I30559" s="51"/>
      <c r="M30559" s="51"/>
    </row>
    <row r="30560" spans="9:13">
      <c r="I30560" s="51"/>
      <c r="M30560" s="51"/>
    </row>
    <row r="30561" spans="9:13">
      <c r="I30561" s="51"/>
      <c r="M30561" s="51"/>
    </row>
    <row r="30562" spans="9:13">
      <c r="I30562" s="51"/>
      <c r="M30562" s="51"/>
    </row>
    <row r="30563" spans="9:13">
      <c r="I30563" s="51"/>
      <c r="M30563" s="51"/>
    </row>
    <row r="30564" spans="9:13">
      <c r="I30564" s="51"/>
      <c r="M30564" s="51"/>
    </row>
    <row r="30565" spans="9:13">
      <c r="I30565" s="51"/>
      <c r="M30565" s="51"/>
    </row>
    <row r="30566" spans="9:13">
      <c r="I30566" s="51"/>
      <c r="M30566" s="51"/>
    </row>
    <row r="30567" spans="9:13">
      <c r="I30567" s="51"/>
      <c r="M30567" s="51"/>
    </row>
    <row r="30568" spans="9:13">
      <c r="I30568" s="51"/>
      <c r="M30568" s="51"/>
    </row>
    <row r="30569" spans="9:13">
      <c r="I30569" s="51"/>
      <c r="M30569" s="51"/>
    </row>
    <row r="30570" spans="9:13">
      <c r="I30570" s="51"/>
      <c r="M30570" s="51"/>
    </row>
    <row r="30571" spans="9:13">
      <c r="I30571" s="51"/>
      <c r="M30571" s="51"/>
    </row>
    <row r="30572" spans="9:13">
      <c r="I30572" s="51"/>
      <c r="M30572" s="51"/>
    </row>
    <row r="30573" spans="9:13">
      <c r="I30573" s="51"/>
      <c r="M30573" s="51"/>
    </row>
    <row r="30574" spans="9:13">
      <c r="I30574" s="51"/>
      <c r="M30574" s="51"/>
    </row>
    <row r="30575" spans="9:13">
      <c r="I30575" s="51"/>
      <c r="M30575" s="51"/>
    </row>
    <row r="30576" spans="9:13">
      <c r="I30576" s="51"/>
      <c r="M30576" s="51"/>
    </row>
    <row r="30577" spans="9:13">
      <c r="I30577" s="51"/>
      <c r="M30577" s="51"/>
    </row>
    <row r="30578" spans="9:13">
      <c r="I30578" s="51"/>
      <c r="M30578" s="51"/>
    </row>
    <row r="30579" spans="9:13">
      <c r="I30579" s="51"/>
      <c r="M30579" s="51"/>
    </row>
    <row r="30580" spans="9:13">
      <c r="I30580" s="51"/>
      <c r="M30580" s="51"/>
    </row>
    <row r="30581" spans="9:13">
      <c r="I30581" s="51"/>
      <c r="M30581" s="51"/>
    </row>
    <row r="30582" spans="9:13">
      <c r="I30582" s="51"/>
      <c r="M30582" s="51"/>
    </row>
    <row r="30583" spans="9:13">
      <c r="I30583" s="51"/>
      <c r="M30583" s="51"/>
    </row>
    <row r="30584" spans="9:13">
      <c r="I30584" s="51"/>
      <c r="M30584" s="51"/>
    </row>
    <row r="30585" spans="9:13">
      <c r="I30585" s="51"/>
      <c r="M30585" s="51"/>
    </row>
    <row r="30586" spans="9:13">
      <c r="I30586" s="51"/>
      <c r="M30586" s="51"/>
    </row>
    <row r="30587" spans="9:13">
      <c r="I30587" s="51"/>
      <c r="M30587" s="51"/>
    </row>
    <row r="30588" spans="9:13">
      <c r="I30588" s="51"/>
      <c r="M30588" s="51"/>
    </row>
    <row r="30589" spans="9:13">
      <c r="I30589" s="51"/>
      <c r="M30589" s="51"/>
    </row>
    <row r="30590" spans="9:13">
      <c r="I30590" s="51"/>
      <c r="M30590" s="51"/>
    </row>
    <row r="30591" spans="9:13">
      <c r="I30591" s="51"/>
      <c r="M30591" s="51"/>
    </row>
    <row r="30592" spans="9:13">
      <c r="I30592" s="51"/>
      <c r="M30592" s="51"/>
    </row>
    <row r="30593" spans="9:13">
      <c r="I30593" s="51"/>
      <c r="M30593" s="51"/>
    </row>
    <row r="30594" spans="9:13">
      <c r="I30594" s="51"/>
      <c r="M30594" s="51"/>
    </row>
    <row r="30595" spans="9:13">
      <c r="I30595" s="51"/>
      <c r="M30595" s="51"/>
    </row>
    <row r="30596" spans="9:13">
      <c r="I30596" s="51"/>
      <c r="M30596" s="51"/>
    </row>
    <row r="30597" spans="9:13">
      <c r="I30597" s="51"/>
      <c r="M30597" s="51"/>
    </row>
    <row r="30598" spans="9:13">
      <c r="I30598" s="51"/>
      <c r="M30598" s="51"/>
    </row>
    <row r="30599" spans="9:13">
      <c r="I30599" s="51"/>
      <c r="M30599" s="51"/>
    </row>
    <row r="30600" spans="9:13">
      <c r="I30600" s="51"/>
      <c r="M30600" s="51"/>
    </row>
    <row r="30601" spans="9:13">
      <c r="I30601" s="51"/>
      <c r="M30601" s="51"/>
    </row>
    <row r="30602" spans="9:13">
      <c r="I30602" s="51"/>
      <c r="M30602" s="51"/>
    </row>
    <row r="30603" spans="9:13">
      <c r="I30603" s="51"/>
      <c r="M30603" s="51"/>
    </row>
    <row r="30604" spans="9:13">
      <c r="I30604" s="51"/>
      <c r="M30604" s="51"/>
    </row>
    <row r="30605" spans="9:13">
      <c r="I30605" s="51"/>
      <c r="M30605" s="51"/>
    </row>
    <row r="30606" spans="9:13">
      <c r="I30606" s="51"/>
      <c r="M30606" s="51"/>
    </row>
    <row r="30607" spans="9:13">
      <c r="I30607" s="51"/>
      <c r="M30607" s="51"/>
    </row>
    <row r="30608" spans="9:13">
      <c r="I30608" s="51"/>
      <c r="M30608" s="51"/>
    </row>
    <row r="30609" spans="9:13">
      <c r="I30609" s="51"/>
      <c r="M30609" s="51"/>
    </row>
    <row r="30610" spans="9:13">
      <c r="I30610" s="51"/>
      <c r="M30610" s="51"/>
    </row>
    <row r="30611" spans="9:13">
      <c r="I30611" s="51"/>
      <c r="M30611" s="51"/>
    </row>
    <row r="30612" spans="9:13">
      <c r="I30612" s="51"/>
      <c r="M30612" s="51"/>
    </row>
    <row r="30613" spans="9:13">
      <c r="I30613" s="51"/>
      <c r="M30613" s="51"/>
    </row>
    <row r="30614" spans="9:13">
      <c r="I30614" s="51"/>
      <c r="M30614" s="51"/>
    </row>
    <row r="30615" spans="9:13">
      <c r="I30615" s="51"/>
      <c r="M30615" s="51"/>
    </row>
    <row r="30616" spans="9:13">
      <c r="I30616" s="51"/>
      <c r="M30616" s="51"/>
    </row>
    <row r="30617" spans="9:13">
      <c r="I30617" s="51"/>
      <c r="M30617" s="51"/>
    </row>
    <row r="30618" spans="9:13">
      <c r="I30618" s="51"/>
      <c r="M30618" s="51"/>
    </row>
    <row r="30619" spans="9:13">
      <c r="I30619" s="51"/>
      <c r="M30619" s="51"/>
    </row>
    <row r="30620" spans="9:13">
      <c r="I30620" s="51"/>
      <c r="M30620" s="51"/>
    </row>
    <row r="30621" spans="9:13">
      <c r="I30621" s="51"/>
      <c r="M30621" s="51"/>
    </row>
    <row r="30622" spans="9:13">
      <c r="I30622" s="51"/>
      <c r="M30622" s="51"/>
    </row>
    <row r="30623" spans="9:13">
      <c r="I30623" s="51"/>
      <c r="M30623" s="51"/>
    </row>
    <row r="30624" spans="9:13">
      <c r="I30624" s="51"/>
      <c r="M30624" s="51"/>
    </row>
    <row r="30625" spans="9:13">
      <c r="I30625" s="51"/>
      <c r="M30625" s="51"/>
    </row>
    <row r="30626" spans="9:13">
      <c r="I30626" s="51"/>
      <c r="M30626" s="51"/>
    </row>
    <row r="30627" spans="9:13">
      <c r="I30627" s="51"/>
      <c r="M30627" s="51"/>
    </row>
    <row r="30628" spans="9:13">
      <c r="I30628" s="51"/>
      <c r="M30628" s="51"/>
    </row>
    <row r="30629" spans="9:13">
      <c r="I30629" s="51"/>
      <c r="M30629" s="51"/>
    </row>
    <row r="30630" spans="9:13">
      <c r="I30630" s="51"/>
      <c r="M30630" s="51"/>
    </row>
    <row r="30631" spans="9:13">
      <c r="I30631" s="51"/>
      <c r="M30631" s="51"/>
    </row>
    <row r="30632" spans="9:13">
      <c r="I30632" s="51"/>
      <c r="M30632" s="51"/>
    </row>
    <row r="30633" spans="9:13">
      <c r="I30633" s="51"/>
      <c r="M30633" s="51"/>
    </row>
    <row r="30634" spans="9:13">
      <c r="I30634" s="51"/>
      <c r="M30634" s="51"/>
    </row>
    <row r="30635" spans="9:13">
      <c r="I30635" s="51"/>
      <c r="M30635" s="51"/>
    </row>
    <row r="30636" spans="9:13">
      <c r="I30636" s="51"/>
      <c r="M30636" s="51"/>
    </row>
    <row r="30637" spans="9:13">
      <c r="I30637" s="51"/>
      <c r="M30637" s="51"/>
    </row>
    <row r="30638" spans="9:13">
      <c r="I30638" s="51"/>
      <c r="M30638" s="51"/>
    </row>
    <row r="30639" spans="9:13">
      <c r="I30639" s="51"/>
      <c r="M30639" s="51"/>
    </row>
    <row r="30640" spans="9:13">
      <c r="I30640" s="51"/>
      <c r="M30640" s="51"/>
    </row>
    <row r="30641" spans="9:13">
      <c r="I30641" s="51"/>
      <c r="M30641" s="51"/>
    </row>
    <row r="30642" spans="9:13">
      <c r="I30642" s="51"/>
      <c r="M30642" s="51"/>
    </row>
    <row r="30643" spans="9:13">
      <c r="I30643" s="51"/>
      <c r="M30643" s="51"/>
    </row>
    <row r="30644" spans="9:13">
      <c r="I30644" s="51"/>
      <c r="M30644" s="51"/>
    </row>
    <row r="30645" spans="9:13">
      <c r="I30645" s="51"/>
      <c r="M30645" s="51"/>
    </row>
    <row r="30646" spans="9:13">
      <c r="I30646" s="51"/>
      <c r="M30646" s="51"/>
    </row>
    <row r="30647" spans="9:13">
      <c r="I30647" s="51"/>
      <c r="M30647" s="51"/>
    </row>
    <row r="30648" spans="9:13">
      <c r="I30648" s="51"/>
      <c r="M30648" s="51"/>
    </row>
    <row r="30649" spans="9:13">
      <c r="I30649" s="51"/>
      <c r="M30649" s="51"/>
    </row>
    <row r="30650" spans="9:13">
      <c r="I30650" s="51"/>
      <c r="M30650" s="51"/>
    </row>
    <row r="30651" spans="9:13">
      <c r="I30651" s="51"/>
      <c r="M30651" s="51"/>
    </row>
    <row r="30652" spans="9:13">
      <c r="I30652" s="51"/>
      <c r="M30652" s="51"/>
    </row>
    <row r="30653" spans="9:13">
      <c r="I30653" s="51"/>
      <c r="M30653" s="51"/>
    </row>
    <row r="30654" spans="9:13">
      <c r="I30654" s="51"/>
      <c r="M30654" s="51"/>
    </row>
    <row r="30655" spans="9:13">
      <c r="I30655" s="51"/>
      <c r="M30655" s="51"/>
    </row>
    <row r="30656" spans="9:13">
      <c r="I30656" s="51"/>
      <c r="M30656" s="51"/>
    </row>
    <row r="30657" spans="9:13">
      <c r="I30657" s="51"/>
      <c r="M30657" s="51"/>
    </row>
    <row r="30658" spans="9:13">
      <c r="I30658" s="51"/>
      <c r="M30658" s="51"/>
    </row>
    <row r="30659" spans="9:13">
      <c r="I30659" s="51"/>
      <c r="M30659" s="51"/>
    </row>
    <row r="30660" spans="9:13">
      <c r="I30660" s="51"/>
      <c r="M30660" s="51"/>
    </row>
    <row r="30661" spans="9:13">
      <c r="I30661" s="51"/>
      <c r="M30661" s="51"/>
    </row>
    <row r="30662" spans="9:13">
      <c r="I30662" s="51"/>
      <c r="M30662" s="51"/>
    </row>
    <row r="30663" spans="9:13">
      <c r="I30663" s="51"/>
      <c r="M30663" s="51"/>
    </row>
    <row r="30664" spans="9:13">
      <c r="I30664" s="51"/>
      <c r="M30664" s="51"/>
    </row>
    <row r="30665" spans="9:13">
      <c r="I30665" s="51"/>
      <c r="M30665" s="51"/>
    </row>
    <row r="30666" spans="9:13">
      <c r="I30666" s="51"/>
      <c r="M30666" s="51"/>
    </row>
    <row r="30667" spans="9:13">
      <c r="I30667" s="51"/>
      <c r="M30667" s="51"/>
    </row>
    <row r="30668" spans="9:13">
      <c r="I30668" s="51"/>
      <c r="M30668" s="51"/>
    </row>
    <row r="30669" spans="9:13">
      <c r="I30669" s="51"/>
      <c r="M30669" s="51"/>
    </row>
    <row r="30670" spans="9:13">
      <c r="I30670" s="51"/>
      <c r="M30670" s="51"/>
    </row>
    <row r="30671" spans="9:13">
      <c r="I30671" s="51"/>
      <c r="M30671" s="51"/>
    </row>
    <row r="30672" spans="9:13">
      <c r="I30672" s="51"/>
      <c r="M30672" s="51"/>
    </row>
    <row r="30673" spans="9:13">
      <c r="I30673" s="51"/>
      <c r="M30673" s="51"/>
    </row>
    <row r="30674" spans="9:13">
      <c r="I30674" s="51"/>
      <c r="M30674" s="51"/>
    </row>
    <row r="30675" spans="9:13">
      <c r="I30675" s="51"/>
      <c r="M30675" s="51"/>
    </row>
    <row r="30676" spans="9:13">
      <c r="I30676" s="51"/>
      <c r="M30676" s="51"/>
    </row>
    <row r="30677" spans="9:13">
      <c r="I30677" s="51"/>
      <c r="M30677" s="51"/>
    </row>
    <row r="30678" spans="9:13">
      <c r="I30678" s="51"/>
      <c r="M30678" s="51"/>
    </row>
    <row r="30679" spans="9:13">
      <c r="I30679" s="51"/>
      <c r="M30679" s="51"/>
    </row>
    <row r="30680" spans="9:13">
      <c r="I30680" s="51"/>
      <c r="M30680" s="51"/>
    </row>
    <row r="30681" spans="9:13">
      <c r="I30681" s="51"/>
      <c r="M30681" s="51"/>
    </row>
    <row r="30682" spans="9:13">
      <c r="I30682" s="51"/>
      <c r="M30682" s="51"/>
    </row>
    <row r="30683" spans="9:13">
      <c r="I30683" s="51"/>
      <c r="M30683" s="51"/>
    </row>
    <row r="30684" spans="9:13">
      <c r="I30684" s="51"/>
      <c r="M30684" s="51"/>
    </row>
    <row r="30685" spans="9:13">
      <c r="I30685" s="51"/>
      <c r="M30685" s="51"/>
    </row>
    <row r="30686" spans="9:13">
      <c r="I30686" s="51"/>
      <c r="M30686" s="51"/>
    </row>
    <row r="30687" spans="9:13">
      <c r="I30687" s="51"/>
      <c r="M30687" s="51"/>
    </row>
    <row r="30688" spans="9:13">
      <c r="I30688" s="51"/>
      <c r="M30688" s="51"/>
    </row>
    <row r="30689" spans="9:13">
      <c r="I30689" s="51"/>
      <c r="M30689" s="51"/>
    </row>
    <row r="30690" spans="9:13">
      <c r="I30690" s="51"/>
      <c r="M30690" s="51"/>
    </row>
    <row r="30691" spans="9:13">
      <c r="I30691" s="51"/>
      <c r="M30691" s="51"/>
    </row>
    <row r="30692" spans="9:13">
      <c r="I30692" s="51"/>
      <c r="M30692" s="51"/>
    </row>
    <row r="30693" spans="9:13">
      <c r="I30693" s="51"/>
      <c r="M30693" s="51"/>
    </row>
    <row r="30694" spans="9:13">
      <c r="I30694" s="51"/>
      <c r="M30694" s="51"/>
    </row>
    <row r="30695" spans="9:13">
      <c r="I30695" s="51"/>
      <c r="M30695" s="51"/>
    </row>
    <row r="30696" spans="9:13">
      <c r="I30696" s="51"/>
      <c r="M30696" s="51"/>
    </row>
    <row r="30697" spans="9:13">
      <c r="I30697" s="51"/>
      <c r="M30697" s="51"/>
    </row>
    <row r="30698" spans="9:13">
      <c r="I30698" s="51"/>
      <c r="M30698" s="51"/>
    </row>
    <row r="30699" spans="9:13">
      <c r="I30699" s="51"/>
      <c r="M30699" s="51"/>
    </row>
    <row r="30700" spans="9:13">
      <c r="I30700" s="51"/>
      <c r="M30700" s="51"/>
    </row>
    <row r="30701" spans="9:13">
      <c r="I30701" s="51"/>
      <c r="M30701" s="51"/>
    </row>
    <row r="30702" spans="9:13">
      <c r="I30702" s="51"/>
      <c r="M30702" s="51"/>
    </row>
    <row r="30703" spans="9:13">
      <c r="I30703" s="51"/>
      <c r="M30703" s="51"/>
    </row>
    <row r="30704" spans="9:13">
      <c r="I30704" s="51"/>
      <c r="M30704" s="51"/>
    </row>
    <row r="30705" spans="9:13">
      <c r="I30705" s="51"/>
      <c r="M30705" s="51"/>
    </row>
    <row r="30706" spans="9:13">
      <c r="I30706" s="51"/>
      <c r="M30706" s="51"/>
    </row>
    <row r="30707" spans="9:13">
      <c r="I30707" s="51"/>
      <c r="M30707" s="51"/>
    </row>
    <row r="30708" spans="9:13">
      <c r="I30708" s="51"/>
      <c r="M30708" s="51"/>
    </row>
    <row r="30709" spans="9:13">
      <c r="I30709" s="51"/>
      <c r="M30709" s="51"/>
    </row>
    <row r="30710" spans="9:13">
      <c r="I30710" s="51"/>
      <c r="M30710" s="51"/>
    </row>
    <row r="30711" spans="9:13">
      <c r="I30711" s="51"/>
      <c r="M30711" s="51"/>
    </row>
    <row r="30712" spans="9:13">
      <c r="I30712" s="51"/>
      <c r="M30712" s="51"/>
    </row>
    <row r="30713" spans="9:13">
      <c r="I30713" s="51"/>
      <c r="M30713" s="51"/>
    </row>
    <row r="30714" spans="9:13">
      <c r="I30714" s="51"/>
      <c r="M30714" s="51"/>
    </row>
    <row r="30715" spans="9:13">
      <c r="I30715" s="51"/>
      <c r="M30715" s="51"/>
    </row>
    <row r="30716" spans="9:13">
      <c r="I30716" s="51"/>
      <c r="M30716" s="51"/>
    </row>
    <row r="30717" spans="9:13">
      <c r="I30717" s="51"/>
      <c r="M30717" s="51"/>
    </row>
    <row r="30718" spans="9:13">
      <c r="I30718" s="51"/>
      <c r="M30718" s="51"/>
    </row>
    <row r="30719" spans="9:13">
      <c r="I30719" s="51"/>
      <c r="M30719" s="51"/>
    </row>
    <row r="30720" spans="9:13">
      <c r="I30720" s="51"/>
      <c r="M30720" s="51"/>
    </row>
    <row r="30721" spans="9:13">
      <c r="I30721" s="51"/>
      <c r="M30721" s="51"/>
    </row>
    <row r="30722" spans="9:13">
      <c r="I30722" s="51"/>
      <c r="M30722" s="51"/>
    </row>
    <row r="30723" spans="9:13">
      <c r="I30723" s="51"/>
      <c r="M30723" s="51"/>
    </row>
    <row r="30724" spans="9:13">
      <c r="I30724" s="51"/>
      <c r="M30724" s="51"/>
    </row>
    <row r="30725" spans="9:13">
      <c r="I30725" s="51"/>
      <c r="M30725" s="51"/>
    </row>
    <row r="30726" spans="9:13">
      <c r="I30726" s="51"/>
      <c r="M30726" s="51"/>
    </row>
    <row r="30727" spans="9:13">
      <c r="I30727" s="51"/>
      <c r="M30727" s="51"/>
    </row>
    <row r="30728" spans="9:13">
      <c r="I30728" s="51"/>
      <c r="M30728" s="51"/>
    </row>
    <row r="30729" spans="9:13">
      <c r="I30729" s="51"/>
      <c r="M30729" s="51"/>
    </row>
    <row r="30730" spans="9:13">
      <c r="I30730" s="51"/>
      <c r="M30730" s="51"/>
    </row>
    <row r="30731" spans="9:13">
      <c r="I30731" s="51"/>
      <c r="M30731" s="51"/>
    </row>
    <row r="30732" spans="9:13">
      <c r="I30732" s="51"/>
      <c r="M30732" s="51"/>
    </row>
    <row r="30733" spans="9:13">
      <c r="I30733" s="51"/>
      <c r="M30733" s="51"/>
    </row>
    <row r="30734" spans="9:13">
      <c r="I30734" s="51"/>
      <c r="M30734" s="51"/>
    </row>
    <row r="30735" spans="9:13">
      <c r="I30735" s="51"/>
      <c r="M30735" s="51"/>
    </row>
    <row r="30736" spans="9:13">
      <c r="I30736" s="51"/>
      <c r="M30736" s="51"/>
    </row>
    <row r="30737" spans="9:13">
      <c r="I30737" s="51"/>
      <c r="M30737" s="51"/>
    </row>
    <row r="30738" spans="9:13">
      <c r="I30738" s="51"/>
      <c r="M30738" s="51"/>
    </row>
    <row r="30739" spans="9:13">
      <c r="I30739" s="51"/>
      <c r="M30739" s="51"/>
    </row>
    <row r="30740" spans="9:13">
      <c r="I30740" s="51"/>
      <c r="M30740" s="51"/>
    </row>
    <row r="30741" spans="9:13">
      <c r="I30741" s="51"/>
      <c r="M30741" s="51"/>
    </row>
    <row r="30742" spans="9:13">
      <c r="I30742" s="51"/>
      <c r="M30742" s="51"/>
    </row>
    <row r="30743" spans="9:13">
      <c r="I30743" s="51"/>
      <c r="M30743" s="51"/>
    </row>
    <row r="30744" spans="9:13">
      <c r="I30744" s="51"/>
      <c r="M30744" s="51"/>
    </row>
    <row r="30745" spans="9:13">
      <c r="I30745" s="51"/>
      <c r="M30745" s="51"/>
    </row>
    <row r="30746" spans="9:13">
      <c r="I30746" s="51"/>
      <c r="M30746" s="51"/>
    </row>
    <row r="30747" spans="9:13">
      <c r="I30747" s="51"/>
      <c r="M30747" s="51"/>
    </row>
    <row r="30748" spans="9:13">
      <c r="I30748" s="51"/>
      <c r="M30748" s="51"/>
    </row>
    <row r="30749" spans="9:13">
      <c r="I30749" s="51"/>
      <c r="M30749" s="51"/>
    </row>
    <row r="30750" spans="9:13">
      <c r="I30750" s="51"/>
      <c r="M30750" s="51"/>
    </row>
    <row r="30751" spans="9:13">
      <c r="I30751" s="51"/>
      <c r="M30751" s="51"/>
    </row>
    <row r="30752" spans="9:13">
      <c r="I30752" s="51"/>
      <c r="M30752" s="51"/>
    </row>
    <row r="30753" spans="9:13">
      <c r="I30753" s="51"/>
      <c r="M30753" s="51"/>
    </row>
    <row r="30754" spans="9:13">
      <c r="I30754" s="51"/>
      <c r="M30754" s="51"/>
    </row>
    <row r="30755" spans="9:13">
      <c r="I30755" s="51"/>
      <c r="M30755" s="51"/>
    </row>
    <row r="30756" spans="9:13">
      <c r="I30756" s="51"/>
      <c r="M30756" s="51"/>
    </row>
    <row r="30757" spans="9:13">
      <c r="I30757" s="51"/>
      <c r="M30757" s="51"/>
    </row>
    <row r="30758" spans="9:13">
      <c r="I30758" s="51"/>
      <c r="M30758" s="51"/>
    </row>
    <row r="30759" spans="9:13">
      <c r="I30759" s="51"/>
      <c r="M30759" s="51"/>
    </row>
    <row r="30760" spans="9:13">
      <c r="I30760" s="51"/>
      <c r="M30760" s="51"/>
    </row>
    <row r="30761" spans="9:13">
      <c r="I30761" s="51"/>
      <c r="M30761" s="51"/>
    </row>
    <row r="30762" spans="9:13">
      <c r="I30762" s="51"/>
      <c r="M30762" s="51"/>
    </row>
    <row r="30763" spans="9:13">
      <c r="I30763" s="51"/>
      <c r="M30763" s="51"/>
    </row>
    <row r="30764" spans="9:13">
      <c r="I30764" s="51"/>
      <c r="M30764" s="51"/>
    </row>
    <row r="30765" spans="9:13">
      <c r="I30765" s="51"/>
      <c r="M30765" s="51"/>
    </row>
    <row r="30766" spans="9:13">
      <c r="I30766" s="51"/>
      <c r="M30766" s="51"/>
    </row>
    <row r="30767" spans="9:13">
      <c r="I30767" s="51"/>
      <c r="M30767" s="51"/>
    </row>
    <row r="30768" spans="9:13">
      <c r="I30768" s="51"/>
      <c r="M30768" s="51"/>
    </row>
    <row r="30769" spans="9:13">
      <c r="I30769" s="51"/>
      <c r="M30769" s="51"/>
    </row>
    <row r="30770" spans="9:13">
      <c r="I30770" s="51"/>
      <c r="M30770" s="51"/>
    </row>
    <row r="30771" spans="9:13">
      <c r="I30771" s="51"/>
      <c r="M30771" s="51"/>
    </row>
    <row r="30772" spans="9:13">
      <c r="I30772" s="51"/>
      <c r="M30772" s="51"/>
    </row>
    <row r="30773" spans="9:13">
      <c r="I30773" s="51"/>
      <c r="M30773" s="51"/>
    </row>
    <row r="30774" spans="9:13">
      <c r="I30774" s="51"/>
      <c r="M30774" s="51"/>
    </row>
    <row r="30775" spans="9:13">
      <c r="I30775" s="51"/>
      <c r="M30775" s="51"/>
    </row>
    <row r="30776" spans="9:13">
      <c r="I30776" s="51"/>
      <c r="M30776" s="51"/>
    </row>
    <row r="30777" spans="9:13">
      <c r="I30777" s="51"/>
      <c r="M30777" s="51"/>
    </row>
    <row r="30778" spans="9:13">
      <c r="I30778" s="51"/>
      <c r="M30778" s="51"/>
    </row>
    <row r="30779" spans="9:13">
      <c r="I30779" s="51"/>
      <c r="M30779" s="51"/>
    </row>
    <row r="30780" spans="9:13">
      <c r="I30780" s="51"/>
      <c r="M30780" s="51"/>
    </row>
    <row r="30781" spans="9:13">
      <c r="I30781" s="51"/>
      <c r="M30781" s="51"/>
    </row>
    <row r="30782" spans="9:13">
      <c r="I30782" s="51"/>
      <c r="M30782" s="51"/>
    </row>
    <row r="30783" spans="9:13">
      <c r="I30783" s="51"/>
      <c r="M30783" s="51"/>
    </row>
    <row r="30784" spans="9:13">
      <c r="I30784" s="51"/>
      <c r="M30784" s="51"/>
    </row>
    <row r="30785" spans="9:13">
      <c r="I30785" s="51"/>
      <c r="M30785" s="51"/>
    </row>
    <row r="30786" spans="9:13">
      <c r="I30786" s="51"/>
      <c r="M30786" s="51"/>
    </row>
    <row r="30787" spans="9:13">
      <c r="I30787" s="51"/>
      <c r="M30787" s="51"/>
    </row>
    <row r="30788" spans="9:13">
      <c r="I30788" s="51"/>
      <c r="M30788" s="51"/>
    </row>
    <row r="30789" spans="9:13">
      <c r="I30789" s="51"/>
      <c r="M30789" s="51"/>
    </row>
    <row r="30790" spans="9:13">
      <c r="I30790" s="51"/>
      <c r="M30790" s="51"/>
    </row>
    <row r="30791" spans="9:13">
      <c r="I30791" s="51"/>
      <c r="M30791" s="51"/>
    </row>
    <row r="30792" spans="9:13">
      <c r="I30792" s="51"/>
      <c r="M30792" s="51"/>
    </row>
    <row r="30793" spans="9:13">
      <c r="I30793" s="51"/>
      <c r="M30793" s="51"/>
    </row>
    <row r="30794" spans="9:13">
      <c r="I30794" s="51"/>
      <c r="M30794" s="51"/>
    </row>
    <row r="30795" spans="9:13">
      <c r="I30795" s="51"/>
      <c r="M30795" s="51"/>
    </row>
    <row r="30796" spans="9:13">
      <c r="I30796" s="51"/>
      <c r="M30796" s="51"/>
    </row>
    <row r="30797" spans="9:13">
      <c r="I30797" s="51"/>
      <c r="M30797" s="51"/>
    </row>
    <row r="30798" spans="9:13">
      <c r="I30798" s="51"/>
      <c r="M30798" s="51"/>
    </row>
    <row r="30799" spans="9:13">
      <c r="I30799" s="51"/>
      <c r="M30799" s="51"/>
    </row>
    <row r="30800" spans="9:13">
      <c r="I30800" s="51"/>
      <c r="M30800" s="51"/>
    </row>
    <row r="30801" spans="9:13">
      <c r="I30801" s="51"/>
      <c r="M30801" s="51"/>
    </row>
    <row r="30802" spans="9:13">
      <c r="I30802" s="51"/>
      <c r="M30802" s="51"/>
    </row>
    <row r="30803" spans="9:13">
      <c r="I30803" s="51"/>
      <c r="M30803" s="51"/>
    </row>
    <row r="30804" spans="9:13">
      <c r="I30804" s="51"/>
      <c r="M30804" s="51"/>
    </row>
    <row r="30805" spans="9:13">
      <c r="I30805" s="51"/>
      <c r="M30805" s="51"/>
    </row>
    <row r="30806" spans="9:13">
      <c r="I30806" s="51"/>
      <c r="M30806" s="51"/>
    </row>
    <row r="30807" spans="9:13">
      <c r="I30807" s="51"/>
      <c r="M30807" s="51"/>
    </row>
    <row r="30808" spans="9:13">
      <c r="I30808" s="51"/>
      <c r="M30808" s="51"/>
    </row>
    <row r="30809" spans="9:13">
      <c r="I30809" s="51"/>
      <c r="M30809" s="51"/>
    </row>
    <row r="30810" spans="9:13">
      <c r="I30810" s="51"/>
      <c r="M30810" s="51"/>
    </row>
    <row r="30811" spans="9:13">
      <c r="I30811" s="51"/>
      <c r="M30811" s="51"/>
    </row>
    <row r="30812" spans="9:13">
      <c r="I30812" s="51"/>
      <c r="M30812" s="51"/>
    </row>
    <row r="30813" spans="9:13">
      <c r="I30813" s="51"/>
      <c r="M30813" s="51"/>
    </row>
    <row r="30814" spans="9:13">
      <c r="I30814" s="51"/>
      <c r="M30814" s="51"/>
    </row>
    <row r="30815" spans="9:13">
      <c r="I30815" s="51"/>
      <c r="M30815" s="51"/>
    </row>
    <row r="30816" spans="9:13">
      <c r="I30816" s="51"/>
      <c r="M30816" s="51"/>
    </row>
    <row r="30817" spans="9:13">
      <c r="I30817" s="51"/>
      <c r="M30817" s="51"/>
    </row>
    <row r="30818" spans="9:13">
      <c r="I30818" s="51"/>
      <c r="M30818" s="51"/>
    </row>
    <row r="30819" spans="9:13">
      <c r="I30819" s="51"/>
      <c r="M30819" s="51"/>
    </row>
    <row r="30820" spans="9:13">
      <c r="I30820" s="51"/>
      <c r="M30820" s="51"/>
    </row>
    <row r="30821" spans="9:13">
      <c r="I30821" s="51"/>
      <c r="M30821" s="51"/>
    </row>
    <row r="30822" spans="9:13">
      <c r="I30822" s="51"/>
      <c r="M30822" s="51"/>
    </row>
    <row r="30823" spans="9:13">
      <c r="I30823" s="51"/>
      <c r="M30823" s="51"/>
    </row>
    <row r="30824" spans="9:13">
      <c r="I30824" s="51"/>
      <c r="M30824" s="51"/>
    </row>
    <row r="30825" spans="9:13">
      <c r="I30825" s="51"/>
      <c r="M30825" s="51"/>
    </row>
    <row r="30826" spans="9:13">
      <c r="I30826" s="51"/>
      <c r="M30826" s="51"/>
    </row>
    <row r="30827" spans="9:13">
      <c r="I30827" s="51"/>
      <c r="M30827" s="51"/>
    </row>
    <row r="30828" spans="9:13">
      <c r="I30828" s="51"/>
      <c r="M30828" s="51"/>
    </row>
    <row r="30829" spans="9:13">
      <c r="I30829" s="51"/>
      <c r="M30829" s="51"/>
    </row>
    <row r="30830" spans="9:13">
      <c r="I30830" s="51"/>
      <c r="M30830" s="51"/>
    </row>
    <row r="30831" spans="9:13">
      <c r="I30831" s="51"/>
      <c r="M30831" s="51"/>
    </row>
    <row r="30832" spans="9:13">
      <c r="I30832" s="51"/>
      <c r="M30832" s="51"/>
    </row>
    <row r="30833" spans="9:13">
      <c r="I30833" s="51"/>
      <c r="M30833" s="51"/>
    </row>
    <row r="30834" spans="9:13">
      <c r="I30834" s="51"/>
      <c r="M30834" s="51"/>
    </row>
    <row r="30835" spans="9:13">
      <c r="I30835" s="51"/>
      <c r="M30835" s="51"/>
    </row>
    <row r="30836" spans="9:13">
      <c r="I30836" s="51"/>
      <c r="M30836" s="51"/>
    </row>
    <row r="30837" spans="9:13">
      <c r="I30837" s="51"/>
      <c r="M30837" s="51"/>
    </row>
    <row r="30838" spans="9:13">
      <c r="I30838" s="51"/>
      <c r="M30838" s="51"/>
    </row>
    <row r="30839" spans="9:13">
      <c r="I30839" s="51"/>
      <c r="M30839" s="51"/>
    </row>
    <row r="30840" spans="9:13">
      <c r="I30840" s="51"/>
      <c r="M30840" s="51"/>
    </row>
    <row r="30841" spans="9:13">
      <c r="I30841" s="51"/>
      <c r="M30841" s="51"/>
    </row>
    <row r="30842" spans="9:13">
      <c r="I30842" s="51"/>
      <c r="M30842" s="51"/>
    </row>
    <row r="30843" spans="9:13">
      <c r="I30843" s="51"/>
      <c r="M30843" s="51"/>
    </row>
    <row r="30844" spans="9:13">
      <c r="I30844" s="51"/>
      <c r="M30844" s="51"/>
    </row>
    <row r="30845" spans="9:13">
      <c r="I30845" s="51"/>
      <c r="M30845" s="51"/>
    </row>
    <row r="30846" spans="9:13">
      <c r="I30846" s="51"/>
      <c r="M30846" s="51"/>
    </row>
    <row r="30847" spans="9:13">
      <c r="I30847" s="51"/>
      <c r="M30847" s="51"/>
    </row>
    <row r="30848" spans="9:13">
      <c r="I30848" s="51"/>
      <c r="M30848" s="51"/>
    </row>
    <row r="30849" spans="9:13">
      <c r="I30849" s="51"/>
      <c r="M30849" s="51"/>
    </row>
    <row r="30850" spans="9:13">
      <c r="I30850" s="51"/>
      <c r="M30850" s="51"/>
    </row>
    <row r="30851" spans="9:13">
      <c r="I30851" s="51"/>
      <c r="M30851" s="51"/>
    </row>
    <row r="30852" spans="9:13">
      <c r="I30852" s="51"/>
      <c r="M30852" s="51"/>
    </row>
    <row r="30853" spans="9:13">
      <c r="I30853" s="51"/>
      <c r="M30853" s="51"/>
    </row>
    <row r="30854" spans="9:13">
      <c r="I30854" s="51"/>
      <c r="M30854" s="51"/>
    </row>
    <row r="30855" spans="9:13">
      <c r="I30855" s="51"/>
      <c r="M30855" s="51"/>
    </row>
    <row r="30856" spans="9:13">
      <c r="I30856" s="51"/>
      <c r="M30856" s="51"/>
    </row>
    <row r="30857" spans="9:13">
      <c r="I30857" s="51"/>
      <c r="M30857" s="51"/>
    </row>
    <row r="30858" spans="9:13">
      <c r="I30858" s="51"/>
      <c r="M30858" s="51"/>
    </row>
    <row r="30859" spans="9:13">
      <c r="I30859" s="51"/>
      <c r="M30859" s="51"/>
    </row>
    <row r="30860" spans="9:13">
      <c r="I30860" s="51"/>
      <c r="M30860" s="51"/>
    </row>
    <row r="30861" spans="9:13">
      <c r="I30861" s="51"/>
      <c r="M30861" s="51"/>
    </row>
    <row r="30862" spans="9:13">
      <c r="I30862" s="51"/>
      <c r="M30862" s="51"/>
    </row>
    <row r="30863" spans="9:13">
      <c r="I30863" s="51"/>
      <c r="M30863" s="51"/>
    </row>
    <row r="30864" spans="9:13">
      <c r="I30864" s="51"/>
      <c r="M30864" s="51"/>
    </row>
    <row r="30865" spans="9:13">
      <c r="I30865" s="51"/>
      <c r="M30865" s="51"/>
    </row>
    <row r="30866" spans="9:13">
      <c r="I30866" s="51"/>
      <c r="M30866" s="51"/>
    </row>
    <row r="30867" spans="9:13">
      <c r="I30867" s="51"/>
      <c r="M30867" s="51"/>
    </row>
    <row r="30868" spans="9:13">
      <c r="I30868" s="51"/>
      <c r="M30868" s="51"/>
    </row>
    <row r="30869" spans="9:13">
      <c r="I30869" s="51"/>
      <c r="M30869" s="51"/>
    </row>
    <row r="30870" spans="9:13">
      <c r="I30870" s="51"/>
      <c r="M30870" s="51"/>
    </row>
    <row r="30871" spans="9:13">
      <c r="I30871" s="51"/>
      <c r="M30871" s="51"/>
    </row>
    <row r="30872" spans="9:13">
      <c r="I30872" s="51"/>
      <c r="M30872" s="51"/>
    </row>
    <row r="30873" spans="9:13">
      <c r="I30873" s="51"/>
      <c r="M30873" s="51"/>
    </row>
    <row r="30874" spans="9:13">
      <c r="I30874" s="51"/>
      <c r="M30874" s="51"/>
    </row>
    <row r="30875" spans="9:13">
      <c r="I30875" s="51"/>
      <c r="M30875" s="51"/>
    </row>
    <row r="30876" spans="9:13">
      <c r="I30876" s="51"/>
      <c r="M30876" s="51"/>
    </row>
    <row r="30877" spans="9:13">
      <c r="I30877" s="51"/>
      <c r="M30877" s="51"/>
    </row>
    <row r="30878" spans="9:13">
      <c r="I30878" s="51"/>
      <c r="M30878" s="51"/>
    </row>
    <row r="30879" spans="9:13">
      <c r="I30879" s="51"/>
      <c r="M30879" s="51"/>
    </row>
    <row r="30880" spans="9:13">
      <c r="I30880" s="51"/>
      <c r="M30880" s="51"/>
    </row>
    <row r="30881" spans="9:13">
      <c r="I30881" s="51"/>
      <c r="M30881" s="51"/>
    </row>
    <row r="30882" spans="9:13">
      <c r="I30882" s="51"/>
      <c r="M30882" s="51"/>
    </row>
    <row r="30883" spans="9:13">
      <c r="I30883" s="51"/>
      <c r="M30883" s="51"/>
    </row>
    <row r="30884" spans="9:13">
      <c r="I30884" s="51"/>
      <c r="M30884" s="51"/>
    </row>
    <row r="30885" spans="9:13">
      <c r="I30885" s="51"/>
      <c r="M30885" s="51"/>
    </row>
    <row r="30886" spans="9:13">
      <c r="I30886" s="51"/>
      <c r="M30886" s="51"/>
    </row>
    <row r="30887" spans="9:13">
      <c r="I30887" s="51"/>
      <c r="M30887" s="51"/>
    </row>
    <row r="30888" spans="9:13">
      <c r="I30888" s="51"/>
      <c r="M30888" s="51"/>
    </row>
    <row r="30889" spans="9:13">
      <c r="I30889" s="51"/>
      <c r="M30889" s="51"/>
    </row>
    <row r="30890" spans="9:13">
      <c r="I30890" s="51"/>
      <c r="M30890" s="51"/>
    </row>
    <row r="30891" spans="9:13">
      <c r="I30891" s="51"/>
      <c r="M30891" s="51"/>
    </row>
    <row r="30892" spans="9:13">
      <c r="I30892" s="51"/>
      <c r="M30892" s="51"/>
    </row>
    <row r="30893" spans="9:13">
      <c r="I30893" s="51"/>
      <c r="M30893" s="51"/>
    </row>
    <row r="30894" spans="9:13">
      <c r="I30894" s="51"/>
      <c r="M30894" s="51"/>
    </row>
    <row r="30895" spans="9:13">
      <c r="I30895" s="51"/>
      <c r="M30895" s="51"/>
    </row>
    <row r="30896" spans="9:13">
      <c r="I30896" s="51"/>
      <c r="M30896" s="51"/>
    </row>
    <row r="30897" spans="9:13">
      <c r="I30897" s="51"/>
      <c r="M30897" s="51"/>
    </row>
    <row r="30898" spans="9:13">
      <c r="I30898" s="51"/>
      <c r="M30898" s="51"/>
    </row>
    <row r="30899" spans="9:13">
      <c r="I30899" s="51"/>
      <c r="M30899" s="51"/>
    </row>
    <row r="30900" spans="9:13">
      <c r="I30900" s="51"/>
      <c r="M30900" s="51"/>
    </row>
    <row r="30901" spans="9:13">
      <c r="I30901" s="51"/>
      <c r="M30901" s="51"/>
    </row>
    <row r="30902" spans="9:13">
      <c r="I30902" s="51"/>
      <c r="M30902" s="51"/>
    </row>
    <row r="30903" spans="9:13">
      <c r="I30903" s="51"/>
      <c r="M30903" s="51"/>
    </row>
    <row r="30904" spans="9:13">
      <c r="I30904" s="51"/>
      <c r="M30904" s="51"/>
    </row>
    <row r="30905" spans="9:13">
      <c r="I30905" s="51"/>
      <c r="M30905" s="51"/>
    </row>
    <row r="30906" spans="9:13">
      <c r="I30906" s="51"/>
      <c r="M30906" s="51"/>
    </row>
    <row r="30907" spans="9:13">
      <c r="I30907" s="51"/>
      <c r="M30907" s="51"/>
    </row>
    <row r="30908" spans="9:13">
      <c r="I30908" s="51"/>
      <c r="M30908" s="51"/>
    </row>
    <row r="30909" spans="9:13">
      <c r="I30909" s="51"/>
      <c r="M30909" s="51"/>
    </row>
    <row r="30910" spans="9:13">
      <c r="I30910" s="51"/>
      <c r="M30910" s="51"/>
    </row>
    <row r="30911" spans="9:13">
      <c r="I30911" s="51"/>
      <c r="M30911" s="51"/>
    </row>
    <row r="30912" spans="9:13">
      <c r="I30912" s="51"/>
      <c r="M30912" s="51"/>
    </row>
    <row r="30913" spans="9:13">
      <c r="I30913" s="51"/>
      <c r="M30913" s="51"/>
    </row>
    <row r="30914" spans="9:13">
      <c r="I30914" s="51"/>
      <c r="M30914" s="51"/>
    </row>
    <row r="30915" spans="9:13">
      <c r="I30915" s="51"/>
      <c r="M30915" s="51"/>
    </row>
    <row r="30916" spans="9:13">
      <c r="I30916" s="51"/>
      <c r="M30916" s="51"/>
    </row>
    <row r="30917" spans="9:13">
      <c r="I30917" s="51"/>
      <c r="M30917" s="51"/>
    </row>
    <row r="30918" spans="9:13">
      <c r="I30918" s="51"/>
      <c r="M30918" s="51"/>
    </row>
    <row r="30919" spans="9:13">
      <c r="I30919" s="51"/>
      <c r="M30919" s="51"/>
    </row>
    <row r="30920" spans="9:13">
      <c r="I30920" s="51"/>
      <c r="M30920" s="51"/>
    </row>
    <row r="30921" spans="9:13">
      <c r="I30921" s="51"/>
      <c r="M30921" s="51"/>
    </row>
    <row r="30922" spans="9:13">
      <c r="I30922" s="51"/>
      <c r="M30922" s="51"/>
    </row>
    <row r="30923" spans="9:13">
      <c r="I30923" s="51"/>
      <c r="M30923" s="51"/>
    </row>
    <row r="30924" spans="9:13">
      <c r="I30924" s="51"/>
      <c r="M30924" s="51"/>
    </row>
    <row r="30925" spans="9:13">
      <c r="I30925" s="51"/>
      <c r="M30925" s="51"/>
    </row>
    <row r="30926" spans="9:13">
      <c r="I30926" s="51"/>
      <c r="M30926" s="51"/>
    </row>
    <row r="30927" spans="9:13">
      <c r="I30927" s="51"/>
      <c r="M30927" s="51"/>
    </row>
    <row r="30928" spans="9:13">
      <c r="I30928" s="51"/>
      <c r="M30928" s="51"/>
    </row>
    <row r="30929" spans="9:13">
      <c r="I30929" s="51"/>
      <c r="M30929" s="51"/>
    </row>
    <row r="30930" spans="9:13">
      <c r="I30930" s="51"/>
      <c r="M30930" s="51"/>
    </row>
    <row r="30931" spans="9:13">
      <c r="I30931" s="51"/>
      <c r="M30931" s="51"/>
    </row>
    <row r="30932" spans="9:13">
      <c r="I30932" s="51"/>
      <c r="M30932" s="51"/>
    </row>
    <row r="30933" spans="9:13">
      <c r="I30933" s="51"/>
      <c r="M30933" s="51"/>
    </row>
    <row r="30934" spans="9:13">
      <c r="I30934" s="51"/>
      <c r="M30934" s="51"/>
    </row>
    <row r="30935" spans="9:13">
      <c r="I30935" s="51"/>
      <c r="M30935" s="51"/>
    </row>
    <row r="30936" spans="9:13">
      <c r="I30936" s="51"/>
      <c r="M30936" s="51"/>
    </row>
    <row r="30937" spans="9:13">
      <c r="I30937" s="51"/>
      <c r="M30937" s="51"/>
    </row>
    <row r="30938" spans="9:13">
      <c r="I30938" s="51"/>
      <c r="M30938" s="51"/>
    </row>
    <row r="30939" spans="9:13">
      <c r="I30939" s="51"/>
      <c r="M30939" s="51"/>
    </row>
    <row r="30940" spans="9:13">
      <c r="I30940" s="51"/>
      <c r="M30940" s="51"/>
    </row>
    <row r="30941" spans="9:13">
      <c r="I30941" s="51"/>
      <c r="M30941" s="51"/>
    </row>
    <row r="30942" spans="9:13">
      <c r="I30942" s="51"/>
      <c r="M30942" s="51"/>
    </row>
    <row r="30943" spans="9:13">
      <c r="I30943" s="51"/>
      <c r="M30943" s="51"/>
    </row>
    <row r="30944" spans="9:13">
      <c r="I30944" s="51"/>
      <c r="M30944" s="51"/>
    </row>
    <row r="30945" spans="9:13">
      <c r="I30945" s="51"/>
      <c r="M30945" s="51"/>
    </row>
    <row r="30946" spans="9:13">
      <c r="I30946" s="51"/>
      <c r="M30946" s="51"/>
    </row>
    <row r="30947" spans="9:13">
      <c r="I30947" s="51"/>
      <c r="M30947" s="51"/>
    </row>
    <row r="30948" spans="9:13">
      <c r="I30948" s="51"/>
      <c r="M30948" s="51"/>
    </row>
    <row r="30949" spans="9:13">
      <c r="I30949" s="51"/>
      <c r="M30949" s="51"/>
    </row>
    <row r="30950" spans="9:13">
      <c r="I30950" s="51"/>
      <c r="M30950" s="51"/>
    </row>
    <row r="30951" spans="9:13">
      <c r="I30951" s="51"/>
      <c r="M30951" s="51"/>
    </row>
    <row r="30952" spans="9:13">
      <c r="I30952" s="51"/>
      <c r="M30952" s="51"/>
    </row>
    <row r="30953" spans="9:13">
      <c r="I30953" s="51"/>
      <c r="M30953" s="51"/>
    </row>
    <row r="30954" spans="9:13">
      <c r="I30954" s="51"/>
      <c r="M30954" s="51"/>
    </row>
    <row r="30955" spans="9:13">
      <c r="I30955" s="51"/>
      <c r="M30955" s="51"/>
    </row>
    <row r="30956" spans="9:13">
      <c r="I30956" s="51"/>
      <c r="M30956" s="51"/>
    </row>
    <row r="30957" spans="9:13">
      <c r="I30957" s="51"/>
      <c r="M30957" s="51"/>
    </row>
    <row r="30958" spans="9:13">
      <c r="I30958" s="51"/>
      <c r="M30958" s="51"/>
    </row>
    <row r="30959" spans="9:13">
      <c r="I30959" s="51"/>
      <c r="M30959" s="51"/>
    </row>
    <row r="30960" spans="9:13">
      <c r="I30960" s="51"/>
      <c r="M30960" s="51"/>
    </row>
    <row r="30961" spans="9:13">
      <c r="I30961" s="51"/>
      <c r="M30961" s="51"/>
    </row>
    <row r="30962" spans="9:13">
      <c r="I30962" s="51"/>
      <c r="M30962" s="51"/>
    </row>
    <row r="30963" spans="9:13">
      <c r="I30963" s="51"/>
      <c r="M30963" s="51"/>
    </row>
    <row r="30964" spans="9:13">
      <c r="I30964" s="51"/>
      <c r="M30964" s="51"/>
    </row>
    <row r="30965" spans="9:13">
      <c r="I30965" s="51"/>
      <c r="M30965" s="51"/>
    </row>
    <row r="30966" spans="9:13">
      <c r="I30966" s="51"/>
      <c r="M30966" s="51"/>
    </row>
    <row r="30967" spans="9:13">
      <c r="I30967" s="51"/>
      <c r="M30967" s="51"/>
    </row>
    <row r="30968" spans="9:13">
      <c r="I30968" s="51"/>
      <c r="M30968" s="51"/>
    </row>
    <row r="30969" spans="9:13">
      <c r="I30969" s="51"/>
      <c r="M30969" s="51"/>
    </row>
    <row r="30970" spans="9:13">
      <c r="I30970" s="51"/>
      <c r="M30970" s="51"/>
    </row>
    <row r="30971" spans="9:13">
      <c r="I30971" s="51"/>
      <c r="M30971" s="51"/>
    </row>
    <row r="30972" spans="9:13">
      <c r="I30972" s="51"/>
      <c r="M30972" s="51"/>
    </row>
    <row r="30973" spans="9:13">
      <c r="I30973" s="51"/>
      <c r="M30973" s="51"/>
    </row>
    <row r="30974" spans="9:13">
      <c r="I30974" s="51"/>
      <c r="M30974" s="51"/>
    </row>
    <row r="30975" spans="9:13">
      <c r="I30975" s="51"/>
      <c r="M30975" s="51"/>
    </row>
    <row r="30976" spans="9:13">
      <c r="I30976" s="51"/>
      <c r="M30976" s="51"/>
    </row>
    <row r="30977" spans="9:13">
      <c r="I30977" s="51"/>
      <c r="M30977" s="51"/>
    </row>
    <row r="30978" spans="9:13">
      <c r="I30978" s="51"/>
      <c r="M30978" s="51"/>
    </row>
    <row r="30979" spans="9:13">
      <c r="I30979" s="51"/>
      <c r="M30979" s="51"/>
    </row>
    <row r="30980" spans="9:13">
      <c r="I30980" s="51"/>
      <c r="M30980" s="51"/>
    </row>
    <row r="30981" spans="9:13">
      <c r="I30981" s="51"/>
      <c r="M30981" s="51"/>
    </row>
    <row r="30982" spans="9:13">
      <c r="I30982" s="51"/>
      <c r="M30982" s="51"/>
    </row>
    <row r="30983" spans="9:13">
      <c r="I30983" s="51"/>
      <c r="M30983" s="51"/>
    </row>
    <row r="30984" spans="9:13">
      <c r="I30984" s="51"/>
      <c r="M30984" s="51"/>
    </row>
    <row r="30985" spans="9:13">
      <c r="I30985" s="51"/>
      <c r="M30985" s="51"/>
    </row>
    <row r="30986" spans="9:13">
      <c r="I30986" s="51"/>
      <c r="M30986" s="51"/>
    </row>
    <row r="30987" spans="9:13">
      <c r="I30987" s="51"/>
      <c r="M30987" s="51"/>
    </row>
    <row r="30988" spans="9:13">
      <c r="I30988" s="51"/>
      <c r="M30988" s="51"/>
    </row>
    <row r="30989" spans="9:13">
      <c r="I30989" s="51"/>
      <c r="M30989" s="51"/>
    </row>
    <row r="30990" spans="9:13">
      <c r="I30990" s="51"/>
      <c r="M30990" s="51"/>
    </row>
    <row r="30991" spans="9:13">
      <c r="I30991" s="51"/>
      <c r="M30991" s="51"/>
    </row>
    <row r="30992" spans="9:13">
      <c r="I30992" s="51"/>
      <c r="M30992" s="51"/>
    </row>
    <row r="30993" spans="9:13">
      <c r="I30993" s="51"/>
      <c r="M30993" s="51"/>
    </row>
    <row r="30994" spans="9:13">
      <c r="I30994" s="51"/>
      <c r="M30994" s="51"/>
    </row>
    <row r="30995" spans="9:13">
      <c r="I30995" s="51"/>
      <c r="M30995" s="51"/>
    </row>
    <row r="30996" spans="9:13">
      <c r="I30996" s="51"/>
      <c r="M30996" s="51"/>
    </row>
    <row r="30997" spans="9:13">
      <c r="I30997" s="51"/>
      <c r="M30997" s="51"/>
    </row>
    <row r="30998" spans="9:13">
      <c r="I30998" s="51"/>
      <c r="M30998" s="51"/>
    </row>
    <row r="30999" spans="9:13">
      <c r="I30999" s="51"/>
      <c r="M30999" s="51"/>
    </row>
    <row r="31000" spans="9:13">
      <c r="I31000" s="51"/>
      <c r="M31000" s="51"/>
    </row>
    <row r="31001" spans="9:13">
      <c r="I31001" s="51"/>
      <c r="M31001" s="51"/>
    </row>
    <row r="31002" spans="9:13">
      <c r="I31002" s="51"/>
      <c r="M31002" s="51"/>
    </row>
    <row r="31003" spans="9:13">
      <c r="I31003" s="51"/>
      <c r="M31003" s="51"/>
    </row>
    <row r="31004" spans="9:13">
      <c r="I31004" s="51"/>
      <c r="M31004" s="51"/>
    </row>
    <row r="31005" spans="9:13">
      <c r="I31005" s="51"/>
      <c r="M31005" s="51"/>
    </row>
    <row r="31006" spans="9:13">
      <c r="I31006" s="51"/>
      <c r="M31006" s="51"/>
    </row>
    <row r="31007" spans="9:13">
      <c r="I31007" s="51"/>
      <c r="M31007" s="51"/>
    </row>
    <row r="31008" spans="9:13">
      <c r="I31008" s="51"/>
      <c r="M31008" s="51"/>
    </row>
    <row r="31009" spans="9:13">
      <c r="I31009" s="51"/>
      <c r="M31009" s="51"/>
    </row>
    <row r="31010" spans="9:13">
      <c r="I31010" s="51"/>
      <c r="M31010" s="51"/>
    </row>
    <row r="31011" spans="9:13">
      <c r="I31011" s="51"/>
      <c r="M31011" s="51"/>
    </row>
    <row r="31012" spans="9:13">
      <c r="I31012" s="51"/>
      <c r="M31012" s="51"/>
    </row>
    <row r="31013" spans="9:13">
      <c r="I31013" s="51"/>
      <c r="M31013" s="51"/>
    </row>
    <row r="31014" spans="9:13">
      <c r="I31014" s="51"/>
      <c r="M31014" s="51"/>
    </row>
    <row r="31015" spans="9:13">
      <c r="I31015" s="51"/>
      <c r="M31015" s="51"/>
    </row>
    <row r="31016" spans="9:13">
      <c r="I31016" s="51"/>
      <c r="M31016" s="51"/>
    </row>
    <row r="31017" spans="9:13">
      <c r="I31017" s="51"/>
      <c r="M31017" s="51"/>
    </row>
    <row r="31018" spans="9:13">
      <c r="I31018" s="51"/>
      <c r="M31018" s="51"/>
    </row>
    <row r="31019" spans="9:13">
      <c r="I31019" s="51"/>
      <c r="M31019" s="51"/>
    </row>
    <row r="31020" spans="9:13">
      <c r="I31020" s="51"/>
      <c r="M31020" s="51"/>
    </row>
    <row r="31021" spans="9:13">
      <c r="I31021" s="51"/>
      <c r="M31021" s="51"/>
    </row>
    <row r="31022" spans="9:13">
      <c r="I31022" s="51"/>
      <c r="M31022" s="51"/>
    </row>
    <row r="31023" spans="9:13">
      <c r="I31023" s="51"/>
      <c r="M31023" s="51"/>
    </row>
    <row r="31024" spans="9:13">
      <c r="I31024" s="51"/>
      <c r="M31024" s="51"/>
    </row>
    <row r="31025" spans="9:13">
      <c r="I31025" s="51"/>
      <c r="M31025" s="51"/>
    </row>
    <row r="31026" spans="9:13">
      <c r="I31026" s="51"/>
      <c r="M31026" s="51"/>
    </row>
    <row r="31027" spans="9:13">
      <c r="I31027" s="51"/>
      <c r="M31027" s="51"/>
    </row>
    <row r="31028" spans="9:13">
      <c r="I31028" s="51"/>
      <c r="M31028" s="51"/>
    </row>
    <row r="31029" spans="9:13">
      <c r="I31029" s="51"/>
      <c r="M31029" s="51"/>
    </row>
    <row r="31030" spans="9:13">
      <c r="I31030" s="51"/>
      <c r="M31030" s="51"/>
    </row>
    <row r="31031" spans="9:13">
      <c r="I31031" s="51"/>
      <c r="M31031" s="51"/>
    </row>
    <row r="31032" spans="9:13">
      <c r="I31032" s="51"/>
      <c r="M31032" s="51"/>
    </row>
    <row r="31033" spans="9:13">
      <c r="I31033" s="51"/>
      <c r="M31033" s="51"/>
    </row>
    <row r="31034" spans="9:13">
      <c r="I31034" s="51"/>
      <c r="M31034" s="51"/>
    </row>
    <row r="31035" spans="9:13">
      <c r="I31035" s="51"/>
      <c r="M31035" s="51"/>
    </row>
    <row r="31036" spans="9:13">
      <c r="I31036" s="51"/>
      <c r="M31036" s="51"/>
    </row>
    <row r="31037" spans="9:13">
      <c r="I31037" s="51"/>
      <c r="M31037" s="51"/>
    </row>
    <row r="31038" spans="9:13">
      <c r="I31038" s="51"/>
      <c r="M31038" s="51"/>
    </row>
    <row r="31039" spans="9:13">
      <c r="I31039" s="51"/>
      <c r="M31039" s="51"/>
    </row>
    <row r="31040" spans="9:13">
      <c r="I31040" s="51"/>
      <c r="M31040" s="51"/>
    </row>
    <row r="31041" spans="9:13">
      <c r="I31041" s="51"/>
      <c r="M31041" s="51"/>
    </row>
    <row r="31042" spans="9:13">
      <c r="I31042" s="51"/>
      <c r="M31042" s="51"/>
    </row>
    <row r="31043" spans="9:13">
      <c r="I31043" s="51"/>
      <c r="M31043" s="51"/>
    </row>
    <row r="31044" spans="9:13">
      <c r="I31044" s="51"/>
      <c r="M31044" s="51"/>
    </row>
    <row r="31045" spans="9:13">
      <c r="I31045" s="51"/>
      <c r="M31045" s="51"/>
    </row>
    <row r="31046" spans="9:13">
      <c r="I31046" s="51"/>
      <c r="M31046" s="51"/>
    </row>
    <row r="31047" spans="9:13">
      <c r="I31047" s="51"/>
      <c r="M31047" s="51"/>
    </row>
    <row r="31048" spans="9:13">
      <c r="I31048" s="51"/>
      <c r="M31048" s="51"/>
    </row>
    <row r="31049" spans="9:13">
      <c r="I31049" s="51"/>
      <c r="M31049" s="51"/>
    </row>
    <row r="31050" spans="9:13">
      <c r="I31050" s="51"/>
      <c r="M31050" s="51"/>
    </row>
    <row r="31051" spans="9:13">
      <c r="I31051" s="51"/>
      <c r="M31051" s="51"/>
    </row>
    <row r="31052" spans="9:13">
      <c r="I31052" s="51"/>
      <c r="M31052" s="51"/>
    </row>
    <row r="31053" spans="9:13">
      <c r="I31053" s="51"/>
      <c r="M31053" s="51"/>
    </row>
    <row r="31054" spans="9:13">
      <c r="I31054" s="51"/>
      <c r="M31054" s="51"/>
    </row>
    <row r="31055" spans="9:13">
      <c r="I31055" s="51"/>
      <c r="M31055" s="51"/>
    </row>
    <row r="31056" spans="9:13">
      <c r="I31056" s="51"/>
      <c r="M31056" s="51"/>
    </row>
    <row r="31057" spans="9:13">
      <c r="I31057" s="51"/>
      <c r="M31057" s="51"/>
    </row>
    <row r="31058" spans="9:13">
      <c r="I31058" s="51"/>
      <c r="M31058" s="51"/>
    </row>
    <row r="31059" spans="9:13">
      <c r="I31059" s="51"/>
      <c r="M31059" s="51"/>
    </row>
    <row r="31060" spans="9:13">
      <c r="I31060" s="51"/>
      <c r="M31060" s="51"/>
    </row>
    <row r="31061" spans="9:13">
      <c r="I31061" s="51"/>
      <c r="M31061" s="51"/>
    </row>
    <row r="31062" spans="9:13">
      <c r="I31062" s="51"/>
      <c r="M31062" s="51"/>
    </row>
    <row r="31063" spans="9:13">
      <c r="I31063" s="51"/>
      <c r="M31063" s="51"/>
    </row>
    <row r="31064" spans="9:13">
      <c r="I31064" s="51"/>
      <c r="M31064" s="51"/>
    </row>
    <row r="31065" spans="9:13">
      <c r="I31065" s="51"/>
      <c r="M31065" s="51"/>
    </row>
    <row r="31066" spans="9:13">
      <c r="I31066" s="51"/>
      <c r="M31066" s="51"/>
    </row>
    <row r="31067" spans="9:13">
      <c r="I31067" s="51"/>
      <c r="M31067" s="51"/>
    </row>
    <row r="31068" spans="9:13">
      <c r="I31068" s="51"/>
      <c r="M31068" s="51"/>
    </row>
    <row r="31069" spans="9:13">
      <c r="I31069" s="51"/>
      <c r="M31069" s="51"/>
    </row>
    <row r="31070" spans="9:13">
      <c r="I31070" s="51"/>
      <c r="M31070" s="51"/>
    </row>
    <row r="31071" spans="9:13">
      <c r="I31071" s="51"/>
      <c r="M31071" s="51"/>
    </row>
    <row r="31072" spans="9:13">
      <c r="I31072" s="51"/>
      <c r="M31072" s="51"/>
    </row>
    <row r="31073" spans="9:13">
      <c r="I31073" s="51"/>
      <c r="M31073" s="51"/>
    </row>
    <row r="31074" spans="9:13">
      <c r="I31074" s="51"/>
      <c r="M31074" s="51"/>
    </row>
    <row r="31075" spans="9:13">
      <c r="I31075" s="51"/>
      <c r="M31075" s="51"/>
    </row>
    <row r="31076" spans="9:13">
      <c r="I31076" s="51"/>
      <c r="M31076" s="51"/>
    </row>
    <row r="31077" spans="9:13">
      <c r="I31077" s="51"/>
      <c r="M31077" s="51"/>
    </row>
    <row r="31078" spans="9:13">
      <c r="I31078" s="51"/>
      <c r="M31078" s="51"/>
    </row>
    <row r="31079" spans="9:13">
      <c r="I31079" s="51"/>
      <c r="M31079" s="51"/>
    </row>
    <row r="31080" spans="9:13">
      <c r="I31080" s="51"/>
      <c r="M31080" s="51"/>
    </row>
    <row r="31081" spans="9:13">
      <c r="I31081" s="51"/>
      <c r="M31081" s="51"/>
    </row>
    <row r="31082" spans="9:13">
      <c r="I31082" s="51"/>
      <c r="M31082" s="51"/>
    </row>
    <row r="31083" spans="9:13">
      <c r="I31083" s="51"/>
      <c r="M31083" s="51"/>
    </row>
    <row r="31084" spans="9:13">
      <c r="I31084" s="51"/>
      <c r="M31084" s="51"/>
    </row>
    <row r="31085" spans="9:13">
      <c r="I31085" s="51"/>
      <c r="M31085" s="51"/>
    </row>
    <row r="31086" spans="9:13">
      <c r="I31086" s="51"/>
      <c r="M31086" s="51"/>
    </row>
    <row r="31087" spans="9:13">
      <c r="I31087" s="51"/>
      <c r="M31087" s="51"/>
    </row>
    <row r="31088" spans="9:13">
      <c r="I31088" s="51"/>
      <c r="M31088" s="51"/>
    </row>
    <row r="31089" spans="9:13">
      <c r="I31089" s="51"/>
      <c r="M31089" s="51"/>
    </row>
    <row r="31090" spans="9:13">
      <c r="I31090" s="51"/>
      <c r="M31090" s="51"/>
    </row>
    <row r="31091" spans="9:13">
      <c r="I31091" s="51"/>
      <c r="M31091" s="51"/>
    </row>
    <row r="31092" spans="9:13">
      <c r="I31092" s="51"/>
      <c r="M31092" s="51"/>
    </row>
    <row r="31093" spans="9:13">
      <c r="I31093" s="51"/>
      <c r="M31093" s="51"/>
    </row>
    <row r="31094" spans="9:13">
      <c r="I31094" s="51"/>
      <c r="M31094" s="51"/>
    </row>
    <row r="31095" spans="9:13">
      <c r="I31095" s="51"/>
      <c r="M31095" s="51"/>
    </row>
    <row r="31096" spans="9:13">
      <c r="I31096" s="51"/>
      <c r="M31096" s="51"/>
    </row>
    <row r="31097" spans="9:13">
      <c r="I31097" s="51"/>
      <c r="M31097" s="51"/>
    </row>
    <row r="31098" spans="9:13">
      <c r="I31098" s="51"/>
      <c r="M31098" s="51"/>
    </row>
    <row r="31099" spans="9:13">
      <c r="I31099" s="51"/>
      <c r="M31099" s="51"/>
    </row>
    <row r="31100" spans="9:13">
      <c r="I31100" s="51"/>
      <c r="M31100" s="51"/>
    </row>
    <row r="31101" spans="9:13">
      <c r="I31101" s="51"/>
      <c r="M31101" s="51"/>
    </row>
    <row r="31102" spans="9:13">
      <c r="I31102" s="51"/>
      <c r="M31102" s="51"/>
    </row>
    <row r="31103" spans="9:13">
      <c r="I31103" s="51"/>
      <c r="M31103" s="51"/>
    </row>
    <row r="31104" spans="9:13">
      <c r="I31104" s="51"/>
      <c r="M31104" s="51"/>
    </row>
    <row r="31105" spans="9:13">
      <c r="I31105" s="51"/>
      <c r="M31105" s="51"/>
    </row>
    <row r="31106" spans="9:13">
      <c r="I31106" s="51"/>
      <c r="M31106" s="51"/>
    </row>
    <row r="31107" spans="9:13">
      <c r="I31107" s="51"/>
      <c r="M31107" s="51"/>
    </row>
    <row r="31108" spans="9:13">
      <c r="I31108" s="51"/>
      <c r="M31108" s="51"/>
    </row>
    <row r="31109" spans="9:13">
      <c r="I31109" s="51"/>
      <c r="M31109" s="51"/>
    </row>
    <row r="31110" spans="9:13">
      <c r="I31110" s="51"/>
      <c r="M31110" s="51"/>
    </row>
    <row r="31111" spans="9:13">
      <c r="I31111" s="51"/>
      <c r="M31111" s="51"/>
    </row>
    <row r="31112" spans="9:13">
      <c r="I31112" s="51"/>
      <c r="M31112" s="51"/>
    </row>
    <row r="31113" spans="9:13">
      <c r="I31113" s="51"/>
      <c r="M31113" s="51"/>
    </row>
    <row r="31114" spans="9:13">
      <c r="I31114" s="51"/>
      <c r="M31114" s="51"/>
    </row>
    <row r="31115" spans="9:13">
      <c r="I31115" s="51"/>
      <c r="M31115" s="51"/>
    </row>
    <row r="31116" spans="9:13">
      <c r="I31116" s="51"/>
      <c r="M31116" s="51"/>
    </row>
    <row r="31117" spans="9:13">
      <c r="I31117" s="51"/>
      <c r="M31117" s="51"/>
    </row>
    <row r="31118" spans="9:13">
      <c r="I31118" s="51"/>
      <c r="M31118" s="51"/>
    </row>
    <row r="31119" spans="9:13">
      <c r="I31119" s="51"/>
      <c r="M31119" s="51"/>
    </row>
    <row r="31120" spans="9:13">
      <c r="I31120" s="51"/>
      <c r="M31120" s="51"/>
    </row>
    <row r="31121" spans="9:13">
      <c r="I31121" s="51"/>
      <c r="M31121" s="51"/>
    </row>
    <row r="31122" spans="9:13">
      <c r="I31122" s="51"/>
      <c r="M31122" s="51"/>
    </row>
    <row r="31123" spans="9:13">
      <c r="I31123" s="51"/>
      <c r="M31123" s="51"/>
    </row>
    <row r="31124" spans="9:13">
      <c r="I31124" s="51"/>
      <c r="M31124" s="51"/>
    </row>
    <row r="31125" spans="9:13">
      <c r="I31125" s="51"/>
      <c r="M31125" s="51"/>
    </row>
    <row r="31126" spans="9:13">
      <c r="I31126" s="51"/>
      <c r="M31126" s="51"/>
    </row>
    <row r="31127" spans="9:13">
      <c r="I31127" s="51"/>
      <c r="M31127" s="51"/>
    </row>
    <row r="31128" spans="9:13">
      <c r="I31128" s="51"/>
      <c r="M31128" s="51"/>
    </row>
    <row r="31129" spans="9:13">
      <c r="I31129" s="51"/>
      <c r="M31129" s="51"/>
    </row>
    <row r="31130" spans="9:13">
      <c r="I31130" s="51"/>
      <c r="M31130" s="51"/>
    </row>
    <row r="31131" spans="9:13">
      <c r="I31131" s="51"/>
      <c r="M31131" s="51"/>
    </row>
    <row r="31132" spans="9:13">
      <c r="I31132" s="51"/>
      <c r="M31132" s="51"/>
    </row>
    <row r="31133" spans="9:13">
      <c r="I31133" s="51"/>
      <c r="M31133" s="51"/>
    </row>
    <row r="31134" spans="9:13">
      <c r="I31134" s="51"/>
      <c r="M31134" s="51"/>
    </row>
    <row r="31135" spans="9:13">
      <c r="I31135" s="51"/>
      <c r="M31135" s="51"/>
    </row>
    <row r="31136" spans="9:13">
      <c r="I31136" s="51"/>
      <c r="M31136" s="51"/>
    </row>
    <row r="31137" spans="9:13">
      <c r="I31137" s="51"/>
      <c r="M31137" s="51"/>
    </row>
    <row r="31138" spans="9:13">
      <c r="I31138" s="51"/>
      <c r="M31138" s="51"/>
    </row>
    <row r="31139" spans="9:13">
      <c r="I31139" s="51"/>
      <c r="M31139" s="51"/>
    </row>
    <row r="31140" spans="9:13">
      <c r="I31140" s="51"/>
      <c r="M31140" s="51"/>
    </row>
    <row r="31141" spans="9:13">
      <c r="I31141" s="51"/>
      <c r="M31141" s="51"/>
    </row>
    <row r="31142" spans="9:13">
      <c r="I31142" s="51"/>
      <c r="M31142" s="51"/>
    </row>
    <row r="31143" spans="9:13">
      <c r="I31143" s="51"/>
      <c r="M31143" s="51"/>
    </row>
    <row r="31144" spans="9:13">
      <c r="I31144" s="51"/>
      <c r="M31144" s="51"/>
    </row>
    <row r="31145" spans="9:13">
      <c r="I31145" s="51"/>
      <c r="M31145" s="51"/>
    </row>
    <row r="31146" spans="9:13">
      <c r="I31146" s="51"/>
      <c r="M31146" s="51"/>
    </row>
    <row r="31147" spans="9:13">
      <c r="I31147" s="51"/>
      <c r="M31147" s="51"/>
    </row>
    <row r="31148" spans="9:13">
      <c r="I31148" s="51"/>
      <c r="M31148" s="51"/>
    </row>
    <row r="31149" spans="9:13">
      <c r="I31149" s="51"/>
      <c r="M31149" s="51"/>
    </row>
    <row r="31150" spans="9:13">
      <c r="I31150" s="51"/>
      <c r="M31150" s="51"/>
    </row>
    <row r="31151" spans="9:13">
      <c r="I31151" s="51"/>
      <c r="M31151" s="51"/>
    </row>
    <row r="31152" spans="9:13">
      <c r="I31152" s="51"/>
      <c r="M31152" s="51"/>
    </row>
    <row r="31153" spans="9:13">
      <c r="I31153" s="51"/>
      <c r="M31153" s="51"/>
    </row>
    <row r="31154" spans="9:13">
      <c r="I31154" s="51"/>
      <c r="M31154" s="51"/>
    </row>
    <row r="31155" spans="9:13">
      <c r="I31155" s="51"/>
      <c r="M31155" s="51"/>
    </row>
    <row r="31156" spans="9:13">
      <c r="I31156" s="51"/>
      <c r="M31156" s="51"/>
    </row>
    <row r="31157" spans="9:13">
      <c r="I31157" s="51"/>
      <c r="M31157" s="51"/>
    </row>
    <row r="31158" spans="9:13">
      <c r="I31158" s="51"/>
      <c r="M31158" s="51"/>
    </row>
    <row r="31159" spans="9:13">
      <c r="I31159" s="51"/>
      <c r="M31159" s="51"/>
    </row>
    <row r="31160" spans="9:13">
      <c r="I31160" s="51"/>
      <c r="M31160" s="51"/>
    </row>
    <row r="31161" spans="9:13">
      <c r="I31161" s="51"/>
      <c r="M31161" s="51"/>
    </row>
    <row r="31162" spans="9:13">
      <c r="I31162" s="51"/>
      <c r="M31162" s="51"/>
    </row>
    <row r="31163" spans="9:13">
      <c r="I31163" s="51"/>
      <c r="M31163" s="51"/>
    </row>
    <row r="31164" spans="9:13">
      <c r="I31164" s="51"/>
      <c r="M31164" s="51"/>
    </row>
    <row r="31165" spans="9:13">
      <c r="I31165" s="51"/>
      <c r="M31165" s="51"/>
    </row>
    <row r="31166" spans="9:13">
      <c r="I31166" s="51"/>
      <c r="M31166" s="51"/>
    </row>
    <row r="31167" spans="9:13">
      <c r="I31167" s="51"/>
      <c r="M31167" s="51"/>
    </row>
    <row r="31168" spans="9:13">
      <c r="I31168" s="51"/>
      <c r="M31168" s="51"/>
    </row>
    <row r="31169" spans="9:13">
      <c r="I31169" s="51"/>
      <c r="M31169" s="51"/>
    </row>
    <row r="31170" spans="9:13">
      <c r="I31170" s="51"/>
      <c r="M31170" s="51"/>
    </row>
    <row r="31171" spans="9:13">
      <c r="I31171" s="51"/>
      <c r="M31171" s="51"/>
    </row>
    <row r="31172" spans="9:13">
      <c r="I31172" s="51"/>
      <c r="M31172" s="51"/>
    </row>
    <row r="31173" spans="9:13">
      <c r="I31173" s="51"/>
      <c r="M31173" s="51"/>
    </row>
    <row r="31174" spans="9:13">
      <c r="I31174" s="51"/>
      <c r="M31174" s="51"/>
    </row>
    <row r="31175" spans="9:13">
      <c r="I31175" s="51"/>
      <c r="M31175" s="51"/>
    </row>
    <row r="31176" spans="9:13">
      <c r="I31176" s="51"/>
      <c r="M31176" s="51"/>
    </row>
    <row r="31177" spans="9:13">
      <c r="I31177" s="51"/>
      <c r="M31177" s="51"/>
    </row>
    <row r="31178" spans="9:13">
      <c r="I31178" s="51"/>
      <c r="M31178" s="51"/>
    </row>
    <row r="31179" spans="9:13">
      <c r="I31179" s="51"/>
      <c r="M31179" s="51"/>
    </row>
    <row r="31180" spans="9:13">
      <c r="I31180" s="51"/>
      <c r="M31180" s="51"/>
    </row>
    <row r="31181" spans="9:13">
      <c r="I31181" s="51"/>
      <c r="M31181" s="51"/>
    </row>
    <row r="31182" spans="9:13">
      <c r="I31182" s="51"/>
      <c r="M31182" s="51"/>
    </row>
    <row r="31183" spans="9:13">
      <c r="I31183" s="51"/>
      <c r="M31183" s="51"/>
    </row>
    <row r="31184" spans="9:13">
      <c r="I31184" s="51"/>
      <c r="M31184" s="51"/>
    </row>
    <row r="31185" spans="9:13">
      <c r="I31185" s="51"/>
      <c r="M31185" s="51"/>
    </row>
    <row r="31186" spans="9:13">
      <c r="I31186" s="51"/>
      <c r="M31186" s="51"/>
    </row>
    <row r="31187" spans="9:13">
      <c r="I31187" s="51"/>
      <c r="M31187" s="51"/>
    </row>
    <row r="31188" spans="9:13">
      <c r="I31188" s="51"/>
      <c r="M31188" s="51"/>
    </row>
    <row r="31189" spans="9:13">
      <c r="I31189" s="51"/>
      <c r="M31189" s="51"/>
    </row>
    <row r="31190" spans="9:13">
      <c r="I31190" s="51"/>
      <c r="M31190" s="51"/>
    </row>
    <row r="31191" spans="9:13">
      <c r="I31191" s="51"/>
      <c r="M31191" s="51"/>
    </row>
    <row r="31192" spans="9:13">
      <c r="I31192" s="51"/>
      <c r="M31192" s="51"/>
    </row>
    <row r="31193" spans="9:13">
      <c r="I31193" s="51"/>
      <c r="M31193" s="51"/>
    </row>
    <row r="31194" spans="9:13">
      <c r="I31194" s="51"/>
      <c r="M31194" s="51"/>
    </row>
    <row r="31195" spans="9:13">
      <c r="I31195" s="51"/>
      <c r="M31195" s="51"/>
    </row>
    <row r="31196" spans="9:13">
      <c r="I31196" s="51"/>
      <c r="M31196" s="51"/>
    </row>
    <row r="31197" spans="9:13">
      <c r="I31197" s="51"/>
      <c r="M31197" s="51"/>
    </row>
    <row r="31198" spans="9:13">
      <c r="I31198" s="51"/>
      <c r="M31198" s="51"/>
    </row>
    <row r="31199" spans="9:13">
      <c r="I31199" s="51"/>
      <c r="M31199" s="51"/>
    </row>
    <row r="31200" spans="9:13">
      <c r="I31200" s="51"/>
      <c r="M31200" s="51"/>
    </row>
    <row r="31201" spans="9:13">
      <c r="I31201" s="51"/>
      <c r="M31201" s="51"/>
    </row>
    <row r="31202" spans="9:13">
      <c r="I31202" s="51"/>
      <c r="M31202" s="51"/>
    </row>
    <row r="31203" spans="9:13">
      <c r="I31203" s="51"/>
      <c r="M31203" s="51"/>
    </row>
    <row r="31204" spans="9:13">
      <c r="I31204" s="51"/>
      <c r="M31204" s="51"/>
    </row>
    <row r="31205" spans="9:13">
      <c r="I31205" s="51"/>
      <c r="M31205" s="51"/>
    </row>
    <row r="31206" spans="9:13">
      <c r="I31206" s="51"/>
      <c r="M31206" s="51"/>
    </row>
    <row r="31207" spans="9:13">
      <c r="I31207" s="51"/>
      <c r="M31207" s="51"/>
    </row>
    <row r="31208" spans="9:13">
      <c r="I31208" s="51"/>
      <c r="M31208" s="51"/>
    </row>
    <row r="31209" spans="9:13">
      <c r="I31209" s="51"/>
      <c r="M31209" s="51"/>
    </row>
    <row r="31210" spans="9:13">
      <c r="I31210" s="51"/>
      <c r="M31210" s="51"/>
    </row>
    <row r="31211" spans="9:13">
      <c r="I31211" s="51"/>
      <c r="M31211" s="51"/>
    </row>
    <row r="31212" spans="9:13">
      <c r="I31212" s="51"/>
      <c r="M31212" s="51"/>
    </row>
    <row r="31213" spans="9:13">
      <c r="I31213" s="51"/>
      <c r="M31213" s="51"/>
    </row>
    <row r="31214" spans="9:13">
      <c r="I31214" s="51"/>
      <c r="M31214" s="51"/>
    </row>
    <row r="31215" spans="9:13">
      <c r="I31215" s="51"/>
      <c r="M31215" s="51"/>
    </row>
    <row r="31216" spans="9:13">
      <c r="I31216" s="51"/>
      <c r="M31216" s="51"/>
    </row>
    <row r="31217" spans="9:13">
      <c r="I31217" s="51"/>
      <c r="M31217" s="51"/>
    </row>
    <row r="31218" spans="9:13">
      <c r="I31218" s="51"/>
      <c r="M31218" s="51"/>
    </row>
    <row r="31219" spans="9:13">
      <c r="I31219" s="51"/>
      <c r="M31219" s="51"/>
    </row>
    <row r="31220" spans="9:13">
      <c r="I31220" s="51"/>
      <c r="M31220" s="51"/>
    </row>
    <row r="31221" spans="9:13">
      <c r="I31221" s="51"/>
      <c r="M31221" s="51"/>
    </row>
    <row r="31222" spans="9:13">
      <c r="I31222" s="51"/>
      <c r="M31222" s="51"/>
    </row>
    <row r="31223" spans="9:13">
      <c r="I31223" s="51"/>
      <c r="M31223" s="51"/>
    </row>
    <row r="31224" spans="9:13">
      <c r="I31224" s="51"/>
      <c r="M31224" s="51"/>
    </row>
    <row r="31225" spans="9:13">
      <c r="I31225" s="51"/>
      <c r="M31225" s="51"/>
    </row>
    <row r="31226" spans="9:13">
      <c r="I31226" s="51"/>
      <c r="M31226" s="51"/>
    </row>
    <row r="31227" spans="9:13">
      <c r="I31227" s="51"/>
      <c r="M31227" s="51"/>
    </row>
    <row r="31228" spans="9:13">
      <c r="I31228" s="51"/>
      <c r="M31228" s="51"/>
    </row>
    <row r="31229" spans="9:13">
      <c r="I31229" s="51"/>
      <c r="M31229" s="51"/>
    </row>
    <row r="31230" spans="9:13">
      <c r="I31230" s="51"/>
      <c r="M31230" s="51"/>
    </row>
    <row r="31231" spans="9:13">
      <c r="I31231" s="51"/>
      <c r="M31231" s="51"/>
    </row>
    <row r="31232" spans="9:13">
      <c r="I31232" s="51"/>
      <c r="M31232" s="51"/>
    </row>
    <row r="31233" spans="9:13">
      <c r="I31233" s="51"/>
      <c r="M31233" s="51"/>
    </row>
    <row r="31234" spans="9:13">
      <c r="I31234" s="51"/>
      <c r="M31234" s="51"/>
    </row>
    <row r="31235" spans="9:13">
      <c r="I31235" s="51"/>
      <c r="M31235" s="51"/>
    </row>
    <row r="31236" spans="9:13">
      <c r="I31236" s="51"/>
      <c r="M31236" s="51"/>
    </row>
    <row r="31237" spans="9:13">
      <c r="I31237" s="51"/>
      <c r="M31237" s="51"/>
    </row>
    <row r="31238" spans="9:13">
      <c r="I31238" s="51"/>
      <c r="M31238" s="51"/>
    </row>
    <row r="31239" spans="9:13">
      <c r="I31239" s="51"/>
      <c r="M31239" s="51"/>
    </row>
    <row r="31240" spans="9:13">
      <c r="I31240" s="51"/>
      <c r="M31240" s="51"/>
    </row>
    <row r="31241" spans="9:13">
      <c r="I31241" s="51"/>
      <c r="M31241" s="51"/>
    </row>
    <row r="31242" spans="9:13">
      <c r="I31242" s="51"/>
      <c r="M31242" s="51"/>
    </row>
    <row r="31243" spans="9:13">
      <c r="I31243" s="51"/>
      <c r="M31243" s="51"/>
    </row>
    <row r="31244" spans="9:13">
      <c r="I31244" s="51"/>
      <c r="M31244" s="51"/>
    </row>
    <row r="31245" spans="9:13">
      <c r="I31245" s="51"/>
      <c r="M31245" s="51"/>
    </row>
    <row r="31246" spans="9:13">
      <c r="I31246" s="51"/>
      <c r="M31246" s="51"/>
    </row>
    <row r="31247" spans="9:13">
      <c r="I31247" s="51"/>
      <c r="M31247" s="51"/>
    </row>
    <row r="31248" spans="9:13">
      <c r="I31248" s="51"/>
      <c r="M31248" s="51"/>
    </row>
    <row r="31249" spans="9:13">
      <c r="I31249" s="51"/>
      <c r="M31249" s="51"/>
    </row>
    <row r="31250" spans="9:13">
      <c r="I31250" s="51"/>
      <c r="M31250" s="51"/>
    </row>
    <row r="31251" spans="9:13">
      <c r="I31251" s="51"/>
      <c r="M31251" s="51"/>
    </row>
    <row r="31252" spans="9:13">
      <c r="I31252" s="51"/>
      <c r="M31252" s="51"/>
    </row>
    <row r="31253" spans="9:13">
      <c r="I31253" s="51"/>
      <c r="M31253" s="51"/>
    </row>
    <row r="31254" spans="9:13">
      <c r="I31254" s="51"/>
      <c r="M31254" s="51"/>
    </row>
    <row r="31255" spans="9:13">
      <c r="I31255" s="51"/>
      <c r="M31255" s="51"/>
    </row>
    <row r="31256" spans="9:13">
      <c r="I31256" s="51"/>
      <c r="M31256" s="51"/>
    </row>
    <row r="31257" spans="9:13">
      <c r="I31257" s="51"/>
      <c r="M31257" s="51"/>
    </row>
    <row r="31258" spans="9:13">
      <c r="I31258" s="51"/>
      <c r="M31258" s="51"/>
    </row>
    <row r="31259" spans="9:13">
      <c r="I31259" s="51"/>
      <c r="M31259" s="51"/>
    </row>
    <row r="31260" spans="9:13">
      <c r="I31260" s="51"/>
      <c r="M31260" s="51"/>
    </row>
    <row r="31261" spans="9:13">
      <c r="I31261" s="51"/>
      <c r="M31261" s="51"/>
    </row>
    <row r="31262" spans="9:13">
      <c r="I31262" s="51"/>
      <c r="M31262" s="51"/>
    </row>
    <row r="31263" spans="9:13">
      <c r="I31263" s="51"/>
      <c r="M31263" s="51"/>
    </row>
    <row r="31264" spans="9:13">
      <c r="I31264" s="51"/>
      <c r="M31264" s="51"/>
    </row>
    <row r="31265" spans="9:13">
      <c r="I31265" s="51"/>
      <c r="M31265" s="51"/>
    </row>
    <row r="31266" spans="9:13">
      <c r="I31266" s="51"/>
      <c r="M31266" s="51"/>
    </row>
    <row r="31267" spans="9:13">
      <c r="I31267" s="51"/>
      <c r="M31267" s="51"/>
    </row>
    <row r="31268" spans="9:13">
      <c r="I31268" s="51"/>
      <c r="M31268" s="51"/>
    </row>
    <row r="31269" spans="9:13">
      <c r="I31269" s="51"/>
      <c r="M31269" s="51"/>
    </row>
    <row r="31270" spans="9:13">
      <c r="I31270" s="51"/>
      <c r="M31270" s="51"/>
    </row>
    <row r="31271" spans="9:13">
      <c r="I31271" s="51"/>
      <c r="M31271" s="51"/>
    </row>
    <row r="31272" spans="9:13">
      <c r="I31272" s="51"/>
      <c r="M31272" s="51"/>
    </row>
    <row r="31273" spans="9:13">
      <c r="I31273" s="51"/>
      <c r="M31273" s="51"/>
    </row>
    <row r="31274" spans="9:13">
      <c r="I31274" s="51"/>
      <c r="M31274" s="51"/>
    </row>
    <row r="31275" spans="9:13">
      <c r="I31275" s="51"/>
      <c r="M31275" s="51"/>
    </row>
    <row r="31276" spans="9:13">
      <c r="I31276" s="51"/>
      <c r="M31276" s="51"/>
    </row>
    <row r="31277" spans="9:13">
      <c r="I31277" s="51"/>
      <c r="M31277" s="51"/>
    </row>
    <row r="31278" spans="9:13">
      <c r="I31278" s="51"/>
      <c r="M31278" s="51"/>
    </row>
    <row r="31279" spans="9:13">
      <c r="I31279" s="51"/>
      <c r="M31279" s="51"/>
    </row>
    <row r="31280" spans="9:13">
      <c r="I31280" s="51"/>
      <c r="M31280" s="51"/>
    </row>
    <row r="31281" spans="9:13">
      <c r="I31281" s="51"/>
      <c r="M31281" s="51"/>
    </row>
    <row r="31282" spans="9:13">
      <c r="I31282" s="51"/>
      <c r="M31282" s="51"/>
    </row>
    <row r="31283" spans="9:13">
      <c r="I31283" s="51"/>
      <c r="M31283" s="51"/>
    </row>
    <row r="31284" spans="9:13">
      <c r="I31284" s="51"/>
      <c r="M31284" s="51"/>
    </row>
    <row r="31285" spans="9:13">
      <c r="I31285" s="51"/>
      <c r="M31285" s="51"/>
    </row>
    <row r="31286" spans="9:13">
      <c r="I31286" s="51"/>
      <c r="M31286" s="51"/>
    </row>
    <row r="31287" spans="9:13">
      <c r="I31287" s="51"/>
      <c r="M31287" s="51"/>
    </row>
    <row r="31288" spans="9:13">
      <c r="I31288" s="51"/>
      <c r="M31288" s="51"/>
    </row>
    <row r="31289" spans="9:13">
      <c r="I31289" s="51"/>
      <c r="M31289" s="51"/>
    </row>
    <row r="31290" spans="9:13">
      <c r="I31290" s="51"/>
      <c r="M31290" s="51"/>
    </row>
    <row r="31291" spans="9:13">
      <c r="I31291" s="51"/>
      <c r="M31291" s="51"/>
    </row>
    <row r="31292" spans="9:13">
      <c r="I31292" s="51"/>
      <c r="M31292" s="51"/>
    </row>
    <row r="31293" spans="9:13">
      <c r="I31293" s="51"/>
      <c r="M31293" s="51"/>
    </row>
    <row r="31294" spans="9:13">
      <c r="I31294" s="51"/>
      <c r="M31294" s="51"/>
    </row>
    <row r="31295" spans="9:13">
      <c r="I31295" s="51"/>
      <c r="M31295" s="51"/>
    </row>
    <row r="31296" spans="9:13">
      <c r="I31296" s="51"/>
      <c r="M31296" s="51"/>
    </row>
    <row r="31297" spans="9:13">
      <c r="I31297" s="51"/>
      <c r="M31297" s="51"/>
    </row>
    <row r="31298" spans="9:13">
      <c r="I31298" s="51"/>
      <c r="M31298" s="51"/>
    </row>
    <row r="31299" spans="9:13">
      <c r="I31299" s="51"/>
      <c r="M31299" s="51"/>
    </row>
    <row r="31300" spans="9:13">
      <c r="I31300" s="51"/>
      <c r="M31300" s="51"/>
    </row>
    <row r="31301" spans="9:13">
      <c r="I31301" s="51"/>
      <c r="M31301" s="51"/>
    </row>
    <row r="31302" spans="9:13">
      <c r="I31302" s="51"/>
      <c r="M31302" s="51"/>
    </row>
    <row r="31303" spans="9:13">
      <c r="I31303" s="51"/>
      <c r="M31303" s="51"/>
    </row>
    <row r="31304" spans="9:13">
      <c r="I31304" s="51"/>
      <c r="M31304" s="51"/>
    </row>
    <row r="31305" spans="9:13">
      <c r="I31305" s="51"/>
      <c r="M31305" s="51"/>
    </row>
    <row r="31306" spans="9:13">
      <c r="I31306" s="51"/>
      <c r="M31306" s="51"/>
    </row>
    <row r="31307" spans="9:13">
      <c r="I31307" s="51"/>
      <c r="M31307" s="51"/>
    </row>
    <row r="31308" spans="9:13">
      <c r="I31308" s="51"/>
      <c r="M31308" s="51"/>
    </row>
    <row r="31309" spans="9:13">
      <c r="I31309" s="51"/>
      <c r="M31309" s="51"/>
    </row>
    <row r="31310" spans="9:13">
      <c r="I31310" s="51"/>
      <c r="M31310" s="51"/>
    </row>
    <row r="31311" spans="9:13">
      <c r="I31311" s="51"/>
      <c r="M31311" s="51"/>
    </row>
    <row r="31312" spans="9:13">
      <c r="I31312" s="51"/>
      <c r="M31312" s="51"/>
    </row>
    <row r="31313" spans="9:13">
      <c r="I31313" s="51"/>
      <c r="M31313" s="51"/>
    </row>
    <row r="31314" spans="9:13">
      <c r="I31314" s="51"/>
      <c r="M31314" s="51"/>
    </row>
    <row r="31315" spans="9:13">
      <c r="I31315" s="51"/>
      <c r="M31315" s="51"/>
    </row>
    <row r="31316" spans="9:13">
      <c r="I31316" s="51"/>
      <c r="M31316" s="51"/>
    </row>
    <row r="31317" spans="9:13">
      <c r="I31317" s="51"/>
      <c r="M31317" s="51"/>
    </row>
    <row r="31318" spans="9:13">
      <c r="I31318" s="51"/>
      <c r="M31318" s="51"/>
    </row>
    <row r="31319" spans="9:13">
      <c r="I31319" s="51"/>
      <c r="M31319" s="51"/>
    </row>
    <row r="31320" spans="9:13">
      <c r="I31320" s="51"/>
      <c r="M31320" s="51"/>
    </row>
    <row r="31321" spans="9:13">
      <c r="I31321" s="51"/>
      <c r="M31321" s="51"/>
    </row>
    <row r="31322" spans="9:13">
      <c r="I31322" s="51"/>
      <c r="M31322" s="51"/>
    </row>
    <row r="31323" spans="9:13">
      <c r="I31323" s="51"/>
      <c r="M31323" s="51"/>
    </row>
    <row r="31324" spans="9:13">
      <c r="I31324" s="51"/>
      <c r="M31324" s="51"/>
    </row>
    <row r="31325" spans="9:13">
      <c r="I31325" s="51"/>
      <c r="M31325" s="51"/>
    </row>
    <row r="31326" spans="9:13">
      <c r="I31326" s="51"/>
      <c r="M31326" s="51"/>
    </row>
    <row r="31327" spans="9:13">
      <c r="I31327" s="51"/>
      <c r="M31327" s="51"/>
    </row>
    <row r="31328" spans="9:13">
      <c r="I31328" s="51"/>
      <c r="M31328" s="51"/>
    </row>
    <row r="31329" spans="9:13">
      <c r="I31329" s="51"/>
      <c r="M31329" s="51"/>
    </row>
    <row r="31330" spans="9:13">
      <c r="I31330" s="51"/>
      <c r="M31330" s="51"/>
    </row>
    <row r="31331" spans="9:13">
      <c r="I31331" s="51"/>
      <c r="M31331" s="51"/>
    </row>
    <row r="31332" spans="9:13">
      <c r="I31332" s="51"/>
      <c r="M31332" s="51"/>
    </row>
    <row r="31333" spans="9:13">
      <c r="I31333" s="51"/>
      <c r="M31333" s="51"/>
    </row>
    <row r="31334" spans="9:13">
      <c r="I31334" s="51"/>
      <c r="M31334" s="51"/>
    </row>
    <row r="31335" spans="9:13">
      <c r="I31335" s="51"/>
      <c r="M31335" s="51"/>
    </row>
    <row r="31336" spans="9:13">
      <c r="I31336" s="51"/>
      <c r="M31336" s="51"/>
    </row>
    <row r="31337" spans="9:13">
      <c r="I31337" s="51"/>
      <c r="M31337" s="51"/>
    </row>
    <row r="31338" spans="9:13">
      <c r="I31338" s="51"/>
      <c r="M31338" s="51"/>
    </row>
    <row r="31339" spans="9:13">
      <c r="I31339" s="51"/>
      <c r="M31339" s="51"/>
    </row>
    <row r="31340" spans="9:13">
      <c r="I31340" s="51"/>
      <c r="M31340" s="51"/>
    </row>
    <row r="31341" spans="9:13">
      <c r="I31341" s="51"/>
      <c r="M31341" s="51"/>
    </row>
    <row r="31342" spans="9:13">
      <c r="I31342" s="51"/>
      <c r="M31342" s="51"/>
    </row>
    <row r="31343" spans="9:13">
      <c r="I31343" s="51"/>
      <c r="M31343" s="51"/>
    </row>
    <row r="31344" spans="9:13">
      <c r="I31344" s="51"/>
      <c r="M31344" s="51"/>
    </row>
    <row r="31345" spans="9:13">
      <c r="I31345" s="51"/>
      <c r="M31345" s="51"/>
    </row>
    <row r="31346" spans="9:13">
      <c r="I31346" s="51"/>
      <c r="M31346" s="51"/>
    </row>
    <row r="31347" spans="9:13">
      <c r="I31347" s="51"/>
      <c r="M31347" s="51"/>
    </row>
    <row r="31348" spans="9:13">
      <c r="I31348" s="51"/>
      <c r="M31348" s="51"/>
    </row>
    <row r="31349" spans="9:13">
      <c r="I31349" s="51"/>
      <c r="M31349" s="51"/>
    </row>
    <row r="31350" spans="9:13">
      <c r="I31350" s="51"/>
      <c r="M31350" s="51"/>
    </row>
    <row r="31351" spans="9:13">
      <c r="I31351" s="51"/>
      <c r="M31351" s="51"/>
    </row>
    <row r="31352" spans="9:13">
      <c r="I31352" s="51"/>
      <c r="M31352" s="51"/>
    </row>
    <row r="31353" spans="9:13">
      <c r="I31353" s="51"/>
      <c r="M31353" s="51"/>
    </row>
    <row r="31354" spans="9:13">
      <c r="I31354" s="51"/>
      <c r="M31354" s="51"/>
    </row>
    <row r="31355" spans="9:13">
      <c r="I31355" s="51"/>
      <c r="M31355" s="51"/>
    </row>
    <row r="31356" spans="9:13">
      <c r="I31356" s="51"/>
      <c r="M31356" s="51"/>
    </row>
    <row r="31357" spans="9:13">
      <c r="I31357" s="51"/>
      <c r="M31357" s="51"/>
    </row>
    <row r="31358" spans="9:13">
      <c r="I31358" s="51"/>
      <c r="M31358" s="51"/>
    </row>
    <row r="31359" spans="9:13">
      <c r="I31359" s="51"/>
      <c r="M31359" s="51"/>
    </row>
    <row r="31360" spans="9:13">
      <c r="I31360" s="51"/>
      <c r="M31360" s="51"/>
    </row>
    <row r="31361" spans="9:13">
      <c r="I31361" s="51"/>
      <c r="M31361" s="51"/>
    </row>
    <row r="31362" spans="9:13">
      <c r="I31362" s="51"/>
      <c r="M31362" s="51"/>
    </row>
    <row r="31363" spans="9:13">
      <c r="I31363" s="51"/>
      <c r="M31363" s="51"/>
    </row>
    <row r="31364" spans="9:13">
      <c r="I31364" s="51"/>
      <c r="M31364" s="51"/>
    </row>
    <row r="31365" spans="9:13">
      <c r="I31365" s="51"/>
      <c r="M31365" s="51"/>
    </row>
    <row r="31366" spans="9:13">
      <c r="I31366" s="51"/>
      <c r="M31366" s="51"/>
    </row>
    <row r="31367" spans="9:13">
      <c r="I31367" s="51"/>
      <c r="M31367" s="51"/>
    </row>
    <row r="31368" spans="9:13">
      <c r="I31368" s="51"/>
      <c r="M31368" s="51"/>
    </row>
    <row r="31369" spans="9:13">
      <c r="I31369" s="51"/>
      <c r="M31369" s="51"/>
    </row>
    <row r="31370" spans="9:13">
      <c r="I31370" s="51"/>
      <c r="M31370" s="51"/>
    </row>
    <row r="31371" spans="9:13">
      <c r="I31371" s="51"/>
      <c r="M31371" s="51"/>
    </row>
    <row r="31372" spans="9:13">
      <c r="I31372" s="51"/>
      <c r="M31372" s="51"/>
    </row>
    <row r="31373" spans="9:13">
      <c r="I31373" s="51"/>
      <c r="M31373" s="51"/>
    </row>
    <row r="31374" spans="9:13">
      <c r="I31374" s="51"/>
      <c r="M31374" s="51"/>
    </row>
    <row r="31375" spans="9:13">
      <c r="I31375" s="51"/>
      <c r="M31375" s="51"/>
    </row>
    <row r="31376" spans="9:13">
      <c r="I31376" s="51"/>
      <c r="M31376" s="51"/>
    </row>
    <row r="31377" spans="9:13">
      <c r="I31377" s="51"/>
      <c r="M31377" s="51"/>
    </row>
    <row r="31378" spans="9:13">
      <c r="I31378" s="51"/>
      <c r="M31378" s="51"/>
    </row>
    <row r="31379" spans="9:13">
      <c r="I31379" s="51"/>
      <c r="M31379" s="51"/>
    </row>
    <row r="31380" spans="9:13">
      <c r="I31380" s="51"/>
      <c r="M31380" s="51"/>
    </row>
    <row r="31381" spans="9:13">
      <c r="I31381" s="51"/>
      <c r="M31381" s="51"/>
    </row>
    <row r="31382" spans="9:13">
      <c r="I31382" s="51"/>
      <c r="M31382" s="51"/>
    </row>
    <row r="31383" spans="9:13">
      <c r="I31383" s="51"/>
      <c r="M31383" s="51"/>
    </row>
    <row r="31384" spans="9:13">
      <c r="I31384" s="51"/>
      <c r="M31384" s="51"/>
    </row>
    <row r="31385" spans="9:13">
      <c r="I31385" s="51"/>
      <c r="M31385" s="51"/>
    </row>
    <row r="31386" spans="9:13">
      <c r="I31386" s="51"/>
      <c r="M31386" s="51"/>
    </row>
    <row r="31387" spans="9:13">
      <c r="I31387" s="51"/>
      <c r="M31387" s="51"/>
    </row>
    <row r="31388" spans="9:13">
      <c r="I31388" s="51"/>
      <c r="M31388" s="51"/>
    </row>
    <row r="31389" spans="9:13">
      <c r="I31389" s="51"/>
      <c r="M31389" s="51"/>
    </row>
    <row r="31390" spans="9:13">
      <c r="I31390" s="51"/>
      <c r="M31390" s="51"/>
    </row>
    <row r="31391" spans="9:13">
      <c r="I31391" s="51"/>
      <c r="M31391" s="51"/>
    </row>
    <row r="31392" spans="9:13">
      <c r="I31392" s="51"/>
      <c r="M31392" s="51"/>
    </row>
    <row r="31393" spans="9:13">
      <c r="I31393" s="51"/>
      <c r="M31393" s="51"/>
    </row>
    <row r="31394" spans="9:13">
      <c r="I31394" s="51"/>
      <c r="M31394" s="51"/>
    </row>
    <row r="31395" spans="9:13">
      <c r="I31395" s="51"/>
      <c r="M31395" s="51"/>
    </row>
    <row r="31396" spans="9:13">
      <c r="I31396" s="51"/>
      <c r="M31396" s="51"/>
    </row>
    <row r="31397" spans="9:13">
      <c r="I31397" s="51"/>
      <c r="M31397" s="51"/>
    </row>
    <row r="31398" spans="9:13">
      <c r="I31398" s="51"/>
      <c r="M31398" s="51"/>
    </row>
    <row r="31399" spans="9:13">
      <c r="I31399" s="51"/>
      <c r="M31399" s="51"/>
    </row>
    <row r="31400" spans="9:13">
      <c r="I31400" s="51"/>
      <c r="M31400" s="51"/>
    </row>
    <row r="31401" spans="9:13">
      <c r="I31401" s="51"/>
      <c r="M31401" s="51"/>
    </row>
    <row r="31402" spans="9:13">
      <c r="I31402" s="51"/>
      <c r="M31402" s="51"/>
    </row>
    <row r="31403" spans="9:13">
      <c r="I31403" s="51"/>
      <c r="M31403" s="51"/>
    </row>
    <row r="31404" spans="9:13">
      <c r="I31404" s="51"/>
      <c r="M31404" s="51"/>
    </row>
    <row r="31405" spans="9:13">
      <c r="I31405" s="51"/>
      <c r="M31405" s="51"/>
    </row>
    <row r="31406" spans="9:13">
      <c r="I31406" s="51"/>
      <c r="M31406" s="51"/>
    </row>
    <row r="31407" spans="9:13">
      <c r="I31407" s="51"/>
      <c r="M31407" s="51"/>
    </row>
    <row r="31408" spans="9:13">
      <c r="I31408" s="51"/>
      <c r="M31408" s="51"/>
    </row>
    <row r="31409" spans="9:13">
      <c r="I31409" s="51"/>
      <c r="M31409" s="51"/>
    </row>
    <row r="31410" spans="9:13">
      <c r="I31410" s="51"/>
      <c r="M31410" s="51"/>
    </row>
    <row r="31411" spans="9:13">
      <c r="I31411" s="51"/>
      <c r="M31411" s="51"/>
    </row>
    <row r="31412" spans="9:13">
      <c r="I31412" s="51"/>
      <c r="M31412" s="51"/>
    </row>
    <row r="31413" spans="9:13">
      <c r="I31413" s="51"/>
      <c r="M31413" s="51"/>
    </row>
    <row r="31414" spans="9:13">
      <c r="I31414" s="51"/>
      <c r="M31414" s="51"/>
    </row>
    <row r="31415" spans="9:13">
      <c r="I31415" s="51"/>
      <c r="M31415" s="51"/>
    </row>
    <row r="31416" spans="9:13">
      <c r="I31416" s="51"/>
      <c r="M31416" s="51"/>
    </row>
    <row r="31417" spans="9:13">
      <c r="I31417" s="51"/>
      <c r="M31417" s="51"/>
    </row>
    <row r="31418" spans="9:13">
      <c r="I31418" s="51"/>
      <c r="M31418" s="51"/>
    </row>
    <row r="31419" spans="9:13">
      <c r="I31419" s="51"/>
      <c r="M31419" s="51"/>
    </row>
    <row r="31420" spans="9:13">
      <c r="I31420" s="51"/>
      <c r="M31420" s="51"/>
    </row>
    <row r="31421" spans="9:13">
      <c r="I31421" s="51"/>
      <c r="M31421" s="51"/>
    </row>
    <row r="31422" spans="9:13">
      <c r="I31422" s="51"/>
      <c r="M31422" s="51"/>
    </row>
    <row r="31423" spans="9:13">
      <c r="I31423" s="51"/>
      <c r="M31423" s="51"/>
    </row>
    <row r="31424" spans="9:13">
      <c r="I31424" s="51"/>
      <c r="M31424" s="51"/>
    </row>
    <row r="31425" spans="9:13">
      <c r="I31425" s="51"/>
      <c r="M31425" s="51"/>
    </row>
    <row r="31426" spans="9:13">
      <c r="I31426" s="51"/>
      <c r="M31426" s="51"/>
    </row>
    <row r="31427" spans="9:13">
      <c r="I31427" s="51"/>
      <c r="M31427" s="51"/>
    </row>
    <row r="31428" spans="9:13">
      <c r="I31428" s="51"/>
      <c r="M31428" s="51"/>
    </row>
    <row r="31429" spans="9:13">
      <c r="I31429" s="51"/>
      <c r="M31429" s="51"/>
    </row>
    <row r="31430" spans="9:13">
      <c r="I31430" s="51"/>
      <c r="M31430" s="51"/>
    </row>
    <row r="31431" spans="9:13">
      <c r="I31431" s="51"/>
      <c r="M31431" s="51"/>
    </row>
    <row r="31432" spans="9:13">
      <c r="I31432" s="51"/>
      <c r="M31432" s="51"/>
    </row>
    <row r="31433" spans="9:13">
      <c r="I31433" s="51"/>
      <c r="M31433" s="51"/>
    </row>
    <row r="31434" spans="9:13">
      <c r="I31434" s="51"/>
      <c r="M31434" s="51"/>
    </row>
    <row r="31435" spans="9:13">
      <c r="I31435" s="51"/>
      <c r="M31435" s="51"/>
    </row>
    <row r="31436" spans="9:13">
      <c r="I31436" s="51"/>
      <c r="M31436" s="51"/>
    </row>
    <row r="31437" spans="9:13">
      <c r="I31437" s="51"/>
      <c r="M31437" s="51"/>
    </row>
    <row r="31438" spans="9:13">
      <c r="I31438" s="51"/>
      <c r="M31438" s="51"/>
    </row>
    <row r="31439" spans="9:13">
      <c r="I31439" s="51"/>
      <c r="M31439" s="51"/>
    </row>
    <row r="31440" spans="9:13">
      <c r="I31440" s="51"/>
      <c r="M31440" s="51"/>
    </row>
    <row r="31441" spans="9:13">
      <c r="I31441" s="51"/>
      <c r="M31441" s="51"/>
    </row>
    <row r="31442" spans="9:13">
      <c r="I31442" s="51"/>
      <c r="M31442" s="51"/>
    </row>
    <row r="31443" spans="9:13">
      <c r="I31443" s="51"/>
      <c r="M31443" s="51"/>
    </row>
    <row r="31444" spans="9:13">
      <c r="I31444" s="51"/>
      <c r="M31444" s="51"/>
    </row>
    <row r="31445" spans="9:13">
      <c r="I31445" s="51"/>
      <c r="M31445" s="51"/>
    </row>
    <row r="31446" spans="9:13">
      <c r="I31446" s="51"/>
      <c r="M31446" s="51"/>
    </row>
    <row r="31447" spans="9:13">
      <c r="I31447" s="51"/>
      <c r="M31447" s="51"/>
    </row>
    <row r="31448" spans="9:13">
      <c r="I31448" s="51"/>
      <c r="M31448" s="51"/>
    </row>
    <row r="31449" spans="9:13">
      <c r="I31449" s="51"/>
      <c r="M31449" s="51"/>
    </row>
    <row r="31450" spans="9:13">
      <c r="I31450" s="51"/>
      <c r="M31450" s="51"/>
    </row>
    <row r="31451" spans="9:13">
      <c r="I31451" s="51"/>
      <c r="M31451" s="51"/>
    </row>
    <row r="31452" spans="9:13">
      <c r="I31452" s="51"/>
      <c r="M31452" s="51"/>
    </row>
    <row r="31453" spans="9:13">
      <c r="I31453" s="51"/>
      <c r="M31453" s="51"/>
    </row>
    <row r="31454" spans="9:13">
      <c r="I31454" s="51"/>
      <c r="M31454" s="51"/>
    </row>
    <row r="31455" spans="9:13">
      <c r="I31455" s="51"/>
      <c r="M31455" s="51"/>
    </row>
    <row r="31456" spans="9:13">
      <c r="I31456" s="51"/>
      <c r="M31456" s="51"/>
    </row>
    <row r="31457" spans="9:13">
      <c r="I31457" s="51"/>
      <c r="M31457" s="51"/>
    </row>
    <row r="31458" spans="9:13">
      <c r="I31458" s="51"/>
      <c r="M31458" s="51"/>
    </row>
    <row r="31459" spans="9:13">
      <c r="I31459" s="51"/>
      <c r="M31459" s="51"/>
    </row>
    <row r="31460" spans="9:13">
      <c r="I31460" s="51"/>
      <c r="M31460" s="51"/>
    </row>
    <row r="31461" spans="9:13">
      <c r="I31461" s="51"/>
      <c r="M31461" s="51"/>
    </row>
    <row r="31462" spans="9:13">
      <c r="I31462" s="51"/>
      <c r="M31462" s="51"/>
    </row>
    <row r="31463" spans="9:13">
      <c r="I31463" s="51"/>
      <c r="M31463" s="51"/>
    </row>
    <row r="31464" spans="9:13">
      <c r="I31464" s="51"/>
      <c r="M31464" s="51"/>
    </row>
    <row r="31465" spans="9:13">
      <c r="I31465" s="51"/>
      <c r="M31465" s="51"/>
    </row>
    <row r="31466" spans="9:13">
      <c r="I31466" s="51"/>
      <c r="M31466" s="51"/>
    </row>
    <row r="31467" spans="9:13">
      <c r="I31467" s="51"/>
      <c r="M31467" s="51"/>
    </row>
    <row r="31468" spans="9:13">
      <c r="I31468" s="51"/>
      <c r="M31468" s="51"/>
    </row>
    <row r="31469" spans="9:13">
      <c r="I31469" s="51"/>
      <c r="M31469" s="51"/>
    </row>
    <row r="31470" spans="9:13">
      <c r="I31470" s="51"/>
      <c r="M31470" s="51"/>
    </row>
    <row r="31471" spans="9:13">
      <c r="I31471" s="51"/>
      <c r="M31471" s="51"/>
    </row>
    <row r="31472" spans="9:13">
      <c r="I31472" s="51"/>
      <c r="M31472" s="51"/>
    </row>
    <row r="31473" spans="9:13">
      <c r="I31473" s="51"/>
      <c r="M31473" s="51"/>
    </row>
    <row r="31474" spans="9:13">
      <c r="I31474" s="51"/>
      <c r="M31474" s="51"/>
    </row>
    <row r="31475" spans="9:13">
      <c r="I31475" s="51"/>
      <c r="M31475" s="51"/>
    </row>
    <row r="31476" spans="9:13">
      <c r="I31476" s="51"/>
      <c r="M31476" s="51"/>
    </row>
    <row r="31477" spans="9:13">
      <c r="I31477" s="51"/>
      <c r="M31477" s="51"/>
    </row>
    <row r="31478" spans="9:13">
      <c r="I31478" s="51"/>
      <c r="M31478" s="51"/>
    </row>
    <row r="31479" spans="9:13">
      <c r="I31479" s="51"/>
      <c r="M31479" s="51"/>
    </row>
    <row r="31480" spans="9:13">
      <c r="I31480" s="51"/>
      <c r="M31480" s="51"/>
    </row>
    <row r="31481" spans="9:13">
      <c r="I31481" s="51"/>
      <c r="M31481" s="51"/>
    </row>
    <row r="31482" spans="9:13">
      <c r="I31482" s="51"/>
      <c r="M31482" s="51"/>
    </row>
    <row r="31483" spans="9:13">
      <c r="I31483" s="51"/>
      <c r="M31483" s="51"/>
    </row>
    <row r="31484" spans="9:13">
      <c r="I31484" s="51"/>
      <c r="M31484" s="51"/>
    </row>
    <row r="31485" spans="9:13">
      <c r="I31485" s="51"/>
      <c r="M31485" s="51"/>
    </row>
    <row r="31486" spans="9:13">
      <c r="I31486" s="51"/>
      <c r="M31486" s="51"/>
    </row>
    <row r="31487" spans="9:13">
      <c r="I31487" s="51"/>
      <c r="M31487" s="51"/>
    </row>
    <row r="31488" spans="9:13">
      <c r="I31488" s="51"/>
      <c r="M31488" s="51"/>
    </row>
    <row r="31489" spans="9:13">
      <c r="I31489" s="51"/>
      <c r="M31489" s="51"/>
    </row>
    <row r="31490" spans="9:13">
      <c r="I31490" s="51"/>
      <c r="M31490" s="51"/>
    </row>
    <row r="31491" spans="9:13">
      <c r="I31491" s="51"/>
      <c r="M31491" s="51"/>
    </row>
    <row r="31492" spans="9:13">
      <c r="I31492" s="51"/>
      <c r="M31492" s="51"/>
    </row>
    <row r="31493" spans="9:13">
      <c r="I31493" s="51"/>
      <c r="M31493" s="51"/>
    </row>
    <row r="31494" spans="9:13">
      <c r="I31494" s="51"/>
      <c r="M31494" s="51"/>
    </row>
    <row r="31495" spans="9:13">
      <c r="I31495" s="51"/>
      <c r="M31495" s="51"/>
    </row>
    <row r="31496" spans="9:13">
      <c r="I31496" s="51"/>
      <c r="M31496" s="51"/>
    </row>
    <row r="31497" spans="9:13">
      <c r="I31497" s="51"/>
      <c r="M31497" s="51"/>
    </row>
    <row r="31498" spans="9:13">
      <c r="I31498" s="51"/>
      <c r="M31498" s="51"/>
    </row>
    <row r="31499" spans="9:13">
      <c r="I31499" s="51"/>
      <c r="M31499" s="51"/>
    </row>
    <row r="31500" spans="9:13">
      <c r="I31500" s="51"/>
      <c r="M31500" s="51"/>
    </row>
    <row r="31501" spans="9:13">
      <c r="I31501" s="51"/>
      <c r="M31501" s="51"/>
    </row>
    <row r="31502" spans="9:13">
      <c r="I31502" s="51"/>
      <c r="M31502" s="51"/>
    </row>
    <row r="31503" spans="9:13">
      <c r="I31503" s="51"/>
      <c r="M31503" s="51"/>
    </row>
    <row r="31504" spans="9:13">
      <c r="I31504" s="51"/>
      <c r="M31504" s="51"/>
    </row>
    <row r="31505" spans="9:13">
      <c r="I31505" s="51"/>
      <c r="M31505" s="51"/>
    </row>
    <row r="31506" spans="9:13">
      <c r="I31506" s="51"/>
      <c r="M31506" s="51"/>
    </row>
    <row r="31507" spans="9:13">
      <c r="I31507" s="51"/>
      <c r="M31507" s="51"/>
    </row>
    <row r="31508" spans="9:13">
      <c r="I31508" s="51"/>
      <c r="M31508" s="51"/>
    </row>
    <row r="31509" spans="9:13">
      <c r="I31509" s="51"/>
      <c r="M31509" s="51"/>
    </row>
    <row r="31510" spans="9:13">
      <c r="I31510" s="51"/>
      <c r="M31510" s="51"/>
    </row>
    <row r="31511" spans="9:13">
      <c r="I31511" s="51"/>
      <c r="M31511" s="51"/>
    </row>
    <row r="31512" spans="9:13">
      <c r="I31512" s="51"/>
      <c r="M31512" s="51"/>
    </row>
    <row r="31513" spans="9:13">
      <c r="I31513" s="51"/>
      <c r="M31513" s="51"/>
    </row>
    <row r="31514" spans="9:13">
      <c r="I31514" s="51"/>
      <c r="M31514" s="51"/>
    </row>
    <row r="31515" spans="9:13">
      <c r="I31515" s="51"/>
      <c r="M31515" s="51"/>
    </row>
    <row r="31516" spans="9:13">
      <c r="I31516" s="51"/>
      <c r="M31516" s="51"/>
    </row>
    <row r="31517" spans="9:13">
      <c r="I31517" s="51"/>
      <c r="M31517" s="51"/>
    </row>
    <row r="31518" spans="9:13">
      <c r="I31518" s="51"/>
      <c r="M31518" s="51"/>
    </row>
    <row r="31519" spans="9:13">
      <c r="I31519" s="51"/>
      <c r="M31519" s="51"/>
    </row>
    <row r="31520" spans="9:13">
      <c r="I31520" s="51"/>
      <c r="M31520" s="51"/>
    </row>
    <row r="31521" spans="9:13">
      <c r="I31521" s="51"/>
      <c r="M31521" s="51"/>
    </row>
    <row r="31522" spans="9:13">
      <c r="I31522" s="51"/>
      <c r="M31522" s="51"/>
    </row>
    <row r="31523" spans="9:13">
      <c r="I31523" s="51"/>
      <c r="M31523" s="51"/>
    </row>
    <row r="31524" spans="9:13">
      <c r="I31524" s="51"/>
      <c r="M31524" s="51"/>
    </row>
    <row r="31525" spans="9:13">
      <c r="I31525" s="51"/>
      <c r="M31525" s="51"/>
    </row>
    <row r="31526" spans="9:13">
      <c r="I31526" s="51"/>
      <c r="M31526" s="51"/>
    </row>
    <row r="31527" spans="9:13">
      <c r="I31527" s="51"/>
      <c r="M31527" s="51"/>
    </row>
    <row r="31528" spans="9:13">
      <c r="I31528" s="51"/>
      <c r="M31528" s="51"/>
    </row>
    <row r="31529" spans="9:13">
      <c r="I31529" s="51"/>
      <c r="M31529" s="51"/>
    </row>
    <row r="31530" spans="9:13">
      <c r="I31530" s="51"/>
      <c r="M31530" s="51"/>
    </row>
    <row r="31531" spans="9:13">
      <c r="I31531" s="51"/>
      <c r="M31531" s="51"/>
    </row>
    <row r="31532" spans="9:13">
      <c r="I31532" s="51"/>
      <c r="M31532" s="51"/>
    </row>
    <row r="31533" spans="9:13">
      <c r="I31533" s="51"/>
      <c r="M31533" s="51"/>
    </row>
    <row r="31534" spans="9:13">
      <c r="I31534" s="51"/>
      <c r="M31534" s="51"/>
    </row>
    <row r="31535" spans="9:13">
      <c r="I31535" s="51"/>
      <c r="M31535" s="51"/>
    </row>
    <row r="31536" spans="9:13">
      <c r="I31536" s="51"/>
      <c r="M31536" s="51"/>
    </row>
    <row r="31537" spans="9:13">
      <c r="I31537" s="51"/>
      <c r="M31537" s="51"/>
    </row>
    <row r="31538" spans="9:13">
      <c r="I31538" s="51"/>
      <c r="M31538" s="51"/>
    </row>
    <row r="31539" spans="9:13">
      <c r="I31539" s="51"/>
      <c r="M31539" s="51"/>
    </row>
    <row r="31540" spans="9:13">
      <c r="I31540" s="51"/>
      <c r="M31540" s="51"/>
    </row>
    <row r="31541" spans="9:13">
      <c r="I31541" s="51"/>
      <c r="M31541" s="51"/>
    </row>
    <row r="31542" spans="9:13">
      <c r="I31542" s="51"/>
      <c r="M31542" s="51"/>
    </row>
    <row r="31543" spans="9:13">
      <c r="I31543" s="51"/>
      <c r="M31543" s="51"/>
    </row>
    <row r="31544" spans="9:13">
      <c r="I31544" s="51"/>
      <c r="M31544" s="51"/>
    </row>
    <row r="31545" spans="9:13">
      <c r="I31545" s="51"/>
      <c r="M31545" s="51"/>
    </row>
    <row r="31546" spans="9:13">
      <c r="I31546" s="51"/>
      <c r="M31546" s="51"/>
    </row>
    <row r="31547" spans="9:13">
      <c r="I31547" s="51"/>
      <c r="M31547" s="51"/>
    </row>
    <row r="31548" spans="9:13">
      <c r="I31548" s="51"/>
      <c r="M31548" s="51"/>
    </row>
    <row r="31549" spans="9:13">
      <c r="I31549" s="51"/>
      <c r="M31549" s="51"/>
    </row>
    <row r="31550" spans="9:13">
      <c r="I31550" s="51"/>
      <c r="M31550" s="51"/>
    </row>
    <row r="31551" spans="9:13">
      <c r="I31551" s="51"/>
      <c r="M31551" s="51"/>
    </row>
    <row r="31552" spans="9:13">
      <c r="I31552" s="51"/>
      <c r="M31552" s="51"/>
    </row>
    <row r="31553" spans="9:13">
      <c r="I31553" s="51"/>
      <c r="M31553" s="51"/>
    </row>
    <row r="31554" spans="9:13">
      <c r="I31554" s="51"/>
      <c r="M31554" s="51"/>
    </row>
    <row r="31555" spans="9:13">
      <c r="I31555" s="51"/>
      <c r="M31555" s="51"/>
    </row>
    <row r="31556" spans="9:13">
      <c r="I31556" s="51"/>
      <c r="M31556" s="51"/>
    </row>
    <row r="31557" spans="9:13">
      <c r="I31557" s="51"/>
      <c r="M31557" s="51"/>
    </row>
    <row r="31558" spans="9:13">
      <c r="I31558" s="51"/>
      <c r="M31558" s="51"/>
    </row>
    <row r="31559" spans="9:13">
      <c r="I31559" s="51"/>
      <c r="M31559" s="51"/>
    </row>
    <row r="31560" spans="9:13">
      <c r="I31560" s="51"/>
      <c r="M31560" s="51"/>
    </row>
    <row r="31561" spans="9:13">
      <c r="I31561" s="51"/>
      <c r="M31561" s="51"/>
    </row>
    <row r="31562" spans="9:13">
      <c r="I31562" s="51"/>
      <c r="M31562" s="51"/>
    </row>
    <row r="31563" spans="9:13">
      <c r="I31563" s="51"/>
      <c r="M31563" s="51"/>
    </row>
    <row r="31564" spans="9:13">
      <c r="I31564" s="51"/>
      <c r="M31564" s="51"/>
    </row>
    <row r="31565" spans="9:13">
      <c r="I31565" s="51"/>
      <c r="M31565" s="51"/>
    </row>
    <row r="31566" spans="9:13">
      <c r="I31566" s="51"/>
      <c r="M31566" s="51"/>
    </row>
    <row r="31567" spans="9:13">
      <c r="I31567" s="51"/>
      <c r="M31567" s="51"/>
    </row>
    <row r="31568" spans="9:13">
      <c r="I31568" s="51"/>
      <c r="M31568" s="51"/>
    </row>
    <row r="31569" spans="9:13">
      <c r="I31569" s="51"/>
      <c r="M31569" s="51"/>
    </row>
    <row r="31570" spans="9:13">
      <c r="I31570" s="51"/>
      <c r="M31570" s="51"/>
    </row>
    <row r="31571" spans="9:13">
      <c r="I31571" s="51"/>
      <c r="M31571" s="51"/>
    </row>
    <row r="31572" spans="9:13">
      <c r="I31572" s="51"/>
      <c r="M31572" s="51"/>
    </row>
    <row r="31573" spans="9:13">
      <c r="I31573" s="51"/>
      <c r="M31573" s="51"/>
    </row>
    <row r="31574" spans="9:13">
      <c r="I31574" s="51"/>
      <c r="M31574" s="51"/>
    </row>
    <row r="31575" spans="9:13">
      <c r="I31575" s="51"/>
      <c r="M31575" s="51"/>
    </row>
    <row r="31576" spans="9:13">
      <c r="I31576" s="51"/>
      <c r="M31576" s="51"/>
    </row>
    <row r="31577" spans="9:13">
      <c r="I31577" s="51"/>
      <c r="M31577" s="51"/>
    </row>
    <row r="31578" spans="9:13">
      <c r="I31578" s="51"/>
      <c r="M31578" s="51"/>
    </row>
    <row r="31579" spans="9:13">
      <c r="I31579" s="51"/>
      <c r="M31579" s="51"/>
    </row>
    <row r="31580" spans="9:13">
      <c r="I31580" s="51"/>
      <c r="M31580" s="51"/>
    </row>
    <row r="31581" spans="9:13">
      <c r="I31581" s="51"/>
      <c r="M31581" s="51"/>
    </row>
    <row r="31582" spans="9:13">
      <c r="I31582" s="51"/>
      <c r="M31582" s="51"/>
    </row>
    <row r="31583" spans="9:13">
      <c r="I31583" s="51"/>
      <c r="M31583" s="51"/>
    </row>
    <row r="31584" spans="9:13">
      <c r="I31584" s="51"/>
      <c r="M31584" s="51"/>
    </row>
    <row r="31585" spans="9:13">
      <c r="I31585" s="51"/>
      <c r="M31585" s="51"/>
    </row>
    <row r="31586" spans="9:13">
      <c r="I31586" s="51"/>
      <c r="M31586" s="51"/>
    </row>
    <row r="31587" spans="9:13">
      <c r="I31587" s="51"/>
      <c r="M31587" s="51"/>
    </row>
    <row r="31588" spans="9:13">
      <c r="I31588" s="51"/>
      <c r="M31588" s="51"/>
    </row>
    <row r="31589" spans="9:13">
      <c r="I31589" s="51"/>
      <c r="M31589" s="51"/>
    </row>
    <row r="31590" spans="9:13">
      <c r="I31590" s="51"/>
      <c r="M31590" s="51"/>
    </row>
    <row r="31591" spans="9:13">
      <c r="I31591" s="51"/>
      <c r="M31591" s="51"/>
    </row>
    <row r="31592" spans="9:13">
      <c r="I31592" s="51"/>
      <c r="M31592" s="51"/>
    </row>
    <row r="31593" spans="9:13">
      <c r="I31593" s="51"/>
      <c r="M31593" s="51"/>
    </row>
    <row r="31594" spans="9:13">
      <c r="I31594" s="51"/>
      <c r="M31594" s="51"/>
    </row>
    <row r="31595" spans="9:13">
      <c r="I31595" s="51"/>
      <c r="M31595" s="51"/>
    </row>
    <row r="31596" spans="9:13">
      <c r="I31596" s="51"/>
      <c r="M31596" s="51"/>
    </row>
    <row r="31597" spans="9:13">
      <c r="I31597" s="51"/>
      <c r="M31597" s="51"/>
    </row>
    <row r="31598" spans="9:13">
      <c r="I31598" s="51"/>
      <c r="M31598" s="51"/>
    </row>
    <row r="31599" spans="9:13">
      <c r="I31599" s="51"/>
      <c r="M31599" s="51"/>
    </row>
    <row r="31600" spans="9:13">
      <c r="I31600" s="51"/>
      <c r="M31600" s="51"/>
    </row>
    <row r="31601" spans="9:13">
      <c r="I31601" s="51"/>
      <c r="M31601" s="51"/>
    </row>
    <row r="31602" spans="9:13">
      <c r="I31602" s="51"/>
      <c r="M31602" s="51"/>
    </row>
    <row r="31603" spans="9:13">
      <c r="I31603" s="51"/>
      <c r="M31603" s="51"/>
    </row>
    <row r="31604" spans="9:13">
      <c r="I31604" s="51"/>
      <c r="M31604" s="51"/>
    </row>
    <row r="31605" spans="9:13">
      <c r="I31605" s="51"/>
      <c r="M31605" s="51"/>
    </row>
    <row r="31606" spans="9:13">
      <c r="I31606" s="51"/>
      <c r="M31606" s="51"/>
    </row>
    <row r="31607" spans="9:13">
      <c r="I31607" s="51"/>
      <c r="M31607" s="51"/>
    </row>
    <row r="31608" spans="9:13">
      <c r="I31608" s="51"/>
      <c r="M31608" s="51"/>
    </row>
    <row r="31609" spans="9:13">
      <c r="I31609" s="51"/>
      <c r="M31609" s="51"/>
    </row>
    <row r="31610" spans="9:13">
      <c r="I31610" s="51"/>
      <c r="M31610" s="51"/>
    </row>
    <row r="31611" spans="9:13">
      <c r="I31611" s="51"/>
      <c r="M31611" s="51"/>
    </row>
    <row r="31612" spans="9:13">
      <c r="I31612" s="51"/>
      <c r="M31612" s="51"/>
    </row>
    <row r="31613" spans="9:13">
      <c r="I31613" s="51"/>
      <c r="M31613" s="51"/>
    </row>
    <row r="31614" spans="9:13">
      <c r="I31614" s="51"/>
      <c r="M31614" s="51"/>
    </row>
    <row r="31615" spans="9:13">
      <c r="I31615" s="51"/>
      <c r="M31615" s="51"/>
    </row>
    <row r="31616" spans="9:13">
      <c r="I31616" s="51"/>
      <c r="M31616" s="51"/>
    </row>
    <row r="31617" spans="9:13">
      <c r="I31617" s="51"/>
      <c r="M31617" s="51"/>
    </row>
    <row r="31618" spans="9:13">
      <c r="I31618" s="51"/>
      <c r="M31618" s="51"/>
    </row>
    <row r="31619" spans="9:13">
      <c r="I31619" s="51"/>
      <c r="M31619" s="51"/>
    </row>
    <row r="31620" spans="9:13">
      <c r="I31620" s="51"/>
      <c r="M31620" s="51"/>
    </row>
    <row r="31621" spans="9:13">
      <c r="I31621" s="51"/>
      <c r="M31621" s="51"/>
    </row>
    <row r="31622" spans="9:13">
      <c r="I31622" s="51"/>
      <c r="M31622" s="51"/>
    </row>
    <row r="31623" spans="9:13">
      <c r="I31623" s="51"/>
      <c r="M31623" s="51"/>
    </row>
    <row r="31624" spans="9:13">
      <c r="I31624" s="51"/>
      <c r="M31624" s="51"/>
    </row>
    <row r="31625" spans="9:13">
      <c r="I31625" s="51"/>
      <c r="M31625" s="51"/>
    </row>
    <row r="31626" spans="9:13">
      <c r="I31626" s="51"/>
      <c r="M31626" s="51"/>
    </row>
    <row r="31627" spans="9:13">
      <c r="I31627" s="51"/>
      <c r="M31627" s="51"/>
    </row>
    <row r="31628" spans="9:13">
      <c r="I31628" s="51"/>
      <c r="M31628" s="51"/>
    </row>
    <row r="31629" spans="9:13">
      <c r="I31629" s="51"/>
      <c r="M31629" s="51"/>
    </row>
    <row r="31630" spans="9:13">
      <c r="I31630" s="51"/>
      <c r="M31630" s="51"/>
    </row>
    <row r="31631" spans="9:13">
      <c r="I31631" s="51"/>
      <c r="M31631" s="51"/>
    </row>
    <row r="31632" spans="9:13">
      <c r="I31632" s="51"/>
      <c r="M31632" s="51"/>
    </row>
    <row r="31633" spans="9:13">
      <c r="I31633" s="51"/>
      <c r="M31633" s="51"/>
    </row>
    <row r="31634" spans="9:13">
      <c r="I31634" s="51"/>
      <c r="M31634" s="51"/>
    </row>
    <row r="31635" spans="9:13">
      <c r="I31635" s="51"/>
      <c r="M31635" s="51"/>
    </row>
    <row r="31636" spans="9:13">
      <c r="I31636" s="51"/>
      <c r="M31636" s="51"/>
    </row>
    <row r="31637" spans="9:13">
      <c r="I31637" s="51"/>
      <c r="M31637" s="51"/>
    </row>
    <row r="31638" spans="9:13">
      <c r="I31638" s="51"/>
      <c r="M31638" s="51"/>
    </row>
    <row r="31639" spans="9:13">
      <c r="I31639" s="51"/>
      <c r="M31639" s="51"/>
    </row>
    <row r="31640" spans="9:13">
      <c r="I31640" s="51"/>
      <c r="M31640" s="51"/>
    </row>
    <row r="31641" spans="9:13">
      <c r="I31641" s="51"/>
      <c r="M31641" s="51"/>
    </row>
    <row r="31642" spans="9:13">
      <c r="I31642" s="51"/>
      <c r="M31642" s="51"/>
    </row>
    <row r="31643" spans="9:13">
      <c r="I31643" s="51"/>
      <c r="M31643" s="51"/>
    </row>
    <row r="31644" spans="9:13">
      <c r="I31644" s="51"/>
      <c r="M31644" s="51"/>
    </row>
    <row r="31645" spans="9:13">
      <c r="I31645" s="51"/>
      <c r="M31645" s="51"/>
    </row>
    <row r="31646" spans="9:13">
      <c r="I31646" s="51"/>
      <c r="M31646" s="51"/>
    </row>
    <row r="31647" spans="9:13">
      <c r="I31647" s="51"/>
      <c r="M31647" s="51"/>
    </row>
    <row r="31648" spans="9:13">
      <c r="I31648" s="51"/>
      <c r="M31648" s="51"/>
    </row>
    <row r="31649" spans="9:13">
      <c r="I31649" s="51"/>
      <c r="M31649" s="51"/>
    </row>
    <row r="31650" spans="9:13">
      <c r="I31650" s="51"/>
      <c r="M31650" s="51"/>
    </row>
    <row r="31651" spans="9:13">
      <c r="I31651" s="51"/>
      <c r="M31651" s="51"/>
    </row>
    <row r="31652" spans="9:13">
      <c r="I31652" s="51"/>
      <c r="M31652" s="51"/>
    </row>
    <row r="31653" spans="9:13">
      <c r="I31653" s="51"/>
      <c r="M31653" s="51"/>
    </row>
    <row r="31654" spans="9:13">
      <c r="I31654" s="51"/>
      <c r="M31654" s="51"/>
    </row>
    <row r="31655" spans="9:13">
      <c r="I31655" s="51"/>
      <c r="M31655" s="51"/>
    </row>
    <row r="31656" spans="9:13">
      <c r="I31656" s="51"/>
      <c r="M31656" s="51"/>
    </row>
    <row r="31657" spans="9:13">
      <c r="I31657" s="51"/>
      <c r="M31657" s="51"/>
    </row>
    <row r="31658" spans="9:13">
      <c r="I31658" s="51"/>
      <c r="M31658" s="51"/>
    </row>
    <row r="31659" spans="9:13">
      <c r="I31659" s="51"/>
      <c r="M31659" s="51"/>
    </row>
    <row r="31660" spans="9:13">
      <c r="I31660" s="51"/>
      <c r="M31660" s="51"/>
    </row>
    <row r="31661" spans="9:13">
      <c r="I31661" s="51"/>
      <c r="M31661" s="51"/>
    </row>
    <row r="31662" spans="9:13">
      <c r="I31662" s="51"/>
      <c r="M31662" s="51"/>
    </row>
    <row r="31663" spans="9:13">
      <c r="I31663" s="51"/>
      <c r="M31663" s="51"/>
    </row>
    <row r="31664" spans="9:13">
      <c r="I31664" s="51"/>
      <c r="M31664" s="51"/>
    </row>
    <row r="31665" spans="9:13">
      <c r="I31665" s="51"/>
      <c r="M31665" s="51"/>
    </row>
    <row r="31666" spans="9:13">
      <c r="I31666" s="51"/>
      <c r="M31666" s="51"/>
    </row>
    <row r="31667" spans="9:13">
      <c r="I31667" s="51"/>
      <c r="M31667" s="51"/>
    </row>
    <row r="31668" spans="9:13">
      <c r="I31668" s="51"/>
      <c r="M31668" s="51"/>
    </row>
    <row r="31669" spans="9:13">
      <c r="I31669" s="51"/>
      <c r="M31669" s="51"/>
    </row>
    <row r="31670" spans="9:13">
      <c r="I31670" s="51"/>
      <c r="M31670" s="51"/>
    </row>
    <row r="31671" spans="9:13">
      <c r="I31671" s="51"/>
      <c r="M31671" s="51"/>
    </row>
    <row r="31672" spans="9:13">
      <c r="I31672" s="51"/>
      <c r="M31672" s="51"/>
    </row>
    <row r="31673" spans="9:13">
      <c r="I31673" s="51"/>
      <c r="M31673" s="51"/>
    </row>
    <row r="31674" spans="9:13">
      <c r="I31674" s="51"/>
      <c r="M31674" s="51"/>
    </row>
    <row r="31675" spans="9:13">
      <c r="I31675" s="51"/>
      <c r="M31675" s="51"/>
    </row>
    <row r="31676" spans="9:13">
      <c r="I31676" s="51"/>
      <c r="M31676" s="51"/>
    </row>
    <row r="31677" spans="9:13">
      <c r="I31677" s="51"/>
      <c r="M31677" s="51"/>
    </row>
    <row r="31678" spans="9:13">
      <c r="I31678" s="51"/>
      <c r="M31678" s="51"/>
    </row>
    <row r="31679" spans="9:13">
      <c r="I31679" s="51"/>
      <c r="M31679" s="51"/>
    </row>
    <row r="31680" spans="9:13">
      <c r="I31680" s="51"/>
      <c r="M31680" s="51"/>
    </row>
    <row r="31681" spans="9:13">
      <c r="I31681" s="51"/>
      <c r="M31681" s="51"/>
    </row>
    <row r="31682" spans="9:13">
      <c r="I31682" s="51"/>
      <c r="M31682" s="51"/>
    </row>
    <row r="31683" spans="9:13">
      <c r="I31683" s="51"/>
      <c r="M31683" s="51"/>
    </row>
    <row r="31684" spans="9:13">
      <c r="I31684" s="51"/>
      <c r="M31684" s="51"/>
    </row>
    <row r="31685" spans="9:13">
      <c r="I31685" s="51"/>
      <c r="M31685" s="51"/>
    </row>
    <row r="31686" spans="9:13">
      <c r="I31686" s="51"/>
      <c r="M31686" s="51"/>
    </row>
    <row r="31687" spans="9:13">
      <c r="I31687" s="51"/>
      <c r="M31687" s="51"/>
    </row>
    <row r="31688" spans="9:13">
      <c r="I31688" s="51"/>
      <c r="M31688" s="51"/>
    </row>
    <row r="31689" spans="9:13">
      <c r="I31689" s="51"/>
      <c r="M31689" s="51"/>
    </row>
    <row r="31690" spans="9:13">
      <c r="I31690" s="51"/>
      <c r="M31690" s="51"/>
    </row>
    <row r="31691" spans="9:13">
      <c r="I31691" s="51"/>
      <c r="M31691" s="51"/>
    </row>
    <row r="31692" spans="9:13">
      <c r="I31692" s="51"/>
      <c r="M31692" s="51"/>
    </row>
    <row r="31693" spans="9:13">
      <c r="I31693" s="51"/>
      <c r="M31693" s="51"/>
    </row>
    <row r="31694" spans="9:13">
      <c r="I31694" s="51"/>
      <c r="M31694" s="51"/>
    </row>
    <row r="31695" spans="9:13">
      <c r="I31695" s="51"/>
      <c r="M31695" s="51"/>
    </row>
    <row r="31696" spans="9:13">
      <c r="I31696" s="51"/>
      <c r="M31696" s="51"/>
    </row>
    <row r="31697" spans="9:13">
      <c r="I31697" s="51"/>
      <c r="M31697" s="51"/>
    </row>
    <row r="31698" spans="9:13">
      <c r="I31698" s="51"/>
      <c r="M31698" s="51"/>
    </row>
    <row r="31699" spans="9:13">
      <c r="I31699" s="51"/>
      <c r="M31699" s="51"/>
    </row>
    <row r="31700" spans="9:13">
      <c r="I31700" s="51"/>
      <c r="M31700" s="51"/>
    </row>
    <row r="31701" spans="9:13">
      <c r="I31701" s="51"/>
      <c r="M31701" s="51"/>
    </row>
    <row r="31702" spans="9:13">
      <c r="I31702" s="51"/>
      <c r="M31702" s="51"/>
    </row>
    <row r="31703" spans="9:13">
      <c r="I31703" s="51"/>
      <c r="M31703" s="51"/>
    </row>
    <row r="31704" spans="9:13">
      <c r="I31704" s="51"/>
      <c r="M31704" s="51"/>
    </row>
    <row r="31705" spans="9:13">
      <c r="I31705" s="51"/>
      <c r="M31705" s="51"/>
    </row>
    <row r="31706" spans="9:13">
      <c r="I31706" s="51"/>
      <c r="M31706" s="51"/>
    </row>
    <row r="31707" spans="9:13">
      <c r="I31707" s="51"/>
      <c r="M31707" s="51"/>
    </row>
    <row r="31708" spans="9:13">
      <c r="I31708" s="51"/>
      <c r="M31708" s="51"/>
    </row>
    <row r="31709" spans="9:13">
      <c r="I31709" s="51"/>
      <c r="M31709" s="51"/>
    </row>
    <row r="31710" spans="9:13">
      <c r="I31710" s="51"/>
      <c r="M31710" s="51"/>
    </row>
    <row r="31711" spans="9:13">
      <c r="I31711" s="51"/>
      <c r="M31711" s="51"/>
    </row>
    <row r="31712" spans="9:13">
      <c r="I31712" s="51"/>
      <c r="M31712" s="51"/>
    </row>
    <row r="31713" spans="9:13">
      <c r="I31713" s="51"/>
      <c r="M31713" s="51"/>
    </row>
    <row r="31714" spans="9:13">
      <c r="I31714" s="51"/>
      <c r="M31714" s="51"/>
    </row>
    <row r="31715" spans="9:13">
      <c r="I31715" s="51"/>
      <c r="M31715" s="51"/>
    </row>
    <row r="31716" spans="9:13">
      <c r="I31716" s="51"/>
      <c r="M31716" s="51"/>
    </row>
    <row r="31717" spans="9:13">
      <c r="I31717" s="51"/>
      <c r="M31717" s="51"/>
    </row>
    <row r="31718" spans="9:13">
      <c r="I31718" s="51"/>
      <c r="M31718" s="51"/>
    </row>
    <row r="31719" spans="9:13">
      <c r="I31719" s="51"/>
      <c r="M31719" s="51"/>
    </row>
    <row r="31720" spans="9:13">
      <c r="I31720" s="51"/>
      <c r="M31720" s="51"/>
    </row>
    <row r="31721" spans="9:13">
      <c r="I31721" s="51"/>
      <c r="M31721" s="51"/>
    </row>
    <row r="31722" spans="9:13">
      <c r="I31722" s="51"/>
      <c r="M31722" s="51"/>
    </row>
    <row r="31723" spans="9:13">
      <c r="I31723" s="51"/>
      <c r="M31723" s="51"/>
    </row>
    <row r="31724" spans="9:13">
      <c r="I31724" s="51"/>
      <c r="M31724" s="51"/>
    </row>
    <row r="31725" spans="9:13">
      <c r="I31725" s="51"/>
      <c r="M31725" s="51"/>
    </row>
    <row r="31726" spans="9:13">
      <c r="I31726" s="51"/>
      <c r="M31726" s="51"/>
    </row>
    <row r="31727" spans="9:13">
      <c r="I31727" s="51"/>
      <c r="M31727" s="51"/>
    </row>
    <row r="31728" spans="9:13">
      <c r="I31728" s="51"/>
      <c r="M31728" s="51"/>
    </row>
    <row r="31729" spans="9:13">
      <c r="I31729" s="51"/>
      <c r="M31729" s="51"/>
    </row>
    <row r="31730" spans="9:13">
      <c r="I31730" s="51"/>
      <c r="M31730" s="51"/>
    </row>
    <row r="31731" spans="9:13">
      <c r="I31731" s="51"/>
      <c r="M31731" s="51"/>
    </row>
    <row r="31732" spans="9:13">
      <c r="I31732" s="51"/>
      <c r="M31732" s="51"/>
    </row>
    <row r="31733" spans="9:13">
      <c r="I31733" s="51"/>
      <c r="M31733" s="51"/>
    </row>
    <row r="31734" spans="9:13">
      <c r="I31734" s="51"/>
      <c r="M31734" s="51"/>
    </row>
    <row r="31735" spans="9:13">
      <c r="I31735" s="51"/>
      <c r="M31735" s="51"/>
    </row>
    <row r="31736" spans="9:13">
      <c r="I31736" s="51"/>
      <c r="M31736" s="51"/>
    </row>
    <row r="31737" spans="9:13">
      <c r="I31737" s="51"/>
      <c r="M31737" s="51"/>
    </row>
    <row r="31738" spans="9:13">
      <c r="I31738" s="51"/>
      <c r="M31738" s="51"/>
    </row>
    <row r="31739" spans="9:13">
      <c r="I31739" s="51"/>
      <c r="M31739" s="51"/>
    </row>
    <row r="31740" spans="9:13">
      <c r="I31740" s="51"/>
      <c r="M31740" s="51"/>
    </row>
    <row r="31741" spans="9:13">
      <c r="I31741" s="51"/>
      <c r="M31741" s="51"/>
    </row>
    <row r="31742" spans="9:13">
      <c r="I31742" s="51"/>
      <c r="M31742" s="51"/>
    </row>
    <row r="31743" spans="9:13">
      <c r="I31743" s="51"/>
      <c r="M31743" s="51"/>
    </row>
    <row r="31744" spans="9:13">
      <c r="I31744" s="51"/>
      <c r="M31744" s="51"/>
    </row>
    <row r="31745" spans="9:13">
      <c r="I31745" s="51"/>
      <c r="M31745" s="51"/>
    </row>
    <row r="31746" spans="9:13">
      <c r="I31746" s="51"/>
      <c r="M31746" s="51"/>
    </row>
    <row r="31747" spans="9:13">
      <c r="I31747" s="51"/>
      <c r="M31747" s="51"/>
    </row>
    <row r="31748" spans="9:13">
      <c r="I31748" s="51"/>
      <c r="M31748" s="51"/>
    </row>
    <row r="31749" spans="9:13">
      <c r="I31749" s="51"/>
      <c r="M31749" s="51"/>
    </row>
    <row r="31750" spans="9:13">
      <c r="I31750" s="51"/>
      <c r="M31750" s="51"/>
    </row>
    <row r="31751" spans="9:13">
      <c r="I31751" s="51"/>
      <c r="M31751" s="51"/>
    </row>
    <row r="31752" spans="9:13">
      <c r="I31752" s="51"/>
      <c r="M31752" s="51"/>
    </row>
    <row r="31753" spans="9:13">
      <c r="I31753" s="51"/>
      <c r="M31753" s="51"/>
    </row>
    <row r="31754" spans="9:13">
      <c r="I31754" s="51"/>
      <c r="M31754" s="51"/>
    </row>
    <row r="31755" spans="9:13">
      <c r="I31755" s="51"/>
      <c r="M31755" s="51"/>
    </row>
    <row r="31756" spans="9:13">
      <c r="I31756" s="51"/>
      <c r="M31756" s="51"/>
    </row>
    <row r="31757" spans="9:13">
      <c r="I31757" s="51"/>
      <c r="M31757" s="51"/>
    </row>
    <row r="31758" spans="9:13">
      <c r="I31758" s="51"/>
      <c r="M31758" s="51"/>
    </row>
    <row r="31759" spans="9:13">
      <c r="I31759" s="51"/>
      <c r="M31759" s="51"/>
    </row>
    <row r="31760" spans="9:13">
      <c r="I31760" s="51"/>
      <c r="M31760" s="51"/>
    </row>
    <row r="31761" spans="9:13">
      <c r="I31761" s="51"/>
      <c r="M31761" s="51"/>
    </row>
    <row r="31762" spans="9:13">
      <c r="I31762" s="51"/>
      <c r="M31762" s="51"/>
    </row>
    <row r="31763" spans="9:13">
      <c r="I31763" s="51"/>
      <c r="M31763" s="51"/>
    </row>
    <row r="31764" spans="9:13">
      <c r="I31764" s="51"/>
      <c r="M31764" s="51"/>
    </row>
    <row r="31765" spans="9:13">
      <c r="I31765" s="51"/>
      <c r="M31765" s="51"/>
    </row>
    <row r="31766" spans="9:13">
      <c r="I31766" s="51"/>
      <c r="M31766" s="51"/>
    </row>
    <row r="31767" spans="9:13">
      <c r="I31767" s="51"/>
      <c r="M31767" s="51"/>
    </row>
    <row r="31768" spans="9:13">
      <c r="I31768" s="51"/>
      <c r="M31768" s="51"/>
    </row>
    <row r="31769" spans="9:13">
      <c r="I31769" s="51"/>
      <c r="M31769" s="51"/>
    </row>
    <row r="31770" spans="9:13">
      <c r="I31770" s="51"/>
      <c r="M31770" s="51"/>
    </row>
    <row r="31771" spans="9:13">
      <c r="I31771" s="51"/>
      <c r="M31771" s="51"/>
    </row>
    <row r="31772" spans="9:13">
      <c r="I31772" s="51"/>
      <c r="M31772" s="51"/>
    </row>
    <row r="31773" spans="9:13">
      <c r="I31773" s="51"/>
      <c r="M31773" s="51"/>
    </row>
    <row r="31774" spans="9:13">
      <c r="I31774" s="51"/>
      <c r="M31774" s="51"/>
    </row>
    <row r="31775" spans="9:13">
      <c r="I31775" s="51"/>
      <c r="M31775" s="51"/>
    </row>
    <row r="31776" spans="9:13">
      <c r="I31776" s="51"/>
      <c r="M31776" s="51"/>
    </row>
    <row r="31777" spans="9:13">
      <c r="I31777" s="51"/>
      <c r="M31777" s="51"/>
    </row>
    <row r="31778" spans="9:13">
      <c r="I31778" s="51"/>
      <c r="M31778" s="51"/>
    </row>
    <row r="31779" spans="9:13">
      <c r="I31779" s="51"/>
      <c r="M31779" s="51"/>
    </row>
    <row r="31780" spans="9:13">
      <c r="I31780" s="51"/>
      <c r="M31780" s="51"/>
    </row>
    <row r="31781" spans="9:13">
      <c r="I31781" s="51"/>
      <c r="M31781" s="51"/>
    </row>
    <row r="31782" spans="9:13">
      <c r="I31782" s="51"/>
      <c r="M31782" s="51"/>
    </row>
    <row r="31783" spans="9:13">
      <c r="I31783" s="51"/>
      <c r="M31783" s="51"/>
    </row>
    <row r="31784" spans="9:13">
      <c r="I31784" s="51"/>
      <c r="M31784" s="51"/>
    </row>
    <row r="31785" spans="9:13">
      <c r="I31785" s="51"/>
      <c r="M31785" s="51"/>
    </row>
    <row r="31786" spans="9:13">
      <c r="I31786" s="51"/>
      <c r="M31786" s="51"/>
    </row>
    <row r="31787" spans="9:13">
      <c r="I31787" s="51"/>
      <c r="M31787" s="51"/>
    </row>
    <row r="31788" spans="9:13">
      <c r="I31788" s="51"/>
      <c r="M31788" s="51"/>
    </row>
    <row r="31789" spans="9:13">
      <c r="I31789" s="51"/>
      <c r="M31789" s="51"/>
    </row>
    <row r="31790" spans="9:13">
      <c r="I31790" s="51"/>
      <c r="M31790" s="51"/>
    </row>
    <row r="31791" spans="9:13">
      <c r="I31791" s="51"/>
      <c r="M31791" s="51"/>
    </row>
    <row r="31792" spans="9:13">
      <c r="I31792" s="51"/>
      <c r="M31792" s="51"/>
    </row>
    <row r="31793" spans="9:13">
      <c r="I31793" s="51"/>
      <c r="M31793" s="51"/>
    </row>
    <row r="31794" spans="9:13">
      <c r="I31794" s="51"/>
      <c r="M31794" s="51"/>
    </row>
    <row r="31795" spans="9:13">
      <c r="I31795" s="51"/>
      <c r="M31795" s="51"/>
    </row>
    <row r="31796" spans="9:13">
      <c r="I31796" s="51"/>
      <c r="M31796" s="51"/>
    </row>
    <row r="31797" spans="9:13">
      <c r="I31797" s="51"/>
      <c r="M31797" s="51"/>
    </row>
    <row r="31798" spans="9:13">
      <c r="I31798" s="51"/>
      <c r="M31798" s="51"/>
    </row>
    <row r="31799" spans="9:13">
      <c r="I31799" s="51"/>
      <c r="M31799" s="51"/>
    </row>
    <row r="31800" spans="9:13">
      <c r="I31800" s="51"/>
      <c r="M31800" s="51"/>
    </row>
    <row r="31801" spans="9:13">
      <c r="I31801" s="51"/>
      <c r="M31801" s="51"/>
    </row>
    <row r="31802" spans="9:13">
      <c r="I31802" s="51"/>
      <c r="M31802" s="51"/>
    </row>
    <row r="31803" spans="9:13">
      <c r="I31803" s="51"/>
      <c r="M31803" s="51"/>
    </row>
    <row r="31804" spans="9:13">
      <c r="I31804" s="51"/>
      <c r="M31804" s="51"/>
    </row>
    <row r="31805" spans="9:13">
      <c r="I31805" s="51"/>
      <c r="M31805" s="51"/>
    </row>
    <row r="31806" spans="9:13">
      <c r="I31806" s="51"/>
      <c r="M31806" s="51"/>
    </row>
    <row r="31807" spans="9:13">
      <c r="I31807" s="51"/>
      <c r="M31807" s="51"/>
    </row>
    <row r="31808" spans="9:13">
      <c r="I31808" s="51"/>
      <c r="M31808" s="51"/>
    </row>
    <row r="31809" spans="9:13">
      <c r="I31809" s="51"/>
      <c r="M31809" s="51"/>
    </row>
    <row r="31810" spans="9:13">
      <c r="I31810" s="51"/>
      <c r="M31810" s="51"/>
    </row>
    <row r="31811" spans="9:13">
      <c r="I31811" s="51"/>
      <c r="M31811" s="51"/>
    </row>
    <row r="31812" spans="9:13">
      <c r="I31812" s="51"/>
      <c r="M31812" s="51"/>
    </row>
    <row r="31813" spans="9:13">
      <c r="I31813" s="51"/>
      <c r="M31813" s="51"/>
    </row>
    <row r="31814" spans="9:13">
      <c r="I31814" s="51"/>
      <c r="M31814" s="51"/>
    </row>
    <row r="31815" spans="9:13">
      <c r="I31815" s="51"/>
      <c r="M31815" s="51"/>
    </row>
    <row r="31816" spans="9:13">
      <c r="I31816" s="51"/>
      <c r="M31816" s="51"/>
    </row>
    <row r="31817" spans="9:13">
      <c r="I31817" s="51"/>
      <c r="M31817" s="51"/>
    </row>
    <row r="31818" spans="9:13">
      <c r="I31818" s="51"/>
      <c r="M31818" s="51"/>
    </row>
    <row r="31819" spans="9:13">
      <c r="I31819" s="51"/>
      <c r="M31819" s="51"/>
    </row>
    <row r="31820" spans="9:13">
      <c r="I31820" s="51"/>
      <c r="M31820" s="51"/>
    </row>
    <row r="31821" spans="9:13">
      <c r="I31821" s="51"/>
      <c r="M31821" s="51"/>
    </row>
    <row r="31822" spans="9:13">
      <c r="I31822" s="51"/>
      <c r="M31822" s="51"/>
    </row>
    <row r="31823" spans="9:13">
      <c r="I31823" s="51"/>
      <c r="M31823" s="51"/>
    </row>
    <row r="31824" spans="9:13">
      <c r="I31824" s="51"/>
      <c r="M31824" s="51"/>
    </row>
    <row r="31825" spans="9:13">
      <c r="I31825" s="51"/>
      <c r="M31825" s="51"/>
    </row>
    <row r="31826" spans="9:13">
      <c r="I31826" s="51"/>
      <c r="M31826" s="51"/>
    </row>
    <row r="31827" spans="9:13">
      <c r="I31827" s="51"/>
      <c r="M31827" s="51"/>
    </row>
    <row r="31828" spans="9:13">
      <c r="I31828" s="51"/>
      <c r="M31828" s="51"/>
    </row>
    <row r="31829" spans="9:13">
      <c r="I31829" s="51"/>
      <c r="M31829" s="51"/>
    </row>
    <row r="31830" spans="9:13">
      <c r="I31830" s="51"/>
      <c r="M31830" s="51"/>
    </row>
    <row r="31831" spans="9:13">
      <c r="I31831" s="51"/>
      <c r="M31831" s="51"/>
    </row>
    <row r="31832" spans="9:13">
      <c r="I31832" s="51"/>
      <c r="M31832" s="51"/>
    </row>
    <row r="31833" spans="9:13">
      <c r="I31833" s="51"/>
      <c r="M31833" s="51"/>
    </row>
    <row r="31834" spans="9:13">
      <c r="I31834" s="51"/>
      <c r="M31834" s="51"/>
    </row>
    <row r="31835" spans="9:13">
      <c r="I31835" s="51"/>
      <c r="M31835" s="51"/>
    </row>
    <row r="31836" spans="9:13">
      <c r="I31836" s="51"/>
      <c r="M31836" s="51"/>
    </row>
    <row r="31837" spans="9:13">
      <c r="I31837" s="51"/>
      <c r="M31837" s="51"/>
    </row>
    <row r="31838" spans="9:13">
      <c r="I31838" s="51"/>
      <c r="M31838" s="51"/>
    </row>
    <row r="31839" spans="9:13">
      <c r="I31839" s="51"/>
      <c r="M31839" s="51"/>
    </row>
    <row r="31840" spans="9:13">
      <c r="I31840" s="51"/>
      <c r="M31840" s="51"/>
    </row>
    <row r="31841" spans="9:13">
      <c r="I31841" s="51"/>
      <c r="M31841" s="51"/>
    </row>
    <row r="31842" spans="9:13">
      <c r="I31842" s="51"/>
      <c r="M31842" s="51"/>
    </row>
    <row r="31843" spans="9:13">
      <c r="I31843" s="51"/>
      <c r="M31843" s="51"/>
    </row>
    <row r="31844" spans="9:13">
      <c r="I31844" s="51"/>
      <c r="M31844" s="51"/>
    </row>
    <row r="31845" spans="9:13">
      <c r="I31845" s="51"/>
      <c r="M31845" s="51"/>
    </row>
    <row r="31846" spans="9:13">
      <c r="I31846" s="51"/>
      <c r="M31846" s="51"/>
    </row>
    <row r="31847" spans="9:13">
      <c r="I31847" s="51"/>
      <c r="M31847" s="51"/>
    </row>
    <row r="31848" spans="9:13">
      <c r="I31848" s="51"/>
      <c r="M31848" s="51"/>
    </row>
    <row r="31849" spans="9:13">
      <c r="I31849" s="51"/>
      <c r="M31849" s="51"/>
    </row>
    <row r="31850" spans="9:13">
      <c r="I31850" s="51"/>
      <c r="M31850" s="51"/>
    </row>
    <row r="31851" spans="9:13">
      <c r="I31851" s="51"/>
      <c r="M31851" s="51"/>
    </row>
    <row r="31852" spans="9:13">
      <c r="I31852" s="51"/>
      <c r="M31852" s="51"/>
    </row>
    <row r="31853" spans="9:13">
      <c r="I31853" s="51"/>
      <c r="M31853" s="51"/>
    </row>
    <row r="31854" spans="9:13">
      <c r="I31854" s="51"/>
      <c r="M31854" s="51"/>
    </row>
    <row r="31855" spans="9:13">
      <c r="I31855" s="51"/>
      <c r="M31855" s="51"/>
    </row>
    <row r="31856" spans="9:13">
      <c r="I31856" s="51"/>
      <c r="M31856" s="51"/>
    </row>
    <row r="31857" spans="9:13">
      <c r="I31857" s="51"/>
      <c r="M31857" s="51"/>
    </row>
    <row r="31858" spans="9:13">
      <c r="I31858" s="51"/>
      <c r="M31858" s="51"/>
    </row>
    <row r="31859" spans="9:13">
      <c r="I31859" s="51"/>
      <c r="M31859" s="51"/>
    </row>
    <row r="31860" spans="9:13">
      <c r="I31860" s="51"/>
      <c r="M31860" s="51"/>
    </row>
    <row r="31861" spans="9:13">
      <c r="I31861" s="51"/>
      <c r="M31861" s="51"/>
    </row>
    <row r="31862" spans="9:13">
      <c r="I31862" s="51"/>
      <c r="M31862" s="51"/>
    </row>
    <row r="31863" spans="9:13">
      <c r="I31863" s="51"/>
      <c r="M31863" s="51"/>
    </row>
    <row r="31864" spans="9:13">
      <c r="I31864" s="51"/>
      <c r="M31864" s="51"/>
    </row>
    <row r="31865" spans="9:13">
      <c r="I31865" s="51"/>
      <c r="M31865" s="51"/>
    </row>
    <row r="31866" spans="9:13">
      <c r="I31866" s="51"/>
      <c r="M31866" s="51"/>
    </row>
    <row r="31867" spans="9:13">
      <c r="I31867" s="51"/>
      <c r="M31867" s="51"/>
    </row>
    <row r="31868" spans="9:13">
      <c r="I31868" s="51"/>
      <c r="M31868" s="51"/>
    </row>
    <row r="31869" spans="9:13">
      <c r="I31869" s="51"/>
      <c r="M31869" s="51"/>
    </row>
    <row r="31870" spans="9:13">
      <c r="I31870" s="51"/>
      <c r="M31870" s="51"/>
    </row>
    <row r="31871" spans="9:13">
      <c r="I31871" s="51"/>
      <c r="M31871" s="51"/>
    </row>
    <row r="31872" spans="9:13">
      <c r="I31872" s="51"/>
      <c r="M31872" s="51"/>
    </row>
    <row r="31873" spans="9:13">
      <c r="I31873" s="51"/>
      <c r="M31873" s="51"/>
    </row>
    <row r="31874" spans="9:13">
      <c r="I31874" s="51"/>
      <c r="M31874" s="51"/>
    </row>
    <row r="31875" spans="9:13">
      <c r="I31875" s="51"/>
      <c r="M31875" s="51"/>
    </row>
    <row r="31876" spans="9:13">
      <c r="I31876" s="51"/>
      <c r="M31876" s="51"/>
    </row>
    <row r="31877" spans="9:13">
      <c r="I31877" s="51"/>
      <c r="M31877" s="51"/>
    </row>
    <row r="31878" spans="9:13">
      <c r="I31878" s="51"/>
      <c r="M31878" s="51"/>
    </row>
    <row r="31879" spans="9:13">
      <c r="I31879" s="51"/>
      <c r="M31879" s="51"/>
    </row>
    <row r="31880" spans="9:13">
      <c r="I31880" s="51"/>
      <c r="M31880" s="51"/>
    </row>
    <row r="31881" spans="9:13">
      <c r="I31881" s="51"/>
      <c r="M31881" s="51"/>
    </row>
    <row r="31882" spans="9:13">
      <c r="I31882" s="51"/>
      <c r="M31882" s="51"/>
    </row>
    <row r="31883" spans="9:13">
      <c r="I31883" s="51"/>
      <c r="M31883" s="51"/>
    </row>
    <row r="31884" spans="9:13">
      <c r="I31884" s="51"/>
      <c r="M31884" s="51"/>
    </row>
    <row r="31885" spans="9:13">
      <c r="I31885" s="51"/>
      <c r="M31885" s="51"/>
    </row>
    <row r="31886" spans="9:13">
      <c r="I31886" s="51"/>
      <c r="M31886" s="51"/>
    </row>
    <row r="31887" spans="9:13">
      <c r="I31887" s="51"/>
      <c r="M31887" s="51"/>
    </row>
    <row r="31888" spans="9:13">
      <c r="I31888" s="51"/>
      <c r="M31888" s="51"/>
    </row>
    <row r="31889" spans="9:13">
      <c r="I31889" s="51"/>
      <c r="M31889" s="51"/>
    </row>
    <row r="31890" spans="9:13">
      <c r="I31890" s="51"/>
      <c r="M31890" s="51"/>
    </row>
    <row r="31891" spans="9:13">
      <c r="I31891" s="51"/>
      <c r="M31891" s="51"/>
    </row>
    <row r="31892" spans="9:13">
      <c r="I31892" s="51"/>
      <c r="M31892" s="51"/>
    </row>
    <row r="31893" spans="9:13">
      <c r="I31893" s="51"/>
      <c r="M31893" s="51"/>
    </row>
    <row r="31894" spans="9:13">
      <c r="I31894" s="51"/>
      <c r="M31894" s="51"/>
    </row>
    <row r="31895" spans="9:13">
      <c r="I31895" s="51"/>
      <c r="M31895" s="51"/>
    </row>
    <row r="31896" spans="9:13">
      <c r="I31896" s="51"/>
      <c r="M31896" s="51"/>
    </row>
    <row r="31897" spans="9:13">
      <c r="I31897" s="51"/>
      <c r="M31897" s="51"/>
    </row>
    <row r="31898" spans="9:13">
      <c r="I31898" s="51"/>
      <c r="M31898" s="51"/>
    </row>
    <row r="31899" spans="9:13">
      <c r="I31899" s="51"/>
      <c r="M31899" s="51"/>
    </row>
    <row r="31900" spans="9:13">
      <c r="I31900" s="51"/>
      <c r="M31900" s="51"/>
    </row>
    <row r="31901" spans="9:13">
      <c r="I31901" s="51"/>
      <c r="M31901" s="51"/>
    </row>
    <row r="31902" spans="9:13">
      <c r="I31902" s="51"/>
      <c r="M31902" s="51"/>
    </row>
    <row r="31903" spans="9:13">
      <c r="I31903" s="51"/>
      <c r="M31903" s="51"/>
    </row>
    <row r="31904" spans="9:13">
      <c r="I31904" s="51"/>
      <c r="M31904" s="51"/>
    </row>
    <row r="31905" spans="9:13">
      <c r="I31905" s="51"/>
      <c r="M31905" s="51"/>
    </row>
    <row r="31906" spans="9:13">
      <c r="I31906" s="51"/>
      <c r="M31906" s="51"/>
    </row>
    <row r="31907" spans="9:13">
      <c r="I31907" s="51"/>
      <c r="M31907" s="51"/>
    </row>
    <row r="31908" spans="9:13">
      <c r="I31908" s="51"/>
      <c r="M31908" s="51"/>
    </row>
    <row r="31909" spans="9:13">
      <c r="I31909" s="51"/>
      <c r="M31909" s="51"/>
    </row>
    <row r="31910" spans="9:13">
      <c r="I31910" s="51"/>
      <c r="M31910" s="51"/>
    </row>
    <row r="31911" spans="9:13">
      <c r="I31911" s="51"/>
      <c r="M31911" s="51"/>
    </row>
    <row r="31912" spans="9:13">
      <c r="I31912" s="51"/>
      <c r="M31912" s="51"/>
    </row>
    <row r="31913" spans="9:13">
      <c r="I31913" s="51"/>
      <c r="M31913" s="51"/>
    </row>
    <row r="31914" spans="9:13">
      <c r="I31914" s="51"/>
      <c r="M31914" s="51"/>
    </row>
    <row r="31915" spans="9:13">
      <c r="I31915" s="51"/>
      <c r="M31915" s="51"/>
    </row>
    <row r="31916" spans="9:13">
      <c r="I31916" s="51"/>
      <c r="M31916" s="51"/>
    </row>
    <row r="31917" spans="9:13">
      <c r="I31917" s="51"/>
      <c r="M31917" s="51"/>
    </row>
    <row r="31918" spans="9:13">
      <c r="I31918" s="51"/>
      <c r="M31918" s="51"/>
    </row>
    <row r="31919" spans="9:13">
      <c r="I31919" s="51"/>
      <c r="M31919" s="51"/>
    </row>
    <row r="31920" spans="9:13">
      <c r="I31920" s="51"/>
      <c r="M31920" s="51"/>
    </row>
    <row r="31921" spans="9:13">
      <c r="I31921" s="51"/>
      <c r="M31921" s="51"/>
    </row>
    <row r="31922" spans="9:13">
      <c r="I31922" s="51"/>
      <c r="M31922" s="51"/>
    </row>
    <row r="31923" spans="9:13">
      <c r="I31923" s="51"/>
      <c r="M31923" s="51"/>
    </row>
    <row r="31924" spans="9:13">
      <c r="I31924" s="51"/>
      <c r="M31924" s="51"/>
    </row>
    <row r="31925" spans="9:13">
      <c r="I31925" s="51"/>
      <c r="M31925" s="51"/>
    </row>
    <row r="31926" spans="9:13">
      <c r="I31926" s="51"/>
      <c r="M31926" s="51"/>
    </row>
    <row r="31927" spans="9:13">
      <c r="I31927" s="51"/>
      <c r="M31927" s="51"/>
    </row>
    <row r="31928" spans="9:13">
      <c r="I31928" s="51"/>
      <c r="M31928" s="51"/>
    </row>
    <row r="31929" spans="9:13">
      <c r="I31929" s="51"/>
      <c r="M31929" s="51"/>
    </row>
    <row r="31930" spans="9:13">
      <c r="I31930" s="51"/>
      <c r="M31930" s="51"/>
    </row>
    <row r="31931" spans="9:13">
      <c r="I31931" s="51"/>
      <c r="M31931" s="51"/>
    </row>
    <row r="31932" spans="9:13">
      <c r="I31932" s="51"/>
      <c r="M31932" s="51"/>
    </row>
    <row r="31933" spans="9:13">
      <c r="I31933" s="51"/>
      <c r="M31933" s="51"/>
    </row>
    <row r="31934" spans="9:13">
      <c r="I31934" s="51"/>
      <c r="M31934" s="51"/>
    </row>
    <row r="31935" spans="9:13">
      <c r="I31935" s="51"/>
      <c r="M31935" s="51"/>
    </row>
    <row r="31936" spans="9:13">
      <c r="I31936" s="51"/>
      <c r="M31936" s="51"/>
    </row>
    <row r="31937" spans="9:13">
      <c r="I31937" s="51"/>
      <c r="M31937" s="51"/>
    </row>
    <row r="31938" spans="9:13">
      <c r="I31938" s="51"/>
      <c r="M31938" s="51"/>
    </row>
    <row r="31939" spans="9:13">
      <c r="I31939" s="51"/>
      <c r="M31939" s="51"/>
    </row>
    <row r="31940" spans="9:13">
      <c r="I31940" s="51"/>
      <c r="M31940" s="51"/>
    </row>
    <row r="31941" spans="9:13">
      <c r="I31941" s="51"/>
      <c r="M31941" s="51"/>
    </row>
    <row r="31942" spans="9:13">
      <c r="I31942" s="51"/>
      <c r="M31942" s="51"/>
    </row>
    <row r="31943" spans="9:13">
      <c r="I31943" s="51"/>
      <c r="M31943" s="51"/>
    </row>
    <row r="31944" spans="9:13">
      <c r="I31944" s="51"/>
      <c r="M31944" s="51"/>
    </row>
    <row r="31945" spans="9:13">
      <c r="I31945" s="51"/>
      <c r="M31945" s="51"/>
    </row>
    <row r="31946" spans="9:13">
      <c r="I31946" s="51"/>
      <c r="M31946" s="51"/>
    </row>
    <row r="31947" spans="9:13">
      <c r="I31947" s="51"/>
      <c r="M31947" s="51"/>
    </row>
    <row r="31948" spans="9:13">
      <c r="I31948" s="51"/>
      <c r="M31948" s="51"/>
    </row>
    <row r="31949" spans="9:13">
      <c r="I31949" s="51"/>
      <c r="M31949" s="51"/>
    </row>
    <row r="31950" spans="9:13">
      <c r="I31950" s="51"/>
      <c r="M31950" s="51"/>
    </row>
    <row r="31951" spans="9:13">
      <c r="I31951" s="51"/>
      <c r="M31951" s="51"/>
    </row>
    <row r="31952" spans="9:13">
      <c r="I31952" s="51"/>
      <c r="M31952" s="51"/>
    </row>
    <row r="31953" spans="9:13">
      <c r="I31953" s="51"/>
      <c r="M31953" s="51"/>
    </row>
    <row r="31954" spans="9:13">
      <c r="I31954" s="51"/>
      <c r="M31954" s="51"/>
    </row>
    <row r="31955" spans="9:13">
      <c r="I31955" s="51"/>
      <c r="M31955" s="51"/>
    </row>
    <row r="31956" spans="9:13">
      <c r="I31956" s="51"/>
      <c r="M31956" s="51"/>
    </row>
    <row r="31957" spans="9:13">
      <c r="I31957" s="51"/>
      <c r="M31957" s="51"/>
    </row>
    <row r="31958" spans="9:13">
      <c r="I31958" s="51"/>
      <c r="M31958" s="51"/>
    </row>
    <row r="31959" spans="9:13">
      <c r="I31959" s="51"/>
      <c r="M31959" s="51"/>
    </row>
    <row r="31960" spans="9:13">
      <c r="I31960" s="51"/>
      <c r="M31960" s="51"/>
    </row>
    <row r="31961" spans="9:13">
      <c r="I31961" s="51"/>
      <c r="M31961" s="51"/>
    </row>
    <row r="31962" spans="9:13">
      <c r="I31962" s="51"/>
      <c r="M31962" s="51"/>
    </row>
    <row r="31963" spans="9:13">
      <c r="I31963" s="51"/>
      <c r="M31963" s="51"/>
    </row>
    <row r="31964" spans="9:13">
      <c r="I31964" s="51"/>
      <c r="M31964" s="51"/>
    </row>
    <row r="31965" spans="9:13">
      <c r="I31965" s="51"/>
      <c r="M31965" s="51"/>
    </row>
    <row r="31966" spans="9:13">
      <c r="I31966" s="51"/>
      <c r="M31966" s="51"/>
    </row>
    <row r="31967" spans="9:13">
      <c r="I31967" s="51"/>
      <c r="M31967" s="51"/>
    </row>
    <row r="31968" spans="9:13">
      <c r="I31968" s="51"/>
      <c r="M31968" s="51"/>
    </row>
    <row r="31969" spans="9:13">
      <c r="I31969" s="51"/>
      <c r="M31969" s="51"/>
    </row>
    <row r="31970" spans="9:13">
      <c r="I31970" s="51"/>
      <c r="M31970" s="51"/>
    </row>
    <row r="31971" spans="9:13">
      <c r="I31971" s="51"/>
      <c r="M31971" s="51"/>
    </row>
    <row r="31972" spans="9:13">
      <c r="I31972" s="51"/>
      <c r="M31972" s="51"/>
    </row>
    <row r="31973" spans="9:13">
      <c r="I31973" s="51"/>
      <c r="M31973" s="51"/>
    </row>
    <row r="31974" spans="9:13">
      <c r="I31974" s="51"/>
      <c r="M31974" s="51"/>
    </row>
    <row r="31975" spans="9:13">
      <c r="I31975" s="51"/>
      <c r="M31975" s="51"/>
    </row>
    <row r="31976" spans="9:13">
      <c r="I31976" s="51"/>
      <c r="M31976" s="51"/>
    </row>
    <row r="31977" spans="9:13">
      <c r="I31977" s="51"/>
      <c r="M31977" s="51"/>
    </row>
    <row r="31978" spans="9:13">
      <c r="I31978" s="51"/>
      <c r="M31978" s="51"/>
    </row>
    <row r="31979" spans="9:13">
      <c r="I31979" s="51"/>
      <c r="M31979" s="51"/>
    </row>
    <row r="31980" spans="9:13">
      <c r="I31980" s="51"/>
      <c r="M31980" s="51"/>
    </row>
    <row r="31981" spans="9:13">
      <c r="I31981" s="51"/>
      <c r="M31981" s="51"/>
    </row>
    <row r="31982" spans="9:13">
      <c r="I31982" s="51"/>
      <c r="M31982" s="51"/>
    </row>
    <row r="31983" spans="9:13">
      <c r="I31983" s="51"/>
      <c r="M31983" s="51"/>
    </row>
    <row r="31984" spans="9:13">
      <c r="I31984" s="51"/>
      <c r="M31984" s="51"/>
    </row>
    <row r="31985" spans="9:13">
      <c r="I31985" s="51"/>
      <c r="M31985" s="51"/>
    </row>
    <row r="31986" spans="9:13">
      <c r="I31986" s="51"/>
      <c r="M31986" s="51"/>
    </row>
    <row r="31987" spans="9:13">
      <c r="I31987" s="51"/>
      <c r="M31987" s="51"/>
    </row>
    <row r="31988" spans="9:13">
      <c r="I31988" s="51"/>
      <c r="M31988" s="51"/>
    </row>
    <row r="31989" spans="9:13">
      <c r="I31989" s="51"/>
      <c r="M31989" s="51"/>
    </row>
    <row r="31990" spans="9:13">
      <c r="I31990" s="51"/>
      <c r="M31990" s="51"/>
    </row>
    <row r="31991" spans="9:13">
      <c r="I31991" s="51"/>
      <c r="M31991" s="51"/>
    </row>
    <row r="31992" spans="9:13">
      <c r="I31992" s="51"/>
      <c r="M31992" s="51"/>
    </row>
    <row r="31993" spans="9:13">
      <c r="I31993" s="51"/>
      <c r="M31993" s="51"/>
    </row>
    <row r="31994" spans="9:13">
      <c r="I31994" s="51"/>
      <c r="M31994" s="51"/>
    </row>
    <row r="31995" spans="9:13">
      <c r="I31995" s="51"/>
      <c r="M31995" s="51"/>
    </row>
    <row r="31996" spans="9:13">
      <c r="I31996" s="51"/>
      <c r="M31996" s="51"/>
    </row>
    <row r="31997" spans="9:13">
      <c r="I31997" s="51"/>
      <c r="M31997" s="51"/>
    </row>
    <row r="31998" spans="9:13">
      <c r="I31998" s="51"/>
      <c r="M31998" s="51"/>
    </row>
    <row r="31999" spans="9:13">
      <c r="I31999" s="51"/>
      <c r="M31999" s="51"/>
    </row>
    <row r="32000" spans="9:13">
      <c r="I32000" s="51"/>
      <c r="M32000" s="51"/>
    </row>
    <row r="32001" spans="9:13">
      <c r="I32001" s="51"/>
      <c r="M32001" s="51"/>
    </row>
    <row r="32002" spans="9:13">
      <c r="I32002" s="51"/>
      <c r="M32002" s="51"/>
    </row>
    <row r="32003" spans="9:13">
      <c r="I32003" s="51"/>
      <c r="M32003" s="51"/>
    </row>
    <row r="32004" spans="9:13">
      <c r="I32004" s="51"/>
      <c r="M32004" s="51"/>
    </row>
    <row r="32005" spans="9:13">
      <c r="I32005" s="51"/>
      <c r="M32005" s="51"/>
    </row>
    <row r="32006" spans="9:13">
      <c r="I32006" s="51"/>
      <c r="M32006" s="51"/>
    </row>
    <row r="32007" spans="9:13">
      <c r="I32007" s="51"/>
      <c r="M32007" s="51"/>
    </row>
    <row r="32008" spans="9:13">
      <c r="I32008" s="51"/>
      <c r="M32008" s="51"/>
    </row>
    <row r="32009" spans="9:13">
      <c r="I32009" s="51"/>
      <c r="M32009" s="51"/>
    </row>
    <row r="32010" spans="9:13">
      <c r="I32010" s="51"/>
      <c r="M32010" s="51"/>
    </row>
    <row r="32011" spans="9:13">
      <c r="I32011" s="51"/>
      <c r="M32011" s="51"/>
    </row>
    <row r="32012" spans="9:13">
      <c r="I32012" s="51"/>
      <c r="M32012" s="51"/>
    </row>
    <row r="32013" spans="9:13">
      <c r="I32013" s="51"/>
      <c r="M32013" s="51"/>
    </row>
    <row r="32014" spans="9:13">
      <c r="I32014" s="51"/>
      <c r="M32014" s="51"/>
    </row>
    <row r="32015" spans="9:13">
      <c r="I32015" s="51"/>
      <c r="M32015" s="51"/>
    </row>
    <row r="32016" spans="9:13">
      <c r="I32016" s="51"/>
      <c r="M32016" s="51"/>
    </row>
    <row r="32017" spans="9:13">
      <c r="I32017" s="51"/>
      <c r="M32017" s="51"/>
    </row>
    <row r="32018" spans="9:13">
      <c r="I32018" s="51"/>
      <c r="M32018" s="51"/>
    </row>
    <row r="32019" spans="9:13">
      <c r="I32019" s="51"/>
      <c r="M32019" s="51"/>
    </row>
    <row r="32020" spans="9:13">
      <c r="I32020" s="51"/>
      <c r="M32020" s="51"/>
    </row>
    <row r="32021" spans="9:13">
      <c r="I32021" s="51"/>
      <c r="M32021" s="51"/>
    </row>
    <row r="32022" spans="9:13">
      <c r="I32022" s="51"/>
      <c r="M32022" s="51"/>
    </row>
    <row r="32023" spans="9:13">
      <c r="I32023" s="51"/>
      <c r="M32023" s="51"/>
    </row>
    <row r="32024" spans="9:13">
      <c r="I32024" s="51"/>
      <c r="M32024" s="51"/>
    </row>
    <row r="32025" spans="9:13">
      <c r="I32025" s="51"/>
      <c r="M32025" s="51"/>
    </row>
    <row r="32026" spans="9:13">
      <c r="I32026" s="51"/>
      <c r="M32026" s="51"/>
    </row>
    <row r="32027" spans="9:13">
      <c r="I32027" s="51"/>
      <c r="M32027" s="51"/>
    </row>
    <row r="32028" spans="9:13">
      <c r="I32028" s="51"/>
      <c r="M32028" s="51"/>
    </row>
    <row r="32029" spans="9:13">
      <c r="I32029" s="51"/>
      <c r="M32029" s="51"/>
    </row>
    <row r="32030" spans="9:13">
      <c r="I32030" s="51"/>
      <c r="M32030" s="51"/>
    </row>
    <row r="32031" spans="9:13">
      <c r="I32031" s="51"/>
      <c r="M32031" s="51"/>
    </row>
    <row r="32032" spans="9:13">
      <c r="I32032" s="51"/>
      <c r="M32032" s="51"/>
    </row>
    <row r="32033" spans="9:13">
      <c r="I32033" s="51"/>
      <c r="M32033" s="51"/>
    </row>
    <row r="32034" spans="9:13">
      <c r="I32034" s="51"/>
      <c r="M32034" s="51"/>
    </row>
    <row r="32035" spans="9:13">
      <c r="I32035" s="51"/>
      <c r="M32035" s="51"/>
    </row>
    <row r="32036" spans="9:13">
      <c r="I32036" s="51"/>
      <c r="M32036" s="51"/>
    </row>
    <row r="32037" spans="9:13">
      <c r="I32037" s="51"/>
      <c r="M32037" s="51"/>
    </row>
    <row r="32038" spans="9:13">
      <c r="I32038" s="51"/>
      <c r="M32038" s="51"/>
    </row>
    <row r="32039" spans="9:13">
      <c r="I32039" s="51"/>
      <c r="M32039" s="51"/>
    </row>
    <row r="32040" spans="9:13">
      <c r="I32040" s="51"/>
      <c r="M32040" s="51"/>
    </row>
    <row r="32041" spans="9:13">
      <c r="I32041" s="51"/>
      <c r="M32041" s="51"/>
    </row>
    <row r="32042" spans="9:13">
      <c r="I32042" s="51"/>
      <c r="M32042" s="51"/>
    </row>
    <row r="32043" spans="9:13">
      <c r="I32043" s="51"/>
      <c r="M32043" s="51"/>
    </row>
    <row r="32044" spans="9:13">
      <c r="I32044" s="51"/>
      <c r="M32044" s="51"/>
    </row>
    <row r="32045" spans="9:13">
      <c r="I32045" s="51"/>
      <c r="M32045" s="51"/>
    </row>
    <row r="32046" spans="9:13">
      <c r="I32046" s="51"/>
      <c r="M32046" s="51"/>
    </row>
    <row r="32047" spans="9:13">
      <c r="I32047" s="51"/>
      <c r="M32047" s="51"/>
    </row>
    <row r="32048" spans="9:13">
      <c r="I32048" s="51"/>
      <c r="M32048" s="51"/>
    </row>
    <row r="32049" spans="9:13">
      <c r="I32049" s="51"/>
      <c r="M32049" s="51"/>
    </row>
    <row r="32050" spans="9:13">
      <c r="I32050" s="51"/>
      <c r="M32050" s="51"/>
    </row>
    <row r="32051" spans="9:13">
      <c r="I32051" s="51"/>
      <c r="M32051" s="51"/>
    </row>
    <row r="32052" spans="9:13">
      <c r="I32052" s="51"/>
      <c r="M32052" s="51"/>
    </row>
    <row r="32053" spans="9:13">
      <c r="I32053" s="51"/>
      <c r="M32053" s="51"/>
    </row>
    <row r="32054" spans="9:13">
      <c r="I32054" s="51"/>
      <c r="M32054" s="51"/>
    </row>
    <row r="32055" spans="9:13">
      <c r="I32055" s="51"/>
      <c r="M32055" s="51"/>
    </row>
    <row r="32056" spans="9:13">
      <c r="I32056" s="51"/>
      <c r="M32056" s="51"/>
    </row>
    <row r="32057" spans="9:13">
      <c r="I32057" s="51"/>
      <c r="M32057" s="51"/>
    </row>
    <row r="32058" spans="9:13">
      <c r="I32058" s="51"/>
      <c r="M32058" s="51"/>
    </row>
    <row r="32059" spans="9:13">
      <c r="I32059" s="51"/>
      <c r="M32059" s="51"/>
    </row>
    <row r="32060" spans="9:13">
      <c r="I32060" s="51"/>
      <c r="M32060" s="51"/>
    </row>
    <row r="32061" spans="9:13">
      <c r="I32061" s="51"/>
      <c r="M32061" s="51"/>
    </row>
    <row r="32062" spans="9:13">
      <c r="I32062" s="51"/>
      <c r="M32062" s="51"/>
    </row>
    <row r="32063" spans="9:13">
      <c r="I32063" s="51"/>
      <c r="M32063" s="51"/>
    </row>
    <row r="32064" spans="9:13">
      <c r="I32064" s="51"/>
      <c r="M32064" s="51"/>
    </row>
    <row r="32065" spans="9:13">
      <c r="I32065" s="51"/>
      <c r="M32065" s="51"/>
    </row>
    <row r="32066" spans="9:13">
      <c r="I32066" s="51"/>
      <c r="M32066" s="51"/>
    </row>
    <row r="32067" spans="9:13">
      <c r="I32067" s="51"/>
      <c r="M32067" s="51"/>
    </row>
    <row r="32068" spans="9:13">
      <c r="I32068" s="51"/>
      <c r="M32068" s="51"/>
    </row>
    <row r="32069" spans="9:13">
      <c r="I32069" s="51"/>
      <c r="M32069" s="51"/>
    </row>
    <row r="32070" spans="9:13">
      <c r="I32070" s="51"/>
      <c r="M32070" s="51"/>
    </row>
    <row r="32071" spans="9:13">
      <c r="I32071" s="51"/>
      <c r="M32071" s="51"/>
    </row>
    <row r="32072" spans="9:13">
      <c r="I32072" s="51"/>
      <c r="M32072" s="51"/>
    </row>
    <row r="32073" spans="9:13">
      <c r="I32073" s="51"/>
      <c r="M32073" s="51"/>
    </row>
    <row r="32074" spans="9:13">
      <c r="I32074" s="51"/>
      <c r="M32074" s="51"/>
    </row>
    <row r="32075" spans="9:13">
      <c r="I32075" s="51"/>
      <c r="M32075" s="51"/>
    </row>
    <row r="32076" spans="9:13">
      <c r="I32076" s="51"/>
      <c r="M32076" s="51"/>
    </row>
    <row r="32077" spans="9:13">
      <c r="I32077" s="51"/>
      <c r="M32077" s="51"/>
    </row>
    <row r="32078" spans="9:13">
      <c r="I32078" s="51"/>
      <c r="M32078" s="51"/>
    </row>
    <row r="32079" spans="9:13">
      <c r="I32079" s="51"/>
      <c r="M32079" s="51"/>
    </row>
    <row r="32080" spans="9:13">
      <c r="I32080" s="51"/>
      <c r="M32080" s="51"/>
    </row>
    <row r="32081" spans="9:13">
      <c r="I32081" s="51"/>
      <c r="M32081" s="51"/>
    </row>
    <row r="32082" spans="9:13">
      <c r="I32082" s="51"/>
      <c r="M32082" s="51"/>
    </row>
    <row r="32083" spans="9:13">
      <c r="I32083" s="51"/>
      <c r="M32083" s="51"/>
    </row>
    <row r="32084" spans="9:13">
      <c r="I32084" s="51"/>
      <c r="M32084" s="51"/>
    </row>
    <row r="32085" spans="9:13">
      <c r="I32085" s="51"/>
      <c r="M32085" s="51"/>
    </row>
    <row r="32086" spans="9:13">
      <c r="I32086" s="51"/>
      <c r="M32086" s="51"/>
    </row>
    <row r="32087" spans="9:13">
      <c r="I32087" s="51"/>
      <c r="M32087" s="51"/>
    </row>
    <row r="32088" spans="9:13">
      <c r="I32088" s="51"/>
      <c r="M32088" s="51"/>
    </row>
    <row r="32089" spans="9:13">
      <c r="I32089" s="51"/>
      <c r="M32089" s="51"/>
    </row>
    <row r="32090" spans="9:13">
      <c r="I32090" s="51"/>
      <c r="M32090" s="51"/>
    </row>
    <row r="32091" spans="9:13">
      <c r="I32091" s="51"/>
      <c r="M32091" s="51"/>
    </row>
    <row r="32092" spans="9:13">
      <c r="I32092" s="51"/>
      <c r="M32092" s="51"/>
    </row>
    <row r="32093" spans="9:13">
      <c r="I32093" s="51"/>
      <c r="M32093" s="51"/>
    </row>
    <row r="32094" spans="9:13">
      <c r="I32094" s="51"/>
      <c r="M32094" s="51"/>
    </row>
    <row r="32095" spans="9:13">
      <c r="I32095" s="51"/>
      <c r="M32095" s="51"/>
    </row>
    <row r="32096" spans="9:13">
      <c r="I32096" s="51"/>
      <c r="M32096" s="51"/>
    </row>
    <row r="32097" spans="9:13">
      <c r="I32097" s="51"/>
      <c r="M32097" s="51"/>
    </row>
    <row r="32098" spans="9:13">
      <c r="I32098" s="51"/>
      <c r="M32098" s="51"/>
    </row>
    <row r="32099" spans="9:13">
      <c r="I32099" s="51"/>
      <c r="M32099" s="51"/>
    </row>
    <row r="32100" spans="9:13">
      <c r="I32100" s="51"/>
      <c r="M32100" s="51"/>
    </row>
    <row r="32101" spans="9:13">
      <c r="I32101" s="51"/>
      <c r="M32101" s="51"/>
    </row>
    <row r="32102" spans="9:13">
      <c r="I32102" s="51"/>
      <c r="M32102" s="51"/>
    </row>
    <row r="32103" spans="9:13">
      <c r="I32103" s="51"/>
      <c r="M32103" s="51"/>
    </row>
    <row r="32104" spans="9:13">
      <c r="I32104" s="51"/>
      <c r="M32104" s="51"/>
    </row>
    <row r="32105" spans="9:13">
      <c r="I32105" s="51"/>
      <c r="M32105" s="51"/>
    </row>
    <row r="32106" spans="9:13">
      <c r="I32106" s="51"/>
      <c r="M32106" s="51"/>
    </row>
    <row r="32107" spans="9:13">
      <c r="I32107" s="51"/>
      <c r="M32107" s="51"/>
    </row>
    <row r="32108" spans="9:13">
      <c r="I32108" s="51"/>
      <c r="M32108" s="51"/>
    </row>
    <row r="32109" spans="9:13">
      <c r="I32109" s="51"/>
      <c r="M32109" s="51"/>
    </row>
    <row r="32110" spans="9:13">
      <c r="I32110" s="51"/>
      <c r="M32110" s="51"/>
    </row>
    <row r="32111" spans="9:13">
      <c r="I32111" s="51"/>
      <c r="M32111" s="51"/>
    </row>
    <row r="32112" spans="9:13">
      <c r="I32112" s="51"/>
      <c r="M32112" s="51"/>
    </row>
    <row r="32113" spans="9:13">
      <c r="I32113" s="51"/>
      <c r="M32113" s="51"/>
    </row>
    <row r="32114" spans="9:13">
      <c r="I32114" s="51"/>
      <c r="M32114" s="51"/>
    </row>
    <row r="32115" spans="9:13">
      <c r="I32115" s="51"/>
      <c r="M32115" s="51"/>
    </row>
    <row r="32116" spans="9:13">
      <c r="I32116" s="51"/>
      <c r="M32116" s="51"/>
    </row>
    <row r="32117" spans="9:13">
      <c r="I32117" s="51"/>
      <c r="M32117" s="51"/>
    </row>
    <row r="32118" spans="9:13">
      <c r="I32118" s="51"/>
      <c r="M32118" s="51"/>
    </row>
    <row r="32119" spans="9:13">
      <c r="I32119" s="51"/>
      <c r="M32119" s="51"/>
    </row>
    <row r="32120" spans="9:13">
      <c r="I32120" s="51"/>
      <c r="M32120" s="51"/>
    </row>
    <row r="32121" spans="9:13">
      <c r="I32121" s="51"/>
      <c r="M32121" s="51"/>
    </row>
    <row r="32122" spans="9:13">
      <c r="I32122" s="51"/>
      <c r="M32122" s="51"/>
    </row>
    <row r="32123" spans="9:13">
      <c r="I32123" s="51"/>
      <c r="M32123" s="51"/>
    </row>
    <row r="32124" spans="9:13">
      <c r="I32124" s="51"/>
      <c r="M32124" s="51"/>
    </row>
    <row r="32125" spans="9:13">
      <c r="I32125" s="51"/>
      <c r="M32125" s="51"/>
    </row>
    <row r="32126" spans="9:13">
      <c r="I32126" s="51"/>
      <c r="M32126" s="51"/>
    </row>
    <row r="32127" spans="9:13">
      <c r="I32127" s="51"/>
      <c r="M32127" s="51"/>
    </row>
    <row r="32128" spans="9:13">
      <c r="I32128" s="51"/>
      <c r="M32128" s="51"/>
    </row>
    <row r="32129" spans="9:13">
      <c r="I32129" s="51"/>
      <c r="M32129" s="51"/>
    </row>
    <row r="32130" spans="9:13">
      <c r="I32130" s="51"/>
      <c r="M32130" s="51"/>
    </row>
    <row r="32131" spans="9:13">
      <c r="I32131" s="51"/>
      <c r="M32131" s="51"/>
    </row>
    <row r="32132" spans="9:13">
      <c r="I32132" s="51"/>
      <c r="M32132" s="51"/>
    </row>
    <row r="32133" spans="9:13">
      <c r="I32133" s="51"/>
      <c r="M32133" s="51"/>
    </row>
    <row r="32134" spans="9:13">
      <c r="I32134" s="51"/>
      <c r="M32134" s="51"/>
    </row>
    <row r="32135" spans="9:13">
      <c r="I32135" s="51"/>
      <c r="M32135" s="51"/>
    </row>
    <row r="32136" spans="9:13">
      <c r="I32136" s="51"/>
      <c r="M32136" s="51"/>
    </row>
    <row r="32137" spans="9:13">
      <c r="I32137" s="51"/>
      <c r="M32137" s="51"/>
    </row>
    <row r="32138" spans="9:13">
      <c r="I32138" s="51"/>
      <c r="M32138" s="51"/>
    </row>
    <row r="32139" spans="9:13">
      <c r="I32139" s="51"/>
      <c r="M32139" s="51"/>
    </row>
    <row r="32140" spans="9:13">
      <c r="I32140" s="51"/>
      <c r="M32140" s="51"/>
    </row>
    <row r="32141" spans="9:13">
      <c r="I32141" s="51"/>
      <c r="M32141" s="51"/>
    </row>
    <row r="32142" spans="9:13">
      <c r="I32142" s="51"/>
      <c r="M32142" s="51"/>
    </row>
    <row r="32143" spans="9:13">
      <c r="I32143" s="51"/>
      <c r="M32143" s="51"/>
    </row>
    <row r="32144" spans="9:13">
      <c r="I32144" s="51"/>
      <c r="M32144" s="51"/>
    </row>
    <row r="32145" spans="9:13">
      <c r="I32145" s="51"/>
      <c r="M32145" s="51"/>
    </row>
    <row r="32146" spans="9:13">
      <c r="I32146" s="51"/>
      <c r="M32146" s="51"/>
    </row>
    <row r="32147" spans="9:13">
      <c r="I32147" s="51"/>
      <c r="M32147" s="51"/>
    </row>
    <row r="32148" spans="9:13">
      <c r="I32148" s="51"/>
      <c r="M32148" s="51"/>
    </row>
    <row r="32149" spans="9:13">
      <c r="I32149" s="51"/>
      <c r="M32149" s="51"/>
    </row>
    <row r="32150" spans="9:13">
      <c r="I32150" s="51"/>
      <c r="M32150" s="51"/>
    </row>
    <row r="32151" spans="9:13">
      <c r="I32151" s="51"/>
      <c r="M32151" s="51"/>
    </row>
    <row r="32152" spans="9:13">
      <c r="I32152" s="51"/>
      <c r="M32152" s="51"/>
    </row>
    <row r="32153" spans="9:13">
      <c r="I32153" s="51"/>
      <c r="M32153" s="51"/>
    </row>
    <row r="32154" spans="9:13">
      <c r="I32154" s="51"/>
      <c r="M32154" s="51"/>
    </row>
    <row r="32155" spans="9:13">
      <c r="I32155" s="51"/>
      <c r="M32155" s="51"/>
    </row>
    <row r="32156" spans="9:13">
      <c r="I32156" s="51"/>
      <c r="M32156" s="51"/>
    </row>
    <row r="32157" spans="9:13">
      <c r="I32157" s="51"/>
      <c r="M32157" s="51"/>
    </row>
    <row r="32158" spans="9:13">
      <c r="I32158" s="51"/>
      <c r="M32158" s="51"/>
    </row>
    <row r="32159" spans="9:13">
      <c r="I32159" s="51"/>
      <c r="M32159" s="51"/>
    </row>
    <row r="32160" spans="9:13">
      <c r="I32160" s="51"/>
      <c r="M32160" s="51"/>
    </row>
    <row r="32161" spans="9:13">
      <c r="I32161" s="51"/>
      <c r="M32161" s="51"/>
    </row>
    <row r="32162" spans="9:13">
      <c r="I32162" s="51"/>
      <c r="M32162" s="51"/>
    </row>
    <row r="32163" spans="9:13">
      <c r="I32163" s="51"/>
      <c r="M32163" s="51"/>
    </row>
    <row r="32164" spans="9:13">
      <c r="I32164" s="51"/>
      <c r="M32164" s="51"/>
    </row>
    <row r="32165" spans="9:13">
      <c r="I32165" s="51"/>
      <c r="M32165" s="51"/>
    </row>
    <row r="32166" spans="9:13">
      <c r="I32166" s="51"/>
      <c r="M32166" s="51"/>
    </row>
    <row r="32167" spans="9:13">
      <c r="I32167" s="51"/>
      <c r="M32167" s="51"/>
    </row>
    <row r="32168" spans="9:13">
      <c r="I32168" s="51"/>
      <c r="M32168" s="51"/>
    </row>
    <row r="32169" spans="9:13">
      <c r="I32169" s="51"/>
      <c r="M32169" s="51"/>
    </row>
    <row r="32170" spans="9:13">
      <c r="I32170" s="51"/>
      <c r="M32170" s="51"/>
    </row>
    <row r="32171" spans="9:13">
      <c r="I32171" s="51"/>
      <c r="M32171" s="51"/>
    </row>
    <row r="32172" spans="9:13">
      <c r="I32172" s="51"/>
      <c r="M32172" s="51"/>
    </row>
    <row r="32173" spans="9:13">
      <c r="I32173" s="51"/>
      <c r="M32173" s="51"/>
    </row>
    <row r="32174" spans="9:13">
      <c r="I32174" s="51"/>
      <c r="M32174" s="51"/>
    </row>
    <row r="32175" spans="9:13">
      <c r="I32175" s="51"/>
      <c r="M32175" s="51"/>
    </row>
    <row r="32176" spans="9:13">
      <c r="I32176" s="51"/>
      <c r="M32176" s="51"/>
    </row>
    <row r="32177" spans="9:13">
      <c r="I32177" s="51"/>
      <c r="M32177" s="51"/>
    </row>
    <row r="32178" spans="9:13">
      <c r="I32178" s="51"/>
      <c r="M32178" s="51"/>
    </row>
    <row r="32179" spans="9:13">
      <c r="I32179" s="51"/>
      <c r="M32179" s="51"/>
    </row>
    <row r="32180" spans="9:13">
      <c r="I32180" s="51"/>
      <c r="M32180" s="51"/>
    </row>
    <row r="32181" spans="9:13">
      <c r="I32181" s="51"/>
      <c r="M32181" s="51"/>
    </row>
    <row r="32182" spans="9:13">
      <c r="I32182" s="51"/>
      <c r="M32182" s="51"/>
    </row>
    <row r="32183" spans="9:13">
      <c r="I32183" s="51"/>
      <c r="M32183" s="51"/>
    </row>
    <row r="32184" spans="9:13">
      <c r="I32184" s="51"/>
      <c r="M32184" s="51"/>
    </row>
    <row r="32185" spans="9:13">
      <c r="I32185" s="51"/>
      <c r="M32185" s="51"/>
    </row>
    <row r="32186" spans="9:13">
      <c r="I32186" s="51"/>
      <c r="M32186" s="51"/>
    </row>
    <row r="32187" spans="9:13">
      <c r="I32187" s="51"/>
      <c r="M32187" s="51"/>
    </row>
    <row r="32188" spans="9:13">
      <c r="I32188" s="51"/>
      <c r="M32188" s="51"/>
    </row>
    <row r="32189" spans="9:13">
      <c r="I32189" s="51"/>
      <c r="M32189" s="51"/>
    </row>
    <row r="32190" spans="9:13">
      <c r="I32190" s="51"/>
      <c r="M32190" s="51"/>
    </row>
    <row r="32191" spans="9:13">
      <c r="I32191" s="51"/>
      <c r="M32191" s="51"/>
    </row>
    <row r="32192" spans="9:13">
      <c r="I32192" s="51"/>
      <c r="M32192" s="51"/>
    </row>
    <row r="32193" spans="9:13">
      <c r="I32193" s="51"/>
      <c r="M32193" s="51"/>
    </row>
    <row r="32194" spans="9:13">
      <c r="I32194" s="51"/>
      <c r="M32194" s="51"/>
    </row>
    <row r="32195" spans="9:13">
      <c r="I32195" s="51"/>
      <c r="M32195" s="51"/>
    </row>
    <row r="32196" spans="9:13">
      <c r="I32196" s="51"/>
      <c r="M32196" s="51"/>
    </row>
    <row r="32197" spans="9:13">
      <c r="I32197" s="51"/>
      <c r="M32197" s="51"/>
    </row>
    <row r="32198" spans="9:13">
      <c r="I32198" s="51"/>
      <c r="M32198" s="51"/>
    </row>
    <row r="32199" spans="9:13">
      <c r="I32199" s="51"/>
      <c r="M32199" s="51"/>
    </row>
    <row r="32200" spans="9:13">
      <c r="I32200" s="51"/>
      <c r="M32200" s="51"/>
    </row>
    <row r="32201" spans="9:13">
      <c r="I32201" s="51"/>
      <c r="M32201" s="51"/>
    </row>
    <row r="32202" spans="9:13">
      <c r="I32202" s="51"/>
      <c r="M32202" s="51"/>
    </row>
    <row r="32203" spans="9:13">
      <c r="I32203" s="51"/>
      <c r="M32203" s="51"/>
    </row>
    <row r="32204" spans="9:13">
      <c r="I32204" s="51"/>
      <c r="M32204" s="51"/>
    </row>
    <row r="32205" spans="9:13">
      <c r="I32205" s="51"/>
      <c r="M32205" s="51"/>
    </row>
    <row r="32206" spans="9:13">
      <c r="I32206" s="51"/>
      <c r="M32206" s="51"/>
    </row>
    <row r="32207" spans="9:13">
      <c r="I32207" s="51"/>
      <c r="M32207" s="51"/>
    </row>
    <row r="32208" spans="9:13">
      <c r="I32208" s="51"/>
      <c r="M32208" s="51"/>
    </row>
    <row r="32209" spans="9:13">
      <c r="I32209" s="51"/>
      <c r="M32209" s="51"/>
    </row>
    <row r="32210" spans="9:13">
      <c r="I32210" s="51"/>
      <c r="M32210" s="51"/>
    </row>
    <row r="32211" spans="9:13">
      <c r="I32211" s="51"/>
      <c r="M32211" s="51"/>
    </row>
    <row r="32212" spans="9:13">
      <c r="I32212" s="51"/>
      <c r="M32212" s="51"/>
    </row>
    <row r="32213" spans="9:13">
      <c r="I32213" s="51"/>
      <c r="M32213" s="51"/>
    </row>
    <row r="32214" spans="9:13">
      <c r="I32214" s="51"/>
      <c r="M32214" s="51"/>
    </row>
    <row r="32215" spans="9:13">
      <c r="I32215" s="51"/>
      <c r="M32215" s="51"/>
    </row>
    <row r="32216" spans="9:13">
      <c r="I32216" s="51"/>
      <c r="M32216" s="51"/>
    </row>
    <row r="32217" spans="9:13">
      <c r="I32217" s="51"/>
      <c r="M32217" s="51"/>
    </row>
    <row r="32218" spans="9:13">
      <c r="I32218" s="51"/>
      <c r="M32218" s="51"/>
    </row>
    <row r="32219" spans="9:13">
      <c r="I32219" s="51"/>
      <c r="M32219" s="51"/>
    </row>
    <row r="32220" spans="9:13">
      <c r="I32220" s="51"/>
      <c r="M32220" s="51"/>
    </row>
    <row r="32221" spans="9:13">
      <c r="I32221" s="51"/>
      <c r="M32221" s="51"/>
    </row>
    <row r="32222" spans="9:13">
      <c r="I32222" s="51"/>
      <c r="M32222" s="51"/>
    </row>
    <row r="32223" spans="9:13">
      <c r="I32223" s="51"/>
      <c r="M32223" s="51"/>
    </row>
    <row r="32224" spans="9:13">
      <c r="I32224" s="51"/>
      <c r="M32224" s="51"/>
    </row>
    <row r="32225" spans="9:13">
      <c r="I32225" s="51"/>
      <c r="M32225" s="51"/>
    </row>
    <row r="32226" spans="9:13">
      <c r="I32226" s="51"/>
      <c r="M32226" s="51"/>
    </row>
    <row r="32227" spans="9:13">
      <c r="I32227" s="51"/>
      <c r="M32227" s="51"/>
    </row>
    <row r="32228" spans="9:13">
      <c r="I32228" s="51"/>
      <c r="M32228" s="51"/>
    </row>
    <row r="32229" spans="9:13">
      <c r="I32229" s="51"/>
      <c r="M32229" s="51"/>
    </row>
    <row r="32230" spans="9:13">
      <c r="I32230" s="51"/>
      <c r="M32230" s="51"/>
    </row>
    <row r="32231" spans="9:13">
      <c r="I32231" s="51"/>
      <c r="M32231" s="51"/>
    </row>
    <row r="32232" spans="9:13">
      <c r="I32232" s="51"/>
      <c r="M32232" s="51"/>
    </row>
    <row r="32233" spans="9:13">
      <c r="I32233" s="51"/>
      <c r="M32233" s="51"/>
    </row>
    <row r="32234" spans="9:13">
      <c r="I32234" s="51"/>
      <c r="M32234" s="51"/>
    </row>
    <row r="32235" spans="9:13">
      <c r="I32235" s="51"/>
      <c r="M32235" s="51"/>
    </row>
    <row r="32236" spans="9:13">
      <c r="I32236" s="51"/>
      <c r="M32236" s="51"/>
    </row>
    <row r="32237" spans="9:13">
      <c r="I32237" s="51"/>
      <c r="M32237" s="51"/>
    </row>
    <row r="32238" spans="9:13">
      <c r="I32238" s="51"/>
      <c r="M32238" s="51"/>
    </row>
    <row r="32239" spans="9:13">
      <c r="I32239" s="51"/>
      <c r="M32239" s="51"/>
    </row>
    <row r="32240" spans="9:13">
      <c r="I32240" s="51"/>
      <c r="M32240" s="51"/>
    </row>
    <row r="32241" spans="9:13">
      <c r="I32241" s="51"/>
      <c r="M32241" s="51"/>
    </row>
    <row r="32242" spans="9:13">
      <c r="I32242" s="51"/>
      <c r="M32242" s="51"/>
    </row>
    <row r="32243" spans="9:13">
      <c r="I32243" s="51"/>
      <c r="M32243" s="51"/>
    </row>
    <row r="32244" spans="9:13">
      <c r="I32244" s="51"/>
      <c r="M32244" s="51"/>
    </row>
    <row r="32245" spans="9:13">
      <c r="I32245" s="51"/>
      <c r="M32245" s="51"/>
    </row>
    <row r="32246" spans="9:13">
      <c r="I32246" s="51"/>
      <c r="M32246" s="51"/>
    </row>
    <row r="32247" spans="9:13">
      <c r="I32247" s="51"/>
      <c r="M32247" s="51"/>
    </row>
    <row r="32248" spans="9:13">
      <c r="I32248" s="51"/>
      <c r="M32248" s="51"/>
    </row>
    <row r="32249" spans="9:13">
      <c r="I32249" s="51"/>
      <c r="M32249" s="51"/>
    </row>
    <row r="32250" spans="9:13">
      <c r="I32250" s="51"/>
      <c r="M32250" s="51"/>
    </row>
    <row r="32251" spans="9:13">
      <c r="I32251" s="51"/>
      <c r="M32251" s="51"/>
    </row>
    <row r="32252" spans="9:13">
      <c r="I32252" s="51"/>
      <c r="M32252" s="51"/>
    </row>
    <row r="32253" spans="9:13">
      <c r="I32253" s="51"/>
      <c r="M32253" s="51"/>
    </row>
    <row r="32254" spans="9:13">
      <c r="I32254" s="51"/>
      <c r="M32254" s="51"/>
    </row>
    <row r="32255" spans="9:13">
      <c r="I32255" s="51"/>
      <c r="M32255" s="51"/>
    </row>
    <row r="32256" spans="9:13">
      <c r="I32256" s="51"/>
      <c r="M32256" s="51"/>
    </row>
    <row r="32257" spans="9:13">
      <c r="I32257" s="51"/>
      <c r="M32257" s="51"/>
    </row>
    <row r="32258" spans="9:13">
      <c r="I32258" s="51"/>
      <c r="M32258" s="51"/>
    </row>
    <row r="32259" spans="9:13">
      <c r="I32259" s="51"/>
      <c r="M32259" s="51"/>
    </row>
    <row r="32260" spans="9:13">
      <c r="I32260" s="51"/>
      <c r="M32260" s="51"/>
    </row>
    <row r="32261" spans="9:13">
      <c r="I32261" s="51"/>
      <c r="M32261" s="51"/>
    </row>
    <row r="32262" spans="9:13">
      <c r="I32262" s="51"/>
      <c r="M32262" s="51"/>
    </row>
    <row r="32263" spans="9:13">
      <c r="I32263" s="51"/>
      <c r="M32263" s="51"/>
    </row>
    <row r="32264" spans="9:13">
      <c r="I32264" s="51"/>
      <c r="M32264" s="51"/>
    </row>
    <row r="32265" spans="9:13">
      <c r="I32265" s="51"/>
      <c r="M32265" s="51"/>
    </row>
    <row r="32266" spans="9:13">
      <c r="I32266" s="51"/>
      <c r="M32266" s="51"/>
    </row>
    <row r="32267" spans="9:13">
      <c r="I32267" s="51"/>
      <c r="M32267" s="51"/>
    </row>
    <row r="32268" spans="9:13">
      <c r="I32268" s="51"/>
      <c r="M32268" s="51"/>
    </row>
    <row r="32269" spans="9:13">
      <c r="I32269" s="51"/>
      <c r="M32269" s="51"/>
    </row>
    <row r="32270" spans="9:13">
      <c r="I32270" s="51"/>
      <c r="M32270" s="51"/>
    </row>
    <row r="32271" spans="9:13">
      <c r="I32271" s="51"/>
      <c r="M32271" s="51"/>
    </row>
    <row r="32272" spans="9:13">
      <c r="I32272" s="51"/>
      <c r="M32272" s="51"/>
    </row>
    <row r="32273" spans="9:13">
      <c r="I32273" s="51"/>
      <c r="M32273" s="51"/>
    </row>
    <row r="32274" spans="9:13">
      <c r="I32274" s="51"/>
      <c r="M32274" s="51"/>
    </row>
    <row r="32275" spans="9:13">
      <c r="I32275" s="51"/>
      <c r="M32275" s="51"/>
    </row>
    <row r="32276" spans="9:13">
      <c r="I32276" s="51"/>
      <c r="M32276" s="51"/>
    </row>
    <row r="32277" spans="9:13">
      <c r="I32277" s="51"/>
      <c r="M32277" s="51"/>
    </row>
    <row r="32278" spans="9:13">
      <c r="I32278" s="51"/>
      <c r="M32278" s="51"/>
    </row>
    <row r="32279" spans="9:13">
      <c r="I32279" s="51"/>
      <c r="M32279" s="51"/>
    </row>
    <row r="32280" spans="9:13">
      <c r="I32280" s="51"/>
      <c r="M32280" s="51"/>
    </row>
    <row r="32281" spans="9:13">
      <c r="I32281" s="51"/>
      <c r="M32281" s="51"/>
    </row>
    <row r="32282" spans="9:13">
      <c r="I32282" s="51"/>
      <c r="M32282" s="51"/>
    </row>
    <row r="32283" spans="9:13">
      <c r="I32283" s="51"/>
      <c r="M32283" s="51"/>
    </row>
    <row r="32284" spans="9:13">
      <c r="I32284" s="51"/>
      <c r="M32284" s="51"/>
    </row>
    <row r="32285" spans="9:13">
      <c r="I32285" s="51"/>
      <c r="M32285" s="51"/>
    </row>
    <row r="32286" spans="9:13">
      <c r="I32286" s="51"/>
      <c r="M32286" s="51"/>
    </row>
    <row r="32287" spans="9:13">
      <c r="I32287" s="51"/>
      <c r="M32287" s="51"/>
    </row>
    <row r="32288" spans="9:13">
      <c r="I32288" s="51"/>
      <c r="M32288" s="51"/>
    </row>
    <row r="32289" spans="9:13">
      <c r="I32289" s="51"/>
      <c r="M32289" s="51"/>
    </row>
    <row r="32290" spans="9:13">
      <c r="I32290" s="51"/>
      <c r="M32290" s="51"/>
    </row>
    <row r="32291" spans="9:13">
      <c r="I32291" s="51"/>
      <c r="M32291" s="51"/>
    </row>
    <row r="32292" spans="9:13">
      <c r="I32292" s="51"/>
      <c r="M32292" s="51"/>
    </row>
    <row r="32293" spans="9:13">
      <c r="I32293" s="51"/>
      <c r="M32293" s="51"/>
    </row>
    <row r="32294" spans="9:13">
      <c r="I32294" s="51"/>
      <c r="M32294" s="51"/>
    </row>
    <row r="32295" spans="9:13">
      <c r="I32295" s="51"/>
      <c r="M32295" s="51"/>
    </row>
    <row r="32296" spans="9:13">
      <c r="I32296" s="51"/>
      <c r="M32296" s="51"/>
    </row>
    <row r="32297" spans="9:13">
      <c r="I32297" s="51"/>
      <c r="M32297" s="51"/>
    </row>
    <row r="32298" spans="9:13">
      <c r="I32298" s="51"/>
      <c r="M32298" s="51"/>
    </row>
    <row r="32299" spans="9:13">
      <c r="I32299" s="51"/>
      <c r="M32299" s="51"/>
    </row>
    <row r="32300" spans="9:13">
      <c r="I32300" s="51"/>
      <c r="M32300" s="51"/>
    </row>
    <row r="32301" spans="9:13">
      <c r="I32301" s="51"/>
      <c r="M32301" s="51"/>
    </row>
    <row r="32302" spans="9:13">
      <c r="I32302" s="51"/>
      <c r="M32302" s="51"/>
    </row>
    <row r="32303" spans="9:13">
      <c r="I32303" s="51"/>
      <c r="M32303" s="51"/>
    </row>
    <row r="32304" spans="9:13">
      <c r="I32304" s="51"/>
      <c r="M32304" s="51"/>
    </row>
    <row r="32305" spans="9:13">
      <c r="I32305" s="51"/>
      <c r="M32305" s="51"/>
    </row>
    <row r="32306" spans="9:13">
      <c r="I32306" s="51"/>
      <c r="M32306" s="51"/>
    </row>
    <row r="32307" spans="9:13">
      <c r="I32307" s="51"/>
      <c r="M32307" s="51"/>
    </row>
    <row r="32308" spans="9:13">
      <c r="I32308" s="51"/>
      <c r="M32308" s="51"/>
    </row>
    <row r="32309" spans="9:13">
      <c r="I32309" s="51"/>
      <c r="M32309" s="51"/>
    </row>
    <row r="32310" spans="9:13">
      <c r="I32310" s="51"/>
      <c r="M32310" s="51"/>
    </row>
    <row r="32311" spans="9:13">
      <c r="I32311" s="51"/>
      <c r="M32311" s="51"/>
    </row>
    <row r="32312" spans="9:13">
      <c r="I32312" s="51"/>
      <c r="M32312" s="51"/>
    </row>
    <row r="32313" spans="9:13">
      <c r="I32313" s="51"/>
      <c r="M32313" s="51"/>
    </row>
    <row r="32314" spans="9:13">
      <c r="I32314" s="51"/>
      <c r="M32314" s="51"/>
    </row>
    <row r="32315" spans="9:13">
      <c r="I32315" s="51"/>
      <c r="M32315" s="51"/>
    </row>
    <row r="32316" spans="9:13">
      <c r="I32316" s="51"/>
      <c r="M32316" s="51"/>
    </row>
    <row r="32317" spans="9:13">
      <c r="I32317" s="51"/>
      <c r="M32317" s="51"/>
    </row>
    <row r="32318" spans="9:13">
      <c r="I32318" s="51"/>
      <c r="M32318" s="51"/>
    </row>
    <row r="32319" spans="9:13">
      <c r="I32319" s="51"/>
      <c r="M32319" s="51"/>
    </row>
    <row r="32320" spans="9:13">
      <c r="I32320" s="51"/>
      <c r="M32320" s="51"/>
    </row>
    <row r="32321" spans="9:13">
      <c r="I32321" s="51"/>
      <c r="M32321" s="51"/>
    </row>
    <row r="32322" spans="9:13">
      <c r="I32322" s="51"/>
      <c r="M32322" s="51"/>
    </row>
    <row r="32323" spans="9:13">
      <c r="I32323" s="51"/>
      <c r="M32323" s="51"/>
    </row>
    <row r="32324" spans="9:13">
      <c r="I32324" s="51"/>
      <c r="M32324" s="51"/>
    </row>
    <row r="32325" spans="9:13">
      <c r="I32325" s="51"/>
      <c r="M32325" s="51"/>
    </row>
    <row r="32326" spans="9:13">
      <c r="I32326" s="51"/>
      <c r="M32326" s="51"/>
    </row>
    <row r="32327" spans="9:13">
      <c r="I32327" s="51"/>
      <c r="M32327" s="51"/>
    </row>
    <row r="32328" spans="9:13">
      <c r="I32328" s="51"/>
      <c r="M32328" s="51"/>
    </row>
    <row r="32329" spans="9:13">
      <c r="I32329" s="51"/>
      <c r="M32329" s="51"/>
    </row>
    <row r="32330" spans="9:13">
      <c r="I32330" s="51"/>
      <c r="M32330" s="51"/>
    </row>
    <row r="32331" spans="9:13">
      <c r="I32331" s="51"/>
      <c r="M32331" s="51"/>
    </row>
    <row r="32332" spans="9:13">
      <c r="I32332" s="51"/>
      <c r="M32332" s="51"/>
    </row>
    <row r="32333" spans="9:13">
      <c r="I32333" s="51"/>
      <c r="M32333" s="51"/>
    </row>
    <row r="32334" spans="9:13">
      <c r="I32334" s="51"/>
      <c r="M32334" s="51"/>
    </row>
    <row r="32335" spans="9:13">
      <c r="I32335" s="51"/>
      <c r="M32335" s="51"/>
    </row>
    <row r="32336" spans="9:13">
      <c r="I32336" s="51"/>
      <c r="M32336" s="51"/>
    </row>
    <row r="32337" spans="9:13">
      <c r="I32337" s="51"/>
      <c r="M32337" s="51"/>
    </row>
    <row r="32338" spans="9:13">
      <c r="I32338" s="51"/>
      <c r="M32338" s="51"/>
    </row>
    <row r="32339" spans="9:13">
      <c r="I32339" s="51"/>
      <c r="M32339" s="51"/>
    </row>
    <row r="32340" spans="9:13">
      <c r="I32340" s="51"/>
      <c r="M32340" s="51"/>
    </row>
    <row r="32341" spans="9:13">
      <c r="I32341" s="51"/>
      <c r="M32341" s="51"/>
    </row>
    <row r="32342" spans="9:13">
      <c r="I32342" s="51"/>
      <c r="M32342" s="51"/>
    </row>
    <row r="32343" spans="9:13">
      <c r="I32343" s="51"/>
      <c r="M32343" s="51"/>
    </row>
    <row r="32344" spans="9:13">
      <c r="I32344" s="51"/>
      <c r="M32344" s="51"/>
    </row>
    <row r="32345" spans="9:13">
      <c r="I32345" s="51"/>
      <c r="M32345" s="51"/>
    </row>
    <row r="32346" spans="9:13">
      <c r="I32346" s="51"/>
      <c r="M32346" s="51"/>
    </row>
    <row r="32347" spans="9:13">
      <c r="I32347" s="51"/>
      <c r="M32347" s="51"/>
    </row>
    <row r="32348" spans="9:13">
      <c r="I32348" s="51"/>
      <c r="M32348" s="51"/>
    </row>
    <row r="32349" spans="9:13">
      <c r="I32349" s="51"/>
      <c r="M32349" s="51"/>
    </row>
    <row r="32350" spans="9:13">
      <c r="I32350" s="51"/>
      <c r="M32350" s="51"/>
    </row>
    <row r="32351" spans="9:13">
      <c r="I32351" s="51"/>
      <c r="M32351" s="51"/>
    </row>
    <row r="32352" spans="9:13">
      <c r="I32352" s="51"/>
      <c r="M32352" s="51"/>
    </row>
    <row r="32353" spans="9:13">
      <c r="I32353" s="51"/>
      <c r="M32353" s="51"/>
    </row>
    <row r="32354" spans="9:13">
      <c r="I32354" s="51"/>
      <c r="M32354" s="51"/>
    </row>
    <row r="32355" spans="9:13">
      <c r="I32355" s="51"/>
      <c r="M32355" s="51"/>
    </row>
    <row r="32356" spans="9:13">
      <c r="I32356" s="51"/>
      <c r="M32356" s="51"/>
    </row>
    <row r="32357" spans="9:13">
      <c r="I32357" s="51"/>
      <c r="M32357" s="51"/>
    </row>
    <row r="32358" spans="9:13">
      <c r="I32358" s="51"/>
      <c r="M32358" s="51"/>
    </row>
    <row r="32359" spans="9:13">
      <c r="I32359" s="51"/>
      <c r="M32359" s="51"/>
    </row>
    <row r="32360" spans="9:13">
      <c r="I32360" s="51"/>
      <c r="M32360" s="51"/>
    </row>
    <row r="32361" spans="9:13">
      <c r="I32361" s="51"/>
      <c r="M32361" s="51"/>
    </row>
    <row r="32362" spans="9:13">
      <c r="I32362" s="51"/>
      <c r="M32362" s="51"/>
    </row>
    <row r="32363" spans="9:13">
      <c r="I32363" s="51"/>
      <c r="M32363" s="51"/>
    </row>
    <row r="32364" spans="9:13">
      <c r="I32364" s="51"/>
      <c r="M32364" s="51"/>
    </row>
    <row r="32365" spans="9:13">
      <c r="I32365" s="51"/>
      <c r="M32365" s="51"/>
    </row>
    <row r="32366" spans="9:13">
      <c r="I32366" s="51"/>
      <c r="M32366" s="51"/>
    </row>
    <row r="32367" spans="9:13">
      <c r="I32367" s="51"/>
      <c r="M32367" s="51"/>
    </row>
    <row r="32368" spans="9:13">
      <c r="I32368" s="51"/>
      <c r="M32368" s="51"/>
    </row>
    <row r="32369" spans="9:13">
      <c r="I32369" s="51"/>
      <c r="M32369" s="51"/>
    </row>
    <row r="32370" spans="9:13">
      <c r="I32370" s="51"/>
      <c r="M32370" s="51"/>
    </row>
    <row r="32371" spans="9:13">
      <c r="I32371" s="51"/>
      <c r="M32371" s="51"/>
    </row>
    <row r="32372" spans="9:13">
      <c r="I32372" s="51"/>
      <c r="M32372" s="51"/>
    </row>
    <row r="32373" spans="9:13">
      <c r="I32373" s="51"/>
      <c r="M32373" s="51"/>
    </row>
    <row r="32374" spans="9:13">
      <c r="I32374" s="51"/>
      <c r="M32374" s="51"/>
    </row>
    <row r="32375" spans="9:13">
      <c r="I32375" s="51"/>
      <c r="M32375" s="51"/>
    </row>
    <row r="32376" spans="9:13">
      <c r="I32376" s="51"/>
      <c r="M32376" s="51"/>
    </row>
    <row r="32377" spans="9:13">
      <c r="I32377" s="51"/>
      <c r="M32377" s="51"/>
    </row>
    <row r="32378" spans="9:13">
      <c r="I32378" s="51"/>
      <c r="M32378" s="51"/>
    </row>
    <row r="32379" spans="9:13">
      <c r="I32379" s="51"/>
      <c r="M32379" s="51"/>
    </row>
    <row r="32380" spans="9:13">
      <c r="I32380" s="51"/>
      <c r="M32380" s="51"/>
    </row>
    <row r="32381" spans="9:13">
      <c r="I32381" s="51"/>
      <c r="M32381" s="51"/>
    </row>
    <row r="32382" spans="9:13">
      <c r="I32382" s="51"/>
      <c r="M32382" s="51"/>
    </row>
    <row r="32383" spans="9:13">
      <c r="I32383" s="51"/>
      <c r="M32383" s="51"/>
    </row>
    <row r="32384" spans="9:13">
      <c r="I32384" s="51"/>
      <c r="M32384" s="51"/>
    </row>
    <row r="32385" spans="9:13">
      <c r="I32385" s="51"/>
      <c r="M32385" s="51"/>
    </row>
    <row r="32386" spans="9:13">
      <c r="I32386" s="51"/>
      <c r="M32386" s="51"/>
    </row>
    <row r="32387" spans="9:13">
      <c r="I32387" s="51"/>
      <c r="M32387" s="51"/>
    </row>
    <row r="32388" spans="9:13">
      <c r="I32388" s="51"/>
      <c r="M32388" s="51"/>
    </row>
    <row r="32389" spans="9:13">
      <c r="I32389" s="51"/>
      <c r="M32389" s="51"/>
    </row>
    <row r="32390" spans="9:13">
      <c r="I32390" s="51"/>
      <c r="M32390" s="51"/>
    </row>
    <row r="32391" spans="9:13">
      <c r="I32391" s="51"/>
      <c r="M32391" s="51"/>
    </row>
    <row r="32392" spans="9:13">
      <c r="I32392" s="51"/>
      <c r="M32392" s="51"/>
    </row>
    <row r="32393" spans="9:13">
      <c r="I32393" s="51"/>
      <c r="M32393" s="51"/>
    </row>
    <row r="32394" spans="9:13">
      <c r="I32394" s="51"/>
      <c r="M32394" s="51"/>
    </row>
    <row r="32395" spans="9:13">
      <c r="I32395" s="51"/>
      <c r="M32395" s="51"/>
    </row>
    <row r="32396" spans="9:13">
      <c r="I32396" s="51"/>
      <c r="M32396" s="51"/>
    </row>
    <row r="32397" spans="9:13">
      <c r="I32397" s="51"/>
      <c r="M32397" s="51"/>
    </row>
    <row r="32398" spans="9:13">
      <c r="I32398" s="51"/>
      <c r="M32398" s="51"/>
    </row>
    <row r="32399" spans="9:13">
      <c r="I32399" s="51"/>
      <c r="M32399" s="51"/>
    </row>
    <row r="32400" spans="9:13">
      <c r="I32400" s="51"/>
      <c r="M32400" s="51"/>
    </row>
    <row r="32401" spans="9:13">
      <c r="I32401" s="51"/>
      <c r="M32401" s="51"/>
    </row>
    <row r="32402" spans="9:13">
      <c r="I32402" s="51"/>
      <c r="M32402" s="51"/>
    </row>
    <row r="32403" spans="9:13">
      <c r="I32403" s="51"/>
      <c r="M32403" s="51"/>
    </row>
    <row r="32404" spans="9:13">
      <c r="I32404" s="51"/>
      <c r="M32404" s="51"/>
    </row>
    <row r="32405" spans="9:13">
      <c r="I32405" s="51"/>
      <c r="M32405" s="51"/>
    </row>
    <row r="32406" spans="9:13">
      <c r="I32406" s="51"/>
      <c r="M32406" s="51"/>
    </row>
    <row r="32407" spans="9:13">
      <c r="I32407" s="51"/>
      <c r="M32407" s="51"/>
    </row>
    <row r="32408" spans="9:13">
      <c r="I32408" s="51"/>
      <c r="M32408" s="51"/>
    </row>
    <row r="32409" spans="9:13">
      <c r="I32409" s="51"/>
      <c r="M32409" s="51"/>
    </row>
    <row r="32410" spans="9:13">
      <c r="I32410" s="51"/>
      <c r="M32410" s="51"/>
    </row>
    <row r="32411" spans="9:13">
      <c r="I32411" s="51"/>
      <c r="M32411" s="51"/>
    </row>
    <row r="32412" spans="9:13">
      <c r="I32412" s="51"/>
      <c r="M32412" s="51"/>
    </row>
    <row r="32413" spans="9:13">
      <c r="I32413" s="51"/>
      <c r="M32413" s="51"/>
    </row>
    <row r="32414" spans="9:13">
      <c r="I32414" s="51"/>
      <c r="M32414" s="51"/>
    </row>
    <row r="32415" spans="9:13">
      <c r="I32415" s="51"/>
      <c r="M32415" s="51"/>
    </row>
    <row r="32416" spans="9:13">
      <c r="I32416" s="51"/>
      <c r="M32416" s="51"/>
    </row>
    <row r="32417" spans="9:13">
      <c r="I32417" s="51"/>
      <c r="M32417" s="51"/>
    </row>
    <row r="32418" spans="9:13">
      <c r="I32418" s="51"/>
      <c r="M32418" s="51"/>
    </row>
    <row r="32419" spans="9:13">
      <c r="I32419" s="51"/>
      <c r="M32419" s="51"/>
    </row>
    <row r="32420" spans="9:13">
      <c r="I32420" s="51"/>
      <c r="M32420" s="51"/>
    </row>
    <row r="32421" spans="9:13">
      <c r="I32421" s="51"/>
      <c r="M32421" s="51"/>
    </row>
    <row r="32422" spans="9:13">
      <c r="I32422" s="51"/>
      <c r="M32422" s="51"/>
    </row>
    <row r="32423" spans="9:13">
      <c r="I32423" s="51"/>
      <c r="M32423" s="51"/>
    </row>
    <row r="32424" spans="9:13">
      <c r="I32424" s="51"/>
      <c r="M32424" s="51"/>
    </row>
    <row r="32425" spans="9:13">
      <c r="I32425" s="51"/>
      <c r="M32425" s="51"/>
    </row>
    <row r="32426" spans="9:13">
      <c r="I32426" s="51"/>
      <c r="M32426" s="51"/>
    </row>
    <row r="32427" spans="9:13">
      <c r="I32427" s="51"/>
      <c r="M32427" s="51"/>
    </row>
    <row r="32428" spans="9:13">
      <c r="I32428" s="51"/>
      <c r="M32428" s="51"/>
    </row>
    <row r="32429" spans="9:13">
      <c r="I32429" s="51"/>
      <c r="M32429" s="51"/>
    </row>
    <row r="32430" spans="9:13">
      <c r="I32430" s="51"/>
      <c r="M32430" s="51"/>
    </row>
    <row r="32431" spans="9:13">
      <c r="I32431" s="51"/>
      <c r="M32431" s="51"/>
    </row>
    <row r="32432" spans="9:13">
      <c r="I32432" s="51"/>
      <c r="M32432" s="51"/>
    </row>
    <row r="32433" spans="9:13">
      <c r="I32433" s="51"/>
      <c r="M32433" s="51"/>
    </row>
    <row r="32434" spans="9:13">
      <c r="I32434" s="51"/>
      <c r="M32434" s="51"/>
    </row>
    <row r="32435" spans="9:13">
      <c r="I32435" s="51"/>
      <c r="M32435" s="51"/>
    </row>
    <row r="32436" spans="9:13">
      <c r="I32436" s="51"/>
      <c r="M32436" s="51"/>
    </row>
    <row r="32437" spans="9:13">
      <c r="I32437" s="51"/>
      <c r="M32437" s="51"/>
    </row>
    <row r="32438" spans="9:13">
      <c r="I32438" s="51"/>
      <c r="M32438" s="51"/>
    </row>
    <row r="32439" spans="9:13">
      <c r="I32439" s="51"/>
      <c r="M32439" s="51"/>
    </row>
    <row r="32440" spans="9:13">
      <c r="I32440" s="51"/>
      <c r="M32440" s="51"/>
    </row>
    <row r="32441" spans="9:13">
      <c r="I32441" s="51"/>
      <c r="M32441" s="51"/>
    </row>
    <row r="32442" spans="9:13">
      <c r="I32442" s="51"/>
      <c r="M32442" s="51"/>
    </row>
    <row r="32443" spans="9:13">
      <c r="I32443" s="51"/>
      <c r="M32443" s="51"/>
    </row>
    <row r="32444" spans="9:13">
      <c r="I32444" s="51"/>
      <c r="M32444" s="51"/>
    </row>
    <row r="32445" spans="9:13">
      <c r="I32445" s="51"/>
      <c r="M32445" s="51"/>
    </row>
    <row r="32446" spans="9:13">
      <c r="I32446" s="51"/>
      <c r="M32446" s="51"/>
    </row>
    <row r="32447" spans="9:13">
      <c r="I32447" s="51"/>
      <c r="M32447" s="51"/>
    </row>
    <row r="32448" spans="9:13">
      <c r="I32448" s="51"/>
      <c r="M32448" s="51"/>
    </row>
    <row r="32449" spans="9:13">
      <c r="I32449" s="51"/>
      <c r="M32449" s="51"/>
    </row>
    <row r="32450" spans="9:13">
      <c r="I32450" s="51"/>
      <c r="M32450" s="51"/>
    </row>
    <row r="32451" spans="9:13">
      <c r="I32451" s="51"/>
      <c r="M32451" s="51"/>
    </row>
    <row r="32452" spans="9:13">
      <c r="I32452" s="51"/>
      <c r="M32452" s="51"/>
    </row>
    <row r="32453" spans="9:13">
      <c r="I32453" s="51"/>
      <c r="M32453" s="51"/>
    </row>
    <row r="32454" spans="9:13">
      <c r="I32454" s="51"/>
      <c r="M32454" s="51"/>
    </row>
    <row r="32455" spans="9:13">
      <c r="I32455" s="51"/>
      <c r="M32455" s="51"/>
    </row>
    <row r="32456" spans="9:13">
      <c r="I32456" s="51"/>
      <c r="M32456" s="51"/>
    </row>
    <row r="32457" spans="9:13">
      <c r="I32457" s="51"/>
      <c r="M32457" s="51"/>
    </row>
    <row r="32458" spans="9:13">
      <c r="I32458" s="51"/>
      <c r="M32458" s="51"/>
    </row>
    <row r="32459" spans="9:13">
      <c r="I32459" s="51"/>
      <c r="M32459" s="51"/>
    </row>
    <row r="32460" spans="9:13">
      <c r="I32460" s="51"/>
      <c r="M32460" s="51"/>
    </row>
    <row r="32461" spans="9:13">
      <c r="I32461" s="51"/>
      <c r="M32461" s="51"/>
    </row>
    <row r="32462" spans="9:13">
      <c r="I32462" s="51"/>
      <c r="M32462" s="51"/>
    </row>
    <row r="32463" spans="9:13">
      <c r="I32463" s="51"/>
      <c r="M32463" s="51"/>
    </row>
    <row r="32464" spans="9:13">
      <c r="I32464" s="51"/>
      <c r="M32464" s="51"/>
    </row>
    <row r="32465" spans="9:13">
      <c r="I32465" s="51"/>
      <c r="M32465" s="51"/>
    </row>
    <row r="32466" spans="9:13">
      <c r="I32466" s="51"/>
      <c r="M32466" s="51"/>
    </row>
    <row r="32467" spans="9:13">
      <c r="I32467" s="51"/>
      <c r="M32467" s="51"/>
    </row>
    <row r="32468" spans="9:13">
      <c r="I32468" s="51"/>
      <c r="M32468" s="51"/>
    </row>
    <row r="32469" spans="9:13">
      <c r="I32469" s="51"/>
      <c r="M32469" s="51"/>
    </row>
    <row r="32470" spans="9:13">
      <c r="I32470" s="51"/>
      <c r="M32470" s="51"/>
    </row>
    <row r="32471" spans="9:13">
      <c r="I32471" s="51"/>
      <c r="M32471" s="51"/>
    </row>
    <row r="32472" spans="9:13">
      <c r="I32472" s="51"/>
      <c r="M32472" s="51"/>
    </row>
    <row r="32473" spans="9:13">
      <c r="I32473" s="51"/>
      <c r="M32473" s="51"/>
    </row>
    <row r="32474" spans="9:13">
      <c r="I32474" s="51"/>
      <c r="M32474" s="51"/>
    </row>
    <row r="32475" spans="9:13">
      <c r="I32475" s="51"/>
      <c r="M32475" s="51"/>
    </row>
    <row r="32476" spans="9:13">
      <c r="I32476" s="51"/>
      <c r="M32476" s="51"/>
    </row>
    <row r="32477" spans="9:13">
      <c r="I32477" s="51"/>
      <c r="M32477" s="51"/>
    </row>
    <row r="32478" spans="9:13">
      <c r="I32478" s="51"/>
      <c r="M32478" s="51"/>
    </row>
    <row r="32479" spans="9:13">
      <c r="I32479" s="51"/>
      <c r="M32479" s="51"/>
    </row>
    <row r="32480" spans="9:13">
      <c r="I32480" s="51"/>
      <c r="M32480" s="51"/>
    </row>
    <row r="32481" spans="9:13">
      <c r="I32481" s="51"/>
      <c r="M32481" s="51"/>
    </row>
    <row r="32482" spans="9:13">
      <c r="I32482" s="51"/>
      <c r="M32482" s="51"/>
    </row>
    <row r="32483" spans="9:13">
      <c r="I32483" s="51"/>
      <c r="M32483" s="51"/>
    </row>
    <row r="32484" spans="9:13">
      <c r="I32484" s="51"/>
      <c r="M32484" s="51"/>
    </row>
    <row r="32485" spans="9:13">
      <c r="I32485" s="51"/>
      <c r="M32485" s="51"/>
    </row>
    <row r="32486" spans="9:13">
      <c r="I32486" s="51"/>
      <c r="M32486" s="51"/>
    </row>
    <row r="32487" spans="9:13">
      <c r="I32487" s="51"/>
      <c r="M32487" s="51"/>
    </row>
    <row r="32488" spans="9:13">
      <c r="I32488" s="51"/>
      <c r="M32488" s="51"/>
    </row>
    <row r="32489" spans="9:13">
      <c r="I32489" s="51"/>
      <c r="M32489" s="51"/>
    </row>
    <row r="32490" spans="9:13">
      <c r="I32490" s="51"/>
      <c r="M32490" s="51"/>
    </row>
    <row r="32491" spans="9:13">
      <c r="I32491" s="51"/>
      <c r="M32491" s="51"/>
    </row>
    <row r="32492" spans="9:13">
      <c r="I32492" s="51"/>
      <c r="M32492" s="51"/>
    </row>
    <row r="32493" spans="9:13">
      <c r="I32493" s="51"/>
      <c r="M32493" s="51"/>
    </row>
    <row r="32494" spans="9:13">
      <c r="I32494" s="51"/>
      <c r="M32494" s="51"/>
    </row>
    <row r="32495" spans="9:13">
      <c r="I32495" s="51"/>
      <c r="M32495" s="51"/>
    </row>
    <row r="32496" spans="9:13">
      <c r="I32496" s="51"/>
      <c r="M32496" s="51"/>
    </row>
    <row r="32497" spans="9:13">
      <c r="I32497" s="51"/>
      <c r="M32497" s="51"/>
    </row>
    <row r="32498" spans="9:13">
      <c r="I32498" s="51"/>
      <c r="M32498" s="51"/>
    </row>
    <row r="32499" spans="9:13">
      <c r="I32499" s="51"/>
      <c r="M32499" s="51"/>
    </row>
    <row r="32500" spans="9:13">
      <c r="I32500" s="51"/>
      <c r="M32500" s="51"/>
    </row>
    <row r="32501" spans="9:13">
      <c r="I32501" s="51"/>
      <c r="M32501" s="51"/>
    </row>
    <row r="32502" spans="9:13">
      <c r="I32502" s="51"/>
      <c r="M32502" s="51"/>
    </row>
    <row r="32503" spans="9:13">
      <c r="I32503" s="51"/>
      <c r="M32503" s="51"/>
    </row>
    <row r="32504" spans="9:13">
      <c r="I32504" s="51"/>
      <c r="M32504" s="51"/>
    </row>
    <row r="32505" spans="9:13">
      <c r="I32505" s="51"/>
      <c r="M32505" s="51"/>
    </row>
    <row r="32506" spans="9:13">
      <c r="I32506" s="51"/>
      <c r="M32506" s="51"/>
    </row>
    <row r="32507" spans="9:13">
      <c r="I32507" s="51"/>
      <c r="M32507" s="51"/>
    </row>
    <row r="32508" spans="9:13">
      <c r="I32508" s="51"/>
      <c r="M32508" s="51"/>
    </row>
    <row r="32509" spans="9:13">
      <c r="I32509" s="51"/>
      <c r="M32509" s="51"/>
    </row>
    <row r="32510" spans="9:13">
      <c r="I32510" s="51"/>
      <c r="M32510" s="51"/>
    </row>
    <row r="32511" spans="9:13">
      <c r="I32511" s="51"/>
      <c r="M32511" s="51"/>
    </row>
    <row r="32512" spans="9:13">
      <c r="I32512" s="51"/>
      <c r="M32512" s="51"/>
    </row>
    <row r="32513" spans="9:13">
      <c r="I32513" s="51"/>
      <c r="M32513" s="51"/>
    </row>
    <row r="32514" spans="9:13">
      <c r="I32514" s="51"/>
      <c r="M32514" s="51"/>
    </row>
    <row r="32515" spans="9:13">
      <c r="I32515" s="51"/>
      <c r="M32515" s="51"/>
    </row>
    <row r="32516" spans="9:13">
      <c r="I32516" s="51"/>
      <c r="M32516" s="51"/>
    </row>
    <row r="32517" spans="9:13">
      <c r="I32517" s="51"/>
      <c r="M32517" s="51"/>
    </row>
    <row r="32518" spans="9:13">
      <c r="I32518" s="51"/>
      <c r="M32518" s="51"/>
    </row>
    <row r="32519" spans="9:13">
      <c r="I32519" s="51"/>
      <c r="M32519" s="51"/>
    </row>
    <row r="32520" spans="9:13">
      <c r="I32520" s="51"/>
      <c r="M32520" s="51"/>
    </row>
    <row r="32521" spans="9:13">
      <c r="I32521" s="51"/>
      <c r="M32521" s="51"/>
    </row>
    <row r="32522" spans="9:13">
      <c r="I32522" s="51"/>
      <c r="M32522" s="51"/>
    </row>
    <row r="32523" spans="9:13">
      <c r="I32523" s="51"/>
      <c r="M32523" s="51"/>
    </row>
    <row r="32524" spans="9:13">
      <c r="I32524" s="51"/>
      <c r="M32524" s="51"/>
    </row>
    <row r="32525" spans="9:13">
      <c r="I32525" s="51"/>
      <c r="M32525" s="51"/>
    </row>
    <row r="32526" spans="9:13">
      <c r="I32526" s="51"/>
      <c r="M32526" s="51"/>
    </row>
    <row r="32527" spans="9:13">
      <c r="I32527" s="51"/>
      <c r="M32527" s="51"/>
    </row>
    <row r="32528" spans="9:13">
      <c r="I32528" s="51"/>
      <c r="M32528" s="51"/>
    </row>
    <row r="32529" spans="9:13">
      <c r="I32529" s="51"/>
      <c r="M32529" s="51"/>
    </row>
    <row r="32530" spans="9:13">
      <c r="I32530" s="51"/>
      <c r="M32530" s="51"/>
    </row>
    <row r="32531" spans="9:13">
      <c r="I32531" s="51"/>
      <c r="M32531" s="51"/>
    </row>
    <row r="32532" spans="9:13">
      <c r="I32532" s="51"/>
      <c r="M32532" s="51"/>
    </row>
    <row r="32533" spans="9:13">
      <c r="I32533" s="51"/>
      <c r="M32533" s="51"/>
    </row>
    <row r="32534" spans="9:13">
      <c r="I32534" s="51"/>
      <c r="M32534" s="51"/>
    </row>
    <row r="32535" spans="9:13">
      <c r="I32535" s="51"/>
      <c r="M32535" s="51"/>
    </row>
    <row r="32536" spans="9:13">
      <c r="I32536" s="51"/>
      <c r="M32536" s="51"/>
    </row>
    <row r="32537" spans="9:13">
      <c r="I32537" s="51"/>
      <c r="M32537" s="51"/>
    </row>
    <row r="32538" spans="9:13">
      <c r="I32538" s="51"/>
      <c r="M32538" s="51"/>
    </row>
    <row r="32539" spans="9:13">
      <c r="I32539" s="51"/>
      <c r="M32539" s="51"/>
    </row>
    <row r="32540" spans="9:13">
      <c r="I32540" s="51"/>
      <c r="M32540" s="51"/>
    </row>
    <row r="32541" spans="9:13">
      <c r="I32541" s="51"/>
      <c r="M32541" s="51"/>
    </row>
    <row r="32542" spans="9:13">
      <c r="I32542" s="51"/>
      <c r="M32542" s="51"/>
    </row>
    <row r="32543" spans="9:13">
      <c r="I32543" s="51"/>
      <c r="M32543" s="51"/>
    </row>
    <row r="32544" spans="9:13">
      <c r="I32544" s="51"/>
      <c r="M32544" s="51"/>
    </row>
    <row r="32545" spans="9:13">
      <c r="I32545" s="51"/>
      <c r="M32545" s="51"/>
    </row>
    <row r="32546" spans="9:13">
      <c r="I32546" s="51"/>
      <c r="M32546" s="51"/>
    </row>
    <row r="32547" spans="9:13">
      <c r="I32547" s="51"/>
      <c r="M32547" s="51"/>
    </row>
    <row r="32548" spans="9:13">
      <c r="I32548" s="51"/>
      <c r="M32548" s="51"/>
    </row>
    <row r="32549" spans="9:13">
      <c r="I32549" s="51"/>
      <c r="M32549" s="51"/>
    </row>
    <row r="32550" spans="9:13">
      <c r="I32550" s="51"/>
      <c r="M32550" s="51"/>
    </row>
    <row r="32551" spans="9:13">
      <c r="I32551" s="51"/>
      <c r="M32551" s="51"/>
    </row>
    <row r="32552" spans="9:13">
      <c r="I32552" s="51"/>
      <c r="M32552" s="51"/>
    </row>
    <row r="32553" spans="9:13">
      <c r="I32553" s="51"/>
      <c r="M32553" s="51"/>
    </row>
    <row r="32554" spans="9:13">
      <c r="I32554" s="51"/>
      <c r="M32554" s="51"/>
    </row>
    <row r="32555" spans="9:13">
      <c r="I32555" s="51"/>
      <c r="M32555" s="51"/>
    </row>
    <row r="32556" spans="9:13">
      <c r="I32556" s="51"/>
      <c r="M32556" s="51"/>
    </row>
    <row r="32557" spans="9:13">
      <c r="I32557" s="51"/>
      <c r="M32557" s="51"/>
    </row>
    <row r="32558" spans="9:13">
      <c r="I32558" s="51"/>
      <c r="M32558" s="51"/>
    </row>
    <row r="32559" spans="9:13">
      <c r="I32559" s="51"/>
      <c r="M32559" s="51"/>
    </row>
    <row r="32560" spans="9:13">
      <c r="I32560" s="51"/>
      <c r="M32560" s="51"/>
    </row>
    <row r="32561" spans="9:13">
      <c r="I32561" s="51"/>
      <c r="M32561" s="51"/>
    </row>
    <row r="32562" spans="9:13">
      <c r="I32562" s="51"/>
      <c r="M32562" s="51"/>
    </row>
    <row r="32563" spans="9:13">
      <c r="I32563" s="51"/>
      <c r="M32563" s="51"/>
    </row>
    <row r="32564" spans="9:13">
      <c r="I32564" s="51"/>
      <c r="M32564" s="51"/>
    </row>
    <row r="32565" spans="9:13">
      <c r="I32565" s="51"/>
      <c r="M32565" s="51"/>
    </row>
    <row r="32566" spans="9:13">
      <c r="I32566" s="51"/>
      <c r="M32566" s="51"/>
    </row>
    <row r="32567" spans="9:13">
      <c r="I32567" s="51"/>
      <c r="M32567" s="51"/>
    </row>
    <row r="32568" spans="9:13">
      <c r="I32568" s="51"/>
      <c r="M32568" s="51"/>
    </row>
    <row r="32569" spans="9:13">
      <c r="I32569" s="51"/>
      <c r="M32569" s="51"/>
    </row>
    <row r="32570" spans="9:13">
      <c r="I32570" s="51"/>
      <c r="M32570" s="51"/>
    </row>
    <row r="32571" spans="9:13">
      <c r="I32571" s="51"/>
      <c r="M32571" s="51"/>
    </row>
    <row r="32572" spans="9:13">
      <c r="I32572" s="51"/>
      <c r="M32572" s="51"/>
    </row>
    <row r="32573" spans="9:13">
      <c r="I32573" s="51"/>
      <c r="M32573" s="51"/>
    </row>
    <row r="32574" spans="9:13">
      <c r="I32574" s="51"/>
      <c r="M32574" s="51"/>
    </row>
    <row r="32575" spans="9:13">
      <c r="I32575" s="51"/>
      <c r="M32575" s="51"/>
    </row>
    <row r="32576" spans="9:13">
      <c r="I32576" s="51"/>
      <c r="M32576" s="51"/>
    </row>
    <row r="32577" spans="9:13">
      <c r="I32577" s="51"/>
      <c r="M32577" s="51"/>
    </row>
    <row r="32578" spans="9:13">
      <c r="I32578" s="51"/>
      <c r="M32578" s="51"/>
    </row>
    <row r="32579" spans="9:13">
      <c r="I32579" s="51"/>
      <c r="M32579" s="51"/>
    </row>
    <row r="32580" spans="9:13">
      <c r="I32580" s="51"/>
      <c r="M32580" s="51"/>
    </row>
    <row r="32581" spans="9:13">
      <c r="I32581" s="51"/>
      <c r="M32581" s="51"/>
    </row>
    <row r="32582" spans="9:13">
      <c r="I32582" s="51"/>
      <c r="M32582" s="51"/>
    </row>
    <row r="32583" spans="9:13">
      <c r="I32583" s="51"/>
      <c r="M32583" s="51"/>
    </row>
    <row r="32584" spans="9:13">
      <c r="I32584" s="51"/>
      <c r="M32584" s="51"/>
    </row>
    <row r="32585" spans="9:13">
      <c r="I32585" s="51"/>
      <c r="M32585" s="51"/>
    </row>
    <row r="32586" spans="9:13">
      <c r="I32586" s="51"/>
      <c r="M32586" s="51"/>
    </row>
    <row r="32587" spans="9:13">
      <c r="I32587" s="51"/>
      <c r="M32587" s="51"/>
    </row>
    <row r="32588" spans="9:13">
      <c r="I32588" s="51"/>
      <c r="M32588" s="51"/>
    </row>
    <row r="32589" spans="9:13">
      <c r="I32589" s="51"/>
      <c r="M32589" s="51"/>
    </row>
    <row r="32590" spans="9:13">
      <c r="I32590" s="51"/>
      <c r="M32590" s="51"/>
    </row>
    <row r="32591" spans="9:13">
      <c r="I32591" s="51"/>
      <c r="M32591" s="51"/>
    </row>
    <row r="32592" spans="9:13">
      <c r="I32592" s="51"/>
      <c r="M32592" s="51"/>
    </row>
    <row r="32593" spans="9:13">
      <c r="I32593" s="51"/>
      <c r="M32593" s="51"/>
    </row>
    <row r="32594" spans="9:13">
      <c r="I32594" s="51"/>
      <c r="M32594" s="51"/>
    </row>
    <row r="32595" spans="9:13">
      <c r="I32595" s="51"/>
      <c r="M32595" s="51"/>
    </row>
    <row r="32596" spans="9:13">
      <c r="I32596" s="51"/>
      <c r="M32596" s="51"/>
    </row>
    <row r="32597" spans="9:13">
      <c r="I32597" s="51"/>
      <c r="M32597" s="51"/>
    </row>
    <row r="32598" spans="9:13">
      <c r="I32598" s="51"/>
      <c r="M32598" s="51"/>
    </row>
    <row r="32599" spans="9:13">
      <c r="I32599" s="51"/>
      <c r="M32599" s="51"/>
    </row>
    <row r="32600" spans="9:13">
      <c r="I32600" s="51"/>
      <c r="M32600" s="51"/>
    </row>
    <row r="32601" spans="9:13">
      <c r="I32601" s="51"/>
      <c r="M32601" s="51"/>
    </row>
    <row r="32602" spans="9:13">
      <c r="I32602" s="51"/>
      <c r="M32602" s="51"/>
    </row>
    <row r="32603" spans="9:13">
      <c r="I32603" s="51"/>
      <c r="M32603" s="51"/>
    </row>
    <row r="32604" spans="9:13">
      <c r="I32604" s="51"/>
      <c r="M32604" s="51"/>
    </row>
    <row r="32605" spans="9:13">
      <c r="I32605" s="51"/>
      <c r="M32605" s="51"/>
    </row>
    <row r="32606" spans="9:13">
      <c r="I32606" s="51"/>
      <c r="M32606" s="51"/>
    </row>
    <row r="32607" spans="9:13">
      <c r="I32607" s="51"/>
      <c r="M32607" s="51"/>
    </row>
    <row r="32608" spans="9:13">
      <c r="I32608" s="51"/>
      <c r="M32608" s="51"/>
    </row>
    <row r="32609" spans="9:13">
      <c r="I32609" s="51"/>
      <c r="M32609" s="51"/>
    </row>
    <row r="32610" spans="9:13">
      <c r="I32610" s="51"/>
      <c r="M32610" s="51"/>
    </row>
    <row r="32611" spans="9:13">
      <c r="I32611" s="51"/>
      <c r="M32611" s="51"/>
    </row>
    <row r="32612" spans="9:13">
      <c r="I32612" s="51"/>
      <c r="M32612" s="51"/>
    </row>
    <row r="32613" spans="9:13">
      <c r="I32613" s="51"/>
      <c r="M32613" s="51"/>
    </row>
    <row r="32614" spans="9:13">
      <c r="I32614" s="51"/>
      <c r="M32614" s="51"/>
    </row>
    <row r="32615" spans="9:13">
      <c r="I32615" s="51"/>
      <c r="M32615" s="51"/>
    </row>
    <row r="32616" spans="9:13">
      <c r="I32616" s="51"/>
      <c r="M32616" s="51"/>
    </row>
    <row r="32617" spans="9:13">
      <c r="I32617" s="51"/>
      <c r="M32617" s="51"/>
    </row>
    <row r="32618" spans="9:13">
      <c r="I32618" s="51"/>
      <c r="M32618" s="51"/>
    </row>
    <row r="32619" spans="9:13">
      <c r="I32619" s="51"/>
      <c r="M32619" s="51"/>
    </row>
    <row r="32620" spans="9:13">
      <c r="I32620" s="51"/>
      <c r="M32620" s="51"/>
    </row>
    <row r="32621" spans="9:13">
      <c r="I32621" s="51"/>
      <c r="M32621" s="51"/>
    </row>
    <row r="32622" spans="9:13">
      <c r="I32622" s="51"/>
      <c r="M32622" s="51"/>
    </row>
    <row r="32623" spans="9:13">
      <c r="I32623" s="51"/>
      <c r="M32623" s="51"/>
    </row>
    <row r="32624" spans="9:13">
      <c r="I32624" s="51"/>
      <c r="M32624" s="51"/>
    </row>
    <row r="32625" spans="9:13">
      <c r="I32625" s="51"/>
      <c r="M32625" s="51"/>
    </row>
    <row r="32626" spans="9:13">
      <c r="I32626" s="51"/>
      <c r="M32626" s="51"/>
    </row>
    <row r="32627" spans="9:13">
      <c r="I32627" s="51"/>
      <c r="M32627" s="51"/>
    </row>
    <row r="32628" spans="9:13">
      <c r="I32628" s="51"/>
      <c r="M32628" s="51"/>
    </row>
    <row r="32629" spans="9:13">
      <c r="I32629" s="51"/>
      <c r="M32629" s="51"/>
    </row>
    <row r="32630" spans="9:13">
      <c r="I32630" s="51"/>
      <c r="M32630" s="51"/>
    </row>
    <row r="32631" spans="9:13">
      <c r="I32631" s="51"/>
      <c r="M32631" s="51"/>
    </row>
    <row r="32632" spans="9:13">
      <c r="I32632" s="51"/>
      <c r="M32632" s="51"/>
    </row>
    <row r="32633" spans="9:13">
      <c r="I32633" s="51"/>
      <c r="M32633" s="51"/>
    </row>
    <row r="32634" spans="9:13">
      <c r="I32634" s="51"/>
      <c r="M32634" s="51"/>
    </row>
    <row r="32635" spans="9:13">
      <c r="I32635" s="51"/>
      <c r="M32635" s="51"/>
    </row>
    <row r="32636" spans="9:13">
      <c r="I32636" s="51"/>
      <c r="M32636" s="51"/>
    </row>
    <row r="32637" spans="9:13">
      <c r="I32637" s="51"/>
      <c r="M32637" s="51"/>
    </row>
    <row r="32638" spans="9:13">
      <c r="I32638" s="51"/>
      <c r="M32638" s="51"/>
    </row>
    <row r="32639" spans="9:13">
      <c r="I32639" s="51"/>
      <c r="M32639" s="51"/>
    </row>
    <row r="32640" spans="9:13">
      <c r="I32640" s="51"/>
      <c r="M32640" s="51"/>
    </row>
    <row r="32641" spans="9:13">
      <c r="I32641" s="51"/>
      <c r="M32641" s="51"/>
    </row>
    <row r="32642" spans="9:13">
      <c r="I32642" s="51"/>
      <c r="M32642" s="51"/>
    </row>
    <row r="32643" spans="9:13">
      <c r="I32643" s="51"/>
      <c r="M32643" s="51"/>
    </row>
    <row r="32644" spans="9:13">
      <c r="I32644" s="51"/>
      <c r="M32644" s="51"/>
    </row>
    <row r="32645" spans="9:13">
      <c r="I32645" s="51"/>
      <c r="M32645" s="51"/>
    </row>
    <row r="32646" spans="9:13">
      <c r="I32646" s="51"/>
      <c r="M32646" s="51"/>
    </row>
    <row r="32647" spans="9:13">
      <c r="I32647" s="51"/>
      <c r="M32647" s="51"/>
    </row>
    <row r="32648" spans="9:13">
      <c r="I32648" s="51"/>
      <c r="M32648" s="51"/>
    </row>
    <row r="32649" spans="9:13">
      <c r="I32649" s="51"/>
      <c r="M32649" s="51"/>
    </row>
    <row r="32650" spans="9:13">
      <c r="I32650" s="51"/>
      <c r="M32650" s="51"/>
    </row>
    <row r="32651" spans="9:13">
      <c r="I32651" s="51"/>
      <c r="M32651" s="51"/>
    </row>
    <row r="32652" spans="9:13">
      <c r="I32652" s="51"/>
      <c r="M32652" s="51"/>
    </row>
    <row r="32653" spans="9:13">
      <c r="I32653" s="51"/>
      <c r="M32653" s="51"/>
    </row>
    <row r="32654" spans="9:13">
      <c r="I32654" s="51"/>
      <c r="M32654" s="51"/>
    </row>
    <row r="32655" spans="9:13">
      <c r="I32655" s="51"/>
      <c r="M32655" s="51"/>
    </row>
    <row r="32656" spans="9:13">
      <c r="I32656" s="51"/>
      <c r="M32656" s="51"/>
    </row>
    <row r="32657" spans="9:13">
      <c r="I32657" s="51"/>
      <c r="M32657" s="51"/>
    </row>
    <row r="32658" spans="9:13">
      <c r="I32658" s="51"/>
      <c r="M32658" s="51"/>
    </row>
    <row r="32659" spans="9:13">
      <c r="I32659" s="51"/>
      <c r="M32659" s="51"/>
    </row>
    <row r="32660" spans="9:13">
      <c r="I32660" s="51"/>
      <c r="M32660" s="51"/>
    </row>
    <row r="32661" spans="9:13">
      <c r="I32661" s="51"/>
      <c r="M32661" s="51"/>
    </row>
    <row r="32662" spans="9:13">
      <c r="I32662" s="51"/>
      <c r="M32662" s="51"/>
    </row>
    <row r="32663" spans="9:13">
      <c r="I32663" s="51"/>
      <c r="M32663" s="51"/>
    </row>
    <row r="32664" spans="9:13">
      <c r="I32664" s="51"/>
      <c r="M32664" s="51"/>
    </row>
    <row r="32665" spans="9:13">
      <c r="I32665" s="51"/>
      <c r="M32665" s="51"/>
    </row>
    <row r="32666" spans="9:13">
      <c r="I32666" s="51"/>
      <c r="M32666" s="51"/>
    </row>
    <row r="32667" spans="9:13">
      <c r="I32667" s="51"/>
      <c r="M32667" s="51"/>
    </row>
    <row r="32668" spans="9:13">
      <c r="I32668" s="51"/>
      <c r="M32668" s="51"/>
    </row>
    <row r="32669" spans="9:13">
      <c r="I32669" s="51"/>
      <c r="M32669" s="51"/>
    </row>
    <row r="32670" spans="9:13">
      <c r="I32670" s="51"/>
      <c r="M32670" s="51"/>
    </row>
    <row r="32671" spans="9:13">
      <c r="I32671" s="51"/>
      <c r="M32671" s="51"/>
    </row>
    <row r="32672" spans="9:13">
      <c r="I32672" s="51"/>
      <c r="M32672" s="51"/>
    </row>
    <row r="32673" spans="9:13">
      <c r="I32673" s="51"/>
      <c r="M32673" s="51"/>
    </row>
    <row r="32674" spans="9:13">
      <c r="I32674" s="51"/>
      <c r="M32674" s="51"/>
    </row>
    <row r="32675" spans="9:13">
      <c r="I32675" s="51"/>
      <c r="M32675" s="51"/>
    </row>
    <row r="32676" spans="9:13">
      <c r="I32676" s="51"/>
      <c r="M32676" s="51"/>
    </row>
    <row r="32677" spans="9:13">
      <c r="I32677" s="51"/>
      <c r="M32677" s="51"/>
    </row>
    <row r="32678" spans="9:13">
      <c r="I32678" s="51"/>
      <c r="M32678" s="51"/>
    </row>
    <row r="32679" spans="9:13">
      <c r="I32679" s="51"/>
      <c r="M32679" s="51"/>
    </row>
    <row r="32680" spans="9:13">
      <c r="I32680" s="51"/>
      <c r="M32680" s="51"/>
    </row>
    <row r="32681" spans="9:13">
      <c r="I32681" s="51"/>
      <c r="M32681" s="51"/>
    </row>
    <row r="32682" spans="9:13">
      <c r="I32682" s="51"/>
      <c r="M32682" s="51"/>
    </row>
    <row r="32683" spans="9:13">
      <c r="I32683" s="51"/>
      <c r="M32683" s="51"/>
    </row>
    <row r="32684" spans="9:13">
      <c r="I32684" s="51"/>
      <c r="M32684" s="51"/>
    </row>
    <row r="32685" spans="9:13">
      <c r="I32685" s="51"/>
      <c r="M32685" s="51"/>
    </row>
    <row r="32686" spans="9:13">
      <c r="I32686" s="51"/>
      <c r="M32686" s="51"/>
    </row>
    <row r="32687" spans="9:13">
      <c r="I32687" s="51"/>
      <c r="M32687" s="51"/>
    </row>
    <row r="32688" spans="9:13">
      <c r="I32688" s="51"/>
      <c r="M32688" s="51"/>
    </row>
    <row r="32689" spans="9:13">
      <c r="I32689" s="51"/>
      <c r="M32689" s="51"/>
    </row>
    <row r="32690" spans="9:13">
      <c r="I32690" s="51"/>
      <c r="M32690" s="51"/>
    </row>
    <row r="32691" spans="9:13">
      <c r="I32691" s="51"/>
      <c r="M32691" s="51"/>
    </row>
    <row r="32692" spans="9:13">
      <c r="I32692" s="51"/>
      <c r="M32692" s="51"/>
    </row>
    <row r="32693" spans="9:13">
      <c r="I32693" s="51"/>
      <c r="M32693" s="51"/>
    </row>
    <row r="32694" spans="9:13">
      <c r="I32694" s="51"/>
      <c r="M32694" s="51"/>
    </row>
    <row r="32695" spans="9:13">
      <c r="I32695" s="51"/>
      <c r="M32695" s="51"/>
    </row>
    <row r="32696" spans="9:13">
      <c r="I32696" s="51"/>
      <c r="M32696" s="51"/>
    </row>
    <row r="32697" spans="9:13">
      <c r="I32697" s="51"/>
      <c r="M32697" s="51"/>
    </row>
    <row r="32698" spans="9:13">
      <c r="I32698" s="51"/>
      <c r="M32698" s="51"/>
    </row>
    <row r="32699" spans="9:13">
      <c r="I32699" s="51"/>
      <c r="M32699" s="51"/>
    </row>
    <row r="32700" spans="9:13">
      <c r="I32700" s="51"/>
      <c r="M32700" s="51"/>
    </row>
    <row r="32701" spans="9:13">
      <c r="I32701" s="51"/>
      <c r="M32701" s="51"/>
    </row>
    <row r="32702" spans="9:13">
      <c r="I32702" s="51"/>
      <c r="M32702" s="51"/>
    </row>
    <row r="32703" spans="9:13">
      <c r="I32703" s="51"/>
      <c r="M32703" s="51"/>
    </row>
    <row r="32704" spans="9:13">
      <c r="I32704" s="51"/>
      <c r="M32704" s="51"/>
    </row>
    <row r="32705" spans="9:13">
      <c r="I32705" s="51"/>
      <c r="M32705" s="51"/>
    </row>
    <row r="32706" spans="9:13">
      <c r="I32706" s="51"/>
      <c r="M32706" s="51"/>
    </row>
    <row r="32707" spans="9:13">
      <c r="I32707" s="51"/>
      <c r="M32707" s="51"/>
    </row>
    <row r="32708" spans="9:13">
      <c r="I32708" s="51"/>
      <c r="M32708" s="51"/>
    </row>
    <row r="32709" spans="9:13">
      <c r="I32709" s="51"/>
      <c r="M32709" s="51"/>
    </row>
    <row r="32710" spans="9:13">
      <c r="I32710" s="51"/>
      <c r="M32710" s="51"/>
    </row>
    <row r="32711" spans="9:13">
      <c r="I32711" s="51"/>
      <c r="M32711" s="51"/>
    </row>
    <row r="32712" spans="9:13">
      <c r="I32712" s="51"/>
      <c r="M32712" s="51"/>
    </row>
    <row r="32713" spans="9:13">
      <c r="I32713" s="51"/>
      <c r="M32713" s="51"/>
    </row>
    <row r="32714" spans="9:13">
      <c r="I32714" s="51"/>
      <c r="M32714" s="51"/>
    </row>
    <row r="32715" spans="9:13">
      <c r="I32715" s="51"/>
      <c r="M32715" s="51"/>
    </row>
    <row r="32716" spans="9:13">
      <c r="I32716" s="51"/>
      <c r="M32716" s="51"/>
    </row>
    <row r="32717" spans="9:13">
      <c r="I32717" s="51"/>
      <c r="M32717" s="51"/>
    </row>
    <row r="32718" spans="9:13">
      <c r="I32718" s="51"/>
      <c r="M32718" s="51"/>
    </row>
    <row r="32719" spans="9:13">
      <c r="I32719" s="51"/>
      <c r="M32719" s="51"/>
    </row>
    <row r="32720" spans="9:13">
      <c r="I32720" s="51"/>
      <c r="M32720" s="51"/>
    </row>
    <row r="32721" spans="9:13">
      <c r="I32721" s="51"/>
      <c r="M32721" s="51"/>
    </row>
    <row r="32722" spans="9:13">
      <c r="I32722" s="51"/>
      <c r="M32722" s="51"/>
    </row>
    <row r="32723" spans="9:13">
      <c r="I32723" s="51"/>
      <c r="M32723" s="51"/>
    </row>
    <row r="32724" spans="9:13">
      <c r="I32724" s="51"/>
      <c r="M32724" s="51"/>
    </row>
    <row r="32725" spans="9:13">
      <c r="I32725" s="51"/>
      <c r="M32725" s="51"/>
    </row>
    <row r="32726" spans="9:13">
      <c r="I32726" s="51"/>
      <c r="M32726" s="51"/>
    </row>
    <row r="32727" spans="9:13">
      <c r="I32727" s="51"/>
      <c r="M32727" s="51"/>
    </row>
    <row r="32728" spans="9:13">
      <c r="I32728" s="51"/>
      <c r="M32728" s="51"/>
    </row>
    <row r="32729" spans="9:13">
      <c r="I32729" s="51"/>
      <c r="M32729" s="51"/>
    </row>
    <row r="32730" spans="9:13">
      <c r="I32730" s="51"/>
      <c r="M32730" s="51"/>
    </row>
    <row r="32731" spans="9:13">
      <c r="I32731" s="51"/>
      <c r="M32731" s="51"/>
    </row>
    <row r="32732" spans="9:13">
      <c r="I32732" s="51"/>
      <c r="M32732" s="51"/>
    </row>
    <row r="32733" spans="9:13">
      <c r="I32733" s="51"/>
      <c r="M32733" s="51"/>
    </row>
    <row r="32734" spans="9:13">
      <c r="I32734" s="51"/>
      <c r="M32734" s="51"/>
    </row>
    <row r="32735" spans="9:13">
      <c r="I32735" s="51"/>
      <c r="M32735" s="51"/>
    </row>
    <row r="32736" spans="9:13">
      <c r="I32736" s="51"/>
      <c r="M32736" s="51"/>
    </row>
    <row r="32737" spans="9:13">
      <c r="I32737" s="51"/>
      <c r="M32737" s="51"/>
    </row>
    <row r="32738" spans="9:13">
      <c r="I32738" s="51"/>
      <c r="M32738" s="51"/>
    </row>
    <row r="32739" spans="9:13">
      <c r="I32739" s="51"/>
      <c r="M32739" s="51"/>
    </row>
    <row r="32740" spans="9:13">
      <c r="I32740" s="51"/>
      <c r="M32740" s="51"/>
    </row>
    <row r="32741" spans="9:13">
      <c r="I32741" s="51"/>
      <c r="M32741" s="51"/>
    </row>
    <row r="32742" spans="9:13">
      <c r="I32742" s="51"/>
      <c r="M32742" s="51"/>
    </row>
    <row r="32743" spans="9:13">
      <c r="I32743" s="51"/>
      <c r="M32743" s="51"/>
    </row>
    <row r="32744" spans="9:13">
      <c r="I32744" s="51"/>
      <c r="M32744" s="51"/>
    </row>
    <row r="32745" spans="9:13">
      <c r="I32745" s="51"/>
      <c r="M32745" s="51"/>
    </row>
    <row r="32746" spans="9:13">
      <c r="I32746" s="51"/>
      <c r="M32746" s="51"/>
    </row>
    <row r="32747" spans="9:13">
      <c r="I32747" s="51"/>
      <c r="M32747" s="51"/>
    </row>
    <row r="32748" spans="9:13">
      <c r="I32748" s="51"/>
      <c r="M32748" s="51"/>
    </row>
    <row r="32749" spans="9:13">
      <c r="I32749" s="51"/>
      <c r="M32749" s="51"/>
    </row>
    <row r="32750" spans="9:13">
      <c r="I32750" s="51"/>
      <c r="M32750" s="51"/>
    </row>
    <row r="32751" spans="9:13">
      <c r="I32751" s="51"/>
      <c r="M32751" s="51"/>
    </row>
    <row r="32752" spans="9:13">
      <c r="I32752" s="51"/>
      <c r="M32752" s="51"/>
    </row>
    <row r="32753" spans="9:13">
      <c r="I32753" s="51"/>
      <c r="M32753" s="51"/>
    </row>
    <row r="32754" spans="9:13">
      <c r="I32754" s="51"/>
      <c r="M32754" s="51"/>
    </row>
    <row r="32755" spans="9:13">
      <c r="I32755" s="51"/>
      <c r="M32755" s="51"/>
    </row>
    <row r="32756" spans="9:13">
      <c r="I32756" s="51"/>
      <c r="M32756" s="51"/>
    </row>
    <row r="32757" spans="9:13">
      <c r="I32757" s="51"/>
      <c r="M32757" s="51"/>
    </row>
    <row r="32758" spans="9:13">
      <c r="I32758" s="51"/>
      <c r="M32758" s="51"/>
    </row>
    <row r="32759" spans="9:13">
      <c r="I32759" s="51"/>
      <c r="M32759" s="51"/>
    </row>
    <row r="32760" spans="9:13">
      <c r="I32760" s="51"/>
      <c r="M32760" s="51"/>
    </row>
    <row r="32761" spans="9:13">
      <c r="I32761" s="51"/>
      <c r="M32761" s="51"/>
    </row>
    <row r="32762" spans="9:13">
      <c r="I32762" s="51"/>
      <c r="M32762" s="51"/>
    </row>
    <row r="32763" spans="9:13">
      <c r="I32763" s="51"/>
      <c r="M32763" s="51"/>
    </row>
    <row r="32764" spans="9:13">
      <c r="I32764" s="51"/>
      <c r="M32764" s="51"/>
    </row>
    <row r="32765" spans="9:13">
      <c r="I32765" s="51"/>
      <c r="M32765" s="51"/>
    </row>
    <row r="32766" spans="9:13">
      <c r="I32766" s="51"/>
      <c r="M32766" s="51"/>
    </row>
    <row r="32767" spans="9:13">
      <c r="I32767" s="51"/>
      <c r="M32767" s="51"/>
    </row>
    <row r="32768" spans="9:13">
      <c r="I32768" s="51"/>
      <c r="M32768" s="51"/>
    </row>
    <row r="32769" spans="9:13">
      <c r="I32769" s="51"/>
      <c r="M32769" s="51"/>
    </row>
    <row r="32770" spans="9:13">
      <c r="I32770" s="51"/>
      <c r="M32770" s="51"/>
    </row>
    <row r="32771" spans="9:13">
      <c r="I32771" s="51"/>
      <c r="M32771" s="51"/>
    </row>
    <row r="32772" spans="9:13">
      <c r="I32772" s="51"/>
      <c r="M32772" s="51"/>
    </row>
    <row r="32773" spans="9:13">
      <c r="I32773" s="51"/>
      <c r="M32773" s="51"/>
    </row>
    <row r="32774" spans="9:13">
      <c r="I32774" s="51"/>
      <c r="M32774" s="51"/>
    </row>
    <row r="32775" spans="9:13">
      <c r="I32775" s="51"/>
      <c r="M32775" s="51"/>
    </row>
    <row r="32776" spans="9:13">
      <c r="I32776" s="51"/>
      <c r="M32776" s="51"/>
    </row>
    <row r="32777" spans="9:13">
      <c r="I32777" s="51"/>
      <c r="M32777" s="51"/>
    </row>
    <row r="32778" spans="9:13">
      <c r="I32778" s="51"/>
      <c r="M32778" s="51"/>
    </row>
    <row r="32779" spans="9:13">
      <c r="I32779" s="51"/>
      <c r="M32779" s="51"/>
    </row>
    <row r="32780" spans="9:13">
      <c r="I32780" s="51"/>
      <c r="M32780" s="51"/>
    </row>
    <row r="32781" spans="9:13">
      <c r="I32781" s="51"/>
      <c r="M32781" s="51"/>
    </row>
    <row r="32782" spans="9:13">
      <c r="I32782" s="51"/>
      <c r="M32782" s="51"/>
    </row>
    <row r="32783" spans="9:13">
      <c r="I32783" s="51"/>
      <c r="M32783" s="51"/>
    </row>
    <row r="32784" spans="9:13">
      <c r="I32784" s="51"/>
      <c r="M32784" s="51"/>
    </row>
    <row r="32785" spans="9:13">
      <c r="I32785" s="51"/>
      <c r="M32785" s="51"/>
    </row>
    <row r="32786" spans="9:13">
      <c r="I32786" s="51"/>
      <c r="M32786" s="51"/>
    </row>
    <row r="32787" spans="9:13">
      <c r="I32787" s="51"/>
      <c r="M32787" s="51"/>
    </row>
    <row r="32788" spans="9:13">
      <c r="I32788" s="51"/>
      <c r="M32788" s="51"/>
    </row>
    <row r="32789" spans="9:13">
      <c r="I32789" s="51"/>
      <c r="M32789" s="51"/>
    </row>
    <row r="32790" spans="9:13">
      <c r="I32790" s="51"/>
      <c r="M32790" s="51"/>
    </row>
    <row r="32791" spans="9:13">
      <c r="I32791" s="51"/>
      <c r="M32791" s="51"/>
    </row>
    <row r="32792" spans="9:13">
      <c r="I32792" s="51"/>
      <c r="M32792" s="51"/>
    </row>
    <row r="32793" spans="9:13">
      <c r="I32793" s="51"/>
      <c r="M32793" s="51"/>
    </row>
    <row r="32794" spans="9:13">
      <c r="I32794" s="51"/>
      <c r="M32794" s="51"/>
    </row>
    <row r="32795" spans="9:13">
      <c r="I32795" s="51"/>
      <c r="M32795" s="51"/>
    </row>
    <row r="32796" spans="9:13">
      <c r="I32796" s="51"/>
      <c r="M32796" s="51"/>
    </row>
    <row r="32797" spans="9:13">
      <c r="I32797" s="51"/>
      <c r="M32797" s="51"/>
    </row>
    <row r="32798" spans="9:13">
      <c r="I32798" s="51"/>
      <c r="M32798" s="51"/>
    </row>
    <row r="32799" spans="9:13">
      <c r="I32799" s="51"/>
      <c r="M32799" s="51"/>
    </row>
    <row r="32800" spans="9:13">
      <c r="I32800" s="51"/>
      <c r="M32800" s="51"/>
    </row>
    <row r="32801" spans="9:13">
      <c r="I32801" s="51"/>
      <c r="M32801" s="51"/>
    </row>
    <row r="32802" spans="9:13">
      <c r="I32802" s="51"/>
      <c r="M32802" s="51"/>
    </row>
    <row r="32803" spans="9:13">
      <c r="I32803" s="51"/>
      <c r="M32803" s="51"/>
    </row>
    <row r="32804" spans="9:13">
      <c r="I32804" s="51"/>
      <c r="M32804" s="51"/>
    </row>
    <row r="32805" spans="9:13">
      <c r="I32805" s="51"/>
      <c r="M32805" s="51"/>
    </row>
    <row r="32806" spans="9:13">
      <c r="I32806" s="51"/>
      <c r="M32806" s="51"/>
    </row>
    <row r="32807" spans="9:13">
      <c r="I32807" s="51"/>
      <c r="M32807" s="51"/>
    </row>
    <row r="32808" spans="9:13">
      <c r="I32808" s="51"/>
      <c r="M32808" s="51"/>
    </row>
    <row r="32809" spans="9:13">
      <c r="I32809" s="51"/>
      <c r="M32809" s="51"/>
    </row>
    <row r="32810" spans="9:13">
      <c r="I32810" s="51"/>
      <c r="M32810" s="51"/>
    </row>
    <row r="32811" spans="9:13">
      <c r="I32811" s="51"/>
      <c r="M32811" s="51"/>
    </row>
    <row r="32812" spans="9:13">
      <c r="I32812" s="51"/>
      <c r="M32812" s="51"/>
    </row>
    <row r="32813" spans="9:13">
      <c r="I32813" s="51"/>
      <c r="M32813" s="51"/>
    </row>
    <row r="32814" spans="9:13">
      <c r="I32814" s="51"/>
      <c r="M32814" s="51"/>
    </row>
    <row r="32815" spans="9:13">
      <c r="I32815" s="51"/>
      <c r="M32815" s="51"/>
    </row>
    <row r="32816" spans="9:13">
      <c r="I32816" s="51"/>
      <c r="M32816" s="51"/>
    </row>
    <row r="32817" spans="9:13">
      <c r="I32817" s="51"/>
      <c r="M32817" s="51"/>
    </row>
    <row r="32818" spans="9:13">
      <c r="I32818" s="51"/>
      <c r="M32818" s="51"/>
    </row>
    <row r="32819" spans="9:13">
      <c r="I32819" s="51"/>
      <c r="M32819" s="51"/>
    </row>
    <row r="32820" spans="9:13">
      <c r="I32820" s="51"/>
      <c r="M32820" s="51"/>
    </row>
    <row r="32821" spans="9:13">
      <c r="I32821" s="51"/>
      <c r="M32821" s="51"/>
    </row>
    <row r="32822" spans="9:13">
      <c r="I32822" s="51"/>
      <c r="M32822" s="51"/>
    </row>
    <row r="32823" spans="9:13">
      <c r="I32823" s="51"/>
      <c r="M32823" s="51"/>
    </row>
    <row r="32824" spans="9:13">
      <c r="I32824" s="51"/>
      <c r="M32824" s="51"/>
    </row>
    <row r="32825" spans="9:13">
      <c r="I32825" s="51"/>
      <c r="M32825" s="51"/>
    </row>
    <row r="32826" spans="9:13">
      <c r="I32826" s="51"/>
      <c r="M32826" s="51"/>
    </row>
    <row r="32827" spans="9:13">
      <c r="I32827" s="51"/>
      <c r="M32827" s="51"/>
    </row>
    <row r="32828" spans="9:13">
      <c r="I32828" s="51"/>
      <c r="M32828" s="51"/>
    </row>
    <row r="32829" spans="9:13">
      <c r="I32829" s="51"/>
      <c r="M32829" s="51"/>
    </row>
    <row r="32830" spans="9:13">
      <c r="I32830" s="51"/>
      <c r="M32830" s="51"/>
    </row>
    <row r="32831" spans="9:13">
      <c r="I32831" s="51"/>
      <c r="M32831" s="51"/>
    </row>
    <row r="32832" spans="9:13">
      <c r="I32832" s="51"/>
      <c r="M32832" s="51"/>
    </row>
    <row r="32833" spans="9:13">
      <c r="I32833" s="51"/>
      <c r="M32833" s="51"/>
    </row>
    <row r="32834" spans="9:13">
      <c r="I32834" s="51"/>
      <c r="M32834" s="51"/>
    </row>
    <row r="32835" spans="9:13">
      <c r="I32835" s="51"/>
      <c r="M32835" s="51"/>
    </row>
    <row r="32836" spans="9:13">
      <c r="I32836" s="51"/>
      <c r="M32836" s="51"/>
    </row>
    <row r="32837" spans="9:13">
      <c r="I32837" s="51"/>
      <c r="M32837" s="51"/>
    </row>
    <row r="32838" spans="9:13">
      <c r="I32838" s="51"/>
      <c r="M32838" s="51"/>
    </row>
    <row r="32839" spans="9:13">
      <c r="I32839" s="51"/>
      <c r="M32839" s="51"/>
    </row>
    <row r="32840" spans="9:13">
      <c r="I32840" s="51"/>
      <c r="M32840" s="51"/>
    </row>
    <row r="32841" spans="9:13">
      <c r="I32841" s="51"/>
      <c r="M32841" s="51"/>
    </row>
    <row r="32842" spans="9:13">
      <c r="I32842" s="51"/>
      <c r="M32842" s="51"/>
    </row>
    <row r="32843" spans="9:13">
      <c r="I32843" s="51"/>
      <c r="M32843" s="51"/>
    </row>
    <row r="32844" spans="9:13">
      <c r="I32844" s="51"/>
      <c r="M32844" s="51"/>
    </row>
    <row r="32845" spans="9:13">
      <c r="I32845" s="51"/>
      <c r="M32845" s="51"/>
    </row>
    <row r="32846" spans="9:13">
      <c r="I32846" s="51"/>
      <c r="M32846" s="51"/>
    </row>
    <row r="32847" spans="9:13">
      <c r="I32847" s="51"/>
      <c r="M32847" s="51"/>
    </row>
    <row r="32848" spans="9:13">
      <c r="I32848" s="51"/>
      <c r="M32848" s="51"/>
    </row>
    <row r="32849" spans="9:13">
      <c r="I32849" s="51"/>
      <c r="M32849" s="51"/>
    </row>
    <row r="32850" spans="9:13">
      <c r="I32850" s="51"/>
      <c r="M32850" s="51"/>
    </row>
    <row r="32851" spans="9:13">
      <c r="I32851" s="51"/>
      <c r="M32851" s="51"/>
    </row>
    <row r="32852" spans="9:13">
      <c r="I32852" s="51"/>
      <c r="M32852" s="51"/>
    </row>
    <row r="32853" spans="9:13">
      <c r="I32853" s="51"/>
      <c r="M32853" s="51"/>
    </row>
    <row r="32854" spans="9:13">
      <c r="I32854" s="51"/>
      <c r="M32854" s="51"/>
    </row>
    <row r="32855" spans="9:13">
      <c r="I32855" s="51"/>
      <c r="M32855" s="51"/>
    </row>
    <row r="32856" spans="9:13">
      <c r="I32856" s="51"/>
      <c r="M32856" s="51"/>
    </row>
    <row r="32857" spans="9:13">
      <c r="I32857" s="51"/>
      <c r="M32857" s="51"/>
    </row>
    <row r="32858" spans="9:13">
      <c r="I32858" s="51"/>
      <c r="M32858" s="51"/>
    </row>
    <row r="32859" spans="9:13">
      <c r="I32859" s="51"/>
      <c r="M32859" s="51"/>
    </row>
    <row r="32860" spans="9:13">
      <c r="I32860" s="51"/>
      <c r="M32860" s="51"/>
    </row>
    <row r="32861" spans="9:13">
      <c r="I32861" s="51"/>
      <c r="M32861" s="51"/>
    </row>
    <row r="32862" spans="9:13">
      <c r="I32862" s="51"/>
      <c r="M32862" s="51"/>
    </row>
    <row r="32863" spans="9:13">
      <c r="I32863" s="51"/>
      <c r="M32863" s="51"/>
    </row>
    <row r="32864" spans="9:13">
      <c r="I32864" s="51"/>
      <c r="M32864" s="51"/>
    </row>
    <row r="32865" spans="9:13">
      <c r="I32865" s="51"/>
      <c r="M32865" s="51"/>
    </row>
    <row r="32866" spans="9:13">
      <c r="I32866" s="51"/>
      <c r="M32866" s="51"/>
    </row>
    <row r="32867" spans="9:13">
      <c r="I32867" s="51"/>
      <c r="M32867" s="51"/>
    </row>
    <row r="32868" spans="9:13">
      <c r="I32868" s="51"/>
      <c r="M32868" s="51"/>
    </row>
    <row r="32869" spans="9:13">
      <c r="I32869" s="51"/>
      <c r="M32869" s="51"/>
    </row>
    <row r="32870" spans="9:13">
      <c r="I32870" s="51"/>
      <c r="M32870" s="51"/>
    </row>
    <row r="32871" spans="9:13">
      <c r="I32871" s="51"/>
      <c r="M32871" s="51"/>
    </row>
    <row r="32872" spans="9:13">
      <c r="I32872" s="51"/>
      <c r="M32872" s="51"/>
    </row>
    <row r="32873" spans="9:13">
      <c r="I32873" s="51"/>
      <c r="M32873" s="51"/>
    </row>
    <row r="32874" spans="9:13">
      <c r="I32874" s="51"/>
      <c r="M32874" s="51"/>
    </row>
    <row r="32875" spans="9:13">
      <c r="I32875" s="51"/>
      <c r="M32875" s="51"/>
    </row>
    <row r="32876" spans="9:13">
      <c r="I32876" s="51"/>
      <c r="M32876" s="51"/>
    </row>
    <row r="32877" spans="9:13">
      <c r="I32877" s="51"/>
      <c r="M32877" s="51"/>
    </row>
    <row r="32878" spans="9:13">
      <c r="I32878" s="51"/>
      <c r="M32878" s="51"/>
    </row>
    <row r="32879" spans="9:13">
      <c r="I32879" s="51"/>
      <c r="M32879" s="51"/>
    </row>
    <row r="32880" spans="9:13">
      <c r="I32880" s="51"/>
      <c r="M32880" s="51"/>
    </row>
    <row r="32881" spans="9:13">
      <c r="I32881" s="51"/>
      <c r="M32881" s="51"/>
    </row>
    <row r="32882" spans="9:13">
      <c r="I32882" s="51"/>
      <c r="M32882" s="51"/>
    </row>
    <row r="32883" spans="9:13">
      <c r="I32883" s="51"/>
      <c r="M32883" s="51"/>
    </row>
    <row r="32884" spans="9:13">
      <c r="I32884" s="51"/>
      <c r="M32884" s="51"/>
    </row>
    <row r="32885" spans="9:13">
      <c r="I32885" s="51"/>
      <c r="M32885" s="51"/>
    </row>
    <row r="32886" spans="9:13">
      <c r="I32886" s="51"/>
      <c r="M32886" s="51"/>
    </row>
    <row r="32887" spans="9:13">
      <c r="I32887" s="51"/>
      <c r="M32887" s="51"/>
    </row>
    <row r="32888" spans="9:13">
      <c r="I32888" s="51"/>
      <c r="M32888" s="51"/>
    </row>
    <row r="32889" spans="9:13">
      <c r="I32889" s="51"/>
      <c r="M32889" s="51"/>
    </row>
    <row r="32890" spans="9:13">
      <c r="I32890" s="51"/>
      <c r="M32890" s="51"/>
    </row>
    <row r="32891" spans="9:13">
      <c r="I32891" s="51"/>
      <c r="M32891" s="51"/>
    </row>
    <row r="32892" spans="9:13">
      <c r="I32892" s="51"/>
      <c r="M32892" s="51"/>
    </row>
    <row r="32893" spans="9:13">
      <c r="I32893" s="51"/>
      <c r="M32893" s="51"/>
    </row>
    <row r="32894" spans="9:13">
      <c r="I32894" s="51"/>
      <c r="M32894" s="51"/>
    </row>
    <row r="32895" spans="9:13">
      <c r="I32895" s="51"/>
      <c r="M32895" s="51"/>
    </row>
    <row r="32896" spans="9:13">
      <c r="I32896" s="51"/>
      <c r="M32896" s="51"/>
    </row>
    <row r="32897" spans="9:13">
      <c r="I32897" s="51"/>
      <c r="M32897" s="51"/>
    </row>
    <row r="32898" spans="9:13">
      <c r="I32898" s="51"/>
      <c r="M32898" s="51"/>
    </row>
    <row r="32899" spans="9:13">
      <c r="I32899" s="51"/>
      <c r="M32899" s="51"/>
    </row>
    <row r="32900" spans="9:13">
      <c r="I32900" s="51"/>
      <c r="M32900" s="51"/>
    </row>
    <row r="32901" spans="9:13">
      <c r="I32901" s="51"/>
      <c r="M32901" s="51"/>
    </row>
    <row r="32902" spans="9:13">
      <c r="I32902" s="51"/>
      <c r="M32902" s="51"/>
    </row>
    <row r="32903" spans="9:13">
      <c r="I32903" s="51"/>
      <c r="M32903" s="51"/>
    </row>
    <row r="32904" spans="9:13">
      <c r="I32904" s="51"/>
      <c r="M32904" s="51"/>
    </row>
    <row r="32905" spans="9:13">
      <c r="I32905" s="51"/>
      <c r="M32905" s="51"/>
    </row>
    <row r="32906" spans="9:13">
      <c r="I32906" s="51"/>
      <c r="M32906" s="51"/>
    </row>
    <row r="32907" spans="9:13">
      <c r="I32907" s="51"/>
      <c r="M32907" s="51"/>
    </row>
    <row r="32908" spans="9:13">
      <c r="I32908" s="51"/>
      <c r="M32908" s="51"/>
    </row>
    <row r="32909" spans="9:13">
      <c r="I32909" s="51"/>
      <c r="M32909" s="51"/>
    </row>
    <row r="32910" spans="9:13">
      <c r="I32910" s="51"/>
      <c r="M32910" s="51"/>
    </row>
    <row r="32911" spans="9:13">
      <c r="I32911" s="51"/>
      <c r="M32911" s="51"/>
    </row>
    <row r="32912" spans="9:13">
      <c r="I32912" s="51"/>
      <c r="M32912" s="51"/>
    </row>
    <row r="32913" spans="9:13">
      <c r="I32913" s="51"/>
      <c r="M32913" s="51"/>
    </row>
    <row r="32914" spans="9:13">
      <c r="I32914" s="51"/>
      <c r="M32914" s="51"/>
    </row>
    <row r="32915" spans="9:13">
      <c r="I32915" s="51"/>
      <c r="M32915" s="51"/>
    </row>
    <row r="32916" spans="9:13">
      <c r="I32916" s="51"/>
      <c r="M32916" s="51"/>
    </row>
    <row r="32917" spans="9:13">
      <c r="I32917" s="51"/>
      <c r="M32917" s="51"/>
    </row>
    <row r="32918" spans="9:13">
      <c r="I32918" s="51"/>
      <c r="M32918" s="51"/>
    </row>
    <row r="32919" spans="9:13">
      <c r="I32919" s="51"/>
      <c r="M32919" s="51"/>
    </row>
    <row r="32920" spans="9:13">
      <c r="I32920" s="51"/>
      <c r="M32920" s="51"/>
    </row>
    <row r="32921" spans="9:13">
      <c r="I32921" s="51"/>
      <c r="M32921" s="51"/>
    </row>
    <row r="32922" spans="9:13">
      <c r="I32922" s="51"/>
      <c r="M32922" s="51"/>
    </row>
    <row r="32923" spans="9:13">
      <c r="I32923" s="51"/>
      <c r="M32923" s="51"/>
    </row>
    <row r="32924" spans="9:13">
      <c r="I32924" s="51"/>
      <c r="M32924" s="51"/>
    </row>
    <row r="32925" spans="9:13">
      <c r="I32925" s="51"/>
      <c r="M32925" s="51"/>
    </row>
    <row r="32926" spans="9:13">
      <c r="I32926" s="51"/>
      <c r="M32926" s="51"/>
    </row>
    <row r="32927" spans="9:13">
      <c r="I32927" s="51"/>
      <c r="M32927" s="51"/>
    </row>
    <row r="32928" spans="9:13">
      <c r="I32928" s="51"/>
      <c r="M32928" s="51"/>
    </row>
    <row r="32929" spans="9:13">
      <c r="I32929" s="51"/>
      <c r="M32929" s="51"/>
    </row>
    <row r="32930" spans="9:13">
      <c r="I32930" s="51"/>
      <c r="M32930" s="51"/>
    </row>
    <row r="32931" spans="9:13">
      <c r="I32931" s="51"/>
      <c r="M32931" s="51"/>
    </row>
    <row r="32932" spans="9:13">
      <c r="I32932" s="51"/>
      <c r="M32932" s="51"/>
    </row>
    <row r="32933" spans="9:13">
      <c r="I32933" s="51"/>
      <c r="M32933" s="51"/>
    </row>
    <row r="32934" spans="9:13">
      <c r="I32934" s="51"/>
      <c r="M32934" s="51"/>
    </row>
    <row r="32935" spans="9:13">
      <c r="I32935" s="51"/>
      <c r="M32935" s="51"/>
    </row>
    <row r="32936" spans="9:13">
      <c r="I32936" s="51"/>
      <c r="M32936" s="51"/>
    </row>
    <row r="32937" spans="9:13">
      <c r="I32937" s="51"/>
      <c r="M32937" s="51"/>
    </row>
    <row r="32938" spans="9:13">
      <c r="I32938" s="51"/>
      <c r="M32938" s="51"/>
    </row>
    <row r="32939" spans="9:13">
      <c r="I32939" s="51"/>
      <c r="M32939" s="51"/>
    </row>
    <row r="32940" spans="9:13">
      <c r="I32940" s="51"/>
      <c r="M32940" s="51"/>
    </row>
    <row r="32941" spans="9:13">
      <c r="I32941" s="51"/>
      <c r="M32941" s="51"/>
    </row>
    <row r="32942" spans="9:13">
      <c r="I32942" s="51"/>
      <c r="M32942" s="51"/>
    </row>
    <row r="32943" spans="9:13">
      <c r="I32943" s="51"/>
      <c r="M32943" s="51"/>
    </row>
    <row r="32944" spans="9:13">
      <c r="I32944" s="51"/>
      <c r="M32944" s="51"/>
    </row>
    <row r="32945" spans="9:13">
      <c r="I32945" s="51"/>
      <c r="M32945" s="51"/>
    </row>
    <row r="32946" spans="9:13">
      <c r="I32946" s="51"/>
      <c r="M32946" s="51"/>
    </row>
    <row r="32947" spans="9:13">
      <c r="I32947" s="51"/>
      <c r="M32947" s="51"/>
    </row>
    <row r="32948" spans="9:13">
      <c r="I32948" s="51"/>
      <c r="M32948" s="51"/>
    </row>
    <row r="32949" spans="9:13">
      <c r="I32949" s="51"/>
      <c r="M32949" s="51"/>
    </row>
    <row r="32950" spans="9:13">
      <c r="I32950" s="51"/>
      <c r="M32950" s="51"/>
    </row>
    <row r="32951" spans="9:13">
      <c r="I32951" s="51"/>
      <c r="M32951" s="51"/>
    </row>
    <row r="32952" spans="9:13">
      <c r="I32952" s="51"/>
      <c r="M32952" s="51"/>
    </row>
    <row r="32953" spans="9:13">
      <c r="I32953" s="51"/>
      <c r="M32953" s="51"/>
    </row>
    <row r="32954" spans="9:13">
      <c r="I32954" s="51"/>
      <c r="M32954" s="51"/>
    </row>
    <row r="32955" spans="9:13">
      <c r="I32955" s="51"/>
      <c r="M32955" s="51"/>
    </row>
    <row r="32956" spans="9:13">
      <c r="I32956" s="51"/>
      <c r="M32956" s="51"/>
    </row>
    <row r="32957" spans="9:13">
      <c r="I32957" s="51"/>
      <c r="M32957" s="51"/>
    </row>
    <row r="32958" spans="9:13">
      <c r="I32958" s="51"/>
      <c r="M32958" s="51"/>
    </row>
    <row r="32959" spans="9:13">
      <c r="I32959" s="51"/>
      <c r="M32959" s="51"/>
    </row>
    <row r="32960" spans="9:13">
      <c r="I32960" s="51"/>
      <c r="M32960" s="51"/>
    </row>
    <row r="32961" spans="9:13">
      <c r="I32961" s="51"/>
      <c r="M32961" s="51"/>
    </row>
    <row r="32962" spans="9:13">
      <c r="I32962" s="51"/>
      <c r="M32962" s="51"/>
    </row>
    <row r="32963" spans="9:13">
      <c r="I32963" s="51"/>
      <c r="M32963" s="51"/>
    </row>
    <row r="32964" spans="9:13">
      <c r="I32964" s="51"/>
      <c r="M32964" s="51"/>
    </row>
    <row r="32965" spans="9:13">
      <c r="I32965" s="51"/>
      <c r="M32965" s="51"/>
    </row>
    <row r="32966" spans="9:13">
      <c r="I32966" s="51"/>
      <c r="M32966" s="51"/>
    </row>
    <row r="32967" spans="9:13">
      <c r="I32967" s="51"/>
      <c r="M32967" s="51"/>
    </row>
    <row r="32968" spans="9:13">
      <c r="I32968" s="51"/>
      <c r="M32968" s="51"/>
    </row>
    <row r="32969" spans="9:13">
      <c r="I32969" s="51"/>
      <c r="M32969" s="51"/>
    </row>
    <row r="32970" spans="9:13">
      <c r="I32970" s="51"/>
      <c r="M32970" s="51"/>
    </row>
    <row r="32971" spans="9:13">
      <c r="I32971" s="51"/>
      <c r="M32971" s="51"/>
    </row>
    <row r="32972" spans="9:13">
      <c r="I32972" s="51"/>
      <c r="M32972" s="51"/>
    </row>
    <row r="32973" spans="9:13">
      <c r="I32973" s="51"/>
      <c r="M32973" s="51"/>
    </row>
    <row r="32974" spans="9:13">
      <c r="I32974" s="51"/>
      <c r="M32974" s="51"/>
    </row>
    <row r="32975" spans="9:13">
      <c r="I32975" s="51"/>
      <c r="M32975" s="51"/>
    </row>
    <row r="32976" spans="9:13">
      <c r="I32976" s="51"/>
      <c r="M32976" s="51"/>
    </row>
    <row r="32977" spans="9:13">
      <c r="I32977" s="51"/>
      <c r="M32977" s="51"/>
    </row>
    <row r="32978" spans="9:13">
      <c r="I32978" s="51"/>
      <c r="M32978" s="51"/>
    </row>
    <row r="32979" spans="9:13">
      <c r="I32979" s="51"/>
      <c r="M32979" s="51"/>
    </row>
    <row r="32980" spans="9:13">
      <c r="I32980" s="51"/>
      <c r="M32980" s="51"/>
    </row>
    <row r="32981" spans="9:13">
      <c r="I32981" s="51"/>
      <c r="M32981" s="51"/>
    </row>
    <row r="32982" spans="9:13">
      <c r="I32982" s="51"/>
      <c r="M32982" s="51"/>
    </row>
    <row r="32983" spans="9:13">
      <c r="I32983" s="51"/>
      <c r="M32983" s="51"/>
    </row>
    <row r="32984" spans="9:13">
      <c r="I32984" s="51"/>
      <c r="M32984" s="51"/>
    </row>
    <row r="32985" spans="9:13">
      <c r="I32985" s="51"/>
      <c r="M32985" s="51"/>
    </row>
    <row r="32986" spans="9:13">
      <c r="I32986" s="51"/>
      <c r="M32986" s="51"/>
    </row>
    <row r="32987" spans="9:13">
      <c r="I32987" s="51"/>
      <c r="M32987" s="51"/>
    </row>
    <row r="32988" spans="9:13">
      <c r="I32988" s="51"/>
      <c r="M32988" s="51"/>
    </row>
    <row r="32989" spans="9:13">
      <c r="I32989" s="51"/>
      <c r="M32989" s="51"/>
    </row>
    <row r="32990" spans="9:13">
      <c r="I32990" s="51"/>
      <c r="M32990" s="51"/>
    </row>
    <row r="32991" spans="9:13">
      <c r="I32991" s="51"/>
      <c r="M32991" s="51"/>
    </row>
    <row r="32992" spans="9:13">
      <c r="I32992" s="51"/>
      <c r="M32992" s="51"/>
    </row>
    <row r="32993" spans="9:13">
      <c r="I32993" s="51"/>
      <c r="M32993" s="51"/>
    </row>
    <row r="32994" spans="9:13">
      <c r="I32994" s="51"/>
      <c r="M32994" s="51"/>
    </row>
    <row r="32995" spans="9:13">
      <c r="I32995" s="51"/>
      <c r="M32995" s="51"/>
    </row>
    <row r="32996" spans="9:13">
      <c r="I32996" s="51"/>
      <c r="M32996" s="51"/>
    </row>
    <row r="32997" spans="9:13">
      <c r="I32997" s="51"/>
      <c r="M32997" s="51"/>
    </row>
    <row r="32998" spans="9:13">
      <c r="I32998" s="51"/>
      <c r="M32998" s="51"/>
    </row>
    <row r="32999" spans="9:13">
      <c r="I32999" s="51"/>
      <c r="M32999" s="51"/>
    </row>
    <row r="33000" spans="9:13">
      <c r="I33000" s="51"/>
      <c r="M33000" s="51"/>
    </row>
    <row r="33001" spans="9:13">
      <c r="I33001" s="51"/>
      <c r="M33001" s="51"/>
    </row>
    <row r="33002" spans="9:13">
      <c r="I33002" s="51"/>
      <c r="M33002" s="51"/>
    </row>
    <row r="33003" spans="9:13">
      <c r="I33003" s="51"/>
      <c r="M33003" s="51"/>
    </row>
    <row r="33004" spans="9:13">
      <c r="I33004" s="51"/>
      <c r="M33004" s="51"/>
    </row>
    <row r="33005" spans="9:13">
      <c r="I33005" s="51"/>
      <c r="M33005" s="51"/>
    </row>
    <row r="33006" spans="9:13">
      <c r="I33006" s="51"/>
      <c r="M33006" s="51"/>
    </row>
    <row r="33007" spans="9:13">
      <c r="I33007" s="51"/>
      <c r="M33007" s="51"/>
    </row>
    <row r="33008" spans="9:13">
      <c r="I33008" s="51"/>
      <c r="M33008" s="51"/>
    </row>
    <row r="33009" spans="9:13">
      <c r="I33009" s="51"/>
      <c r="M33009" s="51"/>
    </row>
    <row r="33010" spans="9:13">
      <c r="I33010" s="51"/>
      <c r="M33010" s="51"/>
    </row>
    <row r="33011" spans="9:13">
      <c r="I33011" s="51"/>
      <c r="M33011" s="51"/>
    </row>
    <row r="33012" spans="9:13">
      <c r="I33012" s="51"/>
      <c r="M33012" s="51"/>
    </row>
    <row r="33013" spans="9:13">
      <c r="I33013" s="51"/>
      <c r="M33013" s="51"/>
    </row>
    <row r="33014" spans="9:13">
      <c r="I33014" s="51"/>
      <c r="M33014" s="51"/>
    </row>
    <row r="33015" spans="9:13">
      <c r="I33015" s="51"/>
      <c r="M33015" s="51"/>
    </row>
    <row r="33016" spans="9:13">
      <c r="I33016" s="51"/>
      <c r="M33016" s="51"/>
    </row>
    <row r="33017" spans="9:13">
      <c r="I33017" s="51"/>
      <c r="M33017" s="51"/>
    </row>
    <row r="33018" spans="9:13">
      <c r="I33018" s="51"/>
      <c r="M33018" s="51"/>
    </row>
    <row r="33019" spans="9:13">
      <c r="I33019" s="51"/>
      <c r="M33019" s="51"/>
    </row>
    <row r="33020" spans="9:13">
      <c r="I33020" s="51"/>
      <c r="M33020" s="51"/>
    </row>
    <row r="33021" spans="9:13">
      <c r="I33021" s="51"/>
      <c r="M33021" s="51"/>
    </row>
    <row r="33022" spans="9:13">
      <c r="I33022" s="51"/>
      <c r="M33022" s="51"/>
    </row>
    <row r="33023" spans="9:13">
      <c r="I33023" s="51"/>
      <c r="M33023" s="51"/>
    </row>
    <row r="33024" spans="9:13">
      <c r="I33024" s="51"/>
      <c r="M33024" s="51"/>
    </row>
    <row r="33025" spans="9:13">
      <c r="I33025" s="51"/>
      <c r="M33025" s="51"/>
    </row>
    <row r="33026" spans="9:13">
      <c r="I33026" s="51"/>
      <c r="M33026" s="51"/>
    </row>
    <row r="33027" spans="9:13">
      <c r="I33027" s="51"/>
      <c r="M33027" s="51"/>
    </row>
    <row r="33028" spans="9:13">
      <c r="I33028" s="51"/>
      <c r="M33028" s="51"/>
    </row>
    <row r="33029" spans="9:13">
      <c r="I33029" s="51"/>
      <c r="M33029" s="51"/>
    </row>
    <row r="33030" spans="9:13">
      <c r="I33030" s="51"/>
      <c r="M33030" s="51"/>
    </row>
    <row r="33031" spans="9:13">
      <c r="I33031" s="51"/>
      <c r="M33031" s="51"/>
    </row>
    <row r="33032" spans="9:13">
      <c r="I33032" s="51"/>
      <c r="M33032" s="51"/>
    </row>
    <row r="33033" spans="9:13">
      <c r="I33033" s="51"/>
      <c r="M33033" s="51"/>
    </row>
    <row r="33034" spans="9:13">
      <c r="I33034" s="51"/>
      <c r="M33034" s="51"/>
    </row>
    <row r="33035" spans="9:13">
      <c r="I33035" s="51"/>
      <c r="M33035" s="51"/>
    </row>
    <row r="33036" spans="9:13">
      <c r="I33036" s="51"/>
      <c r="M33036" s="51"/>
    </row>
    <row r="33037" spans="9:13">
      <c r="I33037" s="51"/>
      <c r="M33037" s="51"/>
    </row>
    <row r="33038" spans="9:13">
      <c r="I33038" s="51"/>
      <c r="M33038" s="51"/>
    </row>
    <row r="33039" spans="9:13">
      <c r="I33039" s="51"/>
      <c r="M33039" s="51"/>
    </row>
    <row r="33040" spans="9:13">
      <c r="I33040" s="51"/>
      <c r="M33040" s="51"/>
    </row>
    <row r="33041" spans="9:13">
      <c r="I33041" s="51"/>
      <c r="M33041" s="51"/>
    </row>
    <row r="33042" spans="9:13">
      <c r="I33042" s="51"/>
      <c r="M33042" s="51"/>
    </row>
    <row r="33043" spans="9:13">
      <c r="I33043" s="51"/>
      <c r="M33043" s="51"/>
    </row>
    <row r="33044" spans="9:13">
      <c r="I33044" s="51"/>
      <c r="M33044" s="51"/>
    </row>
    <row r="33045" spans="9:13">
      <c r="I33045" s="51"/>
      <c r="M33045" s="51"/>
    </row>
    <row r="33046" spans="9:13">
      <c r="I33046" s="51"/>
      <c r="M33046" s="51"/>
    </row>
    <row r="33047" spans="9:13">
      <c r="I33047" s="51"/>
      <c r="M33047" s="51"/>
    </row>
    <row r="33048" spans="9:13">
      <c r="I33048" s="51"/>
      <c r="M33048" s="51"/>
    </row>
    <row r="33049" spans="9:13">
      <c r="I33049" s="51"/>
      <c r="M33049" s="51"/>
    </row>
    <row r="33050" spans="9:13">
      <c r="I33050" s="51"/>
      <c r="M33050" s="51"/>
    </row>
    <row r="33051" spans="9:13">
      <c r="I33051" s="51"/>
      <c r="M33051" s="51"/>
    </row>
    <row r="33052" spans="9:13">
      <c r="I33052" s="51"/>
      <c r="M33052" s="51"/>
    </row>
    <row r="33053" spans="9:13">
      <c r="I33053" s="51"/>
      <c r="M33053" s="51"/>
    </row>
    <row r="33054" spans="9:13">
      <c r="I33054" s="51"/>
      <c r="M33054" s="51"/>
    </row>
    <row r="33055" spans="9:13">
      <c r="I33055" s="51"/>
      <c r="M33055" s="51"/>
    </row>
    <row r="33056" spans="9:13">
      <c r="I33056" s="51"/>
      <c r="M33056" s="51"/>
    </row>
    <row r="33057" spans="9:13">
      <c r="I33057" s="51"/>
      <c r="M33057" s="51"/>
    </row>
    <row r="33058" spans="9:13">
      <c r="I33058" s="51"/>
      <c r="M33058" s="51"/>
    </row>
    <row r="33059" spans="9:13">
      <c r="I33059" s="51"/>
      <c r="M33059" s="51"/>
    </row>
    <row r="33060" spans="9:13">
      <c r="I33060" s="51"/>
      <c r="M33060" s="51"/>
    </row>
    <row r="33061" spans="9:13">
      <c r="I33061" s="51"/>
      <c r="M33061" s="51"/>
    </row>
    <row r="33062" spans="9:13">
      <c r="I33062" s="51"/>
      <c r="M33062" s="51"/>
    </row>
    <row r="33063" spans="9:13">
      <c r="I33063" s="51"/>
      <c r="M33063" s="51"/>
    </row>
    <row r="33064" spans="9:13">
      <c r="I33064" s="51"/>
      <c r="M33064" s="51"/>
    </row>
    <row r="33065" spans="9:13">
      <c r="I33065" s="51"/>
      <c r="M33065" s="51"/>
    </row>
    <row r="33066" spans="9:13">
      <c r="I33066" s="51"/>
      <c r="M33066" s="51"/>
    </row>
    <row r="33067" spans="9:13">
      <c r="I33067" s="51"/>
      <c r="M33067" s="51"/>
    </row>
    <row r="33068" spans="9:13">
      <c r="I33068" s="51"/>
      <c r="M33068" s="51"/>
    </row>
    <row r="33069" spans="9:13">
      <c r="I33069" s="51"/>
      <c r="M33069" s="51"/>
    </row>
    <row r="33070" spans="9:13">
      <c r="I33070" s="51"/>
      <c r="M33070" s="51"/>
    </row>
    <row r="33071" spans="9:13">
      <c r="I33071" s="51"/>
      <c r="M33071" s="51"/>
    </row>
    <row r="33072" spans="9:13">
      <c r="I33072" s="51"/>
      <c r="M33072" s="51"/>
    </row>
    <row r="33073" spans="9:13">
      <c r="I33073" s="51"/>
      <c r="M33073" s="51"/>
    </row>
    <row r="33074" spans="9:13">
      <c r="I33074" s="51"/>
      <c r="M33074" s="51"/>
    </row>
    <row r="33075" spans="9:13">
      <c r="I33075" s="51"/>
      <c r="M33075" s="51"/>
    </row>
    <row r="33076" spans="9:13">
      <c r="I33076" s="51"/>
      <c r="M33076" s="51"/>
    </row>
    <row r="33077" spans="9:13">
      <c r="I33077" s="51"/>
      <c r="M33077" s="51"/>
    </row>
    <row r="33078" spans="9:13">
      <c r="I33078" s="51"/>
      <c r="M33078" s="51"/>
    </row>
    <row r="33079" spans="9:13">
      <c r="I33079" s="51"/>
      <c r="M33079" s="51"/>
    </row>
    <row r="33080" spans="9:13">
      <c r="I33080" s="51"/>
      <c r="M33080" s="51"/>
    </row>
    <row r="33081" spans="9:13">
      <c r="I33081" s="51"/>
      <c r="M33081" s="51"/>
    </row>
    <row r="33082" spans="9:13">
      <c r="I33082" s="51"/>
      <c r="M33082" s="51"/>
    </row>
    <row r="33083" spans="9:13">
      <c r="I33083" s="51"/>
      <c r="M33083" s="51"/>
    </row>
    <row r="33084" spans="9:13">
      <c r="I33084" s="51"/>
      <c r="M33084" s="51"/>
    </row>
    <row r="33085" spans="9:13">
      <c r="I33085" s="51"/>
      <c r="M33085" s="51"/>
    </row>
    <row r="33086" spans="9:13">
      <c r="I33086" s="51"/>
      <c r="M33086" s="51"/>
    </row>
    <row r="33087" spans="9:13">
      <c r="I33087" s="51"/>
      <c r="M33087" s="51"/>
    </row>
    <row r="33088" spans="9:13">
      <c r="I33088" s="51"/>
      <c r="M33088" s="51"/>
    </row>
    <row r="33089" spans="9:13">
      <c r="I33089" s="51"/>
      <c r="M33089" s="51"/>
    </row>
    <row r="33090" spans="9:13">
      <c r="I33090" s="51"/>
      <c r="M33090" s="51"/>
    </row>
    <row r="33091" spans="9:13">
      <c r="I33091" s="51"/>
      <c r="M33091" s="51"/>
    </row>
    <row r="33092" spans="9:13">
      <c r="I33092" s="51"/>
      <c r="M33092" s="51"/>
    </row>
    <row r="33093" spans="9:13">
      <c r="I33093" s="51"/>
      <c r="M33093" s="51"/>
    </row>
    <row r="33094" spans="9:13">
      <c r="I33094" s="51"/>
      <c r="M33094" s="51"/>
    </row>
    <row r="33095" spans="9:13">
      <c r="I33095" s="51"/>
      <c r="M33095" s="51"/>
    </row>
    <row r="33096" spans="9:13">
      <c r="I33096" s="51"/>
      <c r="M33096" s="51"/>
    </row>
    <row r="33097" spans="9:13">
      <c r="I33097" s="51"/>
      <c r="M33097" s="51"/>
    </row>
    <row r="33098" spans="9:13">
      <c r="I33098" s="51"/>
      <c r="M33098" s="51"/>
    </row>
    <row r="33099" spans="9:13">
      <c r="I33099" s="51"/>
      <c r="M33099" s="51"/>
    </row>
    <row r="33100" spans="9:13">
      <c r="I33100" s="51"/>
      <c r="M33100" s="51"/>
    </row>
    <row r="33101" spans="9:13">
      <c r="I33101" s="51"/>
      <c r="M33101" s="51"/>
    </row>
    <row r="33102" spans="9:13">
      <c r="I33102" s="51"/>
      <c r="M33102" s="51"/>
    </row>
    <row r="33103" spans="9:13">
      <c r="I33103" s="51"/>
      <c r="M33103" s="51"/>
    </row>
    <row r="33104" spans="9:13">
      <c r="I33104" s="51"/>
      <c r="M33104" s="51"/>
    </row>
    <row r="33105" spans="9:13">
      <c r="I33105" s="51"/>
      <c r="M33105" s="51"/>
    </row>
    <row r="33106" spans="9:13">
      <c r="I33106" s="51"/>
      <c r="M33106" s="51"/>
    </row>
    <row r="33107" spans="9:13">
      <c r="I33107" s="51"/>
      <c r="M33107" s="51"/>
    </row>
    <row r="33108" spans="9:13">
      <c r="I33108" s="51"/>
      <c r="M33108" s="51"/>
    </row>
    <row r="33109" spans="9:13">
      <c r="I33109" s="51"/>
      <c r="M33109" s="51"/>
    </row>
    <row r="33110" spans="9:13">
      <c r="I33110" s="51"/>
      <c r="M33110" s="51"/>
    </row>
    <row r="33111" spans="9:13">
      <c r="I33111" s="51"/>
      <c r="M33111" s="51"/>
    </row>
    <row r="33112" spans="9:13">
      <c r="I33112" s="51"/>
      <c r="M33112" s="51"/>
    </row>
    <row r="33113" spans="9:13">
      <c r="I33113" s="51"/>
      <c r="M33113" s="51"/>
    </row>
    <row r="33114" spans="9:13">
      <c r="I33114" s="51"/>
      <c r="M33114" s="51"/>
    </row>
    <row r="33115" spans="9:13">
      <c r="I33115" s="51"/>
      <c r="M33115" s="51"/>
    </row>
    <row r="33116" spans="9:13">
      <c r="I33116" s="51"/>
      <c r="M33116" s="51"/>
    </row>
    <row r="33117" spans="9:13">
      <c r="I33117" s="51"/>
      <c r="M33117" s="51"/>
    </row>
    <row r="33118" spans="9:13">
      <c r="I33118" s="51"/>
      <c r="M33118" s="51"/>
    </row>
    <row r="33119" spans="9:13">
      <c r="I33119" s="51"/>
      <c r="M33119" s="51"/>
    </row>
    <row r="33120" spans="9:13">
      <c r="I33120" s="51"/>
      <c r="M33120" s="51"/>
    </row>
    <row r="33121" spans="9:13">
      <c r="I33121" s="51"/>
      <c r="M33121" s="51"/>
    </row>
    <row r="33122" spans="9:13">
      <c r="I33122" s="51"/>
      <c r="M33122" s="51"/>
    </row>
    <row r="33123" spans="9:13">
      <c r="I33123" s="51"/>
      <c r="M33123" s="51"/>
    </row>
    <row r="33124" spans="9:13">
      <c r="I33124" s="51"/>
      <c r="M33124" s="51"/>
    </row>
    <row r="33125" spans="9:13">
      <c r="I33125" s="51"/>
      <c r="M33125" s="51"/>
    </row>
    <row r="33126" spans="9:13">
      <c r="I33126" s="51"/>
      <c r="M33126" s="51"/>
    </row>
    <row r="33127" spans="9:13">
      <c r="I33127" s="51"/>
      <c r="M33127" s="51"/>
    </row>
    <row r="33128" spans="9:13">
      <c r="I33128" s="51"/>
      <c r="M33128" s="51"/>
    </row>
    <row r="33129" spans="9:13">
      <c r="I33129" s="51"/>
      <c r="M33129" s="51"/>
    </row>
    <row r="33130" spans="9:13">
      <c r="I33130" s="51"/>
      <c r="M33130" s="51"/>
    </row>
    <row r="33131" spans="9:13">
      <c r="I33131" s="51"/>
      <c r="M33131" s="51"/>
    </row>
    <row r="33132" spans="9:13">
      <c r="I33132" s="51"/>
      <c r="M33132" s="51"/>
    </row>
    <row r="33133" spans="9:13">
      <c r="I33133" s="51"/>
      <c r="M33133" s="51"/>
    </row>
    <row r="33134" spans="9:13">
      <c r="I33134" s="51"/>
      <c r="M33134" s="51"/>
    </row>
    <row r="33135" spans="9:13">
      <c r="I33135" s="51"/>
      <c r="M33135" s="51"/>
    </row>
    <row r="33136" spans="9:13">
      <c r="I33136" s="51"/>
      <c r="M33136" s="51"/>
    </row>
    <row r="33137" spans="9:13">
      <c r="I33137" s="51"/>
      <c r="M33137" s="51"/>
    </row>
    <row r="33138" spans="9:13">
      <c r="I33138" s="51"/>
      <c r="M33138" s="51"/>
    </row>
    <row r="33139" spans="9:13">
      <c r="I33139" s="51"/>
      <c r="M33139" s="51"/>
    </row>
    <row r="33140" spans="9:13">
      <c r="I33140" s="51"/>
      <c r="M33140" s="51"/>
    </row>
    <row r="33141" spans="9:13">
      <c r="I33141" s="51"/>
      <c r="M33141" s="51"/>
    </row>
    <row r="33142" spans="9:13">
      <c r="I33142" s="51"/>
      <c r="M33142" s="51"/>
    </row>
    <row r="33143" spans="9:13">
      <c r="I33143" s="51"/>
      <c r="M33143" s="51"/>
    </row>
    <row r="33144" spans="9:13">
      <c r="I33144" s="51"/>
      <c r="M33144" s="51"/>
    </row>
    <row r="33145" spans="9:13">
      <c r="I33145" s="51"/>
      <c r="M33145" s="51"/>
    </row>
    <row r="33146" spans="9:13">
      <c r="I33146" s="51"/>
      <c r="M33146" s="51"/>
    </row>
    <row r="33147" spans="9:13">
      <c r="I33147" s="51"/>
      <c r="M33147" s="51"/>
    </row>
    <row r="33148" spans="9:13">
      <c r="I33148" s="51"/>
      <c r="M33148" s="51"/>
    </row>
    <row r="33149" spans="9:13">
      <c r="I33149" s="51"/>
      <c r="M33149" s="51"/>
    </row>
    <row r="33150" spans="9:13">
      <c r="I33150" s="51"/>
      <c r="M33150" s="51"/>
    </row>
    <row r="33151" spans="9:13">
      <c r="I33151" s="51"/>
      <c r="M33151" s="51"/>
    </row>
    <row r="33152" spans="9:13">
      <c r="I33152" s="51"/>
      <c r="M33152" s="51"/>
    </row>
    <row r="33153" spans="9:13">
      <c r="I33153" s="51"/>
      <c r="M33153" s="51"/>
    </row>
    <row r="33154" spans="9:13">
      <c r="I33154" s="51"/>
      <c r="M33154" s="51"/>
    </row>
    <row r="33155" spans="9:13">
      <c r="I33155" s="51"/>
      <c r="M33155" s="51"/>
    </row>
    <row r="33156" spans="9:13">
      <c r="I33156" s="51"/>
      <c r="M33156" s="51"/>
    </row>
    <row r="33157" spans="9:13">
      <c r="I33157" s="51"/>
      <c r="M33157" s="51"/>
    </row>
    <row r="33158" spans="9:13">
      <c r="I33158" s="51"/>
      <c r="M33158" s="51"/>
    </row>
    <row r="33159" spans="9:13">
      <c r="I33159" s="51"/>
      <c r="M33159" s="51"/>
    </row>
    <row r="33160" spans="9:13">
      <c r="I33160" s="51"/>
      <c r="M33160" s="51"/>
    </row>
    <row r="33161" spans="9:13">
      <c r="I33161" s="51"/>
      <c r="M33161" s="51"/>
    </row>
    <row r="33162" spans="9:13">
      <c r="I33162" s="51"/>
      <c r="M33162" s="51"/>
    </row>
    <row r="33163" spans="9:13">
      <c r="I33163" s="51"/>
      <c r="M33163" s="51"/>
    </row>
    <row r="33164" spans="9:13">
      <c r="I33164" s="51"/>
      <c r="M33164" s="51"/>
    </row>
    <row r="33165" spans="9:13">
      <c r="I33165" s="51"/>
      <c r="M33165" s="51"/>
    </row>
    <row r="33166" spans="9:13">
      <c r="I33166" s="51"/>
      <c r="M33166" s="51"/>
    </row>
    <row r="33167" spans="9:13">
      <c r="I33167" s="51"/>
      <c r="M33167" s="51"/>
    </row>
    <row r="33168" spans="9:13">
      <c r="I33168" s="51"/>
      <c r="M33168" s="51"/>
    </row>
    <row r="33169" spans="9:13">
      <c r="I33169" s="51"/>
      <c r="M33169" s="51"/>
    </row>
    <row r="33170" spans="9:13">
      <c r="I33170" s="51"/>
      <c r="M33170" s="51"/>
    </row>
    <row r="33171" spans="9:13">
      <c r="I33171" s="51"/>
      <c r="M33171" s="51"/>
    </row>
    <row r="33172" spans="9:13">
      <c r="I33172" s="51"/>
      <c r="M33172" s="51"/>
    </row>
    <row r="33173" spans="9:13">
      <c r="I33173" s="51"/>
      <c r="M33173" s="51"/>
    </row>
    <row r="33174" spans="9:13">
      <c r="I33174" s="51"/>
      <c r="M33174" s="51"/>
    </row>
    <row r="33175" spans="9:13">
      <c r="I33175" s="51"/>
      <c r="M33175" s="51"/>
    </row>
    <row r="33176" spans="9:13">
      <c r="I33176" s="51"/>
      <c r="M33176" s="51"/>
    </row>
    <row r="33177" spans="9:13">
      <c r="I33177" s="51"/>
      <c r="M33177" s="51"/>
    </row>
    <row r="33178" spans="9:13">
      <c r="I33178" s="51"/>
      <c r="M33178" s="51"/>
    </row>
    <row r="33179" spans="9:13">
      <c r="I33179" s="51"/>
      <c r="M33179" s="51"/>
    </row>
    <row r="33180" spans="9:13">
      <c r="I33180" s="51"/>
      <c r="M33180" s="51"/>
    </row>
    <row r="33181" spans="9:13">
      <c r="I33181" s="51"/>
      <c r="M33181" s="51"/>
    </row>
    <row r="33182" spans="9:13">
      <c r="I33182" s="51"/>
      <c r="M33182" s="51"/>
    </row>
    <row r="33183" spans="9:13">
      <c r="I33183" s="51"/>
      <c r="M33183" s="51"/>
    </row>
    <row r="33184" spans="9:13">
      <c r="I33184" s="51"/>
      <c r="M33184" s="51"/>
    </row>
    <row r="33185" spans="9:13">
      <c r="I33185" s="51"/>
      <c r="M33185" s="51"/>
    </row>
    <row r="33186" spans="9:13">
      <c r="I33186" s="51"/>
      <c r="M33186" s="51"/>
    </row>
    <row r="33187" spans="9:13">
      <c r="I33187" s="51"/>
      <c r="M33187" s="51"/>
    </row>
    <row r="33188" spans="9:13">
      <c r="I33188" s="51"/>
      <c r="M33188" s="51"/>
    </row>
    <row r="33189" spans="9:13">
      <c r="I33189" s="51"/>
      <c r="M33189" s="51"/>
    </row>
    <row r="33190" spans="9:13">
      <c r="I33190" s="51"/>
      <c r="M33190" s="51"/>
    </row>
    <row r="33191" spans="9:13">
      <c r="I33191" s="51"/>
      <c r="M33191" s="51"/>
    </row>
    <row r="33192" spans="9:13">
      <c r="I33192" s="51"/>
      <c r="M33192" s="51"/>
    </row>
    <row r="33193" spans="9:13">
      <c r="I33193" s="51"/>
      <c r="M33193" s="51"/>
    </row>
    <row r="33194" spans="9:13">
      <c r="I33194" s="51"/>
      <c r="M33194" s="51"/>
    </row>
    <row r="33195" spans="9:13">
      <c r="I33195" s="51"/>
      <c r="M33195" s="51"/>
    </row>
    <row r="33196" spans="9:13">
      <c r="I33196" s="51"/>
      <c r="M33196" s="51"/>
    </row>
    <row r="33197" spans="9:13">
      <c r="I33197" s="51"/>
      <c r="M33197" s="51"/>
    </row>
    <row r="33198" spans="9:13">
      <c r="I33198" s="51"/>
      <c r="M33198" s="51"/>
    </row>
    <row r="33199" spans="9:13">
      <c r="I33199" s="51"/>
      <c r="M33199" s="51"/>
    </row>
    <row r="33200" spans="9:13">
      <c r="I33200" s="51"/>
      <c r="M33200" s="51"/>
    </row>
    <row r="33201" spans="9:13">
      <c r="I33201" s="51"/>
      <c r="M33201" s="51"/>
    </row>
    <row r="33202" spans="9:13">
      <c r="I33202" s="51"/>
      <c r="M33202" s="51"/>
    </row>
    <row r="33203" spans="9:13">
      <c r="I33203" s="51"/>
      <c r="M33203" s="51"/>
    </row>
    <row r="33204" spans="9:13">
      <c r="I33204" s="51"/>
      <c r="M33204" s="51"/>
    </row>
    <row r="33205" spans="9:13">
      <c r="I33205" s="51"/>
      <c r="M33205" s="51"/>
    </row>
    <row r="33206" spans="9:13">
      <c r="I33206" s="51"/>
      <c r="M33206" s="51"/>
    </row>
    <row r="33207" spans="9:13">
      <c r="I33207" s="51"/>
      <c r="M33207" s="51"/>
    </row>
    <row r="33208" spans="9:13">
      <c r="I33208" s="51"/>
      <c r="M33208" s="51"/>
    </row>
    <row r="33209" spans="9:13">
      <c r="I33209" s="51"/>
      <c r="M33209" s="51"/>
    </row>
    <row r="33210" spans="9:13">
      <c r="I33210" s="51"/>
      <c r="M33210" s="51"/>
    </row>
    <row r="33211" spans="9:13">
      <c r="I33211" s="51"/>
      <c r="M33211" s="51"/>
    </row>
    <row r="33212" spans="9:13">
      <c r="I33212" s="51"/>
      <c r="M33212" s="51"/>
    </row>
    <row r="33213" spans="9:13">
      <c r="I33213" s="51"/>
      <c r="M33213" s="51"/>
    </row>
    <row r="33214" spans="9:13">
      <c r="I33214" s="51"/>
      <c r="M33214" s="51"/>
    </row>
    <row r="33215" spans="9:13">
      <c r="I33215" s="51"/>
      <c r="M33215" s="51"/>
    </row>
    <row r="33216" spans="9:13">
      <c r="I33216" s="51"/>
      <c r="M33216" s="51"/>
    </row>
    <row r="33217" spans="9:13">
      <c r="I33217" s="51"/>
      <c r="M33217" s="51"/>
    </row>
    <row r="33218" spans="9:13">
      <c r="I33218" s="51"/>
      <c r="M33218" s="51"/>
    </row>
    <row r="33219" spans="9:13">
      <c r="I33219" s="51"/>
      <c r="M33219" s="51"/>
    </row>
    <row r="33220" spans="9:13">
      <c r="I33220" s="51"/>
      <c r="M33220" s="51"/>
    </row>
    <row r="33221" spans="9:13">
      <c r="I33221" s="51"/>
      <c r="M33221" s="51"/>
    </row>
    <row r="33222" spans="9:13">
      <c r="I33222" s="51"/>
      <c r="M33222" s="51"/>
    </row>
    <row r="33223" spans="9:13">
      <c r="I33223" s="51"/>
      <c r="M33223" s="51"/>
    </row>
    <row r="33224" spans="9:13">
      <c r="I33224" s="51"/>
      <c r="M33224" s="51"/>
    </row>
    <row r="33225" spans="9:13">
      <c r="I33225" s="51"/>
      <c r="M33225" s="51"/>
    </row>
    <row r="33226" spans="9:13">
      <c r="I33226" s="51"/>
      <c r="M33226" s="51"/>
    </row>
    <row r="33227" spans="9:13">
      <c r="I33227" s="51"/>
      <c r="M33227" s="51"/>
    </row>
    <row r="33228" spans="9:13">
      <c r="I33228" s="51"/>
      <c r="M33228" s="51"/>
    </row>
    <row r="33229" spans="9:13">
      <c r="I33229" s="51"/>
      <c r="M33229" s="51"/>
    </row>
    <row r="33230" spans="9:13">
      <c r="I33230" s="51"/>
      <c r="M33230" s="51"/>
    </row>
    <row r="33231" spans="9:13">
      <c r="I33231" s="51"/>
      <c r="M33231" s="51"/>
    </row>
    <row r="33232" spans="9:13">
      <c r="I33232" s="51"/>
      <c r="M33232" s="51"/>
    </row>
    <row r="33233" spans="9:13">
      <c r="I33233" s="51"/>
      <c r="M33233" s="51"/>
    </row>
    <row r="33234" spans="9:13">
      <c r="I33234" s="51"/>
      <c r="M33234" s="51"/>
    </row>
    <row r="33235" spans="9:13">
      <c r="I33235" s="51"/>
      <c r="M33235" s="51"/>
    </row>
    <row r="33236" spans="9:13">
      <c r="I33236" s="51"/>
      <c r="M33236" s="51"/>
    </row>
    <row r="33237" spans="9:13">
      <c r="I33237" s="51"/>
      <c r="M33237" s="51"/>
    </row>
    <row r="33238" spans="9:13">
      <c r="I33238" s="51"/>
      <c r="M33238" s="51"/>
    </row>
    <row r="33239" spans="9:13">
      <c r="I33239" s="51"/>
      <c r="M33239" s="51"/>
    </row>
    <row r="33240" spans="9:13">
      <c r="I33240" s="51"/>
      <c r="M33240" s="51"/>
    </row>
    <row r="33241" spans="9:13">
      <c r="I33241" s="51"/>
      <c r="M33241" s="51"/>
    </row>
    <row r="33242" spans="9:13">
      <c r="I33242" s="51"/>
      <c r="M33242" s="51"/>
    </row>
    <row r="33243" spans="9:13">
      <c r="I33243" s="51"/>
      <c r="M33243" s="51"/>
    </row>
    <row r="33244" spans="9:13">
      <c r="I33244" s="51"/>
      <c r="M33244" s="51"/>
    </row>
    <row r="33245" spans="9:13">
      <c r="I33245" s="51"/>
      <c r="M33245" s="51"/>
    </row>
    <row r="33246" spans="9:13">
      <c r="I33246" s="51"/>
      <c r="M33246" s="51"/>
    </row>
    <row r="33247" spans="9:13">
      <c r="I33247" s="51"/>
      <c r="M33247" s="51"/>
    </row>
    <row r="33248" spans="9:13">
      <c r="I33248" s="51"/>
      <c r="M33248" s="51"/>
    </row>
    <row r="33249" spans="9:13">
      <c r="I33249" s="51"/>
      <c r="M33249" s="51"/>
    </row>
    <row r="33250" spans="9:13">
      <c r="I33250" s="51"/>
      <c r="M33250" s="51"/>
    </row>
    <row r="33251" spans="9:13">
      <c r="I33251" s="51"/>
      <c r="M33251" s="51"/>
    </row>
    <row r="33252" spans="9:13">
      <c r="I33252" s="51"/>
      <c r="M33252" s="51"/>
    </row>
    <row r="33253" spans="9:13">
      <c r="I33253" s="51"/>
      <c r="M33253" s="51"/>
    </row>
    <row r="33254" spans="9:13">
      <c r="I33254" s="51"/>
      <c r="M33254" s="51"/>
    </row>
    <row r="33255" spans="9:13">
      <c r="I33255" s="51"/>
      <c r="M33255" s="51"/>
    </row>
    <row r="33256" spans="9:13">
      <c r="I33256" s="51"/>
      <c r="M33256" s="51"/>
    </row>
    <row r="33257" spans="9:13">
      <c r="I33257" s="51"/>
      <c r="M33257" s="51"/>
    </row>
    <row r="33258" spans="9:13">
      <c r="I33258" s="51"/>
      <c r="M33258" s="51"/>
    </row>
    <row r="33259" spans="9:13">
      <c r="I33259" s="51"/>
      <c r="M33259" s="51"/>
    </row>
    <row r="33260" spans="9:13">
      <c r="I33260" s="51"/>
      <c r="M33260" s="51"/>
    </row>
    <row r="33261" spans="9:13">
      <c r="I33261" s="51"/>
      <c r="M33261" s="51"/>
    </row>
    <row r="33262" spans="9:13">
      <c r="I33262" s="51"/>
      <c r="M33262" s="51"/>
    </row>
    <row r="33263" spans="9:13">
      <c r="I33263" s="51"/>
      <c r="M33263" s="51"/>
    </row>
    <row r="33264" spans="9:13">
      <c r="I33264" s="51"/>
      <c r="M33264" s="51"/>
    </row>
    <row r="33265" spans="9:13">
      <c r="I33265" s="51"/>
      <c r="M33265" s="51"/>
    </row>
    <row r="33266" spans="9:13">
      <c r="I33266" s="51"/>
      <c r="M33266" s="51"/>
    </row>
    <row r="33267" spans="9:13">
      <c r="I33267" s="51"/>
      <c r="M33267" s="51"/>
    </row>
    <row r="33268" spans="9:13">
      <c r="I33268" s="51"/>
      <c r="M33268" s="51"/>
    </row>
    <row r="33269" spans="9:13">
      <c r="I33269" s="51"/>
      <c r="M33269" s="51"/>
    </row>
    <row r="33270" spans="9:13">
      <c r="I33270" s="51"/>
      <c r="M33270" s="51"/>
    </row>
    <row r="33271" spans="9:13">
      <c r="I33271" s="51"/>
      <c r="M33271" s="51"/>
    </row>
    <row r="33272" spans="9:13">
      <c r="I33272" s="51"/>
      <c r="M33272" s="51"/>
    </row>
    <row r="33273" spans="9:13">
      <c r="I33273" s="51"/>
      <c r="M33273" s="51"/>
    </row>
    <row r="33274" spans="9:13">
      <c r="I33274" s="51"/>
      <c r="M33274" s="51"/>
    </row>
    <row r="33275" spans="9:13">
      <c r="I33275" s="51"/>
      <c r="M33275" s="51"/>
    </row>
    <row r="33276" spans="9:13">
      <c r="I33276" s="51"/>
      <c r="M33276" s="51"/>
    </row>
    <row r="33277" spans="9:13">
      <c r="I33277" s="51"/>
      <c r="M33277" s="51"/>
    </row>
    <row r="33278" spans="9:13">
      <c r="I33278" s="51"/>
      <c r="M33278" s="51"/>
    </row>
    <row r="33279" spans="9:13">
      <c r="I33279" s="51"/>
      <c r="M33279" s="51"/>
    </row>
    <row r="33280" spans="9:13">
      <c r="I33280" s="51"/>
      <c r="M33280" s="51"/>
    </row>
    <row r="33281" spans="9:13">
      <c r="I33281" s="51"/>
      <c r="M33281" s="51"/>
    </row>
    <row r="33282" spans="9:13">
      <c r="I33282" s="51"/>
      <c r="M33282" s="51"/>
    </row>
    <row r="33283" spans="9:13">
      <c r="I33283" s="51"/>
      <c r="M33283" s="51"/>
    </row>
    <row r="33284" spans="9:13">
      <c r="I33284" s="51"/>
      <c r="M33284" s="51"/>
    </row>
    <row r="33285" spans="9:13">
      <c r="I33285" s="51"/>
      <c r="M33285" s="51"/>
    </row>
    <row r="33286" spans="9:13">
      <c r="I33286" s="51"/>
      <c r="M33286" s="51"/>
    </row>
    <row r="33287" spans="9:13">
      <c r="I33287" s="51"/>
      <c r="M33287" s="51"/>
    </row>
    <row r="33288" spans="9:13">
      <c r="I33288" s="51"/>
      <c r="M33288" s="51"/>
    </row>
    <row r="33289" spans="9:13">
      <c r="I33289" s="51"/>
      <c r="M33289" s="51"/>
    </row>
    <row r="33290" spans="9:13">
      <c r="I33290" s="51"/>
      <c r="M33290" s="51"/>
    </row>
    <row r="33291" spans="9:13">
      <c r="I33291" s="51"/>
      <c r="M33291" s="51"/>
    </row>
    <row r="33292" spans="9:13">
      <c r="I33292" s="51"/>
      <c r="M33292" s="51"/>
    </row>
    <row r="33293" spans="9:13">
      <c r="I33293" s="51"/>
      <c r="M33293" s="51"/>
    </row>
    <row r="33294" spans="9:13">
      <c r="I33294" s="51"/>
      <c r="M33294" s="51"/>
    </row>
    <row r="33295" spans="9:13">
      <c r="I33295" s="51"/>
      <c r="M33295" s="51"/>
    </row>
    <row r="33296" spans="9:13">
      <c r="I33296" s="51"/>
      <c r="M33296" s="51"/>
    </row>
    <row r="33297" spans="9:13">
      <c r="I33297" s="51"/>
      <c r="M33297" s="51"/>
    </row>
    <row r="33298" spans="9:13">
      <c r="I33298" s="51"/>
      <c r="M33298" s="51"/>
    </row>
    <row r="33299" spans="9:13">
      <c r="I33299" s="51"/>
      <c r="M33299" s="51"/>
    </row>
    <row r="33300" spans="9:13">
      <c r="I33300" s="51"/>
      <c r="M33300" s="51"/>
    </row>
    <row r="33301" spans="9:13">
      <c r="I33301" s="51"/>
      <c r="M33301" s="51"/>
    </row>
    <row r="33302" spans="9:13">
      <c r="I33302" s="51"/>
      <c r="M33302" s="51"/>
    </row>
    <row r="33303" spans="9:13">
      <c r="I33303" s="51"/>
      <c r="M33303" s="51"/>
    </row>
    <row r="33304" spans="9:13">
      <c r="I33304" s="51"/>
      <c r="M33304" s="51"/>
    </row>
    <row r="33305" spans="9:13">
      <c r="I33305" s="51"/>
      <c r="M33305" s="51"/>
    </row>
    <row r="33306" spans="9:13">
      <c r="I33306" s="51"/>
      <c r="M33306" s="51"/>
    </row>
    <row r="33307" spans="9:13">
      <c r="I33307" s="51"/>
      <c r="M33307" s="51"/>
    </row>
    <row r="33308" spans="9:13">
      <c r="I33308" s="51"/>
      <c r="M33308" s="51"/>
    </row>
    <row r="33309" spans="9:13">
      <c r="I33309" s="51"/>
      <c r="M33309" s="51"/>
    </row>
    <row r="33310" spans="9:13">
      <c r="I33310" s="51"/>
      <c r="M33310" s="51"/>
    </row>
    <row r="33311" spans="9:13">
      <c r="I33311" s="51"/>
      <c r="M33311" s="51"/>
    </row>
    <row r="33312" spans="9:13">
      <c r="I33312" s="51"/>
      <c r="M33312" s="51"/>
    </row>
    <row r="33313" spans="9:13">
      <c r="I33313" s="51"/>
      <c r="M33313" s="51"/>
    </row>
    <row r="33314" spans="9:13">
      <c r="I33314" s="51"/>
      <c r="M33314" s="51"/>
    </row>
    <row r="33315" spans="9:13">
      <c r="I33315" s="51"/>
      <c r="M33315" s="51"/>
    </row>
    <row r="33316" spans="9:13">
      <c r="I33316" s="51"/>
      <c r="M33316" s="51"/>
    </row>
    <row r="33317" spans="9:13">
      <c r="I33317" s="51"/>
      <c r="M33317" s="51"/>
    </row>
    <row r="33318" spans="9:13">
      <c r="I33318" s="51"/>
      <c r="M33318" s="51"/>
    </row>
    <row r="33319" spans="9:13">
      <c r="I33319" s="51"/>
      <c r="M33319" s="51"/>
    </row>
    <row r="33320" spans="9:13">
      <c r="I33320" s="51"/>
      <c r="M33320" s="51"/>
    </row>
    <row r="33321" spans="9:13">
      <c r="I33321" s="51"/>
      <c r="M33321" s="51"/>
    </row>
    <row r="33322" spans="9:13">
      <c r="I33322" s="51"/>
      <c r="M33322" s="51"/>
    </row>
    <row r="33323" spans="9:13">
      <c r="I33323" s="51"/>
      <c r="M33323" s="51"/>
    </row>
    <row r="33324" spans="9:13">
      <c r="I33324" s="51"/>
      <c r="M33324" s="51"/>
    </row>
    <row r="33325" spans="9:13">
      <c r="I33325" s="51"/>
      <c r="M33325" s="51"/>
    </row>
    <row r="33326" spans="9:13">
      <c r="I33326" s="51"/>
      <c r="M33326" s="51"/>
    </row>
    <row r="33327" spans="9:13">
      <c r="I33327" s="51"/>
      <c r="M33327" s="51"/>
    </row>
    <row r="33328" spans="9:13">
      <c r="I33328" s="51"/>
      <c r="M33328" s="51"/>
    </row>
    <row r="33329" spans="9:13">
      <c r="I33329" s="51"/>
      <c r="M33329" s="51"/>
    </row>
    <row r="33330" spans="9:13">
      <c r="I33330" s="51"/>
      <c r="M33330" s="51"/>
    </row>
    <row r="33331" spans="9:13">
      <c r="I33331" s="51"/>
      <c r="M33331" s="51"/>
    </row>
    <row r="33332" spans="9:13">
      <c r="I33332" s="51"/>
      <c r="M33332" s="51"/>
    </row>
    <row r="33333" spans="9:13">
      <c r="I33333" s="51"/>
      <c r="M33333" s="51"/>
    </row>
    <row r="33334" spans="9:13">
      <c r="I33334" s="51"/>
      <c r="M33334" s="51"/>
    </row>
    <row r="33335" spans="9:13">
      <c r="I33335" s="51"/>
      <c r="M33335" s="51"/>
    </row>
    <row r="33336" spans="9:13">
      <c r="I33336" s="51"/>
      <c r="M33336" s="51"/>
    </row>
    <row r="33337" spans="9:13">
      <c r="I33337" s="51"/>
      <c r="M33337" s="51"/>
    </row>
    <row r="33338" spans="9:13">
      <c r="I33338" s="51"/>
      <c r="M33338" s="51"/>
    </row>
    <row r="33339" spans="9:13">
      <c r="I33339" s="51"/>
      <c r="M33339" s="51"/>
    </row>
    <row r="33340" spans="9:13">
      <c r="I33340" s="51"/>
      <c r="M33340" s="51"/>
    </row>
    <row r="33341" spans="9:13">
      <c r="I33341" s="51"/>
      <c r="M33341" s="51"/>
    </row>
    <row r="33342" spans="9:13">
      <c r="I33342" s="51"/>
      <c r="M33342" s="51"/>
    </row>
    <row r="33343" spans="9:13">
      <c r="I33343" s="51"/>
      <c r="M33343" s="51"/>
    </row>
    <row r="33344" spans="9:13">
      <c r="I33344" s="51"/>
      <c r="M33344" s="51"/>
    </row>
    <row r="33345" spans="9:13">
      <c r="I33345" s="51"/>
      <c r="M33345" s="51"/>
    </row>
    <row r="33346" spans="9:13">
      <c r="I33346" s="51"/>
      <c r="M33346" s="51"/>
    </row>
    <row r="33347" spans="9:13">
      <c r="I33347" s="51"/>
      <c r="M33347" s="51"/>
    </row>
    <row r="33348" spans="9:13">
      <c r="I33348" s="51"/>
      <c r="M33348" s="51"/>
    </row>
    <row r="33349" spans="9:13">
      <c r="I33349" s="51"/>
      <c r="M33349" s="51"/>
    </row>
    <row r="33350" spans="9:13">
      <c r="I33350" s="51"/>
      <c r="M33350" s="51"/>
    </row>
    <row r="33351" spans="9:13">
      <c r="I33351" s="51"/>
      <c r="M33351" s="51"/>
    </row>
    <row r="33352" spans="9:13">
      <c r="I33352" s="51"/>
      <c r="M33352" s="51"/>
    </row>
    <row r="33353" spans="9:13">
      <c r="I33353" s="51"/>
      <c r="M33353" s="51"/>
    </row>
    <row r="33354" spans="9:13">
      <c r="I33354" s="51"/>
      <c r="M33354" s="51"/>
    </row>
    <row r="33355" spans="9:13">
      <c r="I33355" s="51"/>
      <c r="M33355" s="51"/>
    </row>
    <row r="33356" spans="9:13">
      <c r="I33356" s="51"/>
      <c r="M33356" s="51"/>
    </row>
    <row r="33357" spans="9:13">
      <c r="I33357" s="51"/>
      <c r="M33357" s="51"/>
    </row>
    <row r="33358" spans="9:13">
      <c r="I33358" s="51"/>
      <c r="M33358" s="51"/>
    </row>
    <row r="33359" spans="9:13">
      <c r="I33359" s="51"/>
      <c r="M33359" s="51"/>
    </row>
    <row r="33360" spans="9:13">
      <c r="I33360" s="51"/>
      <c r="M33360" s="51"/>
    </row>
    <row r="33361" spans="9:13">
      <c r="I33361" s="51"/>
      <c r="M33361" s="51"/>
    </row>
    <row r="33362" spans="9:13">
      <c r="I33362" s="51"/>
      <c r="M33362" s="51"/>
    </row>
    <row r="33363" spans="9:13">
      <c r="I33363" s="51"/>
      <c r="M33363" s="51"/>
    </row>
    <row r="33364" spans="9:13">
      <c r="I33364" s="51"/>
      <c r="M33364" s="51"/>
    </row>
    <row r="33365" spans="9:13">
      <c r="I33365" s="51"/>
      <c r="M33365" s="51"/>
    </row>
    <row r="33366" spans="9:13">
      <c r="I33366" s="51"/>
      <c r="M33366" s="51"/>
    </row>
    <row r="33367" spans="9:13">
      <c r="I33367" s="51"/>
      <c r="M33367" s="51"/>
    </row>
    <row r="33368" spans="9:13">
      <c r="I33368" s="51"/>
      <c r="M33368" s="51"/>
    </row>
    <row r="33369" spans="9:13">
      <c r="I33369" s="51"/>
      <c r="M33369" s="51"/>
    </row>
    <row r="33370" spans="9:13">
      <c r="I33370" s="51"/>
      <c r="M33370" s="51"/>
    </row>
    <row r="33371" spans="9:13">
      <c r="I33371" s="51"/>
      <c r="M33371" s="51"/>
    </row>
    <row r="33372" spans="9:13">
      <c r="I33372" s="51"/>
      <c r="M33372" s="51"/>
    </row>
    <row r="33373" spans="9:13">
      <c r="I33373" s="51"/>
      <c r="M33373" s="51"/>
    </row>
    <row r="33374" spans="9:13">
      <c r="I33374" s="51"/>
      <c r="M33374" s="51"/>
    </row>
    <row r="33375" spans="9:13">
      <c r="I33375" s="51"/>
      <c r="M33375" s="51"/>
    </row>
    <row r="33376" spans="9:13">
      <c r="I33376" s="51"/>
      <c r="M33376" s="51"/>
    </row>
    <row r="33377" spans="9:13">
      <c r="I33377" s="51"/>
      <c r="M33377" s="51"/>
    </row>
    <row r="33378" spans="9:13">
      <c r="I33378" s="51"/>
      <c r="M33378" s="51"/>
    </row>
    <row r="33379" spans="9:13">
      <c r="I33379" s="51"/>
      <c r="M33379" s="51"/>
    </row>
    <row r="33380" spans="9:13">
      <c r="I33380" s="51"/>
      <c r="M33380" s="51"/>
    </row>
    <row r="33381" spans="9:13">
      <c r="I33381" s="51"/>
      <c r="M33381" s="51"/>
    </row>
    <row r="33382" spans="9:13">
      <c r="I33382" s="51"/>
      <c r="M33382" s="51"/>
    </row>
    <row r="33383" spans="9:13">
      <c r="I33383" s="51"/>
      <c r="M33383" s="51"/>
    </row>
    <row r="33384" spans="9:13">
      <c r="I33384" s="51"/>
      <c r="M33384" s="51"/>
    </row>
    <row r="33385" spans="9:13">
      <c r="I33385" s="51"/>
      <c r="M33385" s="51"/>
    </row>
    <row r="33386" spans="9:13">
      <c r="I33386" s="51"/>
      <c r="M33386" s="51"/>
    </row>
    <row r="33387" spans="9:13">
      <c r="I33387" s="51"/>
      <c r="M33387" s="51"/>
    </row>
    <row r="33388" spans="9:13">
      <c r="I33388" s="51"/>
      <c r="M33388" s="51"/>
    </row>
    <row r="33389" spans="9:13">
      <c r="I33389" s="51"/>
      <c r="M33389" s="51"/>
    </row>
    <row r="33390" spans="9:13">
      <c r="I33390" s="51"/>
      <c r="M33390" s="51"/>
    </row>
    <row r="33391" spans="9:13">
      <c r="I33391" s="51"/>
      <c r="M33391" s="51"/>
    </row>
    <row r="33392" spans="9:13">
      <c r="I33392" s="51"/>
      <c r="M33392" s="51"/>
    </row>
    <row r="33393" spans="9:13">
      <c r="I33393" s="51"/>
      <c r="M33393" s="51"/>
    </row>
    <row r="33394" spans="9:13">
      <c r="I33394" s="51"/>
      <c r="M33394" s="51"/>
    </row>
    <row r="33395" spans="9:13">
      <c r="I33395" s="51"/>
      <c r="M33395" s="51"/>
    </row>
    <row r="33396" spans="9:13">
      <c r="I33396" s="51"/>
      <c r="M33396" s="51"/>
    </row>
    <row r="33397" spans="9:13">
      <c r="I33397" s="51"/>
      <c r="M33397" s="51"/>
    </row>
    <row r="33398" spans="9:13">
      <c r="I33398" s="51"/>
      <c r="M33398" s="51"/>
    </row>
    <row r="33399" spans="9:13">
      <c r="I33399" s="51"/>
      <c r="M33399" s="51"/>
    </row>
    <row r="33400" spans="9:13">
      <c r="I33400" s="51"/>
      <c r="M33400" s="51"/>
    </row>
    <row r="33401" spans="9:13">
      <c r="I33401" s="51"/>
      <c r="M33401" s="51"/>
    </row>
    <row r="33402" spans="9:13">
      <c r="I33402" s="51"/>
      <c r="M33402" s="51"/>
    </row>
    <row r="33403" spans="9:13">
      <c r="I33403" s="51"/>
      <c r="M33403" s="51"/>
    </row>
    <row r="33404" spans="9:13">
      <c r="I33404" s="51"/>
      <c r="M33404" s="51"/>
    </row>
    <row r="33405" spans="9:13">
      <c r="I33405" s="51"/>
      <c r="M33405" s="51"/>
    </row>
    <row r="33406" spans="9:13">
      <c r="I33406" s="51"/>
      <c r="M33406" s="51"/>
    </row>
    <row r="33407" spans="9:13">
      <c r="I33407" s="51"/>
      <c r="M33407" s="51"/>
    </row>
    <row r="33408" spans="9:13">
      <c r="I33408" s="51"/>
      <c r="M33408" s="51"/>
    </row>
    <row r="33409" spans="9:13">
      <c r="I33409" s="51"/>
      <c r="M33409" s="51"/>
    </row>
    <row r="33410" spans="9:13">
      <c r="I33410" s="51"/>
      <c r="M33410" s="51"/>
    </row>
    <row r="33411" spans="9:13">
      <c r="I33411" s="51"/>
      <c r="M33411" s="51"/>
    </row>
    <row r="33412" spans="9:13">
      <c r="I33412" s="51"/>
      <c r="M33412" s="51"/>
    </row>
    <row r="33413" spans="9:13">
      <c r="I33413" s="51"/>
      <c r="M33413" s="51"/>
    </row>
    <row r="33414" spans="9:13">
      <c r="I33414" s="51"/>
      <c r="M33414" s="51"/>
    </row>
    <row r="33415" spans="9:13">
      <c r="I33415" s="51"/>
      <c r="M33415" s="51"/>
    </row>
    <row r="33416" spans="9:13">
      <c r="I33416" s="51"/>
      <c r="M33416" s="51"/>
    </row>
    <row r="33417" spans="9:13">
      <c r="I33417" s="51"/>
      <c r="M33417" s="51"/>
    </row>
    <row r="33418" spans="9:13">
      <c r="I33418" s="51"/>
      <c r="M33418" s="51"/>
    </row>
    <row r="33419" spans="9:13">
      <c r="I33419" s="51"/>
      <c r="M33419" s="51"/>
    </row>
    <row r="33420" spans="9:13">
      <c r="I33420" s="51"/>
      <c r="M33420" s="51"/>
    </row>
    <row r="33421" spans="9:13">
      <c r="I33421" s="51"/>
      <c r="M33421" s="51"/>
    </row>
    <row r="33422" spans="9:13">
      <c r="I33422" s="51"/>
      <c r="M33422" s="51"/>
    </row>
    <row r="33423" spans="9:13">
      <c r="I33423" s="51"/>
      <c r="M33423" s="51"/>
    </row>
    <row r="33424" spans="9:13">
      <c r="I33424" s="51"/>
      <c r="M33424" s="51"/>
    </row>
    <row r="33425" spans="9:13">
      <c r="I33425" s="51"/>
      <c r="M33425" s="51"/>
    </row>
    <row r="33426" spans="9:13">
      <c r="I33426" s="51"/>
      <c r="M33426" s="51"/>
    </row>
    <row r="33427" spans="9:13">
      <c r="I33427" s="51"/>
      <c r="M33427" s="51"/>
    </row>
    <row r="33428" spans="9:13">
      <c r="I33428" s="51"/>
      <c r="M33428" s="51"/>
    </row>
    <row r="33429" spans="9:13">
      <c r="I33429" s="51"/>
      <c r="M33429" s="51"/>
    </row>
    <row r="33430" spans="9:13">
      <c r="I33430" s="51"/>
      <c r="M33430" s="51"/>
    </row>
    <row r="33431" spans="9:13">
      <c r="I33431" s="51"/>
      <c r="M33431" s="51"/>
    </row>
    <row r="33432" spans="9:13">
      <c r="I33432" s="51"/>
      <c r="M33432" s="51"/>
    </row>
    <row r="33433" spans="9:13">
      <c r="I33433" s="51"/>
      <c r="M33433" s="51"/>
    </row>
    <row r="33434" spans="9:13">
      <c r="I33434" s="51"/>
      <c r="M33434" s="51"/>
    </row>
    <row r="33435" spans="9:13">
      <c r="I33435" s="51"/>
      <c r="M33435" s="51"/>
    </row>
    <row r="33436" spans="9:13">
      <c r="I33436" s="51"/>
      <c r="M33436" s="51"/>
    </row>
    <row r="33437" spans="9:13">
      <c r="I33437" s="51"/>
      <c r="M33437" s="51"/>
    </row>
    <row r="33438" spans="9:13">
      <c r="I33438" s="51"/>
      <c r="M33438" s="51"/>
    </row>
    <row r="33439" spans="9:13">
      <c r="I33439" s="51"/>
      <c r="M33439" s="51"/>
    </row>
    <row r="33440" spans="9:13">
      <c r="I33440" s="51"/>
      <c r="M33440" s="51"/>
    </row>
    <row r="33441" spans="9:13">
      <c r="I33441" s="51"/>
      <c r="M33441" s="51"/>
    </row>
    <row r="33442" spans="9:13">
      <c r="I33442" s="51"/>
      <c r="M33442" s="51"/>
    </row>
    <row r="33443" spans="9:13">
      <c r="I33443" s="51"/>
      <c r="M33443" s="51"/>
    </row>
    <row r="33444" spans="9:13">
      <c r="I33444" s="51"/>
      <c r="M33444" s="51"/>
    </row>
    <row r="33445" spans="9:13">
      <c r="I33445" s="51"/>
      <c r="M33445" s="51"/>
    </row>
    <row r="33446" spans="9:13">
      <c r="I33446" s="51"/>
      <c r="M33446" s="51"/>
    </row>
    <row r="33447" spans="9:13">
      <c r="I33447" s="51"/>
      <c r="M33447" s="51"/>
    </row>
    <row r="33448" spans="9:13">
      <c r="I33448" s="51"/>
      <c r="M33448" s="51"/>
    </row>
    <row r="33449" spans="9:13">
      <c r="I33449" s="51"/>
      <c r="M33449" s="51"/>
    </row>
    <row r="33450" spans="9:13">
      <c r="I33450" s="51"/>
      <c r="M33450" s="51"/>
    </row>
    <row r="33451" spans="9:13">
      <c r="I33451" s="51"/>
      <c r="M33451" s="51"/>
    </row>
    <row r="33452" spans="9:13">
      <c r="I33452" s="51"/>
      <c r="M33452" s="51"/>
    </row>
    <row r="33453" spans="9:13">
      <c r="I33453" s="51"/>
      <c r="M33453" s="51"/>
    </row>
    <row r="33454" spans="9:13">
      <c r="I33454" s="51"/>
      <c r="M33454" s="51"/>
    </row>
    <row r="33455" spans="9:13">
      <c r="I33455" s="51"/>
      <c r="M33455" s="51"/>
    </row>
    <row r="33456" spans="9:13">
      <c r="I33456" s="51"/>
      <c r="M33456" s="51"/>
    </row>
    <row r="33457" spans="9:13">
      <c r="I33457" s="51"/>
      <c r="M33457" s="51"/>
    </row>
    <row r="33458" spans="9:13">
      <c r="I33458" s="51"/>
      <c r="M33458" s="51"/>
    </row>
    <row r="33459" spans="9:13">
      <c r="I33459" s="51"/>
      <c r="M33459" s="51"/>
    </row>
    <row r="33460" spans="9:13">
      <c r="I33460" s="51"/>
      <c r="M33460" s="51"/>
    </row>
    <row r="33461" spans="9:13">
      <c r="I33461" s="51"/>
      <c r="M33461" s="51"/>
    </row>
    <row r="33462" spans="9:13">
      <c r="I33462" s="51"/>
      <c r="M33462" s="51"/>
    </row>
    <row r="33463" spans="9:13">
      <c r="I33463" s="51"/>
      <c r="M33463" s="51"/>
    </row>
    <row r="33464" spans="9:13">
      <c r="I33464" s="51"/>
      <c r="M33464" s="51"/>
    </row>
    <row r="33465" spans="9:13">
      <c r="I33465" s="51"/>
      <c r="M33465" s="51"/>
    </row>
    <row r="33466" spans="9:13">
      <c r="I33466" s="51"/>
      <c r="M33466" s="51"/>
    </row>
    <row r="33467" spans="9:13">
      <c r="I33467" s="51"/>
      <c r="M33467" s="51"/>
    </row>
    <row r="33468" spans="9:13">
      <c r="I33468" s="51"/>
      <c r="M33468" s="51"/>
    </row>
    <row r="33469" spans="9:13">
      <c r="I33469" s="51"/>
      <c r="M33469" s="51"/>
    </row>
    <row r="33470" spans="9:13">
      <c r="I33470" s="51"/>
      <c r="M33470" s="51"/>
    </row>
    <row r="33471" spans="9:13">
      <c r="I33471" s="51"/>
      <c r="M33471" s="51"/>
    </row>
    <row r="33472" spans="9:13">
      <c r="I33472" s="51"/>
      <c r="M33472" s="51"/>
    </row>
    <row r="33473" spans="9:13">
      <c r="I33473" s="51"/>
      <c r="M33473" s="51"/>
    </row>
    <row r="33474" spans="9:13">
      <c r="I33474" s="51"/>
      <c r="M33474" s="51"/>
    </row>
    <row r="33475" spans="9:13">
      <c r="I33475" s="51"/>
      <c r="M33475" s="51"/>
    </row>
    <row r="33476" spans="9:13">
      <c r="I33476" s="51"/>
      <c r="M33476" s="51"/>
    </row>
    <row r="33477" spans="9:13">
      <c r="I33477" s="51"/>
      <c r="M33477" s="51"/>
    </row>
    <row r="33478" spans="9:13">
      <c r="I33478" s="51"/>
      <c r="M33478" s="51"/>
    </row>
    <row r="33479" spans="9:13">
      <c r="I33479" s="51"/>
      <c r="M33479" s="51"/>
    </row>
    <row r="33480" spans="9:13">
      <c r="I33480" s="51"/>
      <c r="M33480" s="51"/>
    </row>
    <row r="33481" spans="9:13">
      <c r="I33481" s="51"/>
      <c r="M33481" s="51"/>
    </row>
    <row r="33482" spans="9:13">
      <c r="I33482" s="51"/>
      <c r="M33482" s="51"/>
    </row>
    <row r="33483" spans="9:13">
      <c r="I33483" s="51"/>
      <c r="M33483" s="51"/>
    </row>
    <row r="33484" spans="9:13">
      <c r="I33484" s="51"/>
      <c r="M33484" s="51"/>
    </row>
    <row r="33485" spans="9:13">
      <c r="I33485" s="51"/>
      <c r="M33485" s="51"/>
    </row>
    <row r="33486" spans="9:13">
      <c r="I33486" s="51"/>
      <c r="M33486" s="51"/>
    </row>
    <row r="33487" spans="9:13">
      <c r="I33487" s="51"/>
      <c r="M33487" s="51"/>
    </row>
    <row r="33488" spans="9:13">
      <c r="I33488" s="51"/>
      <c r="M33488" s="51"/>
    </row>
    <row r="33489" spans="9:13">
      <c r="I33489" s="51"/>
      <c r="M33489" s="51"/>
    </row>
    <row r="33490" spans="9:13">
      <c r="I33490" s="51"/>
      <c r="M33490" s="51"/>
    </row>
    <row r="33491" spans="9:13">
      <c r="I33491" s="51"/>
      <c r="M33491" s="51"/>
    </row>
    <row r="33492" spans="9:13">
      <c r="I33492" s="51"/>
      <c r="M33492" s="51"/>
    </row>
    <row r="33493" spans="9:13">
      <c r="I33493" s="51"/>
      <c r="M33493" s="51"/>
    </row>
    <row r="33494" spans="9:13">
      <c r="I33494" s="51"/>
      <c r="M33494" s="51"/>
    </row>
    <row r="33495" spans="9:13">
      <c r="I33495" s="51"/>
      <c r="M33495" s="51"/>
    </row>
    <row r="33496" spans="9:13">
      <c r="I33496" s="51"/>
      <c r="M33496" s="51"/>
    </row>
    <row r="33497" spans="9:13">
      <c r="I33497" s="51"/>
      <c r="M33497" s="51"/>
    </row>
    <row r="33498" spans="9:13">
      <c r="I33498" s="51"/>
      <c r="M33498" s="51"/>
    </row>
    <row r="33499" spans="9:13">
      <c r="I33499" s="51"/>
      <c r="M33499" s="51"/>
    </row>
    <row r="33500" spans="9:13">
      <c r="I33500" s="51"/>
      <c r="M33500" s="51"/>
    </row>
    <row r="33501" spans="9:13">
      <c r="I33501" s="51"/>
      <c r="M33501" s="51"/>
    </row>
    <row r="33502" spans="9:13">
      <c r="I33502" s="51"/>
      <c r="M33502" s="51"/>
    </row>
    <row r="33503" spans="9:13">
      <c r="I33503" s="51"/>
      <c r="M33503" s="51"/>
    </row>
    <row r="33504" spans="9:13">
      <c r="I33504" s="51"/>
      <c r="M33504" s="51"/>
    </row>
    <row r="33505" spans="9:13">
      <c r="I33505" s="51"/>
      <c r="M33505" s="51"/>
    </row>
    <row r="33506" spans="9:13">
      <c r="I33506" s="51"/>
      <c r="M33506" s="51"/>
    </row>
    <row r="33507" spans="9:13">
      <c r="I33507" s="51"/>
      <c r="M33507" s="51"/>
    </row>
    <row r="33508" spans="9:13">
      <c r="I33508" s="51"/>
      <c r="M33508" s="51"/>
    </row>
    <row r="33509" spans="9:13">
      <c r="I33509" s="51"/>
      <c r="M33509" s="51"/>
    </row>
    <row r="33510" spans="9:13">
      <c r="I33510" s="51"/>
      <c r="M33510" s="51"/>
    </row>
    <row r="33511" spans="9:13">
      <c r="I33511" s="51"/>
      <c r="M33511" s="51"/>
    </row>
    <row r="33512" spans="9:13">
      <c r="I33512" s="51"/>
      <c r="M33512" s="51"/>
    </row>
    <row r="33513" spans="9:13">
      <c r="I33513" s="51"/>
      <c r="M33513" s="51"/>
    </row>
    <row r="33514" spans="9:13">
      <c r="I33514" s="51"/>
      <c r="M33514" s="51"/>
    </row>
    <row r="33515" spans="9:13">
      <c r="I33515" s="51"/>
      <c r="M33515" s="51"/>
    </row>
    <row r="33516" spans="9:13">
      <c r="I33516" s="51"/>
      <c r="M33516" s="51"/>
    </row>
    <row r="33517" spans="9:13">
      <c r="I33517" s="51"/>
      <c r="M33517" s="51"/>
    </row>
    <row r="33518" spans="9:13">
      <c r="I33518" s="51"/>
      <c r="M33518" s="51"/>
    </row>
    <row r="33519" spans="9:13">
      <c r="I33519" s="51"/>
      <c r="M33519" s="51"/>
    </row>
    <row r="33520" spans="9:13">
      <c r="I33520" s="51"/>
      <c r="M33520" s="51"/>
    </row>
    <row r="33521" spans="9:13">
      <c r="I33521" s="51"/>
      <c r="M33521" s="51"/>
    </row>
    <row r="33522" spans="9:13">
      <c r="I33522" s="51"/>
      <c r="M33522" s="51"/>
    </row>
    <row r="33523" spans="9:13">
      <c r="I33523" s="51"/>
      <c r="M33523" s="51"/>
    </row>
    <row r="33524" spans="9:13">
      <c r="I33524" s="51"/>
      <c r="M33524" s="51"/>
    </row>
    <row r="33525" spans="9:13">
      <c r="I33525" s="51"/>
      <c r="M33525" s="51"/>
    </row>
    <row r="33526" spans="9:13">
      <c r="I33526" s="51"/>
      <c r="M33526" s="51"/>
    </row>
    <row r="33527" spans="9:13">
      <c r="I33527" s="51"/>
      <c r="M33527" s="51"/>
    </row>
    <row r="33528" spans="9:13">
      <c r="I33528" s="51"/>
      <c r="M33528" s="51"/>
    </row>
    <row r="33529" spans="9:13">
      <c r="I33529" s="51"/>
      <c r="M33529" s="51"/>
    </row>
    <row r="33530" spans="9:13">
      <c r="I33530" s="51"/>
      <c r="M33530" s="51"/>
    </row>
    <row r="33531" spans="9:13">
      <c r="I33531" s="51"/>
      <c r="M33531" s="51"/>
    </row>
    <row r="33532" spans="9:13">
      <c r="I33532" s="51"/>
      <c r="M33532" s="51"/>
    </row>
    <row r="33533" spans="9:13">
      <c r="I33533" s="51"/>
      <c r="M33533" s="51"/>
    </row>
    <row r="33534" spans="9:13">
      <c r="I33534" s="51"/>
      <c r="M33534" s="51"/>
    </row>
    <row r="33535" spans="9:13">
      <c r="I33535" s="51"/>
      <c r="M33535" s="51"/>
    </row>
    <row r="33536" spans="9:13">
      <c r="I33536" s="51"/>
      <c r="M33536" s="51"/>
    </row>
    <row r="33537" spans="9:13">
      <c r="I33537" s="51"/>
      <c r="M33537" s="51"/>
    </row>
    <row r="33538" spans="9:13">
      <c r="I33538" s="51"/>
      <c r="M33538" s="51"/>
    </row>
    <row r="33539" spans="9:13">
      <c r="I33539" s="51"/>
      <c r="M33539" s="51"/>
    </row>
    <row r="33540" spans="9:13">
      <c r="I33540" s="51"/>
      <c r="M33540" s="51"/>
    </row>
    <row r="33541" spans="9:13">
      <c r="I33541" s="51"/>
      <c r="M33541" s="51"/>
    </row>
    <row r="33542" spans="9:13">
      <c r="I33542" s="51"/>
      <c r="M33542" s="51"/>
    </row>
    <row r="33543" spans="9:13">
      <c r="I33543" s="51"/>
      <c r="M33543" s="51"/>
    </row>
    <row r="33544" spans="9:13">
      <c r="I33544" s="51"/>
      <c r="M33544" s="51"/>
    </row>
    <row r="33545" spans="9:13">
      <c r="I33545" s="51"/>
      <c r="M33545" s="51"/>
    </row>
    <row r="33546" spans="9:13">
      <c r="I33546" s="51"/>
      <c r="M33546" s="51"/>
    </row>
    <row r="33547" spans="9:13">
      <c r="I33547" s="51"/>
      <c r="M33547" s="51"/>
    </row>
    <row r="33548" spans="9:13">
      <c r="I33548" s="51"/>
      <c r="M33548" s="51"/>
    </row>
    <row r="33549" spans="9:13">
      <c r="I33549" s="51"/>
      <c r="M33549" s="51"/>
    </row>
    <row r="33550" spans="9:13">
      <c r="I33550" s="51"/>
      <c r="M33550" s="51"/>
    </row>
    <row r="33551" spans="9:13">
      <c r="I33551" s="51"/>
      <c r="M33551" s="51"/>
    </row>
    <row r="33552" spans="9:13">
      <c r="I33552" s="51"/>
      <c r="M33552" s="51"/>
    </row>
    <row r="33553" spans="9:13">
      <c r="I33553" s="51"/>
      <c r="M33553" s="51"/>
    </row>
    <row r="33554" spans="9:13">
      <c r="I33554" s="51"/>
      <c r="M33554" s="51"/>
    </row>
    <row r="33555" spans="9:13">
      <c r="I33555" s="51"/>
      <c r="M33555" s="51"/>
    </row>
    <row r="33556" spans="9:13">
      <c r="I33556" s="51"/>
      <c r="M33556" s="51"/>
    </row>
    <row r="33557" spans="9:13">
      <c r="I33557" s="51"/>
      <c r="M33557" s="51"/>
    </row>
    <row r="33558" spans="9:13">
      <c r="I33558" s="51"/>
      <c r="M33558" s="51"/>
    </row>
    <row r="33559" spans="9:13">
      <c r="I33559" s="51"/>
      <c r="M33559" s="51"/>
    </row>
    <row r="33560" spans="9:13">
      <c r="I33560" s="51"/>
      <c r="M33560" s="51"/>
    </row>
    <row r="33561" spans="9:13">
      <c r="I33561" s="51"/>
      <c r="M33561" s="51"/>
    </row>
    <row r="33562" spans="9:13">
      <c r="I33562" s="51"/>
      <c r="M33562" s="51"/>
    </row>
    <row r="33563" spans="9:13">
      <c r="I33563" s="51"/>
      <c r="M33563" s="51"/>
    </row>
    <row r="33564" spans="9:13">
      <c r="I33564" s="51"/>
      <c r="M33564" s="51"/>
    </row>
    <row r="33565" spans="9:13">
      <c r="I33565" s="51"/>
      <c r="M33565" s="51"/>
    </row>
    <row r="33566" spans="9:13">
      <c r="I33566" s="51"/>
      <c r="M33566" s="51"/>
    </row>
    <row r="33567" spans="9:13">
      <c r="I33567" s="51"/>
      <c r="M33567" s="51"/>
    </row>
    <row r="33568" spans="9:13">
      <c r="I33568" s="51"/>
      <c r="M33568" s="51"/>
    </row>
    <row r="33569" spans="9:13">
      <c r="I33569" s="51"/>
      <c r="M33569" s="51"/>
    </row>
    <row r="33570" spans="9:13">
      <c r="I33570" s="51"/>
      <c r="M33570" s="51"/>
    </row>
    <row r="33571" spans="9:13">
      <c r="I33571" s="51"/>
      <c r="M33571" s="51"/>
    </row>
    <row r="33572" spans="9:13">
      <c r="I33572" s="51"/>
      <c r="M33572" s="51"/>
    </row>
    <row r="33573" spans="9:13">
      <c r="I33573" s="51"/>
      <c r="M33573" s="51"/>
    </row>
    <row r="33574" spans="9:13">
      <c r="I33574" s="51"/>
      <c r="M33574" s="51"/>
    </row>
    <row r="33575" spans="9:13">
      <c r="I33575" s="51"/>
      <c r="M33575" s="51"/>
    </row>
    <row r="33576" spans="9:13">
      <c r="I33576" s="51"/>
      <c r="M33576" s="51"/>
    </row>
    <row r="33577" spans="9:13">
      <c r="I33577" s="51"/>
      <c r="M33577" s="51"/>
    </row>
    <row r="33578" spans="9:13">
      <c r="I33578" s="51"/>
      <c r="M33578" s="51"/>
    </row>
    <row r="33579" spans="9:13">
      <c r="I33579" s="51"/>
      <c r="M33579" s="51"/>
    </row>
    <row r="33580" spans="9:13">
      <c r="I33580" s="51"/>
      <c r="M33580" s="51"/>
    </row>
    <row r="33581" spans="9:13">
      <c r="I33581" s="51"/>
      <c r="M33581" s="51"/>
    </row>
    <row r="33582" spans="9:13">
      <c r="I33582" s="51"/>
      <c r="M33582" s="51"/>
    </row>
    <row r="33583" spans="9:13">
      <c r="I33583" s="51"/>
      <c r="M33583" s="51"/>
    </row>
    <row r="33584" spans="9:13">
      <c r="I33584" s="51"/>
      <c r="M33584" s="51"/>
    </row>
    <row r="33585" spans="9:13">
      <c r="I33585" s="51"/>
      <c r="M33585" s="51"/>
    </row>
    <row r="33586" spans="9:13">
      <c r="I33586" s="51"/>
      <c r="M33586" s="51"/>
    </row>
    <row r="33587" spans="9:13">
      <c r="I33587" s="51"/>
      <c r="M33587" s="51"/>
    </row>
    <row r="33588" spans="9:13">
      <c r="I33588" s="51"/>
      <c r="M33588" s="51"/>
    </row>
    <row r="33589" spans="9:13">
      <c r="I33589" s="51"/>
      <c r="M33589" s="51"/>
    </row>
    <row r="33590" spans="9:13">
      <c r="I33590" s="51"/>
      <c r="M33590" s="51"/>
    </row>
    <row r="33591" spans="9:13">
      <c r="I33591" s="51"/>
      <c r="M33591" s="51"/>
    </row>
    <row r="33592" spans="9:13">
      <c r="I33592" s="51"/>
      <c r="M33592" s="51"/>
    </row>
    <row r="33593" spans="9:13">
      <c r="I33593" s="51"/>
      <c r="M33593" s="51"/>
    </row>
    <row r="33594" spans="9:13">
      <c r="I33594" s="51"/>
      <c r="M33594" s="51"/>
    </row>
    <row r="33595" spans="9:13">
      <c r="I33595" s="51"/>
      <c r="M33595" s="51"/>
    </row>
    <row r="33596" spans="9:13">
      <c r="I33596" s="51"/>
      <c r="M33596" s="51"/>
    </row>
    <row r="33597" spans="9:13">
      <c r="I33597" s="51"/>
      <c r="M33597" s="51"/>
    </row>
    <row r="33598" spans="9:13">
      <c r="I33598" s="51"/>
      <c r="M33598" s="51"/>
    </row>
    <row r="33599" spans="9:13">
      <c r="I33599" s="51"/>
      <c r="M33599" s="51"/>
    </row>
    <row r="33600" spans="9:13">
      <c r="I33600" s="51"/>
      <c r="M33600" s="51"/>
    </row>
    <row r="33601" spans="9:13">
      <c r="I33601" s="51"/>
      <c r="M33601" s="51"/>
    </row>
    <row r="33602" spans="9:13">
      <c r="I33602" s="51"/>
      <c r="M33602" s="51"/>
    </row>
    <row r="33603" spans="9:13">
      <c r="I33603" s="51"/>
      <c r="M33603" s="51"/>
    </row>
    <row r="33604" spans="9:13">
      <c r="I33604" s="51"/>
      <c r="M33604" s="51"/>
    </row>
    <row r="33605" spans="9:13">
      <c r="I33605" s="51"/>
      <c r="M33605" s="51"/>
    </row>
    <row r="33606" spans="9:13">
      <c r="I33606" s="51"/>
      <c r="M33606" s="51"/>
    </row>
    <row r="33607" spans="9:13">
      <c r="I33607" s="51"/>
      <c r="M33607" s="51"/>
    </row>
    <row r="33608" spans="9:13">
      <c r="I33608" s="51"/>
      <c r="M33608" s="51"/>
    </row>
    <row r="33609" spans="9:13">
      <c r="I33609" s="51"/>
      <c r="M33609" s="51"/>
    </row>
    <row r="33610" spans="9:13">
      <c r="I33610" s="51"/>
      <c r="M33610" s="51"/>
    </row>
    <row r="33611" spans="9:13">
      <c r="I33611" s="51"/>
      <c r="M33611" s="51"/>
    </row>
    <row r="33612" spans="9:13">
      <c r="I33612" s="51"/>
      <c r="M33612" s="51"/>
    </row>
    <row r="33613" spans="9:13">
      <c r="I33613" s="51"/>
      <c r="M33613" s="51"/>
    </row>
    <row r="33614" spans="9:13">
      <c r="I33614" s="51"/>
      <c r="M33614" s="51"/>
    </row>
    <row r="33615" spans="9:13">
      <c r="I33615" s="51"/>
      <c r="M33615" s="51"/>
    </row>
    <row r="33616" spans="9:13">
      <c r="I33616" s="51"/>
      <c r="M33616" s="51"/>
    </row>
    <row r="33617" spans="9:13">
      <c r="I33617" s="51"/>
      <c r="M33617" s="51"/>
    </row>
    <row r="33618" spans="9:13">
      <c r="I33618" s="51"/>
      <c r="M33618" s="51"/>
    </row>
    <row r="33619" spans="9:13">
      <c r="I33619" s="51"/>
      <c r="M33619" s="51"/>
    </row>
    <row r="33620" spans="9:13">
      <c r="I33620" s="51"/>
      <c r="M33620" s="51"/>
    </row>
    <row r="33621" spans="9:13">
      <c r="I33621" s="51"/>
      <c r="M33621" s="51"/>
    </row>
    <row r="33622" spans="9:13">
      <c r="I33622" s="51"/>
      <c r="M33622" s="51"/>
    </row>
    <row r="33623" spans="9:13">
      <c r="I33623" s="51"/>
      <c r="M33623" s="51"/>
    </row>
    <row r="33624" spans="9:13">
      <c r="I33624" s="51"/>
      <c r="M33624" s="51"/>
    </row>
    <row r="33625" spans="9:13">
      <c r="I33625" s="51"/>
      <c r="M33625" s="51"/>
    </row>
    <row r="33626" spans="9:13">
      <c r="I33626" s="51"/>
      <c r="M33626" s="51"/>
    </row>
    <row r="33627" spans="9:13">
      <c r="I33627" s="51"/>
      <c r="M33627" s="51"/>
    </row>
    <row r="33628" spans="9:13">
      <c r="I33628" s="51"/>
      <c r="M33628" s="51"/>
    </row>
    <row r="33629" spans="9:13">
      <c r="I33629" s="51"/>
      <c r="M33629" s="51"/>
    </row>
    <row r="33630" spans="9:13">
      <c r="I33630" s="51"/>
      <c r="M33630" s="51"/>
    </row>
    <row r="33631" spans="9:13">
      <c r="I33631" s="51"/>
      <c r="M33631" s="51"/>
    </row>
    <row r="33632" spans="9:13">
      <c r="I33632" s="51"/>
      <c r="M33632" s="51"/>
    </row>
    <row r="33633" spans="9:13">
      <c r="I33633" s="51"/>
      <c r="M33633" s="51"/>
    </row>
    <row r="33634" spans="9:13">
      <c r="I33634" s="51"/>
      <c r="M33634" s="51"/>
    </row>
    <row r="33635" spans="9:13">
      <c r="I33635" s="51"/>
      <c r="M33635" s="51"/>
    </row>
    <row r="33636" spans="9:13">
      <c r="I33636" s="51"/>
      <c r="M33636" s="51"/>
    </row>
    <row r="33637" spans="9:13">
      <c r="I33637" s="51"/>
      <c r="M33637" s="51"/>
    </row>
    <row r="33638" spans="9:13">
      <c r="I33638" s="51"/>
      <c r="M33638" s="51"/>
    </row>
    <row r="33639" spans="9:13">
      <c r="I33639" s="51"/>
      <c r="M33639" s="51"/>
    </row>
    <row r="33640" spans="9:13">
      <c r="I33640" s="51"/>
      <c r="M33640" s="51"/>
    </row>
    <row r="33641" spans="9:13">
      <c r="I33641" s="51"/>
      <c r="M33641" s="51"/>
    </row>
    <row r="33642" spans="9:13">
      <c r="I33642" s="51"/>
      <c r="M33642" s="51"/>
    </row>
    <row r="33643" spans="9:13">
      <c r="I33643" s="51"/>
      <c r="M33643" s="51"/>
    </row>
    <row r="33644" spans="9:13">
      <c r="I33644" s="51"/>
      <c r="M33644" s="51"/>
    </row>
    <row r="33645" spans="9:13">
      <c r="I33645" s="51"/>
      <c r="M33645" s="51"/>
    </row>
    <row r="33646" spans="9:13">
      <c r="I33646" s="51"/>
      <c r="M33646" s="51"/>
    </row>
    <row r="33647" spans="9:13">
      <c r="I33647" s="51"/>
      <c r="M33647" s="51"/>
    </row>
    <row r="33648" spans="9:13">
      <c r="I33648" s="51"/>
      <c r="M33648" s="51"/>
    </row>
    <row r="33649" spans="9:13">
      <c r="I33649" s="51"/>
      <c r="M33649" s="51"/>
    </row>
    <row r="33650" spans="9:13">
      <c r="I33650" s="51"/>
      <c r="M33650" s="51"/>
    </row>
    <row r="33651" spans="9:13">
      <c r="I33651" s="51"/>
      <c r="M33651" s="51"/>
    </row>
    <row r="33652" spans="9:13">
      <c r="I33652" s="51"/>
      <c r="M33652" s="51"/>
    </row>
    <row r="33653" spans="9:13">
      <c r="I33653" s="51"/>
      <c r="M33653" s="51"/>
    </row>
    <row r="33654" spans="9:13">
      <c r="I33654" s="51"/>
      <c r="M33654" s="51"/>
    </row>
    <row r="33655" spans="9:13">
      <c r="I33655" s="51"/>
      <c r="M33655" s="51"/>
    </row>
    <row r="33656" spans="9:13">
      <c r="I33656" s="51"/>
      <c r="M33656" s="51"/>
    </row>
    <row r="33657" spans="9:13">
      <c r="I33657" s="51"/>
      <c r="M33657" s="51"/>
    </row>
    <row r="33658" spans="9:13">
      <c r="I33658" s="51"/>
      <c r="M33658" s="51"/>
    </row>
    <row r="33659" spans="9:13">
      <c r="I33659" s="51"/>
      <c r="M33659" s="51"/>
    </row>
    <row r="33660" spans="9:13">
      <c r="I33660" s="51"/>
      <c r="M33660" s="51"/>
    </row>
    <row r="33661" spans="9:13">
      <c r="I33661" s="51"/>
      <c r="M33661" s="51"/>
    </row>
    <row r="33662" spans="9:13">
      <c r="I33662" s="51"/>
      <c r="M33662" s="51"/>
    </row>
    <row r="33663" spans="9:13">
      <c r="I33663" s="51"/>
      <c r="M33663" s="51"/>
    </row>
    <row r="33664" spans="9:13">
      <c r="I33664" s="51"/>
      <c r="M33664" s="51"/>
    </row>
    <row r="33665" spans="9:13">
      <c r="I33665" s="51"/>
      <c r="M33665" s="51"/>
    </row>
    <row r="33666" spans="9:13">
      <c r="I33666" s="51"/>
      <c r="M33666" s="51"/>
    </row>
    <row r="33667" spans="9:13">
      <c r="I33667" s="51"/>
      <c r="M33667" s="51"/>
    </row>
    <row r="33668" spans="9:13">
      <c r="I33668" s="51"/>
      <c r="M33668" s="51"/>
    </row>
    <row r="33669" spans="9:13">
      <c r="I33669" s="51"/>
      <c r="M33669" s="51"/>
    </row>
    <row r="33670" spans="9:13">
      <c r="I33670" s="51"/>
      <c r="M33670" s="51"/>
    </row>
    <row r="33671" spans="9:13">
      <c r="I33671" s="51"/>
      <c r="M33671" s="51"/>
    </row>
    <row r="33672" spans="9:13">
      <c r="I33672" s="51"/>
      <c r="M33672" s="51"/>
    </row>
    <row r="33673" spans="9:13">
      <c r="I33673" s="51"/>
      <c r="M33673" s="51"/>
    </row>
    <row r="33674" spans="9:13">
      <c r="I33674" s="51"/>
      <c r="M33674" s="51"/>
    </row>
    <row r="33675" spans="9:13">
      <c r="I33675" s="51"/>
      <c r="M33675" s="51"/>
    </row>
    <row r="33676" spans="9:13">
      <c r="I33676" s="51"/>
      <c r="M33676" s="51"/>
    </row>
    <row r="33677" spans="9:13">
      <c r="I33677" s="51"/>
      <c r="M33677" s="51"/>
    </row>
    <row r="33678" spans="9:13">
      <c r="I33678" s="51"/>
      <c r="M33678" s="51"/>
    </row>
    <row r="33679" spans="9:13">
      <c r="I33679" s="51"/>
      <c r="M33679" s="51"/>
    </row>
    <row r="33680" spans="9:13">
      <c r="I33680" s="51"/>
      <c r="M33680" s="51"/>
    </row>
    <row r="33681" spans="9:13">
      <c r="I33681" s="51"/>
      <c r="M33681" s="51"/>
    </row>
    <row r="33682" spans="9:13">
      <c r="I33682" s="51"/>
      <c r="M33682" s="51"/>
    </row>
    <row r="33683" spans="9:13">
      <c r="I33683" s="51"/>
      <c r="M33683" s="51"/>
    </row>
    <row r="33684" spans="9:13">
      <c r="I33684" s="51"/>
      <c r="M33684" s="51"/>
    </row>
    <row r="33685" spans="9:13">
      <c r="I33685" s="51"/>
      <c r="M33685" s="51"/>
    </row>
    <row r="33686" spans="9:13">
      <c r="I33686" s="51"/>
      <c r="M33686" s="51"/>
    </row>
    <row r="33687" spans="9:13">
      <c r="I33687" s="51"/>
      <c r="M33687" s="51"/>
    </row>
    <row r="33688" spans="9:13">
      <c r="I33688" s="51"/>
      <c r="M33688" s="51"/>
    </row>
    <row r="33689" spans="9:13">
      <c r="I33689" s="51"/>
      <c r="M33689" s="51"/>
    </row>
    <row r="33690" spans="9:13">
      <c r="I33690" s="51"/>
      <c r="M33690" s="51"/>
    </row>
    <row r="33691" spans="9:13">
      <c r="I33691" s="51"/>
      <c r="M33691" s="51"/>
    </row>
    <row r="33692" spans="9:13">
      <c r="I33692" s="51"/>
      <c r="M33692" s="51"/>
    </row>
    <row r="33693" spans="9:13">
      <c r="I33693" s="51"/>
      <c r="M33693" s="51"/>
    </row>
    <row r="33694" spans="9:13">
      <c r="I33694" s="51"/>
      <c r="M33694" s="51"/>
    </row>
    <row r="33695" spans="9:13">
      <c r="I33695" s="51"/>
      <c r="M33695" s="51"/>
    </row>
    <row r="33696" spans="9:13">
      <c r="I33696" s="51"/>
      <c r="M33696" s="51"/>
    </row>
    <row r="33697" spans="9:13">
      <c r="I33697" s="51"/>
      <c r="M33697" s="51"/>
    </row>
    <row r="33698" spans="9:13">
      <c r="I33698" s="51"/>
      <c r="M33698" s="51"/>
    </row>
    <row r="33699" spans="9:13">
      <c r="I33699" s="51"/>
      <c r="M33699" s="51"/>
    </row>
    <row r="33700" spans="9:13">
      <c r="I33700" s="51"/>
      <c r="M33700" s="51"/>
    </row>
    <row r="33701" spans="9:13">
      <c r="I33701" s="51"/>
      <c r="M33701" s="51"/>
    </row>
    <row r="33702" spans="9:13">
      <c r="I33702" s="51"/>
      <c r="M33702" s="51"/>
    </row>
    <row r="33703" spans="9:13">
      <c r="I33703" s="51"/>
      <c r="M33703" s="51"/>
    </row>
    <row r="33704" spans="9:13">
      <c r="I33704" s="51"/>
      <c r="M33704" s="51"/>
    </row>
    <row r="33705" spans="9:13">
      <c r="I33705" s="51"/>
      <c r="M33705" s="51"/>
    </row>
    <row r="33706" spans="9:13">
      <c r="I33706" s="51"/>
      <c r="M33706" s="51"/>
    </row>
    <row r="33707" spans="9:13">
      <c r="I33707" s="51"/>
      <c r="M33707" s="51"/>
    </row>
    <row r="33708" spans="9:13">
      <c r="I33708" s="51"/>
      <c r="M33708" s="51"/>
    </row>
    <row r="33709" spans="9:13">
      <c r="I33709" s="51"/>
      <c r="M33709" s="51"/>
    </row>
    <row r="33710" spans="9:13">
      <c r="I33710" s="51"/>
      <c r="M33710" s="51"/>
    </row>
    <row r="33711" spans="9:13">
      <c r="I33711" s="51"/>
      <c r="M33711" s="51"/>
    </row>
    <row r="33712" spans="9:13">
      <c r="I33712" s="51"/>
      <c r="M33712" s="51"/>
    </row>
    <row r="33713" spans="9:13">
      <c r="I33713" s="51"/>
      <c r="M33713" s="51"/>
    </row>
    <row r="33714" spans="9:13">
      <c r="I33714" s="51"/>
      <c r="M33714" s="51"/>
    </row>
    <row r="33715" spans="9:13">
      <c r="I33715" s="51"/>
      <c r="M33715" s="51"/>
    </row>
    <row r="33716" spans="9:13">
      <c r="I33716" s="51"/>
      <c r="M33716" s="51"/>
    </row>
    <row r="33717" spans="9:13">
      <c r="I33717" s="51"/>
      <c r="M33717" s="51"/>
    </row>
    <row r="33718" spans="9:13">
      <c r="I33718" s="51"/>
      <c r="M33718" s="51"/>
    </row>
    <row r="33719" spans="9:13">
      <c r="I33719" s="51"/>
      <c r="M33719" s="51"/>
    </row>
    <row r="33720" spans="9:13">
      <c r="I33720" s="51"/>
      <c r="M33720" s="51"/>
    </row>
    <row r="33721" spans="9:13">
      <c r="I33721" s="51"/>
      <c r="M33721" s="51"/>
    </row>
    <row r="33722" spans="9:13">
      <c r="I33722" s="51"/>
      <c r="M33722" s="51"/>
    </row>
    <row r="33723" spans="9:13">
      <c r="I33723" s="51"/>
      <c r="M33723" s="51"/>
    </row>
    <row r="33724" spans="9:13">
      <c r="I33724" s="51"/>
      <c r="M33724" s="51"/>
    </row>
    <row r="33725" spans="9:13">
      <c r="I33725" s="51"/>
      <c r="M33725" s="51"/>
    </row>
    <row r="33726" spans="9:13">
      <c r="I33726" s="51"/>
      <c r="M33726" s="51"/>
    </row>
    <row r="33727" spans="9:13">
      <c r="I33727" s="51"/>
      <c r="M33727" s="51"/>
    </row>
    <row r="33728" spans="9:13">
      <c r="I33728" s="51"/>
      <c r="M33728" s="51"/>
    </row>
    <row r="33729" spans="9:13">
      <c r="I33729" s="51"/>
      <c r="M33729" s="51"/>
    </row>
    <row r="33730" spans="9:13">
      <c r="I33730" s="51"/>
      <c r="M33730" s="51"/>
    </row>
    <row r="33731" spans="9:13">
      <c r="I33731" s="51"/>
      <c r="M33731" s="51"/>
    </row>
    <row r="33732" spans="9:13">
      <c r="I33732" s="51"/>
      <c r="M33732" s="51"/>
    </row>
    <row r="33733" spans="9:13">
      <c r="I33733" s="51"/>
      <c r="M33733" s="51"/>
    </row>
    <row r="33734" spans="9:13">
      <c r="I33734" s="51"/>
      <c r="M33734" s="51"/>
    </row>
    <row r="33735" spans="9:13">
      <c r="I33735" s="51"/>
      <c r="M33735" s="51"/>
    </row>
    <row r="33736" spans="9:13">
      <c r="I33736" s="51"/>
      <c r="M33736" s="51"/>
    </row>
    <row r="33737" spans="9:13">
      <c r="I33737" s="51"/>
      <c r="M33737" s="51"/>
    </row>
    <row r="33738" spans="9:13">
      <c r="I33738" s="51"/>
      <c r="M33738" s="51"/>
    </row>
    <row r="33739" spans="9:13">
      <c r="I33739" s="51"/>
      <c r="M33739" s="51"/>
    </row>
    <row r="33740" spans="9:13">
      <c r="I33740" s="51"/>
      <c r="M33740" s="51"/>
    </row>
    <row r="33741" spans="9:13">
      <c r="I33741" s="51"/>
      <c r="M33741" s="51"/>
    </row>
    <row r="33742" spans="9:13">
      <c r="I33742" s="51"/>
      <c r="M33742" s="51"/>
    </row>
    <row r="33743" spans="9:13">
      <c r="I33743" s="51"/>
      <c r="M33743" s="51"/>
    </row>
    <row r="33744" spans="9:13">
      <c r="I33744" s="51"/>
      <c r="M33744" s="51"/>
    </row>
    <row r="33745" spans="9:13">
      <c r="I33745" s="51"/>
      <c r="M33745" s="51"/>
    </row>
    <row r="33746" spans="9:13">
      <c r="I33746" s="51"/>
      <c r="M33746" s="51"/>
    </row>
    <row r="33747" spans="9:13">
      <c r="I33747" s="51"/>
      <c r="M33747" s="51"/>
    </row>
    <row r="33748" spans="9:13">
      <c r="I33748" s="51"/>
      <c r="M33748" s="51"/>
    </row>
    <row r="33749" spans="9:13">
      <c r="I33749" s="51"/>
      <c r="M33749" s="51"/>
    </row>
    <row r="33750" spans="9:13">
      <c r="I33750" s="51"/>
      <c r="M33750" s="51"/>
    </row>
    <row r="33751" spans="9:13">
      <c r="I33751" s="51"/>
      <c r="M33751" s="51"/>
    </row>
    <row r="33752" spans="9:13">
      <c r="I33752" s="51"/>
      <c r="M33752" s="51"/>
    </row>
    <row r="33753" spans="9:13">
      <c r="I33753" s="51"/>
      <c r="M33753" s="51"/>
    </row>
    <row r="33754" spans="9:13">
      <c r="I33754" s="51"/>
      <c r="M33754" s="51"/>
    </row>
    <row r="33755" spans="9:13">
      <c r="I33755" s="51"/>
      <c r="M33755" s="51"/>
    </row>
    <row r="33756" spans="9:13">
      <c r="I33756" s="51"/>
      <c r="M33756" s="51"/>
    </row>
    <row r="33757" spans="9:13">
      <c r="I33757" s="51"/>
      <c r="M33757" s="51"/>
    </row>
    <row r="33758" spans="9:13">
      <c r="I33758" s="51"/>
      <c r="M33758" s="51"/>
    </row>
    <row r="33759" spans="9:13">
      <c r="I33759" s="51"/>
      <c r="M33759" s="51"/>
    </row>
    <row r="33760" spans="9:13">
      <c r="I33760" s="51"/>
      <c r="M33760" s="51"/>
    </row>
    <row r="33761" spans="9:13">
      <c r="I33761" s="51"/>
      <c r="M33761" s="51"/>
    </row>
    <row r="33762" spans="9:13">
      <c r="I33762" s="51"/>
      <c r="M33762" s="51"/>
    </row>
    <row r="33763" spans="9:13">
      <c r="I33763" s="51"/>
      <c r="M33763" s="51"/>
    </row>
    <row r="33764" spans="9:13">
      <c r="I33764" s="51"/>
      <c r="M33764" s="51"/>
    </row>
    <row r="33765" spans="9:13">
      <c r="I33765" s="51"/>
      <c r="M33765" s="51"/>
    </row>
    <row r="33766" spans="9:13">
      <c r="I33766" s="51"/>
      <c r="M33766" s="51"/>
    </row>
    <row r="33767" spans="9:13">
      <c r="I33767" s="51"/>
      <c r="M33767" s="51"/>
    </row>
    <row r="33768" spans="9:13">
      <c r="I33768" s="51"/>
      <c r="M33768" s="51"/>
    </row>
    <row r="33769" spans="9:13">
      <c r="I33769" s="51"/>
      <c r="M33769" s="51"/>
    </row>
    <row r="33770" spans="9:13">
      <c r="I33770" s="51"/>
      <c r="M33770" s="51"/>
    </row>
    <row r="33771" spans="9:13">
      <c r="I33771" s="51"/>
      <c r="M33771" s="51"/>
    </row>
    <row r="33772" spans="9:13">
      <c r="I33772" s="51"/>
      <c r="M33772" s="51"/>
    </row>
    <row r="33773" spans="9:13">
      <c r="I33773" s="51"/>
      <c r="M33773" s="51"/>
    </row>
    <row r="33774" spans="9:13">
      <c r="I33774" s="51"/>
      <c r="M33774" s="51"/>
    </row>
    <row r="33775" spans="9:13">
      <c r="I33775" s="51"/>
      <c r="M33775" s="51"/>
    </row>
    <row r="33776" spans="9:13">
      <c r="I33776" s="51"/>
      <c r="M33776" s="51"/>
    </row>
    <row r="33777" spans="9:13">
      <c r="I33777" s="51"/>
      <c r="M33777" s="51"/>
    </row>
    <row r="33778" spans="9:13">
      <c r="I33778" s="51"/>
      <c r="M33778" s="51"/>
    </row>
    <row r="33779" spans="9:13">
      <c r="I33779" s="51"/>
      <c r="M33779" s="51"/>
    </row>
    <row r="33780" spans="9:13">
      <c r="I33780" s="51"/>
      <c r="M33780" s="51"/>
    </row>
    <row r="33781" spans="9:13">
      <c r="I33781" s="51"/>
      <c r="M33781" s="51"/>
    </row>
    <row r="33782" spans="9:13">
      <c r="I33782" s="51"/>
      <c r="M33782" s="51"/>
    </row>
    <row r="33783" spans="9:13">
      <c r="I33783" s="51"/>
      <c r="M33783" s="51"/>
    </row>
    <row r="33784" spans="9:13">
      <c r="I33784" s="51"/>
      <c r="M33784" s="51"/>
    </row>
    <row r="33785" spans="9:13">
      <c r="I33785" s="51"/>
      <c r="M33785" s="51"/>
    </row>
    <row r="33786" spans="9:13">
      <c r="I33786" s="51"/>
      <c r="M33786" s="51"/>
    </row>
    <row r="33787" spans="9:13">
      <c r="I33787" s="51"/>
      <c r="M33787" s="51"/>
    </row>
    <row r="33788" spans="9:13">
      <c r="I33788" s="51"/>
      <c r="M33788" s="51"/>
    </row>
    <row r="33789" spans="9:13">
      <c r="I33789" s="51"/>
      <c r="M33789" s="51"/>
    </row>
    <row r="33790" spans="9:13">
      <c r="I33790" s="51"/>
      <c r="M33790" s="51"/>
    </row>
    <row r="33791" spans="9:13">
      <c r="I33791" s="51"/>
      <c r="M33791" s="51"/>
    </row>
    <row r="33792" spans="9:13">
      <c r="I33792" s="51"/>
      <c r="M33792" s="51"/>
    </row>
    <row r="33793" spans="9:13">
      <c r="I33793" s="51"/>
      <c r="M33793" s="51"/>
    </row>
    <row r="33794" spans="9:13">
      <c r="I33794" s="51"/>
      <c r="M33794" s="51"/>
    </row>
    <row r="33795" spans="9:13">
      <c r="I33795" s="51"/>
      <c r="M33795" s="51"/>
    </row>
    <row r="33796" spans="9:13">
      <c r="I33796" s="51"/>
      <c r="M33796" s="51"/>
    </row>
    <row r="33797" spans="9:13">
      <c r="I33797" s="51"/>
      <c r="M33797" s="51"/>
    </row>
    <row r="33798" spans="9:13">
      <c r="I33798" s="51"/>
      <c r="M33798" s="51"/>
    </row>
    <row r="33799" spans="9:13">
      <c r="I33799" s="51"/>
      <c r="M33799" s="51"/>
    </row>
    <row r="33800" spans="9:13">
      <c r="I33800" s="51"/>
      <c r="M33800" s="51"/>
    </row>
    <row r="33801" spans="9:13">
      <c r="I33801" s="51"/>
      <c r="M33801" s="51"/>
    </row>
    <row r="33802" spans="9:13">
      <c r="I33802" s="51"/>
      <c r="M33802" s="51"/>
    </row>
    <row r="33803" spans="9:13">
      <c r="I33803" s="51"/>
      <c r="M33803" s="51"/>
    </row>
    <row r="33804" spans="9:13">
      <c r="I33804" s="51"/>
      <c r="M33804" s="51"/>
    </row>
    <row r="33805" spans="9:13">
      <c r="I33805" s="51"/>
      <c r="M33805" s="51"/>
    </row>
    <row r="33806" spans="9:13">
      <c r="I33806" s="51"/>
      <c r="M33806" s="51"/>
    </row>
    <row r="33807" spans="9:13">
      <c r="I33807" s="51"/>
      <c r="M33807" s="51"/>
    </row>
    <row r="33808" spans="9:13">
      <c r="I33808" s="51"/>
      <c r="M33808" s="51"/>
    </row>
    <row r="33809" spans="9:13">
      <c r="I33809" s="51"/>
      <c r="M33809" s="51"/>
    </row>
    <row r="33810" spans="9:13">
      <c r="I33810" s="51"/>
      <c r="M33810" s="51"/>
    </row>
    <row r="33811" spans="9:13">
      <c r="I33811" s="51"/>
      <c r="M33811" s="51"/>
    </row>
    <row r="33812" spans="9:13">
      <c r="I33812" s="51"/>
      <c r="M33812" s="51"/>
    </row>
    <row r="33813" spans="9:13">
      <c r="I33813" s="51"/>
      <c r="M33813" s="51"/>
    </row>
    <row r="33814" spans="9:13">
      <c r="I33814" s="51"/>
      <c r="M33814" s="51"/>
    </row>
    <row r="33815" spans="9:13">
      <c r="I33815" s="51"/>
      <c r="M33815" s="51"/>
    </row>
    <row r="33816" spans="9:13">
      <c r="I33816" s="51"/>
      <c r="M33816" s="51"/>
    </row>
    <row r="33817" spans="9:13">
      <c r="I33817" s="51"/>
      <c r="M33817" s="51"/>
    </row>
    <row r="33818" spans="9:13">
      <c r="I33818" s="51"/>
      <c r="M33818" s="51"/>
    </row>
    <row r="33819" spans="9:13">
      <c r="I33819" s="51"/>
      <c r="M33819" s="51"/>
    </row>
    <row r="33820" spans="9:13">
      <c r="I33820" s="51"/>
      <c r="M33820" s="51"/>
    </row>
    <row r="33821" spans="9:13">
      <c r="I33821" s="51"/>
      <c r="M33821" s="51"/>
    </row>
    <row r="33822" spans="9:13">
      <c r="I33822" s="51"/>
      <c r="M33822" s="51"/>
    </row>
    <row r="33823" spans="9:13">
      <c r="I33823" s="51"/>
      <c r="M33823" s="51"/>
    </row>
    <row r="33824" spans="9:13">
      <c r="I33824" s="51"/>
      <c r="M33824" s="51"/>
    </row>
    <row r="33825" spans="9:13">
      <c r="I33825" s="51"/>
      <c r="M33825" s="51"/>
    </row>
    <row r="33826" spans="9:13">
      <c r="I33826" s="51"/>
      <c r="M33826" s="51"/>
    </row>
    <row r="33827" spans="9:13">
      <c r="I33827" s="51"/>
      <c r="M33827" s="51"/>
    </row>
    <row r="33828" spans="9:13">
      <c r="I33828" s="51"/>
      <c r="M33828" s="51"/>
    </row>
    <row r="33829" spans="9:13">
      <c r="I33829" s="51"/>
      <c r="M33829" s="51"/>
    </row>
    <row r="33830" spans="9:13">
      <c r="I33830" s="51"/>
      <c r="M33830" s="51"/>
    </row>
    <row r="33831" spans="9:13">
      <c r="I33831" s="51"/>
      <c r="M33831" s="51"/>
    </row>
    <row r="33832" spans="9:13">
      <c r="I33832" s="51"/>
      <c r="M33832" s="51"/>
    </row>
    <row r="33833" spans="9:13">
      <c r="I33833" s="51"/>
      <c r="M33833" s="51"/>
    </row>
    <row r="33834" spans="9:13">
      <c r="I33834" s="51"/>
      <c r="M33834" s="51"/>
    </row>
    <row r="33835" spans="9:13">
      <c r="I33835" s="51"/>
      <c r="M33835" s="51"/>
    </row>
    <row r="33836" spans="9:13">
      <c r="I33836" s="51"/>
      <c r="M33836" s="51"/>
    </row>
    <row r="33837" spans="9:13">
      <c r="I33837" s="51"/>
      <c r="M33837" s="51"/>
    </row>
    <row r="33838" spans="9:13">
      <c r="I33838" s="51"/>
      <c r="M33838" s="51"/>
    </row>
    <row r="33839" spans="9:13">
      <c r="I33839" s="51"/>
      <c r="M33839" s="51"/>
    </row>
    <row r="33840" spans="9:13">
      <c r="I33840" s="51"/>
      <c r="M33840" s="51"/>
    </row>
    <row r="33841" spans="9:13">
      <c r="I33841" s="51"/>
      <c r="M33841" s="51"/>
    </row>
    <row r="33842" spans="9:13">
      <c r="I33842" s="51"/>
      <c r="M33842" s="51"/>
    </row>
    <row r="33843" spans="9:13">
      <c r="I33843" s="51"/>
      <c r="M33843" s="51"/>
    </row>
    <row r="33844" spans="9:13">
      <c r="I33844" s="51"/>
      <c r="M33844" s="51"/>
    </row>
    <row r="33845" spans="9:13">
      <c r="I33845" s="51"/>
      <c r="M33845" s="51"/>
    </row>
    <row r="33846" spans="9:13">
      <c r="I33846" s="51"/>
      <c r="M33846" s="51"/>
    </row>
    <row r="33847" spans="9:13">
      <c r="I33847" s="51"/>
      <c r="M33847" s="51"/>
    </row>
    <row r="33848" spans="9:13">
      <c r="I33848" s="51"/>
      <c r="M33848" s="51"/>
    </row>
    <row r="33849" spans="9:13">
      <c r="I33849" s="51"/>
      <c r="M33849" s="51"/>
    </row>
    <row r="33850" spans="9:13">
      <c r="I33850" s="51"/>
      <c r="M33850" s="51"/>
    </row>
    <row r="33851" spans="9:13">
      <c r="I33851" s="51"/>
      <c r="M33851" s="51"/>
    </row>
    <row r="33852" spans="9:13">
      <c r="I33852" s="51"/>
      <c r="M33852" s="51"/>
    </row>
    <row r="33853" spans="9:13">
      <c r="I33853" s="51"/>
      <c r="M33853" s="51"/>
    </row>
    <row r="33854" spans="9:13">
      <c r="I33854" s="51"/>
      <c r="M33854" s="51"/>
    </row>
    <row r="33855" spans="9:13">
      <c r="I33855" s="51"/>
      <c r="M33855" s="51"/>
    </row>
    <row r="33856" spans="9:13">
      <c r="I33856" s="51"/>
      <c r="M33856" s="51"/>
    </row>
    <row r="33857" spans="9:13">
      <c r="I33857" s="51"/>
      <c r="M33857" s="51"/>
    </row>
    <row r="33858" spans="9:13">
      <c r="I33858" s="51"/>
      <c r="M33858" s="51"/>
    </row>
    <row r="33859" spans="9:13">
      <c r="I33859" s="51"/>
      <c r="M33859" s="51"/>
    </row>
    <row r="33860" spans="9:13">
      <c r="I33860" s="51"/>
      <c r="M33860" s="51"/>
    </row>
    <row r="33861" spans="9:13">
      <c r="I33861" s="51"/>
      <c r="M33861" s="51"/>
    </row>
    <row r="33862" spans="9:13">
      <c r="I33862" s="51"/>
      <c r="M33862" s="51"/>
    </row>
    <row r="33863" spans="9:13">
      <c r="I33863" s="51"/>
      <c r="M33863" s="51"/>
    </row>
    <row r="33864" spans="9:13">
      <c r="I33864" s="51"/>
      <c r="M33864" s="51"/>
    </row>
    <row r="33865" spans="9:13">
      <c r="I33865" s="51"/>
      <c r="M33865" s="51"/>
    </row>
    <row r="33866" spans="9:13">
      <c r="I33866" s="51"/>
      <c r="M33866" s="51"/>
    </row>
    <row r="33867" spans="9:13">
      <c r="I33867" s="51"/>
      <c r="M33867" s="51"/>
    </row>
    <row r="33868" spans="9:13">
      <c r="I33868" s="51"/>
      <c r="M33868" s="51"/>
    </row>
    <row r="33869" spans="9:13">
      <c r="I33869" s="51"/>
      <c r="M33869" s="51"/>
    </row>
    <row r="33870" spans="9:13">
      <c r="I33870" s="51"/>
      <c r="M33870" s="51"/>
    </row>
    <row r="33871" spans="9:13">
      <c r="I33871" s="51"/>
      <c r="M33871" s="51"/>
    </row>
    <row r="33872" spans="9:13">
      <c r="I33872" s="51"/>
      <c r="M33872" s="51"/>
    </row>
    <row r="33873" spans="9:13">
      <c r="I33873" s="51"/>
      <c r="M33873" s="51"/>
    </row>
    <row r="33874" spans="9:13">
      <c r="I33874" s="51"/>
      <c r="M33874" s="51"/>
    </row>
    <row r="33875" spans="9:13">
      <c r="I33875" s="51"/>
      <c r="M33875" s="51"/>
    </row>
    <row r="33876" spans="9:13">
      <c r="I33876" s="51"/>
      <c r="M33876" s="51"/>
    </row>
    <row r="33877" spans="9:13">
      <c r="I33877" s="51"/>
      <c r="M33877" s="51"/>
    </row>
    <row r="33878" spans="9:13">
      <c r="I33878" s="51"/>
      <c r="M33878" s="51"/>
    </row>
    <row r="33879" spans="9:13">
      <c r="I33879" s="51"/>
      <c r="M33879" s="51"/>
    </row>
    <row r="33880" spans="9:13">
      <c r="I33880" s="51"/>
      <c r="M33880" s="51"/>
    </row>
    <row r="33881" spans="9:13">
      <c r="I33881" s="51"/>
      <c r="M33881" s="51"/>
    </row>
    <row r="33882" spans="9:13">
      <c r="I33882" s="51"/>
      <c r="M33882" s="51"/>
    </row>
    <row r="33883" spans="9:13">
      <c r="I33883" s="51"/>
      <c r="M33883" s="51"/>
    </row>
    <row r="33884" spans="9:13">
      <c r="I33884" s="51"/>
      <c r="M33884" s="51"/>
    </row>
    <row r="33885" spans="9:13">
      <c r="I33885" s="51"/>
      <c r="M33885" s="51"/>
    </row>
    <row r="33886" spans="9:13">
      <c r="I33886" s="51"/>
      <c r="M33886" s="51"/>
    </row>
    <row r="33887" spans="9:13">
      <c r="I33887" s="51"/>
      <c r="M33887" s="51"/>
    </row>
    <row r="33888" spans="9:13">
      <c r="I33888" s="51"/>
      <c r="M33888" s="51"/>
    </row>
    <row r="33889" spans="9:13">
      <c r="I33889" s="51"/>
      <c r="M33889" s="51"/>
    </row>
    <row r="33890" spans="9:13">
      <c r="I33890" s="51"/>
      <c r="M33890" s="51"/>
    </row>
    <row r="33891" spans="9:13">
      <c r="I33891" s="51"/>
      <c r="M33891" s="51"/>
    </row>
    <row r="33892" spans="9:13">
      <c r="I33892" s="51"/>
      <c r="M33892" s="51"/>
    </row>
    <row r="33893" spans="9:13">
      <c r="I33893" s="51"/>
      <c r="M33893" s="51"/>
    </row>
    <row r="33894" spans="9:13">
      <c r="I33894" s="51"/>
      <c r="M33894" s="51"/>
    </row>
    <row r="33895" spans="9:13">
      <c r="I33895" s="51"/>
      <c r="M33895" s="51"/>
    </row>
    <row r="33896" spans="9:13">
      <c r="I33896" s="51"/>
      <c r="M33896" s="51"/>
    </row>
    <row r="33897" spans="9:13">
      <c r="I33897" s="51"/>
      <c r="M33897" s="51"/>
    </row>
    <row r="33898" spans="9:13">
      <c r="I33898" s="51"/>
      <c r="M33898" s="51"/>
    </row>
    <row r="33899" spans="9:13">
      <c r="I33899" s="51"/>
      <c r="M33899" s="51"/>
    </row>
    <row r="33900" spans="9:13">
      <c r="I33900" s="51"/>
      <c r="M33900" s="51"/>
    </row>
    <row r="33901" spans="9:13">
      <c r="I33901" s="51"/>
      <c r="M33901" s="51"/>
    </row>
    <row r="33902" spans="9:13">
      <c r="I33902" s="51"/>
      <c r="M33902" s="51"/>
    </row>
    <row r="33903" spans="9:13">
      <c r="I33903" s="51"/>
      <c r="M33903" s="51"/>
    </row>
    <row r="33904" spans="9:13">
      <c r="I33904" s="51"/>
      <c r="M33904" s="51"/>
    </row>
    <row r="33905" spans="9:13">
      <c r="I33905" s="51"/>
      <c r="M33905" s="51"/>
    </row>
    <row r="33906" spans="9:13">
      <c r="I33906" s="51"/>
      <c r="M33906" s="51"/>
    </row>
    <row r="33907" spans="9:13">
      <c r="I33907" s="51"/>
      <c r="M33907" s="51"/>
    </row>
    <row r="33908" spans="9:13">
      <c r="I33908" s="51"/>
      <c r="M33908" s="51"/>
    </row>
    <row r="33909" spans="9:13">
      <c r="I33909" s="51"/>
      <c r="M33909" s="51"/>
    </row>
    <row r="33910" spans="9:13">
      <c r="I33910" s="51"/>
      <c r="M33910" s="51"/>
    </row>
    <row r="33911" spans="9:13">
      <c r="I33911" s="51"/>
      <c r="M33911" s="51"/>
    </row>
    <row r="33912" spans="9:13">
      <c r="I33912" s="51"/>
      <c r="M33912" s="51"/>
    </row>
    <row r="33913" spans="9:13">
      <c r="I33913" s="51"/>
      <c r="M33913" s="51"/>
    </row>
    <row r="33914" spans="9:13">
      <c r="I33914" s="51"/>
      <c r="M33914" s="51"/>
    </row>
    <row r="33915" spans="9:13">
      <c r="I33915" s="51"/>
      <c r="M33915" s="51"/>
    </row>
    <row r="33916" spans="9:13">
      <c r="I33916" s="51"/>
      <c r="M33916" s="51"/>
    </row>
    <row r="33917" spans="9:13">
      <c r="I33917" s="51"/>
      <c r="M33917" s="51"/>
    </row>
    <row r="33918" spans="9:13">
      <c r="I33918" s="51"/>
      <c r="M33918" s="51"/>
    </row>
    <row r="33919" spans="9:13">
      <c r="I33919" s="51"/>
      <c r="M33919" s="51"/>
    </row>
    <row r="33920" spans="9:13">
      <c r="I33920" s="51"/>
      <c r="M33920" s="51"/>
    </row>
    <row r="33921" spans="9:13">
      <c r="I33921" s="51"/>
      <c r="M33921" s="51"/>
    </row>
    <row r="33922" spans="9:13">
      <c r="I33922" s="51"/>
      <c r="M33922" s="51"/>
    </row>
    <row r="33923" spans="9:13">
      <c r="I33923" s="51"/>
      <c r="M33923" s="51"/>
    </row>
    <row r="33924" spans="9:13">
      <c r="I33924" s="51"/>
      <c r="M33924" s="51"/>
    </row>
    <row r="33925" spans="9:13">
      <c r="I33925" s="51"/>
      <c r="M33925" s="51"/>
    </row>
    <row r="33926" spans="9:13">
      <c r="I33926" s="51"/>
      <c r="M33926" s="51"/>
    </row>
    <row r="33927" spans="9:13">
      <c r="I33927" s="51"/>
      <c r="M33927" s="51"/>
    </row>
    <row r="33928" spans="9:13">
      <c r="I33928" s="51"/>
      <c r="M33928" s="51"/>
    </row>
    <row r="33929" spans="9:13">
      <c r="I33929" s="51"/>
      <c r="M33929" s="51"/>
    </row>
    <row r="33930" spans="9:13">
      <c r="I33930" s="51"/>
      <c r="M33930" s="51"/>
    </row>
    <row r="33931" spans="9:13">
      <c r="I33931" s="51"/>
      <c r="M33931" s="51"/>
    </row>
    <row r="33932" spans="9:13">
      <c r="I33932" s="51"/>
      <c r="M33932" s="51"/>
    </row>
    <row r="33933" spans="9:13">
      <c r="I33933" s="51"/>
      <c r="M33933" s="51"/>
    </row>
    <row r="33934" spans="9:13">
      <c r="I33934" s="51"/>
      <c r="M33934" s="51"/>
    </row>
    <row r="33935" spans="9:13">
      <c r="I33935" s="51"/>
      <c r="M33935" s="51"/>
    </row>
    <row r="33936" spans="9:13">
      <c r="I33936" s="51"/>
      <c r="M33936" s="51"/>
    </row>
    <row r="33937" spans="9:13">
      <c r="I33937" s="51"/>
      <c r="M33937" s="51"/>
    </row>
    <row r="33938" spans="9:13">
      <c r="I33938" s="51"/>
      <c r="M33938" s="51"/>
    </row>
    <row r="33939" spans="9:13">
      <c r="I33939" s="51"/>
      <c r="M33939" s="51"/>
    </row>
    <row r="33940" spans="9:13">
      <c r="I33940" s="51"/>
      <c r="M33940" s="51"/>
    </row>
    <row r="33941" spans="9:13">
      <c r="I33941" s="51"/>
      <c r="M33941" s="51"/>
    </row>
    <row r="33942" spans="9:13">
      <c r="I33942" s="51"/>
      <c r="M33942" s="51"/>
    </row>
    <row r="33943" spans="9:13">
      <c r="I33943" s="51"/>
      <c r="M33943" s="51"/>
    </row>
    <row r="33944" spans="9:13">
      <c r="I33944" s="51"/>
      <c r="M33944" s="51"/>
    </row>
    <row r="33945" spans="9:13">
      <c r="I33945" s="51"/>
      <c r="M33945" s="51"/>
    </row>
    <row r="33946" spans="9:13">
      <c r="I33946" s="51"/>
      <c r="M33946" s="51"/>
    </row>
    <row r="33947" spans="9:13">
      <c r="I33947" s="51"/>
      <c r="M33947" s="51"/>
    </row>
    <row r="33948" spans="9:13">
      <c r="I33948" s="51"/>
      <c r="M33948" s="51"/>
    </row>
    <row r="33949" spans="9:13">
      <c r="I33949" s="51"/>
      <c r="M33949" s="51"/>
    </row>
    <row r="33950" spans="9:13">
      <c r="I33950" s="51"/>
      <c r="M33950" s="51"/>
    </row>
    <row r="33951" spans="9:13">
      <c r="I33951" s="51"/>
      <c r="M33951" s="51"/>
    </row>
    <row r="33952" spans="9:13">
      <c r="I33952" s="51"/>
      <c r="M33952" s="51"/>
    </row>
    <row r="33953" spans="9:13">
      <c r="I33953" s="51"/>
      <c r="M33953" s="51"/>
    </row>
    <row r="33954" spans="9:13">
      <c r="I33954" s="51"/>
      <c r="M33954" s="51"/>
    </row>
    <row r="33955" spans="9:13">
      <c r="I33955" s="51"/>
      <c r="M33955" s="51"/>
    </row>
    <row r="33956" spans="9:13">
      <c r="I33956" s="51"/>
      <c r="M33956" s="51"/>
    </row>
    <row r="33957" spans="9:13">
      <c r="I33957" s="51"/>
      <c r="M33957" s="51"/>
    </row>
    <row r="33958" spans="9:13">
      <c r="I33958" s="51"/>
      <c r="M33958" s="51"/>
    </row>
    <row r="33959" spans="9:13">
      <c r="I33959" s="51"/>
      <c r="M33959" s="51"/>
    </row>
    <row r="33960" spans="9:13">
      <c r="I33960" s="51"/>
      <c r="M33960" s="51"/>
    </row>
    <row r="33961" spans="9:13">
      <c r="I33961" s="51"/>
      <c r="M33961" s="51"/>
    </row>
    <row r="33962" spans="9:13">
      <c r="I33962" s="51"/>
      <c r="M33962" s="51"/>
    </row>
    <row r="33963" spans="9:13">
      <c r="I33963" s="51"/>
      <c r="M33963" s="51"/>
    </row>
    <row r="33964" spans="9:13">
      <c r="I33964" s="51"/>
      <c r="M33964" s="51"/>
    </row>
    <row r="33965" spans="9:13">
      <c r="I33965" s="51"/>
      <c r="M33965" s="51"/>
    </row>
    <row r="33966" spans="9:13">
      <c r="I33966" s="51"/>
      <c r="M33966" s="51"/>
    </row>
    <row r="33967" spans="9:13">
      <c r="I33967" s="51"/>
      <c r="M33967" s="51"/>
    </row>
    <row r="33968" spans="9:13">
      <c r="I33968" s="51"/>
      <c r="M33968" s="51"/>
    </row>
    <row r="33969" spans="9:13">
      <c r="I33969" s="51"/>
      <c r="M33969" s="51"/>
    </row>
    <row r="33970" spans="9:13">
      <c r="I33970" s="51"/>
      <c r="M33970" s="51"/>
    </row>
    <row r="33971" spans="9:13">
      <c r="I33971" s="51"/>
      <c r="M33971" s="51"/>
    </row>
    <row r="33972" spans="9:13">
      <c r="I33972" s="51"/>
      <c r="M33972" s="51"/>
    </row>
    <row r="33973" spans="9:13">
      <c r="I33973" s="51"/>
      <c r="M33973" s="51"/>
    </row>
    <row r="33974" spans="9:13">
      <c r="I33974" s="51"/>
      <c r="M33974" s="51"/>
    </row>
    <row r="33975" spans="9:13">
      <c r="I33975" s="51"/>
      <c r="M33975" s="51"/>
    </row>
    <row r="33976" spans="9:13">
      <c r="I33976" s="51"/>
      <c r="M33976" s="51"/>
    </row>
    <row r="33977" spans="9:13">
      <c r="I33977" s="51"/>
      <c r="M33977" s="51"/>
    </row>
    <row r="33978" spans="9:13">
      <c r="I33978" s="51"/>
      <c r="M33978" s="51"/>
    </row>
    <row r="33979" spans="9:13">
      <c r="I33979" s="51"/>
      <c r="M33979" s="51"/>
    </row>
    <row r="33980" spans="9:13">
      <c r="I33980" s="51"/>
      <c r="M33980" s="51"/>
    </row>
    <row r="33981" spans="9:13">
      <c r="I33981" s="51"/>
      <c r="M33981" s="51"/>
    </row>
    <row r="33982" spans="9:13">
      <c r="I33982" s="51"/>
      <c r="M33982" s="51"/>
    </row>
    <row r="33983" spans="9:13">
      <c r="I33983" s="51"/>
      <c r="M33983" s="51"/>
    </row>
    <row r="33984" spans="9:13">
      <c r="I33984" s="51"/>
      <c r="M33984" s="51"/>
    </row>
    <row r="33985" spans="9:13">
      <c r="I33985" s="51"/>
      <c r="M33985" s="51"/>
    </row>
    <row r="33986" spans="9:13">
      <c r="I33986" s="51"/>
      <c r="M33986" s="51"/>
    </row>
    <row r="33987" spans="9:13">
      <c r="I33987" s="51"/>
      <c r="M33987" s="51"/>
    </row>
    <row r="33988" spans="9:13">
      <c r="I33988" s="51"/>
      <c r="M33988" s="51"/>
    </row>
    <row r="33989" spans="9:13">
      <c r="I33989" s="51"/>
      <c r="M33989" s="51"/>
    </row>
    <row r="33990" spans="9:13">
      <c r="I33990" s="51"/>
      <c r="M33990" s="51"/>
    </row>
    <row r="33991" spans="9:13">
      <c r="I33991" s="51"/>
      <c r="M33991" s="51"/>
    </row>
    <row r="33992" spans="9:13">
      <c r="I33992" s="51"/>
      <c r="M33992" s="51"/>
    </row>
    <row r="33993" spans="9:13">
      <c r="I33993" s="51"/>
      <c r="M33993" s="51"/>
    </row>
    <row r="33994" spans="9:13">
      <c r="I33994" s="51"/>
      <c r="M33994" s="51"/>
    </row>
    <row r="33995" spans="9:13">
      <c r="I33995" s="51"/>
      <c r="M33995" s="51"/>
    </row>
    <row r="33996" spans="9:13">
      <c r="I33996" s="51"/>
      <c r="M33996" s="51"/>
    </row>
    <row r="33997" spans="9:13">
      <c r="I33997" s="51"/>
      <c r="M33997" s="51"/>
    </row>
    <row r="33998" spans="9:13">
      <c r="I33998" s="51"/>
      <c r="M33998" s="51"/>
    </row>
    <row r="33999" spans="9:13">
      <c r="I33999" s="51"/>
      <c r="M33999" s="51"/>
    </row>
    <row r="34000" spans="9:13">
      <c r="I34000" s="51"/>
      <c r="M34000" s="51"/>
    </row>
    <row r="34001" spans="9:13">
      <c r="I34001" s="51"/>
      <c r="M34001" s="51"/>
    </row>
    <row r="34002" spans="9:13">
      <c r="I34002" s="51"/>
      <c r="M34002" s="51"/>
    </row>
    <row r="34003" spans="9:13">
      <c r="I34003" s="51"/>
      <c r="M34003" s="51"/>
    </row>
    <row r="34004" spans="9:13">
      <c r="I34004" s="51"/>
      <c r="M34004" s="51"/>
    </row>
    <row r="34005" spans="9:13">
      <c r="I34005" s="51"/>
      <c r="M34005" s="51"/>
    </row>
    <row r="34006" spans="9:13">
      <c r="I34006" s="51"/>
      <c r="M34006" s="51"/>
    </row>
    <row r="34007" spans="9:13">
      <c r="I34007" s="51"/>
      <c r="M34007" s="51"/>
    </row>
    <row r="34008" spans="9:13">
      <c r="I34008" s="51"/>
      <c r="M34008" s="51"/>
    </row>
    <row r="34009" spans="9:13">
      <c r="I34009" s="51"/>
      <c r="M34009" s="51"/>
    </row>
    <row r="34010" spans="9:13">
      <c r="I34010" s="51"/>
      <c r="M34010" s="51"/>
    </row>
    <row r="34011" spans="9:13">
      <c r="I34011" s="51"/>
      <c r="M34011" s="51"/>
    </row>
    <row r="34012" spans="9:13">
      <c r="I34012" s="51"/>
      <c r="M34012" s="51"/>
    </row>
    <row r="34013" spans="9:13">
      <c r="I34013" s="51"/>
      <c r="M34013" s="51"/>
    </row>
    <row r="34014" spans="9:13">
      <c r="I34014" s="51"/>
      <c r="M34014" s="51"/>
    </row>
    <row r="34015" spans="9:13">
      <c r="I34015" s="51"/>
      <c r="M34015" s="51"/>
    </row>
    <row r="34016" spans="9:13">
      <c r="I34016" s="51"/>
      <c r="M34016" s="51"/>
    </row>
    <row r="34017" spans="9:13">
      <c r="I34017" s="51"/>
      <c r="M34017" s="51"/>
    </row>
    <row r="34018" spans="9:13">
      <c r="I34018" s="51"/>
      <c r="M34018" s="51"/>
    </row>
    <row r="34019" spans="9:13">
      <c r="I34019" s="51"/>
      <c r="M34019" s="51"/>
    </row>
    <row r="34020" spans="9:13">
      <c r="I34020" s="51"/>
      <c r="M34020" s="51"/>
    </row>
    <row r="34021" spans="9:13">
      <c r="I34021" s="51"/>
      <c r="M34021" s="51"/>
    </row>
    <row r="34022" spans="9:13">
      <c r="I34022" s="51"/>
      <c r="M34022" s="51"/>
    </row>
    <row r="34023" spans="9:13">
      <c r="I34023" s="51"/>
      <c r="M34023" s="51"/>
    </row>
    <row r="34024" spans="9:13">
      <c r="I34024" s="51"/>
      <c r="M34024" s="51"/>
    </row>
    <row r="34025" spans="9:13">
      <c r="I34025" s="51"/>
      <c r="M34025" s="51"/>
    </row>
    <row r="34026" spans="9:13">
      <c r="I34026" s="51"/>
      <c r="M34026" s="51"/>
    </row>
    <row r="34027" spans="9:13">
      <c r="I34027" s="51"/>
      <c r="M34027" s="51"/>
    </row>
    <row r="34028" spans="9:13">
      <c r="I34028" s="51"/>
      <c r="M34028" s="51"/>
    </row>
    <row r="34029" spans="9:13">
      <c r="I34029" s="51"/>
      <c r="M34029" s="51"/>
    </row>
    <row r="34030" spans="9:13">
      <c r="I34030" s="51"/>
      <c r="M34030" s="51"/>
    </row>
    <row r="34031" spans="9:13">
      <c r="I34031" s="51"/>
      <c r="M34031" s="51"/>
    </row>
    <row r="34032" spans="9:13">
      <c r="I34032" s="51"/>
      <c r="M34032" s="51"/>
    </row>
    <row r="34033" spans="9:13">
      <c r="I34033" s="51"/>
      <c r="M34033" s="51"/>
    </row>
    <row r="34034" spans="9:13">
      <c r="I34034" s="51"/>
      <c r="M34034" s="51"/>
    </row>
    <row r="34035" spans="9:13">
      <c r="I34035" s="51"/>
      <c r="M34035" s="51"/>
    </row>
    <row r="34036" spans="9:13">
      <c r="I34036" s="51"/>
      <c r="M34036" s="51"/>
    </row>
    <row r="34037" spans="9:13">
      <c r="I34037" s="51"/>
      <c r="M34037" s="51"/>
    </row>
    <row r="34038" spans="9:13">
      <c r="I34038" s="51"/>
      <c r="M34038" s="51"/>
    </row>
    <row r="34039" spans="9:13">
      <c r="I34039" s="51"/>
      <c r="M34039" s="51"/>
    </row>
    <row r="34040" spans="9:13">
      <c r="I34040" s="51"/>
      <c r="M34040" s="51"/>
    </row>
    <row r="34041" spans="9:13">
      <c r="I34041" s="51"/>
      <c r="M34041" s="51"/>
    </row>
    <row r="34042" spans="9:13">
      <c r="I34042" s="51"/>
      <c r="M34042" s="51"/>
    </row>
    <row r="34043" spans="9:13">
      <c r="I34043" s="51"/>
      <c r="M34043" s="51"/>
    </row>
    <row r="34044" spans="9:13">
      <c r="I34044" s="51"/>
      <c r="M34044" s="51"/>
    </row>
    <row r="34045" spans="9:13">
      <c r="I34045" s="51"/>
      <c r="M34045" s="51"/>
    </row>
    <row r="34046" spans="9:13">
      <c r="I34046" s="51"/>
      <c r="M34046" s="51"/>
    </row>
    <row r="34047" spans="9:13">
      <c r="I34047" s="51"/>
      <c r="M34047" s="51"/>
    </row>
    <row r="34048" spans="9:13">
      <c r="I34048" s="51"/>
      <c r="M34048" s="51"/>
    </row>
    <row r="34049" spans="9:13">
      <c r="I34049" s="51"/>
      <c r="M34049" s="51"/>
    </row>
    <row r="34050" spans="9:13">
      <c r="I34050" s="51"/>
      <c r="M34050" s="51"/>
    </row>
    <row r="34051" spans="9:13">
      <c r="I34051" s="51"/>
      <c r="M34051" s="51"/>
    </row>
    <row r="34052" spans="9:13">
      <c r="I34052" s="51"/>
      <c r="M34052" s="51"/>
    </row>
    <row r="34053" spans="9:13">
      <c r="I34053" s="51"/>
      <c r="M34053" s="51"/>
    </row>
    <row r="34054" spans="9:13">
      <c r="I34054" s="51"/>
      <c r="M34054" s="51"/>
    </row>
    <row r="34055" spans="9:13">
      <c r="I34055" s="51"/>
      <c r="M34055" s="51"/>
    </row>
    <row r="34056" spans="9:13">
      <c r="I34056" s="51"/>
      <c r="M34056" s="51"/>
    </row>
    <row r="34057" spans="9:13">
      <c r="I34057" s="51"/>
      <c r="M34057" s="51"/>
    </row>
    <row r="34058" spans="9:13">
      <c r="I34058" s="51"/>
      <c r="M34058" s="51"/>
    </row>
    <row r="34059" spans="9:13">
      <c r="I34059" s="51"/>
      <c r="M34059" s="51"/>
    </row>
    <row r="34060" spans="9:13">
      <c r="I34060" s="51"/>
      <c r="M34060" s="51"/>
    </row>
    <row r="34061" spans="9:13">
      <c r="I34061" s="51"/>
      <c r="M34061" s="51"/>
    </row>
    <row r="34062" spans="9:13">
      <c r="I34062" s="51"/>
      <c r="M34062" s="51"/>
    </row>
    <row r="34063" spans="9:13">
      <c r="I34063" s="51"/>
      <c r="M34063" s="51"/>
    </row>
    <row r="34064" spans="9:13">
      <c r="I34064" s="51"/>
      <c r="M34064" s="51"/>
    </row>
    <row r="34065" spans="9:13">
      <c r="I34065" s="51"/>
      <c r="M34065" s="51"/>
    </row>
    <row r="34066" spans="9:13">
      <c r="I34066" s="51"/>
      <c r="M34066" s="51"/>
    </row>
    <row r="34067" spans="9:13">
      <c r="I34067" s="51"/>
      <c r="M34067" s="51"/>
    </row>
    <row r="34068" spans="9:13">
      <c r="I34068" s="51"/>
      <c r="M34068" s="51"/>
    </row>
    <row r="34069" spans="9:13">
      <c r="I34069" s="51"/>
      <c r="M34069" s="51"/>
    </row>
    <row r="34070" spans="9:13">
      <c r="I34070" s="51"/>
      <c r="M34070" s="51"/>
    </row>
    <row r="34071" spans="9:13">
      <c r="I34071" s="51"/>
      <c r="M34071" s="51"/>
    </row>
    <row r="34072" spans="9:13">
      <c r="I34072" s="51"/>
      <c r="M34072" s="51"/>
    </row>
    <row r="34073" spans="9:13">
      <c r="I34073" s="51"/>
      <c r="M34073" s="51"/>
    </row>
    <row r="34074" spans="9:13">
      <c r="I34074" s="51"/>
      <c r="M34074" s="51"/>
    </row>
    <row r="34075" spans="9:13">
      <c r="I34075" s="51"/>
      <c r="M34075" s="51"/>
    </row>
    <row r="34076" spans="9:13">
      <c r="I34076" s="51"/>
      <c r="M34076" s="51"/>
    </row>
    <row r="34077" spans="9:13">
      <c r="I34077" s="51"/>
      <c r="M34077" s="51"/>
    </row>
    <row r="34078" spans="9:13">
      <c r="I34078" s="51"/>
      <c r="M34078" s="51"/>
    </row>
    <row r="34079" spans="9:13">
      <c r="I34079" s="51"/>
      <c r="M34079" s="51"/>
    </row>
    <row r="34080" spans="9:13">
      <c r="I34080" s="51"/>
      <c r="M34080" s="51"/>
    </row>
    <row r="34081" spans="9:13">
      <c r="I34081" s="51"/>
      <c r="M34081" s="51"/>
    </row>
    <row r="34082" spans="9:13">
      <c r="I34082" s="51"/>
      <c r="M34082" s="51"/>
    </row>
    <row r="34083" spans="9:13">
      <c r="I34083" s="51"/>
      <c r="M34083" s="51"/>
    </row>
    <row r="34084" spans="9:13">
      <c r="I34084" s="51"/>
      <c r="M34084" s="51"/>
    </row>
    <row r="34085" spans="9:13">
      <c r="I34085" s="51"/>
      <c r="M34085" s="51"/>
    </row>
    <row r="34086" spans="9:13">
      <c r="I34086" s="51"/>
      <c r="M34086" s="51"/>
    </row>
    <row r="34087" spans="9:13">
      <c r="I34087" s="51"/>
      <c r="M34087" s="51"/>
    </row>
    <row r="34088" spans="9:13">
      <c r="I34088" s="51"/>
      <c r="M34088" s="51"/>
    </row>
    <row r="34089" spans="9:13">
      <c r="I34089" s="51"/>
      <c r="M34089" s="51"/>
    </row>
    <row r="34090" spans="9:13">
      <c r="I34090" s="51"/>
      <c r="M34090" s="51"/>
    </row>
    <row r="34091" spans="9:13">
      <c r="I34091" s="51"/>
      <c r="M34091" s="51"/>
    </row>
    <row r="34092" spans="9:13">
      <c r="I34092" s="51"/>
      <c r="M34092" s="51"/>
    </row>
    <row r="34093" spans="9:13">
      <c r="I34093" s="51"/>
      <c r="M34093" s="51"/>
    </row>
    <row r="34094" spans="9:13">
      <c r="I34094" s="51"/>
      <c r="M34094" s="51"/>
    </row>
    <row r="34095" spans="9:13">
      <c r="I34095" s="51"/>
      <c r="M34095" s="51"/>
    </row>
    <row r="34096" spans="9:13">
      <c r="I34096" s="51"/>
      <c r="M34096" s="51"/>
    </row>
    <row r="34097" spans="9:13">
      <c r="I34097" s="51"/>
      <c r="M34097" s="51"/>
    </row>
    <row r="34098" spans="9:13">
      <c r="I34098" s="51"/>
      <c r="M34098" s="51"/>
    </row>
    <row r="34099" spans="9:13">
      <c r="I34099" s="51"/>
      <c r="M34099" s="51"/>
    </row>
    <row r="34100" spans="9:13">
      <c r="I34100" s="51"/>
      <c r="M34100" s="51"/>
    </row>
    <row r="34101" spans="9:13">
      <c r="I34101" s="51"/>
      <c r="M34101" s="51"/>
    </row>
    <row r="34102" spans="9:13">
      <c r="I34102" s="51"/>
      <c r="M34102" s="51"/>
    </row>
    <row r="34103" spans="9:13">
      <c r="I34103" s="51"/>
      <c r="M34103" s="51"/>
    </row>
    <row r="34104" spans="9:13">
      <c r="I34104" s="51"/>
      <c r="M34104" s="51"/>
    </row>
    <row r="34105" spans="9:13">
      <c r="I34105" s="51"/>
      <c r="M34105" s="51"/>
    </row>
    <row r="34106" spans="9:13">
      <c r="I34106" s="51"/>
      <c r="M34106" s="51"/>
    </row>
    <row r="34107" spans="9:13">
      <c r="I34107" s="51"/>
      <c r="M34107" s="51"/>
    </row>
    <row r="34108" spans="9:13">
      <c r="I34108" s="51"/>
      <c r="M34108" s="51"/>
    </row>
    <row r="34109" spans="9:13">
      <c r="I34109" s="51"/>
      <c r="M34109" s="51"/>
    </row>
    <row r="34110" spans="9:13">
      <c r="I34110" s="51"/>
      <c r="M34110" s="51"/>
    </row>
    <row r="34111" spans="9:13">
      <c r="I34111" s="51"/>
      <c r="M34111" s="51"/>
    </row>
    <row r="34112" spans="9:13">
      <c r="I34112" s="51"/>
      <c r="M34112" s="51"/>
    </row>
    <row r="34113" spans="9:13">
      <c r="I34113" s="51"/>
      <c r="M34113" s="51"/>
    </row>
    <row r="34114" spans="9:13">
      <c r="I34114" s="51"/>
      <c r="M34114" s="51"/>
    </row>
    <row r="34115" spans="9:13">
      <c r="I34115" s="51"/>
      <c r="M34115" s="51"/>
    </row>
    <row r="34116" spans="9:13">
      <c r="I34116" s="51"/>
      <c r="M34116" s="51"/>
    </row>
    <row r="34117" spans="9:13">
      <c r="I34117" s="51"/>
      <c r="M34117" s="51"/>
    </row>
    <row r="34118" spans="9:13">
      <c r="I34118" s="51"/>
      <c r="M34118" s="51"/>
    </row>
    <row r="34119" spans="9:13">
      <c r="I34119" s="51"/>
      <c r="M34119" s="51"/>
    </row>
    <row r="34120" spans="9:13">
      <c r="I34120" s="51"/>
      <c r="M34120" s="51"/>
    </row>
    <row r="34121" spans="9:13">
      <c r="I34121" s="51"/>
      <c r="M34121" s="51"/>
    </row>
    <row r="34122" spans="9:13">
      <c r="I34122" s="51"/>
      <c r="M34122" s="51"/>
    </row>
    <row r="34123" spans="9:13">
      <c r="I34123" s="51"/>
      <c r="M34123" s="51"/>
    </row>
    <row r="34124" spans="9:13">
      <c r="I34124" s="51"/>
      <c r="M34124" s="51"/>
    </row>
    <row r="34125" spans="9:13">
      <c r="I34125" s="51"/>
      <c r="M34125" s="51"/>
    </row>
    <row r="34126" spans="9:13">
      <c r="I34126" s="51"/>
      <c r="M34126" s="51"/>
    </row>
    <row r="34127" spans="9:13">
      <c r="I34127" s="51"/>
      <c r="M34127" s="51"/>
    </row>
    <row r="34128" spans="9:13">
      <c r="I34128" s="51"/>
      <c r="M34128" s="51"/>
    </row>
    <row r="34129" spans="9:13">
      <c r="I34129" s="51"/>
      <c r="M34129" s="51"/>
    </row>
    <row r="34130" spans="9:13">
      <c r="I34130" s="51"/>
      <c r="M34130" s="51"/>
    </row>
    <row r="34131" spans="9:13">
      <c r="I34131" s="51"/>
      <c r="M34131" s="51"/>
    </row>
    <row r="34132" spans="9:13">
      <c r="I34132" s="51"/>
      <c r="M34132" s="51"/>
    </row>
    <row r="34133" spans="9:13">
      <c r="I34133" s="51"/>
      <c r="M34133" s="51"/>
    </row>
    <row r="34134" spans="9:13">
      <c r="I34134" s="51"/>
      <c r="M34134" s="51"/>
    </row>
    <row r="34135" spans="9:13">
      <c r="I34135" s="51"/>
      <c r="M34135" s="51"/>
    </row>
    <row r="34136" spans="9:13">
      <c r="I34136" s="51"/>
      <c r="M34136" s="51"/>
    </row>
    <row r="34137" spans="9:13">
      <c r="I34137" s="51"/>
      <c r="M34137" s="51"/>
    </row>
    <row r="34138" spans="9:13">
      <c r="I34138" s="51"/>
      <c r="M34138" s="51"/>
    </row>
    <row r="34139" spans="9:13">
      <c r="I34139" s="51"/>
      <c r="M34139" s="51"/>
    </row>
    <row r="34140" spans="9:13">
      <c r="I34140" s="51"/>
      <c r="M34140" s="51"/>
    </row>
    <row r="34141" spans="9:13">
      <c r="I34141" s="51"/>
      <c r="M34141" s="51"/>
    </row>
    <row r="34142" spans="9:13">
      <c r="I34142" s="51"/>
      <c r="M34142" s="51"/>
    </row>
    <row r="34143" spans="9:13">
      <c r="I34143" s="51"/>
      <c r="M34143" s="51"/>
    </row>
    <row r="34144" spans="9:13">
      <c r="I34144" s="51"/>
      <c r="M34144" s="51"/>
    </row>
    <row r="34145" spans="9:13">
      <c r="I34145" s="51"/>
      <c r="M34145" s="51"/>
    </row>
    <row r="34146" spans="9:13">
      <c r="I34146" s="51"/>
      <c r="M34146" s="51"/>
    </row>
    <row r="34147" spans="9:13">
      <c r="I34147" s="51"/>
      <c r="M34147" s="51"/>
    </row>
    <row r="34148" spans="9:13">
      <c r="I34148" s="51"/>
      <c r="M34148" s="51"/>
    </row>
    <row r="34149" spans="9:13">
      <c r="I34149" s="51"/>
      <c r="M34149" s="51"/>
    </row>
    <row r="34150" spans="9:13">
      <c r="I34150" s="51"/>
      <c r="M34150" s="51"/>
    </row>
    <row r="34151" spans="9:13">
      <c r="I34151" s="51"/>
      <c r="M34151" s="51"/>
    </row>
    <row r="34152" spans="9:13">
      <c r="I34152" s="51"/>
      <c r="M34152" s="51"/>
    </row>
    <row r="34153" spans="9:13">
      <c r="I34153" s="51"/>
      <c r="M34153" s="51"/>
    </row>
    <row r="34154" spans="9:13">
      <c r="I34154" s="51"/>
      <c r="M34154" s="51"/>
    </row>
    <row r="34155" spans="9:13">
      <c r="I34155" s="51"/>
      <c r="M34155" s="51"/>
    </row>
    <row r="34156" spans="9:13">
      <c r="I34156" s="51"/>
      <c r="M34156" s="51"/>
    </row>
    <row r="34157" spans="9:13">
      <c r="I34157" s="51"/>
      <c r="M34157" s="51"/>
    </row>
    <row r="34158" spans="9:13">
      <c r="I34158" s="51"/>
      <c r="M34158" s="51"/>
    </row>
    <row r="34159" spans="9:13">
      <c r="I34159" s="51"/>
      <c r="M34159" s="51"/>
    </row>
    <row r="34160" spans="9:13">
      <c r="I34160" s="51"/>
      <c r="M34160" s="51"/>
    </row>
    <row r="34161" spans="9:13">
      <c r="I34161" s="51"/>
      <c r="M34161" s="51"/>
    </row>
    <row r="34162" spans="9:13">
      <c r="I34162" s="51"/>
      <c r="M34162" s="51"/>
    </row>
    <row r="34163" spans="9:13">
      <c r="I34163" s="51"/>
      <c r="M34163" s="51"/>
    </row>
    <row r="34164" spans="9:13">
      <c r="I34164" s="51"/>
      <c r="M34164" s="51"/>
    </row>
    <row r="34165" spans="9:13">
      <c r="I34165" s="51"/>
      <c r="M34165" s="51"/>
    </row>
    <row r="34166" spans="9:13">
      <c r="I34166" s="51"/>
      <c r="M34166" s="51"/>
    </row>
    <row r="34167" spans="9:13">
      <c r="I34167" s="51"/>
      <c r="M34167" s="51"/>
    </row>
    <row r="34168" spans="9:13">
      <c r="I34168" s="51"/>
      <c r="M34168" s="51"/>
    </row>
    <row r="34169" spans="9:13">
      <c r="I34169" s="51"/>
      <c r="M34169" s="51"/>
    </row>
    <row r="34170" spans="9:13">
      <c r="I34170" s="51"/>
      <c r="M34170" s="51"/>
    </row>
    <row r="34171" spans="9:13">
      <c r="I34171" s="51"/>
      <c r="M34171" s="51"/>
    </row>
    <row r="34172" spans="9:13">
      <c r="I34172" s="51"/>
      <c r="M34172" s="51"/>
    </row>
    <row r="34173" spans="9:13">
      <c r="I34173" s="51"/>
      <c r="M34173" s="51"/>
    </row>
    <row r="34174" spans="9:13">
      <c r="I34174" s="51"/>
      <c r="M34174" s="51"/>
    </row>
    <row r="34175" spans="9:13">
      <c r="I34175" s="51"/>
      <c r="M34175" s="51"/>
    </row>
    <row r="34176" spans="9:13">
      <c r="I34176" s="51"/>
      <c r="M34176" s="51"/>
    </row>
    <row r="34177" spans="9:13">
      <c r="I34177" s="51"/>
      <c r="M34177" s="51"/>
    </row>
    <row r="34178" spans="9:13">
      <c r="I34178" s="51"/>
      <c r="M34178" s="51"/>
    </row>
    <row r="34179" spans="9:13">
      <c r="I34179" s="51"/>
      <c r="M34179" s="51"/>
    </row>
    <row r="34180" spans="9:13">
      <c r="I34180" s="51"/>
      <c r="M34180" s="51"/>
    </row>
    <row r="34181" spans="9:13">
      <c r="I34181" s="51"/>
      <c r="M34181" s="51"/>
    </row>
    <row r="34182" spans="9:13">
      <c r="I34182" s="51"/>
      <c r="M34182" s="51"/>
    </row>
    <row r="34183" spans="9:13">
      <c r="I34183" s="51"/>
      <c r="M34183" s="51"/>
    </row>
    <row r="34184" spans="9:13">
      <c r="I34184" s="51"/>
      <c r="M34184" s="51"/>
    </row>
    <row r="34185" spans="9:13">
      <c r="I34185" s="51"/>
      <c r="M34185" s="51"/>
    </row>
    <row r="34186" spans="9:13">
      <c r="I34186" s="51"/>
      <c r="M34186" s="51"/>
    </row>
    <row r="34187" spans="9:13">
      <c r="I34187" s="51"/>
      <c r="M34187" s="51"/>
    </row>
    <row r="34188" spans="9:13">
      <c r="I34188" s="51"/>
      <c r="M34188" s="51"/>
    </row>
    <row r="34189" spans="9:13">
      <c r="I34189" s="51"/>
      <c r="M34189" s="51"/>
    </row>
    <row r="34190" spans="9:13">
      <c r="I34190" s="51"/>
      <c r="M34190" s="51"/>
    </row>
    <row r="34191" spans="9:13">
      <c r="I34191" s="51"/>
      <c r="M34191" s="51"/>
    </row>
    <row r="34192" spans="9:13">
      <c r="I34192" s="51"/>
      <c r="M34192" s="51"/>
    </row>
    <row r="34193" spans="9:13">
      <c r="I34193" s="51"/>
      <c r="M34193" s="51"/>
    </row>
    <row r="34194" spans="9:13">
      <c r="I34194" s="51"/>
      <c r="M34194" s="51"/>
    </row>
    <row r="34195" spans="9:13">
      <c r="I34195" s="51"/>
      <c r="M34195" s="51"/>
    </row>
    <row r="34196" spans="9:13">
      <c r="I34196" s="51"/>
      <c r="M34196" s="51"/>
    </row>
    <row r="34197" spans="9:13">
      <c r="I34197" s="51"/>
      <c r="M34197" s="51"/>
    </row>
    <row r="34198" spans="9:13">
      <c r="I34198" s="51"/>
      <c r="M34198" s="51"/>
    </row>
    <row r="34199" spans="9:13">
      <c r="I34199" s="51"/>
      <c r="M34199" s="51"/>
    </row>
    <row r="34200" spans="9:13">
      <c r="I34200" s="51"/>
      <c r="M34200" s="51"/>
    </row>
    <row r="34201" spans="9:13">
      <c r="I34201" s="51"/>
      <c r="M34201" s="51"/>
    </row>
    <row r="34202" spans="9:13">
      <c r="I34202" s="51"/>
      <c r="M34202" s="51"/>
    </row>
    <row r="34203" spans="9:13">
      <c r="I34203" s="51"/>
      <c r="M34203" s="51"/>
    </row>
    <row r="34204" spans="9:13">
      <c r="I34204" s="51"/>
      <c r="M34204" s="51"/>
    </row>
    <row r="34205" spans="9:13">
      <c r="I34205" s="51"/>
      <c r="M34205" s="51"/>
    </row>
    <row r="34206" spans="9:13">
      <c r="I34206" s="51"/>
      <c r="M34206" s="51"/>
    </row>
    <row r="34207" spans="9:13">
      <c r="I34207" s="51"/>
      <c r="M34207" s="51"/>
    </row>
    <row r="34208" spans="9:13">
      <c r="I34208" s="51"/>
      <c r="M34208" s="51"/>
    </row>
    <row r="34209" spans="9:13">
      <c r="I34209" s="51"/>
      <c r="M34209" s="51"/>
    </row>
    <row r="34210" spans="9:13">
      <c r="I34210" s="51"/>
      <c r="M34210" s="51"/>
    </row>
    <row r="34211" spans="9:13">
      <c r="I34211" s="51"/>
      <c r="M34211" s="51"/>
    </row>
    <row r="34212" spans="9:13">
      <c r="I34212" s="51"/>
      <c r="M34212" s="51"/>
    </row>
    <row r="34213" spans="9:13">
      <c r="I34213" s="51"/>
      <c r="M34213" s="51"/>
    </row>
    <row r="34214" spans="9:13">
      <c r="I34214" s="51"/>
      <c r="M34214" s="51"/>
    </row>
    <row r="34215" spans="9:13">
      <c r="I34215" s="51"/>
      <c r="M34215" s="51"/>
    </row>
    <row r="34216" spans="9:13">
      <c r="I34216" s="51"/>
      <c r="M34216" s="51"/>
    </row>
    <row r="34217" spans="9:13">
      <c r="I34217" s="51"/>
      <c r="M34217" s="51"/>
    </row>
    <row r="34218" spans="9:13">
      <c r="I34218" s="51"/>
      <c r="M34218" s="51"/>
    </row>
    <row r="34219" spans="9:13">
      <c r="I34219" s="51"/>
      <c r="M34219" s="51"/>
    </row>
    <row r="34220" spans="9:13">
      <c r="I34220" s="51"/>
      <c r="M34220" s="51"/>
    </row>
    <row r="34221" spans="9:13">
      <c r="I34221" s="51"/>
      <c r="M34221" s="51"/>
    </row>
    <row r="34222" spans="9:13">
      <c r="I34222" s="51"/>
      <c r="M34222" s="51"/>
    </row>
    <row r="34223" spans="9:13">
      <c r="I34223" s="51"/>
      <c r="M34223" s="51"/>
    </row>
    <row r="34224" spans="9:13">
      <c r="I34224" s="51"/>
      <c r="M34224" s="51"/>
    </row>
    <row r="34225" spans="9:13">
      <c r="I34225" s="51"/>
      <c r="M34225" s="51"/>
    </row>
    <row r="34226" spans="9:13">
      <c r="I34226" s="51"/>
      <c r="M34226" s="51"/>
    </row>
    <row r="34227" spans="9:13">
      <c r="I34227" s="51"/>
      <c r="M34227" s="51"/>
    </row>
    <row r="34228" spans="9:13">
      <c r="I34228" s="51"/>
      <c r="M34228" s="51"/>
    </row>
    <row r="34229" spans="9:13">
      <c r="I34229" s="51"/>
      <c r="M34229" s="51"/>
    </row>
    <row r="34230" spans="9:13">
      <c r="I34230" s="51"/>
      <c r="M34230" s="51"/>
    </row>
    <row r="34231" spans="9:13">
      <c r="I34231" s="51"/>
      <c r="M34231" s="51"/>
    </row>
    <row r="34232" spans="9:13">
      <c r="I34232" s="51"/>
      <c r="M34232" s="51"/>
    </row>
    <row r="34233" spans="9:13">
      <c r="I34233" s="51"/>
      <c r="M34233" s="51"/>
    </row>
    <row r="34234" spans="9:13">
      <c r="I34234" s="51"/>
      <c r="M34234" s="51"/>
    </row>
    <row r="34235" spans="9:13">
      <c r="I34235" s="51"/>
      <c r="M34235" s="51"/>
    </row>
    <row r="34236" spans="9:13">
      <c r="I34236" s="51"/>
      <c r="M34236" s="51"/>
    </row>
    <row r="34237" spans="9:13">
      <c r="I34237" s="51"/>
      <c r="M34237" s="51"/>
    </row>
    <row r="34238" spans="9:13">
      <c r="I34238" s="51"/>
      <c r="M34238" s="51"/>
    </row>
    <row r="34239" spans="9:13">
      <c r="I34239" s="51"/>
      <c r="M34239" s="51"/>
    </row>
    <row r="34240" spans="9:13">
      <c r="I34240" s="51"/>
      <c r="M34240" s="51"/>
    </row>
    <row r="34241" spans="9:13">
      <c r="I34241" s="51"/>
      <c r="M34241" s="51"/>
    </row>
    <row r="34242" spans="9:13">
      <c r="I34242" s="51"/>
      <c r="M34242" s="51"/>
    </row>
    <row r="34243" spans="9:13">
      <c r="I34243" s="51"/>
      <c r="M34243" s="51"/>
    </row>
    <row r="34244" spans="9:13">
      <c r="I34244" s="51"/>
      <c r="M34244" s="51"/>
    </row>
    <row r="34245" spans="9:13">
      <c r="I34245" s="51"/>
      <c r="M34245" s="51"/>
    </row>
    <row r="34246" spans="9:13">
      <c r="I34246" s="51"/>
      <c r="M34246" s="51"/>
    </row>
    <row r="34247" spans="9:13">
      <c r="I34247" s="51"/>
      <c r="M34247" s="51"/>
    </row>
    <row r="34248" spans="9:13">
      <c r="I34248" s="51"/>
      <c r="M34248" s="51"/>
    </row>
    <row r="34249" spans="9:13">
      <c r="I34249" s="51"/>
      <c r="M34249" s="51"/>
    </row>
    <row r="34250" spans="9:13">
      <c r="I34250" s="51"/>
      <c r="M34250" s="51"/>
    </row>
    <row r="34251" spans="9:13">
      <c r="I34251" s="51"/>
      <c r="M34251" s="51"/>
    </row>
    <row r="34252" spans="9:13">
      <c r="I34252" s="51"/>
      <c r="M34252" s="51"/>
    </row>
    <row r="34253" spans="9:13">
      <c r="I34253" s="51"/>
      <c r="M34253" s="51"/>
    </row>
    <row r="34254" spans="9:13">
      <c r="I34254" s="51"/>
      <c r="M34254" s="51"/>
    </row>
    <row r="34255" spans="9:13">
      <c r="I34255" s="51"/>
      <c r="M34255" s="51"/>
    </row>
    <row r="34256" spans="9:13">
      <c r="I34256" s="51"/>
      <c r="M34256" s="51"/>
    </row>
    <row r="34257" spans="9:13">
      <c r="I34257" s="51"/>
      <c r="M34257" s="51"/>
    </row>
    <row r="34258" spans="9:13">
      <c r="I34258" s="51"/>
      <c r="M34258" s="51"/>
    </row>
    <row r="34259" spans="9:13">
      <c r="I34259" s="51"/>
      <c r="M34259" s="51"/>
    </row>
    <row r="34260" spans="9:13">
      <c r="I34260" s="51"/>
      <c r="M34260" s="51"/>
    </row>
    <row r="34261" spans="9:13">
      <c r="I34261" s="51"/>
      <c r="M34261" s="51"/>
    </row>
    <row r="34262" spans="9:13">
      <c r="I34262" s="51"/>
      <c r="M34262" s="51"/>
    </row>
    <row r="34263" spans="9:13">
      <c r="I34263" s="51"/>
      <c r="M34263" s="51"/>
    </row>
    <row r="34264" spans="9:13">
      <c r="I34264" s="51"/>
      <c r="M34264" s="51"/>
    </row>
    <row r="34265" spans="9:13">
      <c r="I34265" s="51"/>
      <c r="M34265" s="51"/>
    </row>
    <row r="34266" spans="9:13">
      <c r="I34266" s="51"/>
      <c r="M34266" s="51"/>
    </row>
    <row r="34267" spans="9:13">
      <c r="I34267" s="51"/>
      <c r="M34267" s="51"/>
    </row>
    <row r="34268" spans="9:13">
      <c r="I34268" s="51"/>
      <c r="M34268" s="51"/>
    </row>
    <row r="34269" spans="9:13">
      <c r="I34269" s="51"/>
      <c r="M34269" s="51"/>
    </row>
    <row r="34270" spans="9:13">
      <c r="I34270" s="51"/>
      <c r="M34270" s="51"/>
    </row>
    <row r="34271" spans="9:13">
      <c r="I34271" s="51"/>
      <c r="M34271" s="51"/>
    </row>
    <row r="34272" spans="9:13">
      <c r="I34272" s="51"/>
      <c r="M34272" s="51"/>
    </row>
    <row r="34273" spans="9:13">
      <c r="I34273" s="51"/>
      <c r="M34273" s="51"/>
    </row>
    <row r="34274" spans="9:13">
      <c r="I34274" s="51"/>
      <c r="M34274" s="51"/>
    </row>
    <row r="34275" spans="9:13">
      <c r="I34275" s="51"/>
      <c r="M34275" s="51"/>
    </row>
    <row r="34276" spans="9:13">
      <c r="I34276" s="51"/>
      <c r="M34276" s="51"/>
    </row>
    <row r="34277" spans="9:13">
      <c r="I34277" s="51"/>
      <c r="M34277" s="51"/>
    </row>
    <row r="34278" spans="9:13">
      <c r="I34278" s="51"/>
      <c r="M34278" s="51"/>
    </row>
    <row r="34279" spans="9:13">
      <c r="I34279" s="51"/>
      <c r="M34279" s="51"/>
    </row>
    <row r="34280" spans="9:13">
      <c r="I34280" s="51"/>
      <c r="M34280" s="51"/>
    </row>
    <row r="34281" spans="9:13">
      <c r="I34281" s="51"/>
      <c r="M34281" s="51"/>
    </row>
    <row r="34282" spans="9:13">
      <c r="I34282" s="51"/>
      <c r="M34282" s="51"/>
    </row>
    <row r="34283" spans="9:13">
      <c r="I34283" s="51"/>
      <c r="M34283" s="51"/>
    </row>
    <row r="34284" spans="9:13">
      <c r="I34284" s="51"/>
      <c r="M34284" s="51"/>
    </row>
    <row r="34285" spans="9:13">
      <c r="I34285" s="51"/>
      <c r="M34285" s="51"/>
    </row>
    <row r="34286" spans="9:13">
      <c r="I34286" s="51"/>
      <c r="M34286" s="51"/>
    </row>
    <row r="34287" spans="9:13">
      <c r="I34287" s="51"/>
      <c r="M34287" s="51"/>
    </row>
    <row r="34288" spans="9:13">
      <c r="I34288" s="51"/>
      <c r="M34288" s="51"/>
    </row>
    <row r="34289" spans="9:13">
      <c r="I34289" s="51"/>
      <c r="M34289" s="51"/>
    </row>
    <row r="34290" spans="9:13">
      <c r="I34290" s="51"/>
      <c r="M34290" s="51"/>
    </row>
    <row r="34291" spans="9:13">
      <c r="I34291" s="51"/>
      <c r="M34291" s="51"/>
    </row>
    <row r="34292" spans="9:13">
      <c r="I34292" s="51"/>
      <c r="M34292" s="51"/>
    </row>
    <row r="34293" spans="9:13">
      <c r="I34293" s="51"/>
      <c r="M34293" s="51"/>
    </row>
    <row r="34294" spans="9:13">
      <c r="I34294" s="51"/>
      <c r="M34294" s="51"/>
    </row>
    <row r="34295" spans="9:13">
      <c r="I34295" s="51"/>
      <c r="M34295" s="51"/>
    </row>
    <row r="34296" spans="9:13">
      <c r="I34296" s="51"/>
      <c r="M34296" s="51"/>
    </row>
    <row r="34297" spans="9:13">
      <c r="I34297" s="51"/>
      <c r="M34297" s="51"/>
    </row>
    <row r="34298" spans="9:13">
      <c r="I34298" s="51"/>
      <c r="M34298" s="51"/>
    </row>
    <row r="34299" spans="9:13">
      <c r="I34299" s="51"/>
      <c r="M34299" s="51"/>
    </row>
    <row r="34300" spans="9:13">
      <c r="I34300" s="51"/>
      <c r="M34300" s="51"/>
    </row>
    <row r="34301" spans="9:13">
      <c r="I34301" s="51"/>
      <c r="M34301" s="51"/>
    </row>
    <row r="34302" spans="9:13">
      <c r="I34302" s="51"/>
      <c r="M34302" s="51"/>
    </row>
    <row r="34303" spans="9:13">
      <c r="I34303" s="51"/>
      <c r="M34303" s="51"/>
    </row>
    <row r="34304" spans="9:13">
      <c r="I34304" s="51"/>
      <c r="M34304" s="51"/>
    </row>
    <row r="34305" spans="9:13">
      <c r="I34305" s="51"/>
      <c r="M34305" s="51"/>
    </row>
    <row r="34306" spans="9:13">
      <c r="I34306" s="51"/>
      <c r="M34306" s="51"/>
    </row>
    <row r="34307" spans="9:13">
      <c r="I34307" s="51"/>
      <c r="M34307" s="51"/>
    </row>
    <row r="34308" spans="9:13">
      <c r="I34308" s="51"/>
      <c r="M34308" s="51"/>
    </row>
    <row r="34309" spans="9:13">
      <c r="I34309" s="51"/>
      <c r="M34309" s="51"/>
    </row>
    <row r="34310" spans="9:13">
      <c r="I34310" s="51"/>
      <c r="M34310" s="51"/>
    </row>
    <row r="34311" spans="9:13">
      <c r="I34311" s="51"/>
      <c r="M34311" s="51"/>
    </row>
    <row r="34312" spans="9:13">
      <c r="I34312" s="51"/>
      <c r="M34312" s="51"/>
    </row>
    <row r="34313" spans="9:13">
      <c r="I34313" s="51"/>
      <c r="M34313" s="51"/>
    </row>
    <row r="34314" spans="9:13">
      <c r="I34314" s="51"/>
      <c r="M34314" s="51"/>
    </row>
    <row r="34315" spans="9:13">
      <c r="I34315" s="51"/>
      <c r="M34315" s="51"/>
    </row>
    <row r="34316" spans="9:13">
      <c r="I34316" s="51"/>
      <c r="M34316" s="51"/>
    </row>
    <row r="34317" spans="9:13">
      <c r="I34317" s="51"/>
      <c r="M34317" s="51"/>
    </row>
    <row r="34318" spans="9:13">
      <c r="I34318" s="51"/>
      <c r="M34318" s="51"/>
    </row>
    <row r="34319" spans="9:13">
      <c r="I34319" s="51"/>
      <c r="M34319" s="51"/>
    </row>
    <row r="34320" spans="9:13">
      <c r="I34320" s="51"/>
      <c r="M34320" s="51"/>
    </row>
    <row r="34321" spans="9:13">
      <c r="I34321" s="51"/>
      <c r="M34321" s="51"/>
    </row>
    <row r="34322" spans="9:13">
      <c r="I34322" s="51"/>
      <c r="M34322" s="51"/>
    </row>
    <row r="34323" spans="9:13">
      <c r="I34323" s="51"/>
      <c r="M34323" s="51"/>
    </row>
    <row r="34324" spans="9:13">
      <c r="I34324" s="51"/>
      <c r="M34324" s="51"/>
    </row>
    <row r="34325" spans="9:13">
      <c r="I34325" s="51"/>
      <c r="M34325" s="51"/>
    </row>
    <row r="34326" spans="9:13">
      <c r="I34326" s="51"/>
      <c r="M34326" s="51"/>
    </row>
    <row r="34327" spans="9:13">
      <c r="I34327" s="51"/>
      <c r="M34327" s="51"/>
    </row>
    <row r="34328" spans="9:13">
      <c r="I34328" s="51"/>
      <c r="M34328" s="51"/>
    </row>
    <row r="34329" spans="9:13">
      <c r="I34329" s="51"/>
      <c r="M34329" s="51"/>
    </row>
    <row r="34330" spans="9:13">
      <c r="I34330" s="51"/>
      <c r="M34330" s="51"/>
    </row>
    <row r="34331" spans="9:13">
      <c r="I34331" s="51"/>
      <c r="M34331" s="51"/>
    </row>
    <row r="34332" spans="9:13">
      <c r="I34332" s="51"/>
      <c r="M34332" s="51"/>
    </row>
    <row r="34333" spans="9:13">
      <c r="I34333" s="51"/>
      <c r="M34333" s="51"/>
    </row>
    <row r="34334" spans="9:13">
      <c r="I34334" s="51"/>
      <c r="M34334" s="51"/>
    </row>
    <row r="34335" spans="9:13">
      <c r="I34335" s="51"/>
      <c r="M34335" s="51"/>
    </row>
    <row r="34336" spans="9:13">
      <c r="I34336" s="51"/>
      <c r="M34336" s="51"/>
    </row>
    <row r="34337" spans="9:13">
      <c r="I34337" s="51"/>
      <c r="M34337" s="51"/>
    </row>
    <row r="34338" spans="9:13">
      <c r="I34338" s="51"/>
      <c r="M34338" s="51"/>
    </row>
    <row r="34339" spans="9:13">
      <c r="I34339" s="51"/>
      <c r="M34339" s="51"/>
    </row>
    <row r="34340" spans="9:13">
      <c r="I34340" s="51"/>
      <c r="M34340" s="51"/>
    </row>
    <row r="34341" spans="9:13">
      <c r="I34341" s="51"/>
      <c r="M34341" s="51"/>
    </row>
    <row r="34342" spans="9:13">
      <c r="I34342" s="51"/>
      <c r="M34342" s="51"/>
    </row>
    <row r="34343" spans="9:13">
      <c r="I34343" s="51"/>
      <c r="M34343" s="51"/>
    </row>
    <row r="34344" spans="9:13">
      <c r="I34344" s="51"/>
      <c r="M34344" s="51"/>
    </row>
    <row r="34345" spans="9:13">
      <c r="I34345" s="51"/>
      <c r="M34345" s="51"/>
    </row>
    <row r="34346" spans="9:13">
      <c r="I34346" s="51"/>
      <c r="M34346" s="51"/>
    </row>
    <row r="34347" spans="9:13">
      <c r="I34347" s="51"/>
      <c r="M34347" s="51"/>
    </row>
    <row r="34348" spans="9:13">
      <c r="I34348" s="51"/>
      <c r="M34348" s="51"/>
    </row>
    <row r="34349" spans="9:13">
      <c r="I34349" s="51"/>
      <c r="M34349" s="51"/>
    </row>
    <row r="34350" spans="9:13">
      <c r="I34350" s="51"/>
      <c r="M34350" s="51"/>
    </row>
    <row r="34351" spans="9:13">
      <c r="I34351" s="51"/>
      <c r="M34351" s="51"/>
    </row>
    <row r="34352" spans="9:13">
      <c r="I34352" s="51"/>
      <c r="M34352" s="51"/>
    </row>
    <row r="34353" spans="9:13">
      <c r="I34353" s="51"/>
      <c r="M34353" s="51"/>
    </row>
    <row r="34354" spans="9:13">
      <c r="I34354" s="51"/>
      <c r="M34354" s="51"/>
    </row>
    <row r="34355" spans="9:13">
      <c r="I34355" s="51"/>
      <c r="M34355" s="51"/>
    </row>
    <row r="34356" spans="9:13">
      <c r="I34356" s="51"/>
      <c r="M34356" s="51"/>
    </row>
    <row r="34357" spans="9:13">
      <c r="I34357" s="51"/>
      <c r="M34357" s="51"/>
    </row>
    <row r="34358" spans="9:13">
      <c r="I34358" s="51"/>
      <c r="M34358" s="51"/>
    </row>
    <row r="34359" spans="9:13">
      <c r="I34359" s="51"/>
      <c r="M34359" s="51"/>
    </row>
    <row r="34360" spans="9:13">
      <c r="I34360" s="51"/>
      <c r="M34360" s="51"/>
    </row>
    <row r="34361" spans="9:13">
      <c r="I34361" s="51"/>
      <c r="M34361" s="51"/>
    </row>
    <row r="34362" spans="9:13">
      <c r="I34362" s="51"/>
      <c r="M34362" s="51"/>
    </row>
    <row r="34363" spans="9:13">
      <c r="I34363" s="51"/>
      <c r="M34363" s="51"/>
    </row>
    <row r="34364" spans="9:13">
      <c r="I34364" s="51"/>
      <c r="M34364" s="51"/>
    </row>
    <row r="34365" spans="9:13">
      <c r="I34365" s="51"/>
      <c r="M34365" s="51"/>
    </row>
    <row r="34366" spans="9:13">
      <c r="I34366" s="51"/>
      <c r="M34366" s="51"/>
    </row>
    <row r="34367" spans="9:13">
      <c r="I34367" s="51"/>
      <c r="M34367" s="51"/>
    </row>
    <row r="34368" spans="9:13">
      <c r="I34368" s="51"/>
      <c r="M34368" s="51"/>
    </row>
    <row r="34369" spans="9:13">
      <c r="I34369" s="51"/>
      <c r="M34369" s="51"/>
    </row>
    <row r="34370" spans="9:13">
      <c r="I34370" s="51"/>
      <c r="M34370" s="51"/>
    </row>
    <row r="34371" spans="9:13">
      <c r="I34371" s="51"/>
      <c r="M34371" s="51"/>
    </row>
    <row r="34372" spans="9:13">
      <c r="I34372" s="51"/>
      <c r="M34372" s="51"/>
    </row>
    <row r="34373" spans="9:13">
      <c r="I34373" s="51"/>
      <c r="M34373" s="51"/>
    </row>
    <row r="34374" spans="9:13">
      <c r="I34374" s="51"/>
      <c r="M34374" s="51"/>
    </row>
    <row r="34375" spans="9:13">
      <c r="I34375" s="51"/>
      <c r="M34375" s="51"/>
    </row>
    <row r="34376" spans="9:13">
      <c r="I34376" s="51"/>
      <c r="M34376" s="51"/>
    </row>
    <row r="34377" spans="9:13">
      <c r="I34377" s="51"/>
      <c r="M34377" s="51"/>
    </row>
    <row r="34378" spans="9:13">
      <c r="I34378" s="51"/>
      <c r="M34378" s="51"/>
    </row>
    <row r="34379" spans="9:13">
      <c r="I34379" s="51"/>
      <c r="M34379" s="51"/>
    </row>
    <row r="34380" spans="9:13">
      <c r="I34380" s="51"/>
      <c r="M34380" s="51"/>
    </row>
    <row r="34381" spans="9:13">
      <c r="I34381" s="51"/>
      <c r="M34381" s="51"/>
    </row>
    <row r="34382" spans="9:13">
      <c r="I34382" s="51"/>
      <c r="M34382" s="51"/>
    </row>
    <row r="34383" spans="9:13">
      <c r="I34383" s="51"/>
      <c r="M34383" s="51"/>
    </row>
    <row r="34384" spans="9:13">
      <c r="I34384" s="51"/>
      <c r="M34384" s="51"/>
    </row>
    <row r="34385" spans="9:13">
      <c r="I34385" s="51"/>
      <c r="M34385" s="51"/>
    </row>
    <row r="34386" spans="9:13">
      <c r="I34386" s="51"/>
      <c r="M34386" s="51"/>
    </row>
    <row r="34387" spans="9:13">
      <c r="I34387" s="51"/>
      <c r="M34387" s="51"/>
    </row>
    <row r="34388" spans="9:13">
      <c r="I34388" s="51"/>
      <c r="M34388" s="51"/>
    </row>
    <row r="34389" spans="9:13">
      <c r="I34389" s="51"/>
      <c r="M34389" s="51"/>
    </row>
    <row r="34390" spans="9:13">
      <c r="I34390" s="51"/>
      <c r="M34390" s="51"/>
    </row>
    <row r="34391" spans="9:13">
      <c r="I34391" s="51"/>
      <c r="M34391" s="51"/>
    </row>
    <row r="34392" spans="9:13">
      <c r="I34392" s="51"/>
      <c r="M34392" s="51"/>
    </row>
    <row r="34393" spans="9:13">
      <c r="I34393" s="51"/>
      <c r="M34393" s="51"/>
    </row>
    <row r="34394" spans="9:13">
      <c r="I34394" s="51"/>
      <c r="M34394" s="51"/>
    </row>
    <row r="34395" spans="9:13">
      <c r="I34395" s="51"/>
      <c r="M34395" s="51"/>
    </row>
    <row r="34396" spans="9:13">
      <c r="I34396" s="51"/>
      <c r="M34396" s="51"/>
    </row>
    <row r="34397" spans="9:13">
      <c r="I34397" s="51"/>
      <c r="M34397" s="51"/>
    </row>
    <row r="34398" spans="9:13">
      <c r="I34398" s="51"/>
      <c r="M34398" s="51"/>
    </row>
    <row r="34399" spans="9:13">
      <c r="I34399" s="51"/>
      <c r="M34399" s="51"/>
    </row>
    <row r="34400" spans="9:13">
      <c r="I34400" s="51"/>
      <c r="M34400" s="51"/>
    </row>
    <row r="34401" spans="9:13">
      <c r="I34401" s="51"/>
      <c r="M34401" s="51"/>
    </row>
    <row r="34402" spans="9:13">
      <c r="I34402" s="51"/>
      <c r="M34402" s="51"/>
    </row>
    <row r="34403" spans="9:13">
      <c r="I34403" s="51"/>
      <c r="M34403" s="51"/>
    </row>
    <row r="34404" spans="9:13">
      <c r="I34404" s="51"/>
      <c r="M34404" s="51"/>
    </row>
    <row r="34405" spans="9:13">
      <c r="I34405" s="51"/>
      <c r="M34405" s="51"/>
    </row>
    <row r="34406" spans="9:13">
      <c r="I34406" s="51"/>
      <c r="M34406" s="51"/>
    </row>
    <row r="34407" spans="9:13">
      <c r="I34407" s="51"/>
      <c r="M34407" s="51"/>
    </row>
    <row r="34408" spans="9:13">
      <c r="I34408" s="51"/>
      <c r="M34408" s="51"/>
    </row>
    <row r="34409" spans="9:13">
      <c r="I34409" s="51"/>
      <c r="M34409" s="51"/>
    </row>
    <row r="34410" spans="9:13">
      <c r="I34410" s="51"/>
      <c r="M34410" s="51"/>
    </row>
    <row r="34411" spans="9:13">
      <c r="I34411" s="51"/>
      <c r="M34411" s="51"/>
    </row>
    <row r="34412" spans="9:13">
      <c r="I34412" s="51"/>
      <c r="M34412" s="51"/>
    </row>
    <row r="34413" spans="9:13">
      <c r="I34413" s="51"/>
      <c r="M34413" s="51"/>
    </row>
    <row r="34414" spans="9:13">
      <c r="I34414" s="51"/>
      <c r="M34414" s="51"/>
    </row>
    <row r="34415" spans="9:13">
      <c r="I34415" s="51"/>
      <c r="M34415" s="51"/>
    </row>
    <row r="34416" spans="9:13">
      <c r="I34416" s="51"/>
      <c r="M34416" s="51"/>
    </row>
    <row r="34417" spans="9:13">
      <c r="I34417" s="51"/>
      <c r="M34417" s="51"/>
    </row>
    <row r="34418" spans="9:13">
      <c r="I34418" s="51"/>
      <c r="M34418" s="51"/>
    </row>
    <row r="34419" spans="9:13">
      <c r="I34419" s="51"/>
      <c r="M34419" s="51"/>
    </row>
    <row r="34420" spans="9:13">
      <c r="I34420" s="51"/>
      <c r="M34420" s="51"/>
    </row>
    <row r="34421" spans="9:13">
      <c r="I34421" s="51"/>
      <c r="M34421" s="51"/>
    </row>
    <row r="34422" spans="9:13">
      <c r="I34422" s="51"/>
      <c r="M34422" s="51"/>
    </row>
    <row r="34423" spans="9:13">
      <c r="I34423" s="51"/>
      <c r="M34423" s="51"/>
    </row>
    <row r="34424" spans="9:13">
      <c r="I34424" s="51"/>
      <c r="M34424" s="51"/>
    </row>
    <row r="34425" spans="9:13">
      <c r="I34425" s="51"/>
      <c r="M34425" s="51"/>
    </row>
    <row r="34426" spans="9:13">
      <c r="I34426" s="51"/>
      <c r="M34426" s="51"/>
    </row>
    <row r="34427" spans="9:13">
      <c r="I34427" s="51"/>
      <c r="M34427" s="51"/>
    </row>
    <row r="34428" spans="9:13">
      <c r="I34428" s="51"/>
      <c r="M34428" s="51"/>
    </row>
    <row r="34429" spans="9:13">
      <c r="I34429" s="51"/>
      <c r="M34429" s="51"/>
    </row>
    <row r="34430" spans="9:13">
      <c r="I34430" s="51"/>
      <c r="M34430" s="51"/>
    </row>
    <row r="34431" spans="9:13">
      <c r="I34431" s="51"/>
      <c r="M34431" s="51"/>
    </row>
    <row r="34432" spans="9:13">
      <c r="I34432" s="51"/>
      <c r="M34432" s="51"/>
    </row>
    <row r="34433" spans="9:13">
      <c r="I34433" s="51"/>
      <c r="M34433" s="51"/>
    </row>
    <row r="34434" spans="9:13">
      <c r="I34434" s="51"/>
      <c r="M34434" s="51"/>
    </row>
    <row r="34435" spans="9:13">
      <c r="I34435" s="51"/>
      <c r="M34435" s="51"/>
    </row>
    <row r="34436" spans="9:13">
      <c r="I34436" s="51"/>
      <c r="M34436" s="51"/>
    </row>
    <row r="34437" spans="9:13">
      <c r="I34437" s="51"/>
      <c r="M34437" s="51"/>
    </row>
    <row r="34438" spans="9:13">
      <c r="I34438" s="51"/>
      <c r="M34438" s="51"/>
    </row>
    <row r="34439" spans="9:13">
      <c r="I34439" s="51"/>
      <c r="M34439" s="51"/>
    </row>
    <row r="34440" spans="9:13">
      <c r="I34440" s="51"/>
      <c r="M34440" s="51"/>
    </row>
    <row r="34441" spans="9:13">
      <c r="I34441" s="51"/>
      <c r="M34441" s="51"/>
    </row>
    <row r="34442" spans="9:13">
      <c r="I34442" s="51"/>
      <c r="M34442" s="51"/>
    </row>
    <row r="34443" spans="9:13">
      <c r="I34443" s="51"/>
      <c r="M34443" s="51"/>
    </row>
    <row r="34444" spans="9:13">
      <c r="I34444" s="51"/>
      <c r="M34444" s="51"/>
    </row>
    <row r="34445" spans="9:13">
      <c r="I34445" s="51"/>
      <c r="M34445" s="51"/>
    </row>
    <row r="34446" spans="9:13">
      <c r="I34446" s="51"/>
      <c r="M34446" s="51"/>
    </row>
    <row r="34447" spans="9:13">
      <c r="I34447" s="51"/>
      <c r="M34447" s="51"/>
    </row>
    <row r="34448" spans="9:13">
      <c r="I34448" s="51"/>
      <c r="M34448" s="51"/>
    </row>
    <row r="34449" spans="9:13">
      <c r="I34449" s="51"/>
      <c r="M34449" s="51"/>
    </row>
    <row r="34450" spans="9:13">
      <c r="I34450" s="51"/>
      <c r="M34450" s="51"/>
    </row>
    <row r="34451" spans="9:13">
      <c r="I34451" s="51"/>
      <c r="M34451" s="51"/>
    </row>
    <row r="34452" spans="9:13">
      <c r="I34452" s="51"/>
      <c r="M34452" s="51"/>
    </row>
    <row r="34453" spans="9:13">
      <c r="I34453" s="51"/>
      <c r="M34453" s="51"/>
    </row>
    <row r="34454" spans="9:13">
      <c r="I34454" s="51"/>
      <c r="M34454" s="51"/>
    </row>
    <row r="34455" spans="9:13">
      <c r="I34455" s="51"/>
      <c r="M34455" s="51"/>
    </row>
    <row r="34456" spans="9:13">
      <c r="I34456" s="51"/>
      <c r="M34456" s="51"/>
    </row>
    <row r="34457" spans="9:13">
      <c r="I34457" s="51"/>
      <c r="M34457" s="51"/>
    </row>
    <row r="34458" spans="9:13">
      <c r="I34458" s="51"/>
      <c r="M34458" s="51"/>
    </row>
    <row r="34459" spans="9:13">
      <c r="I34459" s="51"/>
      <c r="M34459" s="51"/>
    </row>
    <row r="34460" spans="9:13">
      <c r="I34460" s="51"/>
      <c r="M34460" s="51"/>
    </row>
    <row r="34461" spans="9:13">
      <c r="I34461" s="51"/>
      <c r="M34461" s="51"/>
    </row>
    <row r="34462" spans="9:13">
      <c r="I34462" s="51"/>
      <c r="M34462" s="51"/>
    </row>
    <row r="34463" spans="9:13">
      <c r="I34463" s="51"/>
      <c r="M34463" s="51"/>
    </row>
    <row r="34464" spans="9:13">
      <c r="I34464" s="51"/>
      <c r="M34464" s="51"/>
    </row>
    <row r="34465" spans="9:13">
      <c r="I34465" s="51"/>
      <c r="M34465" s="51"/>
    </row>
    <row r="34466" spans="9:13">
      <c r="I34466" s="51"/>
      <c r="M34466" s="51"/>
    </row>
    <row r="34467" spans="9:13">
      <c r="I34467" s="51"/>
      <c r="M34467" s="51"/>
    </row>
    <row r="34468" spans="9:13">
      <c r="I34468" s="51"/>
      <c r="M34468" s="51"/>
    </row>
    <row r="34469" spans="9:13">
      <c r="I34469" s="51"/>
      <c r="M34469" s="51"/>
    </row>
    <row r="34470" spans="9:13">
      <c r="I34470" s="51"/>
      <c r="M34470" s="51"/>
    </row>
    <row r="34471" spans="9:13">
      <c r="I34471" s="51"/>
      <c r="M34471" s="51"/>
    </row>
    <row r="34472" spans="9:13">
      <c r="I34472" s="51"/>
      <c r="M34472" s="51"/>
    </row>
    <row r="34473" spans="9:13">
      <c r="I34473" s="51"/>
      <c r="M34473" s="51"/>
    </row>
    <row r="34474" spans="9:13">
      <c r="I34474" s="51"/>
      <c r="M34474" s="51"/>
    </row>
    <row r="34475" spans="9:13">
      <c r="I34475" s="51"/>
      <c r="M34475" s="51"/>
    </row>
    <row r="34476" spans="9:13">
      <c r="I34476" s="51"/>
      <c r="M34476" s="51"/>
    </row>
    <row r="34477" spans="9:13">
      <c r="I34477" s="51"/>
      <c r="M34477" s="51"/>
    </row>
    <row r="34478" spans="9:13">
      <c r="I34478" s="51"/>
      <c r="M34478" s="51"/>
    </row>
    <row r="34479" spans="9:13">
      <c r="I34479" s="51"/>
      <c r="M34479" s="51"/>
    </row>
    <row r="34480" spans="9:13">
      <c r="I34480" s="51"/>
      <c r="M34480" s="51"/>
    </row>
    <row r="34481" spans="9:13">
      <c r="I34481" s="51"/>
      <c r="M34481" s="51"/>
    </row>
    <row r="34482" spans="9:13">
      <c r="I34482" s="51"/>
      <c r="M34482" s="51"/>
    </row>
    <row r="34483" spans="9:13">
      <c r="I34483" s="51"/>
      <c r="M34483" s="51"/>
    </row>
    <row r="34484" spans="9:13">
      <c r="I34484" s="51"/>
      <c r="M34484" s="51"/>
    </row>
    <row r="34485" spans="9:13">
      <c r="I34485" s="51"/>
      <c r="M34485" s="51"/>
    </row>
    <row r="34486" spans="9:13">
      <c r="I34486" s="51"/>
      <c r="M34486" s="51"/>
    </row>
    <row r="34487" spans="9:13">
      <c r="I34487" s="51"/>
      <c r="M34487" s="51"/>
    </row>
    <row r="34488" spans="9:13">
      <c r="I34488" s="51"/>
      <c r="M34488" s="51"/>
    </row>
    <row r="34489" spans="9:13">
      <c r="I34489" s="51"/>
      <c r="M34489" s="51"/>
    </row>
    <row r="34490" spans="9:13">
      <c r="I34490" s="51"/>
      <c r="M34490" s="51"/>
    </row>
    <row r="34491" spans="9:13">
      <c r="I34491" s="51"/>
      <c r="M34491" s="51"/>
    </row>
    <row r="34492" spans="9:13">
      <c r="I34492" s="51"/>
      <c r="M34492" s="51"/>
    </row>
    <row r="34493" spans="9:13">
      <c r="I34493" s="51"/>
      <c r="M34493" s="51"/>
    </row>
    <row r="34494" spans="9:13">
      <c r="I34494" s="51"/>
      <c r="M34494" s="51"/>
    </row>
    <row r="34495" spans="9:13">
      <c r="I34495" s="51"/>
      <c r="M34495" s="51"/>
    </row>
    <row r="34496" spans="9:13">
      <c r="I34496" s="51"/>
      <c r="M34496" s="51"/>
    </row>
    <row r="34497" spans="9:13">
      <c r="I34497" s="51"/>
      <c r="M34497" s="51"/>
    </row>
    <row r="34498" spans="9:13">
      <c r="I34498" s="51"/>
      <c r="M34498" s="51"/>
    </row>
    <row r="34499" spans="9:13">
      <c r="I34499" s="51"/>
      <c r="M34499" s="51"/>
    </row>
    <row r="34500" spans="9:13">
      <c r="I34500" s="51"/>
      <c r="M34500" s="51"/>
    </row>
    <row r="34501" spans="9:13">
      <c r="I34501" s="51"/>
      <c r="M34501" s="51"/>
    </row>
    <row r="34502" spans="9:13">
      <c r="I34502" s="51"/>
      <c r="M34502" s="51"/>
    </row>
    <row r="34503" spans="9:13">
      <c r="I34503" s="51"/>
      <c r="M34503" s="51"/>
    </row>
    <row r="34504" spans="9:13">
      <c r="I34504" s="51"/>
      <c r="M34504" s="51"/>
    </row>
    <row r="34505" spans="9:13">
      <c r="I34505" s="51"/>
      <c r="M34505" s="51"/>
    </row>
    <row r="34506" spans="9:13">
      <c r="I34506" s="51"/>
      <c r="M34506" s="51"/>
    </row>
    <row r="34507" spans="9:13">
      <c r="I34507" s="51"/>
      <c r="M34507" s="51"/>
    </row>
    <row r="34508" spans="9:13">
      <c r="I34508" s="51"/>
      <c r="M34508" s="51"/>
    </row>
    <row r="34509" spans="9:13">
      <c r="I34509" s="51"/>
      <c r="M34509" s="51"/>
    </row>
    <row r="34510" spans="9:13">
      <c r="I34510" s="51"/>
      <c r="M34510" s="51"/>
    </row>
    <row r="34511" spans="9:13">
      <c r="I34511" s="51"/>
      <c r="M34511" s="51"/>
    </row>
    <row r="34512" spans="9:13">
      <c r="I34512" s="51"/>
      <c r="M34512" s="51"/>
    </row>
    <row r="34513" spans="9:13">
      <c r="I34513" s="51"/>
      <c r="M34513" s="51"/>
    </row>
    <row r="34514" spans="9:13">
      <c r="I34514" s="51"/>
      <c r="M34514" s="51"/>
    </row>
    <row r="34515" spans="9:13">
      <c r="I34515" s="51"/>
      <c r="M34515" s="51"/>
    </row>
    <row r="34516" spans="9:13">
      <c r="I34516" s="51"/>
      <c r="M34516" s="51"/>
    </row>
    <row r="34517" spans="9:13">
      <c r="I34517" s="51"/>
      <c r="M34517" s="51"/>
    </row>
    <row r="34518" spans="9:13">
      <c r="I34518" s="51"/>
      <c r="M34518" s="51"/>
    </row>
    <row r="34519" spans="9:13">
      <c r="I34519" s="51"/>
      <c r="M34519" s="51"/>
    </row>
    <row r="34520" spans="9:13">
      <c r="I34520" s="51"/>
      <c r="M34520" s="51"/>
    </row>
    <row r="34521" spans="9:13">
      <c r="I34521" s="51"/>
      <c r="M34521" s="51"/>
    </row>
    <row r="34522" spans="9:13">
      <c r="I34522" s="51"/>
      <c r="M34522" s="51"/>
    </row>
    <row r="34523" spans="9:13">
      <c r="I34523" s="51"/>
      <c r="M34523" s="51"/>
    </row>
    <row r="34524" spans="9:13">
      <c r="I34524" s="51"/>
      <c r="M34524" s="51"/>
    </row>
    <row r="34525" spans="9:13">
      <c r="I34525" s="51"/>
      <c r="M34525" s="51"/>
    </row>
    <row r="34526" spans="9:13">
      <c r="I34526" s="51"/>
      <c r="M34526" s="51"/>
    </row>
    <row r="34527" spans="9:13">
      <c r="I34527" s="51"/>
      <c r="M34527" s="51"/>
    </row>
    <row r="34528" spans="9:13">
      <c r="I34528" s="51"/>
      <c r="M34528" s="51"/>
    </row>
    <row r="34529" spans="9:13">
      <c r="I34529" s="51"/>
      <c r="M34529" s="51"/>
    </row>
    <row r="34530" spans="9:13">
      <c r="I34530" s="51"/>
      <c r="M34530" s="51"/>
    </row>
    <row r="34531" spans="9:13">
      <c r="I34531" s="51"/>
      <c r="M34531" s="51"/>
    </row>
    <row r="34532" spans="9:13">
      <c r="I34532" s="51"/>
      <c r="M34532" s="51"/>
    </row>
    <row r="34533" spans="9:13">
      <c r="I34533" s="51"/>
      <c r="M34533" s="51"/>
    </row>
    <row r="34534" spans="9:13">
      <c r="I34534" s="51"/>
      <c r="M34534" s="51"/>
    </row>
    <row r="34535" spans="9:13">
      <c r="I34535" s="51"/>
      <c r="M34535" s="51"/>
    </row>
    <row r="34536" spans="9:13">
      <c r="I34536" s="51"/>
      <c r="M34536" s="51"/>
    </row>
    <row r="34537" spans="9:13">
      <c r="I34537" s="51"/>
      <c r="M34537" s="51"/>
    </row>
    <row r="34538" spans="9:13">
      <c r="I34538" s="51"/>
      <c r="M34538" s="51"/>
    </row>
    <row r="34539" spans="9:13">
      <c r="I34539" s="51"/>
      <c r="M34539" s="51"/>
    </row>
    <row r="34540" spans="9:13">
      <c r="I34540" s="51"/>
      <c r="M34540" s="51"/>
    </row>
    <row r="34541" spans="9:13">
      <c r="I34541" s="51"/>
      <c r="M34541" s="51"/>
    </row>
    <row r="34542" spans="9:13">
      <c r="I34542" s="51"/>
      <c r="M34542" s="51"/>
    </row>
    <row r="34543" spans="9:13">
      <c r="I34543" s="51"/>
      <c r="M34543" s="51"/>
    </row>
    <row r="34544" spans="9:13">
      <c r="I34544" s="51"/>
      <c r="M34544" s="51"/>
    </row>
    <row r="34545" spans="9:13">
      <c r="I34545" s="51"/>
      <c r="M34545" s="51"/>
    </row>
    <row r="34546" spans="9:13">
      <c r="I34546" s="51"/>
      <c r="M34546" s="51"/>
    </row>
    <row r="34547" spans="9:13">
      <c r="I34547" s="51"/>
      <c r="M34547" s="51"/>
    </row>
    <row r="34548" spans="9:13">
      <c r="I34548" s="51"/>
      <c r="M34548" s="51"/>
    </row>
    <row r="34549" spans="9:13">
      <c r="I34549" s="51"/>
      <c r="M34549" s="51"/>
    </row>
    <row r="34550" spans="9:13">
      <c r="I34550" s="51"/>
      <c r="M34550" s="51"/>
    </row>
    <row r="34551" spans="9:13">
      <c r="I34551" s="51"/>
      <c r="M34551" s="51"/>
    </row>
    <row r="34552" spans="9:13">
      <c r="I34552" s="51"/>
      <c r="M34552" s="51"/>
    </row>
    <row r="34553" spans="9:13">
      <c r="I34553" s="51"/>
      <c r="M34553" s="51"/>
    </row>
    <row r="34554" spans="9:13">
      <c r="I34554" s="51"/>
      <c r="M34554" s="51"/>
    </row>
    <row r="34555" spans="9:13">
      <c r="I34555" s="51"/>
      <c r="M34555" s="51"/>
    </row>
    <row r="34556" spans="9:13">
      <c r="I34556" s="51"/>
      <c r="M34556" s="51"/>
    </row>
    <row r="34557" spans="9:13">
      <c r="I34557" s="51"/>
      <c r="M34557" s="51"/>
    </row>
    <row r="34558" spans="9:13">
      <c r="I34558" s="51"/>
      <c r="M34558" s="51"/>
    </row>
    <row r="34559" spans="9:13">
      <c r="I34559" s="51"/>
      <c r="M34559" s="51"/>
    </row>
    <row r="34560" spans="9:13">
      <c r="I34560" s="51"/>
      <c r="M34560" s="51"/>
    </row>
    <row r="34561" spans="9:13">
      <c r="I34561" s="51"/>
      <c r="M34561" s="51"/>
    </row>
    <row r="34562" spans="9:13">
      <c r="I34562" s="51"/>
      <c r="M34562" s="51"/>
    </row>
    <row r="34563" spans="9:13">
      <c r="I34563" s="51"/>
      <c r="M34563" s="51"/>
    </row>
    <row r="34564" spans="9:13">
      <c r="I34564" s="51"/>
      <c r="M34564" s="51"/>
    </row>
    <row r="34565" spans="9:13">
      <c r="I34565" s="51"/>
      <c r="M34565" s="51"/>
    </row>
    <row r="34566" spans="9:13">
      <c r="I34566" s="51"/>
      <c r="M34566" s="51"/>
    </row>
    <row r="34567" spans="9:13">
      <c r="I34567" s="51"/>
      <c r="M34567" s="51"/>
    </row>
    <row r="34568" spans="9:13">
      <c r="I34568" s="51"/>
      <c r="M34568" s="51"/>
    </row>
    <row r="34569" spans="9:13">
      <c r="I34569" s="51"/>
      <c r="M34569" s="51"/>
    </row>
    <row r="34570" spans="9:13">
      <c r="I34570" s="51"/>
      <c r="M34570" s="51"/>
    </row>
    <row r="34571" spans="9:13">
      <c r="I34571" s="51"/>
      <c r="M34571" s="51"/>
    </row>
    <row r="34572" spans="9:13">
      <c r="I34572" s="51"/>
      <c r="M34572" s="51"/>
    </row>
    <row r="34573" spans="9:13">
      <c r="I34573" s="51"/>
      <c r="M34573" s="51"/>
    </row>
    <row r="34574" spans="9:13">
      <c r="I34574" s="51"/>
      <c r="M34574" s="51"/>
    </row>
    <row r="34575" spans="9:13">
      <c r="I34575" s="51"/>
      <c r="M34575" s="51"/>
    </row>
    <row r="34576" spans="9:13">
      <c r="I34576" s="51"/>
      <c r="M34576" s="51"/>
    </row>
    <row r="34577" spans="9:13">
      <c r="I34577" s="51"/>
      <c r="M34577" s="51"/>
    </row>
    <row r="34578" spans="9:13">
      <c r="I34578" s="51"/>
      <c r="M34578" s="51"/>
    </row>
    <row r="34579" spans="9:13">
      <c r="I34579" s="51"/>
      <c r="M34579" s="51"/>
    </row>
    <row r="34580" spans="9:13">
      <c r="I34580" s="51"/>
      <c r="M34580" s="51"/>
    </row>
    <row r="34581" spans="9:13">
      <c r="I34581" s="51"/>
      <c r="M34581" s="51"/>
    </row>
    <row r="34582" spans="9:13">
      <c r="I34582" s="51"/>
      <c r="M34582" s="51"/>
    </row>
    <row r="34583" spans="9:13">
      <c r="I34583" s="51"/>
      <c r="M34583" s="51"/>
    </row>
    <row r="34584" spans="9:13">
      <c r="I34584" s="51"/>
      <c r="M34584" s="51"/>
    </row>
    <row r="34585" spans="9:13">
      <c r="I34585" s="51"/>
      <c r="M34585" s="51"/>
    </row>
    <row r="34586" spans="9:13">
      <c r="I34586" s="51"/>
      <c r="M34586" s="51"/>
    </row>
    <row r="34587" spans="9:13">
      <c r="I34587" s="51"/>
      <c r="M34587" s="51"/>
    </row>
    <row r="34588" spans="9:13">
      <c r="I34588" s="51"/>
      <c r="M34588" s="51"/>
    </row>
    <row r="34589" spans="9:13">
      <c r="I34589" s="51"/>
      <c r="M34589" s="51"/>
    </row>
    <row r="34590" spans="9:13">
      <c r="I34590" s="51"/>
      <c r="M34590" s="51"/>
    </row>
    <row r="34591" spans="9:13">
      <c r="I34591" s="51"/>
      <c r="M34591" s="51"/>
    </row>
    <row r="34592" spans="9:13">
      <c r="I34592" s="51"/>
      <c r="M34592" s="51"/>
    </row>
    <row r="34593" spans="9:13">
      <c r="I34593" s="51"/>
      <c r="M34593" s="51"/>
    </row>
    <row r="34594" spans="9:13">
      <c r="I34594" s="51"/>
      <c r="M34594" s="51"/>
    </row>
    <row r="34595" spans="9:13">
      <c r="I34595" s="51"/>
      <c r="M34595" s="51"/>
    </row>
    <row r="34596" spans="9:13">
      <c r="I34596" s="51"/>
      <c r="M34596" s="51"/>
    </row>
    <row r="34597" spans="9:13">
      <c r="I34597" s="51"/>
      <c r="M34597" s="51"/>
    </row>
    <row r="34598" spans="9:13">
      <c r="I34598" s="51"/>
      <c r="M34598" s="51"/>
    </row>
    <row r="34599" spans="9:13">
      <c r="I34599" s="51"/>
      <c r="M34599" s="51"/>
    </row>
    <row r="34600" spans="9:13">
      <c r="I34600" s="51"/>
      <c r="M34600" s="51"/>
    </row>
    <row r="34601" spans="9:13">
      <c r="I34601" s="51"/>
      <c r="M34601" s="51"/>
    </row>
    <row r="34602" spans="9:13">
      <c r="I34602" s="51"/>
      <c r="M34602" s="51"/>
    </row>
    <row r="34603" spans="9:13">
      <c r="I34603" s="51"/>
      <c r="M34603" s="51"/>
    </row>
    <row r="34604" spans="9:13">
      <c r="I34604" s="51"/>
      <c r="M34604" s="51"/>
    </row>
    <row r="34605" spans="9:13">
      <c r="I34605" s="51"/>
      <c r="M34605" s="51"/>
    </row>
    <row r="34606" spans="9:13">
      <c r="I34606" s="51"/>
      <c r="M34606" s="51"/>
    </row>
    <row r="34607" spans="9:13">
      <c r="I34607" s="51"/>
      <c r="M34607" s="51"/>
    </row>
    <row r="34608" spans="9:13">
      <c r="I34608" s="51"/>
      <c r="M34608" s="51"/>
    </row>
    <row r="34609" spans="9:13">
      <c r="I34609" s="51"/>
      <c r="M34609" s="51"/>
    </row>
    <row r="34610" spans="9:13">
      <c r="I34610" s="51"/>
      <c r="M34610" s="51"/>
    </row>
    <row r="34611" spans="9:13">
      <c r="I34611" s="51"/>
      <c r="M34611" s="51"/>
    </row>
    <row r="34612" spans="9:13">
      <c r="I34612" s="51"/>
      <c r="M34612" s="51"/>
    </row>
    <row r="34613" spans="9:13">
      <c r="I34613" s="51"/>
      <c r="M34613" s="51"/>
    </row>
    <row r="34614" spans="9:13">
      <c r="I34614" s="51"/>
      <c r="M34614" s="51"/>
    </row>
    <row r="34615" spans="9:13">
      <c r="I34615" s="51"/>
      <c r="M34615" s="51"/>
    </row>
    <row r="34616" spans="9:13">
      <c r="I34616" s="51"/>
      <c r="M34616" s="51"/>
    </row>
    <row r="34617" spans="9:13">
      <c r="I34617" s="51"/>
      <c r="M34617" s="51"/>
    </row>
    <row r="34618" spans="9:13">
      <c r="I34618" s="51"/>
      <c r="M34618" s="51"/>
    </row>
    <row r="34619" spans="9:13">
      <c r="I34619" s="51"/>
      <c r="M34619" s="51"/>
    </row>
    <row r="34620" spans="9:13">
      <c r="I34620" s="51"/>
      <c r="M34620" s="51"/>
    </row>
    <row r="34621" spans="9:13">
      <c r="I34621" s="51"/>
      <c r="M34621" s="51"/>
    </row>
    <row r="34622" spans="9:13">
      <c r="I34622" s="51"/>
      <c r="M34622" s="51"/>
    </row>
    <row r="34623" spans="9:13">
      <c r="I34623" s="51"/>
      <c r="M34623" s="51"/>
    </row>
    <row r="34624" spans="9:13">
      <c r="I34624" s="51"/>
      <c r="M34624" s="51"/>
    </row>
    <row r="34625" spans="9:13">
      <c r="I34625" s="51"/>
      <c r="M34625" s="51"/>
    </row>
    <row r="34626" spans="9:13">
      <c r="I34626" s="51"/>
      <c r="M34626" s="51"/>
    </row>
    <row r="34627" spans="9:13">
      <c r="I34627" s="51"/>
      <c r="M34627" s="51"/>
    </row>
    <row r="34628" spans="9:13">
      <c r="I34628" s="51"/>
      <c r="M34628" s="51"/>
    </row>
    <row r="34629" spans="9:13">
      <c r="I34629" s="51"/>
      <c r="M34629" s="51"/>
    </row>
    <row r="34630" spans="9:13">
      <c r="I34630" s="51"/>
      <c r="M34630" s="51"/>
    </row>
    <row r="34631" spans="9:13">
      <c r="I34631" s="51"/>
      <c r="M34631" s="51"/>
    </row>
    <row r="34632" spans="9:13">
      <c r="I34632" s="51"/>
      <c r="M34632" s="51"/>
    </row>
    <row r="34633" spans="9:13">
      <c r="I34633" s="51"/>
      <c r="M34633" s="51"/>
    </row>
    <row r="34634" spans="9:13">
      <c r="I34634" s="51"/>
      <c r="M34634" s="51"/>
    </row>
    <row r="34635" spans="9:13">
      <c r="I34635" s="51"/>
      <c r="M34635" s="51"/>
    </row>
    <row r="34636" spans="9:13">
      <c r="I34636" s="51"/>
      <c r="M34636" s="51"/>
    </row>
    <row r="34637" spans="9:13">
      <c r="I34637" s="51"/>
      <c r="M34637" s="51"/>
    </row>
    <row r="34638" spans="9:13">
      <c r="I34638" s="51"/>
      <c r="M34638" s="51"/>
    </row>
    <row r="34639" spans="9:13">
      <c r="I34639" s="51"/>
      <c r="M34639" s="51"/>
    </row>
    <row r="34640" spans="9:13">
      <c r="I34640" s="51"/>
      <c r="M34640" s="51"/>
    </row>
    <row r="34641" spans="9:13">
      <c r="I34641" s="51"/>
      <c r="M34641" s="51"/>
    </row>
    <row r="34642" spans="9:13">
      <c r="I34642" s="51"/>
      <c r="M34642" s="51"/>
    </row>
    <row r="34643" spans="9:13">
      <c r="I34643" s="51"/>
      <c r="M34643" s="51"/>
    </row>
    <row r="34644" spans="9:13">
      <c r="I34644" s="51"/>
      <c r="M34644" s="51"/>
    </row>
    <row r="34645" spans="9:13">
      <c r="I34645" s="51"/>
      <c r="M34645" s="51"/>
    </row>
    <row r="34646" spans="9:13">
      <c r="I34646" s="51"/>
      <c r="M34646" s="51"/>
    </row>
    <row r="34647" spans="9:13">
      <c r="I34647" s="51"/>
      <c r="M34647" s="51"/>
    </row>
    <row r="34648" spans="9:13">
      <c r="I34648" s="51"/>
      <c r="M34648" s="51"/>
    </row>
    <row r="34649" spans="9:13">
      <c r="I34649" s="51"/>
      <c r="M34649" s="51"/>
    </row>
    <row r="34650" spans="9:13">
      <c r="I34650" s="51"/>
      <c r="M34650" s="51"/>
    </row>
    <row r="34651" spans="9:13">
      <c r="I34651" s="51"/>
      <c r="M34651" s="51"/>
    </row>
    <row r="34652" spans="9:13">
      <c r="I34652" s="51"/>
      <c r="M34652" s="51"/>
    </row>
    <row r="34653" spans="9:13">
      <c r="I34653" s="51"/>
      <c r="M34653" s="51"/>
    </row>
    <row r="34654" spans="9:13">
      <c r="I34654" s="51"/>
      <c r="M34654" s="51"/>
    </row>
    <row r="34655" spans="9:13">
      <c r="I34655" s="51"/>
      <c r="M34655" s="51"/>
    </row>
    <row r="34656" spans="9:13">
      <c r="I34656" s="51"/>
      <c r="M34656" s="51"/>
    </row>
    <row r="34657" spans="9:13">
      <c r="I34657" s="51"/>
      <c r="M34657" s="51"/>
    </row>
    <row r="34658" spans="9:13">
      <c r="I34658" s="51"/>
      <c r="M34658" s="51"/>
    </row>
    <row r="34659" spans="9:13">
      <c r="I34659" s="51"/>
      <c r="M34659" s="51"/>
    </row>
    <row r="34660" spans="9:13">
      <c r="I34660" s="51"/>
      <c r="M34660" s="51"/>
    </row>
    <row r="34661" spans="9:13">
      <c r="I34661" s="51"/>
      <c r="M34661" s="51"/>
    </row>
    <row r="34662" spans="9:13">
      <c r="I34662" s="51"/>
      <c r="M34662" s="51"/>
    </row>
    <row r="34663" spans="9:13">
      <c r="I34663" s="51"/>
      <c r="M34663" s="51"/>
    </row>
    <row r="34664" spans="9:13">
      <c r="I34664" s="51"/>
      <c r="M34664" s="51"/>
    </row>
    <row r="34665" spans="9:13">
      <c r="I34665" s="51"/>
      <c r="M34665" s="51"/>
    </row>
    <row r="34666" spans="9:13">
      <c r="I34666" s="51"/>
      <c r="M34666" s="51"/>
    </row>
    <row r="34667" spans="9:13">
      <c r="I34667" s="51"/>
      <c r="M34667" s="51"/>
    </row>
    <row r="34668" spans="9:13">
      <c r="I34668" s="51"/>
      <c r="M34668" s="51"/>
    </row>
    <row r="34669" spans="9:13">
      <c r="I34669" s="51"/>
      <c r="M34669" s="51"/>
    </row>
    <row r="34670" spans="9:13">
      <c r="I34670" s="51"/>
      <c r="M34670" s="51"/>
    </row>
    <row r="34671" spans="9:13">
      <c r="I34671" s="51"/>
      <c r="M34671" s="51"/>
    </row>
    <row r="34672" spans="9:13">
      <c r="I34672" s="51"/>
      <c r="M34672" s="51"/>
    </row>
    <row r="34673" spans="9:13">
      <c r="I34673" s="51"/>
      <c r="M34673" s="51"/>
    </row>
    <row r="34674" spans="9:13">
      <c r="I34674" s="51"/>
      <c r="M34674" s="51"/>
    </row>
    <row r="34675" spans="9:13">
      <c r="I34675" s="51"/>
      <c r="M34675" s="51"/>
    </row>
    <row r="34676" spans="9:13">
      <c r="I34676" s="51"/>
      <c r="M34676" s="51"/>
    </row>
    <row r="34677" spans="9:13">
      <c r="I34677" s="51"/>
      <c r="M34677" s="51"/>
    </row>
    <row r="34678" spans="9:13">
      <c r="I34678" s="51"/>
      <c r="M34678" s="51"/>
    </row>
    <row r="34679" spans="9:13">
      <c r="I34679" s="51"/>
      <c r="M34679" s="51"/>
    </row>
    <row r="34680" spans="9:13">
      <c r="I34680" s="51"/>
      <c r="M34680" s="51"/>
    </row>
    <row r="34681" spans="9:13">
      <c r="I34681" s="51"/>
      <c r="M34681" s="51"/>
    </row>
    <row r="34682" spans="9:13">
      <c r="I34682" s="51"/>
      <c r="M34682" s="51"/>
    </row>
    <row r="34683" spans="9:13">
      <c r="I34683" s="51"/>
      <c r="M34683" s="51"/>
    </row>
    <row r="34684" spans="9:13">
      <c r="I34684" s="51"/>
      <c r="M34684" s="51"/>
    </row>
    <row r="34685" spans="9:13">
      <c r="I34685" s="51"/>
      <c r="M34685" s="51"/>
    </row>
    <row r="34686" spans="9:13">
      <c r="I34686" s="51"/>
      <c r="M34686" s="51"/>
    </row>
    <row r="34687" spans="9:13">
      <c r="I34687" s="51"/>
      <c r="M34687" s="51"/>
    </row>
    <row r="34688" spans="9:13">
      <c r="I34688" s="51"/>
      <c r="M34688" s="51"/>
    </row>
    <row r="34689" spans="9:13">
      <c r="I34689" s="51"/>
      <c r="M34689" s="51"/>
    </row>
    <row r="34690" spans="9:13">
      <c r="I34690" s="51"/>
      <c r="M34690" s="51"/>
    </row>
    <row r="34691" spans="9:13">
      <c r="I34691" s="51"/>
      <c r="M34691" s="51"/>
    </row>
    <row r="34692" spans="9:13">
      <c r="I34692" s="51"/>
      <c r="M34692" s="51"/>
    </row>
    <row r="34693" spans="9:13">
      <c r="I34693" s="51"/>
      <c r="M34693" s="51"/>
    </row>
    <row r="34694" spans="9:13">
      <c r="I34694" s="51"/>
      <c r="M34694" s="51"/>
    </row>
    <row r="34695" spans="9:13">
      <c r="I34695" s="51"/>
      <c r="M34695" s="51"/>
    </row>
    <row r="34696" spans="9:13">
      <c r="I34696" s="51"/>
      <c r="M34696" s="51"/>
    </row>
    <row r="34697" spans="9:13">
      <c r="I34697" s="51"/>
      <c r="M34697" s="51"/>
    </row>
    <row r="34698" spans="9:13">
      <c r="I34698" s="51"/>
      <c r="M34698" s="51"/>
    </row>
    <row r="34699" spans="9:13">
      <c r="I34699" s="51"/>
      <c r="M34699" s="51"/>
    </row>
    <row r="34700" spans="9:13">
      <c r="I34700" s="51"/>
      <c r="M34700" s="51"/>
    </row>
    <row r="34701" spans="9:13">
      <c r="I34701" s="51"/>
      <c r="M34701" s="51"/>
    </row>
    <row r="34702" spans="9:13">
      <c r="I34702" s="51"/>
      <c r="M34702" s="51"/>
    </row>
    <row r="34703" spans="9:13">
      <c r="I34703" s="51"/>
      <c r="M34703" s="51"/>
    </row>
    <row r="34704" spans="9:13">
      <c r="I34704" s="51"/>
      <c r="M34704" s="51"/>
    </row>
    <row r="34705" spans="9:13">
      <c r="I34705" s="51"/>
      <c r="M34705" s="51"/>
    </row>
    <row r="34706" spans="9:13">
      <c r="I34706" s="51"/>
      <c r="M34706" s="51"/>
    </row>
    <row r="34707" spans="9:13">
      <c r="I34707" s="51"/>
      <c r="M34707" s="51"/>
    </row>
    <row r="34708" spans="9:13">
      <c r="I34708" s="51"/>
      <c r="M34708" s="51"/>
    </row>
    <row r="34709" spans="9:13">
      <c r="I34709" s="51"/>
      <c r="M34709" s="51"/>
    </row>
    <row r="34710" spans="9:13">
      <c r="I34710" s="51"/>
      <c r="M34710" s="51"/>
    </row>
    <row r="34711" spans="9:13">
      <c r="I34711" s="51"/>
      <c r="M34711" s="51"/>
    </row>
    <row r="34712" spans="9:13">
      <c r="I34712" s="51"/>
      <c r="M34712" s="51"/>
    </row>
    <row r="34713" spans="9:13">
      <c r="I34713" s="51"/>
      <c r="M34713" s="51"/>
    </row>
    <row r="34714" spans="9:13">
      <c r="I34714" s="51"/>
      <c r="M34714" s="51"/>
    </row>
    <row r="34715" spans="9:13">
      <c r="I34715" s="51"/>
      <c r="M34715" s="51"/>
    </row>
    <row r="34716" spans="9:13">
      <c r="I34716" s="51"/>
      <c r="M34716" s="51"/>
    </row>
    <row r="34717" spans="9:13">
      <c r="I34717" s="51"/>
      <c r="M34717" s="51"/>
    </row>
    <row r="34718" spans="9:13">
      <c r="I34718" s="51"/>
      <c r="M34718" s="51"/>
    </row>
    <row r="34719" spans="9:13">
      <c r="I34719" s="51"/>
      <c r="M34719" s="51"/>
    </row>
    <row r="34720" spans="9:13">
      <c r="I34720" s="51"/>
      <c r="M34720" s="51"/>
    </row>
    <row r="34721" spans="9:13">
      <c r="I34721" s="51"/>
      <c r="M34721" s="51"/>
    </row>
    <row r="34722" spans="9:13">
      <c r="I34722" s="51"/>
      <c r="M34722" s="51"/>
    </row>
    <row r="34723" spans="9:13">
      <c r="I34723" s="51"/>
      <c r="M34723" s="51"/>
    </row>
    <row r="34724" spans="9:13">
      <c r="I34724" s="51"/>
      <c r="M34724" s="51"/>
    </row>
    <row r="34725" spans="9:13">
      <c r="I34725" s="51"/>
      <c r="M34725" s="51"/>
    </row>
    <row r="34726" spans="9:13">
      <c r="I34726" s="51"/>
      <c r="M34726" s="51"/>
    </row>
    <row r="34727" spans="9:13">
      <c r="I34727" s="51"/>
      <c r="M34727" s="51"/>
    </row>
    <row r="34728" spans="9:13">
      <c r="I34728" s="51"/>
      <c r="M34728" s="51"/>
    </row>
    <row r="34729" spans="9:13">
      <c r="I34729" s="51"/>
      <c r="M34729" s="51"/>
    </row>
    <row r="34730" spans="9:13">
      <c r="I34730" s="51"/>
      <c r="M34730" s="51"/>
    </row>
    <row r="34731" spans="9:13">
      <c r="I34731" s="51"/>
      <c r="M34731" s="51"/>
    </row>
    <row r="34732" spans="9:13">
      <c r="I34732" s="51"/>
      <c r="M34732" s="51"/>
    </row>
    <row r="34733" spans="9:13">
      <c r="I34733" s="51"/>
      <c r="M34733" s="51"/>
    </row>
    <row r="34734" spans="9:13">
      <c r="I34734" s="51"/>
      <c r="M34734" s="51"/>
    </row>
    <row r="34735" spans="9:13">
      <c r="I34735" s="51"/>
      <c r="M34735" s="51"/>
    </row>
    <row r="34736" spans="9:13">
      <c r="I34736" s="51"/>
      <c r="M34736" s="51"/>
    </row>
    <row r="34737" spans="9:13">
      <c r="I34737" s="51"/>
      <c r="M34737" s="51"/>
    </row>
    <row r="34738" spans="9:13">
      <c r="I34738" s="51"/>
      <c r="M34738" s="51"/>
    </row>
    <row r="34739" spans="9:13">
      <c r="I34739" s="51"/>
      <c r="M34739" s="51"/>
    </row>
    <row r="34740" spans="9:13">
      <c r="I34740" s="51"/>
      <c r="M34740" s="51"/>
    </row>
    <row r="34741" spans="9:13">
      <c r="I34741" s="51"/>
      <c r="M34741" s="51"/>
    </row>
    <row r="34742" spans="9:13">
      <c r="I34742" s="51"/>
      <c r="M34742" s="51"/>
    </row>
    <row r="34743" spans="9:13">
      <c r="I34743" s="51"/>
      <c r="M34743" s="51"/>
    </row>
    <row r="34744" spans="9:13">
      <c r="I34744" s="51"/>
      <c r="M34744" s="51"/>
    </row>
    <row r="34745" spans="9:13">
      <c r="I34745" s="51"/>
      <c r="M34745" s="51"/>
    </row>
    <row r="34746" spans="9:13">
      <c r="I34746" s="51"/>
      <c r="M34746" s="51"/>
    </row>
    <row r="34747" spans="9:13">
      <c r="I34747" s="51"/>
      <c r="M34747" s="51"/>
    </row>
    <row r="34748" spans="9:13">
      <c r="I34748" s="51"/>
      <c r="M34748" s="51"/>
    </row>
    <row r="34749" spans="9:13">
      <c r="I34749" s="51"/>
      <c r="M34749" s="51"/>
    </row>
    <row r="34750" spans="9:13">
      <c r="I34750" s="51"/>
      <c r="M34750" s="51"/>
    </row>
    <row r="34751" spans="9:13">
      <c r="I34751" s="51"/>
      <c r="M34751" s="51"/>
    </row>
    <row r="34752" spans="9:13">
      <c r="I34752" s="51"/>
      <c r="M34752" s="51"/>
    </row>
    <row r="34753" spans="9:13">
      <c r="I34753" s="51"/>
      <c r="M34753" s="51"/>
    </row>
    <row r="34754" spans="9:13">
      <c r="I34754" s="51"/>
      <c r="M34754" s="51"/>
    </row>
    <row r="34755" spans="9:13">
      <c r="I34755" s="51"/>
      <c r="M34755" s="51"/>
    </row>
    <row r="34756" spans="9:13">
      <c r="I34756" s="51"/>
      <c r="M34756" s="51"/>
    </row>
    <row r="34757" spans="9:13">
      <c r="I34757" s="51"/>
      <c r="M34757" s="51"/>
    </row>
    <row r="34758" spans="9:13">
      <c r="I34758" s="51"/>
      <c r="M34758" s="51"/>
    </row>
    <row r="34759" spans="9:13">
      <c r="I34759" s="51"/>
      <c r="M34759" s="51"/>
    </row>
    <row r="34760" spans="9:13">
      <c r="I34760" s="51"/>
      <c r="M34760" s="51"/>
    </row>
    <row r="34761" spans="9:13">
      <c r="I34761" s="51"/>
      <c r="M34761" s="51"/>
    </row>
    <row r="34762" spans="9:13">
      <c r="I34762" s="51"/>
      <c r="M34762" s="51"/>
    </row>
    <row r="34763" spans="9:13">
      <c r="I34763" s="51"/>
      <c r="M34763" s="51"/>
    </row>
    <row r="34764" spans="9:13">
      <c r="I34764" s="51"/>
      <c r="M34764" s="51"/>
    </row>
    <row r="34765" spans="9:13">
      <c r="I34765" s="51"/>
      <c r="M34765" s="51"/>
    </row>
    <row r="34766" spans="9:13">
      <c r="I34766" s="51"/>
      <c r="M34766" s="51"/>
    </row>
    <row r="34767" spans="9:13">
      <c r="I34767" s="51"/>
      <c r="M34767" s="51"/>
    </row>
    <row r="34768" spans="9:13">
      <c r="I34768" s="51"/>
      <c r="M34768" s="51"/>
    </row>
    <row r="34769" spans="9:13">
      <c r="I34769" s="51"/>
      <c r="M34769" s="51"/>
    </row>
    <row r="34770" spans="9:13">
      <c r="I34770" s="51"/>
      <c r="M34770" s="51"/>
    </row>
    <row r="34771" spans="9:13">
      <c r="I34771" s="51"/>
      <c r="M34771" s="51"/>
    </row>
    <row r="34772" spans="9:13">
      <c r="I34772" s="51"/>
      <c r="M34772" s="51"/>
    </row>
    <row r="34773" spans="9:13">
      <c r="I34773" s="51"/>
      <c r="M34773" s="51"/>
    </row>
    <row r="34774" spans="9:13">
      <c r="I34774" s="51"/>
      <c r="M34774" s="51"/>
    </row>
    <row r="34775" spans="9:13">
      <c r="I34775" s="51"/>
      <c r="M34775" s="51"/>
    </row>
    <row r="34776" spans="9:13">
      <c r="I34776" s="51"/>
      <c r="M34776" s="51"/>
    </row>
    <row r="34777" spans="9:13">
      <c r="I34777" s="51"/>
      <c r="M34777" s="51"/>
    </row>
    <row r="34778" spans="9:13">
      <c r="I34778" s="51"/>
      <c r="M34778" s="51"/>
    </row>
    <row r="34779" spans="9:13">
      <c r="I34779" s="51"/>
      <c r="M34779" s="51"/>
    </row>
    <row r="34780" spans="9:13">
      <c r="I34780" s="51"/>
      <c r="M34780" s="51"/>
    </row>
    <row r="34781" spans="9:13">
      <c r="I34781" s="51"/>
      <c r="M34781" s="51"/>
    </row>
    <row r="34782" spans="9:13">
      <c r="I34782" s="51"/>
      <c r="M34782" s="51"/>
    </row>
    <row r="34783" spans="9:13">
      <c r="I34783" s="51"/>
      <c r="M34783" s="51"/>
    </row>
    <row r="34784" spans="9:13">
      <c r="I34784" s="51"/>
      <c r="M34784" s="51"/>
    </row>
    <row r="34785" spans="9:13">
      <c r="I34785" s="51"/>
      <c r="M34785" s="51"/>
    </row>
    <row r="34786" spans="9:13">
      <c r="I34786" s="51"/>
      <c r="M34786" s="51"/>
    </row>
    <row r="34787" spans="9:13">
      <c r="I34787" s="51"/>
      <c r="M34787" s="51"/>
    </row>
    <row r="34788" spans="9:13">
      <c r="I34788" s="51"/>
      <c r="M34788" s="51"/>
    </row>
    <row r="34789" spans="9:13">
      <c r="I34789" s="51"/>
      <c r="M34789" s="51"/>
    </row>
    <row r="34790" spans="9:13">
      <c r="I34790" s="51"/>
      <c r="M34790" s="51"/>
    </row>
    <row r="34791" spans="9:13">
      <c r="I34791" s="51"/>
      <c r="M34791" s="51"/>
    </row>
    <row r="34792" spans="9:13">
      <c r="I34792" s="51"/>
      <c r="M34792" s="51"/>
    </row>
    <row r="34793" spans="9:13">
      <c r="I34793" s="51"/>
      <c r="M34793" s="51"/>
    </row>
    <row r="34794" spans="9:13">
      <c r="I34794" s="51"/>
      <c r="M34794" s="51"/>
    </row>
    <row r="34795" spans="9:13">
      <c r="I34795" s="51"/>
      <c r="M34795" s="51"/>
    </row>
    <row r="34796" spans="9:13">
      <c r="I34796" s="51"/>
      <c r="M34796" s="51"/>
    </row>
    <row r="34797" spans="9:13">
      <c r="I34797" s="51"/>
      <c r="M34797" s="51"/>
    </row>
    <row r="34798" spans="9:13">
      <c r="I34798" s="51"/>
      <c r="M34798" s="51"/>
    </row>
    <row r="34799" spans="9:13">
      <c r="I34799" s="51"/>
      <c r="M34799" s="51"/>
    </row>
    <row r="34800" spans="9:13">
      <c r="I34800" s="51"/>
      <c r="M34800" s="51"/>
    </row>
    <row r="34801" spans="9:13">
      <c r="I34801" s="51"/>
      <c r="M34801" s="51"/>
    </row>
    <row r="34802" spans="9:13">
      <c r="I34802" s="51"/>
      <c r="M34802" s="51"/>
    </row>
    <row r="34803" spans="9:13">
      <c r="I34803" s="51"/>
      <c r="M34803" s="51"/>
    </row>
    <row r="34804" spans="9:13">
      <c r="I34804" s="51"/>
      <c r="M34804" s="51"/>
    </row>
    <row r="34805" spans="9:13">
      <c r="I34805" s="51"/>
      <c r="M34805" s="51"/>
    </row>
    <row r="34806" spans="9:13">
      <c r="I34806" s="51"/>
      <c r="M34806" s="51"/>
    </row>
    <row r="34807" spans="9:13">
      <c r="I34807" s="51"/>
      <c r="M34807" s="51"/>
    </row>
    <row r="34808" spans="9:13">
      <c r="I34808" s="51"/>
      <c r="M34808" s="51"/>
    </row>
    <row r="34809" spans="9:13">
      <c r="I34809" s="51"/>
      <c r="M34809" s="51"/>
    </row>
    <row r="34810" spans="9:13">
      <c r="I34810" s="51"/>
      <c r="M34810" s="51"/>
    </row>
    <row r="34811" spans="9:13">
      <c r="I34811" s="51"/>
      <c r="M34811" s="51"/>
    </row>
    <row r="34812" spans="9:13">
      <c r="I34812" s="51"/>
      <c r="M34812" s="51"/>
    </row>
    <row r="34813" spans="9:13">
      <c r="I34813" s="51"/>
      <c r="M34813" s="51"/>
    </row>
    <row r="34814" spans="9:13">
      <c r="I34814" s="51"/>
      <c r="M34814" s="51"/>
    </row>
    <row r="34815" spans="9:13">
      <c r="I34815" s="51"/>
      <c r="M34815" s="51"/>
    </row>
    <row r="34816" spans="9:13">
      <c r="I34816" s="51"/>
      <c r="M34816" s="51"/>
    </row>
    <row r="34817" spans="9:13">
      <c r="I34817" s="51"/>
      <c r="M34817" s="51"/>
    </row>
    <row r="34818" spans="9:13">
      <c r="I34818" s="51"/>
      <c r="M34818" s="51"/>
    </row>
    <row r="34819" spans="9:13">
      <c r="I34819" s="51"/>
      <c r="M34819" s="51"/>
    </row>
    <row r="34820" spans="9:13">
      <c r="I34820" s="51"/>
      <c r="M34820" s="51"/>
    </row>
    <row r="34821" spans="9:13">
      <c r="I34821" s="51"/>
      <c r="M34821" s="51"/>
    </row>
    <row r="34822" spans="9:13">
      <c r="I34822" s="51"/>
      <c r="M34822" s="51"/>
    </row>
    <row r="34823" spans="9:13">
      <c r="I34823" s="51"/>
      <c r="M34823" s="51"/>
    </row>
    <row r="34824" spans="9:13">
      <c r="I34824" s="51"/>
      <c r="M34824" s="51"/>
    </row>
    <row r="34825" spans="9:13">
      <c r="I34825" s="51"/>
      <c r="M34825" s="51"/>
    </row>
    <row r="34826" spans="9:13">
      <c r="I34826" s="51"/>
      <c r="M34826" s="51"/>
    </row>
    <row r="34827" spans="9:13">
      <c r="I34827" s="51"/>
      <c r="M34827" s="51"/>
    </row>
    <row r="34828" spans="9:13">
      <c r="I34828" s="51"/>
      <c r="M34828" s="51"/>
    </row>
    <row r="34829" spans="9:13">
      <c r="I34829" s="51"/>
      <c r="M34829" s="51"/>
    </row>
    <row r="34830" spans="9:13">
      <c r="I34830" s="51"/>
      <c r="M34830" s="51"/>
    </row>
    <row r="34831" spans="9:13">
      <c r="I34831" s="51"/>
      <c r="M34831" s="51"/>
    </row>
    <row r="34832" spans="9:13">
      <c r="I34832" s="51"/>
      <c r="M34832" s="51"/>
    </row>
    <row r="34833" spans="9:13">
      <c r="I34833" s="51"/>
      <c r="M34833" s="51"/>
    </row>
    <row r="34834" spans="9:13">
      <c r="I34834" s="51"/>
      <c r="M34834" s="51"/>
    </row>
    <row r="34835" spans="9:13">
      <c r="I34835" s="51"/>
      <c r="M34835" s="51"/>
    </row>
    <row r="34836" spans="9:13">
      <c r="I34836" s="51"/>
      <c r="M34836" s="51"/>
    </row>
    <row r="34837" spans="9:13">
      <c r="I34837" s="51"/>
      <c r="M34837" s="51"/>
    </row>
    <row r="34838" spans="9:13">
      <c r="I34838" s="51"/>
      <c r="M34838" s="51"/>
    </row>
    <row r="34839" spans="9:13">
      <c r="I34839" s="51"/>
      <c r="M34839" s="51"/>
    </row>
    <row r="34840" spans="9:13">
      <c r="I34840" s="51"/>
      <c r="M34840" s="51"/>
    </row>
    <row r="34841" spans="9:13">
      <c r="I34841" s="51"/>
      <c r="M34841" s="51"/>
    </row>
    <row r="34842" spans="9:13">
      <c r="I34842" s="51"/>
      <c r="M34842" s="51"/>
    </row>
    <row r="34843" spans="9:13">
      <c r="I34843" s="51"/>
      <c r="M34843" s="51"/>
    </row>
    <row r="34844" spans="9:13">
      <c r="I34844" s="51"/>
      <c r="M34844" s="51"/>
    </row>
    <row r="34845" spans="9:13">
      <c r="I34845" s="51"/>
      <c r="M34845" s="51"/>
    </row>
    <row r="34846" spans="9:13">
      <c r="I34846" s="51"/>
      <c r="M34846" s="51"/>
    </row>
    <row r="34847" spans="9:13">
      <c r="I34847" s="51"/>
      <c r="M34847" s="51"/>
    </row>
    <row r="34848" spans="9:13">
      <c r="I34848" s="51"/>
      <c r="M34848" s="51"/>
    </row>
    <row r="34849" spans="9:13">
      <c r="I34849" s="51"/>
      <c r="M34849" s="51"/>
    </row>
    <row r="34850" spans="9:13">
      <c r="I34850" s="51"/>
      <c r="M34850" s="51"/>
    </row>
    <row r="34851" spans="9:13">
      <c r="I34851" s="51"/>
      <c r="M34851" s="51"/>
    </row>
    <row r="34852" spans="9:13">
      <c r="I34852" s="51"/>
      <c r="M34852" s="51"/>
    </row>
    <row r="34853" spans="9:13">
      <c r="I34853" s="51"/>
      <c r="M34853" s="51"/>
    </row>
    <row r="34854" spans="9:13">
      <c r="I34854" s="51"/>
      <c r="M34854" s="51"/>
    </row>
    <row r="34855" spans="9:13">
      <c r="I34855" s="51"/>
      <c r="M34855" s="51"/>
    </row>
    <row r="34856" spans="9:13">
      <c r="I34856" s="51"/>
      <c r="M34856" s="51"/>
    </row>
    <row r="34857" spans="9:13">
      <c r="I34857" s="51"/>
      <c r="M34857" s="51"/>
    </row>
    <row r="34858" spans="9:13">
      <c r="I34858" s="51"/>
      <c r="M34858" s="51"/>
    </row>
    <row r="34859" spans="9:13">
      <c r="I34859" s="51"/>
      <c r="M34859" s="51"/>
    </row>
    <row r="34860" spans="9:13">
      <c r="I34860" s="51"/>
      <c r="M34860" s="51"/>
    </row>
    <row r="34861" spans="9:13">
      <c r="I34861" s="51"/>
      <c r="M34861" s="51"/>
    </row>
    <row r="34862" spans="9:13">
      <c r="I34862" s="51"/>
      <c r="M34862" s="51"/>
    </row>
    <row r="34863" spans="9:13">
      <c r="I34863" s="51"/>
      <c r="M34863" s="51"/>
    </row>
    <row r="34864" spans="9:13">
      <c r="I34864" s="51"/>
      <c r="M34864" s="51"/>
    </row>
    <row r="34865" spans="9:13">
      <c r="I34865" s="51"/>
      <c r="M34865" s="51"/>
    </row>
    <row r="34866" spans="9:13">
      <c r="I34866" s="51"/>
      <c r="M34866" s="51"/>
    </row>
    <row r="34867" spans="9:13">
      <c r="I34867" s="51"/>
      <c r="M34867" s="51"/>
    </row>
    <row r="34868" spans="9:13">
      <c r="I34868" s="51"/>
      <c r="M34868" s="51"/>
    </row>
    <row r="34869" spans="9:13">
      <c r="I34869" s="51"/>
      <c r="M34869" s="51"/>
    </row>
    <row r="34870" spans="9:13">
      <c r="I34870" s="51"/>
      <c r="M34870" s="51"/>
    </row>
    <row r="34871" spans="9:13">
      <c r="I34871" s="51"/>
      <c r="M34871" s="51"/>
    </row>
    <row r="34872" spans="9:13">
      <c r="I34872" s="51"/>
      <c r="M34872" s="51"/>
    </row>
    <row r="34873" spans="9:13">
      <c r="I34873" s="51"/>
      <c r="M34873" s="51"/>
    </row>
    <row r="34874" spans="9:13">
      <c r="I34874" s="51"/>
      <c r="M34874" s="51"/>
    </row>
    <row r="34875" spans="9:13">
      <c r="I34875" s="51"/>
      <c r="M34875" s="51"/>
    </row>
    <row r="34876" spans="9:13">
      <c r="I34876" s="51"/>
      <c r="M34876" s="51"/>
    </row>
    <row r="34877" spans="9:13">
      <c r="I34877" s="51"/>
      <c r="M34877" s="51"/>
    </row>
    <row r="34878" spans="9:13">
      <c r="I34878" s="51"/>
      <c r="M34878" s="51"/>
    </row>
    <row r="34879" spans="9:13">
      <c r="I34879" s="51"/>
      <c r="M34879" s="51"/>
    </row>
    <row r="34880" spans="9:13">
      <c r="I34880" s="51"/>
      <c r="M34880" s="51"/>
    </row>
    <row r="34881" spans="9:13">
      <c r="I34881" s="51"/>
      <c r="M34881" s="51"/>
    </row>
    <row r="34882" spans="9:13">
      <c r="I34882" s="51"/>
      <c r="M34882" s="51"/>
    </row>
    <row r="34883" spans="9:13">
      <c r="I34883" s="51"/>
      <c r="M34883" s="51"/>
    </row>
    <row r="34884" spans="9:13">
      <c r="I34884" s="51"/>
      <c r="M34884" s="51"/>
    </row>
    <row r="34885" spans="9:13">
      <c r="I34885" s="51"/>
      <c r="M34885" s="51"/>
    </row>
    <row r="34886" spans="9:13">
      <c r="I34886" s="51"/>
      <c r="M34886" s="51"/>
    </row>
    <row r="34887" spans="9:13">
      <c r="I34887" s="51"/>
      <c r="M34887" s="51"/>
    </row>
    <row r="34888" spans="9:13">
      <c r="I34888" s="51"/>
      <c r="M34888" s="51"/>
    </row>
    <row r="34889" spans="9:13">
      <c r="I34889" s="51"/>
      <c r="M34889" s="51"/>
    </row>
    <row r="34890" spans="9:13">
      <c r="I34890" s="51"/>
      <c r="M34890" s="51"/>
    </row>
    <row r="34891" spans="9:13">
      <c r="I34891" s="51"/>
      <c r="M34891" s="51"/>
    </row>
    <row r="34892" spans="9:13">
      <c r="I34892" s="51"/>
      <c r="M34892" s="51"/>
    </row>
    <row r="34893" spans="9:13">
      <c r="I34893" s="51"/>
      <c r="M34893" s="51"/>
    </row>
    <row r="34894" spans="9:13">
      <c r="I34894" s="51"/>
      <c r="M34894" s="51"/>
    </row>
    <row r="34895" spans="9:13">
      <c r="I34895" s="51"/>
      <c r="M34895" s="51"/>
    </row>
    <row r="34896" spans="9:13">
      <c r="I34896" s="51"/>
      <c r="M34896" s="51"/>
    </row>
    <row r="34897" spans="9:13">
      <c r="I34897" s="51"/>
      <c r="M34897" s="51"/>
    </row>
    <row r="34898" spans="9:13">
      <c r="I34898" s="51"/>
      <c r="M34898" s="51"/>
    </row>
    <row r="34899" spans="9:13">
      <c r="I34899" s="51"/>
      <c r="M34899" s="51"/>
    </row>
    <row r="34900" spans="9:13">
      <c r="I34900" s="51"/>
      <c r="M34900" s="51"/>
    </row>
    <row r="34901" spans="9:13">
      <c r="I34901" s="51"/>
      <c r="M34901" s="51"/>
    </row>
    <row r="34902" spans="9:13">
      <c r="I34902" s="51"/>
      <c r="M34902" s="51"/>
    </row>
    <row r="34903" spans="9:13">
      <c r="I34903" s="51"/>
      <c r="M34903" s="51"/>
    </row>
    <row r="34904" spans="9:13">
      <c r="I34904" s="51"/>
      <c r="M34904" s="51"/>
    </row>
    <row r="34905" spans="9:13">
      <c r="I34905" s="51"/>
      <c r="M34905" s="51"/>
    </row>
    <row r="34906" spans="9:13">
      <c r="I34906" s="51"/>
      <c r="M34906" s="51"/>
    </row>
    <row r="34907" spans="9:13">
      <c r="I34907" s="51"/>
      <c r="M34907" s="51"/>
    </row>
    <row r="34908" spans="9:13">
      <c r="I34908" s="51"/>
      <c r="M34908" s="51"/>
    </row>
    <row r="34909" spans="9:13">
      <c r="I34909" s="51"/>
      <c r="M34909" s="51"/>
    </row>
    <row r="34910" spans="9:13">
      <c r="I34910" s="51"/>
      <c r="M34910" s="51"/>
    </row>
    <row r="34911" spans="9:13">
      <c r="I34911" s="51"/>
      <c r="M34911" s="51"/>
    </row>
    <row r="34912" spans="9:13">
      <c r="I34912" s="51"/>
      <c r="M34912" s="51"/>
    </row>
    <row r="34913" spans="9:13">
      <c r="I34913" s="51"/>
      <c r="M34913" s="51"/>
    </row>
    <row r="34914" spans="9:13">
      <c r="I34914" s="51"/>
      <c r="M34914" s="51"/>
    </row>
    <row r="34915" spans="9:13">
      <c r="I34915" s="51"/>
      <c r="M34915" s="51"/>
    </row>
    <row r="34916" spans="9:13">
      <c r="I34916" s="51"/>
      <c r="M34916" s="51"/>
    </row>
    <row r="34917" spans="9:13">
      <c r="I34917" s="51"/>
      <c r="M34917" s="51"/>
    </row>
    <row r="34918" spans="9:13">
      <c r="I34918" s="51"/>
      <c r="M34918" s="51"/>
    </row>
    <row r="34919" spans="9:13">
      <c r="I34919" s="51"/>
      <c r="M34919" s="51"/>
    </row>
    <row r="34920" spans="9:13">
      <c r="I34920" s="51"/>
      <c r="M34920" s="51"/>
    </row>
    <row r="34921" spans="9:13">
      <c r="I34921" s="51"/>
      <c r="M34921" s="51"/>
    </row>
    <row r="34922" spans="9:13">
      <c r="I34922" s="51"/>
      <c r="M34922" s="51"/>
    </row>
    <row r="34923" spans="9:13">
      <c r="I34923" s="51"/>
      <c r="M34923" s="51"/>
    </row>
    <row r="34924" spans="9:13">
      <c r="I34924" s="51"/>
      <c r="M34924" s="51"/>
    </row>
    <row r="34925" spans="9:13">
      <c r="I34925" s="51"/>
      <c r="M34925" s="51"/>
    </row>
    <row r="34926" spans="9:13">
      <c r="I34926" s="51"/>
      <c r="M34926" s="51"/>
    </row>
    <row r="34927" spans="9:13">
      <c r="I34927" s="51"/>
      <c r="M34927" s="51"/>
    </row>
    <row r="34928" spans="9:13">
      <c r="I34928" s="51"/>
      <c r="M34928" s="51"/>
    </row>
    <row r="34929" spans="9:13">
      <c r="I34929" s="51"/>
      <c r="M34929" s="51"/>
    </row>
    <row r="34930" spans="9:13">
      <c r="I34930" s="51"/>
      <c r="M34930" s="51"/>
    </row>
    <row r="34931" spans="9:13">
      <c r="I34931" s="51"/>
      <c r="M34931" s="51"/>
    </row>
    <row r="34932" spans="9:13">
      <c r="I34932" s="51"/>
      <c r="M34932" s="51"/>
    </row>
    <row r="34933" spans="9:13">
      <c r="I34933" s="51"/>
      <c r="M34933" s="51"/>
    </row>
    <row r="34934" spans="9:13">
      <c r="I34934" s="51"/>
      <c r="M34934" s="51"/>
    </row>
    <row r="34935" spans="9:13">
      <c r="I34935" s="51"/>
      <c r="M34935" s="51"/>
    </row>
    <row r="34936" spans="9:13">
      <c r="I34936" s="51"/>
      <c r="M34936" s="51"/>
    </row>
    <row r="34937" spans="9:13">
      <c r="I34937" s="51"/>
      <c r="M34937" s="51"/>
    </row>
    <row r="34938" spans="9:13">
      <c r="I34938" s="51"/>
      <c r="M34938" s="51"/>
    </row>
    <row r="34939" spans="9:13">
      <c r="I34939" s="51"/>
      <c r="M34939" s="51"/>
    </row>
    <row r="34940" spans="9:13">
      <c r="I34940" s="51"/>
      <c r="M34940" s="51"/>
    </row>
    <row r="34941" spans="9:13">
      <c r="I34941" s="51"/>
      <c r="M34941" s="51"/>
    </row>
    <row r="34942" spans="9:13">
      <c r="I34942" s="51"/>
      <c r="M34942" s="51"/>
    </row>
    <row r="34943" spans="9:13">
      <c r="I34943" s="51"/>
      <c r="M34943" s="51"/>
    </row>
    <row r="34944" spans="9:13">
      <c r="I34944" s="51"/>
      <c r="M34944" s="51"/>
    </row>
    <row r="34945" spans="9:13">
      <c r="I34945" s="51"/>
      <c r="M34945" s="51"/>
    </row>
    <row r="34946" spans="9:13">
      <c r="I34946" s="51"/>
      <c r="M34946" s="51"/>
    </row>
    <row r="34947" spans="9:13">
      <c r="I34947" s="51"/>
      <c r="M34947" s="51"/>
    </row>
    <row r="34948" spans="9:13">
      <c r="I34948" s="51"/>
      <c r="M34948" s="51"/>
    </row>
    <row r="34949" spans="9:13">
      <c r="I34949" s="51"/>
      <c r="M34949" s="51"/>
    </row>
    <row r="34950" spans="9:13">
      <c r="I34950" s="51"/>
      <c r="M34950" s="51"/>
    </row>
    <row r="34951" spans="9:13">
      <c r="I34951" s="51"/>
      <c r="M34951" s="51"/>
    </row>
    <row r="34952" spans="9:13">
      <c r="I34952" s="51"/>
      <c r="M34952" s="51"/>
    </row>
    <row r="34953" spans="9:13">
      <c r="I34953" s="51"/>
      <c r="M34953" s="51"/>
    </row>
    <row r="34954" spans="9:13">
      <c r="I34954" s="51"/>
      <c r="M34954" s="51"/>
    </row>
    <row r="34955" spans="9:13">
      <c r="I34955" s="51"/>
      <c r="M34955" s="51"/>
    </row>
    <row r="34956" spans="9:13">
      <c r="I34956" s="51"/>
      <c r="M34956" s="51"/>
    </row>
    <row r="34957" spans="9:13">
      <c r="I34957" s="51"/>
      <c r="M34957" s="51"/>
    </row>
    <row r="34958" spans="9:13">
      <c r="I34958" s="51"/>
      <c r="M34958" s="51"/>
    </row>
    <row r="34959" spans="9:13">
      <c r="I34959" s="51"/>
      <c r="M34959" s="51"/>
    </row>
    <row r="34960" spans="9:13">
      <c r="I34960" s="51"/>
      <c r="M34960" s="51"/>
    </row>
    <row r="34961" spans="9:13">
      <c r="I34961" s="51"/>
      <c r="M34961" s="51"/>
    </row>
    <row r="34962" spans="9:13">
      <c r="I34962" s="51"/>
      <c r="M34962" s="51"/>
    </row>
    <row r="34963" spans="9:13">
      <c r="I34963" s="51"/>
      <c r="M34963" s="51"/>
    </row>
    <row r="34964" spans="9:13">
      <c r="I34964" s="51"/>
      <c r="M34964" s="51"/>
    </row>
    <row r="34965" spans="9:13">
      <c r="I34965" s="51"/>
      <c r="M34965" s="51"/>
    </row>
    <row r="34966" spans="9:13">
      <c r="I34966" s="51"/>
      <c r="M34966" s="51"/>
    </row>
    <row r="34967" spans="9:13">
      <c r="I34967" s="51"/>
      <c r="M34967" s="51"/>
    </row>
    <row r="34968" spans="9:13">
      <c r="I34968" s="51"/>
      <c r="M34968" s="51"/>
    </row>
    <row r="34969" spans="9:13">
      <c r="I34969" s="51"/>
      <c r="M34969" s="51"/>
    </row>
    <row r="34970" spans="9:13">
      <c r="I34970" s="51"/>
      <c r="M34970" s="51"/>
    </row>
    <row r="34971" spans="9:13">
      <c r="I34971" s="51"/>
      <c r="M34971" s="51"/>
    </row>
    <row r="34972" spans="9:13">
      <c r="I34972" s="51"/>
      <c r="M34972" s="51"/>
    </row>
    <row r="34973" spans="9:13">
      <c r="I34973" s="51"/>
      <c r="M34973" s="51"/>
    </row>
    <row r="34974" spans="9:13">
      <c r="I34974" s="51"/>
      <c r="M34974" s="51"/>
    </row>
    <row r="34975" spans="9:13">
      <c r="I34975" s="51"/>
      <c r="M34975" s="51"/>
    </row>
    <row r="34976" spans="9:13">
      <c r="I34976" s="51"/>
      <c r="M34976" s="51"/>
    </row>
    <row r="34977" spans="9:13">
      <c r="I34977" s="51"/>
      <c r="M34977" s="51"/>
    </row>
    <row r="34978" spans="9:13">
      <c r="I34978" s="51"/>
      <c r="M34978" s="51"/>
    </row>
    <row r="34979" spans="9:13">
      <c r="I34979" s="51"/>
      <c r="M34979" s="51"/>
    </row>
    <row r="34980" spans="9:13">
      <c r="I34980" s="51"/>
      <c r="M34980" s="51"/>
    </row>
    <row r="34981" spans="9:13">
      <c r="I34981" s="51"/>
      <c r="M34981" s="51"/>
    </row>
    <row r="34982" spans="9:13">
      <c r="I34982" s="51"/>
      <c r="M34982" s="51"/>
    </row>
    <row r="34983" spans="9:13">
      <c r="I34983" s="51"/>
      <c r="M34983" s="51"/>
    </row>
    <row r="34984" spans="9:13">
      <c r="I34984" s="51"/>
      <c r="M34984" s="51"/>
    </row>
    <row r="34985" spans="9:13">
      <c r="I34985" s="51"/>
      <c r="M34985" s="51"/>
    </row>
    <row r="34986" spans="9:13">
      <c r="I34986" s="51"/>
      <c r="M34986" s="51"/>
    </row>
    <row r="34987" spans="9:13">
      <c r="I34987" s="51"/>
      <c r="M34987" s="51"/>
    </row>
    <row r="34988" spans="9:13">
      <c r="I34988" s="51"/>
      <c r="M34988" s="51"/>
    </row>
    <row r="34989" spans="9:13">
      <c r="I34989" s="51"/>
      <c r="M34989" s="51"/>
    </row>
    <row r="34990" spans="9:13">
      <c r="I34990" s="51"/>
      <c r="M34990" s="51"/>
    </row>
    <row r="34991" spans="9:13">
      <c r="I34991" s="51"/>
      <c r="M34991" s="51"/>
    </row>
    <row r="34992" spans="9:13">
      <c r="I34992" s="51"/>
      <c r="M34992" s="51"/>
    </row>
    <row r="34993" spans="9:13">
      <c r="I34993" s="51"/>
      <c r="M34993" s="51"/>
    </row>
    <row r="34994" spans="9:13">
      <c r="I34994" s="51"/>
      <c r="M34994" s="51"/>
    </row>
    <row r="34995" spans="9:13">
      <c r="I34995" s="51"/>
      <c r="M34995" s="51"/>
    </row>
    <row r="34996" spans="9:13">
      <c r="I34996" s="51"/>
      <c r="M34996" s="51"/>
    </row>
    <row r="34997" spans="9:13">
      <c r="I34997" s="51"/>
      <c r="M34997" s="51"/>
    </row>
    <row r="34998" spans="9:13">
      <c r="I34998" s="51"/>
      <c r="M34998" s="51"/>
    </row>
    <row r="34999" spans="9:13">
      <c r="I34999" s="51"/>
      <c r="M34999" s="51"/>
    </row>
    <row r="35000" spans="9:13">
      <c r="I35000" s="51"/>
      <c r="M35000" s="51"/>
    </row>
    <row r="35001" spans="9:13">
      <c r="I35001" s="51"/>
      <c r="M35001" s="51"/>
    </row>
    <row r="35002" spans="9:13">
      <c r="I35002" s="51"/>
      <c r="M35002" s="51"/>
    </row>
    <row r="35003" spans="9:13">
      <c r="I35003" s="51"/>
      <c r="M35003" s="51"/>
    </row>
    <row r="35004" spans="9:13">
      <c r="I35004" s="51"/>
      <c r="M35004" s="51"/>
    </row>
    <row r="35005" spans="9:13">
      <c r="I35005" s="51"/>
      <c r="M35005" s="51"/>
    </row>
    <row r="35006" spans="9:13">
      <c r="I35006" s="51"/>
      <c r="M35006" s="51"/>
    </row>
    <row r="35007" spans="9:13">
      <c r="I35007" s="51"/>
      <c r="M35007" s="51"/>
    </row>
    <row r="35008" spans="9:13">
      <c r="I35008" s="51"/>
      <c r="M35008" s="51"/>
    </row>
    <row r="35009" spans="9:13">
      <c r="I35009" s="51"/>
      <c r="M35009" s="51"/>
    </row>
    <row r="35010" spans="9:13">
      <c r="I35010" s="51"/>
      <c r="M35010" s="51"/>
    </row>
    <row r="35011" spans="9:13">
      <c r="I35011" s="51"/>
      <c r="M35011" s="51"/>
    </row>
    <row r="35012" spans="9:13">
      <c r="I35012" s="51"/>
      <c r="M35012" s="51"/>
    </row>
    <row r="35013" spans="9:13">
      <c r="I35013" s="51"/>
      <c r="M35013" s="51"/>
    </row>
    <row r="35014" spans="9:13">
      <c r="I35014" s="51"/>
      <c r="M35014" s="51"/>
    </row>
    <row r="35015" spans="9:13">
      <c r="I35015" s="51"/>
      <c r="M35015" s="51"/>
    </row>
    <row r="35016" spans="9:13">
      <c r="I35016" s="51"/>
      <c r="M35016" s="51"/>
    </row>
    <row r="35017" spans="9:13">
      <c r="I35017" s="51"/>
      <c r="M35017" s="51"/>
    </row>
    <row r="35018" spans="9:13">
      <c r="I35018" s="51"/>
      <c r="M35018" s="51"/>
    </row>
    <row r="35019" spans="9:13">
      <c r="I35019" s="51"/>
      <c r="M35019" s="51"/>
    </row>
    <row r="35020" spans="9:13">
      <c r="I35020" s="51"/>
      <c r="M35020" s="51"/>
    </row>
    <row r="35021" spans="9:13">
      <c r="I35021" s="51"/>
      <c r="M35021" s="51"/>
    </row>
    <row r="35022" spans="9:13">
      <c r="I35022" s="51"/>
      <c r="M35022" s="51"/>
    </row>
    <row r="35023" spans="9:13">
      <c r="I35023" s="51"/>
      <c r="M35023" s="51"/>
    </row>
    <row r="35024" spans="9:13">
      <c r="I35024" s="51"/>
      <c r="M35024" s="51"/>
    </row>
    <row r="35025" spans="9:13">
      <c r="I35025" s="51"/>
      <c r="M35025" s="51"/>
    </row>
    <row r="35026" spans="9:13">
      <c r="I35026" s="51"/>
      <c r="M35026" s="51"/>
    </row>
    <row r="35027" spans="9:13">
      <c r="I35027" s="51"/>
      <c r="M35027" s="51"/>
    </row>
    <row r="35028" spans="9:13">
      <c r="I35028" s="51"/>
      <c r="M35028" s="51"/>
    </row>
    <row r="35029" spans="9:13">
      <c r="I35029" s="51"/>
      <c r="M35029" s="51"/>
    </row>
    <row r="35030" spans="9:13">
      <c r="I35030" s="51"/>
      <c r="M35030" s="51"/>
    </row>
    <row r="35031" spans="9:13">
      <c r="I35031" s="51"/>
      <c r="M35031" s="51"/>
    </row>
    <row r="35032" spans="9:13">
      <c r="I35032" s="51"/>
      <c r="M35032" s="51"/>
    </row>
    <row r="35033" spans="9:13">
      <c r="I35033" s="51"/>
      <c r="M35033" s="51"/>
    </row>
    <row r="35034" spans="9:13">
      <c r="I35034" s="51"/>
      <c r="M35034" s="51"/>
    </row>
    <row r="35035" spans="9:13">
      <c r="I35035" s="51"/>
      <c r="M35035" s="51"/>
    </row>
    <row r="35036" spans="9:13">
      <c r="I35036" s="51"/>
      <c r="M35036" s="51"/>
    </row>
    <row r="35037" spans="9:13">
      <c r="I35037" s="51"/>
      <c r="M35037" s="51"/>
    </row>
    <row r="35038" spans="9:13">
      <c r="I35038" s="51"/>
      <c r="M35038" s="51"/>
    </row>
    <row r="35039" spans="9:13">
      <c r="I35039" s="51"/>
      <c r="M35039" s="51"/>
    </row>
    <row r="35040" spans="9:13">
      <c r="I35040" s="51"/>
      <c r="M35040" s="51"/>
    </row>
    <row r="35041" spans="9:13">
      <c r="I35041" s="51"/>
      <c r="M35041" s="51"/>
    </row>
    <row r="35042" spans="9:13">
      <c r="I35042" s="51"/>
      <c r="M35042" s="51"/>
    </row>
    <row r="35043" spans="9:13">
      <c r="I35043" s="51"/>
      <c r="M35043" s="51"/>
    </row>
    <row r="35044" spans="9:13">
      <c r="I35044" s="51"/>
      <c r="M35044" s="51"/>
    </row>
    <row r="35045" spans="9:13">
      <c r="I35045" s="51"/>
      <c r="M35045" s="51"/>
    </row>
    <row r="35046" spans="9:13">
      <c r="I35046" s="51"/>
      <c r="M35046" s="51"/>
    </row>
    <row r="35047" spans="9:13">
      <c r="I35047" s="51"/>
      <c r="M35047" s="51"/>
    </row>
    <row r="35048" spans="9:13">
      <c r="I35048" s="51"/>
      <c r="M35048" s="51"/>
    </row>
    <row r="35049" spans="9:13">
      <c r="I35049" s="51"/>
      <c r="M35049" s="51"/>
    </row>
    <row r="35050" spans="9:13">
      <c r="I35050" s="51"/>
      <c r="M35050" s="51"/>
    </row>
    <row r="35051" spans="9:13">
      <c r="I35051" s="51"/>
      <c r="M35051" s="51"/>
    </row>
    <row r="35052" spans="9:13">
      <c r="I35052" s="51"/>
      <c r="M35052" s="51"/>
    </row>
    <row r="35053" spans="9:13">
      <c r="I35053" s="51"/>
      <c r="M35053" s="51"/>
    </row>
    <row r="35054" spans="9:13">
      <c r="I35054" s="51"/>
      <c r="M35054" s="51"/>
    </row>
    <row r="35055" spans="9:13">
      <c r="I35055" s="51"/>
      <c r="M35055" s="51"/>
    </row>
    <row r="35056" spans="9:13">
      <c r="I35056" s="51"/>
      <c r="M35056" s="51"/>
    </row>
    <row r="35057" spans="9:13">
      <c r="I35057" s="51"/>
      <c r="M35057" s="51"/>
    </row>
    <row r="35058" spans="9:13">
      <c r="I35058" s="51"/>
      <c r="M35058" s="51"/>
    </row>
    <row r="35059" spans="9:13">
      <c r="I35059" s="51"/>
      <c r="M35059" s="51"/>
    </row>
    <row r="35060" spans="9:13">
      <c r="I35060" s="51"/>
      <c r="M35060" s="51"/>
    </row>
    <row r="35061" spans="9:13">
      <c r="I35061" s="51"/>
      <c r="M35061" s="51"/>
    </row>
    <row r="35062" spans="9:13">
      <c r="I35062" s="51"/>
      <c r="M35062" s="51"/>
    </row>
    <row r="35063" spans="9:13">
      <c r="I35063" s="51"/>
      <c r="M35063" s="51"/>
    </row>
    <row r="35064" spans="9:13">
      <c r="I35064" s="51"/>
      <c r="M35064" s="51"/>
    </row>
    <row r="35065" spans="9:13">
      <c r="I35065" s="51"/>
      <c r="M35065" s="51"/>
    </row>
    <row r="35066" spans="9:13">
      <c r="I35066" s="51"/>
      <c r="M35066" s="51"/>
    </row>
    <row r="35067" spans="9:13">
      <c r="I35067" s="51"/>
      <c r="M35067" s="51"/>
    </row>
    <row r="35068" spans="9:13">
      <c r="I35068" s="51"/>
      <c r="M35068" s="51"/>
    </row>
    <row r="35069" spans="9:13">
      <c r="I35069" s="51"/>
      <c r="M35069" s="51"/>
    </row>
    <row r="35070" spans="9:13">
      <c r="I35070" s="51"/>
      <c r="M35070" s="51"/>
    </row>
    <row r="35071" spans="9:13">
      <c r="I35071" s="51"/>
      <c r="M35071" s="51"/>
    </row>
    <row r="35072" spans="9:13">
      <c r="I35072" s="51"/>
      <c r="M35072" s="51"/>
    </row>
    <row r="35073" spans="9:13">
      <c r="I35073" s="51"/>
      <c r="M35073" s="51"/>
    </row>
    <row r="35074" spans="9:13">
      <c r="I35074" s="51"/>
      <c r="M35074" s="51"/>
    </row>
    <row r="35075" spans="9:13">
      <c r="I35075" s="51"/>
      <c r="M35075" s="51"/>
    </row>
    <row r="35076" spans="9:13">
      <c r="I35076" s="51"/>
      <c r="M35076" s="51"/>
    </row>
    <row r="35077" spans="9:13">
      <c r="I35077" s="51"/>
      <c r="M35077" s="51"/>
    </row>
    <row r="35078" spans="9:13">
      <c r="I35078" s="51"/>
      <c r="M35078" s="51"/>
    </row>
    <row r="35079" spans="9:13">
      <c r="I35079" s="51"/>
      <c r="M35079" s="51"/>
    </row>
    <row r="35080" spans="9:13">
      <c r="I35080" s="51"/>
      <c r="M35080" s="51"/>
    </row>
    <row r="35081" spans="9:13">
      <c r="I35081" s="51"/>
      <c r="M35081" s="51"/>
    </row>
    <row r="35082" spans="9:13">
      <c r="I35082" s="51"/>
      <c r="M35082" s="51"/>
    </row>
    <row r="35083" spans="9:13">
      <c r="I35083" s="51"/>
      <c r="M35083" s="51"/>
    </row>
    <row r="35084" spans="9:13">
      <c r="I35084" s="51"/>
      <c r="M35084" s="51"/>
    </row>
    <row r="35085" spans="9:13">
      <c r="I35085" s="51"/>
      <c r="M35085" s="51"/>
    </row>
    <row r="35086" spans="9:13">
      <c r="I35086" s="51"/>
      <c r="M35086" s="51"/>
    </row>
    <row r="35087" spans="9:13">
      <c r="I35087" s="51"/>
      <c r="M35087" s="51"/>
    </row>
    <row r="35088" spans="9:13">
      <c r="I35088" s="51"/>
      <c r="M35088" s="51"/>
    </row>
    <row r="35089" spans="9:13">
      <c r="I35089" s="51"/>
      <c r="M35089" s="51"/>
    </row>
    <row r="35090" spans="9:13">
      <c r="I35090" s="51"/>
      <c r="M35090" s="51"/>
    </row>
    <row r="35091" spans="9:13">
      <c r="I35091" s="51"/>
      <c r="M35091" s="51"/>
    </row>
    <row r="35092" spans="9:13">
      <c r="I35092" s="51"/>
      <c r="M35092" s="51"/>
    </row>
    <row r="35093" spans="9:13">
      <c r="I35093" s="51"/>
      <c r="M35093" s="51"/>
    </row>
    <row r="35094" spans="9:13">
      <c r="I35094" s="51"/>
      <c r="M35094" s="51"/>
    </row>
    <row r="35095" spans="9:13">
      <c r="I35095" s="51"/>
      <c r="M35095" s="51"/>
    </row>
    <row r="35096" spans="9:13">
      <c r="I35096" s="51"/>
      <c r="M35096" s="51"/>
    </row>
    <row r="35097" spans="9:13">
      <c r="I35097" s="51"/>
      <c r="M35097" s="51"/>
    </row>
    <row r="35098" spans="9:13">
      <c r="I35098" s="51"/>
      <c r="M35098" s="51"/>
    </row>
    <row r="35099" spans="9:13">
      <c r="I35099" s="51"/>
      <c r="M35099" s="51"/>
    </row>
    <row r="35100" spans="9:13">
      <c r="I35100" s="51"/>
      <c r="M35100" s="51"/>
    </row>
    <row r="35101" spans="9:13">
      <c r="I35101" s="51"/>
      <c r="M35101" s="51"/>
    </row>
    <row r="35102" spans="9:13">
      <c r="I35102" s="51"/>
      <c r="M35102" s="51"/>
    </row>
    <row r="35103" spans="9:13">
      <c r="I35103" s="51"/>
      <c r="M35103" s="51"/>
    </row>
    <row r="35104" spans="9:13">
      <c r="I35104" s="51"/>
      <c r="M35104" s="51"/>
    </row>
    <row r="35105" spans="9:13">
      <c r="I35105" s="51"/>
      <c r="M35105" s="51"/>
    </row>
    <row r="35106" spans="9:13">
      <c r="I35106" s="51"/>
      <c r="M35106" s="51"/>
    </row>
    <row r="35107" spans="9:13">
      <c r="I35107" s="51"/>
      <c r="M35107" s="51"/>
    </row>
    <row r="35108" spans="9:13">
      <c r="I35108" s="51"/>
      <c r="M35108" s="51"/>
    </row>
    <row r="35109" spans="9:13">
      <c r="I35109" s="51"/>
      <c r="M35109" s="51"/>
    </row>
    <row r="35110" spans="9:13">
      <c r="I35110" s="51"/>
      <c r="M35110" s="51"/>
    </row>
    <row r="35111" spans="9:13">
      <c r="I35111" s="51"/>
      <c r="M35111" s="51"/>
    </row>
    <row r="35112" spans="9:13">
      <c r="I35112" s="51"/>
      <c r="M35112" s="51"/>
    </row>
    <row r="35113" spans="9:13">
      <c r="I35113" s="51"/>
      <c r="M35113" s="51"/>
    </row>
    <row r="35114" spans="9:13">
      <c r="I35114" s="51"/>
      <c r="M35114" s="51"/>
    </row>
    <row r="35115" spans="9:13">
      <c r="I35115" s="51"/>
      <c r="M35115" s="51"/>
    </row>
    <row r="35116" spans="9:13">
      <c r="I35116" s="51"/>
      <c r="M35116" s="51"/>
    </row>
    <row r="35117" spans="9:13">
      <c r="I35117" s="51"/>
      <c r="M35117" s="51"/>
    </row>
    <row r="35118" spans="9:13">
      <c r="I35118" s="51"/>
      <c r="M35118" s="51"/>
    </row>
    <row r="35119" spans="9:13">
      <c r="I35119" s="51"/>
      <c r="M35119" s="51"/>
    </row>
    <row r="35120" spans="9:13">
      <c r="I35120" s="51"/>
      <c r="M35120" s="51"/>
    </row>
    <row r="35121" spans="9:13">
      <c r="I35121" s="51"/>
      <c r="M35121" s="51"/>
    </row>
    <row r="35122" spans="9:13">
      <c r="I35122" s="51"/>
      <c r="M35122" s="51"/>
    </row>
    <row r="35123" spans="9:13">
      <c r="I35123" s="51"/>
      <c r="M35123" s="51"/>
    </row>
    <row r="35124" spans="9:13">
      <c r="I35124" s="51"/>
      <c r="M35124" s="51"/>
    </row>
    <row r="35125" spans="9:13">
      <c r="I35125" s="51"/>
      <c r="M35125" s="51"/>
    </row>
    <row r="35126" spans="9:13">
      <c r="I35126" s="51"/>
      <c r="M35126" s="51"/>
    </row>
    <row r="35127" spans="9:13">
      <c r="I35127" s="51"/>
      <c r="M35127" s="51"/>
    </row>
    <row r="35128" spans="9:13">
      <c r="I35128" s="51"/>
      <c r="M35128" s="51"/>
    </row>
    <row r="35129" spans="9:13">
      <c r="I35129" s="51"/>
      <c r="M35129" s="51"/>
    </row>
    <row r="35130" spans="9:13">
      <c r="I35130" s="51"/>
      <c r="M35130" s="51"/>
    </row>
    <row r="35131" spans="9:13">
      <c r="I35131" s="51"/>
      <c r="M35131" s="51"/>
    </row>
    <row r="35132" spans="9:13">
      <c r="I35132" s="51"/>
      <c r="M35132" s="51"/>
    </row>
    <row r="35133" spans="9:13">
      <c r="I35133" s="51"/>
      <c r="M35133" s="51"/>
    </row>
    <row r="35134" spans="9:13">
      <c r="I35134" s="51"/>
      <c r="M35134" s="51"/>
    </row>
    <row r="35135" spans="9:13">
      <c r="I35135" s="51"/>
      <c r="M35135" s="51"/>
    </row>
    <row r="35136" spans="9:13">
      <c r="I35136" s="51"/>
      <c r="M35136" s="51"/>
    </row>
    <row r="35137" spans="9:13">
      <c r="I35137" s="51"/>
      <c r="M35137" s="51"/>
    </row>
    <row r="35138" spans="9:13">
      <c r="I35138" s="51"/>
      <c r="M35138" s="51"/>
    </row>
    <row r="35139" spans="9:13">
      <c r="I35139" s="51"/>
      <c r="M35139" s="51"/>
    </row>
    <row r="35140" spans="9:13">
      <c r="I35140" s="51"/>
      <c r="M35140" s="51"/>
    </row>
    <row r="35141" spans="9:13">
      <c r="I35141" s="51"/>
      <c r="M35141" s="51"/>
    </row>
    <row r="35142" spans="9:13">
      <c r="I35142" s="51"/>
      <c r="M35142" s="51"/>
    </row>
    <row r="35143" spans="9:13">
      <c r="I35143" s="51"/>
      <c r="M35143" s="51"/>
    </row>
    <row r="35144" spans="9:13">
      <c r="I35144" s="51"/>
      <c r="M35144" s="51"/>
    </row>
    <row r="35145" spans="9:13">
      <c r="I35145" s="51"/>
      <c r="M35145" s="51"/>
    </row>
    <row r="35146" spans="9:13">
      <c r="I35146" s="51"/>
      <c r="M35146" s="51"/>
    </row>
    <row r="35147" spans="9:13">
      <c r="I35147" s="51"/>
      <c r="M35147" s="51"/>
    </row>
    <row r="35148" spans="9:13">
      <c r="I35148" s="51"/>
      <c r="M35148" s="51"/>
    </row>
    <row r="35149" spans="9:13">
      <c r="I35149" s="51"/>
      <c r="M35149" s="51"/>
    </row>
    <row r="35150" spans="9:13">
      <c r="I35150" s="51"/>
      <c r="M35150" s="51"/>
    </row>
    <row r="35151" spans="9:13">
      <c r="I35151" s="51"/>
      <c r="M35151" s="51"/>
    </row>
    <row r="35152" spans="9:13">
      <c r="I35152" s="51"/>
      <c r="M35152" s="51"/>
    </row>
    <row r="35153" spans="9:13">
      <c r="I35153" s="51"/>
      <c r="M35153" s="51"/>
    </row>
    <row r="35154" spans="9:13">
      <c r="I35154" s="51"/>
      <c r="M35154" s="51"/>
    </row>
    <row r="35155" spans="9:13">
      <c r="I35155" s="51"/>
      <c r="M35155" s="51"/>
    </row>
    <row r="35156" spans="9:13">
      <c r="I35156" s="51"/>
      <c r="M35156" s="51"/>
    </row>
    <row r="35157" spans="9:13">
      <c r="I35157" s="51"/>
      <c r="M35157" s="51"/>
    </row>
    <row r="35158" spans="9:13">
      <c r="I35158" s="51"/>
      <c r="M35158" s="51"/>
    </row>
    <row r="35159" spans="9:13">
      <c r="I35159" s="51"/>
      <c r="M35159" s="51"/>
    </row>
    <row r="35160" spans="9:13">
      <c r="I35160" s="51"/>
      <c r="M35160" s="51"/>
    </row>
    <row r="35161" spans="9:13">
      <c r="I35161" s="51"/>
      <c r="M35161" s="51"/>
    </row>
    <row r="35162" spans="9:13">
      <c r="I35162" s="51"/>
      <c r="M35162" s="51"/>
    </row>
    <row r="35163" spans="9:13">
      <c r="I35163" s="51"/>
      <c r="M35163" s="51"/>
    </row>
    <row r="35164" spans="9:13">
      <c r="I35164" s="51"/>
      <c r="M35164" s="51"/>
    </row>
    <row r="35165" spans="9:13">
      <c r="I35165" s="51"/>
      <c r="M35165" s="51"/>
    </row>
    <row r="35166" spans="9:13">
      <c r="I35166" s="51"/>
      <c r="M35166" s="51"/>
    </row>
    <row r="35167" spans="9:13">
      <c r="I35167" s="51"/>
      <c r="M35167" s="51"/>
    </row>
    <row r="35168" spans="9:13">
      <c r="I35168" s="51"/>
      <c r="M35168" s="51"/>
    </row>
    <row r="35169" spans="9:13">
      <c r="I35169" s="51"/>
      <c r="M35169" s="51"/>
    </row>
    <row r="35170" spans="9:13">
      <c r="I35170" s="51"/>
      <c r="M35170" s="51"/>
    </row>
    <row r="35171" spans="9:13">
      <c r="I35171" s="51"/>
      <c r="M35171" s="51"/>
    </row>
    <row r="35172" spans="9:13">
      <c r="I35172" s="51"/>
      <c r="M35172" s="51"/>
    </row>
    <row r="35173" spans="9:13">
      <c r="I35173" s="51"/>
      <c r="M35173" s="51"/>
    </row>
    <row r="35174" spans="9:13">
      <c r="I35174" s="51"/>
      <c r="M35174" s="51"/>
    </row>
    <row r="35175" spans="9:13">
      <c r="I35175" s="51"/>
      <c r="M35175" s="51"/>
    </row>
    <row r="35176" spans="9:13">
      <c r="I35176" s="51"/>
      <c r="M35176" s="51"/>
    </row>
    <row r="35177" spans="9:13">
      <c r="I35177" s="51"/>
      <c r="M35177" s="51"/>
    </row>
    <row r="35178" spans="9:13">
      <c r="I35178" s="51"/>
      <c r="M35178" s="51"/>
    </row>
    <row r="35179" spans="9:13">
      <c r="I35179" s="51"/>
      <c r="M35179" s="51"/>
    </row>
    <row r="35180" spans="9:13">
      <c r="I35180" s="51"/>
      <c r="M35180" s="51"/>
    </row>
    <row r="35181" spans="9:13">
      <c r="I35181" s="51"/>
      <c r="M35181" s="51"/>
    </row>
    <row r="35182" spans="9:13">
      <c r="I35182" s="51"/>
      <c r="M35182" s="51"/>
    </row>
    <row r="35183" spans="9:13">
      <c r="I35183" s="51"/>
      <c r="M35183" s="51"/>
    </row>
    <row r="35184" spans="9:13">
      <c r="I35184" s="51"/>
      <c r="M35184" s="51"/>
    </row>
    <row r="35185" spans="9:13">
      <c r="I35185" s="51"/>
      <c r="M35185" s="51"/>
    </row>
    <row r="35186" spans="9:13">
      <c r="I35186" s="51"/>
      <c r="M35186" s="51"/>
    </row>
    <row r="35187" spans="9:13">
      <c r="I35187" s="51"/>
      <c r="M35187" s="51"/>
    </row>
    <row r="35188" spans="9:13">
      <c r="I35188" s="51"/>
      <c r="M35188" s="51"/>
    </row>
    <row r="35189" spans="9:13">
      <c r="I35189" s="51"/>
      <c r="M35189" s="51"/>
    </row>
    <row r="35190" spans="9:13">
      <c r="I35190" s="51"/>
      <c r="M35190" s="51"/>
    </row>
    <row r="35191" spans="9:13">
      <c r="I35191" s="51"/>
      <c r="M35191" s="51"/>
    </row>
    <row r="35192" spans="9:13">
      <c r="I35192" s="51"/>
      <c r="M35192" s="51"/>
    </row>
    <row r="35193" spans="9:13">
      <c r="I35193" s="51"/>
      <c r="M35193" s="51"/>
    </row>
    <row r="35194" spans="9:13">
      <c r="I35194" s="51"/>
      <c r="M35194" s="51"/>
    </row>
    <row r="35195" spans="9:13">
      <c r="I35195" s="51"/>
      <c r="M35195" s="51"/>
    </row>
    <row r="35196" spans="9:13">
      <c r="I35196" s="51"/>
      <c r="M35196" s="51"/>
    </row>
    <row r="35197" spans="9:13">
      <c r="I35197" s="51"/>
      <c r="M35197" s="51"/>
    </row>
    <row r="35198" spans="9:13">
      <c r="I35198" s="51"/>
      <c r="M35198" s="51"/>
    </row>
    <row r="35199" spans="9:13">
      <c r="I35199" s="51"/>
      <c r="M35199" s="51"/>
    </row>
    <row r="35200" spans="9:13">
      <c r="I35200" s="51"/>
      <c r="M35200" s="51"/>
    </row>
    <row r="35201" spans="9:13">
      <c r="I35201" s="51"/>
      <c r="M35201" s="51"/>
    </row>
    <row r="35202" spans="9:13">
      <c r="I35202" s="51"/>
      <c r="M35202" s="51"/>
    </row>
    <row r="35203" spans="9:13">
      <c r="I35203" s="51"/>
      <c r="M35203" s="51"/>
    </row>
    <row r="35204" spans="9:13">
      <c r="I35204" s="51"/>
      <c r="M35204" s="51"/>
    </row>
    <row r="35205" spans="9:13">
      <c r="I35205" s="51"/>
      <c r="M35205" s="51"/>
    </row>
    <row r="35206" spans="9:13">
      <c r="I35206" s="51"/>
      <c r="M35206" s="51"/>
    </row>
    <row r="35207" spans="9:13">
      <c r="I35207" s="51"/>
      <c r="M35207" s="51"/>
    </row>
    <row r="35208" spans="9:13">
      <c r="I35208" s="51"/>
      <c r="M35208" s="51"/>
    </row>
    <row r="35209" spans="9:13">
      <c r="I35209" s="51"/>
      <c r="M35209" s="51"/>
    </row>
    <row r="35210" spans="9:13">
      <c r="I35210" s="51"/>
      <c r="M35210" s="51"/>
    </row>
    <row r="35211" spans="9:13">
      <c r="I35211" s="51"/>
      <c r="M35211" s="51"/>
    </row>
    <row r="35212" spans="9:13">
      <c r="I35212" s="51"/>
      <c r="M35212" s="51"/>
    </row>
    <row r="35213" spans="9:13">
      <c r="I35213" s="51"/>
      <c r="M35213" s="51"/>
    </row>
    <row r="35214" spans="9:13">
      <c r="I35214" s="51"/>
      <c r="M35214" s="51"/>
    </row>
    <row r="35215" spans="9:13">
      <c r="I35215" s="51"/>
      <c r="M35215" s="51"/>
    </row>
    <row r="35216" spans="9:13">
      <c r="I35216" s="51"/>
      <c r="M35216" s="51"/>
    </row>
    <row r="35217" spans="9:13">
      <c r="I35217" s="51"/>
      <c r="M35217" s="51"/>
    </row>
    <row r="35218" spans="9:13">
      <c r="I35218" s="51"/>
      <c r="M35218" s="51"/>
    </row>
    <row r="35219" spans="9:13">
      <c r="I35219" s="51"/>
      <c r="M35219" s="51"/>
    </row>
    <row r="35220" spans="9:13">
      <c r="I35220" s="51"/>
      <c r="M35220" s="51"/>
    </row>
    <row r="35221" spans="9:13">
      <c r="I35221" s="51"/>
      <c r="M35221" s="51"/>
    </row>
    <row r="35222" spans="9:13">
      <c r="I35222" s="51"/>
      <c r="M35222" s="51"/>
    </row>
    <row r="35223" spans="9:13">
      <c r="I35223" s="51"/>
      <c r="M35223" s="51"/>
    </row>
    <row r="35224" spans="9:13">
      <c r="I35224" s="51"/>
      <c r="M35224" s="51"/>
    </row>
    <row r="35225" spans="9:13">
      <c r="I35225" s="51"/>
      <c r="M35225" s="51"/>
    </row>
    <row r="35226" spans="9:13">
      <c r="I35226" s="51"/>
      <c r="M35226" s="51"/>
    </row>
    <row r="35227" spans="9:13">
      <c r="I35227" s="51"/>
      <c r="M35227" s="51"/>
    </row>
    <row r="35228" spans="9:13">
      <c r="I35228" s="51"/>
      <c r="M35228" s="51"/>
    </row>
    <row r="35229" spans="9:13">
      <c r="I35229" s="51"/>
      <c r="M35229" s="51"/>
    </row>
    <row r="35230" spans="9:13">
      <c r="I35230" s="51"/>
      <c r="M35230" s="51"/>
    </row>
    <row r="35231" spans="9:13">
      <c r="I35231" s="51"/>
      <c r="M35231" s="51"/>
    </row>
    <row r="35232" spans="9:13">
      <c r="I35232" s="51"/>
      <c r="M35232" s="51"/>
    </row>
    <row r="35233" spans="9:13">
      <c r="I35233" s="51"/>
      <c r="M35233" s="51"/>
    </row>
    <row r="35234" spans="9:13">
      <c r="I35234" s="51"/>
      <c r="M35234" s="51"/>
    </row>
    <row r="35235" spans="9:13">
      <c r="I35235" s="51"/>
      <c r="M35235" s="51"/>
    </row>
    <row r="35236" spans="9:13">
      <c r="I35236" s="51"/>
      <c r="M35236" s="51"/>
    </row>
    <row r="35237" spans="9:13">
      <c r="I35237" s="51"/>
      <c r="M35237" s="51"/>
    </row>
    <row r="35238" spans="9:13">
      <c r="I35238" s="51"/>
      <c r="M35238" s="51"/>
    </row>
    <row r="35239" spans="9:13">
      <c r="I35239" s="51"/>
      <c r="M35239" s="51"/>
    </row>
    <row r="35240" spans="9:13">
      <c r="I35240" s="51"/>
      <c r="M35240" s="51"/>
    </row>
    <row r="35241" spans="9:13">
      <c r="I35241" s="51"/>
      <c r="M35241" s="51"/>
    </row>
    <row r="35242" spans="9:13">
      <c r="I35242" s="51"/>
      <c r="M35242" s="51"/>
    </row>
    <row r="35243" spans="9:13">
      <c r="I35243" s="51"/>
      <c r="M35243" s="51"/>
    </row>
    <row r="35244" spans="9:13">
      <c r="I35244" s="51"/>
      <c r="M35244" s="51"/>
    </row>
    <row r="35245" spans="9:13">
      <c r="I35245" s="51"/>
      <c r="M35245" s="51"/>
    </row>
    <row r="35246" spans="9:13">
      <c r="I35246" s="51"/>
      <c r="M35246" s="51"/>
    </row>
    <row r="35247" spans="9:13">
      <c r="I35247" s="51"/>
      <c r="M35247" s="51"/>
    </row>
    <row r="35248" spans="9:13">
      <c r="I35248" s="51"/>
      <c r="M35248" s="51"/>
    </row>
    <row r="35249" spans="9:13">
      <c r="I35249" s="51"/>
      <c r="M35249" s="51"/>
    </row>
    <row r="35250" spans="9:13">
      <c r="I35250" s="51"/>
      <c r="M35250" s="51"/>
    </row>
    <row r="35251" spans="9:13">
      <c r="I35251" s="51"/>
      <c r="M35251" s="51"/>
    </row>
    <row r="35252" spans="9:13">
      <c r="I35252" s="51"/>
      <c r="M35252" s="51"/>
    </row>
    <row r="35253" spans="9:13">
      <c r="I35253" s="51"/>
      <c r="M35253" s="51"/>
    </row>
    <row r="35254" spans="9:13">
      <c r="I35254" s="51"/>
      <c r="M35254" s="51"/>
    </row>
    <row r="35255" spans="9:13">
      <c r="I35255" s="51"/>
      <c r="M35255" s="51"/>
    </row>
    <row r="35256" spans="9:13">
      <c r="I35256" s="51"/>
      <c r="M35256" s="51"/>
    </row>
    <row r="35257" spans="9:13">
      <c r="I35257" s="51"/>
      <c r="M35257" s="51"/>
    </row>
    <row r="35258" spans="9:13">
      <c r="I35258" s="51"/>
      <c r="M35258" s="51"/>
    </row>
    <row r="35259" spans="9:13">
      <c r="I35259" s="51"/>
      <c r="M35259" s="51"/>
    </row>
    <row r="35260" spans="9:13">
      <c r="I35260" s="51"/>
      <c r="M35260" s="51"/>
    </row>
    <row r="35261" spans="9:13">
      <c r="I35261" s="51"/>
      <c r="M35261" s="51"/>
    </row>
    <row r="35262" spans="9:13">
      <c r="I35262" s="51"/>
      <c r="M35262" s="51"/>
    </row>
    <row r="35263" spans="9:13">
      <c r="I35263" s="51"/>
      <c r="M35263" s="51"/>
    </row>
    <row r="35264" spans="9:13">
      <c r="I35264" s="51"/>
      <c r="M35264" s="51"/>
    </row>
    <row r="35265" spans="9:13">
      <c r="I35265" s="51"/>
      <c r="M35265" s="51"/>
    </row>
    <row r="35266" spans="9:13">
      <c r="I35266" s="51"/>
      <c r="M35266" s="51"/>
    </row>
    <row r="35267" spans="9:13">
      <c r="I35267" s="51"/>
      <c r="M35267" s="51"/>
    </row>
    <row r="35268" spans="9:13">
      <c r="I35268" s="51"/>
      <c r="M35268" s="51"/>
    </row>
    <row r="35269" spans="9:13">
      <c r="I35269" s="51"/>
      <c r="M35269" s="51"/>
    </row>
    <row r="35270" spans="9:13">
      <c r="I35270" s="51"/>
      <c r="M35270" s="51"/>
    </row>
    <row r="35271" spans="9:13">
      <c r="I35271" s="51"/>
      <c r="M35271" s="51"/>
    </row>
    <row r="35272" spans="9:13">
      <c r="I35272" s="51"/>
      <c r="M35272" s="51"/>
    </row>
    <row r="35273" spans="9:13">
      <c r="I35273" s="51"/>
      <c r="M35273" s="51"/>
    </row>
    <row r="35274" spans="9:13">
      <c r="I35274" s="51"/>
      <c r="M35274" s="51"/>
    </row>
    <row r="35275" spans="9:13">
      <c r="I35275" s="51"/>
      <c r="M35275" s="51"/>
    </row>
    <row r="35276" spans="9:13">
      <c r="I35276" s="51"/>
      <c r="M35276" s="51"/>
    </row>
    <row r="35277" spans="9:13">
      <c r="I35277" s="51"/>
      <c r="M35277" s="51"/>
    </row>
    <row r="35278" spans="9:13">
      <c r="I35278" s="51"/>
      <c r="M35278" s="51"/>
    </row>
    <row r="35279" spans="9:13">
      <c r="I35279" s="51"/>
      <c r="M35279" s="51"/>
    </row>
    <row r="35280" spans="9:13">
      <c r="I35280" s="51"/>
      <c r="M35280" s="51"/>
    </row>
    <row r="35281" spans="9:13">
      <c r="I35281" s="51"/>
      <c r="M35281" s="51"/>
    </row>
    <row r="35282" spans="9:13">
      <c r="I35282" s="51"/>
      <c r="M35282" s="51"/>
    </row>
    <row r="35283" spans="9:13">
      <c r="I35283" s="51"/>
      <c r="M35283" s="51"/>
    </row>
    <row r="35284" spans="9:13">
      <c r="I35284" s="51"/>
      <c r="M35284" s="51"/>
    </row>
    <row r="35285" spans="9:13">
      <c r="I35285" s="51"/>
      <c r="M35285" s="51"/>
    </row>
    <row r="35286" spans="9:13">
      <c r="I35286" s="51"/>
      <c r="M35286" s="51"/>
    </row>
    <row r="35287" spans="9:13">
      <c r="I35287" s="51"/>
      <c r="M35287" s="51"/>
    </row>
    <row r="35288" spans="9:13">
      <c r="I35288" s="51"/>
      <c r="M35288" s="51"/>
    </row>
    <row r="35289" spans="9:13">
      <c r="I35289" s="51"/>
      <c r="M35289" s="51"/>
    </row>
    <row r="35290" spans="9:13">
      <c r="I35290" s="51"/>
      <c r="M35290" s="51"/>
    </row>
    <row r="35291" spans="9:13">
      <c r="I35291" s="51"/>
      <c r="M35291" s="51"/>
    </row>
    <row r="35292" spans="9:13">
      <c r="I35292" s="51"/>
      <c r="M35292" s="51"/>
    </row>
    <row r="35293" spans="9:13">
      <c r="I35293" s="51"/>
      <c r="M35293" s="51"/>
    </row>
    <row r="35294" spans="9:13">
      <c r="I35294" s="51"/>
      <c r="M35294" s="51"/>
    </row>
    <row r="35295" spans="9:13">
      <c r="I35295" s="51"/>
      <c r="M35295" s="51"/>
    </row>
    <row r="35296" spans="9:13">
      <c r="I35296" s="51"/>
      <c r="M35296" s="51"/>
    </row>
    <row r="35297" spans="9:13">
      <c r="I35297" s="51"/>
      <c r="M35297" s="51"/>
    </row>
    <row r="35298" spans="9:13">
      <c r="I35298" s="51"/>
      <c r="M35298" s="51"/>
    </row>
    <row r="35299" spans="9:13">
      <c r="I35299" s="51"/>
      <c r="M35299" s="51"/>
    </row>
    <row r="35300" spans="9:13">
      <c r="I35300" s="51"/>
      <c r="M35300" s="51"/>
    </row>
    <row r="35301" spans="9:13">
      <c r="I35301" s="51"/>
      <c r="M35301" s="51"/>
    </row>
    <row r="35302" spans="9:13">
      <c r="I35302" s="51"/>
      <c r="M35302" s="51"/>
    </row>
    <row r="35303" spans="9:13">
      <c r="I35303" s="51"/>
      <c r="M35303" s="51"/>
    </row>
    <row r="35304" spans="9:13">
      <c r="I35304" s="51"/>
      <c r="M35304" s="51"/>
    </row>
    <row r="35305" spans="9:13">
      <c r="I35305" s="51"/>
      <c r="M35305" s="51"/>
    </row>
    <row r="35306" spans="9:13">
      <c r="I35306" s="51"/>
      <c r="M35306" s="51"/>
    </row>
    <row r="35307" spans="9:13">
      <c r="I35307" s="51"/>
      <c r="M35307" s="51"/>
    </row>
    <row r="35308" spans="9:13">
      <c r="I35308" s="51"/>
      <c r="M35308" s="51"/>
    </row>
    <row r="35309" spans="9:13">
      <c r="I35309" s="51"/>
      <c r="M35309" s="51"/>
    </row>
    <row r="35310" spans="9:13">
      <c r="I35310" s="51"/>
      <c r="M35310" s="51"/>
    </row>
    <row r="35311" spans="9:13">
      <c r="I35311" s="51"/>
      <c r="M35311" s="51"/>
    </row>
    <row r="35312" spans="9:13">
      <c r="I35312" s="51"/>
      <c r="M35312" s="51"/>
    </row>
    <row r="35313" spans="9:13">
      <c r="I35313" s="51"/>
      <c r="M35313" s="51"/>
    </row>
    <row r="35314" spans="9:13">
      <c r="I35314" s="51"/>
      <c r="M35314" s="51"/>
    </row>
    <row r="35315" spans="9:13">
      <c r="I35315" s="51"/>
      <c r="M35315" s="51"/>
    </row>
    <row r="35316" spans="9:13">
      <c r="I35316" s="51"/>
      <c r="M35316" s="51"/>
    </row>
    <row r="35317" spans="9:13">
      <c r="I35317" s="51"/>
      <c r="M35317" s="51"/>
    </row>
    <row r="35318" spans="9:13">
      <c r="I35318" s="51"/>
      <c r="M35318" s="51"/>
    </row>
    <row r="35319" spans="9:13">
      <c r="I35319" s="51"/>
      <c r="M35319" s="51"/>
    </row>
    <row r="35320" spans="9:13">
      <c r="I35320" s="51"/>
      <c r="M35320" s="51"/>
    </row>
    <row r="35321" spans="9:13">
      <c r="I35321" s="51"/>
      <c r="M35321" s="51"/>
    </row>
    <row r="35322" spans="9:13">
      <c r="I35322" s="51"/>
      <c r="M35322" s="51"/>
    </row>
    <row r="35323" spans="9:13">
      <c r="I35323" s="51"/>
      <c r="M35323" s="51"/>
    </row>
    <row r="35324" spans="9:13">
      <c r="I35324" s="51"/>
      <c r="M35324" s="51"/>
    </row>
    <row r="35325" spans="9:13">
      <c r="I35325" s="51"/>
      <c r="M35325" s="51"/>
    </row>
    <row r="35326" spans="9:13">
      <c r="I35326" s="51"/>
      <c r="M35326" s="51"/>
    </row>
    <row r="35327" spans="9:13">
      <c r="I35327" s="51"/>
      <c r="M35327" s="51"/>
    </row>
    <row r="35328" spans="9:13">
      <c r="I35328" s="51"/>
      <c r="M35328" s="51"/>
    </row>
    <row r="35329" spans="9:13">
      <c r="I35329" s="51"/>
      <c r="M35329" s="51"/>
    </row>
    <row r="35330" spans="9:13">
      <c r="I35330" s="51"/>
      <c r="M35330" s="51"/>
    </row>
    <row r="35331" spans="9:13">
      <c r="I35331" s="51"/>
      <c r="M35331" s="51"/>
    </row>
    <row r="35332" spans="9:13">
      <c r="I35332" s="51"/>
      <c r="M35332" s="51"/>
    </row>
    <row r="35333" spans="9:13">
      <c r="I35333" s="51"/>
      <c r="M35333" s="51"/>
    </row>
    <row r="35334" spans="9:13">
      <c r="I35334" s="51"/>
      <c r="M35334" s="51"/>
    </row>
    <row r="35335" spans="9:13">
      <c r="I35335" s="51"/>
      <c r="M35335" s="51"/>
    </row>
    <row r="35336" spans="9:13">
      <c r="I35336" s="51"/>
      <c r="M35336" s="51"/>
    </row>
    <row r="35337" spans="9:13">
      <c r="I35337" s="51"/>
      <c r="M35337" s="51"/>
    </row>
    <row r="35338" spans="9:13">
      <c r="I35338" s="51"/>
      <c r="M35338" s="51"/>
    </row>
    <row r="35339" spans="9:13">
      <c r="I35339" s="51"/>
      <c r="M35339" s="51"/>
    </row>
    <row r="35340" spans="9:13">
      <c r="I35340" s="51"/>
      <c r="M35340" s="51"/>
    </row>
    <row r="35341" spans="9:13">
      <c r="I35341" s="51"/>
      <c r="M35341" s="51"/>
    </row>
    <row r="35342" spans="9:13">
      <c r="I35342" s="51"/>
      <c r="M35342" s="51"/>
    </row>
    <row r="35343" spans="9:13">
      <c r="I35343" s="51"/>
      <c r="M35343" s="51"/>
    </row>
    <row r="35344" spans="9:13">
      <c r="I35344" s="51"/>
      <c r="M35344" s="51"/>
    </row>
    <row r="35345" spans="9:13">
      <c r="I35345" s="51"/>
      <c r="M35345" s="51"/>
    </row>
    <row r="35346" spans="9:13">
      <c r="I35346" s="51"/>
      <c r="M35346" s="51"/>
    </row>
    <row r="35347" spans="9:13">
      <c r="I35347" s="51"/>
      <c r="M35347" s="51"/>
    </row>
    <row r="35348" spans="9:13">
      <c r="I35348" s="51"/>
      <c r="M35348" s="51"/>
    </row>
    <row r="35349" spans="9:13">
      <c r="I35349" s="51"/>
      <c r="M35349" s="51"/>
    </row>
    <row r="35350" spans="9:13">
      <c r="I35350" s="51"/>
      <c r="M35350" s="51"/>
    </row>
    <row r="35351" spans="9:13">
      <c r="I35351" s="51"/>
      <c r="M35351" s="51"/>
    </row>
    <row r="35352" spans="9:13">
      <c r="I35352" s="51"/>
      <c r="M35352" s="51"/>
    </row>
    <row r="35353" spans="9:13">
      <c r="I35353" s="51"/>
      <c r="M35353" s="51"/>
    </row>
    <row r="35354" spans="9:13">
      <c r="I35354" s="51"/>
      <c r="M35354" s="51"/>
    </row>
    <row r="35355" spans="9:13">
      <c r="I35355" s="51"/>
      <c r="M35355" s="51"/>
    </row>
    <row r="35356" spans="9:13">
      <c r="I35356" s="51"/>
      <c r="M35356" s="51"/>
    </row>
    <row r="35357" spans="9:13">
      <c r="I35357" s="51"/>
      <c r="M35357" s="51"/>
    </row>
    <row r="35358" spans="9:13">
      <c r="I35358" s="51"/>
      <c r="M35358" s="51"/>
    </row>
    <row r="35359" spans="9:13">
      <c r="I35359" s="51"/>
      <c r="M35359" s="51"/>
    </row>
    <row r="35360" spans="9:13">
      <c r="I35360" s="51"/>
      <c r="M35360" s="51"/>
    </row>
    <row r="35361" spans="9:13">
      <c r="I35361" s="51"/>
      <c r="M35361" s="51"/>
    </row>
    <row r="35362" spans="9:13">
      <c r="I35362" s="51"/>
      <c r="M35362" s="51"/>
    </row>
    <row r="35363" spans="9:13">
      <c r="I35363" s="51"/>
      <c r="M35363" s="51"/>
    </row>
    <row r="35364" spans="9:13">
      <c r="I35364" s="51"/>
      <c r="M35364" s="51"/>
    </row>
    <row r="35365" spans="9:13">
      <c r="I35365" s="51"/>
      <c r="M35365" s="51"/>
    </row>
    <row r="35366" spans="9:13">
      <c r="I35366" s="51"/>
      <c r="M35366" s="51"/>
    </row>
    <row r="35367" spans="9:13">
      <c r="I35367" s="51"/>
      <c r="M35367" s="51"/>
    </row>
    <row r="35368" spans="9:13">
      <c r="I35368" s="51"/>
      <c r="M35368" s="51"/>
    </row>
    <row r="35369" spans="9:13">
      <c r="I35369" s="51"/>
      <c r="M35369" s="51"/>
    </row>
    <row r="35370" spans="9:13">
      <c r="I35370" s="51"/>
      <c r="M35370" s="51"/>
    </row>
    <row r="35371" spans="9:13">
      <c r="I35371" s="51"/>
      <c r="M35371" s="51"/>
    </row>
    <row r="35372" spans="9:13">
      <c r="I35372" s="51"/>
      <c r="M35372" s="51"/>
    </row>
    <row r="35373" spans="9:13">
      <c r="I35373" s="51"/>
      <c r="M35373" s="51"/>
    </row>
    <row r="35374" spans="9:13">
      <c r="I35374" s="51"/>
      <c r="M35374" s="51"/>
    </row>
    <row r="35375" spans="9:13">
      <c r="I35375" s="51"/>
      <c r="M35375" s="51"/>
    </row>
    <row r="35376" spans="9:13">
      <c r="I35376" s="51"/>
      <c r="M35376" s="51"/>
    </row>
    <row r="35377" spans="9:13">
      <c r="I35377" s="51"/>
      <c r="M35377" s="51"/>
    </row>
    <row r="35378" spans="9:13">
      <c r="I35378" s="51"/>
      <c r="M35378" s="51"/>
    </row>
    <row r="35379" spans="9:13">
      <c r="I35379" s="51"/>
      <c r="M35379" s="51"/>
    </row>
    <row r="35380" spans="9:13">
      <c r="I35380" s="51"/>
      <c r="M35380" s="51"/>
    </row>
    <row r="35381" spans="9:13">
      <c r="I35381" s="51"/>
      <c r="M35381" s="51"/>
    </row>
    <row r="35382" spans="9:13">
      <c r="I35382" s="51"/>
      <c r="M35382" s="51"/>
    </row>
    <row r="35383" spans="9:13">
      <c r="I35383" s="51"/>
      <c r="M35383" s="51"/>
    </row>
    <row r="35384" spans="9:13">
      <c r="I35384" s="51"/>
      <c r="M35384" s="51"/>
    </row>
    <row r="35385" spans="9:13">
      <c r="I35385" s="51"/>
      <c r="M35385" s="51"/>
    </row>
    <row r="35386" spans="9:13">
      <c r="I35386" s="51"/>
      <c r="M35386" s="51"/>
    </row>
    <row r="35387" spans="9:13">
      <c r="I35387" s="51"/>
      <c r="M35387" s="51"/>
    </row>
    <row r="35388" spans="9:13">
      <c r="I35388" s="51"/>
      <c r="M35388" s="51"/>
    </row>
    <row r="35389" spans="9:13">
      <c r="I35389" s="51"/>
      <c r="M35389" s="51"/>
    </row>
    <row r="35390" spans="9:13">
      <c r="I35390" s="51"/>
      <c r="M35390" s="51"/>
    </row>
    <row r="35391" spans="9:13">
      <c r="I35391" s="51"/>
      <c r="M35391" s="51"/>
    </row>
    <row r="35392" spans="9:13">
      <c r="I35392" s="51"/>
      <c r="M35392" s="51"/>
    </row>
    <row r="35393" spans="9:13">
      <c r="I35393" s="51"/>
      <c r="M35393" s="51"/>
    </row>
    <row r="35394" spans="9:13">
      <c r="I35394" s="51"/>
      <c r="M35394" s="51"/>
    </row>
    <row r="35395" spans="9:13">
      <c r="I35395" s="51"/>
      <c r="M35395" s="51"/>
    </row>
    <row r="35396" spans="9:13">
      <c r="I35396" s="51"/>
      <c r="M35396" s="51"/>
    </row>
    <row r="35397" spans="9:13">
      <c r="I35397" s="51"/>
      <c r="M35397" s="51"/>
    </row>
    <row r="35398" spans="9:13">
      <c r="I35398" s="51"/>
      <c r="M35398" s="51"/>
    </row>
    <row r="35399" spans="9:13">
      <c r="I35399" s="51"/>
      <c r="M35399" s="51"/>
    </row>
    <row r="35400" spans="9:13">
      <c r="I35400" s="51"/>
      <c r="M35400" s="51"/>
    </row>
    <row r="35401" spans="9:13">
      <c r="I35401" s="51"/>
      <c r="M35401" s="51"/>
    </row>
    <row r="35402" spans="9:13">
      <c r="I35402" s="51"/>
      <c r="M35402" s="51"/>
    </row>
    <row r="35403" spans="9:13">
      <c r="I35403" s="51"/>
      <c r="M35403" s="51"/>
    </row>
    <row r="35404" spans="9:13">
      <c r="I35404" s="51"/>
      <c r="M35404" s="51"/>
    </row>
    <row r="35405" spans="9:13">
      <c r="I35405" s="51"/>
      <c r="M35405" s="51"/>
    </row>
    <row r="35406" spans="9:13">
      <c r="I35406" s="51"/>
      <c r="M35406" s="51"/>
    </row>
    <row r="35407" spans="9:13">
      <c r="I35407" s="51"/>
      <c r="M35407" s="51"/>
    </row>
    <row r="35408" spans="9:13">
      <c r="I35408" s="51"/>
      <c r="M35408" s="51"/>
    </row>
    <row r="35409" spans="9:13">
      <c r="I35409" s="51"/>
      <c r="M35409" s="51"/>
    </row>
    <row r="35410" spans="9:13">
      <c r="I35410" s="51"/>
      <c r="M35410" s="51"/>
    </row>
    <row r="35411" spans="9:13">
      <c r="I35411" s="51"/>
      <c r="M35411" s="51"/>
    </row>
    <row r="35412" spans="9:13">
      <c r="I35412" s="51"/>
      <c r="M35412" s="51"/>
    </row>
    <row r="35413" spans="9:13">
      <c r="I35413" s="51"/>
      <c r="M35413" s="51"/>
    </row>
    <row r="35414" spans="9:13">
      <c r="I35414" s="51"/>
      <c r="M35414" s="51"/>
    </row>
    <row r="35415" spans="9:13">
      <c r="I35415" s="51"/>
      <c r="M35415" s="51"/>
    </row>
    <row r="35416" spans="9:13">
      <c r="I35416" s="51"/>
      <c r="M35416" s="51"/>
    </row>
    <row r="35417" spans="9:13">
      <c r="I35417" s="51"/>
      <c r="M35417" s="51"/>
    </row>
    <row r="35418" spans="9:13">
      <c r="I35418" s="51"/>
      <c r="M35418" s="51"/>
    </row>
    <row r="35419" spans="9:13">
      <c r="I35419" s="51"/>
      <c r="M35419" s="51"/>
    </row>
    <row r="35420" spans="9:13">
      <c r="I35420" s="51"/>
      <c r="M35420" s="51"/>
    </row>
    <row r="35421" spans="9:13">
      <c r="I35421" s="51"/>
      <c r="M35421" s="51"/>
    </row>
    <row r="35422" spans="9:13">
      <c r="I35422" s="51"/>
      <c r="M35422" s="51"/>
    </row>
    <row r="35423" spans="9:13">
      <c r="I35423" s="51"/>
      <c r="M35423" s="51"/>
    </row>
    <row r="35424" spans="9:13">
      <c r="I35424" s="51"/>
      <c r="M35424" s="51"/>
    </row>
    <row r="35425" spans="9:13">
      <c r="I35425" s="51"/>
      <c r="M35425" s="51"/>
    </row>
    <row r="35426" spans="9:13">
      <c r="I35426" s="51"/>
      <c r="M35426" s="51"/>
    </row>
    <row r="35427" spans="9:13">
      <c r="I35427" s="51"/>
      <c r="M35427" s="51"/>
    </row>
    <row r="35428" spans="9:13">
      <c r="I35428" s="51"/>
      <c r="M35428" s="51"/>
    </row>
    <row r="35429" spans="9:13">
      <c r="I35429" s="51"/>
      <c r="M35429" s="51"/>
    </row>
    <row r="35430" spans="9:13">
      <c r="I35430" s="51"/>
      <c r="M35430" s="51"/>
    </row>
    <row r="35431" spans="9:13">
      <c r="I35431" s="51"/>
      <c r="M35431" s="51"/>
    </row>
    <row r="35432" spans="9:13">
      <c r="I35432" s="51"/>
      <c r="M35432" s="51"/>
    </row>
    <row r="35433" spans="9:13">
      <c r="I35433" s="51"/>
      <c r="M35433" s="51"/>
    </row>
    <row r="35434" spans="9:13">
      <c r="I35434" s="51"/>
      <c r="M35434" s="51"/>
    </row>
    <row r="35435" spans="9:13">
      <c r="I35435" s="51"/>
      <c r="M35435" s="51"/>
    </row>
    <row r="35436" spans="9:13">
      <c r="I35436" s="51"/>
      <c r="M35436" s="51"/>
    </row>
    <row r="35437" spans="9:13">
      <c r="I35437" s="51"/>
      <c r="M35437" s="51"/>
    </row>
    <row r="35438" spans="9:13">
      <c r="I35438" s="51"/>
      <c r="M35438" s="51"/>
    </row>
    <row r="35439" spans="9:13">
      <c r="I35439" s="51"/>
      <c r="M35439" s="51"/>
    </row>
    <row r="35440" spans="9:13">
      <c r="I35440" s="51"/>
      <c r="M35440" s="51"/>
    </row>
    <row r="35441" spans="9:13">
      <c r="I35441" s="51"/>
      <c r="M35441" s="51"/>
    </row>
    <row r="35442" spans="9:13">
      <c r="I35442" s="51"/>
      <c r="M35442" s="51"/>
    </row>
    <row r="35443" spans="9:13">
      <c r="I35443" s="51"/>
      <c r="M35443" s="51"/>
    </row>
    <row r="35444" spans="9:13">
      <c r="I35444" s="51"/>
      <c r="M35444" s="51"/>
    </row>
    <row r="35445" spans="9:13">
      <c r="I35445" s="51"/>
      <c r="M35445" s="51"/>
    </row>
    <row r="35446" spans="9:13">
      <c r="I35446" s="51"/>
      <c r="M35446" s="51"/>
    </row>
    <row r="35447" spans="9:13">
      <c r="I35447" s="51"/>
      <c r="M35447" s="51"/>
    </row>
    <row r="35448" spans="9:13">
      <c r="I35448" s="51"/>
      <c r="M35448" s="51"/>
    </row>
    <row r="35449" spans="9:13">
      <c r="I35449" s="51"/>
      <c r="M35449" s="51"/>
    </row>
    <row r="35450" spans="9:13">
      <c r="I35450" s="51"/>
      <c r="M35450" s="51"/>
    </row>
    <row r="35451" spans="9:13">
      <c r="I35451" s="51"/>
      <c r="M35451" s="51"/>
    </row>
    <row r="35452" spans="9:13">
      <c r="I35452" s="51"/>
      <c r="M35452" s="51"/>
    </row>
    <row r="35453" spans="9:13">
      <c r="I35453" s="51"/>
      <c r="M35453" s="51"/>
    </row>
    <row r="35454" spans="9:13">
      <c r="I35454" s="51"/>
      <c r="M35454" s="51"/>
    </row>
    <row r="35455" spans="9:13">
      <c r="I35455" s="51"/>
      <c r="M35455" s="51"/>
    </row>
    <row r="35456" spans="9:13">
      <c r="I35456" s="51"/>
      <c r="M35456" s="51"/>
    </row>
    <row r="35457" spans="9:13">
      <c r="I35457" s="51"/>
      <c r="M35457" s="51"/>
    </row>
    <row r="35458" spans="9:13">
      <c r="I35458" s="51"/>
      <c r="M35458" s="51"/>
    </row>
    <row r="35459" spans="9:13">
      <c r="I35459" s="51"/>
      <c r="M35459" s="51"/>
    </row>
    <row r="35460" spans="9:13">
      <c r="I35460" s="51"/>
      <c r="M35460" s="51"/>
    </row>
    <row r="35461" spans="9:13">
      <c r="I35461" s="51"/>
      <c r="M35461" s="51"/>
    </row>
    <row r="35462" spans="9:13">
      <c r="I35462" s="51"/>
      <c r="M35462" s="51"/>
    </row>
    <row r="35463" spans="9:13">
      <c r="I35463" s="51"/>
      <c r="M35463" s="51"/>
    </row>
    <row r="35464" spans="9:13">
      <c r="I35464" s="51"/>
      <c r="M35464" s="51"/>
    </row>
    <row r="35465" spans="9:13">
      <c r="I35465" s="51"/>
      <c r="M35465" s="51"/>
    </row>
    <row r="35466" spans="9:13">
      <c r="I35466" s="51"/>
      <c r="M35466" s="51"/>
    </row>
    <row r="35467" spans="9:13">
      <c r="I35467" s="51"/>
      <c r="M35467" s="51"/>
    </row>
    <row r="35468" spans="9:13">
      <c r="I35468" s="51"/>
      <c r="M35468" s="51"/>
    </row>
    <row r="35469" spans="9:13">
      <c r="I35469" s="51"/>
      <c r="M35469" s="51"/>
    </row>
    <row r="35470" spans="9:13">
      <c r="I35470" s="51"/>
      <c r="M35470" s="51"/>
    </row>
    <row r="35471" spans="9:13">
      <c r="I35471" s="51"/>
      <c r="M35471" s="51"/>
    </row>
    <row r="35472" spans="9:13">
      <c r="I35472" s="51"/>
      <c r="M35472" s="51"/>
    </row>
    <row r="35473" spans="9:13">
      <c r="I35473" s="51"/>
      <c r="M35473" s="51"/>
    </row>
    <row r="35474" spans="9:13">
      <c r="I35474" s="51"/>
      <c r="M35474" s="51"/>
    </row>
    <row r="35475" spans="9:13">
      <c r="I35475" s="51"/>
      <c r="M35475" s="51"/>
    </row>
    <row r="35476" spans="9:13">
      <c r="I35476" s="51"/>
      <c r="M35476" s="51"/>
    </row>
    <row r="35477" spans="9:13">
      <c r="I35477" s="51"/>
      <c r="M35477" s="51"/>
    </row>
    <row r="35478" spans="9:13">
      <c r="I35478" s="51"/>
      <c r="M35478" s="51"/>
    </row>
    <row r="35479" spans="9:13">
      <c r="I35479" s="51"/>
      <c r="M35479" s="51"/>
    </row>
    <row r="35480" spans="9:13">
      <c r="I35480" s="51"/>
      <c r="M35480" s="51"/>
    </row>
    <row r="35481" spans="9:13">
      <c r="I35481" s="51"/>
      <c r="M35481" s="51"/>
    </row>
    <row r="35482" spans="9:13">
      <c r="I35482" s="51"/>
      <c r="M35482" s="51"/>
    </row>
    <row r="35483" spans="9:13">
      <c r="I35483" s="51"/>
      <c r="M35483" s="51"/>
    </row>
    <row r="35484" spans="9:13">
      <c r="I35484" s="51"/>
      <c r="M35484" s="51"/>
    </row>
    <row r="35485" spans="9:13">
      <c r="I35485" s="51"/>
      <c r="M35485" s="51"/>
    </row>
    <row r="35486" spans="9:13">
      <c r="I35486" s="51"/>
      <c r="M35486" s="51"/>
    </row>
    <row r="35487" spans="9:13">
      <c r="I35487" s="51"/>
      <c r="M35487" s="51"/>
    </row>
    <row r="35488" spans="9:13">
      <c r="I35488" s="51"/>
      <c r="M35488" s="51"/>
    </row>
    <row r="35489" spans="9:13">
      <c r="I35489" s="51"/>
      <c r="M35489" s="51"/>
    </row>
    <row r="35490" spans="9:13">
      <c r="I35490" s="51"/>
      <c r="M35490" s="51"/>
    </row>
    <row r="35491" spans="9:13">
      <c r="I35491" s="51"/>
      <c r="M35491" s="51"/>
    </row>
    <row r="35492" spans="9:13">
      <c r="I35492" s="51"/>
      <c r="M35492" s="51"/>
    </row>
    <row r="35493" spans="9:13">
      <c r="I35493" s="51"/>
      <c r="M35493" s="51"/>
    </row>
    <row r="35494" spans="9:13">
      <c r="I35494" s="51"/>
      <c r="M35494" s="51"/>
    </row>
    <row r="35495" spans="9:13">
      <c r="I35495" s="51"/>
      <c r="M35495" s="51"/>
    </row>
    <row r="35496" spans="9:13">
      <c r="I35496" s="51"/>
      <c r="M35496" s="51"/>
    </row>
    <row r="35497" spans="9:13">
      <c r="I35497" s="51"/>
      <c r="M35497" s="51"/>
    </row>
    <row r="35498" spans="9:13">
      <c r="I35498" s="51"/>
      <c r="M35498" s="51"/>
    </row>
    <row r="35499" spans="9:13">
      <c r="I35499" s="51"/>
      <c r="M35499" s="51"/>
    </row>
    <row r="35500" spans="9:13">
      <c r="I35500" s="51"/>
      <c r="M35500" s="51"/>
    </row>
    <row r="35501" spans="9:13">
      <c r="I35501" s="51"/>
      <c r="M35501" s="51"/>
    </row>
    <row r="35502" spans="9:13">
      <c r="I35502" s="51"/>
      <c r="M35502" s="51"/>
    </row>
    <row r="35503" spans="9:13">
      <c r="I35503" s="51"/>
      <c r="M35503" s="51"/>
    </row>
    <row r="35504" spans="9:13">
      <c r="I35504" s="51"/>
      <c r="M35504" s="51"/>
    </row>
    <row r="35505" spans="9:13">
      <c r="I35505" s="51"/>
      <c r="M35505" s="51"/>
    </row>
    <row r="35506" spans="9:13">
      <c r="I35506" s="51"/>
      <c r="M35506" s="51"/>
    </row>
    <row r="35507" spans="9:13">
      <c r="I35507" s="51"/>
      <c r="M35507" s="51"/>
    </row>
    <row r="35508" spans="9:13">
      <c r="I35508" s="51"/>
      <c r="M35508" s="51"/>
    </row>
    <row r="35509" spans="9:13">
      <c r="I35509" s="51"/>
      <c r="M35509" s="51"/>
    </row>
    <row r="35510" spans="9:13">
      <c r="I35510" s="51"/>
      <c r="M35510" s="51"/>
    </row>
    <row r="35511" spans="9:13">
      <c r="I35511" s="51"/>
      <c r="M35511" s="51"/>
    </row>
    <row r="35512" spans="9:13">
      <c r="I35512" s="51"/>
      <c r="M35512" s="51"/>
    </row>
    <row r="35513" spans="9:13">
      <c r="I35513" s="51"/>
      <c r="M35513" s="51"/>
    </row>
    <row r="35514" spans="9:13">
      <c r="I35514" s="51"/>
      <c r="M35514" s="51"/>
    </row>
    <row r="35515" spans="9:13">
      <c r="I35515" s="51"/>
      <c r="M35515" s="51"/>
    </row>
    <row r="35516" spans="9:13">
      <c r="I35516" s="51"/>
      <c r="M35516" s="51"/>
    </row>
    <row r="35517" spans="9:13">
      <c r="I35517" s="51"/>
      <c r="M35517" s="51"/>
    </row>
    <row r="35518" spans="9:13">
      <c r="I35518" s="51"/>
      <c r="M35518" s="51"/>
    </row>
    <row r="35519" spans="9:13">
      <c r="I35519" s="51"/>
      <c r="M35519" s="51"/>
    </row>
    <row r="35520" spans="9:13">
      <c r="I35520" s="51"/>
      <c r="M35520" s="51"/>
    </row>
    <row r="35521" spans="9:13">
      <c r="I35521" s="51"/>
      <c r="M35521" s="51"/>
    </row>
    <row r="35522" spans="9:13">
      <c r="I35522" s="51"/>
      <c r="M35522" s="51"/>
    </row>
    <row r="35523" spans="9:13">
      <c r="I35523" s="51"/>
      <c r="M35523" s="51"/>
    </row>
    <row r="35524" spans="9:13">
      <c r="I35524" s="51"/>
      <c r="M35524" s="51"/>
    </row>
    <row r="35525" spans="9:13">
      <c r="I35525" s="51"/>
      <c r="M35525" s="51"/>
    </row>
    <row r="35526" spans="9:13">
      <c r="I35526" s="51"/>
      <c r="M35526" s="51"/>
    </row>
    <row r="35527" spans="9:13">
      <c r="I35527" s="51"/>
      <c r="M35527" s="51"/>
    </row>
    <row r="35528" spans="9:13">
      <c r="I35528" s="51"/>
      <c r="M35528" s="51"/>
    </row>
    <row r="35529" spans="9:13">
      <c r="I35529" s="51"/>
      <c r="M35529" s="51"/>
    </row>
    <row r="35530" spans="9:13">
      <c r="I35530" s="51"/>
      <c r="M35530" s="51"/>
    </row>
    <row r="35531" spans="9:13">
      <c r="I35531" s="51"/>
      <c r="M35531" s="51"/>
    </row>
    <row r="35532" spans="9:13">
      <c r="I35532" s="51"/>
      <c r="M35532" s="51"/>
    </row>
    <row r="35533" spans="9:13">
      <c r="I35533" s="51"/>
      <c r="M35533" s="51"/>
    </row>
    <row r="35534" spans="9:13">
      <c r="I35534" s="51"/>
      <c r="M35534" s="51"/>
    </row>
    <row r="35535" spans="9:13">
      <c r="I35535" s="51"/>
      <c r="M35535" s="51"/>
    </row>
    <row r="35536" spans="9:13">
      <c r="I35536" s="51"/>
      <c r="M35536" s="51"/>
    </row>
    <row r="35537" spans="9:13">
      <c r="I35537" s="51"/>
      <c r="M35537" s="51"/>
    </row>
    <row r="35538" spans="9:13">
      <c r="I35538" s="51"/>
      <c r="M35538" s="51"/>
    </row>
    <row r="35539" spans="9:13">
      <c r="I35539" s="51"/>
      <c r="M35539" s="51"/>
    </row>
    <row r="35540" spans="9:13">
      <c r="I35540" s="51"/>
      <c r="M35540" s="51"/>
    </row>
    <row r="35541" spans="9:13">
      <c r="I35541" s="51"/>
      <c r="M35541" s="51"/>
    </row>
    <row r="35542" spans="9:13">
      <c r="I35542" s="51"/>
      <c r="M35542" s="51"/>
    </row>
    <row r="35543" spans="9:13">
      <c r="I35543" s="51"/>
      <c r="M35543" s="51"/>
    </row>
    <row r="35544" spans="9:13">
      <c r="I35544" s="51"/>
      <c r="M35544" s="51"/>
    </row>
    <row r="35545" spans="9:13">
      <c r="I35545" s="51"/>
      <c r="M35545" s="51"/>
    </row>
    <row r="35546" spans="9:13">
      <c r="I35546" s="51"/>
      <c r="M35546" s="51"/>
    </row>
    <row r="35547" spans="9:13">
      <c r="I35547" s="51"/>
      <c r="M35547" s="51"/>
    </row>
    <row r="35548" spans="9:13">
      <c r="I35548" s="51"/>
      <c r="M35548" s="51"/>
    </row>
    <row r="35549" spans="9:13">
      <c r="I35549" s="51"/>
      <c r="M35549" s="51"/>
    </row>
    <row r="35550" spans="9:13">
      <c r="I35550" s="51"/>
      <c r="M35550" s="51"/>
    </row>
    <row r="35551" spans="9:13">
      <c r="I35551" s="51"/>
      <c r="M35551" s="51"/>
    </row>
    <row r="35552" spans="9:13">
      <c r="I35552" s="51"/>
      <c r="M35552" s="51"/>
    </row>
    <row r="35553" spans="9:13">
      <c r="I35553" s="51"/>
      <c r="M35553" s="51"/>
    </row>
    <row r="35554" spans="9:13">
      <c r="I35554" s="51"/>
      <c r="M35554" s="51"/>
    </row>
    <row r="35555" spans="9:13">
      <c r="I35555" s="51"/>
      <c r="M35555" s="51"/>
    </row>
    <row r="35556" spans="9:13">
      <c r="I35556" s="51"/>
      <c r="M35556" s="51"/>
    </row>
    <row r="35557" spans="9:13">
      <c r="I35557" s="51"/>
      <c r="M35557" s="51"/>
    </row>
    <row r="35558" spans="9:13">
      <c r="I35558" s="51"/>
      <c r="M35558" s="51"/>
    </row>
    <row r="35559" spans="9:13">
      <c r="I35559" s="51"/>
      <c r="M35559" s="51"/>
    </row>
    <row r="35560" spans="9:13">
      <c r="I35560" s="51"/>
      <c r="M35560" s="51"/>
    </row>
    <row r="35561" spans="9:13">
      <c r="I35561" s="51"/>
      <c r="M35561" s="51"/>
    </row>
    <row r="35562" spans="9:13">
      <c r="I35562" s="51"/>
      <c r="M35562" s="51"/>
    </row>
    <row r="35563" spans="9:13">
      <c r="I35563" s="51"/>
      <c r="M35563" s="51"/>
    </row>
    <row r="35564" spans="9:13">
      <c r="I35564" s="51"/>
      <c r="M35564" s="51"/>
    </row>
    <row r="35565" spans="9:13">
      <c r="I35565" s="51"/>
      <c r="M35565" s="51"/>
    </row>
    <row r="35566" spans="9:13">
      <c r="I35566" s="51"/>
      <c r="M35566" s="51"/>
    </row>
    <row r="35567" spans="9:13">
      <c r="I35567" s="51"/>
      <c r="M35567" s="51"/>
    </row>
    <row r="35568" spans="9:13">
      <c r="I35568" s="51"/>
      <c r="M35568" s="51"/>
    </row>
    <row r="35569" spans="9:13">
      <c r="I35569" s="51"/>
      <c r="M35569" s="51"/>
    </row>
    <row r="35570" spans="9:13">
      <c r="I35570" s="51"/>
      <c r="M35570" s="51"/>
    </row>
    <row r="35571" spans="9:13">
      <c r="I35571" s="51"/>
      <c r="M35571" s="51"/>
    </row>
    <row r="35572" spans="9:13">
      <c r="I35572" s="51"/>
      <c r="M35572" s="51"/>
    </row>
    <row r="35573" spans="9:13">
      <c r="I35573" s="51"/>
      <c r="M35573" s="51"/>
    </row>
    <row r="35574" spans="9:13">
      <c r="I35574" s="51"/>
      <c r="M35574" s="51"/>
    </row>
    <row r="35575" spans="9:13">
      <c r="I35575" s="51"/>
      <c r="M35575" s="51"/>
    </row>
    <row r="35576" spans="9:13">
      <c r="I35576" s="51"/>
      <c r="M35576" s="51"/>
    </row>
    <row r="35577" spans="9:13">
      <c r="I35577" s="51"/>
      <c r="M35577" s="51"/>
    </row>
    <row r="35578" spans="9:13">
      <c r="I35578" s="51"/>
      <c r="M35578" s="51"/>
    </row>
    <row r="35579" spans="9:13">
      <c r="I35579" s="51"/>
      <c r="M35579" s="51"/>
    </row>
    <row r="35580" spans="9:13">
      <c r="I35580" s="51"/>
      <c r="M35580" s="51"/>
    </row>
    <row r="35581" spans="9:13">
      <c r="I35581" s="51"/>
      <c r="M35581" s="51"/>
    </row>
    <row r="35582" spans="9:13">
      <c r="I35582" s="51"/>
      <c r="M35582" s="51"/>
    </row>
    <row r="35583" spans="9:13">
      <c r="I35583" s="51"/>
      <c r="M35583" s="51"/>
    </row>
    <row r="35584" spans="9:13">
      <c r="I35584" s="51"/>
      <c r="M35584" s="51"/>
    </row>
    <row r="35585" spans="9:13">
      <c r="I35585" s="51"/>
      <c r="M35585" s="51"/>
    </row>
    <row r="35586" spans="9:13">
      <c r="I35586" s="51"/>
      <c r="M35586" s="51"/>
    </row>
    <row r="35587" spans="9:13">
      <c r="I35587" s="51"/>
      <c r="M35587" s="51"/>
    </row>
    <row r="35588" spans="9:13">
      <c r="I35588" s="51"/>
      <c r="M35588" s="51"/>
    </row>
    <row r="35589" spans="9:13">
      <c r="I35589" s="51"/>
      <c r="M35589" s="51"/>
    </row>
    <row r="35590" spans="9:13">
      <c r="I35590" s="51"/>
      <c r="M35590" s="51"/>
    </row>
    <row r="35591" spans="9:13">
      <c r="I35591" s="51"/>
      <c r="M35591" s="51"/>
    </row>
    <row r="35592" spans="9:13">
      <c r="I35592" s="51"/>
      <c r="M35592" s="51"/>
    </row>
    <row r="35593" spans="9:13">
      <c r="I35593" s="51"/>
      <c r="M35593" s="51"/>
    </row>
    <row r="35594" spans="9:13">
      <c r="I35594" s="51"/>
      <c r="M35594" s="51"/>
    </row>
    <row r="35595" spans="9:13">
      <c r="I35595" s="51"/>
      <c r="M35595" s="51"/>
    </row>
    <row r="35596" spans="9:13">
      <c r="I35596" s="51"/>
      <c r="M35596" s="51"/>
    </row>
    <row r="35597" spans="9:13">
      <c r="I35597" s="51"/>
      <c r="M35597" s="51"/>
    </row>
    <row r="35598" spans="9:13">
      <c r="I35598" s="51"/>
      <c r="M35598" s="51"/>
    </row>
    <row r="35599" spans="9:13">
      <c r="I35599" s="51"/>
      <c r="M35599" s="51"/>
    </row>
    <row r="35600" spans="9:13">
      <c r="I35600" s="51"/>
      <c r="M35600" s="51"/>
    </row>
    <row r="35601" spans="9:13">
      <c r="I35601" s="51"/>
      <c r="M35601" s="51"/>
    </row>
    <row r="35602" spans="9:13">
      <c r="I35602" s="51"/>
      <c r="M35602" s="51"/>
    </row>
    <row r="35603" spans="9:13">
      <c r="I35603" s="51"/>
      <c r="M35603" s="51"/>
    </row>
    <row r="35604" spans="9:13">
      <c r="I35604" s="51"/>
      <c r="M35604" s="51"/>
    </row>
    <row r="35605" spans="9:13">
      <c r="I35605" s="51"/>
      <c r="M35605" s="51"/>
    </row>
    <row r="35606" spans="9:13">
      <c r="I35606" s="51"/>
      <c r="M35606" s="51"/>
    </row>
    <row r="35607" spans="9:13">
      <c r="I35607" s="51"/>
      <c r="M35607" s="51"/>
    </row>
    <row r="35608" spans="9:13">
      <c r="I35608" s="51"/>
      <c r="M35608" s="51"/>
    </row>
    <row r="35609" spans="9:13">
      <c r="I35609" s="51"/>
      <c r="M35609" s="51"/>
    </row>
    <row r="35610" spans="9:13">
      <c r="I35610" s="51"/>
      <c r="M35610" s="51"/>
    </row>
    <row r="35611" spans="9:13">
      <c r="I35611" s="51"/>
      <c r="M35611" s="51"/>
    </row>
    <row r="35612" spans="9:13">
      <c r="I35612" s="51"/>
      <c r="M35612" s="51"/>
    </row>
    <row r="35613" spans="9:13">
      <c r="I35613" s="51"/>
      <c r="M35613" s="51"/>
    </row>
    <row r="35614" spans="9:13">
      <c r="I35614" s="51"/>
      <c r="M35614" s="51"/>
    </row>
    <row r="35615" spans="9:13">
      <c r="I35615" s="51"/>
      <c r="M35615" s="51"/>
    </row>
    <row r="35616" spans="9:13">
      <c r="I35616" s="51"/>
      <c r="M35616" s="51"/>
    </row>
    <row r="35617" spans="9:13">
      <c r="I35617" s="51"/>
      <c r="M35617" s="51"/>
    </row>
    <row r="35618" spans="9:13">
      <c r="I35618" s="51"/>
      <c r="M35618" s="51"/>
    </row>
    <row r="35619" spans="9:13">
      <c r="I35619" s="51"/>
      <c r="M35619" s="51"/>
    </row>
    <row r="35620" spans="9:13">
      <c r="I35620" s="51"/>
      <c r="M35620" s="51"/>
    </row>
    <row r="35621" spans="9:13">
      <c r="I35621" s="51"/>
      <c r="M35621" s="51"/>
    </row>
    <row r="35622" spans="9:13">
      <c r="I35622" s="51"/>
      <c r="M35622" s="51"/>
    </row>
    <row r="35623" spans="9:13">
      <c r="I35623" s="51"/>
      <c r="M35623" s="51"/>
    </row>
    <row r="35624" spans="9:13">
      <c r="I35624" s="51"/>
      <c r="M35624" s="51"/>
    </row>
    <row r="35625" spans="9:13">
      <c r="I35625" s="51"/>
      <c r="M35625" s="51"/>
    </row>
    <row r="35626" spans="9:13">
      <c r="I35626" s="51"/>
      <c r="M35626" s="51"/>
    </row>
    <row r="35627" spans="9:13">
      <c r="I35627" s="51"/>
      <c r="M35627" s="51"/>
    </row>
    <row r="35628" spans="9:13">
      <c r="I35628" s="51"/>
      <c r="M35628" s="51"/>
    </row>
    <row r="35629" spans="9:13">
      <c r="I35629" s="51"/>
      <c r="M35629" s="51"/>
    </row>
    <row r="35630" spans="9:13">
      <c r="I35630" s="51"/>
      <c r="M35630" s="51"/>
    </row>
    <row r="35631" spans="9:13">
      <c r="I35631" s="51"/>
      <c r="M35631" s="51"/>
    </row>
    <row r="35632" spans="9:13">
      <c r="I35632" s="51"/>
      <c r="M35632" s="51"/>
    </row>
    <row r="35633" spans="9:13">
      <c r="I35633" s="51"/>
      <c r="M35633" s="51"/>
    </row>
    <row r="35634" spans="9:13">
      <c r="I35634" s="51"/>
      <c r="M35634" s="51"/>
    </row>
    <row r="35635" spans="9:13">
      <c r="I35635" s="51"/>
      <c r="M35635" s="51"/>
    </row>
    <row r="35636" spans="9:13">
      <c r="I35636" s="51"/>
      <c r="M35636" s="51"/>
    </row>
    <row r="35637" spans="9:13">
      <c r="I35637" s="51"/>
      <c r="M35637" s="51"/>
    </row>
    <row r="35638" spans="9:13">
      <c r="I35638" s="51"/>
      <c r="M35638" s="51"/>
    </row>
    <row r="35639" spans="9:13">
      <c r="I35639" s="51"/>
      <c r="M35639" s="51"/>
    </row>
    <row r="35640" spans="9:13">
      <c r="I35640" s="51"/>
      <c r="M35640" s="51"/>
    </row>
    <row r="35641" spans="9:13">
      <c r="I35641" s="51"/>
      <c r="M35641" s="51"/>
    </row>
    <row r="35642" spans="9:13">
      <c r="I35642" s="51"/>
      <c r="M35642" s="51"/>
    </row>
    <row r="35643" spans="9:13">
      <c r="I35643" s="51"/>
      <c r="M35643" s="51"/>
    </row>
    <row r="35644" spans="9:13">
      <c r="I35644" s="51"/>
      <c r="M35644" s="51"/>
    </row>
    <row r="35645" spans="9:13">
      <c r="I35645" s="51"/>
      <c r="M35645" s="51"/>
    </row>
    <row r="35646" spans="9:13">
      <c r="I35646" s="51"/>
      <c r="M35646" s="51"/>
    </row>
    <row r="35647" spans="9:13">
      <c r="I35647" s="51"/>
      <c r="M35647" s="51"/>
    </row>
    <row r="35648" spans="9:13">
      <c r="I35648" s="51"/>
      <c r="M35648" s="51"/>
    </row>
    <row r="35649" spans="9:13">
      <c r="I35649" s="51"/>
      <c r="M35649" s="51"/>
    </row>
    <row r="35650" spans="9:13">
      <c r="I35650" s="51"/>
      <c r="M35650" s="51"/>
    </row>
    <row r="35651" spans="9:13">
      <c r="I35651" s="51"/>
      <c r="M35651" s="51"/>
    </row>
    <row r="35652" spans="9:13">
      <c r="I35652" s="51"/>
      <c r="M35652" s="51"/>
    </row>
    <row r="35653" spans="9:13">
      <c r="I35653" s="51"/>
      <c r="M35653" s="51"/>
    </row>
    <row r="35654" spans="9:13">
      <c r="I35654" s="51"/>
      <c r="M35654" s="51"/>
    </row>
    <row r="35655" spans="9:13">
      <c r="I35655" s="51"/>
      <c r="M35655" s="51"/>
    </row>
    <row r="35656" spans="9:13">
      <c r="I35656" s="51"/>
      <c r="M35656" s="51"/>
    </row>
    <row r="35657" spans="9:13">
      <c r="I35657" s="51"/>
      <c r="M35657" s="51"/>
    </row>
    <row r="35658" spans="9:13">
      <c r="I35658" s="51"/>
      <c r="M35658" s="51"/>
    </row>
    <row r="35659" spans="9:13">
      <c r="I35659" s="51"/>
      <c r="M35659" s="51"/>
    </row>
    <row r="35660" spans="9:13">
      <c r="I35660" s="51"/>
      <c r="M35660" s="51"/>
    </row>
    <row r="35661" spans="9:13">
      <c r="I35661" s="51"/>
      <c r="M35661" s="51"/>
    </row>
    <row r="35662" spans="9:13">
      <c r="I35662" s="51"/>
      <c r="M35662" s="51"/>
    </row>
    <row r="35663" spans="9:13">
      <c r="I35663" s="51"/>
      <c r="M35663" s="51"/>
    </row>
    <row r="35664" spans="9:13">
      <c r="I35664" s="51"/>
      <c r="M35664" s="51"/>
    </row>
    <row r="35665" spans="9:13">
      <c r="I35665" s="51"/>
      <c r="M35665" s="51"/>
    </row>
    <row r="35666" spans="9:13">
      <c r="I35666" s="51"/>
      <c r="M35666" s="51"/>
    </row>
    <row r="35667" spans="9:13">
      <c r="I35667" s="51"/>
      <c r="M35667" s="51"/>
    </row>
    <row r="35668" spans="9:13">
      <c r="I35668" s="51"/>
      <c r="M35668" s="51"/>
    </row>
    <row r="35669" spans="9:13">
      <c r="I35669" s="51"/>
      <c r="M35669" s="51"/>
    </row>
    <row r="35670" spans="9:13">
      <c r="I35670" s="51"/>
      <c r="M35670" s="51"/>
    </row>
    <row r="35671" spans="9:13">
      <c r="I35671" s="51"/>
      <c r="M35671" s="51"/>
    </row>
    <row r="35672" spans="9:13">
      <c r="I35672" s="51"/>
      <c r="M35672" s="51"/>
    </row>
    <row r="35673" spans="9:13">
      <c r="I35673" s="51"/>
      <c r="M35673" s="51"/>
    </row>
    <row r="35674" spans="9:13">
      <c r="I35674" s="51"/>
      <c r="M35674" s="51"/>
    </row>
    <row r="35675" spans="9:13">
      <c r="I35675" s="51"/>
      <c r="M35675" s="51"/>
    </row>
    <row r="35676" spans="9:13">
      <c r="I35676" s="51"/>
      <c r="M35676" s="51"/>
    </row>
    <row r="35677" spans="9:13">
      <c r="I35677" s="51"/>
      <c r="M35677" s="51"/>
    </row>
    <row r="35678" spans="9:13">
      <c r="I35678" s="51"/>
      <c r="M35678" s="51"/>
    </row>
    <row r="35679" spans="9:13">
      <c r="I35679" s="51"/>
      <c r="M35679" s="51"/>
    </row>
    <row r="35680" spans="9:13">
      <c r="I35680" s="51"/>
      <c r="M35680" s="51"/>
    </row>
    <row r="35681" spans="9:13">
      <c r="I35681" s="51"/>
      <c r="M35681" s="51"/>
    </row>
    <row r="35682" spans="9:13">
      <c r="I35682" s="51"/>
      <c r="M35682" s="51"/>
    </row>
    <row r="35683" spans="9:13">
      <c r="I35683" s="51"/>
      <c r="M35683" s="51"/>
    </row>
    <row r="35684" spans="9:13">
      <c r="I35684" s="51"/>
      <c r="M35684" s="51"/>
    </row>
    <row r="35685" spans="9:13">
      <c r="I35685" s="51"/>
      <c r="M35685" s="51"/>
    </row>
    <row r="35686" spans="9:13">
      <c r="I35686" s="51"/>
      <c r="M35686" s="51"/>
    </row>
    <row r="35687" spans="9:13">
      <c r="I35687" s="51"/>
      <c r="M35687" s="51"/>
    </row>
    <row r="35688" spans="9:13">
      <c r="I35688" s="51"/>
      <c r="M35688" s="51"/>
    </row>
    <row r="35689" spans="9:13">
      <c r="I35689" s="51"/>
      <c r="M35689" s="51"/>
    </row>
    <row r="35690" spans="9:13">
      <c r="I35690" s="51"/>
      <c r="M35690" s="51"/>
    </row>
    <row r="35691" spans="9:13">
      <c r="I35691" s="51"/>
      <c r="M35691" s="51"/>
    </row>
    <row r="35692" spans="9:13">
      <c r="I35692" s="51"/>
      <c r="M35692" s="51"/>
    </row>
    <row r="35693" spans="9:13">
      <c r="I35693" s="51"/>
      <c r="M35693" s="51"/>
    </row>
    <row r="35694" spans="9:13">
      <c r="I35694" s="51"/>
      <c r="M35694" s="51"/>
    </row>
    <row r="35695" spans="9:13">
      <c r="I35695" s="51"/>
      <c r="M35695" s="51"/>
    </row>
    <row r="35696" spans="9:13">
      <c r="I35696" s="51"/>
      <c r="M35696" s="51"/>
    </row>
    <row r="35697" spans="9:13">
      <c r="I35697" s="51"/>
      <c r="M35697" s="51"/>
    </row>
    <row r="35698" spans="9:13">
      <c r="I35698" s="51"/>
      <c r="M35698" s="51"/>
    </row>
    <row r="35699" spans="9:13">
      <c r="I35699" s="51"/>
      <c r="M35699" s="51"/>
    </row>
    <row r="35700" spans="9:13">
      <c r="I35700" s="51"/>
      <c r="M35700" s="51"/>
    </row>
    <row r="35701" spans="9:13">
      <c r="I35701" s="51"/>
      <c r="M35701" s="51"/>
    </row>
    <row r="35702" spans="9:13">
      <c r="I35702" s="51"/>
      <c r="M35702" s="51"/>
    </row>
    <row r="35703" spans="9:13">
      <c r="I35703" s="51"/>
      <c r="M35703" s="51"/>
    </row>
    <row r="35704" spans="9:13">
      <c r="I35704" s="51"/>
      <c r="M35704" s="51"/>
    </row>
    <row r="35705" spans="9:13">
      <c r="I35705" s="51"/>
      <c r="M35705" s="51"/>
    </row>
    <row r="35706" spans="9:13">
      <c r="I35706" s="51"/>
      <c r="M35706" s="51"/>
    </row>
    <row r="35707" spans="9:13">
      <c r="I35707" s="51"/>
      <c r="M35707" s="51"/>
    </row>
    <row r="35708" spans="9:13">
      <c r="I35708" s="51"/>
      <c r="M35708" s="51"/>
    </row>
    <row r="35709" spans="9:13">
      <c r="I35709" s="51"/>
      <c r="M35709" s="51"/>
    </row>
    <row r="35710" spans="9:13">
      <c r="I35710" s="51"/>
      <c r="M35710" s="51"/>
    </row>
    <row r="35711" spans="9:13">
      <c r="I35711" s="51"/>
      <c r="M35711" s="51"/>
    </row>
    <row r="35712" spans="9:13">
      <c r="I35712" s="51"/>
      <c r="M35712" s="51"/>
    </row>
    <row r="35713" spans="9:13">
      <c r="I35713" s="51"/>
      <c r="M35713" s="51"/>
    </row>
    <row r="35714" spans="9:13">
      <c r="I35714" s="51"/>
      <c r="M35714" s="51"/>
    </row>
    <row r="35715" spans="9:13">
      <c r="I35715" s="51"/>
      <c r="M35715" s="51"/>
    </row>
    <row r="35716" spans="9:13">
      <c r="I35716" s="51"/>
      <c r="M35716" s="51"/>
    </row>
    <row r="35717" spans="9:13">
      <c r="I35717" s="51"/>
      <c r="M35717" s="51"/>
    </row>
    <row r="35718" spans="9:13">
      <c r="I35718" s="51"/>
      <c r="M35718" s="51"/>
    </row>
    <row r="35719" spans="9:13">
      <c r="I35719" s="51"/>
      <c r="M35719" s="51"/>
    </row>
    <row r="35720" spans="9:13">
      <c r="I35720" s="51"/>
      <c r="M35720" s="51"/>
    </row>
    <row r="35721" spans="9:13">
      <c r="I35721" s="51"/>
      <c r="M35721" s="51"/>
    </row>
    <row r="35722" spans="9:13">
      <c r="I35722" s="51"/>
      <c r="M35722" s="51"/>
    </row>
    <row r="35723" spans="9:13">
      <c r="I35723" s="51"/>
      <c r="M35723" s="51"/>
    </row>
    <row r="35724" spans="9:13">
      <c r="I35724" s="51"/>
      <c r="M35724" s="51"/>
    </row>
    <row r="35725" spans="9:13">
      <c r="I35725" s="51"/>
      <c r="M35725" s="51"/>
    </row>
    <row r="35726" spans="9:13">
      <c r="I35726" s="51"/>
      <c r="M35726" s="51"/>
    </row>
    <row r="35727" spans="9:13">
      <c r="I35727" s="51"/>
      <c r="M35727" s="51"/>
    </row>
    <row r="35728" spans="9:13">
      <c r="I35728" s="51"/>
      <c r="M35728" s="51"/>
    </row>
    <row r="35729" spans="9:13">
      <c r="I35729" s="51"/>
      <c r="M35729" s="51"/>
    </row>
    <row r="35730" spans="9:13">
      <c r="I35730" s="51"/>
      <c r="M35730" s="51"/>
    </row>
    <row r="35731" spans="9:13">
      <c r="I35731" s="51"/>
      <c r="M35731" s="51"/>
    </row>
    <row r="35732" spans="9:13">
      <c r="I35732" s="51"/>
      <c r="M35732" s="51"/>
    </row>
    <row r="35733" spans="9:13">
      <c r="I35733" s="51"/>
      <c r="M35733" s="51"/>
    </row>
    <row r="35734" spans="9:13">
      <c r="I35734" s="51"/>
      <c r="M35734" s="51"/>
    </row>
    <row r="35735" spans="9:13">
      <c r="I35735" s="51"/>
      <c r="M35735" s="51"/>
    </row>
    <row r="35736" spans="9:13">
      <c r="I35736" s="51"/>
      <c r="M35736" s="51"/>
    </row>
    <row r="35737" spans="9:13">
      <c r="I35737" s="51"/>
      <c r="M35737" s="51"/>
    </row>
    <row r="35738" spans="9:13">
      <c r="I35738" s="51"/>
      <c r="M35738" s="51"/>
    </row>
    <row r="35739" spans="9:13">
      <c r="I35739" s="51"/>
      <c r="M35739" s="51"/>
    </row>
    <row r="35740" spans="9:13">
      <c r="I35740" s="51"/>
      <c r="M35740" s="51"/>
    </row>
    <row r="35741" spans="9:13">
      <c r="I35741" s="51"/>
      <c r="M35741" s="51"/>
    </row>
    <row r="35742" spans="9:13">
      <c r="I35742" s="51"/>
      <c r="M35742" s="51"/>
    </row>
    <row r="35743" spans="9:13">
      <c r="I35743" s="51"/>
      <c r="M35743" s="51"/>
    </row>
    <row r="35744" spans="9:13">
      <c r="I35744" s="51"/>
      <c r="M35744" s="51"/>
    </row>
    <row r="35745" spans="9:13">
      <c r="I35745" s="51"/>
      <c r="M35745" s="51"/>
    </row>
    <row r="35746" spans="9:13">
      <c r="I35746" s="51"/>
      <c r="M35746" s="51"/>
    </row>
    <row r="35747" spans="9:13">
      <c r="I35747" s="51"/>
      <c r="M35747" s="51"/>
    </row>
    <row r="35748" spans="9:13">
      <c r="I35748" s="51"/>
      <c r="M35748" s="51"/>
    </row>
    <row r="35749" spans="9:13">
      <c r="I35749" s="51"/>
      <c r="M35749" s="51"/>
    </row>
    <row r="35750" spans="9:13">
      <c r="I35750" s="51"/>
      <c r="M35750" s="51"/>
    </row>
    <row r="35751" spans="9:13">
      <c r="I35751" s="51"/>
      <c r="M35751" s="51"/>
    </row>
    <row r="35752" spans="9:13">
      <c r="I35752" s="51"/>
      <c r="M35752" s="51"/>
    </row>
    <row r="35753" spans="9:13">
      <c r="I35753" s="51"/>
      <c r="M35753" s="51"/>
    </row>
    <row r="35754" spans="9:13">
      <c r="I35754" s="51"/>
      <c r="M35754" s="51"/>
    </row>
    <row r="35755" spans="9:13">
      <c r="I35755" s="51"/>
      <c r="M35755" s="51"/>
    </row>
    <row r="35756" spans="9:13">
      <c r="I35756" s="51"/>
      <c r="M35756" s="51"/>
    </row>
    <row r="35757" spans="9:13">
      <c r="I35757" s="51"/>
      <c r="M35757" s="51"/>
    </row>
    <row r="35758" spans="9:13">
      <c r="I35758" s="51"/>
      <c r="M35758" s="51"/>
    </row>
    <row r="35759" spans="9:13">
      <c r="I35759" s="51"/>
      <c r="M35759" s="51"/>
    </row>
    <row r="35760" spans="9:13">
      <c r="I35760" s="51"/>
      <c r="M35760" s="51"/>
    </row>
    <row r="35761" spans="9:13">
      <c r="I35761" s="51"/>
      <c r="M35761" s="51"/>
    </row>
    <row r="35762" spans="9:13">
      <c r="I35762" s="51"/>
      <c r="M35762" s="51"/>
    </row>
    <row r="35763" spans="9:13">
      <c r="I35763" s="51"/>
      <c r="M35763" s="51"/>
    </row>
    <row r="35764" spans="9:13">
      <c r="I35764" s="51"/>
      <c r="M35764" s="51"/>
    </row>
    <row r="35765" spans="9:13">
      <c r="I35765" s="51"/>
      <c r="M35765" s="51"/>
    </row>
    <row r="35766" spans="9:13">
      <c r="I35766" s="51"/>
      <c r="M35766" s="51"/>
    </row>
    <row r="35767" spans="9:13">
      <c r="I35767" s="51"/>
      <c r="M35767" s="51"/>
    </row>
    <row r="35768" spans="9:13">
      <c r="I35768" s="51"/>
      <c r="M35768" s="51"/>
    </row>
    <row r="35769" spans="9:13">
      <c r="I35769" s="51"/>
      <c r="M35769" s="51"/>
    </row>
    <row r="35770" spans="9:13">
      <c r="I35770" s="51"/>
      <c r="M35770" s="51"/>
    </row>
    <row r="35771" spans="9:13">
      <c r="I35771" s="51"/>
      <c r="M35771" s="51"/>
    </row>
    <row r="35772" spans="9:13">
      <c r="I35772" s="51"/>
      <c r="M35772" s="51"/>
    </row>
    <row r="35773" spans="9:13">
      <c r="I35773" s="51"/>
      <c r="M35773" s="51"/>
    </row>
    <row r="35774" spans="9:13">
      <c r="I35774" s="51"/>
      <c r="M35774" s="51"/>
    </row>
    <row r="35775" spans="9:13">
      <c r="I35775" s="51"/>
      <c r="M35775" s="51"/>
    </row>
    <row r="35776" spans="9:13">
      <c r="I35776" s="51"/>
      <c r="M35776" s="51"/>
    </row>
    <row r="35777" spans="9:13">
      <c r="I35777" s="51"/>
      <c r="M35777" s="51"/>
    </row>
    <row r="35778" spans="9:13">
      <c r="I35778" s="51"/>
      <c r="M35778" s="51"/>
    </row>
    <row r="35779" spans="9:13">
      <c r="I35779" s="51"/>
      <c r="M35779" s="51"/>
    </row>
    <row r="35780" spans="9:13">
      <c r="I35780" s="51"/>
      <c r="M35780" s="51"/>
    </row>
    <row r="35781" spans="9:13">
      <c r="I35781" s="51"/>
      <c r="M35781" s="51"/>
    </row>
    <row r="35782" spans="9:13">
      <c r="I35782" s="51"/>
      <c r="M35782" s="51"/>
    </row>
    <row r="35783" spans="9:13">
      <c r="I35783" s="51"/>
      <c r="M35783" s="51"/>
    </row>
    <row r="35784" spans="9:13">
      <c r="I35784" s="51"/>
      <c r="M35784" s="51"/>
    </row>
    <row r="35785" spans="9:13">
      <c r="I35785" s="51"/>
      <c r="M35785" s="51"/>
    </row>
    <row r="35786" spans="9:13">
      <c r="I35786" s="51"/>
      <c r="M35786" s="51"/>
    </row>
    <row r="35787" spans="9:13">
      <c r="I35787" s="51"/>
      <c r="M35787" s="51"/>
    </row>
    <row r="35788" spans="9:13">
      <c r="I35788" s="51"/>
      <c r="M35788" s="51"/>
    </row>
    <row r="35789" spans="9:13">
      <c r="I35789" s="51"/>
      <c r="M35789" s="51"/>
    </row>
    <row r="35790" spans="9:13">
      <c r="I35790" s="51"/>
      <c r="M35790" s="51"/>
    </row>
    <row r="35791" spans="9:13">
      <c r="I35791" s="51"/>
      <c r="M35791" s="51"/>
    </row>
    <row r="35792" spans="9:13">
      <c r="I35792" s="51"/>
      <c r="M35792" s="51"/>
    </row>
    <row r="35793" spans="9:13">
      <c r="I35793" s="51"/>
      <c r="M35793" s="51"/>
    </row>
    <row r="35794" spans="9:13">
      <c r="I35794" s="51"/>
      <c r="M35794" s="51"/>
    </row>
    <row r="35795" spans="9:13">
      <c r="I35795" s="51"/>
      <c r="M35795" s="51"/>
    </row>
    <row r="35796" spans="9:13">
      <c r="I35796" s="51"/>
      <c r="M35796" s="51"/>
    </row>
    <row r="35797" spans="9:13">
      <c r="I35797" s="51"/>
      <c r="M35797" s="51"/>
    </row>
    <row r="35798" spans="9:13">
      <c r="I35798" s="51"/>
      <c r="M35798" s="51"/>
    </row>
    <row r="35799" spans="9:13">
      <c r="I35799" s="51"/>
      <c r="M35799" s="51"/>
    </row>
    <row r="35800" spans="9:13">
      <c r="I35800" s="51"/>
      <c r="M35800" s="51"/>
    </row>
    <row r="35801" spans="9:13">
      <c r="I35801" s="51"/>
      <c r="M35801" s="51"/>
    </row>
    <row r="35802" spans="9:13">
      <c r="I35802" s="51"/>
      <c r="M35802" s="51"/>
    </row>
    <row r="35803" spans="9:13">
      <c r="I35803" s="51"/>
      <c r="M35803" s="51"/>
    </row>
    <row r="35804" spans="9:13">
      <c r="I35804" s="51"/>
      <c r="M35804" s="51"/>
    </row>
    <row r="35805" spans="9:13">
      <c r="I35805" s="51"/>
      <c r="M35805" s="51"/>
    </row>
    <row r="35806" spans="9:13">
      <c r="I35806" s="51"/>
      <c r="M35806" s="51"/>
    </row>
    <row r="35807" spans="9:13">
      <c r="I35807" s="51"/>
      <c r="M35807" s="51"/>
    </row>
    <row r="35808" spans="9:13">
      <c r="I35808" s="51"/>
      <c r="M35808" s="51"/>
    </row>
    <row r="35809" spans="9:13">
      <c r="I35809" s="51"/>
      <c r="M35809" s="51"/>
    </row>
    <row r="35810" spans="9:13">
      <c r="I35810" s="51"/>
      <c r="M35810" s="51"/>
    </row>
    <row r="35811" spans="9:13">
      <c r="I35811" s="51"/>
      <c r="M35811" s="51"/>
    </row>
    <row r="35812" spans="9:13">
      <c r="I35812" s="51"/>
      <c r="M35812" s="51"/>
    </row>
    <row r="35813" spans="9:13">
      <c r="I35813" s="51"/>
      <c r="M35813" s="51"/>
    </row>
    <row r="35814" spans="9:13">
      <c r="I35814" s="51"/>
      <c r="M35814" s="51"/>
    </row>
    <row r="35815" spans="9:13">
      <c r="I35815" s="51"/>
      <c r="M35815" s="51"/>
    </row>
    <row r="35816" spans="9:13">
      <c r="I35816" s="51"/>
      <c r="M35816" s="51"/>
    </row>
    <row r="35817" spans="9:13">
      <c r="I35817" s="51"/>
      <c r="M35817" s="51"/>
    </row>
    <row r="35818" spans="9:13">
      <c r="I35818" s="51"/>
      <c r="M35818" s="51"/>
    </row>
    <row r="35819" spans="9:13">
      <c r="I35819" s="51"/>
      <c r="M35819" s="51"/>
    </row>
    <row r="35820" spans="9:13">
      <c r="I35820" s="51"/>
      <c r="M35820" s="51"/>
    </row>
    <row r="35821" spans="9:13">
      <c r="I35821" s="51"/>
      <c r="M35821" s="51"/>
    </row>
    <row r="35822" spans="9:13">
      <c r="I35822" s="51"/>
      <c r="M35822" s="51"/>
    </row>
    <row r="35823" spans="9:13">
      <c r="I35823" s="51"/>
      <c r="M35823" s="51"/>
    </row>
    <row r="35824" spans="9:13">
      <c r="I35824" s="51"/>
      <c r="M35824" s="51"/>
    </row>
    <row r="35825" spans="9:13">
      <c r="I35825" s="51"/>
      <c r="M35825" s="51"/>
    </row>
    <row r="35826" spans="9:13">
      <c r="I35826" s="51"/>
      <c r="M35826" s="51"/>
    </row>
    <row r="35827" spans="9:13">
      <c r="I35827" s="51"/>
      <c r="M35827" s="51"/>
    </row>
    <row r="35828" spans="9:13">
      <c r="I35828" s="51"/>
      <c r="M35828" s="51"/>
    </row>
    <row r="35829" spans="9:13">
      <c r="I35829" s="51"/>
      <c r="M35829" s="51"/>
    </row>
    <row r="35830" spans="9:13">
      <c r="I35830" s="51"/>
      <c r="M35830" s="51"/>
    </row>
    <row r="35831" spans="9:13">
      <c r="I35831" s="51"/>
      <c r="M35831" s="51"/>
    </row>
    <row r="35832" spans="9:13">
      <c r="I35832" s="51"/>
      <c r="M35832" s="51"/>
    </row>
    <row r="35833" spans="9:13">
      <c r="I35833" s="51"/>
      <c r="M35833" s="51"/>
    </row>
    <row r="35834" spans="9:13">
      <c r="I35834" s="51"/>
      <c r="M35834" s="51"/>
    </row>
    <row r="35835" spans="9:13">
      <c r="I35835" s="51"/>
      <c r="M35835" s="51"/>
    </row>
    <row r="35836" spans="9:13">
      <c r="I35836" s="51"/>
      <c r="M35836" s="51"/>
    </row>
    <row r="35837" spans="9:13">
      <c r="I35837" s="51"/>
      <c r="M35837" s="51"/>
    </row>
    <row r="35838" spans="9:13">
      <c r="I35838" s="51"/>
      <c r="M35838" s="51"/>
    </row>
    <row r="35839" spans="9:13">
      <c r="I35839" s="51"/>
      <c r="M35839" s="51"/>
    </row>
    <row r="35840" spans="9:13">
      <c r="I35840" s="51"/>
      <c r="M35840" s="51"/>
    </row>
    <row r="35841" spans="9:13">
      <c r="I35841" s="51"/>
      <c r="M35841" s="51"/>
    </row>
    <row r="35842" spans="9:13">
      <c r="I35842" s="51"/>
      <c r="M35842" s="51"/>
    </row>
    <row r="35843" spans="9:13">
      <c r="I35843" s="51"/>
      <c r="M35843" s="51"/>
    </row>
    <row r="35844" spans="9:13">
      <c r="I35844" s="51"/>
      <c r="M35844" s="51"/>
    </row>
    <row r="35845" spans="9:13">
      <c r="I35845" s="51"/>
      <c r="M35845" s="51"/>
    </row>
    <row r="35846" spans="9:13">
      <c r="I35846" s="51"/>
      <c r="M35846" s="51"/>
    </row>
    <row r="35847" spans="9:13">
      <c r="I35847" s="51"/>
      <c r="M35847" s="51"/>
    </row>
    <row r="35848" spans="9:13">
      <c r="I35848" s="51"/>
      <c r="M35848" s="51"/>
    </row>
    <row r="35849" spans="9:13">
      <c r="I35849" s="51"/>
      <c r="M35849" s="51"/>
    </row>
    <row r="35850" spans="9:13">
      <c r="I35850" s="51"/>
      <c r="M35850" s="51"/>
    </row>
    <row r="35851" spans="9:13">
      <c r="I35851" s="51"/>
      <c r="M35851" s="51"/>
    </row>
    <row r="35852" spans="9:13">
      <c r="I35852" s="51"/>
      <c r="M35852" s="51"/>
    </row>
    <row r="35853" spans="9:13">
      <c r="I35853" s="51"/>
      <c r="M35853" s="51"/>
    </row>
    <row r="35854" spans="9:13">
      <c r="I35854" s="51"/>
      <c r="M35854" s="51"/>
    </row>
    <row r="35855" spans="9:13">
      <c r="I35855" s="51"/>
      <c r="M35855" s="51"/>
    </row>
    <row r="35856" spans="9:13">
      <c r="I35856" s="51"/>
      <c r="M35856" s="51"/>
    </row>
    <row r="35857" spans="9:13">
      <c r="I35857" s="51"/>
      <c r="M35857" s="51"/>
    </row>
    <row r="35858" spans="9:13">
      <c r="I35858" s="51"/>
      <c r="M35858" s="51"/>
    </row>
    <row r="35859" spans="9:13">
      <c r="I35859" s="51"/>
      <c r="M35859" s="51"/>
    </row>
    <row r="35860" spans="9:13">
      <c r="I35860" s="51"/>
      <c r="M35860" s="51"/>
    </row>
    <row r="35861" spans="9:13">
      <c r="I35861" s="51"/>
      <c r="M35861" s="51"/>
    </row>
    <row r="35862" spans="9:13">
      <c r="I35862" s="51"/>
      <c r="M35862" s="51"/>
    </row>
    <row r="35863" spans="9:13">
      <c r="I35863" s="51"/>
      <c r="M35863" s="51"/>
    </row>
    <row r="35864" spans="9:13">
      <c r="I35864" s="51"/>
      <c r="M35864" s="51"/>
    </row>
    <row r="35865" spans="9:13">
      <c r="I35865" s="51"/>
      <c r="M35865" s="51"/>
    </row>
    <row r="35866" spans="9:13">
      <c r="I35866" s="51"/>
      <c r="M35866" s="51"/>
    </row>
    <row r="35867" spans="9:13">
      <c r="I35867" s="51"/>
      <c r="M35867" s="51"/>
    </row>
    <row r="35868" spans="9:13">
      <c r="I35868" s="51"/>
      <c r="M35868" s="51"/>
    </row>
    <row r="35869" spans="9:13">
      <c r="I35869" s="51"/>
      <c r="M35869" s="51"/>
    </row>
    <row r="35870" spans="9:13">
      <c r="I35870" s="51"/>
      <c r="M35870" s="51"/>
    </row>
    <row r="35871" spans="9:13">
      <c r="I35871" s="51"/>
      <c r="M35871" s="51"/>
    </row>
    <row r="35872" spans="9:13">
      <c r="I35872" s="51"/>
      <c r="M35872" s="51"/>
    </row>
    <row r="35873" spans="9:13">
      <c r="I35873" s="51"/>
      <c r="M35873" s="51"/>
    </row>
    <row r="35874" spans="9:13">
      <c r="I35874" s="51"/>
      <c r="M35874" s="51"/>
    </row>
    <row r="35875" spans="9:13">
      <c r="I35875" s="51"/>
      <c r="M35875" s="51"/>
    </row>
    <row r="35876" spans="9:13">
      <c r="I35876" s="51"/>
      <c r="M35876" s="51"/>
    </row>
    <row r="35877" spans="9:13">
      <c r="I35877" s="51"/>
      <c r="M35877" s="51"/>
    </row>
    <row r="35878" spans="9:13">
      <c r="I35878" s="51"/>
      <c r="M35878" s="51"/>
    </row>
    <row r="35879" spans="9:13">
      <c r="I35879" s="51"/>
      <c r="M35879" s="51"/>
    </row>
    <row r="35880" spans="9:13">
      <c r="I35880" s="51"/>
      <c r="M35880" s="51"/>
    </row>
    <row r="35881" spans="9:13">
      <c r="I35881" s="51"/>
      <c r="M35881" s="51"/>
    </row>
    <row r="35882" spans="9:13">
      <c r="I35882" s="51"/>
      <c r="M35882" s="51"/>
    </row>
    <row r="35883" spans="9:13">
      <c r="I35883" s="51"/>
      <c r="M35883" s="51"/>
    </row>
    <row r="35884" spans="9:13">
      <c r="I35884" s="51"/>
      <c r="M35884" s="51"/>
    </row>
    <row r="35885" spans="9:13">
      <c r="I35885" s="51"/>
      <c r="M35885" s="51"/>
    </row>
    <row r="35886" spans="9:13">
      <c r="I35886" s="51"/>
      <c r="M35886" s="51"/>
    </row>
    <row r="35887" spans="9:13">
      <c r="I35887" s="51"/>
      <c r="M35887" s="51"/>
    </row>
    <row r="35888" spans="9:13">
      <c r="I35888" s="51"/>
      <c r="M35888" s="51"/>
    </row>
    <row r="35889" spans="9:13">
      <c r="I35889" s="51"/>
      <c r="M35889" s="51"/>
    </row>
    <row r="35890" spans="9:13">
      <c r="I35890" s="51"/>
      <c r="M35890" s="51"/>
    </row>
    <row r="35891" spans="9:13">
      <c r="I35891" s="51"/>
      <c r="M35891" s="51"/>
    </row>
    <row r="35892" spans="9:13">
      <c r="I35892" s="51"/>
      <c r="M35892" s="51"/>
    </row>
    <row r="35893" spans="9:13">
      <c r="I35893" s="51"/>
      <c r="M35893" s="51"/>
    </row>
    <row r="35894" spans="9:13">
      <c r="I35894" s="51"/>
      <c r="M35894" s="51"/>
    </row>
    <row r="35895" spans="9:13">
      <c r="I35895" s="51"/>
      <c r="M35895" s="51"/>
    </row>
    <row r="35896" spans="9:13">
      <c r="I35896" s="51"/>
      <c r="M35896" s="51"/>
    </row>
    <row r="35897" spans="9:13">
      <c r="I35897" s="51"/>
      <c r="M35897" s="51"/>
    </row>
    <row r="35898" spans="9:13">
      <c r="I35898" s="51"/>
      <c r="M35898" s="51"/>
    </row>
    <row r="35899" spans="9:13">
      <c r="I35899" s="51"/>
      <c r="M35899" s="51"/>
    </row>
    <row r="35900" spans="9:13">
      <c r="I35900" s="51"/>
      <c r="M35900" s="51"/>
    </row>
    <row r="35901" spans="9:13">
      <c r="I35901" s="51"/>
      <c r="M35901" s="51"/>
    </row>
    <row r="35902" spans="9:13">
      <c r="I35902" s="51"/>
      <c r="M35902" s="51"/>
    </row>
    <row r="35903" spans="9:13">
      <c r="I35903" s="51"/>
      <c r="M35903" s="51"/>
    </row>
    <row r="35904" spans="9:13">
      <c r="I35904" s="51"/>
      <c r="M35904" s="51"/>
    </row>
    <row r="35905" spans="9:13">
      <c r="I35905" s="51"/>
      <c r="M35905" s="51"/>
    </row>
    <row r="35906" spans="9:13">
      <c r="I35906" s="51"/>
      <c r="M35906" s="51"/>
    </row>
    <row r="35907" spans="9:13">
      <c r="I35907" s="51"/>
      <c r="M35907" s="51"/>
    </row>
    <row r="35908" spans="9:13">
      <c r="I35908" s="51"/>
      <c r="M35908" s="51"/>
    </row>
    <row r="35909" spans="9:13">
      <c r="I35909" s="51"/>
      <c r="M35909" s="51"/>
    </row>
    <row r="35910" spans="9:13">
      <c r="I35910" s="51"/>
      <c r="M35910" s="51"/>
    </row>
    <row r="35911" spans="9:13">
      <c r="I35911" s="51"/>
      <c r="M35911" s="51"/>
    </row>
    <row r="35912" spans="9:13">
      <c r="I35912" s="51"/>
      <c r="M35912" s="51"/>
    </row>
    <row r="35913" spans="9:13">
      <c r="I35913" s="51"/>
      <c r="M35913" s="51"/>
    </row>
    <row r="35914" spans="9:13">
      <c r="I35914" s="51"/>
      <c r="M35914" s="51"/>
    </row>
    <row r="35915" spans="9:13">
      <c r="I35915" s="51"/>
      <c r="M35915" s="51"/>
    </row>
    <row r="35916" spans="9:13">
      <c r="I35916" s="51"/>
      <c r="M35916" s="51"/>
    </row>
    <row r="35917" spans="9:13">
      <c r="I35917" s="51"/>
      <c r="M35917" s="51"/>
    </row>
    <row r="35918" spans="9:13">
      <c r="I35918" s="51"/>
      <c r="M35918" s="51"/>
    </row>
    <row r="35919" spans="9:13">
      <c r="I35919" s="51"/>
      <c r="M35919" s="51"/>
    </row>
    <row r="35920" spans="9:13">
      <c r="I35920" s="51"/>
      <c r="M35920" s="51"/>
    </row>
    <row r="35921" spans="9:13">
      <c r="I35921" s="51"/>
      <c r="M35921" s="51"/>
    </row>
    <row r="35922" spans="9:13">
      <c r="I35922" s="51"/>
      <c r="M35922" s="51"/>
    </row>
    <row r="35923" spans="9:13">
      <c r="I35923" s="51"/>
      <c r="M35923" s="51"/>
    </row>
    <row r="35924" spans="9:13">
      <c r="I35924" s="51"/>
      <c r="M35924" s="51"/>
    </row>
    <row r="35925" spans="9:13">
      <c r="I35925" s="51"/>
      <c r="M35925" s="51"/>
    </row>
    <row r="35926" spans="9:13">
      <c r="I35926" s="51"/>
      <c r="M35926" s="51"/>
    </row>
    <row r="35927" spans="9:13">
      <c r="I35927" s="51"/>
      <c r="M35927" s="51"/>
    </row>
    <row r="35928" spans="9:13">
      <c r="I35928" s="51"/>
      <c r="M35928" s="51"/>
    </row>
    <row r="35929" spans="9:13">
      <c r="I35929" s="51"/>
      <c r="M35929" s="51"/>
    </row>
    <row r="35930" spans="9:13">
      <c r="I35930" s="51"/>
      <c r="M35930" s="51"/>
    </row>
    <row r="35931" spans="9:13">
      <c r="I35931" s="51"/>
      <c r="M35931" s="51"/>
    </row>
    <row r="35932" spans="9:13">
      <c r="I35932" s="51"/>
      <c r="M35932" s="51"/>
    </row>
    <row r="35933" spans="9:13">
      <c r="I35933" s="51"/>
      <c r="M35933" s="51"/>
    </row>
    <row r="35934" spans="9:13">
      <c r="I35934" s="51"/>
      <c r="M35934" s="51"/>
    </row>
    <row r="35935" spans="9:13">
      <c r="I35935" s="51"/>
      <c r="M35935" s="51"/>
    </row>
    <row r="35936" spans="9:13">
      <c r="I35936" s="51"/>
      <c r="M35936" s="51"/>
    </row>
    <row r="35937" spans="9:13">
      <c r="I35937" s="51"/>
      <c r="M35937" s="51"/>
    </row>
    <row r="35938" spans="9:13">
      <c r="I35938" s="51"/>
      <c r="M35938" s="51"/>
    </row>
    <row r="35939" spans="9:13">
      <c r="I35939" s="51"/>
      <c r="M35939" s="51"/>
    </row>
    <row r="35940" spans="9:13">
      <c r="I35940" s="51"/>
      <c r="M35940" s="51"/>
    </row>
    <row r="35941" spans="9:13">
      <c r="I35941" s="51"/>
      <c r="M35941" s="51"/>
    </row>
    <row r="35942" spans="9:13">
      <c r="I35942" s="51"/>
      <c r="M35942" s="51"/>
    </row>
    <row r="35943" spans="9:13">
      <c r="I35943" s="51"/>
      <c r="M35943" s="51"/>
    </row>
    <row r="35944" spans="9:13">
      <c r="I35944" s="51"/>
      <c r="M35944" s="51"/>
    </row>
    <row r="35945" spans="9:13">
      <c r="I35945" s="51"/>
      <c r="M35945" s="51"/>
    </row>
    <row r="35946" spans="9:13">
      <c r="I35946" s="51"/>
      <c r="M35946" s="51"/>
    </row>
    <row r="35947" spans="9:13">
      <c r="I35947" s="51"/>
      <c r="M35947" s="51"/>
    </row>
    <row r="35948" spans="9:13">
      <c r="I35948" s="51"/>
      <c r="M35948" s="51"/>
    </row>
    <row r="35949" spans="9:13">
      <c r="I35949" s="51"/>
      <c r="M35949" s="51"/>
    </row>
    <row r="35950" spans="9:13">
      <c r="I35950" s="51"/>
      <c r="M35950" s="51"/>
    </row>
    <row r="35951" spans="9:13">
      <c r="I35951" s="51"/>
      <c r="M35951" s="51"/>
    </row>
    <row r="35952" spans="9:13">
      <c r="I35952" s="51"/>
      <c r="M35952" s="51"/>
    </row>
    <row r="35953" spans="9:13">
      <c r="I35953" s="51"/>
      <c r="M35953" s="51"/>
    </row>
    <row r="35954" spans="9:13">
      <c r="I35954" s="51"/>
      <c r="M35954" s="51"/>
    </row>
    <row r="35955" spans="9:13">
      <c r="I35955" s="51"/>
      <c r="M35955" s="51"/>
    </row>
    <row r="35956" spans="9:13">
      <c r="I35956" s="51"/>
      <c r="M35956" s="51"/>
    </row>
    <row r="35957" spans="9:13">
      <c r="I35957" s="51"/>
      <c r="M35957" s="51"/>
    </row>
    <row r="35958" spans="9:13">
      <c r="I35958" s="51"/>
      <c r="M35958" s="51"/>
    </row>
    <row r="35959" spans="9:13">
      <c r="I35959" s="51"/>
      <c r="M35959" s="51"/>
    </row>
    <row r="35960" spans="9:13">
      <c r="I35960" s="51"/>
      <c r="M35960" s="51"/>
    </row>
    <row r="35961" spans="9:13">
      <c r="I35961" s="51"/>
      <c r="M35961" s="51"/>
    </row>
    <row r="35962" spans="9:13">
      <c r="I35962" s="51"/>
      <c r="M35962" s="51"/>
    </row>
    <row r="35963" spans="9:13">
      <c r="I35963" s="51"/>
      <c r="M35963" s="51"/>
    </row>
    <row r="35964" spans="9:13">
      <c r="I35964" s="51"/>
      <c r="M35964" s="51"/>
    </row>
    <row r="35965" spans="9:13">
      <c r="I35965" s="51"/>
      <c r="M35965" s="51"/>
    </row>
    <row r="35966" spans="9:13">
      <c r="I35966" s="51"/>
      <c r="M35966" s="51"/>
    </row>
    <row r="35967" spans="9:13">
      <c r="I35967" s="51"/>
      <c r="M35967" s="51"/>
    </row>
    <row r="35968" spans="9:13">
      <c r="I35968" s="51"/>
      <c r="M35968" s="51"/>
    </row>
    <row r="35969" spans="9:13">
      <c r="I35969" s="51"/>
      <c r="M35969" s="51"/>
    </row>
    <row r="35970" spans="9:13">
      <c r="I35970" s="51"/>
      <c r="M35970" s="51"/>
    </row>
    <row r="35971" spans="9:13">
      <c r="I35971" s="51"/>
      <c r="M35971" s="51"/>
    </row>
    <row r="35972" spans="9:13">
      <c r="I35972" s="51"/>
      <c r="M35972" s="51"/>
    </row>
    <row r="35973" spans="9:13">
      <c r="I35973" s="51"/>
      <c r="M35973" s="51"/>
    </row>
    <row r="35974" spans="9:13">
      <c r="I35974" s="51"/>
      <c r="M35974" s="51"/>
    </row>
    <row r="35975" spans="9:13">
      <c r="I35975" s="51"/>
      <c r="M35975" s="51"/>
    </row>
    <row r="35976" spans="9:13">
      <c r="I35976" s="51"/>
      <c r="M35976" s="51"/>
    </row>
    <row r="35977" spans="9:13">
      <c r="I35977" s="51"/>
      <c r="M35977" s="51"/>
    </row>
    <row r="35978" spans="9:13">
      <c r="I35978" s="51"/>
      <c r="M35978" s="51"/>
    </row>
    <row r="35979" spans="9:13">
      <c r="I35979" s="51"/>
      <c r="M35979" s="51"/>
    </row>
    <row r="35980" spans="9:13">
      <c r="I35980" s="51"/>
      <c r="M35980" s="51"/>
    </row>
    <row r="35981" spans="9:13">
      <c r="I35981" s="51"/>
      <c r="M35981" s="51"/>
    </row>
    <row r="35982" spans="9:13">
      <c r="I35982" s="51"/>
      <c r="M35982" s="51"/>
    </row>
    <row r="35983" spans="9:13">
      <c r="I35983" s="51"/>
      <c r="M35983" s="51"/>
    </row>
    <row r="35984" spans="9:13">
      <c r="I35984" s="51"/>
      <c r="M35984" s="51"/>
    </row>
    <row r="35985" spans="9:13">
      <c r="I35985" s="51"/>
      <c r="M35985" s="51"/>
    </row>
    <row r="35986" spans="9:13">
      <c r="I35986" s="51"/>
      <c r="M35986" s="51"/>
    </row>
    <row r="35987" spans="9:13">
      <c r="I35987" s="51"/>
      <c r="M35987" s="51"/>
    </row>
    <row r="35988" spans="9:13">
      <c r="I35988" s="51"/>
      <c r="M35988" s="51"/>
    </row>
    <row r="35989" spans="9:13">
      <c r="I35989" s="51"/>
      <c r="M35989" s="51"/>
    </row>
    <row r="35990" spans="9:13">
      <c r="I35990" s="51"/>
      <c r="M35990" s="51"/>
    </row>
    <row r="35991" spans="9:13">
      <c r="I35991" s="51"/>
      <c r="M35991" s="51"/>
    </row>
    <row r="35992" spans="9:13">
      <c r="I35992" s="51"/>
      <c r="M35992" s="51"/>
    </row>
    <row r="35993" spans="9:13">
      <c r="I35993" s="51"/>
      <c r="M35993" s="51"/>
    </row>
    <row r="35994" spans="9:13">
      <c r="I35994" s="51"/>
      <c r="M35994" s="51"/>
    </row>
    <row r="35995" spans="9:13">
      <c r="I35995" s="51"/>
      <c r="M35995" s="51"/>
    </row>
    <row r="35996" spans="9:13">
      <c r="I35996" s="51"/>
      <c r="M35996" s="51"/>
    </row>
    <row r="35997" spans="9:13">
      <c r="I35997" s="51"/>
      <c r="M35997" s="51"/>
    </row>
    <row r="35998" spans="9:13">
      <c r="I35998" s="51"/>
      <c r="M35998" s="51"/>
    </row>
    <row r="35999" spans="9:13">
      <c r="I35999" s="51"/>
      <c r="M35999" s="51"/>
    </row>
    <row r="36000" spans="9:13">
      <c r="I36000" s="51"/>
      <c r="M36000" s="51"/>
    </row>
    <row r="36001" spans="9:13">
      <c r="I36001" s="51"/>
      <c r="M36001" s="51"/>
    </row>
    <row r="36002" spans="9:13">
      <c r="I36002" s="51"/>
      <c r="M36002" s="51"/>
    </row>
    <row r="36003" spans="9:13">
      <c r="I36003" s="51"/>
      <c r="M36003" s="51"/>
    </row>
    <row r="36004" spans="9:13">
      <c r="I36004" s="51"/>
      <c r="M36004" s="51"/>
    </row>
    <row r="36005" spans="9:13">
      <c r="I36005" s="51"/>
      <c r="M36005" s="51"/>
    </row>
    <row r="36006" spans="9:13">
      <c r="I36006" s="51"/>
      <c r="M36006" s="51"/>
    </row>
    <row r="36007" spans="9:13">
      <c r="I36007" s="51"/>
      <c r="M36007" s="51"/>
    </row>
    <row r="36008" spans="9:13">
      <c r="I36008" s="51"/>
      <c r="M36008" s="51"/>
    </row>
    <row r="36009" spans="9:13">
      <c r="I36009" s="51"/>
      <c r="M36009" s="51"/>
    </row>
    <row r="36010" spans="9:13">
      <c r="I36010" s="51"/>
      <c r="M36010" s="51"/>
    </row>
    <row r="36011" spans="9:13">
      <c r="I36011" s="51"/>
      <c r="M36011" s="51"/>
    </row>
    <row r="36012" spans="9:13">
      <c r="I36012" s="51"/>
      <c r="M36012" s="51"/>
    </row>
    <row r="36013" spans="9:13">
      <c r="I36013" s="51"/>
      <c r="M36013" s="51"/>
    </row>
    <row r="36014" spans="9:13">
      <c r="I36014" s="51"/>
      <c r="M36014" s="51"/>
    </row>
    <row r="36015" spans="9:13">
      <c r="I36015" s="51"/>
      <c r="M36015" s="51"/>
    </row>
    <row r="36016" spans="9:13">
      <c r="I36016" s="51"/>
      <c r="M36016" s="51"/>
    </row>
    <row r="36017" spans="9:13">
      <c r="I36017" s="51"/>
      <c r="M36017" s="51"/>
    </row>
    <row r="36018" spans="9:13">
      <c r="I36018" s="51"/>
      <c r="M36018" s="51"/>
    </row>
    <row r="36019" spans="9:13">
      <c r="I36019" s="51"/>
      <c r="M36019" s="51"/>
    </row>
    <row r="36020" spans="9:13">
      <c r="I36020" s="51"/>
      <c r="M36020" s="51"/>
    </row>
    <row r="36021" spans="9:13">
      <c r="I36021" s="51"/>
      <c r="M36021" s="51"/>
    </row>
    <row r="36022" spans="9:13">
      <c r="I36022" s="51"/>
      <c r="M36022" s="51"/>
    </row>
    <row r="36023" spans="9:13">
      <c r="I36023" s="51"/>
      <c r="M36023" s="51"/>
    </row>
    <row r="36024" spans="9:13">
      <c r="I36024" s="51"/>
      <c r="M36024" s="51"/>
    </row>
    <row r="36025" spans="9:13">
      <c r="I36025" s="51"/>
      <c r="M36025" s="51"/>
    </row>
    <row r="36026" spans="9:13">
      <c r="I36026" s="51"/>
      <c r="M36026" s="51"/>
    </row>
    <row r="36027" spans="9:13">
      <c r="I36027" s="51"/>
      <c r="M36027" s="51"/>
    </row>
    <row r="36028" spans="9:13">
      <c r="I36028" s="51"/>
      <c r="M36028" s="51"/>
    </row>
    <row r="36029" spans="9:13">
      <c r="I36029" s="51"/>
      <c r="M36029" s="51"/>
    </row>
    <row r="36030" spans="9:13">
      <c r="I36030" s="51"/>
      <c r="M36030" s="51"/>
    </row>
    <row r="36031" spans="9:13">
      <c r="I36031" s="51"/>
      <c r="M36031" s="51"/>
    </row>
    <row r="36032" spans="9:13">
      <c r="I36032" s="51"/>
      <c r="M36032" s="51"/>
    </row>
    <row r="36033" spans="9:13">
      <c r="I36033" s="51"/>
      <c r="M36033" s="51"/>
    </row>
    <row r="36034" spans="9:13">
      <c r="I36034" s="51"/>
      <c r="M36034" s="51"/>
    </row>
    <row r="36035" spans="9:13">
      <c r="I36035" s="51"/>
      <c r="M36035" s="51"/>
    </row>
    <row r="36036" spans="9:13">
      <c r="I36036" s="51"/>
      <c r="M36036" s="51"/>
    </row>
    <row r="36037" spans="9:13">
      <c r="I36037" s="51"/>
      <c r="M36037" s="51"/>
    </row>
    <row r="36038" spans="9:13">
      <c r="I36038" s="51"/>
      <c r="M36038" s="51"/>
    </row>
    <row r="36039" spans="9:13">
      <c r="I36039" s="51"/>
      <c r="M36039" s="51"/>
    </row>
    <row r="36040" spans="9:13">
      <c r="I36040" s="51"/>
      <c r="M36040" s="51"/>
    </row>
    <row r="36041" spans="9:13">
      <c r="I36041" s="51"/>
      <c r="M36041" s="51"/>
    </row>
    <row r="36042" spans="9:13">
      <c r="I36042" s="51"/>
      <c r="M36042" s="51"/>
    </row>
    <row r="36043" spans="9:13">
      <c r="I36043" s="51"/>
      <c r="M36043" s="51"/>
    </row>
    <row r="36044" spans="9:13">
      <c r="I36044" s="51"/>
      <c r="M36044" s="51"/>
    </row>
    <row r="36045" spans="9:13">
      <c r="I36045" s="51"/>
      <c r="M36045" s="51"/>
    </row>
    <row r="36046" spans="9:13">
      <c r="I36046" s="51"/>
      <c r="M36046" s="51"/>
    </row>
    <row r="36047" spans="9:13">
      <c r="I36047" s="51"/>
      <c r="M36047" s="51"/>
    </row>
    <row r="36048" spans="9:13">
      <c r="I36048" s="51"/>
      <c r="M36048" s="51"/>
    </row>
    <row r="36049" spans="9:13">
      <c r="I36049" s="51"/>
      <c r="M36049" s="51"/>
    </row>
    <row r="36050" spans="9:13">
      <c r="I36050" s="51"/>
      <c r="M36050" s="51"/>
    </row>
    <row r="36051" spans="9:13">
      <c r="I36051" s="51"/>
      <c r="M36051" s="51"/>
    </row>
    <row r="36052" spans="9:13">
      <c r="I36052" s="51"/>
      <c r="M36052" s="51"/>
    </row>
    <row r="36053" spans="9:13">
      <c r="I36053" s="51"/>
      <c r="M36053" s="51"/>
    </row>
    <row r="36054" spans="9:13">
      <c r="I36054" s="51"/>
      <c r="M36054" s="51"/>
    </row>
    <row r="36055" spans="9:13">
      <c r="I36055" s="51"/>
      <c r="M36055" s="51"/>
    </row>
    <row r="36056" spans="9:13">
      <c r="I36056" s="51"/>
      <c r="M36056" s="51"/>
    </row>
    <row r="36057" spans="9:13">
      <c r="I36057" s="51"/>
      <c r="M36057" s="51"/>
    </row>
    <row r="36058" spans="9:13">
      <c r="I36058" s="51"/>
      <c r="M36058" s="51"/>
    </row>
    <row r="36059" spans="9:13">
      <c r="I36059" s="51"/>
      <c r="M36059" s="51"/>
    </row>
    <row r="36060" spans="9:13">
      <c r="I36060" s="51"/>
      <c r="M36060" s="51"/>
    </row>
    <row r="36061" spans="9:13">
      <c r="I36061" s="51"/>
      <c r="M36061" s="51"/>
    </row>
    <row r="36062" spans="9:13">
      <c r="I36062" s="51"/>
      <c r="M36062" s="51"/>
    </row>
    <row r="36063" spans="9:13">
      <c r="I36063" s="51"/>
      <c r="M36063" s="51"/>
    </row>
    <row r="36064" spans="9:13">
      <c r="I36064" s="51"/>
      <c r="M36064" s="51"/>
    </row>
    <row r="36065" spans="9:13">
      <c r="I36065" s="51"/>
      <c r="M36065" s="51"/>
    </row>
    <row r="36066" spans="9:13">
      <c r="I36066" s="51"/>
      <c r="M36066" s="51"/>
    </row>
    <row r="36067" spans="9:13">
      <c r="I36067" s="51"/>
      <c r="M36067" s="51"/>
    </row>
    <row r="36068" spans="9:13">
      <c r="I36068" s="51"/>
      <c r="M36068" s="51"/>
    </row>
    <row r="36069" spans="9:13">
      <c r="I36069" s="51"/>
      <c r="M36069" s="51"/>
    </row>
    <row r="36070" spans="9:13">
      <c r="I36070" s="51"/>
      <c r="M36070" s="51"/>
    </row>
    <row r="36071" spans="9:13">
      <c r="I36071" s="51"/>
      <c r="M36071" s="51"/>
    </row>
    <row r="36072" spans="9:13">
      <c r="I36072" s="51"/>
      <c r="M36072" s="51"/>
    </row>
    <row r="36073" spans="9:13">
      <c r="I36073" s="51"/>
      <c r="M36073" s="51"/>
    </row>
    <row r="36074" spans="9:13">
      <c r="I36074" s="51"/>
      <c r="M36074" s="51"/>
    </row>
    <row r="36075" spans="9:13">
      <c r="I36075" s="51"/>
      <c r="M36075" s="51"/>
    </row>
    <row r="36076" spans="9:13">
      <c r="I36076" s="51"/>
      <c r="M36076" s="51"/>
    </row>
    <row r="36077" spans="9:13">
      <c r="I36077" s="51"/>
      <c r="M36077" s="51"/>
    </row>
    <row r="36078" spans="9:13">
      <c r="I36078" s="51"/>
      <c r="M36078" s="51"/>
    </row>
    <row r="36079" spans="9:13">
      <c r="I36079" s="51"/>
      <c r="M36079" s="51"/>
    </row>
    <row r="36080" spans="9:13">
      <c r="I36080" s="51"/>
      <c r="M36080" s="51"/>
    </row>
    <row r="36081" spans="9:13">
      <c r="I36081" s="51"/>
      <c r="M36081" s="51"/>
    </row>
    <row r="36082" spans="9:13">
      <c r="I36082" s="51"/>
      <c r="M36082" s="51"/>
    </row>
    <row r="36083" spans="9:13">
      <c r="I36083" s="51"/>
      <c r="M36083" s="51"/>
    </row>
    <row r="36084" spans="9:13">
      <c r="I36084" s="51"/>
      <c r="M36084" s="51"/>
    </row>
    <row r="36085" spans="9:13">
      <c r="I36085" s="51"/>
      <c r="M36085" s="51"/>
    </row>
    <row r="36086" spans="9:13">
      <c r="I36086" s="51"/>
      <c r="M36086" s="51"/>
    </row>
    <row r="36087" spans="9:13">
      <c r="I36087" s="51"/>
      <c r="M36087" s="51"/>
    </row>
    <row r="36088" spans="9:13">
      <c r="I36088" s="51"/>
      <c r="M36088" s="51"/>
    </row>
    <row r="36089" spans="9:13">
      <c r="I36089" s="51"/>
      <c r="M36089" s="51"/>
    </row>
    <row r="36090" spans="9:13">
      <c r="I36090" s="51"/>
      <c r="M36090" s="51"/>
    </row>
    <row r="36091" spans="9:13">
      <c r="I36091" s="51"/>
      <c r="M36091" s="51"/>
    </row>
    <row r="36092" spans="9:13">
      <c r="I36092" s="51"/>
      <c r="M36092" s="51"/>
    </row>
    <row r="36093" spans="9:13">
      <c r="I36093" s="51"/>
      <c r="M36093" s="51"/>
    </row>
    <row r="36094" spans="9:13">
      <c r="I36094" s="51"/>
      <c r="M36094" s="51"/>
    </row>
    <row r="36095" spans="9:13">
      <c r="I36095" s="51"/>
      <c r="M36095" s="51"/>
    </row>
    <row r="36096" spans="9:13">
      <c r="I36096" s="51"/>
      <c r="M36096" s="51"/>
    </row>
    <row r="36097" spans="9:13">
      <c r="I36097" s="51"/>
      <c r="M36097" s="51"/>
    </row>
    <row r="36098" spans="9:13">
      <c r="I36098" s="51"/>
      <c r="M36098" s="51"/>
    </row>
    <row r="36099" spans="9:13">
      <c r="I36099" s="51"/>
      <c r="M36099" s="51"/>
    </row>
    <row r="36100" spans="9:13">
      <c r="I36100" s="51"/>
      <c r="M36100" s="51"/>
    </row>
    <row r="36101" spans="9:13">
      <c r="I36101" s="51"/>
      <c r="M36101" s="51"/>
    </row>
    <row r="36102" spans="9:13">
      <c r="I36102" s="51"/>
      <c r="M36102" s="51"/>
    </row>
    <row r="36103" spans="9:13">
      <c r="I36103" s="51"/>
      <c r="M36103" s="51"/>
    </row>
    <row r="36104" spans="9:13">
      <c r="I36104" s="51"/>
      <c r="M36104" s="51"/>
    </row>
    <row r="36105" spans="9:13">
      <c r="I36105" s="51"/>
      <c r="M36105" s="51"/>
    </row>
    <row r="36106" spans="9:13">
      <c r="I36106" s="51"/>
      <c r="M36106" s="51"/>
    </row>
    <row r="36107" spans="9:13">
      <c r="I36107" s="51"/>
      <c r="M36107" s="51"/>
    </row>
    <row r="36108" spans="9:13">
      <c r="I36108" s="51"/>
      <c r="M36108" s="51"/>
    </row>
    <row r="36109" spans="9:13">
      <c r="I36109" s="51"/>
      <c r="M36109" s="51"/>
    </row>
    <row r="36110" spans="9:13">
      <c r="I36110" s="51"/>
      <c r="M36110" s="51"/>
    </row>
    <row r="36111" spans="9:13">
      <c r="I36111" s="51"/>
      <c r="M36111" s="51"/>
    </row>
    <row r="36112" spans="9:13">
      <c r="I36112" s="51"/>
      <c r="M36112" s="51"/>
    </row>
    <row r="36113" spans="9:13">
      <c r="I36113" s="51"/>
      <c r="M36113" s="51"/>
    </row>
    <row r="36114" spans="9:13">
      <c r="I36114" s="51"/>
      <c r="M36114" s="51"/>
    </row>
    <row r="36115" spans="9:13">
      <c r="I36115" s="51"/>
      <c r="M36115" s="51"/>
    </row>
    <row r="36116" spans="9:13">
      <c r="I36116" s="51"/>
      <c r="M36116" s="51"/>
    </row>
    <row r="36117" spans="9:13">
      <c r="I36117" s="51"/>
      <c r="M36117" s="51"/>
    </row>
    <row r="36118" spans="9:13">
      <c r="I36118" s="51"/>
      <c r="M36118" s="51"/>
    </row>
    <row r="36119" spans="9:13">
      <c r="I36119" s="51"/>
      <c r="M36119" s="51"/>
    </row>
    <row r="36120" spans="9:13">
      <c r="I36120" s="51"/>
      <c r="M36120" s="51"/>
    </row>
    <row r="36121" spans="9:13">
      <c r="I36121" s="51"/>
      <c r="M36121" s="51"/>
    </row>
    <row r="36122" spans="9:13">
      <c r="I36122" s="51"/>
      <c r="M36122" s="51"/>
    </row>
    <row r="36123" spans="9:13">
      <c r="I36123" s="51"/>
      <c r="M36123" s="51"/>
    </row>
    <row r="36124" spans="9:13">
      <c r="I36124" s="51"/>
      <c r="M36124" s="51"/>
    </row>
    <row r="36125" spans="9:13">
      <c r="I36125" s="51"/>
      <c r="M36125" s="51"/>
    </row>
    <row r="36126" spans="9:13">
      <c r="I36126" s="51"/>
      <c r="M36126" s="51"/>
    </row>
    <row r="36127" spans="9:13">
      <c r="I36127" s="51"/>
      <c r="M36127" s="51"/>
    </row>
    <row r="36128" spans="9:13">
      <c r="I36128" s="51"/>
      <c r="M36128" s="51"/>
    </row>
    <row r="36129" spans="9:13">
      <c r="I36129" s="51"/>
      <c r="M36129" s="51"/>
    </row>
    <row r="36130" spans="9:13">
      <c r="I36130" s="51"/>
      <c r="M36130" s="51"/>
    </row>
    <row r="36131" spans="9:13">
      <c r="I36131" s="51"/>
      <c r="M36131" s="51"/>
    </row>
    <row r="36132" spans="9:13">
      <c r="I36132" s="51"/>
      <c r="M36132" s="51"/>
    </row>
    <row r="36133" spans="9:13">
      <c r="I36133" s="51"/>
      <c r="M36133" s="51"/>
    </row>
    <row r="36134" spans="9:13">
      <c r="I36134" s="51"/>
      <c r="M36134" s="51"/>
    </row>
    <row r="36135" spans="9:13">
      <c r="I36135" s="51"/>
      <c r="M36135" s="51"/>
    </row>
    <row r="36136" spans="9:13">
      <c r="I36136" s="51"/>
      <c r="M36136" s="51"/>
    </row>
    <row r="36137" spans="9:13">
      <c r="I36137" s="51"/>
      <c r="M36137" s="51"/>
    </row>
    <row r="36138" spans="9:13">
      <c r="I36138" s="51"/>
      <c r="M36138" s="51"/>
    </row>
    <row r="36139" spans="9:13">
      <c r="I36139" s="51"/>
      <c r="M36139" s="51"/>
    </row>
    <row r="36140" spans="9:13">
      <c r="I36140" s="51"/>
      <c r="M36140" s="51"/>
    </row>
    <row r="36141" spans="9:13">
      <c r="I36141" s="51"/>
      <c r="M36141" s="51"/>
    </row>
    <row r="36142" spans="9:13">
      <c r="I36142" s="51"/>
      <c r="M36142" s="51"/>
    </row>
    <row r="36143" spans="9:13">
      <c r="I36143" s="51"/>
      <c r="M36143" s="51"/>
    </row>
    <row r="36144" spans="9:13">
      <c r="I36144" s="51"/>
      <c r="M36144" s="51"/>
    </row>
    <row r="36145" spans="9:13">
      <c r="I36145" s="51"/>
      <c r="M36145" s="51"/>
    </row>
    <row r="36146" spans="9:13">
      <c r="I36146" s="51"/>
      <c r="M36146" s="51"/>
    </row>
    <row r="36147" spans="9:13">
      <c r="I36147" s="51"/>
      <c r="M36147" s="51"/>
    </row>
    <row r="36148" spans="9:13">
      <c r="I36148" s="51"/>
      <c r="M36148" s="51"/>
    </row>
    <row r="36149" spans="9:13">
      <c r="I36149" s="51"/>
      <c r="M36149" s="51"/>
    </row>
    <row r="36150" spans="9:13">
      <c r="I36150" s="51"/>
      <c r="M36150" s="51"/>
    </row>
    <row r="36151" spans="9:13">
      <c r="I36151" s="51"/>
      <c r="M36151" s="51"/>
    </row>
    <row r="36152" spans="9:13">
      <c r="I36152" s="51"/>
      <c r="M36152" s="51"/>
    </row>
    <row r="36153" spans="9:13">
      <c r="I36153" s="51"/>
      <c r="M36153" s="51"/>
    </row>
    <row r="36154" spans="9:13">
      <c r="I36154" s="51"/>
      <c r="M36154" s="51"/>
    </row>
    <row r="36155" spans="9:13">
      <c r="I36155" s="51"/>
      <c r="M36155" s="51"/>
    </row>
    <row r="36156" spans="9:13">
      <c r="I36156" s="51"/>
      <c r="M36156" s="51"/>
    </row>
    <row r="36157" spans="9:13">
      <c r="I36157" s="51"/>
      <c r="M36157" s="51"/>
    </row>
    <row r="36158" spans="9:13">
      <c r="I36158" s="51"/>
      <c r="M36158" s="51"/>
    </row>
    <row r="36159" spans="9:13">
      <c r="I36159" s="51"/>
      <c r="M36159" s="51"/>
    </row>
    <row r="36160" spans="9:13">
      <c r="I36160" s="51"/>
      <c r="M36160" s="51"/>
    </row>
    <row r="36161" spans="9:13">
      <c r="I36161" s="51"/>
      <c r="M36161" s="51"/>
    </row>
    <row r="36162" spans="9:13">
      <c r="I36162" s="51"/>
      <c r="M36162" s="51"/>
    </row>
    <row r="36163" spans="9:13">
      <c r="I36163" s="51"/>
      <c r="M36163" s="51"/>
    </row>
    <row r="36164" spans="9:13">
      <c r="I36164" s="51"/>
      <c r="M36164" s="51"/>
    </row>
    <row r="36165" spans="9:13">
      <c r="I36165" s="51"/>
      <c r="M36165" s="51"/>
    </row>
    <row r="36166" spans="9:13">
      <c r="I36166" s="51"/>
      <c r="M36166" s="51"/>
    </row>
    <row r="36167" spans="9:13">
      <c r="I36167" s="51"/>
      <c r="M36167" s="51"/>
    </row>
    <row r="36168" spans="9:13">
      <c r="I36168" s="51"/>
      <c r="M36168" s="51"/>
    </row>
    <row r="36169" spans="9:13">
      <c r="I36169" s="51"/>
      <c r="M36169" s="51"/>
    </row>
    <row r="36170" spans="9:13">
      <c r="I36170" s="51"/>
      <c r="M36170" s="51"/>
    </row>
    <row r="36171" spans="9:13">
      <c r="I36171" s="51"/>
      <c r="M36171" s="51"/>
    </row>
    <row r="36172" spans="9:13">
      <c r="I36172" s="51"/>
      <c r="M36172" s="51"/>
    </row>
    <row r="36173" spans="9:13">
      <c r="I36173" s="51"/>
      <c r="M36173" s="51"/>
    </row>
    <row r="36174" spans="9:13">
      <c r="I36174" s="51"/>
      <c r="M36174" s="51"/>
    </row>
    <row r="36175" spans="9:13">
      <c r="I36175" s="51"/>
      <c r="M36175" s="51"/>
    </row>
    <row r="36176" spans="9:13">
      <c r="I36176" s="51"/>
      <c r="M36176" s="51"/>
    </row>
    <row r="36177" spans="9:13">
      <c r="I36177" s="51"/>
      <c r="M36177" s="51"/>
    </row>
    <row r="36178" spans="9:13">
      <c r="I36178" s="51"/>
      <c r="M36178" s="51"/>
    </row>
    <row r="36179" spans="9:13">
      <c r="I36179" s="51"/>
      <c r="M36179" s="51"/>
    </row>
    <row r="36180" spans="9:13">
      <c r="I36180" s="51"/>
      <c r="M36180" s="51"/>
    </row>
    <row r="36181" spans="9:13">
      <c r="I36181" s="51"/>
      <c r="M36181" s="51"/>
    </row>
    <row r="36182" spans="9:13">
      <c r="I36182" s="51"/>
      <c r="M36182" s="51"/>
    </row>
    <row r="36183" spans="9:13">
      <c r="I36183" s="51"/>
      <c r="M36183" s="51"/>
    </row>
    <row r="36184" spans="9:13">
      <c r="I36184" s="51"/>
      <c r="M36184" s="51"/>
    </row>
    <row r="36185" spans="9:13">
      <c r="I36185" s="51"/>
      <c r="M36185" s="51"/>
    </row>
    <row r="36186" spans="9:13">
      <c r="I36186" s="51"/>
      <c r="M36186" s="51"/>
    </row>
    <row r="36187" spans="9:13">
      <c r="I36187" s="51"/>
      <c r="M36187" s="51"/>
    </row>
    <row r="36188" spans="9:13">
      <c r="I36188" s="51"/>
      <c r="M36188" s="51"/>
    </row>
    <row r="36189" spans="9:13">
      <c r="I36189" s="51"/>
      <c r="M36189" s="51"/>
    </row>
    <row r="36190" spans="9:13">
      <c r="I36190" s="51"/>
      <c r="M36190" s="51"/>
    </row>
    <row r="36191" spans="9:13">
      <c r="I36191" s="51"/>
      <c r="M36191" s="51"/>
    </row>
    <row r="36192" spans="9:13">
      <c r="I36192" s="51"/>
      <c r="M36192" s="51"/>
    </row>
    <row r="36193" spans="9:13">
      <c r="I36193" s="51"/>
      <c r="M36193" s="51"/>
    </row>
    <row r="36194" spans="9:13">
      <c r="I36194" s="51"/>
      <c r="M36194" s="51"/>
    </row>
    <row r="36195" spans="9:13">
      <c r="I36195" s="51"/>
      <c r="M36195" s="51"/>
    </row>
    <row r="36196" spans="9:13">
      <c r="I36196" s="51"/>
      <c r="M36196" s="51"/>
    </row>
    <row r="36197" spans="9:13">
      <c r="I36197" s="51"/>
      <c r="M36197" s="51"/>
    </row>
    <row r="36198" spans="9:13">
      <c r="I36198" s="51"/>
      <c r="M36198" s="51"/>
    </row>
    <row r="36199" spans="9:13">
      <c r="I36199" s="51"/>
      <c r="M36199" s="51"/>
    </row>
    <row r="36200" spans="9:13">
      <c r="I36200" s="51"/>
      <c r="M36200" s="51"/>
    </row>
    <row r="36201" spans="9:13">
      <c r="I36201" s="51"/>
      <c r="M36201" s="51"/>
    </row>
    <row r="36202" spans="9:13">
      <c r="I36202" s="51"/>
      <c r="M36202" s="51"/>
    </row>
    <row r="36203" spans="9:13">
      <c r="I36203" s="51"/>
      <c r="M36203" s="51"/>
    </row>
    <row r="36204" spans="9:13">
      <c r="I36204" s="51"/>
      <c r="M36204" s="51"/>
    </row>
    <row r="36205" spans="9:13">
      <c r="I36205" s="51"/>
      <c r="M36205" s="51"/>
    </row>
    <row r="36206" spans="9:13">
      <c r="I36206" s="51"/>
      <c r="M36206" s="51"/>
    </row>
    <row r="36207" spans="9:13">
      <c r="I36207" s="51"/>
      <c r="M36207" s="51"/>
    </row>
    <row r="36208" spans="9:13">
      <c r="I36208" s="51"/>
      <c r="M36208" s="51"/>
    </row>
    <row r="36209" spans="9:13">
      <c r="I36209" s="51"/>
      <c r="M36209" s="51"/>
    </row>
    <row r="36210" spans="9:13">
      <c r="I36210" s="51"/>
      <c r="M36210" s="51"/>
    </row>
    <row r="36211" spans="9:13">
      <c r="I36211" s="51"/>
      <c r="M36211" s="51"/>
    </row>
    <row r="36212" spans="9:13">
      <c r="I36212" s="51"/>
      <c r="M36212" s="51"/>
    </row>
    <row r="36213" spans="9:13">
      <c r="I36213" s="51"/>
      <c r="M36213" s="51"/>
    </row>
    <row r="36214" spans="9:13">
      <c r="I36214" s="51"/>
      <c r="M36214" s="51"/>
    </row>
    <row r="36215" spans="9:13">
      <c r="I36215" s="51"/>
      <c r="M36215" s="51"/>
    </row>
    <row r="36216" spans="9:13">
      <c r="I36216" s="51"/>
      <c r="M36216" s="51"/>
    </row>
    <row r="36217" spans="9:13">
      <c r="I36217" s="51"/>
      <c r="M36217" s="51"/>
    </row>
    <row r="36218" spans="9:13">
      <c r="I36218" s="51"/>
      <c r="M36218" s="51"/>
    </row>
    <row r="36219" spans="9:13">
      <c r="I36219" s="51"/>
      <c r="M36219" s="51"/>
    </row>
    <row r="36220" spans="9:13">
      <c r="I36220" s="51"/>
      <c r="M36220" s="51"/>
    </row>
    <row r="36221" spans="9:13">
      <c r="I36221" s="51"/>
      <c r="M36221" s="51"/>
    </row>
    <row r="36222" spans="9:13">
      <c r="I36222" s="51"/>
      <c r="M36222" s="51"/>
    </row>
    <row r="36223" spans="9:13">
      <c r="I36223" s="51"/>
      <c r="M36223" s="51"/>
    </row>
    <row r="36224" spans="9:13">
      <c r="I36224" s="51"/>
      <c r="M36224" s="51"/>
    </row>
    <row r="36225" spans="9:13">
      <c r="I36225" s="51"/>
      <c r="M36225" s="51"/>
    </row>
    <row r="36226" spans="9:13">
      <c r="I36226" s="51"/>
      <c r="M36226" s="51"/>
    </row>
    <row r="36227" spans="9:13">
      <c r="I36227" s="51"/>
      <c r="M36227" s="51"/>
    </row>
    <row r="36228" spans="9:13">
      <c r="I36228" s="51"/>
      <c r="M36228" s="51"/>
    </row>
    <row r="36229" spans="9:13">
      <c r="I36229" s="51"/>
      <c r="M36229" s="51"/>
    </row>
    <row r="36230" spans="9:13">
      <c r="I36230" s="51"/>
      <c r="M36230" s="51"/>
    </row>
    <row r="36231" spans="9:13">
      <c r="I36231" s="51"/>
      <c r="M36231" s="51"/>
    </row>
    <row r="36232" spans="9:13">
      <c r="I36232" s="51"/>
      <c r="M36232" s="51"/>
    </row>
    <row r="36233" spans="9:13">
      <c r="I36233" s="51"/>
      <c r="M36233" s="51"/>
    </row>
    <row r="36234" spans="9:13">
      <c r="I36234" s="51"/>
      <c r="M36234" s="51"/>
    </row>
    <row r="36235" spans="9:13">
      <c r="I36235" s="51"/>
      <c r="M36235" s="51"/>
    </row>
    <row r="36236" spans="9:13">
      <c r="I36236" s="51"/>
      <c r="M36236" s="51"/>
    </row>
    <row r="36237" spans="9:13">
      <c r="I36237" s="51"/>
      <c r="M36237" s="51"/>
    </row>
    <row r="36238" spans="9:13">
      <c r="I36238" s="51"/>
      <c r="M36238" s="51"/>
    </row>
    <row r="36239" spans="9:13">
      <c r="I36239" s="51"/>
      <c r="M36239" s="51"/>
    </row>
    <row r="36240" spans="9:13">
      <c r="I36240" s="51"/>
      <c r="M36240" s="51"/>
    </row>
    <row r="36241" spans="9:13">
      <c r="I36241" s="51"/>
      <c r="M36241" s="51"/>
    </row>
    <row r="36242" spans="9:13">
      <c r="I36242" s="51"/>
      <c r="M36242" s="51"/>
    </row>
    <row r="36243" spans="9:13">
      <c r="I36243" s="51"/>
      <c r="M36243" s="51"/>
    </row>
    <row r="36244" spans="9:13">
      <c r="I36244" s="51"/>
      <c r="M36244" s="51"/>
    </row>
    <row r="36245" spans="9:13">
      <c r="I36245" s="51"/>
      <c r="M36245" s="51"/>
    </row>
    <row r="36246" spans="9:13">
      <c r="I36246" s="51"/>
      <c r="M36246" s="51"/>
    </row>
    <row r="36247" spans="9:13">
      <c r="I36247" s="51"/>
      <c r="M36247" s="51"/>
    </row>
    <row r="36248" spans="9:13">
      <c r="I36248" s="51"/>
      <c r="M36248" s="51"/>
    </row>
    <row r="36249" spans="9:13">
      <c r="I36249" s="51"/>
      <c r="M36249" s="51"/>
    </row>
    <row r="36250" spans="9:13">
      <c r="I36250" s="51"/>
      <c r="M36250" s="51"/>
    </row>
    <row r="36251" spans="9:13">
      <c r="I36251" s="51"/>
      <c r="M36251" s="51"/>
    </row>
    <row r="36252" spans="9:13">
      <c r="I36252" s="51"/>
      <c r="M36252" s="51"/>
    </row>
    <row r="36253" spans="9:13">
      <c r="I36253" s="51"/>
      <c r="M36253" s="51"/>
    </row>
    <row r="36254" spans="9:13">
      <c r="I36254" s="51"/>
      <c r="M36254" s="51"/>
    </row>
    <row r="36255" spans="9:13">
      <c r="I36255" s="51"/>
      <c r="M36255" s="51"/>
    </row>
    <row r="36256" spans="9:13">
      <c r="I36256" s="51"/>
      <c r="M36256" s="51"/>
    </row>
    <row r="36257" spans="9:13">
      <c r="I36257" s="51"/>
      <c r="M36257" s="51"/>
    </row>
    <row r="36258" spans="9:13">
      <c r="I36258" s="51"/>
      <c r="M36258" s="51"/>
    </row>
    <row r="36259" spans="9:13">
      <c r="I36259" s="51"/>
      <c r="M36259" s="51"/>
    </row>
    <row r="36260" spans="9:13">
      <c r="I36260" s="51"/>
      <c r="M36260" s="51"/>
    </row>
    <row r="36261" spans="9:13">
      <c r="I36261" s="51"/>
      <c r="M36261" s="51"/>
    </row>
    <row r="36262" spans="9:13">
      <c r="I36262" s="51"/>
      <c r="M36262" s="51"/>
    </row>
    <row r="36263" spans="9:13">
      <c r="I36263" s="51"/>
      <c r="M36263" s="51"/>
    </row>
    <row r="36264" spans="9:13">
      <c r="I36264" s="51"/>
      <c r="M36264" s="51"/>
    </row>
    <row r="36265" spans="9:13">
      <c r="I36265" s="51"/>
      <c r="M36265" s="51"/>
    </row>
    <row r="36266" spans="9:13">
      <c r="I36266" s="51"/>
      <c r="M36266" s="51"/>
    </row>
    <row r="36267" spans="9:13">
      <c r="I36267" s="51"/>
      <c r="M36267" s="51"/>
    </row>
    <row r="36268" spans="9:13">
      <c r="I36268" s="51"/>
      <c r="M36268" s="51"/>
    </row>
    <row r="36269" spans="9:13">
      <c r="I36269" s="51"/>
      <c r="M36269" s="51"/>
    </row>
    <row r="36270" spans="9:13">
      <c r="I36270" s="51"/>
      <c r="M36270" s="51"/>
    </row>
    <row r="36271" spans="9:13">
      <c r="I36271" s="51"/>
      <c r="M36271" s="51"/>
    </row>
    <row r="36272" spans="9:13">
      <c r="I36272" s="51"/>
      <c r="M36272" s="51"/>
    </row>
    <row r="36273" spans="9:13">
      <c r="I36273" s="51"/>
      <c r="M36273" s="51"/>
    </row>
    <row r="36274" spans="9:13">
      <c r="I36274" s="51"/>
      <c r="M36274" s="51"/>
    </row>
    <row r="36275" spans="9:13">
      <c r="I36275" s="51"/>
      <c r="M36275" s="51"/>
    </row>
    <row r="36276" spans="9:13">
      <c r="I36276" s="51"/>
      <c r="M36276" s="51"/>
    </row>
    <row r="36277" spans="9:13">
      <c r="I36277" s="51"/>
      <c r="M36277" s="51"/>
    </row>
    <row r="36278" spans="9:13">
      <c r="I36278" s="51"/>
      <c r="M36278" s="51"/>
    </row>
    <row r="36279" spans="9:13">
      <c r="I36279" s="51"/>
      <c r="M36279" s="51"/>
    </row>
    <row r="36280" spans="9:13">
      <c r="I36280" s="51"/>
      <c r="M36280" s="51"/>
    </row>
    <row r="36281" spans="9:13">
      <c r="I36281" s="51"/>
      <c r="M36281" s="51"/>
    </row>
    <row r="36282" spans="9:13">
      <c r="I36282" s="51"/>
      <c r="M36282" s="51"/>
    </row>
    <row r="36283" spans="9:13">
      <c r="I36283" s="51"/>
      <c r="M36283" s="51"/>
    </row>
    <row r="36284" spans="9:13">
      <c r="I36284" s="51"/>
      <c r="M36284" s="51"/>
    </row>
    <row r="36285" spans="9:13">
      <c r="I36285" s="51"/>
      <c r="M36285" s="51"/>
    </row>
    <row r="36286" spans="9:13">
      <c r="I36286" s="51"/>
      <c r="M36286" s="51"/>
    </row>
    <row r="36287" spans="9:13">
      <c r="I36287" s="51"/>
      <c r="M36287" s="51"/>
    </row>
    <row r="36288" spans="9:13">
      <c r="I36288" s="51"/>
      <c r="M36288" s="51"/>
    </row>
    <row r="36289" spans="9:13">
      <c r="I36289" s="51"/>
      <c r="M36289" s="51"/>
    </row>
    <row r="36290" spans="9:13">
      <c r="I36290" s="51"/>
      <c r="M36290" s="51"/>
    </row>
    <row r="36291" spans="9:13">
      <c r="I36291" s="51"/>
      <c r="M36291" s="51"/>
    </row>
    <row r="36292" spans="9:13">
      <c r="I36292" s="51"/>
      <c r="M36292" s="51"/>
    </row>
    <row r="36293" spans="9:13">
      <c r="I36293" s="51"/>
      <c r="M36293" s="51"/>
    </row>
    <row r="36294" spans="9:13">
      <c r="I36294" s="51"/>
      <c r="M36294" s="51"/>
    </row>
    <row r="36295" spans="9:13">
      <c r="I36295" s="51"/>
      <c r="M36295" s="51"/>
    </row>
    <row r="36296" spans="9:13">
      <c r="I36296" s="51"/>
      <c r="M36296" s="51"/>
    </row>
    <row r="36297" spans="9:13">
      <c r="I36297" s="51"/>
      <c r="M36297" s="51"/>
    </row>
    <row r="36298" spans="9:13">
      <c r="I36298" s="51"/>
      <c r="M36298" s="51"/>
    </row>
    <row r="36299" spans="9:13">
      <c r="I36299" s="51"/>
      <c r="M36299" s="51"/>
    </row>
    <row r="36300" spans="9:13">
      <c r="I36300" s="51"/>
      <c r="M36300" s="51"/>
    </row>
    <row r="36301" spans="9:13">
      <c r="I36301" s="51"/>
      <c r="M36301" s="51"/>
    </row>
    <row r="36302" spans="9:13">
      <c r="I36302" s="51"/>
      <c r="M36302" s="51"/>
    </row>
    <row r="36303" spans="9:13">
      <c r="I36303" s="51"/>
      <c r="M36303" s="51"/>
    </row>
    <row r="36304" spans="9:13">
      <c r="I36304" s="51"/>
      <c r="M36304" s="51"/>
    </row>
    <row r="36305" spans="9:13">
      <c r="I36305" s="51"/>
      <c r="M36305" s="51"/>
    </row>
    <row r="36306" spans="9:13">
      <c r="I36306" s="51"/>
      <c r="M36306" s="51"/>
    </row>
    <row r="36307" spans="9:13">
      <c r="I36307" s="51"/>
      <c r="M36307" s="51"/>
    </row>
    <row r="36308" spans="9:13">
      <c r="I36308" s="51"/>
      <c r="M36308" s="51"/>
    </row>
    <row r="36309" spans="9:13">
      <c r="I36309" s="51"/>
      <c r="M36309" s="51"/>
    </row>
    <row r="36310" spans="9:13">
      <c r="I36310" s="51"/>
      <c r="M36310" s="51"/>
    </row>
    <row r="36311" spans="9:13">
      <c r="I36311" s="51"/>
      <c r="M36311" s="51"/>
    </row>
    <row r="36312" spans="9:13">
      <c r="I36312" s="51"/>
      <c r="M36312" s="51"/>
    </row>
    <row r="36313" spans="9:13">
      <c r="I36313" s="51"/>
      <c r="M36313" s="51"/>
    </row>
    <row r="36314" spans="9:13">
      <c r="I36314" s="51"/>
      <c r="M36314" s="51"/>
    </row>
    <row r="36315" spans="9:13">
      <c r="I36315" s="51"/>
      <c r="M36315" s="51"/>
    </row>
    <row r="36316" spans="9:13">
      <c r="I36316" s="51"/>
      <c r="M36316" s="51"/>
    </row>
    <row r="36317" spans="9:13">
      <c r="I36317" s="51"/>
      <c r="M36317" s="51"/>
    </row>
    <row r="36318" spans="9:13">
      <c r="I36318" s="51"/>
      <c r="M36318" s="51"/>
    </row>
    <row r="36319" spans="9:13">
      <c r="I36319" s="51"/>
      <c r="M36319" s="51"/>
    </row>
    <row r="36320" spans="9:13">
      <c r="I36320" s="51"/>
      <c r="M36320" s="51"/>
    </row>
    <row r="36321" spans="9:13">
      <c r="I36321" s="51"/>
      <c r="M36321" s="51"/>
    </row>
    <row r="36322" spans="9:13">
      <c r="I36322" s="51"/>
      <c r="M36322" s="51"/>
    </row>
    <row r="36323" spans="9:13">
      <c r="I36323" s="51"/>
      <c r="M36323" s="51"/>
    </row>
    <row r="36324" spans="9:13">
      <c r="I36324" s="51"/>
      <c r="M36324" s="51"/>
    </row>
    <row r="36325" spans="9:13">
      <c r="I36325" s="51"/>
      <c r="M36325" s="51"/>
    </row>
    <row r="36326" spans="9:13">
      <c r="I36326" s="51"/>
      <c r="M36326" s="51"/>
    </row>
    <row r="36327" spans="9:13">
      <c r="I36327" s="51"/>
      <c r="M36327" s="51"/>
    </row>
    <row r="36328" spans="9:13">
      <c r="I36328" s="51"/>
      <c r="M36328" s="51"/>
    </row>
    <row r="36329" spans="9:13">
      <c r="I36329" s="51"/>
      <c r="M36329" s="51"/>
    </row>
    <row r="36330" spans="9:13">
      <c r="I36330" s="51"/>
      <c r="M36330" s="51"/>
    </row>
    <row r="36331" spans="9:13">
      <c r="I36331" s="51"/>
      <c r="M36331" s="51"/>
    </row>
    <row r="36332" spans="9:13">
      <c r="I36332" s="51"/>
      <c r="M36332" s="51"/>
    </row>
    <row r="36333" spans="9:13">
      <c r="I36333" s="51"/>
      <c r="M36333" s="51"/>
    </row>
    <row r="36334" spans="9:13">
      <c r="I36334" s="51"/>
      <c r="M36334" s="51"/>
    </row>
    <row r="36335" spans="9:13">
      <c r="I36335" s="51"/>
      <c r="M36335" s="51"/>
    </row>
    <row r="36336" spans="9:13">
      <c r="I36336" s="51"/>
      <c r="M36336" s="51"/>
    </row>
    <row r="36337" spans="9:13">
      <c r="I36337" s="51"/>
      <c r="M36337" s="51"/>
    </row>
    <row r="36338" spans="9:13">
      <c r="I36338" s="51"/>
      <c r="M36338" s="51"/>
    </row>
    <row r="36339" spans="9:13">
      <c r="I36339" s="51"/>
      <c r="M36339" s="51"/>
    </row>
    <row r="36340" spans="9:13">
      <c r="I36340" s="51"/>
      <c r="M36340" s="51"/>
    </row>
    <row r="36341" spans="9:13">
      <c r="I36341" s="51"/>
      <c r="M36341" s="51"/>
    </row>
    <row r="36342" spans="9:13">
      <c r="I36342" s="51"/>
      <c r="M36342" s="51"/>
    </row>
    <row r="36343" spans="9:13">
      <c r="I36343" s="51"/>
      <c r="M36343" s="51"/>
    </row>
    <row r="36344" spans="9:13">
      <c r="I36344" s="51"/>
      <c r="M36344" s="51"/>
    </row>
    <row r="36345" spans="9:13">
      <c r="I36345" s="51"/>
      <c r="M36345" s="51"/>
    </row>
    <row r="36346" spans="9:13">
      <c r="I36346" s="51"/>
      <c r="M36346" s="51"/>
    </row>
    <row r="36347" spans="9:13">
      <c r="I36347" s="51"/>
      <c r="M36347" s="51"/>
    </row>
    <row r="36348" spans="9:13">
      <c r="I36348" s="51"/>
      <c r="M36348" s="51"/>
    </row>
    <row r="36349" spans="9:13">
      <c r="I36349" s="51"/>
      <c r="M36349" s="51"/>
    </row>
    <row r="36350" spans="9:13">
      <c r="I36350" s="51"/>
      <c r="M36350" s="51"/>
    </row>
    <row r="36351" spans="9:13">
      <c r="I36351" s="51"/>
      <c r="M36351" s="51"/>
    </row>
    <row r="36352" spans="9:13">
      <c r="I36352" s="51"/>
      <c r="M36352" s="51"/>
    </row>
    <row r="36353" spans="9:13">
      <c r="I36353" s="51"/>
      <c r="M36353" s="51"/>
    </row>
    <row r="36354" spans="9:13">
      <c r="I36354" s="51"/>
      <c r="M36354" s="51"/>
    </row>
    <row r="36355" spans="9:13">
      <c r="I36355" s="51"/>
      <c r="M36355" s="51"/>
    </row>
    <row r="36356" spans="9:13">
      <c r="I36356" s="51"/>
      <c r="M36356" s="51"/>
    </row>
    <row r="36357" spans="9:13">
      <c r="I36357" s="51"/>
      <c r="M36357" s="51"/>
    </row>
    <row r="36358" spans="9:13">
      <c r="I36358" s="51"/>
      <c r="M36358" s="51"/>
    </row>
    <row r="36359" spans="9:13">
      <c r="I36359" s="51"/>
      <c r="M36359" s="51"/>
    </row>
    <row r="36360" spans="9:13">
      <c r="I36360" s="51"/>
      <c r="M36360" s="51"/>
    </row>
    <row r="36361" spans="9:13">
      <c r="I36361" s="51"/>
      <c r="M36361" s="51"/>
    </row>
    <row r="36362" spans="9:13">
      <c r="I36362" s="51"/>
      <c r="M36362" s="51"/>
    </row>
    <row r="36363" spans="9:13">
      <c r="I36363" s="51"/>
      <c r="M36363" s="51"/>
    </row>
    <row r="36364" spans="9:13">
      <c r="I36364" s="51"/>
      <c r="M36364" s="51"/>
    </row>
    <row r="36365" spans="9:13">
      <c r="I36365" s="51"/>
      <c r="M36365" s="51"/>
    </row>
    <row r="36366" spans="9:13">
      <c r="I36366" s="51"/>
      <c r="M36366" s="51"/>
    </row>
    <row r="36367" spans="9:13">
      <c r="I36367" s="51"/>
      <c r="M36367" s="51"/>
    </row>
    <row r="36368" spans="9:13">
      <c r="I36368" s="51"/>
      <c r="M36368" s="51"/>
    </row>
    <row r="36369" spans="9:13">
      <c r="I36369" s="51"/>
      <c r="M36369" s="51"/>
    </row>
    <row r="36370" spans="9:13">
      <c r="I36370" s="51"/>
      <c r="M36370" s="51"/>
    </row>
    <row r="36371" spans="9:13">
      <c r="I36371" s="51"/>
      <c r="M36371" s="51"/>
    </row>
    <row r="36372" spans="9:13">
      <c r="I36372" s="51"/>
      <c r="M36372" s="51"/>
    </row>
    <row r="36373" spans="9:13">
      <c r="I36373" s="51"/>
      <c r="M36373" s="51"/>
    </row>
    <row r="36374" spans="9:13">
      <c r="I36374" s="51"/>
      <c r="M36374" s="51"/>
    </row>
    <row r="36375" spans="9:13">
      <c r="I36375" s="51"/>
      <c r="M36375" s="51"/>
    </row>
    <row r="36376" spans="9:13">
      <c r="I36376" s="51"/>
      <c r="M36376" s="51"/>
    </row>
    <row r="36377" spans="9:13">
      <c r="I36377" s="51"/>
      <c r="M36377" s="51"/>
    </row>
    <row r="36378" spans="9:13">
      <c r="I36378" s="51"/>
      <c r="M36378" s="51"/>
    </row>
    <row r="36379" spans="9:13">
      <c r="I36379" s="51"/>
      <c r="M36379" s="51"/>
    </row>
    <row r="36380" spans="9:13">
      <c r="I36380" s="51"/>
      <c r="M36380" s="51"/>
    </row>
    <row r="36381" spans="9:13">
      <c r="I36381" s="51"/>
      <c r="M36381" s="51"/>
    </row>
    <row r="36382" spans="9:13">
      <c r="I36382" s="51"/>
      <c r="M36382" s="51"/>
    </row>
    <row r="36383" spans="9:13">
      <c r="I36383" s="51"/>
      <c r="M36383" s="51"/>
    </row>
    <row r="36384" spans="9:13">
      <c r="I36384" s="51"/>
      <c r="M36384" s="51"/>
    </row>
    <row r="36385" spans="9:13">
      <c r="I36385" s="51"/>
      <c r="M36385" s="51"/>
    </row>
    <row r="36386" spans="9:13">
      <c r="I36386" s="51"/>
      <c r="M36386" s="51"/>
    </row>
    <row r="36387" spans="9:13">
      <c r="I36387" s="51"/>
      <c r="M36387" s="51"/>
    </row>
    <row r="36388" spans="9:13">
      <c r="I36388" s="51"/>
      <c r="M36388" s="51"/>
    </row>
    <row r="36389" spans="9:13">
      <c r="I36389" s="51"/>
      <c r="M36389" s="51"/>
    </row>
    <row r="36390" spans="9:13">
      <c r="I36390" s="51"/>
      <c r="M36390" s="51"/>
    </row>
    <row r="36391" spans="9:13">
      <c r="I36391" s="51"/>
      <c r="M36391" s="51"/>
    </row>
    <row r="36392" spans="9:13">
      <c r="I36392" s="51"/>
      <c r="M36392" s="51"/>
    </row>
    <row r="36393" spans="9:13">
      <c r="I36393" s="51"/>
      <c r="M36393" s="51"/>
    </row>
    <row r="36394" spans="9:13">
      <c r="I36394" s="51"/>
      <c r="M36394" s="51"/>
    </row>
    <row r="36395" spans="9:13">
      <c r="I36395" s="51"/>
      <c r="M36395" s="51"/>
    </row>
    <row r="36396" spans="9:13">
      <c r="I36396" s="51"/>
      <c r="M36396" s="51"/>
    </row>
    <row r="36397" spans="9:13">
      <c r="I36397" s="51"/>
      <c r="M36397" s="51"/>
    </row>
    <row r="36398" spans="9:13">
      <c r="I36398" s="51"/>
      <c r="M36398" s="51"/>
    </row>
    <row r="36399" spans="9:13">
      <c r="I36399" s="51"/>
      <c r="M36399" s="51"/>
    </row>
    <row r="36400" spans="9:13">
      <c r="I36400" s="51"/>
      <c r="M36400" s="51"/>
    </row>
    <row r="36401" spans="9:13">
      <c r="I36401" s="51"/>
      <c r="M36401" s="51"/>
    </row>
    <row r="36402" spans="9:13">
      <c r="I36402" s="51"/>
      <c r="M36402" s="51"/>
    </row>
    <row r="36403" spans="9:13">
      <c r="I36403" s="51"/>
      <c r="M36403" s="51"/>
    </row>
    <row r="36404" spans="9:13">
      <c r="I36404" s="51"/>
      <c r="M36404" s="51"/>
    </row>
    <row r="36405" spans="9:13">
      <c r="I36405" s="51"/>
      <c r="M36405" s="51"/>
    </row>
    <row r="36406" spans="9:13">
      <c r="I36406" s="51"/>
      <c r="M36406" s="51"/>
    </row>
    <row r="36407" spans="9:13">
      <c r="I36407" s="51"/>
      <c r="M36407" s="51"/>
    </row>
    <row r="36408" spans="9:13">
      <c r="I36408" s="51"/>
      <c r="M36408" s="51"/>
    </row>
    <row r="36409" spans="9:13">
      <c r="I36409" s="51"/>
      <c r="M36409" s="51"/>
    </row>
    <row r="36410" spans="9:13">
      <c r="I36410" s="51"/>
      <c r="M36410" s="51"/>
    </row>
    <row r="36411" spans="9:13">
      <c r="I36411" s="51"/>
      <c r="M36411" s="51"/>
    </row>
    <row r="36412" spans="9:13">
      <c r="I36412" s="51"/>
      <c r="M36412" s="51"/>
    </row>
    <row r="36413" spans="9:13">
      <c r="I36413" s="51"/>
      <c r="M36413" s="51"/>
    </row>
    <row r="36414" spans="9:13">
      <c r="I36414" s="51"/>
      <c r="M36414" s="51"/>
    </row>
    <row r="36415" spans="9:13">
      <c r="I36415" s="51"/>
      <c r="M36415" s="51"/>
    </row>
    <row r="36416" spans="9:13">
      <c r="I36416" s="51"/>
      <c r="M36416" s="51"/>
    </row>
    <row r="36417" spans="9:13">
      <c r="I36417" s="51"/>
      <c r="M36417" s="51"/>
    </row>
    <row r="36418" spans="9:13">
      <c r="I36418" s="51"/>
      <c r="M36418" s="51"/>
    </row>
    <row r="36419" spans="9:13">
      <c r="I36419" s="51"/>
      <c r="M36419" s="51"/>
    </row>
    <row r="36420" spans="9:13">
      <c r="I36420" s="51"/>
      <c r="M36420" s="51"/>
    </row>
    <row r="36421" spans="9:13">
      <c r="I36421" s="51"/>
      <c r="M36421" s="51"/>
    </row>
    <row r="36422" spans="9:13">
      <c r="I36422" s="51"/>
      <c r="M36422" s="51"/>
    </row>
    <row r="36423" spans="9:13">
      <c r="I36423" s="51"/>
      <c r="M36423" s="51"/>
    </row>
    <row r="36424" spans="9:13">
      <c r="I36424" s="51"/>
      <c r="M36424" s="51"/>
    </row>
    <row r="36425" spans="9:13">
      <c r="I36425" s="51"/>
      <c r="M36425" s="51"/>
    </row>
    <row r="36426" spans="9:13">
      <c r="I36426" s="51"/>
      <c r="M36426" s="51"/>
    </row>
    <row r="36427" spans="9:13">
      <c r="I36427" s="51"/>
      <c r="M36427" s="51"/>
    </row>
    <row r="36428" spans="9:13">
      <c r="I36428" s="51"/>
      <c r="M36428" s="51"/>
    </row>
    <row r="36429" spans="9:13">
      <c r="I36429" s="51"/>
      <c r="M36429" s="51"/>
    </row>
    <row r="36430" spans="9:13">
      <c r="I36430" s="51"/>
      <c r="M36430" s="51"/>
    </row>
    <row r="36431" spans="9:13">
      <c r="I36431" s="51"/>
      <c r="M36431" s="51"/>
    </row>
    <row r="36432" spans="9:13">
      <c r="I36432" s="51"/>
      <c r="M36432" s="51"/>
    </row>
    <row r="36433" spans="9:13">
      <c r="I36433" s="51"/>
      <c r="M36433" s="51"/>
    </row>
    <row r="36434" spans="9:13">
      <c r="I36434" s="51"/>
      <c r="M36434" s="51"/>
    </row>
    <row r="36435" spans="9:13">
      <c r="I36435" s="51"/>
      <c r="M36435" s="51"/>
    </row>
    <row r="36436" spans="9:13">
      <c r="I36436" s="51"/>
      <c r="M36436" s="51"/>
    </row>
    <row r="36437" spans="9:13">
      <c r="I36437" s="51"/>
      <c r="M36437" s="51"/>
    </row>
    <row r="36438" spans="9:13">
      <c r="I36438" s="51"/>
      <c r="M36438" s="51"/>
    </row>
    <row r="36439" spans="9:13">
      <c r="I36439" s="51"/>
      <c r="M36439" s="51"/>
    </row>
    <row r="36440" spans="9:13">
      <c r="I36440" s="51"/>
      <c r="M36440" s="51"/>
    </row>
    <row r="36441" spans="9:13">
      <c r="I36441" s="51"/>
      <c r="M36441" s="51"/>
    </row>
    <row r="36442" spans="9:13">
      <c r="I36442" s="51"/>
      <c r="M36442" s="51"/>
    </row>
    <row r="36443" spans="9:13">
      <c r="I36443" s="51"/>
      <c r="M36443" s="51"/>
    </row>
    <row r="36444" spans="9:13">
      <c r="I36444" s="51"/>
      <c r="M36444" s="51"/>
    </row>
    <row r="36445" spans="9:13">
      <c r="I36445" s="51"/>
      <c r="M36445" s="51"/>
    </row>
    <row r="36446" spans="9:13">
      <c r="I36446" s="51"/>
      <c r="M36446" s="51"/>
    </row>
    <row r="36447" spans="9:13">
      <c r="I36447" s="51"/>
      <c r="M36447" s="51"/>
    </row>
    <row r="36448" spans="9:13">
      <c r="I36448" s="51"/>
      <c r="M36448" s="51"/>
    </row>
    <row r="36449" spans="9:13">
      <c r="I36449" s="51"/>
      <c r="M36449" s="51"/>
    </row>
    <row r="36450" spans="9:13">
      <c r="I36450" s="51"/>
      <c r="M36450" s="51"/>
    </row>
    <row r="36451" spans="9:13">
      <c r="I36451" s="51"/>
      <c r="M36451" s="51"/>
    </row>
    <row r="36452" spans="9:13">
      <c r="I36452" s="51"/>
      <c r="M36452" s="51"/>
    </row>
    <row r="36453" spans="9:13">
      <c r="I36453" s="51"/>
      <c r="M36453" s="51"/>
    </row>
    <row r="36454" spans="9:13">
      <c r="I36454" s="51"/>
      <c r="M36454" s="51"/>
    </row>
    <row r="36455" spans="9:13">
      <c r="I36455" s="51"/>
      <c r="M36455" s="51"/>
    </row>
    <row r="36456" spans="9:13">
      <c r="I36456" s="51"/>
      <c r="M36456" s="51"/>
    </row>
    <row r="36457" spans="9:13">
      <c r="I36457" s="51"/>
      <c r="M36457" s="51"/>
    </row>
    <row r="36458" spans="9:13">
      <c r="I36458" s="51"/>
      <c r="M36458" s="51"/>
    </row>
    <row r="36459" spans="9:13">
      <c r="I36459" s="51"/>
      <c r="M36459" s="51"/>
    </row>
    <row r="36460" spans="9:13">
      <c r="I36460" s="51"/>
      <c r="M36460" s="51"/>
    </row>
    <row r="36461" spans="9:13">
      <c r="I36461" s="51"/>
      <c r="M36461" s="51"/>
    </row>
    <row r="36462" spans="9:13">
      <c r="I36462" s="51"/>
      <c r="M36462" s="51"/>
    </row>
    <row r="36463" spans="9:13">
      <c r="I36463" s="51"/>
      <c r="M36463" s="51"/>
    </row>
    <row r="36464" spans="9:13">
      <c r="I36464" s="51"/>
      <c r="M36464" s="51"/>
    </row>
    <row r="36465" spans="9:13">
      <c r="I36465" s="51"/>
      <c r="M36465" s="51"/>
    </row>
    <row r="36466" spans="9:13">
      <c r="I36466" s="51"/>
      <c r="M36466" s="51"/>
    </row>
    <row r="36467" spans="9:13">
      <c r="I36467" s="51"/>
      <c r="M36467" s="51"/>
    </row>
    <row r="36468" spans="9:13">
      <c r="I36468" s="51"/>
      <c r="M36468" s="51"/>
    </row>
    <row r="36469" spans="9:13">
      <c r="I36469" s="51"/>
      <c r="M36469" s="51"/>
    </row>
    <row r="36470" spans="9:13">
      <c r="I36470" s="51"/>
      <c r="M36470" s="51"/>
    </row>
    <row r="36471" spans="9:13">
      <c r="I36471" s="51"/>
      <c r="M36471" s="51"/>
    </row>
    <row r="36472" spans="9:13">
      <c r="I36472" s="51"/>
      <c r="M36472" s="51"/>
    </row>
    <row r="36473" spans="9:13">
      <c r="I36473" s="51"/>
      <c r="M36473" s="51"/>
    </row>
    <row r="36474" spans="9:13">
      <c r="I36474" s="51"/>
      <c r="M36474" s="51"/>
    </row>
    <row r="36475" spans="9:13">
      <c r="I36475" s="51"/>
      <c r="M36475" s="51"/>
    </row>
    <row r="36476" spans="9:13">
      <c r="I36476" s="51"/>
      <c r="M36476" s="51"/>
    </row>
    <row r="36477" spans="9:13">
      <c r="I36477" s="51"/>
      <c r="M36477" s="51"/>
    </row>
    <row r="36478" spans="9:13">
      <c r="I36478" s="51"/>
      <c r="M36478" s="51"/>
    </row>
    <row r="36479" spans="9:13">
      <c r="I36479" s="51"/>
      <c r="M36479" s="51"/>
    </row>
    <row r="36480" spans="9:13">
      <c r="I36480" s="51"/>
      <c r="M36480" s="51"/>
    </row>
    <row r="36481" spans="9:13">
      <c r="I36481" s="51"/>
      <c r="M36481" s="51"/>
    </row>
    <row r="36482" spans="9:13">
      <c r="I36482" s="51"/>
      <c r="M36482" s="51"/>
    </row>
    <row r="36483" spans="9:13">
      <c r="I36483" s="51"/>
      <c r="M36483" s="51"/>
    </row>
    <row r="36484" spans="9:13">
      <c r="I36484" s="51"/>
      <c r="M36484" s="51"/>
    </row>
    <row r="36485" spans="9:13">
      <c r="I36485" s="51"/>
      <c r="M36485" s="51"/>
    </row>
    <row r="36486" spans="9:13">
      <c r="I36486" s="51"/>
      <c r="M36486" s="51"/>
    </row>
    <row r="36487" spans="9:13">
      <c r="I36487" s="51"/>
      <c r="M36487" s="51"/>
    </row>
    <row r="36488" spans="9:13">
      <c r="I36488" s="51"/>
      <c r="M36488" s="51"/>
    </row>
    <row r="36489" spans="9:13">
      <c r="I36489" s="51"/>
      <c r="M36489" s="51"/>
    </row>
    <row r="36490" spans="9:13">
      <c r="I36490" s="51"/>
      <c r="M36490" s="51"/>
    </row>
    <row r="36491" spans="9:13">
      <c r="I36491" s="51"/>
      <c r="M36491" s="51"/>
    </row>
    <row r="36492" spans="9:13">
      <c r="I36492" s="51"/>
      <c r="M36492" s="51"/>
    </row>
    <row r="36493" spans="9:13">
      <c r="I36493" s="51"/>
      <c r="M36493" s="51"/>
    </row>
    <row r="36494" spans="9:13">
      <c r="I36494" s="51"/>
      <c r="M36494" s="51"/>
    </row>
    <row r="36495" spans="9:13">
      <c r="I36495" s="51"/>
      <c r="M36495" s="51"/>
    </row>
    <row r="36496" spans="9:13">
      <c r="I36496" s="51"/>
      <c r="M36496" s="51"/>
    </row>
    <row r="36497" spans="9:13">
      <c r="I36497" s="51"/>
      <c r="M36497" s="51"/>
    </row>
    <row r="36498" spans="9:13">
      <c r="I36498" s="51"/>
      <c r="M36498" s="51"/>
    </row>
    <row r="36499" spans="9:13">
      <c r="I36499" s="51"/>
      <c r="M36499" s="51"/>
    </row>
    <row r="36500" spans="9:13">
      <c r="I36500" s="51"/>
      <c r="M36500" s="51"/>
    </row>
    <row r="36501" spans="9:13">
      <c r="I36501" s="51"/>
      <c r="M36501" s="51"/>
    </row>
    <row r="36502" spans="9:13">
      <c r="I36502" s="51"/>
      <c r="M36502" s="51"/>
    </row>
    <row r="36503" spans="9:13">
      <c r="I36503" s="51"/>
      <c r="M36503" s="51"/>
    </row>
    <row r="36504" spans="9:13">
      <c r="I36504" s="51"/>
      <c r="M36504" s="51"/>
    </row>
    <row r="36505" spans="9:13">
      <c r="I36505" s="51"/>
      <c r="M36505" s="51"/>
    </row>
    <row r="36506" spans="9:13">
      <c r="I36506" s="51"/>
      <c r="M36506" s="51"/>
    </row>
    <row r="36507" spans="9:13">
      <c r="I36507" s="51"/>
      <c r="M36507" s="51"/>
    </row>
    <row r="36508" spans="9:13">
      <c r="I36508" s="51"/>
      <c r="M36508" s="51"/>
    </row>
    <row r="36509" spans="9:13">
      <c r="I36509" s="51"/>
      <c r="M36509" s="51"/>
    </row>
    <row r="36510" spans="9:13">
      <c r="I36510" s="51"/>
      <c r="M36510" s="51"/>
    </row>
    <row r="36511" spans="9:13">
      <c r="I36511" s="51"/>
      <c r="M36511" s="51"/>
    </row>
    <row r="36512" spans="9:13">
      <c r="I36512" s="51"/>
      <c r="M36512" s="51"/>
    </row>
    <row r="36513" spans="9:13">
      <c r="I36513" s="51"/>
      <c r="M36513" s="51"/>
    </row>
    <row r="36514" spans="9:13">
      <c r="I36514" s="51"/>
      <c r="M36514" s="51"/>
    </row>
    <row r="36515" spans="9:13">
      <c r="I36515" s="51"/>
      <c r="M36515" s="51"/>
    </row>
    <row r="36516" spans="9:13">
      <c r="I36516" s="51"/>
      <c r="M36516" s="51"/>
    </row>
    <row r="36517" spans="9:13">
      <c r="I36517" s="51"/>
      <c r="M36517" s="51"/>
    </row>
    <row r="36518" spans="9:13">
      <c r="I36518" s="51"/>
      <c r="M36518" s="51"/>
    </row>
    <row r="36519" spans="9:13">
      <c r="I36519" s="51"/>
      <c r="M36519" s="51"/>
    </row>
    <row r="36520" spans="9:13">
      <c r="I36520" s="51"/>
      <c r="M36520" s="51"/>
    </row>
    <row r="36521" spans="9:13">
      <c r="I36521" s="51"/>
      <c r="M36521" s="51"/>
    </row>
    <row r="36522" spans="9:13">
      <c r="I36522" s="51"/>
      <c r="M36522" s="51"/>
    </row>
    <row r="36523" spans="9:13">
      <c r="I36523" s="51"/>
      <c r="M36523" s="51"/>
    </row>
    <row r="36524" spans="9:13">
      <c r="I36524" s="51"/>
      <c r="M36524" s="51"/>
    </row>
    <row r="36525" spans="9:13">
      <c r="I36525" s="51"/>
      <c r="M36525" s="51"/>
    </row>
    <row r="36526" spans="9:13">
      <c r="I36526" s="51"/>
      <c r="M36526" s="51"/>
    </row>
    <row r="36527" spans="9:13">
      <c r="I36527" s="51"/>
      <c r="M36527" s="51"/>
    </row>
    <row r="36528" spans="9:13">
      <c r="I36528" s="51"/>
      <c r="M36528" s="51"/>
    </row>
    <row r="36529" spans="9:13">
      <c r="I36529" s="51"/>
      <c r="M36529" s="51"/>
    </row>
    <row r="36530" spans="9:13">
      <c r="I36530" s="51"/>
      <c r="M36530" s="51"/>
    </row>
    <row r="36531" spans="9:13">
      <c r="I36531" s="51"/>
      <c r="M36531" s="51"/>
    </row>
    <row r="36532" spans="9:13">
      <c r="I36532" s="51"/>
      <c r="M36532" s="51"/>
    </row>
    <row r="36533" spans="9:13">
      <c r="I36533" s="51"/>
      <c r="M36533" s="51"/>
    </row>
    <row r="36534" spans="9:13">
      <c r="I36534" s="51"/>
      <c r="M36534" s="51"/>
    </row>
    <row r="36535" spans="9:13">
      <c r="I36535" s="51"/>
      <c r="M36535" s="51"/>
    </row>
    <row r="36536" spans="9:13">
      <c r="I36536" s="51"/>
      <c r="M36536" s="51"/>
    </row>
    <row r="36537" spans="9:13">
      <c r="I36537" s="51"/>
      <c r="M36537" s="51"/>
    </row>
    <row r="36538" spans="9:13">
      <c r="I36538" s="51"/>
      <c r="M36538" s="51"/>
    </row>
    <row r="36539" spans="9:13">
      <c r="I36539" s="51"/>
      <c r="M36539" s="51"/>
    </row>
    <row r="36540" spans="9:13">
      <c r="I36540" s="51"/>
      <c r="M36540" s="51"/>
    </row>
    <row r="36541" spans="9:13">
      <c r="I36541" s="51"/>
      <c r="M36541" s="51"/>
    </row>
    <row r="36542" spans="9:13">
      <c r="I36542" s="51"/>
      <c r="M36542" s="51"/>
    </row>
    <row r="36543" spans="9:13">
      <c r="I36543" s="51"/>
      <c r="M36543" s="51"/>
    </row>
    <row r="36544" spans="9:13">
      <c r="I36544" s="51"/>
      <c r="M36544" s="51"/>
    </row>
    <row r="36545" spans="9:13">
      <c r="I36545" s="51"/>
      <c r="M36545" s="51"/>
    </row>
    <row r="36546" spans="9:13">
      <c r="I36546" s="51"/>
      <c r="M36546" s="51"/>
    </row>
    <row r="36547" spans="9:13">
      <c r="I36547" s="51"/>
      <c r="M36547" s="51"/>
    </row>
    <row r="36548" spans="9:13">
      <c r="I36548" s="51"/>
      <c r="M36548" s="51"/>
    </row>
    <row r="36549" spans="9:13">
      <c r="I36549" s="51"/>
      <c r="M36549" s="51"/>
    </row>
    <row r="36550" spans="9:13">
      <c r="I36550" s="51"/>
      <c r="M36550" s="51"/>
    </row>
    <row r="36551" spans="9:13">
      <c r="I36551" s="51"/>
      <c r="M36551" s="51"/>
    </row>
    <row r="36552" spans="9:13">
      <c r="I36552" s="51"/>
      <c r="M36552" s="51"/>
    </row>
    <row r="36553" spans="9:13">
      <c r="I36553" s="51"/>
      <c r="M36553" s="51"/>
    </row>
    <row r="36554" spans="9:13">
      <c r="I36554" s="51"/>
      <c r="M36554" s="51"/>
    </row>
    <row r="36555" spans="9:13">
      <c r="I36555" s="51"/>
      <c r="M36555" s="51"/>
    </row>
    <row r="36556" spans="9:13">
      <c r="I36556" s="51"/>
      <c r="M36556" s="51"/>
    </row>
    <row r="36557" spans="9:13">
      <c r="I36557" s="51"/>
      <c r="M36557" s="51"/>
    </row>
    <row r="36558" spans="9:13">
      <c r="I36558" s="51"/>
      <c r="M36558" s="51"/>
    </row>
    <row r="36559" spans="9:13">
      <c r="I36559" s="51"/>
      <c r="M36559" s="51"/>
    </row>
    <row r="36560" spans="9:13">
      <c r="I36560" s="51"/>
      <c r="M36560" s="51"/>
    </row>
    <row r="36561" spans="9:13">
      <c r="I36561" s="51"/>
      <c r="M36561" s="51"/>
    </row>
    <row r="36562" spans="9:13">
      <c r="I36562" s="51"/>
      <c r="M36562" s="51"/>
    </row>
    <row r="36563" spans="9:13">
      <c r="I36563" s="51"/>
      <c r="M36563" s="51"/>
    </row>
    <row r="36564" spans="9:13">
      <c r="I36564" s="51"/>
      <c r="M36564" s="51"/>
    </row>
    <row r="36565" spans="9:13">
      <c r="I36565" s="51"/>
      <c r="M36565" s="51"/>
    </row>
    <row r="36566" spans="9:13">
      <c r="I36566" s="51"/>
      <c r="M36566" s="51"/>
    </row>
    <row r="36567" spans="9:13">
      <c r="I36567" s="51"/>
      <c r="M36567" s="51"/>
    </row>
    <row r="36568" spans="9:13">
      <c r="I36568" s="51"/>
      <c r="M36568" s="51"/>
    </row>
    <row r="36569" spans="9:13">
      <c r="I36569" s="51"/>
      <c r="M36569" s="51"/>
    </row>
    <row r="36570" spans="9:13">
      <c r="I36570" s="51"/>
      <c r="M36570" s="51"/>
    </row>
    <row r="36571" spans="9:13">
      <c r="I36571" s="51"/>
      <c r="M36571" s="51"/>
    </row>
    <row r="36572" spans="9:13">
      <c r="I36572" s="51"/>
      <c r="M36572" s="51"/>
    </row>
    <row r="36573" spans="9:13">
      <c r="I36573" s="51"/>
      <c r="M36573" s="51"/>
    </row>
    <row r="36574" spans="9:13">
      <c r="I36574" s="51"/>
      <c r="M36574" s="51"/>
    </row>
    <row r="36575" spans="9:13">
      <c r="I36575" s="51"/>
      <c r="M36575" s="51"/>
    </row>
    <row r="36576" spans="9:13">
      <c r="I36576" s="51"/>
      <c r="M36576" s="51"/>
    </row>
    <row r="36577" spans="9:13">
      <c r="I36577" s="51"/>
      <c r="M36577" s="51"/>
    </row>
    <row r="36578" spans="9:13">
      <c r="I36578" s="51"/>
      <c r="M36578" s="51"/>
    </row>
    <row r="36579" spans="9:13">
      <c r="I36579" s="51"/>
      <c r="M36579" s="51"/>
    </row>
    <row r="36580" spans="9:13">
      <c r="I36580" s="51"/>
      <c r="M36580" s="51"/>
    </row>
    <row r="36581" spans="9:13">
      <c r="I36581" s="51"/>
      <c r="M36581" s="51"/>
    </row>
    <row r="36582" spans="9:13">
      <c r="I36582" s="51"/>
      <c r="M36582" s="51"/>
    </row>
    <row r="36583" spans="9:13">
      <c r="I36583" s="51"/>
      <c r="M36583" s="51"/>
    </row>
    <row r="36584" spans="9:13">
      <c r="I36584" s="51"/>
      <c r="M36584" s="51"/>
    </row>
    <row r="36585" spans="9:13">
      <c r="I36585" s="51"/>
      <c r="M36585" s="51"/>
    </row>
    <row r="36586" spans="9:13">
      <c r="I36586" s="51"/>
      <c r="M36586" s="51"/>
    </row>
    <row r="36587" spans="9:13">
      <c r="I36587" s="51"/>
      <c r="M36587" s="51"/>
    </row>
    <row r="36588" spans="9:13">
      <c r="I36588" s="51"/>
      <c r="M36588" s="51"/>
    </row>
    <row r="36589" spans="9:13">
      <c r="I36589" s="51"/>
      <c r="M36589" s="51"/>
    </row>
    <row r="36590" spans="9:13">
      <c r="I36590" s="51"/>
      <c r="M36590" s="51"/>
    </row>
    <row r="36591" spans="9:13">
      <c r="I36591" s="51"/>
      <c r="M36591" s="51"/>
    </row>
    <row r="36592" spans="9:13">
      <c r="I36592" s="51"/>
      <c r="M36592" s="51"/>
    </row>
    <row r="36593" spans="9:13">
      <c r="I36593" s="51"/>
      <c r="M36593" s="51"/>
    </row>
    <row r="36594" spans="9:13">
      <c r="I36594" s="51"/>
      <c r="M36594" s="51"/>
    </row>
    <row r="36595" spans="9:13">
      <c r="I36595" s="51"/>
      <c r="M36595" s="51"/>
    </row>
    <row r="36596" spans="9:13">
      <c r="I36596" s="51"/>
      <c r="M36596" s="51"/>
    </row>
    <row r="36597" spans="9:13">
      <c r="I36597" s="51"/>
      <c r="M36597" s="51"/>
    </row>
    <row r="36598" spans="9:13">
      <c r="I36598" s="51"/>
      <c r="M36598" s="51"/>
    </row>
    <row r="36599" spans="9:13">
      <c r="I36599" s="51"/>
      <c r="M36599" s="51"/>
    </row>
    <row r="36600" spans="9:13">
      <c r="I36600" s="51"/>
      <c r="M36600" s="51"/>
    </row>
    <row r="36601" spans="9:13">
      <c r="I36601" s="51"/>
      <c r="M36601" s="51"/>
    </row>
    <row r="36602" spans="9:13">
      <c r="I36602" s="51"/>
      <c r="M36602" s="51"/>
    </row>
    <row r="36603" spans="9:13">
      <c r="I36603" s="51"/>
      <c r="M36603" s="51"/>
    </row>
    <row r="36604" spans="9:13">
      <c r="I36604" s="51"/>
      <c r="M36604" s="51"/>
    </row>
    <row r="36605" spans="9:13">
      <c r="I36605" s="51"/>
      <c r="M36605" s="51"/>
    </row>
    <row r="36606" spans="9:13">
      <c r="I36606" s="51"/>
      <c r="M36606" s="51"/>
    </row>
    <row r="36607" spans="9:13">
      <c r="I36607" s="51"/>
      <c r="M36607" s="51"/>
    </row>
    <row r="36608" spans="9:13">
      <c r="I36608" s="51"/>
      <c r="M36608" s="51"/>
    </row>
    <row r="36609" spans="9:13">
      <c r="I36609" s="51"/>
      <c r="M36609" s="51"/>
    </row>
    <row r="36610" spans="9:13">
      <c r="I36610" s="51"/>
      <c r="M36610" s="51"/>
    </row>
    <row r="36611" spans="9:13">
      <c r="I36611" s="51"/>
      <c r="M36611" s="51"/>
    </row>
    <row r="36612" spans="9:13">
      <c r="I36612" s="51"/>
      <c r="M36612" s="51"/>
    </row>
    <row r="36613" spans="9:13">
      <c r="I36613" s="51"/>
      <c r="M36613" s="51"/>
    </row>
    <row r="36614" spans="9:13">
      <c r="I36614" s="51"/>
      <c r="M36614" s="51"/>
    </row>
    <row r="36615" spans="9:13">
      <c r="I36615" s="51"/>
      <c r="M36615" s="51"/>
    </row>
    <row r="36616" spans="9:13">
      <c r="I36616" s="51"/>
      <c r="M36616" s="51"/>
    </row>
    <row r="36617" spans="9:13">
      <c r="I36617" s="51"/>
      <c r="M36617" s="51"/>
    </row>
    <row r="36618" spans="9:13">
      <c r="I36618" s="51"/>
      <c r="M36618" s="51"/>
    </row>
    <row r="36619" spans="9:13">
      <c r="I36619" s="51"/>
      <c r="M36619" s="51"/>
    </row>
    <row r="36620" spans="9:13">
      <c r="I36620" s="51"/>
      <c r="M36620" s="51"/>
    </row>
    <row r="36621" spans="9:13">
      <c r="I36621" s="51"/>
      <c r="M36621" s="51"/>
    </row>
    <row r="36622" spans="9:13">
      <c r="I36622" s="51"/>
      <c r="M36622" s="51"/>
    </row>
    <row r="36623" spans="9:13">
      <c r="I36623" s="51"/>
      <c r="M36623" s="51"/>
    </row>
    <row r="36624" spans="9:13">
      <c r="I36624" s="51"/>
      <c r="M36624" s="51"/>
    </row>
    <row r="36625" spans="9:13">
      <c r="I36625" s="51"/>
      <c r="M36625" s="51"/>
    </row>
    <row r="36626" spans="9:13">
      <c r="I36626" s="51"/>
      <c r="M36626" s="51"/>
    </row>
    <row r="36627" spans="9:13">
      <c r="I36627" s="51"/>
      <c r="M36627" s="51"/>
    </row>
    <row r="36628" spans="9:13">
      <c r="I36628" s="51"/>
      <c r="M36628" s="51"/>
    </row>
    <row r="36629" spans="9:13">
      <c r="I36629" s="51"/>
      <c r="M36629" s="51"/>
    </row>
    <row r="36630" spans="9:13">
      <c r="I36630" s="51"/>
      <c r="M36630" s="51"/>
    </row>
    <row r="36631" spans="9:13">
      <c r="I36631" s="51"/>
      <c r="M36631" s="51"/>
    </row>
    <row r="36632" spans="9:13">
      <c r="I36632" s="51"/>
      <c r="M36632" s="51"/>
    </row>
    <row r="36633" spans="9:13">
      <c r="I36633" s="51"/>
      <c r="M36633" s="51"/>
    </row>
    <row r="36634" spans="9:13">
      <c r="I36634" s="51"/>
      <c r="M36634" s="51"/>
    </row>
    <row r="36635" spans="9:13">
      <c r="I36635" s="51"/>
      <c r="M36635" s="51"/>
    </row>
    <row r="36636" spans="9:13">
      <c r="I36636" s="51"/>
      <c r="M36636" s="51"/>
    </row>
    <row r="36637" spans="9:13">
      <c r="I36637" s="51"/>
      <c r="M36637" s="51"/>
    </row>
    <row r="36638" spans="9:13">
      <c r="I36638" s="51"/>
      <c r="M36638" s="51"/>
    </row>
    <row r="36639" spans="9:13">
      <c r="I36639" s="51"/>
      <c r="M36639" s="51"/>
    </row>
    <row r="36640" spans="9:13">
      <c r="I36640" s="51"/>
      <c r="M36640" s="51"/>
    </row>
    <row r="36641" spans="9:13">
      <c r="I36641" s="51"/>
      <c r="M36641" s="51"/>
    </row>
    <row r="36642" spans="9:13">
      <c r="I36642" s="51"/>
      <c r="M36642" s="51"/>
    </row>
    <row r="36643" spans="9:13">
      <c r="I36643" s="51"/>
      <c r="M36643" s="51"/>
    </row>
    <row r="36644" spans="9:13">
      <c r="I36644" s="51"/>
      <c r="M36644" s="51"/>
    </row>
    <row r="36645" spans="9:13">
      <c r="I36645" s="51"/>
      <c r="M36645" s="51"/>
    </row>
    <row r="36646" spans="9:13">
      <c r="I36646" s="51"/>
      <c r="M36646" s="51"/>
    </row>
    <row r="36647" spans="9:13">
      <c r="I36647" s="51"/>
      <c r="M36647" s="51"/>
    </row>
    <row r="36648" spans="9:13">
      <c r="I36648" s="51"/>
      <c r="M36648" s="51"/>
    </row>
    <row r="36649" spans="9:13">
      <c r="I36649" s="51"/>
      <c r="M36649" s="51"/>
    </row>
    <row r="36650" spans="9:13">
      <c r="I36650" s="51"/>
      <c r="M36650" s="51"/>
    </row>
    <row r="36651" spans="9:13">
      <c r="I36651" s="51"/>
      <c r="M36651" s="51"/>
    </row>
    <row r="36652" spans="9:13">
      <c r="I36652" s="51"/>
      <c r="M36652" s="51"/>
    </row>
    <row r="36653" spans="9:13">
      <c r="I36653" s="51"/>
      <c r="M36653" s="51"/>
    </row>
    <row r="36654" spans="9:13">
      <c r="I36654" s="51"/>
      <c r="M36654" s="51"/>
    </row>
    <row r="36655" spans="9:13">
      <c r="I36655" s="51"/>
      <c r="M36655" s="51"/>
    </row>
    <row r="36656" spans="9:13">
      <c r="I36656" s="51"/>
      <c r="M36656" s="51"/>
    </row>
    <row r="36657" spans="9:13">
      <c r="I36657" s="51"/>
      <c r="M36657" s="51"/>
    </row>
    <row r="36658" spans="9:13">
      <c r="I36658" s="51"/>
      <c r="M36658" s="51"/>
    </row>
    <row r="36659" spans="9:13">
      <c r="I36659" s="51"/>
      <c r="M36659" s="51"/>
    </row>
    <row r="36660" spans="9:13">
      <c r="I36660" s="51"/>
      <c r="M36660" s="51"/>
    </row>
    <row r="36661" spans="9:13">
      <c r="I36661" s="51"/>
      <c r="M36661" s="51"/>
    </row>
    <row r="36662" spans="9:13">
      <c r="I36662" s="51"/>
      <c r="M36662" s="51"/>
    </row>
    <row r="36663" spans="9:13">
      <c r="I36663" s="51"/>
      <c r="M36663" s="51"/>
    </row>
    <row r="36664" spans="9:13">
      <c r="I36664" s="51"/>
      <c r="M36664" s="51"/>
    </row>
    <row r="36665" spans="9:13">
      <c r="I36665" s="51"/>
      <c r="M36665" s="51"/>
    </row>
    <row r="36666" spans="9:13">
      <c r="I36666" s="51"/>
      <c r="M36666" s="51"/>
    </row>
    <row r="36667" spans="9:13">
      <c r="I36667" s="51"/>
      <c r="M36667" s="51"/>
    </row>
    <row r="36668" spans="9:13">
      <c r="I36668" s="51"/>
      <c r="M36668" s="51"/>
    </row>
    <row r="36669" spans="9:13">
      <c r="I36669" s="51"/>
      <c r="M36669" s="51"/>
    </row>
    <row r="36670" spans="9:13">
      <c r="I36670" s="51"/>
      <c r="M36670" s="51"/>
    </row>
    <row r="36671" spans="9:13">
      <c r="I36671" s="51"/>
      <c r="M36671" s="51"/>
    </row>
    <row r="36672" spans="9:13">
      <c r="I36672" s="51"/>
      <c r="M36672" s="51"/>
    </row>
    <row r="36673" spans="9:13">
      <c r="I36673" s="51"/>
      <c r="M36673" s="51"/>
    </row>
    <row r="36674" spans="9:13">
      <c r="I36674" s="51"/>
      <c r="M36674" s="51"/>
    </row>
    <row r="36675" spans="9:13">
      <c r="I36675" s="51"/>
      <c r="M36675" s="51"/>
    </row>
    <row r="36676" spans="9:13">
      <c r="I36676" s="51"/>
      <c r="M36676" s="51"/>
    </row>
    <row r="36677" spans="9:13">
      <c r="I36677" s="51"/>
      <c r="M36677" s="51"/>
    </row>
    <row r="36678" spans="9:13">
      <c r="I36678" s="51"/>
      <c r="M36678" s="51"/>
    </row>
    <row r="36679" spans="9:13">
      <c r="I36679" s="51"/>
      <c r="M36679" s="51"/>
    </row>
    <row r="36680" spans="9:13">
      <c r="I36680" s="51"/>
      <c r="M36680" s="51"/>
    </row>
    <row r="36681" spans="9:13">
      <c r="I36681" s="51"/>
      <c r="M36681" s="51"/>
    </row>
    <row r="36682" spans="9:13">
      <c r="I36682" s="51"/>
      <c r="M36682" s="51"/>
    </row>
    <row r="36683" spans="9:13">
      <c r="I36683" s="51"/>
      <c r="M36683" s="51"/>
    </row>
    <row r="36684" spans="9:13">
      <c r="I36684" s="51"/>
      <c r="M36684" s="51"/>
    </row>
    <row r="36685" spans="9:13">
      <c r="I36685" s="51"/>
      <c r="M36685" s="51"/>
    </row>
    <row r="36686" spans="9:13">
      <c r="I36686" s="51"/>
      <c r="M36686" s="51"/>
    </row>
    <row r="36687" spans="9:13">
      <c r="I36687" s="51"/>
      <c r="M36687" s="51"/>
    </row>
    <row r="36688" spans="9:13">
      <c r="I36688" s="51"/>
      <c r="M36688" s="51"/>
    </row>
    <row r="36689" spans="9:13">
      <c r="I36689" s="51"/>
      <c r="M36689" s="51"/>
    </row>
    <row r="36690" spans="9:13">
      <c r="I36690" s="51"/>
      <c r="M36690" s="51"/>
    </row>
    <row r="36691" spans="9:13">
      <c r="I36691" s="51"/>
      <c r="M36691" s="51"/>
    </row>
    <row r="36692" spans="9:13">
      <c r="I36692" s="51"/>
      <c r="M36692" s="51"/>
    </row>
    <row r="36693" spans="9:13">
      <c r="I36693" s="51"/>
      <c r="M36693" s="51"/>
    </row>
    <row r="36694" spans="9:13">
      <c r="I36694" s="51"/>
      <c r="M36694" s="51"/>
    </row>
    <row r="36695" spans="9:13">
      <c r="I36695" s="51"/>
      <c r="M36695" s="51"/>
    </row>
    <row r="36696" spans="9:13">
      <c r="I36696" s="51"/>
      <c r="M36696" s="51"/>
    </row>
    <row r="36697" spans="9:13">
      <c r="I36697" s="51"/>
      <c r="M36697" s="51"/>
    </row>
    <row r="36698" spans="9:13">
      <c r="I36698" s="51"/>
      <c r="M36698" s="51"/>
    </row>
    <row r="36699" spans="9:13">
      <c r="I36699" s="51"/>
      <c r="M36699" s="51"/>
    </row>
    <row r="36700" spans="9:13">
      <c r="I36700" s="51"/>
      <c r="M36700" s="51"/>
    </row>
    <row r="36701" spans="9:13">
      <c r="I36701" s="51"/>
      <c r="M36701" s="51"/>
    </row>
    <row r="36702" spans="9:13">
      <c r="I36702" s="51"/>
      <c r="M36702" s="51"/>
    </row>
    <row r="36703" spans="9:13">
      <c r="I36703" s="51"/>
      <c r="M36703" s="51"/>
    </row>
    <row r="36704" spans="9:13">
      <c r="I36704" s="51"/>
      <c r="M36704" s="51"/>
    </row>
    <row r="36705" spans="9:13">
      <c r="I36705" s="51"/>
      <c r="M36705" s="51"/>
    </row>
    <row r="36706" spans="9:13">
      <c r="I36706" s="51"/>
      <c r="M36706" s="51"/>
    </row>
    <row r="36707" spans="9:13">
      <c r="I36707" s="51"/>
      <c r="M36707" s="51"/>
    </row>
    <row r="36708" spans="9:13">
      <c r="I36708" s="51"/>
      <c r="M36708" s="51"/>
    </row>
    <row r="36709" spans="9:13">
      <c r="I36709" s="51"/>
      <c r="M36709" s="51"/>
    </row>
    <row r="36710" spans="9:13">
      <c r="I36710" s="51"/>
      <c r="M36710" s="51"/>
    </row>
    <row r="36711" spans="9:13">
      <c r="I36711" s="51"/>
      <c r="M36711" s="51"/>
    </row>
    <row r="36712" spans="9:13">
      <c r="I36712" s="51"/>
      <c r="M36712" s="51"/>
    </row>
    <row r="36713" spans="9:13">
      <c r="I36713" s="51"/>
      <c r="M36713" s="51"/>
    </row>
    <row r="36714" spans="9:13">
      <c r="I36714" s="51"/>
      <c r="M36714" s="51"/>
    </row>
    <row r="36715" spans="9:13">
      <c r="I36715" s="51"/>
      <c r="M36715" s="51"/>
    </row>
    <row r="36716" spans="9:13">
      <c r="I36716" s="51"/>
      <c r="M36716" s="51"/>
    </row>
    <row r="36717" spans="9:13">
      <c r="I36717" s="51"/>
      <c r="M36717" s="51"/>
    </row>
    <row r="36718" spans="9:13">
      <c r="I36718" s="51"/>
      <c r="M36718" s="51"/>
    </row>
    <row r="36719" spans="9:13">
      <c r="I36719" s="51"/>
      <c r="M36719" s="51"/>
    </row>
    <row r="36720" spans="9:13">
      <c r="I36720" s="51"/>
      <c r="M36720" s="51"/>
    </row>
    <row r="36721" spans="9:13">
      <c r="I36721" s="51"/>
      <c r="M36721" s="51"/>
    </row>
    <row r="36722" spans="9:13">
      <c r="I36722" s="51"/>
      <c r="M36722" s="51"/>
    </row>
    <row r="36723" spans="9:13">
      <c r="I36723" s="51"/>
      <c r="M36723" s="51"/>
    </row>
    <row r="36724" spans="9:13">
      <c r="I36724" s="51"/>
      <c r="M36724" s="51"/>
    </row>
    <row r="36725" spans="9:13">
      <c r="I36725" s="51"/>
      <c r="M36725" s="51"/>
    </row>
    <row r="36726" spans="9:13">
      <c r="I36726" s="51"/>
      <c r="M36726" s="51"/>
    </row>
    <row r="36727" spans="9:13">
      <c r="I36727" s="51"/>
      <c r="M36727" s="51"/>
    </row>
    <row r="36728" spans="9:13">
      <c r="I36728" s="51"/>
      <c r="M36728" s="51"/>
    </row>
    <row r="36729" spans="9:13">
      <c r="I36729" s="51"/>
      <c r="M36729" s="51"/>
    </row>
    <row r="36730" spans="9:13">
      <c r="I36730" s="51"/>
      <c r="M36730" s="51"/>
    </row>
    <row r="36731" spans="9:13">
      <c r="I36731" s="51"/>
      <c r="M36731" s="51"/>
    </row>
    <row r="36732" spans="9:13">
      <c r="I36732" s="51"/>
      <c r="M36732" s="51"/>
    </row>
    <row r="36733" spans="9:13">
      <c r="I36733" s="51"/>
      <c r="M36733" s="51"/>
    </row>
    <row r="36734" spans="9:13">
      <c r="I36734" s="51"/>
      <c r="M36734" s="51"/>
    </row>
    <row r="36735" spans="9:13">
      <c r="I36735" s="51"/>
      <c r="M36735" s="51"/>
    </row>
    <row r="36736" spans="9:13">
      <c r="I36736" s="51"/>
      <c r="M36736" s="51"/>
    </row>
    <row r="36737" spans="9:13">
      <c r="I36737" s="51"/>
      <c r="M36737" s="51"/>
    </row>
    <row r="36738" spans="9:13">
      <c r="I36738" s="51"/>
      <c r="M36738" s="51"/>
    </row>
    <row r="36739" spans="9:13">
      <c r="I36739" s="51"/>
      <c r="M36739" s="51"/>
    </row>
    <row r="36740" spans="9:13">
      <c r="I36740" s="51"/>
      <c r="M36740" s="51"/>
    </row>
    <row r="36741" spans="9:13">
      <c r="I36741" s="51"/>
      <c r="M36741" s="51"/>
    </row>
    <row r="36742" spans="9:13">
      <c r="I36742" s="51"/>
      <c r="M36742" s="51"/>
    </row>
    <row r="36743" spans="9:13">
      <c r="I36743" s="51"/>
      <c r="M36743" s="51"/>
    </row>
    <row r="36744" spans="9:13">
      <c r="I36744" s="51"/>
      <c r="M36744" s="51"/>
    </row>
    <row r="36745" spans="9:13">
      <c r="I36745" s="51"/>
      <c r="M36745" s="51"/>
    </row>
    <row r="36746" spans="9:13">
      <c r="I36746" s="51"/>
      <c r="M36746" s="51"/>
    </row>
    <row r="36747" spans="9:13">
      <c r="I36747" s="51"/>
      <c r="M36747" s="51"/>
    </row>
    <row r="36748" spans="9:13">
      <c r="I36748" s="51"/>
      <c r="M36748" s="51"/>
    </row>
    <row r="36749" spans="9:13">
      <c r="I36749" s="51"/>
      <c r="M36749" s="51"/>
    </row>
    <row r="36750" spans="9:13">
      <c r="I36750" s="51"/>
      <c r="M36750" s="51"/>
    </row>
    <row r="36751" spans="9:13">
      <c r="I36751" s="51"/>
      <c r="M36751" s="51"/>
    </row>
    <row r="36752" spans="9:13">
      <c r="I36752" s="51"/>
      <c r="M36752" s="51"/>
    </row>
    <row r="36753" spans="9:13">
      <c r="I36753" s="51"/>
      <c r="M36753" s="51"/>
    </row>
    <row r="36754" spans="9:13">
      <c r="I36754" s="51"/>
      <c r="M36754" s="51"/>
    </row>
    <row r="36755" spans="9:13">
      <c r="I36755" s="51"/>
      <c r="M36755" s="51"/>
    </row>
    <row r="36756" spans="9:13">
      <c r="I36756" s="51"/>
      <c r="M36756" s="51"/>
    </row>
    <row r="36757" spans="9:13">
      <c r="I36757" s="51"/>
      <c r="M36757" s="51"/>
    </row>
    <row r="36758" spans="9:13">
      <c r="I36758" s="51"/>
      <c r="M36758" s="51"/>
    </row>
    <row r="36759" spans="9:13">
      <c r="I36759" s="51"/>
      <c r="M36759" s="51"/>
    </row>
    <row r="36760" spans="9:13">
      <c r="I36760" s="51"/>
      <c r="M36760" s="51"/>
    </row>
    <row r="36761" spans="9:13">
      <c r="I36761" s="51"/>
      <c r="M36761" s="51"/>
    </row>
    <row r="36762" spans="9:13">
      <c r="I36762" s="51"/>
      <c r="M36762" s="51"/>
    </row>
    <row r="36763" spans="9:13">
      <c r="I36763" s="51"/>
      <c r="M36763" s="51"/>
    </row>
    <row r="36764" spans="9:13">
      <c r="I36764" s="51"/>
      <c r="M36764" s="51"/>
    </row>
    <row r="36765" spans="9:13">
      <c r="I36765" s="51"/>
      <c r="M36765" s="51"/>
    </row>
    <row r="36766" spans="9:13">
      <c r="I36766" s="51"/>
      <c r="M36766" s="51"/>
    </row>
    <row r="36767" spans="9:13">
      <c r="I36767" s="51"/>
      <c r="M36767" s="51"/>
    </row>
    <row r="36768" spans="9:13">
      <c r="I36768" s="51"/>
      <c r="M36768" s="51"/>
    </row>
    <row r="36769" spans="9:13">
      <c r="I36769" s="51"/>
      <c r="M36769" s="51"/>
    </row>
    <row r="36770" spans="9:13">
      <c r="I36770" s="51"/>
      <c r="M36770" s="51"/>
    </row>
    <row r="36771" spans="9:13">
      <c r="I36771" s="51"/>
      <c r="M36771" s="51"/>
    </row>
    <row r="36772" spans="9:13">
      <c r="I36772" s="51"/>
      <c r="M36772" s="51"/>
    </row>
    <row r="36773" spans="9:13">
      <c r="I36773" s="51"/>
      <c r="M36773" s="51"/>
    </row>
    <row r="36774" spans="9:13">
      <c r="I36774" s="51"/>
      <c r="M36774" s="51"/>
    </row>
    <row r="36775" spans="9:13">
      <c r="I36775" s="51"/>
      <c r="M36775" s="51"/>
    </row>
    <row r="36776" spans="9:13">
      <c r="I36776" s="51"/>
      <c r="M36776" s="51"/>
    </row>
    <row r="36777" spans="9:13">
      <c r="I36777" s="51"/>
      <c r="M36777" s="51"/>
    </row>
    <row r="36778" spans="9:13">
      <c r="I36778" s="51"/>
      <c r="M36778" s="51"/>
    </row>
    <row r="36779" spans="9:13">
      <c r="I36779" s="51"/>
      <c r="M36779" s="51"/>
    </row>
    <row r="36780" spans="9:13">
      <c r="I36780" s="51"/>
      <c r="M36780" s="51"/>
    </row>
    <row r="36781" spans="9:13">
      <c r="I36781" s="51"/>
      <c r="M36781" s="51"/>
    </row>
    <row r="36782" spans="9:13">
      <c r="I36782" s="51"/>
      <c r="M36782" s="51"/>
    </row>
    <row r="36783" spans="9:13">
      <c r="I36783" s="51"/>
      <c r="M36783" s="51"/>
    </row>
    <row r="36784" spans="9:13">
      <c r="I36784" s="51"/>
      <c r="M36784" s="51"/>
    </row>
    <row r="36785" spans="9:13">
      <c r="I36785" s="51"/>
      <c r="M36785" s="51"/>
    </row>
    <row r="36786" spans="9:13">
      <c r="I36786" s="51"/>
      <c r="M36786" s="51"/>
    </row>
    <row r="36787" spans="9:13">
      <c r="I36787" s="51"/>
      <c r="M36787" s="51"/>
    </row>
    <row r="36788" spans="9:13">
      <c r="I36788" s="51"/>
      <c r="M36788" s="51"/>
    </row>
    <row r="36789" spans="9:13">
      <c r="I36789" s="51"/>
      <c r="M36789" s="51"/>
    </row>
    <row r="36790" spans="9:13">
      <c r="I36790" s="51"/>
      <c r="M36790" s="51"/>
    </row>
    <row r="36791" spans="9:13">
      <c r="I36791" s="51"/>
      <c r="M36791" s="51"/>
    </row>
    <row r="36792" spans="9:13">
      <c r="I36792" s="51"/>
      <c r="M36792" s="51"/>
    </row>
    <row r="36793" spans="9:13">
      <c r="I36793" s="51"/>
      <c r="M36793" s="51"/>
    </row>
    <row r="36794" spans="9:13">
      <c r="I36794" s="51"/>
      <c r="M36794" s="51"/>
    </row>
    <row r="36795" spans="9:13">
      <c r="I36795" s="51"/>
      <c r="M36795" s="51"/>
    </row>
    <row r="36796" spans="9:13">
      <c r="I36796" s="51"/>
      <c r="M36796" s="51"/>
    </row>
    <row r="36797" spans="9:13">
      <c r="I36797" s="51"/>
      <c r="M36797" s="51"/>
    </row>
    <row r="36798" spans="9:13">
      <c r="I36798" s="51"/>
      <c r="M36798" s="51"/>
    </row>
    <row r="36799" spans="9:13">
      <c r="I36799" s="51"/>
      <c r="M36799" s="51"/>
    </row>
    <row r="36800" spans="9:13">
      <c r="I36800" s="51"/>
      <c r="M36800" s="51"/>
    </row>
    <row r="36801" spans="9:13">
      <c r="I36801" s="51"/>
      <c r="M36801" s="51"/>
    </row>
    <row r="36802" spans="9:13">
      <c r="I36802" s="51"/>
      <c r="M36802" s="51"/>
    </row>
    <row r="36803" spans="9:13">
      <c r="I36803" s="51"/>
      <c r="M36803" s="51"/>
    </row>
    <row r="36804" spans="9:13">
      <c r="I36804" s="51"/>
      <c r="M36804" s="51"/>
    </row>
    <row r="36805" spans="9:13">
      <c r="I36805" s="51"/>
      <c r="M36805" s="51"/>
    </row>
    <row r="36806" spans="9:13">
      <c r="I36806" s="51"/>
      <c r="M36806" s="51"/>
    </row>
    <row r="36807" spans="9:13">
      <c r="I36807" s="51"/>
      <c r="M36807" s="51"/>
    </row>
    <row r="36808" spans="9:13">
      <c r="I36808" s="51"/>
      <c r="M36808" s="51"/>
    </row>
    <row r="36809" spans="9:13">
      <c r="I36809" s="51"/>
      <c r="M36809" s="51"/>
    </row>
    <row r="36810" spans="9:13">
      <c r="I36810" s="51"/>
      <c r="M36810" s="51"/>
    </row>
    <row r="36811" spans="9:13">
      <c r="I36811" s="51"/>
      <c r="M36811" s="51"/>
    </row>
    <row r="36812" spans="9:13">
      <c r="I36812" s="51"/>
      <c r="M36812" s="51"/>
    </row>
    <row r="36813" spans="9:13">
      <c r="I36813" s="51"/>
      <c r="M36813" s="51"/>
    </row>
    <row r="36814" spans="9:13">
      <c r="I36814" s="51"/>
      <c r="M36814" s="51"/>
    </row>
    <row r="36815" spans="9:13">
      <c r="I36815" s="51"/>
      <c r="M36815" s="51"/>
    </row>
    <row r="36816" spans="9:13">
      <c r="I36816" s="51"/>
      <c r="M36816" s="51"/>
    </row>
    <row r="36817" spans="9:13">
      <c r="I36817" s="51"/>
      <c r="M36817" s="51"/>
    </row>
    <row r="36818" spans="9:13">
      <c r="I36818" s="51"/>
      <c r="M36818" s="51"/>
    </row>
    <row r="36819" spans="9:13">
      <c r="I36819" s="51"/>
      <c r="M36819" s="51"/>
    </row>
    <row r="36820" spans="9:13">
      <c r="I36820" s="51"/>
      <c r="M36820" s="51"/>
    </row>
    <row r="36821" spans="9:13">
      <c r="I36821" s="51"/>
      <c r="M36821" s="51"/>
    </row>
    <row r="36822" spans="9:13">
      <c r="I36822" s="51"/>
      <c r="M36822" s="51"/>
    </row>
    <row r="36823" spans="9:13">
      <c r="I36823" s="51"/>
      <c r="M36823" s="51"/>
    </row>
    <row r="36824" spans="9:13">
      <c r="I36824" s="51"/>
      <c r="M36824" s="51"/>
    </row>
    <row r="36825" spans="9:13">
      <c r="I36825" s="51"/>
      <c r="M36825" s="51"/>
    </row>
    <row r="36826" spans="9:13">
      <c r="I36826" s="51"/>
      <c r="M36826" s="51"/>
    </row>
    <row r="36827" spans="9:13">
      <c r="I36827" s="51"/>
      <c r="M36827" s="51"/>
    </row>
    <row r="36828" spans="9:13">
      <c r="I36828" s="51"/>
      <c r="M36828" s="51"/>
    </row>
    <row r="36829" spans="9:13">
      <c r="I36829" s="51"/>
      <c r="M36829" s="51"/>
    </row>
    <row r="36830" spans="9:13">
      <c r="I36830" s="51"/>
      <c r="M36830" s="51"/>
    </row>
    <row r="36831" spans="9:13">
      <c r="I36831" s="51"/>
      <c r="M36831" s="51"/>
    </row>
    <row r="36832" spans="9:13">
      <c r="I36832" s="51"/>
      <c r="M36832" s="51"/>
    </row>
    <row r="36833" spans="9:13">
      <c r="I36833" s="51"/>
      <c r="M36833" s="51"/>
    </row>
    <row r="36834" spans="9:13">
      <c r="I36834" s="51"/>
      <c r="M36834" s="51"/>
    </row>
    <row r="36835" spans="9:13">
      <c r="I36835" s="51"/>
      <c r="M36835" s="51"/>
    </row>
    <row r="36836" spans="9:13">
      <c r="I36836" s="51"/>
      <c r="M36836" s="51"/>
    </row>
    <row r="36837" spans="9:13">
      <c r="I36837" s="51"/>
      <c r="M36837" s="51"/>
    </row>
    <row r="36838" spans="9:13">
      <c r="I36838" s="51"/>
      <c r="M36838" s="51"/>
    </row>
    <row r="36839" spans="9:13">
      <c r="I36839" s="51"/>
      <c r="M36839" s="51"/>
    </row>
    <row r="36840" spans="9:13">
      <c r="I36840" s="51"/>
      <c r="M36840" s="51"/>
    </row>
    <row r="36841" spans="9:13">
      <c r="I36841" s="51"/>
      <c r="M36841" s="51"/>
    </row>
    <row r="36842" spans="9:13">
      <c r="I36842" s="51"/>
      <c r="M36842" s="51"/>
    </row>
    <row r="36843" spans="9:13">
      <c r="I36843" s="51"/>
      <c r="M36843" s="51"/>
    </row>
    <row r="36844" spans="9:13">
      <c r="I36844" s="51"/>
      <c r="M36844" s="51"/>
    </row>
    <row r="36845" spans="9:13">
      <c r="I36845" s="51"/>
      <c r="M36845" s="51"/>
    </row>
    <row r="36846" spans="9:13">
      <c r="I36846" s="51"/>
      <c r="M36846" s="51"/>
    </row>
    <row r="36847" spans="9:13">
      <c r="I36847" s="51"/>
      <c r="M36847" s="51"/>
    </row>
    <row r="36848" spans="9:13">
      <c r="I36848" s="51"/>
      <c r="M36848" s="51"/>
    </row>
    <row r="36849" spans="9:13">
      <c r="I36849" s="51"/>
      <c r="M36849" s="51"/>
    </row>
    <row r="36850" spans="9:13">
      <c r="I36850" s="51"/>
      <c r="M36850" s="51"/>
    </row>
    <row r="36851" spans="9:13">
      <c r="I36851" s="51"/>
      <c r="M36851" s="51"/>
    </row>
    <row r="36852" spans="9:13">
      <c r="I36852" s="51"/>
      <c r="M36852" s="51"/>
    </row>
    <row r="36853" spans="9:13">
      <c r="I36853" s="51"/>
      <c r="M36853" s="51"/>
    </row>
    <row r="36854" spans="9:13">
      <c r="I36854" s="51"/>
      <c r="M36854" s="51"/>
    </row>
    <row r="36855" spans="9:13">
      <c r="I36855" s="51"/>
      <c r="M36855" s="51"/>
    </row>
    <row r="36856" spans="9:13">
      <c r="I36856" s="51"/>
      <c r="M36856" s="51"/>
    </row>
    <row r="36857" spans="9:13">
      <c r="I36857" s="51"/>
      <c r="M36857" s="51"/>
    </row>
    <row r="36858" spans="9:13">
      <c r="I36858" s="51"/>
      <c r="M36858" s="51"/>
    </row>
    <row r="36859" spans="9:13">
      <c r="I36859" s="51"/>
      <c r="M36859" s="51"/>
    </row>
    <row r="36860" spans="9:13">
      <c r="I36860" s="51"/>
      <c r="M36860" s="51"/>
    </row>
    <row r="36861" spans="9:13">
      <c r="I36861" s="51"/>
      <c r="M36861" s="51"/>
    </row>
    <row r="36862" spans="9:13">
      <c r="I36862" s="51"/>
      <c r="M36862" s="51"/>
    </row>
    <row r="36863" spans="9:13">
      <c r="I36863" s="51"/>
      <c r="M36863" s="51"/>
    </row>
    <row r="36864" spans="9:13">
      <c r="I36864" s="51"/>
      <c r="M36864" s="51"/>
    </row>
    <row r="36865" spans="9:13">
      <c r="I36865" s="51"/>
      <c r="M36865" s="51"/>
    </row>
    <row r="36866" spans="9:13">
      <c r="I36866" s="51"/>
      <c r="M36866" s="51"/>
    </row>
    <row r="36867" spans="9:13">
      <c r="I36867" s="51"/>
      <c r="M36867" s="51"/>
    </row>
    <row r="36868" spans="9:13">
      <c r="I36868" s="51"/>
      <c r="M36868" s="51"/>
    </row>
    <row r="36869" spans="9:13">
      <c r="I36869" s="51"/>
      <c r="M36869" s="51"/>
    </row>
    <row r="36870" spans="9:13">
      <c r="I36870" s="51"/>
      <c r="M36870" s="51"/>
    </row>
    <row r="36871" spans="9:13">
      <c r="I36871" s="51"/>
      <c r="M36871" s="51"/>
    </row>
    <row r="36872" spans="9:13">
      <c r="I36872" s="51"/>
      <c r="M36872" s="51"/>
    </row>
    <row r="36873" spans="9:13">
      <c r="I36873" s="51"/>
      <c r="M36873" s="51"/>
    </row>
    <row r="36874" spans="9:13">
      <c r="I36874" s="51"/>
      <c r="M36874" s="51"/>
    </row>
    <row r="36875" spans="9:13">
      <c r="I36875" s="51"/>
      <c r="M36875" s="51"/>
    </row>
    <row r="36876" spans="9:13">
      <c r="I36876" s="51"/>
      <c r="M36876" s="51"/>
    </row>
    <row r="36877" spans="9:13">
      <c r="I36877" s="51"/>
      <c r="M36877" s="51"/>
    </row>
    <row r="36878" spans="9:13">
      <c r="I36878" s="51"/>
      <c r="M36878" s="51"/>
    </row>
    <row r="36879" spans="9:13">
      <c r="I36879" s="51"/>
      <c r="M36879" s="51"/>
    </row>
    <row r="36880" spans="9:13">
      <c r="I36880" s="51"/>
      <c r="M36880" s="51"/>
    </row>
    <row r="36881" spans="9:13">
      <c r="I36881" s="51"/>
      <c r="M36881" s="51"/>
    </row>
    <row r="36882" spans="9:13">
      <c r="I36882" s="51"/>
      <c r="M36882" s="51"/>
    </row>
    <row r="36883" spans="9:13">
      <c r="I36883" s="51"/>
      <c r="M36883" s="51"/>
    </row>
    <row r="36884" spans="9:13">
      <c r="I36884" s="51"/>
      <c r="M36884" s="51"/>
    </row>
    <row r="36885" spans="9:13">
      <c r="I36885" s="51"/>
      <c r="M36885" s="51"/>
    </row>
    <row r="36886" spans="9:13">
      <c r="I36886" s="51"/>
      <c r="M36886" s="51"/>
    </row>
    <row r="36887" spans="9:13">
      <c r="I36887" s="51"/>
      <c r="M36887" s="51"/>
    </row>
    <row r="36888" spans="9:13">
      <c r="I36888" s="51"/>
      <c r="M36888" s="51"/>
    </row>
    <row r="36889" spans="9:13">
      <c r="I36889" s="51"/>
      <c r="M36889" s="51"/>
    </row>
    <row r="36890" spans="9:13">
      <c r="I36890" s="51"/>
      <c r="M36890" s="51"/>
    </row>
    <row r="36891" spans="9:13">
      <c r="I36891" s="51"/>
      <c r="M36891" s="51"/>
    </row>
    <row r="36892" spans="9:13">
      <c r="I36892" s="51"/>
      <c r="M36892" s="51"/>
    </row>
    <row r="36893" spans="9:13">
      <c r="I36893" s="51"/>
      <c r="M36893" s="51"/>
    </row>
    <row r="36894" spans="9:13">
      <c r="I36894" s="51"/>
      <c r="M36894" s="51"/>
    </row>
    <row r="36895" spans="9:13">
      <c r="I36895" s="51"/>
      <c r="M36895" s="51"/>
    </row>
    <row r="36896" spans="9:13">
      <c r="I36896" s="51"/>
      <c r="M36896" s="51"/>
    </row>
    <row r="36897" spans="9:13">
      <c r="I36897" s="51"/>
      <c r="M36897" s="51"/>
    </row>
    <row r="36898" spans="9:13">
      <c r="I36898" s="51"/>
      <c r="M36898" s="51"/>
    </row>
    <row r="36899" spans="9:13">
      <c r="I36899" s="51"/>
      <c r="M36899" s="51"/>
    </row>
    <row r="36900" spans="9:13">
      <c r="I36900" s="51"/>
      <c r="M36900" s="51"/>
    </row>
    <row r="36901" spans="9:13">
      <c r="I36901" s="51"/>
      <c r="M36901" s="51"/>
    </row>
    <row r="36902" spans="9:13">
      <c r="I36902" s="51"/>
      <c r="M36902" s="51"/>
    </row>
    <row r="36903" spans="9:13">
      <c r="I36903" s="51"/>
      <c r="M36903" s="51"/>
    </row>
    <row r="36904" spans="9:13">
      <c r="I36904" s="51"/>
      <c r="M36904" s="51"/>
    </row>
    <row r="36905" spans="9:13">
      <c r="I36905" s="51"/>
      <c r="M36905" s="51"/>
    </row>
    <row r="36906" spans="9:13">
      <c r="I36906" s="51"/>
      <c r="M36906" s="51"/>
    </row>
    <row r="36907" spans="9:13">
      <c r="I36907" s="51"/>
      <c r="M36907" s="51"/>
    </row>
    <row r="36908" spans="9:13">
      <c r="I36908" s="51"/>
      <c r="M36908" s="51"/>
    </row>
    <row r="36909" spans="9:13">
      <c r="I36909" s="51"/>
      <c r="M36909" s="51"/>
    </row>
    <row r="36910" spans="9:13">
      <c r="I36910" s="51"/>
      <c r="M36910" s="51"/>
    </row>
    <row r="36911" spans="9:13">
      <c r="I36911" s="51"/>
      <c r="M36911" s="51"/>
    </row>
    <row r="36912" spans="9:13">
      <c r="I36912" s="51"/>
      <c r="M36912" s="51"/>
    </row>
    <row r="36913" spans="9:13">
      <c r="I36913" s="51"/>
      <c r="M36913" s="51"/>
    </row>
    <row r="36914" spans="9:13">
      <c r="I36914" s="51"/>
      <c r="M36914" s="51"/>
    </row>
    <row r="36915" spans="9:13">
      <c r="I36915" s="51"/>
      <c r="M36915" s="51"/>
    </row>
    <row r="36916" spans="9:13">
      <c r="I36916" s="51"/>
      <c r="M36916" s="51"/>
    </row>
    <row r="36917" spans="9:13">
      <c r="I36917" s="51"/>
      <c r="M36917" s="51"/>
    </row>
    <row r="36918" spans="9:13">
      <c r="I36918" s="51"/>
      <c r="M36918" s="51"/>
    </row>
    <row r="36919" spans="9:13">
      <c r="I36919" s="51"/>
      <c r="M36919" s="51"/>
    </row>
    <row r="36920" spans="9:13">
      <c r="I36920" s="51"/>
      <c r="M36920" s="51"/>
    </row>
    <row r="36921" spans="9:13">
      <c r="I36921" s="51"/>
      <c r="M36921" s="51"/>
    </row>
    <row r="36922" spans="9:13">
      <c r="I36922" s="51"/>
      <c r="M36922" s="51"/>
    </row>
    <row r="36923" spans="9:13">
      <c r="I36923" s="51"/>
      <c r="M36923" s="51"/>
    </row>
    <row r="36924" spans="9:13">
      <c r="I36924" s="51"/>
      <c r="M36924" s="51"/>
    </row>
    <row r="36925" spans="9:13">
      <c r="I36925" s="51"/>
      <c r="M36925" s="51"/>
    </row>
    <row r="36926" spans="9:13">
      <c r="I36926" s="51"/>
      <c r="M36926" s="51"/>
    </row>
    <row r="36927" spans="9:13">
      <c r="I36927" s="51"/>
      <c r="M36927" s="51"/>
    </row>
    <row r="36928" spans="9:13">
      <c r="I36928" s="51"/>
      <c r="M36928" s="51"/>
    </row>
    <row r="36929" spans="9:13">
      <c r="I36929" s="51"/>
      <c r="M36929" s="51"/>
    </row>
    <row r="36930" spans="9:13">
      <c r="I36930" s="51"/>
      <c r="M36930" s="51"/>
    </row>
    <row r="36931" spans="9:13">
      <c r="I36931" s="51"/>
      <c r="M36931" s="51"/>
    </row>
    <row r="36932" spans="9:13">
      <c r="I36932" s="51"/>
      <c r="M36932" s="51"/>
    </row>
    <row r="36933" spans="9:13">
      <c r="I36933" s="51"/>
      <c r="M36933" s="51"/>
    </row>
    <row r="36934" spans="9:13">
      <c r="I36934" s="51"/>
      <c r="M36934" s="51"/>
    </row>
    <row r="36935" spans="9:13">
      <c r="I36935" s="51"/>
      <c r="M36935" s="51"/>
    </row>
    <row r="36936" spans="9:13">
      <c r="I36936" s="51"/>
      <c r="M36936" s="51"/>
    </row>
    <row r="36937" spans="9:13">
      <c r="I36937" s="51"/>
      <c r="M36937" s="51"/>
    </row>
    <row r="36938" spans="9:13">
      <c r="I36938" s="51"/>
      <c r="M36938" s="51"/>
    </row>
    <row r="36939" spans="9:13">
      <c r="I36939" s="51"/>
      <c r="M36939" s="51"/>
    </row>
    <row r="36940" spans="9:13">
      <c r="I36940" s="51"/>
      <c r="M36940" s="51"/>
    </row>
    <row r="36941" spans="9:13">
      <c r="I36941" s="51"/>
      <c r="M36941" s="51"/>
    </row>
    <row r="36942" spans="9:13">
      <c r="I36942" s="51"/>
      <c r="M36942" s="51"/>
    </row>
    <row r="36943" spans="9:13">
      <c r="I36943" s="51"/>
      <c r="M36943" s="51"/>
    </row>
    <row r="36944" spans="9:13">
      <c r="I36944" s="51"/>
      <c r="M36944" s="51"/>
    </row>
    <row r="36945" spans="9:13">
      <c r="I36945" s="51"/>
      <c r="M36945" s="51"/>
    </row>
    <row r="36946" spans="9:13">
      <c r="I36946" s="51"/>
      <c r="M36946" s="51"/>
    </row>
    <row r="36947" spans="9:13">
      <c r="I36947" s="51"/>
      <c r="M36947" s="51"/>
    </row>
    <row r="36948" spans="9:13">
      <c r="I36948" s="51"/>
      <c r="M36948" s="51"/>
    </row>
    <row r="36949" spans="9:13">
      <c r="I36949" s="51"/>
      <c r="M36949" s="51"/>
    </row>
    <row r="36950" spans="9:13">
      <c r="I36950" s="51"/>
      <c r="M36950" s="51"/>
    </row>
    <row r="36951" spans="9:13">
      <c r="I36951" s="51"/>
      <c r="M36951" s="51"/>
    </row>
    <row r="36952" spans="9:13">
      <c r="I36952" s="51"/>
      <c r="M36952" s="51"/>
    </row>
    <row r="36953" spans="9:13">
      <c r="I36953" s="51"/>
      <c r="M36953" s="51"/>
    </row>
    <row r="36954" spans="9:13">
      <c r="I36954" s="51"/>
      <c r="M36954" s="51"/>
    </row>
    <row r="36955" spans="9:13">
      <c r="I36955" s="51"/>
      <c r="M36955" s="51"/>
    </row>
    <row r="36956" spans="9:13">
      <c r="I36956" s="51"/>
      <c r="M36956" s="51"/>
    </row>
    <row r="36957" spans="9:13">
      <c r="I36957" s="51"/>
      <c r="M36957" s="51"/>
    </row>
    <row r="36958" spans="9:13">
      <c r="I36958" s="51"/>
      <c r="M36958" s="51"/>
    </row>
    <row r="36959" spans="9:13">
      <c r="I36959" s="51"/>
      <c r="M36959" s="51"/>
    </row>
    <row r="36960" spans="9:13">
      <c r="I36960" s="51"/>
      <c r="M36960" s="51"/>
    </row>
    <row r="36961" spans="9:13">
      <c r="I36961" s="51"/>
      <c r="M36961" s="51"/>
    </row>
    <row r="36962" spans="9:13">
      <c r="I36962" s="51"/>
      <c r="M36962" s="51"/>
    </row>
    <row r="36963" spans="9:13">
      <c r="I36963" s="51"/>
      <c r="M36963" s="51"/>
    </row>
    <row r="36964" spans="9:13">
      <c r="I36964" s="51"/>
      <c r="M36964" s="51"/>
    </row>
    <row r="36965" spans="9:13">
      <c r="I36965" s="51"/>
      <c r="M36965" s="51"/>
    </row>
    <row r="36966" spans="9:13">
      <c r="I36966" s="51"/>
      <c r="M36966" s="51"/>
    </row>
    <row r="36967" spans="9:13">
      <c r="I36967" s="51"/>
      <c r="M36967" s="51"/>
    </row>
    <row r="36968" spans="9:13">
      <c r="I36968" s="51"/>
      <c r="M36968" s="51"/>
    </row>
    <row r="36969" spans="9:13">
      <c r="I36969" s="51"/>
      <c r="M36969" s="51"/>
    </row>
    <row r="36970" spans="9:13">
      <c r="I36970" s="51"/>
      <c r="M36970" s="51"/>
    </row>
    <row r="36971" spans="9:13">
      <c r="I36971" s="51"/>
      <c r="M36971" s="51"/>
    </row>
    <row r="36972" spans="9:13">
      <c r="I36972" s="51"/>
      <c r="M36972" s="51"/>
    </row>
    <row r="36973" spans="9:13">
      <c r="I36973" s="51"/>
      <c r="M36973" s="51"/>
    </row>
    <row r="36974" spans="9:13">
      <c r="I36974" s="51"/>
      <c r="M36974" s="51"/>
    </row>
    <row r="36975" spans="9:13">
      <c r="I36975" s="51"/>
      <c r="M36975" s="51"/>
    </row>
    <row r="36976" spans="9:13">
      <c r="I36976" s="51"/>
      <c r="M36976" s="51"/>
    </row>
    <row r="36977" spans="9:13">
      <c r="I36977" s="51"/>
      <c r="M36977" s="51"/>
    </row>
    <row r="36978" spans="9:13">
      <c r="I36978" s="51"/>
      <c r="M36978" s="51"/>
    </row>
    <row r="36979" spans="9:13">
      <c r="I36979" s="51"/>
      <c r="M36979" s="51"/>
    </row>
    <row r="36980" spans="9:13">
      <c r="I36980" s="51"/>
      <c r="M36980" s="51"/>
    </row>
    <row r="36981" spans="9:13">
      <c r="I36981" s="51"/>
      <c r="M36981" s="51"/>
    </row>
    <row r="36982" spans="9:13">
      <c r="I36982" s="51"/>
      <c r="M36982" s="51"/>
    </row>
    <row r="36983" spans="9:13">
      <c r="I36983" s="51"/>
      <c r="M36983" s="51"/>
    </row>
    <row r="36984" spans="9:13">
      <c r="I36984" s="51"/>
      <c r="M36984" s="51"/>
    </row>
    <row r="36985" spans="9:13">
      <c r="I36985" s="51"/>
      <c r="M36985" s="51"/>
    </row>
    <row r="36986" spans="9:13">
      <c r="I36986" s="51"/>
      <c r="M36986" s="51"/>
    </row>
    <row r="36987" spans="9:13">
      <c r="I36987" s="51"/>
      <c r="M36987" s="51"/>
    </row>
    <row r="36988" spans="9:13">
      <c r="I36988" s="51"/>
      <c r="M36988" s="51"/>
    </row>
    <row r="36989" spans="9:13">
      <c r="I36989" s="51"/>
      <c r="M36989" s="51"/>
    </row>
    <row r="36990" spans="9:13">
      <c r="I36990" s="51"/>
      <c r="M36990" s="51"/>
    </row>
    <row r="36991" spans="9:13">
      <c r="I36991" s="51"/>
      <c r="M36991" s="51"/>
    </row>
    <row r="36992" spans="9:13">
      <c r="I36992" s="51"/>
      <c r="M36992" s="51"/>
    </row>
    <row r="36993" spans="9:13">
      <c r="I36993" s="51"/>
      <c r="M36993" s="51"/>
    </row>
    <row r="36994" spans="9:13">
      <c r="I36994" s="51"/>
      <c r="M36994" s="51"/>
    </row>
    <row r="36995" spans="9:13">
      <c r="I36995" s="51"/>
      <c r="M36995" s="51"/>
    </row>
    <row r="36996" spans="9:13">
      <c r="I36996" s="51"/>
      <c r="M36996" s="51"/>
    </row>
    <row r="36997" spans="9:13">
      <c r="I36997" s="51"/>
      <c r="M36997" s="51"/>
    </row>
    <row r="36998" spans="9:13">
      <c r="I36998" s="51"/>
      <c r="M36998" s="51"/>
    </row>
    <row r="36999" spans="9:13">
      <c r="I36999" s="51"/>
      <c r="M36999" s="51"/>
    </row>
    <row r="37000" spans="9:13">
      <c r="I37000" s="51"/>
      <c r="M37000" s="51"/>
    </row>
    <row r="37001" spans="9:13">
      <c r="I37001" s="51"/>
      <c r="M37001" s="51"/>
    </row>
    <row r="37002" spans="9:13">
      <c r="I37002" s="51"/>
      <c r="M37002" s="51"/>
    </row>
    <row r="37003" spans="9:13">
      <c r="I37003" s="51"/>
      <c r="M37003" s="51"/>
    </row>
    <row r="37004" spans="9:13">
      <c r="I37004" s="51"/>
      <c r="M37004" s="51"/>
    </row>
    <row r="37005" spans="9:13">
      <c r="I37005" s="51"/>
      <c r="M37005" s="51"/>
    </row>
    <row r="37006" spans="9:13">
      <c r="I37006" s="51"/>
      <c r="M37006" s="51"/>
    </row>
    <row r="37007" spans="9:13">
      <c r="I37007" s="51"/>
      <c r="M37007" s="51"/>
    </row>
    <row r="37008" spans="9:13">
      <c r="I37008" s="51"/>
      <c r="M37008" s="51"/>
    </row>
    <row r="37009" spans="9:13">
      <c r="I37009" s="51"/>
      <c r="M37009" s="51"/>
    </row>
    <row r="37010" spans="9:13">
      <c r="I37010" s="51"/>
      <c r="M37010" s="51"/>
    </row>
    <row r="37011" spans="9:13">
      <c r="I37011" s="51"/>
      <c r="M37011" s="51"/>
    </row>
    <row r="37012" spans="9:13">
      <c r="I37012" s="51"/>
      <c r="M37012" s="51"/>
    </row>
    <row r="37013" spans="9:13">
      <c r="I37013" s="51"/>
      <c r="M37013" s="51"/>
    </row>
    <row r="37014" spans="9:13">
      <c r="I37014" s="51"/>
      <c r="M37014" s="51"/>
    </row>
    <row r="37015" spans="9:13">
      <c r="I37015" s="51"/>
      <c r="M37015" s="51"/>
    </row>
    <row r="37016" spans="9:13">
      <c r="I37016" s="51"/>
      <c r="M37016" s="51"/>
    </row>
    <row r="37017" spans="9:13">
      <c r="I37017" s="51"/>
      <c r="M37017" s="51"/>
    </row>
    <row r="37018" spans="9:13">
      <c r="I37018" s="51"/>
      <c r="M37018" s="51"/>
    </row>
    <row r="37019" spans="9:13">
      <c r="I37019" s="51"/>
      <c r="M37019" s="51"/>
    </row>
    <row r="37020" spans="9:13">
      <c r="I37020" s="51"/>
      <c r="M37020" s="51"/>
    </row>
    <row r="37021" spans="9:13">
      <c r="I37021" s="51"/>
      <c r="M37021" s="51"/>
    </row>
    <row r="37022" spans="9:13">
      <c r="I37022" s="51"/>
      <c r="M37022" s="51"/>
    </row>
    <row r="37023" spans="9:13">
      <c r="I37023" s="51"/>
      <c r="M37023" s="51"/>
    </row>
    <row r="37024" spans="9:13">
      <c r="I37024" s="51"/>
      <c r="M37024" s="51"/>
    </row>
    <row r="37025" spans="9:13">
      <c r="I37025" s="51"/>
      <c r="M37025" s="51"/>
    </row>
    <row r="37026" spans="9:13">
      <c r="I37026" s="51"/>
      <c r="M37026" s="51"/>
    </row>
    <row r="37027" spans="9:13">
      <c r="I37027" s="51"/>
      <c r="M37027" s="51"/>
    </row>
    <row r="37028" spans="9:13">
      <c r="I37028" s="51"/>
      <c r="M37028" s="51"/>
    </row>
    <row r="37029" spans="9:13">
      <c r="I37029" s="51"/>
      <c r="M37029" s="51"/>
    </row>
    <row r="37030" spans="9:13">
      <c r="I37030" s="51"/>
      <c r="M37030" s="51"/>
    </row>
    <row r="37031" spans="9:13">
      <c r="I37031" s="51"/>
      <c r="M37031" s="51"/>
    </row>
    <row r="37032" spans="9:13">
      <c r="I37032" s="51"/>
      <c r="M37032" s="51"/>
    </row>
    <row r="37033" spans="9:13">
      <c r="I37033" s="51"/>
      <c r="M37033" s="51"/>
    </row>
    <row r="37034" spans="9:13">
      <c r="I37034" s="51"/>
      <c r="M37034" s="51"/>
    </row>
    <row r="37035" spans="9:13">
      <c r="I37035" s="51"/>
      <c r="M37035" s="51"/>
    </row>
    <row r="37036" spans="9:13">
      <c r="I37036" s="51"/>
      <c r="M37036" s="51"/>
    </row>
    <row r="37037" spans="9:13">
      <c r="I37037" s="51"/>
      <c r="M37037" s="51"/>
    </row>
    <row r="37038" spans="9:13">
      <c r="I37038" s="51"/>
      <c r="M37038" s="51"/>
    </row>
    <row r="37039" spans="9:13">
      <c r="I37039" s="51"/>
      <c r="M37039" s="51"/>
    </row>
    <row r="37040" spans="9:13">
      <c r="I37040" s="51"/>
      <c r="M37040" s="51"/>
    </row>
    <row r="37041" spans="9:13">
      <c r="I37041" s="51"/>
      <c r="M37041" s="51"/>
    </row>
    <row r="37042" spans="9:13">
      <c r="I37042" s="51"/>
      <c r="M37042" s="51"/>
    </row>
    <row r="37043" spans="9:13">
      <c r="I37043" s="51"/>
      <c r="M37043" s="51"/>
    </row>
    <row r="37044" spans="9:13">
      <c r="I37044" s="51"/>
      <c r="M37044" s="51"/>
    </row>
    <row r="37045" spans="9:13">
      <c r="I37045" s="51"/>
      <c r="M37045" s="51"/>
    </row>
    <row r="37046" spans="9:13">
      <c r="I37046" s="51"/>
      <c r="M37046" s="51"/>
    </row>
    <row r="37047" spans="9:13">
      <c r="I37047" s="51"/>
      <c r="M37047" s="51"/>
    </row>
    <row r="37048" spans="9:13">
      <c r="I37048" s="51"/>
      <c r="M37048" s="51"/>
    </row>
    <row r="37049" spans="9:13">
      <c r="I37049" s="51"/>
      <c r="M37049" s="51"/>
    </row>
    <row r="37050" spans="9:13">
      <c r="I37050" s="51"/>
      <c r="M37050" s="51"/>
    </row>
    <row r="37051" spans="9:13">
      <c r="I37051" s="51"/>
      <c r="M37051" s="51"/>
    </row>
    <row r="37052" spans="9:13">
      <c r="I37052" s="51"/>
      <c r="M37052" s="51"/>
    </row>
    <row r="37053" spans="9:13">
      <c r="I37053" s="51"/>
      <c r="M37053" s="51"/>
    </row>
    <row r="37054" spans="9:13">
      <c r="I37054" s="51"/>
      <c r="M37054" s="51"/>
    </row>
    <row r="37055" spans="9:13">
      <c r="I37055" s="51"/>
      <c r="M37055" s="51"/>
    </row>
    <row r="37056" spans="9:13">
      <c r="I37056" s="51"/>
      <c r="M37056" s="51"/>
    </row>
    <row r="37057" spans="9:13">
      <c r="I37057" s="51"/>
      <c r="M37057" s="51"/>
    </row>
    <row r="37058" spans="9:13">
      <c r="I37058" s="51"/>
      <c r="M37058" s="51"/>
    </row>
    <row r="37059" spans="9:13">
      <c r="I37059" s="51"/>
      <c r="M37059" s="51"/>
    </row>
    <row r="37060" spans="9:13">
      <c r="I37060" s="51"/>
      <c r="M37060" s="51"/>
    </row>
    <row r="37061" spans="9:13">
      <c r="I37061" s="51"/>
      <c r="M37061" s="51"/>
    </row>
    <row r="37062" spans="9:13">
      <c r="I37062" s="51"/>
      <c r="M37062" s="51"/>
    </row>
    <row r="37063" spans="9:13">
      <c r="I37063" s="51"/>
      <c r="M37063" s="51"/>
    </row>
    <row r="37064" spans="9:13">
      <c r="I37064" s="51"/>
      <c r="M37064" s="51"/>
    </row>
    <row r="37065" spans="9:13">
      <c r="I37065" s="51"/>
      <c r="M37065" s="51"/>
    </row>
    <row r="37066" spans="9:13">
      <c r="I37066" s="51"/>
      <c r="M37066" s="51"/>
    </row>
    <row r="37067" spans="9:13">
      <c r="I37067" s="51"/>
      <c r="M37067" s="51"/>
    </row>
    <row r="37068" spans="9:13">
      <c r="I37068" s="51"/>
      <c r="M37068" s="51"/>
    </row>
    <row r="37069" spans="9:13">
      <c r="I37069" s="51"/>
      <c r="M37069" s="51"/>
    </row>
    <row r="37070" spans="9:13">
      <c r="I37070" s="51"/>
      <c r="M37070" s="51"/>
    </row>
    <row r="37071" spans="9:13">
      <c r="I37071" s="51"/>
      <c r="M37071" s="51"/>
    </row>
    <row r="37072" spans="9:13">
      <c r="I37072" s="51"/>
      <c r="M37072" s="51"/>
    </row>
    <row r="37073" spans="9:13">
      <c r="I37073" s="51"/>
      <c r="M37073" s="51"/>
    </row>
    <row r="37074" spans="9:13">
      <c r="I37074" s="51"/>
      <c r="M37074" s="51"/>
    </row>
    <row r="37075" spans="9:13">
      <c r="I37075" s="51"/>
      <c r="M37075" s="51"/>
    </row>
    <row r="37076" spans="9:13">
      <c r="I37076" s="51"/>
      <c r="M37076" s="51"/>
    </row>
    <row r="37077" spans="9:13">
      <c r="I37077" s="51"/>
      <c r="M37077" s="51"/>
    </row>
    <row r="37078" spans="9:13">
      <c r="I37078" s="51"/>
      <c r="M37078" s="51"/>
    </row>
    <row r="37079" spans="9:13">
      <c r="I37079" s="51"/>
      <c r="M37079" s="51"/>
    </row>
    <row r="37080" spans="9:13">
      <c r="I37080" s="51"/>
      <c r="M37080" s="51"/>
    </row>
    <row r="37081" spans="9:13">
      <c r="I37081" s="51"/>
      <c r="M37081" s="51"/>
    </row>
    <row r="37082" spans="9:13">
      <c r="I37082" s="51"/>
      <c r="M37082" s="51"/>
    </row>
    <row r="37083" spans="9:13">
      <c r="I37083" s="51"/>
      <c r="M37083" s="51"/>
    </row>
    <row r="37084" spans="9:13">
      <c r="I37084" s="51"/>
      <c r="M37084" s="51"/>
    </row>
    <row r="37085" spans="9:13">
      <c r="I37085" s="51"/>
      <c r="M37085" s="51"/>
    </row>
    <row r="37086" spans="9:13">
      <c r="I37086" s="51"/>
      <c r="M37086" s="51"/>
    </row>
    <row r="37087" spans="9:13">
      <c r="I37087" s="51"/>
      <c r="M37087" s="51"/>
    </row>
    <row r="37088" spans="9:13">
      <c r="I37088" s="51"/>
      <c r="M37088" s="51"/>
    </row>
    <row r="37089" spans="9:13">
      <c r="I37089" s="51"/>
      <c r="M37089" s="51"/>
    </row>
    <row r="37090" spans="9:13">
      <c r="I37090" s="51"/>
      <c r="M37090" s="51"/>
    </row>
    <row r="37091" spans="9:13">
      <c r="I37091" s="51"/>
      <c r="M37091" s="51"/>
    </row>
    <row r="37092" spans="9:13">
      <c r="I37092" s="51"/>
      <c r="M37092" s="51"/>
    </row>
    <row r="37093" spans="9:13">
      <c r="I37093" s="51"/>
      <c r="M37093" s="51"/>
    </row>
    <row r="37094" spans="9:13">
      <c r="I37094" s="51"/>
      <c r="M37094" s="51"/>
    </row>
    <row r="37095" spans="9:13">
      <c r="I37095" s="51"/>
      <c r="M37095" s="51"/>
    </row>
    <row r="37096" spans="9:13">
      <c r="I37096" s="51"/>
      <c r="M37096" s="51"/>
    </row>
    <row r="37097" spans="9:13">
      <c r="I37097" s="51"/>
      <c r="M37097" s="51"/>
    </row>
    <row r="37098" spans="9:13">
      <c r="I37098" s="51"/>
      <c r="M37098" s="51"/>
    </row>
    <row r="37099" spans="9:13">
      <c r="I37099" s="51"/>
      <c r="M37099" s="51"/>
    </row>
    <row r="37100" spans="9:13">
      <c r="I37100" s="51"/>
      <c r="M37100" s="51"/>
    </row>
    <row r="37101" spans="9:13">
      <c r="I37101" s="51"/>
      <c r="M37101" s="51"/>
    </row>
    <row r="37102" spans="9:13">
      <c r="I37102" s="51"/>
      <c r="M37102" s="51"/>
    </row>
    <row r="37103" spans="9:13">
      <c r="I37103" s="51"/>
      <c r="M37103" s="51"/>
    </row>
    <row r="37104" spans="9:13">
      <c r="I37104" s="51"/>
      <c r="M37104" s="51"/>
    </row>
    <row r="37105" spans="9:13">
      <c r="I37105" s="51"/>
      <c r="M37105" s="51"/>
    </row>
    <row r="37106" spans="9:13">
      <c r="I37106" s="51"/>
      <c r="M37106" s="51"/>
    </row>
    <row r="37107" spans="9:13">
      <c r="I37107" s="51"/>
      <c r="M37107" s="51"/>
    </row>
    <row r="37108" spans="9:13">
      <c r="I37108" s="51"/>
      <c r="M37108" s="51"/>
    </row>
    <row r="37109" spans="9:13">
      <c r="I37109" s="51"/>
      <c r="M37109" s="51"/>
    </row>
    <row r="37110" spans="9:13">
      <c r="I37110" s="51"/>
      <c r="M37110" s="51"/>
    </row>
    <row r="37111" spans="9:13">
      <c r="I37111" s="51"/>
      <c r="M37111" s="51"/>
    </row>
    <row r="37112" spans="9:13">
      <c r="I37112" s="51"/>
      <c r="M37112" s="51"/>
    </row>
    <row r="37113" spans="9:13">
      <c r="I37113" s="51"/>
      <c r="M37113" s="51"/>
    </row>
    <row r="37114" spans="9:13">
      <c r="I37114" s="51"/>
      <c r="M37114" s="51"/>
    </row>
    <row r="37115" spans="9:13">
      <c r="I37115" s="51"/>
      <c r="M37115" s="51"/>
    </row>
    <row r="37116" spans="9:13">
      <c r="I37116" s="51"/>
      <c r="M37116" s="51"/>
    </row>
    <row r="37117" spans="9:13">
      <c r="I37117" s="51"/>
      <c r="M37117" s="51"/>
    </row>
    <row r="37118" spans="9:13">
      <c r="I37118" s="51"/>
      <c r="M37118" s="51"/>
    </row>
    <row r="37119" spans="9:13">
      <c r="I37119" s="51"/>
      <c r="M37119" s="51"/>
    </row>
    <row r="37120" spans="9:13">
      <c r="I37120" s="51"/>
      <c r="M37120" s="51"/>
    </row>
    <row r="37121" spans="9:13">
      <c r="I37121" s="51"/>
      <c r="M37121" s="51"/>
    </row>
    <row r="37122" spans="9:13">
      <c r="I37122" s="51"/>
      <c r="M37122" s="51"/>
    </row>
    <row r="37123" spans="9:13">
      <c r="I37123" s="51"/>
      <c r="M37123" s="51"/>
    </row>
    <row r="37124" spans="9:13">
      <c r="I37124" s="51"/>
      <c r="M37124" s="51"/>
    </row>
    <row r="37125" spans="9:13">
      <c r="I37125" s="51"/>
      <c r="M37125" s="51"/>
    </row>
    <row r="37126" spans="9:13">
      <c r="I37126" s="51"/>
      <c r="M37126" s="51"/>
    </row>
    <row r="37127" spans="9:13">
      <c r="I37127" s="51"/>
      <c r="M37127" s="51"/>
    </row>
    <row r="37128" spans="9:13">
      <c r="I37128" s="51"/>
      <c r="M37128" s="51"/>
    </row>
    <row r="37129" spans="9:13">
      <c r="I37129" s="51"/>
      <c r="M37129" s="51"/>
    </row>
    <row r="37130" spans="9:13">
      <c r="I37130" s="51"/>
      <c r="M37130" s="51"/>
    </row>
    <row r="37131" spans="9:13">
      <c r="I37131" s="51"/>
      <c r="M37131" s="51"/>
    </row>
    <row r="37132" spans="9:13">
      <c r="I37132" s="51"/>
      <c r="M37132" s="51"/>
    </row>
    <row r="37133" spans="9:13">
      <c r="I37133" s="51"/>
      <c r="M37133" s="51"/>
    </row>
    <row r="37134" spans="9:13">
      <c r="I37134" s="51"/>
      <c r="M37134" s="51"/>
    </row>
    <row r="37135" spans="9:13">
      <c r="I37135" s="51"/>
      <c r="M37135" s="51"/>
    </row>
    <row r="37136" spans="9:13">
      <c r="I37136" s="51"/>
      <c r="M37136" s="51"/>
    </row>
    <row r="37137" spans="9:13">
      <c r="I37137" s="51"/>
      <c r="M37137" s="51"/>
    </row>
    <row r="37138" spans="9:13">
      <c r="I37138" s="51"/>
      <c r="M37138" s="51"/>
    </row>
    <row r="37139" spans="9:13">
      <c r="I37139" s="51"/>
      <c r="M37139" s="51"/>
    </row>
    <row r="37140" spans="9:13">
      <c r="I37140" s="51"/>
      <c r="M37140" s="51"/>
    </row>
    <row r="37141" spans="9:13">
      <c r="I37141" s="51"/>
      <c r="M37141" s="51"/>
    </row>
    <row r="37142" spans="9:13">
      <c r="I37142" s="51"/>
      <c r="M37142" s="51"/>
    </row>
    <row r="37143" spans="9:13">
      <c r="I37143" s="51"/>
      <c r="M37143" s="51"/>
    </row>
    <row r="37144" spans="9:13">
      <c r="I37144" s="51"/>
      <c r="M37144" s="51"/>
    </row>
    <row r="37145" spans="9:13">
      <c r="I37145" s="51"/>
      <c r="M37145" s="51"/>
    </row>
    <row r="37146" spans="9:13">
      <c r="I37146" s="51"/>
      <c r="M37146" s="51"/>
    </row>
    <row r="37147" spans="9:13">
      <c r="I37147" s="51"/>
      <c r="M37147" s="51"/>
    </row>
    <row r="37148" spans="9:13">
      <c r="I37148" s="51"/>
      <c r="M37148" s="51"/>
    </row>
    <row r="37149" spans="9:13">
      <c r="I37149" s="51"/>
      <c r="M37149" s="51"/>
    </row>
    <row r="37150" spans="9:13">
      <c r="I37150" s="51"/>
      <c r="M37150" s="51"/>
    </row>
    <row r="37151" spans="9:13">
      <c r="I37151" s="51"/>
      <c r="M37151" s="51"/>
    </row>
    <row r="37152" spans="9:13">
      <c r="I37152" s="51"/>
      <c r="M37152" s="51"/>
    </row>
    <row r="37153" spans="9:13">
      <c r="I37153" s="51"/>
      <c r="M37153" s="51"/>
    </row>
    <row r="37154" spans="9:13">
      <c r="I37154" s="51"/>
      <c r="M37154" s="51"/>
    </row>
    <row r="37155" spans="9:13">
      <c r="I37155" s="51"/>
      <c r="M37155" s="51"/>
    </row>
    <row r="37156" spans="9:13">
      <c r="I37156" s="51"/>
      <c r="M37156" s="51"/>
    </row>
    <row r="37157" spans="9:13">
      <c r="I37157" s="51"/>
      <c r="M37157" s="51"/>
    </row>
    <row r="37158" spans="9:13">
      <c r="I37158" s="51"/>
      <c r="M37158" s="51"/>
    </row>
    <row r="37159" spans="9:13">
      <c r="I37159" s="51"/>
      <c r="M37159" s="51"/>
    </row>
    <row r="37160" spans="9:13">
      <c r="I37160" s="51"/>
      <c r="M37160" s="51"/>
    </row>
    <row r="37161" spans="9:13">
      <c r="I37161" s="51"/>
      <c r="M37161" s="51"/>
    </row>
    <row r="37162" spans="9:13">
      <c r="I37162" s="51"/>
      <c r="M37162" s="51"/>
    </row>
    <row r="37163" spans="9:13">
      <c r="I37163" s="51"/>
      <c r="M37163" s="51"/>
    </row>
    <row r="37164" spans="9:13">
      <c r="I37164" s="51"/>
      <c r="M37164" s="51"/>
    </row>
    <row r="37165" spans="9:13">
      <c r="I37165" s="51"/>
      <c r="M37165" s="51"/>
    </row>
    <row r="37166" spans="9:13">
      <c r="I37166" s="51"/>
      <c r="M37166" s="51"/>
    </row>
    <row r="37167" spans="9:13">
      <c r="I37167" s="51"/>
      <c r="M37167" s="51"/>
    </row>
    <row r="37168" spans="9:13">
      <c r="I37168" s="51"/>
      <c r="M37168" s="51"/>
    </row>
    <row r="37169" spans="9:13">
      <c r="I37169" s="51"/>
      <c r="M37169" s="51"/>
    </row>
    <row r="37170" spans="9:13">
      <c r="I37170" s="51"/>
      <c r="M37170" s="51"/>
    </row>
    <row r="37171" spans="9:13">
      <c r="I37171" s="51"/>
      <c r="M37171" s="51"/>
    </row>
    <row r="37172" spans="9:13">
      <c r="I37172" s="51"/>
      <c r="M37172" s="51"/>
    </row>
    <row r="37173" spans="9:13">
      <c r="I37173" s="51"/>
      <c r="M37173" s="51"/>
    </row>
    <row r="37174" spans="9:13">
      <c r="I37174" s="51"/>
      <c r="M37174" s="51"/>
    </row>
    <row r="37175" spans="9:13">
      <c r="I37175" s="51"/>
      <c r="M37175" s="51"/>
    </row>
    <row r="37176" spans="9:13">
      <c r="I37176" s="51"/>
      <c r="M37176" s="51"/>
    </row>
    <row r="37177" spans="9:13">
      <c r="I37177" s="51"/>
      <c r="M37177" s="51"/>
    </row>
    <row r="37178" spans="9:13">
      <c r="I37178" s="51"/>
      <c r="M37178" s="51"/>
    </row>
    <row r="37179" spans="9:13">
      <c r="I37179" s="51"/>
      <c r="M37179" s="51"/>
    </row>
    <row r="37180" spans="9:13">
      <c r="I37180" s="51"/>
      <c r="M37180" s="51"/>
    </row>
    <row r="37181" spans="9:13">
      <c r="I37181" s="51"/>
      <c r="M37181" s="51"/>
    </row>
    <row r="37182" spans="9:13">
      <c r="I37182" s="51"/>
      <c r="M37182" s="51"/>
    </row>
    <row r="37183" spans="9:13">
      <c r="I37183" s="51"/>
      <c r="M37183" s="51"/>
    </row>
    <row r="37184" spans="9:13">
      <c r="I37184" s="51"/>
      <c r="M37184" s="51"/>
    </row>
    <row r="37185" spans="9:13">
      <c r="I37185" s="51"/>
      <c r="M37185" s="51"/>
    </row>
    <row r="37186" spans="9:13">
      <c r="I37186" s="51"/>
      <c r="M37186" s="51"/>
    </row>
    <row r="37187" spans="9:13">
      <c r="I37187" s="51"/>
      <c r="M37187" s="51"/>
    </row>
    <row r="37188" spans="9:13">
      <c r="I37188" s="51"/>
      <c r="M37188" s="51"/>
    </row>
    <row r="37189" spans="9:13">
      <c r="I37189" s="51"/>
      <c r="M37189" s="51"/>
    </row>
    <row r="37190" spans="9:13">
      <c r="I37190" s="51"/>
      <c r="M37190" s="51"/>
    </row>
    <row r="37191" spans="9:13">
      <c r="I37191" s="51"/>
      <c r="M37191" s="51"/>
    </row>
    <row r="37192" spans="9:13">
      <c r="I37192" s="51"/>
      <c r="M37192" s="51"/>
    </row>
    <row r="37193" spans="9:13">
      <c r="I37193" s="51"/>
      <c r="M37193" s="51"/>
    </row>
    <row r="37194" spans="9:13">
      <c r="I37194" s="51"/>
      <c r="M37194" s="51"/>
    </row>
    <row r="37195" spans="9:13">
      <c r="I37195" s="51"/>
      <c r="M37195" s="51"/>
    </row>
    <row r="37196" spans="9:13">
      <c r="I37196" s="51"/>
      <c r="M37196" s="51"/>
    </row>
    <row r="37197" spans="9:13">
      <c r="I37197" s="51"/>
      <c r="M37197" s="51"/>
    </row>
    <row r="37198" spans="9:13">
      <c r="I37198" s="51"/>
      <c r="M37198" s="51"/>
    </row>
    <row r="37199" spans="9:13">
      <c r="I37199" s="51"/>
      <c r="M37199" s="51"/>
    </row>
    <row r="37200" spans="9:13">
      <c r="I37200" s="51"/>
      <c r="M37200" s="51"/>
    </row>
    <row r="37201" spans="9:13">
      <c r="I37201" s="51"/>
      <c r="M37201" s="51"/>
    </row>
    <row r="37202" spans="9:13">
      <c r="I37202" s="51"/>
      <c r="M37202" s="51"/>
    </row>
    <row r="37203" spans="9:13">
      <c r="I37203" s="51"/>
      <c r="M37203" s="51"/>
    </row>
    <row r="37204" spans="9:13">
      <c r="I37204" s="51"/>
      <c r="M37204" s="51"/>
    </row>
    <row r="37205" spans="9:13">
      <c r="I37205" s="51"/>
      <c r="M37205" s="51"/>
    </row>
    <row r="37206" spans="9:13">
      <c r="I37206" s="51"/>
      <c r="M37206" s="51"/>
    </row>
    <row r="37207" spans="9:13">
      <c r="I37207" s="51"/>
      <c r="M37207" s="51"/>
    </row>
    <row r="37208" spans="9:13">
      <c r="I37208" s="51"/>
      <c r="M37208" s="51"/>
    </row>
    <row r="37209" spans="9:13">
      <c r="I37209" s="51"/>
      <c r="M37209" s="51"/>
    </row>
    <row r="37210" spans="9:13">
      <c r="I37210" s="51"/>
      <c r="M37210" s="51"/>
    </row>
    <row r="37211" spans="9:13">
      <c r="I37211" s="51"/>
      <c r="M37211" s="51"/>
    </row>
    <row r="37212" spans="9:13">
      <c r="I37212" s="51"/>
      <c r="M37212" s="51"/>
    </row>
    <row r="37213" spans="9:13">
      <c r="I37213" s="51"/>
      <c r="M37213" s="51"/>
    </row>
    <row r="37214" spans="9:13">
      <c r="I37214" s="51"/>
      <c r="M37214" s="51"/>
    </row>
    <row r="37215" spans="9:13">
      <c r="I37215" s="51"/>
      <c r="M37215" s="51"/>
    </row>
    <row r="37216" spans="9:13">
      <c r="I37216" s="51"/>
      <c r="M37216" s="51"/>
    </row>
    <row r="37217" spans="9:13">
      <c r="I37217" s="51"/>
      <c r="M37217" s="51"/>
    </row>
    <row r="37218" spans="9:13">
      <c r="I37218" s="51"/>
      <c r="M37218" s="51"/>
    </row>
    <row r="37219" spans="9:13">
      <c r="I37219" s="51"/>
      <c r="M37219" s="51"/>
    </row>
    <row r="37220" spans="9:13">
      <c r="I37220" s="51"/>
      <c r="M37220" s="51"/>
    </row>
    <row r="37221" spans="9:13">
      <c r="I37221" s="51"/>
      <c r="M37221" s="51"/>
    </row>
    <row r="37222" spans="9:13">
      <c r="I37222" s="51"/>
      <c r="M37222" s="51"/>
    </row>
    <row r="37223" spans="9:13">
      <c r="I37223" s="51"/>
      <c r="M37223" s="51"/>
    </row>
    <row r="37224" spans="9:13">
      <c r="I37224" s="51"/>
      <c r="M37224" s="51"/>
    </row>
    <row r="37225" spans="9:13">
      <c r="I37225" s="51"/>
      <c r="M37225" s="51"/>
    </row>
    <row r="37226" spans="9:13">
      <c r="I37226" s="51"/>
      <c r="M37226" s="51"/>
    </row>
    <row r="37227" spans="9:13">
      <c r="I37227" s="51"/>
      <c r="M37227" s="51"/>
    </row>
    <row r="37228" spans="9:13">
      <c r="I37228" s="51"/>
      <c r="M37228" s="51"/>
    </row>
    <row r="37229" spans="9:13">
      <c r="I37229" s="51"/>
      <c r="M37229" s="51"/>
    </row>
    <row r="37230" spans="9:13">
      <c r="I37230" s="51"/>
      <c r="M37230" s="51"/>
    </row>
    <row r="37231" spans="9:13">
      <c r="I37231" s="51"/>
      <c r="M37231" s="51"/>
    </row>
    <row r="37232" spans="9:13">
      <c r="I37232" s="51"/>
      <c r="M37232" s="51"/>
    </row>
    <row r="37233" spans="9:13">
      <c r="I37233" s="51"/>
      <c r="M37233" s="51"/>
    </row>
    <row r="37234" spans="9:13">
      <c r="I37234" s="51"/>
      <c r="M37234" s="51"/>
    </row>
    <row r="37235" spans="9:13">
      <c r="I37235" s="51"/>
      <c r="M37235" s="51"/>
    </row>
    <row r="37236" spans="9:13">
      <c r="I37236" s="51"/>
      <c r="M37236" s="51"/>
    </row>
    <row r="37237" spans="9:13">
      <c r="I37237" s="51"/>
      <c r="M37237" s="51"/>
    </row>
    <row r="37238" spans="9:13">
      <c r="I37238" s="51"/>
      <c r="M37238" s="51"/>
    </row>
    <row r="37239" spans="9:13">
      <c r="I37239" s="51"/>
      <c r="M37239" s="51"/>
    </row>
    <row r="37240" spans="9:13">
      <c r="I37240" s="51"/>
      <c r="M37240" s="51"/>
    </row>
    <row r="37241" spans="9:13">
      <c r="I37241" s="51"/>
      <c r="M37241" s="51"/>
    </row>
    <row r="37242" spans="9:13">
      <c r="I37242" s="51"/>
      <c r="M37242" s="51"/>
    </row>
    <row r="37243" spans="9:13">
      <c r="I37243" s="51"/>
      <c r="M37243" s="51"/>
    </row>
    <row r="37244" spans="9:13">
      <c r="I37244" s="51"/>
      <c r="M37244" s="51"/>
    </row>
    <row r="37245" spans="9:13">
      <c r="I37245" s="51"/>
      <c r="M37245" s="51"/>
    </row>
    <row r="37246" spans="9:13">
      <c r="I37246" s="51"/>
      <c r="M37246" s="51"/>
    </row>
    <row r="37247" spans="9:13">
      <c r="I37247" s="51"/>
      <c r="M37247" s="51"/>
    </row>
    <row r="37248" spans="9:13">
      <c r="I37248" s="51"/>
      <c r="M37248" s="51"/>
    </row>
    <row r="37249" spans="9:13">
      <c r="I37249" s="51"/>
      <c r="M37249" s="51"/>
    </row>
    <row r="37250" spans="9:13">
      <c r="I37250" s="51"/>
      <c r="M37250" s="51"/>
    </row>
    <row r="37251" spans="9:13">
      <c r="I37251" s="51"/>
      <c r="M37251" s="51"/>
    </row>
    <row r="37252" spans="9:13">
      <c r="I37252" s="51"/>
      <c r="M37252" s="51"/>
    </row>
    <row r="37253" spans="9:13">
      <c r="I37253" s="51"/>
      <c r="M37253" s="51"/>
    </row>
    <row r="37254" spans="9:13">
      <c r="I37254" s="51"/>
      <c r="M37254" s="51"/>
    </row>
    <row r="37255" spans="9:13">
      <c r="I37255" s="51"/>
      <c r="M37255" s="51"/>
    </row>
    <row r="37256" spans="9:13">
      <c r="I37256" s="51"/>
      <c r="M37256" s="51"/>
    </row>
    <row r="37257" spans="9:13">
      <c r="I37257" s="51"/>
      <c r="M37257" s="51"/>
    </row>
    <row r="37258" spans="9:13">
      <c r="I37258" s="51"/>
      <c r="M37258" s="51"/>
    </row>
    <row r="37259" spans="9:13">
      <c r="I37259" s="51"/>
      <c r="M37259" s="51"/>
    </row>
    <row r="37260" spans="9:13">
      <c r="I37260" s="51"/>
      <c r="M37260" s="51"/>
    </row>
    <row r="37261" spans="9:13">
      <c r="I37261" s="51"/>
      <c r="M37261" s="51"/>
    </row>
    <row r="37262" spans="9:13">
      <c r="I37262" s="51"/>
      <c r="M37262" s="51"/>
    </row>
    <row r="37263" spans="9:13">
      <c r="I37263" s="51"/>
      <c r="M37263" s="51"/>
    </row>
    <row r="37264" spans="9:13">
      <c r="I37264" s="51"/>
      <c r="M37264" s="51"/>
    </row>
    <row r="37265" spans="9:13">
      <c r="I37265" s="51"/>
      <c r="M37265" s="51"/>
    </row>
    <row r="37266" spans="9:13">
      <c r="I37266" s="51"/>
      <c r="M37266" s="51"/>
    </row>
    <row r="37267" spans="9:13">
      <c r="I37267" s="51"/>
      <c r="M37267" s="51"/>
    </row>
    <row r="37268" spans="9:13">
      <c r="I37268" s="51"/>
      <c r="M37268" s="51"/>
    </row>
    <row r="37269" spans="9:13">
      <c r="I37269" s="51"/>
      <c r="M37269" s="51"/>
    </row>
    <row r="37270" spans="9:13">
      <c r="I37270" s="51"/>
      <c r="M37270" s="51"/>
    </row>
    <row r="37271" spans="9:13">
      <c r="I37271" s="51"/>
      <c r="M37271" s="51"/>
    </row>
    <row r="37272" spans="9:13">
      <c r="I37272" s="51"/>
      <c r="M37272" s="51"/>
    </row>
    <row r="37273" spans="9:13">
      <c r="I37273" s="51"/>
      <c r="M37273" s="51"/>
    </row>
    <row r="37274" spans="9:13">
      <c r="I37274" s="51"/>
      <c r="M37274" s="51"/>
    </row>
    <row r="37275" spans="9:13">
      <c r="I37275" s="51"/>
      <c r="M37275" s="51"/>
    </row>
    <row r="37276" spans="9:13">
      <c r="I37276" s="51"/>
      <c r="M37276" s="51"/>
    </row>
    <row r="37277" spans="9:13">
      <c r="I37277" s="51"/>
      <c r="M37277" s="51"/>
    </row>
    <row r="37278" spans="9:13">
      <c r="I37278" s="51"/>
      <c r="M37278" s="51"/>
    </row>
    <row r="37279" spans="9:13">
      <c r="I37279" s="51"/>
      <c r="M37279" s="51"/>
    </row>
    <row r="37280" spans="9:13">
      <c r="I37280" s="51"/>
      <c r="M37280" s="51"/>
    </row>
    <row r="37281" spans="9:13">
      <c r="I37281" s="51"/>
      <c r="M37281" s="51"/>
    </row>
    <row r="37282" spans="9:13">
      <c r="I37282" s="51"/>
      <c r="M37282" s="51"/>
    </row>
    <row r="37283" spans="9:13">
      <c r="I37283" s="51"/>
      <c r="M37283" s="51"/>
    </row>
    <row r="37284" spans="9:13">
      <c r="I37284" s="51"/>
      <c r="M37284" s="51"/>
    </row>
    <row r="37285" spans="9:13">
      <c r="I37285" s="51"/>
      <c r="M37285" s="51"/>
    </row>
    <row r="37286" spans="9:13">
      <c r="I37286" s="51"/>
      <c r="M37286" s="51"/>
    </row>
    <row r="37287" spans="9:13">
      <c r="I37287" s="51"/>
      <c r="M37287" s="51"/>
    </row>
    <row r="37288" spans="9:13">
      <c r="I37288" s="51"/>
      <c r="M37288" s="51"/>
    </row>
    <row r="37289" spans="9:13">
      <c r="I37289" s="51"/>
      <c r="M37289" s="51"/>
    </row>
    <row r="37290" spans="9:13">
      <c r="I37290" s="51"/>
      <c r="M37290" s="51"/>
    </row>
    <row r="37291" spans="9:13">
      <c r="I37291" s="51"/>
      <c r="M37291" s="51"/>
    </row>
    <row r="37292" spans="9:13">
      <c r="I37292" s="51"/>
      <c r="M37292" s="51"/>
    </row>
    <row r="37293" spans="9:13">
      <c r="I37293" s="51"/>
      <c r="M37293" s="51"/>
    </row>
    <row r="37294" spans="9:13">
      <c r="I37294" s="51"/>
      <c r="M37294" s="51"/>
    </row>
    <row r="37295" spans="9:13">
      <c r="I37295" s="51"/>
      <c r="M37295" s="51"/>
    </row>
    <row r="37296" spans="9:13">
      <c r="I37296" s="51"/>
      <c r="M37296" s="51"/>
    </row>
    <row r="37297" spans="9:13">
      <c r="I37297" s="51"/>
      <c r="M37297" s="51"/>
    </row>
    <row r="37298" spans="9:13">
      <c r="I37298" s="51"/>
      <c r="M37298" s="51"/>
    </row>
    <row r="37299" spans="9:13">
      <c r="I37299" s="51"/>
      <c r="M37299" s="51"/>
    </row>
    <row r="37300" spans="9:13">
      <c r="I37300" s="51"/>
      <c r="M37300" s="51"/>
    </row>
    <row r="37301" spans="9:13">
      <c r="I37301" s="51"/>
      <c r="M37301" s="51"/>
    </row>
    <row r="37302" spans="9:13">
      <c r="I37302" s="51"/>
      <c r="M37302" s="51"/>
    </row>
    <row r="37303" spans="9:13">
      <c r="I37303" s="51"/>
      <c r="M37303" s="51"/>
    </row>
    <row r="37304" spans="9:13">
      <c r="I37304" s="51"/>
      <c r="M37304" s="51"/>
    </row>
    <row r="37305" spans="9:13">
      <c r="I37305" s="51"/>
      <c r="M37305" s="51"/>
    </row>
    <row r="37306" spans="9:13">
      <c r="I37306" s="51"/>
      <c r="M37306" s="51"/>
    </row>
    <row r="37307" spans="9:13">
      <c r="I37307" s="51"/>
      <c r="M37307" s="51"/>
    </row>
    <row r="37308" spans="9:13">
      <c r="I37308" s="51"/>
      <c r="M37308" s="51"/>
    </row>
    <row r="37309" spans="9:13">
      <c r="I37309" s="51"/>
      <c r="M37309" s="51"/>
    </row>
    <row r="37310" spans="9:13">
      <c r="I37310" s="51"/>
      <c r="M37310" s="51"/>
    </row>
    <row r="37311" spans="9:13">
      <c r="I37311" s="51"/>
      <c r="M37311" s="51"/>
    </row>
    <row r="37312" spans="9:13">
      <c r="I37312" s="51"/>
      <c r="M37312" s="51"/>
    </row>
    <row r="37313" spans="9:13">
      <c r="I37313" s="51"/>
      <c r="M37313" s="51"/>
    </row>
    <row r="37314" spans="9:13">
      <c r="I37314" s="51"/>
      <c r="M37314" s="51"/>
    </row>
    <row r="37315" spans="9:13">
      <c r="I37315" s="51"/>
      <c r="M37315" s="51"/>
    </row>
    <row r="37316" spans="9:13">
      <c r="I37316" s="51"/>
      <c r="M37316" s="51"/>
    </row>
    <row r="37317" spans="9:13">
      <c r="I37317" s="51"/>
      <c r="M37317" s="51"/>
    </row>
    <row r="37318" spans="9:13">
      <c r="I37318" s="51"/>
      <c r="M37318" s="51"/>
    </row>
    <row r="37319" spans="9:13">
      <c r="I37319" s="51"/>
      <c r="M37319" s="51"/>
    </row>
    <row r="37320" spans="9:13">
      <c r="I37320" s="51"/>
      <c r="M37320" s="51"/>
    </row>
    <row r="37321" spans="9:13">
      <c r="I37321" s="51"/>
      <c r="M37321" s="51"/>
    </row>
    <row r="37322" spans="9:13">
      <c r="I37322" s="51"/>
      <c r="M37322" s="51"/>
    </row>
    <row r="37323" spans="9:13">
      <c r="I37323" s="51"/>
      <c r="M37323" s="51"/>
    </row>
    <row r="37324" spans="9:13">
      <c r="I37324" s="51"/>
      <c r="M37324" s="51"/>
    </row>
    <row r="37325" spans="9:13">
      <c r="I37325" s="51"/>
      <c r="M37325" s="51"/>
    </row>
    <row r="37326" spans="9:13">
      <c r="I37326" s="51"/>
      <c r="M37326" s="51"/>
    </row>
    <row r="37327" spans="9:13">
      <c r="I37327" s="51"/>
      <c r="M37327" s="51"/>
    </row>
    <row r="37328" spans="9:13">
      <c r="I37328" s="51"/>
      <c r="M37328" s="51"/>
    </row>
    <row r="37329" spans="9:13">
      <c r="I37329" s="51"/>
      <c r="M37329" s="51"/>
    </row>
    <row r="37330" spans="9:13">
      <c r="I37330" s="51"/>
      <c r="M37330" s="51"/>
    </row>
    <row r="37331" spans="9:13">
      <c r="I37331" s="51"/>
      <c r="M37331" s="51"/>
    </row>
    <row r="37332" spans="9:13">
      <c r="I37332" s="51"/>
      <c r="M37332" s="51"/>
    </row>
    <row r="37333" spans="9:13">
      <c r="I37333" s="51"/>
      <c r="M37333" s="51"/>
    </row>
    <row r="37334" spans="9:13">
      <c r="I37334" s="51"/>
      <c r="M37334" s="51"/>
    </row>
    <row r="37335" spans="9:13">
      <c r="I37335" s="51"/>
      <c r="M37335" s="51"/>
    </row>
    <row r="37336" spans="9:13">
      <c r="I37336" s="51"/>
      <c r="M37336" s="51"/>
    </row>
    <row r="37337" spans="9:13">
      <c r="I37337" s="51"/>
      <c r="M37337" s="51"/>
    </row>
    <row r="37338" spans="9:13">
      <c r="I37338" s="51"/>
      <c r="M37338" s="51"/>
    </row>
    <row r="37339" spans="9:13">
      <c r="I37339" s="51"/>
      <c r="M37339" s="51"/>
    </row>
    <row r="37340" spans="9:13">
      <c r="I37340" s="51"/>
      <c r="M37340" s="51"/>
    </row>
    <row r="37341" spans="9:13">
      <c r="I37341" s="51"/>
      <c r="M37341" s="51"/>
    </row>
    <row r="37342" spans="9:13">
      <c r="I37342" s="51"/>
      <c r="M37342" s="51"/>
    </row>
    <row r="37343" spans="9:13">
      <c r="I37343" s="51"/>
      <c r="M37343" s="51"/>
    </row>
    <row r="37344" spans="9:13">
      <c r="I37344" s="51"/>
      <c r="M37344" s="51"/>
    </row>
    <row r="37345" spans="9:13">
      <c r="I37345" s="51"/>
      <c r="M37345" s="51"/>
    </row>
    <row r="37346" spans="9:13">
      <c r="I37346" s="51"/>
      <c r="M37346" s="51"/>
    </row>
    <row r="37347" spans="9:13">
      <c r="I37347" s="51"/>
      <c r="M37347" s="51"/>
    </row>
    <row r="37348" spans="9:13">
      <c r="I37348" s="51"/>
      <c r="M37348" s="51"/>
    </row>
    <row r="37349" spans="9:13">
      <c r="I37349" s="51"/>
      <c r="M37349" s="51"/>
    </row>
    <row r="37350" spans="9:13">
      <c r="I37350" s="51"/>
      <c r="M37350" s="51"/>
    </row>
    <row r="37351" spans="9:13">
      <c r="I37351" s="51"/>
      <c r="M37351" s="51"/>
    </row>
    <row r="37352" spans="9:13">
      <c r="I37352" s="51"/>
      <c r="M37352" s="51"/>
    </row>
    <row r="37353" spans="9:13">
      <c r="I37353" s="51"/>
      <c r="M37353" s="51"/>
    </row>
    <row r="37354" spans="9:13">
      <c r="I37354" s="51"/>
      <c r="M37354" s="51"/>
    </row>
    <row r="37355" spans="9:13">
      <c r="I37355" s="51"/>
      <c r="M37355" s="51"/>
    </row>
    <row r="37356" spans="9:13">
      <c r="I37356" s="51"/>
      <c r="M37356" s="51"/>
    </row>
    <row r="37357" spans="9:13">
      <c r="I37357" s="51"/>
      <c r="M37357" s="51"/>
    </row>
    <row r="37358" spans="9:13">
      <c r="I37358" s="51"/>
      <c r="M37358" s="51"/>
    </row>
    <row r="37359" spans="9:13">
      <c r="I37359" s="51"/>
      <c r="M37359" s="51"/>
    </row>
    <row r="37360" spans="9:13">
      <c r="I37360" s="51"/>
      <c r="M37360" s="51"/>
    </row>
    <row r="37361" spans="9:13">
      <c r="I37361" s="51"/>
      <c r="M37361" s="51"/>
    </row>
    <row r="37362" spans="9:13">
      <c r="I37362" s="51"/>
      <c r="M37362" s="51"/>
    </row>
    <row r="37363" spans="9:13">
      <c r="I37363" s="51"/>
      <c r="M37363" s="51"/>
    </row>
    <row r="37364" spans="9:13">
      <c r="I37364" s="51"/>
      <c r="M37364" s="51"/>
    </row>
    <row r="37365" spans="9:13">
      <c r="I37365" s="51"/>
      <c r="M37365" s="51"/>
    </row>
    <row r="37366" spans="9:13">
      <c r="I37366" s="51"/>
      <c r="M37366" s="51"/>
    </row>
    <row r="37367" spans="9:13">
      <c r="I37367" s="51"/>
      <c r="M37367" s="51"/>
    </row>
    <row r="37368" spans="9:13">
      <c r="I37368" s="51"/>
      <c r="M37368" s="51"/>
    </row>
    <row r="37369" spans="9:13">
      <c r="I37369" s="51"/>
      <c r="M37369" s="51"/>
    </row>
    <row r="37370" spans="9:13">
      <c r="I37370" s="51"/>
      <c r="M37370" s="51"/>
    </row>
    <row r="37371" spans="9:13">
      <c r="I37371" s="51"/>
      <c r="M37371" s="51"/>
    </row>
    <row r="37372" spans="9:13">
      <c r="I37372" s="51"/>
      <c r="M37372" s="51"/>
    </row>
    <row r="37373" spans="9:13">
      <c r="I37373" s="51"/>
      <c r="M37373" s="51"/>
    </row>
    <row r="37374" spans="9:13">
      <c r="I37374" s="51"/>
      <c r="M37374" s="51"/>
    </row>
    <row r="37375" spans="9:13">
      <c r="I37375" s="51"/>
      <c r="M37375" s="51"/>
    </row>
    <row r="37376" spans="9:13">
      <c r="I37376" s="51"/>
      <c r="M37376" s="51"/>
    </row>
    <row r="37377" spans="9:13">
      <c r="I37377" s="51"/>
      <c r="M37377" s="51"/>
    </row>
    <row r="37378" spans="9:13">
      <c r="I37378" s="51"/>
      <c r="M37378" s="51"/>
    </row>
    <row r="37379" spans="9:13">
      <c r="I37379" s="51"/>
      <c r="M37379" s="51"/>
    </row>
    <row r="37380" spans="9:13">
      <c r="I37380" s="51"/>
      <c r="M37380" s="51"/>
    </row>
    <row r="37381" spans="9:13">
      <c r="I37381" s="51"/>
      <c r="M37381" s="51"/>
    </row>
    <row r="37382" spans="9:13">
      <c r="I37382" s="51"/>
      <c r="M37382" s="51"/>
    </row>
    <row r="37383" spans="9:13">
      <c r="I37383" s="51"/>
      <c r="M37383" s="51"/>
    </row>
    <row r="37384" spans="9:13">
      <c r="I37384" s="51"/>
      <c r="M37384" s="51"/>
    </row>
    <row r="37385" spans="9:13">
      <c r="I37385" s="51"/>
      <c r="M37385" s="51"/>
    </row>
    <row r="37386" spans="9:13">
      <c r="I37386" s="51"/>
      <c r="M37386" s="51"/>
    </row>
    <row r="37387" spans="9:13">
      <c r="I37387" s="51"/>
      <c r="M37387" s="51"/>
    </row>
    <row r="37388" spans="9:13">
      <c r="I37388" s="51"/>
      <c r="M37388" s="51"/>
    </row>
    <row r="37389" spans="9:13">
      <c r="I37389" s="51"/>
      <c r="M37389" s="51"/>
    </row>
    <row r="37390" spans="9:13">
      <c r="I37390" s="51"/>
      <c r="M37390" s="51"/>
    </row>
    <row r="37391" spans="9:13">
      <c r="I37391" s="51"/>
      <c r="M37391" s="51"/>
    </row>
    <row r="37392" spans="9:13">
      <c r="I37392" s="51"/>
      <c r="M37392" s="51"/>
    </row>
    <row r="37393" spans="9:13">
      <c r="I37393" s="51"/>
      <c r="M37393" s="51"/>
    </row>
    <row r="37394" spans="9:13">
      <c r="I37394" s="51"/>
      <c r="M37394" s="51"/>
    </row>
    <row r="37395" spans="9:13">
      <c r="I37395" s="51"/>
      <c r="M37395" s="51"/>
    </row>
    <row r="37396" spans="9:13">
      <c r="I37396" s="51"/>
      <c r="M37396" s="51"/>
    </row>
    <row r="37397" spans="9:13">
      <c r="I37397" s="51"/>
      <c r="M37397" s="51"/>
    </row>
    <row r="37398" spans="9:13">
      <c r="I37398" s="51"/>
      <c r="M37398" s="51"/>
    </row>
    <row r="37399" spans="9:13">
      <c r="I37399" s="51"/>
      <c r="M37399" s="51"/>
    </row>
    <row r="37400" spans="9:13">
      <c r="I37400" s="51"/>
      <c r="M37400" s="51"/>
    </row>
    <row r="37401" spans="9:13">
      <c r="I37401" s="51"/>
      <c r="M37401" s="51"/>
    </row>
    <row r="37402" spans="9:13">
      <c r="I37402" s="51"/>
      <c r="M37402" s="51"/>
    </row>
    <row r="37403" spans="9:13">
      <c r="I37403" s="51"/>
      <c r="M37403" s="51"/>
    </row>
    <row r="37404" spans="9:13">
      <c r="I37404" s="51"/>
      <c r="M37404" s="51"/>
    </row>
    <row r="37405" spans="9:13">
      <c r="I37405" s="51"/>
      <c r="M37405" s="51"/>
    </row>
    <row r="37406" spans="9:13">
      <c r="I37406" s="51"/>
      <c r="M37406" s="51"/>
    </row>
    <row r="37407" spans="9:13">
      <c r="I37407" s="51"/>
      <c r="M37407" s="51"/>
    </row>
    <row r="37408" spans="9:13">
      <c r="I37408" s="51"/>
      <c r="M37408" s="51"/>
    </row>
    <row r="37409" spans="9:13">
      <c r="I37409" s="51"/>
      <c r="M37409" s="51"/>
    </row>
    <row r="37410" spans="9:13">
      <c r="I37410" s="51"/>
      <c r="M37410" s="51"/>
    </row>
    <row r="37411" spans="9:13">
      <c r="I37411" s="51"/>
      <c r="M37411" s="51"/>
    </row>
    <row r="37412" spans="9:13">
      <c r="I37412" s="51"/>
      <c r="M37412" s="51"/>
    </row>
    <row r="37413" spans="9:13">
      <c r="I37413" s="51"/>
      <c r="M37413" s="51"/>
    </row>
    <row r="37414" spans="9:13">
      <c r="I37414" s="51"/>
      <c r="M37414" s="51"/>
    </row>
    <row r="37415" spans="9:13">
      <c r="I37415" s="51"/>
      <c r="M37415" s="51"/>
    </row>
    <row r="37416" spans="9:13">
      <c r="I37416" s="51"/>
      <c r="M37416" s="51"/>
    </row>
    <row r="37417" spans="9:13">
      <c r="I37417" s="51"/>
      <c r="M37417" s="51"/>
    </row>
    <row r="37418" spans="9:13">
      <c r="I37418" s="51"/>
      <c r="M37418" s="51"/>
    </row>
    <row r="37419" spans="9:13">
      <c r="I37419" s="51"/>
      <c r="M37419" s="51"/>
    </row>
    <row r="37420" spans="9:13">
      <c r="I37420" s="51"/>
      <c r="M37420" s="51"/>
    </row>
    <row r="37421" spans="9:13">
      <c r="I37421" s="51"/>
      <c r="M37421" s="51"/>
    </row>
    <row r="37422" spans="9:13">
      <c r="I37422" s="51"/>
      <c r="M37422" s="51"/>
    </row>
    <row r="37423" spans="9:13">
      <c r="I37423" s="51"/>
      <c r="M37423" s="51"/>
    </row>
    <row r="37424" spans="9:13">
      <c r="I37424" s="51"/>
      <c r="M37424" s="51"/>
    </row>
    <row r="37425" spans="9:13">
      <c r="I37425" s="51"/>
      <c r="M37425" s="51"/>
    </row>
    <row r="37426" spans="9:13">
      <c r="I37426" s="51"/>
      <c r="M37426" s="51"/>
    </row>
    <row r="37427" spans="9:13">
      <c r="I37427" s="51"/>
      <c r="M37427" s="51"/>
    </row>
    <row r="37428" spans="9:13">
      <c r="I37428" s="51"/>
      <c r="M37428" s="51"/>
    </row>
    <row r="37429" spans="9:13">
      <c r="I37429" s="51"/>
      <c r="M37429" s="51"/>
    </row>
    <row r="37430" spans="9:13">
      <c r="I37430" s="51"/>
      <c r="M37430" s="51"/>
    </row>
    <row r="37431" spans="9:13">
      <c r="I37431" s="51"/>
      <c r="M37431" s="51"/>
    </row>
    <row r="37432" spans="9:13">
      <c r="I37432" s="51"/>
      <c r="M37432" s="51"/>
    </row>
    <row r="37433" spans="9:13">
      <c r="I37433" s="51"/>
      <c r="M37433" s="51"/>
    </row>
    <row r="37434" spans="9:13">
      <c r="I37434" s="51"/>
      <c r="M37434" s="51"/>
    </row>
    <row r="37435" spans="9:13">
      <c r="I37435" s="51"/>
      <c r="M37435" s="51"/>
    </row>
    <row r="37436" spans="9:13">
      <c r="I37436" s="51"/>
      <c r="M37436" s="51"/>
    </row>
    <row r="37437" spans="9:13">
      <c r="I37437" s="51"/>
      <c r="M37437" s="51"/>
    </row>
    <row r="37438" spans="9:13">
      <c r="I37438" s="51"/>
      <c r="M37438" s="51"/>
    </row>
    <row r="37439" spans="9:13">
      <c r="I37439" s="51"/>
      <c r="M37439" s="51"/>
    </row>
    <row r="37440" spans="9:13">
      <c r="I37440" s="51"/>
      <c r="M37440" s="51"/>
    </row>
    <row r="37441" spans="9:13">
      <c r="I37441" s="51"/>
      <c r="M37441" s="51"/>
    </row>
    <row r="37442" spans="9:13">
      <c r="I37442" s="51"/>
      <c r="M37442" s="51"/>
    </row>
    <row r="37443" spans="9:13">
      <c r="I37443" s="51"/>
      <c r="M37443" s="51"/>
    </row>
    <row r="37444" spans="9:13">
      <c r="I37444" s="51"/>
      <c r="M37444" s="51"/>
    </row>
    <row r="37445" spans="9:13">
      <c r="I37445" s="51"/>
      <c r="M37445" s="51"/>
    </row>
    <row r="37446" spans="9:13">
      <c r="I37446" s="51"/>
      <c r="M37446" s="51"/>
    </row>
    <row r="37447" spans="9:13">
      <c r="I37447" s="51"/>
      <c r="M37447" s="51"/>
    </row>
    <row r="37448" spans="9:13">
      <c r="I37448" s="51"/>
      <c r="M37448" s="51"/>
    </row>
    <row r="37449" spans="9:13">
      <c r="I37449" s="51"/>
      <c r="M37449" s="51"/>
    </row>
    <row r="37450" spans="9:13">
      <c r="I37450" s="51"/>
      <c r="M37450" s="51"/>
    </row>
    <row r="37451" spans="9:13">
      <c r="I37451" s="51"/>
      <c r="M37451" s="51"/>
    </row>
    <row r="37452" spans="9:13">
      <c r="I37452" s="51"/>
      <c r="M37452" s="51"/>
    </row>
    <row r="37453" spans="9:13">
      <c r="I37453" s="51"/>
      <c r="M37453" s="51"/>
    </row>
    <row r="37454" spans="9:13">
      <c r="I37454" s="51"/>
      <c r="M37454" s="51"/>
    </row>
    <row r="37455" spans="9:13">
      <c r="I37455" s="51"/>
      <c r="M37455" s="51"/>
    </row>
    <row r="37456" spans="9:13">
      <c r="I37456" s="51"/>
      <c r="M37456" s="51"/>
    </row>
    <row r="37457" spans="9:13">
      <c r="I37457" s="51"/>
      <c r="M37457" s="51"/>
    </row>
    <row r="37458" spans="9:13">
      <c r="I37458" s="51"/>
      <c r="M37458" s="51"/>
    </row>
    <row r="37459" spans="9:13">
      <c r="I37459" s="51"/>
      <c r="M37459" s="51"/>
    </row>
    <row r="37460" spans="9:13">
      <c r="I37460" s="51"/>
      <c r="M37460" s="51"/>
    </row>
    <row r="37461" spans="9:13">
      <c r="I37461" s="51"/>
      <c r="M37461" s="51"/>
    </row>
    <row r="37462" spans="9:13">
      <c r="I37462" s="51"/>
      <c r="M37462" s="51"/>
    </row>
    <row r="37463" spans="9:13">
      <c r="I37463" s="51"/>
      <c r="M37463" s="51"/>
    </row>
    <row r="37464" spans="9:13">
      <c r="I37464" s="51"/>
      <c r="M37464" s="51"/>
    </row>
    <row r="37465" spans="9:13">
      <c r="I37465" s="51"/>
      <c r="M37465" s="51"/>
    </row>
    <row r="37466" spans="9:13">
      <c r="I37466" s="51"/>
      <c r="M37466" s="51"/>
    </row>
    <row r="37467" spans="9:13">
      <c r="I37467" s="51"/>
      <c r="M37467" s="51"/>
    </row>
    <row r="37468" spans="9:13">
      <c r="I37468" s="51"/>
      <c r="M37468" s="51"/>
    </row>
    <row r="37469" spans="9:13">
      <c r="I37469" s="51"/>
      <c r="M37469" s="51"/>
    </row>
    <row r="37470" spans="9:13">
      <c r="I37470" s="51"/>
      <c r="M37470" s="51"/>
    </row>
    <row r="37471" spans="9:13">
      <c r="I37471" s="51"/>
      <c r="M37471" s="51"/>
    </row>
    <row r="37472" spans="9:13">
      <c r="I37472" s="51"/>
      <c r="M37472" s="51"/>
    </row>
    <row r="37473" spans="9:13">
      <c r="I37473" s="51"/>
      <c r="M37473" s="51"/>
    </row>
    <row r="37474" spans="9:13">
      <c r="I37474" s="51"/>
      <c r="M37474" s="51"/>
    </row>
    <row r="37475" spans="9:13">
      <c r="I37475" s="51"/>
      <c r="M37475" s="51"/>
    </row>
    <row r="37476" spans="9:13">
      <c r="I37476" s="51"/>
      <c r="M37476" s="51"/>
    </row>
    <row r="37477" spans="9:13">
      <c r="I37477" s="51"/>
      <c r="M37477" s="51"/>
    </row>
    <row r="37478" spans="9:13">
      <c r="I37478" s="51"/>
      <c r="M37478" s="51"/>
    </row>
    <row r="37479" spans="9:13">
      <c r="I37479" s="51"/>
      <c r="M37479" s="51"/>
    </row>
    <row r="37480" spans="9:13">
      <c r="I37480" s="51"/>
      <c r="M37480" s="51"/>
    </row>
    <row r="37481" spans="9:13">
      <c r="I37481" s="51"/>
      <c r="M37481" s="51"/>
    </row>
    <row r="37482" spans="9:13">
      <c r="I37482" s="51"/>
      <c r="M37482" s="51"/>
    </row>
    <row r="37483" spans="9:13">
      <c r="I37483" s="51"/>
      <c r="M37483" s="51"/>
    </row>
    <row r="37484" spans="9:13">
      <c r="I37484" s="51"/>
      <c r="M37484" s="51"/>
    </row>
    <row r="37485" spans="9:13">
      <c r="I37485" s="51"/>
      <c r="M37485" s="51"/>
    </row>
    <row r="37486" spans="9:13">
      <c r="I37486" s="51"/>
      <c r="M37486" s="51"/>
    </row>
    <row r="37487" spans="9:13">
      <c r="I37487" s="51"/>
      <c r="M37487" s="51"/>
    </row>
    <row r="37488" spans="9:13">
      <c r="I37488" s="51"/>
      <c r="M37488" s="51"/>
    </row>
    <row r="37489" spans="9:13">
      <c r="I37489" s="51"/>
      <c r="M37489" s="51"/>
    </row>
    <row r="37490" spans="9:13">
      <c r="I37490" s="51"/>
      <c r="M37490" s="51"/>
    </row>
    <row r="37491" spans="9:13">
      <c r="I37491" s="51"/>
      <c r="M37491" s="51"/>
    </row>
    <row r="37492" spans="9:13">
      <c r="I37492" s="51"/>
      <c r="M37492" s="51"/>
    </row>
    <row r="37493" spans="9:13">
      <c r="I37493" s="51"/>
      <c r="M37493" s="51"/>
    </row>
    <row r="37494" spans="9:13">
      <c r="I37494" s="51"/>
      <c r="M37494" s="51"/>
    </row>
    <row r="37495" spans="9:13">
      <c r="I37495" s="51"/>
      <c r="M37495" s="51"/>
    </row>
    <row r="37496" spans="9:13">
      <c r="I37496" s="51"/>
      <c r="M37496" s="51"/>
    </row>
    <row r="37497" spans="9:13">
      <c r="I37497" s="51"/>
      <c r="M37497" s="51"/>
    </row>
    <row r="37498" spans="9:13">
      <c r="I37498" s="51"/>
      <c r="M37498" s="51"/>
    </row>
    <row r="37499" spans="9:13">
      <c r="I37499" s="51"/>
      <c r="M37499" s="51"/>
    </row>
    <row r="37500" spans="9:13">
      <c r="I37500" s="51"/>
      <c r="M37500" s="51"/>
    </row>
    <row r="37501" spans="9:13">
      <c r="I37501" s="51"/>
      <c r="M37501" s="51"/>
    </row>
    <row r="37502" spans="9:13">
      <c r="I37502" s="51"/>
      <c r="M37502" s="51"/>
    </row>
    <row r="37503" spans="9:13">
      <c r="I37503" s="51"/>
      <c r="M37503" s="51"/>
    </row>
    <row r="37504" spans="9:13">
      <c r="I37504" s="51"/>
      <c r="M37504" s="51"/>
    </row>
    <row r="37505" spans="9:13">
      <c r="I37505" s="51"/>
      <c r="M37505" s="51"/>
    </row>
    <row r="37506" spans="9:13">
      <c r="I37506" s="51"/>
      <c r="M37506" s="51"/>
    </row>
    <row r="37507" spans="9:13">
      <c r="I37507" s="51"/>
      <c r="M37507" s="51"/>
    </row>
    <row r="37508" spans="9:13">
      <c r="I37508" s="51"/>
      <c r="M37508" s="51"/>
    </row>
    <row r="37509" spans="9:13">
      <c r="I37509" s="51"/>
      <c r="M37509" s="51"/>
    </row>
    <row r="37510" spans="9:13">
      <c r="I37510" s="51"/>
      <c r="M37510" s="51"/>
    </row>
    <row r="37511" spans="9:13">
      <c r="I37511" s="51"/>
      <c r="M37511" s="51"/>
    </row>
    <row r="37512" spans="9:13">
      <c r="I37512" s="51"/>
      <c r="M37512" s="51"/>
    </row>
    <row r="37513" spans="9:13">
      <c r="I37513" s="51"/>
      <c r="M37513" s="51"/>
    </row>
    <row r="37514" spans="9:13">
      <c r="I37514" s="51"/>
      <c r="M37514" s="51"/>
    </row>
    <row r="37515" spans="9:13">
      <c r="I37515" s="51"/>
      <c r="M37515" s="51"/>
    </row>
    <row r="37516" spans="9:13">
      <c r="I37516" s="51"/>
      <c r="M37516" s="51"/>
    </row>
    <row r="37517" spans="9:13">
      <c r="I37517" s="51"/>
      <c r="M37517" s="51"/>
    </row>
    <row r="37518" spans="9:13">
      <c r="I37518" s="51"/>
      <c r="M37518" s="51"/>
    </row>
    <row r="37519" spans="9:13">
      <c r="I37519" s="51"/>
      <c r="M37519" s="51"/>
    </row>
    <row r="37520" spans="9:13">
      <c r="I37520" s="51"/>
      <c r="M37520" s="51"/>
    </row>
    <row r="37521" spans="9:13">
      <c r="I37521" s="51"/>
      <c r="M37521" s="51"/>
    </row>
    <row r="37522" spans="9:13">
      <c r="I37522" s="51"/>
      <c r="M37522" s="51"/>
    </row>
    <row r="37523" spans="9:13">
      <c r="I37523" s="51"/>
      <c r="M37523" s="51"/>
    </row>
    <row r="37524" spans="9:13">
      <c r="I37524" s="51"/>
      <c r="M37524" s="51"/>
    </row>
    <row r="37525" spans="9:13">
      <c r="I37525" s="51"/>
      <c r="M37525" s="51"/>
    </row>
    <row r="37526" spans="9:13">
      <c r="I37526" s="51"/>
      <c r="M37526" s="51"/>
    </row>
    <row r="37527" spans="9:13">
      <c r="I37527" s="51"/>
      <c r="M37527" s="51"/>
    </row>
    <row r="37528" spans="9:13">
      <c r="I37528" s="51"/>
      <c r="M37528" s="51"/>
    </row>
    <row r="37529" spans="9:13">
      <c r="I37529" s="51"/>
      <c r="M37529" s="51"/>
    </row>
    <row r="37530" spans="9:13">
      <c r="I37530" s="51"/>
      <c r="M37530" s="51"/>
    </row>
    <row r="37531" spans="9:13">
      <c r="I37531" s="51"/>
      <c r="M37531" s="51"/>
    </row>
    <row r="37532" spans="9:13">
      <c r="I37532" s="51"/>
      <c r="M37532" s="51"/>
    </row>
    <row r="37533" spans="9:13">
      <c r="I37533" s="51"/>
      <c r="M37533" s="51"/>
    </row>
    <row r="37534" spans="9:13">
      <c r="I37534" s="51"/>
      <c r="M37534" s="51"/>
    </row>
    <row r="37535" spans="9:13">
      <c r="I37535" s="51"/>
      <c r="M37535" s="51"/>
    </row>
    <row r="37536" spans="9:13">
      <c r="I37536" s="51"/>
      <c r="M37536" s="51"/>
    </row>
    <row r="37537" spans="9:13">
      <c r="I37537" s="51"/>
      <c r="M37537" s="51"/>
    </row>
    <row r="37538" spans="9:13">
      <c r="I37538" s="51"/>
      <c r="M37538" s="51"/>
    </row>
    <row r="37539" spans="9:13">
      <c r="I37539" s="51"/>
      <c r="M37539" s="51"/>
    </row>
    <row r="37540" spans="9:13">
      <c r="I37540" s="51"/>
      <c r="M37540" s="51"/>
    </row>
    <row r="37541" spans="9:13">
      <c r="I37541" s="51"/>
      <c r="M37541" s="51"/>
    </row>
    <row r="37542" spans="9:13">
      <c r="I37542" s="51"/>
      <c r="M37542" s="51"/>
    </row>
    <row r="37543" spans="9:13">
      <c r="I37543" s="51"/>
      <c r="M37543" s="51"/>
    </row>
    <row r="37544" spans="9:13">
      <c r="I37544" s="51"/>
      <c r="M37544" s="51"/>
    </row>
    <row r="37545" spans="9:13">
      <c r="I37545" s="51"/>
      <c r="M37545" s="51"/>
    </row>
    <row r="37546" spans="9:13">
      <c r="I37546" s="51"/>
      <c r="M37546" s="51"/>
    </row>
    <row r="37547" spans="9:13">
      <c r="I37547" s="51"/>
      <c r="M37547" s="51"/>
    </row>
    <row r="37548" spans="9:13">
      <c r="I37548" s="51"/>
      <c r="M37548" s="51"/>
    </row>
    <row r="37549" spans="9:13">
      <c r="I37549" s="51"/>
      <c r="M37549" s="51"/>
    </row>
    <row r="37550" spans="9:13">
      <c r="I37550" s="51"/>
      <c r="M37550" s="51"/>
    </row>
    <row r="37551" spans="9:13">
      <c r="I37551" s="51"/>
      <c r="M37551" s="51"/>
    </row>
    <row r="37552" spans="9:13">
      <c r="I37552" s="51"/>
      <c r="M37552" s="51"/>
    </row>
    <row r="37553" spans="9:13">
      <c r="I37553" s="51"/>
      <c r="M37553" s="51"/>
    </row>
    <row r="37554" spans="9:13">
      <c r="I37554" s="51"/>
      <c r="M37554" s="51"/>
    </row>
    <row r="37555" spans="9:13">
      <c r="I37555" s="51"/>
      <c r="M37555" s="51"/>
    </row>
    <row r="37556" spans="9:13">
      <c r="I37556" s="51"/>
      <c r="M37556" s="51"/>
    </row>
    <row r="37557" spans="9:13">
      <c r="I37557" s="51"/>
      <c r="M37557" s="51"/>
    </row>
    <row r="37558" spans="9:13">
      <c r="I37558" s="51"/>
      <c r="M37558" s="51"/>
    </row>
    <row r="37559" spans="9:13">
      <c r="I37559" s="51"/>
      <c r="M37559" s="51"/>
    </row>
    <row r="37560" spans="9:13">
      <c r="I37560" s="51"/>
      <c r="M37560" s="51"/>
    </row>
    <row r="37561" spans="9:13">
      <c r="I37561" s="51"/>
      <c r="M37561" s="51"/>
    </row>
    <row r="37562" spans="9:13">
      <c r="I37562" s="51"/>
      <c r="M37562" s="51"/>
    </row>
    <row r="37563" spans="9:13">
      <c r="I37563" s="51"/>
      <c r="M37563" s="51"/>
    </row>
    <row r="37564" spans="9:13">
      <c r="I37564" s="51"/>
      <c r="M37564" s="51"/>
    </row>
    <row r="37565" spans="9:13">
      <c r="I37565" s="51"/>
      <c r="M37565" s="51"/>
    </row>
    <row r="37566" spans="9:13">
      <c r="I37566" s="51"/>
      <c r="M37566" s="51"/>
    </row>
    <row r="37567" spans="9:13">
      <c r="I37567" s="51"/>
      <c r="M37567" s="51"/>
    </row>
    <row r="37568" spans="9:13">
      <c r="I37568" s="51"/>
      <c r="M37568" s="51"/>
    </row>
    <row r="37569" spans="9:13">
      <c r="I37569" s="51"/>
      <c r="M37569" s="51"/>
    </row>
    <row r="37570" spans="9:13">
      <c r="I37570" s="51"/>
      <c r="M37570" s="51"/>
    </row>
    <row r="37571" spans="9:13">
      <c r="I37571" s="51"/>
      <c r="M37571" s="51"/>
    </row>
    <row r="37572" spans="9:13">
      <c r="I37572" s="51"/>
      <c r="M37572" s="51"/>
    </row>
    <row r="37573" spans="9:13">
      <c r="I37573" s="51"/>
      <c r="M37573" s="51"/>
    </row>
    <row r="37574" spans="9:13">
      <c r="I37574" s="51"/>
      <c r="M37574" s="51"/>
    </row>
    <row r="37575" spans="9:13">
      <c r="I37575" s="51"/>
      <c r="M37575" s="51"/>
    </row>
    <row r="37576" spans="9:13">
      <c r="I37576" s="51"/>
      <c r="M37576" s="51"/>
    </row>
    <row r="37577" spans="9:13">
      <c r="I37577" s="51"/>
      <c r="M37577" s="51"/>
    </row>
    <row r="37578" spans="9:13">
      <c r="I37578" s="51"/>
      <c r="M37578" s="51"/>
    </row>
    <row r="37579" spans="9:13">
      <c r="I37579" s="51"/>
      <c r="M37579" s="51"/>
    </row>
    <row r="37580" spans="9:13">
      <c r="I37580" s="51"/>
      <c r="M37580" s="51"/>
    </row>
    <row r="37581" spans="9:13">
      <c r="I37581" s="51"/>
      <c r="M37581" s="51"/>
    </row>
    <row r="37582" spans="9:13">
      <c r="I37582" s="51"/>
      <c r="M37582" s="51"/>
    </row>
    <row r="37583" spans="9:13">
      <c r="I37583" s="51"/>
      <c r="M37583" s="51"/>
    </row>
    <row r="37584" spans="9:13">
      <c r="I37584" s="51"/>
      <c r="M37584" s="51"/>
    </row>
    <row r="37585" spans="9:13">
      <c r="I37585" s="51"/>
      <c r="M37585" s="51"/>
    </row>
    <row r="37586" spans="9:13">
      <c r="I37586" s="51"/>
      <c r="M37586" s="51"/>
    </row>
    <row r="37587" spans="9:13">
      <c r="I37587" s="51"/>
      <c r="M37587" s="51"/>
    </row>
    <row r="37588" spans="9:13">
      <c r="I37588" s="51"/>
      <c r="M37588" s="51"/>
    </row>
    <row r="37589" spans="9:13">
      <c r="I37589" s="51"/>
      <c r="M37589" s="51"/>
    </row>
    <row r="37590" spans="9:13">
      <c r="I37590" s="51"/>
      <c r="M37590" s="51"/>
    </row>
    <row r="37591" spans="9:13">
      <c r="I37591" s="51"/>
      <c r="M37591" s="51"/>
    </row>
    <row r="37592" spans="9:13">
      <c r="I37592" s="51"/>
      <c r="M37592" s="51"/>
    </row>
    <row r="37593" spans="9:13">
      <c r="I37593" s="51"/>
      <c r="M37593" s="51"/>
    </row>
    <row r="37594" spans="9:13">
      <c r="I37594" s="51"/>
      <c r="M37594" s="51"/>
    </row>
    <row r="37595" spans="9:13">
      <c r="I37595" s="51"/>
      <c r="M37595" s="51"/>
    </row>
    <row r="37596" spans="9:13">
      <c r="I37596" s="51"/>
      <c r="M37596" s="51"/>
    </row>
    <row r="37597" spans="9:13">
      <c r="I37597" s="51"/>
      <c r="M37597" s="51"/>
    </row>
    <row r="37598" spans="9:13">
      <c r="I37598" s="51"/>
      <c r="M37598" s="51"/>
    </row>
    <row r="37599" spans="9:13">
      <c r="I37599" s="51"/>
      <c r="M37599" s="51"/>
    </row>
    <row r="37600" spans="9:13">
      <c r="I37600" s="51"/>
      <c r="M37600" s="51"/>
    </row>
    <row r="37601" spans="9:13">
      <c r="I37601" s="51"/>
      <c r="M37601" s="51"/>
    </row>
    <row r="37602" spans="9:13">
      <c r="I37602" s="51"/>
      <c r="M37602" s="51"/>
    </row>
    <row r="37603" spans="9:13">
      <c r="I37603" s="51"/>
      <c r="M37603" s="51"/>
    </row>
    <row r="37604" spans="9:13">
      <c r="I37604" s="51"/>
      <c r="M37604" s="51"/>
    </row>
    <row r="37605" spans="9:13">
      <c r="I37605" s="51"/>
      <c r="M37605" s="51"/>
    </row>
    <row r="37606" spans="9:13">
      <c r="I37606" s="51"/>
      <c r="M37606" s="51"/>
    </row>
    <row r="37607" spans="9:13">
      <c r="I37607" s="51"/>
      <c r="M37607" s="51"/>
    </row>
    <row r="37608" spans="9:13">
      <c r="I37608" s="51"/>
      <c r="M37608" s="51"/>
    </row>
    <row r="37609" spans="9:13">
      <c r="I37609" s="51"/>
      <c r="M37609" s="51"/>
    </row>
    <row r="37610" spans="9:13">
      <c r="I37610" s="51"/>
      <c r="M37610" s="51"/>
    </row>
    <row r="37611" spans="9:13">
      <c r="I37611" s="51"/>
      <c r="M37611" s="51"/>
    </row>
    <row r="37612" spans="9:13">
      <c r="I37612" s="51"/>
      <c r="M37612" s="51"/>
    </row>
    <row r="37613" spans="9:13">
      <c r="I37613" s="51"/>
      <c r="M37613" s="51"/>
    </row>
    <row r="37614" spans="9:13">
      <c r="I37614" s="51"/>
      <c r="M37614" s="51"/>
    </row>
    <row r="37615" spans="9:13">
      <c r="I37615" s="51"/>
      <c r="M37615" s="51"/>
    </row>
    <row r="37616" spans="9:13">
      <c r="I37616" s="51"/>
      <c r="M37616" s="51"/>
    </row>
    <row r="37617" spans="9:13">
      <c r="I37617" s="51"/>
      <c r="M37617" s="51"/>
    </row>
    <row r="37618" spans="9:13">
      <c r="I37618" s="51"/>
      <c r="M37618" s="51"/>
    </row>
    <row r="37619" spans="9:13">
      <c r="I37619" s="51"/>
      <c r="M37619" s="51"/>
    </row>
    <row r="37620" spans="9:13">
      <c r="I37620" s="51"/>
      <c r="M37620" s="51"/>
    </row>
    <row r="37621" spans="9:13">
      <c r="I37621" s="51"/>
      <c r="M37621" s="51"/>
    </row>
    <row r="37622" spans="9:13">
      <c r="I37622" s="51"/>
      <c r="M37622" s="51"/>
    </row>
    <row r="37623" spans="9:13">
      <c r="I37623" s="51"/>
      <c r="M37623" s="51"/>
    </row>
    <row r="37624" spans="9:13">
      <c r="I37624" s="51"/>
      <c r="M37624" s="51"/>
    </row>
    <row r="37625" spans="9:13">
      <c r="I37625" s="51"/>
      <c r="M37625" s="51"/>
    </row>
    <row r="37626" spans="9:13">
      <c r="I37626" s="51"/>
      <c r="M37626" s="51"/>
    </row>
    <row r="37627" spans="9:13">
      <c r="I37627" s="51"/>
      <c r="M37627" s="51"/>
    </row>
    <row r="37628" spans="9:13">
      <c r="I37628" s="51"/>
      <c r="M37628" s="51"/>
    </row>
    <row r="37629" spans="9:13">
      <c r="I37629" s="51"/>
      <c r="M37629" s="51"/>
    </row>
    <row r="37630" spans="9:13">
      <c r="I37630" s="51"/>
      <c r="M37630" s="51"/>
    </row>
    <row r="37631" spans="9:13">
      <c r="I37631" s="51"/>
      <c r="M37631" s="51"/>
    </row>
    <row r="37632" spans="9:13">
      <c r="I37632" s="51"/>
      <c r="M37632" s="51"/>
    </row>
    <row r="37633" spans="9:13">
      <c r="I37633" s="51"/>
      <c r="M37633" s="51"/>
    </row>
    <row r="37634" spans="9:13">
      <c r="I37634" s="51"/>
      <c r="M37634" s="51"/>
    </row>
    <row r="37635" spans="9:13">
      <c r="I37635" s="51"/>
      <c r="M37635" s="51"/>
    </row>
    <row r="37636" spans="9:13">
      <c r="I37636" s="51"/>
      <c r="M37636" s="51"/>
    </row>
    <row r="37637" spans="9:13">
      <c r="I37637" s="51"/>
      <c r="M37637" s="51"/>
    </row>
    <row r="37638" spans="9:13">
      <c r="I37638" s="51"/>
      <c r="M37638" s="51"/>
    </row>
    <row r="37639" spans="9:13">
      <c r="I37639" s="51"/>
      <c r="M37639" s="51"/>
    </row>
    <row r="37640" spans="9:13">
      <c r="I37640" s="51"/>
      <c r="M37640" s="51"/>
    </row>
    <row r="37641" spans="9:13">
      <c r="I37641" s="51"/>
      <c r="M37641" s="51"/>
    </row>
    <row r="37642" spans="9:13">
      <c r="I37642" s="51"/>
      <c r="M37642" s="51"/>
    </row>
    <row r="37643" spans="9:13">
      <c r="I37643" s="51"/>
      <c r="M37643" s="51"/>
    </row>
    <row r="37644" spans="9:13">
      <c r="I37644" s="51"/>
      <c r="M37644" s="51"/>
    </row>
    <row r="37645" spans="9:13">
      <c r="I37645" s="51"/>
      <c r="M37645" s="51"/>
    </row>
    <row r="37646" spans="9:13">
      <c r="I37646" s="51"/>
      <c r="M37646" s="51"/>
    </row>
    <row r="37647" spans="9:13">
      <c r="I37647" s="51"/>
      <c r="M37647" s="51"/>
    </row>
    <row r="37648" spans="9:13">
      <c r="I37648" s="51"/>
      <c r="M37648" s="51"/>
    </row>
    <row r="37649" spans="9:13">
      <c r="I37649" s="51"/>
      <c r="M37649" s="51"/>
    </row>
    <row r="37650" spans="9:13">
      <c r="I37650" s="51"/>
      <c r="M37650" s="51"/>
    </row>
    <row r="37651" spans="9:13">
      <c r="I37651" s="51"/>
      <c r="M37651" s="51"/>
    </row>
    <row r="37652" spans="9:13">
      <c r="I37652" s="51"/>
      <c r="M37652" s="51"/>
    </row>
    <row r="37653" spans="9:13">
      <c r="I37653" s="51"/>
      <c r="M37653" s="51"/>
    </row>
    <row r="37654" spans="9:13">
      <c r="I37654" s="51"/>
      <c r="M37654" s="51"/>
    </row>
    <row r="37655" spans="9:13">
      <c r="I37655" s="51"/>
      <c r="M37655" s="51"/>
    </row>
    <row r="37656" spans="9:13">
      <c r="I37656" s="51"/>
      <c r="M37656" s="51"/>
    </row>
    <row r="37657" spans="9:13">
      <c r="I37657" s="51"/>
      <c r="M37657" s="51"/>
    </row>
    <row r="37658" spans="9:13">
      <c r="I37658" s="51"/>
      <c r="M37658" s="51"/>
    </row>
    <row r="37659" spans="9:13">
      <c r="I37659" s="51"/>
      <c r="M37659" s="51"/>
    </row>
    <row r="37660" spans="9:13">
      <c r="I37660" s="51"/>
      <c r="M37660" s="51"/>
    </row>
    <row r="37661" spans="9:13">
      <c r="I37661" s="51"/>
      <c r="M37661" s="51"/>
    </row>
    <row r="37662" spans="9:13">
      <c r="I37662" s="51"/>
      <c r="M37662" s="51"/>
    </row>
    <row r="37663" spans="9:13">
      <c r="I37663" s="51"/>
      <c r="M37663" s="51"/>
    </row>
    <row r="37664" spans="9:13">
      <c r="I37664" s="51"/>
      <c r="M37664" s="51"/>
    </row>
    <row r="37665" spans="9:13">
      <c r="I37665" s="51"/>
      <c r="M37665" s="51"/>
    </row>
    <row r="37666" spans="9:13">
      <c r="I37666" s="51"/>
      <c r="M37666" s="51"/>
    </row>
    <row r="37667" spans="9:13">
      <c r="I37667" s="51"/>
      <c r="M37667" s="51"/>
    </row>
    <row r="37668" spans="9:13">
      <c r="I37668" s="51"/>
      <c r="M37668" s="51"/>
    </row>
    <row r="37669" spans="9:13">
      <c r="I37669" s="51"/>
      <c r="M37669" s="51"/>
    </row>
    <row r="37670" spans="9:13">
      <c r="I37670" s="51"/>
      <c r="M37670" s="51"/>
    </row>
    <row r="37671" spans="9:13">
      <c r="I37671" s="51"/>
      <c r="M37671" s="51"/>
    </row>
    <row r="37672" spans="9:13">
      <c r="I37672" s="51"/>
      <c r="M37672" s="51"/>
    </row>
    <row r="37673" spans="9:13">
      <c r="I37673" s="51"/>
      <c r="M37673" s="51"/>
    </row>
    <row r="37674" spans="9:13">
      <c r="I37674" s="51"/>
      <c r="M37674" s="51"/>
    </row>
    <row r="37675" spans="9:13">
      <c r="I37675" s="51"/>
      <c r="M37675" s="51"/>
    </row>
    <row r="37676" spans="9:13">
      <c r="I37676" s="51"/>
      <c r="M37676" s="51"/>
    </row>
    <row r="37677" spans="9:13">
      <c r="I37677" s="51"/>
      <c r="M37677" s="51"/>
    </row>
    <row r="37678" spans="9:13">
      <c r="I37678" s="51"/>
      <c r="M37678" s="51"/>
    </row>
    <row r="37679" spans="9:13">
      <c r="I37679" s="51"/>
      <c r="M37679" s="51"/>
    </row>
    <row r="37680" spans="9:13">
      <c r="I37680" s="51"/>
      <c r="M37680" s="51"/>
    </row>
    <row r="37681" spans="9:13">
      <c r="I37681" s="51"/>
      <c r="M37681" s="51"/>
    </row>
    <row r="37682" spans="9:13">
      <c r="I37682" s="51"/>
      <c r="M37682" s="51"/>
    </row>
    <row r="37683" spans="9:13">
      <c r="I37683" s="51"/>
      <c r="M37683" s="51"/>
    </row>
    <row r="37684" spans="9:13">
      <c r="I37684" s="51"/>
      <c r="M37684" s="51"/>
    </row>
    <row r="37685" spans="9:13">
      <c r="I37685" s="51"/>
      <c r="M37685" s="51"/>
    </row>
    <row r="37686" spans="9:13">
      <c r="I37686" s="51"/>
      <c r="M37686" s="51"/>
    </row>
    <row r="37687" spans="9:13">
      <c r="I37687" s="51"/>
      <c r="M37687" s="51"/>
    </row>
    <row r="37688" spans="9:13">
      <c r="I37688" s="51"/>
      <c r="M37688" s="51"/>
    </row>
    <row r="37689" spans="9:13">
      <c r="I37689" s="51"/>
      <c r="M37689" s="51"/>
    </row>
    <row r="37690" spans="9:13">
      <c r="I37690" s="51"/>
      <c r="M37690" s="51"/>
    </row>
    <row r="37691" spans="9:13">
      <c r="I37691" s="51"/>
      <c r="M37691" s="51"/>
    </row>
    <row r="37692" spans="9:13">
      <c r="I37692" s="51"/>
      <c r="M37692" s="51"/>
    </row>
    <row r="37693" spans="9:13">
      <c r="I37693" s="51"/>
      <c r="M37693" s="51"/>
    </row>
    <row r="37694" spans="9:13">
      <c r="I37694" s="51"/>
      <c r="M37694" s="51"/>
    </row>
    <row r="37695" spans="9:13">
      <c r="I37695" s="51"/>
      <c r="M37695" s="51"/>
    </row>
    <row r="37696" spans="9:13">
      <c r="I37696" s="51"/>
      <c r="M37696" s="51"/>
    </row>
    <row r="37697" spans="9:13">
      <c r="I37697" s="51"/>
      <c r="M37697" s="51"/>
    </row>
    <row r="37698" spans="9:13">
      <c r="I37698" s="51"/>
      <c r="M37698" s="51"/>
    </row>
    <row r="37699" spans="9:13">
      <c r="I37699" s="51"/>
      <c r="M37699" s="51"/>
    </row>
    <row r="37700" spans="9:13">
      <c r="I37700" s="51"/>
      <c r="M37700" s="51"/>
    </row>
    <row r="37701" spans="9:13">
      <c r="I37701" s="51"/>
      <c r="M37701" s="51"/>
    </row>
    <row r="37702" spans="9:13">
      <c r="I37702" s="51"/>
      <c r="M37702" s="51"/>
    </row>
    <row r="37703" spans="9:13">
      <c r="I37703" s="51"/>
      <c r="M37703" s="51"/>
    </row>
    <row r="37704" spans="9:13">
      <c r="I37704" s="51"/>
      <c r="M37704" s="51"/>
    </row>
    <row r="37705" spans="9:13">
      <c r="I37705" s="51"/>
      <c r="M37705" s="51"/>
    </row>
    <row r="37706" spans="9:13">
      <c r="I37706" s="51"/>
      <c r="M37706" s="51"/>
    </row>
    <row r="37707" spans="9:13">
      <c r="I37707" s="51"/>
      <c r="M37707" s="51"/>
    </row>
    <row r="37708" spans="9:13">
      <c r="I37708" s="51"/>
      <c r="M37708" s="51"/>
    </row>
    <row r="37709" spans="9:13">
      <c r="I37709" s="51"/>
      <c r="M37709" s="51"/>
    </row>
    <row r="37710" spans="9:13">
      <c r="I37710" s="51"/>
      <c r="M37710" s="51"/>
    </row>
    <row r="37711" spans="9:13">
      <c r="I37711" s="51"/>
      <c r="M37711" s="51"/>
    </row>
    <row r="37712" spans="9:13">
      <c r="I37712" s="51"/>
      <c r="M37712" s="51"/>
    </row>
    <row r="37713" spans="9:13">
      <c r="I37713" s="51"/>
      <c r="M37713" s="51"/>
    </row>
    <row r="37714" spans="9:13">
      <c r="I37714" s="51"/>
      <c r="M37714" s="51"/>
    </row>
    <row r="37715" spans="9:13">
      <c r="I37715" s="51"/>
      <c r="M37715" s="51"/>
    </row>
    <row r="37716" spans="9:13">
      <c r="I37716" s="51"/>
      <c r="M37716" s="51"/>
    </row>
    <row r="37717" spans="9:13">
      <c r="I37717" s="51"/>
      <c r="M37717" s="51"/>
    </row>
    <row r="37718" spans="9:13">
      <c r="I37718" s="51"/>
      <c r="M37718" s="51"/>
    </row>
    <row r="37719" spans="9:13">
      <c r="I37719" s="51"/>
      <c r="M37719" s="51"/>
    </row>
    <row r="37720" spans="9:13">
      <c r="I37720" s="51"/>
      <c r="M37720" s="51"/>
    </row>
    <row r="37721" spans="9:13">
      <c r="I37721" s="51"/>
      <c r="M37721" s="51"/>
    </row>
    <row r="37722" spans="9:13">
      <c r="I37722" s="51"/>
      <c r="M37722" s="51"/>
    </row>
    <row r="37723" spans="9:13">
      <c r="I37723" s="51"/>
      <c r="M37723" s="51"/>
    </row>
    <row r="37724" spans="9:13">
      <c r="I37724" s="51"/>
      <c r="M37724" s="51"/>
    </row>
    <row r="37725" spans="9:13">
      <c r="I37725" s="51"/>
      <c r="M37725" s="51"/>
    </row>
    <row r="37726" spans="9:13">
      <c r="I37726" s="51"/>
      <c r="M37726" s="51"/>
    </row>
    <row r="37727" spans="9:13">
      <c r="I37727" s="51"/>
      <c r="M37727" s="51"/>
    </row>
    <row r="37728" spans="9:13">
      <c r="I37728" s="51"/>
      <c r="M37728" s="51"/>
    </row>
    <row r="37729" spans="9:13">
      <c r="I37729" s="51"/>
      <c r="M37729" s="51"/>
    </row>
    <row r="37730" spans="9:13">
      <c r="I37730" s="51"/>
      <c r="M37730" s="51"/>
    </row>
    <row r="37731" spans="9:13">
      <c r="I37731" s="51"/>
      <c r="M37731" s="51"/>
    </row>
    <row r="37732" spans="9:13">
      <c r="I37732" s="51"/>
      <c r="M37732" s="51"/>
    </row>
    <row r="37733" spans="9:13">
      <c r="I37733" s="51"/>
      <c r="M37733" s="51"/>
    </row>
    <row r="37734" spans="9:13">
      <c r="I37734" s="51"/>
      <c r="M37734" s="51"/>
    </row>
    <row r="37735" spans="9:13">
      <c r="I37735" s="51"/>
      <c r="M37735" s="51"/>
    </row>
    <row r="37736" spans="9:13">
      <c r="I37736" s="51"/>
      <c r="M37736" s="51"/>
    </row>
    <row r="37737" spans="9:13">
      <c r="I37737" s="51"/>
      <c r="M37737" s="51"/>
    </row>
    <row r="37738" spans="9:13">
      <c r="I37738" s="51"/>
      <c r="M37738" s="51"/>
    </row>
    <row r="37739" spans="9:13">
      <c r="I37739" s="51"/>
      <c r="M37739" s="51"/>
    </row>
    <row r="37740" spans="9:13">
      <c r="I37740" s="51"/>
      <c r="M37740" s="51"/>
    </row>
    <row r="37741" spans="9:13">
      <c r="I37741" s="51"/>
      <c r="M37741" s="51"/>
    </row>
    <row r="37742" spans="9:13">
      <c r="I37742" s="51"/>
      <c r="M37742" s="51"/>
    </row>
    <row r="37743" spans="9:13">
      <c r="I37743" s="51"/>
      <c r="M37743" s="51"/>
    </row>
    <row r="37744" spans="9:13">
      <c r="I37744" s="51"/>
      <c r="M37744" s="51"/>
    </row>
    <row r="37745" spans="9:13">
      <c r="I37745" s="51"/>
      <c r="M37745" s="51"/>
    </row>
    <row r="37746" spans="9:13">
      <c r="I37746" s="51"/>
      <c r="M37746" s="51"/>
    </row>
    <row r="37747" spans="9:13">
      <c r="I37747" s="51"/>
      <c r="M37747" s="51"/>
    </row>
    <row r="37748" spans="9:13">
      <c r="I37748" s="51"/>
      <c r="M37748" s="51"/>
    </row>
    <row r="37749" spans="9:13">
      <c r="I37749" s="51"/>
      <c r="M37749" s="51"/>
    </row>
    <row r="37750" spans="9:13">
      <c r="I37750" s="51"/>
      <c r="M37750" s="51"/>
    </row>
    <row r="37751" spans="9:13">
      <c r="I37751" s="51"/>
      <c r="M37751" s="51"/>
    </row>
    <row r="37752" spans="9:13">
      <c r="I37752" s="51"/>
      <c r="M37752" s="51"/>
    </row>
    <row r="37753" spans="9:13">
      <c r="I37753" s="51"/>
      <c r="M37753" s="51"/>
    </row>
    <row r="37754" spans="9:13">
      <c r="I37754" s="51"/>
      <c r="M37754" s="51"/>
    </row>
    <row r="37755" spans="9:13">
      <c r="I37755" s="51"/>
      <c r="M37755" s="51"/>
    </row>
    <row r="37756" spans="9:13">
      <c r="I37756" s="51"/>
      <c r="M37756" s="51"/>
    </row>
    <row r="37757" spans="9:13">
      <c r="I37757" s="51"/>
      <c r="M37757" s="51"/>
    </row>
    <row r="37758" spans="9:13">
      <c r="I37758" s="51"/>
      <c r="M37758" s="51"/>
    </row>
    <row r="37759" spans="9:13">
      <c r="I37759" s="51"/>
      <c r="M37759" s="51"/>
    </row>
    <row r="37760" spans="9:13">
      <c r="I37760" s="51"/>
      <c r="M37760" s="51"/>
    </row>
    <row r="37761" spans="9:13">
      <c r="I37761" s="51"/>
      <c r="M37761" s="51"/>
    </row>
    <row r="37762" spans="9:13">
      <c r="I37762" s="51"/>
      <c r="M37762" s="51"/>
    </row>
    <row r="37763" spans="9:13">
      <c r="I37763" s="51"/>
      <c r="M37763" s="51"/>
    </row>
    <row r="37764" spans="9:13">
      <c r="I37764" s="51"/>
      <c r="M37764" s="51"/>
    </row>
    <row r="37765" spans="9:13">
      <c r="I37765" s="51"/>
      <c r="M37765" s="51"/>
    </row>
    <row r="37766" spans="9:13">
      <c r="I37766" s="51"/>
      <c r="M37766" s="51"/>
    </row>
    <row r="37767" spans="9:13">
      <c r="I37767" s="51"/>
      <c r="M37767" s="51"/>
    </row>
    <row r="37768" spans="9:13">
      <c r="I37768" s="51"/>
      <c r="M37768" s="51"/>
    </row>
    <row r="37769" spans="9:13">
      <c r="I37769" s="51"/>
      <c r="M37769" s="51"/>
    </row>
    <row r="37770" spans="9:13">
      <c r="I37770" s="51"/>
      <c r="M37770" s="51"/>
    </row>
    <row r="37771" spans="9:13">
      <c r="I37771" s="51"/>
      <c r="M37771" s="51"/>
    </row>
    <row r="37772" spans="9:13">
      <c r="I37772" s="51"/>
      <c r="M37772" s="51"/>
    </row>
    <row r="37773" spans="9:13">
      <c r="I37773" s="51"/>
      <c r="M37773" s="51"/>
    </row>
    <row r="37774" spans="9:13">
      <c r="I37774" s="51"/>
      <c r="M37774" s="51"/>
    </row>
    <row r="37775" spans="9:13">
      <c r="I37775" s="51"/>
      <c r="M37775" s="51"/>
    </row>
    <row r="37776" spans="9:13">
      <c r="I37776" s="51"/>
      <c r="M37776" s="51"/>
    </row>
    <row r="37777" spans="9:13">
      <c r="I37777" s="51"/>
      <c r="M37777" s="51"/>
    </row>
    <row r="37778" spans="9:13">
      <c r="I37778" s="51"/>
      <c r="M37778" s="51"/>
    </row>
    <row r="37779" spans="9:13">
      <c r="I37779" s="51"/>
      <c r="M37779" s="51"/>
    </row>
    <row r="37780" spans="9:13">
      <c r="I37780" s="51"/>
      <c r="M37780" s="51"/>
    </row>
    <row r="37781" spans="9:13">
      <c r="I37781" s="51"/>
      <c r="M37781" s="51"/>
    </row>
    <row r="37782" spans="9:13">
      <c r="I37782" s="51"/>
      <c r="M37782" s="51"/>
    </row>
    <row r="37783" spans="9:13">
      <c r="I37783" s="51"/>
      <c r="M37783" s="51"/>
    </row>
    <row r="37784" spans="9:13">
      <c r="I37784" s="51"/>
      <c r="M37784" s="51"/>
    </row>
    <row r="37785" spans="9:13">
      <c r="I37785" s="51"/>
      <c r="M37785" s="51"/>
    </row>
    <row r="37786" spans="9:13">
      <c r="I37786" s="51"/>
      <c r="M37786" s="51"/>
    </row>
    <row r="37787" spans="9:13">
      <c r="I37787" s="51"/>
      <c r="M37787" s="51"/>
    </row>
    <row r="37788" spans="9:13">
      <c r="I37788" s="51"/>
      <c r="M37788" s="51"/>
    </row>
    <row r="37789" spans="9:13">
      <c r="I37789" s="51"/>
      <c r="M37789" s="51"/>
    </row>
    <row r="37790" spans="9:13">
      <c r="I37790" s="51"/>
      <c r="M37790" s="51"/>
    </row>
    <row r="37791" spans="9:13">
      <c r="I37791" s="51"/>
      <c r="M37791" s="51"/>
    </row>
    <row r="37792" spans="9:13">
      <c r="I37792" s="51"/>
      <c r="M37792" s="51"/>
    </row>
    <row r="37793" spans="9:13">
      <c r="I37793" s="51"/>
      <c r="M37793" s="51"/>
    </row>
    <row r="37794" spans="9:13">
      <c r="I37794" s="51"/>
      <c r="M37794" s="51"/>
    </row>
    <row r="37795" spans="9:13">
      <c r="I37795" s="51"/>
      <c r="M37795" s="51"/>
    </row>
    <row r="37796" spans="9:13">
      <c r="I37796" s="51"/>
      <c r="M37796" s="51"/>
    </row>
    <row r="37797" spans="9:13">
      <c r="I37797" s="51"/>
      <c r="M37797" s="51"/>
    </row>
    <row r="37798" spans="9:13">
      <c r="I37798" s="51"/>
      <c r="M37798" s="51"/>
    </row>
    <row r="37799" spans="9:13">
      <c r="I37799" s="51"/>
      <c r="M37799" s="51"/>
    </row>
    <row r="37800" spans="9:13">
      <c r="I37800" s="51"/>
      <c r="M37800" s="51"/>
    </row>
    <row r="37801" spans="9:13">
      <c r="I37801" s="51"/>
      <c r="M37801" s="51"/>
    </row>
    <row r="37802" spans="9:13">
      <c r="I37802" s="51"/>
      <c r="M37802" s="51"/>
    </row>
    <row r="37803" spans="9:13">
      <c r="I37803" s="51"/>
      <c r="M37803" s="51"/>
    </row>
    <row r="37804" spans="9:13">
      <c r="I37804" s="51"/>
      <c r="M37804" s="51"/>
    </row>
    <row r="37805" spans="9:13">
      <c r="I37805" s="51"/>
      <c r="M37805" s="51"/>
    </row>
    <row r="37806" spans="9:13">
      <c r="I37806" s="51"/>
      <c r="M37806" s="51"/>
    </row>
    <row r="37807" spans="9:13">
      <c r="I37807" s="51"/>
      <c r="M37807" s="51"/>
    </row>
    <row r="37808" spans="9:13">
      <c r="I37808" s="51"/>
      <c r="M37808" s="51"/>
    </row>
    <row r="37809" spans="9:13">
      <c r="I37809" s="51"/>
      <c r="M37809" s="51"/>
    </row>
    <row r="37810" spans="9:13">
      <c r="I37810" s="51"/>
      <c r="M37810" s="51"/>
    </row>
    <row r="37811" spans="9:13">
      <c r="I37811" s="51"/>
      <c r="M37811" s="51"/>
    </row>
    <row r="37812" spans="9:13">
      <c r="I37812" s="51"/>
      <c r="M37812" s="51"/>
    </row>
    <row r="37813" spans="9:13">
      <c r="I37813" s="51"/>
      <c r="M37813" s="51"/>
    </row>
    <row r="37814" spans="9:13">
      <c r="I37814" s="51"/>
      <c r="M37814" s="51"/>
    </row>
    <row r="37815" spans="9:13">
      <c r="I37815" s="51"/>
      <c r="M37815" s="51"/>
    </row>
    <row r="37816" spans="9:13">
      <c r="I37816" s="51"/>
      <c r="M37816" s="51"/>
    </row>
    <row r="37817" spans="9:13">
      <c r="I37817" s="51"/>
      <c r="M37817" s="51"/>
    </row>
    <row r="37818" spans="9:13">
      <c r="I37818" s="51"/>
      <c r="M37818" s="51"/>
    </row>
    <row r="37819" spans="9:13">
      <c r="I37819" s="51"/>
      <c r="M37819" s="51"/>
    </row>
    <row r="37820" spans="9:13">
      <c r="I37820" s="51"/>
      <c r="M37820" s="51"/>
    </row>
    <row r="37821" spans="9:13">
      <c r="I37821" s="51"/>
      <c r="M37821" s="51"/>
    </row>
    <row r="37822" spans="9:13">
      <c r="I37822" s="51"/>
      <c r="M37822" s="51"/>
    </row>
    <row r="37823" spans="9:13">
      <c r="I37823" s="51"/>
      <c r="M37823" s="51"/>
    </row>
    <row r="37824" spans="9:13">
      <c r="I37824" s="51"/>
      <c r="M37824" s="51"/>
    </row>
    <row r="37825" spans="9:13">
      <c r="I37825" s="51"/>
      <c r="M37825" s="51"/>
    </row>
    <row r="37826" spans="9:13">
      <c r="I37826" s="51"/>
      <c r="M37826" s="51"/>
    </row>
    <row r="37827" spans="9:13">
      <c r="I37827" s="51"/>
      <c r="M37827" s="51"/>
    </row>
    <row r="37828" spans="9:13">
      <c r="I37828" s="51"/>
      <c r="M37828" s="51"/>
    </row>
    <row r="37829" spans="9:13">
      <c r="I37829" s="51"/>
      <c r="M37829" s="51"/>
    </row>
    <row r="37830" spans="9:13">
      <c r="I37830" s="51"/>
      <c r="M37830" s="51"/>
    </row>
    <row r="37831" spans="9:13">
      <c r="I37831" s="51"/>
      <c r="M37831" s="51"/>
    </row>
    <row r="37832" spans="9:13">
      <c r="I37832" s="51"/>
      <c r="M37832" s="51"/>
    </row>
    <row r="37833" spans="9:13">
      <c r="I37833" s="51"/>
      <c r="M37833" s="51"/>
    </row>
    <row r="37834" spans="9:13">
      <c r="I37834" s="51"/>
      <c r="M37834" s="51"/>
    </row>
    <row r="37835" spans="9:13">
      <c r="I37835" s="51"/>
      <c r="M37835" s="51"/>
    </row>
    <row r="37836" spans="9:13">
      <c r="I37836" s="51"/>
      <c r="M37836" s="51"/>
    </row>
    <row r="37837" spans="9:13">
      <c r="I37837" s="51"/>
      <c r="M37837" s="51"/>
    </row>
    <row r="37838" spans="9:13">
      <c r="I37838" s="51"/>
      <c r="M37838" s="51"/>
    </row>
    <row r="37839" spans="9:13">
      <c r="I37839" s="51"/>
      <c r="M37839" s="51"/>
    </row>
    <row r="37840" spans="9:13">
      <c r="I37840" s="51"/>
      <c r="M37840" s="51"/>
    </row>
    <row r="37841" spans="9:13">
      <c r="I37841" s="51"/>
      <c r="M37841" s="51"/>
    </row>
    <row r="37842" spans="9:13">
      <c r="I37842" s="51"/>
      <c r="M37842" s="51"/>
    </row>
    <row r="37843" spans="9:13">
      <c r="I37843" s="51"/>
      <c r="M37843" s="51"/>
    </row>
    <row r="37844" spans="9:13">
      <c r="I37844" s="51"/>
      <c r="M37844" s="51"/>
    </row>
    <row r="37845" spans="9:13">
      <c r="I37845" s="51"/>
      <c r="M37845" s="51"/>
    </row>
    <row r="37846" spans="9:13">
      <c r="I37846" s="51"/>
      <c r="M37846" s="51"/>
    </row>
    <row r="37847" spans="9:13">
      <c r="I37847" s="51"/>
      <c r="M37847" s="51"/>
    </row>
    <row r="37848" spans="9:13">
      <c r="I37848" s="51"/>
      <c r="M37848" s="51"/>
    </row>
    <row r="37849" spans="9:13">
      <c r="I37849" s="51"/>
      <c r="M37849" s="51"/>
    </row>
    <row r="37850" spans="9:13">
      <c r="I37850" s="51"/>
      <c r="M37850" s="51"/>
    </row>
    <row r="37851" spans="9:13">
      <c r="I37851" s="51"/>
      <c r="M37851" s="51"/>
    </row>
    <row r="37852" spans="9:13">
      <c r="I37852" s="51"/>
      <c r="M37852" s="51"/>
    </row>
    <row r="37853" spans="9:13">
      <c r="I37853" s="51"/>
      <c r="M37853" s="51"/>
    </row>
    <row r="37854" spans="9:13">
      <c r="I37854" s="51"/>
      <c r="M37854" s="51"/>
    </row>
    <row r="37855" spans="9:13">
      <c r="I37855" s="51"/>
      <c r="M37855" s="51"/>
    </row>
    <row r="37856" spans="9:13">
      <c r="I37856" s="51"/>
      <c r="M37856" s="51"/>
    </row>
    <row r="37857" spans="9:13">
      <c r="I37857" s="51"/>
      <c r="M37857" s="51"/>
    </row>
    <row r="37858" spans="9:13">
      <c r="I37858" s="51"/>
      <c r="M37858" s="51"/>
    </row>
    <row r="37859" spans="9:13">
      <c r="I37859" s="51"/>
      <c r="M37859" s="51"/>
    </row>
    <row r="37860" spans="9:13">
      <c r="I37860" s="51"/>
      <c r="M37860" s="51"/>
    </row>
    <row r="37861" spans="9:13">
      <c r="I37861" s="51"/>
      <c r="M37861" s="51"/>
    </row>
    <row r="37862" spans="9:13">
      <c r="I37862" s="51"/>
      <c r="M37862" s="51"/>
    </row>
    <row r="37863" spans="9:13">
      <c r="I37863" s="51"/>
      <c r="M37863" s="51"/>
    </row>
    <row r="37864" spans="9:13">
      <c r="I37864" s="51"/>
      <c r="M37864" s="51"/>
    </row>
    <row r="37865" spans="9:13">
      <c r="I37865" s="51"/>
      <c r="M37865" s="51"/>
    </row>
    <row r="37866" spans="9:13">
      <c r="I37866" s="51"/>
      <c r="M37866" s="51"/>
    </row>
    <row r="37867" spans="9:13">
      <c r="I37867" s="51"/>
      <c r="M37867" s="51"/>
    </row>
    <row r="37868" spans="9:13">
      <c r="I37868" s="51"/>
      <c r="M37868" s="51"/>
    </row>
    <row r="37869" spans="9:13">
      <c r="I37869" s="51"/>
      <c r="M37869" s="51"/>
    </row>
    <row r="37870" spans="9:13">
      <c r="I37870" s="51"/>
      <c r="M37870" s="51"/>
    </row>
    <row r="37871" spans="9:13">
      <c r="I37871" s="51"/>
      <c r="M37871" s="51"/>
    </row>
    <row r="37872" spans="9:13">
      <c r="I37872" s="51"/>
      <c r="M37872" s="51"/>
    </row>
    <row r="37873" spans="9:13">
      <c r="I37873" s="51"/>
      <c r="M37873" s="51"/>
    </row>
    <row r="37874" spans="9:13">
      <c r="I37874" s="51"/>
      <c r="M37874" s="51"/>
    </row>
    <row r="37875" spans="9:13">
      <c r="I37875" s="51"/>
      <c r="M37875" s="51"/>
    </row>
    <row r="37876" spans="9:13">
      <c r="I37876" s="51"/>
      <c r="M37876" s="51"/>
    </row>
    <row r="37877" spans="9:13">
      <c r="I37877" s="51"/>
      <c r="M37877" s="51"/>
    </row>
    <row r="37878" spans="9:13">
      <c r="I37878" s="51"/>
      <c r="M37878" s="51"/>
    </row>
    <row r="37879" spans="9:13">
      <c r="I37879" s="51"/>
      <c r="M37879" s="51"/>
    </row>
    <row r="37880" spans="9:13">
      <c r="I37880" s="51"/>
      <c r="M37880" s="51"/>
    </row>
    <row r="37881" spans="9:13">
      <c r="I37881" s="51"/>
      <c r="M37881" s="51"/>
    </row>
    <row r="37882" spans="9:13">
      <c r="I37882" s="51"/>
      <c r="M37882" s="51"/>
    </row>
    <row r="37883" spans="9:13">
      <c r="I37883" s="51"/>
      <c r="M37883" s="51"/>
    </row>
    <row r="37884" spans="9:13">
      <c r="I37884" s="51"/>
      <c r="M37884" s="51"/>
    </row>
    <row r="37885" spans="9:13">
      <c r="I37885" s="51"/>
      <c r="M37885" s="51"/>
    </row>
    <row r="37886" spans="9:13">
      <c r="I37886" s="51"/>
      <c r="M37886" s="51"/>
    </row>
    <row r="37887" spans="9:13">
      <c r="I37887" s="51"/>
      <c r="M37887" s="51"/>
    </row>
    <row r="37888" spans="9:13">
      <c r="I37888" s="51"/>
      <c r="M37888" s="51"/>
    </row>
    <row r="37889" spans="9:13">
      <c r="I37889" s="51"/>
      <c r="M37889" s="51"/>
    </row>
    <row r="37890" spans="9:13">
      <c r="I37890" s="51"/>
      <c r="M37890" s="51"/>
    </row>
    <row r="37891" spans="9:13">
      <c r="I37891" s="51"/>
      <c r="M37891" s="51"/>
    </row>
    <row r="37892" spans="9:13">
      <c r="I37892" s="51"/>
      <c r="M37892" s="51"/>
    </row>
    <row r="37893" spans="9:13">
      <c r="I37893" s="51"/>
      <c r="M37893" s="51"/>
    </row>
    <row r="37894" spans="9:13">
      <c r="I37894" s="51"/>
      <c r="M37894" s="51"/>
    </row>
    <row r="37895" spans="9:13">
      <c r="I37895" s="51"/>
      <c r="M37895" s="51"/>
    </row>
    <row r="37896" spans="9:13">
      <c r="I37896" s="51"/>
      <c r="M37896" s="51"/>
    </row>
    <row r="37897" spans="9:13">
      <c r="I37897" s="51"/>
      <c r="M37897" s="51"/>
    </row>
    <row r="37898" spans="9:13">
      <c r="I37898" s="51"/>
      <c r="M37898" s="51"/>
    </row>
    <row r="37899" spans="9:13">
      <c r="I37899" s="51"/>
      <c r="M37899" s="51"/>
    </row>
    <row r="37900" spans="9:13">
      <c r="I37900" s="51"/>
      <c r="M37900" s="51"/>
    </row>
    <row r="37901" spans="9:13">
      <c r="I37901" s="51"/>
      <c r="M37901" s="51"/>
    </row>
    <row r="37902" spans="9:13">
      <c r="I37902" s="51"/>
      <c r="M37902" s="51"/>
    </row>
    <row r="37903" spans="9:13">
      <c r="I37903" s="51"/>
      <c r="M37903" s="51"/>
    </row>
    <row r="37904" spans="9:13">
      <c r="I37904" s="51"/>
      <c r="M37904" s="51"/>
    </row>
    <row r="37905" spans="9:13">
      <c r="I37905" s="51"/>
      <c r="M37905" s="51"/>
    </row>
    <row r="37906" spans="9:13">
      <c r="I37906" s="51"/>
      <c r="M37906" s="51"/>
    </row>
    <row r="37907" spans="9:13">
      <c r="I37907" s="51"/>
      <c r="M37907" s="51"/>
    </row>
    <row r="37908" spans="9:13">
      <c r="I37908" s="51"/>
      <c r="M37908" s="51"/>
    </row>
    <row r="37909" spans="9:13">
      <c r="I37909" s="51"/>
      <c r="M37909" s="51"/>
    </row>
    <row r="37910" spans="9:13">
      <c r="I37910" s="51"/>
      <c r="M37910" s="51"/>
    </row>
    <row r="37911" spans="9:13">
      <c r="I37911" s="51"/>
      <c r="M37911" s="51"/>
    </row>
    <row r="37912" spans="9:13">
      <c r="I37912" s="51"/>
      <c r="M37912" s="51"/>
    </row>
    <row r="37913" spans="9:13">
      <c r="I37913" s="51"/>
      <c r="M37913" s="51"/>
    </row>
    <row r="37914" spans="9:13">
      <c r="I37914" s="51"/>
      <c r="M37914" s="51"/>
    </row>
    <row r="37915" spans="9:13">
      <c r="I37915" s="51"/>
      <c r="M37915" s="51"/>
    </row>
    <row r="37916" spans="9:13">
      <c r="I37916" s="51"/>
      <c r="M37916" s="51"/>
    </row>
    <row r="37917" spans="9:13">
      <c r="I37917" s="51"/>
      <c r="M37917" s="51"/>
    </row>
    <row r="37918" spans="9:13">
      <c r="I37918" s="51"/>
      <c r="M37918" s="51"/>
    </row>
    <row r="37919" spans="9:13">
      <c r="I37919" s="51"/>
      <c r="M37919" s="51"/>
    </row>
    <row r="37920" spans="9:13">
      <c r="I37920" s="51"/>
      <c r="M37920" s="51"/>
    </row>
    <row r="37921" spans="9:13">
      <c r="I37921" s="51"/>
      <c r="M37921" s="51"/>
    </row>
    <row r="37922" spans="9:13">
      <c r="I37922" s="51"/>
      <c r="M37922" s="51"/>
    </row>
    <row r="37923" spans="9:13">
      <c r="I37923" s="51"/>
      <c r="M37923" s="51"/>
    </row>
    <row r="37924" spans="9:13">
      <c r="I37924" s="51"/>
      <c r="M37924" s="51"/>
    </row>
    <row r="37925" spans="9:13">
      <c r="I37925" s="51"/>
      <c r="M37925" s="51"/>
    </row>
    <row r="37926" spans="9:13">
      <c r="I37926" s="51"/>
      <c r="M37926" s="51"/>
    </row>
    <row r="37927" spans="9:13">
      <c r="I37927" s="51"/>
      <c r="M37927" s="51"/>
    </row>
    <row r="37928" spans="9:13">
      <c r="I37928" s="51"/>
      <c r="M37928" s="51"/>
    </row>
    <row r="37929" spans="9:13">
      <c r="I37929" s="51"/>
      <c r="M37929" s="51"/>
    </row>
    <row r="37930" spans="9:13">
      <c r="I37930" s="51"/>
      <c r="M37930" s="51"/>
    </row>
    <row r="37931" spans="9:13">
      <c r="I37931" s="51"/>
      <c r="M37931" s="51"/>
    </row>
    <row r="37932" spans="9:13">
      <c r="I37932" s="51"/>
      <c r="M37932" s="51"/>
    </row>
    <row r="37933" spans="9:13">
      <c r="I37933" s="51"/>
      <c r="M37933" s="51"/>
    </row>
    <row r="37934" spans="9:13">
      <c r="I37934" s="51"/>
      <c r="M37934" s="51"/>
    </row>
    <row r="37935" spans="9:13">
      <c r="I37935" s="51"/>
      <c r="M37935" s="51"/>
    </row>
    <row r="37936" spans="9:13">
      <c r="I37936" s="51"/>
      <c r="M37936" s="51"/>
    </row>
    <row r="37937" spans="9:13">
      <c r="I37937" s="51"/>
      <c r="M37937" s="51"/>
    </row>
    <row r="37938" spans="9:13">
      <c r="I37938" s="51"/>
      <c r="M37938" s="51"/>
    </row>
    <row r="37939" spans="9:13">
      <c r="I37939" s="51"/>
      <c r="M37939" s="51"/>
    </row>
    <row r="37940" spans="9:13">
      <c r="I37940" s="51"/>
      <c r="M37940" s="51"/>
    </row>
    <row r="37941" spans="9:13">
      <c r="I37941" s="51"/>
      <c r="M37941" s="51"/>
    </row>
    <row r="37942" spans="9:13">
      <c r="I37942" s="51"/>
      <c r="M37942" s="51"/>
    </row>
    <row r="37943" spans="9:13">
      <c r="I37943" s="51"/>
      <c r="M37943" s="51"/>
    </row>
    <row r="37944" spans="9:13">
      <c r="I37944" s="51"/>
      <c r="M37944" s="51"/>
    </row>
    <row r="37945" spans="9:13">
      <c r="I37945" s="51"/>
      <c r="M37945" s="51"/>
    </row>
    <row r="37946" spans="9:13">
      <c r="I37946" s="51"/>
      <c r="M37946" s="51"/>
    </row>
    <row r="37947" spans="9:13">
      <c r="I37947" s="51"/>
      <c r="M37947" s="51"/>
    </row>
    <row r="37948" spans="9:13">
      <c r="I37948" s="51"/>
      <c r="M37948" s="51"/>
    </row>
    <row r="37949" spans="9:13">
      <c r="I37949" s="51"/>
      <c r="M37949" s="51"/>
    </row>
    <row r="37950" spans="9:13">
      <c r="I37950" s="51"/>
      <c r="M37950" s="51"/>
    </row>
    <row r="37951" spans="9:13">
      <c r="I37951" s="51"/>
      <c r="M37951" s="51"/>
    </row>
    <row r="37952" spans="9:13">
      <c r="I37952" s="51"/>
      <c r="M37952" s="51"/>
    </row>
    <row r="37953" spans="9:13">
      <c r="I37953" s="51"/>
      <c r="M37953" s="51"/>
    </row>
    <row r="37954" spans="9:13">
      <c r="I37954" s="51"/>
      <c r="M37954" s="51"/>
    </row>
    <row r="37955" spans="9:13">
      <c r="I37955" s="51"/>
      <c r="M37955" s="51"/>
    </row>
    <row r="37956" spans="9:13">
      <c r="I37956" s="51"/>
      <c r="M37956" s="51"/>
    </row>
    <row r="37957" spans="9:13">
      <c r="I37957" s="51"/>
      <c r="M37957" s="51"/>
    </row>
    <row r="37958" spans="9:13">
      <c r="I37958" s="51"/>
      <c r="M37958" s="51"/>
    </row>
    <row r="37959" spans="9:13">
      <c r="I37959" s="51"/>
      <c r="M37959" s="51"/>
    </row>
    <row r="37960" spans="9:13">
      <c r="I37960" s="51"/>
      <c r="M37960" s="51"/>
    </row>
    <row r="37961" spans="9:13">
      <c r="I37961" s="51"/>
      <c r="M37961" s="51"/>
    </row>
    <row r="37962" spans="9:13">
      <c r="I37962" s="51"/>
      <c r="M37962" s="51"/>
    </row>
    <row r="37963" spans="9:13">
      <c r="I37963" s="51"/>
      <c r="M37963" s="51"/>
    </row>
    <row r="37964" spans="9:13">
      <c r="I37964" s="51"/>
      <c r="M37964" s="51"/>
    </row>
    <row r="37965" spans="9:13">
      <c r="I37965" s="51"/>
      <c r="M37965" s="51"/>
    </row>
    <row r="37966" spans="9:13">
      <c r="I37966" s="51"/>
      <c r="M37966" s="51"/>
    </row>
    <row r="37967" spans="9:13">
      <c r="I37967" s="51"/>
      <c r="M37967" s="51"/>
    </row>
    <row r="37968" spans="9:13">
      <c r="I37968" s="51"/>
      <c r="M37968" s="51"/>
    </row>
    <row r="37969" spans="9:13">
      <c r="I37969" s="51"/>
      <c r="M37969" s="51"/>
    </row>
    <row r="37970" spans="9:13">
      <c r="I37970" s="51"/>
      <c r="M37970" s="51"/>
    </row>
    <row r="37971" spans="9:13">
      <c r="I37971" s="51"/>
      <c r="M37971" s="51"/>
    </row>
    <row r="37972" spans="9:13">
      <c r="I37972" s="51"/>
      <c r="M37972" s="51"/>
    </row>
    <row r="37973" spans="9:13">
      <c r="I37973" s="51"/>
      <c r="M37973" s="51"/>
    </row>
    <row r="37974" spans="9:13">
      <c r="I37974" s="51"/>
      <c r="M37974" s="51"/>
    </row>
    <row r="37975" spans="9:13">
      <c r="I37975" s="51"/>
      <c r="M37975" s="51"/>
    </row>
    <row r="37976" spans="9:13">
      <c r="I37976" s="51"/>
      <c r="M37976" s="51"/>
    </row>
    <row r="37977" spans="9:13">
      <c r="I37977" s="51"/>
      <c r="M37977" s="51"/>
    </row>
    <row r="37978" spans="9:13">
      <c r="I37978" s="51"/>
      <c r="M37978" s="51"/>
    </row>
    <row r="37979" spans="9:13">
      <c r="I37979" s="51"/>
      <c r="M37979" s="51"/>
    </row>
    <row r="37980" spans="9:13">
      <c r="I37980" s="51"/>
      <c r="M37980" s="51"/>
    </row>
    <row r="37981" spans="9:13">
      <c r="I37981" s="51"/>
      <c r="M37981" s="51"/>
    </row>
    <row r="37982" spans="9:13">
      <c r="I37982" s="51"/>
      <c r="M37982" s="51"/>
    </row>
    <row r="37983" spans="9:13">
      <c r="I37983" s="51"/>
      <c r="M37983" s="51"/>
    </row>
    <row r="37984" spans="9:13">
      <c r="I37984" s="51"/>
      <c r="M37984" s="51"/>
    </row>
    <row r="37985" spans="9:13">
      <c r="I37985" s="51"/>
      <c r="M37985" s="51"/>
    </row>
    <row r="37986" spans="9:13">
      <c r="I37986" s="51"/>
      <c r="M37986" s="51"/>
    </row>
    <row r="37987" spans="9:13">
      <c r="I37987" s="51"/>
      <c r="M37987" s="51"/>
    </row>
    <row r="37988" spans="9:13">
      <c r="I37988" s="51"/>
      <c r="M37988" s="51"/>
    </row>
    <row r="37989" spans="9:13">
      <c r="I37989" s="51"/>
      <c r="M37989" s="51"/>
    </row>
    <row r="37990" spans="9:13">
      <c r="I37990" s="51"/>
      <c r="M37990" s="51"/>
    </row>
    <row r="37991" spans="9:13">
      <c r="I37991" s="51"/>
      <c r="M37991" s="51"/>
    </row>
    <row r="37992" spans="9:13">
      <c r="I37992" s="51"/>
      <c r="M37992" s="51"/>
    </row>
    <row r="37993" spans="9:13">
      <c r="I37993" s="51"/>
      <c r="M37993" s="51"/>
    </row>
    <row r="37994" spans="9:13">
      <c r="I37994" s="51"/>
      <c r="M37994" s="51"/>
    </row>
    <row r="37995" spans="9:13">
      <c r="I37995" s="51"/>
      <c r="M37995" s="51"/>
    </row>
    <row r="37996" spans="9:13">
      <c r="I37996" s="51"/>
      <c r="M37996" s="51"/>
    </row>
    <row r="37997" spans="9:13">
      <c r="I37997" s="51"/>
      <c r="M37997" s="51"/>
    </row>
    <row r="37998" spans="9:13">
      <c r="I37998" s="51"/>
      <c r="M37998" s="51"/>
    </row>
    <row r="37999" spans="9:13">
      <c r="I37999" s="51"/>
      <c r="M37999" s="51"/>
    </row>
    <row r="38000" spans="9:13">
      <c r="I38000" s="51"/>
      <c r="M38000" s="51"/>
    </row>
    <row r="38001" spans="9:13">
      <c r="I38001" s="51"/>
      <c r="M38001" s="51"/>
    </row>
    <row r="38002" spans="9:13">
      <c r="I38002" s="51"/>
      <c r="M38002" s="51"/>
    </row>
    <row r="38003" spans="9:13">
      <c r="I38003" s="51"/>
      <c r="M38003" s="51"/>
    </row>
    <row r="38004" spans="9:13">
      <c r="I38004" s="51"/>
      <c r="M38004" s="51"/>
    </row>
    <row r="38005" spans="9:13">
      <c r="I38005" s="51"/>
      <c r="M38005" s="51"/>
    </row>
    <row r="38006" spans="9:13">
      <c r="I38006" s="51"/>
      <c r="M38006" s="51"/>
    </row>
    <row r="38007" spans="9:13">
      <c r="I38007" s="51"/>
      <c r="M38007" s="51"/>
    </row>
    <row r="38008" spans="9:13">
      <c r="I38008" s="51"/>
      <c r="M38008" s="51"/>
    </row>
    <row r="38009" spans="9:13">
      <c r="I38009" s="51"/>
      <c r="M38009" s="51"/>
    </row>
    <row r="38010" spans="9:13">
      <c r="I38010" s="51"/>
      <c r="M38010" s="51"/>
    </row>
    <row r="38011" spans="9:13">
      <c r="I38011" s="51"/>
      <c r="M38011" s="51"/>
    </row>
    <row r="38012" spans="9:13">
      <c r="I38012" s="51"/>
      <c r="M38012" s="51"/>
    </row>
    <row r="38013" spans="9:13">
      <c r="I38013" s="51"/>
      <c r="M38013" s="51"/>
    </row>
    <row r="38014" spans="9:13">
      <c r="I38014" s="51"/>
      <c r="M38014" s="51"/>
    </row>
    <row r="38015" spans="9:13">
      <c r="I38015" s="51"/>
      <c r="M38015" s="51"/>
    </row>
    <row r="38016" spans="9:13">
      <c r="I38016" s="51"/>
      <c r="M38016" s="51"/>
    </row>
    <row r="38017" spans="9:13">
      <c r="I38017" s="51"/>
      <c r="M38017" s="51"/>
    </row>
    <row r="38018" spans="9:13">
      <c r="I38018" s="51"/>
      <c r="M38018" s="51"/>
    </row>
    <row r="38019" spans="9:13">
      <c r="I38019" s="51"/>
      <c r="M38019" s="51"/>
    </row>
    <row r="38020" spans="9:13">
      <c r="I38020" s="51"/>
      <c r="M38020" s="51"/>
    </row>
    <row r="38021" spans="9:13">
      <c r="I38021" s="51"/>
      <c r="M38021" s="51"/>
    </row>
    <row r="38022" spans="9:13">
      <c r="I38022" s="51"/>
      <c r="M38022" s="51"/>
    </row>
    <row r="38023" spans="9:13">
      <c r="I38023" s="51"/>
      <c r="M38023" s="51"/>
    </row>
    <row r="38024" spans="9:13">
      <c r="I38024" s="51"/>
      <c r="M38024" s="51"/>
    </row>
    <row r="38025" spans="9:13">
      <c r="I38025" s="51"/>
      <c r="M38025" s="51"/>
    </row>
    <row r="38026" spans="9:13">
      <c r="I38026" s="51"/>
      <c r="M38026" s="51"/>
    </row>
    <row r="38027" spans="9:13">
      <c r="I38027" s="51"/>
      <c r="M38027" s="51"/>
    </row>
    <row r="38028" spans="9:13">
      <c r="I38028" s="51"/>
      <c r="M38028" s="51"/>
    </row>
    <row r="38029" spans="9:13">
      <c r="I38029" s="51"/>
      <c r="M38029" s="51"/>
    </row>
    <row r="38030" spans="9:13">
      <c r="I38030" s="51"/>
      <c r="M38030" s="51"/>
    </row>
    <row r="38031" spans="9:13">
      <c r="I38031" s="51"/>
      <c r="M38031" s="51"/>
    </row>
    <row r="38032" spans="9:13">
      <c r="I38032" s="51"/>
      <c r="M38032" s="51"/>
    </row>
    <row r="38033" spans="9:13">
      <c r="I38033" s="51"/>
      <c r="M38033" s="51"/>
    </row>
    <row r="38034" spans="9:13">
      <c r="I38034" s="51"/>
      <c r="M38034" s="51"/>
    </row>
    <row r="38035" spans="9:13">
      <c r="I38035" s="51"/>
      <c r="M38035" s="51"/>
    </row>
    <row r="38036" spans="9:13">
      <c r="I38036" s="51"/>
      <c r="M38036" s="51"/>
    </row>
    <row r="38037" spans="9:13">
      <c r="I38037" s="51"/>
      <c r="M38037" s="51"/>
    </row>
    <row r="38038" spans="9:13">
      <c r="I38038" s="51"/>
      <c r="M38038" s="51"/>
    </row>
    <row r="38039" spans="9:13">
      <c r="I38039" s="51"/>
      <c r="M38039" s="51"/>
    </row>
    <row r="38040" spans="9:13">
      <c r="I38040" s="51"/>
      <c r="M38040" s="51"/>
    </row>
    <row r="38041" spans="9:13">
      <c r="I38041" s="51"/>
      <c r="M38041" s="51"/>
    </row>
    <row r="38042" spans="9:13">
      <c r="I38042" s="51"/>
      <c r="M38042" s="51"/>
    </row>
    <row r="38043" spans="9:13">
      <c r="I38043" s="51"/>
      <c r="M38043" s="51"/>
    </row>
    <row r="38044" spans="9:13">
      <c r="I38044" s="51"/>
      <c r="M38044" s="51"/>
    </row>
    <row r="38045" spans="9:13">
      <c r="I38045" s="51"/>
      <c r="M38045" s="51"/>
    </row>
    <row r="38046" spans="9:13">
      <c r="I38046" s="51"/>
      <c r="M38046" s="51"/>
    </row>
    <row r="38047" spans="9:13">
      <c r="I38047" s="51"/>
      <c r="M38047" s="51"/>
    </row>
    <row r="38048" spans="9:13">
      <c r="I38048" s="51"/>
      <c r="M38048" s="51"/>
    </row>
    <row r="38049" spans="9:13">
      <c r="I38049" s="51"/>
      <c r="M38049" s="51"/>
    </row>
    <row r="38050" spans="9:13">
      <c r="I38050" s="51"/>
      <c r="M38050" s="51"/>
    </row>
    <row r="38051" spans="9:13">
      <c r="I38051" s="51"/>
      <c r="M38051" s="51"/>
    </row>
    <row r="38052" spans="9:13">
      <c r="I38052" s="51"/>
      <c r="M38052" s="51"/>
    </row>
    <row r="38053" spans="9:13">
      <c r="I38053" s="51"/>
      <c r="M38053" s="51"/>
    </row>
    <row r="38054" spans="9:13">
      <c r="I38054" s="51"/>
      <c r="M38054" s="51"/>
    </row>
    <row r="38055" spans="9:13">
      <c r="I38055" s="51"/>
      <c r="M38055" s="51"/>
    </row>
    <row r="38056" spans="9:13">
      <c r="I38056" s="51"/>
      <c r="M38056" s="51"/>
    </row>
    <row r="38057" spans="9:13">
      <c r="I38057" s="51"/>
      <c r="M38057" s="51"/>
    </row>
    <row r="38058" spans="9:13">
      <c r="I38058" s="51"/>
      <c r="M38058" s="51"/>
    </row>
    <row r="38059" spans="9:13">
      <c r="I38059" s="51"/>
      <c r="M38059" s="51"/>
    </row>
    <row r="38060" spans="9:13">
      <c r="I38060" s="51"/>
      <c r="M38060" s="51"/>
    </row>
    <row r="38061" spans="9:13">
      <c r="I38061" s="51"/>
      <c r="M38061" s="51"/>
    </row>
    <row r="38062" spans="9:13">
      <c r="I38062" s="51"/>
      <c r="M38062" s="51"/>
    </row>
    <row r="38063" spans="9:13">
      <c r="I38063" s="51"/>
      <c r="M38063" s="51"/>
    </row>
    <row r="38064" spans="9:13">
      <c r="I38064" s="51"/>
      <c r="M38064" s="51"/>
    </row>
    <row r="38065" spans="9:13">
      <c r="I38065" s="51"/>
      <c r="M38065" s="51"/>
    </row>
    <row r="38066" spans="9:13">
      <c r="I38066" s="51"/>
      <c r="M38066" s="51"/>
    </row>
    <row r="38067" spans="9:13">
      <c r="I38067" s="51"/>
      <c r="M38067" s="51"/>
    </row>
    <row r="38068" spans="9:13">
      <c r="I38068" s="51"/>
      <c r="M38068" s="51"/>
    </row>
    <row r="38069" spans="9:13">
      <c r="I38069" s="51"/>
      <c r="M38069" s="51"/>
    </row>
    <row r="38070" spans="9:13">
      <c r="I38070" s="51"/>
      <c r="M38070" s="51"/>
    </row>
    <row r="38071" spans="9:13">
      <c r="I38071" s="51"/>
      <c r="M38071" s="51"/>
    </row>
    <row r="38072" spans="9:13">
      <c r="I38072" s="51"/>
      <c r="M38072" s="51"/>
    </row>
    <row r="38073" spans="9:13">
      <c r="I38073" s="51"/>
      <c r="M38073" s="51"/>
    </row>
    <row r="38074" spans="9:13">
      <c r="I38074" s="51"/>
      <c r="M38074" s="51"/>
    </row>
    <row r="38075" spans="9:13">
      <c r="I38075" s="51"/>
      <c r="M38075" s="51"/>
    </row>
    <row r="38076" spans="9:13">
      <c r="I38076" s="51"/>
      <c r="M38076" s="51"/>
    </row>
    <row r="38077" spans="9:13">
      <c r="I38077" s="51"/>
      <c r="M38077" s="51"/>
    </row>
    <row r="38078" spans="9:13">
      <c r="I38078" s="51"/>
      <c r="M38078" s="51"/>
    </row>
    <row r="38079" spans="9:13">
      <c r="I38079" s="51"/>
      <c r="M38079" s="51"/>
    </row>
    <row r="38080" spans="9:13">
      <c r="I38080" s="51"/>
      <c r="M38080" s="51"/>
    </row>
    <row r="38081" spans="9:13">
      <c r="I38081" s="51"/>
      <c r="M38081" s="51"/>
    </row>
    <row r="38082" spans="9:13">
      <c r="I38082" s="51"/>
      <c r="M38082" s="51"/>
    </row>
    <row r="38083" spans="9:13">
      <c r="I38083" s="51"/>
      <c r="M38083" s="51"/>
    </row>
    <row r="38084" spans="9:13">
      <c r="I38084" s="51"/>
      <c r="M38084" s="51"/>
    </row>
    <row r="38085" spans="9:13">
      <c r="I38085" s="51"/>
      <c r="M38085" s="51"/>
    </row>
    <row r="38086" spans="9:13">
      <c r="I38086" s="51"/>
      <c r="M38086" s="51"/>
    </row>
    <row r="38087" spans="9:13">
      <c r="I38087" s="51"/>
      <c r="M38087" s="51"/>
    </row>
    <row r="38088" spans="9:13">
      <c r="I38088" s="51"/>
      <c r="M38088" s="51"/>
    </row>
    <row r="38089" spans="9:13">
      <c r="I38089" s="51"/>
      <c r="M38089" s="51"/>
    </row>
    <row r="38090" spans="9:13">
      <c r="I38090" s="51"/>
      <c r="M38090" s="51"/>
    </row>
    <row r="38091" spans="9:13">
      <c r="I38091" s="51"/>
      <c r="M38091" s="51"/>
    </row>
    <row r="38092" spans="9:13">
      <c r="I38092" s="51"/>
      <c r="M38092" s="51"/>
    </row>
    <row r="38093" spans="9:13">
      <c r="I38093" s="51"/>
      <c r="M38093" s="51"/>
    </row>
    <row r="38094" spans="9:13">
      <c r="I38094" s="51"/>
      <c r="M38094" s="51"/>
    </row>
    <row r="38095" spans="9:13">
      <c r="I38095" s="51"/>
      <c r="M38095" s="51"/>
    </row>
    <row r="38096" spans="9:13">
      <c r="I38096" s="51"/>
      <c r="M38096" s="51"/>
    </row>
    <row r="38097" spans="9:13">
      <c r="I38097" s="51"/>
      <c r="M38097" s="51"/>
    </row>
    <row r="38098" spans="9:13">
      <c r="I38098" s="51"/>
      <c r="M38098" s="51"/>
    </row>
    <row r="38099" spans="9:13">
      <c r="I38099" s="51"/>
      <c r="M38099" s="51"/>
    </row>
    <row r="38100" spans="9:13">
      <c r="I38100" s="51"/>
      <c r="M38100" s="51"/>
    </row>
    <row r="38101" spans="9:13">
      <c r="I38101" s="51"/>
      <c r="M38101" s="51"/>
    </row>
    <row r="38102" spans="9:13">
      <c r="I38102" s="51"/>
      <c r="M38102" s="51"/>
    </row>
    <row r="38103" spans="9:13">
      <c r="I38103" s="51"/>
      <c r="M38103" s="51"/>
    </row>
    <row r="38104" spans="9:13">
      <c r="I38104" s="51"/>
      <c r="M38104" s="51"/>
    </row>
    <row r="38105" spans="9:13">
      <c r="I38105" s="51"/>
      <c r="M38105" s="51"/>
    </row>
    <row r="38106" spans="9:13">
      <c r="I38106" s="51"/>
      <c r="M38106" s="51"/>
    </row>
    <row r="38107" spans="9:13">
      <c r="I38107" s="51"/>
      <c r="M38107" s="51"/>
    </row>
    <row r="38108" spans="9:13">
      <c r="I38108" s="51"/>
      <c r="M38108" s="51"/>
    </row>
    <row r="38109" spans="9:13">
      <c r="I38109" s="51"/>
      <c r="M38109" s="51"/>
    </row>
    <row r="38110" spans="9:13">
      <c r="I38110" s="51"/>
      <c r="M38110" s="51"/>
    </row>
    <row r="38111" spans="9:13">
      <c r="I38111" s="51"/>
      <c r="M38111" s="51"/>
    </row>
    <row r="38112" spans="9:13">
      <c r="I38112" s="51"/>
      <c r="M38112" s="51"/>
    </row>
    <row r="38113" spans="9:13">
      <c r="I38113" s="51"/>
      <c r="M38113" s="51"/>
    </row>
    <row r="38114" spans="9:13">
      <c r="I38114" s="51"/>
      <c r="M38114" s="51"/>
    </row>
    <row r="38115" spans="9:13">
      <c r="I38115" s="51"/>
      <c r="M38115" s="51"/>
    </row>
    <row r="38116" spans="9:13">
      <c r="I38116" s="51"/>
      <c r="M38116" s="51"/>
    </row>
    <row r="38117" spans="9:13">
      <c r="I38117" s="51"/>
      <c r="M38117" s="51"/>
    </row>
    <row r="38118" spans="9:13">
      <c r="I38118" s="51"/>
      <c r="M38118" s="51"/>
    </row>
    <row r="38119" spans="9:13">
      <c r="I38119" s="51"/>
      <c r="M38119" s="51"/>
    </row>
    <row r="38120" spans="9:13">
      <c r="I38120" s="51"/>
      <c r="M38120" s="51"/>
    </row>
    <row r="38121" spans="9:13">
      <c r="I38121" s="51"/>
      <c r="M38121" s="51"/>
    </row>
    <row r="38122" spans="9:13">
      <c r="I38122" s="51"/>
      <c r="M38122" s="51"/>
    </row>
    <row r="38123" spans="9:13">
      <c r="I38123" s="51"/>
      <c r="M38123" s="51"/>
    </row>
    <row r="38124" spans="9:13">
      <c r="I38124" s="51"/>
      <c r="M38124" s="51"/>
    </row>
    <row r="38125" spans="9:13">
      <c r="I38125" s="51"/>
      <c r="M38125" s="51"/>
    </row>
    <row r="38126" spans="9:13">
      <c r="I38126" s="51"/>
      <c r="M38126" s="51"/>
    </row>
    <row r="38127" spans="9:13">
      <c r="I38127" s="51"/>
      <c r="M38127" s="51"/>
    </row>
    <row r="38128" spans="9:13">
      <c r="I38128" s="51"/>
      <c r="M38128" s="51"/>
    </row>
    <row r="38129" spans="9:13">
      <c r="I38129" s="51"/>
      <c r="M38129" s="51"/>
    </row>
    <row r="38130" spans="9:13">
      <c r="I38130" s="51"/>
      <c r="M38130" s="51"/>
    </row>
    <row r="38131" spans="9:13">
      <c r="I38131" s="51"/>
      <c r="M38131" s="51"/>
    </row>
    <row r="38132" spans="9:13">
      <c r="I38132" s="51"/>
      <c r="M38132" s="51"/>
    </row>
    <row r="38133" spans="9:13">
      <c r="I38133" s="51"/>
      <c r="M38133" s="51"/>
    </row>
    <row r="38134" spans="9:13">
      <c r="I38134" s="51"/>
      <c r="M38134" s="51"/>
    </row>
    <row r="38135" spans="9:13">
      <c r="I38135" s="51"/>
      <c r="M38135" s="51"/>
    </row>
    <row r="38136" spans="9:13">
      <c r="I38136" s="51"/>
      <c r="M38136" s="51"/>
    </row>
    <row r="38137" spans="9:13">
      <c r="I38137" s="51"/>
      <c r="M38137" s="51"/>
    </row>
    <row r="38138" spans="9:13">
      <c r="I38138" s="51"/>
      <c r="M38138" s="51"/>
    </row>
    <row r="38139" spans="9:13">
      <c r="I38139" s="51"/>
      <c r="M38139" s="51"/>
    </row>
    <row r="38140" spans="9:13">
      <c r="I38140" s="51"/>
      <c r="M38140" s="51"/>
    </row>
    <row r="38141" spans="9:13">
      <c r="I38141" s="51"/>
      <c r="M38141" s="51"/>
    </row>
    <row r="38142" spans="9:13">
      <c r="I38142" s="51"/>
      <c r="M38142" s="51"/>
    </row>
    <row r="38143" spans="9:13">
      <c r="I38143" s="51"/>
      <c r="M38143" s="51"/>
    </row>
    <row r="38144" spans="9:13">
      <c r="I38144" s="51"/>
      <c r="M38144" s="51"/>
    </row>
    <row r="38145" spans="9:13">
      <c r="I38145" s="51"/>
      <c r="M38145" s="51"/>
    </row>
    <row r="38146" spans="9:13">
      <c r="I38146" s="51"/>
      <c r="M38146" s="51"/>
    </row>
    <row r="38147" spans="9:13">
      <c r="I38147" s="51"/>
      <c r="M38147" s="51"/>
    </row>
    <row r="38148" spans="9:13">
      <c r="I38148" s="51"/>
      <c r="M38148" s="51"/>
    </row>
    <row r="38149" spans="9:13">
      <c r="I38149" s="51"/>
      <c r="M38149" s="51"/>
    </row>
    <row r="38150" spans="9:13">
      <c r="I38150" s="51"/>
      <c r="M38150" s="51"/>
    </row>
    <row r="38151" spans="9:13">
      <c r="I38151" s="51"/>
      <c r="M38151" s="51"/>
    </row>
    <row r="38152" spans="9:13">
      <c r="I38152" s="51"/>
      <c r="M38152" s="51"/>
    </row>
    <row r="38153" spans="9:13">
      <c r="I38153" s="51"/>
      <c r="M38153" s="51"/>
    </row>
    <row r="38154" spans="9:13">
      <c r="I38154" s="51"/>
      <c r="M38154" s="51"/>
    </row>
    <row r="38155" spans="9:13">
      <c r="I38155" s="51"/>
      <c r="M38155" s="51"/>
    </row>
    <row r="38156" spans="9:13">
      <c r="I38156" s="51"/>
      <c r="M38156" s="51"/>
    </row>
    <row r="38157" spans="9:13">
      <c r="I38157" s="51"/>
      <c r="M38157" s="51"/>
    </row>
    <row r="38158" spans="9:13">
      <c r="I38158" s="51"/>
      <c r="M38158" s="51"/>
    </row>
    <row r="38159" spans="9:13">
      <c r="I38159" s="51"/>
      <c r="M38159" s="51"/>
    </row>
    <row r="38160" spans="9:13">
      <c r="I38160" s="51"/>
      <c r="M38160" s="51"/>
    </row>
    <row r="38161" spans="9:13">
      <c r="I38161" s="51"/>
      <c r="M38161" s="51"/>
    </row>
    <row r="38162" spans="9:13">
      <c r="I38162" s="51"/>
      <c r="M38162" s="51"/>
    </row>
    <row r="38163" spans="9:13">
      <c r="I38163" s="51"/>
      <c r="M38163" s="51"/>
    </row>
    <row r="38164" spans="9:13">
      <c r="I38164" s="51"/>
      <c r="M38164" s="51"/>
    </row>
    <row r="38165" spans="9:13">
      <c r="I38165" s="51"/>
      <c r="M38165" s="51"/>
    </row>
    <row r="38166" spans="9:13">
      <c r="I38166" s="51"/>
      <c r="M38166" s="51"/>
    </row>
    <row r="38167" spans="9:13">
      <c r="I38167" s="51"/>
      <c r="M38167" s="51"/>
    </row>
    <row r="38168" spans="9:13">
      <c r="I38168" s="51"/>
      <c r="M38168" s="51"/>
    </row>
    <row r="38169" spans="9:13">
      <c r="I38169" s="51"/>
      <c r="M38169" s="51"/>
    </row>
    <row r="38170" spans="9:13">
      <c r="I38170" s="51"/>
      <c r="M38170" s="51"/>
    </row>
    <row r="38171" spans="9:13">
      <c r="I38171" s="51"/>
      <c r="M38171" s="51"/>
    </row>
    <row r="38172" spans="9:13">
      <c r="I38172" s="51"/>
      <c r="M38172" s="51"/>
    </row>
    <row r="38173" spans="9:13">
      <c r="I38173" s="51"/>
      <c r="M38173" s="51"/>
    </row>
    <row r="38174" spans="9:13">
      <c r="I38174" s="51"/>
      <c r="M38174" s="51"/>
    </row>
    <row r="38175" spans="9:13">
      <c r="I38175" s="51"/>
      <c r="M38175" s="51"/>
    </row>
    <row r="38176" spans="9:13">
      <c r="I38176" s="51"/>
      <c r="M38176" s="51"/>
    </row>
    <row r="38177" spans="9:13">
      <c r="I38177" s="51"/>
      <c r="M38177" s="51"/>
    </row>
    <row r="38178" spans="9:13">
      <c r="I38178" s="51"/>
      <c r="M38178" s="51"/>
    </row>
    <row r="38179" spans="9:13">
      <c r="I38179" s="51"/>
      <c r="M38179" s="51"/>
    </row>
    <row r="38180" spans="9:13">
      <c r="I38180" s="51"/>
      <c r="M38180" s="51"/>
    </row>
    <row r="38181" spans="9:13">
      <c r="I38181" s="51"/>
      <c r="M38181" s="51"/>
    </row>
    <row r="38182" spans="9:13">
      <c r="I38182" s="51"/>
      <c r="M38182" s="51"/>
    </row>
    <row r="38183" spans="9:13">
      <c r="I38183" s="51"/>
      <c r="M38183" s="51"/>
    </row>
    <row r="38184" spans="9:13">
      <c r="I38184" s="51"/>
      <c r="M38184" s="51"/>
    </row>
    <row r="38185" spans="9:13">
      <c r="I38185" s="51"/>
      <c r="M38185" s="51"/>
    </row>
    <row r="38186" spans="9:13">
      <c r="I38186" s="51"/>
      <c r="M38186" s="51"/>
    </row>
    <row r="38187" spans="9:13">
      <c r="I38187" s="51"/>
      <c r="M38187" s="51"/>
    </row>
    <row r="38188" spans="9:13">
      <c r="I38188" s="51"/>
      <c r="M38188" s="51"/>
    </row>
    <row r="38189" spans="9:13">
      <c r="I38189" s="51"/>
      <c r="M38189" s="51"/>
    </row>
    <row r="38190" spans="9:13">
      <c r="I38190" s="51"/>
      <c r="M38190" s="51"/>
    </row>
    <row r="38191" spans="9:13">
      <c r="I38191" s="51"/>
      <c r="M38191" s="51"/>
    </row>
    <row r="38192" spans="9:13">
      <c r="I38192" s="51"/>
      <c r="M38192" s="51"/>
    </row>
    <row r="38193" spans="9:13">
      <c r="I38193" s="51"/>
      <c r="M38193" s="51"/>
    </row>
    <row r="38194" spans="9:13">
      <c r="I38194" s="51"/>
      <c r="M38194" s="51"/>
    </row>
    <row r="38195" spans="9:13">
      <c r="I38195" s="51"/>
      <c r="M38195" s="51"/>
    </row>
    <row r="38196" spans="9:13">
      <c r="I38196" s="51"/>
      <c r="M38196" s="51"/>
    </row>
    <row r="38197" spans="9:13">
      <c r="I38197" s="51"/>
      <c r="M38197" s="51"/>
    </row>
    <row r="38198" spans="9:13">
      <c r="I38198" s="51"/>
      <c r="M38198" s="51"/>
    </row>
    <row r="38199" spans="9:13">
      <c r="I38199" s="51"/>
      <c r="M38199" s="51"/>
    </row>
    <row r="38200" spans="9:13">
      <c r="I38200" s="51"/>
      <c r="M38200" s="51"/>
    </row>
    <row r="38201" spans="9:13">
      <c r="I38201" s="51"/>
      <c r="M38201" s="51"/>
    </row>
    <row r="38202" spans="9:13">
      <c r="I38202" s="51"/>
      <c r="M38202" s="51"/>
    </row>
    <row r="38203" spans="9:13">
      <c r="I38203" s="51"/>
      <c r="M38203" s="51"/>
    </row>
    <row r="38204" spans="9:13">
      <c r="I38204" s="51"/>
      <c r="M38204" s="51"/>
    </row>
    <row r="38205" spans="9:13">
      <c r="I38205" s="51"/>
      <c r="M38205" s="51"/>
    </row>
    <row r="38206" spans="9:13">
      <c r="I38206" s="51"/>
      <c r="M38206" s="51"/>
    </row>
    <row r="38207" spans="9:13">
      <c r="I38207" s="51"/>
      <c r="M38207" s="51"/>
    </row>
    <row r="38208" spans="9:13">
      <c r="I38208" s="51"/>
      <c r="M38208" s="51"/>
    </row>
    <row r="38209" spans="9:13">
      <c r="I38209" s="51"/>
      <c r="M38209" s="51"/>
    </row>
    <row r="38210" spans="9:13">
      <c r="I38210" s="51"/>
      <c r="M38210" s="51"/>
    </row>
    <row r="38211" spans="9:13">
      <c r="I38211" s="51"/>
      <c r="M38211" s="51"/>
    </row>
    <row r="38212" spans="9:13">
      <c r="I38212" s="51"/>
      <c r="M38212" s="51"/>
    </row>
    <row r="38213" spans="9:13">
      <c r="I38213" s="51"/>
      <c r="M38213" s="51"/>
    </row>
    <row r="38214" spans="9:13">
      <c r="I38214" s="51"/>
      <c r="M38214" s="51"/>
    </row>
    <row r="38215" spans="9:13">
      <c r="I38215" s="51"/>
      <c r="M38215" s="51"/>
    </row>
    <row r="38216" spans="9:13">
      <c r="I38216" s="51"/>
      <c r="M38216" s="51"/>
    </row>
    <row r="38217" spans="9:13">
      <c r="I38217" s="51"/>
      <c r="M38217" s="51"/>
    </row>
    <row r="38218" spans="9:13">
      <c r="I38218" s="51"/>
      <c r="M38218" s="51"/>
    </row>
    <row r="38219" spans="9:13">
      <c r="I38219" s="51"/>
      <c r="M38219" s="51"/>
    </row>
    <row r="38220" spans="9:13">
      <c r="I38220" s="51"/>
      <c r="M38220" s="51"/>
    </row>
    <row r="38221" spans="9:13">
      <c r="I38221" s="51"/>
      <c r="M38221" s="51"/>
    </row>
    <row r="38222" spans="9:13">
      <c r="I38222" s="51"/>
      <c r="M38222" s="51"/>
    </row>
    <row r="38223" spans="9:13">
      <c r="I38223" s="51"/>
      <c r="M38223" s="51"/>
    </row>
    <row r="38224" spans="9:13">
      <c r="I38224" s="51"/>
      <c r="M38224" s="51"/>
    </row>
    <row r="38225" spans="9:13">
      <c r="I38225" s="51"/>
      <c r="M38225" s="51"/>
    </row>
    <row r="38226" spans="9:13">
      <c r="I38226" s="51"/>
      <c r="M38226" s="51"/>
    </row>
    <row r="38227" spans="9:13">
      <c r="I38227" s="51"/>
      <c r="M38227" s="51"/>
    </row>
    <row r="38228" spans="9:13">
      <c r="I38228" s="51"/>
      <c r="M38228" s="51"/>
    </row>
    <row r="38229" spans="9:13">
      <c r="I38229" s="51"/>
      <c r="M38229" s="51"/>
    </row>
    <row r="38230" spans="9:13">
      <c r="I38230" s="51"/>
      <c r="M38230" s="51"/>
    </row>
    <row r="38231" spans="9:13">
      <c r="I38231" s="51"/>
      <c r="M38231" s="51"/>
    </row>
    <row r="38232" spans="9:13">
      <c r="I38232" s="51"/>
      <c r="M38232" s="51"/>
    </row>
    <row r="38233" spans="9:13">
      <c r="I38233" s="51"/>
      <c r="M38233" s="51"/>
    </row>
    <row r="38234" spans="9:13">
      <c r="I38234" s="51"/>
      <c r="M38234" s="51"/>
    </row>
    <row r="38235" spans="9:13">
      <c r="I38235" s="51"/>
      <c r="M38235" s="51"/>
    </row>
    <row r="38236" spans="9:13">
      <c r="I38236" s="51"/>
      <c r="M38236" s="51"/>
    </row>
    <row r="38237" spans="9:13">
      <c r="I38237" s="51"/>
      <c r="M38237" s="51"/>
    </row>
    <row r="38238" spans="9:13">
      <c r="I38238" s="51"/>
      <c r="M38238" s="51"/>
    </row>
    <row r="38239" spans="9:13">
      <c r="I38239" s="51"/>
      <c r="M38239" s="51"/>
    </row>
    <row r="38240" spans="9:13">
      <c r="I38240" s="51"/>
      <c r="M38240" s="51"/>
    </row>
    <row r="38241" spans="9:13">
      <c r="I38241" s="51"/>
      <c r="M38241" s="51"/>
    </row>
    <row r="38242" spans="9:13">
      <c r="I38242" s="51"/>
      <c r="M38242" s="51"/>
    </row>
    <row r="38243" spans="9:13">
      <c r="I38243" s="51"/>
      <c r="M38243" s="51"/>
    </row>
    <row r="38244" spans="9:13">
      <c r="I38244" s="51"/>
      <c r="M38244" s="51"/>
    </row>
    <row r="38245" spans="9:13">
      <c r="I38245" s="51"/>
      <c r="M38245" s="51"/>
    </row>
    <row r="38246" spans="9:13">
      <c r="I38246" s="51"/>
      <c r="M38246" s="51"/>
    </row>
    <row r="38247" spans="9:13">
      <c r="I38247" s="51"/>
      <c r="M38247" s="51"/>
    </row>
    <row r="38248" spans="9:13">
      <c r="I38248" s="51"/>
      <c r="M38248" s="51"/>
    </row>
    <row r="38249" spans="9:13">
      <c r="I38249" s="51"/>
      <c r="M38249" s="51"/>
    </row>
    <row r="38250" spans="9:13">
      <c r="I38250" s="51"/>
      <c r="M38250" s="51"/>
    </row>
    <row r="38251" spans="9:13">
      <c r="I38251" s="51"/>
      <c r="M38251" s="51"/>
    </row>
    <row r="38252" spans="9:13">
      <c r="I38252" s="51"/>
      <c r="M38252" s="51"/>
    </row>
    <row r="38253" spans="9:13">
      <c r="I38253" s="51"/>
      <c r="M38253" s="51"/>
    </row>
    <row r="38254" spans="9:13">
      <c r="I38254" s="51"/>
      <c r="M38254" s="51"/>
    </row>
    <row r="38255" spans="9:13">
      <c r="I38255" s="51"/>
      <c r="M38255" s="51"/>
    </row>
    <row r="38256" spans="9:13">
      <c r="I38256" s="51"/>
      <c r="M38256" s="51"/>
    </row>
    <row r="38257" spans="9:13">
      <c r="I38257" s="51"/>
      <c r="M38257" s="51"/>
    </row>
    <row r="38258" spans="9:13">
      <c r="I38258" s="51"/>
      <c r="M38258" s="51"/>
    </row>
    <row r="38259" spans="9:13">
      <c r="I38259" s="51"/>
      <c r="M38259" s="51"/>
    </row>
    <row r="38260" spans="9:13">
      <c r="I38260" s="51"/>
      <c r="M38260" s="51"/>
    </row>
    <row r="38261" spans="9:13">
      <c r="I38261" s="51"/>
      <c r="M38261" s="51"/>
    </row>
    <row r="38262" spans="9:13">
      <c r="I38262" s="51"/>
      <c r="M38262" s="51"/>
    </row>
    <row r="38263" spans="9:13">
      <c r="I38263" s="51"/>
      <c r="M38263" s="51"/>
    </row>
    <row r="38264" spans="9:13">
      <c r="I38264" s="51"/>
      <c r="M38264" s="51"/>
    </row>
    <row r="38265" spans="9:13">
      <c r="I38265" s="51"/>
      <c r="M38265" s="51"/>
    </row>
    <row r="38266" spans="9:13">
      <c r="I38266" s="51"/>
      <c r="M38266" s="51"/>
    </row>
    <row r="38267" spans="9:13">
      <c r="I38267" s="51"/>
      <c r="M38267" s="51"/>
    </row>
    <row r="38268" spans="9:13">
      <c r="I38268" s="51"/>
      <c r="M38268" s="51"/>
    </row>
    <row r="38269" spans="9:13">
      <c r="I38269" s="51"/>
      <c r="M38269" s="51"/>
    </row>
    <row r="38270" spans="9:13">
      <c r="I38270" s="51"/>
      <c r="M38270" s="51"/>
    </row>
    <row r="38271" spans="9:13">
      <c r="I38271" s="51"/>
      <c r="M38271" s="51"/>
    </row>
    <row r="38272" spans="9:13">
      <c r="I38272" s="51"/>
      <c r="M38272" s="51"/>
    </row>
    <row r="38273" spans="9:13">
      <c r="I38273" s="51"/>
      <c r="M38273" s="51"/>
    </row>
    <row r="38274" spans="9:13">
      <c r="I38274" s="51"/>
      <c r="M38274" s="51"/>
    </row>
    <row r="38275" spans="9:13">
      <c r="I38275" s="51"/>
      <c r="M38275" s="51"/>
    </row>
    <row r="38276" spans="9:13">
      <c r="I38276" s="51"/>
      <c r="M38276" s="51"/>
    </row>
    <row r="38277" spans="9:13">
      <c r="I38277" s="51"/>
      <c r="M38277" s="51"/>
    </row>
    <row r="38278" spans="9:13">
      <c r="I38278" s="51"/>
      <c r="M38278" s="51"/>
    </row>
    <row r="38279" spans="9:13">
      <c r="I38279" s="51"/>
      <c r="M38279" s="51"/>
    </row>
    <row r="38280" spans="9:13">
      <c r="I38280" s="51"/>
      <c r="M38280" s="51"/>
    </row>
    <row r="38281" spans="9:13">
      <c r="I38281" s="51"/>
      <c r="M38281" s="51"/>
    </row>
    <row r="38282" spans="9:13">
      <c r="I38282" s="51"/>
      <c r="M38282" s="51"/>
    </row>
    <row r="38283" spans="9:13">
      <c r="I38283" s="51"/>
      <c r="M38283" s="51"/>
    </row>
    <row r="38284" spans="9:13">
      <c r="I38284" s="51"/>
      <c r="M38284" s="51"/>
    </row>
    <row r="38285" spans="9:13">
      <c r="I38285" s="51"/>
      <c r="M38285" s="51"/>
    </row>
    <row r="38286" spans="9:13">
      <c r="I38286" s="51"/>
      <c r="M38286" s="51"/>
    </row>
    <row r="38287" spans="9:13">
      <c r="I38287" s="51"/>
      <c r="M38287" s="51"/>
    </row>
    <row r="38288" spans="9:13">
      <c r="I38288" s="51"/>
      <c r="M38288" s="51"/>
    </row>
    <row r="38289" spans="9:13">
      <c r="I38289" s="51"/>
      <c r="M38289" s="51"/>
    </row>
    <row r="38290" spans="9:13">
      <c r="I38290" s="51"/>
      <c r="M38290" s="51"/>
    </row>
    <row r="38291" spans="9:13">
      <c r="I38291" s="51"/>
      <c r="M38291" s="51"/>
    </row>
    <row r="38292" spans="9:13">
      <c r="I38292" s="51"/>
      <c r="M38292" s="51"/>
    </row>
    <row r="38293" spans="9:13">
      <c r="I38293" s="51"/>
      <c r="M38293" s="51"/>
    </row>
    <row r="38294" spans="9:13">
      <c r="I38294" s="51"/>
      <c r="M38294" s="51"/>
    </row>
    <row r="38295" spans="9:13">
      <c r="I38295" s="51"/>
      <c r="M38295" s="51"/>
    </row>
    <row r="38296" spans="9:13">
      <c r="I38296" s="51"/>
      <c r="M38296" s="51"/>
    </row>
    <row r="38297" spans="9:13">
      <c r="I38297" s="51"/>
      <c r="M38297" s="51"/>
    </row>
    <row r="38298" spans="9:13">
      <c r="I38298" s="51"/>
      <c r="M38298" s="51"/>
    </row>
    <row r="38299" spans="9:13">
      <c r="I38299" s="51"/>
      <c r="M38299" s="51"/>
    </row>
    <row r="38300" spans="9:13">
      <c r="I38300" s="51"/>
      <c r="M38300" s="51"/>
    </row>
    <row r="38301" spans="9:13">
      <c r="I38301" s="51"/>
      <c r="M38301" s="51"/>
    </row>
    <row r="38302" spans="9:13">
      <c r="I38302" s="51"/>
      <c r="M38302" s="51"/>
    </row>
    <row r="38303" spans="9:13">
      <c r="I38303" s="51"/>
      <c r="M38303" s="51"/>
    </row>
    <row r="38304" spans="9:13">
      <c r="I38304" s="51"/>
      <c r="M38304" s="51"/>
    </row>
    <row r="38305" spans="9:13">
      <c r="I38305" s="51"/>
      <c r="M38305" s="51"/>
    </row>
    <row r="38306" spans="9:13">
      <c r="I38306" s="51"/>
      <c r="M38306" s="51"/>
    </row>
    <row r="38307" spans="9:13">
      <c r="I38307" s="51"/>
      <c r="M38307" s="51"/>
    </row>
    <row r="38308" spans="9:13">
      <c r="I38308" s="51"/>
      <c r="M38308" s="51"/>
    </row>
    <row r="38309" spans="9:13">
      <c r="I38309" s="51"/>
      <c r="M38309" s="51"/>
    </row>
    <row r="38310" spans="9:13">
      <c r="I38310" s="51"/>
      <c r="M38310" s="51"/>
    </row>
    <row r="38311" spans="9:13">
      <c r="I38311" s="51"/>
      <c r="M38311" s="51"/>
    </row>
    <row r="38312" spans="9:13">
      <c r="I38312" s="51"/>
      <c r="M38312" s="51"/>
    </row>
    <row r="38313" spans="9:13">
      <c r="I38313" s="51"/>
      <c r="M38313" s="51"/>
    </row>
    <row r="38314" spans="9:13">
      <c r="I38314" s="51"/>
      <c r="M38314" s="51"/>
    </row>
    <row r="38315" spans="9:13">
      <c r="I38315" s="51"/>
      <c r="M38315" s="51"/>
    </row>
    <row r="38316" spans="9:13">
      <c r="I38316" s="51"/>
      <c r="M38316" s="51"/>
    </row>
    <row r="38317" spans="9:13">
      <c r="I38317" s="51"/>
      <c r="M38317" s="51"/>
    </row>
    <row r="38318" spans="9:13">
      <c r="I38318" s="51"/>
      <c r="M38318" s="51"/>
    </row>
    <row r="38319" spans="9:13">
      <c r="I38319" s="51"/>
      <c r="M38319" s="51"/>
    </row>
    <row r="38320" spans="9:13">
      <c r="I38320" s="51"/>
      <c r="M38320" s="51"/>
    </row>
    <row r="38321" spans="9:13">
      <c r="I38321" s="51"/>
      <c r="M38321" s="51"/>
    </row>
    <row r="38322" spans="9:13">
      <c r="I38322" s="51"/>
      <c r="M38322" s="51"/>
    </row>
    <row r="38323" spans="9:13">
      <c r="I38323" s="51"/>
      <c r="M38323" s="51"/>
    </row>
    <row r="38324" spans="9:13">
      <c r="I38324" s="51"/>
      <c r="M38324" s="51"/>
    </row>
    <row r="38325" spans="9:13">
      <c r="I38325" s="51"/>
      <c r="M38325" s="51"/>
    </row>
    <row r="38326" spans="9:13">
      <c r="I38326" s="51"/>
      <c r="M38326" s="51"/>
    </row>
    <row r="38327" spans="9:13">
      <c r="I38327" s="51"/>
      <c r="M38327" s="51"/>
    </row>
    <row r="38328" spans="9:13">
      <c r="I38328" s="51"/>
      <c r="M38328" s="51"/>
    </row>
    <row r="38329" spans="9:13">
      <c r="I38329" s="51"/>
      <c r="M38329" s="51"/>
    </row>
    <row r="38330" spans="9:13">
      <c r="I38330" s="51"/>
      <c r="M38330" s="51"/>
    </row>
    <row r="38331" spans="9:13">
      <c r="I38331" s="51"/>
      <c r="M38331" s="51"/>
    </row>
    <row r="38332" spans="9:13">
      <c r="I38332" s="51"/>
      <c r="M38332" s="51"/>
    </row>
    <row r="38333" spans="9:13">
      <c r="I38333" s="51"/>
      <c r="M38333" s="51"/>
    </row>
    <row r="38334" spans="9:13">
      <c r="I38334" s="51"/>
      <c r="M38334" s="51"/>
    </row>
    <row r="38335" spans="9:13">
      <c r="I38335" s="51"/>
      <c r="M38335" s="51"/>
    </row>
    <row r="38336" spans="9:13">
      <c r="I38336" s="51"/>
      <c r="M38336" s="51"/>
    </row>
    <row r="38337" spans="9:13">
      <c r="I38337" s="51"/>
      <c r="M38337" s="51"/>
    </row>
    <row r="38338" spans="9:13">
      <c r="I38338" s="51"/>
      <c r="M38338" s="51"/>
    </row>
    <row r="38339" spans="9:13">
      <c r="I38339" s="51"/>
      <c r="M38339" s="51"/>
    </row>
    <row r="38340" spans="9:13">
      <c r="I38340" s="51"/>
      <c r="M38340" s="51"/>
    </row>
    <row r="38341" spans="9:13">
      <c r="I38341" s="51"/>
      <c r="M38341" s="51"/>
    </row>
    <row r="38342" spans="9:13">
      <c r="I38342" s="51"/>
      <c r="M38342" s="51"/>
    </row>
    <row r="38343" spans="9:13">
      <c r="I38343" s="51"/>
      <c r="M38343" s="51"/>
    </row>
    <row r="38344" spans="9:13">
      <c r="I38344" s="51"/>
      <c r="M38344" s="51"/>
    </row>
    <row r="38345" spans="9:13">
      <c r="I38345" s="51"/>
      <c r="M38345" s="51"/>
    </row>
    <row r="38346" spans="9:13">
      <c r="I38346" s="51"/>
      <c r="M38346" s="51"/>
    </row>
    <row r="38347" spans="9:13">
      <c r="I38347" s="51"/>
      <c r="M38347" s="51"/>
    </row>
    <row r="38348" spans="9:13">
      <c r="I38348" s="51"/>
      <c r="M38348" s="51"/>
    </row>
    <row r="38349" spans="9:13">
      <c r="I38349" s="51"/>
      <c r="M38349" s="51"/>
    </row>
    <row r="38350" spans="9:13">
      <c r="I38350" s="51"/>
      <c r="M38350" s="51"/>
    </row>
    <row r="38351" spans="9:13">
      <c r="I38351" s="51"/>
      <c r="M38351" s="51"/>
    </row>
    <row r="38352" spans="9:13">
      <c r="I38352" s="51"/>
      <c r="M38352" s="51"/>
    </row>
    <row r="38353" spans="9:13">
      <c r="I38353" s="51"/>
      <c r="M38353" s="51"/>
    </row>
    <row r="38354" spans="9:13">
      <c r="I38354" s="51"/>
      <c r="M38354" s="51"/>
    </row>
    <row r="38355" spans="9:13">
      <c r="I38355" s="51"/>
      <c r="M38355" s="51"/>
    </row>
    <row r="38356" spans="9:13">
      <c r="I38356" s="51"/>
      <c r="M38356" s="51"/>
    </row>
    <row r="38357" spans="9:13">
      <c r="I38357" s="51"/>
      <c r="M38357" s="51"/>
    </row>
    <row r="38358" spans="9:13">
      <c r="I38358" s="51"/>
      <c r="M38358" s="51"/>
    </row>
    <row r="38359" spans="9:13">
      <c r="I38359" s="51"/>
      <c r="M38359" s="51"/>
    </row>
    <row r="38360" spans="9:13">
      <c r="I38360" s="51"/>
      <c r="M38360" s="51"/>
    </row>
    <row r="38361" spans="9:13">
      <c r="I38361" s="51"/>
      <c r="M38361" s="51"/>
    </row>
    <row r="38362" spans="9:13">
      <c r="I38362" s="51"/>
      <c r="M38362" s="51"/>
    </row>
    <row r="38363" spans="9:13">
      <c r="I38363" s="51"/>
      <c r="M38363" s="51"/>
    </row>
    <row r="38364" spans="9:13">
      <c r="I38364" s="51"/>
      <c r="M38364" s="51"/>
    </row>
    <row r="38365" spans="9:13">
      <c r="I38365" s="51"/>
      <c r="M38365" s="51"/>
    </row>
    <row r="38366" spans="9:13">
      <c r="I38366" s="51"/>
      <c r="M38366" s="51"/>
    </row>
    <row r="38367" spans="9:13">
      <c r="I38367" s="51"/>
      <c r="M38367" s="51"/>
    </row>
    <row r="38368" spans="9:13">
      <c r="I38368" s="51"/>
      <c r="M38368" s="51"/>
    </row>
    <row r="38369" spans="9:13">
      <c r="I38369" s="51"/>
      <c r="M38369" s="51"/>
    </row>
    <row r="38370" spans="9:13">
      <c r="I38370" s="51"/>
      <c r="M38370" s="51"/>
    </row>
    <row r="38371" spans="9:13">
      <c r="I38371" s="51"/>
      <c r="M38371" s="51"/>
    </row>
    <row r="38372" spans="9:13">
      <c r="I38372" s="51"/>
      <c r="M38372" s="51"/>
    </row>
    <row r="38373" spans="9:13">
      <c r="I38373" s="51"/>
      <c r="M38373" s="51"/>
    </row>
    <row r="38374" spans="9:13">
      <c r="I38374" s="51"/>
      <c r="M38374" s="51"/>
    </row>
    <row r="38375" spans="9:13">
      <c r="I38375" s="51"/>
      <c r="M38375" s="51"/>
    </row>
    <row r="38376" spans="9:13">
      <c r="I38376" s="51"/>
      <c r="M38376" s="51"/>
    </row>
    <row r="38377" spans="9:13">
      <c r="I38377" s="51"/>
      <c r="M38377" s="51"/>
    </row>
    <row r="38378" spans="9:13">
      <c r="I38378" s="51"/>
      <c r="M38378" s="51"/>
    </row>
    <row r="38379" spans="9:13">
      <c r="I38379" s="51"/>
      <c r="M38379" s="51"/>
    </row>
    <row r="38380" spans="9:13">
      <c r="I38380" s="51"/>
      <c r="M38380" s="51"/>
    </row>
    <row r="38381" spans="9:13">
      <c r="I38381" s="51"/>
      <c r="M38381" s="51"/>
    </row>
    <row r="38382" spans="9:13">
      <c r="I38382" s="51"/>
      <c r="M38382" s="51"/>
    </row>
    <row r="38383" spans="9:13">
      <c r="I38383" s="51"/>
      <c r="M38383" s="51"/>
    </row>
    <row r="38384" spans="9:13">
      <c r="I38384" s="51"/>
      <c r="M38384" s="51"/>
    </row>
    <row r="38385" spans="9:13">
      <c r="I38385" s="51"/>
      <c r="M38385" s="51"/>
    </row>
    <row r="38386" spans="9:13">
      <c r="I38386" s="51"/>
      <c r="M38386" s="51"/>
    </row>
    <row r="38387" spans="9:13">
      <c r="I38387" s="51"/>
      <c r="M38387" s="51"/>
    </row>
    <row r="38388" spans="9:13">
      <c r="I38388" s="51"/>
      <c r="M38388" s="51"/>
    </row>
    <row r="38389" spans="9:13">
      <c r="I38389" s="51"/>
      <c r="M38389" s="51"/>
    </row>
    <row r="38390" spans="9:13">
      <c r="I38390" s="51"/>
      <c r="M38390" s="51"/>
    </row>
    <row r="38391" spans="9:13">
      <c r="I38391" s="51"/>
      <c r="M38391" s="51"/>
    </row>
    <row r="38392" spans="9:13">
      <c r="I38392" s="51"/>
      <c r="M38392" s="51"/>
    </row>
    <row r="38393" spans="9:13">
      <c r="I38393" s="51"/>
      <c r="M38393" s="51"/>
    </row>
    <row r="38394" spans="9:13">
      <c r="I38394" s="51"/>
      <c r="M38394" s="51"/>
    </row>
    <row r="38395" spans="9:13">
      <c r="I38395" s="51"/>
      <c r="M38395" s="51"/>
    </row>
    <row r="38396" spans="9:13">
      <c r="I38396" s="51"/>
      <c r="M38396" s="51"/>
    </row>
    <row r="38397" spans="9:13">
      <c r="I38397" s="51"/>
      <c r="M38397" s="51"/>
    </row>
    <row r="38398" spans="9:13">
      <c r="I38398" s="51"/>
      <c r="M38398" s="51"/>
    </row>
    <row r="38399" spans="9:13">
      <c r="I38399" s="51"/>
      <c r="M38399" s="51"/>
    </row>
    <row r="38400" spans="9:13">
      <c r="I38400" s="51"/>
      <c r="M38400" s="51"/>
    </row>
    <row r="38401" spans="9:13">
      <c r="I38401" s="51"/>
      <c r="M38401" s="51"/>
    </row>
    <row r="38402" spans="9:13">
      <c r="I38402" s="51"/>
      <c r="M38402" s="51"/>
    </row>
    <row r="38403" spans="9:13">
      <c r="I38403" s="51"/>
      <c r="M38403" s="51"/>
    </row>
    <row r="38404" spans="9:13">
      <c r="I38404" s="51"/>
      <c r="M38404" s="51"/>
    </row>
    <row r="38405" spans="9:13">
      <c r="I38405" s="51"/>
      <c r="M38405" s="51"/>
    </row>
    <row r="38406" spans="9:13">
      <c r="I38406" s="51"/>
      <c r="M38406" s="51"/>
    </row>
    <row r="38407" spans="9:13">
      <c r="I38407" s="51"/>
      <c r="M38407" s="51"/>
    </row>
    <row r="38408" spans="9:13">
      <c r="I38408" s="51"/>
      <c r="M38408" s="51"/>
    </row>
    <row r="38409" spans="9:13">
      <c r="I38409" s="51"/>
      <c r="M38409" s="51"/>
    </row>
    <row r="38410" spans="9:13">
      <c r="I38410" s="51"/>
      <c r="M38410" s="51"/>
    </row>
    <row r="38411" spans="9:13">
      <c r="I38411" s="51"/>
      <c r="M38411" s="51"/>
    </row>
    <row r="38412" spans="9:13">
      <c r="I38412" s="51"/>
      <c r="M38412" s="51"/>
    </row>
    <row r="38413" spans="9:13">
      <c r="I38413" s="51"/>
      <c r="M38413" s="51"/>
    </row>
    <row r="38414" spans="9:13">
      <c r="I38414" s="51"/>
      <c r="M38414" s="51"/>
    </row>
    <row r="38415" spans="9:13">
      <c r="I38415" s="51"/>
      <c r="M38415" s="51"/>
    </row>
    <row r="38416" spans="9:13">
      <c r="I38416" s="51"/>
      <c r="M38416" s="51"/>
    </row>
    <row r="38417" spans="9:13">
      <c r="I38417" s="51"/>
      <c r="M38417" s="51"/>
    </row>
    <row r="38418" spans="9:13">
      <c r="I38418" s="51"/>
      <c r="M38418" s="51"/>
    </row>
    <row r="38419" spans="9:13">
      <c r="I38419" s="51"/>
      <c r="M38419" s="51"/>
    </row>
    <row r="38420" spans="9:13">
      <c r="I38420" s="51"/>
      <c r="M38420" s="51"/>
    </row>
    <row r="38421" spans="9:13">
      <c r="I38421" s="51"/>
      <c r="M38421" s="51"/>
    </row>
    <row r="38422" spans="9:13">
      <c r="I38422" s="51"/>
      <c r="M38422" s="51"/>
    </row>
    <row r="38423" spans="9:13">
      <c r="I38423" s="51"/>
      <c r="M38423" s="51"/>
    </row>
    <row r="38424" spans="9:13">
      <c r="I38424" s="51"/>
      <c r="M38424" s="51"/>
    </row>
    <row r="38425" spans="9:13">
      <c r="I38425" s="51"/>
      <c r="M38425" s="51"/>
    </row>
    <row r="38426" spans="9:13">
      <c r="I38426" s="51"/>
      <c r="M38426" s="51"/>
    </row>
    <row r="38427" spans="9:13">
      <c r="I38427" s="51"/>
      <c r="M38427" s="51"/>
    </row>
    <row r="38428" spans="9:13">
      <c r="I38428" s="51"/>
      <c r="M38428" s="51"/>
    </row>
    <row r="38429" spans="9:13">
      <c r="I38429" s="51"/>
      <c r="M38429" s="51"/>
    </row>
    <row r="38430" spans="9:13">
      <c r="I38430" s="51"/>
      <c r="M38430" s="51"/>
    </row>
    <row r="38431" spans="9:13">
      <c r="I38431" s="51"/>
      <c r="M38431" s="51"/>
    </row>
    <row r="38432" spans="9:13">
      <c r="I38432" s="51"/>
      <c r="M38432" s="51"/>
    </row>
    <row r="38433" spans="9:13">
      <c r="I38433" s="51"/>
      <c r="M38433" s="51"/>
    </row>
    <row r="38434" spans="9:13">
      <c r="I38434" s="51"/>
      <c r="M38434" s="51"/>
    </row>
    <row r="38435" spans="9:13">
      <c r="I38435" s="51"/>
      <c r="M38435" s="51"/>
    </row>
    <row r="38436" spans="9:13">
      <c r="I38436" s="51"/>
      <c r="M38436" s="51"/>
    </row>
    <row r="38437" spans="9:13">
      <c r="I38437" s="51"/>
      <c r="M38437" s="51"/>
    </row>
    <row r="38438" spans="9:13">
      <c r="I38438" s="51"/>
      <c r="M38438" s="51"/>
    </row>
    <row r="38439" spans="9:13">
      <c r="I38439" s="51"/>
      <c r="M38439" s="51"/>
    </row>
    <row r="38440" spans="9:13">
      <c r="I38440" s="51"/>
      <c r="M38440" s="51"/>
    </row>
    <row r="38441" spans="9:13">
      <c r="I38441" s="51"/>
      <c r="M38441" s="51"/>
    </row>
    <row r="38442" spans="9:13">
      <c r="I38442" s="51"/>
      <c r="M38442" s="51"/>
    </row>
    <row r="38443" spans="9:13">
      <c r="I38443" s="51"/>
      <c r="M38443" s="51"/>
    </row>
    <row r="38444" spans="9:13">
      <c r="I38444" s="51"/>
      <c r="M38444" s="51"/>
    </row>
    <row r="38445" spans="9:13">
      <c r="I38445" s="51"/>
      <c r="M38445" s="51"/>
    </row>
    <row r="38446" spans="9:13">
      <c r="I38446" s="51"/>
      <c r="M38446" s="51"/>
    </row>
    <row r="38447" spans="9:13">
      <c r="I38447" s="51"/>
      <c r="M38447" s="51"/>
    </row>
    <row r="38448" spans="9:13">
      <c r="I38448" s="51"/>
      <c r="M38448" s="51"/>
    </row>
    <row r="38449" spans="9:13">
      <c r="I38449" s="51"/>
      <c r="M38449" s="51"/>
    </row>
    <row r="38450" spans="9:13">
      <c r="I38450" s="51"/>
      <c r="M38450" s="51"/>
    </row>
    <row r="38451" spans="9:13">
      <c r="I38451" s="51"/>
      <c r="M38451" s="51"/>
    </row>
    <row r="38452" spans="9:13">
      <c r="I38452" s="51"/>
      <c r="M38452" s="51"/>
    </row>
    <row r="38453" spans="9:13">
      <c r="I38453" s="51"/>
      <c r="M38453" s="51"/>
    </row>
    <row r="38454" spans="9:13">
      <c r="I38454" s="51"/>
      <c r="M38454" s="51"/>
    </row>
    <row r="38455" spans="9:13">
      <c r="I38455" s="51"/>
      <c r="M38455" s="51"/>
    </row>
    <row r="38456" spans="9:13">
      <c r="I38456" s="51"/>
      <c r="M38456" s="51"/>
    </row>
    <row r="38457" spans="9:13">
      <c r="I38457" s="51"/>
      <c r="M38457" s="51"/>
    </row>
    <row r="38458" spans="9:13">
      <c r="I38458" s="51"/>
      <c r="M38458" s="51"/>
    </row>
    <row r="38459" spans="9:13">
      <c r="I38459" s="51"/>
      <c r="M38459" s="51"/>
    </row>
    <row r="38460" spans="9:13">
      <c r="I38460" s="51"/>
      <c r="M38460" s="51"/>
    </row>
    <row r="38461" spans="9:13">
      <c r="I38461" s="51"/>
      <c r="M38461" s="51"/>
    </row>
    <row r="38462" spans="9:13">
      <c r="I38462" s="51"/>
      <c r="M38462" s="51"/>
    </row>
    <row r="38463" spans="9:13">
      <c r="I38463" s="51"/>
      <c r="M38463" s="51"/>
    </row>
    <row r="38464" spans="9:13">
      <c r="I38464" s="51"/>
      <c r="M38464" s="51"/>
    </row>
    <row r="38465" spans="9:13">
      <c r="I38465" s="51"/>
      <c r="M38465" s="51"/>
    </row>
    <row r="38466" spans="9:13">
      <c r="I38466" s="51"/>
      <c r="M38466" s="51"/>
    </row>
    <row r="38467" spans="9:13">
      <c r="I38467" s="51"/>
      <c r="M38467" s="51"/>
    </row>
    <row r="38468" spans="9:13">
      <c r="I38468" s="51"/>
      <c r="M38468" s="51"/>
    </row>
    <row r="38469" spans="9:13">
      <c r="I38469" s="51"/>
      <c r="M38469" s="51"/>
    </row>
    <row r="38470" spans="9:13">
      <c r="I38470" s="51"/>
      <c r="M38470" s="51"/>
    </row>
    <row r="38471" spans="9:13">
      <c r="I38471" s="51"/>
      <c r="M38471" s="51"/>
    </row>
    <row r="38472" spans="9:13">
      <c r="I38472" s="51"/>
      <c r="M38472" s="51"/>
    </row>
    <row r="38473" spans="9:13">
      <c r="I38473" s="51"/>
      <c r="M38473" s="51"/>
    </row>
    <row r="38474" spans="9:13">
      <c r="I38474" s="51"/>
      <c r="M38474" s="51"/>
    </row>
    <row r="38475" spans="9:13">
      <c r="I38475" s="51"/>
      <c r="M38475" s="51"/>
    </row>
    <row r="38476" spans="9:13">
      <c r="I38476" s="51"/>
      <c r="M38476" s="51"/>
    </row>
    <row r="38477" spans="9:13">
      <c r="I38477" s="51"/>
      <c r="M38477" s="51"/>
    </row>
    <row r="38478" spans="9:13">
      <c r="I38478" s="51"/>
      <c r="M38478" s="51"/>
    </row>
    <row r="38479" spans="9:13">
      <c r="I38479" s="51"/>
      <c r="M38479" s="51"/>
    </row>
    <row r="38480" spans="9:13">
      <c r="I38480" s="51"/>
      <c r="M38480" s="51"/>
    </row>
    <row r="38481" spans="9:13">
      <c r="I38481" s="51"/>
      <c r="M38481" s="51"/>
    </row>
    <row r="38482" spans="9:13">
      <c r="I38482" s="51"/>
      <c r="M38482" s="51"/>
    </row>
    <row r="38483" spans="9:13">
      <c r="I38483" s="51"/>
      <c r="M38483" s="51"/>
    </row>
    <row r="38484" spans="9:13">
      <c r="I38484" s="51"/>
      <c r="M38484" s="51"/>
    </row>
    <row r="38485" spans="9:13">
      <c r="I38485" s="51"/>
      <c r="M38485" s="51"/>
    </row>
    <row r="38486" spans="9:13">
      <c r="I38486" s="51"/>
      <c r="M38486" s="51"/>
    </row>
    <row r="38487" spans="9:13">
      <c r="I38487" s="51"/>
      <c r="M38487" s="51"/>
    </row>
    <row r="38488" spans="9:13">
      <c r="I38488" s="51"/>
      <c r="M38488" s="51"/>
    </row>
    <row r="38489" spans="9:13">
      <c r="I38489" s="51"/>
      <c r="M38489" s="51"/>
    </row>
    <row r="38490" spans="9:13">
      <c r="I38490" s="51"/>
      <c r="M38490" s="51"/>
    </row>
    <row r="38491" spans="9:13">
      <c r="I38491" s="51"/>
      <c r="M38491" s="51"/>
    </row>
    <row r="38492" spans="9:13">
      <c r="I38492" s="51"/>
      <c r="M38492" s="51"/>
    </row>
    <row r="38493" spans="9:13">
      <c r="I38493" s="51"/>
      <c r="M38493" s="51"/>
    </row>
    <row r="38494" spans="9:13">
      <c r="I38494" s="51"/>
      <c r="M38494" s="51"/>
    </row>
    <row r="38495" spans="9:13">
      <c r="I38495" s="51"/>
      <c r="M38495" s="51"/>
    </row>
    <row r="38496" spans="9:13">
      <c r="I38496" s="51"/>
      <c r="M38496" s="51"/>
    </row>
    <row r="38497" spans="9:13">
      <c r="I38497" s="51"/>
      <c r="M38497" s="51"/>
    </row>
    <row r="38498" spans="9:13">
      <c r="I38498" s="51"/>
      <c r="M38498" s="51"/>
    </row>
    <row r="38499" spans="9:13">
      <c r="I38499" s="51"/>
      <c r="M38499" s="51"/>
    </row>
    <row r="38500" spans="9:13">
      <c r="I38500" s="51"/>
      <c r="M38500" s="51"/>
    </row>
    <row r="38501" spans="9:13">
      <c r="I38501" s="51"/>
      <c r="M38501" s="51"/>
    </row>
    <row r="38502" spans="9:13">
      <c r="I38502" s="51"/>
      <c r="M38502" s="51"/>
    </row>
    <row r="38503" spans="9:13">
      <c r="I38503" s="51"/>
      <c r="M38503" s="51"/>
    </row>
    <row r="38504" spans="9:13">
      <c r="I38504" s="51"/>
      <c r="M38504" s="51"/>
    </row>
    <row r="38505" spans="9:13">
      <c r="I38505" s="51"/>
      <c r="M38505" s="51"/>
    </row>
    <row r="38506" spans="9:13">
      <c r="I38506" s="51"/>
      <c r="M38506" s="51"/>
    </row>
    <row r="38507" spans="9:13">
      <c r="I38507" s="51"/>
      <c r="M38507" s="51"/>
    </row>
    <row r="38508" spans="9:13">
      <c r="I38508" s="51"/>
      <c r="M38508" s="51"/>
    </row>
    <row r="38509" spans="9:13">
      <c r="I38509" s="51"/>
      <c r="M38509" s="51"/>
    </row>
    <row r="38510" spans="9:13">
      <c r="I38510" s="51"/>
      <c r="M38510" s="51"/>
    </row>
    <row r="38511" spans="9:13">
      <c r="I38511" s="51"/>
      <c r="M38511" s="51"/>
    </row>
    <row r="38512" spans="9:13">
      <c r="I38512" s="51"/>
      <c r="M38512" s="51"/>
    </row>
    <row r="38513" spans="9:13">
      <c r="I38513" s="51"/>
      <c r="M38513" s="51"/>
    </row>
    <row r="38514" spans="9:13">
      <c r="I38514" s="51"/>
      <c r="M38514" s="51"/>
    </row>
    <row r="38515" spans="9:13">
      <c r="I38515" s="51"/>
      <c r="M38515" s="51"/>
    </row>
    <row r="38516" spans="9:13">
      <c r="I38516" s="51"/>
      <c r="M38516" s="51"/>
    </row>
    <row r="38517" spans="9:13">
      <c r="I38517" s="51"/>
      <c r="M38517" s="51"/>
    </row>
    <row r="38518" spans="9:13">
      <c r="I38518" s="51"/>
      <c r="M38518" s="51"/>
    </row>
    <row r="38519" spans="9:13">
      <c r="I38519" s="51"/>
      <c r="M38519" s="51"/>
    </row>
    <row r="38520" spans="9:13">
      <c r="I38520" s="51"/>
      <c r="M38520" s="51"/>
    </row>
    <row r="38521" spans="9:13">
      <c r="I38521" s="51"/>
      <c r="M38521" s="51"/>
    </row>
    <row r="38522" spans="9:13">
      <c r="I38522" s="51"/>
      <c r="M38522" s="51"/>
    </row>
    <row r="38523" spans="9:13">
      <c r="I38523" s="51"/>
      <c r="M38523" s="51"/>
    </row>
    <row r="38524" spans="9:13">
      <c r="I38524" s="51"/>
      <c r="M38524" s="51"/>
    </row>
    <row r="38525" spans="9:13">
      <c r="I38525" s="51"/>
      <c r="M38525" s="51"/>
    </row>
    <row r="38526" spans="9:13">
      <c r="I38526" s="51"/>
      <c r="M38526" s="51"/>
    </row>
    <row r="38527" spans="9:13">
      <c r="I38527" s="51"/>
      <c r="M38527" s="51"/>
    </row>
    <row r="38528" spans="9:13">
      <c r="I38528" s="51"/>
      <c r="M38528" s="51"/>
    </row>
    <row r="38529" spans="9:13">
      <c r="I38529" s="51"/>
      <c r="M38529" s="51"/>
    </row>
    <row r="38530" spans="9:13">
      <c r="I38530" s="51"/>
      <c r="M38530" s="51"/>
    </row>
    <row r="38531" spans="9:13">
      <c r="I38531" s="51"/>
      <c r="M38531" s="51"/>
    </row>
    <row r="38532" spans="9:13">
      <c r="I38532" s="51"/>
      <c r="M38532" s="51"/>
    </row>
    <row r="38533" spans="9:13">
      <c r="I38533" s="51"/>
      <c r="M38533" s="51"/>
    </row>
    <row r="38534" spans="9:13">
      <c r="I38534" s="51"/>
      <c r="M38534" s="51"/>
    </row>
    <row r="38535" spans="9:13">
      <c r="I38535" s="51"/>
      <c r="M38535" s="51"/>
    </row>
    <row r="38536" spans="9:13">
      <c r="I38536" s="51"/>
      <c r="M38536" s="51"/>
    </row>
    <row r="38537" spans="9:13">
      <c r="I38537" s="51"/>
      <c r="M38537" s="51"/>
    </row>
    <row r="38538" spans="9:13">
      <c r="I38538" s="51"/>
      <c r="M38538" s="51"/>
    </row>
    <row r="38539" spans="9:13">
      <c r="I38539" s="51"/>
      <c r="M38539" s="51"/>
    </row>
    <row r="38540" spans="9:13">
      <c r="I38540" s="51"/>
      <c r="M38540" s="51"/>
    </row>
    <row r="38541" spans="9:13">
      <c r="I38541" s="51"/>
      <c r="M38541" s="51"/>
    </row>
    <row r="38542" spans="9:13">
      <c r="I38542" s="51"/>
      <c r="M38542" s="51"/>
    </row>
    <row r="38543" spans="9:13">
      <c r="I38543" s="51"/>
      <c r="M38543" s="51"/>
    </row>
    <row r="38544" spans="9:13">
      <c r="I38544" s="51"/>
      <c r="M38544" s="51"/>
    </row>
    <row r="38545" spans="9:13">
      <c r="I38545" s="51"/>
      <c r="M38545" s="51"/>
    </row>
    <row r="38546" spans="9:13">
      <c r="I38546" s="51"/>
      <c r="M38546" s="51"/>
    </row>
    <row r="38547" spans="9:13">
      <c r="I38547" s="51"/>
      <c r="M38547" s="51"/>
    </row>
    <row r="38548" spans="9:13">
      <c r="I38548" s="51"/>
      <c r="M38548" s="51"/>
    </row>
    <row r="38549" spans="9:13">
      <c r="I38549" s="51"/>
      <c r="M38549" s="51"/>
    </row>
    <row r="38550" spans="9:13">
      <c r="I38550" s="51"/>
      <c r="M38550" s="51"/>
    </row>
    <row r="38551" spans="9:13">
      <c r="I38551" s="51"/>
      <c r="M38551" s="51"/>
    </row>
    <row r="38552" spans="9:13">
      <c r="I38552" s="51"/>
      <c r="M38552" s="51"/>
    </row>
    <row r="38553" spans="9:13">
      <c r="I38553" s="51"/>
      <c r="M38553" s="51"/>
    </row>
    <row r="38554" spans="9:13">
      <c r="I38554" s="51"/>
      <c r="M38554" s="51"/>
    </row>
    <row r="38555" spans="9:13">
      <c r="I38555" s="51"/>
      <c r="M38555" s="51"/>
    </row>
    <row r="38556" spans="9:13">
      <c r="I38556" s="51"/>
      <c r="M38556" s="51"/>
    </row>
    <row r="38557" spans="9:13">
      <c r="I38557" s="51"/>
      <c r="M38557" s="51"/>
    </row>
    <row r="38558" spans="9:13">
      <c r="I38558" s="51"/>
      <c r="M38558" s="51"/>
    </row>
    <row r="38559" spans="9:13">
      <c r="I38559" s="51"/>
      <c r="M38559" s="51"/>
    </row>
    <row r="38560" spans="9:13">
      <c r="I38560" s="51"/>
      <c r="M38560" s="51"/>
    </row>
    <row r="38561" spans="9:13">
      <c r="I38561" s="51"/>
      <c r="M38561" s="51"/>
    </row>
    <row r="38562" spans="9:13">
      <c r="I38562" s="51"/>
      <c r="M38562" s="51"/>
    </row>
    <row r="38563" spans="9:13">
      <c r="I38563" s="51"/>
      <c r="M38563" s="51"/>
    </row>
    <row r="38564" spans="9:13">
      <c r="I38564" s="51"/>
      <c r="M38564" s="51"/>
    </row>
    <row r="38565" spans="9:13">
      <c r="I38565" s="51"/>
      <c r="M38565" s="51"/>
    </row>
    <row r="38566" spans="9:13">
      <c r="I38566" s="51"/>
      <c r="M38566" s="51"/>
    </row>
    <row r="38567" spans="9:13">
      <c r="I38567" s="51"/>
      <c r="M38567" s="51"/>
    </row>
    <row r="38568" spans="9:13">
      <c r="I38568" s="51"/>
      <c r="M38568" s="51"/>
    </row>
    <row r="38569" spans="9:13">
      <c r="I38569" s="51"/>
      <c r="M38569" s="51"/>
    </row>
    <row r="38570" spans="9:13">
      <c r="I38570" s="51"/>
      <c r="M38570" s="51"/>
    </row>
    <row r="38571" spans="9:13">
      <c r="I38571" s="51"/>
      <c r="M38571" s="51"/>
    </row>
    <row r="38572" spans="9:13">
      <c r="I38572" s="51"/>
      <c r="M38572" s="51"/>
    </row>
    <row r="38573" spans="9:13">
      <c r="I38573" s="51"/>
      <c r="M38573" s="51"/>
    </row>
    <row r="38574" spans="9:13">
      <c r="I38574" s="51"/>
      <c r="M38574" s="51"/>
    </row>
    <row r="38575" spans="9:13">
      <c r="I38575" s="51"/>
      <c r="M38575" s="51"/>
    </row>
    <row r="38576" spans="9:13">
      <c r="I38576" s="51"/>
      <c r="M38576" s="51"/>
    </row>
    <row r="38577" spans="9:13">
      <c r="I38577" s="51"/>
      <c r="M38577" s="51"/>
    </row>
    <row r="38578" spans="9:13">
      <c r="I38578" s="51"/>
      <c r="M38578" s="51"/>
    </row>
    <row r="38579" spans="9:13">
      <c r="I38579" s="51"/>
      <c r="M38579" s="51"/>
    </row>
    <row r="38580" spans="9:13">
      <c r="I38580" s="51"/>
      <c r="M38580" s="51"/>
    </row>
    <row r="38581" spans="9:13">
      <c r="I38581" s="51"/>
      <c r="M38581" s="51"/>
    </row>
    <row r="38582" spans="9:13">
      <c r="I38582" s="51"/>
      <c r="M38582" s="51"/>
    </row>
    <row r="38583" spans="9:13">
      <c r="I38583" s="51"/>
      <c r="M38583" s="51"/>
    </row>
    <row r="38584" spans="9:13">
      <c r="I38584" s="51"/>
      <c r="M38584" s="51"/>
    </row>
    <row r="38585" spans="9:13">
      <c r="I38585" s="51"/>
      <c r="M38585" s="51"/>
    </row>
    <row r="38586" spans="9:13">
      <c r="I38586" s="51"/>
      <c r="M38586" s="51"/>
    </row>
    <row r="38587" spans="9:13">
      <c r="I38587" s="51"/>
      <c r="M38587" s="51"/>
    </row>
    <row r="38588" spans="9:13">
      <c r="I38588" s="51"/>
      <c r="M38588" s="51"/>
    </row>
    <row r="38589" spans="9:13">
      <c r="I38589" s="51"/>
      <c r="M38589" s="51"/>
    </row>
    <row r="38590" spans="9:13">
      <c r="I38590" s="51"/>
      <c r="M38590" s="51"/>
    </row>
    <row r="38591" spans="9:13">
      <c r="I38591" s="51"/>
      <c r="M38591" s="51"/>
    </row>
    <row r="38592" spans="9:13">
      <c r="I38592" s="51"/>
      <c r="M38592" s="51"/>
    </row>
    <row r="38593" spans="9:13">
      <c r="I38593" s="51"/>
      <c r="M38593" s="51"/>
    </row>
    <row r="38594" spans="9:13">
      <c r="I38594" s="51"/>
      <c r="M38594" s="51"/>
    </row>
    <row r="38595" spans="9:13">
      <c r="I38595" s="51"/>
      <c r="M38595" s="51"/>
    </row>
    <row r="38596" spans="9:13">
      <c r="I38596" s="51"/>
      <c r="M38596" s="51"/>
    </row>
    <row r="38597" spans="9:13">
      <c r="I38597" s="51"/>
      <c r="M38597" s="51"/>
    </row>
    <row r="38598" spans="9:13">
      <c r="I38598" s="51"/>
      <c r="M38598" s="51"/>
    </row>
    <row r="38599" spans="9:13">
      <c r="I38599" s="51"/>
      <c r="M38599" s="51"/>
    </row>
    <row r="38600" spans="9:13">
      <c r="I38600" s="51"/>
      <c r="M38600" s="51"/>
    </row>
    <row r="38601" spans="9:13">
      <c r="I38601" s="51"/>
      <c r="M38601" s="51"/>
    </row>
    <row r="38602" spans="9:13">
      <c r="I38602" s="51"/>
      <c r="M38602" s="51"/>
    </row>
    <row r="38603" spans="9:13">
      <c r="I38603" s="51"/>
      <c r="M38603" s="51"/>
    </row>
    <row r="38604" spans="9:13">
      <c r="I38604" s="51"/>
      <c r="M38604" s="51"/>
    </row>
    <row r="38605" spans="9:13">
      <c r="I38605" s="51"/>
      <c r="M38605" s="51"/>
    </row>
    <row r="38606" spans="9:13">
      <c r="I38606" s="51"/>
      <c r="M38606" s="51"/>
    </row>
    <row r="38607" spans="9:13">
      <c r="I38607" s="51"/>
      <c r="M38607" s="51"/>
    </row>
    <row r="38608" spans="9:13">
      <c r="I38608" s="51"/>
      <c r="M38608" s="51"/>
    </row>
    <row r="38609" spans="9:13">
      <c r="I38609" s="51"/>
      <c r="M38609" s="51"/>
    </row>
    <row r="38610" spans="9:13">
      <c r="I38610" s="51"/>
      <c r="M38610" s="51"/>
    </row>
    <row r="38611" spans="9:13">
      <c r="I38611" s="51"/>
      <c r="M38611" s="51"/>
    </row>
    <row r="38612" spans="9:13">
      <c r="I38612" s="51"/>
      <c r="M38612" s="51"/>
    </row>
    <row r="38613" spans="9:13">
      <c r="I38613" s="51"/>
      <c r="M38613" s="51"/>
    </row>
    <row r="38614" spans="9:13">
      <c r="I38614" s="51"/>
      <c r="M38614" s="51"/>
    </row>
    <row r="38615" spans="9:13">
      <c r="I38615" s="51"/>
      <c r="M38615" s="51"/>
    </row>
    <row r="38616" spans="9:13">
      <c r="I38616" s="51"/>
      <c r="M38616" s="51"/>
    </row>
    <row r="38617" spans="9:13">
      <c r="I38617" s="51"/>
      <c r="M38617" s="51"/>
    </row>
    <row r="38618" spans="9:13">
      <c r="I38618" s="51"/>
      <c r="M38618" s="51"/>
    </row>
    <row r="38619" spans="9:13">
      <c r="I38619" s="51"/>
      <c r="M38619" s="51"/>
    </row>
    <row r="38620" spans="9:13">
      <c r="I38620" s="51"/>
      <c r="M38620" s="51"/>
    </row>
    <row r="38621" spans="9:13">
      <c r="I38621" s="51"/>
      <c r="M38621" s="51"/>
    </row>
    <row r="38622" spans="9:13">
      <c r="I38622" s="51"/>
      <c r="M38622" s="51"/>
    </row>
    <row r="38623" spans="9:13">
      <c r="I38623" s="51"/>
      <c r="M38623" s="51"/>
    </row>
    <row r="38624" spans="9:13">
      <c r="I38624" s="51"/>
      <c r="M38624" s="51"/>
    </row>
    <row r="38625" spans="9:13">
      <c r="I38625" s="51"/>
      <c r="M38625" s="51"/>
    </row>
    <row r="38626" spans="9:13">
      <c r="I38626" s="51"/>
      <c r="M38626" s="51"/>
    </row>
    <row r="38627" spans="9:13">
      <c r="I38627" s="51"/>
      <c r="M38627" s="51"/>
    </row>
    <row r="38628" spans="9:13">
      <c r="I38628" s="51"/>
      <c r="M38628" s="51"/>
    </row>
    <row r="38629" spans="9:13">
      <c r="I38629" s="51"/>
      <c r="M38629" s="51"/>
    </row>
    <row r="38630" spans="9:13">
      <c r="I38630" s="51"/>
      <c r="M38630" s="51"/>
    </row>
    <row r="38631" spans="9:13">
      <c r="I38631" s="51"/>
      <c r="M38631" s="51"/>
    </row>
    <row r="38632" spans="9:13">
      <c r="I38632" s="51"/>
      <c r="M38632" s="51"/>
    </row>
    <row r="38633" spans="9:13">
      <c r="I38633" s="51"/>
      <c r="M38633" s="51"/>
    </row>
    <row r="38634" spans="9:13">
      <c r="I38634" s="51"/>
      <c r="M38634" s="51"/>
    </row>
    <row r="38635" spans="9:13">
      <c r="I38635" s="51"/>
      <c r="M38635" s="51"/>
    </row>
    <row r="38636" spans="9:13">
      <c r="I38636" s="51"/>
      <c r="M38636" s="51"/>
    </row>
    <row r="38637" spans="9:13">
      <c r="I38637" s="51"/>
      <c r="M38637" s="51"/>
    </row>
    <row r="38638" spans="9:13">
      <c r="I38638" s="51"/>
      <c r="M38638" s="51"/>
    </row>
    <row r="38639" spans="9:13">
      <c r="I38639" s="51"/>
      <c r="M38639" s="51"/>
    </row>
    <row r="38640" spans="9:13">
      <c r="I38640" s="51"/>
      <c r="M38640" s="51"/>
    </row>
    <row r="38641" spans="9:13">
      <c r="I38641" s="51"/>
      <c r="M38641" s="51"/>
    </row>
    <row r="38642" spans="9:13">
      <c r="I38642" s="51"/>
      <c r="M38642" s="51"/>
    </row>
    <row r="38643" spans="9:13">
      <c r="I38643" s="51"/>
      <c r="M38643" s="51"/>
    </row>
    <row r="38644" spans="9:13">
      <c r="I38644" s="51"/>
      <c r="M38644" s="51"/>
    </row>
    <row r="38645" spans="9:13">
      <c r="I38645" s="51"/>
      <c r="M38645" s="51"/>
    </row>
    <row r="38646" spans="9:13">
      <c r="I38646" s="51"/>
      <c r="M38646" s="51"/>
    </row>
    <row r="38647" spans="9:13">
      <c r="I38647" s="51"/>
      <c r="M38647" s="51"/>
    </row>
    <row r="38648" spans="9:13">
      <c r="I38648" s="51"/>
      <c r="M38648" s="51"/>
    </row>
    <row r="38649" spans="9:13">
      <c r="I38649" s="51"/>
      <c r="M38649" s="51"/>
    </row>
    <row r="38650" spans="9:13">
      <c r="I38650" s="51"/>
      <c r="M38650" s="51"/>
    </row>
    <row r="38651" spans="9:13">
      <c r="I38651" s="51"/>
      <c r="M38651" s="51"/>
    </row>
    <row r="38652" spans="9:13">
      <c r="I38652" s="51"/>
      <c r="M38652" s="51"/>
    </row>
    <row r="38653" spans="9:13">
      <c r="I38653" s="51"/>
      <c r="M38653" s="51"/>
    </row>
    <row r="38654" spans="9:13">
      <c r="I38654" s="51"/>
      <c r="M38654" s="51"/>
    </row>
    <row r="38655" spans="9:13">
      <c r="I38655" s="51"/>
      <c r="M38655" s="51"/>
    </row>
    <row r="38656" spans="9:13">
      <c r="I38656" s="51"/>
      <c r="M38656" s="51"/>
    </row>
    <row r="38657" spans="9:13">
      <c r="I38657" s="51"/>
      <c r="M38657" s="51"/>
    </row>
    <row r="38658" spans="9:13">
      <c r="I38658" s="51"/>
      <c r="M38658" s="51"/>
    </row>
    <row r="38659" spans="9:13">
      <c r="I38659" s="51"/>
      <c r="M38659" s="51"/>
    </row>
    <row r="38660" spans="9:13">
      <c r="I38660" s="51"/>
      <c r="M38660" s="51"/>
    </row>
    <row r="38661" spans="9:13">
      <c r="I38661" s="51"/>
      <c r="M38661" s="51"/>
    </row>
    <row r="38662" spans="9:13">
      <c r="I38662" s="51"/>
      <c r="M38662" s="51"/>
    </row>
    <row r="38663" spans="9:13">
      <c r="I38663" s="51"/>
      <c r="M38663" s="51"/>
    </row>
    <row r="38664" spans="9:13">
      <c r="I38664" s="51"/>
      <c r="M38664" s="51"/>
    </row>
    <row r="38665" spans="9:13">
      <c r="I38665" s="51"/>
      <c r="M38665" s="51"/>
    </row>
    <row r="38666" spans="9:13">
      <c r="I38666" s="51"/>
      <c r="M38666" s="51"/>
    </row>
    <row r="38667" spans="9:13">
      <c r="I38667" s="51"/>
      <c r="M38667" s="51"/>
    </row>
    <row r="38668" spans="9:13">
      <c r="I38668" s="51"/>
      <c r="M38668" s="51"/>
    </row>
    <row r="38669" spans="9:13">
      <c r="I38669" s="51"/>
      <c r="M38669" s="51"/>
    </row>
    <row r="38670" spans="9:13">
      <c r="I38670" s="51"/>
      <c r="M38670" s="51"/>
    </row>
    <row r="38671" spans="9:13">
      <c r="I38671" s="51"/>
      <c r="M38671" s="51"/>
    </row>
    <row r="38672" spans="9:13">
      <c r="I38672" s="51"/>
      <c r="M38672" s="51"/>
    </row>
    <row r="38673" spans="9:13">
      <c r="I38673" s="51"/>
      <c r="M38673" s="51"/>
    </row>
    <row r="38674" spans="9:13">
      <c r="I38674" s="51"/>
      <c r="M38674" s="51"/>
    </row>
    <row r="38675" spans="9:13">
      <c r="I38675" s="51"/>
      <c r="M38675" s="51"/>
    </row>
    <row r="38676" spans="9:13">
      <c r="I38676" s="51"/>
      <c r="M38676" s="51"/>
    </row>
    <row r="38677" spans="9:13">
      <c r="I38677" s="51"/>
      <c r="M38677" s="51"/>
    </row>
    <row r="38678" spans="9:13">
      <c r="I38678" s="51"/>
      <c r="M38678" s="51"/>
    </row>
    <row r="38679" spans="9:13">
      <c r="I38679" s="51"/>
      <c r="M38679" s="51"/>
    </row>
    <row r="38680" spans="9:13">
      <c r="I38680" s="51"/>
      <c r="M38680" s="51"/>
    </row>
    <row r="38681" spans="9:13">
      <c r="I38681" s="51"/>
      <c r="M38681" s="51"/>
    </row>
    <row r="38682" spans="9:13">
      <c r="I38682" s="51"/>
      <c r="M38682" s="51"/>
    </row>
    <row r="38683" spans="9:13">
      <c r="I38683" s="51"/>
      <c r="M38683" s="51"/>
    </row>
    <row r="38684" spans="9:13">
      <c r="I38684" s="51"/>
      <c r="M38684" s="51"/>
    </row>
    <row r="38685" spans="9:13">
      <c r="I38685" s="51"/>
      <c r="M38685" s="51"/>
    </row>
    <row r="38686" spans="9:13">
      <c r="I38686" s="51"/>
      <c r="M38686" s="51"/>
    </row>
    <row r="38687" spans="9:13">
      <c r="I38687" s="51"/>
      <c r="M38687" s="51"/>
    </row>
    <row r="38688" spans="9:13">
      <c r="I38688" s="51"/>
      <c r="M38688" s="51"/>
    </row>
    <row r="38689" spans="9:13">
      <c r="I38689" s="51"/>
      <c r="M38689" s="51"/>
    </row>
    <row r="38690" spans="9:13">
      <c r="I38690" s="51"/>
      <c r="M38690" s="51"/>
    </row>
    <row r="38691" spans="9:13">
      <c r="I38691" s="51"/>
      <c r="M38691" s="51"/>
    </row>
    <row r="38692" spans="9:13">
      <c r="I38692" s="51"/>
      <c r="M38692" s="51"/>
    </row>
    <row r="38693" spans="9:13">
      <c r="I38693" s="51"/>
      <c r="M38693" s="51"/>
    </row>
    <row r="38694" spans="9:13">
      <c r="I38694" s="51"/>
      <c r="M38694" s="51"/>
    </row>
    <row r="38695" spans="9:13">
      <c r="I38695" s="51"/>
      <c r="M38695" s="51"/>
    </row>
    <row r="38696" spans="9:13">
      <c r="I38696" s="51"/>
      <c r="M38696" s="51"/>
    </row>
    <row r="38697" spans="9:13">
      <c r="I38697" s="51"/>
      <c r="M38697" s="51"/>
    </row>
    <row r="38698" spans="9:13">
      <c r="I38698" s="51"/>
      <c r="M38698" s="51"/>
    </row>
    <row r="38699" spans="9:13">
      <c r="I38699" s="51"/>
      <c r="M38699" s="51"/>
    </row>
    <row r="38700" spans="9:13">
      <c r="I38700" s="51"/>
      <c r="M38700" s="51"/>
    </row>
    <row r="38701" spans="9:13">
      <c r="I38701" s="51"/>
      <c r="M38701" s="51"/>
    </row>
    <row r="38702" spans="9:13">
      <c r="I38702" s="51"/>
      <c r="M38702" s="51"/>
    </row>
    <row r="38703" spans="9:13">
      <c r="I38703" s="51"/>
      <c r="M38703" s="51"/>
    </row>
    <row r="38704" spans="9:13">
      <c r="I38704" s="51"/>
      <c r="M38704" s="51"/>
    </row>
    <row r="38705" spans="9:13">
      <c r="I38705" s="51"/>
      <c r="M38705" s="51"/>
    </row>
    <row r="38706" spans="9:13">
      <c r="I38706" s="51"/>
      <c r="M38706" s="51"/>
    </row>
    <row r="38707" spans="9:13">
      <c r="I38707" s="51"/>
      <c r="M38707" s="51"/>
    </row>
    <row r="38708" spans="9:13">
      <c r="I38708" s="51"/>
      <c r="M38708" s="51"/>
    </row>
    <row r="38709" spans="9:13">
      <c r="I38709" s="51"/>
      <c r="M38709" s="51"/>
    </row>
    <row r="38710" spans="9:13">
      <c r="I38710" s="51"/>
      <c r="M38710" s="51"/>
    </row>
    <row r="38711" spans="9:13">
      <c r="I38711" s="51"/>
      <c r="M38711" s="51"/>
    </row>
    <row r="38712" spans="9:13">
      <c r="I38712" s="51"/>
      <c r="M38712" s="51"/>
    </row>
    <row r="38713" spans="9:13">
      <c r="I38713" s="51"/>
      <c r="M38713" s="51"/>
    </row>
    <row r="38714" spans="9:13">
      <c r="I38714" s="51"/>
      <c r="M38714" s="51"/>
    </row>
    <row r="38715" spans="9:13">
      <c r="I38715" s="51"/>
      <c r="M38715" s="51"/>
    </row>
    <row r="38716" spans="9:13">
      <c r="I38716" s="51"/>
      <c r="M38716" s="51"/>
    </row>
    <row r="38717" spans="9:13">
      <c r="I38717" s="51"/>
      <c r="M38717" s="51"/>
    </row>
    <row r="38718" spans="9:13">
      <c r="I38718" s="51"/>
      <c r="M38718" s="51"/>
    </row>
    <row r="38719" spans="9:13">
      <c r="I38719" s="51"/>
      <c r="M38719" s="51"/>
    </row>
    <row r="38720" spans="9:13">
      <c r="I38720" s="51"/>
      <c r="M38720" s="51"/>
    </row>
    <row r="38721" spans="9:13">
      <c r="I38721" s="51"/>
      <c r="M38721" s="51"/>
    </row>
    <row r="38722" spans="9:13">
      <c r="I38722" s="51"/>
      <c r="M38722" s="51"/>
    </row>
    <row r="38723" spans="9:13">
      <c r="I38723" s="51"/>
      <c r="M38723" s="51"/>
    </row>
    <row r="38724" spans="9:13">
      <c r="I38724" s="51"/>
      <c r="M38724" s="51"/>
    </row>
    <row r="38725" spans="9:13">
      <c r="I38725" s="51"/>
      <c r="M38725" s="51"/>
    </row>
    <row r="38726" spans="9:13">
      <c r="I38726" s="51"/>
      <c r="M38726" s="51"/>
    </row>
    <row r="38727" spans="9:13">
      <c r="I38727" s="51"/>
      <c r="M38727" s="51"/>
    </row>
    <row r="38728" spans="9:13">
      <c r="I38728" s="51"/>
      <c r="M38728" s="51"/>
    </row>
    <row r="38729" spans="9:13">
      <c r="I38729" s="51"/>
      <c r="M38729" s="51"/>
    </row>
    <row r="38730" spans="9:13">
      <c r="I38730" s="51"/>
      <c r="M38730" s="51"/>
    </row>
    <row r="38731" spans="9:13">
      <c r="I38731" s="51"/>
      <c r="M38731" s="51"/>
    </row>
    <row r="38732" spans="9:13">
      <c r="I38732" s="51"/>
      <c r="M38732" s="51"/>
    </row>
    <row r="38733" spans="9:13">
      <c r="I38733" s="51"/>
      <c r="M38733" s="51"/>
    </row>
    <row r="38734" spans="9:13">
      <c r="I38734" s="51"/>
      <c r="M38734" s="51"/>
    </row>
    <row r="38735" spans="9:13">
      <c r="I38735" s="51"/>
      <c r="M38735" s="51"/>
    </row>
    <row r="38736" spans="9:13">
      <c r="I38736" s="51"/>
      <c r="M38736" s="51"/>
    </row>
    <row r="38737" spans="9:13">
      <c r="I38737" s="51"/>
      <c r="M38737" s="51"/>
    </row>
    <row r="38738" spans="9:13">
      <c r="I38738" s="51"/>
      <c r="M38738" s="51"/>
    </row>
    <row r="38739" spans="9:13">
      <c r="I38739" s="51"/>
      <c r="M38739" s="51"/>
    </row>
    <row r="38740" spans="9:13">
      <c r="I38740" s="51"/>
      <c r="M38740" s="51"/>
    </row>
    <row r="38741" spans="9:13">
      <c r="I38741" s="51"/>
      <c r="M38741" s="51"/>
    </row>
    <row r="38742" spans="9:13">
      <c r="I38742" s="51"/>
      <c r="M38742" s="51"/>
    </row>
    <row r="38743" spans="9:13">
      <c r="I38743" s="51"/>
      <c r="M38743" s="51"/>
    </row>
    <row r="38744" spans="9:13">
      <c r="I38744" s="51"/>
      <c r="M38744" s="51"/>
    </row>
    <row r="38745" spans="9:13">
      <c r="I38745" s="51"/>
      <c r="M38745" s="51"/>
    </row>
    <row r="38746" spans="9:13">
      <c r="I38746" s="51"/>
      <c r="M38746" s="51"/>
    </row>
    <row r="38747" spans="9:13">
      <c r="I38747" s="51"/>
      <c r="M38747" s="51"/>
    </row>
    <row r="38748" spans="9:13">
      <c r="I38748" s="51"/>
      <c r="M38748" s="51"/>
    </row>
    <row r="38749" spans="9:13">
      <c r="I38749" s="51"/>
      <c r="M38749" s="51"/>
    </row>
    <row r="38750" spans="9:13">
      <c r="I38750" s="51"/>
      <c r="M38750" s="51"/>
    </row>
    <row r="38751" spans="9:13">
      <c r="I38751" s="51"/>
      <c r="M38751" s="51"/>
    </row>
    <row r="38752" spans="9:13">
      <c r="I38752" s="51"/>
      <c r="M38752" s="51"/>
    </row>
    <row r="38753" spans="9:13">
      <c r="I38753" s="51"/>
      <c r="M38753" s="51"/>
    </row>
    <row r="38754" spans="9:13">
      <c r="I38754" s="51"/>
      <c r="M38754" s="51"/>
    </row>
    <row r="38755" spans="9:13">
      <c r="I38755" s="51"/>
      <c r="M38755" s="51"/>
    </row>
    <row r="38756" spans="9:13">
      <c r="I38756" s="51"/>
      <c r="M38756" s="51"/>
    </row>
    <row r="38757" spans="9:13">
      <c r="I38757" s="51"/>
      <c r="M38757" s="51"/>
    </row>
    <row r="38758" spans="9:13">
      <c r="I38758" s="51"/>
      <c r="M38758" s="51"/>
    </row>
    <row r="38759" spans="9:13">
      <c r="I38759" s="51"/>
      <c r="M38759" s="51"/>
    </row>
    <row r="38760" spans="9:13">
      <c r="I38760" s="51"/>
      <c r="M38760" s="51"/>
    </row>
    <row r="38761" spans="9:13">
      <c r="I38761" s="51"/>
      <c r="M38761" s="51"/>
    </row>
    <row r="38762" spans="9:13">
      <c r="I38762" s="51"/>
      <c r="M38762" s="51"/>
    </row>
    <row r="38763" spans="9:13">
      <c r="I38763" s="51"/>
      <c r="M38763" s="51"/>
    </row>
    <row r="38764" spans="9:13">
      <c r="I38764" s="51"/>
      <c r="M38764" s="51"/>
    </row>
    <row r="38765" spans="9:13">
      <c r="I38765" s="51"/>
      <c r="M38765" s="51"/>
    </row>
    <row r="38766" spans="9:13">
      <c r="I38766" s="51"/>
      <c r="M38766" s="51"/>
    </row>
    <row r="38767" spans="9:13">
      <c r="I38767" s="51"/>
      <c r="M38767" s="51"/>
    </row>
    <row r="38768" spans="9:13">
      <c r="I38768" s="51"/>
      <c r="M38768" s="51"/>
    </row>
    <row r="38769" spans="9:13">
      <c r="I38769" s="51"/>
      <c r="M38769" s="51"/>
    </row>
    <row r="38770" spans="9:13">
      <c r="I38770" s="51"/>
      <c r="M38770" s="51"/>
    </row>
    <row r="38771" spans="9:13">
      <c r="I38771" s="51"/>
      <c r="M38771" s="51"/>
    </row>
    <row r="38772" spans="9:13">
      <c r="I38772" s="51"/>
      <c r="M38772" s="51"/>
    </row>
    <row r="38773" spans="9:13">
      <c r="I38773" s="51"/>
      <c r="M38773" s="51"/>
    </row>
    <row r="38774" spans="9:13">
      <c r="I38774" s="51"/>
      <c r="M38774" s="51"/>
    </row>
    <row r="38775" spans="9:13">
      <c r="I38775" s="51"/>
      <c r="M38775" s="51"/>
    </row>
    <row r="38776" spans="9:13">
      <c r="I38776" s="51"/>
      <c r="M38776" s="51"/>
    </row>
    <row r="38777" spans="9:13">
      <c r="I38777" s="51"/>
      <c r="M38777" s="51"/>
    </row>
    <row r="38778" spans="9:13">
      <c r="I38778" s="51"/>
      <c r="M38778" s="51"/>
    </row>
    <row r="38779" spans="9:13">
      <c r="I38779" s="51"/>
      <c r="M38779" s="51"/>
    </row>
    <row r="38780" spans="9:13">
      <c r="I38780" s="51"/>
      <c r="M38780" s="51"/>
    </row>
    <row r="38781" spans="9:13">
      <c r="I38781" s="51"/>
      <c r="M38781" s="51"/>
    </row>
    <row r="38782" spans="9:13">
      <c r="I38782" s="51"/>
      <c r="M38782" s="51"/>
    </row>
    <row r="38783" spans="9:13">
      <c r="I38783" s="51"/>
      <c r="M38783" s="51"/>
    </row>
    <row r="38784" spans="9:13">
      <c r="I38784" s="51"/>
      <c r="M38784" s="51"/>
    </row>
    <row r="38785" spans="9:13">
      <c r="I38785" s="51"/>
      <c r="M38785" s="51"/>
    </row>
    <row r="38786" spans="9:13">
      <c r="I38786" s="51"/>
      <c r="M38786" s="51"/>
    </row>
    <row r="38787" spans="9:13">
      <c r="I38787" s="51"/>
      <c r="M38787" s="51"/>
    </row>
    <row r="38788" spans="9:13">
      <c r="I38788" s="51"/>
      <c r="M38788" s="51"/>
    </row>
    <row r="38789" spans="9:13">
      <c r="I38789" s="51"/>
      <c r="M38789" s="51"/>
    </row>
    <row r="38790" spans="9:13">
      <c r="I38790" s="51"/>
      <c r="M38790" s="51"/>
    </row>
    <row r="38791" spans="9:13">
      <c r="I38791" s="51"/>
      <c r="M38791" s="51"/>
    </row>
    <row r="38792" spans="9:13">
      <c r="I38792" s="51"/>
      <c r="M38792" s="51"/>
    </row>
    <row r="38793" spans="9:13">
      <c r="I38793" s="51"/>
      <c r="M38793" s="51"/>
    </row>
    <row r="38794" spans="9:13">
      <c r="I38794" s="51"/>
      <c r="M38794" s="51"/>
    </row>
    <row r="38795" spans="9:13">
      <c r="I38795" s="51"/>
      <c r="M38795" s="51"/>
    </row>
    <row r="38796" spans="9:13">
      <c r="I38796" s="51"/>
      <c r="M38796" s="51"/>
    </row>
    <row r="38797" spans="9:13">
      <c r="I38797" s="51"/>
      <c r="M38797" s="51"/>
    </row>
    <row r="38798" spans="9:13">
      <c r="I38798" s="51"/>
      <c r="M38798" s="51"/>
    </row>
    <row r="38799" spans="9:13">
      <c r="I38799" s="51"/>
      <c r="M38799" s="51"/>
    </row>
    <row r="38800" spans="9:13">
      <c r="I38800" s="51"/>
      <c r="M38800" s="51"/>
    </row>
    <row r="38801" spans="9:13">
      <c r="I38801" s="51"/>
      <c r="M38801" s="51"/>
    </row>
    <row r="38802" spans="9:13">
      <c r="I38802" s="51"/>
      <c r="M38802" s="51"/>
    </row>
    <row r="38803" spans="9:13">
      <c r="I38803" s="51"/>
      <c r="M38803" s="51"/>
    </row>
    <row r="38804" spans="9:13">
      <c r="I38804" s="51"/>
      <c r="M38804" s="51"/>
    </row>
    <row r="38805" spans="9:13">
      <c r="I38805" s="51"/>
      <c r="M38805" s="51"/>
    </row>
    <row r="38806" spans="9:13">
      <c r="I38806" s="51"/>
      <c r="M38806" s="51"/>
    </row>
    <row r="38807" spans="9:13">
      <c r="I38807" s="51"/>
      <c r="M38807" s="51"/>
    </row>
    <row r="38808" spans="9:13">
      <c r="I38808" s="51"/>
      <c r="M38808" s="51"/>
    </row>
    <row r="38809" spans="9:13">
      <c r="I38809" s="51"/>
      <c r="M38809" s="51"/>
    </row>
    <row r="38810" spans="9:13">
      <c r="I38810" s="51"/>
      <c r="M38810" s="51"/>
    </row>
    <row r="38811" spans="9:13">
      <c r="I38811" s="51"/>
      <c r="M38811" s="51"/>
    </row>
    <row r="38812" spans="9:13">
      <c r="I38812" s="51"/>
      <c r="M38812" s="51"/>
    </row>
    <row r="38813" spans="9:13">
      <c r="I38813" s="51"/>
      <c r="M38813" s="51"/>
    </row>
    <row r="38814" spans="9:13">
      <c r="I38814" s="51"/>
      <c r="M38814" s="51"/>
    </row>
    <row r="38815" spans="9:13">
      <c r="I38815" s="51"/>
      <c r="M38815" s="51"/>
    </row>
    <row r="38816" spans="9:13">
      <c r="I38816" s="51"/>
      <c r="M38816" s="51"/>
    </row>
    <row r="38817" spans="9:13">
      <c r="I38817" s="51"/>
      <c r="M38817" s="51"/>
    </row>
    <row r="38818" spans="9:13">
      <c r="I38818" s="51"/>
      <c r="M38818" s="51"/>
    </row>
    <row r="38819" spans="9:13">
      <c r="I38819" s="51"/>
      <c r="M38819" s="51"/>
    </row>
    <row r="38820" spans="9:13">
      <c r="I38820" s="51"/>
      <c r="M38820" s="51"/>
    </row>
    <row r="38821" spans="9:13">
      <c r="I38821" s="51"/>
      <c r="M38821" s="51"/>
    </row>
    <row r="38822" spans="9:13">
      <c r="I38822" s="51"/>
      <c r="M38822" s="51"/>
    </row>
    <row r="38823" spans="9:13">
      <c r="I38823" s="51"/>
      <c r="M38823" s="51"/>
    </row>
    <row r="38824" spans="9:13">
      <c r="I38824" s="51"/>
      <c r="M38824" s="51"/>
    </row>
    <row r="38825" spans="9:13">
      <c r="I38825" s="51"/>
      <c r="M38825" s="51"/>
    </row>
    <row r="38826" spans="9:13">
      <c r="I38826" s="51"/>
      <c r="M38826" s="51"/>
    </row>
    <row r="38827" spans="9:13">
      <c r="I38827" s="51"/>
      <c r="M38827" s="51"/>
    </row>
    <row r="38828" spans="9:13">
      <c r="I38828" s="51"/>
      <c r="M38828" s="51"/>
    </row>
    <row r="38829" spans="9:13">
      <c r="I38829" s="51"/>
      <c r="M38829" s="51"/>
    </row>
    <row r="38830" spans="9:13">
      <c r="I38830" s="51"/>
      <c r="M38830" s="51"/>
    </row>
    <row r="38831" spans="9:13">
      <c r="I38831" s="51"/>
      <c r="M38831" s="51"/>
    </row>
    <row r="38832" spans="9:13">
      <c r="I38832" s="51"/>
      <c r="M38832" s="51"/>
    </row>
    <row r="38833" spans="9:13">
      <c r="I38833" s="51"/>
      <c r="M38833" s="51"/>
    </row>
    <row r="38834" spans="9:13">
      <c r="I38834" s="51"/>
      <c r="M38834" s="51"/>
    </row>
    <row r="38835" spans="9:13">
      <c r="I38835" s="51"/>
      <c r="M38835" s="51"/>
    </row>
    <row r="38836" spans="9:13">
      <c r="I38836" s="51"/>
      <c r="M38836" s="51"/>
    </row>
    <row r="38837" spans="9:13">
      <c r="I38837" s="51"/>
      <c r="M38837" s="51"/>
    </row>
    <row r="38838" spans="9:13">
      <c r="I38838" s="51"/>
      <c r="M38838" s="51"/>
    </row>
    <row r="38839" spans="9:13">
      <c r="I38839" s="51"/>
      <c r="M38839" s="51"/>
    </row>
    <row r="38840" spans="9:13">
      <c r="I38840" s="51"/>
      <c r="M38840" s="51"/>
    </row>
    <row r="38841" spans="9:13">
      <c r="I38841" s="51"/>
      <c r="M38841" s="51"/>
    </row>
    <row r="38842" spans="9:13">
      <c r="I38842" s="51"/>
      <c r="M38842" s="51"/>
    </row>
    <row r="38843" spans="9:13">
      <c r="I38843" s="51"/>
      <c r="M38843" s="51"/>
    </row>
    <row r="38844" spans="9:13">
      <c r="I38844" s="51"/>
      <c r="M38844" s="51"/>
    </row>
    <row r="38845" spans="9:13">
      <c r="I38845" s="51"/>
      <c r="M38845" s="51"/>
    </row>
    <row r="38846" spans="9:13">
      <c r="I38846" s="51"/>
      <c r="M38846" s="51"/>
    </row>
    <row r="38847" spans="9:13">
      <c r="I38847" s="51"/>
      <c r="M38847" s="51"/>
    </row>
    <row r="38848" spans="9:13">
      <c r="I38848" s="51"/>
      <c r="M38848" s="51"/>
    </row>
    <row r="38849" spans="9:13">
      <c r="I38849" s="51"/>
      <c r="M38849" s="51"/>
    </row>
    <row r="38850" spans="9:13">
      <c r="I38850" s="51"/>
      <c r="M38850" s="51"/>
    </row>
    <row r="38851" spans="9:13">
      <c r="I38851" s="51"/>
      <c r="M38851" s="51"/>
    </row>
    <row r="38852" spans="9:13">
      <c r="I38852" s="51"/>
      <c r="M38852" s="51"/>
    </row>
    <row r="38853" spans="9:13">
      <c r="I38853" s="51"/>
      <c r="M38853" s="51"/>
    </row>
    <row r="38854" spans="9:13">
      <c r="I38854" s="51"/>
      <c r="M38854" s="51"/>
    </row>
    <row r="38855" spans="9:13">
      <c r="I38855" s="51"/>
      <c r="M38855" s="51"/>
    </row>
    <row r="38856" spans="9:13">
      <c r="I38856" s="51"/>
      <c r="M38856" s="51"/>
    </row>
    <row r="38857" spans="9:13">
      <c r="I38857" s="51"/>
      <c r="M38857" s="51"/>
    </row>
    <row r="38858" spans="9:13">
      <c r="I38858" s="51"/>
      <c r="M38858" s="51"/>
    </row>
    <row r="38859" spans="9:13">
      <c r="I38859" s="51"/>
      <c r="M38859" s="51"/>
    </row>
    <row r="38860" spans="9:13">
      <c r="I38860" s="51"/>
      <c r="M38860" s="51"/>
    </row>
    <row r="38861" spans="9:13">
      <c r="I38861" s="51"/>
      <c r="M38861" s="51"/>
    </row>
    <row r="38862" spans="9:13">
      <c r="I38862" s="51"/>
      <c r="M38862" s="51"/>
    </row>
    <row r="38863" spans="9:13">
      <c r="I38863" s="51"/>
      <c r="M38863" s="51"/>
    </row>
    <row r="38864" spans="9:13">
      <c r="I38864" s="51"/>
      <c r="M38864" s="51"/>
    </row>
    <row r="38865" spans="9:13">
      <c r="I38865" s="51"/>
      <c r="M38865" s="51"/>
    </row>
    <row r="38866" spans="9:13">
      <c r="I38866" s="51"/>
      <c r="M38866" s="51"/>
    </row>
    <row r="38867" spans="9:13">
      <c r="I38867" s="51"/>
      <c r="M38867" s="51"/>
    </row>
    <row r="38868" spans="9:13">
      <c r="I38868" s="51"/>
      <c r="M38868" s="51"/>
    </row>
    <row r="38869" spans="9:13">
      <c r="I38869" s="51"/>
      <c r="M38869" s="51"/>
    </row>
    <row r="38870" spans="9:13">
      <c r="I38870" s="51"/>
      <c r="M38870" s="51"/>
    </row>
    <row r="38871" spans="9:13">
      <c r="I38871" s="51"/>
      <c r="M38871" s="51"/>
    </row>
    <row r="38872" spans="9:13">
      <c r="I38872" s="51"/>
      <c r="M38872" s="51"/>
    </row>
    <row r="38873" spans="9:13">
      <c r="I38873" s="51"/>
      <c r="M38873" s="51"/>
    </row>
    <row r="38874" spans="9:13">
      <c r="I38874" s="51"/>
      <c r="M38874" s="51"/>
    </row>
    <row r="38875" spans="9:13">
      <c r="I38875" s="51"/>
      <c r="M38875" s="51"/>
    </row>
    <row r="38876" spans="9:13">
      <c r="I38876" s="51"/>
      <c r="M38876" s="51"/>
    </row>
    <row r="38877" spans="9:13">
      <c r="I38877" s="51"/>
      <c r="M38877" s="51"/>
    </row>
    <row r="38878" spans="9:13">
      <c r="I38878" s="51"/>
      <c r="M38878" s="51"/>
    </row>
    <row r="38879" spans="9:13">
      <c r="I38879" s="51"/>
      <c r="M38879" s="51"/>
    </row>
    <row r="38880" spans="9:13">
      <c r="I38880" s="51"/>
      <c r="M38880" s="51"/>
    </row>
    <row r="38881" spans="9:13">
      <c r="I38881" s="51"/>
      <c r="M38881" s="51"/>
    </row>
    <row r="38882" spans="9:13">
      <c r="I38882" s="51"/>
      <c r="M38882" s="51"/>
    </row>
    <row r="38883" spans="9:13">
      <c r="I38883" s="51"/>
      <c r="M38883" s="51"/>
    </row>
    <row r="38884" spans="9:13">
      <c r="I38884" s="51"/>
      <c r="M38884" s="51"/>
    </row>
    <row r="38885" spans="9:13">
      <c r="I38885" s="51"/>
      <c r="M38885" s="51"/>
    </row>
    <row r="38886" spans="9:13">
      <c r="I38886" s="51"/>
      <c r="M38886" s="51"/>
    </row>
    <row r="38887" spans="9:13">
      <c r="I38887" s="51"/>
      <c r="M38887" s="51"/>
    </row>
    <row r="38888" spans="9:13">
      <c r="I38888" s="51"/>
      <c r="M38888" s="51"/>
    </row>
    <row r="38889" spans="9:13">
      <c r="I38889" s="51"/>
      <c r="M38889" s="51"/>
    </row>
    <row r="38890" spans="9:13">
      <c r="I38890" s="51"/>
      <c r="M38890" s="51"/>
    </row>
    <row r="38891" spans="9:13">
      <c r="I38891" s="51"/>
      <c r="M38891" s="51"/>
    </row>
    <row r="38892" spans="9:13">
      <c r="I38892" s="51"/>
      <c r="M38892" s="51"/>
    </row>
    <row r="38893" spans="9:13">
      <c r="I38893" s="51"/>
      <c r="M38893" s="51"/>
    </row>
    <row r="38894" spans="9:13">
      <c r="I38894" s="51"/>
      <c r="M38894" s="51"/>
    </row>
    <row r="38895" spans="9:13">
      <c r="I38895" s="51"/>
      <c r="M38895" s="51"/>
    </row>
    <row r="38896" spans="9:13">
      <c r="I38896" s="51"/>
      <c r="M38896" s="51"/>
    </row>
    <row r="38897" spans="9:13">
      <c r="I38897" s="51"/>
      <c r="M38897" s="51"/>
    </row>
    <row r="38898" spans="9:13">
      <c r="I38898" s="51"/>
      <c r="M38898" s="51"/>
    </row>
    <row r="38899" spans="9:13">
      <c r="I38899" s="51"/>
      <c r="M38899" s="51"/>
    </row>
    <row r="38900" spans="9:13">
      <c r="I38900" s="51"/>
      <c r="M38900" s="51"/>
    </row>
    <row r="38901" spans="9:13">
      <c r="I38901" s="51"/>
      <c r="M38901" s="51"/>
    </row>
    <row r="38902" spans="9:13">
      <c r="I38902" s="51"/>
      <c r="M38902" s="51"/>
    </row>
    <row r="38903" spans="9:13">
      <c r="I38903" s="51"/>
      <c r="M38903" s="51"/>
    </row>
    <row r="38904" spans="9:13">
      <c r="I38904" s="51"/>
      <c r="M38904" s="51"/>
    </row>
    <row r="38905" spans="9:13">
      <c r="I38905" s="51"/>
      <c r="M38905" s="51"/>
    </row>
    <row r="38906" spans="9:13">
      <c r="I38906" s="51"/>
      <c r="M38906" s="51"/>
    </row>
    <row r="38907" spans="9:13">
      <c r="I38907" s="51"/>
      <c r="M38907" s="51"/>
    </row>
    <row r="38908" spans="9:13">
      <c r="I38908" s="51"/>
      <c r="M38908" s="51"/>
    </row>
    <row r="38909" spans="9:13">
      <c r="I38909" s="51"/>
      <c r="M38909" s="51"/>
    </row>
    <row r="38910" spans="9:13">
      <c r="I38910" s="51"/>
      <c r="M38910" s="51"/>
    </row>
    <row r="38911" spans="9:13">
      <c r="I38911" s="51"/>
      <c r="M38911" s="51"/>
    </row>
    <row r="38912" spans="9:13">
      <c r="I38912" s="51"/>
      <c r="M38912" s="51"/>
    </row>
    <row r="38913" spans="9:13">
      <c r="I38913" s="51"/>
      <c r="M38913" s="51"/>
    </row>
    <row r="38914" spans="9:13">
      <c r="I38914" s="51"/>
      <c r="M38914" s="51"/>
    </row>
    <row r="38915" spans="9:13">
      <c r="I38915" s="51"/>
      <c r="M38915" s="51"/>
    </row>
    <row r="38916" spans="9:13">
      <c r="I38916" s="51"/>
      <c r="M38916" s="51"/>
    </row>
    <row r="38917" spans="9:13">
      <c r="I38917" s="51"/>
      <c r="M38917" s="51"/>
    </row>
    <row r="38918" spans="9:13">
      <c r="I38918" s="51"/>
      <c r="M38918" s="51"/>
    </row>
    <row r="38919" spans="9:13">
      <c r="I38919" s="51"/>
      <c r="M38919" s="51"/>
    </row>
    <row r="38920" spans="9:13">
      <c r="I38920" s="51"/>
      <c r="M38920" s="51"/>
    </row>
    <row r="38921" spans="9:13">
      <c r="I38921" s="51"/>
      <c r="M38921" s="51"/>
    </row>
    <row r="38922" spans="9:13">
      <c r="I38922" s="51"/>
      <c r="M38922" s="51"/>
    </row>
    <row r="38923" spans="9:13">
      <c r="I38923" s="51"/>
      <c r="M38923" s="51"/>
    </row>
    <row r="38924" spans="9:13">
      <c r="I38924" s="51"/>
      <c r="M38924" s="51"/>
    </row>
    <row r="38925" spans="9:13">
      <c r="I38925" s="51"/>
      <c r="M38925" s="51"/>
    </row>
    <row r="38926" spans="9:13">
      <c r="I38926" s="51"/>
      <c r="M38926" s="51"/>
    </row>
    <row r="38927" spans="9:13">
      <c r="I38927" s="51"/>
      <c r="M38927" s="51"/>
    </row>
    <row r="38928" spans="9:13">
      <c r="I38928" s="51"/>
      <c r="M38928" s="51"/>
    </row>
    <row r="38929" spans="9:13">
      <c r="I38929" s="51"/>
      <c r="M38929" s="51"/>
    </row>
    <row r="38930" spans="9:13">
      <c r="I38930" s="51"/>
      <c r="M38930" s="51"/>
    </row>
    <row r="38931" spans="9:13">
      <c r="I38931" s="51"/>
      <c r="M38931" s="51"/>
    </row>
    <row r="38932" spans="9:13">
      <c r="I38932" s="51"/>
      <c r="M38932" s="51"/>
    </row>
    <row r="38933" spans="9:13">
      <c r="I38933" s="51"/>
      <c r="M38933" s="51"/>
    </row>
    <row r="38934" spans="9:13">
      <c r="I38934" s="51"/>
      <c r="M38934" s="51"/>
    </row>
    <row r="38935" spans="9:13">
      <c r="I38935" s="51"/>
      <c r="M38935" s="51"/>
    </row>
    <row r="38936" spans="9:13">
      <c r="I38936" s="51"/>
      <c r="M38936" s="51"/>
    </row>
    <row r="38937" spans="9:13">
      <c r="I38937" s="51"/>
      <c r="M38937" s="51"/>
    </row>
    <row r="38938" spans="9:13">
      <c r="I38938" s="51"/>
      <c r="M38938" s="51"/>
    </row>
    <row r="38939" spans="9:13">
      <c r="I38939" s="51"/>
      <c r="M38939" s="51"/>
    </row>
    <row r="38940" spans="9:13">
      <c r="I38940" s="51"/>
      <c r="M38940" s="51"/>
    </row>
    <row r="38941" spans="9:13">
      <c r="I38941" s="51"/>
      <c r="M38941" s="51"/>
    </row>
    <row r="38942" spans="9:13">
      <c r="I38942" s="51"/>
      <c r="M38942" s="51"/>
    </row>
    <row r="38943" spans="9:13">
      <c r="I38943" s="51"/>
      <c r="M38943" s="51"/>
    </row>
    <row r="38944" spans="9:13">
      <c r="I38944" s="51"/>
      <c r="M38944" s="51"/>
    </row>
    <row r="38945" spans="9:13">
      <c r="I38945" s="51"/>
      <c r="M38945" s="51"/>
    </row>
    <row r="38946" spans="9:13">
      <c r="I38946" s="51"/>
      <c r="M38946" s="51"/>
    </row>
    <row r="38947" spans="9:13">
      <c r="I38947" s="51"/>
      <c r="M38947" s="51"/>
    </row>
    <row r="38948" spans="9:13">
      <c r="I38948" s="51"/>
      <c r="M38948" s="51"/>
    </row>
    <row r="38949" spans="9:13">
      <c r="I38949" s="51"/>
      <c r="M38949" s="51"/>
    </row>
    <row r="38950" spans="9:13">
      <c r="I38950" s="51"/>
      <c r="M38950" s="51"/>
    </row>
    <row r="38951" spans="9:13">
      <c r="I38951" s="51"/>
      <c r="M38951" s="51"/>
    </row>
    <row r="38952" spans="9:13">
      <c r="I38952" s="51"/>
      <c r="M38952" s="51"/>
    </row>
    <row r="38953" spans="9:13">
      <c r="I38953" s="51"/>
      <c r="M38953" s="51"/>
    </row>
    <row r="38954" spans="9:13">
      <c r="I38954" s="51"/>
      <c r="M38954" s="51"/>
    </row>
    <row r="38955" spans="9:13">
      <c r="I38955" s="51"/>
      <c r="M38955" s="51"/>
    </row>
    <row r="38956" spans="9:13">
      <c r="I38956" s="51"/>
      <c r="M38956" s="51"/>
    </row>
    <row r="38957" spans="9:13">
      <c r="I38957" s="51"/>
      <c r="M38957" s="51"/>
    </row>
    <row r="38958" spans="9:13">
      <c r="I38958" s="51"/>
      <c r="M38958" s="51"/>
    </row>
    <row r="38959" spans="9:13">
      <c r="I38959" s="51"/>
      <c r="M38959" s="51"/>
    </row>
    <row r="38960" spans="9:13">
      <c r="I38960" s="51"/>
      <c r="M38960" s="51"/>
    </row>
    <row r="38961" spans="9:13">
      <c r="I38961" s="51"/>
      <c r="M38961" s="51"/>
    </row>
    <row r="38962" spans="9:13">
      <c r="I38962" s="51"/>
      <c r="M38962" s="51"/>
    </row>
    <row r="38963" spans="9:13">
      <c r="I38963" s="51"/>
      <c r="M38963" s="51"/>
    </row>
    <row r="38964" spans="9:13">
      <c r="I38964" s="51"/>
      <c r="M38964" s="51"/>
    </row>
    <row r="38965" spans="9:13">
      <c r="I38965" s="51"/>
      <c r="M38965" s="51"/>
    </row>
    <row r="38966" spans="9:13">
      <c r="I38966" s="51"/>
      <c r="M38966" s="51"/>
    </row>
    <row r="38967" spans="9:13">
      <c r="I38967" s="51"/>
      <c r="M38967" s="51"/>
    </row>
    <row r="38968" spans="9:13">
      <c r="I38968" s="51"/>
      <c r="M38968" s="51"/>
    </row>
    <row r="38969" spans="9:13">
      <c r="I38969" s="51"/>
      <c r="M38969" s="51"/>
    </row>
    <row r="38970" spans="9:13">
      <c r="I38970" s="51"/>
      <c r="M38970" s="51"/>
    </row>
    <row r="38971" spans="9:13">
      <c r="I38971" s="51"/>
      <c r="M38971" s="51"/>
    </row>
    <row r="38972" spans="9:13">
      <c r="I38972" s="51"/>
      <c r="M38972" s="51"/>
    </row>
    <row r="38973" spans="9:13">
      <c r="I38973" s="51"/>
      <c r="M38973" s="51"/>
    </row>
    <row r="38974" spans="9:13">
      <c r="I38974" s="51"/>
      <c r="M38974" s="51"/>
    </row>
    <row r="38975" spans="9:13">
      <c r="I38975" s="51"/>
      <c r="M38975" s="51"/>
    </row>
    <row r="38976" spans="9:13">
      <c r="I38976" s="51"/>
      <c r="M38976" s="51"/>
    </row>
    <row r="38977" spans="9:13">
      <c r="I38977" s="51"/>
      <c r="M38977" s="51"/>
    </row>
    <row r="38978" spans="9:13">
      <c r="I38978" s="51"/>
      <c r="M38978" s="51"/>
    </row>
    <row r="38979" spans="9:13">
      <c r="I38979" s="51"/>
      <c r="M38979" s="51"/>
    </row>
    <row r="38980" spans="9:13">
      <c r="I38980" s="51"/>
      <c r="M38980" s="51"/>
    </row>
    <row r="38981" spans="9:13">
      <c r="I38981" s="51"/>
      <c r="M38981" s="51"/>
    </row>
    <row r="38982" spans="9:13">
      <c r="I38982" s="51"/>
      <c r="M38982" s="51"/>
    </row>
    <row r="38983" spans="9:13">
      <c r="I38983" s="51"/>
      <c r="M38983" s="51"/>
    </row>
    <row r="38984" spans="9:13">
      <c r="I38984" s="51"/>
      <c r="M38984" s="51"/>
    </row>
    <row r="38985" spans="9:13">
      <c r="I38985" s="51"/>
      <c r="M38985" s="51"/>
    </row>
    <row r="38986" spans="9:13">
      <c r="I38986" s="51"/>
      <c r="M38986" s="51"/>
    </row>
    <row r="38987" spans="9:13">
      <c r="I38987" s="51"/>
      <c r="M38987" s="51"/>
    </row>
    <row r="38988" spans="9:13">
      <c r="I38988" s="51"/>
      <c r="M38988" s="51"/>
    </row>
    <row r="38989" spans="9:13">
      <c r="I38989" s="51"/>
      <c r="M38989" s="51"/>
    </row>
    <row r="38990" spans="9:13">
      <c r="I38990" s="51"/>
      <c r="M38990" s="51"/>
    </row>
    <row r="38991" spans="9:13">
      <c r="I38991" s="51"/>
      <c r="M38991" s="51"/>
    </row>
    <row r="38992" spans="9:13">
      <c r="I38992" s="51"/>
      <c r="M38992" s="51"/>
    </row>
    <row r="38993" spans="9:13">
      <c r="I38993" s="51"/>
      <c r="M38993" s="51"/>
    </row>
    <row r="38994" spans="9:13">
      <c r="I38994" s="51"/>
      <c r="M38994" s="51"/>
    </row>
    <row r="38995" spans="9:13">
      <c r="I38995" s="51"/>
      <c r="M38995" s="51"/>
    </row>
    <row r="38996" spans="9:13">
      <c r="I38996" s="51"/>
      <c r="M38996" s="51"/>
    </row>
    <row r="38997" spans="9:13">
      <c r="I38997" s="51"/>
      <c r="M38997" s="51"/>
    </row>
    <row r="38998" spans="9:13">
      <c r="I38998" s="51"/>
      <c r="M38998" s="51"/>
    </row>
    <row r="38999" spans="9:13">
      <c r="I38999" s="51"/>
      <c r="M38999" s="51"/>
    </row>
    <row r="39000" spans="9:13">
      <c r="I39000" s="51"/>
      <c r="M39000" s="51"/>
    </row>
    <row r="39001" spans="9:13">
      <c r="I39001" s="51"/>
      <c r="M39001" s="51"/>
    </row>
    <row r="39002" spans="9:13">
      <c r="I39002" s="51"/>
      <c r="M39002" s="51"/>
    </row>
    <row r="39003" spans="9:13">
      <c r="I39003" s="51"/>
      <c r="M39003" s="51"/>
    </row>
    <row r="39004" spans="9:13">
      <c r="I39004" s="51"/>
      <c r="M39004" s="51"/>
    </row>
    <row r="39005" spans="9:13">
      <c r="I39005" s="51"/>
      <c r="M39005" s="51"/>
    </row>
    <row r="39006" spans="9:13">
      <c r="I39006" s="51"/>
      <c r="M39006" s="51"/>
    </row>
    <row r="39007" spans="9:13">
      <c r="I39007" s="51"/>
      <c r="M39007" s="51"/>
    </row>
    <row r="39008" spans="9:13">
      <c r="I39008" s="51"/>
      <c r="M39008" s="51"/>
    </row>
    <row r="39009" spans="9:13">
      <c r="I39009" s="51"/>
      <c r="M39009" s="51"/>
    </row>
    <row r="39010" spans="9:13">
      <c r="I39010" s="51"/>
      <c r="M39010" s="51"/>
    </row>
    <row r="39011" spans="9:13">
      <c r="I39011" s="51"/>
      <c r="M39011" s="51"/>
    </row>
    <row r="39012" spans="9:13">
      <c r="I39012" s="51"/>
      <c r="M39012" s="51"/>
    </row>
    <row r="39013" spans="9:13">
      <c r="I39013" s="51"/>
      <c r="M39013" s="51"/>
    </row>
    <row r="39014" spans="9:13">
      <c r="I39014" s="51"/>
      <c r="M39014" s="51"/>
    </row>
    <row r="39015" spans="9:13">
      <c r="I39015" s="51"/>
      <c r="M39015" s="51"/>
    </row>
    <row r="39016" spans="9:13">
      <c r="I39016" s="51"/>
      <c r="M39016" s="51"/>
    </row>
    <row r="39017" spans="9:13">
      <c r="I39017" s="51"/>
      <c r="M39017" s="51"/>
    </row>
    <row r="39018" spans="9:13">
      <c r="I39018" s="51"/>
      <c r="M39018" s="51"/>
    </row>
    <row r="39019" spans="9:13">
      <c r="I39019" s="51"/>
      <c r="M39019" s="51"/>
    </row>
    <row r="39020" spans="9:13">
      <c r="I39020" s="51"/>
      <c r="M39020" s="51"/>
    </row>
    <row r="39021" spans="9:13">
      <c r="I39021" s="51"/>
      <c r="M39021" s="51"/>
    </row>
    <row r="39022" spans="9:13">
      <c r="I39022" s="51"/>
      <c r="M39022" s="51"/>
    </row>
    <row r="39023" spans="9:13">
      <c r="I39023" s="51"/>
      <c r="M39023" s="51"/>
    </row>
    <row r="39024" spans="9:13">
      <c r="I39024" s="51"/>
      <c r="M39024" s="51"/>
    </row>
    <row r="39025" spans="9:13">
      <c r="I39025" s="51"/>
      <c r="M39025" s="51"/>
    </row>
    <row r="39026" spans="9:13">
      <c r="I39026" s="51"/>
      <c r="M39026" s="51"/>
    </row>
    <row r="39027" spans="9:13">
      <c r="I39027" s="51"/>
      <c r="M39027" s="51"/>
    </row>
    <row r="39028" spans="9:13">
      <c r="I39028" s="51"/>
      <c r="M39028" s="51"/>
    </row>
    <row r="39029" spans="9:13">
      <c r="I39029" s="51"/>
      <c r="M39029" s="51"/>
    </row>
    <row r="39030" spans="9:13">
      <c r="I39030" s="51"/>
      <c r="M39030" s="51"/>
    </row>
    <row r="39031" spans="9:13">
      <c r="I39031" s="51"/>
      <c r="M39031" s="51"/>
    </row>
    <row r="39032" spans="9:13">
      <c r="I39032" s="51"/>
      <c r="M39032" s="51"/>
    </row>
    <row r="39033" spans="9:13">
      <c r="I39033" s="51"/>
      <c r="M39033" s="51"/>
    </row>
    <row r="39034" spans="9:13">
      <c r="I39034" s="51"/>
      <c r="M39034" s="51"/>
    </row>
    <row r="39035" spans="9:13">
      <c r="I39035" s="51"/>
      <c r="M39035" s="51"/>
    </row>
    <row r="39036" spans="9:13">
      <c r="I39036" s="51"/>
      <c r="M39036" s="51"/>
    </row>
    <row r="39037" spans="9:13">
      <c r="I39037" s="51"/>
      <c r="M39037" s="51"/>
    </row>
    <row r="39038" spans="9:13">
      <c r="I39038" s="51"/>
      <c r="M39038" s="51"/>
    </row>
    <row r="39039" spans="9:13">
      <c r="I39039" s="51"/>
      <c r="M39039" s="51"/>
    </row>
    <row r="39040" spans="9:13">
      <c r="I39040" s="51"/>
      <c r="M39040" s="51"/>
    </row>
    <row r="39041" spans="9:13">
      <c r="I39041" s="51"/>
      <c r="M39041" s="51"/>
    </row>
    <row r="39042" spans="9:13">
      <c r="I39042" s="51"/>
      <c r="M39042" s="51"/>
    </row>
    <row r="39043" spans="9:13">
      <c r="I39043" s="51"/>
      <c r="M39043" s="51"/>
    </row>
    <row r="39044" spans="9:13">
      <c r="I39044" s="51"/>
      <c r="M39044" s="51"/>
    </row>
    <row r="39045" spans="9:13">
      <c r="I39045" s="51"/>
      <c r="M39045" s="51"/>
    </row>
    <row r="39046" spans="9:13">
      <c r="I39046" s="51"/>
      <c r="M39046" s="51"/>
    </row>
    <row r="39047" spans="9:13">
      <c r="I39047" s="51"/>
      <c r="M39047" s="51"/>
    </row>
    <row r="39048" spans="9:13">
      <c r="I39048" s="51"/>
      <c r="M39048" s="51"/>
    </row>
    <row r="39049" spans="9:13">
      <c r="I39049" s="51"/>
      <c r="M39049" s="51"/>
    </row>
    <row r="39050" spans="9:13">
      <c r="I39050" s="51"/>
      <c r="M39050" s="51"/>
    </row>
    <row r="39051" spans="9:13">
      <c r="I39051" s="51"/>
      <c r="M39051" s="51"/>
    </row>
    <row r="39052" spans="9:13">
      <c r="I39052" s="51"/>
      <c r="M39052" s="51"/>
    </row>
    <row r="39053" spans="9:13">
      <c r="I39053" s="51"/>
      <c r="M39053" s="51"/>
    </row>
    <row r="39054" spans="9:13">
      <c r="I39054" s="51"/>
      <c r="M39054" s="51"/>
    </row>
    <row r="39055" spans="9:13">
      <c r="I39055" s="51"/>
      <c r="M39055" s="51"/>
    </row>
    <row r="39056" spans="9:13">
      <c r="I39056" s="51"/>
      <c r="M39056" s="51"/>
    </row>
    <row r="39057" spans="9:13">
      <c r="I39057" s="51"/>
      <c r="M39057" s="51"/>
    </row>
    <row r="39058" spans="9:13">
      <c r="I39058" s="51"/>
      <c r="M39058" s="51"/>
    </row>
    <row r="39059" spans="9:13">
      <c r="I39059" s="51"/>
      <c r="M39059" s="51"/>
    </row>
    <row r="39060" spans="9:13">
      <c r="I39060" s="51"/>
      <c r="M39060" s="51"/>
    </row>
    <row r="39061" spans="9:13">
      <c r="I39061" s="51"/>
      <c r="M39061" s="51"/>
    </row>
    <row r="39062" spans="9:13">
      <c r="I39062" s="51"/>
      <c r="M39062" s="51"/>
    </row>
    <row r="39063" spans="9:13">
      <c r="I39063" s="51"/>
      <c r="M39063" s="51"/>
    </row>
    <row r="39064" spans="9:13">
      <c r="I39064" s="51"/>
      <c r="M39064" s="51"/>
    </row>
    <row r="39065" spans="9:13">
      <c r="I39065" s="51"/>
      <c r="M39065" s="51"/>
    </row>
    <row r="39066" spans="9:13">
      <c r="I39066" s="51"/>
      <c r="M39066" s="51"/>
    </row>
    <row r="39067" spans="9:13">
      <c r="I39067" s="51"/>
      <c r="M39067" s="51"/>
    </row>
    <row r="39068" spans="9:13">
      <c r="I39068" s="51"/>
      <c r="M39068" s="51"/>
    </row>
    <row r="39069" spans="9:13">
      <c r="I39069" s="51"/>
      <c r="M39069" s="51"/>
    </row>
    <row r="39070" spans="9:13">
      <c r="I39070" s="51"/>
      <c r="M39070" s="51"/>
    </row>
    <row r="39071" spans="9:13">
      <c r="I39071" s="51"/>
      <c r="M39071" s="51"/>
    </row>
    <row r="39072" spans="9:13">
      <c r="I39072" s="51"/>
      <c r="M39072" s="51"/>
    </row>
    <row r="39073" spans="9:13">
      <c r="I39073" s="51"/>
      <c r="M39073" s="51"/>
    </row>
    <row r="39074" spans="9:13">
      <c r="I39074" s="51"/>
      <c r="M39074" s="51"/>
    </row>
    <row r="39075" spans="9:13">
      <c r="I39075" s="51"/>
      <c r="M39075" s="51"/>
    </row>
    <row r="39076" spans="9:13">
      <c r="I39076" s="51"/>
      <c r="M39076" s="51"/>
    </row>
    <row r="39077" spans="9:13">
      <c r="I39077" s="51"/>
      <c r="M39077" s="51"/>
    </row>
    <row r="39078" spans="9:13">
      <c r="I39078" s="51"/>
      <c r="M39078" s="51"/>
    </row>
    <row r="39079" spans="9:13">
      <c r="I39079" s="51"/>
      <c r="M39079" s="51"/>
    </row>
    <row r="39080" spans="9:13">
      <c r="I39080" s="51"/>
      <c r="M39080" s="51"/>
    </row>
    <row r="39081" spans="9:13">
      <c r="I39081" s="51"/>
      <c r="M39081" s="51"/>
    </row>
    <row r="39082" spans="9:13">
      <c r="I39082" s="51"/>
      <c r="M39082" s="51"/>
    </row>
    <row r="39083" spans="9:13">
      <c r="I39083" s="51"/>
      <c r="M39083" s="51"/>
    </row>
    <row r="39084" spans="9:13">
      <c r="I39084" s="51"/>
      <c r="M39084" s="51"/>
    </row>
    <row r="39085" spans="9:13">
      <c r="I39085" s="51"/>
      <c r="M39085" s="51"/>
    </row>
    <row r="39086" spans="9:13">
      <c r="I39086" s="51"/>
      <c r="M39086" s="51"/>
    </row>
    <row r="39087" spans="9:13">
      <c r="I39087" s="51"/>
      <c r="M39087" s="51"/>
    </row>
    <row r="39088" spans="9:13">
      <c r="I39088" s="51"/>
      <c r="M39088" s="51"/>
    </row>
    <row r="39089" spans="9:13">
      <c r="I39089" s="51"/>
      <c r="M39089" s="51"/>
    </row>
    <row r="39090" spans="9:13">
      <c r="I39090" s="51"/>
      <c r="M39090" s="51"/>
    </row>
    <row r="39091" spans="9:13">
      <c r="I39091" s="51"/>
      <c r="M39091" s="51"/>
    </row>
    <row r="39092" spans="9:13">
      <c r="I39092" s="51"/>
      <c r="M39092" s="51"/>
    </row>
    <row r="39093" spans="9:13">
      <c r="I39093" s="51"/>
      <c r="M39093" s="51"/>
    </row>
    <row r="39094" spans="9:13">
      <c r="I39094" s="51"/>
      <c r="M39094" s="51"/>
    </row>
    <row r="39095" spans="9:13">
      <c r="I39095" s="51"/>
      <c r="M39095" s="51"/>
    </row>
    <row r="39096" spans="9:13">
      <c r="I39096" s="51"/>
      <c r="M39096" s="51"/>
    </row>
    <row r="39097" spans="9:13">
      <c r="I39097" s="51"/>
      <c r="M39097" s="51"/>
    </row>
    <row r="39098" spans="9:13">
      <c r="I39098" s="51"/>
      <c r="M39098" s="51"/>
    </row>
    <row r="39099" spans="9:13">
      <c r="I39099" s="51"/>
      <c r="M39099" s="51"/>
    </row>
    <row r="39100" spans="9:13">
      <c r="I39100" s="51"/>
      <c r="M39100" s="51"/>
    </row>
    <row r="39101" spans="9:13">
      <c r="I39101" s="51"/>
      <c r="M39101" s="51"/>
    </row>
    <row r="39102" spans="9:13">
      <c r="I39102" s="51"/>
      <c r="M39102" s="51"/>
    </row>
    <row r="39103" spans="9:13">
      <c r="I39103" s="51"/>
      <c r="M39103" s="51"/>
    </row>
    <row r="39104" spans="9:13">
      <c r="I39104" s="51"/>
      <c r="M39104" s="51"/>
    </row>
    <row r="39105" spans="9:13">
      <c r="I39105" s="51"/>
      <c r="M39105" s="51"/>
    </row>
    <row r="39106" spans="9:13">
      <c r="I39106" s="51"/>
      <c r="M39106" s="51"/>
    </row>
    <row r="39107" spans="9:13">
      <c r="I39107" s="51"/>
      <c r="M39107" s="51"/>
    </row>
    <row r="39108" spans="9:13">
      <c r="I39108" s="51"/>
      <c r="M39108" s="51"/>
    </row>
    <row r="39109" spans="9:13">
      <c r="I39109" s="51"/>
      <c r="M39109" s="51"/>
    </row>
    <row r="39110" spans="9:13">
      <c r="I39110" s="51"/>
      <c r="M39110" s="51"/>
    </row>
    <row r="39111" spans="9:13">
      <c r="I39111" s="51"/>
      <c r="M39111" s="51"/>
    </row>
    <row r="39112" spans="9:13">
      <c r="I39112" s="51"/>
      <c r="M39112" s="51"/>
    </row>
    <row r="39113" spans="9:13">
      <c r="I39113" s="51"/>
      <c r="M39113" s="51"/>
    </row>
    <row r="39114" spans="9:13">
      <c r="I39114" s="51"/>
      <c r="M39114" s="51"/>
    </row>
    <row r="39115" spans="9:13">
      <c r="I39115" s="51"/>
      <c r="M39115" s="51"/>
    </row>
    <row r="39116" spans="9:13">
      <c r="I39116" s="51"/>
      <c r="M39116" s="51"/>
    </row>
    <row r="39117" spans="9:13">
      <c r="I39117" s="51"/>
      <c r="M39117" s="51"/>
    </row>
    <row r="39118" spans="9:13">
      <c r="I39118" s="51"/>
      <c r="M39118" s="51"/>
    </row>
    <row r="39119" spans="9:13">
      <c r="I39119" s="51"/>
      <c r="M39119" s="51"/>
    </row>
    <row r="39120" spans="9:13">
      <c r="I39120" s="51"/>
      <c r="M39120" s="51"/>
    </row>
    <row r="39121" spans="9:13">
      <c r="I39121" s="51"/>
      <c r="M39121" s="51"/>
    </row>
    <row r="39122" spans="9:13">
      <c r="I39122" s="51"/>
      <c r="M39122" s="51"/>
    </row>
    <row r="39123" spans="9:13">
      <c r="I39123" s="51"/>
      <c r="M39123" s="51"/>
    </row>
    <row r="39124" spans="9:13">
      <c r="I39124" s="51"/>
      <c r="M39124" s="51"/>
    </row>
    <row r="39125" spans="9:13">
      <c r="I39125" s="51"/>
      <c r="M39125" s="51"/>
    </row>
    <row r="39126" spans="9:13">
      <c r="I39126" s="51"/>
      <c r="M39126" s="51"/>
    </row>
    <row r="39127" spans="9:13">
      <c r="I39127" s="51"/>
      <c r="M39127" s="51"/>
    </row>
    <row r="39128" spans="9:13">
      <c r="I39128" s="51"/>
      <c r="M39128" s="51"/>
    </row>
    <row r="39129" spans="9:13">
      <c r="I39129" s="51"/>
      <c r="M39129" s="51"/>
    </row>
    <row r="39130" spans="9:13">
      <c r="I39130" s="51"/>
      <c r="M39130" s="51"/>
    </row>
    <row r="39131" spans="9:13">
      <c r="I39131" s="51"/>
      <c r="M39131" s="51"/>
    </row>
    <row r="39132" spans="9:13">
      <c r="I39132" s="51"/>
      <c r="M39132" s="51"/>
    </row>
    <row r="39133" spans="9:13">
      <c r="I39133" s="51"/>
      <c r="M39133" s="51"/>
    </row>
    <row r="39134" spans="9:13">
      <c r="I39134" s="51"/>
      <c r="M39134" s="51"/>
    </row>
    <row r="39135" spans="9:13">
      <c r="I39135" s="51"/>
      <c r="M39135" s="51"/>
    </row>
    <row r="39136" spans="9:13">
      <c r="I39136" s="51"/>
      <c r="M39136" s="51"/>
    </row>
    <row r="39137" spans="9:13">
      <c r="I39137" s="51"/>
      <c r="M39137" s="51"/>
    </row>
    <row r="39138" spans="9:13">
      <c r="I39138" s="51"/>
      <c r="M39138" s="51"/>
    </row>
    <row r="39139" spans="9:13">
      <c r="I39139" s="51"/>
      <c r="M39139" s="51"/>
    </row>
    <row r="39140" spans="9:13">
      <c r="I39140" s="51"/>
      <c r="M39140" s="51"/>
    </row>
    <row r="39141" spans="9:13">
      <c r="I39141" s="51"/>
      <c r="M39141" s="51"/>
    </row>
    <row r="39142" spans="9:13">
      <c r="I39142" s="51"/>
      <c r="M39142" s="51"/>
    </row>
    <row r="39143" spans="9:13">
      <c r="I39143" s="51"/>
      <c r="M39143" s="51"/>
    </row>
    <row r="39144" spans="9:13">
      <c r="I39144" s="51"/>
      <c r="M39144" s="51"/>
    </row>
    <row r="39145" spans="9:13">
      <c r="I39145" s="51"/>
      <c r="M39145" s="51"/>
    </row>
    <row r="39146" spans="9:13">
      <c r="I39146" s="51"/>
      <c r="M39146" s="51"/>
    </row>
    <row r="39147" spans="9:13">
      <c r="I39147" s="51"/>
      <c r="M39147" s="51"/>
    </row>
    <row r="39148" spans="9:13">
      <c r="I39148" s="51"/>
      <c r="M39148" s="51"/>
    </row>
    <row r="39149" spans="9:13">
      <c r="I39149" s="51"/>
      <c r="M39149" s="51"/>
    </row>
    <row r="39150" spans="9:13">
      <c r="I39150" s="51"/>
      <c r="M39150" s="51"/>
    </row>
    <row r="39151" spans="9:13">
      <c r="I39151" s="51"/>
      <c r="M39151" s="51"/>
    </row>
    <row r="39152" spans="9:13">
      <c r="I39152" s="51"/>
      <c r="M39152" s="51"/>
    </row>
    <row r="39153" spans="9:13">
      <c r="I39153" s="51"/>
      <c r="M39153" s="51"/>
    </row>
    <row r="39154" spans="9:13">
      <c r="I39154" s="51"/>
      <c r="M39154" s="51"/>
    </row>
    <row r="39155" spans="9:13">
      <c r="I39155" s="51"/>
      <c r="M39155" s="51"/>
    </row>
    <row r="39156" spans="9:13">
      <c r="I39156" s="51"/>
      <c r="M39156" s="51"/>
    </row>
    <row r="39157" spans="9:13">
      <c r="I39157" s="51"/>
      <c r="M39157" s="51"/>
    </row>
    <row r="39158" spans="9:13">
      <c r="I39158" s="51"/>
      <c r="M39158" s="51"/>
    </row>
    <row r="39159" spans="9:13">
      <c r="I39159" s="51"/>
      <c r="M39159" s="51"/>
    </row>
    <row r="39160" spans="9:13">
      <c r="I39160" s="51"/>
      <c r="M39160" s="51"/>
    </row>
    <row r="39161" spans="9:13">
      <c r="I39161" s="51"/>
      <c r="M39161" s="51"/>
    </row>
    <row r="39162" spans="9:13">
      <c r="I39162" s="51"/>
      <c r="M39162" s="51"/>
    </row>
    <row r="39163" spans="9:13">
      <c r="I39163" s="51"/>
      <c r="M39163" s="51"/>
    </row>
    <row r="39164" spans="9:13">
      <c r="I39164" s="51"/>
      <c r="M39164" s="51"/>
    </row>
    <row r="39165" spans="9:13">
      <c r="I39165" s="51"/>
      <c r="M39165" s="51"/>
    </row>
    <row r="39166" spans="9:13">
      <c r="I39166" s="51"/>
      <c r="M39166" s="51"/>
    </row>
    <row r="39167" spans="9:13">
      <c r="I39167" s="51"/>
      <c r="M39167" s="51"/>
    </row>
    <row r="39168" spans="9:13">
      <c r="I39168" s="51"/>
      <c r="M39168" s="51"/>
    </row>
    <row r="39169" spans="9:13">
      <c r="I39169" s="51"/>
      <c r="M39169" s="51"/>
    </row>
    <row r="39170" spans="9:13">
      <c r="I39170" s="51"/>
      <c r="M39170" s="51"/>
    </row>
    <row r="39171" spans="9:13">
      <c r="I39171" s="51"/>
      <c r="M39171" s="51"/>
    </row>
    <row r="39172" spans="9:13">
      <c r="I39172" s="51"/>
      <c r="M39172" s="51"/>
    </row>
    <row r="39173" spans="9:13">
      <c r="I39173" s="51"/>
      <c r="M39173" s="51"/>
    </row>
    <row r="39174" spans="9:13">
      <c r="I39174" s="51"/>
      <c r="M39174" s="51"/>
    </row>
    <row r="39175" spans="9:13">
      <c r="I39175" s="51"/>
      <c r="M39175" s="51"/>
    </row>
    <row r="39176" spans="9:13">
      <c r="I39176" s="51"/>
      <c r="M39176" s="51"/>
    </row>
    <row r="39177" spans="9:13">
      <c r="I39177" s="51"/>
      <c r="M39177" s="51"/>
    </row>
    <row r="39178" spans="9:13">
      <c r="I39178" s="51"/>
      <c r="M39178" s="51"/>
    </row>
    <row r="39179" spans="9:13">
      <c r="I39179" s="51"/>
      <c r="M39179" s="51"/>
    </row>
    <row r="39180" spans="9:13">
      <c r="I39180" s="51"/>
      <c r="M39180" s="51"/>
    </row>
    <row r="39181" spans="9:13">
      <c r="I39181" s="51"/>
      <c r="M39181" s="51"/>
    </row>
    <row r="39182" spans="9:13">
      <c r="I39182" s="51"/>
      <c r="M39182" s="51"/>
    </row>
    <row r="39183" spans="9:13">
      <c r="I39183" s="51"/>
      <c r="M39183" s="51"/>
    </row>
    <row r="39184" spans="9:13">
      <c r="I39184" s="51"/>
      <c r="M39184" s="51"/>
    </row>
    <row r="39185" spans="9:13">
      <c r="I39185" s="51"/>
      <c r="M39185" s="51"/>
    </row>
    <row r="39186" spans="9:13">
      <c r="I39186" s="51"/>
      <c r="M39186" s="51"/>
    </row>
    <row r="39187" spans="9:13">
      <c r="I39187" s="51"/>
      <c r="M39187" s="51"/>
    </row>
    <row r="39188" spans="9:13">
      <c r="I39188" s="51"/>
      <c r="M39188" s="51"/>
    </row>
    <row r="39189" spans="9:13">
      <c r="I39189" s="51"/>
      <c r="M39189" s="51"/>
    </row>
    <row r="39190" spans="9:13">
      <c r="I39190" s="51"/>
      <c r="M39190" s="51"/>
    </row>
    <row r="39191" spans="9:13">
      <c r="I39191" s="51"/>
      <c r="M39191" s="51"/>
    </row>
    <row r="39192" spans="9:13">
      <c r="I39192" s="51"/>
      <c r="M39192" s="51"/>
    </row>
    <row r="39193" spans="9:13">
      <c r="I39193" s="51"/>
      <c r="M39193" s="51"/>
    </row>
    <row r="39194" spans="9:13">
      <c r="I39194" s="51"/>
      <c r="M39194" s="51"/>
    </row>
    <row r="39195" spans="9:13">
      <c r="I39195" s="51"/>
      <c r="M39195" s="51"/>
    </row>
    <row r="39196" spans="9:13">
      <c r="I39196" s="51"/>
      <c r="M39196" s="51"/>
    </row>
    <row r="39197" spans="9:13">
      <c r="I39197" s="51"/>
      <c r="M39197" s="51"/>
    </row>
    <row r="39198" spans="9:13">
      <c r="I39198" s="51"/>
      <c r="M39198" s="51"/>
    </row>
    <row r="39199" spans="9:13">
      <c r="I39199" s="51"/>
      <c r="M39199" s="51"/>
    </row>
    <row r="39200" spans="9:13">
      <c r="I39200" s="51"/>
      <c r="M39200" s="51"/>
    </row>
    <row r="39201" spans="9:13">
      <c r="I39201" s="51"/>
      <c r="M39201" s="51"/>
    </row>
    <row r="39202" spans="9:13">
      <c r="I39202" s="51"/>
      <c r="M39202" s="51"/>
    </row>
    <row r="39203" spans="9:13">
      <c r="I39203" s="51"/>
      <c r="M39203" s="51"/>
    </row>
    <row r="39204" spans="9:13">
      <c r="I39204" s="51"/>
      <c r="M39204" s="51"/>
    </row>
    <row r="39205" spans="9:13">
      <c r="I39205" s="51"/>
      <c r="M39205" s="51"/>
    </row>
    <row r="39206" spans="9:13">
      <c r="I39206" s="51"/>
      <c r="M39206" s="51"/>
    </row>
    <row r="39207" spans="9:13">
      <c r="I39207" s="51"/>
      <c r="M39207" s="51"/>
    </row>
    <row r="39208" spans="9:13">
      <c r="I39208" s="51"/>
      <c r="M39208" s="51"/>
    </row>
    <row r="39209" spans="9:13">
      <c r="I39209" s="51"/>
      <c r="M39209" s="51"/>
    </row>
    <row r="39210" spans="9:13">
      <c r="I39210" s="51"/>
      <c r="M39210" s="51"/>
    </row>
    <row r="39211" spans="9:13">
      <c r="I39211" s="51"/>
      <c r="M39211" s="51"/>
    </row>
    <row r="39212" spans="9:13">
      <c r="I39212" s="51"/>
      <c r="M39212" s="51"/>
    </row>
    <row r="39213" spans="9:13">
      <c r="I39213" s="51"/>
      <c r="M39213" s="51"/>
    </row>
    <row r="39214" spans="9:13">
      <c r="I39214" s="51"/>
      <c r="M39214" s="51"/>
    </row>
    <row r="39215" spans="9:13">
      <c r="I39215" s="51"/>
      <c r="M39215" s="51"/>
    </row>
    <row r="39216" spans="9:13">
      <c r="I39216" s="51"/>
      <c r="M39216" s="51"/>
    </row>
    <row r="39217" spans="9:13">
      <c r="I39217" s="51"/>
      <c r="M39217" s="51"/>
    </row>
    <row r="39218" spans="9:13">
      <c r="I39218" s="51"/>
      <c r="M39218" s="51"/>
    </row>
    <row r="39219" spans="9:13">
      <c r="I39219" s="51"/>
      <c r="M39219" s="51"/>
    </row>
    <row r="39220" spans="9:13">
      <c r="I39220" s="51"/>
      <c r="M39220" s="51"/>
    </row>
    <row r="39221" spans="9:13">
      <c r="I39221" s="51"/>
      <c r="M39221" s="51"/>
    </row>
    <row r="39222" spans="9:13">
      <c r="I39222" s="51"/>
      <c r="M39222" s="51"/>
    </row>
    <row r="39223" spans="9:13">
      <c r="I39223" s="51"/>
      <c r="M39223" s="51"/>
    </row>
    <row r="39224" spans="9:13">
      <c r="I39224" s="51"/>
      <c r="M39224" s="51"/>
    </row>
    <row r="39225" spans="9:13">
      <c r="I39225" s="51"/>
      <c r="M39225" s="51"/>
    </row>
    <row r="39226" spans="9:13">
      <c r="I39226" s="51"/>
      <c r="M39226" s="51"/>
    </row>
    <row r="39227" spans="9:13">
      <c r="I39227" s="51"/>
      <c r="M39227" s="51"/>
    </row>
    <row r="39228" spans="9:13">
      <c r="I39228" s="51"/>
      <c r="M39228" s="51"/>
    </row>
    <row r="39229" spans="9:13">
      <c r="I39229" s="51"/>
      <c r="M39229" s="51"/>
    </row>
    <row r="39230" spans="9:13">
      <c r="I39230" s="51"/>
      <c r="M39230" s="51"/>
    </row>
    <row r="39231" spans="9:13">
      <c r="I39231" s="51"/>
      <c r="M39231" s="51"/>
    </row>
    <row r="39232" spans="9:13">
      <c r="I39232" s="51"/>
      <c r="M39232" s="51"/>
    </row>
    <row r="39233" spans="9:13">
      <c r="I39233" s="51"/>
      <c r="M39233" s="51"/>
    </row>
    <row r="39234" spans="9:13">
      <c r="I39234" s="51"/>
      <c r="M39234" s="51"/>
    </row>
    <row r="39235" spans="9:13">
      <c r="I39235" s="51"/>
      <c r="M39235" s="51"/>
    </row>
    <row r="39236" spans="9:13">
      <c r="I39236" s="51"/>
      <c r="M39236" s="51"/>
    </row>
    <row r="39237" spans="9:13">
      <c r="I39237" s="51"/>
      <c r="M39237" s="51"/>
    </row>
    <row r="39238" spans="9:13">
      <c r="I39238" s="51"/>
      <c r="M39238" s="51"/>
    </row>
    <row r="39239" spans="9:13">
      <c r="I39239" s="51"/>
      <c r="M39239" s="51"/>
    </row>
    <row r="39240" spans="9:13">
      <c r="I39240" s="51"/>
      <c r="M39240" s="51"/>
    </row>
    <row r="39241" spans="9:13">
      <c r="I39241" s="51"/>
      <c r="M39241" s="51"/>
    </row>
    <row r="39242" spans="9:13">
      <c r="I39242" s="51"/>
      <c r="M39242" s="51"/>
    </row>
    <row r="39243" spans="9:13">
      <c r="I39243" s="51"/>
      <c r="M39243" s="51"/>
    </row>
    <row r="39244" spans="9:13">
      <c r="I39244" s="51"/>
      <c r="M39244" s="51"/>
    </row>
    <row r="39245" spans="9:13">
      <c r="I39245" s="51"/>
      <c r="M39245" s="51"/>
    </row>
    <row r="39246" spans="9:13">
      <c r="I39246" s="51"/>
      <c r="M39246" s="51"/>
    </row>
    <row r="39247" spans="9:13">
      <c r="I39247" s="51"/>
      <c r="M39247" s="51"/>
    </row>
    <row r="39248" spans="9:13">
      <c r="I39248" s="51"/>
      <c r="M39248" s="51"/>
    </row>
    <row r="39249" spans="9:13">
      <c r="I39249" s="51"/>
      <c r="M39249" s="51"/>
    </row>
    <row r="39250" spans="9:13">
      <c r="I39250" s="51"/>
      <c r="M39250" s="51"/>
    </row>
    <row r="39251" spans="9:13">
      <c r="I39251" s="51"/>
      <c r="M39251" s="51"/>
    </row>
    <row r="39252" spans="9:13">
      <c r="I39252" s="51"/>
      <c r="M39252" s="51"/>
    </row>
    <row r="39253" spans="9:13">
      <c r="I39253" s="51"/>
      <c r="M39253" s="51"/>
    </row>
    <row r="39254" spans="9:13">
      <c r="I39254" s="51"/>
      <c r="M39254" s="51"/>
    </row>
    <row r="39255" spans="9:13">
      <c r="I39255" s="51"/>
      <c r="M39255" s="51"/>
    </row>
    <row r="39256" spans="9:13">
      <c r="I39256" s="51"/>
      <c r="M39256" s="51"/>
    </row>
    <row r="39257" spans="9:13">
      <c r="I39257" s="51"/>
      <c r="M39257" s="51"/>
    </row>
    <row r="39258" spans="9:13">
      <c r="I39258" s="51"/>
      <c r="M39258" s="51"/>
    </row>
    <row r="39259" spans="9:13">
      <c r="I39259" s="51"/>
      <c r="M39259" s="51"/>
    </row>
    <row r="39260" spans="9:13">
      <c r="I39260" s="51"/>
      <c r="M39260" s="51"/>
    </row>
    <row r="39261" spans="9:13">
      <c r="I39261" s="51"/>
      <c r="M39261" s="51"/>
    </row>
    <row r="39262" spans="9:13">
      <c r="I39262" s="51"/>
      <c r="M39262" s="51"/>
    </row>
    <row r="39263" spans="9:13">
      <c r="I39263" s="51"/>
      <c r="M39263" s="51"/>
    </row>
    <row r="39264" spans="9:13">
      <c r="I39264" s="51"/>
      <c r="M39264" s="51"/>
    </row>
    <row r="39265" spans="9:13">
      <c r="I39265" s="51"/>
      <c r="M39265" s="51"/>
    </row>
    <row r="39266" spans="9:13">
      <c r="I39266" s="51"/>
      <c r="M39266" s="51"/>
    </row>
    <row r="39267" spans="9:13">
      <c r="I39267" s="51"/>
      <c r="M39267" s="51"/>
    </row>
    <row r="39268" spans="9:13">
      <c r="I39268" s="51"/>
      <c r="M39268" s="51"/>
    </row>
    <row r="39269" spans="9:13">
      <c r="I39269" s="51"/>
      <c r="M39269" s="51"/>
    </row>
    <row r="39270" spans="9:13">
      <c r="I39270" s="51"/>
      <c r="M39270" s="51"/>
    </row>
    <row r="39271" spans="9:13">
      <c r="I39271" s="51"/>
      <c r="M39271" s="51"/>
    </row>
    <row r="39272" spans="9:13">
      <c r="I39272" s="51"/>
      <c r="M39272" s="51"/>
    </row>
    <row r="39273" spans="9:13">
      <c r="I39273" s="51"/>
      <c r="M39273" s="51"/>
    </row>
    <row r="39274" spans="9:13">
      <c r="I39274" s="51"/>
      <c r="M39274" s="51"/>
    </row>
    <row r="39275" spans="9:13">
      <c r="I39275" s="51"/>
      <c r="M39275" s="51"/>
    </row>
    <row r="39276" spans="9:13">
      <c r="I39276" s="51"/>
      <c r="M39276" s="51"/>
    </row>
    <row r="39277" spans="9:13">
      <c r="I39277" s="51"/>
      <c r="M39277" s="51"/>
    </row>
    <row r="39278" spans="9:13">
      <c r="I39278" s="51"/>
      <c r="M39278" s="51"/>
    </row>
    <row r="39279" spans="9:13">
      <c r="I39279" s="51"/>
      <c r="M39279" s="51"/>
    </row>
    <row r="39280" spans="9:13">
      <c r="I39280" s="51"/>
      <c r="M39280" s="51"/>
    </row>
    <row r="39281" spans="9:13">
      <c r="I39281" s="51"/>
      <c r="M39281" s="51"/>
    </row>
    <row r="39282" spans="9:13">
      <c r="I39282" s="51"/>
      <c r="M39282" s="51"/>
    </row>
    <row r="39283" spans="9:13">
      <c r="I39283" s="51"/>
      <c r="M39283" s="51"/>
    </row>
    <row r="39284" spans="9:13">
      <c r="I39284" s="51"/>
      <c r="M39284" s="51"/>
    </row>
    <row r="39285" spans="9:13">
      <c r="I39285" s="51"/>
      <c r="M39285" s="51"/>
    </row>
    <row r="39286" spans="9:13">
      <c r="I39286" s="51"/>
      <c r="M39286" s="51"/>
    </row>
    <row r="39287" spans="9:13">
      <c r="I39287" s="51"/>
      <c r="M39287" s="51"/>
    </row>
    <row r="39288" spans="9:13">
      <c r="I39288" s="51"/>
      <c r="M39288" s="51"/>
    </row>
    <row r="39289" spans="9:13">
      <c r="I39289" s="51"/>
      <c r="M39289" s="51"/>
    </row>
    <row r="39290" spans="9:13">
      <c r="I39290" s="51"/>
      <c r="M39290" s="51"/>
    </row>
    <row r="39291" spans="9:13">
      <c r="I39291" s="51"/>
      <c r="M39291" s="51"/>
    </row>
    <row r="39292" spans="9:13">
      <c r="I39292" s="51"/>
      <c r="M39292" s="51"/>
    </row>
    <row r="39293" spans="9:13">
      <c r="I39293" s="51"/>
      <c r="M39293" s="51"/>
    </row>
    <row r="39294" spans="9:13">
      <c r="I39294" s="51"/>
      <c r="M39294" s="51"/>
    </row>
    <row r="39295" spans="9:13">
      <c r="I39295" s="51"/>
      <c r="M39295" s="51"/>
    </row>
    <row r="39296" spans="9:13">
      <c r="I39296" s="51"/>
      <c r="M39296" s="51"/>
    </row>
    <row r="39297" spans="9:13">
      <c r="I39297" s="51"/>
      <c r="M39297" s="51"/>
    </row>
    <row r="39298" spans="9:13">
      <c r="I39298" s="51"/>
      <c r="M39298" s="51"/>
    </row>
    <row r="39299" spans="9:13">
      <c r="I39299" s="51"/>
      <c r="M39299" s="51"/>
    </row>
    <row r="39300" spans="9:13">
      <c r="I39300" s="51"/>
      <c r="M39300" s="51"/>
    </row>
    <row r="39301" spans="9:13">
      <c r="I39301" s="51"/>
      <c r="M39301" s="51"/>
    </row>
    <row r="39302" spans="9:13">
      <c r="I39302" s="51"/>
      <c r="M39302" s="51"/>
    </row>
    <row r="39303" spans="9:13">
      <c r="I39303" s="51"/>
      <c r="M39303" s="51"/>
    </row>
    <row r="39304" spans="9:13">
      <c r="I39304" s="51"/>
      <c r="M39304" s="51"/>
    </row>
    <row r="39305" spans="9:13">
      <c r="I39305" s="51"/>
      <c r="M39305" s="51"/>
    </row>
    <row r="39306" spans="9:13">
      <c r="I39306" s="51"/>
      <c r="M39306" s="51"/>
    </row>
    <row r="39307" spans="9:13">
      <c r="I39307" s="51"/>
      <c r="M39307" s="51"/>
    </row>
    <row r="39308" spans="9:13">
      <c r="I39308" s="51"/>
      <c r="M39308" s="51"/>
    </row>
    <row r="39309" spans="9:13">
      <c r="I39309" s="51"/>
      <c r="M39309" s="51"/>
    </row>
    <row r="39310" spans="9:13">
      <c r="I39310" s="51"/>
      <c r="M39310" s="51"/>
    </row>
    <row r="39311" spans="9:13">
      <c r="I39311" s="51"/>
      <c r="M39311" s="51"/>
    </row>
    <row r="39312" spans="9:13">
      <c r="I39312" s="51"/>
      <c r="M39312" s="51"/>
    </row>
    <row r="39313" spans="9:13">
      <c r="I39313" s="51"/>
      <c r="M39313" s="51"/>
    </row>
    <row r="39314" spans="9:13">
      <c r="I39314" s="51"/>
      <c r="M39314" s="51"/>
    </row>
    <row r="39315" spans="9:13">
      <c r="I39315" s="51"/>
      <c r="M39315" s="51"/>
    </row>
    <row r="39316" spans="9:13">
      <c r="I39316" s="51"/>
      <c r="M39316" s="51"/>
    </row>
    <row r="39317" spans="9:13">
      <c r="I39317" s="51"/>
      <c r="M39317" s="51"/>
    </row>
    <row r="39318" spans="9:13">
      <c r="I39318" s="51"/>
      <c r="M39318" s="51"/>
    </row>
    <row r="39319" spans="9:13">
      <c r="I39319" s="51"/>
      <c r="M39319" s="51"/>
    </row>
    <row r="39320" spans="9:13">
      <c r="I39320" s="51"/>
      <c r="M39320" s="51"/>
    </row>
    <row r="39321" spans="9:13">
      <c r="I39321" s="51"/>
      <c r="M39321" s="51"/>
    </row>
    <row r="39322" spans="9:13">
      <c r="I39322" s="51"/>
      <c r="M39322" s="51"/>
    </row>
    <row r="39323" spans="9:13">
      <c r="I39323" s="51"/>
      <c r="M39323" s="51"/>
    </row>
    <row r="39324" spans="9:13">
      <c r="I39324" s="51"/>
      <c r="M39324" s="51"/>
    </row>
    <row r="39325" spans="9:13">
      <c r="I39325" s="51"/>
      <c r="M39325" s="51"/>
    </row>
    <row r="39326" spans="9:13">
      <c r="I39326" s="51"/>
      <c r="M39326" s="51"/>
    </row>
    <row r="39327" spans="9:13">
      <c r="I39327" s="51"/>
      <c r="M39327" s="51"/>
    </row>
    <row r="39328" spans="9:13">
      <c r="I39328" s="51"/>
      <c r="M39328" s="51"/>
    </row>
    <row r="39329" spans="9:13">
      <c r="I39329" s="51"/>
      <c r="M39329" s="51"/>
    </row>
    <row r="39330" spans="9:13">
      <c r="I39330" s="51"/>
      <c r="M39330" s="51"/>
    </row>
    <row r="39331" spans="9:13">
      <c r="I39331" s="51"/>
      <c r="M39331" s="51"/>
    </row>
    <row r="39332" spans="9:13">
      <c r="I39332" s="51"/>
      <c r="M39332" s="51"/>
    </row>
    <row r="39333" spans="9:13">
      <c r="I39333" s="51"/>
      <c r="M39333" s="51"/>
    </row>
    <row r="39334" spans="9:13">
      <c r="I39334" s="51"/>
      <c r="M39334" s="51"/>
    </row>
    <row r="39335" spans="9:13">
      <c r="I39335" s="51"/>
      <c r="M39335" s="51"/>
    </row>
    <row r="39336" spans="9:13">
      <c r="I39336" s="51"/>
      <c r="M39336" s="51"/>
    </row>
    <row r="39337" spans="9:13">
      <c r="I39337" s="51"/>
      <c r="M39337" s="51"/>
    </row>
    <row r="39338" spans="9:13">
      <c r="I39338" s="51"/>
      <c r="M39338" s="51"/>
    </row>
    <row r="39339" spans="9:13">
      <c r="I39339" s="51"/>
      <c r="M39339" s="51"/>
    </row>
    <row r="39340" spans="9:13">
      <c r="I39340" s="51"/>
      <c r="M39340" s="51"/>
    </row>
    <row r="39341" spans="9:13">
      <c r="I39341" s="51"/>
      <c r="M39341" s="51"/>
    </row>
    <row r="39342" spans="9:13">
      <c r="I39342" s="51"/>
      <c r="M39342" s="51"/>
    </row>
    <row r="39343" spans="9:13">
      <c r="I39343" s="51"/>
      <c r="M39343" s="51"/>
    </row>
    <row r="39344" spans="9:13">
      <c r="I39344" s="51"/>
      <c r="M39344" s="51"/>
    </row>
    <row r="39345" spans="9:13">
      <c r="I39345" s="51"/>
      <c r="M39345" s="51"/>
    </row>
    <row r="39346" spans="9:13">
      <c r="I39346" s="51"/>
      <c r="M39346" s="51"/>
    </row>
    <row r="39347" spans="9:13">
      <c r="I39347" s="51"/>
      <c r="M39347" s="51"/>
    </row>
    <row r="39348" spans="9:13">
      <c r="I39348" s="51"/>
      <c r="M39348" s="51"/>
    </row>
    <row r="39349" spans="9:13">
      <c r="I39349" s="51"/>
      <c r="M39349" s="51"/>
    </row>
    <row r="39350" spans="9:13">
      <c r="I39350" s="51"/>
      <c r="M39350" s="51"/>
    </row>
    <row r="39351" spans="9:13">
      <c r="I39351" s="51"/>
      <c r="M39351" s="51"/>
    </row>
    <row r="39352" spans="9:13">
      <c r="I39352" s="51"/>
      <c r="M39352" s="51"/>
    </row>
    <row r="39353" spans="9:13">
      <c r="I39353" s="51"/>
      <c r="M39353" s="51"/>
    </row>
    <row r="39354" spans="9:13">
      <c r="I39354" s="51"/>
      <c r="M39354" s="51"/>
    </row>
    <row r="39355" spans="9:13">
      <c r="I39355" s="51"/>
      <c r="M39355" s="51"/>
    </row>
    <row r="39356" spans="9:13">
      <c r="I39356" s="51"/>
      <c r="M39356" s="51"/>
    </row>
    <row r="39357" spans="9:13">
      <c r="I39357" s="51"/>
      <c r="M39357" s="51"/>
    </row>
    <row r="39358" spans="9:13">
      <c r="I39358" s="51"/>
      <c r="M39358" s="51"/>
    </row>
    <row r="39359" spans="9:13">
      <c r="I39359" s="51"/>
      <c r="M39359" s="51"/>
    </row>
    <row r="39360" spans="9:13">
      <c r="I39360" s="51"/>
      <c r="M39360" s="51"/>
    </row>
    <row r="39361" spans="9:13">
      <c r="I39361" s="51"/>
      <c r="M39361" s="51"/>
    </row>
    <row r="39362" spans="9:13">
      <c r="I39362" s="51"/>
      <c r="M39362" s="51"/>
    </row>
    <row r="39363" spans="9:13">
      <c r="I39363" s="51"/>
      <c r="M39363" s="51"/>
    </row>
    <row r="39364" spans="9:13">
      <c r="I39364" s="51"/>
      <c r="M39364" s="51"/>
    </row>
    <row r="39365" spans="9:13">
      <c r="I39365" s="51"/>
      <c r="M39365" s="51"/>
    </row>
    <row r="39366" spans="9:13">
      <c r="I39366" s="51"/>
      <c r="M39366" s="51"/>
    </row>
    <row r="39367" spans="9:13">
      <c r="I39367" s="51"/>
      <c r="M39367" s="51"/>
    </row>
    <row r="39368" spans="9:13">
      <c r="I39368" s="51"/>
      <c r="M39368" s="51"/>
    </row>
    <row r="39369" spans="9:13">
      <c r="I39369" s="51"/>
      <c r="M39369" s="51"/>
    </row>
    <row r="39370" spans="9:13">
      <c r="I39370" s="51"/>
      <c r="M39370" s="51"/>
    </row>
    <row r="39371" spans="9:13">
      <c r="I39371" s="51"/>
      <c r="M39371" s="51"/>
    </row>
    <row r="39372" spans="9:13">
      <c r="I39372" s="51"/>
      <c r="M39372" s="51"/>
    </row>
    <row r="39373" spans="9:13">
      <c r="I39373" s="51"/>
      <c r="M39373" s="51"/>
    </row>
    <row r="39374" spans="9:13">
      <c r="I39374" s="51"/>
      <c r="M39374" s="51"/>
    </row>
    <row r="39375" spans="9:13">
      <c r="I39375" s="51"/>
      <c r="M39375" s="51"/>
    </row>
    <row r="39376" spans="9:13">
      <c r="I39376" s="51"/>
      <c r="M39376" s="51"/>
    </row>
    <row r="39377" spans="9:13">
      <c r="I39377" s="51"/>
      <c r="M39377" s="51"/>
    </row>
    <row r="39378" spans="9:13">
      <c r="I39378" s="51"/>
      <c r="M39378" s="51"/>
    </row>
    <row r="39379" spans="9:13">
      <c r="I39379" s="51"/>
      <c r="M39379" s="51"/>
    </row>
    <row r="39380" spans="9:13">
      <c r="I39380" s="51"/>
      <c r="M39380" s="51"/>
    </row>
    <row r="39381" spans="9:13">
      <c r="I39381" s="51"/>
      <c r="M39381" s="51"/>
    </row>
    <row r="39382" spans="9:13">
      <c r="I39382" s="51"/>
      <c r="M39382" s="51"/>
    </row>
    <row r="39383" spans="9:13">
      <c r="I39383" s="51"/>
      <c r="M39383" s="51"/>
    </row>
    <row r="39384" spans="9:13">
      <c r="I39384" s="51"/>
      <c r="M39384" s="51"/>
    </row>
    <row r="39385" spans="9:13">
      <c r="I39385" s="51"/>
      <c r="M39385" s="51"/>
    </row>
    <row r="39386" spans="9:13">
      <c r="I39386" s="51"/>
      <c r="M39386" s="51"/>
    </row>
    <row r="39387" spans="9:13">
      <c r="I39387" s="51"/>
      <c r="M39387" s="51"/>
    </row>
    <row r="39388" spans="9:13">
      <c r="I39388" s="51"/>
      <c r="M39388" s="51"/>
    </row>
    <row r="39389" spans="9:13">
      <c r="I39389" s="51"/>
      <c r="M39389" s="51"/>
    </row>
    <row r="39390" spans="9:13">
      <c r="I39390" s="51"/>
      <c r="M39390" s="51"/>
    </row>
    <row r="39391" spans="9:13">
      <c r="I39391" s="51"/>
      <c r="M39391" s="51"/>
    </row>
    <row r="39392" spans="9:13">
      <c r="I39392" s="51"/>
      <c r="M39392" s="51"/>
    </row>
    <row r="39393" spans="9:13">
      <c r="I39393" s="51"/>
      <c r="M39393" s="51"/>
    </row>
    <row r="39394" spans="9:13">
      <c r="I39394" s="51"/>
      <c r="M39394" s="51"/>
    </row>
    <row r="39395" spans="9:13">
      <c r="I39395" s="51"/>
      <c r="M39395" s="51"/>
    </row>
    <row r="39396" spans="9:13">
      <c r="I39396" s="51"/>
      <c r="M39396" s="51"/>
    </row>
    <row r="39397" spans="9:13">
      <c r="I39397" s="51"/>
      <c r="M39397" s="51"/>
    </row>
    <row r="39398" spans="9:13">
      <c r="I39398" s="51"/>
      <c r="M39398" s="51"/>
    </row>
    <row r="39399" spans="9:13">
      <c r="I39399" s="51"/>
      <c r="M39399" s="51"/>
    </row>
    <row r="39400" spans="9:13">
      <c r="I39400" s="51"/>
      <c r="M39400" s="51"/>
    </row>
    <row r="39401" spans="9:13">
      <c r="I39401" s="51"/>
      <c r="M39401" s="51"/>
    </row>
    <row r="39402" spans="9:13">
      <c r="I39402" s="51"/>
      <c r="M39402" s="51"/>
    </row>
    <row r="39403" spans="9:13">
      <c r="I39403" s="51"/>
      <c r="M39403" s="51"/>
    </row>
    <row r="39404" spans="9:13">
      <c r="I39404" s="51"/>
      <c r="M39404" s="51"/>
    </row>
    <row r="39405" spans="9:13">
      <c r="I39405" s="51"/>
      <c r="M39405" s="51"/>
    </row>
    <row r="39406" spans="9:13">
      <c r="I39406" s="51"/>
      <c r="M39406" s="51"/>
    </row>
    <row r="39407" spans="9:13">
      <c r="I39407" s="51"/>
      <c r="M39407" s="51"/>
    </row>
    <row r="39408" spans="9:13">
      <c r="I39408" s="51"/>
      <c r="M39408" s="51"/>
    </row>
    <row r="39409" spans="9:13">
      <c r="I39409" s="51"/>
      <c r="M39409" s="51"/>
    </row>
    <row r="39410" spans="9:13">
      <c r="I39410" s="51"/>
      <c r="M39410" s="51"/>
    </row>
    <row r="39411" spans="9:13">
      <c r="I39411" s="51"/>
      <c r="M39411" s="51"/>
    </row>
    <row r="39412" spans="9:13">
      <c r="I39412" s="51"/>
      <c r="M39412" s="51"/>
    </row>
    <row r="39413" spans="9:13">
      <c r="I39413" s="51"/>
      <c r="M39413" s="51"/>
    </row>
    <row r="39414" spans="9:13">
      <c r="I39414" s="51"/>
      <c r="M39414" s="51"/>
    </row>
    <row r="39415" spans="9:13">
      <c r="I39415" s="51"/>
      <c r="M39415" s="51"/>
    </row>
    <row r="39416" spans="9:13">
      <c r="I39416" s="51"/>
      <c r="M39416" s="51"/>
    </row>
    <row r="39417" spans="9:13">
      <c r="I39417" s="51"/>
      <c r="M39417" s="51"/>
    </row>
    <row r="39418" spans="9:13">
      <c r="I39418" s="51"/>
      <c r="M39418" s="51"/>
    </row>
    <row r="39419" spans="9:13">
      <c r="I39419" s="51"/>
      <c r="M39419" s="51"/>
    </row>
    <row r="39420" spans="9:13">
      <c r="I39420" s="51"/>
      <c r="M39420" s="51"/>
    </row>
    <row r="39421" spans="9:13">
      <c r="I39421" s="51"/>
      <c r="M39421" s="51"/>
    </row>
    <row r="39422" spans="9:13">
      <c r="I39422" s="51"/>
      <c r="M39422" s="51"/>
    </row>
    <row r="39423" spans="9:13">
      <c r="I39423" s="51"/>
      <c r="M39423" s="51"/>
    </row>
    <row r="39424" spans="9:13">
      <c r="I39424" s="51"/>
      <c r="M39424" s="51"/>
    </row>
    <row r="39425" spans="9:13">
      <c r="I39425" s="51"/>
      <c r="M39425" s="51"/>
    </row>
    <row r="39426" spans="9:13">
      <c r="I39426" s="51"/>
      <c r="M39426" s="51"/>
    </row>
    <row r="39427" spans="9:13">
      <c r="I39427" s="51"/>
      <c r="M39427" s="51"/>
    </row>
    <row r="39428" spans="9:13">
      <c r="I39428" s="51"/>
      <c r="M39428" s="51"/>
    </row>
    <row r="39429" spans="9:13">
      <c r="I39429" s="51"/>
      <c r="M39429" s="51"/>
    </row>
    <row r="39430" spans="9:13">
      <c r="I39430" s="51"/>
      <c r="M39430" s="51"/>
    </row>
    <row r="39431" spans="9:13">
      <c r="I39431" s="51"/>
      <c r="M39431" s="51"/>
    </row>
    <row r="39432" spans="9:13">
      <c r="I39432" s="51"/>
      <c r="M39432" s="51"/>
    </row>
    <row r="39433" spans="9:13">
      <c r="I39433" s="51"/>
      <c r="M39433" s="51"/>
    </row>
    <row r="39434" spans="9:13">
      <c r="I39434" s="51"/>
      <c r="M39434" s="51"/>
    </row>
    <row r="39435" spans="9:13">
      <c r="I39435" s="51"/>
      <c r="M39435" s="51"/>
    </row>
    <row r="39436" spans="9:13">
      <c r="I39436" s="51"/>
      <c r="M39436" s="51"/>
    </row>
    <row r="39437" spans="9:13">
      <c r="I39437" s="51"/>
      <c r="M39437" s="51"/>
    </row>
    <row r="39438" spans="9:13">
      <c r="I39438" s="51"/>
      <c r="M39438" s="51"/>
    </row>
    <row r="39439" spans="9:13">
      <c r="I39439" s="51"/>
      <c r="M39439" s="51"/>
    </row>
    <row r="39440" spans="9:13">
      <c r="I39440" s="51"/>
      <c r="M39440" s="51"/>
    </row>
    <row r="39441" spans="9:13">
      <c r="I39441" s="51"/>
      <c r="M39441" s="51"/>
    </row>
    <row r="39442" spans="9:13">
      <c r="I39442" s="51"/>
      <c r="M39442" s="51"/>
    </row>
    <row r="39443" spans="9:13">
      <c r="I39443" s="51"/>
      <c r="M39443" s="51"/>
    </row>
    <row r="39444" spans="9:13">
      <c r="I39444" s="51"/>
      <c r="M39444" s="51"/>
    </row>
    <row r="39445" spans="9:13">
      <c r="I39445" s="51"/>
      <c r="M39445" s="51"/>
    </row>
    <row r="39446" spans="9:13">
      <c r="I39446" s="51"/>
      <c r="M39446" s="51"/>
    </row>
    <row r="39447" spans="9:13">
      <c r="I39447" s="51"/>
      <c r="M39447" s="51"/>
    </row>
    <row r="39448" spans="9:13">
      <c r="I39448" s="51"/>
      <c r="M39448" s="51"/>
    </row>
    <row r="39449" spans="9:13">
      <c r="I39449" s="51"/>
      <c r="M39449" s="51"/>
    </row>
    <row r="39450" spans="9:13">
      <c r="I39450" s="51"/>
      <c r="M39450" s="51"/>
    </row>
    <row r="39451" spans="9:13">
      <c r="I39451" s="51"/>
      <c r="M39451" s="51"/>
    </row>
    <row r="39452" spans="9:13">
      <c r="I39452" s="51"/>
      <c r="M39452" s="51"/>
    </row>
    <row r="39453" spans="9:13">
      <c r="I39453" s="51"/>
      <c r="M39453" s="51"/>
    </row>
    <row r="39454" spans="9:13">
      <c r="I39454" s="51"/>
      <c r="M39454" s="51"/>
    </row>
    <row r="39455" spans="9:13">
      <c r="I39455" s="51"/>
      <c r="M39455" s="51"/>
    </row>
    <row r="39456" spans="9:13">
      <c r="I39456" s="51"/>
      <c r="M39456" s="51"/>
    </row>
    <row r="39457" spans="9:13">
      <c r="I39457" s="51"/>
      <c r="M39457" s="51"/>
    </row>
    <row r="39458" spans="9:13">
      <c r="I39458" s="51"/>
      <c r="M39458" s="51"/>
    </row>
    <row r="39459" spans="9:13">
      <c r="I39459" s="51"/>
      <c r="M39459" s="51"/>
    </row>
    <row r="39460" spans="9:13">
      <c r="I39460" s="51"/>
      <c r="M39460" s="51"/>
    </row>
    <row r="39461" spans="9:13">
      <c r="I39461" s="51"/>
      <c r="M39461" s="51"/>
    </row>
    <row r="39462" spans="9:13">
      <c r="I39462" s="51"/>
      <c r="M39462" s="51"/>
    </row>
    <row r="39463" spans="9:13">
      <c r="I39463" s="51"/>
      <c r="M39463" s="51"/>
    </row>
    <row r="39464" spans="9:13">
      <c r="I39464" s="51"/>
      <c r="M39464" s="51"/>
    </row>
    <row r="39465" spans="9:13">
      <c r="I39465" s="51"/>
      <c r="M39465" s="51"/>
    </row>
    <row r="39466" spans="9:13">
      <c r="I39466" s="51"/>
      <c r="M39466" s="51"/>
    </row>
    <row r="39467" spans="9:13">
      <c r="I39467" s="51"/>
      <c r="M39467" s="51"/>
    </row>
    <row r="39468" spans="9:13">
      <c r="I39468" s="51"/>
      <c r="M39468" s="51"/>
    </row>
    <row r="39469" spans="9:13">
      <c r="I39469" s="51"/>
      <c r="M39469" s="51"/>
    </row>
    <row r="39470" spans="9:13">
      <c r="I39470" s="51"/>
      <c r="M39470" s="51"/>
    </row>
    <row r="39471" spans="9:13">
      <c r="I39471" s="51"/>
      <c r="M39471" s="51"/>
    </row>
    <row r="39472" spans="9:13">
      <c r="I39472" s="51"/>
      <c r="M39472" s="51"/>
    </row>
    <row r="39473" spans="9:13">
      <c r="I39473" s="51"/>
      <c r="M39473" s="51"/>
    </row>
    <row r="39474" spans="9:13">
      <c r="I39474" s="51"/>
      <c r="M39474" s="51"/>
    </row>
    <row r="39475" spans="9:13">
      <c r="I39475" s="51"/>
      <c r="M39475" s="51"/>
    </row>
    <row r="39476" spans="9:13">
      <c r="I39476" s="51"/>
      <c r="M39476" s="51"/>
    </row>
    <row r="39477" spans="9:13">
      <c r="I39477" s="51"/>
      <c r="M39477" s="51"/>
    </row>
    <row r="39478" spans="9:13">
      <c r="I39478" s="51"/>
      <c r="M39478" s="51"/>
    </row>
    <row r="39479" spans="9:13">
      <c r="I39479" s="51"/>
      <c r="M39479" s="51"/>
    </row>
    <row r="39480" spans="9:13">
      <c r="I39480" s="51"/>
      <c r="M39480" s="51"/>
    </row>
    <row r="39481" spans="9:13">
      <c r="I39481" s="51"/>
      <c r="M39481" s="51"/>
    </row>
    <row r="39482" spans="9:13">
      <c r="I39482" s="51"/>
      <c r="M39482" s="51"/>
    </row>
    <row r="39483" spans="9:13">
      <c r="I39483" s="51"/>
      <c r="M39483" s="51"/>
    </row>
    <row r="39484" spans="9:13">
      <c r="I39484" s="51"/>
      <c r="M39484" s="51"/>
    </row>
    <row r="39485" spans="9:13">
      <c r="I39485" s="51"/>
      <c r="M39485" s="51"/>
    </row>
    <row r="39486" spans="9:13">
      <c r="I39486" s="51"/>
      <c r="M39486" s="51"/>
    </row>
    <row r="39487" spans="9:13">
      <c r="I39487" s="51"/>
      <c r="M39487" s="51"/>
    </row>
    <row r="39488" spans="9:13">
      <c r="I39488" s="51"/>
      <c r="M39488" s="51"/>
    </row>
    <row r="39489" spans="9:13">
      <c r="I39489" s="51"/>
      <c r="M39489" s="51"/>
    </row>
    <row r="39490" spans="9:13">
      <c r="I39490" s="51"/>
      <c r="M39490" s="51"/>
    </row>
    <row r="39491" spans="9:13">
      <c r="I39491" s="51"/>
      <c r="M39491" s="51"/>
    </row>
    <row r="39492" spans="9:13">
      <c r="I39492" s="51"/>
      <c r="M39492" s="51"/>
    </row>
    <row r="39493" spans="9:13">
      <c r="I39493" s="51"/>
      <c r="M39493" s="51"/>
    </row>
    <row r="39494" spans="9:13">
      <c r="I39494" s="51"/>
      <c r="M39494" s="51"/>
    </row>
    <row r="39495" spans="9:13">
      <c r="I39495" s="51"/>
      <c r="M39495" s="51"/>
    </row>
    <row r="39496" spans="9:13">
      <c r="I39496" s="51"/>
      <c r="M39496" s="51"/>
    </row>
    <row r="39497" spans="9:13">
      <c r="I39497" s="51"/>
      <c r="M39497" s="51"/>
    </row>
    <row r="39498" spans="9:13">
      <c r="I39498" s="51"/>
      <c r="M39498" s="51"/>
    </row>
    <row r="39499" spans="9:13">
      <c r="I39499" s="51"/>
      <c r="M39499" s="51"/>
    </row>
    <row r="39500" spans="9:13">
      <c r="I39500" s="51"/>
      <c r="M39500" s="51"/>
    </row>
    <row r="39501" spans="9:13">
      <c r="I39501" s="51"/>
      <c r="M39501" s="51"/>
    </row>
    <row r="39502" spans="9:13">
      <c r="I39502" s="51"/>
      <c r="M39502" s="51"/>
    </row>
    <row r="39503" spans="9:13">
      <c r="I39503" s="51"/>
      <c r="M39503" s="51"/>
    </row>
    <row r="39504" spans="9:13">
      <c r="I39504" s="51"/>
      <c r="M39504" s="51"/>
    </row>
    <row r="39505" spans="9:13">
      <c r="I39505" s="51"/>
      <c r="M39505" s="51"/>
    </row>
    <row r="39506" spans="9:13">
      <c r="I39506" s="51"/>
      <c r="M39506" s="51"/>
    </row>
    <row r="39507" spans="9:13">
      <c r="I39507" s="51"/>
      <c r="M39507" s="51"/>
    </row>
    <row r="39508" spans="9:13">
      <c r="I39508" s="51"/>
      <c r="M39508" s="51"/>
    </row>
    <row r="39509" spans="9:13">
      <c r="I39509" s="51"/>
      <c r="M39509" s="51"/>
    </row>
    <row r="39510" spans="9:13">
      <c r="I39510" s="51"/>
      <c r="M39510" s="51"/>
    </row>
    <row r="39511" spans="9:13">
      <c r="I39511" s="51"/>
      <c r="M39511" s="51"/>
    </row>
    <row r="39512" spans="9:13">
      <c r="I39512" s="51"/>
      <c r="M39512" s="51"/>
    </row>
    <row r="39513" spans="9:13">
      <c r="I39513" s="51"/>
      <c r="M39513" s="51"/>
    </row>
    <row r="39514" spans="9:13">
      <c r="I39514" s="51"/>
      <c r="M39514" s="51"/>
    </row>
    <row r="39515" spans="9:13">
      <c r="I39515" s="51"/>
      <c r="M39515" s="51"/>
    </row>
    <row r="39516" spans="9:13">
      <c r="I39516" s="51"/>
      <c r="M39516" s="51"/>
    </row>
    <row r="39517" spans="9:13">
      <c r="I39517" s="51"/>
      <c r="M39517" s="51"/>
    </row>
    <row r="39518" spans="9:13">
      <c r="I39518" s="51"/>
      <c r="M39518" s="51"/>
    </row>
    <row r="39519" spans="9:13">
      <c r="I39519" s="51"/>
      <c r="M39519" s="51"/>
    </row>
    <row r="39520" spans="9:13">
      <c r="I39520" s="51"/>
      <c r="M39520" s="51"/>
    </row>
    <row r="39521" spans="9:13">
      <c r="I39521" s="51"/>
      <c r="M39521" s="51"/>
    </row>
    <row r="39522" spans="9:13">
      <c r="I39522" s="51"/>
      <c r="M39522" s="51"/>
    </row>
    <row r="39523" spans="9:13">
      <c r="I39523" s="51"/>
      <c r="M39523" s="51"/>
    </row>
    <row r="39524" spans="9:13">
      <c r="I39524" s="51"/>
      <c r="M39524" s="51"/>
    </row>
    <row r="39525" spans="9:13">
      <c r="I39525" s="51"/>
      <c r="M39525" s="51"/>
    </row>
    <row r="39526" spans="9:13">
      <c r="I39526" s="51"/>
      <c r="M39526" s="51"/>
    </row>
    <row r="39527" spans="9:13">
      <c r="I39527" s="51"/>
      <c r="M39527" s="51"/>
    </row>
    <row r="39528" spans="9:13">
      <c r="I39528" s="51"/>
      <c r="M39528" s="51"/>
    </row>
    <row r="39529" spans="9:13">
      <c r="I39529" s="51"/>
      <c r="M39529" s="51"/>
    </row>
    <row r="39530" spans="9:13">
      <c r="I39530" s="51"/>
      <c r="M39530" s="51"/>
    </row>
    <row r="39531" spans="9:13">
      <c r="I39531" s="51"/>
      <c r="M39531" s="51"/>
    </row>
    <row r="39532" spans="9:13">
      <c r="I39532" s="51"/>
      <c r="M39532" s="51"/>
    </row>
    <row r="39533" spans="9:13">
      <c r="I39533" s="51"/>
      <c r="M39533" s="51"/>
    </row>
    <row r="39534" spans="9:13">
      <c r="I39534" s="51"/>
      <c r="M39534" s="51"/>
    </row>
    <row r="39535" spans="9:13">
      <c r="I39535" s="51"/>
      <c r="M39535" s="51"/>
    </row>
    <row r="39536" spans="9:13">
      <c r="I39536" s="51"/>
      <c r="M39536" s="51"/>
    </row>
    <row r="39537" spans="9:13">
      <c r="I39537" s="51"/>
      <c r="M39537" s="51"/>
    </row>
    <row r="39538" spans="9:13">
      <c r="I39538" s="51"/>
      <c r="M39538" s="51"/>
    </row>
    <row r="39539" spans="9:13">
      <c r="I39539" s="51"/>
      <c r="M39539" s="51"/>
    </row>
    <row r="39540" spans="9:13">
      <c r="I39540" s="51"/>
      <c r="M39540" s="51"/>
    </row>
    <row r="39541" spans="9:13">
      <c r="I39541" s="51"/>
      <c r="M39541" s="51"/>
    </row>
    <row r="39542" spans="9:13">
      <c r="I39542" s="51"/>
      <c r="M39542" s="51"/>
    </row>
    <row r="39543" spans="9:13">
      <c r="I39543" s="51"/>
      <c r="M39543" s="51"/>
    </row>
    <row r="39544" spans="9:13">
      <c r="I39544" s="51"/>
      <c r="M39544" s="51"/>
    </row>
    <row r="39545" spans="9:13">
      <c r="I39545" s="51"/>
      <c r="M39545" s="51"/>
    </row>
    <row r="39546" spans="9:13">
      <c r="I39546" s="51"/>
      <c r="M39546" s="51"/>
    </row>
    <row r="39547" spans="9:13">
      <c r="I39547" s="51"/>
      <c r="M39547" s="51"/>
    </row>
    <row r="39548" spans="9:13">
      <c r="I39548" s="51"/>
      <c r="M39548" s="51"/>
    </row>
    <row r="39549" spans="9:13">
      <c r="I39549" s="51"/>
      <c r="M39549" s="51"/>
    </row>
    <row r="39550" spans="9:13">
      <c r="I39550" s="51"/>
      <c r="M39550" s="51"/>
    </row>
    <row r="39551" spans="9:13">
      <c r="I39551" s="51"/>
      <c r="M39551" s="51"/>
    </row>
    <row r="39552" spans="9:13">
      <c r="I39552" s="51"/>
      <c r="M39552" s="51"/>
    </row>
    <row r="39553" spans="9:13">
      <c r="I39553" s="51"/>
      <c r="M39553" s="51"/>
    </row>
    <row r="39554" spans="9:13">
      <c r="I39554" s="51"/>
      <c r="M39554" s="51"/>
    </row>
    <row r="39555" spans="9:13">
      <c r="I39555" s="51"/>
      <c r="M39555" s="51"/>
    </row>
    <row r="39556" spans="9:13">
      <c r="I39556" s="51"/>
      <c r="M39556" s="51"/>
    </row>
    <row r="39557" spans="9:13">
      <c r="I39557" s="51"/>
      <c r="M39557" s="51"/>
    </row>
    <row r="39558" spans="9:13">
      <c r="I39558" s="51"/>
      <c r="M39558" s="51"/>
    </row>
    <row r="39559" spans="9:13">
      <c r="I39559" s="51"/>
      <c r="M39559" s="51"/>
    </row>
    <row r="39560" spans="9:13">
      <c r="I39560" s="51"/>
      <c r="M39560" s="51"/>
    </row>
    <row r="39561" spans="9:13">
      <c r="I39561" s="51"/>
      <c r="M39561" s="51"/>
    </row>
    <row r="39562" spans="9:13">
      <c r="I39562" s="51"/>
      <c r="M39562" s="51"/>
    </row>
    <row r="39563" spans="9:13">
      <c r="I39563" s="51"/>
      <c r="M39563" s="51"/>
    </row>
    <row r="39564" spans="9:13">
      <c r="I39564" s="51"/>
      <c r="M39564" s="51"/>
    </row>
    <row r="39565" spans="9:13">
      <c r="I39565" s="51"/>
      <c r="M39565" s="51"/>
    </row>
    <row r="39566" spans="9:13">
      <c r="I39566" s="51"/>
      <c r="M39566" s="51"/>
    </row>
    <row r="39567" spans="9:13">
      <c r="I39567" s="51"/>
      <c r="M39567" s="51"/>
    </row>
    <row r="39568" spans="9:13">
      <c r="I39568" s="51"/>
      <c r="M39568" s="51"/>
    </row>
    <row r="39569" spans="9:13">
      <c r="I39569" s="51"/>
      <c r="M39569" s="51"/>
    </row>
    <row r="39570" spans="9:13">
      <c r="I39570" s="51"/>
      <c r="M39570" s="51"/>
    </row>
    <row r="39571" spans="9:13">
      <c r="I39571" s="51"/>
      <c r="M39571" s="51"/>
    </row>
    <row r="39572" spans="9:13">
      <c r="I39572" s="51"/>
      <c r="M39572" s="51"/>
    </row>
    <row r="39573" spans="9:13">
      <c r="I39573" s="51"/>
      <c r="M39573" s="51"/>
    </row>
    <row r="39574" spans="9:13">
      <c r="I39574" s="51"/>
      <c r="M39574" s="51"/>
    </row>
    <row r="39575" spans="9:13">
      <c r="I39575" s="51"/>
      <c r="M39575" s="51"/>
    </row>
    <row r="39576" spans="9:13">
      <c r="I39576" s="51"/>
      <c r="M39576" s="51"/>
    </row>
    <row r="39577" spans="9:13">
      <c r="I39577" s="51"/>
      <c r="M39577" s="51"/>
    </row>
    <row r="39578" spans="9:13">
      <c r="I39578" s="51"/>
      <c r="M39578" s="51"/>
    </row>
    <row r="39579" spans="9:13">
      <c r="I39579" s="51"/>
      <c r="M39579" s="51"/>
    </row>
    <row r="39580" spans="9:13">
      <c r="I39580" s="51"/>
      <c r="M39580" s="51"/>
    </row>
    <row r="39581" spans="9:13">
      <c r="I39581" s="51"/>
      <c r="M39581" s="51"/>
    </row>
    <row r="39582" spans="9:13">
      <c r="I39582" s="51"/>
      <c r="M39582" s="51"/>
    </row>
    <row r="39583" spans="9:13">
      <c r="I39583" s="51"/>
      <c r="M39583" s="51"/>
    </row>
    <row r="39584" spans="9:13">
      <c r="I39584" s="51"/>
      <c r="M39584" s="51"/>
    </row>
    <row r="39585" spans="9:13">
      <c r="I39585" s="51"/>
      <c r="M39585" s="51"/>
    </row>
    <row r="39586" spans="9:13">
      <c r="I39586" s="51"/>
      <c r="M39586" s="51"/>
    </row>
    <row r="39587" spans="9:13">
      <c r="I39587" s="51"/>
      <c r="M39587" s="51"/>
    </row>
    <row r="39588" spans="9:13">
      <c r="I39588" s="51"/>
      <c r="M39588" s="51"/>
    </row>
    <row r="39589" spans="9:13">
      <c r="I39589" s="51"/>
      <c r="M39589" s="51"/>
    </row>
    <row r="39590" spans="9:13">
      <c r="I39590" s="51"/>
      <c r="M39590" s="51"/>
    </row>
    <row r="39591" spans="9:13">
      <c r="I39591" s="51"/>
      <c r="M39591" s="51"/>
    </row>
    <row r="39592" spans="9:13">
      <c r="I39592" s="51"/>
      <c r="M39592" s="51"/>
    </row>
    <row r="39593" spans="9:13">
      <c r="I39593" s="51"/>
      <c r="M39593" s="51"/>
    </row>
    <row r="39594" spans="9:13">
      <c r="I39594" s="51"/>
      <c r="M39594" s="51"/>
    </row>
    <row r="39595" spans="9:13">
      <c r="I39595" s="51"/>
      <c r="M39595" s="51"/>
    </row>
    <row r="39596" spans="9:13">
      <c r="I39596" s="51"/>
      <c r="M39596" s="51"/>
    </row>
    <row r="39597" spans="9:13">
      <c r="I39597" s="51"/>
      <c r="M39597" s="51"/>
    </row>
    <row r="39598" spans="9:13">
      <c r="I39598" s="51"/>
      <c r="M39598" s="51"/>
    </row>
    <row r="39599" spans="9:13">
      <c r="I39599" s="51"/>
      <c r="M39599" s="51"/>
    </row>
    <row r="39600" spans="9:13">
      <c r="I39600" s="51"/>
      <c r="M39600" s="51"/>
    </row>
    <row r="39601" spans="9:13">
      <c r="I39601" s="51"/>
      <c r="M39601" s="51"/>
    </row>
    <row r="39602" spans="9:13">
      <c r="I39602" s="51"/>
      <c r="M39602" s="51"/>
    </row>
    <row r="39603" spans="9:13">
      <c r="I39603" s="51"/>
      <c r="M39603" s="51"/>
    </row>
    <row r="39604" spans="9:13">
      <c r="I39604" s="51"/>
      <c r="M39604" s="51"/>
    </row>
    <row r="39605" spans="9:13">
      <c r="I39605" s="51"/>
      <c r="M39605" s="51"/>
    </row>
    <row r="39606" spans="9:13">
      <c r="I39606" s="51"/>
      <c r="M39606" s="51"/>
    </row>
    <row r="39607" spans="9:13">
      <c r="I39607" s="51"/>
      <c r="M39607" s="51"/>
    </row>
    <row r="39608" spans="9:13">
      <c r="I39608" s="51"/>
      <c r="M39608" s="51"/>
    </row>
    <row r="39609" spans="9:13">
      <c r="I39609" s="51"/>
      <c r="M39609" s="51"/>
    </row>
    <row r="39610" spans="9:13">
      <c r="I39610" s="51"/>
      <c r="M39610" s="51"/>
    </row>
    <row r="39611" spans="9:13">
      <c r="I39611" s="51"/>
      <c r="M39611" s="51"/>
    </row>
    <row r="39612" spans="9:13">
      <c r="I39612" s="51"/>
      <c r="M39612" s="51"/>
    </row>
    <row r="39613" spans="9:13">
      <c r="I39613" s="51"/>
      <c r="M39613" s="51"/>
    </row>
    <row r="39614" spans="9:13">
      <c r="I39614" s="51"/>
      <c r="M39614" s="51"/>
    </row>
    <row r="39615" spans="9:13">
      <c r="I39615" s="51"/>
      <c r="M39615" s="51"/>
    </row>
    <row r="39616" spans="9:13">
      <c r="I39616" s="51"/>
      <c r="M39616" s="51"/>
    </row>
    <row r="39617" spans="9:13">
      <c r="I39617" s="51"/>
      <c r="M39617" s="51"/>
    </row>
    <row r="39618" spans="9:13">
      <c r="I39618" s="51"/>
      <c r="M39618" s="51"/>
    </row>
    <row r="39619" spans="9:13">
      <c r="I39619" s="51"/>
      <c r="M39619" s="51"/>
    </row>
    <row r="39620" spans="9:13">
      <c r="I39620" s="51"/>
      <c r="M39620" s="51"/>
    </row>
    <row r="39621" spans="9:13">
      <c r="I39621" s="51"/>
      <c r="M39621" s="51"/>
    </row>
    <row r="39622" spans="9:13">
      <c r="I39622" s="51"/>
      <c r="M39622" s="51"/>
    </row>
    <row r="39623" spans="9:13">
      <c r="I39623" s="51"/>
      <c r="M39623" s="51"/>
    </row>
    <row r="39624" spans="9:13">
      <c r="I39624" s="51"/>
      <c r="M39624" s="51"/>
    </row>
    <row r="39625" spans="9:13">
      <c r="I39625" s="51"/>
      <c r="M39625" s="51"/>
    </row>
    <row r="39626" spans="9:13">
      <c r="I39626" s="51"/>
      <c r="M39626" s="51"/>
    </row>
    <row r="39627" spans="9:13">
      <c r="I39627" s="51"/>
      <c r="M39627" s="51"/>
    </row>
    <row r="39628" spans="9:13">
      <c r="I39628" s="51"/>
      <c r="M39628" s="51"/>
    </row>
    <row r="39629" spans="9:13">
      <c r="I39629" s="51"/>
      <c r="M39629" s="51"/>
    </row>
    <row r="39630" spans="9:13">
      <c r="I39630" s="51"/>
      <c r="M39630" s="51"/>
    </row>
    <row r="39631" spans="9:13">
      <c r="I39631" s="51"/>
      <c r="M39631" s="51"/>
    </row>
    <row r="39632" spans="9:13">
      <c r="I39632" s="51"/>
      <c r="M39632" s="51"/>
    </row>
    <row r="39633" spans="9:13">
      <c r="I39633" s="51"/>
      <c r="M39633" s="51"/>
    </row>
    <row r="39634" spans="9:13">
      <c r="I39634" s="51"/>
      <c r="M39634" s="51"/>
    </row>
    <row r="39635" spans="9:13">
      <c r="I39635" s="51"/>
      <c r="M39635" s="51"/>
    </row>
    <row r="39636" spans="9:13">
      <c r="I39636" s="51"/>
      <c r="M39636" s="51"/>
    </row>
    <row r="39637" spans="9:13">
      <c r="I39637" s="51"/>
      <c r="M39637" s="51"/>
    </row>
    <row r="39638" spans="9:13">
      <c r="I39638" s="51"/>
      <c r="M39638" s="51"/>
    </row>
    <row r="39639" spans="9:13">
      <c r="I39639" s="51"/>
      <c r="M39639" s="51"/>
    </row>
    <row r="39640" spans="9:13">
      <c r="I39640" s="51"/>
      <c r="M39640" s="51"/>
    </row>
    <row r="39641" spans="9:13">
      <c r="I39641" s="51"/>
      <c r="M39641" s="51"/>
    </row>
    <row r="39642" spans="9:13">
      <c r="I39642" s="51"/>
      <c r="M39642" s="51"/>
    </row>
    <row r="39643" spans="9:13">
      <c r="I39643" s="51"/>
      <c r="M39643" s="51"/>
    </row>
    <row r="39644" spans="9:13">
      <c r="I39644" s="51"/>
      <c r="M39644" s="51"/>
    </row>
    <row r="39645" spans="9:13">
      <c r="I39645" s="51"/>
      <c r="M39645" s="51"/>
    </row>
    <row r="39646" spans="9:13">
      <c r="I39646" s="51"/>
      <c r="M39646" s="51"/>
    </row>
    <row r="39647" spans="9:13">
      <c r="I39647" s="51"/>
      <c r="M39647" s="51"/>
    </row>
    <row r="39648" spans="9:13">
      <c r="I39648" s="51"/>
      <c r="M39648" s="51"/>
    </row>
    <row r="39649" spans="9:13">
      <c r="I39649" s="51"/>
      <c r="M39649" s="51"/>
    </row>
    <row r="39650" spans="9:13">
      <c r="I39650" s="51"/>
      <c r="M39650" s="51"/>
    </row>
    <row r="39651" spans="9:13">
      <c r="I39651" s="51"/>
      <c r="M39651" s="51"/>
    </row>
    <row r="39652" spans="9:13">
      <c r="I39652" s="51"/>
      <c r="M39652" s="51"/>
    </row>
    <row r="39653" spans="9:13">
      <c r="I39653" s="51"/>
      <c r="M39653" s="51"/>
    </row>
    <row r="39654" spans="9:13">
      <c r="I39654" s="51"/>
      <c r="M39654" s="51"/>
    </row>
    <row r="39655" spans="9:13">
      <c r="I39655" s="51"/>
      <c r="M39655" s="51"/>
    </row>
    <row r="39656" spans="9:13">
      <c r="I39656" s="51"/>
      <c r="M39656" s="51"/>
    </row>
    <row r="39657" spans="9:13">
      <c r="I39657" s="51"/>
      <c r="M39657" s="51"/>
    </row>
    <row r="39658" spans="9:13">
      <c r="I39658" s="51"/>
      <c r="M39658" s="51"/>
    </row>
    <row r="39659" spans="9:13">
      <c r="I39659" s="51"/>
      <c r="M39659" s="51"/>
    </row>
    <row r="39660" spans="9:13">
      <c r="I39660" s="51"/>
      <c r="M39660" s="51"/>
    </row>
    <row r="39661" spans="9:13">
      <c r="I39661" s="51"/>
      <c r="M39661" s="51"/>
    </row>
    <row r="39662" spans="9:13">
      <c r="I39662" s="51"/>
      <c r="M39662" s="51"/>
    </row>
    <row r="39663" spans="9:13">
      <c r="I39663" s="51"/>
      <c r="M39663" s="51"/>
    </row>
    <row r="39664" spans="9:13">
      <c r="I39664" s="51"/>
      <c r="M39664" s="51"/>
    </row>
    <row r="39665" spans="9:13">
      <c r="I39665" s="51"/>
      <c r="M39665" s="51"/>
    </row>
    <row r="39666" spans="9:13">
      <c r="I39666" s="51"/>
      <c r="M39666" s="51"/>
    </row>
    <row r="39667" spans="9:13">
      <c r="I39667" s="51"/>
      <c r="M39667" s="51"/>
    </row>
    <row r="39668" spans="9:13">
      <c r="I39668" s="51"/>
      <c r="M39668" s="51"/>
    </row>
    <row r="39669" spans="9:13">
      <c r="I39669" s="51"/>
      <c r="M39669" s="51"/>
    </row>
    <row r="39670" spans="9:13">
      <c r="I39670" s="51"/>
      <c r="M39670" s="51"/>
    </row>
    <row r="39671" spans="9:13">
      <c r="I39671" s="51"/>
      <c r="M39671" s="51"/>
    </row>
    <row r="39672" spans="9:13">
      <c r="I39672" s="51"/>
      <c r="M39672" s="51"/>
    </row>
    <row r="39673" spans="9:13">
      <c r="I39673" s="51"/>
      <c r="M39673" s="51"/>
    </row>
    <row r="39674" spans="9:13">
      <c r="I39674" s="51"/>
      <c r="M39674" s="51"/>
    </row>
    <row r="39675" spans="9:13">
      <c r="I39675" s="51"/>
      <c r="M39675" s="51"/>
    </row>
    <row r="39676" spans="9:13">
      <c r="I39676" s="51"/>
      <c r="M39676" s="51"/>
    </row>
    <row r="39677" spans="9:13">
      <c r="I39677" s="51"/>
      <c r="M39677" s="51"/>
    </row>
    <row r="39678" spans="9:13">
      <c r="I39678" s="51"/>
      <c r="M39678" s="51"/>
    </row>
    <row r="39679" spans="9:13">
      <c r="I39679" s="51"/>
      <c r="M39679" s="51"/>
    </row>
    <row r="39680" spans="9:13">
      <c r="I39680" s="51"/>
      <c r="M39680" s="51"/>
    </row>
    <row r="39681" spans="9:13">
      <c r="I39681" s="51"/>
      <c r="M39681" s="51"/>
    </row>
    <row r="39682" spans="9:13">
      <c r="I39682" s="51"/>
      <c r="M39682" s="51"/>
    </row>
    <row r="39683" spans="9:13">
      <c r="I39683" s="51"/>
      <c r="M39683" s="51"/>
    </row>
    <row r="39684" spans="9:13">
      <c r="I39684" s="51"/>
      <c r="M39684" s="51"/>
    </row>
    <row r="39685" spans="9:13">
      <c r="I39685" s="51"/>
      <c r="M39685" s="51"/>
    </row>
    <row r="39686" spans="9:13">
      <c r="I39686" s="51"/>
      <c r="M39686" s="51"/>
    </row>
    <row r="39687" spans="9:13">
      <c r="I39687" s="51"/>
      <c r="M39687" s="51"/>
    </row>
    <row r="39688" spans="9:13">
      <c r="I39688" s="51"/>
      <c r="M39688" s="51"/>
    </row>
    <row r="39689" spans="9:13">
      <c r="I39689" s="51"/>
      <c r="M39689" s="51"/>
    </row>
    <row r="39690" spans="9:13">
      <c r="I39690" s="51"/>
      <c r="M39690" s="51"/>
    </row>
    <row r="39691" spans="9:13">
      <c r="I39691" s="51"/>
      <c r="M39691" s="51"/>
    </row>
    <row r="39692" spans="9:13">
      <c r="I39692" s="51"/>
      <c r="M39692" s="51"/>
    </row>
    <row r="39693" spans="9:13">
      <c r="I39693" s="51"/>
      <c r="M39693" s="51"/>
    </row>
    <row r="39694" spans="9:13">
      <c r="I39694" s="51"/>
      <c r="M39694" s="51"/>
    </row>
    <row r="39695" spans="9:13">
      <c r="I39695" s="51"/>
      <c r="M39695" s="51"/>
    </row>
    <row r="39696" spans="9:13">
      <c r="I39696" s="51"/>
      <c r="M39696" s="51"/>
    </row>
    <row r="39697" spans="9:13">
      <c r="I39697" s="51"/>
      <c r="M39697" s="51"/>
    </row>
    <row r="39698" spans="9:13">
      <c r="I39698" s="51"/>
      <c r="M39698" s="51"/>
    </row>
    <row r="39699" spans="9:13">
      <c r="I39699" s="51"/>
      <c r="M39699" s="51"/>
    </row>
    <row r="39700" spans="9:13">
      <c r="I39700" s="51"/>
      <c r="M39700" s="51"/>
    </row>
    <row r="39701" spans="9:13">
      <c r="I39701" s="51"/>
      <c r="M39701" s="51"/>
    </row>
    <row r="39702" spans="9:13">
      <c r="I39702" s="51"/>
      <c r="M39702" s="51"/>
    </row>
    <row r="39703" spans="9:13">
      <c r="I39703" s="51"/>
      <c r="M39703" s="51"/>
    </row>
    <row r="39704" spans="9:13">
      <c r="I39704" s="51"/>
      <c r="M39704" s="51"/>
    </row>
    <row r="39705" spans="9:13">
      <c r="I39705" s="51"/>
      <c r="M39705" s="51"/>
    </row>
    <row r="39706" spans="9:13">
      <c r="I39706" s="51"/>
      <c r="M39706" s="51"/>
    </row>
    <row r="39707" spans="9:13">
      <c r="I39707" s="51"/>
      <c r="M39707" s="51"/>
    </row>
    <row r="39708" spans="9:13">
      <c r="I39708" s="51"/>
      <c r="M39708" s="51"/>
    </row>
    <row r="39709" spans="9:13">
      <c r="I39709" s="51"/>
      <c r="M39709" s="51"/>
    </row>
    <row r="39710" spans="9:13">
      <c r="I39710" s="51"/>
      <c r="M39710" s="51"/>
    </row>
    <row r="39711" spans="9:13">
      <c r="I39711" s="51"/>
      <c r="M39711" s="51"/>
    </row>
    <row r="39712" spans="9:13">
      <c r="I39712" s="51"/>
      <c r="M39712" s="51"/>
    </row>
    <row r="39713" spans="9:13">
      <c r="I39713" s="51"/>
      <c r="M39713" s="51"/>
    </row>
    <row r="39714" spans="9:13">
      <c r="I39714" s="51"/>
      <c r="M39714" s="51"/>
    </row>
    <row r="39715" spans="9:13">
      <c r="I39715" s="51"/>
      <c r="M39715" s="51"/>
    </row>
    <row r="39716" spans="9:13">
      <c r="I39716" s="51"/>
      <c r="M39716" s="51"/>
    </row>
    <row r="39717" spans="9:13">
      <c r="I39717" s="51"/>
      <c r="M39717" s="51"/>
    </row>
    <row r="39718" spans="9:13">
      <c r="I39718" s="51"/>
      <c r="M39718" s="51"/>
    </row>
    <row r="39719" spans="9:13">
      <c r="I39719" s="51"/>
      <c r="M39719" s="51"/>
    </row>
    <row r="39720" spans="9:13">
      <c r="I39720" s="51"/>
      <c r="M39720" s="51"/>
    </row>
    <row r="39721" spans="9:13">
      <c r="I39721" s="51"/>
      <c r="M39721" s="51"/>
    </row>
    <row r="39722" spans="9:13">
      <c r="I39722" s="51"/>
      <c r="M39722" s="51"/>
    </row>
    <row r="39723" spans="9:13">
      <c r="I39723" s="51"/>
      <c r="M39723" s="51"/>
    </row>
    <row r="39724" spans="9:13">
      <c r="I39724" s="51"/>
      <c r="M39724" s="51"/>
    </row>
    <row r="39725" spans="9:13">
      <c r="I39725" s="51"/>
      <c r="M39725" s="51"/>
    </row>
    <row r="39726" spans="9:13">
      <c r="I39726" s="51"/>
      <c r="M39726" s="51"/>
    </row>
    <row r="39727" spans="9:13">
      <c r="I39727" s="51"/>
      <c r="M39727" s="51"/>
    </row>
    <row r="39728" spans="9:13">
      <c r="I39728" s="51"/>
      <c r="M39728" s="51"/>
    </row>
    <row r="39729" spans="9:13">
      <c r="I39729" s="51"/>
      <c r="M39729" s="51"/>
    </row>
    <row r="39730" spans="9:13">
      <c r="I39730" s="51"/>
      <c r="M39730" s="51"/>
    </row>
    <row r="39731" spans="9:13">
      <c r="I39731" s="51"/>
      <c r="M39731" s="51"/>
    </row>
    <row r="39732" spans="9:13">
      <c r="I39732" s="51"/>
      <c r="M39732" s="51"/>
    </row>
    <row r="39733" spans="9:13">
      <c r="I39733" s="51"/>
      <c r="M39733" s="51"/>
    </row>
    <row r="39734" spans="9:13">
      <c r="I39734" s="51"/>
      <c r="M39734" s="51"/>
    </row>
    <row r="39735" spans="9:13">
      <c r="I39735" s="51"/>
      <c r="M39735" s="51"/>
    </row>
    <row r="39736" spans="9:13">
      <c r="I39736" s="51"/>
      <c r="M39736" s="51"/>
    </row>
    <row r="39737" spans="9:13">
      <c r="I39737" s="51"/>
      <c r="M39737" s="51"/>
    </row>
    <row r="39738" spans="9:13">
      <c r="I39738" s="51"/>
      <c r="M39738" s="51"/>
    </row>
    <row r="39739" spans="9:13">
      <c r="I39739" s="51"/>
      <c r="M39739" s="51"/>
    </row>
    <row r="39740" spans="9:13">
      <c r="I39740" s="51"/>
      <c r="M39740" s="51"/>
    </row>
    <row r="39741" spans="9:13">
      <c r="I39741" s="51"/>
      <c r="M39741" s="51"/>
    </row>
    <row r="39742" spans="9:13">
      <c r="I39742" s="51"/>
      <c r="M39742" s="51"/>
    </row>
    <row r="39743" spans="9:13">
      <c r="I39743" s="51"/>
      <c r="M39743" s="51"/>
    </row>
    <row r="39744" spans="9:13">
      <c r="I39744" s="51"/>
      <c r="M39744" s="51"/>
    </row>
    <row r="39745" spans="9:13">
      <c r="I39745" s="51"/>
      <c r="M39745" s="51"/>
    </row>
    <row r="39746" spans="9:13">
      <c r="I39746" s="51"/>
      <c r="M39746" s="51"/>
    </row>
    <row r="39747" spans="9:13">
      <c r="I39747" s="51"/>
      <c r="M39747" s="51"/>
    </row>
    <row r="39748" spans="9:13">
      <c r="I39748" s="51"/>
      <c r="M39748" s="51"/>
    </row>
    <row r="39749" spans="9:13">
      <c r="I39749" s="51"/>
      <c r="M39749" s="51"/>
    </row>
    <row r="39750" spans="9:13">
      <c r="I39750" s="51"/>
      <c r="M39750" s="51"/>
    </row>
    <row r="39751" spans="9:13">
      <c r="I39751" s="51"/>
      <c r="M39751" s="51"/>
    </row>
    <row r="39752" spans="9:13">
      <c r="I39752" s="51"/>
      <c r="M39752" s="51"/>
    </row>
    <row r="39753" spans="9:13">
      <c r="I39753" s="51"/>
      <c r="M39753" s="51"/>
    </row>
    <row r="39754" spans="9:13">
      <c r="I39754" s="51"/>
      <c r="M39754" s="51"/>
    </row>
    <row r="39755" spans="9:13">
      <c r="I39755" s="51"/>
      <c r="M39755" s="51"/>
    </row>
    <row r="39756" spans="9:13">
      <c r="I39756" s="51"/>
      <c r="M39756" s="51"/>
    </row>
    <row r="39757" spans="9:13">
      <c r="I39757" s="51"/>
      <c r="M39757" s="51"/>
    </row>
    <row r="39758" spans="9:13">
      <c r="I39758" s="51"/>
      <c r="M39758" s="51"/>
    </row>
    <row r="39759" spans="9:13">
      <c r="I39759" s="51"/>
      <c r="M39759" s="51"/>
    </row>
    <row r="39760" spans="9:13">
      <c r="I39760" s="51"/>
      <c r="M39760" s="51"/>
    </row>
    <row r="39761" spans="9:13">
      <c r="I39761" s="51"/>
      <c r="M39761" s="51"/>
    </row>
    <row r="39762" spans="9:13">
      <c r="I39762" s="51"/>
      <c r="M39762" s="51"/>
    </row>
    <row r="39763" spans="9:13">
      <c r="I39763" s="51"/>
      <c r="M39763" s="51"/>
    </row>
    <row r="39764" spans="9:13">
      <c r="I39764" s="51"/>
      <c r="M39764" s="51"/>
    </row>
    <row r="39765" spans="9:13">
      <c r="I39765" s="51"/>
      <c r="M39765" s="51"/>
    </row>
    <row r="39766" spans="9:13">
      <c r="I39766" s="51"/>
      <c r="M39766" s="51"/>
    </row>
    <row r="39767" spans="9:13">
      <c r="I39767" s="51"/>
      <c r="M39767" s="51"/>
    </row>
    <row r="39768" spans="9:13">
      <c r="I39768" s="51"/>
      <c r="M39768" s="51"/>
    </row>
    <row r="39769" spans="9:13">
      <c r="I39769" s="51"/>
      <c r="M39769" s="51"/>
    </row>
    <row r="39770" spans="9:13">
      <c r="I39770" s="51"/>
      <c r="M39770" s="51"/>
    </row>
    <row r="39771" spans="9:13">
      <c r="I39771" s="51"/>
      <c r="M39771" s="51"/>
    </row>
    <row r="39772" spans="9:13">
      <c r="I39772" s="51"/>
      <c r="M39772" s="51"/>
    </row>
    <row r="39773" spans="9:13">
      <c r="I39773" s="51"/>
      <c r="M39773" s="51"/>
    </row>
    <row r="39774" spans="9:13">
      <c r="I39774" s="51"/>
      <c r="M39774" s="51"/>
    </row>
    <row r="39775" spans="9:13">
      <c r="I39775" s="51"/>
      <c r="M39775" s="51"/>
    </row>
    <row r="39776" spans="9:13">
      <c r="I39776" s="51"/>
      <c r="M39776" s="51"/>
    </row>
    <row r="39777" spans="9:13">
      <c r="I39777" s="51"/>
      <c r="M39777" s="51"/>
    </row>
    <row r="39778" spans="9:13">
      <c r="I39778" s="51"/>
      <c r="M39778" s="51"/>
    </row>
    <row r="39779" spans="9:13">
      <c r="I39779" s="51"/>
      <c r="M39779" s="51"/>
    </row>
    <row r="39780" spans="9:13">
      <c r="I39780" s="51"/>
      <c r="M39780" s="51"/>
    </row>
    <row r="39781" spans="9:13">
      <c r="I39781" s="51"/>
      <c r="M39781" s="51"/>
    </row>
    <row r="39782" spans="9:13">
      <c r="I39782" s="51"/>
      <c r="M39782" s="51"/>
    </row>
    <row r="39783" spans="9:13">
      <c r="I39783" s="51"/>
      <c r="M39783" s="51"/>
    </row>
    <row r="39784" spans="9:13">
      <c r="I39784" s="51"/>
      <c r="M39784" s="51"/>
    </row>
    <row r="39785" spans="9:13">
      <c r="I39785" s="51"/>
      <c r="M39785" s="51"/>
    </row>
    <row r="39786" spans="9:13">
      <c r="I39786" s="51"/>
      <c r="M39786" s="51"/>
    </row>
    <row r="39787" spans="9:13">
      <c r="I39787" s="51"/>
      <c r="M39787" s="51"/>
    </row>
    <row r="39788" spans="9:13">
      <c r="I39788" s="51"/>
      <c r="M39788" s="51"/>
    </row>
    <row r="39789" spans="9:13">
      <c r="I39789" s="51"/>
      <c r="M39789" s="51"/>
    </row>
    <row r="39790" spans="9:13">
      <c r="I39790" s="51"/>
      <c r="M39790" s="51"/>
    </row>
    <row r="39791" spans="9:13">
      <c r="I39791" s="51"/>
      <c r="M39791" s="51"/>
    </row>
    <row r="39792" spans="9:13">
      <c r="I39792" s="51"/>
      <c r="M39792" s="51"/>
    </row>
    <row r="39793" spans="9:13">
      <c r="I39793" s="51"/>
      <c r="M39793" s="51"/>
    </row>
    <row r="39794" spans="9:13">
      <c r="I39794" s="51"/>
      <c r="M39794" s="51"/>
    </row>
    <row r="39795" spans="9:13">
      <c r="I39795" s="51"/>
      <c r="M39795" s="51"/>
    </row>
    <row r="39796" spans="9:13">
      <c r="I39796" s="51"/>
      <c r="M39796" s="51"/>
    </row>
    <row r="39797" spans="9:13">
      <c r="I39797" s="51"/>
      <c r="M39797" s="51"/>
    </row>
    <row r="39798" spans="9:13">
      <c r="I39798" s="51"/>
      <c r="M39798" s="51"/>
    </row>
    <row r="39799" spans="9:13">
      <c r="I39799" s="51"/>
      <c r="M39799" s="51"/>
    </row>
    <row r="39800" spans="9:13">
      <c r="I39800" s="51"/>
      <c r="M39800" s="51"/>
    </row>
    <row r="39801" spans="9:13">
      <c r="I39801" s="51"/>
      <c r="M39801" s="51"/>
    </row>
    <row r="39802" spans="9:13">
      <c r="I39802" s="51"/>
      <c r="M39802" s="51"/>
    </row>
    <row r="39803" spans="9:13">
      <c r="I39803" s="51"/>
      <c r="M39803" s="51"/>
    </row>
    <row r="39804" spans="9:13">
      <c r="I39804" s="51"/>
      <c r="M39804" s="51"/>
    </row>
    <row r="39805" spans="9:13">
      <c r="I39805" s="51"/>
      <c r="M39805" s="51"/>
    </row>
    <row r="39806" spans="9:13">
      <c r="I39806" s="51"/>
      <c r="M39806" s="51"/>
    </row>
    <row r="39807" spans="9:13">
      <c r="I39807" s="51"/>
      <c r="M39807" s="51"/>
    </row>
    <row r="39808" spans="9:13">
      <c r="I39808" s="51"/>
      <c r="M39808" s="51"/>
    </row>
    <row r="39809" spans="9:13">
      <c r="I39809" s="51"/>
      <c r="M39809" s="51"/>
    </row>
    <row r="39810" spans="9:13">
      <c r="I39810" s="51"/>
      <c r="M39810" s="51"/>
    </row>
    <row r="39811" spans="9:13">
      <c r="I39811" s="51"/>
      <c r="M39811" s="51"/>
    </row>
    <row r="39812" spans="9:13">
      <c r="I39812" s="51"/>
      <c r="M39812" s="51"/>
    </row>
    <row r="39813" spans="9:13">
      <c r="I39813" s="51"/>
      <c r="M39813" s="51"/>
    </row>
    <row r="39814" spans="9:13">
      <c r="I39814" s="51"/>
      <c r="M39814" s="51"/>
    </row>
    <row r="39815" spans="9:13">
      <c r="I39815" s="51"/>
      <c r="M39815" s="51"/>
    </row>
    <row r="39816" spans="9:13">
      <c r="I39816" s="51"/>
      <c r="M39816" s="51"/>
    </row>
    <row r="39817" spans="9:13">
      <c r="I39817" s="51"/>
      <c r="M39817" s="51"/>
    </row>
    <row r="39818" spans="9:13">
      <c r="I39818" s="51"/>
      <c r="M39818" s="51"/>
    </row>
    <row r="39819" spans="9:13">
      <c r="I39819" s="51"/>
      <c r="M39819" s="51"/>
    </row>
    <row r="39820" spans="9:13">
      <c r="I39820" s="51"/>
      <c r="M39820" s="51"/>
    </row>
    <row r="39821" spans="9:13">
      <c r="I39821" s="51"/>
      <c r="M39821" s="51"/>
    </row>
    <row r="39822" spans="9:13">
      <c r="I39822" s="51"/>
      <c r="M39822" s="51"/>
    </row>
    <row r="39823" spans="9:13">
      <c r="I39823" s="51"/>
      <c r="M39823" s="51"/>
    </row>
    <row r="39824" spans="9:13">
      <c r="I39824" s="51"/>
      <c r="M39824" s="51"/>
    </row>
    <row r="39825" spans="9:13">
      <c r="I39825" s="51"/>
      <c r="M39825" s="51"/>
    </row>
    <row r="39826" spans="9:13">
      <c r="I39826" s="51"/>
      <c r="M39826" s="51"/>
    </row>
    <row r="39827" spans="9:13">
      <c r="I39827" s="51"/>
      <c r="M39827" s="51"/>
    </row>
    <row r="39828" spans="9:13">
      <c r="I39828" s="51"/>
      <c r="M39828" s="51"/>
    </row>
    <row r="39829" spans="9:13">
      <c r="I39829" s="51"/>
      <c r="M39829" s="51"/>
    </row>
    <row r="39830" spans="9:13">
      <c r="I39830" s="51"/>
      <c r="M39830" s="51"/>
    </row>
    <row r="39831" spans="9:13">
      <c r="I39831" s="51"/>
      <c r="M39831" s="51"/>
    </row>
    <row r="39832" spans="9:13">
      <c r="I39832" s="51"/>
      <c r="M39832" s="51"/>
    </row>
    <row r="39833" spans="9:13">
      <c r="I39833" s="51"/>
      <c r="M39833" s="51"/>
    </row>
    <row r="39834" spans="9:13">
      <c r="I39834" s="51"/>
      <c r="M39834" s="51"/>
    </row>
    <row r="39835" spans="9:13">
      <c r="I39835" s="51"/>
      <c r="M39835" s="51"/>
    </row>
    <row r="39836" spans="9:13">
      <c r="I39836" s="51"/>
      <c r="M39836" s="51"/>
    </row>
    <row r="39837" spans="9:13">
      <c r="I39837" s="51"/>
      <c r="M39837" s="51"/>
    </row>
    <row r="39838" spans="9:13">
      <c r="I39838" s="51"/>
      <c r="M39838" s="51"/>
    </row>
    <row r="39839" spans="9:13">
      <c r="I39839" s="51"/>
      <c r="M39839" s="51"/>
    </row>
    <row r="39840" spans="9:13">
      <c r="I39840" s="51"/>
      <c r="M39840" s="51"/>
    </row>
    <row r="39841" spans="9:13">
      <c r="I39841" s="51"/>
      <c r="M39841" s="51"/>
    </row>
    <row r="39842" spans="9:13">
      <c r="I39842" s="51"/>
      <c r="M39842" s="51"/>
    </row>
    <row r="39843" spans="9:13">
      <c r="I39843" s="51"/>
      <c r="M39843" s="51"/>
    </row>
    <row r="39844" spans="9:13">
      <c r="I39844" s="51"/>
      <c r="M39844" s="51"/>
    </row>
    <row r="39845" spans="9:13">
      <c r="I39845" s="51"/>
      <c r="M39845" s="51"/>
    </row>
    <row r="39846" spans="9:13">
      <c r="I39846" s="51"/>
      <c r="M39846" s="51"/>
    </row>
    <row r="39847" spans="9:13">
      <c r="I39847" s="51"/>
      <c r="M39847" s="51"/>
    </row>
    <row r="39848" spans="9:13">
      <c r="I39848" s="51"/>
      <c r="M39848" s="51"/>
    </row>
    <row r="39849" spans="9:13">
      <c r="I39849" s="51"/>
      <c r="M39849" s="51"/>
    </row>
    <row r="39850" spans="9:13">
      <c r="I39850" s="51"/>
      <c r="M39850" s="51"/>
    </row>
    <row r="39851" spans="9:13">
      <c r="I39851" s="51"/>
      <c r="M39851" s="51"/>
    </row>
    <row r="39852" spans="9:13">
      <c r="I39852" s="51"/>
      <c r="M39852" s="51"/>
    </row>
    <row r="39853" spans="9:13">
      <c r="I39853" s="51"/>
      <c r="M39853" s="51"/>
    </row>
    <row r="39854" spans="9:13">
      <c r="I39854" s="51"/>
      <c r="M39854" s="51"/>
    </row>
    <row r="39855" spans="9:13">
      <c r="I39855" s="51"/>
      <c r="M39855" s="51"/>
    </row>
    <row r="39856" spans="9:13">
      <c r="I39856" s="51"/>
      <c r="M39856" s="51"/>
    </row>
    <row r="39857" spans="9:13">
      <c r="I39857" s="51"/>
      <c r="M39857" s="51"/>
    </row>
    <row r="39858" spans="9:13">
      <c r="I39858" s="51"/>
      <c r="M39858" s="51"/>
    </row>
    <row r="39859" spans="9:13">
      <c r="I39859" s="51"/>
      <c r="M39859" s="51"/>
    </row>
    <row r="39860" spans="9:13">
      <c r="I39860" s="51"/>
      <c r="M39860" s="51"/>
    </row>
    <row r="39861" spans="9:13">
      <c r="I39861" s="51"/>
      <c r="M39861" s="51"/>
    </row>
    <row r="39862" spans="9:13">
      <c r="I39862" s="51"/>
      <c r="M39862" s="51"/>
    </row>
    <row r="39863" spans="9:13">
      <c r="I39863" s="51"/>
      <c r="M39863" s="51"/>
    </row>
    <row r="39864" spans="9:13">
      <c r="I39864" s="51"/>
      <c r="M39864" s="51"/>
    </row>
    <row r="39865" spans="9:13">
      <c r="I39865" s="51"/>
      <c r="M39865" s="51"/>
    </row>
    <row r="39866" spans="9:13">
      <c r="I39866" s="51"/>
      <c r="M39866" s="51"/>
    </row>
    <row r="39867" spans="9:13">
      <c r="I39867" s="51"/>
      <c r="M39867" s="51"/>
    </row>
    <row r="39868" spans="9:13">
      <c r="I39868" s="51"/>
      <c r="M39868" s="51"/>
    </row>
    <row r="39869" spans="9:13">
      <c r="I39869" s="51"/>
      <c r="M39869" s="51"/>
    </row>
    <row r="39870" spans="9:13">
      <c r="I39870" s="51"/>
      <c r="M39870" s="51"/>
    </row>
    <row r="39871" spans="9:13">
      <c r="I39871" s="51"/>
      <c r="M39871" s="51"/>
    </row>
    <row r="39872" spans="9:13">
      <c r="I39872" s="51"/>
      <c r="M39872" s="51"/>
    </row>
    <row r="39873" spans="9:13">
      <c r="I39873" s="51"/>
      <c r="M39873" s="51"/>
    </row>
    <row r="39874" spans="9:13">
      <c r="I39874" s="51"/>
      <c r="M39874" s="51"/>
    </row>
    <row r="39875" spans="9:13">
      <c r="I39875" s="51"/>
      <c r="M39875" s="51"/>
    </row>
    <row r="39876" spans="9:13">
      <c r="I39876" s="51"/>
      <c r="M39876" s="51"/>
    </row>
    <row r="39877" spans="9:13">
      <c r="I39877" s="51"/>
      <c r="M39877" s="51"/>
    </row>
    <row r="39878" spans="9:13">
      <c r="I39878" s="51"/>
      <c r="M39878" s="51"/>
    </row>
    <row r="39879" spans="9:13">
      <c r="I39879" s="51"/>
      <c r="M39879" s="51"/>
    </row>
    <row r="39880" spans="9:13">
      <c r="I39880" s="51"/>
      <c r="M39880" s="51"/>
    </row>
    <row r="39881" spans="9:13">
      <c r="I39881" s="51"/>
      <c r="M39881" s="51"/>
    </row>
    <row r="39882" spans="9:13">
      <c r="I39882" s="51"/>
      <c r="M39882" s="51"/>
    </row>
    <row r="39883" spans="9:13">
      <c r="I39883" s="51"/>
      <c r="M39883" s="51"/>
    </row>
    <row r="39884" spans="9:13">
      <c r="I39884" s="51"/>
      <c r="M39884" s="51"/>
    </row>
    <row r="39885" spans="9:13">
      <c r="I39885" s="51"/>
      <c r="M39885" s="51"/>
    </row>
    <row r="39886" spans="9:13">
      <c r="I39886" s="51"/>
      <c r="M39886" s="51"/>
    </row>
    <row r="39887" spans="9:13">
      <c r="I39887" s="51"/>
      <c r="M39887" s="51"/>
    </row>
    <row r="39888" spans="9:13">
      <c r="I39888" s="51"/>
      <c r="M39888" s="51"/>
    </row>
    <row r="39889" spans="9:13">
      <c r="I39889" s="51"/>
      <c r="M39889" s="51"/>
    </row>
    <row r="39890" spans="9:13">
      <c r="I39890" s="51"/>
      <c r="M39890" s="51"/>
    </row>
    <row r="39891" spans="9:13">
      <c r="I39891" s="51"/>
      <c r="M39891" s="51"/>
    </row>
    <row r="39892" spans="9:13">
      <c r="I39892" s="51"/>
      <c r="M39892" s="51"/>
    </row>
    <row r="39893" spans="9:13">
      <c r="I39893" s="51"/>
      <c r="M39893" s="51"/>
    </row>
    <row r="39894" spans="9:13">
      <c r="I39894" s="51"/>
      <c r="M39894" s="51"/>
    </row>
    <row r="39895" spans="9:13">
      <c r="I39895" s="51"/>
      <c r="M39895" s="51"/>
    </row>
    <row r="39896" spans="9:13">
      <c r="I39896" s="51"/>
      <c r="M39896" s="51"/>
    </row>
    <row r="39897" spans="9:13">
      <c r="I39897" s="51"/>
      <c r="M39897" s="51"/>
    </row>
    <row r="39898" spans="9:13">
      <c r="I39898" s="51"/>
      <c r="M39898" s="51"/>
    </row>
    <row r="39899" spans="9:13">
      <c r="I39899" s="51"/>
      <c r="M39899" s="51"/>
    </row>
    <row r="39900" spans="9:13">
      <c r="I39900" s="51"/>
      <c r="M39900" s="51"/>
    </row>
    <row r="39901" spans="9:13">
      <c r="I39901" s="51"/>
      <c r="M39901" s="51"/>
    </row>
    <row r="39902" spans="9:13">
      <c r="I39902" s="51"/>
      <c r="M39902" s="51"/>
    </row>
    <row r="39903" spans="9:13">
      <c r="I39903" s="51"/>
      <c r="M39903" s="51"/>
    </row>
    <row r="39904" spans="9:13">
      <c r="I39904" s="51"/>
      <c r="M39904" s="51"/>
    </row>
    <row r="39905" spans="9:13">
      <c r="I39905" s="51"/>
      <c r="M39905" s="51"/>
    </row>
    <row r="39906" spans="9:13">
      <c r="I39906" s="51"/>
      <c r="M39906" s="51"/>
    </row>
    <row r="39907" spans="9:13">
      <c r="I39907" s="51"/>
      <c r="M39907" s="51"/>
    </row>
    <row r="39908" spans="9:13">
      <c r="I39908" s="51"/>
      <c r="M39908" s="51"/>
    </row>
    <row r="39909" spans="9:13">
      <c r="I39909" s="51"/>
      <c r="M39909" s="51"/>
    </row>
    <row r="39910" spans="9:13">
      <c r="I39910" s="51"/>
      <c r="M39910" s="51"/>
    </row>
    <row r="39911" spans="9:13">
      <c r="I39911" s="51"/>
      <c r="M39911" s="51"/>
    </row>
    <row r="39912" spans="9:13">
      <c r="I39912" s="51"/>
      <c r="M39912" s="51"/>
    </row>
    <row r="39913" spans="9:13">
      <c r="I39913" s="51"/>
      <c r="M39913" s="51"/>
    </row>
    <row r="39914" spans="9:13">
      <c r="I39914" s="51"/>
      <c r="M39914" s="51"/>
    </row>
    <row r="39915" spans="9:13">
      <c r="I39915" s="51"/>
      <c r="M39915" s="51"/>
    </row>
    <row r="39916" spans="9:13">
      <c r="I39916" s="51"/>
      <c r="M39916" s="51"/>
    </row>
    <row r="39917" spans="9:13">
      <c r="I39917" s="51"/>
      <c r="M39917" s="51"/>
    </row>
    <row r="39918" spans="9:13">
      <c r="I39918" s="51"/>
      <c r="M39918" s="51"/>
    </row>
    <row r="39919" spans="9:13">
      <c r="I39919" s="51"/>
      <c r="M39919" s="51"/>
    </row>
    <row r="39920" spans="9:13">
      <c r="I39920" s="51"/>
      <c r="M39920" s="51"/>
    </row>
    <row r="39921" spans="9:13">
      <c r="I39921" s="51"/>
      <c r="M39921" s="51"/>
    </row>
    <row r="39922" spans="9:13">
      <c r="I39922" s="51"/>
      <c r="M39922" s="51"/>
    </row>
    <row r="39923" spans="9:13">
      <c r="I39923" s="51"/>
      <c r="M39923" s="51"/>
    </row>
    <row r="39924" spans="9:13">
      <c r="I39924" s="51"/>
      <c r="M39924" s="51"/>
    </row>
    <row r="39925" spans="9:13">
      <c r="I39925" s="51"/>
      <c r="M39925" s="51"/>
    </row>
    <row r="39926" spans="9:13">
      <c r="I39926" s="51"/>
      <c r="M39926" s="51"/>
    </row>
    <row r="39927" spans="9:13">
      <c r="I39927" s="51"/>
      <c r="M39927" s="51"/>
    </row>
    <row r="39928" spans="9:13">
      <c r="I39928" s="51"/>
      <c r="M39928" s="51"/>
    </row>
    <row r="39929" spans="9:13">
      <c r="I39929" s="51"/>
      <c r="M39929" s="51"/>
    </row>
    <row r="39930" spans="9:13">
      <c r="I39930" s="51"/>
      <c r="M39930" s="51"/>
    </row>
    <row r="39931" spans="9:13">
      <c r="I39931" s="51"/>
      <c r="M39931" s="51"/>
    </row>
    <row r="39932" spans="9:13">
      <c r="I39932" s="51"/>
      <c r="M39932" s="51"/>
    </row>
    <row r="39933" spans="9:13">
      <c r="I39933" s="51"/>
      <c r="M39933" s="51"/>
    </row>
    <row r="39934" spans="9:13">
      <c r="I39934" s="51"/>
      <c r="M39934" s="51"/>
    </row>
    <row r="39935" spans="9:13">
      <c r="I39935" s="51"/>
      <c r="M39935" s="51"/>
    </row>
    <row r="39936" spans="9:13">
      <c r="I39936" s="51"/>
      <c r="M39936" s="51"/>
    </row>
    <row r="39937" spans="9:13">
      <c r="I39937" s="51"/>
      <c r="M39937" s="51"/>
    </row>
    <row r="39938" spans="9:13">
      <c r="I39938" s="51"/>
      <c r="M39938" s="51"/>
    </row>
    <row r="39939" spans="9:13">
      <c r="I39939" s="51"/>
      <c r="M39939" s="51"/>
    </row>
    <row r="39940" spans="9:13">
      <c r="I39940" s="51"/>
      <c r="M39940" s="51"/>
    </row>
    <row r="39941" spans="9:13">
      <c r="I39941" s="51"/>
      <c r="M39941" s="51"/>
    </row>
    <row r="39942" spans="9:13">
      <c r="I39942" s="51"/>
      <c r="M39942" s="51"/>
    </row>
    <row r="39943" spans="9:13">
      <c r="I39943" s="51"/>
      <c r="M39943" s="51"/>
    </row>
    <row r="39944" spans="9:13">
      <c r="I39944" s="51"/>
      <c r="M39944" s="51"/>
    </row>
    <row r="39945" spans="9:13">
      <c r="I39945" s="51"/>
      <c r="M39945" s="51"/>
    </row>
    <row r="39946" spans="9:13">
      <c r="I39946" s="51"/>
      <c r="M39946" s="51"/>
    </row>
    <row r="39947" spans="9:13">
      <c r="I39947" s="51"/>
      <c r="M39947" s="51"/>
    </row>
    <row r="39948" spans="9:13">
      <c r="I39948" s="51"/>
      <c r="M39948" s="51"/>
    </row>
    <row r="39949" spans="9:13">
      <c r="I39949" s="51"/>
      <c r="M39949" s="51"/>
    </row>
    <row r="39950" spans="9:13">
      <c r="I39950" s="51"/>
      <c r="M39950" s="51"/>
    </row>
    <row r="39951" spans="9:13">
      <c r="I39951" s="51"/>
      <c r="M39951" s="51"/>
    </row>
    <row r="39952" spans="9:13">
      <c r="I39952" s="51"/>
      <c r="M39952" s="51"/>
    </row>
    <row r="39953" spans="9:13">
      <c r="I39953" s="51"/>
      <c r="M39953" s="51"/>
    </row>
    <row r="39954" spans="9:13">
      <c r="I39954" s="51"/>
      <c r="M39954" s="51"/>
    </row>
    <row r="39955" spans="9:13">
      <c r="I39955" s="51"/>
      <c r="M39955" s="51"/>
    </row>
    <row r="39956" spans="9:13">
      <c r="I39956" s="51"/>
      <c r="M39956" s="51"/>
    </row>
    <row r="39957" spans="9:13">
      <c r="I39957" s="51"/>
      <c r="M39957" s="51"/>
    </row>
    <row r="39958" spans="9:13">
      <c r="I39958" s="51"/>
      <c r="M39958" s="51"/>
    </row>
    <row r="39959" spans="9:13">
      <c r="I39959" s="51"/>
      <c r="M39959" s="51"/>
    </row>
    <row r="39960" spans="9:13">
      <c r="I39960" s="51"/>
      <c r="M39960" s="51"/>
    </row>
    <row r="39961" spans="9:13">
      <c r="I39961" s="51"/>
      <c r="M39961" s="51"/>
    </row>
    <row r="39962" spans="9:13">
      <c r="I39962" s="51"/>
      <c r="M39962" s="51"/>
    </row>
    <row r="39963" spans="9:13">
      <c r="I39963" s="51"/>
      <c r="M39963" s="51"/>
    </row>
    <row r="39964" spans="9:13">
      <c r="I39964" s="51"/>
      <c r="M39964" s="51"/>
    </row>
    <row r="39965" spans="9:13">
      <c r="I39965" s="51"/>
      <c r="M39965" s="51"/>
    </row>
    <row r="39966" spans="9:13">
      <c r="I39966" s="51"/>
      <c r="M39966" s="51"/>
    </row>
    <row r="39967" spans="9:13">
      <c r="I39967" s="51"/>
      <c r="M39967" s="51"/>
    </row>
    <row r="39968" spans="9:13">
      <c r="I39968" s="51"/>
      <c r="M39968" s="51"/>
    </row>
    <row r="39969" spans="9:13">
      <c r="I39969" s="51"/>
      <c r="M39969" s="51"/>
    </row>
    <row r="39970" spans="9:13">
      <c r="I39970" s="51"/>
      <c r="M39970" s="51"/>
    </row>
    <row r="39971" spans="9:13">
      <c r="I39971" s="51"/>
      <c r="M39971" s="51"/>
    </row>
    <row r="39972" spans="9:13">
      <c r="I39972" s="51"/>
      <c r="M39972" s="51"/>
    </row>
    <row r="39973" spans="9:13">
      <c r="I39973" s="51"/>
      <c r="M39973" s="51"/>
    </row>
    <row r="39974" spans="9:13">
      <c r="I39974" s="51"/>
      <c r="M39974" s="51"/>
    </row>
    <row r="39975" spans="9:13">
      <c r="I39975" s="51"/>
      <c r="M39975" s="51"/>
    </row>
    <row r="39976" spans="9:13">
      <c r="I39976" s="51"/>
      <c r="M39976" s="51"/>
    </row>
    <row r="39977" spans="9:13">
      <c r="I39977" s="51"/>
      <c r="M39977" s="51"/>
    </row>
    <row r="39978" spans="9:13">
      <c r="I39978" s="51"/>
      <c r="M39978" s="51"/>
    </row>
    <row r="39979" spans="9:13">
      <c r="I39979" s="51"/>
      <c r="M39979" s="51"/>
    </row>
    <row r="39980" spans="9:13">
      <c r="I39980" s="51"/>
      <c r="M39980" s="51"/>
    </row>
    <row r="39981" spans="9:13">
      <c r="I39981" s="51"/>
      <c r="M39981" s="51"/>
    </row>
    <row r="39982" spans="9:13">
      <c r="I39982" s="51"/>
      <c r="M39982" s="51"/>
    </row>
    <row r="39983" spans="9:13">
      <c r="I39983" s="51"/>
      <c r="M39983" s="51"/>
    </row>
    <row r="39984" spans="9:13">
      <c r="I39984" s="51"/>
      <c r="M39984" s="51"/>
    </row>
    <row r="39985" spans="9:13">
      <c r="I39985" s="51"/>
      <c r="M39985" s="51"/>
    </row>
    <row r="39986" spans="9:13">
      <c r="I39986" s="51"/>
      <c r="M39986" s="51"/>
    </row>
    <row r="39987" spans="9:13">
      <c r="I39987" s="51"/>
      <c r="M39987" s="51"/>
    </row>
    <row r="39988" spans="9:13">
      <c r="I39988" s="51"/>
      <c r="M39988" s="51"/>
    </row>
    <row r="39989" spans="9:13">
      <c r="I39989" s="51"/>
      <c r="M39989" s="51"/>
    </row>
    <row r="39990" spans="9:13">
      <c r="I39990" s="51"/>
      <c r="M39990" s="51"/>
    </row>
    <row r="39991" spans="9:13">
      <c r="I39991" s="51"/>
      <c r="M39991" s="51"/>
    </row>
    <row r="39992" spans="9:13">
      <c r="I39992" s="51"/>
      <c r="M39992" s="51"/>
    </row>
    <row r="39993" spans="9:13">
      <c r="I39993" s="51"/>
      <c r="M39993" s="51"/>
    </row>
    <row r="39994" spans="9:13">
      <c r="I39994" s="51"/>
      <c r="M39994" s="51"/>
    </row>
    <row r="39995" spans="9:13">
      <c r="I39995" s="51"/>
      <c r="M39995" s="51"/>
    </row>
    <row r="39996" spans="9:13">
      <c r="I39996" s="51"/>
      <c r="M39996" s="51"/>
    </row>
    <row r="39997" spans="9:13">
      <c r="I39997" s="51"/>
      <c r="M39997" s="51"/>
    </row>
    <row r="39998" spans="9:13">
      <c r="I39998" s="51"/>
      <c r="M39998" s="51"/>
    </row>
    <row r="39999" spans="9:13">
      <c r="I39999" s="51"/>
      <c r="M39999" s="51"/>
    </row>
    <row r="40000" spans="9:13">
      <c r="I40000" s="51"/>
      <c r="M40000" s="51"/>
    </row>
    <row r="40001" spans="9:13">
      <c r="I40001" s="51"/>
      <c r="M40001" s="51"/>
    </row>
    <row r="40002" spans="9:13">
      <c r="I40002" s="51"/>
      <c r="M40002" s="51"/>
    </row>
    <row r="40003" spans="9:13">
      <c r="I40003" s="51"/>
      <c r="M40003" s="51"/>
    </row>
    <row r="40004" spans="9:13">
      <c r="I40004" s="51"/>
      <c r="M40004" s="51"/>
    </row>
    <row r="40005" spans="9:13">
      <c r="I40005" s="51"/>
      <c r="M40005" s="51"/>
    </row>
    <row r="40006" spans="9:13">
      <c r="I40006" s="51"/>
      <c r="M40006" s="51"/>
    </row>
    <row r="40007" spans="9:13">
      <c r="I40007" s="51"/>
      <c r="M40007" s="51"/>
    </row>
    <row r="40008" spans="9:13">
      <c r="I40008" s="51"/>
      <c r="M40008" s="51"/>
    </row>
    <row r="40009" spans="9:13">
      <c r="I40009" s="51"/>
      <c r="M40009" s="51"/>
    </row>
    <row r="40010" spans="9:13">
      <c r="I40010" s="51"/>
      <c r="M40010" s="51"/>
    </row>
    <row r="40011" spans="9:13">
      <c r="I40011" s="51"/>
      <c r="M40011" s="51"/>
    </row>
    <row r="40012" spans="9:13">
      <c r="I40012" s="51"/>
      <c r="M40012" s="51"/>
    </row>
    <row r="40013" spans="9:13">
      <c r="I40013" s="51"/>
      <c r="M40013" s="51"/>
    </row>
    <row r="40014" spans="9:13">
      <c r="I40014" s="51"/>
      <c r="M40014" s="51"/>
    </row>
    <row r="40015" spans="9:13">
      <c r="I40015" s="51"/>
      <c r="M40015" s="51"/>
    </row>
    <row r="40016" spans="9:13">
      <c r="I40016" s="51"/>
      <c r="M40016" s="51"/>
    </row>
    <row r="40017" spans="9:13">
      <c r="I40017" s="51"/>
      <c r="M40017" s="51"/>
    </row>
    <row r="40018" spans="9:13">
      <c r="I40018" s="51"/>
      <c r="M40018" s="51"/>
    </row>
    <row r="40019" spans="9:13">
      <c r="I40019" s="51"/>
      <c r="M40019" s="51"/>
    </row>
    <row r="40020" spans="9:13">
      <c r="I40020" s="51"/>
      <c r="M40020" s="51"/>
    </row>
    <row r="40021" spans="9:13">
      <c r="I40021" s="51"/>
      <c r="M40021" s="51"/>
    </row>
    <row r="40022" spans="9:13">
      <c r="I40022" s="51"/>
      <c r="M40022" s="51"/>
    </row>
    <row r="40023" spans="9:13">
      <c r="I40023" s="51"/>
      <c r="M40023" s="51"/>
    </row>
    <row r="40024" spans="9:13">
      <c r="I40024" s="51"/>
      <c r="M40024" s="51"/>
    </row>
    <row r="40025" spans="9:13">
      <c r="I40025" s="51"/>
      <c r="M40025" s="51"/>
    </row>
    <row r="40026" spans="9:13">
      <c r="I40026" s="51"/>
      <c r="M40026" s="51"/>
    </row>
    <row r="40027" spans="9:13">
      <c r="I40027" s="51"/>
      <c r="M40027" s="51"/>
    </row>
    <row r="40028" spans="9:13">
      <c r="I40028" s="51"/>
      <c r="M40028" s="51"/>
    </row>
    <row r="40029" spans="9:13">
      <c r="I40029" s="51"/>
      <c r="M40029" s="51"/>
    </row>
    <row r="40030" spans="9:13">
      <c r="I40030" s="51"/>
      <c r="M40030" s="51"/>
    </row>
    <row r="40031" spans="9:13">
      <c r="I40031" s="51"/>
      <c r="M40031" s="51"/>
    </row>
    <row r="40032" spans="9:13">
      <c r="I40032" s="51"/>
      <c r="M40032" s="51"/>
    </row>
    <row r="40033" spans="9:13">
      <c r="I40033" s="51"/>
      <c r="M40033" s="51"/>
    </row>
    <row r="40034" spans="9:13">
      <c r="I40034" s="51"/>
      <c r="M40034" s="51"/>
    </row>
    <row r="40035" spans="9:13">
      <c r="I40035" s="51"/>
      <c r="M40035" s="51"/>
    </row>
    <row r="40036" spans="9:13">
      <c r="I40036" s="51"/>
      <c r="M40036" s="51"/>
    </row>
    <row r="40037" spans="9:13">
      <c r="I40037" s="51"/>
      <c r="M40037" s="51"/>
    </row>
    <row r="40038" spans="9:13">
      <c r="I40038" s="51"/>
      <c r="M40038" s="51"/>
    </row>
    <row r="40039" spans="9:13">
      <c r="I40039" s="51"/>
      <c r="M40039" s="51"/>
    </row>
    <row r="40040" spans="9:13">
      <c r="I40040" s="51"/>
      <c r="M40040" s="51"/>
    </row>
    <row r="40041" spans="9:13">
      <c r="I40041" s="51"/>
      <c r="M40041" s="51"/>
    </row>
    <row r="40042" spans="9:13">
      <c r="I40042" s="51"/>
      <c r="M40042" s="51"/>
    </row>
    <row r="40043" spans="9:13">
      <c r="I40043" s="51"/>
      <c r="M40043" s="51"/>
    </row>
    <row r="40044" spans="9:13">
      <c r="I40044" s="51"/>
      <c r="M40044" s="51"/>
    </row>
    <row r="40045" spans="9:13">
      <c r="I40045" s="51"/>
      <c r="M40045" s="51"/>
    </row>
    <row r="40046" spans="9:13">
      <c r="I40046" s="51"/>
      <c r="M40046" s="51"/>
    </row>
    <row r="40047" spans="9:13">
      <c r="I40047" s="51"/>
      <c r="M40047" s="51"/>
    </row>
    <row r="40048" spans="9:13">
      <c r="I40048" s="51"/>
      <c r="M40048" s="51"/>
    </row>
    <row r="40049" spans="9:13">
      <c r="I40049" s="51"/>
      <c r="M40049" s="51"/>
    </row>
    <row r="40050" spans="9:13">
      <c r="I40050" s="51"/>
      <c r="M40050" s="51"/>
    </row>
    <row r="40051" spans="9:13">
      <c r="I40051" s="51"/>
      <c r="M40051" s="51"/>
    </row>
    <row r="40052" spans="9:13">
      <c r="I40052" s="51"/>
      <c r="M40052" s="51"/>
    </row>
    <row r="40053" spans="9:13">
      <c r="I40053" s="51"/>
      <c r="M40053" s="51"/>
    </row>
    <row r="40054" spans="9:13">
      <c r="I40054" s="51"/>
      <c r="M40054" s="51"/>
    </row>
    <row r="40055" spans="9:13">
      <c r="I40055" s="51"/>
      <c r="M40055" s="51"/>
    </row>
    <row r="40056" spans="9:13">
      <c r="I40056" s="51"/>
      <c r="M40056" s="51"/>
    </row>
    <row r="40057" spans="9:13">
      <c r="I40057" s="51"/>
      <c r="M40057" s="51"/>
    </row>
    <row r="40058" spans="9:13">
      <c r="I40058" s="51"/>
      <c r="M40058" s="51"/>
    </row>
    <row r="40059" spans="9:13">
      <c r="I40059" s="51"/>
      <c r="M40059" s="51"/>
    </row>
    <row r="40060" spans="9:13">
      <c r="I40060" s="51"/>
      <c r="M40060" s="51"/>
    </row>
    <row r="40061" spans="9:13">
      <c r="I40061" s="51"/>
      <c r="M40061" s="51"/>
    </row>
    <row r="40062" spans="9:13">
      <c r="I40062" s="51"/>
      <c r="M40062" s="51"/>
    </row>
    <row r="40063" spans="9:13">
      <c r="I40063" s="51"/>
      <c r="M40063" s="51"/>
    </row>
    <row r="40064" spans="9:13">
      <c r="I40064" s="51"/>
      <c r="M40064" s="51"/>
    </row>
    <row r="40065" spans="9:13">
      <c r="I40065" s="51"/>
      <c r="M40065" s="51"/>
    </row>
    <row r="40066" spans="9:13">
      <c r="I40066" s="51"/>
      <c r="M40066" s="51"/>
    </row>
    <row r="40067" spans="9:13">
      <c r="I40067" s="51"/>
      <c r="M40067" s="51"/>
    </row>
    <row r="40068" spans="9:13">
      <c r="I40068" s="51"/>
      <c r="M40068" s="51"/>
    </row>
    <row r="40069" spans="9:13">
      <c r="I40069" s="51"/>
      <c r="M40069" s="51"/>
    </row>
    <row r="40070" spans="9:13">
      <c r="I40070" s="51"/>
      <c r="M40070" s="51"/>
    </row>
    <row r="40071" spans="9:13">
      <c r="I40071" s="51"/>
      <c r="M40071" s="51"/>
    </row>
    <row r="40072" spans="9:13">
      <c r="I40072" s="51"/>
      <c r="M40072" s="51"/>
    </row>
    <row r="40073" spans="9:13">
      <c r="I40073" s="51"/>
      <c r="M40073" s="51"/>
    </row>
    <row r="40074" spans="9:13">
      <c r="I40074" s="51"/>
      <c r="M40074" s="51"/>
    </row>
    <row r="40075" spans="9:13">
      <c r="I40075" s="51"/>
      <c r="M40075" s="51"/>
    </row>
    <row r="40076" spans="9:13">
      <c r="I40076" s="51"/>
      <c r="M40076" s="51"/>
    </row>
    <row r="40077" spans="9:13">
      <c r="I40077" s="51"/>
      <c r="M40077" s="51"/>
    </row>
    <row r="40078" spans="9:13">
      <c r="I40078" s="51"/>
      <c r="M40078" s="51"/>
    </row>
    <row r="40079" spans="9:13">
      <c r="I40079" s="51"/>
      <c r="M40079" s="51"/>
    </row>
    <row r="40080" spans="9:13">
      <c r="I40080" s="51"/>
      <c r="M40080" s="51"/>
    </row>
    <row r="40081" spans="9:13">
      <c r="I40081" s="51"/>
      <c r="M40081" s="51"/>
    </row>
    <row r="40082" spans="9:13">
      <c r="I40082" s="51"/>
      <c r="M40082" s="51"/>
    </row>
    <row r="40083" spans="9:13">
      <c r="I40083" s="51"/>
      <c r="M40083" s="51"/>
    </row>
    <row r="40084" spans="9:13">
      <c r="I40084" s="51"/>
      <c r="M40084" s="51"/>
    </row>
    <row r="40085" spans="9:13">
      <c r="I40085" s="51"/>
      <c r="M40085" s="51"/>
    </row>
    <row r="40086" spans="9:13">
      <c r="I40086" s="51"/>
      <c r="M40086" s="51"/>
    </row>
    <row r="40087" spans="9:13">
      <c r="I40087" s="51"/>
      <c r="M40087" s="51"/>
    </row>
    <row r="40088" spans="9:13">
      <c r="I40088" s="51"/>
      <c r="M40088" s="51"/>
    </row>
    <row r="40089" spans="9:13">
      <c r="I40089" s="51"/>
      <c r="M40089" s="51"/>
    </row>
    <row r="40090" spans="9:13">
      <c r="I40090" s="51"/>
      <c r="M40090" s="51"/>
    </row>
    <row r="40091" spans="9:13">
      <c r="I40091" s="51"/>
      <c r="M40091" s="51"/>
    </row>
    <row r="40092" spans="9:13">
      <c r="I40092" s="51"/>
      <c r="M40092" s="51"/>
    </row>
    <row r="40093" spans="9:13">
      <c r="I40093" s="51"/>
      <c r="M40093" s="51"/>
    </row>
    <row r="40094" spans="9:13">
      <c r="I40094" s="51"/>
      <c r="M40094" s="51"/>
    </row>
    <row r="40095" spans="9:13">
      <c r="I40095" s="51"/>
      <c r="M40095" s="51"/>
    </row>
    <row r="40096" spans="9:13">
      <c r="I40096" s="51"/>
      <c r="M40096" s="51"/>
    </row>
    <row r="40097" spans="9:13">
      <c r="I40097" s="51"/>
      <c r="M40097" s="51"/>
    </row>
    <row r="40098" spans="9:13">
      <c r="I40098" s="51"/>
      <c r="M40098" s="51"/>
    </row>
    <row r="40099" spans="9:13">
      <c r="I40099" s="51"/>
      <c r="M40099" s="51"/>
    </row>
    <row r="40100" spans="9:13">
      <c r="I40100" s="51"/>
      <c r="M40100" s="51"/>
    </row>
    <row r="40101" spans="9:13">
      <c r="I40101" s="51"/>
      <c r="M40101" s="51"/>
    </row>
    <row r="40102" spans="9:13">
      <c r="I40102" s="51"/>
      <c r="M40102" s="51"/>
    </row>
    <row r="40103" spans="9:13">
      <c r="I40103" s="51"/>
      <c r="M40103" s="51"/>
    </row>
    <row r="40104" spans="9:13">
      <c r="I40104" s="51"/>
      <c r="M40104" s="51"/>
    </row>
    <row r="40105" spans="9:13">
      <c r="I40105" s="51"/>
      <c r="M40105" s="51"/>
    </row>
    <row r="40106" spans="9:13">
      <c r="I40106" s="51"/>
      <c r="M40106" s="51"/>
    </row>
    <row r="40107" spans="9:13">
      <c r="I40107" s="51"/>
      <c r="M40107" s="51"/>
    </row>
    <row r="40108" spans="9:13">
      <c r="I40108" s="51"/>
      <c r="M40108" s="51"/>
    </row>
    <row r="40109" spans="9:13">
      <c r="I40109" s="51"/>
      <c r="M40109" s="51"/>
    </row>
    <row r="40110" spans="9:13">
      <c r="I40110" s="51"/>
      <c r="M40110" s="51"/>
    </row>
    <row r="40111" spans="9:13">
      <c r="I40111" s="51"/>
      <c r="M40111" s="51"/>
    </row>
    <row r="40112" spans="9:13">
      <c r="I40112" s="51"/>
      <c r="M40112" s="51"/>
    </row>
    <row r="40113" spans="9:13">
      <c r="I40113" s="51"/>
      <c r="M40113" s="51"/>
    </row>
    <row r="40114" spans="9:13">
      <c r="I40114" s="51"/>
      <c r="M40114" s="51"/>
    </row>
    <row r="40115" spans="9:13">
      <c r="I40115" s="51"/>
      <c r="M40115" s="51"/>
    </row>
    <row r="40116" spans="9:13">
      <c r="I40116" s="51"/>
      <c r="M40116" s="51"/>
    </row>
    <row r="40117" spans="9:13">
      <c r="I40117" s="51"/>
      <c r="M40117" s="51"/>
    </row>
    <row r="40118" spans="9:13">
      <c r="I40118" s="51"/>
      <c r="M40118" s="51"/>
    </row>
    <row r="40119" spans="9:13">
      <c r="I40119" s="51"/>
      <c r="M40119" s="51"/>
    </row>
    <row r="40120" spans="9:13">
      <c r="I40120" s="51"/>
      <c r="M40120" s="51"/>
    </row>
    <row r="40121" spans="9:13">
      <c r="I40121" s="51"/>
      <c r="M40121" s="51"/>
    </row>
    <row r="40122" spans="9:13">
      <c r="I40122" s="51"/>
      <c r="M40122" s="51"/>
    </row>
    <row r="40123" spans="9:13">
      <c r="I40123" s="51"/>
      <c r="M40123" s="51"/>
    </row>
    <row r="40124" spans="9:13">
      <c r="I40124" s="51"/>
      <c r="M40124" s="51"/>
    </row>
    <row r="40125" spans="9:13">
      <c r="I40125" s="51"/>
      <c r="M40125" s="51"/>
    </row>
    <row r="40126" spans="9:13">
      <c r="I40126" s="51"/>
      <c r="M40126" s="51"/>
    </row>
    <row r="40127" spans="9:13">
      <c r="I40127" s="51"/>
      <c r="M40127" s="51"/>
    </row>
    <row r="40128" spans="9:13">
      <c r="I40128" s="51"/>
      <c r="M40128" s="51"/>
    </row>
    <row r="40129" spans="9:13">
      <c r="I40129" s="51"/>
      <c r="M40129" s="51"/>
    </row>
    <row r="40130" spans="9:13">
      <c r="I40130" s="51"/>
      <c r="M40130" s="51"/>
    </row>
    <row r="40131" spans="9:13">
      <c r="I40131" s="51"/>
      <c r="M40131" s="51"/>
    </row>
    <row r="40132" spans="9:13">
      <c r="I40132" s="51"/>
      <c r="M40132" s="51"/>
    </row>
    <row r="40133" spans="9:13">
      <c r="I40133" s="51"/>
      <c r="M40133" s="51"/>
    </row>
    <row r="40134" spans="9:13">
      <c r="I40134" s="51"/>
      <c r="M40134" s="51"/>
    </row>
    <row r="40135" spans="9:13">
      <c r="I40135" s="51"/>
      <c r="M40135" s="51"/>
    </row>
    <row r="40136" spans="9:13">
      <c r="I40136" s="51"/>
      <c r="M40136" s="51"/>
    </row>
    <row r="40137" spans="9:13">
      <c r="I40137" s="51"/>
      <c r="M40137" s="51"/>
    </row>
    <row r="40138" spans="9:13">
      <c r="I40138" s="51"/>
      <c r="M40138" s="51"/>
    </row>
    <row r="40139" spans="9:13">
      <c r="I40139" s="51"/>
      <c r="M40139" s="51"/>
    </row>
    <row r="40140" spans="9:13">
      <c r="I40140" s="51"/>
      <c r="M40140" s="51"/>
    </row>
    <row r="40141" spans="9:13">
      <c r="I40141" s="51"/>
      <c r="M40141" s="51"/>
    </row>
    <row r="40142" spans="9:13">
      <c r="I40142" s="51"/>
      <c r="M40142" s="51"/>
    </row>
    <row r="40143" spans="9:13">
      <c r="I40143" s="51"/>
      <c r="M40143" s="51"/>
    </row>
    <row r="40144" spans="9:13">
      <c r="I40144" s="51"/>
      <c r="M40144" s="51"/>
    </row>
    <row r="40145" spans="9:13">
      <c r="I40145" s="51"/>
      <c r="M40145" s="51"/>
    </row>
    <row r="40146" spans="9:13">
      <c r="I40146" s="51"/>
      <c r="M40146" s="51"/>
    </row>
    <row r="40147" spans="9:13">
      <c r="I40147" s="51"/>
      <c r="M40147" s="51"/>
    </row>
    <row r="40148" spans="9:13">
      <c r="I40148" s="51"/>
      <c r="M40148" s="51"/>
    </row>
    <row r="40149" spans="9:13">
      <c r="I40149" s="51"/>
      <c r="M40149" s="51"/>
    </row>
    <row r="40150" spans="9:13">
      <c r="I40150" s="51"/>
      <c r="M40150" s="51"/>
    </row>
    <row r="40151" spans="9:13">
      <c r="I40151" s="51"/>
      <c r="M40151" s="51"/>
    </row>
    <row r="40152" spans="9:13">
      <c r="I40152" s="51"/>
      <c r="M40152" s="51"/>
    </row>
    <row r="40153" spans="9:13">
      <c r="I40153" s="51"/>
      <c r="M40153" s="51"/>
    </row>
    <row r="40154" spans="9:13">
      <c r="I40154" s="51"/>
      <c r="M40154" s="51"/>
    </row>
    <row r="40155" spans="9:13">
      <c r="I40155" s="51"/>
      <c r="M40155" s="51"/>
    </row>
    <row r="40156" spans="9:13">
      <c r="I40156" s="51"/>
      <c r="M40156" s="51"/>
    </row>
    <row r="40157" spans="9:13">
      <c r="I40157" s="51"/>
      <c r="M40157" s="51"/>
    </row>
    <row r="40158" spans="9:13">
      <c r="I40158" s="51"/>
      <c r="M40158" s="51"/>
    </row>
    <row r="40159" spans="9:13">
      <c r="I40159" s="51"/>
      <c r="M40159" s="51"/>
    </row>
    <row r="40160" spans="9:13">
      <c r="I40160" s="51"/>
      <c r="M40160" s="51"/>
    </row>
    <row r="40161" spans="9:13">
      <c r="I40161" s="51"/>
      <c r="M40161" s="51"/>
    </row>
    <row r="40162" spans="9:13">
      <c r="I40162" s="51"/>
      <c r="M40162" s="51"/>
    </row>
    <row r="40163" spans="9:13">
      <c r="I40163" s="51"/>
      <c r="M40163" s="51"/>
    </row>
    <row r="40164" spans="9:13">
      <c r="I40164" s="51"/>
      <c r="M40164" s="51"/>
    </row>
    <row r="40165" spans="9:13">
      <c r="I40165" s="51"/>
      <c r="M40165" s="51"/>
    </row>
    <row r="40166" spans="9:13">
      <c r="I40166" s="51"/>
      <c r="M40166" s="51"/>
    </row>
    <row r="40167" spans="9:13">
      <c r="I40167" s="51"/>
      <c r="M40167" s="51"/>
    </row>
    <row r="40168" spans="9:13">
      <c r="I40168" s="51"/>
      <c r="M40168" s="51"/>
    </row>
    <row r="40169" spans="9:13">
      <c r="I40169" s="51"/>
      <c r="M40169" s="51"/>
    </row>
    <row r="40170" spans="9:13">
      <c r="I40170" s="51"/>
      <c r="M40170" s="51"/>
    </row>
    <row r="40171" spans="9:13">
      <c r="I40171" s="51"/>
      <c r="M40171" s="51"/>
    </row>
    <row r="40172" spans="9:13">
      <c r="I40172" s="51"/>
      <c r="M40172" s="51"/>
    </row>
    <row r="40173" spans="9:13">
      <c r="I40173" s="51"/>
      <c r="M40173" s="51"/>
    </row>
    <row r="40174" spans="9:13">
      <c r="I40174" s="51"/>
      <c r="M40174" s="51"/>
    </row>
    <row r="40175" spans="9:13">
      <c r="I40175" s="51"/>
      <c r="M40175" s="51"/>
    </row>
    <row r="40176" spans="9:13">
      <c r="I40176" s="51"/>
      <c r="M40176" s="51"/>
    </row>
    <row r="40177" spans="9:13">
      <c r="I40177" s="51"/>
      <c r="M40177" s="51"/>
    </row>
    <row r="40178" spans="9:13">
      <c r="I40178" s="51"/>
      <c r="M40178" s="51"/>
    </row>
    <row r="40179" spans="9:13">
      <c r="I40179" s="51"/>
      <c r="M40179" s="51"/>
    </row>
    <row r="40180" spans="9:13">
      <c r="I40180" s="51"/>
      <c r="M40180" s="51"/>
    </row>
    <row r="40181" spans="9:13">
      <c r="I40181" s="51"/>
      <c r="M40181" s="51"/>
    </row>
    <row r="40182" spans="9:13">
      <c r="I40182" s="51"/>
      <c r="M40182" s="51"/>
    </row>
    <row r="40183" spans="9:13">
      <c r="I40183" s="51"/>
      <c r="M40183" s="51"/>
    </row>
    <row r="40184" spans="9:13">
      <c r="I40184" s="51"/>
      <c r="M40184" s="51"/>
    </row>
    <row r="40185" spans="9:13">
      <c r="I40185" s="51"/>
      <c r="M40185" s="51"/>
    </row>
    <row r="40186" spans="9:13">
      <c r="I40186" s="51"/>
      <c r="M40186" s="51"/>
    </row>
    <row r="40187" spans="9:13">
      <c r="I40187" s="51"/>
      <c r="M40187" s="51"/>
    </row>
    <row r="40188" spans="9:13">
      <c r="I40188" s="51"/>
      <c r="M40188" s="51"/>
    </row>
    <row r="40189" spans="9:13">
      <c r="I40189" s="51"/>
      <c r="M40189" s="51"/>
    </row>
    <row r="40190" spans="9:13">
      <c r="I40190" s="51"/>
      <c r="M40190" s="51"/>
    </row>
    <row r="40191" spans="9:13">
      <c r="I40191" s="51"/>
      <c r="M40191" s="51"/>
    </row>
    <row r="40192" spans="9:13">
      <c r="I40192" s="51"/>
      <c r="M40192" s="51"/>
    </row>
    <row r="40193" spans="9:13">
      <c r="I40193" s="51"/>
      <c r="M40193" s="51"/>
    </row>
    <row r="40194" spans="9:13">
      <c r="I40194" s="51"/>
      <c r="M40194" s="51"/>
    </row>
    <row r="40195" spans="9:13">
      <c r="I40195" s="51"/>
      <c r="M40195" s="51"/>
    </row>
    <row r="40196" spans="9:13">
      <c r="I40196" s="51"/>
      <c r="M40196" s="51"/>
    </row>
    <row r="40197" spans="9:13">
      <c r="I40197" s="51"/>
      <c r="M40197" s="51"/>
    </row>
    <row r="40198" spans="9:13">
      <c r="I40198" s="51"/>
      <c r="M40198" s="51"/>
    </row>
    <row r="40199" spans="9:13">
      <c r="I40199" s="51"/>
      <c r="M40199" s="51"/>
    </row>
    <row r="40200" spans="9:13">
      <c r="I40200" s="51"/>
      <c r="M40200" s="51"/>
    </row>
    <row r="40201" spans="9:13">
      <c r="I40201" s="51"/>
      <c r="M40201" s="51"/>
    </row>
    <row r="40202" spans="9:13">
      <c r="I40202" s="51"/>
      <c r="M40202" s="51"/>
    </row>
    <row r="40203" spans="9:13">
      <c r="I40203" s="51"/>
      <c r="M40203" s="51"/>
    </row>
    <row r="40204" spans="9:13">
      <c r="I40204" s="51"/>
      <c r="M40204" s="51"/>
    </row>
    <row r="40205" spans="9:13">
      <c r="I40205" s="51"/>
      <c r="M40205" s="51"/>
    </row>
    <row r="40206" spans="9:13">
      <c r="I40206" s="51"/>
      <c r="M40206" s="51"/>
    </row>
    <row r="40207" spans="9:13">
      <c r="I40207" s="51"/>
      <c r="M40207" s="51"/>
    </row>
    <row r="40208" spans="9:13">
      <c r="I40208" s="51"/>
      <c r="M40208" s="51"/>
    </row>
    <row r="40209" spans="9:13">
      <c r="I40209" s="51"/>
      <c r="M40209" s="51"/>
    </row>
    <row r="40210" spans="9:13">
      <c r="I40210" s="51"/>
      <c r="M40210" s="51"/>
    </row>
    <row r="40211" spans="9:13">
      <c r="I40211" s="51"/>
      <c r="M40211" s="51"/>
    </row>
    <row r="40212" spans="9:13">
      <c r="I40212" s="51"/>
      <c r="M40212" s="51"/>
    </row>
    <row r="40213" spans="9:13">
      <c r="I40213" s="51"/>
      <c r="M40213" s="51"/>
    </row>
    <row r="40214" spans="9:13">
      <c r="I40214" s="51"/>
      <c r="M40214" s="51"/>
    </row>
    <row r="40215" spans="9:13">
      <c r="I40215" s="51"/>
      <c r="M40215" s="51"/>
    </row>
    <row r="40216" spans="9:13">
      <c r="I40216" s="51"/>
      <c r="M40216" s="51"/>
    </row>
    <row r="40217" spans="9:13">
      <c r="I40217" s="51"/>
      <c r="M40217" s="51"/>
    </row>
    <row r="40218" spans="9:13">
      <c r="I40218" s="51"/>
      <c r="M40218" s="51"/>
    </row>
    <row r="40219" spans="9:13">
      <c r="I40219" s="51"/>
      <c r="M40219" s="51"/>
    </row>
    <row r="40220" spans="9:13">
      <c r="I40220" s="51"/>
      <c r="M40220" s="51"/>
    </row>
    <row r="40221" spans="9:13">
      <c r="I40221" s="51"/>
      <c r="M40221" s="51"/>
    </row>
    <row r="40222" spans="9:13">
      <c r="I40222" s="51"/>
      <c r="M40222" s="51"/>
    </row>
    <row r="40223" spans="9:13">
      <c r="I40223" s="51"/>
      <c r="M40223" s="51"/>
    </row>
    <row r="40224" spans="9:13">
      <c r="I40224" s="51"/>
      <c r="M40224" s="51"/>
    </row>
    <row r="40225" spans="9:13">
      <c r="I40225" s="51"/>
      <c r="M40225" s="51"/>
    </row>
    <row r="40226" spans="9:13">
      <c r="I40226" s="51"/>
      <c r="M40226" s="51"/>
    </row>
    <row r="40227" spans="9:13">
      <c r="I40227" s="51"/>
      <c r="M40227" s="51"/>
    </row>
    <row r="40228" spans="9:13">
      <c r="I40228" s="51"/>
      <c r="M40228" s="51"/>
    </row>
    <row r="40229" spans="9:13">
      <c r="I40229" s="51"/>
      <c r="M40229" s="51"/>
    </row>
    <row r="40230" spans="9:13">
      <c r="I40230" s="51"/>
      <c r="M40230" s="51"/>
    </row>
    <row r="40231" spans="9:13">
      <c r="I40231" s="51"/>
      <c r="M40231" s="51"/>
    </row>
    <row r="40232" spans="9:13">
      <c r="I40232" s="51"/>
      <c r="M40232" s="51"/>
    </row>
    <row r="40233" spans="9:13">
      <c r="I40233" s="51"/>
      <c r="M40233" s="51"/>
    </row>
    <row r="40234" spans="9:13">
      <c r="I40234" s="51"/>
      <c r="M40234" s="51"/>
    </row>
    <row r="40235" spans="9:13">
      <c r="I40235" s="51"/>
      <c r="M40235" s="51"/>
    </row>
    <row r="40236" spans="9:13">
      <c r="I40236" s="51"/>
      <c r="M40236" s="51"/>
    </row>
    <row r="40237" spans="9:13">
      <c r="I40237" s="51"/>
      <c r="M40237" s="51"/>
    </row>
    <row r="40238" spans="9:13">
      <c r="I40238" s="51"/>
      <c r="M40238" s="51"/>
    </row>
    <row r="40239" spans="9:13">
      <c r="I40239" s="51"/>
      <c r="M40239" s="51"/>
    </row>
    <row r="40240" spans="9:13">
      <c r="I40240" s="51"/>
      <c r="M40240" s="51"/>
    </row>
    <row r="40241" spans="9:13">
      <c r="I40241" s="51"/>
      <c r="M40241" s="51"/>
    </row>
    <row r="40242" spans="9:13">
      <c r="I40242" s="51"/>
      <c r="M40242" s="51"/>
    </row>
    <row r="40243" spans="9:13">
      <c r="I40243" s="51"/>
      <c r="M40243" s="51"/>
    </row>
    <row r="40244" spans="9:13">
      <c r="I40244" s="51"/>
      <c r="M40244" s="51"/>
    </row>
    <row r="40245" spans="9:13">
      <c r="I40245" s="51"/>
      <c r="M40245" s="51"/>
    </row>
    <row r="40246" spans="9:13">
      <c r="I40246" s="51"/>
      <c r="M40246" s="51"/>
    </row>
    <row r="40247" spans="9:13">
      <c r="I40247" s="51"/>
      <c r="M40247" s="51"/>
    </row>
    <row r="40248" spans="9:13">
      <c r="I40248" s="51"/>
      <c r="M40248" s="51"/>
    </row>
    <row r="40249" spans="9:13">
      <c r="I40249" s="51"/>
      <c r="M40249" s="51"/>
    </row>
    <row r="40250" spans="9:13">
      <c r="I40250" s="51"/>
      <c r="M40250" s="51"/>
    </row>
    <row r="40251" spans="9:13">
      <c r="I40251" s="51"/>
      <c r="M40251" s="51"/>
    </row>
    <row r="40252" spans="9:13">
      <c r="I40252" s="51"/>
      <c r="M40252" s="51"/>
    </row>
    <row r="40253" spans="9:13">
      <c r="I40253" s="51"/>
      <c r="M40253" s="51"/>
    </row>
    <row r="40254" spans="9:13">
      <c r="I40254" s="51"/>
      <c r="M40254" s="51"/>
    </row>
    <row r="40255" spans="9:13">
      <c r="I40255" s="51"/>
      <c r="M40255" s="51"/>
    </row>
    <row r="40256" spans="9:13">
      <c r="I40256" s="51"/>
      <c r="M40256" s="51"/>
    </row>
    <row r="40257" spans="9:13">
      <c r="I40257" s="51"/>
      <c r="M40257" s="51"/>
    </row>
    <row r="40258" spans="9:13">
      <c r="I40258" s="51"/>
      <c r="M40258" s="51"/>
    </row>
    <row r="40259" spans="9:13">
      <c r="I40259" s="51"/>
      <c r="M40259" s="51"/>
    </row>
    <row r="40260" spans="9:13">
      <c r="I40260" s="51"/>
      <c r="M40260" s="51"/>
    </row>
    <row r="40261" spans="9:13">
      <c r="I40261" s="51"/>
      <c r="M40261" s="51"/>
    </row>
    <row r="40262" spans="9:13">
      <c r="I40262" s="51"/>
      <c r="M40262" s="51"/>
    </row>
    <row r="40263" spans="9:13">
      <c r="I40263" s="51"/>
      <c r="M40263" s="51"/>
    </row>
    <row r="40264" spans="9:13">
      <c r="I40264" s="51"/>
      <c r="M40264" s="51"/>
    </row>
    <row r="40265" spans="9:13">
      <c r="I40265" s="51"/>
      <c r="M40265" s="51"/>
    </row>
    <row r="40266" spans="9:13">
      <c r="I40266" s="51"/>
      <c r="M40266" s="51"/>
    </row>
    <row r="40267" spans="9:13">
      <c r="I40267" s="51"/>
      <c r="M40267" s="51"/>
    </row>
    <row r="40268" spans="9:13">
      <c r="I40268" s="51"/>
      <c r="M40268" s="51"/>
    </row>
    <row r="40269" spans="9:13">
      <c r="I40269" s="51"/>
      <c r="M40269" s="51"/>
    </row>
    <row r="40270" spans="9:13">
      <c r="I40270" s="51"/>
      <c r="M40270" s="51"/>
    </row>
    <row r="40271" spans="9:13">
      <c r="I40271" s="51"/>
      <c r="M40271" s="51"/>
    </row>
    <row r="40272" spans="9:13">
      <c r="I40272" s="51"/>
      <c r="M40272" s="51"/>
    </row>
    <row r="40273" spans="9:13">
      <c r="I40273" s="51"/>
      <c r="M40273" s="51"/>
    </row>
    <row r="40274" spans="9:13">
      <c r="I40274" s="51"/>
      <c r="M40274" s="51"/>
    </row>
    <row r="40275" spans="9:13">
      <c r="I40275" s="51"/>
      <c r="M40275" s="51"/>
    </row>
    <row r="40276" spans="9:13">
      <c r="I40276" s="51"/>
      <c r="M40276" s="51"/>
    </row>
    <row r="40277" spans="9:13">
      <c r="I40277" s="51"/>
      <c r="M40277" s="51"/>
    </row>
    <row r="40278" spans="9:13">
      <c r="I40278" s="51"/>
      <c r="M40278" s="51"/>
    </row>
    <row r="40279" spans="9:13">
      <c r="I40279" s="51"/>
      <c r="M40279" s="51"/>
    </row>
    <row r="40280" spans="9:13">
      <c r="I40280" s="51"/>
      <c r="M40280" s="51"/>
    </row>
    <row r="40281" spans="9:13">
      <c r="I40281" s="51"/>
      <c r="M40281" s="51"/>
    </row>
    <row r="40282" spans="9:13">
      <c r="I40282" s="51"/>
      <c r="M40282" s="51"/>
    </row>
    <row r="40283" spans="9:13">
      <c r="I40283" s="51"/>
      <c r="M40283" s="51"/>
    </row>
    <row r="40284" spans="9:13">
      <c r="I40284" s="51"/>
      <c r="M40284" s="51"/>
    </row>
    <row r="40285" spans="9:13">
      <c r="I40285" s="51"/>
      <c r="M40285" s="51"/>
    </row>
    <row r="40286" spans="9:13">
      <c r="I40286" s="51"/>
      <c r="M40286" s="51"/>
    </row>
    <row r="40287" spans="9:13">
      <c r="I40287" s="51"/>
      <c r="M40287" s="51"/>
    </row>
    <row r="40288" spans="9:13">
      <c r="I40288" s="51"/>
      <c r="M40288" s="51"/>
    </row>
    <row r="40289" spans="9:13">
      <c r="I40289" s="51"/>
      <c r="M40289" s="51"/>
    </row>
    <row r="40290" spans="9:13">
      <c r="I40290" s="51"/>
      <c r="M40290" s="51"/>
    </row>
    <row r="40291" spans="9:13">
      <c r="I40291" s="51"/>
      <c r="M40291" s="51"/>
    </row>
    <row r="40292" spans="9:13">
      <c r="I40292" s="51"/>
      <c r="M40292" s="51"/>
    </row>
    <row r="40293" spans="9:13">
      <c r="I40293" s="51"/>
      <c r="M40293" s="51"/>
    </row>
    <row r="40294" spans="9:13">
      <c r="I40294" s="51"/>
      <c r="M40294" s="51"/>
    </row>
    <row r="40295" spans="9:13">
      <c r="I40295" s="51"/>
      <c r="M40295" s="51"/>
    </row>
    <row r="40296" spans="9:13">
      <c r="I40296" s="51"/>
      <c r="M40296" s="51"/>
    </row>
    <row r="40297" spans="9:13">
      <c r="I40297" s="51"/>
      <c r="M40297" s="51"/>
    </row>
    <row r="40298" spans="9:13">
      <c r="I40298" s="51"/>
      <c r="M40298" s="51"/>
    </row>
    <row r="40299" spans="9:13">
      <c r="I40299" s="51"/>
      <c r="M40299" s="51"/>
    </row>
    <row r="40300" spans="9:13">
      <c r="I40300" s="51"/>
      <c r="M40300" s="51"/>
    </row>
    <row r="40301" spans="9:13">
      <c r="I40301" s="51"/>
      <c r="M40301" s="51"/>
    </row>
    <row r="40302" spans="9:13">
      <c r="I40302" s="51"/>
      <c r="M40302" s="51"/>
    </row>
    <row r="40303" spans="9:13">
      <c r="I40303" s="51"/>
      <c r="M40303" s="51"/>
    </row>
    <row r="40304" spans="9:13">
      <c r="I40304" s="51"/>
      <c r="M40304" s="51"/>
    </row>
    <row r="40305" spans="9:13">
      <c r="I40305" s="51"/>
      <c r="M40305" s="51"/>
    </row>
    <row r="40306" spans="9:13">
      <c r="I40306" s="51"/>
      <c r="M40306" s="51"/>
    </row>
    <row r="40307" spans="9:13">
      <c r="I40307" s="51"/>
      <c r="M40307" s="51"/>
    </row>
    <row r="40308" spans="9:13">
      <c r="I40308" s="51"/>
      <c r="M40308" s="51"/>
    </row>
    <row r="40309" spans="9:13">
      <c r="I40309" s="51"/>
      <c r="M40309" s="51"/>
    </row>
    <row r="40310" spans="9:13">
      <c r="I40310" s="51"/>
      <c r="M40310" s="51"/>
    </row>
    <row r="40311" spans="9:13">
      <c r="I40311" s="51"/>
      <c r="M40311" s="51"/>
    </row>
    <row r="40312" spans="9:13">
      <c r="I40312" s="51"/>
      <c r="M40312" s="51"/>
    </row>
    <row r="40313" spans="9:13">
      <c r="I40313" s="51"/>
      <c r="M40313" s="51"/>
    </row>
    <row r="40314" spans="9:13">
      <c r="I40314" s="51"/>
      <c r="M40314" s="51"/>
    </row>
    <row r="40315" spans="9:13">
      <c r="I40315" s="51"/>
      <c r="M40315" s="51"/>
    </row>
    <row r="40316" spans="9:13">
      <c r="I40316" s="51"/>
      <c r="M40316" s="51"/>
    </row>
    <row r="40317" spans="9:13">
      <c r="I40317" s="51"/>
      <c r="M40317" s="51"/>
    </row>
    <row r="40318" spans="9:13">
      <c r="I40318" s="51"/>
      <c r="M40318" s="51"/>
    </row>
    <row r="40319" spans="9:13">
      <c r="I40319" s="51"/>
      <c r="M40319" s="51"/>
    </row>
    <row r="40320" spans="9:13">
      <c r="I40320" s="51"/>
      <c r="M40320" s="51"/>
    </row>
    <row r="40321" spans="9:13">
      <c r="I40321" s="51"/>
      <c r="M40321" s="51"/>
    </row>
    <row r="40322" spans="9:13">
      <c r="I40322" s="51"/>
      <c r="M40322" s="51"/>
    </row>
    <row r="40323" spans="9:13">
      <c r="I40323" s="51"/>
      <c r="M40323" s="51"/>
    </row>
    <row r="40324" spans="9:13">
      <c r="I40324" s="51"/>
      <c r="M40324" s="51"/>
    </row>
    <row r="40325" spans="9:13">
      <c r="I40325" s="51"/>
      <c r="M40325" s="51"/>
    </row>
    <row r="40326" spans="9:13">
      <c r="I40326" s="51"/>
      <c r="M40326" s="51"/>
    </row>
    <row r="40327" spans="9:13">
      <c r="I40327" s="51"/>
      <c r="M40327" s="51"/>
    </row>
    <row r="40328" spans="9:13">
      <c r="I40328" s="51"/>
      <c r="M40328" s="51"/>
    </row>
    <row r="40329" spans="9:13">
      <c r="I40329" s="51"/>
      <c r="M40329" s="51"/>
    </row>
    <row r="40330" spans="9:13">
      <c r="I40330" s="51"/>
      <c r="M40330" s="51"/>
    </row>
    <row r="40331" spans="9:13">
      <c r="I40331" s="51"/>
      <c r="M40331" s="51"/>
    </row>
    <row r="40332" spans="9:13">
      <c r="I40332" s="51"/>
      <c r="M40332" s="51"/>
    </row>
    <row r="40333" spans="9:13">
      <c r="I40333" s="51"/>
      <c r="M40333" s="51"/>
    </row>
    <row r="40334" spans="9:13">
      <c r="I40334" s="51"/>
      <c r="M40334" s="51"/>
    </row>
    <row r="40335" spans="9:13">
      <c r="I40335" s="51"/>
      <c r="M40335" s="51"/>
    </row>
    <row r="40336" spans="9:13">
      <c r="I40336" s="51"/>
      <c r="M40336" s="51"/>
    </row>
    <row r="40337" spans="9:13">
      <c r="I40337" s="51"/>
      <c r="M40337" s="51"/>
    </row>
    <row r="40338" spans="9:13">
      <c r="I40338" s="51"/>
      <c r="M40338" s="51"/>
    </row>
    <row r="40339" spans="9:13">
      <c r="I40339" s="51"/>
      <c r="M40339" s="51"/>
    </row>
    <row r="40340" spans="9:13">
      <c r="I40340" s="51"/>
      <c r="M40340" s="51"/>
    </row>
    <row r="40341" spans="9:13">
      <c r="I40341" s="51"/>
      <c r="M40341" s="51"/>
    </row>
    <row r="40342" spans="9:13">
      <c r="I40342" s="51"/>
      <c r="M40342" s="51"/>
    </row>
    <row r="40343" spans="9:13">
      <c r="I40343" s="51"/>
      <c r="M40343" s="51"/>
    </row>
    <row r="40344" spans="9:13">
      <c r="I40344" s="51"/>
      <c r="M40344" s="51"/>
    </row>
    <row r="40345" spans="9:13">
      <c r="I40345" s="51"/>
      <c r="M40345" s="51"/>
    </row>
    <row r="40346" spans="9:13">
      <c r="I40346" s="51"/>
      <c r="M40346" s="51"/>
    </row>
    <row r="40347" spans="9:13">
      <c r="I40347" s="51"/>
      <c r="M40347" s="51"/>
    </row>
    <row r="40348" spans="9:13">
      <c r="I40348" s="51"/>
      <c r="M40348" s="51"/>
    </row>
    <row r="40349" spans="9:13">
      <c r="I40349" s="51"/>
      <c r="M40349" s="51"/>
    </row>
    <row r="40350" spans="9:13">
      <c r="I40350" s="51"/>
      <c r="M40350" s="51"/>
    </row>
    <row r="40351" spans="9:13">
      <c r="I40351" s="51"/>
      <c r="M40351" s="51"/>
    </row>
    <row r="40352" spans="9:13">
      <c r="I40352" s="51"/>
      <c r="M40352" s="51"/>
    </row>
    <row r="40353" spans="9:13">
      <c r="I40353" s="51"/>
      <c r="M40353" s="51"/>
    </row>
    <row r="40354" spans="9:13">
      <c r="I40354" s="51"/>
      <c r="M40354" s="51"/>
    </row>
    <row r="40355" spans="9:13">
      <c r="I40355" s="51"/>
      <c r="M40355" s="51"/>
    </row>
    <row r="40356" spans="9:13">
      <c r="I40356" s="51"/>
      <c r="M40356" s="51"/>
    </row>
    <row r="40357" spans="9:13">
      <c r="I40357" s="51"/>
      <c r="M40357" s="51"/>
    </row>
    <row r="40358" spans="9:13">
      <c r="I40358" s="51"/>
      <c r="M40358" s="51"/>
    </row>
    <row r="40359" spans="9:13">
      <c r="I40359" s="51"/>
      <c r="M40359" s="51"/>
    </row>
    <row r="40360" spans="9:13">
      <c r="I40360" s="51"/>
      <c r="M40360" s="51"/>
    </row>
    <row r="40361" spans="9:13">
      <c r="I40361" s="51"/>
      <c r="M40361" s="51"/>
    </row>
    <row r="40362" spans="9:13">
      <c r="I40362" s="51"/>
      <c r="M40362" s="51"/>
    </row>
    <row r="40363" spans="9:13">
      <c r="I40363" s="51"/>
      <c r="M40363" s="51"/>
    </row>
    <row r="40364" spans="9:13">
      <c r="I40364" s="51"/>
      <c r="M40364" s="51"/>
    </row>
    <row r="40365" spans="9:13">
      <c r="I40365" s="51"/>
      <c r="M40365" s="51"/>
    </row>
    <row r="40366" spans="9:13">
      <c r="I40366" s="51"/>
      <c r="M40366" s="51"/>
    </row>
    <row r="40367" spans="9:13">
      <c r="I40367" s="51"/>
      <c r="M40367" s="51"/>
    </row>
    <row r="40368" spans="9:13">
      <c r="I40368" s="51"/>
      <c r="M40368" s="51"/>
    </row>
    <row r="40369" spans="9:13">
      <c r="I40369" s="51"/>
      <c r="M40369" s="51"/>
    </row>
    <row r="40370" spans="9:13">
      <c r="I40370" s="51"/>
      <c r="M40370" s="51"/>
    </row>
    <row r="40371" spans="9:13">
      <c r="I40371" s="51"/>
      <c r="M40371" s="51"/>
    </row>
    <row r="40372" spans="9:13">
      <c r="I40372" s="51"/>
      <c r="M40372" s="51"/>
    </row>
    <row r="40373" spans="9:13">
      <c r="I40373" s="51"/>
      <c r="M40373" s="51"/>
    </row>
    <row r="40374" spans="9:13">
      <c r="I40374" s="51"/>
      <c r="M40374" s="51"/>
    </row>
    <row r="40375" spans="9:13">
      <c r="I40375" s="51"/>
      <c r="M40375" s="51"/>
    </row>
    <row r="40376" spans="9:13">
      <c r="I40376" s="51"/>
      <c r="M40376" s="51"/>
    </row>
    <row r="40377" spans="9:13">
      <c r="I40377" s="51"/>
      <c r="M40377" s="51"/>
    </row>
    <row r="40378" spans="9:13">
      <c r="I40378" s="51"/>
      <c r="M40378" s="51"/>
    </row>
    <row r="40379" spans="9:13">
      <c r="I40379" s="51"/>
      <c r="M40379" s="51"/>
    </row>
    <row r="40380" spans="9:13">
      <c r="I40380" s="51"/>
      <c r="M40380" s="51"/>
    </row>
    <row r="40381" spans="9:13">
      <c r="I40381" s="51"/>
      <c r="M40381" s="51"/>
    </row>
    <row r="40382" spans="9:13">
      <c r="I40382" s="51"/>
      <c r="M40382" s="51"/>
    </row>
    <row r="40383" spans="9:13">
      <c r="I40383" s="51"/>
      <c r="M40383" s="51"/>
    </row>
    <row r="40384" spans="9:13">
      <c r="I40384" s="51"/>
      <c r="M40384" s="51"/>
    </row>
    <row r="40385" spans="9:13">
      <c r="I40385" s="51"/>
      <c r="M40385" s="51"/>
    </row>
    <row r="40386" spans="9:13">
      <c r="I40386" s="51"/>
      <c r="M40386" s="51"/>
    </row>
    <row r="40387" spans="9:13">
      <c r="I40387" s="51"/>
      <c r="M40387" s="51"/>
    </row>
    <row r="40388" spans="9:13">
      <c r="I40388" s="51"/>
      <c r="M40388" s="51"/>
    </row>
    <row r="40389" spans="9:13">
      <c r="I40389" s="51"/>
      <c r="M40389" s="51"/>
    </row>
    <row r="40390" spans="9:13">
      <c r="I40390" s="51"/>
      <c r="M40390" s="51"/>
    </row>
    <row r="40391" spans="9:13">
      <c r="I40391" s="51"/>
      <c r="M40391" s="51"/>
    </row>
    <row r="40392" spans="9:13">
      <c r="I40392" s="51"/>
      <c r="M40392" s="51"/>
    </row>
    <row r="40393" spans="9:13">
      <c r="I40393" s="51"/>
      <c r="M40393" s="51"/>
    </row>
    <row r="40394" spans="9:13">
      <c r="I40394" s="51"/>
      <c r="M40394" s="51"/>
    </row>
    <row r="40395" spans="9:13">
      <c r="I40395" s="51"/>
      <c r="M40395" s="51"/>
    </row>
    <row r="40396" spans="9:13">
      <c r="I40396" s="51"/>
      <c r="M40396" s="51"/>
    </row>
    <row r="40397" spans="9:13">
      <c r="I40397" s="51"/>
      <c r="M40397" s="51"/>
    </row>
    <row r="40398" spans="9:13">
      <c r="I40398" s="51"/>
      <c r="M40398" s="51"/>
    </row>
    <row r="40399" spans="9:13">
      <c r="I40399" s="51"/>
      <c r="M40399" s="51"/>
    </row>
    <row r="40400" spans="9:13">
      <c r="I40400" s="51"/>
      <c r="M40400" s="51"/>
    </row>
    <row r="40401" spans="9:13">
      <c r="I40401" s="51"/>
      <c r="M40401" s="51"/>
    </row>
    <row r="40402" spans="9:13">
      <c r="I40402" s="51"/>
      <c r="M40402" s="51"/>
    </row>
    <row r="40403" spans="9:13">
      <c r="I40403" s="51"/>
      <c r="M40403" s="51"/>
    </row>
    <row r="40404" spans="9:13">
      <c r="I40404" s="51"/>
      <c r="M40404" s="51"/>
    </row>
    <row r="40405" spans="9:13">
      <c r="I40405" s="51"/>
      <c r="M40405" s="51"/>
    </row>
    <row r="40406" spans="9:13">
      <c r="I40406" s="51"/>
      <c r="M40406" s="51"/>
    </row>
    <row r="40407" spans="9:13">
      <c r="I40407" s="51"/>
      <c r="M40407" s="51"/>
    </row>
    <row r="40408" spans="9:13">
      <c r="I40408" s="51"/>
      <c r="M40408" s="51"/>
    </row>
    <row r="40409" spans="9:13">
      <c r="I40409" s="51"/>
      <c r="M40409" s="51"/>
    </row>
    <row r="40410" spans="9:13">
      <c r="I40410" s="51"/>
      <c r="M40410" s="51"/>
    </row>
    <row r="40411" spans="9:13">
      <c r="I40411" s="51"/>
      <c r="M40411" s="51"/>
    </row>
    <row r="40412" spans="9:13">
      <c r="I40412" s="51"/>
      <c r="M40412" s="51"/>
    </row>
    <row r="40413" spans="9:13">
      <c r="I40413" s="51"/>
      <c r="M40413" s="51"/>
    </row>
    <row r="40414" spans="9:13">
      <c r="I40414" s="51"/>
      <c r="M40414" s="51"/>
    </row>
    <row r="40415" spans="9:13">
      <c r="I40415" s="51"/>
      <c r="M40415" s="51"/>
    </row>
    <row r="40416" spans="9:13">
      <c r="I40416" s="51"/>
      <c r="M40416" s="51"/>
    </row>
    <row r="40417" spans="9:13">
      <c r="I40417" s="51"/>
      <c r="M40417" s="51"/>
    </row>
    <row r="40418" spans="9:13">
      <c r="I40418" s="51"/>
      <c r="M40418" s="51"/>
    </row>
    <row r="40419" spans="9:13">
      <c r="I40419" s="51"/>
      <c r="M40419" s="51"/>
    </row>
    <row r="40420" spans="9:13">
      <c r="I40420" s="51"/>
      <c r="M40420" s="51"/>
    </row>
    <row r="40421" spans="9:13">
      <c r="I40421" s="51"/>
      <c r="M40421" s="51"/>
    </row>
    <row r="40422" spans="9:13">
      <c r="I40422" s="51"/>
      <c r="M40422" s="51"/>
    </row>
    <row r="40423" spans="9:13">
      <c r="I40423" s="51"/>
      <c r="M40423" s="51"/>
    </row>
    <row r="40424" spans="9:13">
      <c r="I40424" s="51"/>
      <c r="M40424" s="51"/>
    </row>
    <row r="40425" spans="9:13">
      <c r="I40425" s="51"/>
      <c r="M40425" s="51"/>
    </row>
    <row r="40426" spans="9:13">
      <c r="I40426" s="51"/>
      <c r="M40426" s="51"/>
    </row>
    <row r="40427" spans="9:13">
      <c r="I40427" s="51"/>
      <c r="M40427" s="51"/>
    </row>
    <row r="40428" spans="9:13">
      <c r="I40428" s="51"/>
      <c r="M40428" s="51"/>
    </row>
    <row r="40429" spans="9:13">
      <c r="I40429" s="51"/>
      <c r="M40429" s="51"/>
    </row>
    <row r="40430" spans="9:13">
      <c r="I40430" s="51"/>
      <c r="M40430" s="51"/>
    </row>
    <row r="40431" spans="9:13">
      <c r="I40431" s="51"/>
      <c r="M40431" s="51"/>
    </row>
    <row r="40432" spans="9:13">
      <c r="I40432" s="51"/>
      <c r="M40432" s="51"/>
    </row>
    <row r="40433" spans="9:13">
      <c r="I40433" s="51"/>
      <c r="M40433" s="51"/>
    </row>
    <row r="40434" spans="9:13">
      <c r="I40434" s="51"/>
      <c r="M40434" s="51"/>
    </row>
    <row r="40435" spans="9:13">
      <c r="I40435" s="51"/>
      <c r="M40435" s="51"/>
    </row>
    <row r="40436" spans="9:13">
      <c r="I40436" s="51"/>
      <c r="M40436" s="51"/>
    </row>
    <row r="40437" spans="9:13">
      <c r="I40437" s="51"/>
      <c r="M40437" s="51"/>
    </row>
    <row r="40438" spans="9:13">
      <c r="I40438" s="51"/>
      <c r="M40438" s="51"/>
    </row>
    <row r="40439" spans="9:13">
      <c r="I40439" s="51"/>
      <c r="M40439" s="51"/>
    </row>
    <row r="40440" spans="9:13">
      <c r="I40440" s="51"/>
      <c r="M40440" s="51"/>
    </row>
    <row r="40441" spans="9:13">
      <c r="I40441" s="51"/>
      <c r="M40441" s="51"/>
    </row>
    <row r="40442" spans="9:13">
      <c r="I40442" s="51"/>
      <c r="M40442" s="51"/>
    </row>
    <row r="40443" spans="9:13">
      <c r="I40443" s="51"/>
      <c r="M40443" s="51"/>
    </row>
    <row r="40444" spans="9:13">
      <c r="I40444" s="51"/>
      <c r="M40444" s="51"/>
    </row>
    <row r="40445" spans="9:13">
      <c r="I40445" s="51"/>
      <c r="M40445" s="51"/>
    </row>
    <row r="40446" spans="9:13">
      <c r="I40446" s="51"/>
      <c r="M40446" s="51"/>
    </row>
    <row r="40447" spans="9:13">
      <c r="I40447" s="51"/>
      <c r="M40447" s="51"/>
    </row>
    <row r="40448" spans="9:13">
      <c r="I40448" s="51"/>
      <c r="M40448" s="51"/>
    </row>
    <row r="40449" spans="9:13">
      <c r="I40449" s="51"/>
      <c r="M40449" s="51"/>
    </row>
    <row r="40450" spans="9:13">
      <c r="I40450" s="51"/>
      <c r="M40450" s="51"/>
    </row>
    <row r="40451" spans="9:13">
      <c r="I40451" s="51"/>
      <c r="M40451" s="51"/>
    </row>
    <row r="40452" spans="9:13">
      <c r="I40452" s="51"/>
      <c r="M40452" s="51"/>
    </row>
    <row r="40453" spans="9:13">
      <c r="I40453" s="51"/>
      <c r="M40453" s="51"/>
    </row>
    <row r="40454" spans="9:13">
      <c r="I40454" s="51"/>
      <c r="M40454" s="51"/>
    </row>
    <row r="40455" spans="9:13">
      <c r="I40455" s="51"/>
      <c r="M40455" s="51"/>
    </row>
    <row r="40456" spans="9:13">
      <c r="I40456" s="51"/>
      <c r="M40456" s="51"/>
    </row>
    <row r="40457" spans="9:13">
      <c r="I40457" s="51"/>
      <c r="M40457" s="51"/>
    </row>
    <row r="40458" spans="9:13">
      <c r="I40458" s="51"/>
      <c r="M40458" s="51"/>
    </row>
    <row r="40459" spans="9:13">
      <c r="I40459" s="51"/>
      <c r="M40459" s="51"/>
    </row>
    <row r="40460" spans="9:13">
      <c r="I40460" s="51"/>
      <c r="M40460" s="51"/>
    </row>
    <row r="40461" spans="9:13">
      <c r="I40461" s="51"/>
      <c r="M40461" s="51"/>
    </row>
    <row r="40462" spans="9:13">
      <c r="I40462" s="51"/>
      <c r="M40462" s="51"/>
    </row>
    <row r="40463" spans="9:13">
      <c r="I40463" s="51"/>
      <c r="M40463" s="51"/>
    </row>
    <row r="40464" spans="9:13">
      <c r="I40464" s="51"/>
      <c r="M40464" s="51"/>
    </row>
    <row r="40465" spans="9:13">
      <c r="I40465" s="51"/>
      <c r="M40465" s="51"/>
    </row>
    <row r="40466" spans="9:13">
      <c r="I40466" s="51"/>
      <c r="M40466" s="51"/>
    </row>
    <row r="40467" spans="9:13">
      <c r="I40467" s="51"/>
      <c r="M40467" s="51"/>
    </row>
    <row r="40468" spans="9:13">
      <c r="I40468" s="51"/>
      <c r="M40468" s="51"/>
    </row>
    <row r="40469" spans="9:13">
      <c r="I40469" s="51"/>
      <c r="M40469" s="51"/>
    </row>
    <row r="40470" spans="9:13">
      <c r="I40470" s="51"/>
      <c r="M40470" s="51"/>
    </row>
    <row r="40471" spans="9:13">
      <c r="I40471" s="51"/>
      <c r="M40471" s="51"/>
    </row>
    <row r="40472" spans="9:13">
      <c r="I40472" s="51"/>
      <c r="M40472" s="51"/>
    </row>
    <row r="40473" spans="9:13">
      <c r="I40473" s="51"/>
      <c r="M40473" s="51"/>
    </row>
    <row r="40474" spans="9:13">
      <c r="I40474" s="51"/>
      <c r="M40474" s="51"/>
    </row>
    <row r="40475" spans="9:13">
      <c r="I40475" s="51"/>
      <c r="M40475" s="51"/>
    </row>
    <row r="40476" spans="9:13">
      <c r="I40476" s="51"/>
      <c r="M40476" s="51"/>
    </row>
    <row r="40477" spans="9:13">
      <c r="I40477" s="51"/>
      <c r="M40477" s="51"/>
    </row>
    <row r="40478" spans="9:13">
      <c r="I40478" s="51"/>
      <c r="M40478" s="51"/>
    </row>
    <row r="40479" spans="9:13">
      <c r="I40479" s="51"/>
      <c r="M40479" s="51"/>
    </row>
    <row r="40480" spans="9:13">
      <c r="I40480" s="51"/>
      <c r="M40480" s="51"/>
    </row>
    <row r="40481" spans="9:13">
      <c r="I40481" s="51"/>
      <c r="M40481" s="51"/>
    </row>
    <row r="40482" spans="9:13">
      <c r="I40482" s="51"/>
      <c r="M40482" s="51"/>
    </row>
    <row r="40483" spans="9:13">
      <c r="I40483" s="51"/>
      <c r="M40483" s="51"/>
    </row>
    <row r="40484" spans="9:13">
      <c r="I40484" s="51"/>
      <c r="M40484" s="51"/>
    </row>
    <row r="40485" spans="9:13">
      <c r="I40485" s="51"/>
      <c r="M40485" s="51"/>
    </row>
    <row r="40486" spans="9:13">
      <c r="I40486" s="51"/>
      <c r="M40486" s="51"/>
    </row>
    <row r="40487" spans="9:13">
      <c r="I40487" s="51"/>
      <c r="M40487" s="51"/>
    </row>
    <row r="40488" spans="9:13">
      <c r="I40488" s="51"/>
      <c r="M40488" s="51"/>
    </row>
    <row r="40489" spans="9:13">
      <c r="I40489" s="51"/>
      <c r="M40489" s="51"/>
    </row>
    <row r="40490" spans="9:13">
      <c r="I40490" s="51"/>
      <c r="M40490" s="51"/>
    </row>
    <row r="40491" spans="9:13">
      <c r="I40491" s="51"/>
      <c r="M40491" s="51"/>
    </row>
    <row r="40492" spans="9:13">
      <c r="I40492" s="51"/>
      <c r="M40492" s="51"/>
    </row>
    <row r="40493" spans="9:13">
      <c r="I40493" s="51"/>
      <c r="M40493" s="51"/>
    </row>
    <row r="40494" spans="9:13">
      <c r="I40494" s="51"/>
      <c r="M40494" s="51"/>
    </row>
    <row r="40495" spans="9:13">
      <c r="I40495" s="51"/>
      <c r="M40495" s="51"/>
    </row>
    <row r="40496" spans="9:13">
      <c r="I40496" s="51"/>
      <c r="M40496" s="51"/>
    </row>
    <row r="40497" spans="9:13">
      <c r="I40497" s="51"/>
      <c r="M40497" s="51"/>
    </row>
    <row r="40498" spans="9:13">
      <c r="I40498" s="51"/>
      <c r="M40498" s="51"/>
    </row>
    <row r="40499" spans="9:13">
      <c r="I40499" s="51"/>
      <c r="M40499" s="51"/>
    </row>
    <row r="40500" spans="9:13">
      <c r="I40500" s="51"/>
      <c r="M40500" s="51"/>
    </row>
    <row r="40501" spans="9:13">
      <c r="I40501" s="51"/>
      <c r="M40501" s="51"/>
    </row>
    <row r="40502" spans="9:13">
      <c r="I40502" s="51"/>
      <c r="M40502" s="51"/>
    </row>
    <row r="40503" spans="9:13">
      <c r="I40503" s="51"/>
      <c r="M40503" s="51"/>
    </row>
    <row r="40504" spans="9:13">
      <c r="I40504" s="51"/>
      <c r="M40504" s="51"/>
    </row>
    <row r="40505" spans="9:13">
      <c r="I40505" s="51"/>
      <c r="M40505" s="51"/>
    </row>
    <row r="40506" spans="9:13">
      <c r="I40506" s="51"/>
      <c r="M40506" s="51"/>
    </row>
    <row r="40507" spans="9:13">
      <c r="I40507" s="51"/>
      <c r="M40507" s="51"/>
    </row>
    <row r="40508" spans="9:13">
      <c r="I40508" s="51"/>
      <c r="M40508" s="51"/>
    </row>
    <row r="40509" spans="9:13">
      <c r="I40509" s="51"/>
      <c r="M40509" s="51"/>
    </row>
    <row r="40510" spans="9:13">
      <c r="I40510" s="51"/>
      <c r="M40510" s="51"/>
    </row>
    <row r="40511" spans="9:13">
      <c r="I40511" s="51"/>
      <c r="M40511" s="51"/>
    </row>
    <row r="40512" spans="9:13">
      <c r="I40512" s="51"/>
      <c r="M40512" s="51"/>
    </row>
    <row r="40513" spans="9:13">
      <c r="I40513" s="51"/>
      <c r="M40513" s="51"/>
    </row>
    <row r="40514" spans="9:13">
      <c r="I40514" s="51"/>
      <c r="M40514" s="51"/>
    </row>
    <row r="40515" spans="9:13">
      <c r="I40515" s="51"/>
      <c r="M40515" s="51"/>
    </row>
    <row r="40516" spans="9:13">
      <c r="I40516" s="51"/>
      <c r="M40516" s="51"/>
    </row>
    <row r="40517" spans="9:13">
      <c r="I40517" s="51"/>
      <c r="M40517" s="51"/>
    </row>
    <row r="40518" spans="9:13">
      <c r="I40518" s="51"/>
      <c r="M40518" s="51"/>
    </row>
    <row r="40519" spans="9:13">
      <c r="I40519" s="51"/>
      <c r="M40519" s="51"/>
    </row>
    <row r="40520" spans="9:13">
      <c r="I40520" s="51"/>
      <c r="M40520" s="51"/>
    </row>
    <row r="40521" spans="9:13">
      <c r="I40521" s="51"/>
      <c r="M40521" s="51"/>
    </row>
    <row r="40522" spans="9:13">
      <c r="I40522" s="51"/>
      <c r="M40522" s="51"/>
    </row>
    <row r="40523" spans="9:13">
      <c r="I40523" s="51"/>
      <c r="M40523" s="51"/>
    </row>
    <row r="40524" spans="9:13">
      <c r="I40524" s="51"/>
      <c r="M40524" s="51"/>
    </row>
    <row r="40525" spans="9:13">
      <c r="I40525" s="51"/>
      <c r="M40525" s="51"/>
    </row>
    <row r="40526" spans="9:13">
      <c r="I40526" s="51"/>
      <c r="M40526" s="51"/>
    </row>
    <row r="40527" spans="9:13">
      <c r="I40527" s="51"/>
      <c r="M40527" s="51"/>
    </row>
    <row r="40528" spans="9:13">
      <c r="I40528" s="51"/>
      <c r="M40528" s="51"/>
    </row>
    <row r="40529" spans="9:13">
      <c r="I40529" s="51"/>
      <c r="M40529" s="51"/>
    </row>
    <row r="40530" spans="9:13">
      <c r="I40530" s="51"/>
      <c r="M40530" s="51"/>
    </row>
    <row r="40531" spans="9:13">
      <c r="I40531" s="51"/>
      <c r="M40531" s="51"/>
    </row>
    <row r="40532" spans="9:13">
      <c r="I40532" s="51"/>
      <c r="M40532" s="51"/>
    </row>
    <row r="40533" spans="9:13">
      <c r="I40533" s="51"/>
      <c r="M40533" s="51"/>
    </row>
    <row r="40534" spans="9:13">
      <c r="I40534" s="51"/>
      <c r="M40534" s="51"/>
    </row>
    <row r="40535" spans="9:13">
      <c r="I40535" s="51"/>
      <c r="M40535" s="51"/>
    </row>
    <row r="40536" spans="9:13">
      <c r="I40536" s="51"/>
      <c r="M40536" s="51"/>
    </row>
    <row r="40537" spans="9:13">
      <c r="I40537" s="51"/>
      <c r="M40537" s="51"/>
    </row>
    <row r="40538" spans="9:13">
      <c r="I40538" s="51"/>
      <c r="M40538" s="51"/>
    </row>
    <row r="40539" spans="9:13">
      <c r="I40539" s="51"/>
      <c r="M40539" s="51"/>
    </row>
    <row r="40540" spans="9:13">
      <c r="I40540" s="51"/>
      <c r="M40540" s="51"/>
    </row>
    <row r="40541" spans="9:13">
      <c r="I40541" s="51"/>
      <c r="M40541" s="51"/>
    </row>
    <row r="40542" spans="9:13">
      <c r="I40542" s="51"/>
      <c r="M40542" s="51"/>
    </row>
    <row r="40543" spans="9:13">
      <c r="I40543" s="51"/>
      <c r="M40543" s="51"/>
    </row>
    <row r="40544" spans="9:13">
      <c r="I40544" s="51"/>
      <c r="M40544" s="51"/>
    </row>
    <row r="40545" spans="9:13">
      <c r="I40545" s="51"/>
      <c r="M40545" s="51"/>
    </row>
    <row r="40546" spans="9:13">
      <c r="I40546" s="51"/>
      <c r="M40546" s="51"/>
    </row>
    <row r="40547" spans="9:13">
      <c r="I40547" s="51"/>
      <c r="M40547" s="51"/>
    </row>
    <row r="40548" spans="9:13">
      <c r="I40548" s="51"/>
      <c r="M40548" s="51"/>
    </row>
    <row r="40549" spans="9:13">
      <c r="I40549" s="51"/>
      <c r="M40549" s="51"/>
    </row>
    <row r="40550" spans="9:13">
      <c r="I40550" s="51"/>
      <c r="M40550" s="51"/>
    </row>
    <row r="40551" spans="9:13">
      <c r="I40551" s="51"/>
      <c r="M40551" s="51"/>
    </row>
    <row r="40552" spans="9:13">
      <c r="I40552" s="51"/>
      <c r="M40552" s="51"/>
    </row>
    <row r="40553" spans="9:13">
      <c r="I40553" s="51"/>
      <c r="M40553" s="51"/>
    </row>
    <row r="40554" spans="9:13">
      <c r="I40554" s="51"/>
      <c r="M40554" s="51"/>
    </row>
    <row r="40555" spans="9:13">
      <c r="I40555" s="51"/>
      <c r="M40555" s="51"/>
    </row>
    <row r="40556" spans="9:13">
      <c r="I40556" s="51"/>
      <c r="M40556" s="51"/>
    </row>
    <row r="40557" spans="9:13">
      <c r="I40557" s="51"/>
      <c r="M40557" s="51"/>
    </row>
    <row r="40558" spans="9:13">
      <c r="I40558" s="51"/>
      <c r="M40558" s="51"/>
    </row>
    <row r="40559" spans="9:13">
      <c r="I40559" s="51"/>
      <c r="M40559" s="51"/>
    </row>
    <row r="40560" spans="9:13">
      <c r="I40560" s="51"/>
      <c r="M40560" s="51"/>
    </row>
    <row r="40561" spans="9:13">
      <c r="I40561" s="51"/>
      <c r="M40561" s="51"/>
    </row>
    <row r="40562" spans="9:13">
      <c r="I40562" s="51"/>
      <c r="M40562" s="51"/>
    </row>
    <row r="40563" spans="9:13">
      <c r="I40563" s="51"/>
      <c r="M40563" s="51"/>
    </row>
    <row r="40564" spans="9:13">
      <c r="I40564" s="51"/>
      <c r="M40564" s="51"/>
    </row>
    <row r="40565" spans="9:13">
      <c r="I40565" s="51"/>
      <c r="M40565" s="51"/>
    </row>
    <row r="40566" spans="9:13">
      <c r="I40566" s="51"/>
      <c r="M40566" s="51"/>
    </row>
    <row r="40567" spans="9:13">
      <c r="I40567" s="51"/>
      <c r="M40567" s="51"/>
    </row>
    <row r="40568" spans="9:13">
      <c r="I40568" s="51"/>
      <c r="M40568" s="51"/>
    </row>
    <row r="40569" spans="9:13">
      <c r="I40569" s="51"/>
      <c r="M40569" s="51"/>
    </row>
    <row r="40570" spans="9:13">
      <c r="I40570" s="51"/>
      <c r="M40570" s="51"/>
    </row>
    <row r="40571" spans="9:13">
      <c r="I40571" s="51"/>
      <c r="M40571" s="51"/>
    </row>
    <row r="40572" spans="9:13">
      <c r="I40572" s="51"/>
      <c r="M40572" s="51"/>
    </row>
    <row r="40573" spans="9:13">
      <c r="I40573" s="51"/>
      <c r="M40573" s="51"/>
    </row>
    <row r="40574" spans="9:13">
      <c r="I40574" s="51"/>
      <c r="M40574" s="51"/>
    </row>
    <row r="40575" spans="9:13">
      <c r="I40575" s="51"/>
      <c r="M40575" s="51"/>
    </row>
    <row r="40576" spans="9:13">
      <c r="I40576" s="51"/>
      <c r="M40576" s="51"/>
    </row>
    <row r="40577" spans="9:13">
      <c r="I40577" s="51"/>
      <c r="M40577" s="51"/>
    </row>
    <row r="40578" spans="9:13">
      <c r="I40578" s="51"/>
      <c r="M40578" s="51"/>
    </row>
    <row r="40579" spans="9:13">
      <c r="I40579" s="51"/>
      <c r="M40579" s="51"/>
    </row>
    <row r="40580" spans="9:13">
      <c r="I40580" s="51"/>
      <c r="M40580" s="51"/>
    </row>
    <row r="40581" spans="9:13">
      <c r="I40581" s="51"/>
      <c r="M40581" s="51"/>
    </row>
    <row r="40582" spans="9:13">
      <c r="I40582" s="51"/>
      <c r="M40582" s="51"/>
    </row>
    <row r="40583" spans="9:13">
      <c r="I40583" s="51"/>
      <c r="M40583" s="51"/>
    </row>
    <row r="40584" spans="9:13">
      <c r="I40584" s="51"/>
      <c r="M40584" s="51"/>
    </row>
    <row r="40585" spans="9:13">
      <c r="I40585" s="51"/>
      <c r="M40585" s="51"/>
    </row>
    <row r="40586" spans="9:13">
      <c r="I40586" s="51"/>
      <c r="M40586" s="51"/>
    </row>
    <row r="40587" spans="9:13">
      <c r="I40587" s="51"/>
      <c r="M40587" s="51"/>
    </row>
    <row r="40588" spans="9:13">
      <c r="I40588" s="51"/>
      <c r="M40588" s="51"/>
    </row>
    <row r="40589" spans="9:13">
      <c r="I40589" s="51"/>
      <c r="M40589" s="51"/>
    </row>
    <row r="40590" spans="9:13">
      <c r="I40590" s="51"/>
      <c r="M40590" s="51"/>
    </row>
    <row r="40591" spans="9:13">
      <c r="I40591" s="51"/>
      <c r="M40591" s="51"/>
    </row>
    <row r="40592" spans="9:13">
      <c r="I40592" s="51"/>
      <c r="M40592" s="51"/>
    </row>
    <row r="40593" spans="9:13">
      <c r="I40593" s="51"/>
      <c r="M40593" s="51"/>
    </row>
    <row r="40594" spans="9:13">
      <c r="I40594" s="51"/>
      <c r="M40594" s="51"/>
    </row>
    <row r="40595" spans="9:13">
      <c r="I40595" s="51"/>
      <c r="M40595" s="51"/>
    </row>
    <row r="40596" spans="9:13">
      <c r="I40596" s="51"/>
      <c r="M40596" s="51"/>
    </row>
    <row r="40597" spans="9:13">
      <c r="I40597" s="51"/>
      <c r="M40597" s="51"/>
    </row>
    <row r="40598" spans="9:13">
      <c r="I40598" s="51"/>
      <c r="M40598" s="51"/>
    </row>
    <row r="40599" spans="9:13">
      <c r="I40599" s="51"/>
      <c r="M40599" s="51"/>
    </row>
    <row r="40600" spans="9:13">
      <c r="I40600" s="51"/>
      <c r="M40600" s="51"/>
    </row>
    <row r="40601" spans="9:13">
      <c r="I40601" s="51"/>
      <c r="M40601" s="51"/>
    </row>
    <row r="40602" spans="9:13">
      <c r="I40602" s="51"/>
      <c r="M40602" s="51"/>
    </row>
    <row r="40603" spans="9:13">
      <c r="I40603" s="51"/>
      <c r="M40603" s="51"/>
    </row>
    <row r="40604" spans="9:13">
      <c r="I40604" s="51"/>
      <c r="M40604" s="51"/>
    </row>
    <row r="40605" spans="9:13">
      <c r="I40605" s="51"/>
      <c r="M40605" s="51"/>
    </row>
    <row r="40606" spans="9:13">
      <c r="I40606" s="51"/>
      <c r="M40606" s="51"/>
    </row>
    <row r="40607" spans="9:13">
      <c r="I40607" s="51"/>
      <c r="M40607" s="51"/>
    </row>
    <row r="40608" spans="9:13">
      <c r="I40608" s="51"/>
      <c r="M40608" s="51"/>
    </row>
    <row r="40609" spans="9:13">
      <c r="I40609" s="51"/>
      <c r="M40609" s="51"/>
    </row>
    <row r="40610" spans="9:13">
      <c r="I40610" s="51"/>
      <c r="M40610" s="51"/>
    </row>
    <row r="40611" spans="9:13">
      <c r="I40611" s="51"/>
      <c r="M40611" s="51"/>
    </row>
    <row r="40612" spans="9:13">
      <c r="I40612" s="51"/>
      <c r="M40612" s="51"/>
    </row>
    <row r="40613" spans="9:13">
      <c r="I40613" s="51"/>
      <c r="M40613" s="51"/>
    </row>
    <row r="40614" spans="9:13">
      <c r="I40614" s="51"/>
      <c r="M40614" s="51"/>
    </row>
    <row r="40615" spans="9:13">
      <c r="I40615" s="51"/>
      <c r="M40615" s="51"/>
    </row>
    <row r="40616" spans="9:13">
      <c r="I40616" s="51"/>
      <c r="M40616" s="51"/>
    </row>
    <row r="40617" spans="9:13">
      <c r="I40617" s="51"/>
      <c r="M40617" s="51"/>
    </row>
    <row r="40618" spans="9:13">
      <c r="I40618" s="51"/>
      <c r="M40618" s="51"/>
    </row>
    <row r="40619" spans="9:13">
      <c r="I40619" s="51"/>
      <c r="M40619" s="51"/>
    </row>
    <row r="40620" spans="9:13">
      <c r="I40620" s="51"/>
      <c r="M40620" s="51"/>
    </row>
    <row r="40621" spans="9:13">
      <c r="I40621" s="51"/>
      <c r="M40621" s="51"/>
    </row>
    <row r="40622" spans="9:13">
      <c r="I40622" s="51"/>
      <c r="M40622" s="51"/>
    </row>
    <row r="40623" spans="9:13">
      <c r="I40623" s="51"/>
      <c r="M40623" s="51"/>
    </row>
    <row r="40624" spans="9:13">
      <c r="I40624" s="51"/>
      <c r="M40624" s="51"/>
    </row>
    <row r="40625" spans="9:13">
      <c r="I40625" s="51"/>
      <c r="M40625" s="51"/>
    </row>
    <row r="40626" spans="9:13">
      <c r="I40626" s="51"/>
      <c r="M40626" s="51"/>
    </row>
    <row r="40627" spans="9:13">
      <c r="I40627" s="51"/>
      <c r="M40627" s="51"/>
    </row>
    <row r="40628" spans="9:13">
      <c r="I40628" s="51"/>
      <c r="M40628" s="51"/>
    </row>
    <row r="40629" spans="9:13">
      <c r="I40629" s="51"/>
      <c r="M40629" s="51"/>
    </row>
    <row r="40630" spans="9:13">
      <c r="I40630" s="51"/>
      <c r="M40630" s="51"/>
    </row>
    <row r="40631" spans="9:13">
      <c r="I40631" s="51"/>
      <c r="M40631" s="51"/>
    </row>
    <row r="40632" spans="9:13">
      <c r="I40632" s="51"/>
      <c r="M40632" s="51"/>
    </row>
    <row r="40633" spans="9:13">
      <c r="I40633" s="51"/>
      <c r="M40633" s="51"/>
    </row>
    <row r="40634" spans="9:13">
      <c r="I40634" s="51"/>
      <c r="M40634" s="51"/>
    </row>
    <row r="40635" spans="9:13">
      <c r="I40635" s="51"/>
      <c r="M40635" s="51"/>
    </row>
    <row r="40636" spans="9:13">
      <c r="I40636" s="51"/>
      <c r="M40636" s="51"/>
    </row>
    <row r="40637" spans="9:13">
      <c r="I40637" s="51"/>
      <c r="M40637" s="51"/>
    </row>
    <row r="40638" spans="9:13">
      <c r="I40638" s="51"/>
      <c r="M40638" s="51"/>
    </row>
    <row r="40639" spans="9:13">
      <c r="I40639" s="51"/>
      <c r="M40639" s="51"/>
    </row>
    <row r="40640" spans="9:13">
      <c r="I40640" s="51"/>
      <c r="M40640" s="51"/>
    </row>
    <row r="40641" spans="9:13">
      <c r="I40641" s="51"/>
      <c r="M40641" s="51"/>
    </row>
    <row r="40642" spans="9:13">
      <c r="I40642" s="51"/>
      <c r="M40642" s="51"/>
    </row>
    <row r="40643" spans="9:13">
      <c r="I40643" s="51"/>
      <c r="M40643" s="51"/>
    </row>
    <row r="40644" spans="9:13">
      <c r="I40644" s="51"/>
      <c r="M40644" s="51"/>
    </row>
    <row r="40645" spans="9:13">
      <c r="I40645" s="51"/>
      <c r="M40645" s="51"/>
    </row>
    <row r="40646" spans="9:13">
      <c r="I40646" s="51"/>
      <c r="M40646" s="51"/>
    </row>
    <row r="40647" spans="9:13">
      <c r="I40647" s="51"/>
      <c r="M40647" s="51"/>
    </row>
    <row r="40648" spans="9:13">
      <c r="I40648" s="51"/>
      <c r="M40648" s="51"/>
    </row>
    <row r="40649" spans="9:13">
      <c r="I40649" s="51"/>
      <c r="M40649" s="51"/>
    </row>
    <row r="40650" spans="9:13">
      <c r="I40650" s="51"/>
      <c r="M40650" s="51"/>
    </row>
    <row r="40651" spans="9:13">
      <c r="I40651" s="51"/>
      <c r="M40651" s="51"/>
    </row>
    <row r="40652" spans="9:13">
      <c r="I40652" s="51"/>
      <c r="M40652" s="51"/>
    </row>
    <row r="40653" spans="9:13">
      <c r="I40653" s="51"/>
      <c r="M40653" s="51"/>
    </row>
    <row r="40654" spans="9:13">
      <c r="I40654" s="51"/>
      <c r="M40654" s="51"/>
    </row>
    <row r="40655" spans="9:13">
      <c r="I40655" s="51"/>
      <c r="M40655" s="51"/>
    </row>
    <row r="40656" spans="9:13">
      <c r="I40656" s="51"/>
      <c r="M40656" s="51"/>
    </row>
    <row r="40657" spans="9:13">
      <c r="I40657" s="51"/>
      <c r="M40657" s="51"/>
    </row>
    <row r="40658" spans="9:13">
      <c r="I40658" s="51"/>
      <c r="M40658" s="51"/>
    </row>
    <row r="40659" spans="9:13">
      <c r="I40659" s="51"/>
      <c r="M40659" s="51"/>
    </row>
    <row r="40660" spans="9:13">
      <c r="I40660" s="51"/>
      <c r="M40660" s="51"/>
    </row>
    <row r="40661" spans="9:13">
      <c r="I40661" s="51"/>
      <c r="M40661" s="51"/>
    </row>
    <row r="40662" spans="9:13">
      <c r="I40662" s="51"/>
      <c r="M40662" s="51"/>
    </row>
    <row r="40663" spans="9:13">
      <c r="I40663" s="51"/>
      <c r="M40663" s="51"/>
    </row>
    <row r="40664" spans="9:13">
      <c r="I40664" s="51"/>
      <c r="M40664" s="51"/>
    </row>
    <row r="40665" spans="9:13">
      <c r="I40665" s="51"/>
      <c r="M40665" s="51"/>
    </row>
    <row r="40666" spans="9:13">
      <c r="I40666" s="51"/>
      <c r="M40666" s="51"/>
    </row>
    <row r="40667" spans="9:13">
      <c r="I40667" s="51"/>
      <c r="M40667" s="51"/>
    </row>
    <row r="40668" spans="9:13">
      <c r="I40668" s="51"/>
      <c r="M40668" s="51"/>
    </row>
    <row r="40669" spans="9:13">
      <c r="I40669" s="51"/>
      <c r="M40669" s="51"/>
    </row>
    <row r="40670" spans="9:13">
      <c r="I40670" s="51"/>
      <c r="M40670" s="51"/>
    </row>
    <row r="40671" spans="9:13">
      <c r="I40671" s="51"/>
      <c r="M40671" s="51"/>
    </row>
    <row r="40672" spans="9:13">
      <c r="I40672" s="51"/>
      <c r="M40672" s="51"/>
    </row>
    <row r="40673" spans="9:13">
      <c r="I40673" s="51"/>
      <c r="M40673" s="51"/>
    </row>
    <row r="40674" spans="9:13">
      <c r="I40674" s="51"/>
      <c r="M40674" s="51"/>
    </row>
    <row r="40675" spans="9:13">
      <c r="I40675" s="51"/>
      <c r="M40675" s="51"/>
    </row>
    <row r="40676" spans="9:13">
      <c r="I40676" s="51"/>
      <c r="M40676" s="51"/>
    </row>
    <row r="40677" spans="9:13">
      <c r="I40677" s="51"/>
      <c r="M40677" s="51"/>
    </row>
    <row r="40678" spans="9:13">
      <c r="I40678" s="51"/>
      <c r="M40678" s="51"/>
    </row>
    <row r="40679" spans="9:13">
      <c r="I40679" s="51"/>
      <c r="M40679" s="51"/>
    </row>
    <row r="40680" spans="9:13">
      <c r="I40680" s="51"/>
      <c r="M40680" s="51"/>
    </row>
    <row r="40681" spans="9:13">
      <c r="I40681" s="51"/>
      <c r="M40681" s="51"/>
    </row>
    <row r="40682" spans="9:13">
      <c r="I40682" s="51"/>
      <c r="M40682" s="51"/>
    </row>
    <row r="40683" spans="9:13">
      <c r="I40683" s="51"/>
      <c r="M40683" s="51"/>
    </row>
    <row r="40684" spans="9:13">
      <c r="I40684" s="51"/>
      <c r="M40684" s="51"/>
    </row>
    <row r="40685" spans="9:13">
      <c r="I40685" s="51"/>
      <c r="M40685" s="51"/>
    </row>
    <row r="40686" spans="9:13">
      <c r="I40686" s="51"/>
      <c r="M40686" s="51"/>
    </row>
    <row r="40687" spans="9:13">
      <c r="I40687" s="51"/>
      <c r="M40687" s="51"/>
    </row>
    <row r="40688" spans="9:13">
      <c r="I40688" s="51"/>
      <c r="M40688" s="51"/>
    </row>
    <row r="40689" spans="9:13">
      <c r="I40689" s="51"/>
      <c r="M40689" s="51"/>
    </row>
    <row r="40690" spans="9:13">
      <c r="I40690" s="51"/>
      <c r="M40690" s="51"/>
    </row>
    <row r="40691" spans="9:13">
      <c r="I40691" s="51"/>
      <c r="M40691" s="51"/>
    </row>
    <row r="40692" spans="9:13">
      <c r="I40692" s="51"/>
      <c r="M40692" s="51"/>
    </row>
    <row r="40693" spans="9:13">
      <c r="I40693" s="51"/>
      <c r="M40693" s="51"/>
    </row>
    <row r="40694" spans="9:13">
      <c r="I40694" s="51"/>
      <c r="M40694" s="51"/>
    </row>
    <row r="40695" spans="9:13">
      <c r="I40695" s="51"/>
      <c r="M40695" s="51"/>
    </row>
    <row r="40696" spans="9:13">
      <c r="I40696" s="51"/>
      <c r="M40696" s="51"/>
    </row>
    <row r="40697" spans="9:13">
      <c r="I40697" s="51"/>
      <c r="M40697" s="51"/>
    </row>
    <row r="40698" spans="9:13">
      <c r="I40698" s="51"/>
      <c r="M40698" s="51"/>
    </row>
    <row r="40699" spans="9:13">
      <c r="I40699" s="51"/>
      <c r="M40699" s="51"/>
    </row>
    <row r="40700" spans="9:13">
      <c r="I40700" s="51"/>
      <c r="M40700" s="51"/>
    </row>
    <row r="40701" spans="9:13">
      <c r="I40701" s="51"/>
      <c r="M40701" s="51"/>
    </row>
    <row r="40702" spans="9:13">
      <c r="I40702" s="51"/>
      <c r="M40702" s="51"/>
    </row>
    <row r="40703" spans="9:13">
      <c r="I40703" s="51"/>
      <c r="M40703" s="51"/>
    </row>
    <row r="40704" spans="9:13">
      <c r="I40704" s="51"/>
      <c r="M40704" s="51"/>
    </row>
    <row r="40705" spans="9:13">
      <c r="I40705" s="51"/>
      <c r="M40705" s="51"/>
    </row>
    <row r="40706" spans="9:13">
      <c r="I40706" s="51"/>
      <c r="M40706" s="51"/>
    </row>
    <row r="40707" spans="9:13">
      <c r="I40707" s="51"/>
      <c r="M40707" s="51"/>
    </row>
    <row r="40708" spans="9:13">
      <c r="I40708" s="51"/>
      <c r="M40708" s="51"/>
    </row>
    <row r="40709" spans="9:13">
      <c r="I40709" s="51"/>
      <c r="M40709" s="51"/>
    </row>
    <row r="40710" spans="9:13">
      <c r="I40710" s="51"/>
      <c r="M40710" s="51"/>
    </row>
    <row r="40711" spans="9:13">
      <c r="I40711" s="51"/>
      <c r="M40711" s="51"/>
    </row>
    <row r="40712" spans="9:13">
      <c r="I40712" s="51"/>
      <c r="M40712" s="51"/>
    </row>
    <row r="40713" spans="9:13">
      <c r="I40713" s="51"/>
      <c r="M40713" s="51"/>
    </row>
    <row r="40714" spans="9:13">
      <c r="I40714" s="51"/>
      <c r="M40714" s="51"/>
    </row>
    <row r="40715" spans="9:13">
      <c r="I40715" s="51"/>
      <c r="M40715" s="51"/>
    </row>
    <row r="40716" spans="9:13">
      <c r="I40716" s="51"/>
      <c r="M40716" s="51"/>
    </row>
    <row r="40717" spans="9:13">
      <c r="I40717" s="51"/>
      <c r="M40717" s="51"/>
    </row>
    <row r="40718" spans="9:13">
      <c r="I40718" s="51"/>
      <c r="M40718" s="51"/>
    </row>
    <row r="40719" spans="9:13">
      <c r="I40719" s="51"/>
      <c r="M40719" s="51"/>
    </row>
    <row r="40720" spans="9:13">
      <c r="I40720" s="51"/>
      <c r="M40720" s="51"/>
    </row>
    <row r="40721" spans="9:13">
      <c r="I40721" s="51"/>
      <c r="M40721" s="51"/>
    </row>
    <row r="40722" spans="9:13">
      <c r="I40722" s="51"/>
      <c r="M40722" s="51"/>
    </row>
    <row r="40723" spans="9:13">
      <c r="I40723" s="51"/>
      <c r="M40723" s="51"/>
    </row>
    <row r="40724" spans="9:13">
      <c r="I40724" s="51"/>
      <c r="M40724" s="51"/>
    </row>
    <row r="40725" spans="9:13">
      <c r="I40725" s="51"/>
      <c r="M40725" s="51"/>
    </row>
    <row r="40726" spans="9:13">
      <c r="I40726" s="51"/>
      <c r="M40726" s="51"/>
    </row>
    <row r="40727" spans="9:13">
      <c r="I40727" s="51"/>
      <c r="M40727" s="51"/>
    </row>
    <row r="40728" spans="9:13">
      <c r="I40728" s="51"/>
      <c r="M40728" s="51"/>
    </row>
    <row r="40729" spans="9:13">
      <c r="I40729" s="51"/>
      <c r="M40729" s="51"/>
    </row>
    <row r="40730" spans="9:13">
      <c r="I40730" s="51"/>
      <c r="M40730" s="51"/>
    </row>
    <row r="40731" spans="9:13">
      <c r="I40731" s="51"/>
      <c r="M40731" s="51"/>
    </row>
    <row r="40732" spans="9:13">
      <c r="I40732" s="51"/>
      <c r="M40732" s="51"/>
    </row>
    <row r="40733" spans="9:13">
      <c r="I40733" s="51"/>
      <c r="M40733" s="51"/>
    </row>
    <row r="40734" spans="9:13">
      <c r="I40734" s="51"/>
      <c r="M40734" s="51"/>
    </row>
    <row r="40735" spans="9:13">
      <c r="I40735" s="51"/>
      <c r="M40735" s="51"/>
    </row>
    <row r="40736" spans="9:13">
      <c r="I40736" s="51"/>
      <c r="M40736" s="51"/>
    </row>
    <row r="40737" spans="9:13">
      <c r="I40737" s="51"/>
      <c r="M40737" s="51"/>
    </row>
    <row r="40738" spans="9:13">
      <c r="I40738" s="51"/>
      <c r="M40738" s="51"/>
    </row>
    <row r="40739" spans="9:13">
      <c r="I40739" s="51"/>
      <c r="M40739" s="51"/>
    </row>
    <row r="40740" spans="9:13">
      <c r="I40740" s="51"/>
      <c r="M40740" s="51"/>
    </row>
    <row r="40741" spans="9:13">
      <c r="I40741" s="51"/>
      <c r="M40741" s="51"/>
    </row>
    <row r="40742" spans="9:13">
      <c r="I40742" s="51"/>
      <c r="M40742" s="51"/>
    </row>
    <row r="40743" spans="9:13">
      <c r="I40743" s="51"/>
      <c r="M40743" s="51"/>
    </row>
    <row r="40744" spans="9:13">
      <c r="I40744" s="51"/>
      <c r="M40744" s="51"/>
    </row>
    <row r="40745" spans="9:13">
      <c r="I40745" s="51"/>
      <c r="M40745" s="51"/>
    </row>
    <row r="40746" spans="9:13">
      <c r="I40746" s="51"/>
      <c r="M40746" s="51"/>
    </row>
    <row r="40747" spans="9:13">
      <c r="I40747" s="51"/>
      <c r="M40747" s="51"/>
    </row>
    <row r="40748" spans="9:13">
      <c r="I40748" s="51"/>
      <c r="M40748" s="51"/>
    </row>
    <row r="40749" spans="9:13">
      <c r="I40749" s="51"/>
      <c r="M40749" s="51"/>
    </row>
    <row r="40750" spans="9:13">
      <c r="I40750" s="51"/>
      <c r="M40750" s="51"/>
    </row>
    <row r="40751" spans="9:13">
      <c r="I40751" s="51"/>
      <c r="M40751" s="51"/>
    </row>
    <row r="40752" spans="9:13">
      <c r="I40752" s="51"/>
      <c r="M40752" s="51"/>
    </row>
    <row r="40753" spans="9:13">
      <c r="I40753" s="51"/>
      <c r="M40753" s="51"/>
    </row>
    <row r="40754" spans="9:13">
      <c r="I40754" s="51"/>
      <c r="M40754" s="51"/>
    </row>
    <row r="40755" spans="9:13">
      <c r="I40755" s="51"/>
      <c r="M40755" s="51"/>
    </row>
    <row r="40756" spans="9:13">
      <c r="I40756" s="51"/>
      <c r="M40756" s="51"/>
    </row>
    <row r="40757" spans="9:13">
      <c r="I40757" s="51"/>
      <c r="M40757" s="51"/>
    </row>
    <row r="40758" spans="9:13">
      <c r="I40758" s="51"/>
      <c r="M40758" s="51"/>
    </row>
    <row r="40759" spans="9:13">
      <c r="I40759" s="51"/>
      <c r="M40759" s="51"/>
    </row>
    <row r="40760" spans="9:13">
      <c r="I40760" s="51"/>
      <c r="M40760" s="51"/>
    </row>
    <row r="40761" spans="9:13">
      <c r="I40761" s="51"/>
      <c r="M40761" s="51"/>
    </row>
    <row r="40762" spans="9:13">
      <c r="I40762" s="51"/>
      <c r="M40762" s="51"/>
    </row>
    <row r="40763" spans="9:13">
      <c r="I40763" s="51"/>
      <c r="M40763" s="51"/>
    </row>
    <row r="40764" spans="9:13">
      <c r="I40764" s="51"/>
      <c r="M40764" s="51"/>
    </row>
    <row r="40765" spans="9:13">
      <c r="I40765" s="51"/>
      <c r="M40765" s="51"/>
    </row>
    <row r="40766" spans="9:13">
      <c r="I40766" s="51"/>
      <c r="M40766" s="51"/>
    </row>
    <row r="40767" spans="9:13">
      <c r="I40767" s="51"/>
      <c r="M40767" s="51"/>
    </row>
    <row r="40768" spans="9:13">
      <c r="I40768" s="51"/>
      <c r="M40768" s="51"/>
    </row>
    <row r="40769" spans="9:13">
      <c r="I40769" s="51"/>
      <c r="M40769" s="51"/>
    </row>
    <row r="40770" spans="9:13">
      <c r="I40770" s="51"/>
      <c r="M40770" s="51"/>
    </row>
    <row r="40771" spans="9:13">
      <c r="I40771" s="51"/>
      <c r="M40771" s="51"/>
    </row>
    <row r="40772" spans="9:13">
      <c r="I40772" s="51"/>
      <c r="M40772" s="51"/>
    </row>
    <row r="40773" spans="9:13">
      <c r="I40773" s="51"/>
      <c r="M40773" s="51"/>
    </row>
    <row r="40774" spans="9:13">
      <c r="I40774" s="51"/>
      <c r="M40774" s="51"/>
    </row>
    <row r="40775" spans="9:13">
      <c r="I40775" s="51"/>
      <c r="M40775" s="51"/>
    </row>
    <row r="40776" spans="9:13">
      <c r="I40776" s="51"/>
      <c r="M40776" s="51"/>
    </row>
    <row r="40777" spans="9:13">
      <c r="I40777" s="51"/>
      <c r="M40777" s="51"/>
    </row>
    <row r="40778" spans="9:13">
      <c r="I40778" s="51"/>
      <c r="M40778" s="51"/>
    </row>
    <row r="40779" spans="9:13">
      <c r="I40779" s="51"/>
      <c r="M40779" s="51"/>
    </row>
    <row r="40780" spans="9:13">
      <c r="I40780" s="51"/>
      <c r="M40780" s="51"/>
    </row>
    <row r="40781" spans="9:13">
      <c r="I40781" s="51"/>
      <c r="M40781" s="51"/>
    </row>
    <row r="40782" spans="9:13">
      <c r="I40782" s="51"/>
      <c r="M40782" s="51"/>
    </row>
    <row r="40783" spans="9:13">
      <c r="I40783" s="51"/>
      <c r="M40783" s="51"/>
    </row>
    <row r="40784" spans="9:13">
      <c r="I40784" s="51"/>
      <c r="M40784" s="51"/>
    </row>
    <row r="40785" spans="9:13">
      <c r="I40785" s="51"/>
      <c r="M40785" s="51"/>
    </row>
    <row r="40786" spans="9:13">
      <c r="I40786" s="51"/>
      <c r="M40786" s="51"/>
    </row>
    <row r="40787" spans="9:13">
      <c r="I40787" s="51"/>
      <c r="M40787" s="51"/>
    </row>
    <row r="40788" spans="9:13">
      <c r="I40788" s="51"/>
      <c r="M40788" s="51"/>
    </row>
    <row r="40789" spans="9:13">
      <c r="I40789" s="51"/>
      <c r="M40789" s="51"/>
    </row>
    <row r="40790" spans="9:13">
      <c r="I40790" s="51"/>
      <c r="M40790" s="51"/>
    </row>
    <row r="40791" spans="9:13">
      <c r="I40791" s="51"/>
      <c r="M40791" s="51"/>
    </row>
    <row r="40792" spans="9:13">
      <c r="I40792" s="51"/>
      <c r="M40792" s="51"/>
    </row>
    <row r="40793" spans="9:13">
      <c r="I40793" s="51"/>
      <c r="M40793" s="51"/>
    </row>
    <row r="40794" spans="9:13">
      <c r="I40794" s="51"/>
      <c r="M40794" s="51"/>
    </row>
    <row r="40795" spans="9:13">
      <c r="I40795" s="51"/>
      <c r="M40795" s="51"/>
    </row>
    <row r="40796" spans="9:13">
      <c r="I40796" s="51"/>
      <c r="M40796" s="51"/>
    </row>
    <row r="40797" spans="9:13">
      <c r="I40797" s="51"/>
      <c r="M40797" s="51"/>
    </row>
    <row r="40798" spans="9:13">
      <c r="I40798" s="51"/>
      <c r="M40798" s="51"/>
    </row>
    <row r="40799" spans="9:13">
      <c r="I40799" s="51"/>
      <c r="M40799" s="51"/>
    </row>
    <row r="40800" spans="9:13">
      <c r="I40800" s="51"/>
      <c r="M40800" s="51"/>
    </row>
    <row r="40801" spans="9:13">
      <c r="I40801" s="51"/>
      <c r="M40801" s="51"/>
    </row>
    <row r="40802" spans="9:13">
      <c r="I40802" s="51"/>
      <c r="M40802" s="51"/>
    </row>
    <row r="40803" spans="9:13">
      <c r="I40803" s="51"/>
      <c r="M40803" s="51"/>
    </row>
    <row r="40804" spans="9:13">
      <c r="I40804" s="51"/>
      <c r="M40804" s="51"/>
    </row>
    <row r="40805" spans="9:13">
      <c r="I40805" s="51"/>
      <c r="M40805" s="51"/>
    </row>
    <row r="40806" spans="9:13">
      <c r="I40806" s="51"/>
      <c r="M40806" s="51"/>
    </row>
    <row r="40807" spans="9:13">
      <c r="I40807" s="51"/>
      <c r="M40807" s="51"/>
    </row>
    <row r="40808" spans="9:13">
      <c r="I40808" s="51"/>
      <c r="M40808" s="51"/>
    </row>
    <row r="40809" spans="9:13">
      <c r="I40809" s="51"/>
      <c r="M40809" s="51"/>
    </row>
    <row r="40810" spans="9:13">
      <c r="I40810" s="51"/>
      <c r="M40810" s="51"/>
    </row>
    <row r="40811" spans="9:13">
      <c r="I40811" s="51"/>
      <c r="M40811" s="51"/>
    </row>
    <row r="40812" spans="9:13">
      <c r="I40812" s="51"/>
      <c r="M40812" s="51"/>
    </row>
    <row r="40813" spans="9:13">
      <c r="I40813" s="51"/>
      <c r="M40813" s="51"/>
    </row>
    <row r="40814" spans="9:13">
      <c r="I40814" s="51"/>
      <c r="M40814" s="51"/>
    </row>
    <row r="40815" spans="9:13">
      <c r="I40815" s="51"/>
      <c r="M40815" s="51"/>
    </row>
    <row r="40816" spans="9:13">
      <c r="I40816" s="51"/>
      <c r="M40816" s="51"/>
    </row>
    <row r="40817" spans="9:13">
      <c r="I40817" s="51"/>
      <c r="M40817" s="51"/>
    </row>
    <row r="40818" spans="9:13">
      <c r="I40818" s="51"/>
      <c r="M40818" s="51"/>
    </row>
    <row r="40819" spans="9:13">
      <c r="I40819" s="51"/>
      <c r="M40819" s="51"/>
    </row>
    <row r="40820" spans="9:13">
      <c r="I40820" s="51"/>
      <c r="M40820" s="51"/>
    </row>
    <row r="40821" spans="9:13">
      <c r="I40821" s="51"/>
      <c r="M40821" s="51"/>
    </row>
    <row r="40822" spans="9:13">
      <c r="I40822" s="51"/>
      <c r="M40822" s="51"/>
    </row>
    <row r="40823" spans="9:13">
      <c r="I40823" s="51"/>
      <c r="M40823" s="51"/>
    </row>
    <row r="40824" spans="9:13">
      <c r="I40824" s="51"/>
      <c r="M40824" s="51"/>
    </row>
    <row r="40825" spans="9:13">
      <c r="I40825" s="51"/>
      <c r="M40825" s="51"/>
    </row>
    <row r="40826" spans="9:13">
      <c r="I40826" s="51"/>
      <c r="M40826" s="51"/>
    </row>
    <row r="40827" spans="9:13">
      <c r="I40827" s="51"/>
      <c r="M40827" s="51"/>
    </row>
    <row r="40828" spans="9:13">
      <c r="I40828" s="51"/>
      <c r="M40828" s="51"/>
    </row>
    <row r="40829" spans="9:13">
      <c r="I40829" s="51"/>
      <c r="M40829" s="51"/>
    </row>
    <row r="40830" spans="9:13">
      <c r="I40830" s="51"/>
      <c r="M40830" s="51"/>
    </row>
    <row r="40831" spans="9:13">
      <c r="I40831" s="51"/>
      <c r="M40831" s="51"/>
    </row>
    <row r="40832" spans="9:13">
      <c r="I40832" s="51"/>
      <c r="M40832" s="51"/>
    </row>
    <row r="40833" spans="9:13">
      <c r="I40833" s="51"/>
      <c r="M40833" s="51"/>
    </row>
    <row r="40834" spans="9:13">
      <c r="I40834" s="51"/>
      <c r="M40834" s="51"/>
    </row>
    <row r="40835" spans="9:13">
      <c r="I40835" s="51"/>
      <c r="M40835" s="51"/>
    </row>
    <row r="40836" spans="9:13">
      <c r="I40836" s="51"/>
      <c r="M40836" s="51"/>
    </row>
    <row r="40837" spans="9:13">
      <c r="I40837" s="51"/>
      <c r="M40837" s="51"/>
    </row>
    <row r="40838" spans="9:13">
      <c r="I40838" s="51"/>
      <c r="M40838" s="51"/>
    </row>
    <row r="40839" spans="9:13">
      <c r="I40839" s="51"/>
      <c r="M40839" s="51"/>
    </row>
    <row r="40840" spans="9:13">
      <c r="I40840" s="51"/>
      <c r="M40840" s="51"/>
    </row>
    <row r="40841" spans="9:13">
      <c r="I40841" s="51"/>
      <c r="M40841" s="51"/>
    </row>
    <row r="40842" spans="9:13">
      <c r="I40842" s="51"/>
      <c r="M40842" s="51"/>
    </row>
    <row r="40843" spans="9:13">
      <c r="I40843" s="51"/>
      <c r="M40843" s="51"/>
    </row>
    <row r="40844" spans="9:13">
      <c r="I40844" s="51"/>
      <c r="M40844" s="51"/>
    </row>
    <row r="40845" spans="9:13">
      <c r="I40845" s="51"/>
      <c r="M40845" s="51"/>
    </row>
    <row r="40846" spans="9:13">
      <c r="I40846" s="51"/>
      <c r="M40846" s="51"/>
    </row>
    <row r="40847" spans="9:13">
      <c r="I40847" s="51"/>
      <c r="M40847" s="51"/>
    </row>
    <row r="40848" spans="9:13">
      <c r="I40848" s="51"/>
      <c r="M40848" s="51"/>
    </row>
    <row r="40849" spans="9:13">
      <c r="I40849" s="51"/>
      <c r="M40849" s="51"/>
    </row>
    <row r="40850" spans="9:13">
      <c r="I40850" s="51"/>
      <c r="M40850" s="51"/>
    </row>
    <row r="40851" spans="9:13">
      <c r="I40851" s="51"/>
      <c r="M40851" s="51"/>
    </row>
    <row r="40852" spans="9:13">
      <c r="I40852" s="51"/>
      <c r="M40852" s="51"/>
    </row>
    <row r="40853" spans="9:13">
      <c r="I40853" s="51"/>
      <c r="M40853" s="51"/>
    </row>
    <row r="40854" spans="9:13">
      <c r="I40854" s="51"/>
      <c r="M40854" s="51"/>
    </row>
    <row r="40855" spans="9:13">
      <c r="I40855" s="51"/>
      <c r="M40855" s="51"/>
    </row>
    <row r="40856" spans="9:13">
      <c r="I40856" s="51"/>
      <c r="M40856" s="51"/>
    </row>
    <row r="40857" spans="9:13">
      <c r="I40857" s="51"/>
      <c r="M40857" s="51"/>
    </row>
    <row r="40858" spans="9:13">
      <c r="I40858" s="51"/>
      <c r="M40858" s="51"/>
    </row>
    <row r="40859" spans="9:13">
      <c r="I40859" s="51"/>
      <c r="M40859" s="51"/>
    </row>
    <row r="40860" spans="9:13">
      <c r="I40860" s="51"/>
      <c r="M40860" s="51"/>
    </row>
    <row r="40861" spans="9:13">
      <c r="I40861" s="51"/>
      <c r="M40861" s="51"/>
    </row>
    <row r="40862" spans="9:13">
      <c r="I40862" s="51"/>
      <c r="M40862" s="51"/>
    </row>
    <row r="40863" spans="9:13">
      <c r="I40863" s="51"/>
      <c r="M40863" s="51"/>
    </row>
    <row r="40864" spans="9:13">
      <c r="I40864" s="51"/>
      <c r="M40864" s="51"/>
    </row>
    <row r="40865" spans="9:13">
      <c r="I40865" s="51"/>
      <c r="M40865" s="51"/>
    </row>
    <row r="40866" spans="9:13">
      <c r="I40866" s="51"/>
      <c r="M40866" s="51"/>
    </row>
    <row r="40867" spans="9:13">
      <c r="I40867" s="51"/>
      <c r="M40867" s="51"/>
    </row>
    <row r="40868" spans="9:13">
      <c r="I40868" s="51"/>
      <c r="M40868" s="51"/>
    </row>
    <row r="40869" spans="9:13">
      <c r="I40869" s="51"/>
      <c r="M40869" s="51"/>
    </row>
    <row r="40870" spans="9:13">
      <c r="I40870" s="51"/>
      <c r="M40870" s="51"/>
    </row>
    <row r="40871" spans="9:13">
      <c r="I40871" s="51"/>
      <c r="M40871" s="51"/>
    </row>
    <row r="40872" spans="9:13">
      <c r="I40872" s="51"/>
      <c r="M40872" s="51"/>
    </row>
    <row r="40873" spans="9:13">
      <c r="I40873" s="51"/>
      <c r="M40873" s="51"/>
    </row>
    <row r="40874" spans="9:13">
      <c r="I40874" s="51"/>
      <c r="M40874" s="51"/>
    </row>
    <row r="40875" spans="9:13">
      <c r="I40875" s="51"/>
      <c r="M40875" s="51"/>
    </row>
    <row r="40876" spans="9:13">
      <c r="I40876" s="51"/>
      <c r="M40876" s="51"/>
    </row>
    <row r="40877" spans="9:13">
      <c r="I40877" s="51"/>
      <c r="M40877" s="51"/>
    </row>
    <row r="40878" spans="9:13">
      <c r="I40878" s="51"/>
      <c r="M40878" s="51"/>
    </row>
    <row r="40879" spans="9:13">
      <c r="I40879" s="51"/>
      <c r="M40879" s="51"/>
    </row>
    <row r="40880" spans="9:13">
      <c r="I40880" s="51"/>
      <c r="M40880" s="51"/>
    </row>
    <row r="40881" spans="9:13">
      <c r="I40881" s="51"/>
      <c r="M40881" s="51"/>
    </row>
    <row r="40882" spans="9:13">
      <c r="I40882" s="51"/>
      <c r="M40882" s="51"/>
    </row>
    <row r="40883" spans="9:13">
      <c r="I40883" s="51"/>
      <c r="M40883" s="51"/>
    </row>
    <row r="40884" spans="9:13">
      <c r="I40884" s="51"/>
      <c r="M40884" s="51"/>
    </row>
    <row r="40885" spans="9:13">
      <c r="I40885" s="51"/>
      <c r="M40885" s="51"/>
    </row>
    <row r="40886" spans="9:13">
      <c r="I40886" s="51"/>
      <c r="M40886" s="51"/>
    </row>
    <row r="40887" spans="9:13">
      <c r="I40887" s="51"/>
      <c r="M40887" s="51"/>
    </row>
    <row r="40888" spans="9:13">
      <c r="I40888" s="51"/>
      <c r="M40888" s="51"/>
    </row>
    <row r="40889" spans="9:13">
      <c r="I40889" s="51"/>
      <c r="M40889" s="51"/>
    </row>
    <row r="40890" spans="9:13">
      <c r="I40890" s="51"/>
      <c r="M40890" s="51"/>
    </row>
    <row r="40891" spans="9:13">
      <c r="I40891" s="51"/>
      <c r="M40891" s="51"/>
    </row>
    <row r="40892" spans="9:13">
      <c r="I40892" s="51"/>
      <c r="M40892" s="51"/>
    </row>
    <row r="40893" spans="9:13">
      <c r="I40893" s="51"/>
      <c r="M40893" s="51"/>
    </row>
    <row r="40894" spans="9:13">
      <c r="I40894" s="51"/>
      <c r="M40894" s="51"/>
    </row>
    <row r="40895" spans="9:13">
      <c r="I40895" s="51"/>
      <c r="M40895" s="51"/>
    </row>
    <row r="40896" spans="9:13">
      <c r="I40896" s="51"/>
      <c r="M40896" s="51"/>
    </row>
    <row r="40897" spans="9:13">
      <c r="I40897" s="51"/>
      <c r="M40897" s="51"/>
    </row>
    <row r="40898" spans="9:13">
      <c r="I40898" s="51"/>
      <c r="M40898" s="51"/>
    </row>
    <row r="40899" spans="9:13">
      <c r="I40899" s="51"/>
      <c r="M40899" s="51"/>
    </row>
    <row r="40900" spans="9:13">
      <c r="I40900" s="51"/>
      <c r="M40900" s="51"/>
    </row>
    <row r="40901" spans="9:13">
      <c r="I40901" s="51"/>
      <c r="M40901" s="51"/>
    </row>
    <row r="40902" spans="9:13">
      <c r="I40902" s="51"/>
      <c r="M40902" s="51"/>
    </row>
    <row r="40903" spans="9:13">
      <c r="I40903" s="51"/>
      <c r="M40903" s="51"/>
    </row>
    <row r="40904" spans="9:13">
      <c r="I40904" s="51"/>
      <c r="M40904" s="51"/>
    </row>
    <row r="40905" spans="9:13">
      <c r="I40905" s="51"/>
      <c r="M40905" s="51"/>
    </row>
    <row r="40906" spans="9:13">
      <c r="I40906" s="51"/>
      <c r="M40906" s="51"/>
    </row>
    <row r="40907" spans="9:13">
      <c r="I40907" s="51"/>
      <c r="M40907" s="51"/>
    </row>
    <row r="40908" spans="9:13">
      <c r="I40908" s="51"/>
      <c r="M40908" s="51"/>
    </row>
    <row r="40909" spans="9:13">
      <c r="I40909" s="51"/>
      <c r="M40909" s="51"/>
    </row>
    <row r="40910" spans="9:13">
      <c r="I40910" s="51"/>
      <c r="M40910" s="51"/>
    </row>
    <row r="40911" spans="9:13">
      <c r="I40911" s="51"/>
      <c r="M40911" s="51"/>
    </row>
    <row r="40912" spans="9:13">
      <c r="I40912" s="51"/>
      <c r="M40912" s="51"/>
    </row>
    <row r="40913" spans="9:13">
      <c r="I40913" s="51"/>
      <c r="M40913" s="51"/>
    </row>
    <row r="40914" spans="9:13">
      <c r="I40914" s="51"/>
      <c r="M40914" s="51"/>
    </row>
    <row r="40915" spans="9:13">
      <c r="I40915" s="51"/>
      <c r="M40915" s="51"/>
    </row>
    <row r="40916" spans="9:13">
      <c r="I40916" s="51"/>
      <c r="M40916" s="51"/>
    </row>
    <row r="40917" spans="9:13">
      <c r="I40917" s="51"/>
      <c r="M40917" s="51"/>
    </row>
    <row r="40918" spans="9:13">
      <c r="I40918" s="51"/>
      <c r="M40918" s="51"/>
    </row>
    <row r="40919" spans="9:13">
      <c r="I40919" s="51"/>
      <c r="M40919" s="51"/>
    </row>
    <row r="40920" spans="9:13">
      <c r="I40920" s="51"/>
      <c r="M40920" s="51"/>
    </row>
    <row r="40921" spans="9:13">
      <c r="I40921" s="51"/>
      <c r="M40921" s="51"/>
    </row>
    <row r="40922" spans="9:13">
      <c r="I40922" s="51"/>
      <c r="M40922" s="51"/>
    </row>
    <row r="40923" spans="9:13">
      <c r="I40923" s="51"/>
      <c r="M40923" s="51"/>
    </row>
    <row r="40924" spans="9:13">
      <c r="I40924" s="51"/>
      <c r="M40924" s="51"/>
    </row>
    <row r="40925" spans="9:13">
      <c r="I40925" s="51"/>
      <c r="M40925" s="51"/>
    </row>
    <row r="40926" spans="9:13">
      <c r="I40926" s="51"/>
      <c r="M40926" s="51"/>
    </row>
    <row r="40927" spans="9:13">
      <c r="I40927" s="51"/>
      <c r="M40927" s="51"/>
    </row>
    <row r="40928" spans="9:13">
      <c r="I40928" s="51"/>
      <c r="M40928" s="51"/>
    </row>
    <row r="40929" spans="9:13">
      <c r="I40929" s="51"/>
      <c r="M40929" s="51"/>
    </row>
    <row r="40930" spans="9:13">
      <c r="I40930" s="51"/>
      <c r="M40930" s="51"/>
    </row>
    <row r="40931" spans="9:13">
      <c r="I40931" s="51"/>
      <c r="M40931" s="51"/>
    </row>
    <row r="40932" spans="9:13">
      <c r="I40932" s="51"/>
      <c r="M40932" s="51"/>
    </row>
    <row r="40933" spans="9:13">
      <c r="I40933" s="51"/>
      <c r="M40933" s="51"/>
    </row>
    <row r="40934" spans="9:13">
      <c r="I40934" s="51"/>
      <c r="M40934" s="51"/>
    </row>
    <row r="40935" spans="9:13">
      <c r="I40935" s="51"/>
      <c r="M40935" s="51"/>
    </row>
    <row r="40936" spans="9:13">
      <c r="I40936" s="51"/>
      <c r="M40936" s="51"/>
    </row>
    <row r="40937" spans="9:13">
      <c r="I40937" s="51"/>
      <c r="M40937" s="51"/>
    </row>
    <row r="40938" spans="9:13">
      <c r="I40938" s="51"/>
      <c r="M40938" s="51"/>
    </row>
    <row r="40939" spans="9:13">
      <c r="I40939" s="51"/>
      <c r="M40939" s="51"/>
    </row>
    <row r="40940" spans="9:13">
      <c r="I40940" s="51"/>
      <c r="M40940" s="51"/>
    </row>
    <row r="40941" spans="9:13">
      <c r="I40941" s="51"/>
      <c r="M40941" s="51"/>
    </row>
    <row r="40942" spans="9:13">
      <c r="I40942" s="51"/>
      <c r="M40942" s="51"/>
    </row>
    <row r="40943" spans="9:13">
      <c r="I40943" s="51"/>
      <c r="M40943" s="51"/>
    </row>
    <row r="40944" spans="9:13">
      <c r="I40944" s="51"/>
      <c r="M40944" s="51"/>
    </row>
    <row r="40945" spans="9:13">
      <c r="I40945" s="51"/>
      <c r="M40945" s="51"/>
    </row>
    <row r="40946" spans="9:13">
      <c r="I40946" s="51"/>
      <c r="M40946" s="51"/>
    </row>
    <row r="40947" spans="9:13">
      <c r="I40947" s="51"/>
      <c r="M40947" s="51"/>
    </row>
    <row r="40948" spans="9:13">
      <c r="I40948" s="51"/>
      <c r="M40948" s="51"/>
    </row>
    <row r="40949" spans="9:13">
      <c r="I40949" s="51"/>
      <c r="M40949" s="51"/>
    </row>
    <row r="40950" spans="9:13">
      <c r="I40950" s="51"/>
      <c r="M40950" s="51"/>
    </row>
    <row r="40951" spans="9:13">
      <c r="I40951" s="51"/>
      <c r="M40951" s="51"/>
    </row>
    <row r="40952" spans="9:13">
      <c r="I40952" s="51"/>
      <c r="M40952" s="51"/>
    </row>
    <row r="40953" spans="9:13">
      <c r="I40953" s="51"/>
      <c r="M40953" s="51"/>
    </row>
    <row r="40954" spans="9:13">
      <c r="I40954" s="51"/>
      <c r="M40954" s="51"/>
    </row>
    <row r="40955" spans="9:13">
      <c r="I40955" s="51"/>
      <c r="M40955" s="51"/>
    </row>
    <row r="40956" spans="9:13">
      <c r="I40956" s="51"/>
      <c r="M40956" s="51"/>
    </row>
    <row r="40957" spans="9:13">
      <c r="I40957" s="51"/>
      <c r="M40957" s="51"/>
    </row>
    <row r="40958" spans="9:13">
      <c r="I40958" s="51"/>
      <c r="M40958" s="51"/>
    </row>
    <row r="40959" spans="9:13">
      <c r="I40959" s="51"/>
      <c r="M40959" s="51"/>
    </row>
    <row r="40960" spans="9:13">
      <c r="I40960" s="51"/>
      <c r="M40960" s="51"/>
    </row>
    <row r="40961" spans="9:13">
      <c r="I40961" s="51"/>
      <c r="M40961" s="51"/>
    </row>
    <row r="40962" spans="9:13">
      <c r="I40962" s="51"/>
      <c r="M40962" s="51"/>
    </row>
    <row r="40963" spans="9:13">
      <c r="I40963" s="51"/>
      <c r="M40963" s="51"/>
    </row>
    <row r="40964" spans="9:13">
      <c r="I40964" s="51"/>
      <c r="M40964" s="51"/>
    </row>
    <row r="40965" spans="9:13">
      <c r="I40965" s="51"/>
      <c r="M40965" s="51"/>
    </row>
    <row r="40966" spans="9:13">
      <c r="I40966" s="51"/>
      <c r="M40966" s="51"/>
    </row>
    <row r="40967" spans="9:13">
      <c r="I40967" s="51"/>
      <c r="M40967" s="51"/>
    </row>
    <row r="40968" spans="9:13">
      <c r="I40968" s="51"/>
      <c r="M40968" s="51"/>
    </row>
    <row r="40969" spans="9:13">
      <c r="I40969" s="51"/>
      <c r="M40969" s="51"/>
    </row>
    <row r="40970" spans="9:13">
      <c r="I40970" s="51"/>
      <c r="M40970" s="51"/>
    </row>
    <row r="40971" spans="9:13">
      <c r="I40971" s="51"/>
      <c r="M40971" s="51"/>
    </row>
    <row r="40972" spans="9:13">
      <c r="I40972" s="51"/>
      <c r="M40972" s="51"/>
    </row>
    <row r="40973" spans="9:13">
      <c r="I40973" s="51"/>
      <c r="M40973" s="51"/>
    </row>
    <row r="40974" spans="9:13">
      <c r="I40974" s="51"/>
      <c r="M40974" s="51"/>
    </row>
    <row r="40975" spans="9:13">
      <c r="I40975" s="51"/>
      <c r="M40975" s="51"/>
    </row>
    <row r="40976" spans="9:13">
      <c r="I40976" s="51"/>
      <c r="M40976" s="51"/>
    </row>
    <row r="40977" spans="9:13">
      <c r="I40977" s="51"/>
      <c r="M40977" s="51"/>
    </row>
    <row r="40978" spans="9:13">
      <c r="I40978" s="51"/>
      <c r="M40978" s="51"/>
    </row>
    <row r="40979" spans="9:13">
      <c r="I40979" s="51"/>
      <c r="M40979" s="51"/>
    </row>
    <row r="40980" spans="9:13">
      <c r="I40980" s="51"/>
      <c r="M40980" s="51"/>
    </row>
    <row r="40981" spans="9:13">
      <c r="I40981" s="51"/>
      <c r="M40981" s="51"/>
    </row>
    <row r="40982" spans="9:13">
      <c r="I40982" s="51"/>
      <c r="M40982" s="51"/>
    </row>
    <row r="40983" spans="9:13">
      <c r="I40983" s="51"/>
      <c r="M40983" s="51"/>
    </row>
    <row r="40984" spans="9:13">
      <c r="I40984" s="51"/>
      <c r="M40984" s="51"/>
    </row>
    <row r="40985" spans="9:13">
      <c r="I40985" s="51"/>
      <c r="M40985" s="51"/>
    </row>
    <row r="40986" spans="9:13">
      <c r="I40986" s="51"/>
      <c r="M40986" s="51"/>
    </row>
    <row r="40987" spans="9:13">
      <c r="I40987" s="51"/>
      <c r="M40987" s="51"/>
    </row>
    <row r="40988" spans="9:13">
      <c r="I40988" s="51"/>
      <c r="M40988" s="51"/>
    </row>
    <row r="40989" spans="9:13">
      <c r="I40989" s="51"/>
      <c r="M40989" s="51"/>
    </row>
    <row r="40990" spans="9:13">
      <c r="I40990" s="51"/>
      <c r="M40990" s="51"/>
    </row>
    <row r="40991" spans="9:13">
      <c r="I40991" s="51"/>
      <c r="M40991" s="51"/>
    </row>
    <row r="40992" spans="9:13">
      <c r="I40992" s="51"/>
      <c r="M40992" s="51"/>
    </row>
    <row r="40993" spans="9:13">
      <c r="I40993" s="51"/>
      <c r="M40993" s="51"/>
    </row>
    <row r="40994" spans="9:13">
      <c r="I40994" s="51"/>
      <c r="M40994" s="51"/>
    </row>
    <row r="40995" spans="9:13">
      <c r="I40995" s="51"/>
      <c r="M40995" s="51"/>
    </row>
    <row r="40996" spans="9:13">
      <c r="I40996" s="51"/>
      <c r="M40996" s="51"/>
    </row>
    <row r="40997" spans="9:13">
      <c r="I40997" s="51"/>
      <c r="M40997" s="51"/>
    </row>
    <row r="40998" spans="9:13">
      <c r="I40998" s="51"/>
      <c r="M40998" s="51"/>
    </row>
    <row r="40999" spans="9:13">
      <c r="I40999" s="51"/>
      <c r="M40999" s="51"/>
    </row>
    <row r="41000" spans="9:13">
      <c r="I41000" s="51"/>
      <c r="M41000" s="51"/>
    </row>
    <row r="41001" spans="9:13">
      <c r="I41001" s="51"/>
      <c r="M41001" s="51"/>
    </row>
    <row r="41002" spans="9:13">
      <c r="I41002" s="51"/>
      <c r="M41002" s="51"/>
    </row>
    <row r="41003" spans="9:13">
      <c r="I41003" s="51"/>
      <c r="M41003" s="51"/>
    </row>
    <row r="41004" spans="9:13">
      <c r="I41004" s="51"/>
      <c r="M41004" s="51"/>
    </row>
    <row r="41005" spans="9:13">
      <c r="I41005" s="51"/>
      <c r="M41005" s="51"/>
    </row>
    <row r="41006" spans="9:13">
      <c r="I41006" s="51"/>
      <c r="M41006" s="51"/>
    </row>
    <row r="41007" spans="9:13">
      <c r="I41007" s="51"/>
      <c r="M41007" s="51"/>
    </row>
    <row r="41008" spans="9:13">
      <c r="I41008" s="51"/>
      <c r="M41008" s="51"/>
    </row>
    <row r="41009" spans="9:13">
      <c r="I41009" s="51"/>
      <c r="M41009" s="51"/>
    </row>
    <row r="41010" spans="9:13">
      <c r="I41010" s="51"/>
      <c r="M41010" s="51"/>
    </row>
    <row r="41011" spans="9:13">
      <c r="I41011" s="51"/>
      <c r="M41011" s="51"/>
    </row>
    <row r="41012" spans="9:13">
      <c r="I41012" s="51"/>
      <c r="M41012" s="51"/>
    </row>
    <row r="41013" spans="9:13">
      <c r="I41013" s="51"/>
      <c r="M41013" s="51"/>
    </row>
    <row r="41014" spans="9:13">
      <c r="I41014" s="51"/>
      <c r="M41014" s="51"/>
    </row>
    <row r="41015" spans="9:13">
      <c r="I41015" s="51"/>
      <c r="M41015" s="51"/>
    </row>
    <row r="41016" spans="9:13">
      <c r="I41016" s="51"/>
      <c r="M41016" s="51"/>
    </row>
    <row r="41017" spans="9:13">
      <c r="I41017" s="51"/>
      <c r="M41017" s="51"/>
    </row>
    <row r="41018" spans="9:13">
      <c r="I41018" s="51"/>
      <c r="M41018" s="51"/>
    </row>
    <row r="41019" spans="9:13">
      <c r="I41019" s="51"/>
      <c r="M41019" s="51"/>
    </row>
    <row r="41020" spans="9:13">
      <c r="I41020" s="51"/>
      <c r="M41020" s="51"/>
    </row>
    <row r="41021" spans="9:13">
      <c r="I41021" s="51"/>
      <c r="M41021" s="51"/>
    </row>
    <row r="41022" spans="9:13">
      <c r="I41022" s="51"/>
      <c r="M41022" s="51"/>
    </row>
    <row r="41023" spans="9:13">
      <c r="I41023" s="51"/>
      <c r="M41023" s="51"/>
    </row>
    <row r="41024" spans="9:13">
      <c r="I41024" s="51"/>
      <c r="M41024" s="51"/>
    </row>
    <row r="41025" spans="9:13">
      <c r="I41025" s="51"/>
      <c r="M41025" s="51"/>
    </row>
    <row r="41026" spans="9:13">
      <c r="I41026" s="51"/>
      <c r="M41026" s="51"/>
    </row>
    <row r="41027" spans="9:13">
      <c r="I41027" s="51"/>
      <c r="M41027" s="51"/>
    </row>
    <row r="41028" spans="9:13">
      <c r="I41028" s="51"/>
      <c r="M41028" s="51"/>
    </row>
    <row r="41029" spans="9:13">
      <c r="I41029" s="51"/>
      <c r="M41029" s="51"/>
    </row>
    <row r="41030" spans="9:13">
      <c r="I41030" s="51"/>
      <c r="M41030" s="51"/>
    </row>
    <row r="41031" spans="9:13">
      <c r="I41031" s="51"/>
      <c r="M41031" s="51"/>
    </row>
    <row r="41032" spans="9:13">
      <c r="I41032" s="51"/>
      <c r="M41032" s="51"/>
    </row>
    <row r="41033" spans="9:13">
      <c r="I41033" s="51"/>
      <c r="M41033" s="51"/>
    </row>
    <row r="41034" spans="9:13">
      <c r="I41034" s="51"/>
      <c r="M41034" s="51"/>
    </row>
    <row r="41035" spans="9:13">
      <c r="I41035" s="51"/>
      <c r="M41035" s="51"/>
    </row>
    <row r="41036" spans="9:13">
      <c r="I41036" s="51"/>
      <c r="M41036" s="51"/>
    </row>
    <row r="41037" spans="9:13">
      <c r="I41037" s="51"/>
      <c r="M41037" s="51"/>
    </row>
    <row r="41038" spans="9:13">
      <c r="I41038" s="51"/>
      <c r="M41038" s="51"/>
    </row>
    <row r="41039" spans="9:13">
      <c r="I41039" s="51"/>
      <c r="M41039" s="51"/>
    </row>
    <row r="41040" spans="9:13">
      <c r="I41040" s="51"/>
      <c r="M41040" s="51"/>
    </row>
    <row r="41041" spans="9:13">
      <c r="I41041" s="51"/>
      <c r="M41041" s="51"/>
    </row>
    <row r="41042" spans="9:13">
      <c r="I41042" s="51"/>
      <c r="M41042" s="51"/>
    </row>
    <row r="41043" spans="9:13">
      <c r="I41043" s="51"/>
      <c r="M41043" s="51"/>
    </row>
    <row r="41044" spans="9:13">
      <c r="I41044" s="51"/>
      <c r="M41044" s="51"/>
    </row>
    <row r="41045" spans="9:13">
      <c r="I41045" s="51"/>
      <c r="M41045" s="51"/>
    </row>
    <row r="41046" spans="9:13">
      <c r="I41046" s="51"/>
      <c r="M41046" s="51"/>
    </row>
    <row r="41047" spans="9:13">
      <c r="I41047" s="51"/>
      <c r="M41047" s="51"/>
    </row>
    <row r="41048" spans="9:13">
      <c r="I41048" s="51"/>
      <c r="M41048" s="51"/>
    </row>
    <row r="41049" spans="9:13">
      <c r="I41049" s="51"/>
      <c r="M41049" s="51"/>
    </row>
    <row r="41050" spans="9:13">
      <c r="I41050" s="51"/>
      <c r="M41050" s="51"/>
    </row>
    <row r="41051" spans="9:13">
      <c r="I41051" s="51"/>
      <c r="M41051" s="51"/>
    </row>
    <row r="41052" spans="9:13">
      <c r="I41052" s="51"/>
      <c r="M41052" s="51"/>
    </row>
    <row r="41053" spans="9:13">
      <c r="I41053" s="51"/>
      <c r="M41053" s="51"/>
    </row>
    <row r="41054" spans="9:13">
      <c r="I41054" s="51"/>
      <c r="M41054" s="51"/>
    </row>
    <row r="41055" spans="9:13">
      <c r="I41055" s="51"/>
      <c r="M41055" s="51"/>
    </row>
    <row r="41056" spans="9:13">
      <c r="I41056" s="51"/>
      <c r="M41056" s="51"/>
    </row>
    <row r="41057" spans="9:13">
      <c r="I41057" s="51"/>
      <c r="M41057" s="51"/>
    </row>
    <row r="41058" spans="9:13">
      <c r="I41058" s="51"/>
      <c r="M41058" s="51"/>
    </row>
    <row r="41059" spans="9:13">
      <c r="I41059" s="51"/>
      <c r="M41059" s="51"/>
    </row>
    <row r="41060" spans="9:13">
      <c r="I41060" s="51"/>
      <c r="M41060" s="51"/>
    </row>
    <row r="41061" spans="9:13">
      <c r="I41061" s="51"/>
      <c r="M41061" s="51"/>
    </row>
    <row r="41062" spans="9:13">
      <c r="I41062" s="51"/>
      <c r="M41062" s="51"/>
    </row>
    <row r="41063" spans="9:13">
      <c r="I41063" s="51"/>
      <c r="M41063" s="51"/>
    </row>
    <row r="41064" spans="9:13">
      <c r="I41064" s="51"/>
      <c r="M41064" s="51"/>
    </row>
    <row r="41065" spans="9:13">
      <c r="I41065" s="51"/>
      <c r="M41065" s="51"/>
    </row>
    <row r="41066" spans="9:13">
      <c r="I41066" s="51"/>
      <c r="M41066" s="51"/>
    </row>
    <row r="41067" spans="9:13">
      <c r="I41067" s="51"/>
      <c r="M41067" s="51"/>
    </row>
    <row r="41068" spans="9:13">
      <c r="I41068" s="51"/>
      <c r="M41068" s="51"/>
    </row>
    <row r="41069" spans="9:13">
      <c r="I41069" s="51"/>
      <c r="M41069" s="51"/>
    </row>
    <row r="41070" spans="9:13">
      <c r="I41070" s="51"/>
      <c r="M41070" s="51"/>
    </row>
    <row r="41071" spans="9:13">
      <c r="I41071" s="51"/>
      <c r="M41071" s="51"/>
    </row>
    <row r="41072" spans="9:13">
      <c r="I41072" s="51"/>
      <c r="M41072" s="51"/>
    </row>
    <row r="41073" spans="9:13">
      <c r="I41073" s="51"/>
      <c r="M41073" s="51"/>
    </row>
    <row r="41074" spans="9:13">
      <c r="I41074" s="51"/>
      <c r="M41074" s="51"/>
    </row>
    <row r="41075" spans="9:13">
      <c r="I41075" s="51"/>
      <c r="M41075" s="51"/>
    </row>
    <row r="41076" spans="9:13">
      <c r="I41076" s="51"/>
      <c r="M41076" s="51"/>
    </row>
    <row r="41077" spans="9:13">
      <c r="I41077" s="51"/>
      <c r="M41077" s="51"/>
    </row>
    <row r="41078" spans="9:13">
      <c r="I41078" s="51"/>
      <c r="M41078" s="51"/>
    </row>
    <row r="41079" spans="9:13">
      <c r="I41079" s="51"/>
      <c r="M41079" s="51"/>
    </row>
    <row r="41080" spans="9:13">
      <c r="I41080" s="51"/>
      <c r="M41080" s="51"/>
    </row>
    <row r="41081" spans="9:13">
      <c r="I41081" s="51"/>
      <c r="M41081" s="51"/>
    </row>
    <row r="41082" spans="9:13">
      <c r="I41082" s="51"/>
      <c r="M41082" s="51"/>
    </row>
    <row r="41083" spans="9:13">
      <c r="I41083" s="51"/>
      <c r="M41083" s="51"/>
    </row>
    <row r="41084" spans="9:13">
      <c r="I41084" s="51"/>
      <c r="M41084" s="51"/>
    </row>
    <row r="41085" spans="9:13">
      <c r="I41085" s="51"/>
      <c r="M41085" s="51"/>
    </row>
    <row r="41086" spans="9:13">
      <c r="I41086" s="51"/>
      <c r="M41086" s="51"/>
    </row>
    <row r="41087" spans="9:13">
      <c r="I41087" s="51"/>
      <c r="M41087" s="51"/>
    </row>
    <row r="41088" spans="9:13">
      <c r="I41088" s="51"/>
      <c r="M41088" s="51"/>
    </row>
    <row r="41089" spans="9:13">
      <c r="I41089" s="51"/>
      <c r="M41089" s="51"/>
    </row>
    <row r="41090" spans="9:13">
      <c r="I41090" s="51"/>
      <c r="M41090" s="51"/>
    </row>
    <row r="41091" spans="9:13">
      <c r="I41091" s="51"/>
      <c r="M41091" s="51"/>
    </row>
    <row r="41092" spans="9:13">
      <c r="I41092" s="51"/>
      <c r="M41092" s="51"/>
    </row>
    <row r="41093" spans="9:13">
      <c r="I41093" s="51"/>
      <c r="M41093" s="51"/>
    </row>
    <row r="41094" spans="9:13">
      <c r="I41094" s="51"/>
      <c r="M41094" s="51"/>
    </row>
    <row r="41095" spans="9:13">
      <c r="I41095" s="51"/>
      <c r="M41095" s="51"/>
    </row>
    <row r="41096" spans="9:13">
      <c r="I41096" s="51"/>
      <c r="M41096" s="51"/>
    </row>
    <row r="41097" spans="9:13">
      <c r="I41097" s="51"/>
      <c r="M41097" s="51"/>
    </row>
    <row r="41098" spans="9:13">
      <c r="I41098" s="51"/>
      <c r="M41098" s="51"/>
    </row>
    <row r="41099" spans="9:13">
      <c r="I41099" s="51"/>
      <c r="M41099" s="51"/>
    </row>
    <row r="41100" spans="9:13">
      <c r="I41100" s="51"/>
      <c r="M41100" s="51"/>
    </row>
    <row r="41101" spans="9:13">
      <c r="I41101" s="51"/>
      <c r="M41101" s="51"/>
    </row>
    <row r="41102" spans="9:13">
      <c r="I41102" s="51"/>
      <c r="M41102" s="51"/>
    </row>
    <row r="41103" spans="9:13">
      <c r="I41103" s="51"/>
      <c r="M41103" s="51"/>
    </row>
    <row r="41104" spans="9:13">
      <c r="I41104" s="51"/>
      <c r="M41104" s="51"/>
    </row>
    <row r="41105" spans="9:13">
      <c r="I41105" s="51"/>
      <c r="M41105" s="51"/>
    </row>
    <row r="41106" spans="9:13">
      <c r="I41106" s="51"/>
      <c r="M41106" s="51"/>
    </row>
    <row r="41107" spans="9:13">
      <c r="I41107" s="51"/>
      <c r="M41107" s="51"/>
    </row>
    <row r="41108" spans="9:13">
      <c r="I41108" s="51"/>
      <c r="M41108" s="51"/>
    </row>
    <row r="41109" spans="9:13">
      <c r="I41109" s="51"/>
      <c r="M41109" s="51"/>
    </row>
    <row r="41110" spans="9:13">
      <c r="I41110" s="51"/>
      <c r="M41110" s="51"/>
    </row>
    <row r="41111" spans="9:13">
      <c r="I41111" s="51"/>
      <c r="M41111" s="51"/>
    </row>
    <row r="41112" spans="9:13">
      <c r="I41112" s="51"/>
      <c r="M41112" s="51"/>
    </row>
    <row r="41113" spans="9:13">
      <c r="I41113" s="51"/>
      <c r="M41113" s="51"/>
    </row>
    <row r="41114" spans="9:13">
      <c r="I41114" s="51"/>
      <c r="M41114" s="51"/>
    </row>
    <row r="41115" spans="9:13">
      <c r="I41115" s="51"/>
      <c r="M41115" s="51"/>
    </row>
    <row r="41116" spans="9:13">
      <c r="I41116" s="51"/>
      <c r="M41116" s="51"/>
    </row>
    <row r="41117" spans="9:13">
      <c r="I41117" s="51"/>
      <c r="M41117" s="51"/>
    </row>
    <row r="41118" spans="9:13">
      <c r="I41118" s="51"/>
      <c r="M41118" s="51"/>
    </row>
    <row r="41119" spans="9:13">
      <c r="I41119" s="51"/>
      <c r="M41119" s="51"/>
    </row>
    <row r="41120" spans="9:13">
      <c r="I41120" s="51"/>
      <c r="M41120" s="51"/>
    </row>
    <row r="41121" spans="9:13">
      <c r="I41121" s="51"/>
      <c r="M41121" s="51"/>
    </row>
    <row r="41122" spans="9:13">
      <c r="I41122" s="51"/>
      <c r="M41122" s="51"/>
    </row>
    <row r="41123" spans="9:13">
      <c r="I41123" s="51"/>
      <c r="M41123" s="51"/>
    </row>
    <row r="41124" spans="9:13">
      <c r="I41124" s="51"/>
      <c r="M41124" s="51"/>
    </row>
    <row r="41125" spans="9:13">
      <c r="I41125" s="51"/>
      <c r="M41125" s="51"/>
    </row>
    <row r="41126" spans="9:13">
      <c r="I41126" s="51"/>
      <c r="M41126" s="51"/>
    </row>
    <row r="41127" spans="9:13">
      <c r="I41127" s="51"/>
      <c r="M41127" s="51"/>
    </row>
    <row r="41128" spans="9:13">
      <c r="I41128" s="51"/>
      <c r="M41128" s="51"/>
    </row>
    <row r="41129" spans="9:13">
      <c r="I41129" s="51"/>
      <c r="M41129" s="51"/>
    </row>
    <row r="41130" spans="9:13">
      <c r="I41130" s="51"/>
      <c r="M41130" s="51"/>
    </row>
    <row r="41131" spans="9:13">
      <c r="I41131" s="51"/>
      <c r="M41131" s="51"/>
    </row>
    <row r="41132" spans="9:13">
      <c r="I41132" s="51"/>
      <c r="M41132" s="51"/>
    </row>
    <row r="41133" spans="9:13">
      <c r="I41133" s="51"/>
      <c r="M41133" s="51"/>
    </row>
    <row r="41134" spans="9:13">
      <c r="I41134" s="51"/>
      <c r="M41134" s="51"/>
    </row>
    <row r="41135" spans="9:13">
      <c r="I41135" s="51"/>
      <c r="M41135" s="51"/>
    </row>
    <row r="41136" spans="9:13">
      <c r="I41136" s="51"/>
      <c r="M41136" s="51"/>
    </row>
    <row r="41137" spans="9:13">
      <c r="I41137" s="51"/>
      <c r="M41137" s="51"/>
    </row>
    <row r="41138" spans="9:13">
      <c r="I41138" s="51"/>
      <c r="M41138" s="51"/>
    </row>
    <row r="41139" spans="9:13">
      <c r="I41139" s="51"/>
      <c r="M41139" s="51"/>
    </row>
    <row r="41140" spans="9:13">
      <c r="I41140" s="51"/>
      <c r="M41140" s="51"/>
    </row>
    <row r="41141" spans="9:13">
      <c r="I41141" s="51"/>
      <c r="M41141" s="51"/>
    </row>
    <row r="41142" spans="9:13">
      <c r="I41142" s="51"/>
      <c r="M41142" s="51"/>
    </row>
    <row r="41143" spans="9:13">
      <c r="I41143" s="51"/>
      <c r="M41143" s="51"/>
    </row>
    <row r="41144" spans="9:13">
      <c r="I41144" s="51"/>
      <c r="M41144" s="51"/>
    </row>
    <row r="41145" spans="9:13">
      <c r="I41145" s="51"/>
      <c r="M41145" s="51"/>
    </row>
    <row r="41146" spans="9:13">
      <c r="I41146" s="51"/>
      <c r="M41146" s="51"/>
    </row>
    <row r="41147" spans="9:13">
      <c r="I41147" s="51"/>
      <c r="M41147" s="51"/>
    </row>
    <row r="41148" spans="9:13">
      <c r="I41148" s="51"/>
      <c r="M41148" s="51"/>
    </row>
    <row r="41149" spans="9:13">
      <c r="I41149" s="51"/>
      <c r="M41149" s="51"/>
    </row>
    <row r="41150" spans="9:13">
      <c r="I41150" s="51"/>
      <c r="M41150" s="51"/>
    </row>
    <row r="41151" spans="9:13">
      <c r="I41151" s="51"/>
      <c r="M41151" s="51"/>
    </row>
    <row r="41152" spans="9:13">
      <c r="I41152" s="51"/>
      <c r="M41152" s="51"/>
    </row>
    <row r="41153" spans="9:13">
      <c r="I41153" s="51"/>
      <c r="M41153" s="51"/>
    </row>
    <row r="41154" spans="9:13">
      <c r="I41154" s="51"/>
      <c r="M41154" s="51"/>
    </row>
    <row r="41155" spans="9:13">
      <c r="I41155" s="51"/>
      <c r="M41155" s="51"/>
    </row>
    <row r="41156" spans="9:13">
      <c r="I41156" s="51"/>
      <c r="M41156" s="51"/>
    </row>
    <row r="41157" spans="9:13">
      <c r="I41157" s="51"/>
      <c r="M41157" s="51"/>
    </row>
    <row r="41158" spans="9:13">
      <c r="I41158" s="51"/>
      <c r="M41158" s="51"/>
    </row>
    <row r="41159" spans="9:13">
      <c r="I41159" s="51"/>
      <c r="M41159" s="51"/>
    </row>
    <row r="41160" spans="9:13">
      <c r="I41160" s="51"/>
      <c r="M41160" s="51"/>
    </row>
    <row r="41161" spans="9:13">
      <c r="I41161" s="51"/>
      <c r="M41161" s="51"/>
    </row>
    <row r="41162" spans="9:13">
      <c r="I41162" s="51"/>
      <c r="M41162" s="51"/>
    </row>
    <row r="41163" spans="9:13">
      <c r="I41163" s="51"/>
      <c r="M41163" s="51"/>
    </row>
    <row r="41164" spans="9:13">
      <c r="I41164" s="51"/>
      <c r="M41164" s="51"/>
    </row>
    <row r="41165" spans="9:13">
      <c r="I41165" s="51"/>
      <c r="M41165" s="51"/>
    </row>
    <row r="41166" spans="9:13">
      <c r="I41166" s="51"/>
      <c r="M41166" s="51"/>
    </row>
    <row r="41167" spans="9:13">
      <c r="I41167" s="51"/>
      <c r="M41167" s="51"/>
    </row>
    <row r="41168" spans="9:13">
      <c r="I41168" s="51"/>
      <c r="M41168" s="51"/>
    </row>
    <row r="41169" spans="9:13">
      <c r="I41169" s="51"/>
      <c r="M41169" s="51"/>
    </row>
    <row r="41170" spans="9:13">
      <c r="I41170" s="51"/>
      <c r="M41170" s="51"/>
    </row>
    <row r="41171" spans="9:13">
      <c r="I41171" s="51"/>
      <c r="M41171" s="51"/>
    </row>
    <row r="41172" spans="9:13">
      <c r="I41172" s="51"/>
      <c r="M41172" s="51"/>
    </row>
    <row r="41173" spans="9:13">
      <c r="I41173" s="51"/>
      <c r="M41173" s="51"/>
    </row>
    <row r="41174" spans="9:13">
      <c r="I41174" s="51"/>
      <c r="M41174" s="51"/>
    </row>
    <row r="41175" spans="9:13">
      <c r="I41175" s="51"/>
      <c r="M41175" s="51"/>
    </row>
    <row r="41176" spans="9:13">
      <c r="I41176" s="51"/>
      <c r="M41176" s="51"/>
    </row>
    <row r="41177" spans="9:13">
      <c r="I41177" s="51"/>
      <c r="M41177" s="51"/>
    </row>
    <row r="41178" spans="9:13">
      <c r="I41178" s="51"/>
      <c r="M41178" s="51"/>
    </row>
    <row r="41179" spans="9:13">
      <c r="I41179" s="51"/>
      <c r="M41179" s="51"/>
    </row>
    <row r="41180" spans="9:13">
      <c r="I41180" s="51"/>
      <c r="M41180" s="51"/>
    </row>
    <row r="41181" spans="9:13">
      <c r="I41181" s="51"/>
      <c r="M41181" s="51"/>
    </row>
    <row r="41182" spans="9:13">
      <c r="I41182" s="51"/>
      <c r="M41182" s="51"/>
    </row>
    <row r="41183" spans="9:13">
      <c r="I41183" s="51"/>
      <c r="M41183" s="51"/>
    </row>
    <row r="41184" spans="9:13">
      <c r="I41184" s="51"/>
      <c r="M41184" s="51"/>
    </row>
    <row r="41185" spans="9:13">
      <c r="I41185" s="51"/>
      <c r="M41185" s="51"/>
    </row>
    <row r="41186" spans="9:13">
      <c r="I41186" s="51"/>
      <c r="M41186" s="51"/>
    </row>
    <row r="41187" spans="9:13">
      <c r="I41187" s="51"/>
      <c r="M41187" s="51"/>
    </row>
    <row r="41188" spans="9:13">
      <c r="I41188" s="51"/>
      <c r="M41188" s="51"/>
    </row>
    <row r="41189" spans="9:13">
      <c r="I41189" s="51"/>
      <c r="M41189" s="51"/>
    </row>
    <row r="41190" spans="9:13">
      <c r="I41190" s="51"/>
      <c r="M41190" s="51"/>
    </row>
    <row r="41191" spans="9:13">
      <c r="I41191" s="51"/>
      <c r="M41191" s="51"/>
    </row>
    <row r="41192" spans="9:13">
      <c r="I41192" s="51"/>
      <c r="M41192" s="51"/>
    </row>
    <row r="41193" spans="9:13">
      <c r="I41193" s="51"/>
      <c r="M41193" s="51"/>
    </row>
    <row r="41194" spans="9:13">
      <c r="I41194" s="51"/>
      <c r="M41194" s="51"/>
    </row>
    <row r="41195" spans="9:13">
      <c r="I41195" s="51"/>
      <c r="M41195" s="51"/>
    </row>
    <row r="41196" spans="9:13">
      <c r="I41196" s="51"/>
      <c r="M41196" s="51"/>
    </row>
    <row r="41197" spans="9:13">
      <c r="I41197" s="51"/>
      <c r="M41197" s="51"/>
    </row>
    <row r="41198" spans="9:13">
      <c r="I41198" s="51"/>
      <c r="M41198" s="51"/>
    </row>
    <row r="41199" spans="9:13">
      <c r="I41199" s="51"/>
      <c r="M41199" s="51"/>
    </row>
    <row r="41200" spans="9:13">
      <c r="I41200" s="51"/>
      <c r="M41200" s="51"/>
    </row>
    <row r="41201" spans="9:13">
      <c r="I41201" s="51"/>
      <c r="M41201" s="51"/>
    </row>
    <row r="41202" spans="9:13">
      <c r="I41202" s="51"/>
      <c r="M41202" s="51"/>
    </row>
    <row r="41203" spans="9:13">
      <c r="I41203" s="51"/>
      <c r="M41203" s="51"/>
    </row>
    <row r="41204" spans="9:13">
      <c r="I41204" s="51"/>
      <c r="M41204" s="51"/>
    </row>
    <row r="41205" spans="9:13">
      <c r="I41205" s="51"/>
      <c r="M41205" s="51"/>
    </row>
    <row r="41206" spans="9:13">
      <c r="I41206" s="51"/>
      <c r="M41206" s="51"/>
    </row>
    <row r="41207" spans="9:13">
      <c r="I41207" s="51"/>
      <c r="M41207" s="51"/>
    </row>
    <row r="41208" spans="9:13">
      <c r="I41208" s="51"/>
      <c r="M41208" s="51"/>
    </row>
    <row r="41209" spans="9:13">
      <c r="I41209" s="51"/>
      <c r="M41209" s="51"/>
    </row>
    <row r="41210" spans="9:13">
      <c r="I41210" s="51"/>
      <c r="M41210" s="51"/>
    </row>
    <row r="41211" spans="9:13">
      <c r="I41211" s="51"/>
      <c r="M41211" s="51"/>
    </row>
    <row r="41212" spans="9:13">
      <c r="I41212" s="51"/>
      <c r="M41212" s="51"/>
    </row>
    <row r="41213" spans="9:13">
      <c r="I41213" s="51"/>
      <c r="M41213" s="51"/>
    </row>
    <row r="41214" spans="9:13">
      <c r="I41214" s="51"/>
      <c r="M41214" s="51"/>
    </row>
    <row r="41215" spans="9:13">
      <c r="I41215" s="51"/>
      <c r="M41215" s="51"/>
    </row>
    <row r="41216" spans="9:13">
      <c r="I41216" s="51"/>
      <c r="M41216" s="51"/>
    </row>
    <row r="41217" spans="9:13">
      <c r="I41217" s="51"/>
      <c r="M41217" s="51"/>
    </row>
    <row r="41218" spans="9:13">
      <c r="I41218" s="51"/>
      <c r="M41218" s="51"/>
    </row>
    <row r="41219" spans="9:13">
      <c r="I41219" s="51"/>
      <c r="M41219" s="51"/>
    </row>
    <row r="41220" spans="9:13">
      <c r="I41220" s="51"/>
      <c r="M41220" s="51"/>
    </row>
    <row r="41221" spans="9:13">
      <c r="I41221" s="51"/>
      <c r="M41221" s="51"/>
    </row>
    <row r="41222" spans="9:13">
      <c r="I41222" s="51"/>
      <c r="M41222" s="51"/>
    </row>
    <row r="41223" spans="9:13">
      <c r="I41223" s="51"/>
      <c r="M41223" s="51"/>
    </row>
    <row r="41224" spans="9:13">
      <c r="I41224" s="51"/>
      <c r="M41224" s="51"/>
    </row>
    <row r="41225" spans="9:13">
      <c r="I41225" s="51"/>
      <c r="M41225" s="51"/>
    </row>
    <row r="41226" spans="9:13">
      <c r="I41226" s="51"/>
      <c r="M41226" s="51"/>
    </row>
    <row r="41227" spans="9:13">
      <c r="I41227" s="51"/>
      <c r="M41227" s="51"/>
    </row>
    <row r="41228" spans="9:13">
      <c r="I41228" s="51"/>
      <c r="M41228" s="51"/>
    </row>
    <row r="41229" spans="9:13">
      <c r="I41229" s="51"/>
      <c r="M41229" s="51"/>
    </row>
    <row r="41230" spans="9:13">
      <c r="I41230" s="51"/>
      <c r="M41230" s="51"/>
    </row>
    <row r="41231" spans="9:13">
      <c r="I41231" s="51"/>
      <c r="M41231" s="51"/>
    </row>
    <row r="41232" spans="9:13">
      <c r="I41232" s="51"/>
      <c r="M41232" s="51"/>
    </row>
    <row r="41233" spans="9:13">
      <c r="I41233" s="51"/>
      <c r="M41233" s="51"/>
    </row>
    <row r="41234" spans="9:13">
      <c r="I41234" s="51"/>
      <c r="M41234" s="51"/>
    </row>
    <row r="41235" spans="9:13">
      <c r="I41235" s="51"/>
      <c r="M41235" s="51"/>
    </row>
    <row r="41236" spans="9:13">
      <c r="I41236" s="51"/>
      <c r="M41236" s="51"/>
    </row>
    <row r="41237" spans="9:13">
      <c r="I41237" s="51"/>
      <c r="M41237" s="51"/>
    </row>
    <row r="41238" spans="9:13">
      <c r="I41238" s="51"/>
      <c r="M41238" s="51"/>
    </row>
    <row r="41239" spans="9:13">
      <c r="I41239" s="51"/>
      <c r="M41239" s="51"/>
    </row>
    <row r="41240" spans="9:13">
      <c r="I41240" s="51"/>
      <c r="M41240" s="51"/>
    </row>
    <row r="41241" spans="9:13">
      <c r="I41241" s="51"/>
      <c r="M41241" s="51"/>
    </row>
    <row r="41242" spans="9:13">
      <c r="I41242" s="51"/>
      <c r="M41242" s="51"/>
    </row>
    <row r="41243" spans="9:13">
      <c r="I41243" s="51"/>
      <c r="M41243" s="51"/>
    </row>
    <row r="41244" spans="9:13">
      <c r="I41244" s="51"/>
      <c r="M41244" s="51"/>
    </row>
    <row r="41245" spans="9:13">
      <c r="I41245" s="51"/>
      <c r="M41245" s="51"/>
    </row>
    <row r="41246" spans="9:13">
      <c r="I41246" s="51"/>
      <c r="M41246" s="51"/>
    </row>
    <row r="41247" spans="9:13">
      <c r="I41247" s="51"/>
      <c r="M41247" s="51"/>
    </row>
    <row r="41248" spans="9:13">
      <c r="I41248" s="51"/>
      <c r="M41248" s="51"/>
    </row>
    <row r="41249" spans="9:13">
      <c r="I41249" s="51"/>
      <c r="M41249" s="51"/>
    </row>
    <row r="41250" spans="9:13">
      <c r="I41250" s="51"/>
      <c r="M41250" s="51"/>
    </row>
    <row r="41251" spans="9:13">
      <c r="I41251" s="51"/>
      <c r="M41251" s="51"/>
    </row>
    <row r="41252" spans="9:13">
      <c r="I41252" s="51"/>
      <c r="M41252" s="51"/>
    </row>
    <row r="41253" spans="9:13">
      <c r="I41253" s="51"/>
      <c r="M41253" s="51"/>
    </row>
    <row r="41254" spans="9:13">
      <c r="I41254" s="51"/>
      <c r="M41254" s="51"/>
    </row>
    <row r="41255" spans="9:13">
      <c r="I41255" s="51"/>
      <c r="M41255" s="51"/>
    </row>
    <row r="41256" spans="9:13">
      <c r="I41256" s="51"/>
      <c r="M41256" s="51"/>
    </row>
    <row r="41257" spans="9:13">
      <c r="I41257" s="51"/>
      <c r="M41257" s="51"/>
    </row>
    <row r="41258" spans="9:13">
      <c r="I41258" s="51"/>
      <c r="M41258" s="51"/>
    </row>
    <row r="41259" spans="9:13">
      <c r="I41259" s="51"/>
      <c r="M41259" s="51"/>
    </row>
    <row r="41260" spans="9:13">
      <c r="I41260" s="51"/>
      <c r="M41260" s="51"/>
    </row>
    <row r="41261" spans="9:13">
      <c r="I41261" s="51"/>
      <c r="M41261" s="51"/>
    </row>
    <row r="41262" spans="9:13">
      <c r="I41262" s="51"/>
      <c r="M41262" s="51"/>
    </row>
    <row r="41263" spans="9:13">
      <c r="I41263" s="51"/>
      <c r="M41263" s="51"/>
    </row>
    <row r="41264" spans="9:13">
      <c r="I41264" s="51"/>
      <c r="M41264" s="51"/>
    </row>
    <row r="41265" spans="9:13">
      <c r="I41265" s="51"/>
      <c r="M41265" s="51"/>
    </row>
    <row r="41266" spans="9:13">
      <c r="I41266" s="51"/>
      <c r="M41266" s="51"/>
    </row>
    <row r="41267" spans="9:13">
      <c r="I41267" s="51"/>
      <c r="M41267" s="51"/>
    </row>
    <row r="41268" spans="9:13">
      <c r="I41268" s="51"/>
      <c r="M41268" s="51"/>
    </row>
    <row r="41269" spans="9:13">
      <c r="I41269" s="51"/>
      <c r="M41269" s="51"/>
    </row>
    <row r="41270" spans="9:13">
      <c r="I41270" s="51"/>
      <c r="M41270" s="51"/>
    </row>
    <row r="41271" spans="9:13">
      <c r="I41271" s="51"/>
      <c r="M41271" s="51"/>
    </row>
    <row r="41272" spans="9:13">
      <c r="I41272" s="51"/>
      <c r="M41272" s="51"/>
    </row>
    <row r="41273" spans="9:13">
      <c r="I41273" s="51"/>
      <c r="M41273" s="51"/>
    </row>
    <row r="41274" spans="9:13">
      <c r="I41274" s="51"/>
      <c r="M41274" s="51"/>
    </row>
    <row r="41275" spans="9:13">
      <c r="I41275" s="51"/>
      <c r="M41275" s="51"/>
    </row>
    <row r="41276" spans="9:13">
      <c r="I41276" s="51"/>
      <c r="M41276" s="51"/>
    </row>
    <row r="41277" spans="9:13">
      <c r="I41277" s="51"/>
      <c r="M41277" s="51"/>
    </row>
    <row r="41278" spans="9:13">
      <c r="I41278" s="51"/>
      <c r="M41278" s="51"/>
    </row>
    <row r="41279" spans="9:13">
      <c r="I41279" s="51"/>
      <c r="M41279" s="51"/>
    </row>
    <row r="41280" spans="9:13">
      <c r="I41280" s="51"/>
      <c r="M41280" s="51"/>
    </row>
    <row r="41281" spans="9:13">
      <c r="I41281" s="51"/>
      <c r="M41281" s="51"/>
    </row>
    <row r="41282" spans="9:13">
      <c r="I41282" s="51"/>
      <c r="M41282" s="51"/>
    </row>
    <row r="41283" spans="9:13">
      <c r="I41283" s="51"/>
      <c r="M41283" s="51"/>
    </row>
    <row r="41284" spans="9:13">
      <c r="I41284" s="51"/>
      <c r="M41284" s="51"/>
    </row>
    <row r="41285" spans="9:13">
      <c r="I41285" s="51"/>
      <c r="M41285" s="51"/>
    </row>
    <row r="41286" spans="9:13">
      <c r="I41286" s="51"/>
      <c r="M41286" s="51"/>
    </row>
    <row r="41287" spans="9:13">
      <c r="I41287" s="51"/>
      <c r="M41287" s="51"/>
    </row>
    <row r="41288" spans="9:13">
      <c r="I41288" s="51"/>
      <c r="M41288" s="51"/>
    </row>
    <row r="41289" spans="9:13">
      <c r="I41289" s="51"/>
      <c r="M41289" s="51"/>
    </row>
    <row r="41290" spans="9:13">
      <c r="I41290" s="51"/>
      <c r="M41290" s="51"/>
    </row>
    <row r="41291" spans="9:13">
      <c r="I41291" s="51"/>
      <c r="M41291" s="51"/>
    </row>
    <row r="41292" spans="9:13">
      <c r="I41292" s="51"/>
      <c r="M41292" s="51"/>
    </row>
    <row r="41293" spans="9:13">
      <c r="I41293" s="51"/>
      <c r="M41293" s="51"/>
    </row>
    <row r="41294" spans="9:13">
      <c r="I41294" s="51"/>
      <c r="M41294" s="51"/>
    </row>
    <row r="41295" spans="9:13">
      <c r="I41295" s="51"/>
      <c r="M41295" s="51"/>
    </row>
    <row r="41296" spans="9:13">
      <c r="I41296" s="51"/>
      <c r="M41296" s="51"/>
    </row>
    <row r="41297" spans="9:13">
      <c r="I41297" s="51"/>
      <c r="M41297" s="51"/>
    </row>
    <row r="41298" spans="9:13">
      <c r="I41298" s="51"/>
      <c r="M41298" s="51"/>
    </row>
    <row r="41299" spans="9:13">
      <c r="I41299" s="51"/>
      <c r="M41299" s="51"/>
    </row>
    <row r="41300" spans="9:13">
      <c r="I41300" s="51"/>
      <c r="M41300" s="51"/>
    </row>
    <row r="41301" spans="9:13">
      <c r="I41301" s="51"/>
      <c r="M41301" s="51"/>
    </row>
    <row r="41302" spans="9:13">
      <c r="I41302" s="51"/>
      <c r="M41302" s="51"/>
    </row>
    <row r="41303" spans="9:13">
      <c r="I41303" s="51"/>
      <c r="M41303" s="51"/>
    </row>
    <row r="41304" spans="9:13">
      <c r="I41304" s="51"/>
      <c r="M41304" s="51"/>
    </row>
    <row r="41305" spans="9:13">
      <c r="I41305" s="51"/>
      <c r="M41305" s="51"/>
    </row>
    <row r="41306" spans="9:13">
      <c r="I41306" s="51"/>
      <c r="M41306" s="51"/>
    </row>
    <row r="41307" spans="9:13">
      <c r="I41307" s="51"/>
      <c r="M41307" s="51"/>
    </row>
    <row r="41308" spans="9:13">
      <c r="I41308" s="51"/>
      <c r="M41308" s="51"/>
    </row>
    <row r="41309" spans="9:13">
      <c r="I41309" s="51"/>
      <c r="M41309" s="51"/>
    </row>
    <row r="41310" spans="9:13">
      <c r="I41310" s="51"/>
      <c r="M41310" s="51"/>
    </row>
    <row r="41311" spans="9:13">
      <c r="I41311" s="51"/>
      <c r="M41311" s="51"/>
    </row>
    <row r="41312" spans="9:13">
      <c r="I41312" s="51"/>
      <c r="M41312" s="51"/>
    </row>
    <row r="41313" spans="9:13">
      <c r="I41313" s="51"/>
      <c r="M41313" s="51"/>
    </row>
    <row r="41314" spans="9:13">
      <c r="I41314" s="51"/>
      <c r="M41314" s="51"/>
    </row>
    <row r="41315" spans="9:13">
      <c r="I41315" s="51"/>
      <c r="M41315" s="51"/>
    </row>
    <row r="41316" spans="9:13">
      <c r="I41316" s="51"/>
      <c r="M41316" s="51"/>
    </row>
    <row r="41317" spans="9:13">
      <c r="I41317" s="51"/>
      <c r="M41317" s="51"/>
    </row>
    <row r="41318" spans="9:13">
      <c r="I41318" s="51"/>
      <c r="M41318" s="51"/>
    </row>
    <row r="41319" spans="9:13">
      <c r="I41319" s="51"/>
      <c r="M41319" s="51"/>
    </row>
    <row r="41320" spans="9:13">
      <c r="I41320" s="51"/>
      <c r="M41320" s="51"/>
    </row>
    <row r="41321" spans="9:13">
      <c r="I41321" s="51"/>
      <c r="M41321" s="51"/>
    </row>
    <row r="41322" spans="9:13">
      <c r="I41322" s="51"/>
      <c r="M41322" s="51"/>
    </row>
    <row r="41323" spans="9:13">
      <c r="I41323" s="51"/>
      <c r="M41323" s="51"/>
    </row>
    <row r="41324" spans="9:13">
      <c r="I41324" s="51"/>
      <c r="M41324" s="51"/>
    </row>
    <row r="41325" spans="9:13">
      <c r="I41325" s="51"/>
      <c r="M41325" s="51"/>
    </row>
    <row r="41326" spans="9:13">
      <c r="I41326" s="51"/>
      <c r="M41326" s="51"/>
    </row>
    <row r="41327" spans="9:13">
      <c r="I41327" s="51"/>
      <c r="M41327" s="51"/>
    </row>
    <row r="41328" spans="9:13">
      <c r="I41328" s="51"/>
      <c r="M41328" s="51"/>
    </row>
    <row r="41329" spans="9:13">
      <c r="I41329" s="51"/>
      <c r="M41329" s="51"/>
    </row>
    <row r="41330" spans="9:13">
      <c r="I41330" s="51"/>
      <c r="M41330" s="51"/>
    </row>
    <row r="41331" spans="9:13">
      <c r="I41331" s="51"/>
      <c r="M41331" s="51"/>
    </row>
    <row r="41332" spans="9:13">
      <c r="I41332" s="51"/>
      <c r="M41332" s="51"/>
    </row>
    <row r="41333" spans="9:13">
      <c r="I41333" s="51"/>
      <c r="M41333" s="51"/>
    </row>
    <row r="41334" spans="9:13">
      <c r="I41334" s="51"/>
      <c r="M41334" s="51"/>
    </row>
    <row r="41335" spans="9:13">
      <c r="I41335" s="51"/>
      <c r="M41335" s="51"/>
    </row>
    <row r="41336" spans="9:13">
      <c r="I41336" s="51"/>
      <c r="M41336" s="51"/>
    </row>
    <row r="41337" spans="9:13">
      <c r="I41337" s="51"/>
      <c r="M41337" s="51"/>
    </row>
    <row r="41338" spans="9:13">
      <c r="I41338" s="51"/>
      <c r="M41338" s="51"/>
    </row>
    <row r="41339" spans="9:13">
      <c r="I41339" s="51"/>
      <c r="M41339" s="51"/>
    </row>
    <row r="41340" spans="9:13">
      <c r="I41340" s="51"/>
      <c r="M41340" s="51"/>
    </row>
    <row r="41341" spans="9:13">
      <c r="I41341" s="51"/>
      <c r="M41341" s="51"/>
    </row>
    <row r="41342" spans="9:13">
      <c r="I41342" s="51"/>
      <c r="M41342" s="51"/>
    </row>
    <row r="41343" spans="9:13">
      <c r="I41343" s="51"/>
      <c r="M41343" s="51"/>
    </row>
    <row r="41344" spans="9:13">
      <c r="I41344" s="51"/>
      <c r="M41344" s="51"/>
    </row>
    <row r="41345" spans="9:13">
      <c r="I41345" s="51"/>
      <c r="M41345" s="51"/>
    </row>
    <row r="41346" spans="9:13">
      <c r="I41346" s="51"/>
      <c r="M41346" s="51"/>
    </row>
    <row r="41347" spans="9:13">
      <c r="I41347" s="51"/>
      <c r="M41347" s="51"/>
    </row>
    <row r="41348" spans="9:13">
      <c r="I41348" s="51"/>
      <c r="M41348" s="51"/>
    </row>
    <row r="41349" spans="9:13">
      <c r="I41349" s="51"/>
      <c r="M41349" s="51"/>
    </row>
    <row r="41350" spans="9:13">
      <c r="I41350" s="51"/>
      <c r="M41350" s="51"/>
    </row>
    <row r="41351" spans="9:13">
      <c r="I41351" s="51"/>
      <c r="M41351" s="51"/>
    </row>
    <row r="41352" spans="9:13">
      <c r="I41352" s="51"/>
      <c r="M41352" s="51"/>
    </row>
    <row r="41353" spans="9:13">
      <c r="I41353" s="51"/>
      <c r="M41353" s="51"/>
    </row>
    <row r="41354" spans="9:13">
      <c r="I41354" s="51"/>
      <c r="M41354" s="51"/>
    </row>
    <row r="41355" spans="9:13">
      <c r="I41355" s="51"/>
      <c r="M41355" s="51"/>
    </row>
    <row r="41356" spans="9:13">
      <c r="I41356" s="51"/>
      <c r="M41356" s="51"/>
    </row>
    <row r="41357" spans="9:13">
      <c r="I41357" s="51"/>
      <c r="M41357" s="51"/>
    </row>
    <row r="41358" spans="9:13">
      <c r="I41358" s="51"/>
      <c r="M41358" s="51"/>
    </row>
    <row r="41359" spans="9:13">
      <c r="I41359" s="51"/>
      <c r="M41359" s="51"/>
    </row>
    <row r="41360" spans="9:13">
      <c r="I41360" s="51"/>
      <c r="M41360" s="51"/>
    </row>
    <row r="41361" spans="9:13">
      <c r="I41361" s="51"/>
      <c r="M41361" s="51"/>
    </row>
    <row r="41362" spans="9:13">
      <c r="I41362" s="51"/>
      <c r="M41362" s="51"/>
    </row>
    <row r="41363" spans="9:13">
      <c r="I41363" s="51"/>
      <c r="M41363" s="51"/>
    </row>
    <row r="41364" spans="9:13">
      <c r="I41364" s="51"/>
      <c r="M41364" s="51"/>
    </row>
    <row r="41365" spans="9:13">
      <c r="I41365" s="51"/>
      <c r="M41365" s="51"/>
    </row>
    <row r="41366" spans="9:13">
      <c r="I41366" s="51"/>
      <c r="M41366" s="51"/>
    </row>
    <row r="41367" spans="9:13">
      <c r="I41367" s="51"/>
      <c r="M41367" s="51"/>
    </row>
    <row r="41368" spans="9:13">
      <c r="I41368" s="51"/>
      <c r="M41368" s="51"/>
    </row>
    <row r="41369" spans="9:13">
      <c r="I41369" s="51"/>
      <c r="M41369" s="51"/>
    </row>
    <row r="41370" spans="9:13">
      <c r="I41370" s="51"/>
      <c r="M41370" s="51"/>
    </row>
    <row r="41371" spans="9:13">
      <c r="I41371" s="51"/>
      <c r="M41371" s="51"/>
    </row>
    <row r="41372" spans="9:13">
      <c r="I41372" s="51"/>
      <c r="M41372" s="51"/>
    </row>
    <row r="41373" spans="9:13">
      <c r="I41373" s="51"/>
      <c r="M41373" s="51"/>
    </row>
    <row r="41374" spans="9:13">
      <c r="I41374" s="51"/>
      <c r="M41374" s="51"/>
    </row>
    <row r="41375" spans="9:13">
      <c r="I41375" s="51"/>
      <c r="M41375" s="51"/>
    </row>
    <row r="41376" spans="9:13">
      <c r="I41376" s="51"/>
      <c r="M41376" s="51"/>
    </row>
    <row r="41377" spans="9:13">
      <c r="I41377" s="51"/>
      <c r="M41377" s="51"/>
    </row>
    <row r="41378" spans="9:13">
      <c r="I41378" s="51"/>
      <c r="M41378" s="51"/>
    </row>
    <row r="41379" spans="9:13">
      <c r="I41379" s="51"/>
      <c r="M41379" s="51"/>
    </row>
    <row r="41380" spans="9:13">
      <c r="I41380" s="51"/>
      <c r="M41380" s="51"/>
    </row>
    <row r="41381" spans="9:13">
      <c r="I41381" s="51"/>
      <c r="M41381" s="51"/>
    </row>
    <row r="41382" spans="9:13">
      <c r="I41382" s="51"/>
      <c r="M41382" s="51"/>
    </row>
    <row r="41383" spans="9:13">
      <c r="I41383" s="51"/>
      <c r="M41383" s="51"/>
    </row>
    <row r="41384" spans="9:13">
      <c r="I41384" s="51"/>
      <c r="M41384" s="51"/>
    </row>
    <row r="41385" spans="9:13">
      <c r="I41385" s="51"/>
      <c r="M41385" s="51"/>
    </row>
    <row r="41386" spans="9:13">
      <c r="I41386" s="51"/>
      <c r="M41386" s="51"/>
    </row>
    <row r="41387" spans="9:13">
      <c r="I41387" s="51"/>
      <c r="M41387" s="51"/>
    </row>
    <row r="41388" spans="9:13">
      <c r="I41388" s="51"/>
      <c r="M41388" s="51"/>
    </row>
    <row r="41389" spans="9:13">
      <c r="I41389" s="51"/>
      <c r="M41389" s="51"/>
    </row>
    <row r="41390" spans="9:13">
      <c r="I41390" s="51"/>
      <c r="M41390" s="51"/>
    </row>
    <row r="41391" spans="9:13">
      <c r="I41391" s="51"/>
      <c r="M41391" s="51"/>
    </row>
    <row r="41392" spans="9:13">
      <c r="I41392" s="51"/>
      <c r="M41392" s="51"/>
    </row>
    <row r="41393" spans="9:13">
      <c r="I41393" s="51"/>
      <c r="M41393" s="51"/>
    </row>
    <row r="41394" spans="9:13">
      <c r="I41394" s="51"/>
      <c r="M41394" s="51"/>
    </row>
    <row r="41395" spans="9:13">
      <c r="I41395" s="51"/>
      <c r="M41395" s="51"/>
    </row>
    <row r="41396" spans="9:13">
      <c r="I41396" s="51"/>
      <c r="M41396" s="51"/>
    </row>
    <row r="41397" spans="9:13">
      <c r="I41397" s="51"/>
      <c r="M41397" s="51"/>
    </row>
    <row r="41398" spans="9:13">
      <c r="I41398" s="51"/>
      <c r="M41398" s="51"/>
    </row>
    <row r="41399" spans="9:13">
      <c r="I41399" s="51"/>
      <c r="M41399" s="51"/>
    </row>
    <row r="41400" spans="9:13">
      <c r="I41400" s="51"/>
      <c r="M41400" s="51"/>
    </row>
    <row r="41401" spans="9:13">
      <c r="I41401" s="51"/>
      <c r="M41401" s="51"/>
    </row>
    <row r="41402" spans="9:13">
      <c r="I41402" s="51"/>
      <c r="M41402" s="51"/>
    </row>
    <row r="41403" spans="9:13">
      <c r="I41403" s="51"/>
      <c r="M41403" s="51"/>
    </row>
    <row r="41404" spans="9:13">
      <c r="I41404" s="51"/>
      <c r="M41404" s="51"/>
    </row>
    <row r="41405" spans="9:13">
      <c r="I41405" s="51"/>
      <c r="M41405" s="51"/>
    </row>
    <row r="41406" spans="9:13">
      <c r="I41406" s="51"/>
      <c r="M41406" s="51"/>
    </row>
    <row r="41407" spans="9:13">
      <c r="I41407" s="51"/>
      <c r="M41407" s="51"/>
    </row>
    <row r="41408" spans="9:13">
      <c r="I41408" s="51"/>
      <c r="M41408" s="51"/>
    </row>
    <row r="41409" spans="9:13">
      <c r="I41409" s="51"/>
      <c r="M41409" s="51"/>
    </row>
    <row r="41410" spans="9:13">
      <c r="I41410" s="51"/>
      <c r="M41410" s="51"/>
    </row>
    <row r="41411" spans="9:13">
      <c r="I41411" s="51"/>
      <c r="M41411" s="51"/>
    </row>
    <row r="41412" spans="9:13">
      <c r="I41412" s="51"/>
      <c r="M41412" s="51"/>
    </row>
    <row r="41413" spans="9:13">
      <c r="I41413" s="51"/>
      <c r="M41413" s="51"/>
    </row>
    <row r="41414" spans="9:13">
      <c r="I41414" s="51"/>
      <c r="M41414" s="51"/>
    </row>
    <row r="41415" spans="9:13">
      <c r="I41415" s="51"/>
      <c r="M41415" s="51"/>
    </row>
    <row r="41416" spans="9:13">
      <c r="I41416" s="51"/>
      <c r="M41416" s="51"/>
    </row>
    <row r="41417" spans="9:13">
      <c r="I41417" s="51"/>
      <c r="M41417" s="51"/>
    </row>
    <row r="41418" spans="9:13">
      <c r="I41418" s="51"/>
      <c r="M41418" s="51"/>
    </row>
    <row r="41419" spans="9:13">
      <c r="I41419" s="51"/>
      <c r="M41419" s="51"/>
    </row>
    <row r="41420" spans="9:13">
      <c r="I41420" s="51"/>
      <c r="M41420" s="51"/>
    </row>
    <row r="41421" spans="9:13">
      <c r="I41421" s="51"/>
      <c r="M41421" s="51"/>
    </row>
    <row r="41422" spans="9:13">
      <c r="I41422" s="51"/>
      <c r="M41422" s="51"/>
    </row>
    <row r="41423" spans="9:13">
      <c r="I41423" s="51"/>
      <c r="M41423" s="51"/>
    </row>
    <row r="41424" spans="9:13">
      <c r="I41424" s="51"/>
      <c r="M41424" s="51"/>
    </row>
    <row r="41425" spans="9:13">
      <c r="I41425" s="51"/>
      <c r="M41425" s="51"/>
    </row>
    <row r="41426" spans="9:13">
      <c r="I41426" s="51"/>
      <c r="M41426" s="51"/>
    </row>
    <row r="41427" spans="9:13">
      <c r="I41427" s="51"/>
      <c r="M41427" s="51"/>
    </row>
    <row r="41428" spans="9:13">
      <c r="I41428" s="51"/>
      <c r="M41428" s="51"/>
    </row>
    <row r="41429" spans="9:13">
      <c r="I41429" s="51"/>
      <c r="M41429" s="51"/>
    </row>
    <row r="41430" spans="9:13">
      <c r="I41430" s="51"/>
      <c r="M41430" s="51"/>
    </row>
    <row r="41431" spans="9:13">
      <c r="I41431" s="51"/>
      <c r="M41431" s="51"/>
    </row>
    <row r="41432" spans="9:13">
      <c r="I41432" s="51"/>
      <c r="M41432" s="51"/>
    </row>
    <row r="41433" spans="9:13">
      <c r="I41433" s="51"/>
      <c r="M41433" s="51"/>
    </row>
    <row r="41434" spans="9:13">
      <c r="I41434" s="51"/>
      <c r="M41434" s="51"/>
    </row>
    <row r="41435" spans="9:13">
      <c r="I41435" s="51"/>
      <c r="M41435" s="51"/>
    </row>
    <row r="41436" spans="9:13">
      <c r="I41436" s="51"/>
      <c r="M41436" s="51"/>
    </row>
    <row r="41437" spans="9:13">
      <c r="I41437" s="51"/>
      <c r="M41437" s="51"/>
    </row>
    <row r="41438" spans="9:13">
      <c r="I41438" s="51"/>
      <c r="M41438" s="51"/>
    </row>
    <row r="41439" spans="9:13">
      <c r="I41439" s="51"/>
      <c r="M41439" s="51"/>
    </row>
    <row r="41440" spans="9:13">
      <c r="I41440" s="51"/>
      <c r="M41440" s="51"/>
    </row>
    <row r="41441" spans="9:13">
      <c r="I41441" s="51"/>
      <c r="M41441" s="51"/>
    </row>
    <row r="41442" spans="9:13">
      <c r="I41442" s="51"/>
      <c r="M41442" s="51"/>
    </row>
    <row r="41443" spans="9:13">
      <c r="I41443" s="51"/>
      <c r="M41443" s="51"/>
    </row>
    <row r="41444" spans="9:13">
      <c r="I41444" s="51"/>
      <c r="M41444" s="51"/>
    </row>
    <row r="41445" spans="9:13">
      <c r="I41445" s="51"/>
      <c r="M41445" s="51"/>
    </row>
    <row r="41446" spans="9:13">
      <c r="I41446" s="51"/>
      <c r="M41446" s="51"/>
    </row>
    <row r="41447" spans="9:13">
      <c r="I41447" s="51"/>
      <c r="M41447" s="51"/>
    </row>
    <row r="41448" spans="9:13">
      <c r="I41448" s="51"/>
      <c r="M41448" s="51"/>
    </row>
    <row r="41449" spans="9:13">
      <c r="I41449" s="51"/>
      <c r="M41449" s="51"/>
    </row>
    <row r="41450" spans="9:13">
      <c r="I41450" s="51"/>
      <c r="M41450" s="51"/>
    </row>
    <row r="41451" spans="9:13">
      <c r="I41451" s="51"/>
      <c r="M41451" s="51"/>
    </row>
    <row r="41452" spans="9:13">
      <c r="I41452" s="51"/>
      <c r="M41452" s="51"/>
    </row>
    <row r="41453" spans="9:13">
      <c r="I41453" s="51"/>
      <c r="M41453" s="51"/>
    </row>
    <row r="41454" spans="9:13">
      <c r="I41454" s="51"/>
      <c r="M41454" s="51"/>
    </row>
    <row r="41455" spans="9:13">
      <c r="I41455" s="51"/>
      <c r="M41455" s="51"/>
    </row>
    <row r="41456" spans="9:13">
      <c r="I41456" s="51"/>
      <c r="M41456" s="51"/>
    </row>
    <row r="41457" spans="9:13">
      <c r="I41457" s="51"/>
      <c r="M41457" s="51"/>
    </row>
    <row r="41458" spans="9:13">
      <c r="I41458" s="51"/>
      <c r="M41458" s="51"/>
    </row>
    <row r="41459" spans="9:13">
      <c r="I41459" s="51"/>
      <c r="M41459" s="51"/>
    </row>
    <row r="41460" spans="9:13">
      <c r="I41460" s="51"/>
      <c r="M41460" s="51"/>
    </row>
    <row r="41461" spans="9:13">
      <c r="I41461" s="51"/>
      <c r="M41461" s="51"/>
    </row>
    <row r="41462" spans="9:13">
      <c r="I41462" s="51"/>
      <c r="M41462" s="51"/>
    </row>
    <row r="41463" spans="9:13">
      <c r="I41463" s="51"/>
      <c r="M41463" s="51"/>
    </row>
    <row r="41464" spans="9:13">
      <c r="I41464" s="51"/>
      <c r="M41464" s="51"/>
    </row>
    <row r="41465" spans="9:13">
      <c r="I41465" s="51"/>
      <c r="M41465" s="51"/>
    </row>
    <row r="41466" spans="9:13">
      <c r="I41466" s="51"/>
      <c r="M41466" s="51"/>
    </row>
    <row r="41467" spans="9:13">
      <c r="I41467" s="51"/>
      <c r="M41467" s="51"/>
    </row>
    <row r="41468" spans="9:13">
      <c r="I41468" s="51"/>
      <c r="M41468" s="51"/>
    </row>
    <row r="41469" spans="9:13">
      <c r="I41469" s="51"/>
      <c r="M41469" s="51"/>
    </row>
    <row r="41470" spans="9:13">
      <c r="I41470" s="51"/>
      <c r="M41470" s="51"/>
    </row>
    <row r="41471" spans="9:13">
      <c r="I41471" s="51"/>
      <c r="M41471" s="51"/>
    </row>
    <row r="41472" spans="9:13">
      <c r="I41472" s="51"/>
      <c r="M41472" s="51"/>
    </row>
    <row r="41473" spans="9:13">
      <c r="I41473" s="51"/>
      <c r="M41473" s="51"/>
    </row>
    <row r="41474" spans="9:13">
      <c r="I41474" s="51"/>
      <c r="M41474" s="51"/>
    </row>
    <row r="41475" spans="9:13">
      <c r="I41475" s="51"/>
      <c r="M41475" s="51"/>
    </row>
    <row r="41476" spans="9:13">
      <c r="I41476" s="51"/>
      <c r="M41476" s="51"/>
    </row>
    <row r="41477" spans="9:13">
      <c r="I41477" s="51"/>
      <c r="M41477" s="51"/>
    </row>
    <row r="41478" spans="9:13">
      <c r="I41478" s="51"/>
      <c r="M41478" s="51"/>
    </row>
    <row r="41479" spans="9:13">
      <c r="I41479" s="51"/>
      <c r="M41479" s="51"/>
    </row>
    <row r="41480" spans="9:13">
      <c r="I41480" s="51"/>
      <c r="M41480" s="51"/>
    </row>
    <row r="41481" spans="9:13">
      <c r="I41481" s="51"/>
      <c r="M41481" s="51"/>
    </row>
    <row r="41482" spans="9:13">
      <c r="I41482" s="51"/>
      <c r="M41482" s="51"/>
    </row>
    <row r="41483" spans="9:13">
      <c r="I41483" s="51"/>
      <c r="M41483" s="51"/>
    </row>
    <row r="41484" spans="9:13">
      <c r="I41484" s="51"/>
      <c r="M41484" s="51"/>
    </row>
    <row r="41485" spans="9:13">
      <c r="I41485" s="51"/>
      <c r="M41485" s="51"/>
    </row>
    <row r="41486" spans="9:13">
      <c r="I41486" s="51"/>
      <c r="M41486" s="51"/>
    </row>
    <row r="41487" spans="9:13">
      <c r="I41487" s="51"/>
      <c r="M41487" s="51"/>
    </row>
    <row r="41488" spans="9:13">
      <c r="I41488" s="51"/>
      <c r="M41488" s="51"/>
    </row>
    <row r="41489" spans="9:13">
      <c r="I41489" s="51"/>
      <c r="M41489" s="51"/>
    </row>
    <row r="41490" spans="9:13">
      <c r="I41490" s="51"/>
      <c r="M41490" s="51"/>
    </row>
    <row r="41491" spans="9:13">
      <c r="I41491" s="51"/>
      <c r="M41491" s="51"/>
    </row>
    <row r="41492" spans="9:13">
      <c r="I41492" s="51"/>
      <c r="M41492" s="51"/>
    </row>
    <row r="41493" spans="9:13">
      <c r="I41493" s="51"/>
      <c r="M41493" s="51"/>
    </row>
    <row r="41494" spans="9:13">
      <c r="I41494" s="51"/>
      <c r="M41494" s="51"/>
    </row>
    <row r="41495" spans="9:13">
      <c r="I41495" s="51"/>
      <c r="M41495" s="51"/>
    </row>
    <row r="41496" spans="9:13">
      <c r="I41496" s="51"/>
      <c r="M41496" s="51"/>
    </row>
    <row r="41497" spans="9:13">
      <c r="I41497" s="51"/>
      <c r="M41497" s="51"/>
    </row>
    <row r="41498" spans="9:13">
      <c r="I41498" s="51"/>
      <c r="M41498" s="51"/>
    </row>
    <row r="41499" spans="9:13">
      <c r="I41499" s="51"/>
      <c r="M41499" s="51"/>
    </row>
    <row r="41500" spans="9:13">
      <c r="I41500" s="51"/>
      <c r="M41500" s="51"/>
    </row>
    <row r="41501" spans="9:13">
      <c r="I41501" s="51"/>
      <c r="M41501" s="51"/>
    </row>
    <row r="41502" spans="9:13">
      <c r="I41502" s="51"/>
      <c r="M41502" s="51"/>
    </row>
    <row r="41503" spans="9:13">
      <c r="I41503" s="51"/>
      <c r="M41503" s="51"/>
    </row>
    <row r="41504" spans="9:13">
      <c r="I41504" s="51"/>
      <c r="M41504" s="51"/>
    </row>
    <row r="41505" spans="9:13">
      <c r="I41505" s="51"/>
      <c r="M41505" s="51"/>
    </row>
    <row r="41506" spans="9:13">
      <c r="I41506" s="51"/>
      <c r="M41506" s="51"/>
    </row>
    <row r="41507" spans="9:13">
      <c r="I41507" s="51"/>
      <c r="M41507" s="51"/>
    </row>
    <row r="41508" spans="9:13">
      <c r="I41508" s="51"/>
      <c r="M41508" s="51"/>
    </row>
    <row r="41509" spans="9:13">
      <c r="I41509" s="51"/>
      <c r="M41509" s="51"/>
    </row>
    <row r="41510" spans="9:13">
      <c r="I41510" s="51"/>
      <c r="M41510" s="51"/>
    </row>
    <row r="41511" spans="9:13">
      <c r="I41511" s="51"/>
      <c r="M41511" s="51"/>
    </row>
    <row r="41512" spans="9:13">
      <c r="I41512" s="51"/>
      <c r="M41512" s="51"/>
    </row>
    <row r="41513" spans="9:13">
      <c r="I41513" s="51"/>
      <c r="M41513" s="51"/>
    </row>
    <row r="41514" spans="9:13">
      <c r="I41514" s="51"/>
      <c r="M41514" s="51"/>
    </row>
    <row r="41515" spans="9:13">
      <c r="I41515" s="51"/>
      <c r="M41515" s="51"/>
    </row>
    <row r="41516" spans="9:13">
      <c r="I41516" s="51"/>
      <c r="M41516" s="51"/>
    </row>
    <row r="41517" spans="9:13">
      <c r="I41517" s="51"/>
      <c r="M41517" s="51"/>
    </row>
    <row r="41518" spans="9:13">
      <c r="I41518" s="51"/>
      <c r="M41518" s="51"/>
    </row>
    <row r="41519" spans="9:13">
      <c r="I41519" s="51"/>
      <c r="M41519" s="51"/>
    </row>
    <row r="41520" spans="9:13">
      <c r="I41520" s="51"/>
      <c r="M41520" s="51"/>
    </row>
    <row r="41521" spans="9:13">
      <c r="I41521" s="51"/>
      <c r="M41521" s="51"/>
    </row>
    <row r="41522" spans="9:13">
      <c r="I41522" s="51"/>
      <c r="M41522" s="51"/>
    </row>
    <row r="41523" spans="9:13">
      <c r="I41523" s="51"/>
      <c r="M41523" s="51"/>
    </row>
    <row r="41524" spans="9:13">
      <c r="I41524" s="51"/>
      <c r="M41524" s="51"/>
    </row>
    <row r="41525" spans="9:13">
      <c r="I41525" s="51"/>
      <c r="M41525" s="51"/>
    </row>
    <row r="41526" spans="9:13">
      <c r="I41526" s="51"/>
      <c r="M41526" s="51"/>
    </row>
    <row r="41527" spans="9:13">
      <c r="I41527" s="51"/>
      <c r="M41527" s="51"/>
    </row>
    <row r="41528" spans="9:13">
      <c r="I41528" s="51"/>
      <c r="M41528" s="51"/>
    </row>
    <row r="41529" spans="9:13">
      <c r="I41529" s="51"/>
      <c r="M41529" s="51"/>
    </row>
    <row r="41530" spans="9:13">
      <c r="I41530" s="51"/>
      <c r="M41530" s="51"/>
    </row>
    <row r="41531" spans="9:13">
      <c r="I41531" s="51"/>
      <c r="M41531" s="51"/>
    </row>
    <row r="41532" spans="9:13">
      <c r="I41532" s="51"/>
      <c r="M41532" s="51"/>
    </row>
    <row r="41533" spans="9:13">
      <c r="I41533" s="51"/>
      <c r="M41533" s="51"/>
    </row>
    <row r="41534" spans="9:13">
      <c r="I41534" s="51"/>
      <c r="M41534" s="51"/>
    </row>
    <row r="41535" spans="9:13">
      <c r="I41535" s="51"/>
      <c r="M41535" s="51"/>
    </row>
    <row r="41536" spans="9:13">
      <c r="I41536" s="51"/>
      <c r="M41536" s="51"/>
    </row>
    <row r="41537" spans="9:13">
      <c r="I41537" s="51"/>
      <c r="M41537" s="51"/>
    </row>
    <row r="41538" spans="9:13">
      <c r="I41538" s="51"/>
      <c r="M41538" s="51"/>
    </row>
    <row r="41539" spans="9:13">
      <c r="I41539" s="51"/>
      <c r="M41539" s="51"/>
    </row>
    <row r="41540" spans="9:13">
      <c r="I41540" s="51"/>
      <c r="M41540" s="51"/>
    </row>
    <row r="41541" spans="9:13">
      <c r="I41541" s="51"/>
      <c r="M41541" s="51"/>
    </row>
    <row r="41542" spans="9:13">
      <c r="I41542" s="51"/>
      <c r="M41542" s="51"/>
    </row>
    <row r="41543" spans="9:13">
      <c r="I41543" s="51"/>
      <c r="M41543" s="51"/>
    </row>
    <row r="41544" spans="9:13">
      <c r="I41544" s="51"/>
      <c r="M41544" s="51"/>
    </row>
    <row r="41545" spans="9:13">
      <c r="I41545" s="51"/>
      <c r="M41545" s="51"/>
    </row>
    <row r="41546" spans="9:13">
      <c r="I41546" s="51"/>
      <c r="M41546" s="51"/>
    </row>
    <row r="41547" spans="9:13">
      <c r="I41547" s="51"/>
      <c r="M41547" s="51"/>
    </row>
    <row r="41548" spans="9:13">
      <c r="I41548" s="51"/>
      <c r="M41548" s="51"/>
    </row>
    <row r="41549" spans="9:13">
      <c r="I41549" s="51"/>
      <c r="M41549" s="51"/>
    </row>
    <row r="41550" spans="9:13">
      <c r="I41550" s="51"/>
      <c r="M41550" s="51"/>
    </row>
    <row r="41551" spans="9:13">
      <c r="I41551" s="51"/>
      <c r="M41551" s="51"/>
    </row>
    <row r="41552" spans="9:13">
      <c r="I41552" s="51"/>
      <c r="M41552" s="51"/>
    </row>
    <row r="41553" spans="9:13">
      <c r="I41553" s="51"/>
      <c r="M41553" s="51"/>
    </row>
    <row r="41554" spans="9:13">
      <c r="I41554" s="51"/>
      <c r="M41554" s="51"/>
    </row>
    <row r="41555" spans="9:13">
      <c r="I41555" s="51"/>
      <c r="M41555" s="51"/>
    </row>
    <row r="41556" spans="9:13">
      <c r="I41556" s="51"/>
      <c r="M41556" s="51"/>
    </row>
    <row r="41557" spans="9:13">
      <c r="I41557" s="51"/>
      <c r="M41557" s="51"/>
    </row>
    <row r="41558" spans="9:13">
      <c r="I41558" s="51"/>
      <c r="M41558" s="51"/>
    </row>
    <row r="41559" spans="9:13">
      <c r="I41559" s="51"/>
      <c r="M41559" s="51"/>
    </row>
    <row r="41560" spans="9:13">
      <c r="I41560" s="51"/>
      <c r="M41560" s="51"/>
    </row>
    <row r="41561" spans="9:13">
      <c r="I41561" s="51"/>
      <c r="M41561" s="51"/>
    </row>
    <row r="41562" spans="9:13">
      <c r="I41562" s="51"/>
      <c r="M41562" s="51"/>
    </row>
    <row r="41563" spans="9:13">
      <c r="I41563" s="51"/>
      <c r="M41563" s="51"/>
    </row>
    <row r="41564" spans="9:13">
      <c r="I41564" s="51"/>
      <c r="M41564" s="51"/>
    </row>
    <row r="41565" spans="9:13">
      <c r="I41565" s="51"/>
      <c r="M41565" s="51"/>
    </row>
    <row r="41566" spans="9:13">
      <c r="I41566" s="51"/>
      <c r="M41566" s="51"/>
    </row>
    <row r="41567" spans="9:13">
      <c r="I41567" s="51"/>
      <c r="M41567" s="51"/>
    </row>
    <row r="41568" spans="9:13">
      <c r="I41568" s="51"/>
      <c r="M41568" s="51"/>
    </row>
    <row r="41569" spans="9:13">
      <c r="I41569" s="51"/>
      <c r="M41569" s="51"/>
    </row>
    <row r="41570" spans="9:13">
      <c r="I41570" s="51"/>
      <c r="M41570" s="51"/>
    </row>
    <row r="41571" spans="9:13">
      <c r="I41571" s="51"/>
      <c r="M41571" s="51"/>
    </row>
    <row r="41572" spans="9:13">
      <c r="I41572" s="51"/>
      <c r="M41572" s="51"/>
    </row>
    <row r="41573" spans="9:13">
      <c r="I41573" s="51"/>
      <c r="M41573" s="51"/>
    </row>
    <row r="41574" spans="9:13">
      <c r="I41574" s="51"/>
      <c r="M41574" s="51"/>
    </row>
    <row r="41575" spans="9:13">
      <c r="I41575" s="51"/>
      <c r="M41575" s="51"/>
    </row>
    <row r="41576" spans="9:13">
      <c r="I41576" s="51"/>
      <c r="M41576" s="51"/>
    </row>
    <row r="41577" spans="9:13">
      <c r="I41577" s="51"/>
      <c r="M41577" s="51"/>
    </row>
    <row r="41578" spans="9:13">
      <c r="I41578" s="51"/>
      <c r="M41578" s="51"/>
    </row>
    <row r="41579" spans="9:13">
      <c r="I41579" s="51"/>
      <c r="M41579" s="51"/>
    </row>
    <row r="41580" spans="9:13">
      <c r="I41580" s="51"/>
      <c r="M41580" s="51"/>
    </row>
    <row r="41581" spans="9:13">
      <c r="I41581" s="51"/>
      <c r="M41581" s="51"/>
    </row>
    <row r="41582" spans="9:13">
      <c r="I41582" s="51"/>
      <c r="M41582" s="51"/>
    </row>
    <row r="41583" spans="9:13">
      <c r="I41583" s="51"/>
      <c r="M41583" s="51"/>
    </row>
    <row r="41584" spans="9:13">
      <c r="I41584" s="51"/>
      <c r="M41584" s="51"/>
    </row>
    <row r="41585" spans="9:13">
      <c r="I41585" s="51"/>
      <c r="M41585" s="51"/>
    </row>
    <row r="41586" spans="9:13">
      <c r="I41586" s="51"/>
      <c r="M41586" s="51"/>
    </row>
    <row r="41587" spans="9:13">
      <c r="I41587" s="51"/>
      <c r="M41587" s="51"/>
    </row>
    <row r="41588" spans="9:13">
      <c r="I41588" s="51"/>
      <c r="M41588" s="51"/>
    </row>
    <row r="41589" spans="9:13">
      <c r="I41589" s="51"/>
      <c r="M41589" s="51"/>
    </row>
    <row r="41590" spans="9:13">
      <c r="I41590" s="51"/>
      <c r="M41590" s="51"/>
    </row>
    <row r="41591" spans="9:13">
      <c r="I41591" s="51"/>
      <c r="M41591" s="51"/>
    </row>
    <row r="41592" spans="9:13">
      <c r="I41592" s="51"/>
      <c r="M41592" s="51"/>
    </row>
    <row r="41593" spans="9:13">
      <c r="I41593" s="51"/>
      <c r="M41593" s="51"/>
    </row>
    <row r="41594" spans="9:13">
      <c r="I41594" s="51"/>
      <c r="M41594" s="51"/>
    </row>
    <row r="41595" spans="9:13">
      <c r="I41595" s="51"/>
      <c r="M41595" s="51"/>
    </row>
    <row r="41596" spans="9:13">
      <c r="I41596" s="51"/>
      <c r="M41596" s="51"/>
    </row>
    <row r="41597" spans="9:13">
      <c r="I41597" s="51"/>
      <c r="M41597" s="51"/>
    </row>
    <row r="41598" spans="9:13">
      <c r="I41598" s="51"/>
      <c r="M41598" s="51"/>
    </row>
    <row r="41599" spans="9:13">
      <c r="I41599" s="51"/>
      <c r="M41599" s="51"/>
    </row>
    <row r="41600" spans="9:13">
      <c r="I41600" s="51"/>
      <c r="M41600" s="51"/>
    </row>
    <row r="41601" spans="9:13">
      <c r="I41601" s="51"/>
      <c r="M41601" s="51"/>
    </row>
    <row r="41602" spans="9:13">
      <c r="I41602" s="51"/>
      <c r="M41602" s="51"/>
    </row>
    <row r="41603" spans="9:13">
      <c r="I41603" s="51"/>
      <c r="M41603" s="51"/>
    </row>
    <row r="41604" spans="9:13">
      <c r="I41604" s="51"/>
      <c r="M41604" s="51"/>
    </row>
    <row r="41605" spans="9:13">
      <c r="I41605" s="51"/>
      <c r="M41605" s="51"/>
    </row>
    <row r="41606" spans="9:13">
      <c r="I41606" s="51"/>
      <c r="M41606" s="51"/>
    </row>
    <row r="41607" spans="9:13">
      <c r="I41607" s="51"/>
      <c r="M41607" s="51"/>
    </row>
    <row r="41608" spans="9:13">
      <c r="I41608" s="51"/>
      <c r="M41608" s="51"/>
    </row>
    <row r="41609" spans="9:13">
      <c r="I41609" s="51"/>
      <c r="M41609" s="51"/>
    </row>
    <row r="41610" spans="9:13">
      <c r="I41610" s="51"/>
      <c r="M41610" s="51"/>
    </row>
    <row r="41611" spans="9:13">
      <c r="I41611" s="51"/>
      <c r="M41611" s="51"/>
    </row>
    <row r="41612" spans="9:13">
      <c r="I41612" s="51"/>
      <c r="M41612" s="51"/>
    </row>
    <row r="41613" spans="9:13">
      <c r="I41613" s="51"/>
      <c r="M41613" s="51"/>
    </row>
    <row r="41614" spans="9:13">
      <c r="I41614" s="51"/>
      <c r="M41614" s="51"/>
    </row>
    <row r="41615" spans="9:13">
      <c r="I41615" s="51"/>
      <c r="M41615" s="51"/>
    </row>
    <row r="41616" spans="9:13">
      <c r="I41616" s="51"/>
      <c r="M41616" s="51"/>
    </row>
    <row r="41617" spans="9:13">
      <c r="I41617" s="51"/>
      <c r="M41617" s="51"/>
    </row>
    <row r="41618" spans="9:13">
      <c r="I41618" s="51"/>
      <c r="M41618" s="51"/>
    </row>
    <row r="41619" spans="9:13">
      <c r="I41619" s="51"/>
      <c r="M41619" s="51"/>
    </row>
    <row r="41620" spans="9:13">
      <c r="I41620" s="51"/>
      <c r="M41620" s="51"/>
    </row>
    <row r="41621" spans="9:13">
      <c r="I41621" s="51"/>
      <c r="M41621" s="51"/>
    </row>
    <row r="41622" spans="9:13">
      <c r="I41622" s="51"/>
      <c r="M41622" s="51"/>
    </row>
    <row r="41623" spans="9:13">
      <c r="I41623" s="51"/>
      <c r="M41623" s="51"/>
    </row>
    <row r="41624" spans="9:13">
      <c r="I41624" s="51"/>
      <c r="M41624" s="51"/>
    </row>
    <row r="41625" spans="9:13">
      <c r="I41625" s="51"/>
      <c r="M41625" s="51"/>
    </row>
    <row r="41626" spans="9:13">
      <c r="I41626" s="51"/>
      <c r="M41626" s="51"/>
    </row>
    <row r="41627" spans="9:13">
      <c r="I41627" s="51"/>
      <c r="M41627" s="51"/>
    </row>
    <row r="41628" spans="9:13">
      <c r="I41628" s="51"/>
      <c r="M41628" s="51"/>
    </row>
    <row r="41629" spans="9:13">
      <c r="I41629" s="51"/>
      <c r="M41629" s="51"/>
    </row>
    <row r="41630" spans="9:13">
      <c r="I41630" s="51"/>
      <c r="M41630" s="51"/>
    </row>
    <row r="41631" spans="9:13">
      <c r="I41631" s="51"/>
      <c r="M41631" s="51"/>
    </row>
    <row r="41632" spans="9:13">
      <c r="I41632" s="51"/>
      <c r="M41632" s="51"/>
    </row>
    <row r="41633" spans="9:13">
      <c r="I41633" s="51"/>
      <c r="M41633" s="51"/>
    </row>
    <row r="41634" spans="9:13">
      <c r="I41634" s="51"/>
      <c r="M41634" s="51"/>
    </row>
    <row r="41635" spans="9:13">
      <c r="I41635" s="51"/>
      <c r="M41635" s="51"/>
    </row>
    <row r="41636" spans="9:13">
      <c r="I41636" s="51"/>
      <c r="M41636" s="51"/>
    </row>
    <row r="41637" spans="9:13">
      <c r="I41637" s="51"/>
      <c r="M41637" s="51"/>
    </row>
    <row r="41638" spans="9:13">
      <c r="I41638" s="51"/>
      <c r="M41638" s="51"/>
    </row>
    <row r="41639" spans="9:13">
      <c r="I41639" s="51"/>
      <c r="M41639" s="51"/>
    </row>
    <row r="41640" spans="9:13">
      <c r="I41640" s="51"/>
      <c r="M41640" s="51"/>
    </row>
    <row r="41641" spans="9:13">
      <c r="I41641" s="51"/>
      <c r="M41641" s="51"/>
    </row>
    <row r="41642" spans="9:13">
      <c r="I41642" s="51"/>
      <c r="M41642" s="51"/>
    </row>
    <row r="41643" spans="9:13">
      <c r="I41643" s="51"/>
      <c r="M41643" s="51"/>
    </row>
    <row r="41644" spans="9:13">
      <c r="I41644" s="51"/>
      <c r="M41644" s="51"/>
    </row>
    <row r="41645" spans="9:13">
      <c r="I41645" s="51"/>
      <c r="M41645" s="51"/>
    </row>
    <row r="41646" spans="9:13">
      <c r="I41646" s="51"/>
      <c r="M41646" s="51"/>
    </row>
    <row r="41647" spans="9:13">
      <c r="I41647" s="51"/>
      <c r="M41647" s="51"/>
    </row>
    <row r="41648" spans="9:13">
      <c r="I41648" s="51"/>
      <c r="M41648" s="51"/>
    </row>
    <row r="41649" spans="9:13">
      <c r="I41649" s="51"/>
      <c r="M41649" s="51"/>
    </row>
    <row r="41650" spans="9:13">
      <c r="I41650" s="51"/>
      <c r="M41650" s="51"/>
    </row>
    <row r="41651" spans="9:13">
      <c r="I41651" s="51"/>
      <c r="M41651" s="51"/>
    </row>
    <row r="41652" spans="9:13">
      <c r="I41652" s="51"/>
      <c r="M41652" s="51"/>
    </row>
    <row r="41653" spans="9:13">
      <c r="I41653" s="51"/>
      <c r="M41653" s="51"/>
    </row>
    <row r="41654" spans="9:13">
      <c r="I41654" s="51"/>
      <c r="M41654" s="51"/>
    </row>
    <row r="41655" spans="9:13">
      <c r="I41655" s="51"/>
      <c r="M41655" s="51"/>
    </row>
    <row r="41656" spans="9:13">
      <c r="I41656" s="51"/>
      <c r="M41656" s="51"/>
    </row>
    <row r="41657" spans="9:13">
      <c r="I41657" s="51"/>
      <c r="M41657" s="51"/>
    </row>
    <row r="41658" spans="9:13">
      <c r="I41658" s="51"/>
      <c r="M41658" s="51"/>
    </row>
    <row r="41659" spans="9:13">
      <c r="I41659" s="51"/>
      <c r="M41659" s="51"/>
    </row>
    <row r="41660" spans="9:13">
      <c r="I41660" s="51"/>
      <c r="M41660" s="51"/>
    </row>
    <row r="41661" spans="9:13">
      <c r="I41661" s="51"/>
      <c r="M41661" s="51"/>
    </row>
    <row r="41662" spans="9:13">
      <c r="I41662" s="51"/>
      <c r="M41662" s="51"/>
    </row>
    <row r="41663" spans="9:13">
      <c r="I41663" s="51"/>
      <c r="M41663" s="51"/>
    </row>
    <row r="41664" spans="9:13">
      <c r="I41664" s="51"/>
      <c r="M41664" s="51"/>
    </row>
    <row r="41665" spans="9:13">
      <c r="I41665" s="51"/>
      <c r="M41665" s="51"/>
    </row>
    <row r="41666" spans="9:13">
      <c r="I41666" s="51"/>
      <c r="M41666" s="51"/>
    </row>
    <row r="41667" spans="9:13">
      <c r="I41667" s="51"/>
      <c r="M41667" s="51"/>
    </row>
    <row r="41668" spans="9:13">
      <c r="I41668" s="51"/>
      <c r="M41668" s="51"/>
    </row>
    <row r="41669" spans="9:13">
      <c r="I41669" s="51"/>
      <c r="M41669" s="51"/>
    </row>
    <row r="41670" spans="9:13">
      <c r="I41670" s="51"/>
      <c r="M41670" s="51"/>
    </row>
    <row r="41671" spans="9:13">
      <c r="I41671" s="51"/>
      <c r="M41671" s="51"/>
    </row>
    <row r="41672" spans="9:13">
      <c r="I41672" s="51"/>
      <c r="M41672" s="51"/>
    </row>
    <row r="41673" spans="9:13">
      <c r="I41673" s="51"/>
      <c r="M41673" s="51"/>
    </row>
    <row r="41674" spans="9:13">
      <c r="I41674" s="51"/>
      <c r="M41674" s="51"/>
    </row>
    <row r="41675" spans="9:13">
      <c r="I41675" s="51"/>
      <c r="M41675" s="51"/>
    </row>
    <row r="41676" spans="9:13">
      <c r="I41676" s="51"/>
      <c r="M41676" s="51"/>
    </row>
    <row r="41677" spans="9:13">
      <c r="I41677" s="51"/>
      <c r="M41677" s="51"/>
    </row>
    <row r="41678" spans="9:13">
      <c r="I41678" s="51"/>
      <c r="M41678" s="51"/>
    </row>
    <row r="41679" spans="9:13">
      <c r="I41679" s="51"/>
      <c r="M41679" s="51"/>
    </row>
    <row r="41680" spans="9:13">
      <c r="I41680" s="51"/>
      <c r="M41680" s="51"/>
    </row>
    <row r="41681" spans="9:13">
      <c r="I41681" s="51"/>
      <c r="M41681" s="51"/>
    </row>
    <row r="41682" spans="9:13">
      <c r="I41682" s="51"/>
      <c r="M41682" s="51"/>
    </row>
    <row r="41683" spans="9:13">
      <c r="I41683" s="51"/>
      <c r="M41683" s="51"/>
    </row>
    <row r="41684" spans="9:13">
      <c r="I41684" s="51"/>
      <c r="M41684" s="51"/>
    </row>
    <row r="41685" spans="9:13">
      <c r="I41685" s="51"/>
      <c r="M41685" s="51"/>
    </row>
    <row r="41686" spans="9:13">
      <c r="I41686" s="51"/>
      <c r="M41686" s="51"/>
    </row>
    <row r="41687" spans="9:13">
      <c r="I41687" s="51"/>
      <c r="M41687" s="51"/>
    </row>
    <row r="41688" spans="9:13">
      <c r="I41688" s="51"/>
      <c r="M41688" s="51"/>
    </row>
    <row r="41689" spans="9:13">
      <c r="I41689" s="51"/>
      <c r="M41689" s="51"/>
    </row>
    <row r="41690" spans="9:13">
      <c r="I41690" s="51"/>
      <c r="M41690" s="51"/>
    </row>
    <row r="41691" spans="9:13">
      <c r="I41691" s="51"/>
      <c r="M41691" s="51"/>
    </row>
    <row r="41692" spans="9:13">
      <c r="I41692" s="51"/>
      <c r="M41692" s="51"/>
    </row>
    <row r="41693" spans="9:13">
      <c r="I41693" s="51"/>
      <c r="M41693" s="51"/>
    </row>
    <row r="41694" spans="9:13">
      <c r="I41694" s="51"/>
      <c r="M41694" s="51"/>
    </row>
    <row r="41695" spans="9:13">
      <c r="I41695" s="51"/>
      <c r="M41695" s="51"/>
    </row>
    <row r="41696" spans="9:13">
      <c r="I41696" s="51"/>
      <c r="M41696" s="51"/>
    </row>
    <row r="41697" spans="9:13">
      <c r="I41697" s="51"/>
      <c r="M41697" s="51"/>
    </row>
    <row r="41698" spans="9:13">
      <c r="I41698" s="51"/>
      <c r="M41698" s="51"/>
    </row>
    <row r="41699" spans="9:13">
      <c r="I41699" s="51"/>
      <c r="M41699" s="51"/>
    </row>
    <row r="41700" spans="9:13">
      <c r="I41700" s="51"/>
      <c r="M41700" s="51"/>
    </row>
    <row r="41701" spans="9:13">
      <c r="I41701" s="51"/>
      <c r="M41701" s="51"/>
    </row>
    <row r="41702" spans="9:13">
      <c r="I41702" s="51"/>
      <c r="M41702" s="51"/>
    </row>
    <row r="41703" spans="9:13">
      <c r="I41703" s="51"/>
      <c r="M41703" s="51"/>
    </row>
    <row r="41704" spans="9:13">
      <c r="I41704" s="51"/>
      <c r="M41704" s="51"/>
    </row>
    <row r="41705" spans="9:13">
      <c r="I41705" s="51"/>
      <c r="M41705" s="51"/>
    </row>
    <row r="41706" spans="9:13">
      <c r="I41706" s="51"/>
      <c r="M41706" s="51"/>
    </row>
    <row r="41707" spans="9:13">
      <c r="I41707" s="51"/>
      <c r="M41707" s="51"/>
    </row>
    <row r="41708" spans="9:13">
      <c r="I41708" s="51"/>
      <c r="M41708" s="51"/>
    </row>
    <row r="41709" spans="9:13">
      <c r="I41709" s="51"/>
      <c r="M41709" s="51"/>
    </row>
    <row r="41710" spans="9:13">
      <c r="I41710" s="51"/>
      <c r="M41710" s="51"/>
    </row>
    <row r="41711" spans="9:13">
      <c r="I41711" s="51"/>
      <c r="M41711" s="51"/>
    </row>
    <row r="41712" spans="9:13">
      <c r="I41712" s="51"/>
      <c r="M41712" s="51"/>
    </row>
    <row r="41713" spans="9:13">
      <c r="I41713" s="51"/>
      <c r="M41713" s="51"/>
    </row>
    <row r="41714" spans="9:13">
      <c r="I41714" s="51"/>
      <c r="M41714" s="51"/>
    </row>
    <row r="41715" spans="9:13">
      <c r="I41715" s="51"/>
      <c r="M41715" s="51"/>
    </row>
    <row r="41716" spans="9:13">
      <c r="I41716" s="51"/>
      <c r="M41716" s="51"/>
    </row>
    <row r="41717" spans="9:13">
      <c r="I41717" s="51"/>
      <c r="M41717" s="51"/>
    </row>
    <row r="41718" spans="9:13">
      <c r="I41718" s="51"/>
      <c r="M41718" s="51"/>
    </row>
    <row r="41719" spans="9:13">
      <c r="I41719" s="51"/>
      <c r="M41719" s="51"/>
    </row>
    <row r="41720" spans="9:13">
      <c r="I41720" s="51"/>
      <c r="M41720" s="51"/>
    </row>
    <row r="41721" spans="9:13">
      <c r="I41721" s="51"/>
      <c r="M41721" s="51"/>
    </row>
    <row r="41722" spans="9:13">
      <c r="I41722" s="51"/>
      <c r="M41722" s="51"/>
    </row>
    <row r="41723" spans="9:13">
      <c r="I41723" s="51"/>
      <c r="M41723" s="51"/>
    </row>
    <row r="41724" spans="9:13">
      <c r="I41724" s="51"/>
      <c r="M41724" s="51"/>
    </row>
    <row r="41725" spans="9:13">
      <c r="I41725" s="51"/>
      <c r="M41725" s="51"/>
    </row>
    <row r="41726" spans="9:13">
      <c r="I41726" s="51"/>
      <c r="M41726" s="51"/>
    </row>
    <row r="41727" spans="9:13">
      <c r="I41727" s="51"/>
      <c r="M41727" s="51"/>
    </row>
    <row r="41728" spans="9:13">
      <c r="I41728" s="51"/>
      <c r="M41728" s="51"/>
    </row>
    <row r="41729" spans="9:13">
      <c r="I41729" s="51"/>
      <c r="M41729" s="51"/>
    </row>
    <row r="41730" spans="9:13">
      <c r="I41730" s="51"/>
      <c r="M41730" s="51"/>
    </row>
    <row r="41731" spans="9:13">
      <c r="I41731" s="51"/>
      <c r="M41731" s="51"/>
    </row>
    <row r="41732" spans="9:13">
      <c r="I41732" s="51"/>
      <c r="M41732" s="51"/>
    </row>
    <row r="41733" spans="9:13">
      <c r="I41733" s="51"/>
      <c r="M41733" s="51"/>
    </row>
    <row r="41734" spans="9:13">
      <c r="I41734" s="51"/>
      <c r="M41734" s="51"/>
    </row>
    <row r="41735" spans="9:13">
      <c r="I41735" s="51"/>
      <c r="M41735" s="51"/>
    </row>
    <row r="41736" spans="9:13">
      <c r="I41736" s="51"/>
      <c r="M41736" s="51"/>
    </row>
    <row r="41737" spans="9:13">
      <c r="I41737" s="51"/>
      <c r="M41737" s="51"/>
    </row>
    <row r="41738" spans="9:13">
      <c r="I41738" s="51"/>
      <c r="M41738" s="51"/>
    </row>
    <row r="41739" spans="9:13">
      <c r="I41739" s="51"/>
      <c r="M41739" s="51"/>
    </row>
    <row r="41740" spans="9:13">
      <c r="I41740" s="51"/>
      <c r="M41740" s="51"/>
    </row>
    <row r="41741" spans="9:13">
      <c r="I41741" s="51"/>
      <c r="M41741" s="51"/>
    </row>
    <row r="41742" spans="9:13">
      <c r="I41742" s="51"/>
      <c r="M41742" s="51"/>
    </row>
    <row r="41743" spans="9:13">
      <c r="I41743" s="51"/>
      <c r="M41743" s="51"/>
    </row>
    <row r="41744" spans="9:13">
      <c r="I41744" s="51"/>
      <c r="M41744" s="51"/>
    </row>
    <row r="41745" spans="9:13">
      <c r="I41745" s="51"/>
      <c r="M41745" s="51"/>
    </row>
    <row r="41746" spans="9:13">
      <c r="I41746" s="51"/>
      <c r="M41746" s="51"/>
    </row>
    <row r="41747" spans="9:13">
      <c r="I41747" s="51"/>
      <c r="M41747" s="51"/>
    </row>
    <row r="41748" spans="9:13">
      <c r="I41748" s="51"/>
      <c r="M41748" s="51"/>
    </row>
    <row r="41749" spans="9:13">
      <c r="I41749" s="51"/>
      <c r="M41749" s="51"/>
    </row>
    <row r="41750" spans="9:13">
      <c r="I41750" s="51"/>
      <c r="M41750" s="51"/>
    </row>
    <row r="41751" spans="9:13">
      <c r="I41751" s="51"/>
      <c r="M41751" s="51"/>
    </row>
    <row r="41752" spans="9:13">
      <c r="I41752" s="51"/>
      <c r="M41752" s="51"/>
    </row>
    <row r="41753" spans="9:13">
      <c r="I41753" s="51"/>
      <c r="M41753" s="51"/>
    </row>
    <row r="41754" spans="9:13">
      <c r="I41754" s="51"/>
      <c r="M41754" s="51"/>
    </row>
    <row r="41755" spans="9:13">
      <c r="I41755" s="51"/>
      <c r="M41755" s="51"/>
    </row>
    <row r="41756" spans="9:13">
      <c r="I41756" s="51"/>
      <c r="M41756" s="51"/>
    </row>
    <row r="41757" spans="9:13">
      <c r="I41757" s="51"/>
      <c r="M41757" s="51"/>
    </row>
    <row r="41758" spans="9:13">
      <c r="I41758" s="51"/>
      <c r="M41758" s="51"/>
    </row>
    <row r="41759" spans="9:13">
      <c r="I41759" s="51"/>
      <c r="M41759" s="51"/>
    </row>
    <row r="41760" spans="9:13">
      <c r="I41760" s="51"/>
      <c r="M41760" s="51"/>
    </row>
    <row r="41761" spans="9:13">
      <c r="I41761" s="51"/>
      <c r="M41761" s="51"/>
    </row>
    <row r="41762" spans="9:13">
      <c r="I41762" s="51"/>
      <c r="M41762" s="51"/>
    </row>
    <row r="41763" spans="9:13">
      <c r="I41763" s="51"/>
      <c r="M41763" s="51"/>
    </row>
    <row r="41764" spans="9:13">
      <c r="I41764" s="51"/>
      <c r="M41764" s="51"/>
    </row>
    <row r="41765" spans="9:13">
      <c r="I41765" s="51"/>
      <c r="M41765" s="51"/>
    </row>
    <row r="41766" spans="9:13">
      <c r="I41766" s="51"/>
      <c r="M41766" s="51"/>
    </row>
    <row r="41767" spans="9:13">
      <c r="I41767" s="51"/>
      <c r="M41767" s="51"/>
    </row>
    <row r="41768" spans="9:13">
      <c r="I41768" s="51"/>
      <c r="M41768" s="51"/>
    </row>
    <row r="41769" spans="9:13">
      <c r="I41769" s="51"/>
      <c r="M41769" s="51"/>
    </row>
    <row r="41770" spans="9:13">
      <c r="I41770" s="51"/>
      <c r="M41770" s="51"/>
    </row>
    <row r="41771" spans="9:13">
      <c r="I41771" s="51"/>
      <c r="M41771" s="51"/>
    </row>
    <row r="41772" spans="9:13">
      <c r="I41772" s="51"/>
      <c r="M41772" s="51"/>
    </row>
    <row r="41773" spans="9:13">
      <c r="I41773" s="51"/>
      <c r="M41773" s="51"/>
    </row>
    <row r="41774" spans="9:13">
      <c r="I41774" s="51"/>
      <c r="M41774" s="51"/>
    </row>
    <row r="41775" spans="9:13">
      <c r="I41775" s="51"/>
      <c r="M41775" s="51"/>
    </row>
    <row r="41776" spans="9:13">
      <c r="I41776" s="51"/>
      <c r="M41776" s="51"/>
    </row>
    <row r="41777" spans="9:13">
      <c r="I41777" s="51"/>
      <c r="M41777" s="51"/>
    </row>
    <row r="41778" spans="9:13">
      <c r="I41778" s="51"/>
      <c r="M41778" s="51"/>
    </row>
    <row r="41779" spans="9:13">
      <c r="I41779" s="51"/>
      <c r="M41779" s="51"/>
    </row>
    <row r="41780" spans="9:13">
      <c r="I41780" s="51"/>
      <c r="M41780" s="51"/>
    </row>
    <row r="41781" spans="9:13">
      <c r="I41781" s="51"/>
      <c r="M41781" s="51"/>
    </row>
    <row r="41782" spans="9:13">
      <c r="I41782" s="51"/>
      <c r="M41782" s="51"/>
    </row>
    <row r="41783" spans="9:13">
      <c r="I41783" s="51"/>
      <c r="M41783" s="51"/>
    </row>
    <row r="41784" spans="9:13">
      <c r="I41784" s="51"/>
      <c r="M41784" s="51"/>
    </row>
    <row r="41785" spans="9:13">
      <c r="I41785" s="51"/>
      <c r="M41785" s="51"/>
    </row>
    <row r="41786" spans="9:13">
      <c r="I41786" s="51"/>
      <c r="M41786" s="51"/>
    </row>
    <row r="41787" spans="9:13">
      <c r="I41787" s="51"/>
      <c r="M41787" s="51"/>
    </row>
    <row r="41788" spans="9:13">
      <c r="I41788" s="51"/>
      <c r="M41788" s="51"/>
    </row>
    <row r="41789" spans="9:13">
      <c r="I41789" s="51"/>
      <c r="M41789" s="51"/>
    </row>
    <row r="41790" spans="9:13">
      <c r="I41790" s="51"/>
      <c r="M41790" s="51"/>
    </row>
    <row r="41791" spans="9:13">
      <c r="I41791" s="51"/>
      <c r="M41791" s="51"/>
    </row>
    <row r="41792" spans="9:13">
      <c r="I41792" s="51"/>
      <c r="M41792" s="51"/>
    </row>
    <row r="41793" spans="9:13">
      <c r="I41793" s="51"/>
      <c r="M41793" s="51"/>
    </row>
    <row r="41794" spans="9:13">
      <c r="I41794" s="51"/>
      <c r="M41794" s="51"/>
    </row>
    <row r="41795" spans="9:13">
      <c r="I41795" s="51"/>
      <c r="M41795" s="51"/>
    </row>
    <row r="41796" spans="9:13">
      <c r="I41796" s="51"/>
      <c r="M41796" s="51"/>
    </row>
    <row r="41797" spans="9:13">
      <c r="I41797" s="51"/>
      <c r="M41797" s="51"/>
    </row>
    <row r="41798" spans="9:13">
      <c r="I41798" s="51"/>
      <c r="M41798" s="51"/>
    </row>
    <row r="41799" spans="9:13">
      <c r="I41799" s="51"/>
      <c r="M41799" s="51"/>
    </row>
    <row r="41800" spans="9:13">
      <c r="I41800" s="51"/>
      <c r="M41800" s="51"/>
    </row>
    <row r="41801" spans="9:13">
      <c r="I41801" s="51"/>
      <c r="M41801" s="51"/>
    </row>
    <row r="41802" spans="9:13">
      <c r="I41802" s="51"/>
      <c r="M41802" s="51"/>
    </row>
    <row r="41803" spans="9:13">
      <c r="I41803" s="51"/>
      <c r="M41803" s="51"/>
    </row>
    <row r="41804" spans="9:13">
      <c r="I41804" s="51"/>
      <c r="M41804" s="51"/>
    </row>
    <row r="41805" spans="9:13">
      <c r="I41805" s="51"/>
      <c r="M41805" s="51"/>
    </row>
    <row r="41806" spans="9:13">
      <c r="I41806" s="51"/>
      <c r="M41806" s="51"/>
    </row>
    <row r="41807" spans="9:13">
      <c r="I41807" s="51"/>
      <c r="M41807" s="51"/>
    </row>
    <row r="41808" spans="9:13">
      <c r="I41808" s="51"/>
      <c r="M41808" s="51"/>
    </row>
    <row r="41809" spans="9:13">
      <c r="I41809" s="51"/>
      <c r="M41809" s="51"/>
    </row>
    <row r="41810" spans="9:13">
      <c r="I41810" s="51"/>
      <c r="M41810" s="51"/>
    </row>
    <row r="41811" spans="9:13">
      <c r="I41811" s="51"/>
      <c r="M41811" s="51"/>
    </row>
    <row r="41812" spans="9:13">
      <c r="I41812" s="51"/>
      <c r="M41812" s="51"/>
    </row>
    <row r="41813" spans="9:13">
      <c r="I41813" s="51"/>
      <c r="M41813" s="51"/>
    </row>
    <row r="41814" spans="9:13">
      <c r="I41814" s="51"/>
      <c r="M41814" s="51"/>
    </row>
    <row r="41815" spans="9:13">
      <c r="I41815" s="51"/>
      <c r="M41815" s="51"/>
    </row>
    <row r="41816" spans="9:13">
      <c r="I41816" s="51"/>
      <c r="M41816" s="51"/>
    </row>
    <row r="41817" spans="9:13">
      <c r="I41817" s="51"/>
      <c r="M41817" s="51"/>
    </row>
    <row r="41818" spans="9:13">
      <c r="I41818" s="51"/>
      <c r="M41818" s="51"/>
    </row>
    <row r="41819" spans="9:13">
      <c r="I41819" s="51"/>
      <c r="M41819" s="51"/>
    </row>
    <row r="41820" spans="9:13">
      <c r="I41820" s="51"/>
      <c r="M41820" s="51"/>
    </row>
    <row r="41821" spans="9:13">
      <c r="I41821" s="51"/>
      <c r="M41821" s="51"/>
    </row>
    <row r="41822" spans="9:13">
      <c r="I41822" s="51"/>
      <c r="M41822" s="51"/>
    </row>
    <row r="41823" spans="9:13">
      <c r="I41823" s="51"/>
      <c r="M41823" s="51"/>
    </row>
    <row r="41824" spans="9:13">
      <c r="I41824" s="51"/>
      <c r="M41824" s="51"/>
    </row>
    <row r="41825" spans="9:13">
      <c r="I41825" s="51"/>
      <c r="M41825" s="51"/>
    </row>
    <row r="41826" spans="9:13">
      <c r="I41826" s="51"/>
      <c r="M41826" s="51"/>
    </row>
    <row r="41827" spans="9:13">
      <c r="I41827" s="51"/>
      <c r="M41827" s="51"/>
    </row>
    <row r="41828" spans="9:13">
      <c r="I41828" s="51"/>
      <c r="M41828" s="51"/>
    </row>
    <row r="41829" spans="9:13">
      <c r="I41829" s="51"/>
      <c r="M41829" s="51"/>
    </row>
    <row r="41830" spans="9:13">
      <c r="I41830" s="51"/>
      <c r="M41830" s="51"/>
    </row>
    <row r="41831" spans="9:13">
      <c r="I41831" s="51"/>
      <c r="M41831" s="51"/>
    </row>
    <row r="41832" spans="9:13">
      <c r="I41832" s="51"/>
      <c r="M41832" s="51"/>
    </row>
    <row r="41833" spans="9:13">
      <c r="I41833" s="51"/>
      <c r="M41833" s="51"/>
    </row>
    <row r="41834" spans="9:13">
      <c r="I41834" s="51"/>
      <c r="M41834" s="51"/>
    </row>
    <row r="41835" spans="9:13">
      <c r="I41835" s="51"/>
      <c r="M41835" s="51"/>
    </row>
    <row r="41836" spans="9:13">
      <c r="I41836" s="51"/>
      <c r="M41836" s="51"/>
    </row>
    <row r="41837" spans="9:13">
      <c r="I41837" s="51"/>
      <c r="M41837" s="51"/>
    </row>
    <row r="41838" spans="9:13">
      <c r="I41838" s="51"/>
      <c r="M41838" s="51"/>
    </row>
    <row r="41839" spans="9:13">
      <c r="I41839" s="51"/>
      <c r="M41839" s="51"/>
    </row>
    <row r="41840" spans="9:13">
      <c r="I41840" s="51"/>
      <c r="M41840" s="51"/>
    </row>
    <row r="41841" spans="9:13">
      <c r="I41841" s="51"/>
      <c r="M41841" s="51"/>
    </row>
    <row r="41842" spans="9:13">
      <c r="I41842" s="51"/>
      <c r="M41842" s="51"/>
    </row>
    <row r="41843" spans="9:13">
      <c r="I41843" s="51"/>
      <c r="M41843" s="51"/>
    </row>
    <row r="41844" spans="9:13">
      <c r="I41844" s="51"/>
      <c r="M41844" s="51"/>
    </row>
    <row r="41845" spans="9:13">
      <c r="I41845" s="51"/>
      <c r="M41845" s="51"/>
    </row>
    <row r="41846" spans="9:13">
      <c r="I41846" s="51"/>
      <c r="M41846" s="51"/>
    </row>
    <row r="41847" spans="9:13">
      <c r="I41847" s="51"/>
      <c r="M41847" s="51"/>
    </row>
    <row r="41848" spans="9:13">
      <c r="I41848" s="51"/>
      <c r="M41848" s="51"/>
    </row>
    <row r="41849" spans="9:13">
      <c r="I41849" s="51"/>
      <c r="M41849" s="51"/>
    </row>
    <row r="41850" spans="9:13">
      <c r="I41850" s="51"/>
      <c r="M41850" s="51"/>
    </row>
    <row r="41851" spans="9:13">
      <c r="I41851" s="51"/>
      <c r="M41851" s="51"/>
    </row>
    <row r="41852" spans="9:13">
      <c r="I41852" s="51"/>
      <c r="M41852" s="51"/>
    </row>
    <row r="41853" spans="9:13">
      <c r="I41853" s="51"/>
      <c r="M41853" s="51"/>
    </row>
    <row r="41854" spans="9:13">
      <c r="I41854" s="51"/>
      <c r="M41854" s="51"/>
    </row>
    <row r="41855" spans="9:13">
      <c r="I41855" s="51"/>
      <c r="M41855" s="51"/>
    </row>
    <row r="41856" spans="9:13">
      <c r="I41856" s="51"/>
      <c r="M41856" s="51"/>
    </row>
    <row r="41857" spans="9:13">
      <c r="I41857" s="51"/>
      <c r="M41857" s="51"/>
    </row>
    <row r="41858" spans="9:13">
      <c r="I41858" s="51"/>
      <c r="M41858" s="51"/>
    </row>
    <row r="41859" spans="9:13">
      <c r="I41859" s="51"/>
      <c r="M41859" s="51"/>
    </row>
    <row r="41860" spans="9:13">
      <c r="I41860" s="51"/>
      <c r="M41860" s="51"/>
    </row>
    <row r="41861" spans="9:13">
      <c r="I41861" s="51"/>
      <c r="M41861" s="51"/>
    </row>
    <row r="41862" spans="9:13">
      <c r="I41862" s="51"/>
      <c r="M41862" s="51"/>
    </row>
    <row r="41863" spans="9:13">
      <c r="I41863" s="51"/>
      <c r="M41863" s="51"/>
    </row>
    <row r="41864" spans="9:13">
      <c r="I41864" s="51"/>
      <c r="M41864" s="51"/>
    </row>
    <row r="41865" spans="9:13">
      <c r="I41865" s="51"/>
      <c r="M41865" s="51"/>
    </row>
    <row r="41866" spans="9:13">
      <c r="I41866" s="51"/>
      <c r="M41866" s="51"/>
    </row>
    <row r="41867" spans="9:13">
      <c r="I41867" s="51"/>
      <c r="M41867" s="51"/>
    </row>
    <row r="41868" spans="9:13">
      <c r="I41868" s="51"/>
      <c r="M41868" s="51"/>
    </row>
    <row r="41869" spans="9:13">
      <c r="I41869" s="51"/>
      <c r="M41869" s="51"/>
    </row>
    <row r="41870" spans="9:13">
      <c r="I41870" s="51"/>
      <c r="M41870" s="51"/>
    </row>
    <row r="41871" spans="9:13">
      <c r="I41871" s="51"/>
      <c r="M41871" s="51"/>
    </row>
    <row r="41872" spans="9:13">
      <c r="I41872" s="51"/>
      <c r="M41872" s="51"/>
    </row>
    <row r="41873" spans="9:13">
      <c r="I41873" s="51"/>
      <c r="M41873" s="51"/>
    </row>
    <row r="41874" spans="9:13">
      <c r="I41874" s="51"/>
      <c r="M41874" s="51"/>
    </row>
    <row r="41875" spans="9:13">
      <c r="I41875" s="51"/>
      <c r="M41875" s="51"/>
    </row>
    <row r="41876" spans="9:13">
      <c r="I41876" s="51"/>
      <c r="M41876" s="51"/>
    </row>
    <row r="41877" spans="9:13">
      <c r="I41877" s="51"/>
      <c r="M41877" s="51"/>
    </row>
    <row r="41878" spans="9:13">
      <c r="I41878" s="51"/>
      <c r="M41878" s="51"/>
    </row>
    <row r="41879" spans="9:13">
      <c r="I41879" s="51"/>
      <c r="M41879" s="51"/>
    </row>
    <row r="41880" spans="9:13">
      <c r="I41880" s="51"/>
      <c r="M41880" s="51"/>
    </row>
    <row r="41881" spans="9:13">
      <c r="I41881" s="51"/>
      <c r="M41881" s="51"/>
    </row>
    <row r="41882" spans="9:13">
      <c r="I41882" s="51"/>
      <c r="M41882" s="51"/>
    </row>
    <row r="41883" spans="9:13">
      <c r="I41883" s="51"/>
      <c r="M41883" s="51"/>
    </row>
    <row r="41884" spans="9:13">
      <c r="I41884" s="51"/>
      <c r="M41884" s="51"/>
    </row>
    <row r="41885" spans="9:13">
      <c r="I41885" s="51"/>
      <c r="M41885" s="51"/>
    </row>
    <row r="41886" spans="9:13">
      <c r="I41886" s="51"/>
      <c r="M41886" s="51"/>
    </row>
    <row r="41887" spans="9:13">
      <c r="I41887" s="51"/>
      <c r="M41887" s="51"/>
    </row>
    <row r="41888" spans="9:13">
      <c r="I41888" s="51"/>
      <c r="M41888" s="51"/>
    </row>
    <row r="41889" spans="9:13">
      <c r="I41889" s="51"/>
      <c r="M41889" s="51"/>
    </row>
    <row r="41890" spans="9:13">
      <c r="I41890" s="51"/>
      <c r="M41890" s="51"/>
    </row>
    <row r="41891" spans="9:13">
      <c r="I41891" s="51"/>
      <c r="M41891" s="51"/>
    </row>
    <row r="41892" spans="9:13">
      <c r="I41892" s="51"/>
      <c r="M41892" s="51"/>
    </row>
    <row r="41893" spans="9:13">
      <c r="I41893" s="51"/>
      <c r="M41893" s="51"/>
    </row>
    <row r="41894" spans="9:13">
      <c r="I41894" s="51"/>
      <c r="M41894" s="51"/>
    </row>
    <row r="41895" spans="9:13">
      <c r="I41895" s="51"/>
      <c r="M41895" s="51"/>
    </row>
    <row r="41896" spans="9:13">
      <c r="I41896" s="51"/>
      <c r="M41896" s="51"/>
    </row>
    <row r="41897" spans="9:13">
      <c r="I41897" s="51"/>
      <c r="M41897" s="51"/>
    </row>
    <row r="41898" spans="9:13">
      <c r="I41898" s="51"/>
      <c r="M41898" s="51"/>
    </row>
    <row r="41899" spans="9:13">
      <c r="I41899" s="51"/>
      <c r="M41899" s="51"/>
    </row>
    <row r="41900" spans="9:13">
      <c r="I41900" s="51"/>
      <c r="M41900" s="51"/>
    </row>
    <row r="41901" spans="9:13">
      <c r="I41901" s="51"/>
      <c r="M41901" s="51"/>
    </row>
    <row r="41902" spans="9:13">
      <c r="I41902" s="51"/>
      <c r="M41902" s="51"/>
    </row>
    <row r="41903" spans="9:13">
      <c r="I41903" s="51"/>
      <c r="M41903" s="51"/>
    </row>
    <row r="41904" spans="9:13">
      <c r="I41904" s="51"/>
      <c r="M41904" s="51"/>
    </row>
    <row r="41905" spans="9:13">
      <c r="I41905" s="51"/>
      <c r="M41905" s="51"/>
    </row>
    <row r="41906" spans="9:13">
      <c r="I41906" s="51"/>
      <c r="M41906" s="51"/>
    </row>
    <row r="41907" spans="9:13">
      <c r="I41907" s="51"/>
      <c r="M41907" s="51"/>
    </row>
    <row r="41908" spans="9:13">
      <c r="I41908" s="51"/>
      <c r="M41908" s="51"/>
    </row>
    <row r="41909" spans="9:13">
      <c r="I41909" s="51"/>
      <c r="M41909" s="51"/>
    </row>
    <row r="41910" spans="9:13">
      <c r="I41910" s="51"/>
      <c r="M41910" s="51"/>
    </row>
    <row r="41911" spans="9:13">
      <c r="I41911" s="51"/>
      <c r="M41911" s="51"/>
    </row>
    <row r="41912" spans="9:13">
      <c r="I41912" s="51"/>
      <c r="M41912" s="51"/>
    </row>
    <row r="41913" spans="9:13">
      <c r="I41913" s="51"/>
      <c r="M41913" s="51"/>
    </row>
    <row r="41914" spans="9:13">
      <c r="I41914" s="51"/>
      <c r="M41914" s="51"/>
    </row>
    <row r="41915" spans="9:13">
      <c r="I41915" s="51"/>
      <c r="M41915" s="51"/>
    </row>
    <row r="41916" spans="9:13">
      <c r="I41916" s="51"/>
      <c r="M41916" s="51"/>
    </row>
    <row r="41917" spans="9:13">
      <c r="I41917" s="51"/>
      <c r="M41917" s="51"/>
    </row>
    <row r="41918" spans="9:13">
      <c r="I41918" s="51"/>
      <c r="M41918" s="51"/>
    </row>
    <row r="41919" spans="9:13">
      <c r="I41919" s="51"/>
      <c r="M41919" s="51"/>
    </row>
    <row r="41920" spans="9:13">
      <c r="I41920" s="51"/>
      <c r="M41920" s="51"/>
    </row>
    <row r="41921" spans="9:13">
      <c r="I41921" s="51"/>
      <c r="M41921" s="51"/>
    </row>
    <row r="41922" spans="9:13">
      <c r="I41922" s="51"/>
      <c r="M41922" s="51"/>
    </row>
    <row r="41923" spans="9:13">
      <c r="I41923" s="51"/>
      <c r="M41923" s="51"/>
    </row>
    <row r="41924" spans="9:13">
      <c r="I41924" s="51"/>
      <c r="M41924" s="51"/>
    </row>
    <row r="41925" spans="9:13">
      <c r="I41925" s="51"/>
      <c r="M41925" s="51"/>
    </row>
    <row r="41926" spans="9:13">
      <c r="I41926" s="51"/>
      <c r="M41926" s="51"/>
    </row>
    <row r="41927" spans="9:13">
      <c r="I41927" s="51"/>
      <c r="M41927" s="51"/>
    </row>
    <row r="41928" spans="9:13">
      <c r="I41928" s="51"/>
      <c r="M41928" s="51"/>
    </row>
    <row r="41929" spans="9:13">
      <c r="I41929" s="51"/>
      <c r="M41929" s="51"/>
    </row>
    <row r="41930" spans="9:13">
      <c r="I41930" s="51"/>
      <c r="M41930" s="51"/>
    </row>
    <row r="41931" spans="9:13">
      <c r="I41931" s="51"/>
      <c r="M41931" s="51"/>
    </row>
    <row r="41932" spans="9:13">
      <c r="I41932" s="51"/>
      <c r="M41932" s="51"/>
    </row>
    <row r="41933" spans="9:13">
      <c r="I41933" s="51"/>
      <c r="M41933" s="51"/>
    </row>
    <row r="41934" spans="9:13">
      <c r="I41934" s="51"/>
      <c r="M41934" s="51"/>
    </row>
    <row r="41935" spans="9:13">
      <c r="I41935" s="51"/>
      <c r="M41935" s="51"/>
    </row>
    <row r="41936" spans="9:13">
      <c r="I41936" s="51"/>
      <c r="M41936" s="51"/>
    </row>
    <row r="41937" spans="9:13">
      <c r="I41937" s="51"/>
      <c r="M41937" s="51"/>
    </row>
    <row r="41938" spans="9:13">
      <c r="I41938" s="51"/>
      <c r="M41938" s="51"/>
    </row>
    <row r="41939" spans="9:13">
      <c r="I41939" s="51"/>
      <c r="M41939" s="51"/>
    </row>
    <row r="41940" spans="9:13">
      <c r="I41940" s="51"/>
      <c r="M41940" s="51"/>
    </row>
    <row r="41941" spans="9:13">
      <c r="I41941" s="51"/>
      <c r="M41941" s="51"/>
    </row>
    <row r="41942" spans="9:13">
      <c r="I41942" s="51"/>
      <c r="M41942" s="51"/>
    </row>
    <row r="41943" spans="9:13">
      <c r="I41943" s="51"/>
      <c r="M41943" s="51"/>
    </row>
    <row r="41944" spans="9:13">
      <c r="I41944" s="51"/>
      <c r="M41944" s="51"/>
    </row>
    <row r="41945" spans="9:13">
      <c r="I41945" s="51"/>
      <c r="M41945" s="51"/>
    </row>
    <row r="41946" spans="9:13">
      <c r="I41946" s="51"/>
      <c r="M41946" s="51"/>
    </row>
    <row r="41947" spans="9:13">
      <c r="I41947" s="51"/>
      <c r="M41947" s="51"/>
    </row>
    <row r="41948" spans="9:13">
      <c r="I41948" s="51"/>
      <c r="M41948" s="51"/>
    </row>
    <row r="41949" spans="9:13">
      <c r="I41949" s="51"/>
      <c r="M41949" s="51"/>
    </row>
    <row r="41950" spans="9:13">
      <c r="I41950" s="51"/>
      <c r="M41950" s="51"/>
    </row>
    <row r="41951" spans="9:13">
      <c r="I41951" s="51"/>
      <c r="M41951" s="51"/>
    </row>
    <row r="41952" spans="9:13">
      <c r="I41952" s="51"/>
      <c r="M41952" s="51"/>
    </row>
    <row r="41953" spans="9:13">
      <c r="I41953" s="51"/>
      <c r="M41953" s="51"/>
    </row>
    <row r="41954" spans="9:13">
      <c r="I41954" s="51"/>
      <c r="M41954" s="51"/>
    </row>
    <row r="41955" spans="9:13">
      <c r="I41955" s="51"/>
      <c r="M41955" s="51"/>
    </row>
    <row r="41956" spans="9:13">
      <c r="I41956" s="51"/>
      <c r="M41956" s="51"/>
    </row>
    <row r="41957" spans="9:13">
      <c r="I41957" s="51"/>
      <c r="M41957" s="51"/>
    </row>
    <row r="41958" spans="9:13">
      <c r="I41958" s="51"/>
      <c r="M41958" s="51"/>
    </row>
    <row r="41959" spans="9:13">
      <c r="I41959" s="51"/>
      <c r="M41959" s="51"/>
    </row>
    <row r="41960" spans="9:13">
      <c r="I41960" s="51"/>
      <c r="M41960" s="51"/>
    </row>
    <row r="41961" spans="9:13">
      <c r="I41961" s="51"/>
      <c r="M41961" s="51"/>
    </row>
    <row r="41962" spans="9:13">
      <c r="I41962" s="51"/>
      <c r="M41962" s="51"/>
    </row>
    <row r="41963" spans="9:13">
      <c r="I41963" s="51"/>
      <c r="M41963" s="51"/>
    </row>
    <row r="41964" spans="9:13">
      <c r="I41964" s="51"/>
      <c r="M41964" s="51"/>
    </row>
    <row r="41965" spans="9:13">
      <c r="I41965" s="51"/>
      <c r="M41965" s="51"/>
    </row>
    <row r="41966" spans="9:13">
      <c r="I41966" s="51"/>
      <c r="M41966" s="51"/>
    </row>
    <row r="41967" spans="9:13">
      <c r="I41967" s="51"/>
      <c r="M41967" s="51"/>
    </row>
    <row r="41968" spans="9:13">
      <c r="I41968" s="51"/>
      <c r="M41968" s="51"/>
    </row>
    <row r="41969" spans="9:13">
      <c r="I41969" s="51"/>
      <c r="M41969" s="51"/>
    </row>
    <row r="41970" spans="9:13">
      <c r="I41970" s="51"/>
      <c r="M41970" s="51"/>
    </row>
    <row r="41971" spans="9:13">
      <c r="I41971" s="51"/>
      <c r="M41971" s="51"/>
    </row>
    <row r="41972" spans="9:13">
      <c r="I41972" s="51"/>
      <c r="M41972" s="51"/>
    </row>
    <row r="41973" spans="9:13">
      <c r="I41973" s="51"/>
      <c r="M41973" s="51"/>
    </row>
    <row r="41974" spans="9:13">
      <c r="I41974" s="51"/>
      <c r="M41974" s="51"/>
    </row>
    <row r="41975" spans="9:13">
      <c r="I41975" s="51"/>
      <c r="M41975" s="51"/>
    </row>
    <row r="41976" spans="9:13">
      <c r="I41976" s="51"/>
      <c r="M41976" s="51"/>
    </row>
    <row r="41977" spans="9:13">
      <c r="I41977" s="51"/>
      <c r="M41977" s="51"/>
    </row>
    <row r="41978" spans="9:13">
      <c r="I41978" s="51"/>
      <c r="M41978" s="51"/>
    </row>
    <row r="41979" spans="9:13">
      <c r="I41979" s="51"/>
      <c r="M41979" s="51"/>
    </row>
    <row r="41980" spans="9:13">
      <c r="I41980" s="51"/>
      <c r="M41980" s="51"/>
    </row>
    <row r="41981" spans="9:13">
      <c r="I41981" s="51"/>
      <c r="M41981" s="51"/>
    </row>
    <row r="41982" spans="9:13">
      <c r="I41982" s="51"/>
      <c r="M41982" s="51"/>
    </row>
    <row r="41983" spans="9:13">
      <c r="I41983" s="51"/>
      <c r="M41983" s="51"/>
    </row>
    <row r="41984" spans="9:13">
      <c r="I41984" s="51"/>
      <c r="M41984" s="51"/>
    </row>
    <row r="41985" spans="9:13">
      <c r="I41985" s="51"/>
      <c r="M41985" s="51"/>
    </row>
    <row r="41986" spans="9:13">
      <c r="I41986" s="51"/>
      <c r="M41986" s="51"/>
    </row>
    <row r="41987" spans="9:13">
      <c r="I41987" s="51"/>
      <c r="M41987" s="51"/>
    </row>
    <row r="41988" spans="9:13">
      <c r="I41988" s="51"/>
      <c r="M41988" s="51"/>
    </row>
    <row r="41989" spans="9:13">
      <c r="I41989" s="51"/>
      <c r="M41989" s="51"/>
    </row>
    <row r="41990" spans="9:13">
      <c r="I41990" s="51"/>
      <c r="M41990" s="51"/>
    </row>
    <row r="41991" spans="9:13">
      <c r="I41991" s="51"/>
      <c r="M41991" s="51"/>
    </row>
    <row r="41992" spans="9:13">
      <c r="I41992" s="51"/>
      <c r="M41992" s="51"/>
    </row>
    <row r="41993" spans="9:13">
      <c r="I41993" s="51"/>
      <c r="M41993" s="51"/>
    </row>
    <row r="41994" spans="9:13">
      <c r="I41994" s="51"/>
      <c r="M41994" s="51"/>
    </row>
    <row r="41995" spans="9:13">
      <c r="I41995" s="51"/>
      <c r="M41995" s="51"/>
    </row>
    <row r="41996" spans="9:13">
      <c r="I41996" s="51"/>
      <c r="M41996" s="51"/>
    </row>
    <row r="41997" spans="9:13">
      <c r="I41997" s="51"/>
      <c r="M41997" s="51"/>
    </row>
    <row r="41998" spans="9:13">
      <c r="I41998" s="51"/>
      <c r="M41998" s="51"/>
    </row>
    <row r="41999" spans="9:13">
      <c r="I41999" s="51"/>
      <c r="M41999" s="51"/>
    </row>
    <row r="42000" spans="9:13">
      <c r="I42000" s="51"/>
      <c r="M42000" s="51"/>
    </row>
    <row r="42001" spans="9:13">
      <c r="I42001" s="51"/>
      <c r="M42001" s="51"/>
    </row>
    <row r="42002" spans="9:13">
      <c r="I42002" s="51"/>
      <c r="M42002" s="51"/>
    </row>
    <row r="42003" spans="9:13">
      <c r="I42003" s="51"/>
      <c r="M42003" s="51"/>
    </row>
    <row r="42004" spans="9:13">
      <c r="I42004" s="51"/>
      <c r="M42004" s="51"/>
    </row>
    <row r="42005" spans="9:13">
      <c r="I42005" s="51"/>
      <c r="M42005" s="51"/>
    </row>
    <row r="42006" spans="9:13">
      <c r="I42006" s="51"/>
      <c r="M42006" s="51"/>
    </row>
    <row r="42007" spans="9:13">
      <c r="I42007" s="51"/>
      <c r="M42007" s="51"/>
    </row>
    <row r="42008" spans="9:13">
      <c r="I42008" s="51"/>
      <c r="M42008" s="51"/>
    </row>
    <row r="42009" spans="9:13">
      <c r="I42009" s="51"/>
      <c r="M42009" s="51"/>
    </row>
    <row r="42010" spans="9:13">
      <c r="I42010" s="51"/>
      <c r="M42010" s="51"/>
    </row>
    <row r="42011" spans="9:13">
      <c r="I42011" s="51"/>
      <c r="M42011" s="51"/>
    </row>
    <row r="42012" spans="9:13">
      <c r="I42012" s="51"/>
      <c r="M42012" s="51"/>
    </row>
    <row r="42013" spans="9:13">
      <c r="I42013" s="51"/>
      <c r="M42013" s="51"/>
    </row>
    <row r="42014" spans="9:13">
      <c r="I42014" s="51"/>
      <c r="M42014" s="51"/>
    </row>
    <row r="42015" spans="9:13">
      <c r="I42015" s="51"/>
      <c r="M42015" s="51"/>
    </row>
    <row r="42016" spans="9:13">
      <c r="I42016" s="51"/>
      <c r="M42016" s="51"/>
    </row>
    <row r="42017" spans="9:13">
      <c r="I42017" s="51"/>
      <c r="M42017" s="51"/>
    </row>
    <row r="42018" spans="9:13">
      <c r="I42018" s="51"/>
      <c r="M42018" s="51"/>
    </row>
    <row r="42019" spans="9:13">
      <c r="I42019" s="51"/>
      <c r="M42019" s="51"/>
    </row>
    <row r="42020" spans="9:13">
      <c r="I42020" s="51"/>
      <c r="M42020" s="51"/>
    </row>
    <row r="42021" spans="9:13">
      <c r="I42021" s="51"/>
      <c r="M42021" s="51"/>
    </row>
    <row r="42022" spans="9:13">
      <c r="I42022" s="51"/>
      <c r="M42022" s="51"/>
    </row>
    <row r="42023" spans="9:13">
      <c r="I42023" s="51"/>
      <c r="M42023" s="51"/>
    </row>
    <row r="42024" spans="9:13">
      <c r="I42024" s="51"/>
      <c r="M42024" s="51"/>
    </row>
    <row r="42025" spans="9:13">
      <c r="I42025" s="51"/>
      <c r="M42025" s="51"/>
    </row>
    <row r="42026" spans="9:13">
      <c r="I42026" s="51"/>
      <c r="M42026" s="51"/>
    </row>
    <row r="42027" spans="9:13">
      <c r="I42027" s="51"/>
      <c r="M42027" s="51"/>
    </row>
    <row r="42028" spans="9:13">
      <c r="I42028" s="51"/>
      <c r="M42028" s="51"/>
    </row>
    <row r="42029" spans="9:13">
      <c r="I42029" s="51"/>
      <c r="M42029" s="51"/>
    </row>
    <row r="42030" spans="9:13">
      <c r="I42030" s="51"/>
      <c r="M42030" s="51"/>
    </row>
    <row r="42031" spans="9:13">
      <c r="I42031" s="51"/>
      <c r="M42031" s="51"/>
    </row>
    <row r="42032" spans="9:13">
      <c r="I42032" s="51"/>
      <c r="M42032" s="51"/>
    </row>
    <row r="42033" spans="9:13">
      <c r="I42033" s="51"/>
      <c r="M42033" s="51"/>
    </row>
    <row r="42034" spans="9:13">
      <c r="I42034" s="51"/>
      <c r="M42034" s="51"/>
    </row>
    <row r="42035" spans="9:13">
      <c r="I42035" s="51"/>
      <c r="M42035" s="51"/>
    </row>
    <row r="42036" spans="9:13">
      <c r="I42036" s="51"/>
      <c r="M42036" s="51"/>
    </row>
    <row r="42037" spans="9:13">
      <c r="I42037" s="51"/>
      <c r="M42037" s="51"/>
    </row>
    <row r="42038" spans="9:13">
      <c r="I42038" s="51"/>
      <c r="M42038" s="51"/>
    </row>
    <row r="42039" spans="9:13">
      <c r="I42039" s="51"/>
      <c r="M42039" s="51"/>
    </row>
    <row r="42040" spans="9:13">
      <c r="I42040" s="51"/>
      <c r="M42040" s="51"/>
    </row>
    <row r="42041" spans="9:13">
      <c r="I42041" s="51"/>
      <c r="M42041" s="51"/>
    </row>
    <row r="42042" spans="9:13">
      <c r="I42042" s="51"/>
      <c r="M42042" s="51"/>
    </row>
    <row r="42043" spans="9:13">
      <c r="I42043" s="51"/>
      <c r="M42043" s="51"/>
    </row>
    <row r="42044" spans="9:13">
      <c r="I42044" s="51"/>
      <c r="M42044" s="51"/>
    </row>
    <row r="42045" spans="9:13">
      <c r="I42045" s="51"/>
      <c r="M42045" s="51"/>
    </row>
    <row r="42046" spans="9:13">
      <c r="I42046" s="51"/>
      <c r="M42046" s="51"/>
    </row>
    <row r="42047" spans="9:13">
      <c r="I42047" s="51"/>
      <c r="M42047" s="51"/>
    </row>
    <row r="42048" spans="9:13">
      <c r="I42048" s="51"/>
      <c r="M42048" s="51"/>
    </row>
    <row r="42049" spans="9:13">
      <c r="I42049" s="51"/>
      <c r="M42049" s="51"/>
    </row>
    <row r="42050" spans="9:13">
      <c r="I42050" s="51"/>
      <c r="M42050" s="51"/>
    </row>
    <row r="42051" spans="9:13">
      <c r="I42051" s="51"/>
      <c r="M42051" s="51"/>
    </row>
    <row r="42052" spans="9:13">
      <c r="I42052" s="51"/>
      <c r="M42052" s="51"/>
    </row>
    <row r="42053" spans="9:13">
      <c r="I42053" s="51"/>
      <c r="M42053" s="51"/>
    </row>
    <row r="42054" spans="9:13">
      <c r="I42054" s="51"/>
      <c r="M42054" s="51"/>
    </row>
    <row r="42055" spans="9:13">
      <c r="I42055" s="51"/>
      <c r="M42055" s="51"/>
    </row>
    <row r="42056" spans="9:13">
      <c r="I42056" s="51"/>
      <c r="M42056" s="51"/>
    </row>
    <row r="42057" spans="9:13">
      <c r="I42057" s="51"/>
      <c r="M42057" s="51"/>
    </row>
    <row r="42058" spans="9:13">
      <c r="I42058" s="51"/>
      <c r="M42058" s="51"/>
    </row>
    <row r="42059" spans="9:13">
      <c r="I42059" s="51"/>
      <c r="M42059" s="51"/>
    </row>
    <row r="42060" spans="9:13">
      <c r="I42060" s="51"/>
      <c r="M42060" s="51"/>
    </row>
    <row r="42061" spans="9:13">
      <c r="I42061" s="51"/>
      <c r="M42061" s="51"/>
    </row>
    <row r="42062" spans="9:13">
      <c r="I42062" s="51"/>
      <c r="M42062" s="51"/>
    </row>
    <row r="42063" spans="9:13">
      <c r="I42063" s="51"/>
      <c r="M42063" s="51"/>
    </row>
    <row r="42064" spans="9:13">
      <c r="I42064" s="51"/>
      <c r="M42064" s="51"/>
    </row>
    <row r="42065" spans="9:13">
      <c r="I42065" s="51"/>
      <c r="M42065" s="51"/>
    </row>
    <row r="42066" spans="9:13">
      <c r="I42066" s="51"/>
      <c r="M42066" s="51"/>
    </row>
    <row r="42067" spans="9:13">
      <c r="I42067" s="51"/>
      <c r="M42067" s="51"/>
    </row>
    <row r="42068" spans="9:13">
      <c r="I42068" s="51"/>
      <c r="M42068" s="51"/>
    </row>
    <row r="42069" spans="9:13">
      <c r="I42069" s="51"/>
      <c r="M42069" s="51"/>
    </row>
    <row r="42070" spans="9:13">
      <c r="I42070" s="51"/>
      <c r="M42070" s="51"/>
    </row>
    <row r="42071" spans="9:13">
      <c r="I42071" s="51"/>
      <c r="M42071" s="51"/>
    </row>
    <row r="42072" spans="9:13">
      <c r="I42072" s="51"/>
      <c r="M42072" s="51"/>
    </row>
    <row r="42073" spans="9:13">
      <c r="I42073" s="51"/>
      <c r="M42073" s="51"/>
    </row>
    <row r="42074" spans="9:13">
      <c r="I42074" s="51"/>
      <c r="M42074" s="51"/>
    </row>
    <row r="42075" spans="9:13">
      <c r="I42075" s="51"/>
      <c r="M42075" s="51"/>
    </row>
    <row r="42076" spans="9:13">
      <c r="I42076" s="51"/>
      <c r="M42076" s="51"/>
    </row>
    <row r="42077" spans="9:13">
      <c r="I42077" s="51"/>
      <c r="M42077" s="51"/>
    </row>
    <row r="42078" spans="9:13">
      <c r="I42078" s="51"/>
      <c r="M42078" s="51"/>
    </row>
    <row r="42079" spans="9:13">
      <c r="I42079" s="51"/>
      <c r="M42079" s="51"/>
    </row>
    <row r="42080" spans="9:13">
      <c r="I42080" s="51"/>
      <c r="M42080" s="51"/>
    </row>
    <row r="42081" spans="9:13">
      <c r="I42081" s="51"/>
      <c r="M42081" s="51"/>
    </row>
    <row r="42082" spans="9:13">
      <c r="I42082" s="51"/>
      <c r="M42082" s="51"/>
    </row>
    <row r="42083" spans="9:13">
      <c r="I42083" s="51"/>
      <c r="M42083" s="51"/>
    </row>
    <row r="42084" spans="9:13">
      <c r="I42084" s="51"/>
      <c r="M42084" s="51"/>
    </row>
    <row r="42085" spans="9:13">
      <c r="I42085" s="51"/>
      <c r="M42085" s="51"/>
    </row>
    <row r="42086" spans="9:13">
      <c r="I42086" s="51"/>
      <c r="M42086" s="51"/>
    </row>
    <row r="42087" spans="9:13">
      <c r="I42087" s="51"/>
      <c r="M42087" s="51"/>
    </row>
    <row r="42088" spans="9:13">
      <c r="I42088" s="51"/>
      <c r="M42088" s="51"/>
    </row>
    <row r="42089" spans="9:13">
      <c r="I42089" s="51"/>
      <c r="M42089" s="51"/>
    </row>
    <row r="42090" spans="9:13">
      <c r="I42090" s="51"/>
      <c r="M42090" s="51"/>
    </row>
    <row r="42091" spans="9:13">
      <c r="I42091" s="51"/>
      <c r="M42091" s="51"/>
    </row>
    <row r="42092" spans="9:13">
      <c r="I42092" s="51"/>
      <c r="M42092" s="51"/>
    </row>
    <row r="42093" spans="9:13">
      <c r="I42093" s="51"/>
      <c r="M42093" s="51"/>
    </row>
    <row r="42094" spans="9:13">
      <c r="I42094" s="51"/>
      <c r="M42094" s="51"/>
    </row>
    <row r="42095" spans="9:13">
      <c r="I42095" s="51"/>
      <c r="M42095" s="51"/>
    </row>
    <row r="42096" spans="9:13">
      <c r="I42096" s="51"/>
      <c r="M42096" s="51"/>
    </row>
    <row r="42097" spans="9:13">
      <c r="I42097" s="51"/>
      <c r="M42097" s="51"/>
    </row>
    <row r="42098" spans="9:13">
      <c r="I42098" s="51"/>
      <c r="M42098" s="51"/>
    </row>
    <row r="42099" spans="9:13">
      <c r="I42099" s="51"/>
      <c r="M42099" s="51"/>
    </row>
    <row r="42100" spans="9:13">
      <c r="I42100" s="51"/>
      <c r="M42100" s="51"/>
    </row>
    <row r="42101" spans="9:13">
      <c r="I42101" s="51"/>
      <c r="M42101" s="51"/>
    </row>
    <row r="42102" spans="9:13">
      <c r="I42102" s="51"/>
      <c r="M42102" s="51"/>
    </row>
    <row r="42103" spans="9:13">
      <c r="I42103" s="51"/>
      <c r="M42103" s="51"/>
    </row>
    <row r="42104" spans="9:13">
      <c r="I42104" s="51"/>
      <c r="M42104" s="51"/>
    </row>
    <row r="42105" spans="9:13">
      <c r="I42105" s="51"/>
      <c r="M42105" s="51"/>
    </row>
    <row r="42106" spans="9:13">
      <c r="I42106" s="51"/>
      <c r="M42106" s="51"/>
    </row>
    <row r="42107" spans="9:13">
      <c r="I42107" s="51"/>
      <c r="M42107" s="51"/>
    </row>
    <row r="42108" spans="9:13">
      <c r="I42108" s="51"/>
      <c r="M42108" s="51"/>
    </row>
    <row r="42109" spans="9:13">
      <c r="I42109" s="51"/>
      <c r="M42109" s="51"/>
    </row>
    <row r="42110" spans="9:13">
      <c r="I42110" s="51"/>
      <c r="M42110" s="51"/>
    </row>
    <row r="42111" spans="9:13">
      <c r="I42111" s="51"/>
      <c r="M42111" s="51"/>
    </row>
    <row r="42112" spans="9:13">
      <c r="I42112" s="51"/>
      <c r="M42112" s="51"/>
    </row>
    <row r="42113" spans="9:13">
      <c r="I42113" s="51"/>
      <c r="M42113" s="51"/>
    </row>
    <row r="42114" spans="9:13">
      <c r="I42114" s="51"/>
      <c r="M42114" s="51"/>
    </row>
    <row r="42115" spans="9:13">
      <c r="I42115" s="51"/>
      <c r="M42115" s="51"/>
    </row>
    <row r="42116" spans="9:13">
      <c r="I42116" s="51"/>
      <c r="M42116" s="51"/>
    </row>
    <row r="42117" spans="9:13">
      <c r="I42117" s="51"/>
      <c r="M42117" s="51"/>
    </row>
    <row r="42118" spans="9:13">
      <c r="I42118" s="51"/>
      <c r="M42118" s="51"/>
    </row>
    <row r="42119" spans="9:13">
      <c r="I42119" s="51"/>
      <c r="M42119" s="51"/>
    </row>
    <row r="42120" spans="9:13">
      <c r="I42120" s="51"/>
      <c r="M42120" s="51"/>
    </row>
    <row r="42121" spans="9:13">
      <c r="I42121" s="51"/>
      <c r="M42121" s="51"/>
    </row>
    <row r="42122" spans="9:13">
      <c r="I42122" s="51"/>
      <c r="M42122" s="51"/>
    </row>
    <row r="42123" spans="9:13">
      <c r="I42123" s="51"/>
      <c r="M42123" s="51"/>
    </row>
    <row r="42124" spans="9:13">
      <c r="I42124" s="51"/>
      <c r="M42124" s="51"/>
    </row>
    <row r="42125" spans="9:13">
      <c r="I42125" s="51"/>
      <c r="M42125" s="51"/>
    </row>
    <row r="42126" spans="9:13">
      <c r="I42126" s="51"/>
      <c r="M42126" s="51"/>
    </row>
    <row r="42127" spans="9:13">
      <c r="I42127" s="51"/>
      <c r="M42127" s="51"/>
    </row>
    <row r="42128" spans="9:13">
      <c r="I42128" s="51"/>
      <c r="M42128" s="51"/>
    </row>
    <row r="42129" spans="9:13">
      <c r="I42129" s="51"/>
      <c r="M42129" s="51"/>
    </row>
    <row r="42130" spans="9:13">
      <c r="I42130" s="51"/>
      <c r="M42130" s="51"/>
    </row>
    <row r="42131" spans="9:13">
      <c r="I42131" s="51"/>
      <c r="M42131" s="51"/>
    </row>
    <row r="42132" spans="9:13">
      <c r="I42132" s="51"/>
      <c r="M42132" s="51"/>
    </row>
    <row r="42133" spans="9:13">
      <c r="I42133" s="51"/>
      <c r="M42133" s="51"/>
    </row>
    <row r="42134" spans="9:13">
      <c r="I42134" s="51"/>
      <c r="M42134" s="51"/>
    </row>
    <row r="42135" spans="9:13">
      <c r="I42135" s="51"/>
      <c r="M42135" s="51"/>
    </row>
    <row r="42136" spans="9:13">
      <c r="I42136" s="51"/>
      <c r="M42136" s="51"/>
    </row>
    <row r="42137" spans="9:13">
      <c r="I42137" s="51"/>
      <c r="M42137" s="51"/>
    </row>
    <row r="42138" spans="9:13">
      <c r="I42138" s="51"/>
      <c r="M42138" s="51"/>
    </row>
    <row r="42139" spans="9:13">
      <c r="I42139" s="51"/>
      <c r="M42139" s="51"/>
    </row>
    <row r="42140" spans="9:13">
      <c r="I42140" s="51"/>
      <c r="M42140" s="51"/>
    </row>
    <row r="42141" spans="9:13">
      <c r="I42141" s="51"/>
      <c r="M42141" s="51"/>
    </row>
    <row r="42142" spans="9:13">
      <c r="I42142" s="51"/>
      <c r="M42142" s="51"/>
    </row>
    <row r="42143" spans="9:13">
      <c r="I42143" s="51"/>
      <c r="M42143" s="51"/>
    </row>
    <row r="42144" spans="9:13">
      <c r="I42144" s="51"/>
      <c r="M42144" s="51"/>
    </row>
    <row r="42145" spans="9:13">
      <c r="I42145" s="51"/>
      <c r="M42145" s="51"/>
    </row>
    <row r="42146" spans="9:13">
      <c r="I42146" s="51"/>
      <c r="M42146" s="51"/>
    </row>
    <row r="42147" spans="9:13">
      <c r="I42147" s="51"/>
      <c r="M42147" s="51"/>
    </row>
    <row r="42148" spans="9:13">
      <c r="I42148" s="51"/>
      <c r="M42148" s="51"/>
    </row>
    <row r="42149" spans="9:13">
      <c r="I42149" s="51"/>
      <c r="M42149" s="51"/>
    </row>
    <row r="42150" spans="9:13">
      <c r="I42150" s="51"/>
      <c r="M42150" s="51"/>
    </row>
    <row r="42151" spans="9:13">
      <c r="I42151" s="51"/>
      <c r="M42151" s="51"/>
    </row>
    <row r="42152" spans="9:13">
      <c r="I42152" s="51"/>
      <c r="M42152" s="51"/>
    </row>
    <row r="42153" spans="9:13">
      <c r="I42153" s="51"/>
      <c r="M42153" s="51"/>
    </row>
    <row r="42154" spans="9:13">
      <c r="I42154" s="51"/>
      <c r="M42154" s="51"/>
    </row>
    <row r="42155" spans="9:13">
      <c r="I42155" s="51"/>
      <c r="M42155" s="51"/>
    </row>
    <row r="42156" spans="9:13">
      <c r="I42156" s="51"/>
      <c r="M42156" s="51"/>
    </row>
    <row r="42157" spans="9:13">
      <c r="I42157" s="51"/>
      <c r="M42157" s="51"/>
    </row>
    <row r="42158" spans="9:13">
      <c r="I42158" s="51"/>
      <c r="M42158" s="51"/>
    </row>
    <row r="42159" spans="9:13">
      <c r="I42159" s="51"/>
      <c r="M42159" s="51"/>
    </row>
    <row r="42160" spans="9:13">
      <c r="I42160" s="51"/>
      <c r="M42160" s="51"/>
    </row>
    <row r="42161" spans="9:13">
      <c r="I42161" s="51"/>
      <c r="M42161" s="51"/>
    </row>
    <row r="42162" spans="9:13">
      <c r="I42162" s="51"/>
      <c r="M42162" s="51"/>
    </row>
    <row r="42163" spans="9:13">
      <c r="I42163" s="51"/>
      <c r="M42163" s="51"/>
    </row>
    <row r="42164" spans="9:13">
      <c r="I42164" s="51"/>
      <c r="M42164" s="51"/>
    </row>
    <row r="42165" spans="9:13">
      <c r="I42165" s="51"/>
      <c r="M42165" s="51"/>
    </row>
    <row r="42166" spans="9:13">
      <c r="I42166" s="51"/>
      <c r="M42166" s="51"/>
    </row>
    <row r="42167" spans="9:13">
      <c r="I42167" s="51"/>
      <c r="M42167" s="51"/>
    </row>
    <row r="42168" spans="9:13">
      <c r="I42168" s="51"/>
      <c r="M42168" s="51"/>
    </row>
    <row r="42169" spans="9:13">
      <c r="I42169" s="51"/>
      <c r="M42169" s="51"/>
    </row>
    <row r="42170" spans="9:13">
      <c r="I42170" s="51"/>
      <c r="M42170" s="51"/>
    </row>
    <row r="42171" spans="9:13">
      <c r="I42171" s="51"/>
      <c r="M42171" s="51"/>
    </row>
    <row r="42172" spans="9:13">
      <c r="I42172" s="51"/>
      <c r="M42172" s="51"/>
    </row>
    <row r="42173" spans="9:13">
      <c r="I42173" s="51"/>
      <c r="M42173" s="51"/>
    </row>
    <row r="42174" spans="9:13">
      <c r="I42174" s="51"/>
      <c r="M42174" s="51"/>
    </row>
    <row r="42175" spans="9:13">
      <c r="I42175" s="51"/>
      <c r="M42175" s="51"/>
    </row>
    <row r="42176" spans="9:13">
      <c r="I42176" s="51"/>
      <c r="M42176" s="51"/>
    </row>
    <row r="42177" spans="9:13">
      <c r="I42177" s="51"/>
      <c r="M42177" s="51"/>
    </row>
    <row r="42178" spans="9:13">
      <c r="I42178" s="51"/>
      <c r="M42178" s="51"/>
    </row>
    <row r="42179" spans="9:13">
      <c r="I42179" s="51"/>
      <c r="M42179" s="51"/>
    </row>
    <row r="42180" spans="9:13">
      <c r="I42180" s="51"/>
      <c r="M42180" s="51"/>
    </row>
    <row r="42181" spans="9:13">
      <c r="I42181" s="51"/>
      <c r="M42181" s="51"/>
    </row>
    <row r="42182" spans="9:13">
      <c r="I42182" s="51"/>
      <c r="M42182" s="51"/>
    </row>
    <row r="42183" spans="9:13">
      <c r="I42183" s="51"/>
      <c r="M42183" s="51"/>
    </row>
    <row r="42184" spans="9:13">
      <c r="I42184" s="51"/>
      <c r="M42184" s="51"/>
    </row>
    <row r="42185" spans="9:13">
      <c r="I42185" s="51"/>
      <c r="M42185" s="51"/>
    </row>
    <row r="42186" spans="9:13">
      <c r="I42186" s="51"/>
      <c r="M42186" s="51"/>
    </row>
    <row r="42187" spans="9:13">
      <c r="I42187" s="51"/>
      <c r="M42187" s="51"/>
    </row>
    <row r="42188" spans="9:13">
      <c r="I42188" s="51"/>
      <c r="M42188" s="51"/>
    </row>
    <row r="42189" spans="9:13">
      <c r="I42189" s="51"/>
      <c r="M42189" s="51"/>
    </row>
    <row r="42190" spans="9:13">
      <c r="I42190" s="51"/>
      <c r="M42190" s="51"/>
    </row>
    <row r="42191" spans="9:13">
      <c r="I42191" s="51"/>
      <c r="M42191" s="51"/>
    </row>
    <row r="42192" spans="9:13">
      <c r="I42192" s="51"/>
      <c r="M42192" s="51"/>
    </row>
    <row r="42193" spans="9:13">
      <c r="I42193" s="51"/>
      <c r="M42193" s="51"/>
    </row>
    <row r="42194" spans="9:13">
      <c r="I42194" s="51"/>
      <c r="M42194" s="51"/>
    </row>
    <row r="42195" spans="9:13">
      <c r="I42195" s="51"/>
      <c r="M42195" s="51"/>
    </row>
    <row r="42196" spans="9:13">
      <c r="I42196" s="51"/>
      <c r="M42196" s="51"/>
    </row>
    <row r="42197" spans="9:13">
      <c r="I42197" s="51"/>
      <c r="M42197" s="51"/>
    </row>
    <row r="42198" spans="9:13">
      <c r="I42198" s="51"/>
      <c r="M42198" s="51"/>
    </row>
    <row r="42199" spans="9:13">
      <c r="I42199" s="51"/>
      <c r="M42199" s="51"/>
    </row>
    <row r="42200" spans="9:13">
      <c r="I42200" s="51"/>
      <c r="M42200" s="51"/>
    </row>
    <row r="42201" spans="9:13">
      <c r="I42201" s="51"/>
      <c r="M42201" s="51"/>
    </row>
    <row r="42202" spans="9:13">
      <c r="I42202" s="51"/>
      <c r="M42202" s="51"/>
    </row>
    <row r="42203" spans="9:13">
      <c r="I42203" s="51"/>
      <c r="M42203" s="51"/>
    </row>
    <row r="42204" spans="9:13">
      <c r="I42204" s="51"/>
      <c r="M42204" s="51"/>
    </row>
    <row r="42205" spans="9:13">
      <c r="I42205" s="51"/>
      <c r="M42205" s="51"/>
    </row>
    <row r="42206" spans="9:13">
      <c r="I42206" s="51"/>
      <c r="M42206" s="51"/>
    </row>
    <row r="42207" spans="9:13">
      <c r="I42207" s="51"/>
      <c r="M42207" s="51"/>
    </row>
    <row r="42208" spans="9:13">
      <c r="I42208" s="51"/>
      <c r="M42208" s="51"/>
    </row>
    <row r="42209" spans="9:13">
      <c r="I42209" s="51"/>
      <c r="M42209" s="51"/>
    </row>
    <row r="42210" spans="9:13">
      <c r="I42210" s="51"/>
      <c r="M42210" s="51"/>
    </row>
    <row r="42211" spans="9:13">
      <c r="I42211" s="51"/>
      <c r="M42211" s="51"/>
    </row>
    <row r="42212" spans="9:13">
      <c r="I42212" s="51"/>
      <c r="M42212" s="51"/>
    </row>
    <row r="42213" spans="9:13">
      <c r="I42213" s="51"/>
      <c r="M42213" s="51"/>
    </row>
    <row r="42214" spans="9:13">
      <c r="I42214" s="51"/>
      <c r="M42214" s="51"/>
    </row>
    <row r="42215" spans="9:13">
      <c r="I42215" s="51"/>
      <c r="M42215" s="51"/>
    </row>
    <row r="42216" spans="9:13">
      <c r="I42216" s="51"/>
      <c r="M42216" s="51"/>
    </row>
    <row r="42217" spans="9:13">
      <c r="I42217" s="51"/>
      <c r="M42217" s="51"/>
    </row>
    <row r="42218" spans="9:13">
      <c r="I42218" s="51"/>
      <c r="M42218" s="51"/>
    </row>
    <row r="42219" spans="9:13">
      <c r="I42219" s="51"/>
      <c r="M42219" s="51"/>
    </row>
    <row r="42220" spans="9:13">
      <c r="I42220" s="51"/>
      <c r="M42220" s="51"/>
    </row>
    <row r="42221" spans="9:13">
      <c r="I42221" s="51"/>
      <c r="M42221" s="51"/>
    </row>
    <row r="42222" spans="9:13">
      <c r="I42222" s="51"/>
      <c r="M42222" s="51"/>
    </row>
    <row r="42223" spans="9:13">
      <c r="I42223" s="51"/>
      <c r="M42223" s="51"/>
    </row>
    <row r="42224" spans="9:13">
      <c r="I42224" s="51"/>
      <c r="M42224" s="51"/>
    </row>
    <row r="42225" spans="9:13">
      <c r="I42225" s="51"/>
      <c r="M42225" s="51"/>
    </row>
    <row r="42226" spans="9:13">
      <c r="I42226" s="51"/>
      <c r="M42226" s="51"/>
    </row>
    <row r="42227" spans="9:13">
      <c r="I42227" s="51"/>
      <c r="M42227" s="51"/>
    </row>
    <row r="42228" spans="9:13">
      <c r="I42228" s="51"/>
      <c r="M42228" s="51"/>
    </row>
    <row r="42229" spans="9:13">
      <c r="I42229" s="51"/>
      <c r="M42229" s="51"/>
    </row>
    <row r="42230" spans="9:13">
      <c r="I42230" s="51"/>
      <c r="M42230" s="51"/>
    </row>
    <row r="42231" spans="9:13">
      <c r="I42231" s="51"/>
      <c r="M42231" s="51"/>
    </row>
    <row r="42232" spans="9:13">
      <c r="I42232" s="51"/>
      <c r="M42232" s="51"/>
    </row>
    <row r="42233" spans="9:13">
      <c r="I42233" s="51"/>
      <c r="M42233" s="51"/>
    </row>
    <row r="42234" spans="9:13">
      <c r="I42234" s="51"/>
      <c r="M42234" s="51"/>
    </row>
    <row r="42235" spans="9:13">
      <c r="I42235" s="51"/>
      <c r="M42235" s="51"/>
    </row>
    <row r="42236" spans="9:13">
      <c r="I42236" s="51"/>
      <c r="M42236" s="51"/>
    </row>
    <row r="42237" spans="9:13">
      <c r="I42237" s="51"/>
      <c r="M42237" s="51"/>
    </row>
    <row r="42238" spans="9:13">
      <c r="I42238" s="51"/>
      <c r="M42238" s="51"/>
    </row>
    <row r="42239" spans="9:13">
      <c r="I42239" s="51"/>
      <c r="M42239" s="51"/>
    </row>
    <row r="42240" spans="9:13">
      <c r="I42240" s="51"/>
      <c r="M42240" s="51"/>
    </row>
    <row r="42241" spans="9:13">
      <c r="I42241" s="51"/>
      <c r="M42241" s="51"/>
    </row>
    <row r="42242" spans="9:13">
      <c r="I42242" s="51"/>
      <c r="M42242" s="51"/>
    </row>
    <row r="42243" spans="9:13">
      <c r="I42243" s="51"/>
      <c r="M42243" s="51"/>
    </row>
    <row r="42244" spans="9:13">
      <c r="I42244" s="51"/>
      <c r="M42244" s="51"/>
    </row>
    <row r="42245" spans="9:13">
      <c r="I42245" s="51"/>
      <c r="M42245" s="51"/>
    </row>
    <row r="42246" spans="9:13">
      <c r="I42246" s="51"/>
      <c r="M42246" s="51"/>
    </row>
    <row r="42247" spans="9:13">
      <c r="I42247" s="51"/>
      <c r="M42247" s="51"/>
    </row>
    <row r="42248" spans="9:13">
      <c r="I42248" s="51"/>
      <c r="M42248" s="51"/>
    </row>
    <row r="42249" spans="9:13">
      <c r="I42249" s="51"/>
      <c r="M42249" s="51"/>
    </row>
    <row r="42250" spans="9:13">
      <c r="I42250" s="51"/>
      <c r="M42250" s="51"/>
    </row>
    <row r="42251" spans="9:13">
      <c r="I42251" s="51"/>
      <c r="M42251" s="51"/>
    </row>
    <row r="42252" spans="9:13">
      <c r="I42252" s="51"/>
      <c r="M42252" s="51"/>
    </row>
    <row r="42253" spans="9:13">
      <c r="I42253" s="51"/>
      <c r="M42253" s="51"/>
    </row>
    <row r="42254" spans="9:13">
      <c r="I42254" s="51"/>
      <c r="M42254" s="51"/>
    </row>
    <row r="42255" spans="9:13">
      <c r="I42255" s="51"/>
      <c r="M42255" s="51"/>
    </row>
    <row r="42256" spans="9:13">
      <c r="I42256" s="51"/>
      <c r="M42256" s="51"/>
    </row>
    <row r="42257" spans="9:13">
      <c r="I42257" s="51"/>
      <c r="M42257" s="51"/>
    </row>
    <row r="42258" spans="9:13">
      <c r="I42258" s="51"/>
      <c r="M42258" s="51"/>
    </row>
    <row r="42259" spans="9:13">
      <c r="I42259" s="51"/>
      <c r="M42259" s="51"/>
    </row>
    <row r="42260" spans="9:13">
      <c r="I42260" s="51"/>
      <c r="M42260" s="51"/>
    </row>
    <row r="42261" spans="9:13">
      <c r="I42261" s="51"/>
      <c r="M42261" s="51"/>
    </row>
    <row r="42262" spans="9:13">
      <c r="I42262" s="51"/>
      <c r="M42262" s="51"/>
    </row>
    <row r="42263" spans="9:13">
      <c r="I42263" s="51"/>
      <c r="M42263" s="51"/>
    </row>
    <row r="42264" spans="9:13">
      <c r="I42264" s="51"/>
      <c r="M42264" s="51"/>
    </row>
    <row r="42265" spans="9:13">
      <c r="I42265" s="51"/>
      <c r="M42265" s="51"/>
    </row>
    <row r="42266" spans="9:13">
      <c r="I42266" s="51"/>
      <c r="M42266" s="51"/>
    </row>
    <row r="42267" spans="9:13">
      <c r="I42267" s="51"/>
      <c r="M42267" s="51"/>
    </row>
    <row r="42268" spans="9:13">
      <c r="I42268" s="51"/>
      <c r="M42268" s="51"/>
    </row>
    <row r="42269" spans="9:13">
      <c r="I42269" s="51"/>
      <c r="M42269" s="51"/>
    </row>
    <row r="42270" spans="9:13">
      <c r="I42270" s="51"/>
      <c r="M42270" s="51"/>
    </row>
    <row r="42271" spans="9:13">
      <c r="I42271" s="51"/>
      <c r="M42271" s="51"/>
    </row>
    <row r="42272" spans="9:13">
      <c r="I42272" s="51"/>
      <c r="M42272" s="51"/>
    </row>
    <row r="42273" spans="9:13">
      <c r="I42273" s="51"/>
      <c r="M42273" s="51"/>
    </row>
    <row r="42274" spans="9:13">
      <c r="I42274" s="51"/>
      <c r="M42274" s="51"/>
    </row>
    <row r="42275" spans="9:13">
      <c r="I42275" s="51"/>
      <c r="M42275" s="51"/>
    </row>
    <row r="42276" spans="9:13">
      <c r="I42276" s="51"/>
      <c r="M42276" s="51"/>
    </row>
    <row r="42277" spans="9:13">
      <c r="I42277" s="51"/>
      <c r="M42277" s="51"/>
    </row>
    <row r="42278" spans="9:13">
      <c r="I42278" s="51"/>
      <c r="M42278" s="51"/>
    </row>
    <row r="42279" spans="9:13">
      <c r="I42279" s="51"/>
      <c r="M42279" s="51"/>
    </row>
    <row r="42280" spans="9:13">
      <c r="I42280" s="51"/>
      <c r="M42280" s="51"/>
    </row>
    <row r="42281" spans="9:13">
      <c r="I42281" s="51"/>
      <c r="M42281" s="51"/>
    </row>
    <row r="42282" spans="9:13">
      <c r="I42282" s="51"/>
      <c r="M42282" s="51"/>
    </row>
    <row r="42283" spans="9:13">
      <c r="I42283" s="51"/>
      <c r="M42283" s="51"/>
    </row>
    <row r="42284" spans="9:13">
      <c r="I42284" s="51"/>
      <c r="M42284" s="51"/>
    </row>
    <row r="42285" spans="9:13">
      <c r="I42285" s="51"/>
      <c r="M42285" s="51"/>
    </row>
    <row r="42286" spans="9:13">
      <c r="I42286" s="51"/>
      <c r="M42286" s="51"/>
    </row>
    <row r="42287" spans="9:13">
      <c r="I42287" s="51"/>
      <c r="M42287" s="51"/>
    </row>
    <row r="42288" spans="9:13">
      <c r="I42288" s="51"/>
      <c r="M42288" s="51"/>
    </row>
    <row r="42289" spans="9:13">
      <c r="I42289" s="51"/>
      <c r="M42289" s="51"/>
    </row>
    <row r="42290" spans="9:13">
      <c r="I42290" s="51"/>
      <c r="M42290" s="51"/>
    </row>
    <row r="42291" spans="9:13">
      <c r="I42291" s="51"/>
      <c r="M42291" s="51"/>
    </row>
    <row r="42292" spans="9:13">
      <c r="I42292" s="51"/>
      <c r="M42292" s="51"/>
    </row>
    <row r="42293" spans="9:13">
      <c r="I42293" s="51"/>
      <c r="M42293" s="51"/>
    </row>
    <row r="42294" spans="9:13">
      <c r="I42294" s="51"/>
      <c r="M42294" s="51"/>
    </row>
    <row r="42295" spans="9:13">
      <c r="I42295" s="51"/>
      <c r="M42295" s="51"/>
    </row>
    <row r="42296" spans="9:13">
      <c r="I42296" s="51"/>
      <c r="M42296" s="51"/>
    </row>
    <row r="42297" spans="9:13">
      <c r="I42297" s="51"/>
      <c r="M42297" s="51"/>
    </row>
    <row r="42298" spans="9:13">
      <c r="I42298" s="51"/>
      <c r="M42298" s="51"/>
    </row>
    <row r="42299" spans="9:13">
      <c r="I42299" s="51"/>
      <c r="M42299" s="51"/>
    </row>
    <row r="42300" spans="9:13">
      <c r="I42300" s="51"/>
      <c r="M42300" s="51"/>
    </row>
    <row r="42301" spans="9:13">
      <c r="I42301" s="51"/>
      <c r="M42301" s="51"/>
    </row>
    <row r="42302" spans="9:13">
      <c r="I42302" s="51"/>
      <c r="M42302" s="51"/>
    </row>
    <row r="42303" spans="9:13">
      <c r="I42303" s="51"/>
      <c r="M42303" s="51"/>
    </row>
    <row r="42304" spans="9:13">
      <c r="I42304" s="51"/>
      <c r="M42304" s="51"/>
    </row>
    <row r="42305" spans="9:13">
      <c r="I42305" s="51"/>
      <c r="M42305" s="51"/>
    </row>
    <row r="42306" spans="9:13">
      <c r="I42306" s="51"/>
      <c r="M42306" s="51"/>
    </row>
    <row r="42307" spans="9:13">
      <c r="I42307" s="51"/>
      <c r="M42307" s="51"/>
    </row>
    <row r="42308" spans="9:13">
      <c r="I42308" s="51"/>
      <c r="M42308" s="51"/>
    </row>
    <row r="42309" spans="9:13">
      <c r="I42309" s="51"/>
      <c r="M42309" s="51"/>
    </row>
    <row r="42310" spans="9:13">
      <c r="I42310" s="51"/>
      <c r="M42310" s="51"/>
    </row>
    <row r="42311" spans="9:13">
      <c r="I42311" s="51"/>
      <c r="M42311" s="51"/>
    </row>
    <row r="42312" spans="9:13">
      <c r="I42312" s="51"/>
      <c r="M42312" s="51"/>
    </row>
    <row r="42313" spans="9:13">
      <c r="I42313" s="51"/>
      <c r="M42313" s="51"/>
    </row>
    <row r="42314" spans="9:13">
      <c r="I42314" s="51"/>
      <c r="M42314" s="51"/>
    </row>
    <row r="42315" spans="9:13">
      <c r="I42315" s="51"/>
      <c r="M42315" s="51"/>
    </row>
    <row r="42316" spans="9:13">
      <c r="I42316" s="51"/>
      <c r="M42316" s="51"/>
    </row>
    <row r="42317" spans="9:13">
      <c r="I42317" s="51"/>
      <c r="M42317" s="51"/>
    </row>
    <row r="42318" spans="9:13">
      <c r="I42318" s="51"/>
      <c r="M42318" s="51"/>
    </row>
    <row r="42319" spans="9:13">
      <c r="I42319" s="51"/>
      <c r="M42319" s="51"/>
    </row>
    <row r="42320" spans="9:13">
      <c r="I42320" s="51"/>
      <c r="M42320" s="51"/>
    </row>
    <row r="42321" spans="9:13">
      <c r="I42321" s="51"/>
      <c r="M42321" s="51"/>
    </row>
    <row r="42322" spans="9:13">
      <c r="I42322" s="51"/>
      <c r="M42322" s="51"/>
    </row>
    <row r="42323" spans="9:13">
      <c r="I42323" s="51"/>
      <c r="M42323" s="51"/>
    </row>
    <row r="42324" spans="9:13">
      <c r="I42324" s="51"/>
      <c r="M42324" s="51"/>
    </row>
    <row r="42325" spans="9:13">
      <c r="I42325" s="51"/>
      <c r="M42325" s="51"/>
    </row>
    <row r="42326" spans="9:13">
      <c r="I42326" s="51"/>
      <c r="M42326" s="51"/>
    </row>
    <row r="42327" spans="9:13">
      <c r="I42327" s="51"/>
      <c r="M42327" s="51"/>
    </row>
    <row r="42328" spans="9:13">
      <c r="I42328" s="51"/>
      <c r="M42328" s="51"/>
    </row>
    <row r="42329" spans="9:13">
      <c r="I42329" s="51"/>
      <c r="M42329" s="51"/>
    </row>
    <row r="42330" spans="9:13">
      <c r="I42330" s="51"/>
      <c r="M42330" s="51"/>
    </row>
    <row r="42331" spans="9:13">
      <c r="I42331" s="51"/>
      <c r="M42331" s="51"/>
    </row>
    <row r="42332" spans="9:13">
      <c r="I42332" s="51"/>
      <c r="M42332" s="51"/>
    </row>
    <row r="42333" spans="9:13">
      <c r="I42333" s="51"/>
      <c r="M42333" s="51"/>
    </row>
    <row r="42334" spans="9:13">
      <c r="I42334" s="51"/>
      <c r="M42334" s="51"/>
    </row>
    <row r="42335" spans="9:13">
      <c r="I42335" s="51"/>
      <c r="M42335" s="51"/>
    </row>
    <row r="42336" spans="9:13">
      <c r="I42336" s="51"/>
      <c r="M42336" s="51"/>
    </row>
    <row r="42337" spans="9:13">
      <c r="I42337" s="51"/>
      <c r="M42337" s="51"/>
    </row>
    <row r="42338" spans="9:13">
      <c r="I42338" s="51"/>
      <c r="M42338" s="51"/>
    </row>
    <row r="42339" spans="9:13">
      <c r="I42339" s="51"/>
      <c r="M42339" s="51"/>
    </row>
    <row r="42340" spans="9:13">
      <c r="I42340" s="51"/>
      <c r="M42340" s="51"/>
    </row>
    <row r="42341" spans="9:13">
      <c r="I42341" s="51"/>
      <c r="M42341" s="51"/>
    </row>
    <row r="42342" spans="9:13">
      <c r="I42342" s="51"/>
      <c r="M42342" s="51"/>
    </row>
    <row r="42343" spans="9:13">
      <c r="I42343" s="51"/>
      <c r="M42343" s="51"/>
    </row>
    <row r="42344" spans="9:13">
      <c r="I42344" s="51"/>
      <c r="M42344" s="51"/>
    </row>
    <row r="42345" spans="9:13">
      <c r="I42345" s="51"/>
      <c r="M42345" s="51"/>
    </row>
    <row r="42346" spans="9:13">
      <c r="I42346" s="51"/>
      <c r="M42346" s="51"/>
    </row>
    <row r="42347" spans="9:13">
      <c r="I42347" s="51"/>
      <c r="M42347" s="51"/>
    </row>
    <row r="42348" spans="9:13">
      <c r="I42348" s="51"/>
      <c r="M42348" s="51"/>
    </row>
    <row r="42349" spans="9:13">
      <c r="I42349" s="51"/>
      <c r="M42349" s="51"/>
    </row>
    <row r="42350" spans="9:13">
      <c r="I42350" s="51"/>
      <c r="M42350" s="51"/>
    </row>
    <row r="42351" spans="9:13">
      <c r="I42351" s="51"/>
      <c r="M42351" s="51"/>
    </row>
    <row r="42352" spans="9:13">
      <c r="I42352" s="51"/>
      <c r="M42352" s="51"/>
    </row>
    <row r="42353" spans="9:13">
      <c r="I42353" s="51"/>
      <c r="M42353" s="51"/>
    </row>
    <row r="42354" spans="9:13">
      <c r="I42354" s="51"/>
      <c r="M42354" s="51"/>
    </row>
    <row r="42355" spans="9:13">
      <c r="I42355" s="51"/>
      <c r="M42355" s="51"/>
    </row>
    <row r="42356" spans="9:13">
      <c r="I42356" s="51"/>
      <c r="M42356" s="51"/>
    </row>
    <row r="42357" spans="9:13">
      <c r="I42357" s="51"/>
      <c r="M42357" s="51"/>
    </row>
    <row r="42358" spans="9:13">
      <c r="I42358" s="51"/>
      <c r="M42358" s="51"/>
    </row>
    <row r="42359" spans="9:13">
      <c r="I42359" s="51"/>
      <c r="M42359" s="51"/>
    </row>
    <row r="42360" spans="9:13">
      <c r="I42360" s="51"/>
      <c r="M42360" s="51"/>
    </row>
    <row r="42361" spans="9:13">
      <c r="I42361" s="51"/>
      <c r="M42361" s="51"/>
    </row>
    <row r="42362" spans="9:13">
      <c r="I42362" s="51"/>
      <c r="M42362" s="51"/>
    </row>
    <row r="42363" spans="9:13">
      <c r="I42363" s="51"/>
      <c r="M42363" s="51"/>
    </row>
    <row r="42364" spans="9:13">
      <c r="I42364" s="51"/>
      <c r="M42364" s="51"/>
    </row>
    <row r="42365" spans="9:13">
      <c r="I42365" s="51"/>
      <c r="M42365" s="51"/>
    </row>
    <row r="42366" spans="9:13">
      <c r="I42366" s="51"/>
      <c r="M42366" s="51"/>
    </row>
    <row r="42367" spans="9:13">
      <c r="I42367" s="51"/>
      <c r="M42367" s="51"/>
    </row>
    <row r="42368" spans="9:13">
      <c r="I42368" s="51"/>
      <c r="M42368" s="51"/>
    </row>
    <row r="42369" spans="9:13">
      <c r="I42369" s="51"/>
      <c r="M42369" s="51"/>
    </row>
    <row r="42370" spans="9:13">
      <c r="I42370" s="51"/>
      <c r="M42370" s="51"/>
    </row>
    <row r="42371" spans="9:13">
      <c r="I42371" s="51"/>
      <c r="M42371" s="51"/>
    </row>
    <row r="42372" spans="9:13">
      <c r="I42372" s="51"/>
      <c r="M42372" s="51"/>
    </row>
    <row r="42373" spans="9:13">
      <c r="I42373" s="51"/>
      <c r="M42373" s="51"/>
    </row>
    <row r="42374" spans="9:13">
      <c r="I42374" s="51"/>
      <c r="M42374" s="51"/>
    </row>
    <row r="42375" spans="9:13">
      <c r="I42375" s="51"/>
      <c r="M42375" s="51"/>
    </row>
    <row r="42376" spans="9:13">
      <c r="I42376" s="51"/>
      <c r="M42376" s="51"/>
    </row>
    <row r="42377" spans="9:13">
      <c r="I42377" s="51"/>
      <c r="M42377" s="51"/>
    </row>
    <row r="42378" spans="9:13">
      <c r="I42378" s="51"/>
      <c r="M42378" s="51"/>
    </row>
    <row r="42379" spans="9:13">
      <c r="I42379" s="51"/>
      <c r="M42379" s="51"/>
    </row>
    <row r="42380" spans="9:13">
      <c r="I42380" s="51"/>
      <c r="M42380" s="51"/>
    </row>
    <row r="42381" spans="9:13">
      <c r="I42381" s="51"/>
      <c r="M42381" s="51"/>
    </row>
    <row r="42382" spans="9:13">
      <c r="I42382" s="51"/>
      <c r="M42382" s="51"/>
    </row>
    <row r="42383" spans="9:13">
      <c r="I42383" s="51"/>
      <c r="M42383" s="51"/>
    </row>
    <row r="42384" spans="9:13">
      <c r="I42384" s="51"/>
      <c r="M42384" s="51"/>
    </row>
    <row r="42385" spans="9:13">
      <c r="I42385" s="51"/>
      <c r="M42385" s="51"/>
    </row>
    <row r="42386" spans="9:13">
      <c r="I42386" s="51"/>
      <c r="M42386" s="51"/>
    </row>
    <row r="42387" spans="9:13">
      <c r="I42387" s="51"/>
      <c r="M42387" s="51"/>
    </row>
    <row r="42388" spans="9:13">
      <c r="I42388" s="51"/>
      <c r="M42388" s="51"/>
    </row>
    <row r="42389" spans="9:13">
      <c r="I42389" s="51"/>
      <c r="M42389" s="51"/>
    </row>
    <row r="42390" spans="9:13">
      <c r="I42390" s="51"/>
      <c r="M42390" s="51"/>
    </row>
    <row r="42391" spans="9:13">
      <c r="I42391" s="51"/>
      <c r="M42391" s="51"/>
    </row>
    <row r="42392" spans="9:13">
      <c r="I42392" s="51"/>
      <c r="M42392" s="51"/>
    </row>
    <row r="42393" spans="9:13">
      <c r="I42393" s="51"/>
      <c r="M42393" s="51"/>
    </row>
    <row r="42394" spans="9:13">
      <c r="I42394" s="51"/>
      <c r="M42394" s="51"/>
    </row>
    <row r="42395" spans="9:13">
      <c r="I42395" s="51"/>
      <c r="M42395" s="51"/>
    </row>
    <row r="42396" spans="9:13">
      <c r="I42396" s="51"/>
      <c r="M42396" s="51"/>
    </row>
    <row r="42397" spans="9:13">
      <c r="I42397" s="51"/>
      <c r="M42397" s="51"/>
    </row>
    <row r="42398" spans="9:13">
      <c r="I42398" s="51"/>
      <c r="M42398" s="51"/>
    </row>
    <row r="42399" spans="9:13">
      <c r="I42399" s="51"/>
      <c r="M42399" s="51"/>
    </row>
    <row r="42400" spans="9:13">
      <c r="I42400" s="51"/>
      <c r="M42400" s="51"/>
    </row>
    <row r="42401" spans="9:13">
      <c r="I42401" s="51"/>
      <c r="M42401" s="51"/>
    </row>
    <row r="42402" spans="9:13">
      <c r="I42402" s="51"/>
      <c r="M42402" s="51"/>
    </row>
    <row r="42403" spans="9:13">
      <c r="I42403" s="51"/>
      <c r="M42403" s="51"/>
    </row>
    <row r="42404" spans="9:13">
      <c r="I42404" s="51"/>
      <c r="M42404" s="51"/>
    </row>
    <row r="42405" spans="9:13">
      <c r="I42405" s="51"/>
      <c r="M42405" s="51"/>
    </row>
    <row r="42406" spans="9:13">
      <c r="I42406" s="51"/>
      <c r="M42406" s="51"/>
    </row>
    <row r="42407" spans="9:13">
      <c r="I42407" s="51"/>
      <c r="M42407" s="51"/>
    </row>
    <row r="42408" spans="9:13">
      <c r="I42408" s="51"/>
      <c r="M42408" s="51"/>
    </row>
    <row r="42409" spans="9:13">
      <c r="I42409" s="51"/>
      <c r="M42409" s="51"/>
    </row>
    <row r="42410" spans="9:13">
      <c r="I42410" s="51"/>
      <c r="M42410" s="51"/>
    </row>
    <row r="42411" spans="9:13">
      <c r="I42411" s="51"/>
      <c r="M42411" s="51"/>
    </row>
    <row r="42412" spans="9:13">
      <c r="I42412" s="51"/>
      <c r="M42412" s="51"/>
    </row>
    <row r="42413" spans="9:13">
      <c r="I42413" s="51"/>
      <c r="M42413" s="51"/>
    </row>
    <row r="42414" spans="9:13">
      <c r="I42414" s="51"/>
      <c r="M42414" s="51"/>
    </row>
    <row r="42415" spans="9:13">
      <c r="I42415" s="51"/>
      <c r="M42415" s="51"/>
    </row>
    <row r="42416" spans="9:13">
      <c r="I42416" s="51"/>
      <c r="M42416" s="51"/>
    </row>
    <row r="42417" spans="9:13">
      <c r="I42417" s="51"/>
      <c r="M42417" s="51"/>
    </row>
    <row r="42418" spans="9:13">
      <c r="I42418" s="51"/>
      <c r="M42418" s="51"/>
    </row>
    <row r="42419" spans="9:13">
      <c r="I42419" s="51"/>
      <c r="M42419" s="51"/>
    </row>
    <row r="42420" spans="9:13">
      <c r="I42420" s="51"/>
      <c r="M42420" s="51"/>
    </row>
    <row r="42421" spans="9:13">
      <c r="I42421" s="51"/>
      <c r="M42421" s="51"/>
    </row>
    <row r="42422" spans="9:13">
      <c r="I42422" s="51"/>
      <c r="M42422" s="51"/>
    </row>
    <row r="42423" spans="9:13">
      <c r="I42423" s="51"/>
      <c r="M42423" s="51"/>
    </row>
    <row r="42424" spans="9:13">
      <c r="I42424" s="51"/>
      <c r="M42424" s="51"/>
    </row>
    <row r="42425" spans="9:13">
      <c r="I42425" s="51"/>
      <c r="M42425" s="51"/>
    </row>
    <row r="42426" spans="9:13">
      <c r="I42426" s="51"/>
      <c r="M42426" s="51"/>
    </row>
    <row r="42427" spans="9:13">
      <c r="I42427" s="51"/>
      <c r="M42427" s="51"/>
    </row>
    <row r="42428" spans="9:13">
      <c r="I42428" s="51"/>
      <c r="M42428" s="51"/>
    </row>
    <row r="42429" spans="9:13">
      <c r="I42429" s="51"/>
      <c r="M42429" s="51"/>
    </row>
    <row r="42430" spans="9:13">
      <c r="I42430" s="51"/>
      <c r="M42430" s="51"/>
    </row>
    <row r="42431" spans="9:13">
      <c r="I42431" s="51"/>
      <c r="M42431" s="51"/>
    </row>
    <row r="42432" spans="9:13">
      <c r="I42432" s="51"/>
      <c r="M42432" s="51"/>
    </row>
    <row r="42433" spans="9:13">
      <c r="I42433" s="51"/>
      <c r="M42433" s="51"/>
    </row>
    <row r="42434" spans="9:13">
      <c r="I42434" s="51"/>
      <c r="M42434" s="51"/>
    </row>
    <row r="42435" spans="9:13">
      <c r="I42435" s="51"/>
      <c r="M42435" s="51"/>
    </row>
    <row r="42436" spans="9:13">
      <c r="I42436" s="51"/>
      <c r="M42436" s="51"/>
    </row>
    <row r="42437" spans="9:13">
      <c r="I42437" s="51"/>
      <c r="M42437" s="51"/>
    </row>
    <row r="42438" spans="9:13">
      <c r="I42438" s="51"/>
      <c r="M42438" s="51"/>
    </row>
    <row r="42439" spans="9:13">
      <c r="I42439" s="51"/>
      <c r="M42439" s="51"/>
    </row>
    <row r="42440" spans="9:13">
      <c r="I42440" s="51"/>
      <c r="M42440" s="51"/>
    </row>
    <row r="42441" spans="9:13">
      <c r="I42441" s="51"/>
      <c r="M42441" s="51"/>
    </row>
    <row r="42442" spans="9:13">
      <c r="I42442" s="51"/>
      <c r="M42442" s="51"/>
    </row>
    <row r="42443" spans="9:13">
      <c r="I42443" s="51"/>
      <c r="M42443" s="51"/>
    </row>
    <row r="42444" spans="9:13">
      <c r="I42444" s="51"/>
      <c r="M42444" s="51"/>
    </row>
    <row r="42445" spans="9:13">
      <c r="I42445" s="51"/>
      <c r="M42445" s="51"/>
    </row>
    <row r="42446" spans="9:13">
      <c r="I42446" s="51"/>
      <c r="M42446" s="51"/>
    </row>
    <row r="42447" spans="9:13">
      <c r="I42447" s="51"/>
      <c r="M42447" s="51"/>
    </row>
    <row r="42448" spans="9:13">
      <c r="I42448" s="51"/>
      <c r="M42448" s="51"/>
    </row>
    <row r="42449" spans="9:13">
      <c r="I42449" s="51"/>
      <c r="M42449" s="51"/>
    </row>
    <row r="42450" spans="9:13">
      <c r="I42450" s="51"/>
      <c r="M42450" s="51"/>
    </row>
    <row r="42451" spans="9:13">
      <c r="I42451" s="51"/>
      <c r="M42451" s="51"/>
    </row>
    <row r="42452" spans="9:13">
      <c r="I42452" s="51"/>
      <c r="M42452" s="51"/>
    </row>
    <row r="42453" spans="9:13">
      <c r="I42453" s="51"/>
      <c r="M42453" s="51"/>
    </row>
    <row r="42454" spans="9:13">
      <c r="I42454" s="51"/>
      <c r="M42454" s="51"/>
    </row>
    <row r="42455" spans="9:13">
      <c r="I42455" s="51"/>
      <c r="M42455" s="51"/>
    </row>
    <row r="42456" spans="9:13">
      <c r="I42456" s="51"/>
      <c r="M42456" s="51"/>
    </row>
    <row r="42457" spans="9:13">
      <c r="I42457" s="51"/>
      <c r="M42457" s="51"/>
    </row>
    <row r="42458" spans="9:13">
      <c r="I42458" s="51"/>
      <c r="M42458" s="51"/>
    </row>
    <row r="42459" spans="9:13">
      <c r="I42459" s="51"/>
      <c r="M42459" s="51"/>
    </row>
    <row r="42460" spans="9:13">
      <c r="I42460" s="51"/>
      <c r="M42460" s="51"/>
    </row>
    <row r="42461" spans="9:13">
      <c r="I42461" s="51"/>
      <c r="M42461" s="51"/>
    </row>
    <row r="42462" spans="9:13">
      <c r="I42462" s="51"/>
      <c r="M42462" s="51"/>
    </row>
    <row r="42463" spans="9:13">
      <c r="I42463" s="51"/>
      <c r="M42463" s="51"/>
    </row>
    <row r="42464" spans="9:13">
      <c r="I42464" s="51"/>
      <c r="M42464" s="51"/>
    </row>
    <row r="42465" spans="9:13">
      <c r="I42465" s="51"/>
      <c r="M42465" s="51"/>
    </row>
    <row r="42466" spans="9:13">
      <c r="I42466" s="51"/>
      <c r="M42466" s="51"/>
    </row>
    <row r="42467" spans="9:13">
      <c r="I42467" s="51"/>
      <c r="M42467" s="51"/>
    </row>
    <row r="42468" spans="9:13">
      <c r="I42468" s="51"/>
      <c r="M42468" s="51"/>
    </row>
    <row r="42469" spans="9:13">
      <c r="I42469" s="51"/>
      <c r="M42469" s="51"/>
    </row>
    <row r="42470" spans="9:13">
      <c r="I42470" s="51"/>
      <c r="M42470" s="51"/>
    </row>
    <row r="42471" spans="9:13">
      <c r="I42471" s="51"/>
      <c r="M42471" s="51"/>
    </row>
    <row r="42472" spans="9:13">
      <c r="I42472" s="51"/>
      <c r="M42472" s="51"/>
    </row>
    <row r="42473" spans="9:13">
      <c r="I42473" s="51"/>
      <c r="M42473" s="51"/>
    </row>
    <row r="42474" spans="9:13">
      <c r="I42474" s="51"/>
      <c r="M42474" s="51"/>
    </row>
    <row r="42475" spans="9:13">
      <c r="I42475" s="51"/>
      <c r="M42475" s="51"/>
    </row>
    <row r="42476" spans="9:13">
      <c r="I42476" s="51"/>
      <c r="M42476" s="51"/>
    </row>
    <row r="42477" spans="9:13">
      <c r="I42477" s="51"/>
      <c r="M42477" s="51"/>
    </row>
    <row r="42478" spans="9:13">
      <c r="I42478" s="51"/>
      <c r="M42478" s="51"/>
    </row>
    <row r="42479" spans="9:13">
      <c r="I42479" s="51"/>
      <c r="M42479" s="51"/>
    </row>
    <row r="42480" spans="9:13">
      <c r="I42480" s="51"/>
      <c r="M42480" s="51"/>
    </row>
    <row r="42481" spans="9:13">
      <c r="I42481" s="51"/>
      <c r="M42481" s="51"/>
    </row>
    <row r="42482" spans="9:13">
      <c r="I42482" s="51"/>
      <c r="M42482" s="51"/>
    </row>
    <row r="42483" spans="9:13">
      <c r="I42483" s="51"/>
      <c r="M42483" s="51"/>
    </row>
    <row r="42484" spans="9:13">
      <c r="I42484" s="51"/>
      <c r="M42484" s="51"/>
    </row>
    <row r="42485" spans="9:13">
      <c r="I42485" s="51"/>
      <c r="M42485" s="51"/>
    </row>
    <row r="42486" spans="9:13">
      <c r="I42486" s="51"/>
      <c r="M42486" s="51"/>
    </row>
    <row r="42487" spans="9:13">
      <c r="I42487" s="51"/>
      <c r="M42487" s="51"/>
    </row>
    <row r="42488" spans="9:13">
      <c r="I42488" s="51"/>
      <c r="M42488" s="51"/>
    </row>
    <row r="42489" spans="9:13">
      <c r="I42489" s="51"/>
      <c r="M42489" s="51"/>
    </row>
    <row r="42490" spans="9:13">
      <c r="I42490" s="51"/>
      <c r="M42490" s="51"/>
    </row>
    <row r="42491" spans="9:13">
      <c r="I42491" s="51"/>
      <c r="M42491" s="51"/>
    </row>
    <row r="42492" spans="9:13">
      <c r="I42492" s="51"/>
      <c r="M42492" s="51"/>
    </row>
    <row r="42493" spans="9:13">
      <c r="I42493" s="51"/>
      <c r="M42493" s="51"/>
    </row>
    <row r="42494" spans="9:13">
      <c r="I42494" s="51"/>
      <c r="M42494" s="51"/>
    </row>
    <row r="42495" spans="9:13">
      <c r="I42495" s="51"/>
      <c r="M42495" s="51"/>
    </row>
    <row r="42496" spans="9:13">
      <c r="I42496" s="51"/>
      <c r="M42496" s="51"/>
    </row>
    <row r="42497" spans="9:13">
      <c r="I42497" s="51"/>
      <c r="M42497" s="51"/>
    </row>
    <row r="42498" spans="9:13">
      <c r="I42498" s="51"/>
      <c r="M42498" s="51"/>
    </row>
    <row r="42499" spans="9:13">
      <c r="I42499" s="51"/>
      <c r="M42499" s="51"/>
    </row>
    <row r="42500" spans="9:13">
      <c r="I42500" s="51"/>
      <c r="M42500" s="51"/>
    </row>
    <row r="42501" spans="9:13">
      <c r="I42501" s="51"/>
      <c r="M42501" s="51"/>
    </row>
    <row r="42502" spans="9:13">
      <c r="I42502" s="51"/>
      <c r="M42502" s="51"/>
    </row>
    <row r="42503" spans="9:13">
      <c r="I42503" s="51"/>
      <c r="M42503" s="51"/>
    </row>
    <row r="42504" spans="9:13">
      <c r="I42504" s="51"/>
      <c r="M42504" s="51"/>
    </row>
    <row r="42505" spans="9:13">
      <c r="I42505" s="51"/>
      <c r="M42505" s="51"/>
    </row>
    <row r="42506" spans="9:13">
      <c r="I42506" s="51"/>
      <c r="M42506" s="51"/>
    </row>
    <row r="42507" spans="9:13">
      <c r="I42507" s="51"/>
      <c r="M42507" s="51"/>
    </row>
    <row r="42508" spans="9:13">
      <c r="I42508" s="51"/>
      <c r="M42508" s="51"/>
    </row>
    <row r="42509" spans="9:13">
      <c r="I42509" s="51"/>
      <c r="M42509" s="51"/>
    </row>
    <row r="42510" spans="9:13">
      <c r="I42510" s="51"/>
      <c r="M42510" s="51"/>
    </row>
    <row r="42511" spans="9:13">
      <c r="I42511" s="51"/>
      <c r="M42511" s="51"/>
    </row>
    <row r="42512" spans="9:13">
      <c r="I42512" s="51"/>
      <c r="M42512" s="51"/>
    </row>
    <row r="42513" spans="9:13">
      <c r="I42513" s="51"/>
      <c r="M42513" s="51"/>
    </row>
    <row r="42514" spans="9:13">
      <c r="I42514" s="51"/>
      <c r="M42514" s="51"/>
    </row>
    <row r="42515" spans="9:13">
      <c r="I42515" s="51"/>
      <c r="M42515" s="51"/>
    </row>
    <row r="42516" spans="9:13">
      <c r="I42516" s="51"/>
      <c r="M42516" s="51"/>
    </row>
    <row r="42517" spans="9:13">
      <c r="I42517" s="51"/>
      <c r="M42517" s="51"/>
    </row>
    <row r="42518" spans="9:13">
      <c r="I42518" s="51"/>
      <c r="M42518" s="51"/>
    </row>
    <row r="42519" spans="9:13">
      <c r="I42519" s="51"/>
      <c r="M42519" s="51"/>
    </row>
    <row r="42520" spans="9:13">
      <c r="I42520" s="51"/>
      <c r="M42520" s="51"/>
    </row>
    <row r="42521" spans="9:13">
      <c r="I42521" s="51"/>
      <c r="M42521" s="51"/>
    </row>
    <row r="42522" spans="9:13">
      <c r="I42522" s="51"/>
      <c r="M42522" s="51"/>
    </row>
    <row r="42523" spans="9:13">
      <c r="I42523" s="51"/>
      <c r="M42523" s="51"/>
    </row>
    <row r="42524" spans="9:13">
      <c r="I42524" s="51"/>
      <c r="M42524" s="51"/>
    </row>
    <row r="42525" spans="9:13">
      <c r="I42525" s="51"/>
      <c r="M42525" s="51"/>
    </row>
    <row r="42526" spans="9:13">
      <c r="I42526" s="51"/>
      <c r="M42526" s="51"/>
    </row>
    <row r="42527" spans="9:13">
      <c r="I42527" s="51"/>
      <c r="M42527" s="51"/>
    </row>
    <row r="42528" spans="9:13">
      <c r="I42528" s="51"/>
      <c r="M42528" s="51"/>
    </row>
    <row r="42529" spans="9:13">
      <c r="I42529" s="51"/>
      <c r="M42529" s="51"/>
    </row>
    <row r="42530" spans="9:13">
      <c r="I42530" s="51"/>
      <c r="M42530" s="51"/>
    </row>
    <row r="42531" spans="9:13">
      <c r="I42531" s="51"/>
      <c r="M42531" s="51"/>
    </row>
    <row r="42532" spans="9:13">
      <c r="I42532" s="51"/>
      <c r="M42532" s="51"/>
    </row>
    <row r="42533" spans="9:13">
      <c r="I42533" s="51"/>
      <c r="M42533" s="51"/>
    </row>
    <row r="42534" spans="9:13">
      <c r="I42534" s="51"/>
      <c r="M42534" s="51"/>
    </row>
    <row r="42535" spans="9:13">
      <c r="I42535" s="51"/>
      <c r="M42535" s="51"/>
    </row>
    <row r="42536" spans="9:13">
      <c r="I42536" s="51"/>
      <c r="M42536" s="51"/>
    </row>
    <row r="42537" spans="9:13">
      <c r="I42537" s="51"/>
      <c r="M42537" s="51"/>
    </row>
    <row r="42538" spans="9:13">
      <c r="I42538" s="51"/>
      <c r="M42538" s="51"/>
    </row>
    <row r="42539" spans="9:13">
      <c r="I42539" s="51"/>
      <c r="M42539" s="51"/>
    </row>
    <row r="42540" spans="9:13">
      <c r="I42540" s="51"/>
      <c r="M42540" s="51"/>
    </row>
    <row r="42541" spans="9:13">
      <c r="I42541" s="51"/>
      <c r="M42541" s="51"/>
    </row>
    <row r="42542" spans="9:13">
      <c r="I42542" s="51"/>
      <c r="M42542" s="51"/>
    </row>
    <row r="42543" spans="9:13">
      <c r="I42543" s="51"/>
      <c r="M42543" s="51"/>
    </row>
    <row r="42544" spans="9:13">
      <c r="I42544" s="51"/>
      <c r="M42544" s="51"/>
    </row>
    <row r="42545" spans="9:13">
      <c r="I42545" s="51"/>
      <c r="M42545" s="51"/>
    </row>
    <row r="42546" spans="9:13">
      <c r="I42546" s="51"/>
      <c r="M42546" s="51"/>
    </row>
    <row r="42547" spans="9:13">
      <c r="I42547" s="51"/>
      <c r="M42547" s="51"/>
    </row>
    <row r="42548" spans="9:13">
      <c r="I42548" s="51"/>
      <c r="M42548" s="51"/>
    </row>
    <row r="42549" spans="9:13">
      <c r="I42549" s="51"/>
      <c r="M42549" s="51"/>
    </row>
    <row r="42550" spans="9:13">
      <c r="I42550" s="51"/>
      <c r="M42550" s="51"/>
    </row>
    <row r="42551" spans="9:13">
      <c r="I42551" s="51"/>
      <c r="M42551" s="51"/>
    </row>
    <row r="42552" spans="9:13">
      <c r="I42552" s="51"/>
      <c r="M42552" s="51"/>
    </row>
    <row r="42553" spans="9:13">
      <c r="I42553" s="51"/>
      <c r="M42553" s="51"/>
    </row>
    <row r="42554" spans="9:13">
      <c r="I42554" s="51"/>
      <c r="M42554" s="51"/>
    </row>
    <row r="42555" spans="9:13">
      <c r="I42555" s="51"/>
      <c r="M42555" s="51"/>
    </row>
    <row r="42556" spans="9:13">
      <c r="I42556" s="51"/>
      <c r="M42556" s="51"/>
    </row>
    <row r="42557" spans="9:13">
      <c r="I42557" s="51"/>
      <c r="M42557" s="51"/>
    </row>
    <row r="42558" spans="9:13">
      <c r="I42558" s="51"/>
      <c r="M42558" s="51"/>
    </row>
    <row r="42559" spans="9:13">
      <c r="I42559" s="51"/>
      <c r="M42559" s="51"/>
    </row>
    <row r="42560" spans="9:13">
      <c r="I42560" s="51"/>
      <c r="M42560" s="51"/>
    </row>
    <row r="42561" spans="9:13">
      <c r="I42561" s="51"/>
      <c r="M42561" s="51"/>
    </row>
    <row r="42562" spans="9:13">
      <c r="I42562" s="51"/>
      <c r="M42562" s="51"/>
    </row>
    <row r="42563" spans="9:13">
      <c r="I42563" s="51"/>
      <c r="M42563" s="51"/>
    </row>
    <row r="42564" spans="9:13">
      <c r="I42564" s="51"/>
      <c r="M42564" s="51"/>
    </row>
    <row r="42565" spans="9:13">
      <c r="I42565" s="51"/>
      <c r="M42565" s="51"/>
    </row>
    <row r="42566" spans="9:13">
      <c r="I42566" s="51"/>
      <c r="M42566" s="51"/>
    </row>
    <row r="42567" spans="9:13">
      <c r="I42567" s="51"/>
      <c r="M42567" s="51"/>
    </row>
    <row r="42568" spans="9:13">
      <c r="I42568" s="51"/>
      <c r="M42568" s="51"/>
    </row>
    <row r="42569" spans="9:13">
      <c r="I42569" s="51"/>
      <c r="M42569" s="51"/>
    </row>
    <row r="42570" spans="9:13">
      <c r="I42570" s="51"/>
      <c r="M42570" s="51"/>
    </row>
    <row r="42571" spans="9:13">
      <c r="I42571" s="51"/>
      <c r="M42571" s="51"/>
    </row>
    <row r="42572" spans="9:13">
      <c r="I42572" s="51"/>
      <c r="M42572" s="51"/>
    </row>
    <row r="42573" spans="9:13">
      <c r="I42573" s="51"/>
      <c r="M42573" s="51"/>
    </row>
    <row r="42574" spans="9:13">
      <c r="I42574" s="51"/>
      <c r="M42574" s="51"/>
    </row>
    <row r="42575" spans="9:13">
      <c r="I42575" s="51"/>
      <c r="M42575" s="51"/>
    </row>
    <row r="42576" spans="9:13">
      <c r="I42576" s="51"/>
      <c r="M42576" s="51"/>
    </row>
    <row r="42577" spans="9:13">
      <c r="I42577" s="51"/>
      <c r="M42577" s="51"/>
    </row>
    <row r="42578" spans="9:13">
      <c r="I42578" s="51"/>
      <c r="M42578" s="51"/>
    </row>
    <row r="42579" spans="9:13">
      <c r="I42579" s="51"/>
      <c r="M42579" s="51"/>
    </row>
    <row r="42580" spans="9:13">
      <c r="I42580" s="51"/>
      <c r="M42580" s="51"/>
    </row>
    <row r="42581" spans="9:13">
      <c r="I42581" s="51"/>
      <c r="M42581" s="51"/>
    </row>
    <row r="42582" spans="9:13">
      <c r="I42582" s="51"/>
      <c r="M42582" s="51"/>
    </row>
    <row r="42583" spans="9:13">
      <c r="I42583" s="51"/>
      <c r="M42583" s="51"/>
    </row>
    <row r="42584" spans="9:13">
      <c r="I42584" s="51"/>
      <c r="M42584" s="51"/>
    </row>
    <row r="42585" spans="9:13">
      <c r="I42585" s="51"/>
      <c r="M42585" s="51"/>
    </row>
    <row r="42586" spans="9:13">
      <c r="I42586" s="51"/>
      <c r="M42586" s="51"/>
    </row>
    <row r="42587" spans="9:13">
      <c r="I42587" s="51"/>
      <c r="M42587" s="51"/>
    </row>
    <row r="42588" spans="9:13">
      <c r="I42588" s="51"/>
      <c r="M42588" s="51"/>
    </row>
    <row r="42589" spans="9:13">
      <c r="I42589" s="51"/>
      <c r="M42589" s="51"/>
    </row>
    <row r="42590" spans="9:13">
      <c r="I42590" s="51"/>
      <c r="M42590" s="51"/>
    </row>
    <row r="42591" spans="9:13">
      <c r="I42591" s="51"/>
      <c r="M42591" s="51"/>
    </row>
    <row r="42592" spans="9:13">
      <c r="I42592" s="51"/>
      <c r="M42592" s="51"/>
    </row>
    <row r="42593" spans="9:13">
      <c r="I42593" s="51"/>
      <c r="M42593" s="51"/>
    </row>
    <row r="42594" spans="9:13">
      <c r="I42594" s="51"/>
      <c r="M42594" s="51"/>
    </row>
    <row r="42595" spans="9:13">
      <c r="I42595" s="51"/>
      <c r="M42595" s="51"/>
    </row>
    <row r="42596" spans="9:13">
      <c r="I42596" s="51"/>
      <c r="M42596" s="51"/>
    </row>
    <row r="42597" spans="9:13">
      <c r="I42597" s="51"/>
      <c r="M42597" s="51"/>
    </row>
    <row r="42598" spans="9:13">
      <c r="I42598" s="51"/>
      <c r="M42598" s="51"/>
    </row>
    <row r="42599" spans="9:13">
      <c r="I42599" s="51"/>
      <c r="M42599" s="51"/>
    </row>
    <row r="42600" spans="9:13">
      <c r="I42600" s="51"/>
      <c r="M42600" s="51"/>
    </row>
    <row r="42601" spans="9:13">
      <c r="I42601" s="51"/>
      <c r="M42601" s="51"/>
    </row>
    <row r="42602" spans="9:13">
      <c r="I42602" s="51"/>
      <c r="M42602" s="51"/>
    </row>
    <row r="42603" spans="9:13">
      <c r="I42603" s="51"/>
      <c r="M42603" s="51"/>
    </row>
    <row r="42604" spans="9:13">
      <c r="I42604" s="51"/>
      <c r="M42604" s="51"/>
    </row>
    <row r="42605" spans="9:13">
      <c r="I42605" s="51"/>
      <c r="M42605" s="51"/>
    </row>
    <row r="42606" spans="9:13">
      <c r="I42606" s="51"/>
      <c r="M42606" s="51"/>
    </row>
    <row r="42607" spans="9:13">
      <c r="I42607" s="51"/>
      <c r="M42607" s="51"/>
    </row>
    <row r="42608" spans="9:13">
      <c r="I42608" s="51"/>
      <c r="M42608" s="51"/>
    </row>
    <row r="42609" spans="9:13">
      <c r="I42609" s="51"/>
      <c r="M42609" s="51"/>
    </row>
    <row r="42610" spans="9:13">
      <c r="I42610" s="51"/>
      <c r="M42610" s="51"/>
    </row>
    <row r="42611" spans="9:13">
      <c r="I42611" s="51"/>
      <c r="M42611" s="51"/>
    </row>
    <row r="42612" spans="9:13">
      <c r="I42612" s="51"/>
      <c r="M42612" s="51"/>
    </row>
    <row r="42613" spans="9:13">
      <c r="I42613" s="51"/>
      <c r="M42613" s="51"/>
    </row>
    <row r="42614" spans="9:13">
      <c r="I42614" s="51"/>
      <c r="M42614" s="51"/>
    </row>
    <row r="42615" spans="9:13">
      <c r="I42615" s="51"/>
      <c r="M42615" s="51"/>
    </row>
    <row r="42616" spans="9:13">
      <c r="I42616" s="51"/>
      <c r="M42616" s="51"/>
    </row>
    <row r="42617" spans="9:13">
      <c r="I42617" s="51"/>
      <c r="M42617" s="51"/>
    </row>
    <row r="42618" spans="9:13">
      <c r="I42618" s="51"/>
      <c r="M42618" s="51"/>
    </row>
    <row r="42619" spans="9:13">
      <c r="I42619" s="51"/>
      <c r="M42619" s="51"/>
    </row>
    <row r="42620" spans="9:13">
      <c r="I42620" s="51"/>
      <c r="M42620" s="51"/>
    </row>
    <row r="42621" spans="9:13">
      <c r="I42621" s="51"/>
      <c r="M42621" s="51"/>
    </row>
    <row r="42622" spans="9:13">
      <c r="I42622" s="51"/>
      <c r="M42622" s="51"/>
    </row>
    <row r="42623" spans="9:13">
      <c r="I42623" s="51"/>
      <c r="M42623" s="51"/>
    </row>
    <row r="42624" spans="9:13">
      <c r="I42624" s="51"/>
      <c r="M42624" s="51"/>
    </row>
    <row r="42625" spans="9:13">
      <c r="I42625" s="51"/>
      <c r="M42625" s="51"/>
    </row>
    <row r="42626" spans="9:13">
      <c r="I42626" s="51"/>
      <c r="M42626" s="51"/>
    </row>
    <row r="42627" spans="9:13">
      <c r="I42627" s="51"/>
      <c r="M42627" s="51"/>
    </row>
    <row r="42628" spans="9:13">
      <c r="I42628" s="51"/>
      <c r="M42628" s="51"/>
    </row>
    <row r="42629" spans="9:13">
      <c r="I42629" s="51"/>
      <c r="M42629" s="51"/>
    </row>
    <row r="42630" spans="9:13">
      <c r="I42630" s="51"/>
      <c r="M42630" s="51"/>
    </row>
    <row r="42631" spans="9:13">
      <c r="I42631" s="51"/>
      <c r="M42631" s="51"/>
    </row>
    <row r="42632" spans="9:13">
      <c r="I42632" s="51"/>
      <c r="M42632" s="51"/>
    </row>
    <row r="42633" spans="9:13">
      <c r="I42633" s="51"/>
      <c r="M42633" s="51"/>
    </row>
    <row r="42634" spans="9:13">
      <c r="I42634" s="51"/>
      <c r="M42634" s="51"/>
    </row>
    <row r="42635" spans="9:13">
      <c r="I42635" s="51"/>
      <c r="M42635" s="51"/>
    </row>
    <row r="42636" spans="9:13">
      <c r="I42636" s="51"/>
      <c r="M42636" s="51"/>
    </row>
    <row r="42637" spans="9:13">
      <c r="I42637" s="51"/>
      <c r="M42637" s="51"/>
    </row>
    <row r="42638" spans="9:13">
      <c r="I42638" s="51"/>
      <c r="M42638" s="51"/>
    </row>
    <row r="42639" spans="9:13">
      <c r="I42639" s="51"/>
      <c r="M42639" s="51"/>
    </row>
    <row r="42640" spans="9:13">
      <c r="I42640" s="51"/>
      <c r="M42640" s="51"/>
    </row>
    <row r="42641" spans="9:13">
      <c r="I42641" s="51"/>
      <c r="M42641" s="51"/>
    </row>
    <row r="42642" spans="9:13">
      <c r="I42642" s="51"/>
      <c r="M42642" s="51"/>
    </row>
    <row r="42643" spans="9:13">
      <c r="I42643" s="51"/>
      <c r="M42643" s="51"/>
    </row>
    <row r="42644" spans="9:13">
      <c r="I42644" s="51"/>
      <c r="M42644" s="51"/>
    </row>
    <row r="42645" spans="9:13">
      <c r="I42645" s="51"/>
      <c r="M42645" s="51"/>
    </row>
    <row r="42646" spans="9:13">
      <c r="I42646" s="51"/>
      <c r="M42646" s="51"/>
    </row>
    <row r="42647" spans="9:13">
      <c r="I42647" s="51"/>
      <c r="M42647" s="51"/>
    </row>
    <row r="42648" spans="9:13">
      <c r="I42648" s="51"/>
      <c r="M42648" s="51"/>
    </row>
    <row r="42649" spans="9:13">
      <c r="I42649" s="51"/>
      <c r="M42649" s="51"/>
    </row>
    <row r="42650" spans="9:13">
      <c r="I42650" s="51"/>
      <c r="M42650" s="51"/>
    </row>
    <row r="42651" spans="9:13">
      <c r="I42651" s="51"/>
      <c r="M42651" s="51"/>
    </row>
    <row r="42652" spans="9:13">
      <c r="I42652" s="51"/>
      <c r="M42652" s="51"/>
    </row>
    <row r="42653" spans="9:13">
      <c r="I42653" s="51"/>
      <c r="M42653" s="51"/>
    </row>
    <row r="42654" spans="9:13">
      <c r="I42654" s="51"/>
      <c r="M42654" s="51"/>
    </row>
    <row r="42655" spans="9:13">
      <c r="I42655" s="51"/>
      <c r="M42655" s="51"/>
    </row>
    <row r="42656" spans="9:13">
      <c r="I42656" s="51"/>
      <c r="M42656" s="51"/>
    </row>
    <row r="42657" spans="9:13">
      <c r="I42657" s="51"/>
      <c r="M42657" s="51"/>
    </row>
    <row r="42658" spans="9:13">
      <c r="I42658" s="51"/>
      <c r="M42658" s="51"/>
    </row>
    <row r="42659" spans="9:13">
      <c r="I42659" s="51"/>
      <c r="M42659" s="51"/>
    </row>
    <row r="42660" spans="9:13">
      <c r="I42660" s="51"/>
      <c r="M42660" s="51"/>
    </row>
    <row r="42661" spans="9:13">
      <c r="I42661" s="51"/>
      <c r="M42661" s="51"/>
    </row>
    <row r="42662" spans="9:13">
      <c r="I42662" s="51"/>
      <c r="M42662" s="51"/>
    </row>
    <row r="42663" spans="9:13">
      <c r="I42663" s="51"/>
      <c r="M42663" s="51"/>
    </row>
    <row r="42664" spans="9:13">
      <c r="I42664" s="51"/>
      <c r="M42664" s="51"/>
    </row>
    <row r="42665" spans="9:13">
      <c r="I42665" s="51"/>
      <c r="M42665" s="51"/>
    </row>
    <row r="42666" spans="9:13">
      <c r="I42666" s="51"/>
      <c r="M42666" s="51"/>
    </row>
    <row r="42667" spans="9:13">
      <c r="I42667" s="51"/>
      <c r="M42667" s="51"/>
    </row>
    <row r="42668" spans="9:13">
      <c r="I42668" s="51"/>
      <c r="M42668" s="51"/>
    </row>
    <row r="42669" spans="9:13">
      <c r="I42669" s="51"/>
      <c r="M42669" s="51"/>
    </row>
    <row r="42670" spans="9:13">
      <c r="I42670" s="51"/>
      <c r="M42670" s="51"/>
    </row>
    <row r="42671" spans="9:13">
      <c r="I42671" s="51"/>
      <c r="M42671" s="51"/>
    </row>
    <row r="42672" spans="9:13">
      <c r="I42672" s="51"/>
      <c r="M42672" s="51"/>
    </row>
    <row r="42673" spans="9:13">
      <c r="I42673" s="51"/>
      <c r="M42673" s="51"/>
    </row>
    <row r="42674" spans="9:13">
      <c r="I42674" s="51"/>
      <c r="M42674" s="51"/>
    </row>
    <row r="42675" spans="9:13">
      <c r="I42675" s="51"/>
      <c r="M42675" s="51"/>
    </row>
    <row r="42676" spans="9:13">
      <c r="I42676" s="51"/>
      <c r="M42676" s="51"/>
    </row>
    <row r="42677" spans="9:13">
      <c r="I42677" s="51"/>
      <c r="M42677" s="51"/>
    </row>
    <row r="42678" spans="9:13">
      <c r="I42678" s="51"/>
      <c r="M42678" s="51"/>
    </row>
    <row r="42679" spans="9:13">
      <c r="I42679" s="51"/>
      <c r="M42679" s="51"/>
    </row>
    <row r="42680" spans="9:13">
      <c r="I42680" s="51"/>
      <c r="M42680" s="51"/>
    </row>
    <row r="42681" spans="9:13">
      <c r="I42681" s="51"/>
      <c r="M42681" s="51"/>
    </row>
    <row r="42682" spans="9:13">
      <c r="I42682" s="51"/>
      <c r="M42682" s="51"/>
    </row>
    <row r="42683" spans="9:13">
      <c r="I42683" s="51"/>
      <c r="M42683" s="51"/>
    </row>
    <row r="42684" spans="9:13">
      <c r="I42684" s="51"/>
      <c r="M42684" s="51"/>
    </row>
    <row r="42685" spans="9:13">
      <c r="I42685" s="51"/>
      <c r="M42685" s="51"/>
    </row>
    <row r="42686" spans="9:13">
      <c r="I42686" s="51"/>
      <c r="M42686" s="51"/>
    </row>
    <row r="42687" spans="9:13">
      <c r="I42687" s="51"/>
      <c r="M42687" s="51"/>
    </row>
    <row r="42688" spans="9:13">
      <c r="I42688" s="51"/>
      <c r="M42688" s="51"/>
    </row>
    <row r="42689" spans="9:13">
      <c r="I42689" s="51"/>
      <c r="M42689" s="51"/>
    </row>
    <row r="42690" spans="9:13">
      <c r="I42690" s="51"/>
      <c r="M42690" s="51"/>
    </row>
    <row r="42691" spans="9:13">
      <c r="I42691" s="51"/>
      <c r="M42691" s="51"/>
    </row>
    <row r="42692" spans="9:13">
      <c r="I42692" s="51"/>
      <c r="M42692" s="51"/>
    </row>
    <row r="42693" spans="9:13">
      <c r="I42693" s="51"/>
      <c r="M42693" s="51"/>
    </row>
    <row r="42694" spans="9:13">
      <c r="I42694" s="51"/>
      <c r="M42694" s="51"/>
    </row>
    <row r="42695" spans="9:13">
      <c r="I42695" s="51"/>
      <c r="M42695" s="51"/>
    </row>
    <row r="42696" spans="9:13">
      <c r="I42696" s="51"/>
      <c r="M42696" s="51"/>
    </row>
    <row r="42697" spans="9:13">
      <c r="I42697" s="51"/>
      <c r="M42697" s="51"/>
    </row>
    <row r="42698" spans="9:13">
      <c r="I42698" s="51"/>
      <c r="M42698" s="51"/>
    </row>
    <row r="42699" spans="9:13">
      <c r="I42699" s="51"/>
      <c r="M42699" s="51"/>
    </row>
    <row r="42700" spans="9:13">
      <c r="I42700" s="51"/>
      <c r="M42700" s="51"/>
    </row>
    <row r="42701" spans="9:13">
      <c r="I42701" s="51"/>
      <c r="M42701" s="51"/>
    </row>
    <row r="42702" spans="9:13">
      <c r="I42702" s="51"/>
      <c r="M42702" s="51"/>
    </row>
    <row r="42703" spans="9:13">
      <c r="I42703" s="51"/>
      <c r="M42703" s="51"/>
    </row>
    <row r="42704" spans="9:13">
      <c r="I42704" s="51"/>
      <c r="M42704" s="51"/>
    </row>
    <row r="42705" spans="9:13">
      <c r="I42705" s="51"/>
      <c r="M42705" s="51"/>
    </row>
    <row r="42706" spans="9:13">
      <c r="I42706" s="51"/>
      <c r="M42706" s="51"/>
    </row>
    <row r="42707" spans="9:13">
      <c r="I42707" s="51"/>
      <c r="M42707" s="51"/>
    </row>
    <row r="42708" spans="9:13">
      <c r="I42708" s="51"/>
      <c r="M42708" s="51"/>
    </row>
    <row r="42709" spans="9:13">
      <c r="I42709" s="51"/>
      <c r="M42709" s="51"/>
    </row>
    <row r="42710" spans="9:13">
      <c r="I42710" s="51"/>
      <c r="M42710" s="51"/>
    </row>
    <row r="42711" spans="9:13">
      <c r="I42711" s="51"/>
      <c r="M42711" s="51"/>
    </row>
    <row r="42712" spans="9:13">
      <c r="I42712" s="51"/>
      <c r="M42712" s="51"/>
    </row>
    <row r="42713" spans="9:13">
      <c r="I42713" s="51"/>
      <c r="M42713" s="51"/>
    </row>
    <row r="42714" spans="9:13">
      <c r="I42714" s="51"/>
      <c r="M42714" s="51"/>
    </row>
    <row r="42715" spans="9:13">
      <c r="I42715" s="51"/>
      <c r="M42715" s="51"/>
    </row>
    <row r="42716" spans="9:13">
      <c r="I42716" s="51"/>
      <c r="M42716" s="51"/>
    </row>
    <row r="42717" spans="9:13">
      <c r="I42717" s="51"/>
      <c r="M42717" s="51"/>
    </row>
    <row r="42718" spans="9:13">
      <c r="I42718" s="51"/>
      <c r="M42718" s="51"/>
    </row>
    <row r="42719" spans="9:13">
      <c r="I42719" s="51"/>
      <c r="M42719" s="51"/>
    </row>
    <row r="42720" spans="9:13">
      <c r="I42720" s="51"/>
      <c r="M42720" s="51"/>
    </row>
    <row r="42721" spans="9:13">
      <c r="I42721" s="51"/>
      <c r="M42721" s="51"/>
    </row>
    <row r="42722" spans="9:13">
      <c r="I42722" s="51"/>
      <c r="M42722" s="51"/>
    </row>
    <row r="42723" spans="9:13">
      <c r="I42723" s="51"/>
      <c r="M42723" s="51"/>
    </row>
    <row r="42724" spans="9:13">
      <c r="I42724" s="51"/>
      <c r="M42724" s="51"/>
    </row>
    <row r="42725" spans="9:13">
      <c r="I42725" s="51"/>
      <c r="M42725" s="51"/>
    </row>
    <row r="42726" spans="9:13">
      <c r="I42726" s="51"/>
      <c r="M42726" s="51"/>
    </row>
    <row r="42727" spans="9:13">
      <c r="I42727" s="51"/>
      <c r="M42727" s="51"/>
    </row>
    <row r="42728" spans="9:13">
      <c r="I42728" s="51"/>
      <c r="M42728" s="51"/>
    </row>
    <row r="42729" spans="9:13">
      <c r="I42729" s="51"/>
      <c r="M42729" s="51"/>
    </row>
    <row r="42730" spans="9:13">
      <c r="I42730" s="51"/>
      <c r="M42730" s="51"/>
    </row>
    <row r="42731" spans="9:13">
      <c r="I42731" s="51"/>
      <c r="M42731" s="51"/>
    </row>
    <row r="42732" spans="9:13">
      <c r="I42732" s="51"/>
      <c r="M42732" s="51"/>
    </row>
    <row r="42733" spans="9:13">
      <c r="I42733" s="51"/>
      <c r="M42733" s="51"/>
    </row>
    <row r="42734" spans="9:13">
      <c r="I42734" s="51"/>
      <c r="M42734" s="51"/>
    </row>
    <row r="42735" spans="9:13">
      <c r="I42735" s="51"/>
      <c r="M42735" s="51"/>
    </row>
    <row r="42736" spans="9:13">
      <c r="I42736" s="51"/>
      <c r="M42736" s="51"/>
    </row>
    <row r="42737" spans="9:13">
      <c r="I42737" s="51"/>
      <c r="M42737" s="51"/>
    </row>
    <row r="42738" spans="9:13">
      <c r="I42738" s="51"/>
      <c r="M42738" s="51"/>
    </row>
    <row r="42739" spans="9:13">
      <c r="I42739" s="51"/>
      <c r="M42739" s="51"/>
    </row>
    <row r="42740" spans="9:13">
      <c r="I42740" s="51"/>
      <c r="M42740" s="51"/>
    </row>
    <row r="42741" spans="9:13">
      <c r="I42741" s="51"/>
      <c r="M42741" s="51"/>
    </row>
    <row r="42742" spans="9:13">
      <c r="I42742" s="51"/>
      <c r="M42742" s="51"/>
    </row>
    <row r="42743" spans="9:13">
      <c r="I42743" s="51"/>
      <c r="M42743" s="51"/>
    </row>
    <row r="42744" spans="9:13">
      <c r="I42744" s="51"/>
      <c r="M42744" s="51"/>
    </row>
    <row r="42745" spans="9:13">
      <c r="I42745" s="51"/>
      <c r="M42745" s="51"/>
    </row>
    <row r="42746" spans="9:13">
      <c r="I42746" s="51"/>
      <c r="M42746" s="51"/>
    </row>
    <row r="42747" spans="9:13">
      <c r="I42747" s="51"/>
      <c r="M42747" s="51"/>
    </row>
    <row r="42748" spans="9:13">
      <c r="I42748" s="51"/>
      <c r="M42748" s="51"/>
    </row>
    <row r="42749" spans="9:13">
      <c r="I42749" s="51"/>
      <c r="M42749" s="51"/>
    </row>
    <row r="42750" spans="9:13">
      <c r="I42750" s="51"/>
      <c r="M42750" s="51"/>
    </row>
    <row r="42751" spans="9:13">
      <c r="I42751" s="51"/>
      <c r="M42751" s="51"/>
    </row>
    <row r="42752" spans="9:13">
      <c r="I42752" s="51"/>
      <c r="M42752" s="51"/>
    </row>
    <row r="42753" spans="9:13">
      <c r="I42753" s="51"/>
      <c r="M42753" s="51"/>
    </row>
    <row r="42754" spans="9:13">
      <c r="I42754" s="51"/>
      <c r="M42754" s="51"/>
    </row>
    <row r="42755" spans="9:13">
      <c r="I42755" s="51"/>
      <c r="M42755" s="51"/>
    </row>
    <row r="42756" spans="9:13">
      <c r="I42756" s="51"/>
      <c r="M42756" s="51"/>
    </row>
    <row r="42757" spans="9:13">
      <c r="I42757" s="51"/>
      <c r="M42757" s="51"/>
    </row>
    <row r="42758" spans="9:13">
      <c r="I42758" s="51"/>
      <c r="M42758" s="51"/>
    </row>
    <row r="42759" spans="9:13">
      <c r="I42759" s="51"/>
      <c r="M42759" s="51"/>
    </row>
    <row r="42760" spans="9:13">
      <c r="I42760" s="51"/>
      <c r="M42760" s="51"/>
    </row>
    <row r="42761" spans="9:13">
      <c r="I42761" s="51"/>
      <c r="M42761" s="51"/>
    </row>
    <row r="42762" spans="9:13">
      <c r="I42762" s="51"/>
      <c r="M42762" s="51"/>
    </row>
    <row r="42763" spans="9:13">
      <c r="I42763" s="51"/>
      <c r="M42763" s="51"/>
    </row>
    <row r="42764" spans="9:13">
      <c r="I42764" s="51"/>
      <c r="M42764" s="51"/>
    </row>
    <row r="42765" spans="9:13">
      <c r="I42765" s="51"/>
      <c r="M42765" s="51"/>
    </row>
    <row r="42766" spans="9:13">
      <c r="I42766" s="51"/>
      <c r="M42766" s="51"/>
    </row>
    <row r="42767" spans="9:13">
      <c r="I42767" s="51"/>
      <c r="M42767" s="51"/>
    </row>
    <row r="42768" spans="9:13">
      <c r="I42768" s="51"/>
      <c r="M42768" s="51"/>
    </row>
    <row r="42769" spans="9:13">
      <c r="I42769" s="51"/>
      <c r="M42769" s="51"/>
    </row>
    <row r="42770" spans="9:13">
      <c r="I42770" s="51"/>
      <c r="M42770" s="51"/>
    </row>
    <row r="42771" spans="9:13">
      <c r="I42771" s="51"/>
      <c r="M42771" s="51"/>
    </row>
    <row r="42772" spans="9:13">
      <c r="I42772" s="51"/>
      <c r="M42772" s="51"/>
    </row>
    <row r="42773" spans="9:13">
      <c r="I42773" s="51"/>
      <c r="M42773" s="51"/>
    </row>
    <row r="42774" spans="9:13">
      <c r="I42774" s="51"/>
      <c r="M42774" s="51"/>
    </row>
    <row r="42775" spans="9:13">
      <c r="I42775" s="51"/>
      <c r="M42775" s="51"/>
    </row>
    <row r="42776" spans="9:13">
      <c r="I42776" s="51"/>
      <c r="M42776" s="51"/>
    </row>
    <row r="42777" spans="9:13">
      <c r="I42777" s="51"/>
      <c r="M42777" s="51"/>
    </row>
    <row r="42778" spans="9:13">
      <c r="I42778" s="51"/>
      <c r="M42778" s="51"/>
    </row>
    <row r="42779" spans="9:13">
      <c r="I42779" s="51"/>
      <c r="M42779" s="51"/>
    </row>
    <row r="42780" spans="9:13">
      <c r="I42780" s="51"/>
      <c r="M42780" s="51"/>
    </row>
    <row r="42781" spans="9:13">
      <c r="I42781" s="51"/>
      <c r="M42781" s="51"/>
    </row>
    <row r="42782" spans="9:13">
      <c r="I42782" s="51"/>
      <c r="M42782" s="51"/>
    </row>
    <row r="42783" spans="9:13">
      <c r="I42783" s="51"/>
      <c r="M42783" s="51"/>
    </row>
    <row r="42784" spans="9:13">
      <c r="I42784" s="51"/>
      <c r="M42784" s="51"/>
    </row>
    <row r="42785" spans="9:13">
      <c r="I42785" s="51"/>
      <c r="M42785" s="51"/>
    </row>
    <row r="42786" spans="9:13">
      <c r="I42786" s="51"/>
      <c r="M42786" s="51"/>
    </row>
    <row r="42787" spans="9:13">
      <c r="I42787" s="51"/>
      <c r="M42787" s="51"/>
    </row>
    <row r="42788" spans="9:13">
      <c r="I42788" s="51"/>
      <c r="M42788" s="51"/>
    </row>
    <row r="42789" spans="9:13">
      <c r="I42789" s="51"/>
      <c r="M42789" s="51"/>
    </row>
    <row r="42790" spans="9:13">
      <c r="I42790" s="51"/>
      <c r="M42790" s="51"/>
    </row>
    <row r="42791" spans="9:13">
      <c r="I42791" s="51"/>
      <c r="M42791" s="51"/>
    </row>
    <row r="42792" spans="9:13">
      <c r="I42792" s="51"/>
      <c r="M42792" s="51"/>
    </row>
    <row r="42793" spans="9:13">
      <c r="I42793" s="51"/>
      <c r="M42793" s="51"/>
    </row>
    <row r="42794" spans="9:13">
      <c r="I42794" s="51"/>
      <c r="M42794" s="51"/>
    </row>
    <row r="42795" spans="9:13">
      <c r="I42795" s="51"/>
      <c r="M42795" s="51"/>
    </row>
    <row r="42796" spans="9:13">
      <c r="I42796" s="51"/>
      <c r="M42796" s="51"/>
    </row>
    <row r="42797" spans="9:13">
      <c r="I42797" s="51"/>
      <c r="M42797" s="51"/>
    </row>
    <row r="42798" spans="9:13">
      <c r="I42798" s="51"/>
      <c r="M42798" s="51"/>
    </row>
    <row r="42799" spans="9:13">
      <c r="I42799" s="51"/>
      <c r="M42799" s="51"/>
    </row>
    <row r="42800" spans="9:13">
      <c r="I42800" s="51"/>
      <c r="M42800" s="51"/>
    </row>
    <row r="42801" spans="9:13">
      <c r="I42801" s="51"/>
      <c r="M42801" s="51"/>
    </row>
    <row r="42802" spans="9:13">
      <c r="I42802" s="51"/>
      <c r="M42802" s="51"/>
    </row>
    <row r="42803" spans="9:13">
      <c r="I42803" s="51"/>
      <c r="M42803" s="51"/>
    </row>
    <row r="42804" spans="9:13">
      <c r="I42804" s="51"/>
      <c r="M42804" s="51"/>
    </row>
    <row r="42805" spans="9:13">
      <c r="I42805" s="51"/>
      <c r="M42805" s="51"/>
    </row>
    <row r="42806" spans="9:13">
      <c r="I42806" s="51"/>
      <c r="M42806" s="51"/>
    </row>
    <row r="42807" spans="9:13">
      <c r="I42807" s="51"/>
      <c r="M42807" s="51"/>
    </row>
    <row r="42808" spans="9:13">
      <c r="I42808" s="51"/>
      <c r="M42808" s="51"/>
    </row>
    <row r="42809" spans="9:13">
      <c r="I42809" s="51"/>
      <c r="M42809" s="51"/>
    </row>
    <row r="42810" spans="9:13">
      <c r="I42810" s="51"/>
      <c r="M42810" s="51"/>
    </row>
    <row r="42811" spans="9:13">
      <c r="I42811" s="51"/>
      <c r="M42811" s="51"/>
    </row>
    <row r="42812" spans="9:13">
      <c r="I42812" s="51"/>
      <c r="M42812" s="51"/>
    </row>
    <row r="42813" spans="9:13">
      <c r="I42813" s="51"/>
      <c r="M42813" s="51"/>
    </row>
    <row r="42814" spans="9:13">
      <c r="I42814" s="51"/>
      <c r="M42814" s="51"/>
    </row>
    <row r="42815" spans="9:13">
      <c r="I42815" s="51"/>
      <c r="M42815" s="51"/>
    </row>
    <row r="42816" spans="9:13">
      <c r="I42816" s="51"/>
      <c r="M42816" s="51"/>
    </row>
    <row r="42817" spans="9:13">
      <c r="I42817" s="51"/>
      <c r="M42817" s="51"/>
    </row>
    <row r="42818" spans="9:13">
      <c r="I42818" s="51"/>
      <c r="M42818" s="51"/>
    </row>
    <row r="42819" spans="9:13">
      <c r="I42819" s="51"/>
      <c r="M42819" s="51"/>
    </row>
    <row r="42820" spans="9:13">
      <c r="I42820" s="51"/>
      <c r="M42820" s="51"/>
    </row>
    <row r="42821" spans="9:13">
      <c r="I42821" s="51"/>
      <c r="M42821" s="51"/>
    </row>
    <row r="42822" spans="9:13">
      <c r="I42822" s="51"/>
      <c r="M42822" s="51"/>
    </row>
    <row r="42823" spans="9:13">
      <c r="I42823" s="51"/>
      <c r="M42823" s="51"/>
    </row>
    <row r="42824" spans="9:13">
      <c r="I42824" s="51"/>
      <c r="M42824" s="51"/>
    </row>
    <row r="42825" spans="9:13">
      <c r="I42825" s="51"/>
      <c r="M42825" s="51"/>
    </row>
    <row r="42826" spans="9:13">
      <c r="I42826" s="51"/>
      <c r="M42826" s="51"/>
    </row>
    <row r="42827" spans="9:13">
      <c r="I42827" s="51"/>
      <c r="M42827" s="51"/>
    </row>
    <row r="42828" spans="9:13">
      <c r="I42828" s="51"/>
      <c r="M42828" s="51"/>
    </row>
    <row r="42829" spans="9:13">
      <c r="I42829" s="51"/>
      <c r="M42829" s="51"/>
    </row>
    <row r="42830" spans="9:13">
      <c r="I42830" s="51"/>
      <c r="M42830" s="51"/>
    </row>
    <row r="42831" spans="9:13">
      <c r="I42831" s="51"/>
      <c r="M42831" s="51"/>
    </row>
    <row r="42832" spans="9:13">
      <c r="I42832" s="51"/>
      <c r="M42832" s="51"/>
    </row>
    <row r="42833" spans="9:13">
      <c r="I42833" s="51"/>
      <c r="M42833" s="51"/>
    </row>
    <row r="42834" spans="9:13">
      <c r="I42834" s="51"/>
      <c r="M42834" s="51"/>
    </row>
    <row r="42835" spans="9:13">
      <c r="I42835" s="51"/>
      <c r="M42835" s="51"/>
    </row>
    <row r="42836" spans="9:13">
      <c r="I42836" s="51"/>
      <c r="M42836" s="51"/>
    </row>
    <row r="42837" spans="9:13">
      <c r="I42837" s="51"/>
      <c r="M42837" s="51"/>
    </row>
    <row r="42838" spans="9:13">
      <c r="I42838" s="51"/>
      <c r="M42838" s="51"/>
    </row>
    <row r="42839" spans="9:13">
      <c r="I42839" s="51"/>
      <c r="M42839" s="51"/>
    </row>
    <row r="42840" spans="9:13">
      <c r="I42840" s="51"/>
      <c r="M42840" s="51"/>
    </row>
    <row r="42841" spans="9:13">
      <c r="I42841" s="51"/>
      <c r="M42841" s="51"/>
    </row>
    <row r="42842" spans="9:13">
      <c r="I42842" s="51"/>
      <c r="M42842" s="51"/>
    </row>
    <row r="42843" spans="9:13">
      <c r="I42843" s="51"/>
      <c r="M42843" s="51"/>
    </row>
    <row r="42844" spans="9:13">
      <c r="I42844" s="51"/>
      <c r="M42844" s="51"/>
    </row>
    <row r="42845" spans="9:13">
      <c r="I42845" s="51"/>
      <c r="M42845" s="51"/>
    </row>
    <row r="42846" spans="9:13">
      <c r="I42846" s="51"/>
      <c r="M42846" s="51"/>
    </row>
    <row r="42847" spans="9:13">
      <c r="I42847" s="51"/>
      <c r="M42847" s="51"/>
    </row>
    <row r="42848" spans="9:13">
      <c r="I42848" s="51"/>
      <c r="M42848" s="51"/>
    </row>
    <row r="42849" spans="9:13">
      <c r="I42849" s="51"/>
      <c r="M42849" s="51"/>
    </row>
    <row r="42850" spans="9:13">
      <c r="I42850" s="51"/>
      <c r="M42850" s="51"/>
    </row>
    <row r="42851" spans="9:13">
      <c r="I42851" s="51"/>
      <c r="M42851" s="51"/>
    </row>
    <row r="42852" spans="9:13">
      <c r="I42852" s="51"/>
      <c r="M42852" s="51"/>
    </row>
    <row r="42853" spans="9:13">
      <c r="I42853" s="51"/>
      <c r="M42853" s="51"/>
    </row>
    <row r="42854" spans="9:13">
      <c r="I42854" s="51"/>
      <c r="M42854" s="51"/>
    </row>
    <row r="42855" spans="9:13">
      <c r="I42855" s="51"/>
      <c r="M42855" s="51"/>
    </row>
    <row r="42856" spans="9:13">
      <c r="I42856" s="51"/>
      <c r="M42856" s="51"/>
    </row>
    <row r="42857" spans="9:13">
      <c r="I42857" s="51"/>
      <c r="M42857" s="51"/>
    </row>
    <row r="42858" spans="9:13">
      <c r="I42858" s="51"/>
      <c r="M42858" s="51"/>
    </row>
    <row r="42859" spans="9:13">
      <c r="I42859" s="51"/>
      <c r="M42859" s="51"/>
    </row>
    <row r="42860" spans="9:13">
      <c r="I42860" s="51"/>
      <c r="M42860" s="51"/>
    </row>
    <row r="42861" spans="9:13">
      <c r="I42861" s="51"/>
      <c r="M42861" s="51"/>
    </row>
    <row r="42862" spans="9:13">
      <c r="I42862" s="51"/>
      <c r="M42862" s="51"/>
    </row>
    <row r="42863" spans="9:13">
      <c r="I42863" s="51"/>
      <c r="M42863" s="51"/>
    </row>
    <row r="42864" spans="9:13">
      <c r="I42864" s="51"/>
      <c r="M42864" s="51"/>
    </row>
    <row r="42865" spans="9:13">
      <c r="I42865" s="51"/>
      <c r="M42865" s="51"/>
    </row>
    <row r="42866" spans="9:13">
      <c r="I42866" s="51"/>
      <c r="M42866" s="51"/>
    </row>
    <row r="42867" spans="9:13">
      <c r="I42867" s="51"/>
      <c r="M42867" s="51"/>
    </row>
    <row r="42868" spans="9:13">
      <c r="I42868" s="51"/>
      <c r="M42868" s="51"/>
    </row>
    <row r="42869" spans="9:13">
      <c r="I42869" s="51"/>
      <c r="M42869" s="51"/>
    </row>
    <row r="42870" spans="9:13">
      <c r="I42870" s="51"/>
      <c r="M42870" s="51"/>
    </row>
    <row r="42871" spans="9:13">
      <c r="I42871" s="51"/>
      <c r="M42871" s="51"/>
    </row>
    <row r="42872" spans="9:13">
      <c r="I42872" s="51"/>
      <c r="M42872" s="51"/>
    </row>
    <row r="42873" spans="9:13">
      <c r="I42873" s="51"/>
      <c r="M42873" s="51"/>
    </row>
    <row r="42874" spans="9:13">
      <c r="I42874" s="51"/>
      <c r="M42874" s="51"/>
    </row>
    <row r="42875" spans="9:13">
      <c r="I42875" s="51"/>
      <c r="M42875" s="51"/>
    </row>
    <row r="42876" spans="9:13">
      <c r="I42876" s="51"/>
      <c r="M42876" s="51"/>
    </row>
    <row r="42877" spans="9:13">
      <c r="I42877" s="51"/>
      <c r="M42877" s="51"/>
    </row>
    <row r="42878" spans="9:13">
      <c r="I42878" s="51"/>
      <c r="M42878" s="51"/>
    </row>
    <row r="42879" spans="9:13">
      <c r="I42879" s="51"/>
      <c r="M42879" s="51"/>
    </row>
    <row r="42880" spans="9:13">
      <c r="I42880" s="51"/>
      <c r="M42880" s="51"/>
    </row>
    <row r="42881" spans="9:13">
      <c r="I42881" s="51"/>
      <c r="M42881" s="51"/>
    </row>
    <row r="42882" spans="9:13">
      <c r="I42882" s="51"/>
      <c r="M42882" s="51"/>
    </row>
    <row r="42883" spans="9:13">
      <c r="I42883" s="51"/>
      <c r="M42883" s="51"/>
    </row>
    <row r="42884" spans="9:13">
      <c r="I42884" s="51"/>
      <c r="M42884" s="51"/>
    </row>
    <row r="42885" spans="9:13">
      <c r="I42885" s="51"/>
      <c r="M42885" s="51"/>
    </row>
    <row r="42886" spans="9:13">
      <c r="I42886" s="51"/>
      <c r="M42886" s="51"/>
    </row>
    <row r="42887" spans="9:13">
      <c r="I42887" s="51"/>
      <c r="M42887" s="51"/>
    </row>
    <row r="42888" spans="9:13">
      <c r="I42888" s="51"/>
      <c r="M42888" s="51"/>
    </row>
    <row r="42889" spans="9:13">
      <c r="I42889" s="51"/>
      <c r="M42889" s="51"/>
    </row>
    <row r="42890" spans="9:13">
      <c r="I42890" s="51"/>
      <c r="M42890" s="51"/>
    </row>
    <row r="42891" spans="9:13">
      <c r="I42891" s="51"/>
      <c r="M42891" s="51"/>
    </row>
    <row r="42892" spans="9:13">
      <c r="I42892" s="51"/>
      <c r="M42892" s="51"/>
    </row>
    <row r="42893" spans="9:13">
      <c r="I42893" s="51"/>
      <c r="M42893" s="51"/>
    </row>
    <row r="42894" spans="9:13">
      <c r="I42894" s="51"/>
      <c r="M42894" s="51"/>
    </row>
    <row r="42895" spans="9:13">
      <c r="I42895" s="51"/>
      <c r="M42895" s="51"/>
    </row>
    <row r="42896" spans="9:13">
      <c r="I42896" s="51"/>
      <c r="M42896" s="51"/>
    </row>
    <row r="42897" spans="9:13">
      <c r="I42897" s="51"/>
      <c r="M42897" s="51"/>
    </row>
    <row r="42898" spans="9:13">
      <c r="I42898" s="51"/>
      <c r="M42898" s="51"/>
    </row>
    <row r="42899" spans="9:13">
      <c r="I42899" s="51"/>
      <c r="M42899" s="51"/>
    </row>
    <row r="42900" spans="9:13">
      <c r="I42900" s="51"/>
      <c r="M42900" s="51"/>
    </row>
    <row r="42901" spans="9:13">
      <c r="I42901" s="51"/>
      <c r="M42901" s="51"/>
    </row>
    <row r="42902" spans="9:13">
      <c r="I42902" s="51"/>
      <c r="M42902" s="51"/>
    </row>
    <row r="42903" spans="9:13">
      <c r="I42903" s="51"/>
      <c r="M42903" s="51"/>
    </row>
    <row r="42904" spans="9:13">
      <c r="I42904" s="51"/>
      <c r="M42904" s="51"/>
    </row>
    <row r="42905" spans="9:13">
      <c r="I42905" s="51"/>
      <c r="M42905" s="51"/>
    </row>
    <row r="42906" spans="9:13">
      <c r="I42906" s="51"/>
      <c r="M42906" s="51"/>
    </row>
    <row r="42907" spans="9:13">
      <c r="I42907" s="51"/>
      <c r="M42907" s="51"/>
    </row>
    <row r="42908" spans="9:13">
      <c r="I42908" s="51"/>
      <c r="M42908" s="51"/>
    </row>
    <row r="42909" spans="9:13">
      <c r="I42909" s="51"/>
      <c r="M42909" s="51"/>
    </row>
    <row r="42910" spans="9:13">
      <c r="I42910" s="51"/>
      <c r="M42910" s="51"/>
    </row>
    <row r="42911" spans="9:13">
      <c r="I42911" s="51"/>
      <c r="M42911" s="51"/>
    </row>
    <row r="42912" spans="9:13">
      <c r="I42912" s="51"/>
      <c r="M42912" s="51"/>
    </row>
    <row r="42913" spans="9:13">
      <c r="I42913" s="51"/>
      <c r="M42913" s="51"/>
    </row>
    <row r="42914" spans="9:13">
      <c r="I42914" s="51"/>
      <c r="M42914" s="51"/>
    </row>
    <row r="42915" spans="9:13">
      <c r="I42915" s="51"/>
      <c r="M42915" s="51"/>
    </row>
    <row r="42916" spans="9:13">
      <c r="I42916" s="51"/>
      <c r="M42916" s="51"/>
    </row>
    <row r="42917" spans="9:13">
      <c r="I42917" s="51"/>
      <c r="M42917" s="51"/>
    </row>
    <row r="42918" spans="9:13">
      <c r="I42918" s="51"/>
      <c r="M42918" s="51"/>
    </row>
    <row r="42919" spans="9:13">
      <c r="I42919" s="51"/>
      <c r="M42919" s="51"/>
    </row>
    <row r="42920" spans="9:13">
      <c r="I42920" s="51"/>
      <c r="M42920" s="51"/>
    </row>
    <row r="42921" spans="9:13">
      <c r="I42921" s="51"/>
      <c r="M42921" s="51"/>
    </row>
    <row r="42922" spans="9:13">
      <c r="I42922" s="51"/>
      <c r="M42922" s="51"/>
    </row>
    <row r="42923" spans="9:13">
      <c r="I42923" s="51"/>
      <c r="M42923" s="51"/>
    </row>
    <row r="42924" spans="9:13">
      <c r="I42924" s="51"/>
      <c r="M42924" s="51"/>
    </row>
    <row r="42925" spans="9:13">
      <c r="I42925" s="51"/>
      <c r="M42925" s="51"/>
    </row>
    <row r="42926" spans="9:13">
      <c r="I42926" s="51"/>
      <c r="M42926" s="51"/>
    </row>
    <row r="42927" spans="9:13">
      <c r="I42927" s="51"/>
      <c r="M42927" s="51"/>
    </row>
    <row r="42928" spans="9:13">
      <c r="I42928" s="51"/>
      <c r="M42928" s="51"/>
    </row>
    <row r="42929" spans="9:13">
      <c r="I42929" s="51"/>
      <c r="M42929" s="51"/>
    </row>
    <row r="42930" spans="9:13">
      <c r="I42930" s="51"/>
      <c r="M42930" s="51"/>
    </row>
    <row r="42931" spans="9:13">
      <c r="I42931" s="51"/>
      <c r="M42931" s="51"/>
    </row>
    <row r="42932" spans="9:13">
      <c r="I42932" s="51"/>
      <c r="M42932" s="51"/>
    </row>
    <row r="42933" spans="9:13">
      <c r="I42933" s="51"/>
      <c r="M42933" s="51"/>
    </row>
    <row r="42934" spans="9:13">
      <c r="I42934" s="51"/>
      <c r="M42934" s="51"/>
    </row>
    <row r="42935" spans="9:13">
      <c r="I42935" s="51"/>
      <c r="M42935" s="51"/>
    </row>
    <row r="42936" spans="9:13">
      <c r="I42936" s="51"/>
      <c r="M42936" s="51"/>
    </row>
    <row r="42937" spans="9:13">
      <c r="I42937" s="51"/>
      <c r="M42937" s="51"/>
    </row>
    <row r="42938" spans="9:13">
      <c r="I42938" s="51"/>
      <c r="M42938" s="51"/>
    </row>
    <row r="42939" spans="9:13">
      <c r="I42939" s="51"/>
      <c r="M42939" s="51"/>
    </row>
    <row r="42940" spans="9:13">
      <c r="I42940" s="51"/>
      <c r="M42940" s="51"/>
    </row>
    <row r="42941" spans="9:13">
      <c r="I42941" s="51"/>
      <c r="M42941" s="51"/>
    </row>
    <row r="42942" spans="9:13">
      <c r="I42942" s="51"/>
      <c r="M42942" s="51"/>
    </row>
    <row r="42943" spans="9:13">
      <c r="I42943" s="51"/>
      <c r="M42943" s="51"/>
    </row>
    <row r="42944" spans="9:13">
      <c r="I42944" s="51"/>
      <c r="M42944" s="51"/>
    </row>
    <row r="42945" spans="9:13">
      <c r="I42945" s="51"/>
      <c r="M42945" s="51"/>
    </row>
    <row r="42946" spans="9:13">
      <c r="I42946" s="51"/>
      <c r="M42946" s="51"/>
    </row>
    <row r="42947" spans="9:13">
      <c r="I42947" s="51"/>
      <c r="M42947" s="51"/>
    </row>
    <row r="42948" spans="9:13">
      <c r="I42948" s="51"/>
      <c r="M42948" s="51"/>
    </row>
    <row r="42949" spans="9:13">
      <c r="I42949" s="51"/>
      <c r="M42949" s="51"/>
    </row>
    <row r="42950" spans="9:13">
      <c r="I42950" s="51"/>
      <c r="M42950" s="51"/>
    </row>
    <row r="42951" spans="9:13">
      <c r="I42951" s="51"/>
      <c r="M42951" s="51"/>
    </row>
    <row r="42952" spans="9:13">
      <c r="I42952" s="51"/>
      <c r="M42952" s="51"/>
    </row>
    <row r="42953" spans="9:13">
      <c r="I42953" s="51"/>
      <c r="M42953" s="51"/>
    </row>
    <row r="42954" spans="9:13">
      <c r="I42954" s="51"/>
      <c r="M42954" s="51"/>
    </row>
    <row r="42955" spans="9:13">
      <c r="I42955" s="51"/>
      <c r="M42955" s="51"/>
    </row>
    <row r="42956" spans="9:13">
      <c r="I42956" s="51"/>
      <c r="M42956" s="51"/>
    </row>
    <row r="42957" spans="9:13">
      <c r="I42957" s="51"/>
      <c r="M42957" s="51"/>
    </row>
    <row r="42958" spans="9:13">
      <c r="I42958" s="51"/>
      <c r="M42958" s="51"/>
    </row>
    <row r="42959" spans="9:13">
      <c r="I42959" s="51"/>
      <c r="M42959" s="51"/>
    </row>
    <row r="42960" spans="9:13">
      <c r="I42960" s="51"/>
      <c r="M42960" s="51"/>
    </row>
    <row r="42961" spans="9:13">
      <c r="I42961" s="51"/>
      <c r="M42961" s="51"/>
    </row>
    <row r="42962" spans="9:13">
      <c r="I42962" s="51"/>
      <c r="M42962" s="51"/>
    </row>
    <row r="42963" spans="9:13">
      <c r="I42963" s="51"/>
      <c r="M42963" s="51"/>
    </row>
    <row r="42964" spans="9:13">
      <c r="I42964" s="51"/>
      <c r="M42964" s="51"/>
    </row>
    <row r="42965" spans="9:13">
      <c r="I42965" s="51"/>
      <c r="M42965" s="51"/>
    </row>
    <row r="42966" spans="9:13">
      <c r="I42966" s="51"/>
      <c r="M42966" s="51"/>
    </row>
    <row r="42967" spans="9:13">
      <c r="I42967" s="51"/>
      <c r="M42967" s="51"/>
    </row>
    <row r="42968" spans="9:13">
      <c r="I42968" s="51"/>
      <c r="M42968" s="51"/>
    </row>
    <row r="42969" spans="9:13">
      <c r="I42969" s="51"/>
      <c r="M42969" s="51"/>
    </row>
    <row r="42970" spans="9:13">
      <c r="I42970" s="51"/>
      <c r="M42970" s="51"/>
    </row>
    <row r="42971" spans="9:13">
      <c r="I42971" s="51"/>
      <c r="M42971" s="51"/>
    </row>
    <row r="42972" spans="9:13">
      <c r="I42972" s="51"/>
      <c r="M42972" s="51"/>
    </row>
    <row r="42973" spans="9:13">
      <c r="I42973" s="51"/>
      <c r="M42973" s="51"/>
    </row>
    <row r="42974" spans="9:13">
      <c r="I42974" s="51"/>
      <c r="M42974" s="51"/>
    </row>
    <row r="42975" spans="9:13">
      <c r="I42975" s="51"/>
      <c r="M42975" s="51"/>
    </row>
    <row r="42976" spans="9:13">
      <c r="I42976" s="51"/>
      <c r="M42976" s="51"/>
    </row>
    <row r="42977" spans="9:13">
      <c r="I42977" s="51"/>
      <c r="M42977" s="51"/>
    </row>
    <row r="42978" spans="9:13">
      <c r="I42978" s="51"/>
      <c r="M42978" s="51"/>
    </row>
    <row r="42979" spans="9:13">
      <c r="I42979" s="51"/>
      <c r="M42979" s="51"/>
    </row>
    <row r="42980" spans="9:13">
      <c r="I42980" s="51"/>
      <c r="M42980" s="51"/>
    </row>
    <row r="42981" spans="9:13">
      <c r="I42981" s="51"/>
      <c r="M42981" s="51"/>
    </row>
    <row r="42982" spans="9:13">
      <c r="I42982" s="51"/>
      <c r="M42982" s="51"/>
    </row>
    <row r="42983" spans="9:13">
      <c r="I42983" s="51"/>
      <c r="M42983" s="51"/>
    </row>
    <row r="42984" spans="9:13">
      <c r="I42984" s="51"/>
      <c r="M42984" s="51"/>
    </row>
    <row r="42985" spans="9:13">
      <c r="I42985" s="51"/>
      <c r="M42985" s="51"/>
    </row>
    <row r="42986" spans="9:13">
      <c r="I42986" s="51"/>
      <c r="M42986" s="51"/>
    </row>
    <row r="42987" spans="9:13">
      <c r="I42987" s="51"/>
      <c r="M42987" s="51"/>
    </row>
    <row r="42988" spans="9:13">
      <c r="I42988" s="51"/>
      <c r="M42988" s="51"/>
    </row>
    <row r="42989" spans="9:13">
      <c r="I42989" s="51"/>
      <c r="M42989" s="51"/>
    </row>
    <row r="42990" spans="9:13">
      <c r="I42990" s="51"/>
      <c r="M42990" s="51"/>
    </row>
    <row r="42991" spans="9:13">
      <c r="I42991" s="51"/>
      <c r="M42991" s="51"/>
    </row>
    <row r="42992" spans="9:13">
      <c r="I42992" s="51"/>
      <c r="M42992" s="51"/>
    </row>
    <row r="42993" spans="9:13">
      <c r="I42993" s="51"/>
      <c r="M42993" s="51"/>
    </row>
    <row r="42994" spans="9:13">
      <c r="I42994" s="51"/>
      <c r="M42994" s="51"/>
    </row>
    <row r="42995" spans="9:13">
      <c r="I42995" s="51"/>
      <c r="M42995" s="51"/>
    </row>
    <row r="42996" spans="9:13">
      <c r="I42996" s="51"/>
      <c r="M42996" s="51"/>
    </row>
    <row r="42997" spans="9:13">
      <c r="I42997" s="51"/>
      <c r="M42997" s="51"/>
    </row>
    <row r="42998" spans="9:13">
      <c r="I42998" s="51"/>
      <c r="M42998" s="51"/>
    </row>
    <row r="42999" spans="9:13">
      <c r="I42999" s="51"/>
      <c r="M42999" s="51"/>
    </row>
    <row r="43000" spans="9:13">
      <c r="I43000" s="51"/>
      <c r="M43000" s="51"/>
    </row>
    <row r="43001" spans="9:13">
      <c r="I43001" s="51"/>
      <c r="M43001" s="51"/>
    </row>
    <row r="43002" spans="9:13">
      <c r="I43002" s="51"/>
      <c r="M43002" s="51"/>
    </row>
    <row r="43003" spans="9:13">
      <c r="I43003" s="51"/>
      <c r="M43003" s="51"/>
    </row>
    <row r="43004" spans="9:13">
      <c r="I43004" s="51"/>
      <c r="M43004" s="51"/>
    </row>
    <row r="43005" spans="9:13">
      <c r="I43005" s="51"/>
      <c r="M43005" s="51"/>
    </row>
    <row r="43006" spans="9:13">
      <c r="I43006" s="51"/>
      <c r="M43006" s="51"/>
    </row>
    <row r="43007" spans="9:13">
      <c r="I43007" s="51"/>
      <c r="M43007" s="51"/>
    </row>
    <row r="43008" spans="9:13">
      <c r="I43008" s="51"/>
      <c r="M43008" s="51"/>
    </row>
    <row r="43009" spans="9:13">
      <c r="I43009" s="51"/>
      <c r="M43009" s="51"/>
    </row>
    <row r="43010" spans="9:13">
      <c r="I43010" s="51"/>
      <c r="M43010" s="51"/>
    </row>
    <row r="43011" spans="9:13">
      <c r="I43011" s="51"/>
      <c r="M43011" s="51"/>
    </row>
    <row r="43012" spans="9:13">
      <c r="I43012" s="51"/>
      <c r="M43012" s="51"/>
    </row>
    <row r="43013" spans="9:13">
      <c r="I43013" s="51"/>
      <c r="M43013" s="51"/>
    </row>
    <row r="43014" spans="9:13">
      <c r="I43014" s="51"/>
      <c r="M43014" s="51"/>
    </row>
    <row r="43015" spans="9:13">
      <c r="I43015" s="51"/>
      <c r="M43015" s="51"/>
    </row>
    <row r="43016" spans="9:13">
      <c r="I43016" s="51"/>
      <c r="M43016" s="51"/>
    </row>
    <row r="43017" spans="9:13">
      <c r="I43017" s="51"/>
      <c r="M43017" s="51"/>
    </row>
    <row r="43018" spans="9:13">
      <c r="I43018" s="51"/>
      <c r="M43018" s="51"/>
    </row>
    <row r="43019" spans="9:13">
      <c r="I43019" s="51"/>
      <c r="M43019" s="51"/>
    </row>
    <row r="43020" spans="9:13">
      <c r="I43020" s="51"/>
      <c r="M43020" s="51"/>
    </row>
    <row r="43021" spans="9:13">
      <c r="I43021" s="51"/>
      <c r="M43021" s="51"/>
    </row>
    <row r="43022" spans="9:13">
      <c r="I43022" s="51"/>
      <c r="M43022" s="51"/>
    </row>
    <row r="43023" spans="9:13">
      <c r="I43023" s="51"/>
      <c r="M43023" s="51"/>
    </row>
    <row r="43024" spans="9:13">
      <c r="I43024" s="51"/>
      <c r="M43024" s="51"/>
    </row>
    <row r="43025" spans="9:13">
      <c r="I43025" s="51"/>
      <c r="M43025" s="51"/>
    </row>
    <row r="43026" spans="9:13">
      <c r="I43026" s="51"/>
      <c r="M43026" s="51"/>
    </row>
    <row r="43027" spans="9:13">
      <c r="I43027" s="51"/>
      <c r="M43027" s="51"/>
    </row>
    <row r="43028" spans="9:13">
      <c r="I43028" s="51"/>
      <c r="M43028" s="51"/>
    </row>
    <row r="43029" spans="9:13">
      <c r="I43029" s="51"/>
      <c r="M43029" s="51"/>
    </row>
    <row r="43030" spans="9:13">
      <c r="I43030" s="51"/>
      <c r="M43030" s="51"/>
    </row>
    <row r="43031" spans="9:13">
      <c r="I43031" s="51"/>
      <c r="M43031" s="51"/>
    </row>
    <row r="43032" spans="9:13">
      <c r="I43032" s="51"/>
      <c r="M43032" s="51"/>
    </row>
    <row r="43033" spans="9:13">
      <c r="I43033" s="51"/>
      <c r="M43033" s="51"/>
    </row>
    <row r="43034" spans="9:13">
      <c r="I43034" s="51"/>
      <c r="M43034" s="51"/>
    </row>
    <row r="43035" spans="9:13">
      <c r="I43035" s="51"/>
      <c r="M43035" s="51"/>
    </row>
    <row r="43036" spans="9:13">
      <c r="I43036" s="51"/>
      <c r="M43036" s="51"/>
    </row>
    <row r="43037" spans="9:13">
      <c r="I43037" s="51"/>
      <c r="M43037" s="51"/>
    </row>
    <row r="43038" spans="9:13">
      <c r="I43038" s="51"/>
      <c r="M43038" s="51"/>
    </row>
    <row r="43039" spans="9:13">
      <c r="I43039" s="51"/>
      <c r="M43039" s="51"/>
    </row>
    <row r="43040" spans="9:13">
      <c r="I43040" s="51"/>
      <c r="M43040" s="51"/>
    </row>
    <row r="43041" spans="9:13">
      <c r="I43041" s="51"/>
      <c r="M43041" s="51"/>
    </row>
    <row r="43042" spans="9:13">
      <c r="I43042" s="51"/>
      <c r="M43042" s="51"/>
    </row>
    <row r="43043" spans="9:13">
      <c r="I43043" s="51"/>
      <c r="M43043" s="51"/>
    </row>
    <row r="43044" spans="9:13">
      <c r="I43044" s="51"/>
      <c r="M43044" s="51"/>
    </row>
    <row r="43045" spans="9:13">
      <c r="I43045" s="51"/>
      <c r="M43045" s="51"/>
    </row>
    <row r="43046" spans="9:13">
      <c r="I43046" s="51"/>
      <c r="M43046" s="51"/>
    </row>
    <row r="43047" spans="9:13">
      <c r="I43047" s="51"/>
      <c r="M43047" s="51"/>
    </row>
    <row r="43048" spans="9:13">
      <c r="I43048" s="51"/>
      <c r="M43048" s="51"/>
    </row>
    <row r="43049" spans="9:13">
      <c r="I43049" s="51"/>
      <c r="M43049" s="51"/>
    </row>
    <row r="43050" spans="9:13">
      <c r="I43050" s="51"/>
      <c r="M43050" s="51"/>
    </row>
    <row r="43051" spans="9:13">
      <c r="I43051" s="51"/>
      <c r="M43051" s="51"/>
    </row>
    <row r="43052" spans="9:13">
      <c r="I43052" s="51"/>
      <c r="M43052" s="51"/>
    </row>
    <row r="43053" spans="9:13">
      <c r="I43053" s="51"/>
      <c r="M43053" s="51"/>
    </row>
    <row r="43054" spans="9:13">
      <c r="I43054" s="51"/>
      <c r="M43054" s="51"/>
    </row>
    <row r="43055" spans="9:13">
      <c r="I43055" s="51"/>
      <c r="M43055" s="51"/>
    </row>
    <row r="43056" spans="9:13">
      <c r="I43056" s="51"/>
      <c r="M43056" s="51"/>
    </row>
    <row r="43057" spans="9:13">
      <c r="I43057" s="51"/>
      <c r="M43057" s="51"/>
    </row>
    <row r="43058" spans="9:13">
      <c r="I43058" s="51"/>
      <c r="M43058" s="51"/>
    </row>
    <row r="43059" spans="9:13">
      <c r="I43059" s="51"/>
      <c r="M43059" s="51"/>
    </row>
    <row r="43060" spans="9:13">
      <c r="I43060" s="51"/>
      <c r="M43060" s="51"/>
    </row>
    <row r="43061" spans="9:13">
      <c r="I43061" s="51"/>
      <c r="M43061" s="51"/>
    </row>
    <row r="43062" spans="9:13">
      <c r="I43062" s="51"/>
      <c r="M43062" s="51"/>
    </row>
    <row r="43063" spans="9:13">
      <c r="I43063" s="51"/>
      <c r="M43063" s="51"/>
    </row>
    <row r="43064" spans="9:13">
      <c r="I43064" s="51"/>
      <c r="M43064" s="51"/>
    </row>
    <row r="43065" spans="9:13">
      <c r="I43065" s="51"/>
      <c r="M43065" s="51"/>
    </row>
    <row r="43066" spans="9:13">
      <c r="I43066" s="51"/>
      <c r="M43066" s="51"/>
    </row>
    <row r="43067" spans="9:13">
      <c r="I43067" s="51"/>
      <c r="M43067" s="51"/>
    </row>
    <row r="43068" spans="9:13">
      <c r="I43068" s="51"/>
      <c r="M43068" s="51"/>
    </row>
    <row r="43069" spans="9:13">
      <c r="I43069" s="51"/>
      <c r="M43069" s="51"/>
    </row>
    <row r="43070" spans="9:13">
      <c r="I43070" s="51"/>
      <c r="M43070" s="51"/>
    </row>
    <row r="43071" spans="9:13">
      <c r="I43071" s="51"/>
      <c r="M43071" s="51"/>
    </row>
    <row r="43072" spans="9:13">
      <c r="I43072" s="51"/>
      <c r="M43072" s="51"/>
    </row>
    <row r="43073" spans="9:13">
      <c r="I43073" s="51"/>
      <c r="M43073" s="51"/>
    </row>
    <row r="43074" spans="9:13">
      <c r="I43074" s="51"/>
      <c r="M43074" s="51"/>
    </row>
    <row r="43075" spans="9:13">
      <c r="I43075" s="51"/>
      <c r="M43075" s="51"/>
    </row>
    <row r="43076" spans="9:13">
      <c r="I43076" s="51"/>
      <c r="M43076" s="51"/>
    </row>
    <row r="43077" spans="9:13">
      <c r="I43077" s="51"/>
      <c r="M43077" s="51"/>
    </row>
    <row r="43078" spans="9:13">
      <c r="I43078" s="51"/>
      <c r="M43078" s="51"/>
    </row>
    <row r="43079" spans="9:13">
      <c r="I43079" s="51"/>
      <c r="M43079" s="51"/>
    </row>
    <row r="43080" spans="9:13">
      <c r="I43080" s="51"/>
      <c r="M43080" s="51"/>
    </row>
    <row r="43081" spans="9:13">
      <c r="I43081" s="51"/>
      <c r="M43081" s="51"/>
    </row>
    <row r="43082" spans="9:13">
      <c r="I43082" s="51"/>
      <c r="M43082" s="51"/>
    </row>
    <row r="43083" spans="9:13">
      <c r="I43083" s="51"/>
      <c r="M43083" s="51"/>
    </row>
    <row r="43084" spans="9:13">
      <c r="I43084" s="51"/>
      <c r="M43084" s="51"/>
    </row>
    <row r="43085" spans="9:13">
      <c r="I43085" s="51"/>
      <c r="M43085" s="51"/>
    </row>
    <row r="43086" spans="9:13">
      <c r="I43086" s="51"/>
      <c r="M43086" s="51"/>
    </row>
    <row r="43087" spans="9:13">
      <c r="I43087" s="51"/>
      <c r="M43087" s="51"/>
    </row>
    <row r="43088" spans="9:13">
      <c r="I43088" s="51"/>
      <c r="M43088" s="51"/>
    </row>
    <row r="43089" spans="9:13">
      <c r="I43089" s="51"/>
      <c r="M43089" s="51"/>
    </row>
    <row r="43090" spans="9:13">
      <c r="I43090" s="51"/>
      <c r="M43090" s="51"/>
    </row>
    <row r="43091" spans="9:13">
      <c r="I43091" s="51"/>
      <c r="M43091" s="51"/>
    </row>
    <row r="43092" spans="9:13">
      <c r="I43092" s="51"/>
      <c r="M43092" s="51"/>
    </row>
    <row r="43093" spans="9:13">
      <c r="I43093" s="51"/>
      <c r="M43093" s="51"/>
    </row>
    <row r="43094" spans="9:13">
      <c r="I43094" s="51"/>
      <c r="M43094" s="51"/>
    </row>
    <row r="43095" spans="9:13">
      <c r="I43095" s="51"/>
      <c r="M43095" s="51"/>
    </row>
    <row r="43096" spans="9:13">
      <c r="I43096" s="51"/>
      <c r="M43096" s="51"/>
    </row>
    <row r="43097" spans="9:13">
      <c r="I43097" s="51"/>
      <c r="M43097" s="51"/>
    </row>
    <row r="43098" spans="9:13">
      <c r="I43098" s="51"/>
      <c r="M43098" s="51"/>
    </row>
    <row r="43099" spans="9:13">
      <c r="I43099" s="51"/>
      <c r="M43099" s="51"/>
    </row>
    <row r="43100" spans="9:13">
      <c r="I43100" s="51"/>
      <c r="M43100" s="51"/>
    </row>
    <row r="43101" spans="9:13">
      <c r="I43101" s="51"/>
      <c r="M43101" s="51"/>
    </row>
    <row r="43102" spans="9:13">
      <c r="I43102" s="51"/>
      <c r="M43102" s="51"/>
    </row>
    <row r="43103" spans="9:13">
      <c r="I43103" s="51"/>
      <c r="M43103" s="51"/>
    </row>
    <row r="43104" spans="9:13">
      <c r="I43104" s="51"/>
      <c r="M43104" s="51"/>
    </row>
    <row r="43105" spans="9:13">
      <c r="I43105" s="51"/>
      <c r="M43105" s="51"/>
    </row>
    <row r="43106" spans="9:13">
      <c r="I43106" s="51"/>
      <c r="M43106" s="51"/>
    </row>
    <row r="43107" spans="9:13">
      <c r="I43107" s="51"/>
      <c r="M43107" s="51"/>
    </row>
    <row r="43108" spans="9:13">
      <c r="I43108" s="51"/>
      <c r="M43108" s="51"/>
    </row>
    <row r="43109" spans="9:13">
      <c r="I43109" s="51"/>
      <c r="M43109" s="51"/>
    </row>
    <row r="43110" spans="9:13">
      <c r="I43110" s="51"/>
      <c r="M43110" s="51"/>
    </row>
    <row r="43111" spans="9:13">
      <c r="I43111" s="51"/>
      <c r="M43111" s="51"/>
    </row>
    <row r="43112" spans="9:13">
      <c r="I43112" s="51"/>
      <c r="M43112" s="51"/>
    </row>
    <row r="43113" spans="9:13">
      <c r="I43113" s="51"/>
      <c r="M43113" s="51"/>
    </row>
    <row r="43114" spans="9:13">
      <c r="I43114" s="51"/>
      <c r="M43114" s="51"/>
    </row>
    <row r="43115" spans="9:13">
      <c r="I43115" s="51"/>
      <c r="M43115" s="51"/>
    </row>
    <row r="43116" spans="9:13">
      <c r="I43116" s="51"/>
      <c r="M43116" s="51"/>
    </row>
    <row r="43117" spans="9:13">
      <c r="I43117" s="51"/>
      <c r="M43117" s="51"/>
    </row>
    <row r="43118" spans="9:13">
      <c r="I43118" s="51"/>
      <c r="M43118" s="51"/>
    </row>
    <row r="43119" spans="9:13">
      <c r="I43119" s="51"/>
      <c r="M43119" s="51"/>
    </row>
    <row r="43120" spans="9:13">
      <c r="I43120" s="51"/>
      <c r="M43120" s="51"/>
    </row>
    <row r="43121" spans="9:13">
      <c r="I43121" s="51"/>
      <c r="M43121" s="51"/>
    </row>
    <row r="43122" spans="9:13">
      <c r="I43122" s="51"/>
      <c r="M43122" s="51"/>
    </row>
    <row r="43123" spans="9:13">
      <c r="I43123" s="51"/>
      <c r="M43123" s="51"/>
    </row>
    <row r="43124" spans="9:13">
      <c r="I43124" s="51"/>
      <c r="M43124" s="51"/>
    </row>
    <row r="43125" spans="9:13">
      <c r="I43125" s="51"/>
      <c r="M43125" s="51"/>
    </row>
    <row r="43126" spans="9:13">
      <c r="I43126" s="51"/>
      <c r="M43126" s="51"/>
    </row>
    <row r="43127" spans="9:13">
      <c r="I43127" s="51"/>
      <c r="M43127" s="51"/>
    </row>
    <row r="43128" spans="9:13">
      <c r="I43128" s="51"/>
      <c r="M43128" s="51"/>
    </row>
    <row r="43129" spans="9:13">
      <c r="I43129" s="51"/>
      <c r="M43129" s="51"/>
    </row>
    <row r="43130" spans="9:13">
      <c r="I43130" s="51"/>
      <c r="M43130" s="51"/>
    </row>
    <row r="43131" spans="9:13">
      <c r="I43131" s="51"/>
      <c r="M43131" s="51"/>
    </row>
    <row r="43132" spans="9:13">
      <c r="I43132" s="51"/>
      <c r="M43132" s="51"/>
    </row>
    <row r="43133" spans="9:13">
      <c r="I43133" s="51"/>
      <c r="M43133" s="51"/>
    </row>
    <row r="43134" spans="9:13">
      <c r="I43134" s="51"/>
      <c r="M43134" s="51"/>
    </row>
    <row r="43135" spans="9:13">
      <c r="I43135" s="51"/>
      <c r="M43135" s="51"/>
    </row>
    <row r="43136" spans="9:13">
      <c r="I43136" s="51"/>
      <c r="M43136" s="51"/>
    </row>
    <row r="43137" spans="9:13">
      <c r="I43137" s="51"/>
      <c r="M43137" s="51"/>
    </row>
    <row r="43138" spans="9:13">
      <c r="I43138" s="51"/>
      <c r="M43138" s="51"/>
    </row>
    <row r="43139" spans="9:13">
      <c r="I43139" s="51"/>
      <c r="M43139" s="51"/>
    </row>
    <row r="43140" spans="9:13">
      <c r="I43140" s="51"/>
      <c r="M43140" s="51"/>
    </row>
    <row r="43141" spans="9:13">
      <c r="I43141" s="51"/>
      <c r="M43141" s="51"/>
    </row>
    <row r="43142" spans="9:13">
      <c r="I43142" s="51"/>
      <c r="M43142" s="51"/>
    </row>
    <row r="43143" spans="9:13">
      <c r="I43143" s="51"/>
      <c r="M43143" s="51"/>
    </row>
    <row r="43144" spans="9:13">
      <c r="I43144" s="51"/>
      <c r="M43144" s="51"/>
    </row>
    <row r="43145" spans="9:13">
      <c r="I43145" s="51"/>
      <c r="M43145" s="51"/>
    </row>
    <row r="43146" spans="9:13">
      <c r="I43146" s="51"/>
      <c r="M43146" s="51"/>
    </row>
    <row r="43147" spans="9:13">
      <c r="I43147" s="51"/>
      <c r="M43147" s="51"/>
    </row>
    <row r="43148" spans="9:13">
      <c r="I43148" s="51"/>
      <c r="M43148" s="51"/>
    </row>
    <row r="43149" spans="9:13">
      <c r="I43149" s="51"/>
      <c r="M43149" s="51"/>
    </row>
    <row r="43150" spans="9:13">
      <c r="I43150" s="51"/>
      <c r="M43150" s="51"/>
    </row>
    <row r="43151" spans="9:13">
      <c r="I43151" s="51"/>
      <c r="M43151" s="51"/>
    </row>
    <row r="43152" spans="9:13">
      <c r="I43152" s="51"/>
      <c r="M43152" s="51"/>
    </row>
    <row r="43153" spans="9:13">
      <c r="I43153" s="51"/>
      <c r="M43153" s="51"/>
    </row>
    <row r="43154" spans="9:13">
      <c r="I43154" s="51"/>
      <c r="M43154" s="51"/>
    </row>
    <row r="43155" spans="9:13">
      <c r="I43155" s="51"/>
      <c r="M43155" s="51"/>
    </row>
    <row r="43156" spans="9:13">
      <c r="I43156" s="51"/>
      <c r="M43156" s="51"/>
    </row>
    <row r="43157" spans="9:13">
      <c r="I43157" s="51"/>
      <c r="M43157" s="51"/>
    </row>
    <row r="43158" spans="9:13">
      <c r="I43158" s="51"/>
      <c r="M43158" s="51"/>
    </row>
    <row r="43159" spans="9:13">
      <c r="I43159" s="51"/>
      <c r="M43159" s="51"/>
    </row>
    <row r="43160" spans="9:13">
      <c r="I43160" s="51"/>
      <c r="M43160" s="51"/>
    </row>
    <row r="43161" spans="9:13">
      <c r="I43161" s="51"/>
      <c r="M43161" s="51"/>
    </row>
    <row r="43162" spans="9:13">
      <c r="I43162" s="51"/>
      <c r="M43162" s="51"/>
    </row>
    <row r="43163" spans="9:13">
      <c r="I43163" s="51"/>
      <c r="M43163" s="51"/>
    </row>
    <row r="43164" spans="9:13">
      <c r="I43164" s="51"/>
      <c r="M43164" s="51"/>
    </row>
    <row r="43165" spans="9:13">
      <c r="I43165" s="51"/>
      <c r="M43165" s="51"/>
    </row>
    <row r="43166" spans="9:13">
      <c r="I43166" s="51"/>
      <c r="M43166" s="51"/>
    </row>
    <row r="43167" spans="9:13">
      <c r="I43167" s="51"/>
      <c r="M43167" s="51"/>
    </row>
    <row r="43168" spans="9:13">
      <c r="I43168" s="51"/>
      <c r="M43168" s="51"/>
    </row>
    <row r="43169" spans="9:13">
      <c r="I43169" s="51"/>
      <c r="M43169" s="51"/>
    </row>
    <row r="43170" spans="9:13">
      <c r="I43170" s="51"/>
      <c r="M43170" s="51"/>
    </row>
    <row r="43171" spans="9:13">
      <c r="I43171" s="51"/>
      <c r="M43171" s="51"/>
    </row>
    <row r="43172" spans="9:13">
      <c r="I43172" s="51"/>
      <c r="M43172" s="51"/>
    </row>
    <row r="43173" spans="9:13">
      <c r="I43173" s="51"/>
      <c r="M43173" s="51"/>
    </row>
    <row r="43174" spans="9:13">
      <c r="I43174" s="51"/>
      <c r="M43174" s="51"/>
    </row>
    <row r="43175" spans="9:13">
      <c r="I43175" s="51"/>
      <c r="M43175" s="51"/>
    </row>
    <row r="43176" spans="9:13">
      <c r="I43176" s="51"/>
      <c r="M43176" s="51"/>
    </row>
    <row r="43177" spans="9:13">
      <c r="I43177" s="51"/>
      <c r="M43177" s="51"/>
    </row>
    <row r="43178" spans="9:13">
      <c r="I43178" s="51"/>
      <c r="M43178" s="51"/>
    </row>
    <row r="43179" spans="9:13">
      <c r="I43179" s="51"/>
      <c r="M43179" s="51"/>
    </row>
    <row r="43180" spans="9:13">
      <c r="I43180" s="51"/>
      <c r="M43180" s="51"/>
    </row>
    <row r="43181" spans="9:13">
      <c r="I43181" s="51"/>
      <c r="M43181" s="51"/>
    </row>
    <row r="43182" spans="9:13">
      <c r="I43182" s="51"/>
      <c r="M43182" s="51"/>
    </row>
    <row r="43183" spans="9:13">
      <c r="I43183" s="51"/>
      <c r="M43183" s="51"/>
    </row>
    <row r="43184" spans="9:13">
      <c r="I43184" s="51"/>
      <c r="M43184" s="51"/>
    </row>
    <row r="43185" spans="9:13">
      <c r="I43185" s="51"/>
      <c r="M43185" s="51"/>
    </row>
    <row r="43186" spans="9:13">
      <c r="I43186" s="51"/>
      <c r="M43186" s="51"/>
    </row>
    <row r="43187" spans="9:13">
      <c r="I43187" s="51"/>
      <c r="M43187" s="51"/>
    </row>
    <row r="43188" spans="9:13">
      <c r="I43188" s="51"/>
      <c r="M43188" s="51"/>
    </row>
    <row r="43189" spans="9:13">
      <c r="I43189" s="51"/>
      <c r="M43189" s="51"/>
    </row>
    <row r="43190" spans="9:13">
      <c r="I43190" s="51"/>
      <c r="M43190" s="51"/>
    </row>
    <row r="43191" spans="9:13">
      <c r="I43191" s="51"/>
      <c r="M43191" s="51"/>
    </row>
    <row r="43192" spans="9:13">
      <c r="I43192" s="51"/>
      <c r="M43192" s="51"/>
    </row>
    <row r="43193" spans="9:13">
      <c r="I43193" s="51"/>
      <c r="M43193" s="51"/>
    </row>
    <row r="43194" spans="9:13">
      <c r="I43194" s="51"/>
      <c r="M43194" s="51"/>
    </row>
    <row r="43195" spans="9:13">
      <c r="I43195" s="51"/>
      <c r="M43195" s="51"/>
    </row>
    <row r="43196" spans="9:13">
      <c r="I43196" s="51"/>
      <c r="M43196" s="51"/>
    </row>
    <row r="43197" spans="9:13">
      <c r="I43197" s="51"/>
      <c r="M43197" s="51"/>
    </row>
    <row r="43198" spans="9:13">
      <c r="I43198" s="51"/>
      <c r="M43198" s="51"/>
    </row>
    <row r="43199" spans="9:13">
      <c r="I43199" s="51"/>
      <c r="M43199" s="51"/>
    </row>
    <row r="43200" spans="9:13">
      <c r="I43200" s="51"/>
      <c r="M43200" s="51"/>
    </row>
    <row r="43201" spans="9:13">
      <c r="I43201" s="51"/>
      <c r="M43201" s="51"/>
    </row>
    <row r="43202" spans="9:13">
      <c r="I43202" s="51"/>
      <c r="M43202" s="51"/>
    </row>
    <row r="43203" spans="9:13">
      <c r="I43203" s="51"/>
      <c r="M43203" s="51"/>
    </row>
    <row r="43204" spans="9:13">
      <c r="I43204" s="51"/>
      <c r="M43204" s="51"/>
    </row>
    <row r="43205" spans="9:13">
      <c r="I43205" s="51"/>
      <c r="M43205" s="51"/>
    </row>
    <row r="43206" spans="9:13">
      <c r="I43206" s="51"/>
      <c r="M43206" s="51"/>
    </row>
    <row r="43207" spans="9:13">
      <c r="I43207" s="51"/>
      <c r="M43207" s="51"/>
    </row>
    <row r="43208" spans="9:13">
      <c r="I43208" s="51"/>
      <c r="M43208" s="51"/>
    </row>
    <row r="43209" spans="9:13">
      <c r="I43209" s="51"/>
      <c r="M43209" s="51"/>
    </row>
    <row r="43210" spans="9:13">
      <c r="I43210" s="51"/>
      <c r="M43210" s="51"/>
    </row>
    <row r="43211" spans="9:13">
      <c r="I43211" s="51"/>
      <c r="M43211" s="51"/>
    </row>
    <row r="43212" spans="9:13">
      <c r="I43212" s="51"/>
      <c r="M43212" s="51"/>
    </row>
    <row r="43213" spans="9:13">
      <c r="I43213" s="51"/>
      <c r="M43213" s="51"/>
    </row>
    <row r="43214" spans="9:13">
      <c r="I43214" s="51"/>
      <c r="M43214" s="51"/>
    </row>
    <row r="43215" spans="9:13">
      <c r="I43215" s="51"/>
      <c r="M43215" s="51"/>
    </row>
    <row r="43216" spans="9:13">
      <c r="I43216" s="51"/>
      <c r="M43216" s="51"/>
    </row>
    <row r="43217" spans="9:13">
      <c r="I43217" s="51"/>
      <c r="M43217" s="51"/>
    </row>
    <row r="43218" spans="9:13">
      <c r="I43218" s="51"/>
      <c r="M43218" s="51"/>
    </row>
    <row r="43219" spans="9:13">
      <c r="I43219" s="51"/>
      <c r="M43219" s="51"/>
    </row>
    <row r="43220" spans="9:13">
      <c r="I43220" s="51"/>
      <c r="M43220" s="51"/>
    </row>
    <row r="43221" spans="9:13">
      <c r="I43221" s="51"/>
      <c r="M43221" s="51"/>
    </row>
    <row r="43222" spans="9:13">
      <c r="I43222" s="51"/>
      <c r="M43222" s="51"/>
    </row>
    <row r="43223" spans="9:13">
      <c r="I43223" s="51"/>
      <c r="M43223" s="51"/>
    </row>
    <row r="43224" spans="9:13">
      <c r="I43224" s="51"/>
      <c r="M43224" s="51"/>
    </row>
    <row r="43225" spans="9:13">
      <c r="I43225" s="51"/>
      <c r="M43225" s="51"/>
    </row>
    <row r="43226" spans="9:13">
      <c r="I43226" s="51"/>
      <c r="M43226" s="51"/>
    </row>
    <row r="43227" spans="9:13">
      <c r="I43227" s="51"/>
      <c r="M43227" s="51"/>
    </row>
    <row r="43228" spans="9:13">
      <c r="I43228" s="51"/>
      <c r="M43228" s="51"/>
    </row>
    <row r="43229" spans="9:13">
      <c r="I43229" s="51"/>
      <c r="M43229" s="51"/>
    </row>
    <row r="43230" spans="9:13">
      <c r="I43230" s="51"/>
      <c r="M43230" s="51"/>
    </row>
    <row r="43231" spans="9:13">
      <c r="I43231" s="51"/>
      <c r="M43231" s="51"/>
    </row>
    <row r="43232" spans="9:13">
      <c r="I43232" s="51"/>
      <c r="M43232" s="51"/>
    </row>
    <row r="43233" spans="9:13">
      <c r="I43233" s="51"/>
      <c r="M43233" s="51"/>
    </row>
    <row r="43234" spans="9:13">
      <c r="I43234" s="51"/>
      <c r="M43234" s="51"/>
    </row>
    <row r="43235" spans="9:13">
      <c r="I43235" s="51"/>
      <c r="M43235" s="51"/>
    </row>
    <row r="43236" spans="9:13">
      <c r="I43236" s="51"/>
      <c r="M43236" s="51"/>
    </row>
    <row r="43237" spans="9:13">
      <c r="I43237" s="51"/>
      <c r="M43237" s="51"/>
    </row>
    <row r="43238" spans="9:13">
      <c r="I43238" s="51"/>
      <c r="M43238" s="51"/>
    </row>
    <row r="43239" spans="9:13">
      <c r="I43239" s="51"/>
      <c r="M43239" s="51"/>
    </row>
    <row r="43240" spans="9:13">
      <c r="I43240" s="51"/>
      <c r="M43240" s="51"/>
    </row>
    <row r="43241" spans="9:13">
      <c r="I43241" s="51"/>
      <c r="M43241" s="51"/>
    </row>
    <row r="43242" spans="9:13">
      <c r="I43242" s="51"/>
      <c r="M43242" s="51"/>
    </row>
    <row r="43243" spans="9:13">
      <c r="I43243" s="51"/>
      <c r="M43243" s="51"/>
    </row>
    <row r="43244" spans="9:13">
      <c r="I43244" s="51"/>
      <c r="M43244" s="51"/>
    </row>
    <row r="43245" spans="9:13">
      <c r="I43245" s="51"/>
      <c r="M43245" s="51"/>
    </row>
    <row r="43246" spans="9:13">
      <c r="I43246" s="51"/>
      <c r="M43246" s="51"/>
    </row>
    <row r="43247" spans="9:13">
      <c r="I43247" s="51"/>
      <c r="M43247" s="51"/>
    </row>
    <row r="43248" spans="9:13">
      <c r="I43248" s="51"/>
      <c r="M43248" s="51"/>
    </row>
    <row r="43249" spans="9:13">
      <c r="I43249" s="51"/>
      <c r="M43249" s="51"/>
    </row>
    <row r="43250" spans="9:13">
      <c r="I43250" s="51"/>
      <c r="M43250" s="51"/>
    </row>
    <row r="43251" spans="9:13">
      <c r="I43251" s="51"/>
      <c r="M43251" s="51"/>
    </row>
    <row r="43252" spans="9:13">
      <c r="I43252" s="51"/>
      <c r="M43252" s="51"/>
    </row>
    <row r="43253" spans="9:13">
      <c r="I43253" s="51"/>
      <c r="M43253" s="51"/>
    </row>
    <row r="43254" spans="9:13">
      <c r="I43254" s="51"/>
      <c r="M43254" s="51"/>
    </row>
    <row r="43255" spans="9:13">
      <c r="I43255" s="51"/>
      <c r="M43255" s="51"/>
    </row>
    <row r="43256" spans="9:13">
      <c r="I43256" s="51"/>
      <c r="M43256" s="51"/>
    </row>
    <row r="43257" spans="9:13">
      <c r="I43257" s="51"/>
      <c r="M43257" s="51"/>
    </row>
    <row r="43258" spans="9:13">
      <c r="I43258" s="51"/>
      <c r="M43258" s="51"/>
    </row>
    <row r="43259" spans="9:13">
      <c r="I43259" s="51"/>
      <c r="M43259" s="51"/>
    </row>
    <row r="43260" spans="9:13">
      <c r="I43260" s="51"/>
      <c r="M43260" s="51"/>
    </row>
    <row r="43261" spans="9:13">
      <c r="I43261" s="51"/>
      <c r="M43261" s="51"/>
    </row>
    <row r="43262" spans="9:13">
      <c r="I43262" s="51"/>
      <c r="M43262" s="51"/>
    </row>
    <row r="43263" spans="9:13">
      <c r="I43263" s="51"/>
      <c r="M43263" s="51"/>
    </row>
    <row r="43264" spans="9:13">
      <c r="I43264" s="51"/>
      <c r="M43264" s="51"/>
    </row>
    <row r="43265" spans="9:13">
      <c r="I43265" s="51"/>
      <c r="M43265" s="51"/>
    </row>
    <row r="43266" spans="9:13">
      <c r="I43266" s="51"/>
      <c r="M43266" s="51"/>
    </row>
    <row r="43267" spans="9:13">
      <c r="I43267" s="51"/>
      <c r="M43267" s="51"/>
    </row>
    <row r="43268" spans="9:13">
      <c r="I43268" s="51"/>
      <c r="M43268" s="51"/>
    </row>
    <row r="43269" spans="9:13">
      <c r="I43269" s="51"/>
      <c r="M43269" s="51"/>
    </row>
    <row r="43270" spans="9:13">
      <c r="I43270" s="51"/>
      <c r="M43270" s="51"/>
    </row>
    <row r="43271" spans="9:13">
      <c r="I43271" s="51"/>
      <c r="M43271" s="51"/>
    </row>
    <row r="43272" spans="9:13">
      <c r="I43272" s="51"/>
      <c r="M43272" s="51"/>
    </row>
    <row r="43273" spans="9:13">
      <c r="I43273" s="51"/>
      <c r="M43273" s="51"/>
    </row>
    <row r="43274" spans="9:13">
      <c r="I43274" s="51"/>
      <c r="M43274" s="51"/>
    </row>
    <row r="43275" spans="9:13">
      <c r="I43275" s="51"/>
      <c r="M43275" s="51"/>
    </row>
    <row r="43276" spans="9:13">
      <c r="I43276" s="51"/>
      <c r="M43276" s="51"/>
    </row>
    <row r="43277" spans="9:13">
      <c r="I43277" s="51"/>
      <c r="M43277" s="51"/>
    </row>
    <row r="43278" spans="9:13">
      <c r="I43278" s="51"/>
      <c r="M43278" s="51"/>
    </row>
    <row r="43279" spans="9:13">
      <c r="I43279" s="51"/>
      <c r="M43279" s="51"/>
    </row>
    <row r="43280" spans="9:13">
      <c r="I43280" s="51"/>
      <c r="M43280" s="51"/>
    </row>
    <row r="43281" spans="9:13">
      <c r="I43281" s="51"/>
      <c r="M43281" s="51"/>
    </row>
    <row r="43282" spans="9:13">
      <c r="I43282" s="51"/>
      <c r="M43282" s="51"/>
    </row>
    <row r="43283" spans="9:13">
      <c r="I43283" s="51"/>
      <c r="M43283" s="51"/>
    </row>
    <row r="43284" spans="9:13">
      <c r="I43284" s="51"/>
      <c r="M43284" s="51"/>
    </row>
    <row r="43285" spans="9:13">
      <c r="I43285" s="51"/>
      <c r="M43285" s="51"/>
    </row>
    <row r="43286" spans="9:13">
      <c r="I43286" s="51"/>
      <c r="M43286" s="51"/>
    </row>
    <row r="43287" spans="9:13">
      <c r="I43287" s="51"/>
      <c r="M43287" s="51"/>
    </row>
    <row r="43288" spans="9:13">
      <c r="I43288" s="51"/>
      <c r="M43288" s="51"/>
    </row>
    <row r="43289" spans="9:13">
      <c r="I43289" s="51"/>
      <c r="M43289" s="51"/>
    </row>
    <row r="43290" spans="9:13">
      <c r="I43290" s="51"/>
      <c r="M43290" s="51"/>
    </row>
    <row r="43291" spans="9:13">
      <c r="I43291" s="51"/>
      <c r="M43291" s="51"/>
    </row>
    <row r="43292" spans="9:13">
      <c r="I43292" s="51"/>
      <c r="M43292" s="51"/>
    </row>
    <row r="43293" spans="9:13">
      <c r="I43293" s="51"/>
      <c r="M43293" s="51"/>
    </row>
    <row r="43294" spans="9:13">
      <c r="I43294" s="51"/>
      <c r="M43294" s="51"/>
    </row>
    <row r="43295" spans="9:13">
      <c r="I43295" s="51"/>
      <c r="M43295" s="51"/>
    </row>
    <row r="43296" spans="9:13">
      <c r="I43296" s="51"/>
      <c r="M43296" s="51"/>
    </row>
    <row r="43297" spans="9:13">
      <c r="I43297" s="51"/>
      <c r="M43297" s="51"/>
    </row>
    <row r="43298" spans="9:13">
      <c r="I43298" s="51"/>
      <c r="M43298" s="51"/>
    </row>
    <row r="43299" spans="9:13">
      <c r="I43299" s="51"/>
      <c r="M43299" s="51"/>
    </row>
    <row r="43300" spans="9:13">
      <c r="I43300" s="51"/>
      <c r="M43300" s="51"/>
    </row>
    <row r="43301" spans="9:13">
      <c r="I43301" s="51"/>
      <c r="M43301" s="51"/>
    </row>
    <row r="43302" spans="9:13">
      <c r="I43302" s="51"/>
      <c r="M43302" s="51"/>
    </row>
    <row r="43303" spans="9:13">
      <c r="I43303" s="51"/>
      <c r="M43303" s="51"/>
    </row>
    <row r="43304" spans="9:13">
      <c r="I43304" s="51"/>
      <c r="M43304" s="51"/>
    </row>
    <row r="43305" spans="9:13">
      <c r="I43305" s="51"/>
      <c r="M43305" s="51"/>
    </row>
    <row r="43306" spans="9:13">
      <c r="I43306" s="51"/>
      <c r="M43306" s="51"/>
    </row>
    <row r="43307" spans="9:13">
      <c r="I43307" s="51"/>
      <c r="M43307" s="51"/>
    </row>
    <row r="43308" spans="9:13">
      <c r="I43308" s="51"/>
      <c r="M43308" s="51"/>
    </row>
    <row r="43309" spans="9:13">
      <c r="I43309" s="51"/>
      <c r="M43309" s="51"/>
    </row>
    <row r="43310" spans="9:13">
      <c r="I43310" s="51"/>
      <c r="M43310" s="51"/>
    </row>
    <row r="43311" spans="9:13">
      <c r="I43311" s="51"/>
      <c r="M43311" s="51"/>
    </row>
    <row r="43312" spans="9:13">
      <c r="I43312" s="51"/>
      <c r="M43312" s="51"/>
    </row>
    <row r="43313" spans="9:13">
      <c r="I43313" s="51"/>
      <c r="M43313" s="51"/>
    </row>
    <row r="43314" spans="9:13">
      <c r="I43314" s="51"/>
      <c r="M43314" s="51"/>
    </row>
    <row r="43315" spans="9:13">
      <c r="I43315" s="51"/>
      <c r="M43315" s="51"/>
    </row>
    <row r="43316" spans="9:13">
      <c r="I43316" s="51"/>
      <c r="M43316" s="51"/>
    </row>
    <row r="43317" spans="9:13">
      <c r="I43317" s="51"/>
      <c r="M43317" s="51"/>
    </row>
    <row r="43318" spans="9:13">
      <c r="I43318" s="51"/>
      <c r="M43318" s="51"/>
    </row>
    <row r="43319" spans="9:13">
      <c r="I43319" s="51"/>
      <c r="M43319" s="51"/>
    </row>
    <row r="43320" spans="9:13">
      <c r="I43320" s="51"/>
      <c r="M43320" s="51"/>
    </row>
    <row r="43321" spans="9:13">
      <c r="I43321" s="51"/>
      <c r="M43321" s="51"/>
    </row>
    <row r="43322" spans="9:13">
      <c r="I43322" s="51"/>
      <c r="M43322" s="51"/>
    </row>
    <row r="43323" spans="9:13">
      <c r="I43323" s="51"/>
      <c r="M43323" s="51"/>
    </row>
    <row r="43324" spans="9:13">
      <c r="I43324" s="51"/>
      <c r="M43324" s="51"/>
    </row>
    <row r="43325" spans="9:13">
      <c r="I43325" s="51"/>
      <c r="M43325" s="51"/>
    </row>
    <row r="43326" spans="9:13">
      <c r="I43326" s="51"/>
      <c r="M43326" s="51"/>
    </row>
    <row r="43327" spans="9:13">
      <c r="I43327" s="51"/>
      <c r="M43327" s="51"/>
    </row>
    <row r="43328" spans="9:13">
      <c r="I43328" s="51"/>
      <c r="M43328" s="51"/>
    </row>
    <row r="43329" spans="9:13">
      <c r="I43329" s="51"/>
      <c r="M43329" s="51"/>
    </row>
    <row r="43330" spans="9:13">
      <c r="I43330" s="51"/>
      <c r="M43330" s="51"/>
    </row>
    <row r="43331" spans="9:13">
      <c r="I43331" s="51"/>
      <c r="M43331" s="51"/>
    </row>
    <row r="43332" spans="9:13">
      <c r="I43332" s="51"/>
      <c r="M43332" s="51"/>
    </row>
    <row r="43333" spans="9:13">
      <c r="I43333" s="51"/>
      <c r="M43333" s="51"/>
    </row>
    <row r="43334" spans="9:13">
      <c r="I43334" s="51"/>
      <c r="M43334" s="51"/>
    </row>
    <row r="43335" spans="9:13">
      <c r="I43335" s="51"/>
      <c r="M43335" s="51"/>
    </row>
    <row r="43336" spans="9:13">
      <c r="I43336" s="51"/>
      <c r="M43336" s="51"/>
    </row>
    <row r="43337" spans="9:13">
      <c r="I43337" s="51"/>
      <c r="M43337" s="51"/>
    </row>
    <row r="43338" spans="9:13">
      <c r="I43338" s="51"/>
      <c r="M43338" s="51"/>
    </row>
    <row r="43339" spans="9:13">
      <c r="I43339" s="51"/>
      <c r="M43339" s="51"/>
    </row>
    <row r="43340" spans="9:13">
      <c r="I43340" s="51"/>
      <c r="M43340" s="51"/>
    </row>
    <row r="43341" spans="9:13">
      <c r="I43341" s="51"/>
      <c r="M43341" s="51"/>
    </row>
    <row r="43342" spans="9:13">
      <c r="I43342" s="51"/>
      <c r="M43342" s="51"/>
    </row>
    <row r="43343" spans="9:13">
      <c r="I43343" s="51"/>
      <c r="M43343" s="51"/>
    </row>
    <row r="43344" spans="9:13">
      <c r="I43344" s="51"/>
      <c r="M43344" s="51"/>
    </row>
    <row r="43345" spans="9:13">
      <c r="I43345" s="51"/>
      <c r="M43345" s="51"/>
    </row>
    <row r="43346" spans="9:13">
      <c r="I43346" s="51"/>
      <c r="M43346" s="51"/>
    </row>
    <row r="43347" spans="9:13">
      <c r="I43347" s="51"/>
      <c r="M43347" s="51"/>
    </row>
    <row r="43348" spans="9:13">
      <c r="I43348" s="51"/>
      <c r="M43348" s="51"/>
    </row>
    <row r="43349" spans="9:13">
      <c r="I43349" s="51"/>
      <c r="M43349" s="51"/>
    </row>
    <row r="43350" spans="9:13">
      <c r="I43350" s="51"/>
      <c r="M43350" s="51"/>
    </row>
    <row r="43351" spans="9:13">
      <c r="I43351" s="51"/>
      <c r="M43351" s="51"/>
    </row>
    <row r="43352" spans="9:13">
      <c r="I43352" s="51"/>
      <c r="M43352" s="51"/>
    </row>
    <row r="43353" spans="9:13">
      <c r="I43353" s="51"/>
      <c r="M43353" s="51"/>
    </row>
    <row r="43354" spans="9:13">
      <c r="I43354" s="51"/>
      <c r="M43354" s="51"/>
    </row>
    <row r="43355" spans="9:13">
      <c r="I43355" s="51"/>
      <c r="M43355" s="51"/>
    </row>
    <row r="43356" spans="9:13">
      <c r="I43356" s="51"/>
      <c r="M43356" s="51"/>
    </row>
    <row r="43357" spans="9:13">
      <c r="I43357" s="51"/>
      <c r="M43357" s="51"/>
    </row>
    <row r="43358" spans="9:13">
      <c r="I43358" s="51"/>
      <c r="M43358" s="51"/>
    </row>
    <row r="43359" spans="9:13">
      <c r="I43359" s="51"/>
      <c r="M43359" s="51"/>
    </row>
    <row r="43360" spans="9:13">
      <c r="I43360" s="51"/>
      <c r="M43360" s="51"/>
    </row>
    <row r="43361" spans="9:13">
      <c r="I43361" s="51"/>
      <c r="M43361" s="51"/>
    </row>
    <row r="43362" spans="9:13">
      <c r="I43362" s="51"/>
      <c r="M43362" s="51"/>
    </row>
    <row r="43363" spans="9:13">
      <c r="I43363" s="51"/>
      <c r="M43363" s="51"/>
    </row>
    <row r="43364" spans="9:13">
      <c r="I43364" s="51"/>
      <c r="M43364" s="51"/>
    </row>
    <row r="43365" spans="9:13">
      <c r="I43365" s="51"/>
      <c r="M43365" s="51"/>
    </row>
    <row r="43366" spans="9:13">
      <c r="I43366" s="51"/>
      <c r="M43366" s="51"/>
    </row>
    <row r="43367" spans="9:13">
      <c r="I43367" s="51"/>
      <c r="M43367" s="51"/>
    </row>
    <row r="43368" spans="9:13">
      <c r="I43368" s="51"/>
      <c r="M43368" s="51"/>
    </row>
    <row r="43369" spans="9:13">
      <c r="I43369" s="51"/>
      <c r="M43369" s="51"/>
    </row>
    <row r="43370" spans="9:13">
      <c r="I43370" s="51"/>
      <c r="M43370" s="51"/>
    </row>
    <row r="43371" spans="9:13">
      <c r="I43371" s="51"/>
      <c r="M43371" s="51"/>
    </row>
    <row r="43372" spans="9:13">
      <c r="I43372" s="51"/>
      <c r="M43372" s="51"/>
    </row>
    <row r="43373" spans="9:13">
      <c r="I43373" s="51"/>
      <c r="M43373" s="51"/>
    </row>
    <row r="43374" spans="9:13">
      <c r="I43374" s="51"/>
      <c r="M43374" s="51"/>
    </row>
    <row r="43375" spans="9:13">
      <c r="I43375" s="51"/>
      <c r="M43375" s="51"/>
    </row>
    <row r="43376" spans="9:13">
      <c r="I43376" s="51"/>
      <c r="M43376" s="51"/>
    </row>
    <row r="43377" spans="9:13">
      <c r="I43377" s="51"/>
      <c r="M43377" s="51"/>
    </row>
    <row r="43378" spans="9:13">
      <c r="I43378" s="51"/>
      <c r="M43378" s="51"/>
    </row>
    <row r="43379" spans="9:13">
      <c r="I43379" s="51"/>
      <c r="M43379" s="51"/>
    </row>
    <row r="43380" spans="9:13">
      <c r="I43380" s="51"/>
      <c r="M43380" s="51"/>
    </row>
    <row r="43381" spans="9:13">
      <c r="I43381" s="51"/>
      <c r="M43381" s="51"/>
    </row>
    <row r="43382" spans="9:13">
      <c r="I43382" s="51"/>
      <c r="M43382" s="51"/>
    </row>
    <row r="43383" spans="9:13">
      <c r="I43383" s="51"/>
      <c r="M43383" s="51"/>
    </row>
    <row r="43384" spans="9:13">
      <c r="I43384" s="51"/>
      <c r="M43384" s="51"/>
    </row>
    <row r="43385" spans="9:13">
      <c r="I43385" s="51"/>
      <c r="M43385" s="51"/>
    </row>
    <row r="43386" spans="9:13">
      <c r="I43386" s="51"/>
      <c r="M43386" s="51"/>
    </row>
    <row r="43387" spans="9:13">
      <c r="I43387" s="51"/>
      <c r="M43387" s="51"/>
    </row>
    <row r="43388" spans="9:13">
      <c r="I43388" s="51"/>
      <c r="M43388" s="51"/>
    </row>
    <row r="43389" spans="9:13">
      <c r="I43389" s="51"/>
      <c r="M43389" s="51"/>
    </row>
    <row r="43390" spans="9:13">
      <c r="I43390" s="51"/>
      <c r="M43390" s="51"/>
    </row>
    <row r="43391" spans="9:13">
      <c r="I43391" s="51"/>
      <c r="M43391" s="51"/>
    </row>
    <row r="43392" spans="9:13">
      <c r="I43392" s="51"/>
      <c r="M43392" s="51"/>
    </row>
    <row r="43393" spans="9:13">
      <c r="I43393" s="51"/>
      <c r="M43393" s="51"/>
    </row>
    <row r="43394" spans="9:13">
      <c r="I43394" s="51"/>
      <c r="M43394" s="51"/>
    </row>
    <row r="43395" spans="9:13">
      <c r="I43395" s="51"/>
      <c r="M43395" s="51"/>
    </row>
    <row r="43396" spans="9:13">
      <c r="I43396" s="51"/>
      <c r="M43396" s="51"/>
    </row>
    <row r="43397" spans="9:13">
      <c r="I43397" s="51"/>
      <c r="M43397" s="51"/>
    </row>
    <row r="43398" spans="9:13">
      <c r="I43398" s="51"/>
      <c r="M43398" s="51"/>
    </row>
    <row r="43399" spans="9:13">
      <c r="I43399" s="51"/>
      <c r="M43399" s="51"/>
    </row>
    <row r="43400" spans="9:13">
      <c r="I43400" s="51"/>
      <c r="M43400" s="51"/>
    </row>
    <row r="43401" spans="9:13">
      <c r="I43401" s="51"/>
      <c r="M43401" s="51"/>
    </row>
    <row r="43402" spans="9:13">
      <c r="I43402" s="51"/>
      <c r="M43402" s="51"/>
    </row>
    <row r="43403" spans="9:13">
      <c r="I43403" s="51"/>
      <c r="M43403" s="51"/>
    </row>
    <row r="43404" spans="9:13">
      <c r="I43404" s="51"/>
      <c r="M43404" s="51"/>
    </row>
    <row r="43405" spans="9:13">
      <c r="I43405" s="51"/>
      <c r="M43405" s="51"/>
    </row>
    <row r="43406" spans="9:13">
      <c r="I43406" s="51"/>
      <c r="M43406" s="51"/>
    </row>
    <row r="43407" spans="9:13">
      <c r="I43407" s="51"/>
      <c r="M43407" s="51"/>
    </row>
    <row r="43408" spans="9:13">
      <c r="I43408" s="51"/>
      <c r="M43408" s="51"/>
    </row>
    <row r="43409" spans="9:13">
      <c r="I43409" s="51"/>
      <c r="M43409" s="51"/>
    </row>
    <row r="43410" spans="9:13">
      <c r="I43410" s="51"/>
      <c r="M43410" s="51"/>
    </row>
    <row r="43411" spans="9:13">
      <c r="I43411" s="51"/>
      <c r="M43411" s="51"/>
    </row>
    <row r="43412" spans="9:13">
      <c r="I43412" s="51"/>
      <c r="M43412" s="51"/>
    </row>
    <row r="43413" spans="9:13">
      <c r="I43413" s="51"/>
      <c r="M43413" s="51"/>
    </row>
    <row r="43414" spans="9:13">
      <c r="I43414" s="51"/>
      <c r="M43414" s="51"/>
    </row>
    <row r="43415" spans="9:13">
      <c r="I43415" s="51"/>
      <c r="M43415" s="51"/>
    </row>
    <row r="43416" spans="9:13">
      <c r="I43416" s="51"/>
      <c r="M43416" s="51"/>
    </row>
    <row r="43417" spans="9:13">
      <c r="I43417" s="51"/>
      <c r="M43417" s="51"/>
    </row>
    <row r="43418" spans="9:13">
      <c r="I43418" s="51"/>
      <c r="M43418" s="51"/>
    </row>
    <row r="43419" spans="9:13">
      <c r="I43419" s="51"/>
      <c r="M43419" s="51"/>
    </row>
    <row r="43420" spans="9:13">
      <c r="I43420" s="51"/>
      <c r="M43420" s="51"/>
    </row>
    <row r="43421" spans="9:13">
      <c r="I43421" s="51"/>
      <c r="M43421" s="51"/>
    </row>
    <row r="43422" spans="9:13">
      <c r="I43422" s="51"/>
      <c r="M43422" s="51"/>
    </row>
    <row r="43423" spans="9:13">
      <c r="I43423" s="51"/>
      <c r="M43423" s="51"/>
    </row>
    <row r="43424" spans="9:13">
      <c r="I43424" s="51"/>
      <c r="M43424" s="51"/>
    </row>
    <row r="43425" spans="9:13">
      <c r="I43425" s="51"/>
      <c r="M43425" s="51"/>
    </row>
    <row r="43426" spans="9:13">
      <c r="I43426" s="51"/>
      <c r="M43426" s="51"/>
    </row>
    <row r="43427" spans="9:13">
      <c r="I43427" s="51"/>
      <c r="M43427" s="51"/>
    </row>
    <row r="43428" spans="9:13">
      <c r="I43428" s="51"/>
      <c r="M43428" s="51"/>
    </row>
    <row r="43429" spans="9:13">
      <c r="I43429" s="51"/>
      <c r="M43429" s="51"/>
    </row>
    <row r="43430" spans="9:13">
      <c r="I43430" s="51"/>
      <c r="M43430" s="51"/>
    </row>
    <row r="43431" spans="9:13">
      <c r="I43431" s="51"/>
      <c r="M43431" s="51"/>
    </row>
    <row r="43432" spans="9:13">
      <c r="I43432" s="51"/>
      <c r="M43432" s="51"/>
    </row>
    <row r="43433" spans="9:13">
      <c r="I43433" s="51"/>
      <c r="M43433" s="51"/>
    </row>
    <row r="43434" spans="9:13">
      <c r="I43434" s="51"/>
      <c r="M43434" s="51"/>
    </row>
    <row r="43435" spans="9:13">
      <c r="I43435" s="51"/>
      <c r="M43435" s="51"/>
    </row>
    <row r="43436" spans="9:13">
      <c r="I43436" s="51"/>
      <c r="M43436" s="51"/>
    </row>
    <row r="43437" spans="9:13">
      <c r="I43437" s="51"/>
      <c r="M43437" s="51"/>
    </row>
    <row r="43438" spans="9:13">
      <c r="I43438" s="51"/>
      <c r="M43438" s="51"/>
    </row>
    <row r="43439" spans="9:13">
      <c r="I43439" s="51"/>
      <c r="M43439" s="51"/>
    </row>
    <row r="43440" spans="9:13">
      <c r="I43440" s="51"/>
      <c r="M43440" s="51"/>
    </row>
    <row r="43441" spans="9:13">
      <c r="I43441" s="51"/>
      <c r="M43441" s="51"/>
    </row>
    <row r="43442" spans="9:13">
      <c r="I43442" s="51"/>
      <c r="M43442" s="51"/>
    </row>
    <row r="43443" spans="9:13">
      <c r="I43443" s="51"/>
      <c r="M43443" s="51"/>
    </row>
    <row r="43444" spans="9:13">
      <c r="I43444" s="51"/>
      <c r="M43444" s="51"/>
    </row>
    <row r="43445" spans="9:13">
      <c r="I43445" s="51"/>
      <c r="M43445" s="51"/>
    </row>
    <row r="43446" spans="9:13">
      <c r="I43446" s="51"/>
      <c r="M43446" s="51"/>
    </row>
    <row r="43447" spans="9:13">
      <c r="I43447" s="51"/>
      <c r="M43447" s="51"/>
    </row>
    <row r="43448" spans="9:13">
      <c r="I43448" s="51"/>
      <c r="M43448" s="51"/>
    </row>
    <row r="43449" spans="9:13">
      <c r="I43449" s="51"/>
      <c r="M43449" s="51"/>
    </row>
    <row r="43450" spans="9:13">
      <c r="I43450" s="51"/>
      <c r="M43450" s="51"/>
    </row>
    <row r="43451" spans="9:13">
      <c r="I43451" s="51"/>
      <c r="M43451" s="51"/>
    </row>
    <row r="43452" spans="9:13">
      <c r="I43452" s="51"/>
      <c r="M43452" s="51"/>
    </row>
    <row r="43453" spans="9:13">
      <c r="I43453" s="51"/>
      <c r="M43453" s="51"/>
    </row>
    <row r="43454" spans="9:13">
      <c r="I43454" s="51"/>
      <c r="M43454" s="51"/>
    </row>
    <row r="43455" spans="9:13">
      <c r="I43455" s="51"/>
      <c r="M43455" s="51"/>
    </row>
    <row r="43456" spans="9:13">
      <c r="I43456" s="51"/>
      <c r="M43456" s="51"/>
    </row>
    <row r="43457" spans="9:13">
      <c r="I43457" s="51"/>
      <c r="M43457" s="51"/>
    </row>
    <row r="43458" spans="9:13">
      <c r="I43458" s="51"/>
      <c r="M43458" s="51"/>
    </row>
    <row r="43459" spans="9:13">
      <c r="I43459" s="51"/>
      <c r="M43459" s="51"/>
    </row>
    <row r="43460" spans="9:13">
      <c r="I43460" s="51"/>
      <c r="M43460" s="51"/>
    </row>
    <row r="43461" spans="9:13">
      <c r="I43461" s="51"/>
      <c r="M43461" s="51"/>
    </row>
    <row r="43462" spans="9:13">
      <c r="I43462" s="51"/>
      <c r="M43462" s="51"/>
    </row>
    <row r="43463" spans="9:13">
      <c r="I43463" s="51"/>
      <c r="M43463" s="51"/>
    </row>
    <row r="43464" spans="9:13">
      <c r="I43464" s="51"/>
      <c r="M43464" s="51"/>
    </row>
    <row r="43465" spans="9:13">
      <c r="I43465" s="51"/>
      <c r="M43465" s="51"/>
    </row>
    <row r="43466" spans="9:13">
      <c r="I43466" s="51"/>
      <c r="M43466" s="51"/>
    </row>
    <row r="43467" spans="9:13">
      <c r="I43467" s="51"/>
      <c r="M43467" s="51"/>
    </row>
    <row r="43468" spans="9:13">
      <c r="I43468" s="51"/>
      <c r="M43468" s="51"/>
    </row>
    <row r="43469" spans="9:13">
      <c r="I43469" s="51"/>
      <c r="M43469" s="51"/>
    </row>
    <row r="43470" spans="9:13">
      <c r="I43470" s="51"/>
      <c r="M43470" s="51"/>
    </row>
    <row r="43471" spans="9:13">
      <c r="I43471" s="51"/>
      <c r="M43471" s="51"/>
    </row>
    <row r="43472" spans="9:13">
      <c r="I43472" s="51"/>
      <c r="M43472" s="51"/>
    </row>
    <row r="43473" spans="9:13">
      <c r="I43473" s="51"/>
      <c r="M43473" s="51"/>
    </row>
    <row r="43474" spans="9:13">
      <c r="I43474" s="51"/>
      <c r="M43474" s="51"/>
    </row>
    <row r="43475" spans="9:13">
      <c r="I43475" s="51"/>
      <c r="M43475" s="51"/>
    </row>
    <row r="43476" spans="9:13">
      <c r="I43476" s="51"/>
      <c r="M43476" s="51"/>
    </row>
    <row r="43477" spans="9:13">
      <c r="I43477" s="51"/>
      <c r="M43477" s="51"/>
    </row>
    <row r="43478" spans="9:13">
      <c r="I43478" s="51"/>
      <c r="M43478" s="51"/>
    </row>
    <row r="43479" spans="9:13">
      <c r="I43479" s="51"/>
      <c r="M43479" s="51"/>
    </row>
    <row r="43480" spans="9:13">
      <c r="I43480" s="51"/>
      <c r="M43480" s="51"/>
    </row>
    <row r="43481" spans="9:13">
      <c r="I43481" s="51"/>
      <c r="M43481" s="51"/>
    </row>
    <row r="43482" spans="9:13">
      <c r="I43482" s="51"/>
      <c r="M43482" s="51"/>
    </row>
    <row r="43483" spans="9:13">
      <c r="I43483" s="51"/>
      <c r="M43483" s="51"/>
    </row>
    <row r="43484" spans="9:13">
      <c r="I43484" s="51"/>
      <c r="M43484" s="51"/>
    </row>
    <row r="43485" spans="9:13">
      <c r="I43485" s="51"/>
      <c r="M43485" s="51"/>
    </row>
    <row r="43486" spans="9:13">
      <c r="I43486" s="51"/>
      <c r="M43486" s="51"/>
    </row>
    <row r="43487" spans="9:13">
      <c r="I43487" s="51"/>
      <c r="M43487" s="51"/>
    </row>
    <row r="43488" spans="9:13">
      <c r="I43488" s="51"/>
      <c r="M43488" s="51"/>
    </row>
    <row r="43489" spans="9:13">
      <c r="I43489" s="51"/>
      <c r="M43489" s="51"/>
    </row>
    <row r="43490" spans="9:13">
      <c r="I43490" s="51"/>
      <c r="M43490" s="51"/>
    </row>
    <row r="43491" spans="9:13">
      <c r="I43491" s="51"/>
      <c r="M43491" s="51"/>
    </row>
    <row r="43492" spans="9:13">
      <c r="I43492" s="51"/>
      <c r="M43492" s="51"/>
    </row>
    <row r="43493" spans="9:13">
      <c r="I43493" s="51"/>
      <c r="M43493" s="51"/>
    </row>
    <row r="43494" spans="9:13">
      <c r="I43494" s="51"/>
      <c r="M43494" s="51"/>
    </row>
    <row r="43495" spans="9:13">
      <c r="I43495" s="51"/>
      <c r="M43495" s="51"/>
    </row>
    <row r="43496" spans="9:13">
      <c r="I43496" s="51"/>
      <c r="M43496" s="51"/>
    </row>
    <row r="43497" spans="9:13">
      <c r="I43497" s="51"/>
      <c r="M43497" s="51"/>
    </row>
    <row r="43498" spans="9:13">
      <c r="I43498" s="51"/>
      <c r="M43498" s="51"/>
    </row>
    <row r="43499" spans="9:13">
      <c r="I43499" s="51"/>
      <c r="M43499" s="51"/>
    </row>
    <row r="43500" spans="9:13">
      <c r="I43500" s="51"/>
      <c r="M43500" s="51"/>
    </row>
    <row r="43501" spans="9:13">
      <c r="I43501" s="51"/>
      <c r="M43501" s="51"/>
    </row>
    <row r="43502" spans="9:13">
      <c r="I43502" s="51"/>
      <c r="M43502" s="51"/>
    </row>
    <row r="43503" spans="9:13">
      <c r="I43503" s="51"/>
      <c r="M43503" s="51"/>
    </row>
    <row r="43504" spans="9:13">
      <c r="I43504" s="51"/>
      <c r="M43504" s="51"/>
    </row>
    <row r="43505" spans="9:13">
      <c r="I43505" s="51"/>
      <c r="M43505" s="51"/>
    </row>
    <row r="43506" spans="9:13">
      <c r="I43506" s="51"/>
      <c r="M43506" s="51"/>
    </row>
    <row r="43507" spans="9:13">
      <c r="I43507" s="51"/>
      <c r="M43507" s="51"/>
    </row>
    <row r="43508" spans="9:13">
      <c r="I43508" s="51"/>
      <c r="M43508" s="51"/>
    </row>
    <row r="43509" spans="9:13">
      <c r="I43509" s="51"/>
      <c r="M43509" s="51"/>
    </row>
    <row r="43510" spans="9:13">
      <c r="I43510" s="51"/>
      <c r="M43510" s="51"/>
    </row>
    <row r="43511" spans="9:13">
      <c r="I43511" s="51"/>
      <c r="M43511" s="51"/>
    </row>
    <row r="43512" spans="9:13">
      <c r="I43512" s="51"/>
      <c r="M43512" s="51"/>
    </row>
    <row r="43513" spans="9:13">
      <c r="I43513" s="51"/>
      <c r="M43513" s="51"/>
    </row>
    <row r="43514" spans="9:13">
      <c r="I43514" s="51"/>
      <c r="M43514" s="51"/>
    </row>
    <row r="43515" spans="9:13">
      <c r="I43515" s="51"/>
      <c r="M43515" s="51"/>
    </row>
    <row r="43516" spans="9:13">
      <c r="I43516" s="51"/>
      <c r="M43516" s="51"/>
    </row>
    <row r="43517" spans="9:13">
      <c r="I43517" s="51"/>
      <c r="M43517" s="51"/>
    </row>
    <row r="43518" spans="9:13">
      <c r="I43518" s="51"/>
      <c r="M43518" s="51"/>
    </row>
    <row r="43519" spans="9:13">
      <c r="I43519" s="51"/>
      <c r="M43519" s="51"/>
    </row>
    <row r="43520" spans="9:13">
      <c r="I43520" s="51"/>
      <c r="M43520" s="51"/>
    </row>
    <row r="43521" spans="9:13">
      <c r="I43521" s="51"/>
      <c r="M43521" s="51"/>
    </row>
    <row r="43522" spans="9:13">
      <c r="I43522" s="51"/>
      <c r="M43522" s="51"/>
    </row>
    <row r="43523" spans="9:13">
      <c r="I43523" s="51"/>
      <c r="M43523" s="51"/>
    </row>
    <row r="43524" spans="9:13">
      <c r="I43524" s="51"/>
      <c r="M43524" s="51"/>
    </row>
    <row r="43525" spans="9:13">
      <c r="I43525" s="51"/>
      <c r="M43525" s="51"/>
    </row>
    <row r="43526" spans="9:13">
      <c r="I43526" s="51"/>
      <c r="M43526" s="51"/>
    </row>
    <row r="43527" spans="9:13">
      <c r="I43527" s="51"/>
      <c r="M43527" s="51"/>
    </row>
    <row r="43528" spans="9:13">
      <c r="I43528" s="51"/>
      <c r="M43528" s="51"/>
    </row>
    <row r="43529" spans="9:13">
      <c r="I43529" s="51"/>
      <c r="M43529" s="51"/>
    </row>
    <row r="43530" spans="9:13">
      <c r="I43530" s="51"/>
      <c r="M43530" s="51"/>
    </row>
    <row r="43531" spans="9:13">
      <c r="I43531" s="51"/>
      <c r="M43531" s="51"/>
    </row>
    <row r="43532" spans="9:13">
      <c r="I43532" s="51"/>
      <c r="M43532" s="51"/>
    </row>
    <row r="43533" spans="9:13">
      <c r="I43533" s="51"/>
      <c r="M43533" s="51"/>
    </row>
    <row r="43534" spans="9:13">
      <c r="I43534" s="51"/>
      <c r="M43534" s="51"/>
    </row>
    <row r="43535" spans="9:13">
      <c r="I43535" s="51"/>
      <c r="M43535" s="51"/>
    </row>
    <row r="43536" spans="9:13">
      <c r="I43536" s="51"/>
      <c r="M43536" s="51"/>
    </row>
    <row r="43537" spans="9:13">
      <c r="I43537" s="51"/>
      <c r="M43537" s="51"/>
    </row>
    <row r="43538" spans="9:13">
      <c r="I43538" s="51"/>
      <c r="M43538" s="51"/>
    </row>
    <row r="43539" spans="9:13">
      <c r="I43539" s="51"/>
      <c r="M43539" s="51"/>
    </row>
    <row r="43540" spans="9:13">
      <c r="I43540" s="51"/>
      <c r="M43540" s="51"/>
    </row>
    <row r="43541" spans="9:13">
      <c r="I43541" s="51"/>
      <c r="M43541" s="51"/>
    </row>
    <row r="43542" spans="9:13">
      <c r="I43542" s="51"/>
      <c r="M43542" s="51"/>
    </row>
    <row r="43543" spans="9:13">
      <c r="I43543" s="51"/>
      <c r="M43543" s="51"/>
    </row>
    <row r="43544" spans="9:13">
      <c r="I43544" s="51"/>
      <c r="M43544" s="51"/>
    </row>
    <row r="43545" spans="9:13">
      <c r="I43545" s="51"/>
      <c r="M43545" s="51"/>
    </row>
    <row r="43546" spans="9:13">
      <c r="I43546" s="51"/>
      <c r="M43546" s="51"/>
    </row>
    <row r="43547" spans="9:13">
      <c r="I43547" s="51"/>
      <c r="M43547" s="51"/>
    </row>
    <row r="43548" spans="9:13">
      <c r="I43548" s="51"/>
      <c r="M43548" s="51"/>
    </row>
    <row r="43549" spans="9:13">
      <c r="I43549" s="51"/>
      <c r="M43549" s="51"/>
    </row>
    <row r="43550" spans="9:13">
      <c r="I43550" s="51"/>
      <c r="M43550" s="51"/>
    </row>
    <row r="43551" spans="9:13">
      <c r="I43551" s="51"/>
      <c r="M43551" s="51"/>
    </row>
    <row r="43552" spans="9:13">
      <c r="I43552" s="51"/>
      <c r="M43552" s="51"/>
    </row>
    <row r="43553" spans="9:13">
      <c r="I43553" s="51"/>
      <c r="M43553" s="51"/>
    </row>
    <row r="43554" spans="9:13">
      <c r="I43554" s="51"/>
      <c r="M43554" s="51"/>
    </row>
    <row r="43555" spans="9:13">
      <c r="I43555" s="51"/>
      <c r="M43555" s="51"/>
    </row>
    <row r="43556" spans="9:13">
      <c r="I43556" s="51"/>
      <c r="M43556" s="51"/>
    </row>
    <row r="43557" spans="9:13">
      <c r="I43557" s="51"/>
      <c r="M43557" s="51"/>
    </row>
    <row r="43558" spans="9:13">
      <c r="I43558" s="51"/>
      <c r="M43558" s="51"/>
    </row>
    <row r="43559" spans="9:13">
      <c r="I43559" s="51"/>
      <c r="M43559" s="51"/>
    </row>
    <row r="43560" spans="9:13">
      <c r="I43560" s="51"/>
      <c r="M43560" s="51"/>
    </row>
    <row r="43561" spans="9:13">
      <c r="I43561" s="51"/>
      <c r="M43561" s="51"/>
    </row>
    <row r="43562" spans="9:13">
      <c r="I43562" s="51"/>
      <c r="M43562" s="51"/>
    </row>
    <row r="43563" spans="9:13">
      <c r="I43563" s="51"/>
      <c r="M43563" s="51"/>
    </row>
    <row r="43564" spans="9:13">
      <c r="I43564" s="51"/>
      <c r="M43564" s="51"/>
    </row>
    <row r="43565" spans="9:13">
      <c r="I43565" s="51"/>
      <c r="M43565" s="51"/>
    </row>
    <row r="43566" spans="9:13">
      <c r="I43566" s="51"/>
      <c r="M43566" s="51"/>
    </row>
    <row r="43567" spans="9:13">
      <c r="I43567" s="51"/>
      <c r="M43567" s="51"/>
    </row>
    <row r="43568" spans="9:13">
      <c r="I43568" s="51"/>
      <c r="M43568" s="51"/>
    </row>
    <row r="43569" spans="9:13">
      <c r="I43569" s="51"/>
      <c r="M43569" s="51"/>
    </row>
    <row r="43570" spans="9:13">
      <c r="I43570" s="51"/>
      <c r="M43570" s="51"/>
    </row>
    <row r="43571" spans="9:13">
      <c r="I43571" s="51"/>
      <c r="M43571" s="51"/>
    </row>
    <row r="43572" spans="9:13">
      <c r="I43572" s="51"/>
      <c r="M43572" s="51"/>
    </row>
    <row r="43573" spans="9:13">
      <c r="I43573" s="51"/>
      <c r="M43573" s="51"/>
    </row>
    <row r="43574" spans="9:13">
      <c r="I43574" s="51"/>
      <c r="M43574" s="51"/>
    </row>
    <row r="43575" spans="9:13">
      <c r="I43575" s="51"/>
      <c r="M43575" s="51"/>
    </row>
    <row r="43576" spans="9:13">
      <c r="I43576" s="51"/>
      <c r="M43576" s="51"/>
    </row>
    <row r="43577" spans="9:13">
      <c r="I43577" s="51"/>
      <c r="M43577" s="51"/>
    </row>
    <row r="43578" spans="9:13">
      <c r="I43578" s="51"/>
      <c r="M43578" s="51"/>
    </row>
    <row r="43579" spans="9:13">
      <c r="I43579" s="51"/>
      <c r="M43579" s="51"/>
    </row>
    <row r="43580" spans="9:13">
      <c r="I43580" s="51"/>
      <c r="M43580" s="51"/>
    </row>
    <row r="43581" spans="9:13">
      <c r="I43581" s="51"/>
      <c r="M43581" s="51"/>
    </row>
    <row r="43582" spans="9:13">
      <c r="I43582" s="51"/>
      <c r="M43582" s="51"/>
    </row>
    <row r="43583" spans="9:13">
      <c r="I43583" s="51"/>
      <c r="M43583" s="51"/>
    </row>
    <row r="43584" spans="9:13">
      <c r="I43584" s="51"/>
      <c r="M43584" s="51"/>
    </row>
    <row r="43585" spans="9:13">
      <c r="I43585" s="51"/>
      <c r="M43585" s="51"/>
    </row>
    <row r="43586" spans="9:13">
      <c r="I43586" s="51"/>
      <c r="M43586" s="51"/>
    </row>
    <row r="43587" spans="9:13">
      <c r="I43587" s="51"/>
      <c r="M43587" s="51"/>
    </row>
    <row r="43588" spans="9:13">
      <c r="I43588" s="51"/>
      <c r="M43588" s="51"/>
    </row>
    <row r="43589" spans="9:13">
      <c r="I43589" s="51"/>
      <c r="M43589" s="51"/>
    </row>
    <row r="43590" spans="9:13">
      <c r="I43590" s="51"/>
      <c r="M43590" s="51"/>
    </row>
    <row r="43591" spans="9:13">
      <c r="I43591" s="51"/>
      <c r="M43591" s="51"/>
    </row>
    <row r="43592" spans="9:13">
      <c r="I43592" s="51"/>
      <c r="M43592" s="51"/>
    </row>
    <row r="43593" spans="9:13">
      <c r="I43593" s="51"/>
      <c r="M43593" s="51"/>
    </row>
    <row r="43594" spans="9:13">
      <c r="I43594" s="51"/>
      <c r="M43594" s="51"/>
    </row>
    <row r="43595" spans="9:13">
      <c r="I43595" s="51"/>
      <c r="M43595" s="51"/>
    </row>
    <row r="43596" spans="9:13">
      <c r="I43596" s="51"/>
      <c r="M43596" s="51"/>
    </row>
    <row r="43597" spans="9:13">
      <c r="I43597" s="51"/>
      <c r="M43597" s="51"/>
    </row>
    <row r="43598" spans="9:13">
      <c r="I43598" s="51"/>
      <c r="M43598" s="51"/>
    </row>
    <row r="43599" spans="9:13">
      <c r="I43599" s="51"/>
      <c r="M43599" s="51"/>
    </row>
    <row r="43600" spans="9:13">
      <c r="I43600" s="51"/>
      <c r="M43600" s="51"/>
    </row>
    <row r="43601" spans="9:13">
      <c r="I43601" s="51"/>
      <c r="M43601" s="51"/>
    </row>
    <row r="43602" spans="9:13">
      <c r="I43602" s="51"/>
      <c r="M43602" s="51"/>
    </row>
    <row r="43603" spans="9:13">
      <c r="I43603" s="51"/>
      <c r="M43603" s="51"/>
    </row>
    <row r="43604" spans="9:13">
      <c r="I43604" s="51"/>
      <c r="M43604" s="51"/>
    </row>
    <row r="43605" spans="9:13">
      <c r="I43605" s="51"/>
      <c r="M43605" s="51"/>
    </row>
    <row r="43606" spans="9:13">
      <c r="I43606" s="51"/>
      <c r="M43606" s="51"/>
    </row>
    <row r="43607" spans="9:13">
      <c r="I43607" s="51"/>
      <c r="M43607" s="51"/>
    </row>
    <row r="43608" spans="9:13">
      <c r="I43608" s="51"/>
      <c r="M43608" s="51"/>
    </row>
    <row r="43609" spans="9:13">
      <c r="I43609" s="51"/>
      <c r="M43609" s="51"/>
    </row>
    <row r="43610" spans="9:13">
      <c r="I43610" s="51"/>
      <c r="M43610" s="51"/>
    </row>
    <row r="43611" spans="9:13">
      <c r="I43611" s="51"/>
      <c r="M43611" s="51"/>
    </row>
    <row r="43612" spans="9:13">
      <c r="I43612" s="51"/>
      <c r="M43612" s="51"/>
    </row>
    <row r="43613" spans="9:13">
      <c r="I43613" s="51"/>
      <c r="M43613" s="51"/>
    </row>
    <row r="43614" spans="9:13">
      <c r="I43614" s="51"/>
      <c r="M43614" s="51"/>
    </row>
    <row r="43615" spans="9:13">
      <c r="I43615" s="51"/>
      <c r="M43615" s="51"/>
    </row>
    <row r="43616" spans="9:13">
      <c r="I43616" s="51"/>
      <c r="M43616" s="51"/>
    </row>
    <row r="43617" spans="9:13">
      <c r="I43617" s="51"/>
      <c r="M43617" s="51"/>
    </row>
    <row r="43618" spans="9:13">
      <c r="I43618" s="51"/>
      <c r="M43618" s="51"/>
    </row>
    <row r="43619" spans="9:13">
      <c r="I43619" s="51"/>
      <c r="M43619" s="51"/>
    </row>
    <row r="43620" spans="9:13">
      <c r="I43620" s="51"/>
      <c r="M43620" s="51"/>
    </row>
    <row r="43621" spans="9:13">
      <c r="I43621" s="51"/>
      <c r="M43621" s="51"/>
    </row>
    <row r="43622" spans="9:13">
      <c r="I43622" s="51"/>
      <c r="M43622" s="51"/>
    </row>
    <row r="43623" spans="9:13">
      <c r="I43623" s="51"/>
      <c r="M43623" s="51"/>
    </row>
    <row r="43624" spans="9:13">
      <c r="I43624" s="51"/>
      <c r="M43624" s="51"/>
    </row>
    <row r="43625" spans="9:13">
      <c r="I43625" s="51"/>
      <c r="M43625" s="51"/>
    </row>
    <row r="43626" spans="9:13">
      <c r="I43626" s="51"/>
      <c r="M43626" s="51"/>
    </row>
    <row r="43627" spans="9:13">
      <c r="I43627" s="51"/>
      <c r="M43627" s="51"/>
    </row>
    <row r="43628" spans="9:13">
      <c r="I43628" s="51"/>
      <c r="M43628" s="51"/>
    </row>
    <row r="43629" spans="9:13">
      <c r="I43629" s="51"/>
      <c r="M43629" s="51"/>
    </row>
    <row r="43630" spans="9:13">
      <c r="I43630" s="51"/>
      <c r="M43630" s="51"/>
    </row>
    <row r="43631" spans="9:13">
      <c r="I43631" s="51"/>
      <c r="M43631" s="51"/>
    </row>
    <row r="43632" spans="9:13">
      <c r="I43632" s="51"/>
      <c r="M43632" s="51"/>
    </row>
    <row r="43633" spans="9:13">
      <c r="I43633" s="51"/>
      <c r="M43633" s="51"/>
    </row>
    <row r="43634" spans="9:13">
      <c r="I43634" s="51"/>
      <c r="M43634" s="51"/>
    </row>
    <row r="43635" spans="9:13">
      <c r="I43635" s="51"/>
      <c r="M43635" s="51"/>
    </row>
    <row r="43636" spans="9:13">
      <c r="I43636" s="51"/>
      <c r="M43636" s="51"/>
    </row>
    <row r="43637" spans="9:13">
      <c r="I43637" s="51"/>
      <c r="M43637" s="51"/>
    </row>
    <row r="43638" spans="9:13">
      <c r="I43638" s="51"/>
      <c r="M43638" s="51"/>
    </row>
    <row r="43639" spans="9:13">
      <c r="I43639" s="51"/>
      <c r="M43639" s="51"/>
    </row>
    <row r="43640" spans="9:13">
      <c r="I43640" s="51"/>
      <c r="M43640" s="51"/>
    </row>
    <row r="43641" spans="9:13">
      <c r="I43641" s="51"/>
      <c r="M43641" s="51"/>
    </row>
    <row r="43642" spans="9:13">
      <c r="I43642" s="51"/>
      <c r="M43642" s="51"/>
    </row>
    <row r="43643" spans="9:13">
      <c r="I43643" s="51"/>
      <c r="M43643" s="51"/>
    </row>
    <row r="43644" spans="9:13">
      <c r="I43644" s="51"/>
      <c r="M43644" s="51"/>
    </row>
    <row r="43645" spans="9:13">
      <c r="I43645" s="51"/>
      <c r="M43645" s="51"/>
    </row>
    <row r="43646" spans="9:13">
      <c r="I43646" s="51"/>
      <c r="M43646" s="51"/>
    </row>
    <row r="43647" spans="9:13">
      <c r="I43647" s="51"/>
      <c r="M43647" s="51"/>
    </row>
    <row r="43648" spans="9:13">
      <c r="I43648" s="51"/>
      <c r="M43648" s="51"/>
    </row>
    <row r="43649" spans="9:13">
      <c r="I43649" s="51"/>
      <c r="M43649" s="51"/>
    </row>
    <row r="43650" spans="9:13">
      <c r="I43650" s="51"/>
      <c r="M43650" s="51"/>
    </row>
    <row r="43651" spans="9:13">
      <c r="I43651" s="51"/>
      <c r="M43651" s="51"/>
    </row>
    <row r="43652" spans="9:13">
      <c r="I43652" s="51"/>
      <c r="M43652" s="51"/>
    </row>
    <row r="43653" spans="9:13">
      <c r="I43653" s="51"/>
      <c r="M43653" s="51"/>
    </row>
    <row r="43654" spans="9:13">
      <c r="I43654" s="51"/>
      <c r="M43654" s="51"/>
    </row>
    <row r="43655" spans="9:13">
      <c r="I43655" s="51"/>
      <c r="M43655" s="51"/>
    </row>
    <row r="43656" spans="9:13">
      <c r="I43656" s="51"/>
      <c r="M43656" s="51"/>
    </row>
    <row r="43657" spans="9:13">
      <c r="I43657" s="51"/>
      <c r="M43657" s="51"/>
    </row>
    <row r="43658" spans="9:13">
      <c r="I43658" s="51"/>
      <c r="M43658" s="51"/>
    </row>
    <row r="43659" spans="9:13">
      <c r="I43659" s="51"/>
      <c r="M43659" s="51"/>
    </row>
    <row r="43660" spans="9:13">
      <c r="I43660" s="51"/>
      <c r="M43660" s="51"/>
    </row>
    <row r="43661" spans="9:13">
      <c r="I43661" s="51"/>
      <c r="M43661" s="51"/>
    </row>
    <row r="43662" spans="9:13">
      <c r="I43662" s="51"/>
      <c r="M43662" s="51"/>
    </row>
    <row r="43663" spans="9:13">
      <c r="I43663" s="51"/>
      <c r="M43663" s="51"/>
    </row>
    <row r="43664" spans="9:13">
      <c r="I43664" s="51"/>
      <c r="M43664" s="51"/>
    </row>
    <row r="43665" spans="9:13">
      <c r="I43665" s="51"/>
      <c r="M43665" s="51"/>
    </row>
    <row r="43666" spans="9:13">
      <c r="I43666" s="51"/>
      <c r="M43666" s="51"/>
    </row>
    <row r="43667" spans="9:13">
      <c r="I43667" s="51"/>
      <c r="M43667" s="51"/>
    </row>
    <row r="43668" spans="9:13">
      <c r="I43668" s="51"/>
      <c r="M43668" s="51"/>
    </row>
    <row r="43669" spans="9:13">
      <c r="I43669" s="51"/>
      <c r="M43669" s="51"/>
    </row>
    <row r="43670" spans="9:13">
      <c r="I43670" s="51"/>
      <c r="M43670" s="51"/>
    </row>
    <row r="43671" spans="9:13">
      <c r="I43671" s="51"/>
      <c r="M43671" s="51"/>
    </row>
    <row r="43672" spans="9:13">
      <c r="I43672" s="51"/>
      <c r="M43672" s="51"/>
    </row>
    <row r="43673" spans="9:13">
      <c r="I43673" s="51"/>
      <c r="M43673" s="51"/>
    </row>
    <row r="43674" spans="9:13">
      <c r="I43674" s="51"/>
      <c r="M43674" s="51"/>
    </row>
    <row r="43675" spans="9:13">
      <c r="I43675" s="51"/>
      <c r="M43675" s="51"/>
    </row>
    <row r="43676" spans="9:13">
      <c r="I43676" s="51"/>
      <c r="M43676" s="51"/>
    </row>
    <row r="43677" spans="9:13">
      <c r="I43677" s="51"/>
      <c r="M43677" s="51"/>
    </row>
    <row r="43678" spans="9:13">
      <c r="I43678" s="51"/>
      <c r="M43678" s="51"/>
    </row>
    <row r="43679" spans="9:13">
      <c r="I43679" s="51"/>
      <c r="M43679" s="51"/>
    </row>
    <row r="43680" spans="9:13">
      <c r="I43680" s="51"/>
      <c r="M43680" s="51"/>
    </row>
    <row r="43681" spans="9:13">
      <c r="I43681" s="51"/>
      <c r="M43681" s="51"/>
    </row>
    <row r="43682" spans="9:13">
      <c r="I43682" s="51"/>
      <c r="M43682" s="51"/>
    </row>
    <row r="43683" spans="9:13">
      <c r="I43683" s="51"/>
      <c r="M43683" s="51"/>
    </row>
    <row r="43684" spans="9:13">
      <c r="I43684" s="51"/>
      <c r="M43684" s="51"/>
    </row>
    <row r="43685" spans="9:13">
      <c r="I43685" s="51"/>
      <c r="M43685" s="51"/>
    </row>
    <row r="43686" spans="9:13">
      <c r="I43686" s="51"/>
      <c r="M43686" s="51"/>
    </row>
    <row r="43687" spans="9:13">
      <c r="I43687" s="51"/>
      <c r="M43687" s="51"/>
    </row>
    <row r="43688" spans="9:13">
      <c r="I43688" s="51"/>
      <c r="M43688" s="51"/>
    </row>
    <row r="43689" spans="9:13">
      <c r="I43689" s="51"/>
      <c r="M43689" s="51"/>
    </row>
    <row r="43690" spans="9:13">
      <c r="I43690" s="51"/>
      <c r="M43690" s="51"/>
    </row>
    <row r="43691" spans="9:13">
      <c r="I43691" s="51"/>
      <c r="M43691" s="51"/>
    </row>
    <row r="43692" spans="9:13">
      <c r="I43692" s="51"/>
      <c r="M43692" s="51"/>
    </row>
    <row r="43693" spans="9:13">
      <c r="I43693" s="51"/>
      <c r="M43693" s="51"/>
    </row>
    <row r="43694" spans="9:13">
      <c r="I43694" s="51"/>
      <c r="M43694" s="51"/>
    </row>
    <row r="43695" spans="9:13">
      <c r="I43695" s="51"/>
      <c r="M43695" s="51"/>
    </row>
    <row r="43696" spans="9:13">
      <c r="I43696" s="51"/>
      <c r="M43696" s="51"/>
    </row>
    <row r="43697" spans="9:13">
      <c r="I43697" s="51"/>
      <c r="M43697" s="51"/>
    </row>
    <row r="43698" spans="9:13">
      <c r="I43698" s="51"/>
      <c r="M43698" s="51"/>
    </row>
    <row r="43699" spans="9:13">
      <c r="I43699" s="51"/>
      <c r="M43699" s="51"/>
    </row>
    <row r="43700" spans="9:13">
      <c r="I43700" s="51"/>
      <c r="M43700" s="51"/>
    </row>
    <row r="43701" spans="9:13">
      <c r="I43701" s="51"/>
      <c r="M43701" s="51"/>
    </row>
    <row r="43702" spans="9:13">
      <c r="I43702" s="51"/>
      <c r="M43702" s="51"/>
    </row>
    <row r="43703" spans="9:13">
      <c r="I43703" s="51"/>
      <c r="M43703" s="51"/>
    </row>
    <row r="43704" spans="9:13">
      <c r="I43704" s="51"/>
      <c r="M43704" s="51"/>
    </row>
    <row r="43705" spans="9:13">
      <c r="I43705" s="51"/>
      <c r="M43705" s="51"/>
    </row>
    <row r="43706" spans="9:13">
      <c r="I43706" s="51"/>
      <c r="M43706" s="51"/>
    </row>
    <row r="43707" spans="9:13">
      <c r="I43707" s="51"/>
      <c r="M43707" s="51"/>
    </row>
    <row r="43708" spans="9:13">
      <c r="I43708" s="51"/>
      <c r="M43708" s="51"/>
    </row>
    <row r="43709" spans="9:13">
      <c r="I43709" s="51"/>
      <c r="M43709" s="51"/>
    </row>
    <row r="43710" spans="9:13">
      <c r="I43710" s="51"/>
      <c r="M43710" s="51"/>
    </row>
    <row r="43711" spans="9:13">
      <c r="I43711" s="51"/>
      <c r="M43711" s="51"/>
    </row>
    <row r="43712" spans="9:13">
      <c r="I43712" s="51"/>
      <c r="M43712" s="51"/>
    </row>
    <row r="43713" spans="9:13">
      <c r="I43713" s="51"/>
      <c r="M43713" s="51"/>
    </row>
    <row r="43714" spans="9:13">
      <c r="I43714" s="51"/>
      <c r="M43714" s="51"/>
    </row>
    <row r="43715" spans="9:13">
      <c r="I43715" s="51"/>
      <c r="M43715" s="51"/>
    </row>
    <row r="43716" spans="9:13">
      <c r="I43716" s="51"/>
      <c r="M43716" s="51"/>
    </row>
    <row r="43717" spans="9:13">
      <c r="I43717" s="51"/>
      <c r="M43717" s="51"/>
    </row>
    <row r="43718" spans="9:13">
      <c r="I43718" s="51"/>
      <c r="M43718" s="51"/>
    </row>
    <row r="43719" spans="9:13">
      <c r="I43719" s="51"/>
      <c r="M43719" s="51"/>
    </row>
    <row r="43720" spans="9:13">
      <c r="I43720" s="51"/>
      <c r="M43720" s="51"/>
    </row>
    <row r="43721" spans="9:13">
      <c r="I43721" s="51"/>
      <c r="M43721" s="51"/>
    </row>
    <row r="43722" spans="9:13">
      <c r="I43722" s="51"/>
      <c r="M43722" s="51"/>
    </row>
    <row r="43723" spans="9:13">
      <c r="I43723" s="51"/>
      <c r="M43723" s="51"/>
    </row>
    <row r="43724" spans="9:13">
      <c r="I43724" s="51"/>
      <c r="M43724" s="51"/>
    </row>
    <row r="43725" spans="9:13">
      <c r="I43725" s="51"/>
      <c r="M43725" s="51"/>
    </row>
    <row r="43726" spans="9:13">
      <c r="I43726" s="51"/>
      <c r="M43726" s="51"/>
    </row>
    <row r="43727" spans="9:13">
      <c r="I43727" s="51"/>
      <c r="M43727" s="51"/>
    </row>
    <row r="43728" spans="9:13">
      <c r="I43728" s="51"/>
      <c r="M43728" s="51"/>
    </row>
    <row r="43729" spans="9:13">
      <c r="I43729" s="51"/>
      <c r="M43729" s="51"/>
    </row>
    <row r="43730" spans="9:13">
      <c r="I43730" s="51"/>
      <c r="M43730" s="51"/>
    </row>
    <row r="43731" spans="9:13">
      <c r="I43731" s="51"/>
      <c r="M43731" s="51"/>
    </row>
    <row r="43732" spans="9:13">
      <c r="I43732" s="51"/>
      <c r="M43732" s="51"/>
    </row>
    <row r="43733" spans="9:13">
      <c r="I43733" s="51"/>
      <c r="M43733" s="51"/>
    </row>
    <row r="43734" spans="9:13">
      <c r="I43734" s="51"/>
      <c r="M43734" s="51"/>
    </row>
    <row r="43735" spans="9:13">
      <c r="I43735" s="51"/>
      <c r="M43735" s="51"/>
    </row>
    <row r="43736" spans="9:13">
      <c r="I43736" s="51"/>
      <c r="M43736" s="51"/>
    </row>
    <row r="43737" spans="9:13">
      <c r="I43737" s="51"/>
      <c r="M43737" s="51"/>
    </row>
    <row r="43738" spans="9:13">
      <c r="I43738" s="51"/>
      <c r="M43738" s="51"/>
    </row>
    <row r="43739" spans="9:13">
      <c r="I43739" s="51"/>
      <c r="M43739" s="51"/>
    </row>
    <row r="43740" spans="9:13">
      <c r="I43740" s="51"/>
      <c r="M43740" s="51"/>
    </row>
    <row r="43741" spans="9:13">
      <c r="I43741" s="51"/>
      <c r="M43741" s="51"/>
    </row>
    <row r="43742" spans="9:13">
      <c r="I43742" s="51"/>
      <c r="M43742" s="51"/>
    </row>
    <row r="43743" spans="9:13">
      <c r="I43743" s="51"/>
      <c r="M43743" s="51"/>
    </row>
    <row r="43744" spans="9:13">
      <c r="I43744" s="51"/>
      <c r="M43744" s="51"/>
    </row>
    <row r="43745" spans="9:13">
      <c r="I43745" s="51"/>
      <c r="M43745" s="51"/>
    </row>
    <row r="43746" spans="9:13">
      <c r="I43746" s="51"/>
      <c r="M43746" s="51"/>
    </row>
    <row r="43747" spans="9:13">
      <c r="I43747" s="51"/>
      <c r="M43747" s="51"/>
    </row>
    <row r="43748" spans="9:13">
      <c r="I43748" s="51"/>
      <c r="M43748" s="51"/>
    </row>
    <row r="43749" spans="9:13">
      <c r="I43749" s="51"/>
      <c r="M43749" s="51"/>
    </row>
    <row r="43750" spans="9:13">
      <c r="I43750" s="51"/>
      <c r="M43750" s="51"/>
    </row>
    <row r="43751" spans="9:13">
      <c r="I43751" s="51"/>
      <c r="M43751" s="51"/>
    </row>
    <row r="43752" spans="9:13">
      <c r="I43752" s="51"/>
      <c r="M43752" s="51"/>
    </row>
    <row r="43753" spans="9:13">
      <c r="I43753" s="51"/>
      <c r="M43753" s="51"/>
    </row>
    <row r="43754" spans="9:13">
      <c r="I43754" s="51"/>
      <c r="M43754" s="51"/>
    </row>
    <row r="43755" spans="9:13">
      <c r="I43755" s="51"/>
      <c r="M43755" s="51"/>
    </row>
    <row r="43756" spans="9:13">
      <c r="I43756" s="51"/>
      <c r="M43756" s="51"/>
    </row>
    <row r="43757" spans="9:13">
      <c r="I43757" s="51"/>
      <c r="M43757" s="51"/>
    </row>
    <row r="43758" spans="9:13">
      <c r="I43758" s="51"/>
      <c r="M43758" s="51"/>
    </row>
    <row r="43759" spans="9:13">
      <c r="I43759" s="51"/>
      <c r="M43759" s="51"/>
    </row>
    <row r="43760" spans="9:13">
      <c r="I43760" s="51"/>
      <c r="M43760" s="51"/>
    </row>
    <row r="43761" spans="9:13">
      <c r="I43761" s="51"/>
      <c r="M43761" s="51"/>
    </row>
    <row r="43762" spans="9:13">
      <c r="I43762" s="51"/>
      <c r="M43762" s="51"/>
    </row>
    <row r="43763" spans="9:13">
      <c r="I43763" s="51"/>
      <c r="M43763" s="51"/>
    </row>
    <row r="43764" spans="9:13">
      <c r="I43764" s="51"/>
      <c r="M43764" s="51"/>
    </row>
    <row r="43765" spans="9:13">
      <c r="I43765" s="51"/>
      <c r="M43765" s="51"/>
    </row>
    <row r="43766" spans="9:13">
      <c r="I43766" s="51"/>
      <c r="M43766" s="51"/>
    </row>
    <row r="43767" spans="9:13">
      <c r="I43767" s="51"/>
      <c r="M43767" s="51"/>
    </row>
    <row r="43768" spans="9:13">
      <c r="I43768" s="51"/>
      <c r="M43768" s="51"/>
    </row>
    <row r="43769" spans="9:13">
      <c r="I43769" s="51"/>
      <c r="M43769" s="51"/>
    </row>
    <row r="43770" spans="9:13">
      <c r="I43770" s="51"/>
      <c r="M43770" s="51"/>
    </row>
    <row r="43771" spans="9:13">
      <c r="I43771" s="51"/>
      <c r="M43771" s="51"/>
    </row>
    <row r="43772" spans="9:13">
      <c r="I43772" s="51"/>
      <c r="M43772" s="51"/>
    </row>
    <row r="43773" spans="9:13">
      <c r="I43773" s="51"/>
      <c r="M43773" s="51"/>
    </row>
    <row r="43774" spans="9:13">
      <c r="I43774" s="51"/>
      <c r="M43774" s="51"/>
    </row>
    <row r="43775" spans="9:13">
      <c r="I43775" s="51"/>
      <c r="M43775" s="51"/>
    </row>
    <row r="43776" spans="9:13">
      <c r="I43776" s="51"/>
      <c r="M43776" s="51"/>
    </row>
    <row r="43777" spans="9:13">
      <c r="I43777" s="51"/>
      <c r="M43777" s="51"/>
    </row>
    <row r="43778" spans="9:13">
      <c r="I43778" s="51"/>
      <c r="M43778" s="51"/>
    </row>
    <row r="43779" spans="9:13">
      <c r="I43779" s="51"/>
      <c r="M43779" s="51"/>
    </row>
    <row r="43780" spans="9:13">
      <c r="I43780" s="51"/>
      <c r="M43780" s="51"/>
    </row>
    <row r="43781" spans="9:13">
      <c r="I43781" s="51"/>
      <c r="M43781" s="51"/>
    </row>
    <row r="43782" spans="9:13">
      <c r="I43782" s="51"/>
      <c r="M43782" s="51"/>
    </row>
    <row r="43783" spans="9:13">
      <c r="I43783" s="51"/>
      <c r="M43783" s="51"/>
    </row>
    <row r="43784" spans="9:13">
      <c r="I43784" s="51"/>
      <c r="M43784" s="51"/>
    </row>
    <row r="43785" spans="9:13">
      <c r="I43785" s="51"/>
      <c r="M43785" s="51"/>
    </row>
    <row r="43786" spans="9:13">
      <c r="I43786" s="51"/>
      <c r="M43786" s="51"/>
    </row>
    <row r="43787" spans="9:13">
      <c r="I43787" s="51"/>
      <c r="M43787" s="51"/>
    </row>
    <row r="43788" spans="9:13">
      <c r="I43788" s="51"/>
      <c r="M43788" s="51"/>
    </row>
    <row r="43789" spans="9:13">
      <c r="I43789" s="51"/>
      <c r="M43789" s="51"/>
    </row>
    <row r="43790" spans="9:13">
      <c r="I43790" s="51"/>
      <c r="M43790" s="51"/>
    </row>
    <row r="43791" spans="9:13">
      <c r="I43791" s="51"/>
      <c r="M43791" s="51"/>
    </row>
    <row r="43792" spans="9:13">
      <c r="I43792" s="51"/>
      <c r="M43792" s="51"/>
    </row>
    <row r="43793" spans="9:13">
      <c r="I43793" s="51"/>
      <c r="M43793" s="51"/>
    </row>
    <row r="43794" spans="9:13">
      <c r="I43794" s="51"/>
      <c r="M43794" s="51"/>
    </row>
    <row r="43795" spans="9:13">
      <c r="I43795" s="51"/>
      <c r="M43795" s="51"/>
    </row>
    <row r="43796" spans="9:13">
      <c r="I43796" s="51"/>
      <c r="M43796" s="51"/>
    </row>
    <row r="43797" spans="9:13">
      <c r="I43797" s="51"/>
      <c r="M43797" s="51"/>
    </row>
    <row r="43798" spans="9:13">
      <c r="I43798" s="51"/>
      <c r="M43798" s="51"/>
    </row>
    <row r="43799" spans="9:13">
      <c r="I43799" s="51"/>
      <c r="M43799" s="51"/>
    </row>
    <row r="43800" spans="9:13">
      <c r="I43800" s="51"/>
      <c r="M43800" s="51"/>
    </row>
    <row r="43801" spans="9:13">
      <c r="I43801" s="51"/>
      <c r="M43801" s="51"/>
    </row>
    <row r="43802" spans="9:13">
      <c r="I43802" s="51"/>
      <c r="M43802" s="51"/>
    </row>
    <row r="43803" spans="9:13">
      <c r="I43803" s="51"/>
      <c r="M43803" s="51"/>
    </row>
    <row r="43804" spans="9:13">
      <c r="I43804" s="51"/>
      <c r="M43804" s="51"/>
    </row>
    <row r="43805" spans="9:13">
      <c r="I43805" s="51"/>
      <c r="M43805" s="51"/>
    </row>
    <row r="43806" spans="9:13">
      <c r="I43806" s="51"/>
      <c r="M43806" s="51"/>
    </row>
    <row r="43807" spans="9:13">
      <c r="I43807" s="51"/>
      <c r="M43807" s="51"/>
    </row>
    <row r="43808" spans="9:13">
      <c r="I43808" s="51"/>
      <c r="M43808" s="51"/>
    </row>
    <row r="43809" spans="9:13">
      <c r="I43809" s="51"/>
      <c r="M43809" s="51"/>
    </row>
    <row r="43810" spans="9:13">
      <c r="I43810" s="51"/>
      <c r="M43810" s="51"/>
    </row>
    <row r="43811" spans="9:13">
      <c r="I43811" s="51"/>
      <c r="M43811" s="51"/>
    </row>
    <row r="43812" spans="9:13">
      <c r="I43812" s="51"/>
      <c r="M43812" s="51"/>
    </row>
    <row r="43813" spans="9:13">
      <c r="I43813" s="51"/>
      <c r="M43813" s="51"/>
    </row>
    <row r="43814" spans="9:13">
      <c r="I43814" s="51"/>
      <c r="M43814" s="51"/>
    </row>
    <row r="43815" spans="9:13">
      <c r="I43815" s="51"/>
      <c r="M43815" s="51"/>
    </row>
    <row r="43816" spans="9:13">
      <c r="I43816" s="51"/>
      <c r="M43816" s="51"/>
    </row>
    <row r="43817" spans="9:13">
      <c r="I43817" s="51"/>
      <c r="M43817" s="51"/>
    </row>
    <row r="43818" spans="9:13">
      <c r="I43818" s="51"/>
      <c r="M43818" s="51"/>
    </row>
    <row r="43819" spans="9:13">
      <c r="I43819" s="51"/>
      <c r="M43819" s="51"/>
    </row>
    <row r="43820" spans="9:13">
      <c r="I43820" s="51"/>
      <c r="M43820" s="51"/>
    </row>
    <row r="43821" spans="9:13">
      <c r="I43821" s="51"/>
      <c r="M43821" s="51"/>
    </row>
    <row r="43822" spans="9:13">
      <c r="I43822" s="51"/>
      <c r="M43822" s="51"/>
    </row>
    <row r="43823" spans="9:13">
      <c r="I43823" s="51"/>
      <c r="M43823" s="51"/>
    </row>
    <row r="43824" spans="9:13">
      <c r="I43824" s="51"/>
      <c r="M43824" s="51"/>
    </row>
    <row r="43825" spans="9:13">
      <c r="I43825" s="51"/>
      <c r="M43825" s="51"/>
    </row>
    <row r="43826" spans="9:13">
      <c r="I43826" s="51"/>
      <c r="M43826" s="51"/>
    </row>
    <row r="43827" spans="9:13">
      <c r="I43827" s="51"/>
      <c r="M43827" s="51"/>
    </row>
    <row r="43828" spans="9:13">
      <c r="I43828" s="51"/>
      <c r="M43828" s="51"/>
    </row>
    <row r="43829" spans="9:13">
      <c r="I43829" s="51"/>
      <c r="M43829" s="51"/>
    </row>
    <row r="43830" spans="9:13">
      <c r="I43830" s="51"/>
      <c r="M43830" s="51"/>
    </row>
    <row r="43831" spans="9:13">
      <c r="I43831" s="51"/>
      <c r="M43831" s="51"/>
    </row>
    <row r="43832" spans="9:13">
      <c r="I43832" s="51"/>
      <c r="M43832" s="51"/>
    </row>
    <row r="43833" spans="9:13">
      <c r="I43833" s="51"/>
      <c r="M43833" s="51"/>
    </row>
    <row r="43834" spans="9:13">
      <c r="I43834" s="51"/>
      <c r="M43834" s="51"/>
    </row>
    <row r="43835" spans="9:13">
      <c r="I43835" s="51"/>
      <c r="M43835" s="51"/>
    </row>
    <row r="43836" spans="9:13">
      <c r="I43836" s="51"/>
      <c r="M43836" s="51"/>
    </row>
    <row r="43837" spans="9:13">
      <c r="I43837" s="51"/>
      <c r="M43837" s="51"/>
    </row>
    <row r="43838" spans="9:13">
      <c r="I43838" s="51"/>
      <c r="M43838" s="51"/>
    </row>
    <row r="43839" spans="9:13">
      <c r="I43839" s="51"/>
      <c r="M43839" s="51"/>
    </row>
    <row r="43840" spans="9:13">
      <c r="I43840" s="51"/>
      <c r="M43840" s="51"/>
    </row>
    <row r="43841" spans="9:13">
      <c r="I43841" s="51"/>
      <c r="M43841" s="51"/>
    </row>
    <row r="43842" spans="9:13">
      <c r="I43842" s="51"/>
      <c r="M43842" s="51"/>
    </row>
    <row r="43843" spans="9:13">
      <c r="I43843" s="51"/>
      <c r="M43843" s="51"/>
    </row>
    <row r="43844" spans="9:13">
      <c r="I43844" s="51"/>
      <c r="M43844" s="51"/>
    </row>
    <row r="43845" spans="9:13">
      <c r="I43845" s="51"/>
      <c r="M43845" s="51"/>
    </row>
    <row r="43846" spans="9:13">
      <c r="I43846" s="51"/>
      <c r="M43846" s="51"/>
    </row>
    <row r="43847" spans="9:13">
      <c r="I43847" s="51"/>
      <c r="M43847" s="51"/>
    </row>
    <row r="43848" spans="9:13">
      <c r="I43848" s="51"/>
      <c r="M43848" s="51"/>
    </row>
    <row r="43849" spans="9:13">
      <c r="I43849" s="51"/>
      <c r="M43849" s="51"/>
    </row>
    <row r="43850" spans="9:13">
      <c r="I43850" s="51"/>
      <c r="M43850" s="51"/>
    </row>
    <row r="43851" spans="9:13">
      <c r="I43851" s="51"/>
      <c r="M43851" s="51"/>
    </row>
    <row r="43852" spans="9:13">
      <c r="I43852" s="51"/>
      <c r="M43852" s="51"/>
    </row>
    <row r="43853" spans="9:13">
      <c r="I43853" s="51"/>
      <c r="M43853" s="51"/>
    </row>
    <row r="43854" spans="9:13">
      <c r="I43854" s="51"/>
      <c r="M43854" s="51"/>
    </row>
    <row r="43855" spans="9:13">
      <c r="I43855" s="51"/>
      <c r="M43855" s="51"/>
    </row>
    <row r="43856" spans="9:13">
      <c r="I43856" s="51"/>
      <c r="M43856" s="51"/>
    </row>
    <row r="43857" spans="9:13">
      <c r="I43857" s="51"/>
      <c r="M43857" s="51"/>
    </row>
    <row r="43858" spans="9:13">
      <c r="I43858" s="51"/>
      <c r="M43858" s="51"/>
    </row>
    <row r="43859" spans="9:13">
      <c r="I43859" s="51"/>
      <c r="M43859" s="51"/>
    </row>
    <row r="43860" spans="9:13">
      <c r="I43860" s="51"/>
      <c r="M43860" s="51"/>
    </row>
    <row r="43861" spans="9:13">
      <c r="I43861" s="51"/>
      <c r="M43861" s="51"/>
    </row>
    <row r="43862" spans="9:13">
      <c r="I43862" s="51"/>
      <c r="M43862" s="51"/>
    </row>
    <row r="43863" spans="9:13">
      <c r="I43863" s="51"/>
      <c r="M43863" s="51"/>
    </row>
    <row r="43864" spans="9:13">
      <c r="I43864" s="51"/>
      <c r="M43864" s="51"/>
    </row>
    <row r="43865" spans="9:13">
      <c r="I43865" s="51"/>
      <c r="M43865" s="51"/>
    </row>
    <row r="43866" spans="9:13">
      <c r="I43866" s="51"/>
      <c r="M43866" s="51"/>
    </row>
    <row r="43867" spans="9:13">
      <c r="I43867" s="51"/>
      <c r="M43867" s="51"/>
    </row>
    <row r="43868" spans="9:13">
      <c r="I43868" s="51"/>
      <c r="M43868" s="51"/>
    </row>
    <row r="43869" spans="9:13">
      <c r="I43869" s="51"/>
      <c r="M43869" s="51"/>
    </row>
    <row r="43870" spans="9:13">
      <c r="I43870" s="51"/>
      <c r="M43870" s="51"/>
    </row>
    <row r="43871" spans="9:13">
      <c r="I43871" s="51"/>
      <c r="M43871" s="51"/>
    </row>
    <row r="43872" spans="9:13">
      <c r="I43872" s="51"/>
      <c r="M43872" s="51"/>
    </row>
    <row r="43873" spans="9:13">
      <c r="I43873" s="51"/>
      <c r="M43873" s="51"/>
    </row>
    <row r="43874" spans="9:13">
      <c r="I43874" s="51"/>
      <c r="M43874" s="51"/>
    </row>
    <row r="43875" spans="9:13">
      <c r="I43875" s="51"/>
      <c r="M43875" s="51"/>
    </row>
    <row r="43876" spans="9:13">
      <c r="I43876" s="51"/>
      <c r="M43876" s="51"/>
    </row>
    <row r="43877" spans="9:13">
      <c r="I43877" s="51"/>
      <c r="M43877" s="51"/>
    </row>
    <row r="43878" spans="9:13">
      <c r="I43878" s="51"/>
      <c r="M43878" s="51"/>
    </row>
    <row r="43879" spans="9:13">
      <c r="I43879" s="51"/>
      <c r="M43879" s="51"/>
    </row>
    <row r="43880" spans="9:13">
      <c r="I43880" s="51"/>
      <c r="M43880" s="51"/>
    </row>
    <row r="43881" spans="9:13">
      <c r="I43881" s="51"/>
      <c r="M43881" s="51"/>
    </row>
    <row r="43882" spans="9:13">
      <c r="I43882" s="51"/>
      <c r="M43882" s="51"/>
    </row>
    <row r="43883" spans="9:13">
      <c r="I43883" s="51"/>
      <c r="M43883" s="51"/>
    </row>
    <row r="43884" spans="9:13">
      <c r="I43884" s="51"/>
      <c r="M43884" s="51"/>
    </row>
    <row r="43885" spans="9:13">
      <c r="I43885" s="51"/>
      <c r="M43885" s="51"/>
    </row>
    <row r="43886" spans="9:13">
      <c r="I43886" s="51"/>
      <c r="M43886" s="51"/>
    </row>
    <row r="43887" spans="9:13">
      <c r="I43887" s="51"/>
      <c r="M43887" s="51"/>
    </row>
    <row r="43888" spans="9:13">
      <c r="I43888" s="51"/>
      <c r="M43888" s="51"/>
    </row>
    <row r="43889" spans="9:13">
      <c r="I43889" s="51"/>
      <c r="M43889" s="51"/>
    </row>
    <row r="43890" spans="9:13">
      <c r="I43890" s="51"/>
      <c r="M43890" s="51"/>
    </row>
    <row r="43891" spans="9:13">
      <c r="I43891" s="51"/>
      <c r="M43891" s="51"/>
    </row>
    <row r="43892" spans="9:13">
      <c r="I43892" s="51"/>
      <c r="M43892" s="51"/>
    </row>
    <row r="43893" spans="9:13">
      <c r="I43893" s="51"/>
      <c r="M43893" s="51"/>
    </row>
    <row r="43894" spans="9:13">
      <c r="I43894" s="51"/>
      <c r="M43894" s="51"/>
    </row>
    <row r="43895" spans="9:13">
      <c r="I43895" s="51"/>
      <c r="M43895" s="51"/>
    </row>
    <row r="43896" spans="9:13">
      <c r="I43896" s="51"/>
      <c r="M43896" s="51"/>
    </row>
    <row r="43897" spans="9:13">
      <c r="I43897" s="51"/>
      <c r="M43897" s="51"/>
    </row>
    <row r="43898" spans="9:13">
      <c r="I43898" s="51"/>
      <c r="M43898" s="51"/>
    </row>
    <row r="43899" spans="9:13">
      <c r="I43899" s="51"/>
      <c r="M43899" s="51"/>
    </row>
    <row r="43900" spans="9:13">
      <c r="I43900" s="51"/>
      <c r="M43900" s="51"/>
    </row>
    <row r="43901" spans="9:13">
      <c r="I43901" s="51"/>
      <c r="M43901" s="51"/>
    </row>
    <row r="43902" spans="9:13">
      <c r="I43902" s="51"/>
      <c r="M43902" s="51"/>
    </row>
    <row r="43903" spans="9:13">
      <c r="I43903" s="51"/>
      <c r="M43903" s="51"/>
    </row>
    <row r="43904" spans="9:13">
      <c r="I43904" s="51"/>
      <c r="M43904" s="51"/>
    </row>
    <row r="43905" spans="9:13">
      <c r="I43905" s="51"/>
      <c r="M43905" s="51"/>
    </row>
    <row r="43906" spans="9:13">
      <c r="I43906" s="51"/>
      <c r="M43906" s="51"/>
    </row>
    <row r="43907" spans="9:13">
      <c r="I43907" s="51"/>
      <c r="M43907" s="51"/>
    </row>
    <row r="43908" spans="9:13">
      <c r="I43908" s="51"/>
      <c r="M43908" s="51"/>
    </row>
    <row r="43909" spans="9:13">
      <c r="I43909" s="51"/>
      <c r="M43909" s="51"/>
    </row>
    <row r="43910" spans="9:13">
      <c r="I43910" s="51"/>
      <c r="M43910" s="51"/>
    </row>
    <row r="43911" spans="9:13">
      <c r="I43911" s="51"/>
      <c r="M43911" s="51"/>
    </row>
    <row r="43912" spans="9:13">
      <c r="I43912" s="51"/>
      <c r="M43912" s="51"/>
    </row>
    <row r="43913" spans="9:13">
      <c r="I43913" s="51"/>
      <c r="M43913" s="51"/>
    </row>
    <row r="43914" spans="9:13">
      <c r="I43914" s="51"/>
      <c r="M43914" s="51"/>
    </row>
    <row r="43915" spans="9:13">
      <c r="I43915" s="51"/>
      <c r="M43915" s="51"/>
    </row>
    <row r="43916" spans="9:13">
      <c r="I43916" s="51"/>
      <c r="M43916" s="51"/>
    </row>
    <row r="43917" spans="9:13">
      <c r="I43917" s="51"/>
      <c r="M43917" s="51"/>
    </row>
    <row r="43918" spans="9:13">
      <c r="I43918" s="51"/>
      <c r="M43918" s="51"/>
    </row>
    <row r="43919" spans="9:13">
      <c r="I43919" s="51"/>
      <c r="M43919" s="51"/>
    </row>
    <row r="43920" spans="9:13">
      <c r="I43920" s="51"/>
      <c r="M43920" s="51"/>
    </row>
    <row r="43921" spans="9:13">
      <c r="I43921" s="51"/>
      <c r="M43921" s="51"/>
    </row>
    <row r="43922" spans="9:13">
      <c r="I43922" s="51"/>
      <c r="M43922" s="51"/>
    </row>
    <row r="43923" spans="9:13">
      <c r="I43923" s="51"/>
      <c r="M43923" s="51"/>
    </row>
    <row r="43924" spans="9:13">
      <c r="I43924" s="51"/>
      <c r="M43924" s="51"/>
    </row>
    <row r="43925" spans="9:13">
      <c r="I43925" s="51"/>
      <c r="M43925" s="51"/>
    </row>
    <row r="43926" spans="9:13">
      <c r="I43926" s="51"/>
      <c r="M43926" s="51"/>
    </row>
    <row r="43927" spans="9:13">
      <c r="I43927" s="51"/>
      <c r="M43927" s="51"/>
    </row>
    <row r="43928" spans="9:13">
      <c r="I43928" s="51"/>
      <c r="M43928" s="51"/>
    </row>
    <row r="43929" spans="9:13">
      <c r="I43929" s="51"/>
      <c r="M43929" s="51"/>
    </row>
    <row r="43930" spans="9:13">
      <c r="I43930" s="51"/>
      <c r="M43930" s="51"/>
    </row>
    <row r="43931" spans="9:13">
      <c r="I43931" s="51"/>
      <c r="M43931" s="51"/>
    </row>
    <row r="43932" spans="9:13">
      <c r="I43932" s="51"/>
      <c r="M43932" s="51"/>
    </row>
    <row r="43933" spans="9:13">
      <c r="I43933" s="51"/>
      <c r="M43933" s="51"/>
    </row>
    <row r="43934" spans="9:13">
      <c r="I43934" s="51"/>
      <c r="M43934" s="51"/>
    </row>
    <row r="43935" spans="9:13">
      <c r="I43935" s="51"/>
      <c r="M43935" s="51"/>
    </row>
    <row r="43936" spans="9:13">
      <c r="I43936" s="51"/>
      <c r="M43936" s="51"/>
    </row>
    <row r="43937" spans="9:13">
      <c r="I43937" s="51"/>
      <c r="M43937" s="51"/>
    </row>
    <row r="43938" spans="9:13">
      <c r="I43938" s="51"/>
      <c r="M43938" s="51"/>
    </row>
    <row r="43939" spans="9:13">
      <c r="I43939" s="51"/>
      <c r="M43939" s="51"/>
    </row>
    <row r="43940" spans="9:13">
      <c r="I43940" s="51"/>
      <c r="M43940" s="51"/>
    </row>
    <row r="43941" spans="9:13">
      <c r="I43941" s="51"/>
      <c r="M43941" s="51"/>
    </row>
    <row r="43942" spans="9:13">
      <c r="I43942" s="51"/>
      <c r="M43942" s="51"/>
    </row>
    <row r="43943" spans="9:13">
      <c r="I43943" s="51"/>
      <c r="M43943" s="51"/>
    </row>
    <row r="43944" spans="9:13">
      <c r="I43944" s="51"/>
      <c r="M43944" s="51"/>
    </row>
    <row r="43945" spans="9:13">
      <c r="I43945" s="51"/>
      <c r="M43945" s="51"/>
    </row>
    <row r="43946" spans="9:13">
      <c r="I43946" s="51"/>
      <c r="M43946" s="51"/>
    </row>
    <row r="43947" spans="9:13">
      <c r="I43947" s="51"/>
      <c r="M43947" s="51"/>
    </row>
    <row r="43948" spans="9:13">
      <c r="I43948" s="51"/>
      <c r="M43948" s="51"/>
    </row>
    <row r="43949" spans="9:13">
      <c r="I43949" s="51"/>
      <c r="M43949" s="51"/>
    </row>
    <row r="43950" spans="9:13">
      <c r="I43950" s="51"/>
      <c r="M43950" s="51"/>
    </row>
    <row r="43951" spans="9:13">
      <c r="I43951" s="51"/>
      <c r="M43951" s="51"/>
    </row>
    <row r="43952" spans="9:13">
      <c r="I43952" s="51"/>
      <c r="M43952" s="51"/>
    </row>
    <row r="43953" spans="9:13">
      <c r="I43953" s="51"/>
      <c r="M43953" s="51"/>
    </row>
    <row r="43954" spans="9:13">
      <c r="I43954" s="51"/>
      <c r="M43954" s="51"/>
    </row>
    <row r="43955" spans="9:13">
      <c r="I43955" s="51"/>
      <c r="M43955" s="51"/>
    </row>
    <row r="43956" spans="9:13">
      <c r="I43956" s="51"/>
      <c r="M43956" s="51"/>
    </row>
    <row r="43957" spans="9:13">
      <c r="I43957" s="51"/>
      <c r="M43957" s="51"/>
    </row>
    <row r="43958" spans="9:13">
      <c r="I43958" s="51"/>
      <c r="M43958" s="51"/>
    </row>
    <row r="43959" spans="9:13">
      <c r="I43959" s="51"/>
      <c r="M43959" s="51"/>
    </row>
    <row r="43960" spans="9:13">
      <c r="I43960" s="51"/>
      <c r="M43960" s="51"/>
    </row>
    <row r="43961" spans="9:13">
      <c r="I43961" s="51"/>
      <c r="M43961" s="51"/>
    </row>
    <row r="43962" spans="9:13">
      <c r="I43962" s="51"/>
      <c r="M43962" s="51"/>
    </row>
    <row r="43963" spans="9:13">
      <c r="I43963" s="51"/>
      <c r="M43963" s="51"/>
    </row>
    <row r="43964" spans="9:13">
      <c r="I43964" s="51"/>
      <c r="M43964" s="51"/>
    </row>
    <row r="43965" spans="9:13">
      <c r="I43965" s="51"/>
      <c r="M43965" s="51"/>
    </row>
    <row r="43966" spans="9:13">
      <c r="I43966" s="51"/>
      <c r="M43966" s="51"/>
    </row>
    <row r="43967" spans="9:13">
      <c r="I43967" s="51"/>
      <c r="M43967" s="51"/>
    </row>
    <row r="43968" spans="9:13">
      <c r="I43968" s="51"/>
      <c r="M43968" s="51"/>
    </row>
    <row r="43969" spans="9:13">
      <c r="I43969" s="51"/>
      <c r="M43969" s="51"/>
    </row>
    <row r="43970" spans="9:13">
      <c r="I43970" s="51"/>
      <c r="M43970" s="51"/>
    </row>
    <row r="43971" spans="9:13">
      <c r="I43971" s="51"/>
      <c r="M43971" s="51"/>
    </row>
    <row r="43972" spans="9:13">
      <c r="I43972" s="51"/>
      <c r="M43972" s="51"/>
    </row>
    <row r="43973" spans="9:13">
      <c r="I43973" s="51"/>
      <c r="M43973" s="51"/>
    </row>
    <row r="43974" spans="9:13">
      <c r="I43974" s="51"/>
      <c r="M43974" s="51"/>
    </row>
    <row r="43975" spans="9:13">
      <c r="I43975" s="51"/>
      <c r="M43975" s="51"/>
    </row>
    <row r="43976" spans="9:13">
      <c r="I43976" s="51"/>
      <c r="M43976" s="51"/>
    </row>
    <row r="43977" spans="9:13">
      <c r="I43977" s="51"/>
      <c r="M43977" s="51"/>
    </row>
    <row r="43978" spans="9:13">
      <c r="I43978" s="51"/>
      <c r="M43978" s="51"/>
    </row>
    <row r="43979" spans="9:13">
      <c r="I43979" s="51"/>
      <c r="M43979" s="51"/>
    </row>
    <row r="43980" spans="9:13">
      <c r="I43980" s="51"/>
      <c r="M43980" s="51"/>
    </row>
    <row r="43981" spans="9:13">
      <c r="I43981" s="51"/>
      <c r="M43981" s="51"/>
    </row>
    <row r="43982" spans="9:13">
      <c r="I43982" s="51"/>
      <c r="M43982" s="51"/>
    </row>
    <row r="43983" spans="9:13">
      <c r="I43983" s="51"/>
      <c r="M43983" s="51"/>
    </row>
    <row r="43984" spans="9:13">
      <c r="I43984" s="51"/>
      <c r="M43984" s="51"/>
    </row>
    <row r="43985" spans="9:13">
      <c r="I43985" s="51"/>
      <c r="M43985" s="51"/>
    </row>
    <row r="43986" spans="9:13">
      <c r="I43986" s="51"/>
      <c r="M43986" s="51"/>
    </row>
    <row r="43987" spans="9:13">
      <c r="I43987" s="51"/>
      <c r="M43987" s="51"/>
    </row>
    <row r="43988" spans="9:13">
      <c r="I43988" s="51"/>
      <c r="M43988" s="51"/>
    </row>
    <row r="43989" spans="9:13">
      <c r="I43989" s="51"/>
      <c r="M43989" s="51"/>
    </row>
    <row r="43990" spans="9:13">
      <c r="I43990" s="51"/>
      <c r="M43990" s="51"/>
    </row>
    <row r="43991" spans="9:13">
      <c r="I43991" s="51"/>
      <c r="M43991" s="51"/>
    </row>
    <row r="43992" spans="9:13">
      <c r="I43992" s="51"/>
      <c r="M43992" s="51"/>
    </row>
    <row r="43993" spans="9:13">
      <c r="I43993" s="51"/>
      <c r="M43993" s="51"/>
    </row>
    <row r="43994" spans="9:13">
      <c r="I43994" s="51"/>
      <c r="M43994" s="51"/>
    </row>
    <row r="43995" spans="9:13">
      <c r="I43995" s="51"/>
      <c r="M43995" s="51"/>
    </row>
    <row r="43996" spans="9:13">
      <c r="I43996" s="51"/>
      <c r="M43996" s="51"/>
    </row>
    <row r="43997" spans="9:13">
      <c r="I43997" s="51"/>
      <c r="M43997" s="51"/>
    </row>
    <row r="43998" spans="9:13">
      <c r="I43998" s="51"/>
      <c r="M43998" s="51"/>
    </row>
    <row r="43999" spans="9:13">
      <c r="I43999" s="51"/>
      <c r="M43999" s="51"/>
    </row>
    <row r="44000" spans="9:13">
      <c r="I44000" s="51"/>
      <c r="M44000" s="51"/>
    </row>
    <row r="44001" spans="9:13">
      <c r="I44001" s="51"/>
      <c r="M44001" s="51"/>
    </row>
    <row r="44002" spans="9:13">
      <c r="I44002" s="51"/>
      <c r="M44002" s="51"/>
    </row>
    <row r="44003" spans="9:13">
      <c r="I44003" s="51"/>
      <c r="M44003" s="51"/>
    </row>
    <row r="44004" spans="9:13">
      <c r="I44004" s="51"/>
      <c r="M44004" s="51"/>
    </row>
    <row r="44005" spans="9:13">
      <c r="I44005" s="51"/>
      <c r="M44005" s="51"/>
    </row>
    <row r="44006" spans="9:13">
      <c r="I44006" s="51"/>
      <c r="M44006" s="51"/>
    </row>
    <row r="44007" spans="9:13">
      <c r="I44007" s="51"/>
      <c r="M44007" s="51"/>
    </row>
    <row r="44008" spans="9:13">
      <c r="I44008" s="51"/>
      <c r="M44008" s="51"/>
    </row>
    <row r="44009" spans="9:13">
      <c r="I44009" s="51"/>
      <c r="M44009" s="51"/>
    </row>
    <row r="44010" spans="9:13">
      <c r="I44010" s="51"/>
      <c r="M44010" s="51"/>
    </row>
    <row r="44011" spans="9:13">
      <c r="I44011" s="51"/>
      <c r="M44011" s="51"/>
    </row>
    <row r="44012" spans="9:13">
      <c r="I44012" s="51"/>
      <c r="M44012" s="51"/>
    </row>
    <row r="44013" spans="9:13">
      <c r="I44013" s="51"/>
      <c r="M44013" s="51"/>
    </row>
    <row r="44014" spans="9:13">
      <c r="I44014" s="51"/>
      <c r="M44014" s="51"/>
    </row>
    <row r="44015" spans="9:13">
      <c r="I44015" s="51"/>
      <c r="M44015" s="51"/>
    </row>
    <row r="44016" spans="9:13">
      <c r="I44016" s="51"/>
      <c r="M44016" s="51"/>
    </row>
    <row r="44017" spans="9:13">
      <c r="I44017" s="51"/>
      <c r="M44017" s="51"/>
    </row>
    <row r="44018" spans="9:13">
      <c r="I44018" s="51"/>
      <c r="M44018" s="51"/>
    </row>
    <row r="44019" spans="9:13">
      <c r="I44019" s="51"/>
      <c r="M44019" s="51"/>
    </row>
    <row r="44020" spans="9:13">
      <c r="I44020" s="51"/>
      <c r="M44020" s="51"/>
    </row>
    <row r="44021" spans="9:13">
      <c r="I44021" s="51"/>
      <c r="M44021" s="51"/>
    </row>
    <row r="44022" spans="9:13">
      <c r="I44022" s="51"/>
      <c r="M44022" s="51"/>
    </row>
    <row r="44023" spans="9:13">
      <c r="I44023" s="51"/>
      <c r="M44023" s="51"/>
    </row>
    <row r="44024" spans="9:13">
      <c r="I44024" s="51"/>
      <c r="M44024" s="51"/>
    </row>
    <row r="44025" spans="9:13">
      <c r="I44025" s="51"/>
      <c r="M44025" s="51"/>
    </row>
    <row r="44026" spans="9:13">
      <c r="I44026" s="51"/>
      <c r="M44026" s="51"/>
    </row>
    <row r="44027" spans="9:13">
      <c r="I44027" s="51"/>
      <c r="M44027" s="51"/>
    </row>
    <row r="44028" spans="9:13">
      <c r="I44028" s="51"/>
      <c r="M44028" s="51"/>
    </row>
    <row r="44029" spans="9:13">
      <c r="I44029" s="51"/>
      <c r="M44029" s="51"/>
    </row>
    <row r="44030" spans="9:13">
      <c r="I44030" s="51"/>
      <c r="M44030" s="51"/>
    </row>
    <row r="44031" spans="9:13">
      <c r="I44031" s="51"/>
      <c r="M44031" s="51"/>
    </row>
    <row r="44032" spans="9:13">
      <c r="I44032" s="51"/>
      <c r="M44032" s="51"/>
    </row>
    <row r="44033" spans="9:13">
      <c r="I44033" s="51"/>
      <c r="M44033" s="51"/>
    </row>
    <row r="44034" spans="9:13">
      <c r="I44034" s="51"/>
      <c r="M44034" s="51"/>
    </row>
    <row r="44035" spans="9:13">
      <c r="I44035" s="51"/>
      <c r="M44035" s="51"/>
    </row>
    <row r="44036" spans="9:13">
      <c r="I44036" s="51"/>
      <c r="M44036" s="51"/>
    </row>
    <row r="44037" spans="9:13">
      <c r="I44037" s="51"/>
      <c r="M44037" s="51"/>
    </row>
    <row r="44038" spans="9:13">
      <c r="I44038" s="51"/>
      <c r="M44038" s="51"/>
    </row>
    <row r="44039" spans="9:13">
      <c r="I44039" s="51"/>
      <c r="M44039" s="51"/>
    </row>
    <row r="44040" spans="9:13">
      <c r="I44040" s="51"/>
      <c r="M44040" s="51"/>
    </row>
    <row r="44041" spans="9:13">
      <c r="I44041" s="51"/>
      <c r="M44041" s="51"/>
    </row>
    <row r="44042" spans="9:13">
      <c r="I44042" s="51"/>
      <c r="M44042" s="51"/>
    </row>
    <row r="44043" spans="9:13">
      <c r="I44043" s="51"/>
      <c r="M44043" s="51"/>
    </row>
    <row r="44044" spans="9:13">
      <c r="I44044" s="51"/>
      <c r="M44044" s="51"/>
    </row>
    <row r="44045" spans="9:13">
      <c r="I44045" s="51"/>
      <c r="M44045" s="51"/>
    </row>
    <row r="44046" spans="9:13">
      <c r="I44046" s="51"/>
      <c r="M44046" s="51"/>
    </row>
    <row r="44047" spans="9:13">
      <c r="I44047" s="51"/>
      <c r="M44047" s="51"/>
    </row>
    <row r="44048" spans="9:13">
      <c r="I44048" s="51"/>
      <c r="M44048" s="51"/>
    </row>
    <row r="44049" spans="9:13">
      <c r="I44049" s="51"/>
      <c r="M44049" s="51"/>
    </row>
    <row r="44050" spans="9:13">
      <c r="I44050" s="51"/>
      <c r="M44050" s="51"/>
    </row>
    <row r="44051" spans="9:13">
      <c r="I44051" s="51"/>
      <c r="M44051" s="51"/>
    </row>
    <row r="44052" spans="9:13">
      <c r="I44052" s="51"/>
      <c r="M44052" s="51"/>
    </row>
    <row r="44053" spans="9:13">
      <c r="I44053" s="51"/>
      <c r="M44053" s="51"/>
    </row>
    <row r="44054" spans="9:13">
      <c r="I44054" s="51"/>
      <c r="M44054" s="51"/>
    </row>
    <row r="44055" spans="9:13">
      <c r="I44055" s="51"/>
      <c r="M44055" s="51"/>
    </row>
    <row r="44056" spans="9:13">
      <c r="I44056" s="51"/>
      <c r="M44056" s="51"/>
    </row>
    <row r="44057" spans="9:13">
      <c r="I44057" s="51"/>
      <c r="M44057" s="51"/>
    </row>
    <row r="44058" spans="9:13">
      <c r="I44058" s="51"/>
      <c r="M44058" s="51"/>
    </row>
    <row r="44059" spans="9:13">
      <c r="I44059" s="51"/>
      <c r="M44059" s="51"/>
    </row>
    <row r="44060" spans="9:13">
      <c r="I44060" s="51"/>
      <c r="M44060" s="51"/>
    </row>
    <row r="44061" spans="9:13">
      <c r="I44061" s="51"/>
      <c r="M44061" s="51"/>
    </row>
    <row r="44062" spans="9:13">
      <c r="I44062" s="51"/>
      <c r="M44062" s="51"/>
    </row>
    <row r="44063" spans="9:13">
      <c r="I44063" s="51"/>
      <c r="M44063" s="51"/>
    </row>
    <row r="44064" spans="9:13">
      <c r="I44064" s="51"/>
      <c r="M44064" s="51"/>
    </row>
    <row r="44065" spans="9:13">
      <c r="I44065" s="51"/>
      <c r="M44065" s="51"/>
    </row>
    <row r="44066" spans="9:13">
      <c r="I44066" s="51"/>
      <c r="M44066" s="51"/>
    </row>
    <row r="44067" spans="9:13">
      <c r="I44067" s="51"/>
      <c r="M44067" s="51"/>
    </row>
    <row r="44068" spans="9:13">
      <c r="I44068" s="51"/>
      <c r="M44068" s="51"/>
    </row>
    <row r="44069" spans="9:13">
      <c r="I44069" s="51"/>
      <c r="M44069" s="51"/>
    </row>
    <row r="44070" spans="9:13">
      <c r="I44070" s="51"/>
      <c r="M44070" s="51"/>
    </row>
    <row r="44071" spans="9:13">
      <c r="I44071" s="51"/>
      <c r="M44071" s="51"/>
    </row>
    <row r="44072" spans="9:13">
      <c r="I44072" s="51"/>
      <c r="M44072" s="51"/>
    </row>
    <row r="44073" spans="9:13">
      <c r="I44073" s="51"/>
      <c r="M44073" s="51"/>
    </row>
    <row r="44074" spans="9:13">
      <c r="I44074" s="51"/>
      <c r="M44074" s="51"/>
    </row>
    <row r="44075" spans="9:13">
      <c r="I44075" s="51"/>
      <c r="M44075" s="51"/>
    </row>
    <row r="44076" spans="9:13">
      <c r="I44076" s="51"/>
      <c r="M44076" s="51"/>
    </row>
    <row r="44077" spans="9:13">
      <c r="I44077" s="51"/>
      <c r="M44077" s="51"/>
    </row>
    <row r="44078" spans="9:13">
      <c r="I44078" s="51"/>
      <c r="M44078" s="51"/>
    </row>
    <row r="44079" spans="9:13">
      <c r="I44079" s="51"/>
      <c r="M44079" s="51"/>
    </row>
    <row r="44080" spans="9:13">
      <c r="I44080" s="51"/>
      <c r="M44080" s="51"/>
    </row>
    <row r="44081" spans="9:13">
      <c r="I44081" s="51"/>
      <c r="M44081" s="51"/>
    </row>
    <row r="44082" spans="9:13">
      <c r="I44082" s="51"/>
      <c r="M44082" s="51"/>
    </row>
    <row r="44083" spans="9:13">
      <c r="I44083" s="51"/>
      <c r="M44083" s="51"/>
    </row>
    <row r="44084" spans="9:13">
      <c r="I44084" s="51"/>
      <c r="M44084" s="51"/>
    </row>
    <row r="44085" spans="9:13">
      <c r="I44085" s="51"/>
      <c r="M44085" s="51"/>
    </row>
    <row r="44086" spans="9:13">
      <c r="I44086" s="51"/>
      <c r="M44086" s="51"/>
    </row>
    <row r="44087" spans="9:13">
      <c r="I44087" s="51"/>
      <c r="M44087" s="51"/>
    </row>
    <row r="44088" spans="9:13">
      <c r="I44088" s="51"/>
      <c r="M44088" s="51"/>
    </row>
    <row r="44089" spans="9:13">
      <c r="I44089" s="51"/>
      <c r="M44089" s="51"/>
    </row>
    <row r="44090" spans="9:13">
      <c r="I44090" s="51"/>
      <c r="M44090" s="51"/>
    </row>
    <row r="44091" spans="9:13">
      <c r="I44091" s="51"/>
      <c r="M44091" s="51"/>
    </row>
    <row r="44092" spans="9:13">
      <c r="I44092" s="51"/>
      <c r="M44092" s="51"/>
    </row>
    <row r="44093" spans="9:13">
      <c r="I44093" s="51"/>
      <c r="M44093" s="51"/>
    </row>
    <row r="44094" spans="9:13">
      <c r="I44094" s="51"/>
      <c r="M44094" s="51"/>
    </row>
    <row r="44095" spans="9:13">
      <c r="I44095" s="51"/>
      <c r="M44095" s="51"/>
    </row>
    <row r="44096" spans="9:13">
      <c r="I44096" s="51"/>
      <c r="M44096" s="51"/>
    </row>
    <row r="44097" spans="9:13">
      <c r="I44097" s="51"/>
      <c r="M44097" s="51"/>
    </row>
    <row r="44098" spans="9:13">
      <c r="I44098" s="51"/>
      <c r="M44098" s="51"/>
    </row>
    <row r="44099" spans="9:13">
      <c r="I44099" s="51"/>
      <c r="M44099" s="51"/>
    </row>
    <row r="44100" spans="9:13">
      <c r="I44100" s="51"/>
      <c r="M44100" s="51"/>
    </row>
    <row r="44101" spans="9:13">
      <c r="I44101" s="51"/>
      <c r="M44101" s="51"/>
    </row>
    <row r="44102" spans="9:13">
      <c r="I44102" s="51"/>
      <c r="M44102" s="51"/>
    </row>
    <row r="44103" spans="9:13">
      <c r="I44103" s="51"/>
      <c r="M44103" s="51"/>
    </row>
    <row r="44104" spans="9:13">
      <c r="I44104" s="51"/>
      <c r="M44104" s="51"/>
    </row>
    <row r="44105" spans="9:13">
      <c r="I44105" s="51"/>
      <c r="M44105" s="51"/>
    </row>
    <row r="44106" spans="9:13">
      <c r="I44106" s="51"/>
      <c r="M44106" s="51"/>
    </row>
    <row r="44107" spans="9:13">
      <c r="I44107" s="51"/>
      <c r="M44107" s="51"/>
    </row>
    <row r="44108" spans="9:13">
      <c r="I44108" s="51"/>
      <c r="M44108" s="51"/>
    </row>
    <row r="44109" spans="9:13">
      <c r="I44109" s="51"/>
      <c r="M44109" s="51"/>
    </row>
    <row r="44110" spans="9:13">
      <c r="I44110" s="51"/>
      <c r="M44110" s="51"/>
    </row>
    <row r="44111" spans="9:13">
      <c r="I44111" s="51"/>
      <c r="M44111" s="51"/>
    </row>
    <row r="44112" spans="9:13">
      <c r="I44112" s="51"/>
      <c r="M44112" s="51"/>
    </row>
    <row r="44113" spans="9:13">
      <c r="I44113" s="51"/>
      <c r="M44113" s="51"/>
    </row>
    <row r="44114" spans="9:13">
      <c r="I44114" s="51"/>
      <c r="M44114" s="51"/>
    </row>
    <row r="44115" spans="9:13">
      <c r="I44115" s="51"/>
      <c r="M44115" s="51"/>
    </row>
    <row r="44116" spans="9:13">
      <c r="I44116" s="51"/>
      <c r="M44116" s="51"/>
    </row>
    <row r="44117" spans="9:13">
      <c r="I44117" s="51"/>
      <c r="M44117" s="51"/>
    </row>
    <row r="44118" spans="9:13">
      <c r="I44118" s="51"/>
      <c r="M44118" s="51"/>
    </row>
    <row r="44119" spans="9:13">
      <c r="I44119" s="51"/>
      <c r="M44119" s="51"/>
    </row>
    <row r="44120" spans="9:13">
      <c r="I44120" s="51"/>
      <c r="M44120" s="51"/>
    </row>
    <row r="44121" spans="9:13">
      <c r="I44121" s="51"/>
      <c r="M44121" s="51"/>
    </row>
    <row r="44122" spans="9:13">
      <c r="I44122" s="51"/>
      <c r="M44122" s="51"/>
    </row>
    <row r="44123" spans="9:13">
      <c r="I44123" s="51"/>
      <c r="M44123" s="51"/>
    </row>
    <row r="44124" spans="9:13">
      <c r="I44124" s="51"/>
      <c r="M44124" s="51"/>
    </row>
    <row r="44125" spans="9:13">
      <c r="I44125" s="51"/>
      <c r="M44125" s="51"/>
    </row>
    <row r="44126" spans="9:13">
      <c r="I44126" s="51"/>
      <c r="M44126" s="51"/>
    </row>
    <row r="44127" spans="9:13">
      <c r="I44127" s="51"/>
      <c r="M44127" s="51"/>
    </row>
    <row r="44128" spans="9:13">
      <c r="I44128" s="51"/>
      <c r="M44128" s="51"/>
    </row>
    <row r="44129" spans="9:13">
      <c r="I44129" s="51"/>
      <c r="M44129" s="51"/>
    </row>
    <row r="44130" spans="9:13">
      <c r="I44130" s="51"/>
      <c r="M44130" s="51"/>
    </row>
    <row r="44131" spans="9:13">
      <c r="I44131" s="51"/>
      <c r="M44131" s="51"/>
    </row>
    <row r="44132" spans="9:13">
      <c r="I44132" s="51"/>
      <c r="M44132" s="51"/>
    </row>
    <row r="44133" spans="9:13">
      <c r="I44133" s="51"/>
      <c r="M44133" s="51"/>
    </row>
    <row r="44134" spans="9:13">
      <c r="I44134" s="51"/>
      <c r="M44134" s="51"/>
    </row>
    <row r="44135" spans="9:13">
      <c r="I44135" s="51"/>
      <c r="M44135" s="51"/>
    </row>
    <row r="44136" spans="9:13">
      <c r="I44136" s="51"/>
      <c r="M44136" s="51"/>
    </row>
    <row r="44137" spans="9:13">
      <c r="I44137" s="51"/>
      <c r="M44137" s="51"/>
    </row>
    <row r="44138" spans="9:13">
      <c r="I44138" s="51"/>
      <c r="M44138" s="51"/>
    </row>
    <row r="44139" spans="9:13">
      <c r="I44139" s="51"/>
      <c r="M44139" s="51"/>
    </row>
    <row r="44140" spans="9:13">
      <c r="I44140" s="51"/>
      <c r="M44140" s="51"/>
    </row>
    <row r="44141" spans="9:13">
      <c r="I44141" s="51"/>
      <c r="M44141" s="51"/>
    </row>
    <row r="44142" spans="9:13">
      <c r="I44142" s="51"/>
      <c r="M44142" s="51"/>
    </row>
    <row r="44143" spans="9:13">
      <c r="I44143" s="51"/>
      <c r="M44143" s="51"/>
    </row>
    <row r="44144" spans="9:13">
      <c r="I44144" s="51"/>
      <c r="M44144" s="51"/>
    </row>
    <row r="44145" spans="9:13">
      <c r="I44145" s="51"/>
      <c r="M44145" s="51"/>
    </row>
    <row r="44146" spans="9:13">
      <c r="I44146" s="51"/>
      <c r="M44146" s="51"/>
    </row>
    <row r="44147" spans="9:13">
      <c r="I44147" s="51"/>
      <c r="M44147" s="51"/>
    </row>
    <row r="44148" spans="9:13">
      <c r="I44148" s="51"/>
      <c r="M44148" s="51"/>
    </row>
    <row r="44149" spans="9:13">
      <c r="I44149" s="51"/>
      <c r="M44149" s="51"/>
    </row>
    <row r="44150" spans="9:13">
      <c r="I44150" s="51"/>
      <c r="M44150" s="51"/>
    </row>
    <row r="44151" spans="9:13">
      <c r="I44151" s="51"/>
      <c r="M44151" s="51"/>
    </row>
    <row r="44152" spans="9:13">
      <c r="I44152" s="51"/>
      <c r="M44152" s="51"/>
    </row>
    <row r="44153" spans="9:13">
      <c r="I44153" s="51"/>
      <c r="M44153" s="51"/>
    </row>
    <row r="44154" spans="9:13">
      <c r="I44154" s="51"/>
      <c r="M44154" s="51"/>
    </row>
    <row r="44155" spans="9:13">
      <c r="I44155" s="51"/>
      <c r="M44155" s="51"/>
    </row>
    <row r="44156" spans="9:13">
      <c r="I44156" s="51"/>
      <c r="M44156" s="51"/>
    </row>
    <row r="44157" spans="9:13">
      <c r="I44157" s="51"/>
      <c r="M44157" s="51"/>
    </row>
    <row r="44158" spans="9:13">
      <c r="I44158" s="51"/>
      <c r="M44158" s="51"/>
    </row>
    <row r="44159" spans="9:13">
      <c r="I44159" s="51"/>
      <c r="M44159" s="51"/>
    </row>
    <row r="44160" spans="9:13">
      <c r="I44160" s="51"/>
      <c r="M44160" s="51"/>
    </row>
    <row r="44161" spans="9:13">
      <c r="I44161" s="51"/>
      <c r="M44161" s="51"/>
    </row>
    <row r="44162" spans="9:13">
      <c r="I44162" s="51"/>
      <c r="M44162" s="51"/>
    </row>
    <row r="44163" spans="9:13">
      <c r="I44163" s="51"/>
      <c r="M44163" s="51"/>
    </row>
    <row r="44164" spans="9:13">
      <c r="I44164" s="51"/>
      <c r="M44164" s="51"/>
    </row>
    <row r="44165" spans="9:13">
      <c r="I44165" s="51"/>
      <c r="M44165" s="51"/>
    </row>
    <row r="44166" spans="9:13">
      <c r="I44166" s="51"/>
      <c r="M44166" s="51"/>
    </row>
    <row r="44167" spans="9:13">
      <c r="I44167" s="51"/>
      <c r="M44167" s="51"/>
    </row>
    <row r="44168" spans="9:13">
      <c r="I44168" s="51"/>
      <c r="M44168" s="51"/>
    </row>
    <row r="44169" spans="9:13">
      <c r="I44169" s="51"/>
      <c r="M44169" s="51"/>
    </row>
    <row r="44170" spans="9:13">
      <c r="I44170" s="51"/>
      <c r="M44170" s="51"/>
    </row>
    <row r="44171" spans="9:13">
      <c r="I44171" s="51"/>
      <c r="M44171" s="51"/>
    </row>
    <row r="44172" spans="9:13">
      <c r="I44172" s="51"/>
      <c r="M44172" s="51"/>
    </row>
    <row r="44173" spans="9:13">
      <c r="I44173" s="51"/>
      <c r="M44173" s="51"/>
    </row>
    <row r="44174" spans="9:13">
      <c r="I44174" s="51"/>
      <c r="M44174" s="51"/>
    </row>
    <row r="44175" spans="9:13">
      <c r="I44175" s="51"/>
      <c r="M44175" s="51"/>
    </row>
    <row r="44176" spans="9:13">
      <c r="I44176" s="51"/>
      <c r="M44176" s="51"/>
    </row>
    <row r="44177" spans="9:13">
      <c r="I44177" s="51"/>
      <c r="M44177" s="51"/>
    </row>
    <row r="44178" spans="9:13">
      <c r="I44178" s="51"/>
      <c r="M44178" s="51"/>
    </row>
    <row r="44179" spans="9:13">
      <c r="I44179" s="51"/>
      <c r="M44179" s="51"/>
    </row>
    <row r="44180" spans="9:13">
      <c r="I44180" s="51"/>
      <c r="M44180" s="51"/>
    </row>
    <row r="44181" spans="9:13">
      <c r="I44181" s="51"/>
      <c r="M44181" s="51"/>
    </row>
    <row r="44182" spans="9:13">
      <c r="I44182" s="51"/>
      <c r="M44182" s="51"/>
    </row>
    <row r="44183" spans="9:13">
      <c r="I44183" s="51"/>
      <c r="M44183" s="51"/>
    </row>
    <row r="44184" spans="9:13">
      <c r="I44184" s="51"/>
      <c r="M44184" s="51"/>
    </row>
    <row r="44185" spans="9:13">
      <c r="I44185" s="51"/>
      <c r="M44185" s="51"/>
    </row>
    <row r="44186" spans="9:13">
      <c r="I44186" s="51"/>
      <c r="M44186" s="51"/>
    </row>
    <row r="44187" spans="9:13">
      <c r="I44187" s="51"/>
      <c r="M44187" s="51"/>
    </row>
    <row r="44188" spans="9:13">
      <c r="I44188" s="51"/>
      <c r="M44188" s="51"/>
    </row>
    <row r="44189" spans="9:13">
      <c r="I44189" s="51"/>
      <c r="M44189" s="51"/>
    </row>
    <row r="44190" spans="9:13">
      <c r="I44190" s="51"/>
      <c r="M44190" s="51"/>
    </row>
    <row r="44191" spans="9:13">
      <c r="I44191" s="51"/>
      <c r="M44191" s="51"/>
    </row>
    <row r="44192" spans="9:13">
      <c r="I44192" s="51"/>
      <c r="M44192" s="51"/>
    </row>
    <row r="44193" spans="9:13">
      <c r="I44193" s="51"/>
      <c r="M44193" s="51"/>
    </row>
    <row r="44194" spans="9:13">
      <c r="I44194" s="51"/>
      <c r="M44194" s="51"/>
    </row>
    <row r="44195" spans="9:13">
      <c r="I44195" s="51"/>
      <c r="M44195" s="51"/>
    </row>
    <row r="44196" spans="9:13">
      <c r="I44196" s="51"/>
      <c r="M44196" s="51"/>
    </row>
    <row r="44197" spans="9:13">
      <c r="I44197" s="51"/>
      <c r="M44197" s="51"/>
    </row>
    <row r="44198" spans="9:13">
      <c r="I44198" s="51"/>
      <c r="M44198" s="51"/>
    </row>
    <row r="44199" spans="9:13">
      <c r="I44199" s="51"/>
      <c r="M44199" s="51"/>
    </row>
    <row r="44200" spans="9:13">
      <c r="I44200" s="51"/>
      <c r="M44200" s="51"/>
    </row>
    <row r="44201" spans="9:13">
      <c r="I44201" s="51"/>
      <c r="M44201" s="51"/>
    </row>
    <row r="44202" spans="9:13">
      <c r="I44202" s="51"/>
      <c r="M44202" s="51"/>
    </row>
    <row r="44203" spans="9:13">
      <c r="I44203" s="51"/>
      <c r="M44203" s="51"/>
    </row>
    <row r="44204" spans="9:13">
      <c r="I44204" s="51"/>
      <c r="M44204" s="51"/>
    </row>
    <row r="44205" spans="9:13">
      <c r="I44205" s="51"/>
      <c r="M44205" s="51"/>
    </row>
    <row r="44206" spans="9:13">
      <c r="I44206" s="51"/>
      <c r="M44206" s="51"/>
    </row>
    <row r="44207" spans="9:13">
      <c r="I44207" s="51"/>
      <c r="M44207" s="51"/>
    </row>
    <row r="44208" spans="9:13">
      <c r="I44208" s="51"/>
      <c r="M44208" s="51"/>
    </row>
    <row r="44209" spans="9:13">
      <c r="I44209" s="51"/>
      <c r="M44209" s="51"/>
    </row>
    <row r="44210" spans="9:13">
      <c r="I44210" s="51"/>
      <c r="M44210" s="51"/>
    </row>
    <row r="44211" spans="9:13">
      <c r="I44211" s="51"/>
      <c r="M44211" s="51"/>
    </row>
    <row r="44212" spans="9:13">
      <c r="I44212" s="51"/>
      <c r="M44212" s="51"/>
    </row>
    <row r="44213" spans="9:13">
      <c r="I44213" s="51"/>
      <c r="M44213" s="51"/>
    </row>
    <row r="44214" spans="9:13">
      <c r="I44214" s="51"/>
      <c r="M44214" s="51"/>
    </row>
    <row r="44215" spans="9:13">
      <c r="I44215" s="51"/>
      <c r="M44215" s="51"/>
    </row>
    <row r="44216" spans="9:13">
      <c r="I44216" s="51"/>
      <c r="M44216" s="51"/>
    </row>
    <row r="44217" spans="9:13">
      <c r="I44217" s="51"/>
      <c r="M44217" s="51"/>
    </row>
    <row r="44218" spans="9:13">
      <c r="I44218" s="51"/>
      <c r="M44218" s="51"/>
    </row>
    <row r="44219" spans="9:13">
      <c r="I44219" s="51"/>
      <c r="M44219" s="51"/>
    </row>
    <row r="44220" spans="9:13">
      <c r="I44220" s="51"/>
      <c r="M44220" s="51"/>
    </row>
    <row r="44221" spans="9:13">
      <c r="I44221" s="51"/>
      <c r="M44221" s="51"/>
    </row>
    <row r="44222" spans="9:13">
      <c r="I44222" s="51"/>
      <c r="M44222" s="51"/>
    </row>
    <row r="44223" spans="9:13">
      <c r="I44223" s="51"/>
      <c r="M44223" s="51"/>
    </row>
    <row r="44224" spans="9:13">
      <c r="I44224" s="51"/>
      <c r="M44224" s="51"/>
    </row>
    <row r="44225" spans="9:13">
      <c r="I44225" s="51"/>
      <c r="M44225" s="51"/>
    </row>
    <row r="44226" spans="9:13">
      <c r="I44226" s="51"/>
      <c r="M44226" s="51"/>
    </row>
    <row r="44227" spans="9:13">
      <c r="I44227" s="51"/>
      <c r="M44227" s="51"/>
    </row>
    <row r="44228" spans="9:13">
      <c r="I44228" s="51"/>
      <c r="M44228" s="51"/>
    </row>
    <row r="44229" spans="9:13">
      <c r="I44229" s="51"/>
      <c r="M44229" s="51"/>
    </row>
    <row r="44230" spans="9:13">
      <c r="I44230" s="51"/>
      <c r="M44230" s="51"/>
    </row>
    <row r="44231" spans="9:13">
      <c r="I44231" s="51"/>
      <c r="M44231" s="51"/>
    </row>
    <row r="44232" spans="9:13">
      <c r="I44232" s="51"/>
      <c r="M44232" s="51"/>
    </row>
    <row r="44233" spans="9:13">
      <c r="I44233" s="51"/>
      <c r="M44233" s="51"/>
    </row>
    <row r="44234" spans="9:13">
      <c r="I44234" s="51"/>
      <c r="M44234" s="51"/>
    </row>
    <row r="44235" spans="9:13">
      <c r="I44235" s="51"/>
      <c r="M44235" s="51"/>
    </row>
    <row r="44236" spans="9:13">
      <c r="I44236" s="51"/>
      <c r="M44236" s="51"/>
    </row>
    <row r="44237" spans="9:13">
      <c r="I44237" s="51"/>
      <c r="M44237" s="51"/>
    </row>
    <row r="44238" spans="9:13">
      <c r="I44238" s="51"/>
      <c r="M44238" s="51"/>
    </row>
    <row r="44239" spans="9:13">
      <c r="I44239" s="51"/>
      <c r="M44239" s="51"/>
    </row>
    <row r="44240" spans="9:13">
      <c r="I44240" s="51"/>
      <c r="M44240" s="51"/>
    </row>
    <row r="44241" spans="9:13">
      <c r="I44241" s="51"/>
      <c r="M44241" s="51"/>
    </row>
    <row r="44242" spans="9:13">
      <c r="I44242" s="51"/>
      <c r="M44242" s="51"/>
    </row>
    <row r="44243" spans="9:13">
      <c r="I44243" s="51"/>
      <c r="M44243" s="51"/>
    </row>
    <row r="44244" spans="9:13">
      <c r="I44244" s="51"/>
      <c r="M44244" s="51"/>
    </row>
    <row r="44245" spans="9:13">
      <c r="I44245" s="51"/>
      <c r="M44245" s="51"/>
    </row>
    <row r="44246" spans="9:13">
      <c r="I44246" s="51"/>
      <c r="M44246" s="51"/>
    </row>
    <row r="44247" spans="9:13">
      <c r="I44247" s="51"/>
      <c r="M44247" s="51"/>
    </row>
    <row r="44248" spans="9:13">
      <c r="I44248" s="51"/>
      <c r="M44248" s="51"/>
    </row>
    <row r="44249" spans="9:13">
      <c r="I44249" s="51"/>
      <c r="M44249" s="51"/>
    </row>
    <row r="44250" spans="9:13">
      <c r="I44250" s="51"/>
      <c r="M44250" s="51"/>
    </row>
    <row r="44251" spans="9:13">
      <c r="I44251" s="51"/>
      <c r="M44251" s="51"/>
    </row>
    <row r="44252" spans="9:13">
      <c r="I44252" s="51"/>
      <c r="M44252" s="51"/>
    </row>
    <row r="44253" spans="9:13">
      <c r="I44253" s="51"/>
      <c r="M44253" s="51"/>
    </row>
    <row r="44254" spans="9:13">
      <c r="I44254" s="51"/>
      <c r="M44254" s="51"/>
    </row>
    <row r="44255" spans="9:13">
      <c r="I44255" s="51"/>
      <c r="M44255" s="51"/>
    </row>
    <row r="44256" spans="9:13">
      <c r="I44256" s="51"/>
      <c r="M44256" s="51"/>
    </row>
    <row r="44257" spans="9:13">
      <c r="I44257" s="51"/>
      <c r="M44257" s="51"/>
    </row>
    <row r="44258" spans="9:13">
      <c r="I44258" s="51"/>
      <c r="M44258" s="51"/>
    </row>
    <row r="44259" spans="9:13">
      <c r="I44259" s="51"/>
      <c r="M44259" s="51"/>
    </row>
    <row r="44260" spans="9:13">
      <c r="I44260" s="51"/>
      <c r="M44260" s="51"/>
    </row>
    <row r="44261" spans="9:13">
      <c r="I44261" s="51"/>
      <c r="M44261" s="51"/>
    </row>
    <row r="44262" spans="9:13">
      <c r="I44262" s="51"/>
      <c r="M44262" s="51"/>
    </row>
    <row r="44263" spans="9:13">
      <c r="I44263" s="51"/>
      <c r="M44263" s="51"/>
    </row>
    <row r="44264" spans="9:13">
      <c r="I44264" s="51"/>
      <c r="M44264" s="51"/>
    </row>
    <row r="44265" spans="9:13">
      <c r="I44265" s="51"/>
      <c r="M44265" s="51"/>
    </row>
    <row r="44266" spans="9:13">
      <c r="I44266" s="51"/>
      <c r="M44266" s="51"/>
    </row>
    <row r="44267" spans="9:13">
      <c r="I44267" s="51"/>
      <c r="M44267" s="51"/>
    </row>
    <row r="44268" spans="9:13">
      <c r="I44268" s="51"/>
      <c r="M44268" s="51"/>
    </row>
    <row r="44269" spans="9:13">
      <c r="I44269" s="51"/>
      <c r="M44269" s="51"/>
    </row>
    <row r="44270" spans="9:13">
      <c r="I44270" s="51"/>
      <c r="M44270" s="51"/>
    </row>
    <row r="44271" spans="9:13">
      <c r="I44271" s="51"/>
      <c r="M44271" s="51"/>
    </row>
    <row r="44272" spans="9:13">
      <c r="I44272" s="51"/>
      <c r="M44272" s="51"/>
    </row>
    <row r="44273" spans="9:13">
      <c r="I44273" s="51"/>
      <c r="M44273" s="51"/>
    </row>
    <row r="44274" spans="9:13">
      <c r="I44274" s="51"/>
      <c r="M44274" s="51"/>
    </row>
    <row r="44275" spans="9:13">
      <c r="I44275" s="51"/>
      <c r="M44275" s="51"/>
    </row>
    <row r="44276" spans="9:13">
      <c r="I44276" s="51"/>
      <c r="M44276" s="51"/>
    </row>
    <row r="44277" spans="9:13">
      <c r="I44277" s="51"/>
      <c r="M44277" s="51"/>
    </row>
    <row r="44278" spans="9:13">
      <c r="I44278" s="51"/>
      <c r="M44278" s="51"/>
    </row>
    <row r="44279" spans="9:13">
      <c r="I44279" s="51"/>
      <c r="M44279" s="51"/>
    </row>
    <row r="44280" spans="9:13">
      <c r="I44280" s="51"/>
      <c r="M44280" s="51"/>
    </row>
    <row r="44281" spans="9:13">
      <c r="I44281" s="51"/>
      <c r="M44281" s="51"/>
    </row>
    <row r="44282" spans="9:13">
      <c r="I44282" s="51"/>
      <c r="M44282" s="51"/>
    </row>
    <row r="44283" spans="9:13">
      <c r="I44283" s="51"/>
      <c r="M44283" s="51"/>
    </row>
    <row r="44284" spans="9:13">
      <c r="I44284" s="51"/>
      <c r="M44284" s="51"/>
    </row>
    <row r="44285" spans="9:13">
      <c r="I44285" s="51"/>
      <c r="M44285" s="51"/>
    </row>
    <row r="44286" spans="9:13">
      <c r="I44286" s="51"/>
      <c r="M44286" s="51"/>
    </row>
    <row r="44287" spans="9:13">
      <c r="I44287" s="51"/>
      <c r="M44287" s="51"/>
    </row>
    <row r="44288" spans="9:13">
      <c r="I44288" s="51"/>
      <c r="M44288" s="51"/>
    </row>
    <row r="44289" spans="9:13">
      <c r="I44289" s="51"/>
      <c r="M44289" s="51"/>
    </row>
    <row r="44290" spans="9:13">
      <c r="I44290" s="51"/>
      <c r="M44290" s="51"/>
    </row>
    <row r="44291" spans="9:13">
      <c r="I44291" s="51"/>
      <c r="M44291" s="51"/>
    </row>
    <row r="44292" spans="9:13">
      <c r="I44292" s="51"/>
      <c r="M44292" s="51"/>
    </row>
    <row r="44293" spans="9:13">
      <c r="I44293" s="51"/>
      <c r="M44293" s="51"/>
    </row>
    <row r="44294" spans="9:13">
      <c r="I44294" s="51"/>
      <c r="M44294" s="51"/>
    </row>
    <row r="44295" spans="9:13">
      <c r="I44295" s="51"/>
      <c r="M44295" s="51"/>
    </row>
    <row r="44296" spans="9:13">
      <c r="I44296" s="51"/>
      <c r="M44296" s="51"/>
    </row>
    <row r="44297" spans="9:13">
      <c r="I44297" s="51"/>
      <c r="M44297" s="51"/>
    </row>
    <row r="44298" spans="9:13">
      <c r="I44298" s="51"/>
      <c r="M44298" s="51"/>
    </row>
    <row r="44299" spans="9:13">
      <c r="I44299" s="51"/>
      <c r="M44299" s="51"/>
    </row>
    <row r="44300" spans="9:13">
      <c r="I44300" s="51"/>
      <c r="M44300" s="51"/>
    </row>
    <row r="44301" spans="9:13">
      <c r="I44301" s="51"/>
      <c r="M44301" s="51"/>
    </row>
    <row r="44302" spans="9:13">
      <c r="I44302" s="51"/>
      <c r="M44302" s="51"/>
    </row>
    <row r="44303" spans="9:13">
      <c r="I44303" s="51"/>
      <c r="M44303" s="51"/>
    </row>
    <row r="44304" spans="9:13">
      <c r="I44304" s="51"/>
      <c r="M44304" s="51"/>
    </row>
    <row r="44305" spans="9:13">
      <c r="I44305" s="51"/>
      <c r="M44305" s="51"/>
    </row>
    <row r="44306" spans="9:13">
      <c r="I44306" s="51"/>
      <c r="M44306" s="51"/>
    </row>
    <row r="44307" spans="9:13">
      <c r="I44307" s="51"/>
      <c r="M44307" s="51"/>
    </row>
    <row r="44308" spans="9:13">
      <c r="I44308" s="51"/>
      <c r="M44308" s="51"/>
    </row>
    <row r="44309" spans="9:13">
      <c r="I44309" s="51"/>
      <c r="M44309" s="51"/>
    </row>
    <row r="44310" spans="9:13">
      <c r="I44310" s="51"/>
      <c r="M44310" s="51"/>
    </row>
    <row r="44311" spans="9:13">
      <c r="I44311" s="51"/>
      <c r="M44311" s="51"/>
    </row>
    <row r="44312" spans="9:13">
      <c r="I44312" s="51"/>
      <c r="M44312" s="51"/>
    </row>
    <row r="44313" spans="9:13">
      <c r="I44313" s="51"/>
      <c r="M44313" s="51"/>
    </row>
    <row r="44314" spans="9:13">
      <c r="I44314" s="51"/>
      <c r="M44314" s="51"/>
    </row>
    <row r="44315" spans="9:13">
      <c r="I44315" s="51"/>
      <c r="M44315" s="51"/>
    </row>
    <row r="44316" spans="9:13">
      <c r="I44316" s="51"/>
      <c r="M44316" s="51"/>
    </row>
    <row r="44317" spans="9:13">
      <c r="I44317" s="51"/>
      <c r="M44317" s="51"/>
    </row>
    <row r="44318" spans="9:13">
      <c r="I44318" s="51"/>
      <c r="M44318" s="51"/>
    </row>
    <row r="44319" spans="9:13">
      <c r="I44319" s="51"/>
      <c r="M44319" s="51"/>
    </row>
    <row r="44320" spans="9:13">
      <c r="I44320" s="51"/>
      <c r="M44320" s="51"/>
    </row>
    <row r="44321" spans="9:13">
      <c r="I44321" s="51"/>
      <c r="M44321" s="51"/>
    </row>
    <row r="44322" spans="9:13">
      <c r="I44322" s="51"/>
      <c r="M44322" s="51"/>
    </row>
    <row r="44323" spans="9:13">
      <c r="I44323" s="51"/>
      <c r="M44323" s="51"/>
    </row>
    <row r="44324" spans="9:13">
      <c r="I44324" s="51"/>
      <c r="M44324" s="51"/>
    </row>
    <row r="44325" spans="9:13">
      <c r="I44325" s="51"/>
      <c r="M44325" s="51"/>
    </row>
    <row r="44326" spans="9:13">
      <c r="I44326" s="51"/>
      <c r="M44326" s="51"/>
    </row>
    <row r="44327" spans="9:13">
      <c r="I44327" s="51"/>
      <c r="M44327" s="51"/>
    </row>
    <row r="44328" spans="9:13">
      <c r="I44328" s="51"/>
      <c r="M44328" s="51"/>
    </row>
    <row r="44329" spans="9:13">
      <c r="I44329" s="51"/>
      <c r="M44329" s="51"/>
    </row>
    <row r="44330" spans="9:13">
      <c r="I44330" s="51"/>
      <c r="M44330" s="51"/>
    </row>
    <row r="44331" spans="9:13">
      <c r="I44331" s="51"/>
      <c r="M44331" s="51"/>
    </row>
    <row r="44332" spans="9:13">
      <c r="I44332" s="51"/>
      <c r="M44332" s="51"/>
    </row>
    <row r="44333" spans="9:13">
      <c r="I44333" s="51"/>
      <c r="M44333" s="51"/>
    </row>
    <row r="44334" spans="9:13">
      <c r="I44334" s="51"/>
      <c r="M44334" s="51"/>
    </row>
    <row r="44335" spans="9:13">
      <c r="I44335" s="51"/>
      <c r="M44335" s="51"/>
    </row>
    <row r="44336" spans="9:13">
      <c r="I44336" s="51"/>
      <c r="M44336" s="51"/>
    </row>
    <row r="44337" spans="9:13">
      <c r="I44337" s="51"/>
      <c r="M44337" s="51"/>
    </row>
    <row r="44338" spans="9:13">
      <c r="I44338" s="51"/>
      <c r="M44338" s="51"/>
    </row>
    <row r="44339" spans="9:13">
      <c r="I44339" s="51"/>
      <c r="M44339" s="51"/>
    </row>
    <row r="44340" spans="9:13">
      <c r="I44340" s="51"/>
      <c r="M44340" s="51"/>
    </row>
    <row r="44341" spans="9:13">
      <c r="I44341" s="51"/>
      <c r="M44341" s="51"/>
    </row>
    <row r="44342" spans="9:13">
      <c r="I44342" s="51"/>
      <c r="M44342" s="51"/>
    </row>
    <row r="44343" spans="9:13">
      <c r="I44343" s="51"/>
      <c r="M44343" s="51"/>
    </row>
    <row r="44344" spans="9:13">
      <c r="I44344" s="51"/>
      <c r="M44344" s="51"/>
    </row>
    <row r="44345" spans="9:13">
      <c r="I44345" s="51"/>
      <c r="M44345" s="51"/>
    </row>
    <row r="44346" spans="9:13">
      <c r="I44346" s="51"/>
      <c r="M44346" s="51"/>
    </row>
    <row r="44347" spans="9:13">
      <c r="I44347" s="51"/>
      <c r="M44347" s="51"/>
    </row>
    <row r="44348" spans="9:13">
      <c r="I44348" s="51"/>
      <c r="M44348" s="51"/>
    </row>
    <row r="44349" spans="9:13">
      <c r="I44349" s="51"/>
      <c r="M44349" s="51"/>
    </row>
    <row r="44350" spans="9:13">
      <c r="I44350" s="51"/>
      <c r="M44350" s="51"/>
    </row>
    <row r="44351" spans="9:13">
      <c r="I44351" s="51"/>
      <c r="M44351" s="51"/>
    </row>
    <row r="44352" spans="9:13">
      <c r="I44352" s="51"/>
      <c r="M44352" s="51"/>
    </row>
    <row r="44353" spans="9:13">
      <c r="I44353" s="51"/>
      <c r="M44353" s="51"/>
    </row>
    <row r="44354" spans="9:13">
      <c r="I44354" s="51"/>
      <c r="M44354" s="51"/>
    </row>
    <row r="44355" spans="9:13">
      <c r="I44355" s="51"/>
      <c r="M44355" s="51"/>
    </row>
    <row r="44356" spans="9:13">
      <c r="I44356" s="51"/>
      <c r="M44356" s="51"/>
    </row>
    <row r="44357" spans="9:13">
      <c r="I44357" s="51"/>
      <c r="M44357" s="51"/>
    </row>
    <row r="44358" spans="9:13">
      <c r="I44358" s="51"/>
      <c r="M44358" s="51"/>
    </row>
    <row r="44359" spans="9:13">
      <c r="I44359" s="51"/>
      <c r="M44359" s="51"/>
    </row>
    <row r="44360" spans="9:13">
      <c r="I44360" s="51"/>
      <c r="M44360" s="51"/>
    </row>
    <row r="44361" spans="9:13">
      <c r="I44361" s="51"/>
      <c r="M44361" s="51"/>
    </row>
    <row r="44362" spans="9:13">
      <c r="I44362" s="51"/>
      <c r="M44362" s="51"/>
    </row>
    <row r="44363" spans="9:13">
      <c r="I44363" s="51"/>
      <c r="M44363" s="51"/>
    </row>
    <row r="44364" spans="9:13">
      <c r="I44364" s="51"/>
      <c r="M44364" s="51"/>
    </row>
    <row r="44365" spans="9:13">
      <c r="I44365" s="51"/>
      <c r="M44365" s="51"/>
    </row>
    <row r="44366" spans="9:13">
      <c r="I44366" s="51"/>
      <c r="M44366" s="51"/>
    </row>
    <row r="44367" spans="9:13">
      <c r="I44367" s="51"/>
      <c r="M44367" s="51"/>
    </row>
    <row r="44368" spans="9:13">
      <c r="I44368" s="51"/>
      <c r="M44368" s="51"/>
    </row>
    <row r="44369" spans="9:13">
      <c r="I44369" s="51"/>
      <c r="M44369" s="51"/>
    </row>
    <row r="44370" spans="9:13">
      <c r="I44370" s="51"/>
      <c r="M44370" s="51"/>
    </row>
    <row r="44371" spans="9:13">
      <c r="I44371" s="51"/>
      <c r="M44371" s="51"/>
    </row>
    <row r="44372" spans="9:13">
      <c r="I44372" s="51"/>
      <c r="M44372" s="51"/>
    </row>
    <row r="44373" spans="9:13">
      <c r="I44373" s="51"/>
      <c r="M44373" s="51"/>
    </row>
    <row r="44374" spans="9:13">
      <c r="I44374" s="51"/>
      <c r="M44374" s="51"/>
    </row>
    <row r="44375" spans="9:13">
      <c r="I44375" s="51"/>
      <c r="M44375" s="51"/>
    </row>
    <row r="44376" spans="9:13">
      <c r="I44376" s="51"/>
      <c r="M44376" s="51"/>
    </row>
    <row r="44377" spans="9:13">
      <c r="I44377" s="51"/>
      <c r="M44377" s="51"/>
    </row>
    <row r="44378" spans="9:13">
      <c r="I44378" s="51"/>
      <c r="M44378" s="51"/>
    </row>
    <row r="44379" spans="9:13">
      <c r="I44379" s="51"/>
      <c r="M44379" s="51"/>
    </row>
    <row r="44380" spans="9:13">
      <c r="I44380" s="51"/>
      <c r="M44380" s="51"/>
    </row>
    <row r="44381" spans="9:13">
      <c r="I44381" s="51"/>
      <c r="M44381" s="51"/>
    </row>
    <row r="44382" spans="9:13">
      <c r="I44382" s="51"/>
      <c r="M44382" s="51"/>
    </row>
    <row r="44383" spans="9:13">
      <c r="I44383" s="51"/>
      <c r="M44383" s="51"/>
    </row>
    <row r="44384" spans="9:13">
      <c r="I44384" s="51"/>
      <c r="M44384" s="51"/>
    </row>
    <row r="44385" spans="9:13">
      <c r="I44385" s="51"/>
      <c r="M44385" s="51"/>
    </row>
    <row r="44386" spans="9:13">
      <c r="I44386" s="51"/>
      <c r="M44386" s="51"/>
    </row>
    <row r="44387" spans="9:13">
      <c r="I44387" s="51"/>
      <c r="M44387" s="51"/>
    </row>
    <row r="44388" spans="9:13">
      <c r="I44388" s="51"/>
      <c r="M44388" s="51"/>
    </row>
    <row r="44389" spans="9:13">
      <c r="I44389" s="51"/>
      <c r="M44389" s="51"/>
    </row>
    <row r="44390" spans="9:13">
      <c r="I44390" s="51"/>
      <c r="M44390" s="51"/>
    </row>
    <row r="44391" spans="9:13">
      <c r="I44391" s="51"/>
      <c r="M44391" s="51"/>
    </row>
    <row r="44392" spans="9:13">
      <c r="I44392" s="51"/>
      <c r="M44392" s="51"/>
    </row>
    <row r="44393" spans="9:13">
      <c r="I44393" s="51"/>
      <c r="M44393" s="51"/>
    </row>
    <row r="44394" spans="9:13">
      <c r="I44394" s="51"/>
      <c r="M44394" s="51"/>
    </row>
    <row r="44395" spans="9:13">
      <c r="I44395" s="51"/>
      <c r="M44395" s="51"/>
    </row>
    <row r="44396" spans="9:13">
      <c r="I44396" s="51"/>
      <c r="M44396" s="51"/>
    </row>
    <row r="44397" spans="9:13">
      <c r="I44397" s="51"/>
      <c r="M44397" s="51"/>
    </row>
    <row r="44398" spans="9:13">
      <c r="I44398" s="51"/>
      <c r="M44398" s="51"/>
    </row>
    <row r="44399" spans="9:13">
      <c r="I44399" s="51"/>
      <c r="M44399" s="51"/>
    </row>
    <row r="44400" spans="9:13">
      <c r="I44400" s="51"/>
      <c r="M44400" s="51"/>
    </row>
    <row r="44401" spans="9:13">
      <c r="I44401" s="51"/>
      <c r="M44401" s="51"/>
    </row>
    <row r="44402" spans="9:13">
      <c r="I44402" s="51"/>
      <c r="M44402" s="51"/>
    </row>
    <row r="44403" spans="9:13">
      <c r="I44403" s="51"/>
      <c r="M44403" s="51"/>
    </row>
    <row r="44404" spans="9:13">
      <c r="I44404" s="51"/>
      <c r="M44404" s="51"/>
    </row>
    <row r="44405" spans="9:13">
      <c r="I44405" s="51"/>
      <c r="M44405" s="51"/>
    </row>
    <row r="44406" spans="9:13">
      <c r="I44406" s="51"/>
      <c r="M44406" s="51"/>
    </row>
    <row r="44407" spans="9:13">
      <c r="I44407" s="51"/>
      <c r="M44407" s="51"/>
    </row>
    <row r="44408" spans="9:13">
      <c r="I44408" s="51"/>
      <c r="M44408" s="51"/>
    </row>
    <row r="44409" spans="9:13">
      <c r="I44409" s="51"/>
      <c r="M44409" s="51"/>
    </row>
    <row r="44410" spans="9:13">
      <c r="I44410" s="51"/>
      <c r="M44410" s="51"/>
    </row>
    <row r="44411" spans="9:13">
      <c r="I44411" s="51"/>
      <c r="M44411" s="51"/>
    </row>
    <row r="44412" spans="9:13">
      <c r="I44412" s="51"/>
      <c r="M44412" s="51"/>
    </row>
    <row r="44413" spans="9:13">
      <c r="I44413" s="51"/>
      <c r="M44413" s="51"/>
    </row>
    <row r="44414" spans="9:13">
      <c r="I44414" s="51"/>
      <c r="M44414" s="51"/>
    </row>
    <row r="44415" spans="9:13">
      <c r="I44415" s="51"/>
      <c r="M44415" s="51"/>
    </row>
    <row r="44416" spans="9:13">
      <c r="I44416" s="51"/>
      <c r="M44416" s="51"/>
    </row>
    <row r="44417" spans="9:13">
      <c r="I44417" s="51"/>
      <c r="M44417" s="51"/>
    </row>
    <row r="44418" spans="9:13">
      <c r="I44418" s="51"/>
      <c r="M44418" s="51"/>
    </row>
    <row r="44419" spans="9:13">
      <c r="I44419" s="51"/>
      <c r="M44419" s="51"/>
    </row>
    <row r="44420" spans="9:13">
      <c r="I44420" s="51"/>
      <c r="M44420" s="51"/>
    </row>
    <row r="44421" spans="9:13">
      <c r="I44421" s="51"/>
      <c r="M44421" s="51"/>
    </row>
    <row r="44422" spans="9:13">
      <c r="I44422" s="51"/>
      <c r="M44422" s="51"/>
    </row>
    <row r="44423" spans="9:13">
      <c r="I44423" s="51"/>
      <c r="M44423" s="51"/>
    </row>
    <row r="44424" spans="9:13">
      <c r="I44424" s="51"/>
      <c r="M44424" s="51"/>
    </row>
    <row r="44425" spans="9:13">
      <c r="I44425" s="51"/>
      <c r="M44425" s="51"/>
    </row>
    <row r="44426" spans="9:13">
      <c r="I44426" s="51"/>
      <c r="M44426" s="51"/>
    </row>
    <row r="44427" spans="9:13">
      <c r="I44427" s="51"/>
      <c r="M44427" s="51"/>
    </row>
    <row r="44428" spans="9:13">
      <c r="I44428" s="51"/>
      <c r="M44428" s="51"/>
    </row>
    <row r="44429" spans="9:13">
      <c r="I44429" s="51"/>
      <c r="M44429" s="51"/>
    </row>
    <row r="44430" spans="9:13">
      <c r="I44430" s="51"/>
      <c r="M44430" s="51"/>
    </row>
    <row r="44431" spans="9:13">
      <c r="I44431" s="51"/>
      <c r="M44431" s="51"/>
    </row>
    <row r="44432" spans="9:13">
      <c r="I44432" s="51"/>
      <c r="M44432" s="51"/>
    </row>
    <row r="44433" spans="9:13">
      <c r="I44433" s="51"/>
      <c r="M44433" s="51"/>
    </row>
    <row r="44434" spans="9:13">
      <c r="I44434" s="51"/>
      <c r="M44434" s="51"/>
    </row>
    <row r="44435" spans="9:13">
      <c r="I44435" s="51"/>
      <c r="M44435" s="51"/>
    </row>
    <row r="44436" spans="9:13">
      <c r="I44436" s="51"/>
      <c r="M44436" s="51"/>
    </row>
    <row r="44437" spans="9:13">
      <c r="I44437" s="51"/>
      <c r="M44437" s="51"/>
    </row>
    <row r="44438" spans="9:13">
      <c r="I44438" s="51"/>
      <c r="M44438" s="51"/>
    </row>
    <row r="44439" spans="9:13">
      <c r="I44439" s="51"/>
      <c r="M44439" s="51"/>
    </row>
    <row r="44440" spans="9:13">
      <c r="I44440" s="51"/>
      <c r="M44440" s="51"/>
    </row>
    <row r="44441" spans="9:13">
      <c r="I44441" s="51"/>
      <c r="M44441" s="51"/>
    </row>
    <row r="44442" spans="9:13">
      <c r="I44442" s="51"/>
      <c r="M44442" s="51"/>
    </row>
    <row r="44443" spans="9:13">
      <c r="I44443" s="51"/>
      <c r="M44443" s="51"/>
    </row>
    <row r="44444" spans="9:13">
      <c r="I44444" s="51"/>
      <c r="M44444" s="51"/>
    </row>
    <row r="44445" spans="9:13">
      <c r="I44445" s="51"/>
      <c r="M44445" s="51"/>
    </row>
    <row r="44446" spans="9:13">
      <c r="I44446" s="51"/>
      <c r="M44446" s="51"/>
    </row>
    <row r="44447" spans="9:13">
      <c r="I44447" s="51"/>
      <c r="M44447" s="51"/>
    </row>
    <row r="44448" spans="9:13">
      <c r="I44448" s="51"/>
      <c r="M44448" s="51"/>
    </row>
    <row r="44449" spans="9:13">
      <c r="I44449" s="51"/>
      <c r="M44449" s="51"/>
    </row>
    <row r="44450" spans="9:13">
      <c r="I44450" s="51"/>
      <c r="M44450" s="51"/>
    </row>
    <row r="44451" spans="9:13">
      <c r="I44451" s="51"/>
      <c r="M44451" s="51"/>
    </row>
    <row r="44452" spans="9:13">
      <c r="I44452" s="51"/>
      <c r="M44452" s="51"/>
    </row>
    <row r="44453" spans="9:13">
      <c r="I44453" s="51"/>
      <c r="M44453" s="51"/>
    </row>
    <row r="44454" spans="9:13">
      <c r="I44454" s="51"/>
      <c r="M44454" s="51"/>
    </row>
    <row r="44455" spans="9:13">
      <c r="I44455" s="51"/>
      <c r="M44455" s="51"/>
    </row>
    <row r="44456" spans="9:13">
      <c r="I44456" s="51"/>
      <c r="M44456" s="51"/>
    </row>
    <row r="44457" spans="9:13">
      <c r="I44457" s="51"/>
      <c r="M44457" s="51"/>
    </row>
    <row r="44458" spans="9:13">
      <c r="I44458" s="51"/>
      <c r="M44458" s="51"/>
    </row>
    <row r="44459" spans="9:13">
      <c r="I44459" s="51"/>
      <c r="M44459" s="51"/>
    </row>
    <row r="44460" spans="9:13">
      <c r="I44460" s="51"/>
      <c r="M44460" s="51"/>
    </row>
    <row r="44461" spans="9:13">
      <c r="I44461" s="51"/>
      <c r="M44461" s="51"/>
    </row>
    <row r="44462" spans="9:13">
      <c r="I44462" s="51"/>
      <c r="M44462" s="51"/>
    </row>
    <row r="44463" spans="9:13">
      <c r="I44463" s="51"/>
      <c r="M44463" s="51"/>
    </row>
    <row r="44464" spans="9:13">
      <c r="I44464" s="51"/>
      <c r="M44464" s="51"/>
    </row>
    <row r="44465" spans="9:13">
      <c r="I44465" s="51"/>
      <c r="M44465" s="51"/>
    </row>
    <row r="44466" spans="9:13">
      <c r="I44466" s="51"/>
      <c r="M44466" s="51"/>
    </row>
    <row r="44467" spans="9:13">
      <c r="I44467" s="51"/>
      <c r="M44467" s="51"/>
    </row>
    <row r="44468" spans="9:13">
      <c r="I44468" s="51"/>
      <c r="M44468" s="51"/>
    </row>
    <row r="44469" spans="9:13">
      <c r="I44469" s="51"/>
      <c r="M44469" s="51"/>
    </row>
    <row r="44470" spans="9:13">
      <c r="I44470" s="51"/>
      <c r="M44470" s="51"/>
    </row>
    <row r="44471" spans="9:13">
      <c r="I44471" s="51"/>
      <c r="M44471" s="51"/>
    </row>
    <row r="44472" spans="9:13">
      <c r="I44472" s="51"/>
      <c r="M44472" s="51"/>
    </row>
    <row r="44473" spans="9:13">
      <c r="I44473" s="51"/>
      <c r="M44473" s="51"/>
    </row>
    <row r="44474" spans="9:13">
      <c r="I44474" s="51"/>
      <c r="M44474" s="51"/>
    </row>
    <row r="44475" spans="9:13">
      <c r="I44475" s="51"/>
      <c r="M44475" s="51"/>
    </row>
    <row r="44476" spans="9:13">
      <c r="I44476" s="51"/>
      <c r="M44476" s="51"/>
    </row>
    <row r="44477" spans="9:13">
      <c r="I44477" s="51"/>
      <c r="M44477" s="51"/>
    </row>
    <row r="44478" spans="9:13">
      <c r="I44478" s="51"/>
      <c r="M44478" s="51"/>
    </row>
    <row r="44479" spans="9:13">
      <c r="I44479" s="51"/>
      <c r="M44479" s="51"/>
    </row>
    <row r="44480" spans="9:13">
      <c r="I44480" s="51"/>
      <c r="M44480" s="51"/>
    </row>
    <row r="44481" spans="9:13">
      <c r="I44481" s="51"/>
      <c r="M44481" s="51"/>
    </row>
    <row r="44482" spans="9:13">
      <c r="I44482" s="51"/>
      <c r="M44482" s="51"/>
    </row>
    <row r="44483" spans="9:13">
      <c r="I44483" s="51"/>
      <c r="M44483" s="51"/>
    </row>
    <row r="44484" spans="9:13">
      <c r="I44484" s="51"/>
      <c r="M44484" s="51"/>
    </row>
    <row r="44485" spans="9:13">
      <c r="I44485" s="51"/>
      <c r="M44485" s="51"/>
    </row>
    <row r="44486" spans="9:13">
      <c r="I44486" s="51"/>
      <c r="M44486" s="51"/>
    </row>
    <row r="44487" spans="9:13">
      <c r="I44487" s="51"/>
      <c r="M44487" s="51"/>
    </row>
    <row r="44488" spans="9:13">
      <c r="I44488" s="51"/>
      <c r="M44488" s="51"/>
    </row>
    <row r="44489" spans="9:13">
      <c r="I44489" s="51"/>
      <c r="M44489" s="51"/>
    </row>
    <row r="44490" spans="9:13">
      <c r="I44490" s="51"/>
      <c r="M44490" s="51"/>
    </row>
    <row r="44491" spans="9:13">
      <c r="I44491" s="51"/>
      <c r="M44491" s="51"/>
    </row>
    <row r="44492" spans="9:13">
      <c r="I44492" s="51"/>
      <c r="M44492" s="51"/>
    </row>
    <row r="44493" spans="9:13">
      <c r="I44493" s="51"/>
      <c r="M44493" s="51"/>
    </row>
    <row r="44494" spans="9:13">
      <c r="I44494" s="51"/>
      <c r="M44494" s="51"/>
    </row>
    <row r="44495" spans="9:13">
      <c r="I44495" s="51"/>
      <c r="M44495" s="51"/>
    </row>
    <row r="44496" spans="9:13">
      <c r="I44496" s="51"/>
      <c r="M44496" s="51"/>
    </row>
    <row r="44497" spans="9:13">
      <c r="I44497" s="51"/>
      <c r="M44497" s="51"/>
    </row>
    <row r="44498" spans="9:13">
      <c r="I44498" s="51"/>
      <c r="M44498" s="51"/>
    </row>
    <row r="44499" spans="9:13">
      <c r="I44499" s="51"/>
      <c r="M44499" s="51"/>
    </row>
    <row r="44500" spans="9:13">
      <c r="I44500" s="51"/>
      <c r="M44500" s="51"/>
    </row>
    <row r="44501" spans="9:13">
      <c r="I44501" s="51"/>
      <c r="M44501" s="51"/>
    </row>
    <row r="44502" spans="9:13">
      <c r="I44502" s="51"/>
      <c r="M44502" s="51"/>
    </row>
    <row r="44503" spans="9:13">
      <c r="I44503" s="51"/>
      <c r="M44503" s="51"/>
    </row>
    <row r="44504" spans="9:13">
      <c r="I44504" s="51"/>
      <c r="M44504" s="51"/>
    </row>
    <row r="44505" spans="9:13">
      <c r="I44505" s="51"/>
      <c r="M44505" s="51"/>
    </row>
    <row r="44506" spans="9:13">
      <c r="I44506" s="51"/>
      <c r="M44506" s="51"/>
    </row>
    <row r="44507" spans="9:13">
      <c r="I44507" s="51"/>
      <c r="M44507" s="51"/>
    </row>
    <row r="44508" spans="9:13">
      <c r="I44508" s="51"/>
      <c r="M44508" s="51"/>
    </row>
    <row r="44509" spans="9:13">
      <c r="I44509" s="51"/>
      <c r="M44509" s="51"/>
    </row>
    <row r="44510" spans="9:13">
      <c r="I44510" s="51"/>
      <c r="M44510" s="51"/>
    </row>
    <row r="44511" spans="9:13">
      <c r="I44511" s="51"/>
      <c r="M44511" s="51"/>
    </row>
    <row r="44512" spans="9:13">
      <c r="I44512" s="51"/>
      <c r="M44512" s="51"/>
    </row>
    <row r="44513" spans="9:13">
      <c r="I44513" s="51"/>
      <c r="M44513" s="51"/>
    </row>
    <row r="44514" spans="9:13">
      <c r="I44514" s="51"/>
      <c r="M44514" s="51"/>
    </row>
    <row r="44515" spans="9:13">
      <c r="I44515" s="51"/>
      <c r="M44515" s="51"/>
    </row>
    <row r="44516" spans="9:13">
      <c r="I44516" s="51"/>
      <c r="M44516" s="51"/>
    </row>
    <row r="44517" spans="9:13">
      <c r="I44517" s="51"/>
      <c r="M44517" s="51"/>
    </row>
    <row r="44518" spans="9:13">
      <c r="I44518" s="51"/>
      <c r="M44518" s="51"/>
    </row>
    <row r="44519" spans="9:13">
      <c r="I44519" s="51"/>
      <c r="M44519" s="51"/>
    </row>
    <row r="44520" spans="9:13">
      <c r="I44520" s="51"/>
      <c r="M44520" s="51"/>
    </row>
    <row r="44521" spans="9:13">
      <c r="I44521" s="51"/>
      <c r="M44521" s="51"/>
    </row>
    <row r="44522" spans="9:13">
      <c r="I44522" s="51"/>
      <c r="M44522" s="51"/>
    </row>
    <row r="44523" spans="9:13">
      <c r="I44523" s="51"/>
      <c r="M44523" s="51"/>
    </row>
    <row r="44524" spans="9:13">
      <c r="I44524" s="51"/>
      <c r="M44524" s="51"/>
    </row>
    <row r="44525" spans="9:13">
      <c r="I44525" s="51"/>
      <c r="M44525" s="51"/>
    </row>
    <row r="44526" spans="9:13">
      <c r="I44526" s="51"/>
      <c r="M44526" s="51"/>
    </row>
    <row r="44527" spans="9:13">
      <c r="I44527" s="51"/>
      <c r="M44527" s="51"/>
    </row>
    <row r="44528" spans="9:13">
      <c r="I44528" s="51"/>
      <c r="M44528" s="51"/>
    </row>
    <row r="44529" spans="9:13">
      <c r="I44529" s="51"/>
      <c r="M44529" s="51"/>
    </row>
    <row r="44530" spans="9:13">
      <c r="I44530" s="51"/>
      <c r="M44530" s="51"/>
    </row>
    <row r="44531" spans="9:13">
      <c r="I44531" s="51"/>
      <c r="M44531" s="51"/>
    </row>
    <row r="44532" spans="9:13">
      <c r="I44532" s="51"/>
      <c r="M44532" s="51"/>
    </row>
    <row r="44533" spans="9:13">
      <c r="I44533" s="51"/>
      <c r="M44533" s="51"/>
    </row>
    <row r="44534" spans="9:13">
      <c r="I44534" s="51"/>
      <c r="M44534" s="51"/>
    </row>
    <row r="44535" spans="9:13">
      <c r="I44535" s="51"/>
      <c r="M44535" s="51"/>
    </row>
    <row r="44536" spans="9:13">
      <c r="I44536" s="51"/>
      <c r="M44536" s="51"/>
    </row>
    <row r="44537" spans="9:13">
      <c r="I44537" s="51"/>
      <c r="M44537" s="51"/>
    </row>
    <row r="44538" spans="9:13">
      <c r="I44538" s="51"/>
      <c r="M44538" s="51"/>
    </row>
    <row r="44539" spans="9:13">
      <c r="I44539" s="51"/>
      <c r="M44539" s="51"/>
    </row>
    <row r="44540" spans="9:13">
      <c r="I44540" s="51"/>
      <c r="M44540" s="51"/>
    </row>
    <row r="44541" spans="9:13">
      <c r="I44541" s="51"/>
      <c r="M44541" s="51"/>
    </row>
    <row r="44542" spans="9:13">
      <c r="I44542" s="51"/>
      <c r="M44542" s="51"/>
    </row>
    <row r="44543" spans="9:13">
      <c r="I44543" s="51"/>
      <c r="M44543" s="51"/>
    </row>
    <row r="44544" spans="9:13">
      <c r="I44544" s="51"/>
      <c r="M44544" s="51"/>
    </row>
    <row r="44545" spans="9:13">
      <c r="I44545" s="51"/>
      <c r="M44545" s="51"/>
    </row>
    <row r="44546" spans="9:13">
      <c r="I44546" s="51"/>
      <c r="M44546" s="51"/>
    </row>
    <row r="44547" spans="9:13">
      <c r="I44547" s="51"/>
      <c r="M44547" s="51"/>
    </row>
    <row r="44548" spans="9:13">
      <c r="I44548" s="51"/>
      <c r="M44548" s="51"/>
    </row>
    <row r="44549" spans="9:13">
      <c r="I44549" s="51"/>
      <c r="M44549" s="51"/>
    </row>
    <row r="44550" spans="9:13">
      <c r="I44550" s="51"/>
      <c r="M44550" s="51"/>
    </row>
    <row r="44551" spans="9:13">
      <c r="I44551" s="51"/>
      <c r="M44551" s="51"/>
    </row>
    <row r="44552" spans="9:13">
      <c r="I44552" s="51"/>
      <c r="M44552" s="51"/>
    </row>
    <row r="44553" spans="9:13">
      <c r="I44553" s="51"/>
      <c r="M44553" s="51"/>
    </row>
    <row r="44554" spans="9:13">
      <c r="I44554" s="51"/>
      <c r="M44554" s="51"/>
    </row>
    <row r="44555" spans="9:13">
      <c r="I44555" s="51"/>
      <c r="M44555" s="51"/>
    </row>
    <row r="44556" spans="9:13">
      <c r="I44556" s="51"/>
      <c r="M44556" s="51"/>
    </row>
    <row r="44557" spans="9:13">
      <c r="I44557" s="51"/>
      <c r="M44557" s="51"/>
    </row>
    <row r="44558" spans="9:13">
      <c r="I44558" s="51"/>
      <c r="M44558" s="51"/>
    </row>
    <row r="44559" spans="9:13">
      <c r="I44559" s="51"/>
      <c r="M44559" s="51"/>
    </row>
    <row r="44560" spans="9:13">
      <c r="I44560" s="51"/>
      <c r="M44560" s="51"/>
    </row>
    <row r="44561" spans="9:13">
      <c r="I44561" s="51"/>
      <c r="M44561" s="51"/>
    </row>
    <row r="44562" spans="9:13">
      <c r="I44562" s="51"/>
      <c r="M44562" s="51"/>
    </row>
    <row r="44563" spans="9:13">
      <c r="I44563" s="51"/>
      <c r="M44563" s="51"/>
    </row>
    <row r="44564" spans="9:13">
      <c r="I44564" s="51"/>
      <c r="M44564" s="51"/>
    </row>
    <row r="44565" spans="9:13">
      <c r="I44565" s="51"/>
      <c r="M44565" s="51"/>
    </row>
    <row r="44566" spans="9:13">
      <c r="I44566" s="51"/>
      <c r="M44566" s="51"/>
    </row>
    <row r="44567" spans="9:13">
      <c r="I44567" s="51"/>
      <c r="M44567" s="51"/>
    </row>
    <row r="44568" spans="9:13">
      <c r="I44568" s="51"/>
      <c r="M44568" s="51"/>
    </row>
    <row r="44569" spans="9:13">
      <c r="I44569" s="51"/>
      <c r="M44569" s="51"/>
    </row>
    <row r="44570" spans="9:13">
      <c r="I44570" s="51"/>
      <c r="M44570" s="51"/>
    </row>
    <row r="44571" spans="9:13">
      <c r="I44571" s="51"/>
      <c r="M44571" s="51"/>
    </row>
    <row r="44572" spans="9:13">
      <c r="I44572" s="51"/>
      <c r="M44572" s="51"/>
    </row>
    <row r="44573" spans="9:13">
      <c r="I44573" s="51"/>
      <c r="M44573" s="51"/>
    </row>
    <row r="44574" spans="9:13">
      <c r="I44574" s="51"/>
      <c r="M44574" s="51"/>
    </row>
    <row r="44575" spans="9:13">
      <c r="I44575" s="51"/>
      <c r="M44575" s="51"/>
    </row>
    <row r="44576" spans="9:13">
      <c r="I44576" s="51"/>
      <c r="M44576" s="51"/>
    </row>
    <row r="44577" spans="9:13">
      <c r="I44577" s="51"/>
      <c r="M44577" s="51"/>
    </row>
    <row r="44578" spans="9:13">
      <c r="I44578" s="51"/>
      <c r="M44578" s="51"/>
    </row>
    <row r="44579" spans="9:13">
      <c r="I44579" s="51"/>
      <c r="M44579" s="51"/>
    </row>
    <row r="44580" spans="9:13">
      <c r="I44580" s="51"/>
      <c r="M44580" s="51"/>
    </row>
    <row r="44581" spans="9:13">
      <c r="I44581" s="51"/>
      <c r="M44581" s="51"/>
    </row>
    <row r="44582" spans="9:13">
      <c r="I44582" s="51"/>
      <c r="M44582" s="51"/>
    </row>
    <row r="44583" spans="9:13">
      <c r="I44583" s="51"/>
      <c r="M44583" s="51"/>
    </row>
    <row r="44584" spans="9:13">
      <c r="I44584" s="51"/>
      <c r="M44584" s="51"/>
    </row>
    <row r="44585" spans="9:13">
      <c r="I44585" s="51"/>
      <c r="M44585" s="51"/>
    </row>
    <row r="44586" spans="9:13">
      <c r="I44586" s="51"/>
      <c r="M44586" s="51"/>
    </row>
    <row r="44587" spans="9:13">
      <c r="I44587" s="51"/>
      <c r="M44587" s="51"/>
    </row>
    <row r="44588" spans="9:13">
      <c r="I44588" s="51"/>
      <c r="M44588" s="51"/>
    </row>
    <row r="44589" spans="9:13">
      <c r="I44589" s="51"/>
      <c r="M44589" s="51"/>
    </row>
    <row r="44590" spans="9:13">
      <c r="I44590" s="51"/>
      <c r="M44590" s="51"/>
    </row>
    <row r="44591" spans="9:13">
      <c r="I44591" s="51"/>
      <c r="M44591" s="51"/>
    </row>
    <row r="44592" spans="9:13">
      <c r="I44592" s="51"/>
      <c r="M44592" s="51"/>
    </row>
    <row r="44593" spans="9:13">
      <c r="I44593" s="51"/>
      <c r="M44593" s="51"/>
    </row>
    <row r="44594" spans="9:13">
      <c r="I44594" s="51"/>
      <c r="M44594" s="51"/>
    </row>
    <row r="44595" spans="9:13">
      <c r="I44595" s="51"/>
      <c r="M44595" s="51"/>
    </row>
    <row r="44596" spans="9:13">
      <c r="I44596" s="51"/>
      <c r="M44596" s="51"/>
    </row>
    <row r="44597" spans="9:13">
      <c r="I44597" s="51"/>
      <c r="M44597" s="51"/>
    </row>
    <row r="44598" spans="9:13">
      <c r="I44598" s="51"/>
      <c r="M44598" s="51"/>
    </row>
    <row r="44599" spans="9:13">
      <c r="I44599" s="51"/>
      <c r="M44599" s="51"/>
    </row>
    <row r="44600" spans="9:13">
      <c r="I44600" s="51"/>
      <c r="M44600" s="51"/>
    </row>
    <row r="44601" spans="9:13">
      <c r="I44601" s="51"/>
      <c r="M44601" s="51"/>
    </row>
    <row r="44602" spans="9:13">
      <c r="I44602" s="51"/>
      <c r="M44602" s="51"/>
    </row>
    <row r="44603" spans="9:13">
      <c r="I44603" s="51"/>
      <c r="M44603" s="51"/>
    </row>
    <row r="44604" spans="9:13">
      <c r="I44604" s="51"/>
      <c r="M44604" s="51"/>
    </row>
    <row r="44605" spans="9:13">
      <c r="I44605" s="51"/>
      <c r="M44605" s="51"/>
    </row>
    <row r="44606" spans="9:13">
      <c r="I44606" s="51"/>
      <c r="M44606" s="51"/>
    </row>
    <row r="44607" spans="9:13">
      <c r="I44607" s="51"/>
      <c r="M44607" s="51"/>
    </row>
    <row r="44608" spans="9:13">
      <c r="I44608" s="51"/>
      <c r="M44608" s="51"/>
    </row>
    <row r="44609" spans="9:13">
      <c r="I44609" s="51"/>
      <c r="M44609" s="51"/>
    </row>
    <row r="44610" spans="9:13">
      <c r="I44610" s="51"/>
      <c r="M44610" s="51"/>
    </row>
    <row r="44611" spans="9:13">
      <c r="I44611" s="51"/>
      <c r="M44611" s="51"/>
    </row>
    <row r="44612" spans="9:13">
      <c r="I44612" s="51"/>
      <c r="M44612" s="51"/>
    </row>
    <row r="44613" spans="9:13">
      <c r="I44613" s="51"/>
      <c r="M44613" s="51"/>
    </row>
    <row r="44614" spans="9:13">
      <c r="I44614" s="51"/>
      <c r="M44614" s="51"/>
    </row>
    <row r="44615" spans="9:13">
      <c r="I44615" s="51"/>
      <c r="M44615" s="51"/>
    </row>
    <row r="44616" spans="9:13">
      <c r="I44616" s="51"/>
      <c r="M44616" s="51"/>
    </row>
    <row r="44617" spans="9:13">
      <c r="I44617" s="51"/>
      <c r="M44617" s="51"/>
    </row>
    <row r="44618" spans="9:13">
      <c r="I44618" s="51"/>
      <c r="M44618" s="51"/>
    </row>
    <row r="44619" spans="9:13">
      <c r="I44619" s="51"/>
      <c r="M44619" s="51"/>
    </row>
    <row r="44620" spans="9:13">
      <c r="I44620" s="51"/>
      <c r="M44620" s="51"/>
    </row>
    <row r="44621" spans="9:13">
      <c r="I44621" s="51"/>
      <c r="M44621" s="51"/>
    </row>
    <row r="44622" spans="9:13">
      <c r="I44622" s="51"/>
      <c r="M44622" s="51"/>
    </row>
    <row r="44623" spans="9:13">
      <c r="I44623" s="51"/>
      <c r="M44623" s="51"/>
    </row>
    <row r="44624" spans="9:13">
      <c r="I44624" s="51"/>
      <c r="M44624" s="51"/>
    </row>
    <row r="44625" spans="9:13">
      <c r="I44625" s="51"/>
      <c r="M44625" s="51"/>
    </row>
    <row r="44626" spans="9:13">
      <c r="I44626" s="51"/>
      <c r="M44626" s="51"/>
    </row>
    <row r="44627" spans="9:13">
      <c r="I44627" s="51"/>
      <c r="M44627" s="51"/>
    </row>
    <row r="44628" spans="9:13">
      <c r="I44628" s="51"/>
      <c r="M44628" s="51"/>
    </row>
    <row r="44629" spans="9:13">
      <c r="I44629" s="51"/>
      <c r="M44629" s="51"/>
    </row>
    <row r="44630" spans="9:13">
      <c r="I44630" s="51"/>
      <c r="M44630" s="51"/>
    </row>
    <row r="44631" spans="9:13">
      <c r="I44631" s="51"/>
      <c r="M44631" s="51"/>
    </row>
    <row r="44632" spans="9:13">
      <c r="I44632" s="51"/>
      <c r="M44632" s="51"/>
    </row>
    <row r="44633" spans="9:13">
      <c r="I44633" s="51"/>
      <c r="M44633" s="51"/>
    </row>
    <row r="44634" spans="9:13">
      <c r="I44634" s="51"/>
      <c r="M44634" s="51"/>
    </row>
    <row r="44635" spans="9:13">
      <c r="I44635" s="51"/>
      <c r="M44635" s="51"/>
    </row>
    <row r="44636" spans="9:13">
      <c r="I44636" s="51"/>
      <c r="M44636" s="51"/>
    </row>
    <row r="44637" spans="9:13">
      <c r="I44637" s="51"/>
      <c r="M44637" s="51"/>
    </row>
    <row r="44638" spans="9:13">
      <c r="I44638" s="51"/>
      <c r="M44638" s="51"/>
    </row>
    <row r="44639" spans="9:13">
      <c r="I44639" s="51"/>
      <c r="M44639" s="51"/>
    </row>
    <row r="44640" spans="9:13">
      <c r="I44640" s="51"/>
      <c r="M44640" s="51"/>
    </row>
    <row r="44641" spans="9:13">
      <c r="I44641" s="51"/>
      <c r="M44641" s="51"/>
    </row>
    <row r="44642" spans="9:13">
      <c r="I44642" s="51"/>
      <c r="M44642" s="51"/>
    </row>
    <row r="44643" spans="9:13">
      <c r="I44643" s="51"/>
      <c r="M44643" s="51"/>
    </row>
    <row r="44644" spans="9:13">
      <c r="I44644" s="51"/>
      <c r="M44644" s="51"/>
    </row>
    <row r="44645" spans="9:13">
      <c r="I44645" s="51"/>
      <c r="M44645" s="51"/>
    </row>
    <row r="44646" spans="9:13">
      <c r="I44646" s="51"/>
      <c r="M44646" s="51"/>
    </row>
    <row r="44647" spans="9:13">
      <c r="I44647" s="51"/>
      <c r="M44647" s="51"/>
    </row>
    <row r="44648" spans="9:13">
      <c r="I44648" s="51"/>
      <c r="M44648" s="51"/>
    </row>
    <row r="44649" spans="9:13">
      <c r="I44649" s="51"/>
      <c r="M44649" s="51"/>
    </row>
    <row r="44650" spans="9:13">
      <c r="I44650" s="51"/>
      <c r="M44650" s="51"/>
    </row>
    <row r="44651" spans="9:13">
      <c r="I44651" s="51"/>
      <c r="M44651" s="51"/>
    </row>
    <row r="44652" spans="9:13">
      <c r="I44652" s="51"/>
      <c r="M44652" s="51"/>
    </row>
    <row r="44653" spans="9:13">
      <c r="I44653" s="51"/>
      <c r="M44653" s="51"/>
    </row>
    <row r="44654" spans="9:13">
      <c r="I44654" s="51"/>
      <c r="M44654" s="51"/>
    </row>
    <row r="44655" spans="9:13">
      <c r="I44655" s="51"/>
      <c r="M44655" s="51"/>
    </row>
    <row r="44656" spans="9:13">
      <c r="I44656" s="51"/>
      <c r="M44656" s="51"/>
    </row>
    <row r="44657" spans="9:13">
      <c r="I44657" s="51"/>
      <c r="M44657" s="51"/>
    </row>
    <row r="44658" spans="9:13">
      <c r="I44658" s="51"/>
      <c r="M44658" s="51"/>
    </row>
    <row r="44659" spans="9:13">
      <c r="I44659" s="51"/>
      <c r="M44659" s="51"/>
    </row>
    <row r="44660" spans="9:13">
      <c r="I44660" s="51"/>
      <c r="M44660" s="51"/>
    </row>
    <row r="44661" spans="9:13">
      <c r="I44661" s="51"/>
      <c r="M44661" s="51"/>
    </row>
    <row r="44662" spans="9:13">
      <c r="I44662" s="51"/>
      <c r="M44662" s="51"/>
    </row>
    <row r="44663" spans="9:13">
      <c r="I44663" s="51"/>
      <c r="M44663" s="51"/>
    </row>
    <row r="44664" spans="9:13">
      <c r="I44664" s="51"/>
      <c r="M44664" s="51"/>
    </row>
    <row r="44665" spans="9:13">
      <c r="I44665" s="51"/>
      <c r="M44665" s="51"/>
    </row>
    <row r="44666" spans="9:13">
      <c r="I44666" s="51"/>
      <c r="M44666" s="51"/>
    </row>
    <row r="44667" spans="9:13">
      <c r="I44667" s="51"/>
      <c r="M44667" s="51"/>
    </row>
    <row r="44668" spans="9:13">
      <c r="I44668" s="51"/>
      <c r="M44668" s="51"/>
    </row>
    <row r="44669" spans="9:13">
      <c r="I44669" s="51"/>
      <c r="M44669" s="51"/>
    </row>
    <row r="44670" spans="9:13">
      <c r="I44670" s="51"/>
      <c r="M44670" s="51"/>
    </row>
    <row r="44671" spans="9:13">
      <c r="I44671" s="51"/>
      <c r="M44671" s="51"/>
    </row>
    <row r="44672" spans="9:13">
      <c r="I44672" s="51"/>
      <c r="M44672" s="51"/>
    </row>
    <row r="44673" spans="9:13">
      <c r="I44673" s="51"/>
      <c r="M44673" s="51"/>
    </row>
    <row r="44674" spans="9:13">
      <c r="I44674" s="51"/>
      <c r="M44674" s="51"/>
    </row>
    <row r="44675" spans="9:13">
      <c r="I44675" s="51"/>
      <c r="M44675" s="51"/>
    </row>
    <row r="44676" spans="9:13">
      <c r="I44676" s="51"/>
      <c r="M44676" s="51"/>
    </row>
    <row r="44677" spans="9:13">
      <c r="I44677" s="51"/>
      <c r="M44677" s="51"/>
    </row>
    <row r="44678" spans="9:13">
      <c r="I44678" s="51"/>
      <c r="M44678" s="51"/>
    </row>
    <row r="44679" spans="9:13">
      <c r="I44679" s="51"/>
      <c r="M44679" s="51"/>
    </row>
    <row r="44680" spans="9:13">
      <c r="I44680" s="51"/>
      <c r="M44680" s="51"/>
    </row>
    <row r="44681" spans="9:13">
      <c r="I44681" s="51"/>
      <c r="M44681" s="51"/>
    </row>
    <row r="44682" spans="9:13">
      <c r="I44682" s="51"/>
      <c r="M44682" s="51"/>
    </row>
    <row r="44683" spans="9:13">
      <c r="I44683" s="51"/>
      <c r="M44683" s="51"/>
    </row>
    <row r="44684" spans="9:13">
      <c r="I44684" s="51"/>
      <c r="M44684" s="51"/>
    </row>
    <row r="44685" spans="9:13">
      <c r="I44685" s="51"/>
      <c r="M44685" s="51"/>
    </row>
    <row r="44686" spans="9:13">
      <c r="I44686" s="51"/>
      <c r="M44686" s="51"/>
    </row>
    <row r="44687" spans="9:13">
      <c r="I44687" s="51"/>
      <c r="M44687" s="51"/>
    </row>
    <row r="44688" spans="9:13">
      <c r="I44688" s="51"/>
      <c r="M44688" s="51"/>
    </row>
    <row r="44689" spans="9:13">
      <c r="I44689" s="51"/>
      <c r="M44689" s="51"/>
    </row>
    <row r="44690" spans="9:13">
      <c r="I44690" s="51"/>
      <c r="M44690" s="51"/>
    </row>
    <row r="44691" spans="9:13">
      <c r="I44691" s="51"/>
      <c r="M44691" s="51"/>
    </row>
    <row r="44692" spans="9:13">
      <c r="I44692" s="51"/>
      <c r="M44692" s="51"/>
    </row>
    <row r="44693" spans="9:13">
      <c r="I44693" s="51"/>
      <c r="M44693" s="51"/>
    </row>
    <row r="44694" spans="9:13">
      <c r="I44694" s="51"/>
      <c r="M44694" s="51"/>
    </row>
    <row r="44695" spans="9:13">
      <c r="I44695" s="51"/>
      <c r="M44695" s="51"/>
    </row>
    <row r="44696" spans="9:13">
      <c r="I44696" s="51"/>
      <c r="M44696" s="51"/>
    </row>
    <row r="44697" spans="9:13">
      <c r="I44697" s="51"/>
      <c r="M44697" s="51"/>
    </row>
    <row r="44698" spans="9:13">
      <c r="I44698" s="51"/>
      <c r="M44698" s="51"/>
    </row>
    <row r="44699" spans="9:13">
      <c r="I44699" s="51"/>
      <c r="M44699" s="51"/>
    </row>
    <row r="44700" spans="9:13">
      <c r="I44700" s="51"/>
      <c r="M44700" s="51"/>
    </row>
    <row r="44701" spans="9:13">
      <c r="I44701" s="51"/>
      <c r="M44701" s="51"/>
    </row>
    <row r="44702" spans="9:13">
      <c r="I44702" s="51"/>
      <c r="M44702" s="51"/>
    </row>
    <row r="44703" spans="9:13">
      <c r="I44703" s="51"/>
      <c r="M44703" s="51"/>
    </row>
    <row r="44704" spans="9:13">
      <c r="I44704" s="51"/>
      <c r="M44704" s="51"/>
    </row>
    <row r="44705" spans="9:13">
      <c r="I44705" s="51"/>
      <c r="M44705" s="51"/>
    </row>
    <row r="44706" spans="9:13">
      <c r="I44706" s="51"/>
      <c r="M44706" s="51"/>
    </row>
    <row r="44707" spans="9:13">
      <c r="I44707" s="51"/>
      <c r="M44707" s="51"/>
    </row>
    <row r="44708" spans="9:13">
      <c r="I44708" s="51"/>
      <c r="M44708" s="51"/>
    </row>
    <row r="44709" spans="9:13">
      <c r="I44709" s="51"/>
      <c r="M44709" s="51"/>
    </row>
    <row r="44710" spans="9:13">
      <c r="I44710" s="51"/>
      <c r="M44710" s="51"/>
    </row>
    <row r="44711" spans="9:13">
      <c r="I44711" s="51"/>
      <c r="M44711" s="51"/>
    </row>
    <row r="44712" spans="9:13">
      <c r="I44712" s="51"/>
      <c r="M44712" s="51"/>
    </row>
    <row r="44713" spans="9:13">
      <c r="I44713" s="51"/>
      <c r="M44713" s="51"/>
    </row>
    <row r="44714" spans="9:13">
      <c r="I44714" s="51"/>
      <c r="M44714" s="51"/>
    </row>
    <row r="44715" spans="9:13">
      <c r="I44715" s="51"/>
      <c r="M44715" s="51"/>
    </row>
    <row r="44716" spans="9:13">
      <c r="I44716" s="51"/>
      <c r="M44716" s="51"/>
    </row>
    <row r="44717" spans="9:13">
      <c r="I44717" s="51"/>
      <c r="M44717" s="51"/>
    </row>
    <row r="44718" spans="9:13">
      <c r="I44718" s="51"/>
      <c r="M44718" s="51"/>
    </row>
    <row r="44719" spans="9:13">
      <c r="I44719" s="51"/>
      <c r="M44719" s="51"/>
    </row>
    <row r="44720" spans="9:13">
      <c r="I44720" s="51"/>
      <c r="M44720" s="51"/>
    </row>
    <row r="44721" spans="9:13">
      <c r="I44721" s="51"/>
      <c r="M44721" s="51"/>
    </row>
    <row r="44722" spans="9:13">
      <c r="I44722" s="51"/>
      <c r="M44722" s="51"/>
    </row>
    <row r="44723" spans="9:13">
      <c r="I44723" s="51"/>
      <c r="M44723" s="51"/>
    </row>
    <row r="44724" spans="9:13">
      <c r="I44724" s="51"/>
      <c r="M44724" s="51"/>
    </row>
    <row r="44725" spans="9:13">
      <c r="I44725" s="51"/>
      <c r="M44725" s="51"/>
    </row>
    <row r="44726" spans="9:13">
      <c r="I44726" s="51"/>
      <c r="M44726" s="51"/>
    </row>
    <row r="44727" spans="9:13">
      <c r="I44727" s="51"/>
      <c r="M44727" s="51"/>
    </row>
    <row r="44728" spans="9:13">
      <c r="I44728" s="51"/>
      <c r="M44728" s="51"/>
    </row>
    <row r="44729" spans="9:13">
      <c r="I44729" s="51"/>
      <c r="M44729" s="51"/>
    </row>
    <row r="44730" spans="9:13">
      <c r="I44730" s="51"/>
      <c r="M44730" s="51"/>
    </row>
    <row r="44731" spans="9:13">
      <c r="I44731" s="51"/>
      <c r="M44731" s="51"/>
    </row>
    <row r="44732" spans="9:13">
      <c r="I44732" s="51"/>
      <c r="M44732" s="51"/>
    </row>
    <row r="44733" spans="9:13">
      <c r="I44733" s="51"/>
      <c r="M44733" s="51"/>
    </row>
    <row r="44734" spans="9:13">
      <c r="I44734" s="51"/>
      <c r="M44734" s="51"/>
    </row>
    <row r="44735" spans="9:13">
      <c r="I44735" s="51"/>
      <c r="M44735" s="51"/>
    </row>
    <row r="44736" spans="9:13">
      <c r="I44736" s="51"/>
      <c r="M44736" s="51"/>
    </row>
    <row r="44737" spans="9:13">
      <c r="I44737" s="51"/>
      <c r="M44737" s="51"/>
    </row>
    <row r="44738" spans="9:13">
      <c r="I44738" s="51"/>
      <c r="M44738" s="51"/>
    </row>
    <row r="44739" spans="9:13">
      <c r="I44739" s="51"/>
      <c r="M44739" s="51"/>
    </row>
    <row r="44740" spans="9:13">
      <c r="I44740" s="51"/>
      <c r="M44740" s="51"/>
    </row>
    <row r="44741" spans="9:13">
      <c r="I44741" s="51"/>
      <c r="M44741" s="51"/>
    </row>
    <row r="44742" spans="9:13">
      <c r="I44742" s="51"/>
      <c r="M44742" s="51"/>
    </row>
    <row r="44743" spans="9:13">
      <c r="I44743" s="51"/>
      <c r="M44743" s="51"/>
    </row>
    <row r="44744" spans="9:13">
      <c r="I44744" s="51"/>
      <c r="M44744" s="51"/>
    </row>
    <row r="44745" spans="9:13">
      <c r="I44745" s="51"/>
      <c r="M44745" s="51"/>
    </row>
    <row r="44746" spans="9:13">
      <c r="I44746" s="51"/>
      <c r="M44746" s="51"/>
    </row>
    <row r="44747" spans="9:13">
      <c r="I44747" s="51"/>
      <c r="M44747" s="51"/>
    </row>
    <row r="44748" spans="9:13">
      <c r="I44748" s="51"/>
      <c r="M44748" s="51"/>
    </row>
    <row r="44749" spans="9:13">
      <c r="I44749" s="51"/>
      <c r="M44749" s="51"/>
    </row>
    <row r="44750" spans="9:13">
      <c r="I44750" s="51"/>
      <c r="M44750" s="51"/>
    </row>
    <row r="44751" spans="9:13">
      <c r="I44751" s="51"/>
      <c r="M44751" s="51"/>
    </row>
    <row r="44752" spans="9:13">
      <c r="I44752" s="51"/>
      <c r="M44752" s="51"/>
    </row>
    <row r="44753" spans="9:13">
      <c r="I44753" s="51"/>
      <c r="M44753" s="51"/>
    </row>
    <row r="44754" spans="9:13">
      <c r="I44754" s="51"/>
      <c r="M44754" s="51"/>
    </row>
    <row r="44755" spans="9:13">
      <c r="I44755" s="51"/>
      <c r="M44755" s="51"/>
    </row>
    <row r="44756" spans="9:13">
      <c r="I44756" s="51"/>
      <c r="M44756" s="51"/>
    </row>
    <row r="44757" spans="9:13">
      <c r="I44757" s="51"/>
      <c r="M44757" s="51"/>
    </row>
    <row r="44758" spans="9:13">
      <c r="I44758" s="51"/>
      <c r="M44758" s="51"/>
    </row>
    <row r="44759" spans="9:13">
      <c r="I44759" s="51"/>
      <c r="M44759" s="51"/>
    </row>
    <row r="44760" spans="9:13">
      <c r="I44760" s="51"/>
      <c r="M44760" s="51"/>
    </row>
    <row r="44761" spans="9:13">
      <c r="I44761" s="51"/>
      <c r="M44761" s="51"/>
    </row>
    <row r="44762" spans="9:13">
      <c r="I44762" s="51"/>
      <c r="M44762" s="51"/>
    </row>
    <row r="44763" spans="9:13">
      <c r="I44763" s="51"/>
      <c r="M44763" s="51"/>
    </row>
    <row r="44764" spans="9:13">
      <c r="I44764" s="51"/>
      <c r="M44764" s="51"/>
    </row>
    <row r="44765" spans="9:13">
      <c r="I44765" s="51"/>
      <c r="M44765" s="51"/>
    </row>
    <row r="44766" spans="9:13">
      <c r="I44766" s="51"/>
      <c r="M44766" s="51"/>
    </row>
    <row r="44767" spans="9:13">
      <c r="I44767" s="51"/>
      <c r="M44767" s="51"/>
    </row>
    <row r="44768" spans="9:13">
      <c r="I44768" s="51"/>
      <c r="M44768" s="51"/>
    </row>
    <row r="44769" spans="9:13">
      <c r="I44769" s="51"/>
      <c r="M44769" s="51"/>
    </row>
    <row r="44770" spans="9:13">
      <c r="I44770" s="51"/>
      <c r="M44770" s="51"/>
    </row>
    <row r="44771" spans="9:13">
      <c r="I44771" s="51"/>
      <c r="M44771" s="51"/>
    </row>
    <row r="44772" spans="9:13">
      <c r="I44772" s="51"/>
      <c r="M44772" s="51"/>
    </row>
    <row r="44773" spans="9:13">
      <c r="I44773" s="51"/>
      <c r="M44773" s="51"/>
    </row>
    <row r="44774" spans="9:13">
      <c r="I44774" s="51"/>
      <c r="M44774" s="51"/>
    </row>
    <row r="44775" spans="9:13">
      <c r="I44775" s="51"/>
      <c r="M44775" s="51"/>
    </row>
    <row r="44776" spans="9:13">
      <c r="I44776" s="51"/>
      <c r="M44776" s="51"/>
    </row>
    <row r="44777" spans="9:13">
      <c r="I44777" s="51"/>
      <c r="M44777" s="51"/>
    </row>
    <row r="44778" spans="9:13">
      <c r="I44778" s="51"/>
      <c r="M44778" s="51"/>
    </row>
    <row r="44779" spans="9:13">
      <c r="I44779" s="51"/>
      <c r="M44779" s="51"/>
    </row>
    <row r="44780" spans="9:13">
      <c r="I44780" s="51"/>
      <c r="M44780" s="51"/>
    </row>
    <row r="44781" spans="9:13">
      <c r="I44781" s="51"/>
      <c r="M44781" s="51"/>
    </row>
    <row r="44782" spans="9:13">
      <c r="I44782" s="51"/>
      <c r="M44782" s="51"/>
    </row>
    <row r="44783" spans="9:13">
      <c r="I44783" s="51"/>
      <c r="M44783" s="51"/>
    </row>
    <row r="44784" spans="9:13">
      <c r="I44784" s="51"/>
      <c r="M44784" s="51"/>
    </row>
    <row r="44785" spans="9:13">
      <c r="I44785" s="51"/>
      <c r="M44785" s="51"/>
    </row>
    <row r="44786" spans="9:13">
      <c r="I44786" s="51"/>
      <c r="M44786" s="51"/>
    </row>
    <row r="44787" spans="9:13">
      <c r="I44787" s="51"/>
      <c r="M44787" s="51"/>
    </row>
    <row r="44788" spans="9:13">
      <c r="I44788" s="51"/>
      <c r="M44788" s="51"/>
    </row>
    <row r="44789" spans="9:13">
      <c r="I44789" s="51"/>
      <c r="M44789" s="51"/>
    </row>
    <row r="44790" spans="9:13">
      <c r="I44790" s="51"/>
      <c r="M44790" s="51"/>
    </row>
    <row r="44791" spans="9:13">
      <c r="I44791" s="51"/>
      <c r="M44791" s="51"/>
    </row>
    <row r="44792" spans="9:13">
      <c r="I44792" s="51"/>
      <c r="M44792" s="51"/>
    </row>
    <row r="44793" spans="9:13">
      <c r="I44793" s="51"/>
      <c r="M44793" s="51"/>
    </row>
    <row r="44794" spans="9:13">
      <c r="I44794" s="51"/>
      <c r="M44794" s="51"/>
    </row>
    <row r="44795" spans="9:13">
      <c r="I44795" s="51"/>
      <c r="M44795" s="51"/>
    </row>
    <row r="44796" spans="9:13">
      <c r="I44796" s="51"/>
      <c r="M44796" s="51"/>
    </row>
    <row r="44797" spans="9:13">
      <c r="I44797" s="51"/>
      <c r="M44797" s="51"/>
    </row>
    <row r="44798" spans="9:13">
      <c r="I44798" s="51"/>
      <c r="M44798" s="51"/>
    </row>
    <row r="44799" spans="9:13">
      <c r="I44799" s="51"/>
      <c r="M44799" s="51"/>
    </row>
    <row r="44800" spans="9:13">
      <c r="I44800" s="51"/>
      <c r="M44800" s="51"/>
    </row>
    <row r="44801" spans="9:13">
      <c r="I44801" s="51"/>
      <c r="M44801" s="51"/>
    </row>
    <row r="44802" spans="9:13">
      <c r="I44802" s="51"/>
      <c r="M44802" s="51"/>
    </row>
    <row r="44803" spans="9:13">
      <c r="I44803" s="51"/>
      <c r="M44803" s="51"/>
    </row>
    <row r="44804" spans="9:13">
      <c r="I44804" s="51"/>
      <c r="M44804" s="51"/>
    </row>
    <row r="44805" spans="9:13">
      <c r="I44805" s="51"/>
      <c r="M44805" s="51"/>
    </row>
    <row r="44806" spans="9:13">
      <c r="I44806" s="51"/>
      <c r="M44806" s="51"/>
    </row>
    <row r="44807" spans="9:13">
      <c r="I44807" s="51"/>
      <c r="M44807" s="51"/>
    </row>
    <row r="44808" spans="9:13">
      <c r="I44808" s="51"/>
      <c r="M44808" s="51"/>
    </row>
    <row r="44809" spans="9:13">
      <c r="I44809" s="51"/>
      <c r="M44809" s="51"/>
    </row>
    <row r="44810" spans="9:13">
      <c r="I44810" s="51"/>
      <c r="M44810" s="51"/>
    </row>
    <row r="44811" spans="9:13">
      <c r="I44811" s="51"/>
      <c r="M44811" s="51"/>
    </row>
    <row r="44812" spans="9:13">
      <c r="I44812" s="51"/>
      <c r="M44812" s="51"/>
    </row>
    <row r="44813" spans="9:13">
      <c r="I44813" s="51"/>
      <c r="M44813" s="51"/>
    </row>
    <row r="44814" spans="9:13">
      <c r="I44814" s="51"/>
      <c r="M44814" s="51"/>
    </row>
    <row r="44815" spans="9:13">
      <c r="I44815" s="51"/>
      <c r="M44815" s="51"/>
    </row>
    <row r="44816" spans="9:13">
      <c r="I44816" s="51"/>
      <c r="M44816" s="51"/>
    </row>
    <row r="44817" spans="9:13">
      <c r="I44817" s="51"/>
      <c r="M44817" s="51"/>
    </row>
    <row r="44818" spans="9:13">
      <c r="I44818" s="51"/>
      <c r="M44818" s="51"/>
    </row>
    <row r="44819" spans="9:13">
      <c r="I44819" s="51"/>
      <c r="M44819" s="51"/>
    </row>
    <row r="44820" spans="9:13">
      <c r="I44820" s="51"/>
      <c r="M44820" s="51"/>
    </row>
    <row r="44821" spans="9:13">
      <c r="I44821" s="51"/>
      <c r="M44821" s="51"/>
    </row>
    <row r="44822" spans="9:13">
      <c r="I44822" s="51"/>
      <c r="M44822" s="51"/>
    </row>
    <row r="44823" spans="9:13">
      <c r="I44823" s="51"/>
      <c r="M44823" s="51"/>
    </row>
    <row r="44824" spans="9:13">
      <c r="I44824" s="51"/>
      <c r="M44824" s="51"/>
    </row>
    <row r="44825" spans="9:13">
      <c r="I44825" s="51"/>
      <c r="M44825" s="51"/>
    </row>
    <row r="44826" spans="9:13">
      <c r="I44826" s="51"/>
      <c r="M44826" s="51"/>
    </row>
    <row r="44827" spans="9:13">
      <c r="I44827" s="51"/>
      <c r="M44827" s="51"/>
    </row>
    <row r="44828" spans="9:13">
      <c r="I44828" s="51"/>
      <c r="M44828" s="51"/>
    </row>
    <row r="44829" spans="9:13">
      <c r="I44829" s="51"/>
      <c r="M44829" s="51"/>
    </row>
    <row r="44830" spans="9:13">
      <c r="I44830" s="51"/>
      <c r="M44830" s="51"/>
    </row>
    <row r="44831" spans="9:13">
      <c r="I44831" s="51"/>
      <c r="M44831" s="51"/>
    </row>
    <row r="44832" spans="9:13">
      <c r="I44832" s="51"/>
      <c r="M44832" s="51"/>
    </row>
    <row r="44833" spans="9:13">
      <c r="I44833" s="51"/>
      <c r="M44833" s="51"/>
    </row>
    <row r="44834" spans="9:13">
      <c r="I44834" s="51"/>
      <c r="M44834" s="51"/>
    </row>
    <row r="44835" spans="9:13">
      <c r="I44835" s="51"/>
      <c r="M44835" s="51"/>
    </row>
    <row r="44836" spans="9:13">
      <c r="I44836" s="51"/>
      <c r="M44836" s="51"/>
    </row>
    <row r="44837" spans="9:13">
      <c r="I44837" s="51"/>
      <c r="M44837" s="51"/>
    </row>
    <row r="44838" spans="9:13">
      <c r="I44838" s="51"/>
      <c r="M44838" s="51"/>
    </row>
    <row r="44839" spans="9:13">
      <c r="I44839" s="51"/>
      <c r="M44839" s="51"/>
    </row>
    <row r="44840" spans="9:13">
      <c r="I44840" s="51"/>
      <c r="M44840" s="51"/>
    </row>
    <row r="44841" spans="9:13">
      <c r="I44841" s="51"/>
      <c r="M44841" s="51"/>
    </row>
    <row r="44842" spans="9:13">
      <c r="I44842" s="51"/>
      <c r="M44842" s="51"/>
    </row>
    <row r="44843" spans="9:13">
      <c r="I44843" s="51"/>
      <c r="M44843" s="51"/>
    </row>
    <row r="44844" spans="9:13">
      <c r="I44844" s="51"/>
      <c r="M44844" s="51"/>
    </row>
    <row r="44845" spans="9:13">
      <c r="I44845" s="51"/>
      <c r="M44845" s="51"/>
    </row>
    <row r="44846" spans="9:13">
      <c r="I44846" s="51"/>
      <c r="M44846" s="51"/>
    </row>
    <row r="44847" spans="9:13">
      <c r="I44847" s="51"/>
      <c r="M44847" s="51"/>
    </row>
    <row r="44848" spans="9:13">
      <c r="I44848" s="51"/>
      <c r="M44848" s="51"/>
    </row>
    <row r="44849" spans="9:13">
      <c r="I44849" s="51"/>
      <c r="M44849" s="51"/>
    </row>
    <row r="44850" spans="9:13">
      <c r="I44850" s="51"/>
      <c r="M44850" s="51"/>
    </row>
    <row r="44851" spans="9:13">
      <c r="I44851" s="51"/>
      <c r="M44851" s="51"/>
    </row>
    <row r="44852" spans="9:13">
      <c r="I44852" s="51"/>
      <c r="M44852" s="51"/>
    </row>
    <row r="44853" spans="9:13">
      <c r="I44853" s="51"/>
      <c r="M44853" s="51"/>
    </row>
    <row r="44854" spans="9:13">
      <c r="I44854" s="51"/>
      <c r="M44854" s="51"/>
    </row>
    <row r="44855" spans="9:13">
      <c r="I44855" s="51"/>
      <c r="M44855" s="51"/>
    </row>
    <row r="44856" spans="9:13">
      <c r="I44856" s="51"/>
      <c r="M44856" s="51"/>
    </row>
    <row r="44857" spans="9:13">
      <c r="I44857" s="51"/>
      <c r="M44857" s="51"/>
    </row>
    <row r="44858" spans="9:13">
      <c r="I44858" s="51"/>
      <c r="M44858" s="51"/>
    </row>
    <row r="44859" spans="9:13">
      <c r="I44859" s="51"/>
      <c r="M44859" s="51"/>
    </row>
    <row r="44860" spans="9:13">
      <c r="I44860" s="51"/>
      <c r="M44860" s="51"/>
    </row>
    <row r="44861" spans="9:13">
      <c r="I44861" s="51"/>
      <c r="M44861" s="51"/>
    </row>
    <row r="44862" spans="9:13">
      <c r="I44862" s="51"/>
      <c r="M44862" s="51"/>
    </row>
    <row r="44863" spans="9:13">
      <c r="I44863" s="51"/>
      <c r="M44863" s="51"/>
    </row>
    <row r="44864" spans="9:13">
      <c r="I44864" s="51"/>
      <c r="M44864" s="51"/>
    </row>
    <row r="44865" spans="9:13">
      <c r="I44865" s="51"/>
      <c r="M44865" s="51"/>
    </row>
    <row r="44866" spans="9:13">
      <c r="I44866" s="51"/>
      <c r="M44866" s="51"/>
    </row>
    <row r="44867" spans="9:13">
      <c r="I44867" s="51"/>
      <c r="M44867" s="51"/>
    </row>
    <row r="44868" spans="9:13">
      <c r="I44868" s="51"/>
      <c r="M44868" s="51"/>
    </row>
    <row r="44869" spans="9:13">
      <c r="I44869" s="51"/>
      <c r="M44869" s="51"/>
    </row>
    <row r="44870" spans="9:13">
      <c r="I44870" s="51"/>
      <c r="M44870" s="51"/>
    </row>
    <row r="44871" spans="9:13">
      <c r="I44871" s="51"/>
      <c r="M44871" s="51"/>
    </row>
    <row r="44872" spans="9:13">
      <c r="I44872" s="51"/>
      <c r="M44872" s="51"/>
    </row>
    <row r="44873" spans="9:13">
      <c r="I44873" s="51"/>
      <c r="M44873" s="51"/>
    </row>
    <row r="44874" spans="9:13">
      <c r="I44874" s="51"/>
      <c r="M44874" s="51"/>
    </row>
    <row r="44875" spans="9:13">
      <c r="I44875" s="51"/>
      <c r="M44875" s="51"/>
    </row>
    <row r="44876" spans="9:13">
      <c r="I44876" s="51"/>
      <c r="M44876" s="51"/>
    </row>
    <row r="44877" spans="9:13">
      <c r="I44877" s="51"/>
      <c r="M44877" s="51"/>
    </row>
    <row r="44878" spans="9:13">
      <c r="I44878" s="51"/>
      <c r="M44878" s="51"/>
    </row>
    <row r="44879" spans="9:13">
      <c r="I44879" s="51"/>
      <c r="M44879" s="51"/>
    </row>
    <row r="44880" spans="9:13">
      <c r="I44880" s="51"/>
      <c r="M44880" s="51"/>
    </row>
    <row r="44881" spans="9:13">
      <c r="I44881" s="51"/>
      <c r="M44881" s="51"/>
    </row>
    <row r="44882" spans="9:13">
      <c r="I44882" s="51"/>
      <c r="M44882" s="51"/>
    </row>
    <row r="44883" spans="9:13">
      <c r="I44883" s="51"/>
      <c r="M44883" s="51"/>
    </row>
    <row r="44884" spans="9:13">
      <c r="I44884" s="51"/>
      <c r="M44884" s="51"/>
    </row>
    <row r="44885" spans="9:13">
      <c r="I44885" s="51"/>
      <c r="M44885" s="51"/>
    </row>
    <row r="44886" spans="9:13">
      <c r="I44886" s="51"/>
      <c r="M44886" s="51"/>
    </row>
    <row r="44887" spans="9:13">
      <c r="I44887" s="51"/>
      <c r="M44887" s="51"/>
    </row>
    <row r="44888" spans="9:13">
      <c r="I44888" s="51"/>
      <c r="M44888" s="51"/>
    </row>
    <row r="44889" spans="9:13">
      <c r="I44889" s="51"/>
      <c r="M44889" s="51"/>
    </row>
    <row r="44890" spans="9:13">
      <c r="I44890" s="51"/>
      <c r="M44890" s="51"/>
    </row>
    <row r="44891" spans="9:13">
      <c r="I44891" s="51"/>
      <c r="M44891" s="51"/>
    </row>
    <row r="44892" spans="9:13">
      <c r="I44892" s="51"/>
      <c r="M44892" s="51"/>
    </row>
    <row r="44893" spans="9:13">
      <c r="I44893" s="51"/>
      <c r="M44893" s="51"/>
    </row>
    <row r="44894" spans="9:13">
      <c r="I44894" s="51"/>
      <c r="M44894" s="51"/>
    </row>
    <row r="44895" spans="9:13">
      <c r="I44895" s="51"/>
      <c r="M44895" s="51"/>
    </row>
    <row r="44896" spans="9:13">
      <c r="I44896" s="51"/>
      <c r="M44896" s="51"/>
    </row>
    <row r="44897" spans="9:13">
      <c r="I44897" s="51"/>
      <c r="M44897" s="51"/>
    </row>
    <row r="44898" spans="9:13">
      <c r="I44898" s="51"/>
      <c r="M44898" s="51"/>
    </row>
    <row r="44899" spans="9:13">
      <c r="I44899" s="51"/>
      <c r="M44899" s="51"/>
    </row>
    <row r="44900" spans="9:13">
      <c r="I44900" s="51"/>
      <c r="M44900" s="51"/>
    </row>
    <row r="44901" spans="9:13">
      <c r="I44901" s="51"/>
      <c r="M44901" s="51"/>
    </row>
    <row r="44902" spans="9:13">
      <c r="I44902" s="51"/>
      <c r="M44902" s="51"/>
    </row>
    <row r="44903" spans="9:13">
      <c r="I44903" s="51"/>
      <c r="M44903" s="51"/>
    </row>
    <row r="44904" spans="9:13">
      <c r="I44904" s="51"/>
      <c r="M44904" s="51"/>
    </row>
    <row r="44905" spans="9:13">
      <c r="I44905" s="51"/>
      <c r="M44905" s="51"/>
    </row>
    <row r="44906" spans="9:13">
      <c r="I44906" s="51"/>
      <c r="M44906" s="51"/>
    </row>
    <row r="44907" spans="9:13">
      <c r="I44907" s="51"/>
      <c r="M44907" s="51"/>
    </row>
    <row r="44908" spans="9:13">
      <c r="I44908" s="51"/>
      <c r="M44908" s="51"/>
    </row>
    <row r="44909" spans="9:13">
      <c r="I44909" s="51"/>
      <c r="M44909" s="51"/>
    </row>
    <row r="44910" spans="9:13">
      <c r="I44910" s="51"/>
      <c r="M44910" s="51"/>
    </row>
    <row r="44911" spans="9:13">
      <c r="I44911" s="51"/>
      <c r="M44911" s="51"/>
    </row>
    <row r="44912" spans="9:13">
      <c r="I44912" s="51"/>
      <c r="M44912" s="51"/>
    </row>
    <row r="44913" spans="9:13">
      <c r="I44913" s="51"/>
      <c r="M44913" s="51"/>
    </row>
    <row r="44914" spans="9:13">
      <c r="I44914" s="51"/>
      <c r="M44914" s="51"/>
    </row>
    <row r="44915" spans="9:13">
      <c r="I44915" s="51"/>
      <c r="M44915" s="51"/>
    </row>
    <row r="44916" spans="9:13">
      <c r="I44916" s="51"/>
      <c r="M44916" s="51"/>
    </row>
    <row r="44917" spans="9:13">
      <c r="I44917" s="51"/>
      <c r="M44917" s="51"/>
    </row>
    <row r="44918" spans="9:13">
      <c r="I44918" s="51"/>
      <c r="M44918" s="51"/>
    </row>
    <row r="44919" spans="9:13">
      <c r="I44919" s="51"/>
      <c r="M44919" s="51"/>
    </row>
    <row r="44920" spans="9:13">
      <c r="I44920" s="51"/>
      <c r="M44920" s="51"/>
    </row>
    <row r="44921" spans="9:13">
      <c r="I44921" s="51"/>
      <c r="M44921" s="51"/>
    </row>
    <row r="44922" spans="9:13">
      <c r="I44922" s="51"/>
      <c r="M44922" s="51"/>
    </row>
    <row r="44923" spans="9:13">
      <c r="I44923" s="51"/>
      <c r="M44923" s="51"/>
    </row>
    <row r="44924" spans="9:13">
      <c r="I44924" s="51"/>
      <c r="M44924" s="51"/>
    </row>
    <row r="44925" spans="9:13">
      <c r="I44925" s="51"/>
      <c r="M44925" s="51"/>
    </row>
    <row r="44926" spans="9:13">
      <c r="I44926" s="51"/>
      <c r="M44926" s="51"/>
    </row>
    <row r="44927" spans="9:13">
      <c r="I44927" s="51"/>
      <c r="M44927" s="51"/>
    </row>
    <row r="44928" spans="9:13">
      <c r="I44928" s="51"/>
      <c r="M44928" s="51"/>
    </row>
    <row r="44929" spans="9:13">
      <c r="I44929" s="51"/>
      <c r="M44929" s="51"/>
    </row>
    <row r="44930" spans="9:13">
      <c r="I44930" s="51"/>
      <c r="M44930" s="51"/>
    </row>
    <row r="44931" spans="9:13">
      <c r="I44931" s="51"/>
      <c r="M44931" s="51"/>
    </row>
    <row r="44932" spans="9:13">
      <c r="I44932" s="51"/>
      <c r="M44932" s="51"/>
    </row>
    <row r="44933" spans="9:13">
      <c r="I44933" s="51"/>
      <c r="M44933" s="51"/>
    </row>
    <row r="44934" spans="9:13">
      <c r="I44934" s="51"/>
      <c r="M44934" s="51"/>
    </row>
    <row r="44935" spans="9:13">
      <c r="I44935" s="51"/>
      <c r="M44935" s="51"/>
    </row>
    <row r="44936" spans="9:13">
      <c r="I44936" s="51"/>
      <c r="M44936" s="51"/>
    </row>
    <row r="44937" spans="9:13">
      <c r="I44937" s="51"/>
      <c r="M44937" s="51"/>
    </row>
    <row r="44938" spans="9:13">
      <c r="I44938" s="51"/>
      <c r="M44938" s="51"/>
    </row>
    <row r="44939" spans="9:13">
      <c r="I44939" s="51"/>
      <c r="M44939" s="51"/>
    </row>
    <row r="44940" spans="9:13">
      <c r="I44940" s="51"/>
      <c r="M44940" s="51"/>
    </row>
    <row r="44941" spans="9:13">
      <c r="I44941" s="51"/>
      <c r="M44941" s="51"/>
    </row>
    <row r="44942" spans="9:13">
      <c r="I44942" s="51"/>
      <c r="M44942" s="51"/>
    </row>
    <row r="44943" spans="9:13">
      <c r="I44943" s="51"/>
      <c r="M44943" s="51"/>
    </row>
    <row r="44944" spans="9:13">
      <c r="I44944" s="51"/>
      <c r="M44944" s="51"/>
    </row>
    <row r="44945" spans="9:13">
      <c r="I44945" s="51"/>
      <c r="M44945" s="51"/>
    </row>
    <row r="44946" spans="9:13">
      <c r="I44946" s="51"/>
      <c r="M44946" s="51"/>
    </row>
    <row r="44947" spans="9:13">
      <c r="I44947" s="51"/>
      <c r="M44947" s="51"/>
    </row>
    <row r="44948" spans="9:13">
      <c r="I44948" s="51"/>
      <c r="M44948" s="51"/>
    </row>
    <row r="44949" spans="9:13">
      <c r="I44949" s="51"/>
      <c r="M44949" s="51"/>
    </row>
    <row r="44950" spans="9:13">
      <c r="I44950" s="51"/>
      <c r="M44950" s="51"/>
    </row>
    <row r="44951" spans="9:13">
      <c r="I44951" s="51"/>
      <c r="M44951" s="51"/>
    </row>
    <row r="44952" spans="9:13">
      <c r="I44952" s="51"/>
      <c r="M44952" s="51"/>
    </row>
    <row r="44953" spans="9:13">
      <c r="I44953" s="51"/>
      <c r="M44953" s="51"/>
    </row>
    <row r="44954" spans="9:13">
      <c r="I44954" s="51"/>
      <c r="M44954" s="51"/>
    </row>
    <row r="44955" spans="9:13">
      <c r="I44955" s="51"/>
      <c r="M44955" s="51"/>
    </row>
    <row r="44956" spans="9:13">
      <c r="I44956" s="51"/>
      <c r="M44956" s="51"/>
    </row>
    <row r="44957" spans="9:13">
      <c r="I44957" s="51"/>
      <c r="M44957" s="51"/>
    </row>
    <row r="44958" spans="9:13">
      <c r="I44958" s="51"/>
      <c r="M44958" s="51"/>
    </row>
    <row r="44959" spans="9:13">
      <c r="I44959" s="51"/>
      <c r="M44959" s="51"/>
    </row>
    <row r="44960" spans="9:13">
      <c r="I44960" s="51"/>
      <c r="M44960" s="51"/>
    </row>
    <row r="44961" spans="9:13">
      <c r="I44961" s="51"/>
      <c r="M44961" s="51"/>
    </row>
    <row r="44962" spans="9:13">
      <c r="I44962" s="51"/>
      <c r="M44962" s="51"/>
    </row>
    <row r="44963" spans="9:13">
      <c r="I44963" s="51"/>
      <c r="M44963" s="51"/>
    </row>
    <row r="44964" spans="9:13">
      <c r="I44964" s="51"/>
      <c r="M44964" s="51"/>
    </row>
    <row r="44965" spans="9:13">
      <c r="I44965" s="51"/>
      <c r="M44965" s="51"/>
    </row>
    <row r="44966" spans="9:13">
      <c r="I44966" s="51"/>
      <c r="M44966" s="51"/>
    </row>
    <row r="44967" spans="9:13">
      <c r="I44967" s="51"/>
      <c r="M44967" s="51"/>
    </row>
    <row r="44968" spans="9:13">
      <c r="I44968" s="51"/>
      <c r="M44968" s="51"/>
    </row>
    <row r="44969" spans="9:13">
      <c r="I44969" s="51"/>
      <c r="M44969" s="51"/>
    </row>
    <row r="44970" spans="9:13">
      <c r="I44970" s="51"/>
      <c r="M44970" s="51"/>
    </row>
    <row r="44971" spans="9:13">
      <c r="I44971" s="51"/>
      <c r="M44971" s="51"/>
    </row>
    <row r="44972" spans="9:13">
      <c r="I44972" s="51"/>
      <c r="M44972" s="51"/>
    </row>
    <row r="44973" spans="9:13">
      <c r="I44973" s="51"/>
      <c r="M44973" s="51"/>
    </row>
    <row r="44974" spans="9:13">
      <c r="I44974" s="51"/>
      <c r="M44974" s="51"/>
    </row>
    <row r="44975" spans="9:13">
      <c r="I44975" s="51"/>
      <c r="M44975" s="51"/>
    </row>
    <row r="44976" spans="9:13">
      <c r="I44976" s="51"/>
      <c r="M44976" s="51"/>
    </row>
    <row r="44977" spans="9:13">
      <c r="I44977" s="51"/>
      <c r="M44977" s="51"/>
    </row>
    <row r="44978" spans="9:13">
      <c r="I44978" s="51"/>
      <c r="M44978" s="51"/>
    </row>
    <row r="44979" spans="9:13">
      <c r="I44979" s="51"/>
      <c r="M44979" s="51"/>
    </row>
    <row r="44980" spans="9:13">
      <c r="I44980" s="51"/>
      <c r="M44980" s="51"/>
    </row>
    <row r="44981" spans="9:13">
      <c r="I44981" s="51"/>
      <c r="M44981" s="51"/>
    </row>
    <row r="44982" spans="9:13">
      <c r="I44982" s="51"/>
      <c r="M44982" s="51"/>
    </row>
    <row r="44983" spans="9:13">
      <c r="I44983" s="51"/>
      <c r="M44983" s="51"/>
    </row>
    <row r="44984" spans="9:13">
      <c r="I44984" s="51"/>
      <c r="M44984" s="51"/>
    </row>
    <row r="44985" spans="9:13">
      <c r="I44985" s="51"/>
      <c r="M44985" s="51"/>
    </row>
    <row r="44986" spans="9:13">
      <c r="I44986" s="51"/>
      <c r="M44986" s="51"/>
    </row>
    <row r="44987" spans="9:13">
      <c r="I44987" s="51"/>
      <c r="M44987" s="51"/>
    </row>
    <row r="44988" spans="9:13">
      <c r="I44988" s="51"/>
      <c r="M44988" s="51"/>
    </row>
    <row r="44989" spans="9:13">
      <c r="I44989" s="51"/>
      <c r="M44989" s="51"/>
    </row>
    <row r="44990" spans="9:13">
      <c r="I44990" s="51"/>
      <c r="M44990" s="51"/>
    </row>
    <row r="44991" spans="9:13">
      <c r="I44991" s="51"/>
      <c r="M44991" s="51"/>
    </row>
    <row r="44992" spans="9:13">
      <c r="I44992" s="51"/>
      <c r="M44992" s="51"/>
    </row>
    <row r="44993" spans="9:13">
      <c r="I44993" s="51"/>
      <c r="M44993" s="51"/>
    </row>
    <row r="44994" spans="9:13">
      <c r="I44994" s="51"/>
      <c r="M44994" s="51"/>
    </row>
    <row r="44995" spans="9:13">
      <c r="I44995" s="51"/>
      <c r="M44995" s="51"/>
    </row>
    <row r="44996" spans="9:13">
      <c r="I44996" s="51"/>
      <c r="M44996" s="51"/>
    </row>
    <row r="44997" spans="9:13">
      <c r="I44997" s="51"/>
      <c r="M44997" s="51"/>
    </row>
    <row r="44998" spans="9:13">
      <c r="I44998" s="51"/>
      <c r="M44998" s="51"/>
    </row>
    <row r="44999" spans="9:13">
      <c r="I44999" s="51"/>
      <c r="M44999" s="51"/>
    </row>
    <row r="45000" spans="9:13">
      <c r="I45000" s="51"/>
      <c r="M45000" s="51"/>
    </row>
    <row r="45001" spans="9:13">
      <c r="I45001" s="51"/>
      <c r="M45001" s="51"/>
    </row>
    <row r="45002" spans="9:13">
      <c r="I45002" s="51"/>
      <c r="M45002" s="51"/>
    </row>
    <row r="45003" spans="9:13">
      <c r="I45003" s="51"/>
      <c r="M45003" s="51"/>
    </row>
    <row r="45004" spans="9:13">
      <c r="I45004" s="51"/>
      <c r="M45004" s="51"/>
    </row>
    <row r="45005" spans="9:13">
      <c r="I45005" s="51"/>
      <c r="M45005" s="51"/>
    </row>
    <row r="45006" spans="9:13">
      <c r="I45006" s="51"/>
      <c r="M45006" s="51"/>
    </row>
    <row r="45007" spans="9:13">
      <c r="I45007" s="51"/>
      <c r="M45007" s="51"/>
    </row>
    <row r="45008" spans="9:13">
      <c r="I45008" s="51"/>
      <c r="M45008" s="51"/>
    </row>
    <row r="45009" spans="9:13">
      <c r="I45009" s="51"/>
      <c r="M45009" s="51"/>
    </row>
    <row r="45010" spans="9:13">
      <c r="I45010" s="51"/>
      <c r="M45010" s="51"/>
    </row>
    <row r="45011" spans="9:13">
      <c r="I45011" s="51"/>
      <c r="M45011" s="51"/>
    </row>
    <row r="45012" spans="9:13">
      <c r="I45012" s="51"/>
      <c r="M45012" s="51"/>
    </row>
    <row r="45013" spans="9:13">
      <c r="I45013" s="51"/>
      <c r="M45013" s="51"/>
    </row>
    <row r="45014" spans="9:13">
      <c r="I45014" s="51"/>
      <c r="M45014" s="51"/>
    </row>
    <row r="45015" spans="9:13">
      <c r="I45015" s="51"/>
      <c r="M45015" s="51"/>
    </row>
    <row r="45016" spans="9:13">
      <c r="I45016" s="51"/>
      <c r="M45016" s="51"/>
    </row>
    <row r="45017" spans="9:13">
      <c r="I45017" s="51"/>
      <c r="M45017" s="51"/>
    </row>
    <row r="45018" spans="9:13">
      <c r="I45018" s="51"/>
      <c r="M45018" s="51"/>
    </row>
    <row r="45019" spans="9:13">
      <c r="I45019" s="51"/>
      <c r="M45019" s="51"/>
    </row>
    <row r="45020" spans="9:13">
      <c r="I45020" s="51"/>
      <c r="M45020" s="51"/>
    </row>
    <row r="45021" spans="9:13">
      <c r="I45021" s="51"/>
      <c r="M45021" s="51"/>
    </row>
    <row r="45022" spans="9:13">
      <c r="I45022" s="51"/>
      <c r="M45022" s="51"/>
    </row>
    <row r="45023" spans="9:13">
      <c r="I45023" s="51"/>
      <c r="M45023" s="51"/>
    </row>
    <row r="45024" spans="9:13">
      <c r="I45024" s="51"/>
      <c r="M45024" s="51"/>
    </row>
    <row r="45025" spans="9:13">
      <c r="I45025" s="51"/>
      <c r="M45025" s="51"/>
    </row>
    <row r="45026" spans="9:13">
      <c r="I45026" s="51"/>
      <c r="M45026" s="51"/>
    </row>
    <row r="45027" spans="9:13">
      <c r="I45027" s="51"/>
      <c r="M45027" s="51"/>
    </row>
    <row r="45028" spans="9:13">
      <c r="I45028" s="51"/>
      <c r="M45028" s="51"/>
    </row>
    <row r="45029" spans="9:13">
      <c r="I45029" s="51"/>
      <c r="M45029" s="51"/>
    </row>
    <row r="45030" spans="9:13">
      <c r="I45030" s="51"/>
      <c r="M45030" s="51"/>
    </row>
    <row r="45031" spans="9:13">
      <c r="I45031" s="51"/>
      <c r="M45031" s="51"/>
    </row>
    <row r="45032" spans="9:13">
      <c r="I45032" s="51"/>
      <c r="M45032" s="51"/>
    </row>
    <row r="45033" spans="9:13">
      <c r="I45033" s="51"/>
      <c r="M45033" s="51"/>
    </row>
    <row r="45034" spans="9:13">
      <c r="I45034" s="51"/>
      <c r="M45034" s="51"/>
    </row>
    <row r="45035" spans="9:13">
      <c r="I45035" s="51"/>
      <c r="M45035" s="51"/>
    </row>
    <row r="45036" spans="9:13">
      <c r="I45036" s="51"/>
      <c r="M45036" s="51"/>
    </row>
    <row r="45037" spans="9:13">
      <c r="I45037" s="51"/>
      <c r="M45037" s="51"/>
    </row>
    <row r="45038" spans="9:13">
      <c r="I45038" s="51"/>
      <c r="M45038" s="51"/>
    </row>
    <row r="45039" spans="9:13">
      <c r="I45039" s="51"/>
      <c r="M45039" s="51"/>
    </row>
    <row r="45040" spans="9:13">
      <c r="I45040" s="51"/>
      <c r="M45040" s="51"/>
    </row>
    <row r="45041" spans="9:13">
      <c r="I45041" s="51"/>
      <c r="M45041" s="51"/>
    </row>
    <row r="45042" spans="9:13">
      <c r="I45042" s="51"/>
      <c r="M45042" s="51"/>
    </row>
    <row r="45043" spans="9:13">
      <c r="I45043" s="51"/>
      <c r="M45043" s="51"/>
    </row>
    <row r="45044" spans="9:13">
      <c r="I45044" s="51"/>
      <c r="M45044" s="51"/>
    </row>
    <row r="45045" spans="9:13">
      <c r="I45045" s="51"/>
      <c r="M45045" s="51"/>
    </row>
    <row r="45046" spans="9:13">
      <c r="I45046" s="51"/>
      <c r="M45046" s="51"/>
    </row>
    <row r="45047" spans="9:13">
      <c r="I45047" s="51"/>
      <c r="M45047" s="51"/>
    </row>
    <row r="45048" spans="9:13">
      <c r="I45048" s="51"/>
      <c r="M45048" s="51"/>
    </row>
    <row r="45049" spans="9:13">
      <c r="I45049" s="51"/>
      <c r="M45049" s="51"/>
    </row>
    <row r="45050" spans="9:13">
      <c r="I45050" s="51"/>
      <c r="M45050" s="51"/>
    </row>
    <row r="45051" spans="9:13">
      <c r="I45051" s="51"/>
      <c r="M45051" s="51"/>
    </row>
    <row r="45052" spans="9:13">
      <c r="I45052" s="51"/>
      <c r="M45052" s="51"/>
    </row>
    <row r="45053" spans="9:13">
      <c r="I45053" s="51"/>
      <c r="M45053" s="51"/>
    </row>
    <row r="45054" spans="9:13">
      <c r="I45054" s="51"/>
      <c r="M45054" s="51"/>
    </row>
    <row r="45055" spans="9:13">
      <c r="I45055" s="51"/>
      <c r="M45055" s="51"/>
    </row>
    <row r="45056" spans="9:13">
      <c r="I45056" s="51"/>
      <c r="M45056" s="51"/>
    </row>
    <row r="45057" spans="9:13">
      <c r="I45057" s="51"/>
      <c r="M45057" s="51"/>
    </row>
    <row r="45058" spans="9:13">
      <c r="I45058" s="51"/>
      <c r="M45058" s="51"/>
    </row>
    <row r="45059" spans="9:13">
      <c r="I45059" s="51"/>
      <c r="M45059" s="51"/>
    </row>
    <row r="45060" spans="9:13">
      <c r="I45060" s="51"/>
      <c r="M45060" s="51"/>
    </row>
    <row r="45061" spans="9:13">
      <c r="I45061" s="51"/>
      <c r="M45061" s="51"/>
    </row>
    <row r="45062" spans="9:13">
      <c r="I45062" s="51"/>
      <c r="M45062" s="51"/>
    </row>
    <row r="45063" spans="9:13">
      <c r="I45063" s="51"/>
      <c r="M45063" s="51"/>
    </row>
    <row r="45064" spans="9:13">
      <c r="I45064" s="51"/>
      <c r="M45064" s="51"/>
    </row>
    <row r="45065" spans="9:13">
      <c r="I45065" s="51"/>
      <c r="M45065" s="51"/>
    </row>
    <row r="45066" spans="9:13">
      <c r="I45066" s="51"/>
      <c r="M45066" s="51"/>
    </row>
    <row r="45067" spans="9:13">
      <c r="I45067" s="51"/>
      <c r="M45067" s="51"/>
    </row>
    <row r="45068" spans="9:13">
      <c r="I45068" s="51"/>
      <c r="M45068" s="51"/>
    </row>
    <row r="45069" spans="9:13">
      <c r="I45069" s="51"/>
      <c r="M45069" s="51"/>
    </row>
    <row r="45070" spans="9:13">
      <c r="I45070" s="51"/>
      <c r="M45070" s="51"/>
    </row>
    <row r="45071" spans="9:13">
      <c r="I45071" s="51"/>
      <c r="M45071" s="51"/>
    </row>
    <row r="45072" spans="9:13">
      <c r="I45072" s="51"/>
      <c r="M45072" s="51"/>
    </row>
    <row r="45073" spans="9:13">
      <c r="I45073" s="51"/>
      <c r="M45073" s="51"/>
    </row>
    <row r="45074" spans="9:13">
      <c r="I45074" s="51"/>
      <c r="M45074" s="51"/>
    </row>
    <row r="45075" spans="9:13">
      <c r="I45075" s="51"/>
      <c r="M45075" s="51"/>
    </row>
    <row r="45076" spans="9:13">
      <c r="I45076" s="51"/>
      <c r="M45076" s="51"/>
    </row>
    <row r="45077" spans="9:13">
      <c r="I45077" s="51"/>
      <c r="M45077" s="51"/>
    </row>
    <row r="45078" spans="9:13">
      <c r="I45078" s="51"/>
      <c r="M45078" s="51"/>
    </row>
    <row r="45079" spans="9:13">
      <c r="I45079" s="51"/>
      <c r="M45079" s="51"/>
    </row>
    <row r="45080" spans="9:13">
      <c r="I45080" s="51"/>
      <c r="M45080" s="51"/>
    </row>
    <row r="45081" spans="9:13">
      <c r="I45081" s="51"/>
      <c r="M45081" s="51"/>
    </row>
    <row r="45082" spans="9:13">
      <c r="I45082" s="51"/>
      <c r="M45082" s="51"/>
    </row>
    <row r="45083" spans="9:13">
      <c r="I45083" s="51"/>
      <c r="M45083" s="51"/>
    </row>
    <row r="45084" spans="9:13">
      <c r="I45084" s="51"/>
      <c r="M45084" s="51"/>
    </row>
    <row r="45085" spans="9:13">
      <c r="I45085" s="51"/>
      <c r="M45085" s="51"/>
    </row>
    <row r="45086" spans="9:13">
      <c r="I45086" s="51"/>
      <c r="M45086" s="51"/>
    </row>
    <row r="45087" spans="9:13">
      <c r="I45087" s="51"/>
      <c r="M45087" s="51"/>
    </row>
    <row r="45088" spans="9:13">
      <c r="I45088" s="51"/>
      <c r="M45088" s="51"/>
    </row>
    <row r="45089" spans="9:13">
      <c r="I45089" s="51"/>
      <c r="M45089" s="51"/>
    </row>
    <row r="45090" spans="9:13">
      <c r="I45090" s="51"/>
      <c r="M45090" s="51"/>
    </row>
    <row r="45091" spans="9:13">
      <c r="I45091" s="51"/>
      <c r="M45091" s="51"/>
    </row>
    <row r="45092" spans="9:13">
      <c r="I45092" s="51"/>
      <c r="M45092" s="51"/>
    </row>
    <row r="45093" spans="9:13">
      <c r="I45093" s="51"/>
      <c r="M45093" s="51"/>
    </row>
    <row r="45094" spans="9:13">
      <c r="I45094" s="51"/>
      <c r="M45094" s="51"/>
    </row>
    <row r="45095" spans="9:13">
      <c r="I45095" s="51"/>
      <c r="M45095" s="51"/>
    </row>
    <row r="45096" spans="9:13">
      <c r="I45096" s="51"/>
      <c r="M45096" s="51"/>
    </row>
    <row r="45097" spans="9:13">
      <c r="I45097" s="51"/>
      <c r="M45097" s="51"/>
    </row>
    <row r="45098" spans="9:13">
      <c r="I45098" s="51"/>
      <c r="M45098" s="51"/>
    </row>
    <row r="45099" spans="9:13">
      <c r="I45099" s="51"/>
      <c r="M45099" s="51"/>
    </row>
    <row r="45100" spans="9:13">
      <c r="I45100" s="51"/>
      <c r="M45100" s="51"/>
    </row>
    <row r="45101" spans="9:13">
      <c r="I45101" s="51"/>
      <c r="M45101" s="51"/>
    </row>
    <row r="45102" spans="9:13">
      <c r="I45102" s="51"/>
      <c r="M45102" s="51"/>
    </row>
    <row r="45103" spans="9:13">
      <c r="I45103" s="51"/>
      <c r="M45103" s="51"/>
    </row>
    <row r="45104" spans="9:13">
      <c r="I45104" s="51"/>
      <c r="M45104" s="51"/>
    </row>
    <row r="45105" spans="9:13">
      <c r="I45105" s="51"/>
      <c r="M45105" s="51"/>
    </row>
    <row r="45106" spans="9:13">
      <c r="I45106" s="51"/>
      <c r="M45106" s="51"/>
    </row>
    <row r="45107" spans="9:13">
      <c r="I45107" s="51"/>
      <c r="M45107" s="51"/>
    </row>
    <row r="45108" spans="9:13">
      <c r="I45108" s="51"/>
      <c r="M45108" s="51"/>
    </row>
    <row r="45109" spans="9:13">
      <c r="I45109" s="51"/>
      <c r="M45109" s="51"/>
    </row>
    <row r="45110" spans="9:13">
      <c r="I45110" s="51"/>
      <c r="M45110" s="51"/>
    </row>
    <row r="45111" spans="9:13">
      <c r="I45111" s="51"/>
      <c r="M45111" s="51"/>
    </row>
    <row r="45112" spans="9:13">
      <c r="I45112" s="51"/>
      <c r="M45112" s="51"/>
    </row>
    <row r="45113" spans="9:13">
      <c r="I45113" s="51"/>
      <c r="M45113" s="51"/>
    </row>
    <row r="45114" spans="9:13">
      <c r="I45114" s="51"/>
      <c r="M45114" s="51"/>
    </row>
    <row r="45115" spans="9:13">
      <c r="I45115" s="51"/>
      <c r="M45115" s="51"/>
    </row>
    <row r="45116" spans="9:13">
      <c r="I45116" s="51"/>
      <c r="M45116" s="51"/>
    </row>
    <row r="45117" spans="9:13">
      <c r="I45117" s="51"/>
      <c r="M45117" s="51"/>
    </row>
    <row r="45118" spans="9:13">
      <c r="I45118" s="51"/>
      <c r="M45118" s="51"/>
    </row>
    <row r="45119" spans="9:13">
      <c r="I45119" s="51"/>
      <c r="M45119" s="51"/>
    </row>
    <row r="45120" spans="9:13">
      <c r="I45120" s="51"/>
      <c r="M45120" s="51"/>
    </row>
    <row r="45121" spans="9:13">
      <c r="I45121" s="51"/>
      <c r="M45121" s="51"/>
    </row>
    <row r="45122" spans="9:13">
      <c r="I45122" s="51"/>
      <c r="M45122" s="51"/>
    </row>
    <row r="45123" spans="9:13">
      <c r="I45123" s="51"/>
      <c r="M45123" s="51"/>
    </row>
    <row r="45124" spans="9:13">
      <c r="I45124" s="51"/>
      <c r="M45124" s="51"/>
    </row>
    <row r="45125" spans="9:13">
      <c r="I45125" s="51"/>
      <c r="M45125" s="51"/>
    </row>
    <row r="45126" spans="9:13">
      <c r="I45126" s="51"/>
      <c r="M45126" s="51"/>
    </row>
    <row r="45127" spans="9:13">
      <c r="I45127" s="51"/>
      <c r="M45127" s="51"/>
    </row>
    <row r="45128" spans="9:13">
      <c r="I45128" s="51"/>
      <c r="M45128" s="51"/>
    </row>
    <row r="45129" spans="9:13">
      <c r="I45129" s="51"/>
      <c r="M45129" s="51"/>
    </row>
    <row r="45130" spans="9:13">
      <c r="I45130" s="51"/>
      <c r="M45130" s="51"/>
    </row>
    <row r="45131" spans="9:13">
      <c r="I45131" s="51"/>
      <c r="M45131" s="51"/>
    </row>
    <row r="45132" spans="9:13">
      <c r="I45132" s="51"/>
      <c r="M45132" s="51"/>
    </row>
    <row r="45133" spans="9:13">
      <c r="I45133" s="51"/>
      <c r="M45133" s="51"/>
    </row>
    <row r="45134" spans="9:13">
      <c r="I45134" s="51"/>
      <c r="M45134" s="51"/>
    </row>
    <row r="45135" spans="9:13">
      <c r="I45135" s="51"/>
      <c r="M45135" s="51"/>
    </row>
    <row r="45136" spans="9:13">
      <c r="I45136" s="51"/>
      <c r="M45136" s="51"/>
    </row>
    <row r="45137" spans="9:13">
      <c r="I45137" s="51"/>
      <c r="M45137" s="51"/>
    </row>
    <row r="45138" spans="9:13">
      <c r="I45138" s="51"/>
      <c r="M45138" s="51"/>
    </row>
    <row r="45139" spans="9:13">
      <c r="I45139" s="51"/>
      <c r="M45139" s="51"/>
    </row>
    <row r="45140" spans="9:13">
      <c r="I45140" s="51"/>
      <c r="M45140" s="51"/>
    </row>
    <row r="45141" spans="9:13">
      <c r="I45141" s="51"/>
      <c r="M45141" s="51"/>
    </row>
    <row r="45142" spans="9:13">
      <c r="I45142" s="51"/>
      <c r="M45142" s="51"/>
    </row>
    <row r="45143" spans="9:13">
      <c r="I45143" s="51"/>
      <c r="M45143" s="51"/>
    </row>
    <row r="45144" spans="9:13">
      <c r="I45144" s="51"/>
      <c r="M45144" s="51"/>
    </row>
    <row r="45145" spans="9:13">
      <c r="I45145" s="51"/>
      <c r="M45145" s="51"/>
    </row>
    <row r="45146" spans="9:13">
      <c r="I45146" s="51"/>
      <c r="M45146" s="51"/>
    </row>
    <row r="45147" spans="9:13">
      <c r="I45147" s="51"/>
      <c r="M45147" s="51"/>
    </row>
    <row r="45148" spans="9:13">
      <c r="I45148" s="51"/>
      <c r="M45148" s="51"/>
    </row>
    <row r="45149" spans="9:13">
      <c r="I45149" s="51"/>
      <c r="M45149" s="51"/>
    </row>
    <row r="45150" spans="9:13">
      <c r="I45150" s="51"/>
      <c r="M45150" s="51"/>
    </row>
    <row r="45151" spans="9:13">
      <c r="I45151" s="51"/>
      <c r="M45151" s="51"/>
    </row>
    <row r="45152" spans="9:13">
      <c r="I45152" s="51"/>
      <c r="M45152" s="51"/>
    </row>
    <row r="45153" spans="9:13">
      <c r="I45153" s="51"/>
      <c r="M45153" s="51"/>
    </row>
    <row r="45154" spans="9:13">
      <c r="I45154" s="51"/>
      <c r="M45154" s="51"/>
    </row>
    <row r="45155" spans="9:13">
      <c r="I45155" s="51"/>
      <c r="M45155" s="51"/>
    </row>
    <row r="45156" spans="9:13">
      <c r="I45156" s="51"/>
      <c r="M45156" s="51"/>
    </row>
    <row r="45157" spans="9:13">
      <c r="I45157" s="51"/>
      <c r="M45157" s="51"/>
    </row>
    <row r="45158" spans="9:13">
      <c r="I45158" s="51"/>
      <c r="M45158" s="51"/>
    </row>
    <row r="45159" spans="9:13">
      <c r="I45159" s="51"/>
      <c r="M45159" s="51"/>
    </row>
    <row r="45160" spans="9:13">
      <c r="I45160" s="51"/>
      <c r="M45160" s="51"/>
    </row>
    <row r="45161" spans="9:13">
      <c r="I45161" s="51"/>
      <c r="M45161" s="51"/>
    </row>
    <row r="45162" spans="9:13">
      <c r="I45162" s="51"/>
      <c r="M45162" s="51"/>
    </row>
    <row r="45163" spans="9:13">
      <c r="I45163" s="51"/>
      <c r="M45163" s="51"/>
    </row>
    <row r="45164" spans="9:13">
      <c r="I45164" s="51"/>
      <c r="M45164" s="51"/>
    </row>
    <row r="45165" spans="9:13">
      <c r="I45165" s="51"/>
      <c r="M45165" s="51"/>
    </row>
    <row r="45166" spans="9:13">
      <c r="I45166" s="51"/>
      <c r="M45166" s="51"/>
    </row>
    <row r="45167" spans="9:13">
      <c r="I45167" s="51"/>
      <c r="M45167" s="51"/>
    </row>
    <row r="45168" spans="9:13">
      <c r="I45168" s="51"/>
      <c r="M45168" s="51"/>
    </row>
    <row r="45169" spans="9:13">
      <c r="I45169" s="51"/>
      <c r="M45169" s="51"/>
    </row>
    <row r="45170" spans="9:13">
      <c r="I45170" s="51"/>
      <c r="M45170" s="51"/>
    </row>
    <row r="45171" spans="9:13">
      <c r="I45171" s="51"/>
      <c r="M45171" s="51"/>
    </row>
    <row r="45172" spans="9:13">
      <c r="I45172" s="51"/>
      <c r="M45172" s="51"/>
    </row>
    <row r="45173" spans="9:13">
      <c r="I45173" s="51"/>
      <c r="M45173" s="51"/>
    </row>
    <row r="45174" spans="9:13">
      <c r="I45174" s="51"/>
      <c r="M45174" s="51"/>
    </row>
    <row r="45175" spans="9:13">
      <c r="I45175" s="51"/>
      <c r="M45175" s="51"/>
    </row>
    <row r="45176" spans="9:13">
      <c r="I45176" s="51"/>
      <c r="M45176" s="51"/>
    </row>
    <row r="45177" spans="9:13">
      <c r="I45177" s="51"/>
      <c r="M45177" s="51"/>
    </row>
    <row r="45178" spans="9:13">
      <c r="I45178" s="51"/>
      <c r="M45178" s="51"/>
    </row>
    <row r="45179" spans="9:13">
      <c r="I45179" s="51"/>
      <c r="M45179" s="51"/>
    </row>
    <row r="45180" spans="9:13">
      <c r="I45180" s="51"/>
      <c r="M45180" s="51"/>
    </row>
    <row r="45181" spans="9:13">
      <c r="I45181" s="51"/>
      <c r="M45181" s="51"/>
    </row>
    <row r="45182" spans="9:13">
      <c r="I45182" s="51"/>
      <c r="M45182" s="51"/>
    </row>
    <row r="45183" spans="9:13">
      <c r="I45183" s="51"/>
      <c r="M45183" s="51"/>
    </row>
    <row r="45184" spans="9:13">
      <c r="I45184" s="51"/>
      <c r="M45184" s="51"/>
    </row>
    <row r="45185" spans="9:13">
      <c r="I45185" s="51"/>
      <c r="M45185" s="51"/>
    </row>
    <row r="45186" spans="9:13">
      <c r="I45186" s="51"/>
      <c r="M45186" s="51"/>
    </row>
    <row r="45187" spans="9:13">
      <c r="I45187" s="51"/>
      <c r="M45187" s="51"/>
    </row>
    <row r="45188" spans="9:13">
      <c r="I45188" s="51"/>
      <c r="M45188" s="51"/>
    </row>
    <row r="45189" spans="9:13">
      <c r="I45189" s="51"/>
      <c r="M45189" s="51"/>
    </row>
    <row r="45190" spans="9:13">
      <c r="I45190" s="51"/>
      <c r="M45190" s="51"/>
    </row>
    <row r="45191" spans="9:13">
      <c r="I45191" s="51"/>
      <c r="M45191" s="51"/>
    </row>
    <row r="45192" spans="9:13">
      <c r="I45192" s="51"/>
      <c r="M45192" s="51"/>
    </row>
    <row r="45193" spans="9:13">
      <c r="I45193" s="51"/>
      <c r="M45193" s="51"/>
    </row>
    <row r="45194" spans="9:13">
      <c r="I45194" s="51"/>
      <c r="M45194" s="51"/>
    </row>
    <row r="45195" spans="9:13">
      <c r="I45195" s="51"/>
      <c r="M45195" s="51"/>
    </row>
    <row r="45196" spans="9:13">
      <c r="I45196" s="51"/>
      <c r="M45196" s="51"/>
    </row>
    <row r="45197" spans="9:13">
      <c r="I45197" s="51"/>
      <c r="M45197" s="51"/>
    </row>
    <row r="45198" spans="9:13">
      <c r="I45198" s="51"/>
      <c r="M45198" s="51"/>
    </row>
    <row r="45199" spans="9:13">
      <c r="I45199" s="51"/>
      <c r="M45199" s="51"/>
    </row>
    <row r="45200" spans="9:13">
      <c r="I45200" s="51"/>
      <c r="M45200" s="51"/>
    </row>
    <row r="45201" spans="9:13">
      <c r="I45201" s="51"/>
      <c r="M45201" s="51"/>
    </row>
    <row r="45202" spans="9:13">
      <c r="I45202" s="51"/>
      <c r="M45202" s="51"/>
    </row>
    <row r="45203" spans="9:13">
      <c r="I45203" s="51"/>
      <c r="M45203" s="51"/>
    </row>
    <row r="45204" spans="9:13">
      <c r="I45204" s="51"/>
      <c r="M45204" s="51"/>
    </row>
    <row r="45205" spans="9:13">
      <c r="I45205" s="51"/>
      <c r="M45205" s="51"/>
    </row>
    <row r="45206" spans="9:13">
      <c r="I45206" s="51"/>
      <c r="M45206" s="51"/>
    </row>
    <row r="45207" spans="9:13">
      <c r="I45207" s="51"/>
      <c r="M45207" s="51"/>
    </row>
    <row r="45208" spans="9:13">
      <c r="I45208" s="51"/>
      <c r="M45208" s="51"/>
    </row>
    <row r="45209" spans="9:13">
      <c r="I45209" s="51"/>
      <c r="M45209" s="51"/>
    </row>
    <row r="45210" spans="9:13">
      <c r="I45210" s="51"/>
      <c r="M45210" s="51"/>
    </row>
    <row r="45211" spans="9:13">
      <c r="I45211" s="51"/>
      <c r="M45211" s="51"/>
    </row>
    <row r="45212" spans="9:13">
      <c r="I45212" s="51"/>
      <c r="M45212" s="51"/>
    </row>
    <row r="45213" spans="9:13">
      <c r="I45213" s="51"/>
      <c r="M45213" s="51"/>
    </row>
    <row r="45214" spans="9:13">
      <c r="I45214" s="51"/>
      <c r="M45214" s="51"/>
    </row>
    <row r="45215" spans="9:13">
      <c r="I45215" s="51"/>
      <c r="M45215" s="51"/>
    </row>
    <row r="45216" spans="9:13">
      <c r="I45216" s="51"/>
      <c r="M45216" s="51"/>
    </row>
    <row r="45217" spans="9:13">
      <c r="I45217" s="51"/>
      <c r="M45217" s="51"/>
    </row>
    <row r="45218" spans="9:13">
      <c r="I45218" s="51"/>
      <c r="M45218" s="51"/>
    </row>
    <row r="45219" spans="9:13">
      <c r="I45219" s="51"/>
      <c r="M45219" s="51"/>
    </row>
    <row r="45220" spans="9:13">
      <c r="I45220" s="51"/>
      <c r="M45220" s="51"/>
    </row>
    <row r="45221" spans="9:13">
      <c r="I45221" s="51"/>
      <c r="M45221" s="51"/>
    </row>
    <row r="45222" spans="9:13">
      <c r="I45222" s="51"/>
      <c r="M45222" s="51"/>
    </row>
    <row r="45223" spans="9:13">
      <c r="I45223" s="51"/>
      <c r="M45223" s="51"/>
    </row>
    <row r="45224" spans="9:13">
      <c r="I45224" s="51"/>
      <c r="M45224" s="51"/>
    </row>
    <row r="45225" spans="9:13">
      <c r="I45225" s="51"/>
      <c r="M45225" s="51"/>
    </row>
    <row r="45226" spans="9:13">
      <c r="I45226" s="51"/>
      <c r="M45226" s="51"/>
    </row>
    <row r="45227" spans="9:13">
      <c r="I45227" s="51"/>
      <c r="M45227" s="51"/>
    </row>
    <row r="45228" spans="9:13">
      <c r="I45228" s="51"/>
      <c r="M45228" s="51"/>
    </row>
    <row r="45229" spans="9:13">
      <c r="I45229" s="51"/>
      <c r="M45229" s="51"/>
    </row>
    <row r="45230" spans="9:13">
      <c r="I45230" s="51"/>
      <c r="M45230" s="51"/>
    </row>
    <row r="45231" spans="9:13">
      <c r="I45231" s="51"/>
      <c r="M45231" s="51"/>
    </row>
    <row r="45232" spans="9:13">
      <c r="I45232" s="51"/>
      <c r="M45232" s="51"/>
    </row>
    <row r="45233" spans="9:13">
      <c r="I45233" s="51"/>
      <c r="M45233" s="51"/>
    </row>
    <row r="45234" spans="9:13">
      <c r="I45234" s="51"/>
      <c r="M45234" s="51"/>
    </row>
    <row r="45235" spans="9:13">
      <c r="I45235" s="51"/>
      <c r="M45235" s="51"/>
    </row>
    <row r="45236" spans="9:13">
      <c r="I45236" s="51"/>
      <c r="M45236" s="51"/>
    </row>
    <row r="45237" spans="9:13">
      <c r="I45237" s="51"/>
      <c r="M45237" s="51"/>
    </row>
    <row r="45238" spans="9:13">
      <c r="I45238" s="51"/>
      <c r="M45238" s="51"/>
    </row>
    <row r="45239" spans="9:13">
      <c r="I45239" s="51"/>
      <c r="M45239" s="51"/>
    </row>
    <row r="45240" spans="9:13">
      <c r="I45240" s="51"/>
      <c r="M45240" s="51"/>
    </row>
    <row r="45241" spans="9:13">
      <c r="I45241" s="51"/>
      <c r="M45241" s="51"/>
    </row>
    <row r="45242" spans="9:13">
      <c r="I45242" s="51"/>
      <c r="M45242" s="51"/>
    </row>
    <row r="45243" spans="9:13">
      <c r="I45243" s="51"/>
      <c r="M45243" s="51"/>
    </row>
    <row r="45244" spans="9:13">
      <c r="I45244" s="51"/>
      <c r="M45244" s="51"/>
    </row>
    <row r="45245" spans="9:13">
      <c r="I45245" s="51"/>
      <c r="M45245" s="51"/>
    </row>
    <row r="45246" spans="9:13">
      <c r="I45246" s="51"/>
      <c r="M45246" s="51"/>
    </row>
    <row r="45247" spans="9:13">
      <c r="I45247" s="51"/>
      <c r="M45247" s="51"/>
    </row>
    <row r="45248" spans="9:13">
      <c r="I45248" s="51"/>
      <c r="M45248" s="51"/>
    </row>
    <row r="45249" spans="9:13">
      <c r="I45249" s="51"/>
      <c r="M45249" s="51"/>
    </row>
    <row r="45250" spans="9:13">
      <c r="I45250" s="51"/>
      <c r="M45250" s="51"/>
    </row>
    <row r="45251" spans="9:13">
      <c r="I45251" s="51"/>
      <c r="M45251" s="51"/>
    </row>
    <row r="45252" spans="9:13">
      <c r="I45252" s="51"/>
      <c r="M45252" s="51"/>
    </row>
    <row r="45253" spans="9:13">
      <c r="I45253" s="51"/>
      <c r="M45253" s="51"/>
    </row>
    <row r="45254" spans="9:13">
      <c r="I45254" s="51"/>
      <c r="M45254" s="51"/>
    </row>
    <row r="45255" spans="9:13">
      <c r="I45255" s="51"/>
      <c r="M45255" s="51"/>
    </row>
    <row r="45256" spans="9:13">
      <c r="I45256" s="51"/>
      <c r="M45256" s="51"/>
    </row>
    <row r="45257" spans="9:13">
      <c r="I45257" s="51"/>
      <c r="M45257" s="51"/>
    </row>
    <row r="45258" spans="9:13">
      <c r="I45258" s="51"/>
      <c r="M45258" s="51"/>
    </row>
    <row r="45259" spans="9:13">
      <c r="I45259" s="51"/>
      <c r="M45259" s="51"/>
    </row>
    <row r="45260" spans="9:13">
      <c r="I45260" s="51"/>
      <c r="M45260" s="51"/>
    </row>
    <row r="45261" spans="9:13">
      <c r="I45261" s="51"/>
      <c r="M45261" s="51"/>
    </row>
    <row r="45262" spans="9:13">
      <c r="I45262" s="51"/>
      <c r="M45262" s="51"/>
    </row>
    <row r="45263" spans="9:13">
      <c r="I45263" s="51"/>
      <c r="M45263" s="51"/>
    </row>
    <row r="45264" spans="9:13">
      <c r="I45264" s="51"/>
      <c r="M45264" s="51"/>
    </row>
    <row r="45265" spans="9:13">
      <c r="I45265" s="51"/>
      <c r="M45265" s="51"/>
    </row>
    <row r="45266" spans="9:13">
      <c r="I45266" s="51"/>
      <c r="M45266" s="51"/>
    </row>
    <row r="45267" spans="9:13">
      <c r="I45267" s="51"/>
      <c r="M45267" s="51"/>
    </row>
    <row r="45268" spans="9:13">
      <c r="I45268" s="51"/>
      <c r="M45268" s="51"/>
    </row>
    <row r="45269" spans="9:13">
      <c r="I45269" s="51"/>
      <c r="M45269" s="51"/>
    </row>
    <row r="45270" spans="9:13">
      <c r="I45270" s="51"/>
      <c r="M45270" s="51"/>
    </row>
    <row r="45271" spans="9:13">
      <c r="I45271" s="51"/>
      <c r="M45271" s="51"/>
    </row>
    <row r="45272" spans="9:13">
      <c r="I45272" s="51"/>
      <c r="M45272" s="51"/>
    </row>
    <row r="45273" spans="9:13">
      <c r="I45273" s="51"/>
      <c r="M45273" s="51"/>
    </row>
    <row r="45274" spans="9:13">
      <c r="I45274" s="51"/>
      <c r="M45274" s="51"/>
    </row>
    <row r="45275" spans="9:13">
      <c r="I45275" s="51"/>
      <c r="M45275" s="51"/>
    </row>
    <row r="45276" spans="9:13">
      <c r="I45276" s="51"/>
      <c r="M45276" s="51"/>
    </row>
    <row r="45277" spans="9:13">
      <c r="I45277" s="51"/>
      <c r="M45277" s="51"/>
    </row>
    <row r="45278" spans="9:13">
      <c r="I45278" s="51"/>
      <c r="M45278" s="51"/>
    </row>
    <row r="45279" spans="9:13">
      <c r="I45279" s="51"/>
      <c r="M45279" s="51"/>
    </row>
    <row r="45280" spans="9:13">
      <c r="I45280" s="51"/>
      <c r="M45280" s="51"/>
    </row>
    <row r="45281" spans="9:13">
      <c r="I45281" s="51"/>
      <c r="M45281" s="51"/>
    </row>
    <row r="45282" spans="9:13">
      <c r="I45282" s="51"/>
      <c r="M45282" s="51"/>
    </row>
    <row r="45283" spans="9:13">
      <c r="I45283" s="51"/>
      <c r="M45283" s="51"/>
    </row>
    <row r="45284" spans="9:13">
      <c r="I45284" s="51"/>
      <c r="M45284" s="51"/>
    </row>
    <row r="45285" spans="9:13">
      <c r="I45285" s="51"/>
      <c r="M45285" s="51"/>
    </row>
    <row r="45286" spans="9:13">
      <c r="I45286" s="51"/>
      <c r="M45286" s="51"/>
    </row>
    <row r="45287" spans="9:13">
      <c r="I45287" s="51"/>
      <c r="M45287" s="51"/>
    </row>
    <row r="45288" spans="9:13">
      <c r="I45288" s="51"/>
      <c r="M45288" s="51"/>
    </row>
    <row r="45289" spans="9:13">
      <c r="I45289" s="51"/>
      <c r="M45289" s="51"/>
    </row>
    <row r="45290" spans="9:13">
      <c r="I45290" s="51"/>
      <c r="M45290" s="51"/>
    </row>
    <row r="45291" spans="9:13">
      <c r="I45291" s="51"/>
      <c r="M45291" s="51"/>
    </row>
    <row r="45292" spans="9:13">
      <c r="I45292" s="51"/>
      <c r="M45292" s="51"/>
    </row>
    <row r="45293" spans="9:13">
      <c r="I45293" s="51"/>
      <c r="M45293" s="51"/>
    </row>
    <row r="45294" spans="9:13">
      <c r="I45294" s="51"/>
      <c r="M45294" s="51"/>
    </row>
    <row r="45295" spans="9:13">
      <c r="I45295" s="51"/>
      <c r="M45295" s="51"/>
    </row>
    <row r="45296" spans="9:13">
      <c r="I45296" s="51"/>
      <c r="M45296" s="51"/>
    </row>
    <row r="45297" spans="9:13">
      <c r="I45297" s="51"/>
      <c r="M45297" s="51"/>
    </row>
    <row r="45298" spans="9:13">
      <c r="I45298" s="51"/>
      <c r="M45298" s="51"/>
    </row>
    <row r="45299" spans="9:13">
      <c r="I45299" s="51"/>
      <c r="M45299" s="51"/>
    </row>
    <row r="45300" spans="9:13">
      <c r="I45300" s="51"/>
      <c r="M45300" s="51"/>
    </row>
    <row r="45301" spans="9:13">
      <c r="I45301" s="51"/>
      <c r="M45301" s="51"/>
    </row>
    <row r="45302" spans="9:13">
      <c r="I45302" s="51"/>
      <c r="M45302" s="51"/>
    </row>
    <row r="45303" spans="9:13">
      <c r="I45303" s="51"/>
      <c r="M45303" s="51"/>
    </row>
    <row r="45304" spans="9:13">
      <c r="I45304" s="51"/>
      <c r="M45304" s="51"/>
    </row>
    <row r="45305" spans="9:13">
      <c r="I45305" s="51"/>
      <c r="M45305" s="51"/>
    </row>
    <row r="45306" spans="9:13">
      <c r="I45306" s="51"/>
      <c r="M45306" s="51"/>
    </row>
    <row r="45307" spans="9:13">
      <c r="I45307" s="51"/>
      <c r="M45307" s="51"/>
    </row>
    <row r="45308" spans="9:13">
      <c r="I45308" s="51"/>
      <c r="M45308" s="51"/>
    </row>
    <row r="45309" spans="9:13">
      <c r="I45309" s="51"/>
      <c r="M45309" s="51"/>
    </row>
    <row r="45310" spans="9:13">
      <c r="I45310" s="51"/>
      <c r="M45310" s="51"/>
    </row>
    <row r="45311" spans="9:13">
      <c r="I45311" s="51"/>
      <c r="M45311" s="51"/>
    </row>
    <row r="45312" spans="9:13">
      <c r="I45312" s="51"/>
      <c r="M45312" s="51"/>
    </row>
    <row r="45313" spans="9:13">
      <c r="I45313" s="51"/>
      <c r="M45313" s="51"/>
    </row>
    <row r="45314" spans="9:13">
      <c r="I45314" s="51"/>
      <c r="M45314" s="51"/>
    </row>
    <row r="45315" spans="9:13">
      <c r="I45315" s="51"/>
      <c r="M45315" s="51"/>
    </row>
    <row r="45316" spans="9:13">
      <c r="I45316" s="51"/>
      <c r="M45316" s="51"/>
    </row>
    <row r="45317" spans="9:13">
      <c r="I45317" s="51"/>
      <c r="M45317" s="51"/>
    </row>
    <row r="45318" spans="9:13">
      <c r="I45318" s="51"/>
      <c r="M45318" s="51"/>
    </row>
    <row r="45319" spans="9:13">
      <c r="I45319" s="51"/>
      <c r="M45319" s="51"/>
    </row>
    <row r="45320" spans="9:13">
      <c r="I45320" s="51"/>
      <c r="M45320" s="51"/>
    </row>
    <row r="45321" spans="9:13">
      <c r="I45321" s="51"/>
      <c r="M45321" s="51"/>
    </row>
    <row r="45322" spans="9:13">
      <c r="I45322" s="51"/>
      <c r="M45322" s="51"/>
    </row>
    <row r="45323" spans="9:13">
      <c r="I45323" s="51"/>
      <c r="M45323" s="51"/>
    </row>
    <row r="45324" spans="9:13">
      <c r="I45324" s="51"/>
      <c r="M45324" s="51"/>
    </row>
    <row r="45325" spans="9:13">
      <c r="I45325" s="51"/>
      <c r="M45325" s="51"/>
    </row>
    <row r="45326" spans="9:13">
      <c r="I45326" s="51"/>
      <c r="M45326" s="51"/>
    </row>
    <row r="45327" spans="9:13">
      <c r="I45327" s="51"/>
      <c r="M45327" s="51"/>
    </row>
    <row r="45328" spans="9:13">
      <c r="I45328" s="51"/>
      <c r="M45328" s="51"/>
    </row>
    <row r="45329" spans="9:13">
      <c r="I45329" s="51"/>
      <c r="M45329" s="51"/>
    </row>
    <row r="45330" spans="9:13">
      <c r="I45330" s="51"/>
      <c r="M45330" s="51"/>
    </row>
    <row r="45331" spans="9:13">
      <c r="I45331" s="51"/>
      <c r="M45331" s="51"/>
    </row>
    <row r="45332" spans="9:13">
      <c r="I45332" s="51"/>
      <c r="M45332" s="51"/>
    </row>
    <row r="45333" spans="9:13">
      <c r="I45333" s="51"/>
      <c r="M45333" s="51"/>
    </row>
    <row r="45334" spans="9:13">
      <c r="I45334" s="51"/>
      <c r="M45334" s="51"/>
    </row>
    <row r="45335" spans="9:13">
      <c r="I45335" s="51"/>
      <c r="M45335" s="51"/>
    </row>
    <row r="45336" spans="9:13">
      <c r="I45336" s="51"/>
      <c r="M45336" s="51"/>
    </row>
    <row r="45337" spans="9:13">
      <c r="I45337" s="51"/>
      <c r="M45337" s="51"/>
    </row>
    <row r="45338" spans="9:13">
      <c r="I45338" s="51"/>
      <c r="M45338" s="51"/>
    </row>
    <row r="45339" spans="9:13">
      <c r="I45339" s="51"/>
      <c r="M45339" s="51"/>
    </row>
    <row r="45340" spans="9:13">
      <c r="I45340" s="51"/>
      <c r="M45340" s="51"/>
    </row>
    <row r="45341" spans="9:13">
      <c r="I45341" s="51"/>
      <c r="M45341" s="51"/>
    </row>
    <row r="45342" spans="9:13">
      <c r="I45342" s="51"/>
      <c r="M45342" s="51"/>
    </row>
    <row r="45343" spans="9:13">
      <c r="I45343" s="51"/>
      <c r="M45343" s="51"/>
    </row>
    <row r="45344" spans="9:13">
      <c r="I45344" s="51"/>
      <c r="M45344" s="51"/>
    </row>
    <row r="45345" spans="9:13">
      <c r="I45345" s="51"/>
      <c r="M45345" s="51"/>
    </row>
    <row r="45346" spans="9:13">
      <c r="I45346" s="51"/>
      <c r="M45346" s="51"/>
    </row>
    <row r="45347" spans="9:13">
      <c r="I45347" s="51"/>
      <c r="M45347" s="51"/>
    </row>
    <row r="45348" spans="9:13">
      <c r="I45348" s="51"/>
      <c r="M45348" s="51"/>
    </row>
    <row r="45349" spans="9:13">
      <c r="I45349" s="51"/>
      <c r="M45349" s="51"/>
    </row>
    <row r="45350" spans="9:13">
      <c r="I45350" s="51"/>
      <c r="M45350" s="51"/>
    </row>
    <row r="45351" spans="9:13">
      <c r="I45351" s="51"/>
      <c r="M45351" s="51"/>
    </row>
    <row r="45352" spans="9:13">
      <c r="I45352" s="51"/>
      <c r="M45352" s="51"/>
    </row>
    <row r="45353" spans="9:13">
      <c r="I45353" s="51"/>
      <c r="M45353" s="51"/>
    </row>
    <row r="45354" spans="9:13">
      <c r="I45354" s="51"/>
      <c r="M45354" s="51"/>
    </row>
    <row r="45355" spans="9:13">
      <c r="I45355" s="51"/>
      <c r="M45355" s="51"/>
    </row>
    <row r="45356" spans="9:13">
      <c r="I45356" s="51"/>
      <c r="M45356" s="51"/>
    </row>
    <row r="45357" spans="9:13">
      <c r="I45357" s="51"/>
      <c r="M45357" s="51"/>
    </row>
    <row r="45358" spans="9:13">
      <c r="I45358" s="51"/>
      <c r="M45358" s="51"/>
    </row>
    <row r="45359" spans="9:13">
      <c r="I45359" s="51"/>
      <c r="M45359" s="51"/>
    </row>
    <row r="45360" spans="9:13">
      <c r="I45360" s="51"/>
      <c r="M45360" s="51"/>
    </row>
    <row r="45361" spans="9:13">
      <c r="I45361" s="51"/>
      <c r="M45361" s="51"/>
    </row>
    <row r="45362" spans="9:13">
      <c r="I45362" s="51"/>
      <c r="M45362" s="51"/>
    </row>
    <row r="45363" spans="9:13">
      <c r="I45363" s="51"/>
      <c r="M45363" s="51"/>
    </row>
    <row r="45364" spans="9:13">
      <c r="I45364" s="51"/>
      <c r="M45364" s="51"/>
    </row>
    <row r="45365" spans="9:13">
      <c r="I45365" s="51"/>
      <c r="M45365" s="51"/>
    </row>
    <row r="45366" spans="9:13">
      <c r="I45366" s="51"/>
      <c r="M45366" s="51"/>
    </row>
    <row r="45367" spans="9:13">
      <c r="I45367" s="51"/>
      <c r="M45367" s="51"/>
    </row>
    <row r="45368" spans="9:13">
      <c r="I45368" s="51"/>
      <c r="M45368" s="51"/>
    </row>
    <row r="45369" spans="9:13">
      <c r="I45369" s="51"/>
      <c r="M45369" s="51"/>
    </row>
    <row r="45370" spans="9:13">
      <c r="I45370" s="51"/>
      <c r="M45370" s="51"/>
    </row>
    <row r="45371" spans="9:13">
      <c r="I45371" s="51"/>
      <c r="M45371" s="51"/>
    </row>
    <row r="45372" spans="9:13">
      <c r="I45372" s="51"/>
      <c r="M45372" s="51"/>
    </row>
    <row r="45373" spans="9:13">
      <c r="I45373" s="51"/>
      <c r="M45373" s="51"/>
    </row>
    <row r="45374" spans="9:13">
      <c r="I45374" s="51"/>
      <c r="M45374" s="51"/>
    </row>
    <row r="45375" spans="9:13">
      <c r="I45375" s="51"/>
      <c r="M45375" s="51"/>
    </row>
    <row r="45376" spans="9:13">
      <c r="I45376" s="51"/>
      <c r="M45376" s="51"/>
    </row>
    <row r="45377" spans="9:13">
      <c r="I45377" s="51"/>
      <c r="M45377" s="51"/>
    </row>
    <row r="45378" spans="9:13">
      <c r="I45378" s="51"/>
      <c r="M45378" s="51"/>
    </row>
    <row r="45379" spans="9:13">
      <c r="I45379" s="51"/>
      <c r="M45379" s="51"/>
    </row>
    <row r="45380" spans="9:13">
      <c r="I45380" s="51"/>
      <c r="M45380" s="51"/>
    </row>
    <row r="45381" spans="9:13">
      <c r="I45381" s="51"/>
      <c r="M45381" s="51"/>
    </row>
    <row r="45382" spans="9:13">
      <c r="I45382" s="51"/>
      <c r="M45382" s="51"/>
    </row>
    <row r="45383" spans="9:13">
      <c r="I45383" s="51"/>
      <c r="M45383" s="51"/>
    </row>
    <row r="45384" spans="9:13">
      <c r="I45384" s="51"/>
      <c r="M45384" s="51"/>
    </row>
    <row r="45385" spans="9:13">
      <c r="I45385" s="51"/>
      <c r="M45385" s="51"/>
    </row>
    <row r="45386" spans="9:13">
      <c r="I45386" s="51"/>
      <c r="M45386" s="51"/>
    </row>
    <row r="45387" spans="9:13">
      <c r="I45387" s="51"/>
      <c r="M45387" s="51"/>
    </row>
    <row r="45388" spans="9:13">
      <c r="I45388" s="51"/>
      <c r="M45388" s="51"/>
    </row>
    <row r="45389" spans="9:13">
      <c r="I45389" s="51"/>
      <c r="M45389" s="51"/>
    </row>
    <row r="45390" spans="9:13">
      <c r="I45390" s="51"/>
      <c r="M45390" s="51"/>
    </row>
    <row r="45391" spans="9:13">
      <c r="I45391" s="51"/>
      <c r="M45391" s="51"/>
    </row>
    <row r="45392" spans="9:13">
      <c r="I45392" s="51"/>
      <c r="M45392" s="51"/>
    </row>
    <row r="45393" spans="9:13">
      <c r="I45393" s="51"/>
      <c r="M45393" s="51"/>
    </row>
    <row r="45394" spans="9:13">
      <c r="I45394" s="51"/>
      <c r="M45394" s="51"/>
    </row>
    <row r="45395" spans="9:13">
      <c r="I45395" s="51"/>
      <c r="M45395" s="51"/>
    </row>
    <row r="45396" spans="9:13">
      <c r="I45396" s="51"/>
      <c r="M45396" s="51"/>
    </row>
    <row r="45397" spans="9:13">
      <c r="I45397" s="51"/>
      <c r="M45397" s="51"/>
    </row>
    <row r="45398" spans="9:13">
      <c r="I45398" s="51"/>
      <c r="M45398" s="51"/>
    </row>
    <row r="45399" spans="9:13">
      <c r="I45399" s="51"/>
      <c r="M45399" s="51"/>
    </row>
    <row r="45400" spans="9:13">
      <c r="I45400" s="51"/>
      <c r="M45400" s="51"/>
    </row>
    <row r="45401" spans="9:13">
      <c r="I45401" s="51"/>
      <c r="M45401" s="51"/>
    </row>
    <row r="45402" spans="9:13">
      <c r="I45402" s="51"/>
      <c r="M45402" s="51"/>
    </row>
    <row r="45403" spans="9:13">
      <c r="I45403" s="51"/>
      <c r="M45403" s="51"/>
    </row>
    <row r="45404" spans="9:13">
      <c r="I45404" s="51"/>
      <c r="M45404" s="51"/>
    </row>
    <row r="45405" spans="9:13">
      <c r="I45405" s="51"/>
      <c r="M45405" s="51"/>
    </row>
    <row r="45406" spans="9:13">
      <c r="I45406" s="51"/>
      <c r="M45406" s="51"/>
    </row>
    <row r="45407" spans="9:13">
      <c r="I45407" s="51"/>
      <c r="M45407" s="51"/>
    </row>
    <row r="45408" spans="9:13">
      <c r="I45408" s="51"/>
      <c r="M45408" s="51"/>
    </row>
    <row r="45409" spans="9:13">
      <c r="I45409" s="51"/>
      <c r="M45409" s="51"/>
    </row>
    <row r="45410" spans="9:13">
      <c r="I45410" s="51"/>
      <c r="M45410" s="51"/>
    </row>
    <row r="45411" spans="9:13">
      <c r="I45411" s="51"/>
      <c r="M45411" s="51"/>
    </row>
    <row r="45412" spans="9:13">
      <c r="I45412" s="51"/>
      <c r="M45412" s="51"/>
    </row>
    <row r="45413" spans="9:13">
      <c r="I45413" s="51"/>
      <c r="M45413" s="51"/>
    </row>
    <row r="45414" spans="9:13">
      <c r="I45414" s="51"/>
      <c r="M45414" s="51"/>
    </row>
    <row r="45415" spans="9:13">
      <c r="I45415" s="51"/>
      <c r="M45415" s="51"/>
    </row>
    <row r="45416" spans="9:13">
      <c r="I45416" s="51"/>
      <c r="M45416" s="51"/>
    </row>
    <row r="45417" spans="9:13">
      <c r="I45417" s="51"/>
      <c r="M45417" s="51"/>
    </row>
    <row r="45418" spans="9:13">
      <c r="I45418" s="51"/>
      <c r="M45418" s="51"/>
    </row>
    <row r="45419" spans="9:13">
      <c r="I45419" s="51"/>
      <c r="M45419" s="51"/>
    </row>
    <row r="45420" spans="9:13">
      <c r="I45420" s="51"/>
      <c r="M45420" s="51"/>
    </row>
    <row r="45421" spans="9:13">
      <c r="I45421" s="51"/>
      <c r="M45421" s="51"/>
    </row>
    <row r="45422" spans="9:13">
      <c r="I45422" s="51"/>
      <c r="M45422" s="51"/>
    </row>
    <row r="45423" spans="9:13">
      <c r="I45423" s="51"/>
      <c r="M45423" s="51"/>
    </row>
    <row r="45424" spans="9:13">
      <c r="I45424" s="51"/>
      <c r="M45424" s="51"/>
    </row>
    <row r="45425" spans="9:13">
      <c r="I45425" s="51"/>
      <c r="M45425" s="51"/>
    </row>
    <row r="45426" spans="9:13">
      <c r="I45426" s="51"/>
      <c r="M45426" s="51"/>
    </row>
    <row r="45427" spans="9:13">
      <c r="I45427" s="51"/>
      <c r="M45427" s="51"/>
    </row>
    <row r="45428" spans="9:13">
      <c r="I45428" s="51"/>
      <c r="M45428" s="51"/>
    </row>
    <row r="45429" spans="9:13">
      <c r="I45429" s="51"/>
      <c r="M45429" s="51"/>
    </row>
    <row r="45430" spans="9:13">
      <c r="I45430" s="51"/>
      <c r="M45430" s="51"/>
    </row>
    <row r="45431" spans="9:13">
      <c r="I45431" s="51"/>
      <c r="M45431" s="51"/>
    </row>
    <row r="45432" spans="9:13">
      <c r="I45432" s="51"/>
      <c r="M45432" s="51"/>
    </row>
    <row r="45433" spans="9:13">
      <c r="I45433" s="51"/>
      <c r="M45433" s="51"/>
    </row>
    <row r="45434" spans="9:13">
      <c r="I45434" s="51"/>
      <c r="M45434" s="51"/>
    </row>
    <row r="45435" spans="9:13">
      <c r="I45435" s="51"/>
      <c r="M45435" s="51"/>
    </row>
    <row r="45436" spans="9:13">
      <c r="I45436" s="51"/>
      <c r="M45436" s="51"/>
    </row>
    <row r="45437" spans="9:13">
      <c r="I45437" s="51"/>
      <c r="M45437" s="51"/>
    </row>
    <row r="45438" spans="9:13">
      <c r="I45438" s="51"/>
      <c r="M45438" s="51"/>
    </row>
    <row r="45439" spans="9:13">
      <c r="I45439" s="51"/>
      <c r="M45439" s="51"/>
    </row>
    <row r="45440" spans="9:13">
      <c r="I45440" s="51"/>
      <c r="M45440" s="51"/>
    </row>
    <row r="45441" spans="9:13">
      <c r="I45441" s="51"/>
      <c r="M45441" s="51"/>
    </row>
    <row r="45442" spans="9:13">
      <c r="I45442" s="51"/>
      <c r="M45442" s="51"/>
    </row>
    <row r="45443" spans="9:13">
      <c r="I45443" s="51"/>
      <c r="M45443" s="51"/>
    </row>
    <row r="45444" spans="9:13">
      <c r="I45444" s="51"/>
      <c r="M45444" s="51"/>
    </row>
    <row r="45445" spans="9:13">
      <c r="I45445" s="51"/>
      <c r="M45445" s="51"/>
    </row>
    <row r="45446" spans="9:13">
      <c r="I45446" s="51"/>
      <c r="M45446" s="51"/>
    </row>
    <row r="45447" spans="9:13">
      <c r="I45447" s="51"/>
      <c r="M45447" s="51"/>
    </row>
    <row r="45448" spans="9:13">
      <c r="I45448" s="51"/>
      <c r="M45448" s="51"/>
    </row>
    <row r="45449" spans="9:13">
      <c r="I45449" s="51"/>
      <c r="M45449" s="51"/>
    </row>
    <row r="45450" spans="9:13">
      <c r="I45450" s="51"/>
      <c r="M45450" s="51"/>
    </row>
    <row r="45451" spans="9:13">
      <c r="I45451" s="51"/>
      <c r="M45451" s="51"/>
    </row>
    <row r="45452" spans="9:13">
      <c r="I45452" s="51"/>
      <c r="M45452" s="51"/>
    </row>
    <row r="45453" spans="9:13">
      <c r="I45453" s="51"/>
      <c r="M45453" s="51"/>
    </row>
    <row r="45454" spans="9:13">
      <c r="I45454" s="51"/>
      <c r="M45454" s="51"/>
    </row>
    <row r="45455" spans="9:13">
      <c r="I45455" s="51"/>
      <c r="M45455" s="51"/>
    </row>
    <row r="45456" spans="9:13">
      <c r="I45456" s="51"/>
      <c r="M45456" s="51"/>
    </row>
    <row r="45457" spans="9:13">
      <c r="I45457" s="51"/>
      <c r="M45457" s="51"/>
    </row>
    <row r="45458" spans="9:13">
      <c r="I45458" s="51"/>
      <c r="M45458" s="51"/>
    </row>
    <row r="45459" spans="9:13">
      <c r="I45459" s="51"/>
      <c r="M45459" s="51"/>
    </row>
    <row r="45460" spans="9:13">
      <c r="I45460" s="51"/>
      <c r="M45460" s="51"/>
    </row>
    <row r="45461" spans="9:13">
      <c r="I45461" s="51"/>
      <c r="M45461" s="51"/>
    </row>
    <row r="45462" spans="9:13">
      <c r="I45462" s="51"/>
      <c r="M45462" s="51"/>
    </row>
    <row r="45463" spans="9:13">
      <c r="I45463" s="51"/>
      <c r="M45463" s="51"/>
    </row>
    <row r="45464" spans="9:13">
      <c r="I45464" s="51"/>
      <c r="M45464" s="51"/>
    </row>
    <row r="45465" spans="9:13">
      <c r="I45465" s="51"/>
      <c r="M45465" s="51"/>
    </row>
    <row r="45466" spans="9:13">
      <c r="I45466" s="51"/>
      <c r="M45466" s="51"/>
    </row>
    <row r="45467" spans="9:13">
      <c r="I45467" s="51"/>
      <c r="M45467" s="51"/>
    </row>
    <row r="45468" spans="9:13">
      <c r="I45468" s="51"/>
      <c r="M45468" s="51"/>
    </row>
    <row r="45469" spans="9:13">
      <c r="I45469" s="51"/>
      <c r="M45469" s="51"/>
    </row>
    <row r="45470" spans="9:13">
      <c r="I45470" s="51"/>
      <c r="M45470" s="51"/>
    </row>
    <row r="45471" spans="9:13">
      <c r="I45471" s="51"/>
      <c r="M45471" s="51"/>
    </row>
    <row r="45472" spans="9:13">
      <c r="I45472" s="51"/>
      <c r="M45472" s="51"/>
    </row>
    <row r="45473" spans="9:13">
      <c r="I45473" s="51"/>
      <c r="M45473" s="51"/>
    </row>
    <row r="45474" spans="9:13">
      <c r="I45474" s="51"/>
      <c r="M45474" s="51"/>
    </row>
    <row r="45475" spans="9:13">
      <c r="I45475" s="51"/>
      <c r="M45475" s="51"/>
    </row>
    <row r="45476" spans="9:13">
      <c r="I45476" s="51"/>
      <c r="M45476" s="51"/>
    </row>
    <row r="45477" spans="9:13">
      <c r="I45477" s="51"/>
      <c r="M45477" s="51"/>
    </row>
    <row r="45478" spans="9:13">
      <c r="I45478" s="51"/>
      <c r="M45478" s="51"/>
    </row>
    <row r="45479" spans="9:13">
      <c r="I45479" s="51"/>
      <c r="M45479" s="51"/>
    </row>
    <row r="45480" spans="9:13">
      <c r="I45480" s="51"/>
      <c r="M45480" s="51"/>
    </row>
    <row r="45481" spans="9:13">
      <c r="I45481" s="51"/>
      <c r="M45481" s="51"/>
    </row>
    <row r="45482" spans="9:13">
      <c r="I45482" s="51"/>
      <c r="M45482" s="51"/>
    </row>
    <row r="45483" spans="9:13">
      <c r="I45483" s="51"/>
      <c r="M45483" s="51"/>
    </row>
    <row r="45484" spans="9:13">
      <c r="I45484" s="51"/>
      <c r="M45484" s="51"/>
    </row>
    <row r="45485" spans="9:13">
      <c r="I45485" s="51"/>
      <c r="M45485" s="51"/>
    </row>
    <row r="45486" spans="9:13">
      <c r="I45486" s="51"/>
      <c r="M45486" s="51"/>
    </row>
    <row r="45487" spans="9:13">
      <c r="I45487" s="51"/>
      <c r="M45487" s="51"/>
    </row>
    <row r="45488" spans="9:13">
      <c r="I45488" s="51"/>
      <c r="M45488" s="51"/>
    </row>
    <row r="45489" spans="9:13">
      <c r="I45489" s="51"/>
      <c r="M45489" s="51"/>
    </row>
    <row r="45490" spans="9:13">
      <c r="I45490" s="51"/>
      <c r="M45490" s="51"/>
    </row>
    <row r="45491" spans="9:13">
      <c r="I45491" s="51"/>
      <c r="M45491" s="51"/>
    </row>
    <row r="45492" spans="9:13">
      <c r="I45492" s="51"/>
      <c r="M45492" s="51"/>
    </row>
    <row r="45493" spans="9:13">
      <c r="I45493" s="51"/>
      <c r="M45493" s="51"/>
    </row>
    <row r="45494" spans="9:13">
      <c r="I45494" s="51"/>
      <c r="M45494" s="51"/>
    </row>
    <row r="45495" spans="9:13">
      <c r="I45495" s="51"/>
      <c r="M45495" s="51"/>
    </row>
    <row r="45496" spans="9:13">
      <c r="I45496" s="51"/>
      <c r="M45496" s="51"/>
    </row>
    <row r="45497" spans="9:13">
      <c r="I45497" s="51"/>
      <c r="M45497" s="51"/>
    </row>
    <row r="45498" spans="9:13">
      <c r="I45498" s="51"/>
      <c r="M45498" s="51"/>
    </row>
    <row r="45499" spans="9:13">
      <c r="I45499" s="51"/>
      <c r="M45499" s="51"/>
    </row>
    <row r="45500" spans="9:13">
      <c r="I45500" s="51"/>
      <c r="M45500" s="51"/>
    </row>
    <row r="45501" spans="9:13">
      <c r="I45501" s="51"/>
      <c r="M45501" s="51"/>
    </row>
    <row r="45502" spans="9:13">
      <c r="I45502" s="51"/>
      <c r="M45502" s="51"/>
    </row>
    <row r="45503" spans="9:13">
      <c r="I45503" s="51"/>
      <c r="M45503" s="51"/>
    </row>
    <row r="45504" spans="9:13">
      <c r="I45504" s="51"/>
      <c r="M45504" s="51"/>
    </row>
    <row r="45505" spans="9:13">
      <c r="I45505" s="51"/>
      <c r="M45505" s="51"/>
    </row>
    <row r="45506" spans="9:13">
      <c r="I45506" s="51"/>
      <c r="M45506" s="51"/>
    </row>
    <row r="45507" spans="9:13">
      <c r="I45507" s="51"/>
      <c r="M45507" s="51"/>
    </row>
    <row r="45508" spans="9:13">
      <c r="I45508" s="51"/>
      <c r="M45508" s="51"/>
    </row>
    <row r="45509" spans="9:13">
      <c r="I45509" s="51"/>
      <c r="M45509" s="51"/>
    </row>
    <row r="45510" spans="9:13">
      <c r="I45510" s="51"/>
      <c r="M45510" s="51"/>
    </row>
    <row r="45511" spans="9:13">
      <c r="I45511" s="51"/>
      <c r="M45511" s="51"/>
    </row>
    <row r="45512" spans="9:13">
      <c r="I45512" s="51"/>
      <c r="M45512" s="51"/>
    </row>
    <row r="45513" spans="9:13">
      <c r="I45513" s="51"/>
      <c r="M45513" s="51"/>
    </row>
    <row r="45514" spans="9:13">
      <c r="I45514" s="51"/>
      <c r="M45514" s="51"/>
    </row>
    <row r="45515" spans="9:13">
      <c r="I45515" s="51"/>
      <c r="M45515" s="51"/>
    </row>
    <row r="45516" spans="9:13">
      <c r="I45516" s="51"/>
      <c r="M45516" s="51"/>
    </row>
    <row r="45517" spans="9:13">
      <c r="I45517" s="51"/>
      <c r="M45517" s="51"/>
    </row>
    <row r="45518" spans="9:13">
      <c r="I45518" s="51"/>
      <c r="M45518" s="51"/>
    </row>
    <row r="45519" spans="9:13">
      <c r="I45519" s="51"/>
      <c r="M45519" s="51"/>
    </row>
    <row r="45520" spans="9:13">
      <c r="I45520" s="51"/>
      <c r="M45520" s="51"/>
    </row>
    <row r="45521" spans="9:13">
      <c r="I45521" s="51"/>
      <c r="M45521" s="51"/>
    </row>
    <row r="45522" spans="9:13">
      <c r="I45522" s="51"/>
      <c r="M45522" s="51"/>
    </row>
    <row r="45523" spans="9:13">
      <c r="I45523" s="51"/>
      <c r="M45523" s="51"/>
    </row>
    <row r="45524" spans="9:13">
      <c r="I45524" s="51"/>
      <c r="M45524" s="51"/>
    </row>
    <row r="45525" spans="9:13">
      <c r="I45525" s="51"/>
      <c r="M45525" s="51"/>
    </row>
    <row r="45526" spans="9:13">
      <c r="I45526" s="51"/>
      <c r="M45526" s="51"/>
    </row>
    <row r="45527" spans="9:13">
      <c r="I45527" s="51"/>
      <c r="M45527" s="51"/>
    </row>
    <row r="45528" spans="9:13">
      <c r="I45528" s="51"/>
      <c r="M45528" s="51"/>
    </row>
    <row r="45529" spans="9:13">
      <c r="I45529" s="51"/>
      <c r="M45529" s="51"/>
    </row>
    <row r="45530" spans="9:13">
      <c r="I45530" s="51"/>
      <c r="M45530" s="51"/>
    </row>
    <row r="45531" spans="9:13">
      <c r="I45531" s="51"/>
      <c r="M45531" s="51"/>
    </row>
    <row r="45532" spans="9:13">
      <c r="I45532" s="51"/>
      <c r="M45532" s="51"/>
    </row>
    <row r="45533" spans="9:13">
      <c r="I45533" s="51"/>
      <c r="M45533" s="51"/>
    </row>
    <row r="45534" spans="9:13">
      <c r="I45534" s="51"/>
      <c r="M45534" s="51"/>
    </row>
    <row r="45535" spans="9:13">
      <c r="I45535" s="51"/>
      <c r="M45535" s="51"/>
    </row>
    <row r="45536" spans="9:13">
      <c r="I45536" s="51"/>
      <c r="M45536" s="51"/>
    </row>
    <row r="45537" spans="9:13">
      <c r="I45537" s="51"/>
      <c r="M45537" s="51"/>
    </row>
    <row r="45538" spans="9:13">
      <c r="I45538" s="51"/>
      <c r="M45538" s="51"/>
    </row>
    <row r="45539" spans="9:13">
      <c r="I45539" s="51"/>
      <c r="M45539" s="51"/>
    </row>
    <row r="45540" spans="9:13">
      <c r="I45540" s="51"/>
      <c r="M45540" s="51"/>
    </row>
    <row r="45541" spans="9:13">
      <c r="I45541" s="51"/>
      <c r="M45541" s="51"/>
    </row>
    <row r="45542" spans="9:13">
      <c r="I45542" s="51"/>
      <c r="M45542" s="51"/>
    </row>
    <row r="45543" spans="9:13">
      <c r="I45543" s="51"/>
      <c r="M45543" s="51"/>
    </row>
    <row r="45544" spans="9:13">
      <c r="I45544" s="51"/>
      <c r="M45544" s="51"/>
    </row>
    <row r="45545" spans="9:13">
      <c r="I45545" s="51"/>
      <c r="M45545" s="51"/>
    </row>
    <row r="45546" spans="9:13">
      <c r="I45546" s="51"/>
      <c r="M45546" s="51"/>
    </row>
    <row r="45547" spans="9:13">
      <c r="I45547" s="51"/>
      <c r="M45547" s="51"/>
    </row>
    <row r="45548" spans="9:13">
      <c r="I45548" s="51"/>
      <c r="M45548" s="51"/>
    </row>
    <row r="45549" spans="9:13">
      <c r="I45549" s="51"/>
      <c r="M45549" s="51"/>
    </row>
    <row r="45550" spans="9:13">
      <c r="I45550" s="51"/>
      <c r="M45550" s="51"/>
    </row>
    <row r="45551" spans="9:13">
      <c r="I45551" s="51"/>
      <c r="M45551" s="51"/>
    </row>
    <row r="45552" spans="9:13">
      <c r="I45552" s="51"/>
      <c r="M45552" s="51"/>
    </row>
    <row r="45553" spans="9:13">
      <c r="I45553" s="51"/>
      <c r="M45553" s="51"/>
    </row>
    <row r="45554" spans="9:13">
      <c r="I45554" s="51"/>
      <c r="M45554" s="51"/>
    </row>
    <row r="45555" spans="9:13">
      <c r="I45555" s="51"/>
      <c r="M45555" s="51"/>
    </row>
    <row r="45556" spans="9:13">
      <c r="I45556" s="51"/>
      <c r="M45556" s="51"/>
    </row>
    <row r="45557" spans="9:13">
      <c r="I45557" s="51"/>
      <c r="M45557" s="51"/>
    </row>
    <row r="45558" spans="9:13">
      <c r="I45558" s="51"/>
      <c r="M45558" s="51"/>
    </row>
    <row r="45559" spans="9:13">
      <c r="I45559" s="51"/>
      <c r="M45559" s="51"/>
    </row>
    <row r="45560" spans="9:13">
      <c r="I45560" s="51"/>
      <c r="M45560" s="51"/>
    </row>
    <row r="45561" spans="9:13">
      <c r="I45561" s="51"/>
      <c r="M45561" s="51"/>
    </row>
    <row r="45562" spans="9:13">
      <c r="I45562" s="51"/>
      <c r="M45562" s="51"/>
    </row>
    <row r="45563" spans="9:13">
      <c r="I45563" s="51"/>
      <c r="M45563" s="51"/>
    </row>
    <row r="45564" spans="9:13">
      <c r="I45564" s="51"/>
      <c r="M45564" s="51"/>
    </row>
    <row r="45565" spans="9:13">
      <c r="I45565" s="51"/>
      <c r="M45565" s="51"/>
    </row>
    <row r="45566" spans="9:13">
      <c r="I45566" s="51"/>
      <c r="M45566" s="51"/>
    </row>
    <row r="45567" spans="9:13">
      <c r="I45567" s="51"/>
      <c r="M45567" s="51"/>
    </row>
    <row r="45568" spans="9:13">
      <c r="I45568" s="51"/>
      <c r="M45568" s="51"/>
    </row>
    <row r="45569" spans="9:13">
      <c r="I45569" s="51"/>
      <c r="M45569" s="51"/>
    </row>
    <row r="45570" spans="9:13">
      <c r="I45570" s="51"/>
      <c r="M45570" s="51"/>
    </row>
    <row r="45571" spans="9:13">
      <c r="I45571" s="51"/>
      <c r="M45571" s="51"/>
    </row>
    <row r="45572" spans="9:13">
      <c r="I45572" s="51"/>
      <c r="M45572" s="51"/>
    </row>
    <row r="45573" spans="9:13">
      <c r="I45573" s="51"/>
      <c r="M45573" s="51"/>
    </row>
    <row r="45574" spans="9:13">
      <c r="I45574" s="51"/>
      <c r="M45574" s="51"/>
    </row>
    <row r="45575" spans="9:13">
      <c r="I45575" s="51"/>
      <c r="M45575" s="51"/>
    </row>
    <row r="45576" spans="9:13">
      <c r="I45576" s="51"/>
      <c r="M45576" s="51"/>
    </row>
    <row r="45577" spans="9:13">
      <c r="I45577" s="51"/>
      <c r="M45577" s="51"/>
    </row>
    <row r="45578" spans="9:13">
      <c r="I45578" s="51"/>
      <c r="M45578" s="51"/>
    </row>
    <row r="45579" spans="9:13">
      <c r="I45579" s="51"/>
      <c r="M45579" s="51"/>
    </row>
    <row r="45580" spans="9:13">
      <c r="I45580" s="51"/>
      <c r="M45580" s="51"/>
    </row>
    <row r="45581" spans="9:13">
      <c r="I45581" s="51"/>
      <c r="M45581" s="51"/>
    </row>
    <row r="45582" spans="9:13">
      <c r="I45582" s="51"/>
      <c r="M45582" s="51"/>
    </row>
    <row r="45583" spans="9:13">
      <c r="I45583" s="51"/>
      <c r="M45583" s="51"/>
    </row>
    <row r="45584" spans="9:13">
      <c r="I45584" s="51"/>
      <c r="M45584" s="51"/>
    </row>
    <row r="45585" spans="9:13">
      <c r="I45585" s="51"/>
      <c r="M45585" s="51"/>
    </row>
    <row r="45586" spans="9:13">
      <c r="I45586" s="51"/>
      <c r="M45586" s="51"/>
    </row>
    <row r="45587" spans="9:13">
      <c r="I45587" s="51"/>
      <c r="M45587" s="51"/>
    </row>
    <row r="45588" spans="9:13">
      <c r="I45588" s="51"/>
      <c r="M45588" s="51"/>
    </row>
    <row r="45589" spans="9:13">
      <c r="I45589" s="51"/>
      <c r="M45589" s="51"/>
    </row>
    <row r="45590" spans="9:13">
      <c r="I45590" s="51"/>
      <c r="M45590" s="51"/>
    </row>
    <row r="45591" spans="9:13">
      <c r="I45591" s="51"/>
      <c r="M45591" s="51"/>
    </row>
    <row r="45592" spans="9:13">
      <c r="I45592" s="51"/>
      <c r="M45592" s="51"/>
    </row>
    <row r="45593" spans="9:13">
      <c r="I45593" s="51"/>
      <c r="M45593" s="51"/>
    </row>
    <row r="45594" spans="9:13">
      <c r="I45594" s="51"/>
      <c r="M45594" s="51"/>
    </row>
    <row r="45595" spans="9:13">
      <c r="I45595" s="51"/>
      <c r="M45595" s="51"/>
    </row>
    <row r="45596" spans="9:13">
      <c r="I45596" s="51"/>
      <c r="M45596" s="51"/>
    </row>
    <row r="45597" spans="9:13">
      <c r="I45597" s="51"/>
      <c r="M45597" s="51"/>
    </row>
    <row r="45598" spans="9:13">
      <c r="I45598" s="51"/>
      <c r="M45598" s="51"/>
    </row>
    <row r="45599" spans="9:13">
      <c r="I45599" s="51"/>
      <c r="M45599" s="51"/>
    </row>
    <row r="45600" spans="9:13">
      <c r="I45600" s="51"/>
      <c r="M45600" s="51"/>
    </row>
    <row r="45601" spans="9:13">
      <c r="I45601" s="51"/>
      <c r="M45601" s="51"/>
    </row>
    <row r="45602" spans="9:13">
      <c r="I45602" s="51"/>
      <c r="M45602" s="51"/>
    </row>
    <row r="45603" spans="9:13">
      <c r="I45603" s="51"/>
      <c r="M45603" s="51"/>
    </row>
    <row r="45604" spans="9:13">
      <c r="I45604" s="51"/>
      <c r="M45604" s="51"/>
    </row>
    <row r="45605" spans="9:13">
      <c r="I45605" s="51"/>
      <c r="M45605" s="51"/>
    </row>
    <row r="45606" spans="9:13">
      <c r="I45606" s="51"/>
      <c r="M45606" s="51"/>
    </row>
    <row r="45607" spans="9:13">
      <c r="I45607" s="51"/>
      <c r="M45607" s="51"/>
    </row>
    <row r="45608" spans="9:13">
      <c r="I45608" s="51"/>
      <c r="M45608" s="51"/>
    </row>
    <row r="45609" spans="9:13">
      <c r="I45609" s="51"/>
      <c r="M45609" s="51"/>
    </row>
    <row r="45610" spans="9:13">
      <c r="I45610" s="51"/>
      <c r="M45610" s="51"/>
    </row>
    <row r="45611" spans="9:13">
      <c r="I45611" s="51"/>
      <c r="M45611" s="51"/>
    </row>
    <row r="45612" spans="9:13">
      <c r="I45612" s="51"/>
      <c r="M45612" s="51"/>
    </row>
    <row r="45613" spans="9:13">
      <c r="I45613" s="51"/>
      <c r="M45613" s="51"/>
    </row>
    <row r="45614" spans="9:13">
      <c r="I45614" s="51"/>
      <c r="M45614" s="51"/>
    </row>
    <row r="45615" spans="9:13">
      <c r="I45615" s="51"/>
      <c r="M45615" s="51"/>
    </row>
    <row r="45616" spans="9:13">
      <c r="I45616" s="51"/>
      <c r="M45616" s="51"/>
    </row>
    <row r="45617" spans="9:13">
      <c r="I45617" s="51"/>
      <c r="M45617" s="51"/>
    </row>
    <row r="45618" spans="9:13">
      <c r="I45618" s="51"/>
      <c r="M45618" s="51"/>
    </row>
    <row r="45619" spans="9:13">
      <c r="I45619" s="51"/>
      <c r="M45619" s="51"/>
    </row>
    <row r="45620" spans="9:13">
      <c r="I45620" s="51"/>
      <c r="M45620" s="51"/>
    </row>
    <row r="45621" spans="9:13">
      <c r="I45621" s="51"/>
      <c r="M45621" s="51"/>
    </row>
    <row r="45622" spans="9:13">
      <c r="I45622" s="51"/>
      <c r="M45622" s="51"/>
    </row>
    <row r="45623" spans="9:13">
      <c r="I45623" s="51"/>
      <c r="M45623" s="51"/>
    </row>
    <row r="45624" spans="9:13">
      <c r="I45624" s="51"/>
      <c r="M45624" s="51"/>
    </row>
    <row r="45625" spans="9:13">
      <c r="I45625" s="51"/>
      <c r="M45625" s="51"/>
    </row>
    <row r="45626" spans="9:13">
      <c r="I45626" s="51"/>
      <c r="M45626" s="51"/>
    </row>
    <row r="45627" spans="9:13">
      <c r="I45627" s="51"/>
      <c r="M45627" s="51"/>
    </row>
    <row r="45628" spans="9:13">
      <c r="I45628" s="51"/>
      <c r="M45628" s="51"/>
    </row>
    <row r="45629" spans="9:13">
      <c r="I45629" s="51"/>
      <c r="M45629" s="51"/>
    </row>
    <row r="45630" spans="9:13">
      <c r="I45630" s="51"/>
      <c r="M45630" s="51"/>
    </row>
    <row r="45631" spans="9:13">
      <c r="I45631" s="51"/>
      <c r="M45631" s="51"/>
    </row>
    <row r="45632" spans="9:13">
      <c r="I45632" s="51"/>
      <c r="M45632" s="51"/>
    </row>
    <row r="45633" spans="9:13">
      <c r="I45633" s="51"/>
      <c r="M45633" s="51"/>
    </row>
    <row r="45634" spans="9:13">
      <c r="I45634" s="51"/>
      <c r="M45634" s="51"/>
    </row>
    <row r="45635" spans="9:13">
      <c r="I45635" s="51"/>
      <c r="M45635" s="51"/>
    </row>
    <row r="45636" spans="9:13">
      <c r="I45636" s="51"/>
      <c r="M45636" s="51"/>
    </row>
    <row r="45637" spans="9:13">
      <c r="I45637" s="51"/>
      <c r="M45637" s="51"/>
    </row>
    <row r="45638" spans="9:13">
      <c r="I45638" s="51"/>
      <c r="M45638" s="51"/>
    </row>
    <row r="45639" spans="9:13">
      <c r="I45639" s="51"/>
      <c r="M45639" s="51"/>
    </row>
    <row r="45640" spans="9:13">
      <c r="I45640" s="51"/>
      <c r="M45640" s="51"/>
    </row>
    <row r="45641" spans="9:13">
      <c r="I45641" s="51"/>
      <c r="M45641" s="51"/>
    </row>
    <row r="45642" spans="9:13">
      <c r="I45642" s="51"/>
      <c r="M45642" s="51"/>
    </row>
    <row r="45643" spans="9:13">
      <c r="I45643" s="51"/>
      <c r="M45643" s="51"/>
    </row>
    <row r="45644" spans="9:13">
      <c r="I45644" s="51"/>
      <c r="M45644" s="51"/>
    </row>
    <row r="45645" spans="9:13">
      <c r="I45645" s="51"/>
      <c r="M45645" s="51"/>
    </row>
    <row r="45646" spans="9:13">
      <c r="I45646" s="51"/>
      <c r="M45646" s="51"/>
    </row>
    <row r="45647" spans="9:13">
      <c r="I45647" s="51"/>
      <c r="M45647" s="51"/>
    </row>
    <row r="45648" spans="9:13">
      <c r="I45648" s="51"/>
      <c r="M45648" s="51"/>
    </row>
    <row r="45649" spans="9:13">
      <c r="I45649" s="51"/>
      <c r="M45649" s="51"/>
    </row>
    <row r="45650" spans="9:13">
      <c r="I45650" s="51"/>
      <c r="M45650" s="51"/>
    </row>
    <row r="45651" spans="9:13">
      <c r="I45651" s="51"/>
      <c r="M45651" s="51"/>
    </row>
    <row r="45652" spans="9:13">
      <c r="I45652" s="51"/>
      <c r="M45652" s="51"/>
    </row>
    <row r="45653" spans="9:13">
      <c r="I45653" s="51"/>
      <c r="M45653" s="51"/>
    </row>
    <row r="45654" spans="9:13">
      <c r="I45654" s="51"/>
      <c r="M45654" s="51"/>
    </row>
    <row r="45655" spans="9:13">
      <c r="I45655" s="51"/>
      <c r="M45655" s="51"/>
    </row>
    <row r="45656" spans="9:13">
      <c r="I45656" s="51"/>
      <c r="M45656" s="51"/>
    </row>
    <row r="45657" spans="9:13">
      <c r="I45657" s="51"/>
      <c r="M45657" s="51"/>
    </row>
    <row r="45658" spans="9:13">
      <c r="I45658" s="51"/>
      <c r="M45658" s="51"/>
    </row>
    <row r="45659" spans="9:13">
      <c r="I45659" s="51"/>
      <c r="M45659" s="51"/>
    </row>
    <row r="45660" spans="9:13">
      <c r="I45660" s="51"/>
      <c r="M45660" s="51"/>
    </row>
    <row r="45661" spans="9:13">
      <c r="I45661" s="51"/>
      <c r="M45661" s="51"/>
    </row>
    <row r="45662" spans="9:13">
      <c r="I45662" s="51"/>
      <c r="M45662" s="51"/>
    </row>
    <row r="45663" spans="9:13">
      <c r="I45663" s="51"/>
      <c r="M45663" s="51"/>
    </row>
    <row r="45664" spans="9:13">
      <c r="I45664" s="51"/>
      <c r="M45664" s="51"/>
    </row>
    <row r="45665" spans="9:13">
      <c r="I45665" s="51"/>
      <c r="M45665" s="51"/>
    </row>
    <row r="45666" spans="9:13">
      <c r="I45666" s="51"/>
      <c r="M45666" s="51"/>
    </row>
    <row r="45667" spans="9:13">
      <c r="I45667" s="51"/>
      <c r="M45667" s="51"/>
    </row>
    <row r="45668" spans="9:13">
      <c r="I45668" s="51"/>
      <c r="M45668" s="51"/>
    </row>
    <row r="45669" spans="9:13">
      <c r="I45669" s="51"/>
      <c r="M45669" s="51"/>
    </row>
    <row r="45670" spans="9:13">
      <c r="I45670" s="51"/>
      <c r="M45670" s="51"/>
    </row>
    <row r="45671" spans="9:13">
      <c r="I45671" s="51"/>
      <c r="M45671" s="51"/>
    </row>
    <row r="45672" spans="9:13">
      <c r="I45672" s="51"/>
      <c r="M45672" s="51"/>
    </row>
    <row r="45673" spans="9:13">
      <c r="I45673" s="51"/>
      <c r="M45673" s="51"/>
    </row>
    <row r="45674" spans="9:13">
      <c r="I45674" s="51"/>
      <c r="M45674" s="51"/>
    </row>
    <row r="45675" spans="9:13">
      <c r="I45675" s="51"/>
      <c r="M45675" s="51"/>
    </row>
    <row r="45676" spans="9:13">
      <c r="I45676" s="51"/>
      <c r="M45676" s="51"/>
    </row>
    <row r="45677" spans="9:13">
      <c r="I45677" s="51"/>
      <c r="M45677" s="51"/>
    </row>
    <row r="45678" spans="9:13">
      <c r="I45678" s="51"/>
      <c r="M45678" s="51"/>
    </row>
    <row r="45679" spans="9:13">
      <c r="I45679" s="51"/>
      <c r="M45679" s="51"/>
    </row>
    <row r="45680" spans="9:13">
      <c r="I45680" s="51"/>
      <c r="M45680" s="51"/>
    </row>
    <row r="45681" spans="9:13">
      <c r="I45681" s="51"/>
      <c r="M45681" s="51"/>
    </row>
    <row r="45682" spans="9:13">
      <c r="I45682" s="51"/>
      <c r="M45682" s="51"/>
    </row>
    <row r="45683" spans="9:13">
      <c r="I45683" s="51"/>
      <c r="M45683" s="51"/>
    </row>
    <row r="45684" spans="9:13">
      <c r="I45684" s="51"/>
      <c r="M45684" s="51"/>
    </row>
    <row r="45685" spans="9:13">
      <c r="I45685" s="51"/>
      <c r="M45685" s="51"/>
    </row>
    <row r="45686" spans="9:13">
      <c r="I45686" s="51"/>
      <c r="M45686" s="51"/>
    </row>
    <row r="45687" spans="9:13">
      <c r="I45687" s="51"/>
      <c r="M45687" s="51"/>
    </row>
    <row r="45688" spans="9:13">
      <c r="I45688" s="51"/>
      <c r="M45688" s="51"/>
    </row>
    <row r="45689" spans="9:13">
      <c r="I45689" s="51"/>
      <c r="M45689" s="51"/>
    </row>
    <row r="45690" spans="9:13">
      <c r="I45690" s="51"/>
      <c r="M45690" s="51"/>
    </row>
    <row r="45691" spans="9:13">
      <c r="I45691" s="51"/>
      <c r="M45691" s="51"/>
    </row>
    <row r="45692" spans="9:13">
      <c r="I45692" s="51"/>
      <c r="M45692" s="51"/>
    </row>
    <row r="45693" spans="9:13">
      <c r="I45693" s="51"/>
      <c r="M45693" s="51"/>
    </row>
    <row r="45694" spans="9:13">
      <c r="I45694" s="51"/>
      <c r="M45694" s="51"/>
    </row>
    <row r="45695" spans="9:13">
      <c r="I45695" s="51"/>
      <c r="M45695" s="51"/>
    </row>
    <row r="45696" spans="9:13">
      <c r="I45696" s="51"/>
      <c r="M45696" s="51"/>
    </row>
    <row r="45697" spans="9:13">
      <c r="I45697" s="51"/>
      <c r="M45697" s="51"/>
    </row>
    <row r="45698" spans="9:13">
      <c r="I45698" s="51"/>
      <c r="M45698" s="51"/>
    </row>
    <row r="45699" spans="9:13">
      <c r="I45699" s="51"/>
      <c r="M45699" s="51"/>
    </row>
    <row r="45700" spans="9:13">
      <c r="I45700" s="51"/>
      <c r="M45700" s="51"/>
    </row>
    <row r="45701" spans="9:13">
      <c r="I45701" s="51"/>
      <c r="M45701" s="51"/>
    </row>
    <row r="45702" spans="9:13">
      <c r="I45702" s="51"/>
      <c r="M45702" s="51"/>
    </row>
    <row r="45703" spans="9:13">
      <c r="I45703" s="51"/>
      <c r="M45703" s="51"/>
    </row>
    <row r="45704" spans="9:13">
      <c r="I45704" s="51"/>
      <c r="M45704" s="51"/>
    </row>
    <row r="45705" spans="9:13">
      <c r="I45705" s="51"/>
      <c r="M45705" s="51"/>
    </row>
    <row r="45706" spans="9:13">
      <c r="I45706" s="51"/>
      <c r="M45706" s="51"/>
    </row>
    <row r="45707" spans="9:13">
      <c r="I45707" s="51"/>
      <c r="M45707" s="51"/>
    </row>
    <row r="45708" spans="9:13">
      <c r="I45708" s="51"/>
      <c r="M45708" s="51"/>
    </row>
    <row r="45709" spans="9:13">
      <c r="I45709" s="51"/>
      <c r="M45709" s="51"/>
    </row>
    <row r="45710" spans="9:13">
      <c r="I45710" s="51"/>
      <c r="M45710" s="51"/>
    </row>
    <row r="45711" spans="9:13">
      <c r="I45711" s="51"/>
      <c r="M45711" s="51"/>
    </row>
    <row r="45712" spans="9:13">
      <c r="I45712" s="51"/>
      <c r="M45712" s="51"/>
    </row>
    <row r="45713" spans="9:13">
      <c r="I45713" s="51"/>
      <c r="M45713" s="51"/>
    </row>
    <row r="45714" spans="9:13">
      <c r="I45714" s="51"/>
      <c r="M45714" s="51"/>
    </row>
    <row r="45715" spans="9:13">
      <c r="I45715" s="51"/>
      <c r="M45715" s="51"/>
    </row>
    <row r="45716" spans="9:13">
      <c r="I45716" s="51"/>
      <c r="M45716" s="51"/>
    </row>
    <row r="45717" spans="9:13">
      <c r="I45717" s="51"/>
      <c r="M45717" s="51"/>
    </row>
    <row r="45718" spans="9:13">
      <c r="I45718" s="51"/>
      <c r="M45718" s="51"/>
    </row>
    <row r="45719" spans="9:13">
      <c r="I45719" s="51"/>
      <c r="M45719" s="51"/>
    </row>
    <row r="45720" spans="9:13">
      <c r="I45720" s="51"/>
      <c r="M45720" s="51"/>
    </row>
    <row r="45721" spans="9:13">
      <c r="I45721" s="51"/>
      <c r="M45721" s="51"/>
    </row>
    <row r="45722" spans="9:13">
      <c r="I45722" s="51"/>
      <c r="M45722" s="51"/>
    </row>
    <row r="45723" spans="9:13">
      <c r="I45723" s="51"/>
      <c r="M45723" s="51"/>
    </row>
    <row r="45724" spans="9:13">
      <c r="I45724" s="51"/>
      <c r="M45724" s="51"/>
    </row>
    <row r="45725" spans="9:13">
      <c r="I45725" s="51"/>
      <c r="M45725" s="51"/>
    </row>
    <row r="45726" spans="9:13">
      <c r="I45726" s="51"/>
      <c r="M45726" s="51"/>
    </row>
    <row r="45727" spans="9:13">
      <c r="I45727" s="51"/>
      <c r="M45727" s="51"/>
    </row>
    <row r="45728" spans="9:13">
      <c r="I45728" s="51"/>
      <c r="M45728" s="51"/>
    </row>
    <row r="45729" spans="9:13">
      <c r="I45729" s="51"/>
      <c r="M45729" s="51"/>
    </row>
    <row r="45730" spans="9:13">
      <c r="I45730" s="51"/>
      <c r="M45730" s="51"/>
    </row>
    <row r="45731" spans="9:13">
      <c r="I45731" s="51"/>
      <c r="M45731" s="51"/>
    </row>
    <row r="45732" spans="9:13">
      <c r="I45732" s="51"/>
      <c r="M45732" s="51"/>
    </row>
    <row r="45733" spans="9:13">
      <c r="I45733" s="51"/>
      <c r="M45733" s="51"/>
    </row>
    <row r="45734" spans="9:13">
      <c r="I45734" s="51"/>
      <c r="M45734" s="51"/>
    </row>
    <row r="45735" spans="9:13">
      <c r="I45735" s="51"/>
      <c r="M45735" s="51"/>
    </row>
    <row r="45736" spans="9:13">
      <c r="I45736" s="51"/>
      <c r="M45736" s="51"/>
    </row>
    <row r="45737" spans="9:13">
      <c r="I45737" s="51"/>
      <c r="M45737" s="51"/>
    </row>
    <row r="45738" spans="9:13">
      <c r="I45738" s="51"/>
      <c r="M45738" s="51"/>
    </row>
    <row r="45739" spans="9:13">
      <c r="I45739" s="51"/>
      <c r="M45739" s="51"/>
    </row>
    <row r="45740" spans="9:13">
      <c r="I45740" s="51"/>
      <c r="M45740" s="51"/>
    </row>
    <row r="45741" spans="9:13">
      <c r="I45741" s="51"/>
      <c r="M45741" s="51"/>
    </row>
    <row r="45742" spans="9:13">
      <c r="I45742" s="51"/>
      <c r="M45742" s="51"/>
    </row>
    <row r="45743" spans="9:13">
      <c r="I45743" s="51"/>
      <c r="M45743" s="51"/>
    </row>
    <row r="45744" spans="9:13">
      <c r="I45744" s="51"/>
      <c r="M45744" s="51"/>
    </row>
    <row r="45745" spans="9:13">
      <c r="I45745" s="51"/>
      <c r="M45745" s="51"/>
    </row>
    <row r="45746" spans="9:13">
      <c r="I45746" s="51"/>
      <c r="M45746" s="51"/>
    </row>
    <row r="45747" spans="9:13">
      <c r="I45747" s="51"/>
      <c r="M45747" s="51"/>
    </row>
    <row r="45748" spans="9:13">
      <c r="I45748" s="51"/>
      <c r="M45748" s="51"/>
    </row>
    <row r="45749" spans="9:13">
      <c r="I45749" s="51"/>
      <c r="M45749" s="51"/>
    </row>
    <row r="45750" spans="9:13">
      <c r="I45750" s="51"/>
      <c r="M45750" s="51"/>
    </row>
    <row r="45751" spans="9:13">
      <c r="I45751" s="51"/>
      <c r="M45751" s="51"/>
    </row>
    <row r="45752" spans="9:13">
      <c r="I45752" s="51"/>
      <c r="M45752" s="51"/>
    </row>
    <row r="45753" spans="9:13">
      <c r="I45753" s="51"/>
      <c r="M45753" s="51"/>
    </row>
    <row r="45754" spans="9:13">
      <c r="I45754" s="51"/>
      <c r="M45754" s="51"/>
    </row>
    <row r="45755" spans="9:13">
      <c r="I45755" s="51"/>
      <c r="M45755" s="51"/>
    </row>
    <row r="45756" spans="9:13">
      <c r="I45756" s="51"/>
      <c r="M45756" s="51"/>
    </row>
    <row r="45757" spans="9:13">
      <c r="I45757" s="51"/>
      <c r="M45757" s="51"/>
    </row>
    <row r="45758" spans="9:13">
      <c r="I45758" s="51"/>
      <c r="M45758" s="51"/>
    </row>
    <row r="45759" spans="9:13">
      <c r="I45759" s="51"/>
      <c r="M45759" s="51"/>
    </row>
    <row r="45760" spans="9:13">
      <c r="I45760" s="51"/>
      <c r="M45760" s="51"/>
    </row>
    <row r="45761" spans="9:13">
      <c r="I45761" s="51"/>
      <c r="M45761" s="51"/>
    </row>
    <row r="45762" spans="9:13">
      <c r="I45762" s="51"/>
      <c r="M45762" s="51"/>
    </row>
    <row r="45763" spans="9:13">
      <c r="I45763" s="51"/>
      <c r="M45763" s="51"/>
    </row>
    <row r="45764" spans="9:13">
      <c r="I45764" s="51"/>
      <c r="M45764" s="51"/>
    </row>
    <row r="45765" spans="9:13">
      <c r="I45765" s="51"/>
      <c r="M45765" s="51"/>
    </row>
    <row r="45766" spans="9:13">
      <c r="I45766" s="51"/>
      <c r="M45766" s="51"/>
    </row>
    <row r="45767" spans="9:13">
      <c r="I45767" s="51"/>
      <c r="M45767" s="51"/>
    </row>
    <row r="45768" spans="9:13">
      <c r="I45768" s="51"/>
      <c r="M45768" s="51"/>
    </row>
    <row r="45769" spans="9:13">
      <c r="I45769" s="51"/>
      <c r="M45769" s="51"/>
    </row>
    <row r="45770" spans="9:13">
      <c r="I45770" s="51"/>
      <c r="M45770" s="51"/>
    </row>
    <row r="45771" spans="9:13">
      <c r="I45771" s="51"/>
      <c r="M45771" s="51"/>
    </row>
    <row r="45772" spans="9:13">
      <c r="I45772" s="51"/>
      <c r="M45772" s="51"/>
    </row>
    <row r="45773" spans="9:13">
      <c r="I45773" s="51"/>
      <c r="M45773" s="51"/>
    </row>
    <row r="45774" spans="9:13">
      <c r="I45774" s="51"/>
      <c r="M45774" s="51"/>
    </row>
    <row r="45775" spans="9:13">
      <c r="I45775" s="51"/>
      <c r="M45775" s="51"/>
    </row>
    <row r="45776" spans="9:13">
      <c r="I45776" s="51"/>
      <c r="M45776" s="51"/>
    </row>
    <row r="45777" spans="9:13">
      <c r="I45777" s="51"/>
      <c r="M45777" s="51"/>
    </row>
    <row r="45778" spans="9:13">
      <c r="I45778" s="51"/>
      <c r="M45778" s="51"/>
    </row>
    <row r="45779" spans="9:13">
      <c r="I45779" s="51"/>
      <c r="M45779" s="51"/>
    </row>
    <row r="45780" spans="9:13">
      <c r="I45780" s="51"/>
      <c r="M45780" s="51"/>
    </row>
    <row r="45781" spans="9:13">
      <c r="I45781" s="51"/>
      <c r="M45781" s="51"/>
    </row>
    <row r="45782" spans="9:13">
      <c r="I45782" s="51"/>
      <c r="M45782" s="51"/>
    </row>
    <row r="45783" spans="9:13">
      <c r="I45783" s="51"/>
      <c r="M45783" s="51"/>
    </row>
    <row r="45784" spans="9:13">
      <c r="I45784" s="51"/>
      <c r="M45784" s="51"/>
    </row>
    <row r="45785" spans="9:13">
      <c r="I45785" s="51"/>
      <c r="M45785" s="51"/>
    </row>
    <row r="45786" spans="9:13">
      <c r="I45786" s="51"/>
      <c r="M45786" s="51"/>
    </row>
    <row r="45787" spans="9:13">
      <c r="I45787" s="51"/>
      <c r="M45787" s="51"/>
    </row>
    <row r="45788" spans="9:13">
      <c r="I45788" s="51"/>
      <c r="M45788" s="51"/>
    </row>
    <row r="45789" spans="9:13">
      <c r="I45789" s="51"/>
      <c r="M45789" s="51"/>
    </row>
    <row r="45790" spans="9:13">
      <c r="I45790" s="51"/>
      <c r="M45790" s="51"/>
    </row>
    <row r="45791" spans="9:13">
      <c r="I45791" s="51"/>
      <c r="M45791" s="51"/>
    </row>
    <row r="45792" spans="9:13">
      <c r="I45792" s="51"/>
      <c r="M45792" s="51"/>
    </row>
    <row r="45793" spans="9:13">
      <c r="I45793" s="51"/>
      <c r="M45793" s="51"/>
    </row>
    <row r="45794" spans="9:13">
      <c r="I45794" s="51"/>
      <c r="M45794" s="51"/>
    </row>
    <row r="45795" spans="9:13">
      <c r="I45795" s="51"/>
      <c r="M45795" s="51"/>
    </row>
    <row r="45796" spans="9:13">
      <c r="I45796" s="51"/>
      <c r="M45796" s="51"/>
    </row>
    <row r="45797" spans="9:13">
      <c r="I45797" s="51"/>
      <c r="M45797" s="51"/>
    </row>
    <row r="45798" spans="9:13">
      <c r="I45798" s="51"/>
      <c r="M45798" s="51"/>
    </row>
    <row r="45799" spans="9:13">
      <c r="I45799" s="51"/>
      <c r="M45799" s="51"/>
    </row>
    <row r="45800" spans="9:13">
      <c r="I45800" s="51"/>
      <c r="M45800" s="51"/>
    </row>
    <row r="45801" spans="9:13">
      <c r="I45801" s="51"/>
      <c r="M45801" s="51"/>
    </row>
    <row r="45802" spans="9:13">
      <c r="I45802" s="51"/>
      <c r="M45802" s="51"/>
    </row>
    <row r="45803" spans="9:13">
      <c r="I45803" s="51"/>
      <c r="M45803" s="51"/>
    </row>
    <row r="45804" spans="9:13">
      <c r="I45804" s="51"/>
      <c r="M45804" s="51"/>
    </row>
    <row r="45805" spans="9:13">
      <c r="I45805" s="51"/>
      <c r="M45805" s="51"/>
    </row>
    <row r="45806" spans="9:13">
      <c r="I45806" s="51"/>
      <c r="M45806" s="51"/>
    </row>
    <row r="45807" spans="9:13">
      <c r="I45807" s="51"/>
      <c r="M45807" s="51"/>
    </row>
    <row r="45808" spans="9:13">
      <c r="I45808" s="51"/>
      <c r="M45808" s="51"/>
    </row>
    <row r="45809" spans="9:13">
      <c r="I45809" s="51"/>
      <c r="M45809" s="51"/>
    </row>
    <row r="45810" spans="9:13">
      <c r="I45810" s="51"/>
      <c r="M45810" s="51"/>
    </row>
    <row r="45811" spans="9:13">
      <c r="I45811" s="51"/>
      <c r="M45811" s="51"/>
    </row>
    <row r="45812" spans="9:13">
      <c r="I45812" s="51"/>
      <c r="M45812" s="51"/>
    </row>
    <row r="45813" spans="9:13">
      <c r="I45813" s="51"/>
      <c r="M45813" s="51"/>
    </row>
    <row r="45814" spans="9:13">
      <c r="I45814" s="51"/>
      <c r="M45814" s="51"/>
    </row>
    <row r="45815" spans="9:13">
      <c r="I45815" s="51"/>
      <c r="M45815" s="51"/>
    </row>
    <row r="45816" spans="9:13">
      <c r="I45816" s="51"/>
      <c r="M45816" s="51"/>
    </row>
    <row r="45817" spans="9:13">
      <c r="I45817" s="51"/>
      <c r="M45817" s="51"/>
    </row>
    <row r="45818" spans="9:13">
      <c r="I45818" s="51"/>
      <c r="M45818" s="51"/>
    </row>
    <row r="45819" spans="9:13">
      <c r="I45819" s="51"/>
      <c r="M45819" s="51"/>
    </row>
    <row r="45820" spans="9:13">
      <c r="I45820" s="51"/>
      <c r="M45820" s="51"/>
    </row>
    <row r="45821" spans="9:13">
      <c r="I45821" s="51"/>
      <c r="M45821" s="51"/>
    </row>
    <row r="45822" spans="9:13">
      <c r="I45822" s="51"/>
      <c r="M45822" s="51"/>
    </row>
    <row r="45823" spans="9:13">
      <c r="I45823" s="51"/>
      <c r="M45823" s="51"/>
    </row>
    <row r="45824" spans="9:13">
      <c r="I45824" s="51"/>
      <c r="M45824" s="51"/>
    </row>
    <row r="45825" spans="9:13">
      <c r="I45825" s="51"/>
      <c r="M45825" s="51"/>
    </row>
    <row r="45826" spans="9:13">
      <c r="I45826" s="51"/>
      <c r="M45826" s="51"/>
    </row>
    <row r="45827" spans="9:13">
      <c r="I45827" s="51"/>
      <c r="M45827" s="51"/>
    </row>
    <row r="45828" spans="9:13">
      <c r="I45828" s="51"/>
      <c r="M45828" s="51"/>
    </row>
    <row r="45829" spans="9:13">
      <c r="I45829" s="51"/>
      <c r="M45829" s="51"/>
    </row>
    <row r="45830" spans="9:13">
      <c r="I45830" s="51"/>
      <c r="M45830" s="51"/>
    </row>
    <row r="45831" spans="9:13">
      <c r="I45831" s="51"/>
      <c r="M45831" s="51"/>
    </row>
    <row r="45832" spans="9:13">
      <c r="I45832" s="51"/>
      <c r="M45832" s="51"/>
    </row>
    <row r="45833" spans="9:13">
      <c r="I45833" s="51"/>
      <c r="M45833" s="51"/>
    </row>
    <row r="45834" spans="9:13">
      <c r="I45834" s="51"/>
      <c r="M45834" s="51"/>
    </row>
    <row r="45835" spans="9:13">
      <c r="I45835" s="51"/>
      <c r="M45835" s="51"/>
    </row>
    <row r="45836" spans="9:13">
      <c r="I45836" s="51"/>
      <c r="M45836" s="51"/>
    </row>
    <row r="45837" spans="9:13">
      <c r="I45837" s="51"/>
      <c r="M45837" s="51"/>
    </row>
    <row r="45838" spans="9:13">
      <c r="I45838" s="51"/>
      <c r="M45838" s="51"/>
    </row>
    <row r="45839" spans="9:13">
      <c r="I45839" s="51"/>
      <c r="M45839" s="51"/>
    </row>
    <row r="45840" spans="9:13">
      <c r="I45840" s="51"/>
      <c r="M45840" s="51"/>
    </row>
    <row r="45841" spans="9:13">
      <c r="I45841" s="51"/>
      <c r="M45841" s="51"/>
    </row>
    <row r="45842" spans="9:13">
      <c r="I45842" s="51"/>
      <c r="M45842" s="51"/>
    </row>
    <row r="45843" spans="9:13">
      <c r="I45843" s="51"/>
      <c r="M45843" s="51"/>
    </row>
    <row r="45844" spans="9:13">
      <c r="I45844" s="51"/>
      <c r="M45844" s="51"/>
    </row>
    <row r="45845" spans="9:13">
      <c r="I45845" s="51"/>
      <c r="M45845" s="51"/>
    </row>
    <row r="45846" spans="9:13">
      <c r="I45846" s="51"/>
      <c r="M45846" s="51"/>
    </row>
    <row r="45847" spans="9:13">
      <c r="I45847" s="51"/>
      <c r="M45847" s="51"/>
    </row>
    <row r="45848" spans="9:13">
      <c r="I45848" s="51"/>
      <c r="M45848" s="51"/>
    </row>
    <row r="45849" spans="9:13">
      <c r="I45849" s="51"/>
      <c r="M45849" s="51"/>
    </row>
    <row r="45850" spans="9:13">
      <c r="I45850" s="51"/>
      <c r="M45850" s="51"/>
    </row>
    <row r="45851" spans="9:13">
      <c r="I45851" s="51"/>
      <c r="M45851" s="51"/>
    </row>
    <row r="45852" spans="9:13">
      <c r="I45852" s="51"/>
      <c r="M45852" s="51"/>
    </row>
    <row r="45853" spans="9:13">
      <c r="I45853" s="51"/>
      <c r="M45853" s="51"/>
    </row>
    <row r="45854" spans="9:13">
      <c r="I45854" s="51"/>
      <c r="M45854" s="51"/>
    </row>
    <row r="45855" spans="9:13">
      <c r="I45855" s="51"/>
      <c r="M45855" s="51"/>
    </row>
    <row r="45856" spans="9:13">
      <c r="I45856" s="51"/>
      <c r="M45856" s="51"/>
    </row>
    <row r="45857" spans="9:13">
      <c r="I45857" s="51"/>
      <c r="M45857" s="51"/>
    </row>
    <row r="45858" spans="9:13">
      <c r="I45858" s="51"/>
      <c r="M45858" s="51"/>
    </row>
    <row r="45859" spans="9:13">
      <c r="I45859" s="51"/>
      <c r="M45859" s="51"/>
    </row>
    <row r="45860" spans="9:13">
      <c r="I45860" s="51"/>
      <c r="M45860" s="51"/>
    </row>
    <row r="45861" spans="9:13">
      <c r="I45861" s="51"/>
      <c r="M45861" s="51"/>
    </row>
    <row r="45862" spans="9:13">
      <c r="I45862" s="51"/>
      <c r="M45862" s="51"/>
    </row>
    <row r="45863" spans="9:13">
      <c r="I45863" s="51"/>
      <c r="M45863" s="51"/>
    </row>
    <row r="45864" spans="9:13">
      <c r="I45864" s="51"/>
      <c r="M45864" s="51"/>
    </row>
    <row r="45865" spans="9:13">
      <c r="I45865" s="51"/>
      <c r="M45865" s="51"/>
    </row>
    <row r="45866" spans="9:13">
      <c r="I45866" s="51"/>
      <c r="M45866" s="51"/>
    </row>
    <row r="45867" spans="9:13">
      <c r="I45867" s="51"/>
      <c r="M45867" s="51"/>
    </row>
    <row r="45868" spans="9:13">
      <c r="I45868" s="51"/>
      <c r="M45868" s="51"/>
    </row>
    <row r="45869" spans="9:13">
      <c r="I45869" s="51"/>
      <c r="M45869" s="51"/>
    </row>
    <row r="45870" spans="9:13">
      <c r="I45870" s="51"/>
      <c r="M45870" s="51"/>
    </row>
    <row r="45871" spans="9:13">
      <c r="I45871" s="51"/>
      <c r="M45871" s="51"/>
    </row>
    <row r="45872" spans="9:13">
      <c r="I45872" s="51"/>
      <c r="M45872" s="51"/>
    </row>
    <row r="45873" spans="9:13">
      <c r="I45873" s="51"/>
      <c r="M45873" s="51"/>
    </row>
    <row r="45874" spans="9:13">
      <c r="I45874" s="51"/>
      <c r="M45874" s="51"/>
    </row>
    <row r="45875" spans="9:13">
      <c r="I45875" s="51"/>
      <c r="M45875" s="51"/>
    </row>
    <row r="45876" spans="9:13">
      <c r="I45876" s="51"/>
      <c r="M45876" s="51"/>
    </row>
    <row r="45877" spans="9:13">
      <c r="I45877" s="51"/>
      <c r="M45877" s="51"/>
    </row>
    <row r="45878" spans="9:13">
      <c r="I45878" s="51"/>
      <c r="M45878" s="51"/>
    </row>
    <row r="45879" spans="9:13">
      <c r="I45879" s="51"/>
      <c r="M45879" s="51"/>
    </row>
    <row r="45880" spans="9:13">
      <c r="I45880" s="51"/>
      <c r="M45880" s="51"/>
    </row>
    <row r="45881" spans="9:13">
      <c r="I45881" s="51"/>
      <c r="M45881" s="51"/>
    </row>
    <row r="45882" spans="9:13">
      <c r="I45882" s="51"/>
      <c r="M45882" s="51"/>
    </row>
    <row r="45883" spans="9:13">
      <c r="I45883" s="51"/>
      <c r="M45883" s="51"/>
    </row>
    <row r="45884" spans="9:13">
      <c r="I45884" s="51"/>
      <c r="M45884" s="51"/>
    </row>
    <row r="45885" spans="9:13">
      <c r="I45885" s="51"/>
      <c r="M45885" s="51"/>
    </row>
    <row r="45886" spans="9:13">
      <c r="I45886" s="51"/>
      <c r="M45886" s="51"/>
    </row>
    <row r="45887" spans="9:13">
      <c r="I45887" s="51"/>
      <c r="M45887" s="51"/>
    </row>
    <row r="45888" spans="9:13">
      <c r="I45888" s="51"/>
      <c r="M45888" s="51"/>
    </row>
    <row r="45889" spans="9:13">
      <c r="I45889" s="51"/>
      <c r="M45889" s="51"/>
    </row>
    <row r="45890" spans="9:13">
      <c r="I45890" s="51"/>
      <c r="M45890" s="51"/>
    </row>
    <row r="45891" spans="9:13">
      <c r="I45891" s="51"/>
      <c r="M45891" s="51"/>
    </row>
    <row r="45892" spans="9:13">
      <c r="I45892" s="51"/>
      <c r="M45892" s="51"/>
    </row>
    <row r="45893" spans="9:13">
      <c r="I45893" s="51"/>
      <c r="M45893" s="51"/>
    </row>
    <row r="45894" spans="9:13">
      <c r="I45894" s="51"/>
      <c r="M45894" s="51"/>
    </row>
    <row r="45895" spans="9:13">
      <c r="I45895" s="51"/>
      <c r="M45895" s="51"/>
    </row>
    <row r="45896" spans="9:13">
      <c r="I45896" s="51"/>
      <c r="M45896" s="51"/>
    </row>
    <row r="45897" spans="9:13">
      <c r="I45897" s="51"/>
      <c r="M45897" s="51"/>
    </row>
    <row r="45898" spans="9:13">
      <c r="I45898" s="51"/>
      <c r="M45898" s="51"/>
    </row>
    <row r="45899" spans="9:13">
      <c r="I45899" s="51"/>
      <c r="M45899" s="51"/>
    </row>
    <row r="45900" spans="9:13">
      <c r="I45900" s="51"/>
      <c r="M45900" s="51"/>
    </row>
    <row r="45901" spans="9:13">
      <c r="I45901" s="51"/>
      <c r="M45901" s="51"/>
    </row>
    <row r="45902" spans="9:13">
      <c r="I45902" s="51"/>
      <c r="M45902" s="51"/>
    </row>
    <row r="45903" spans="9:13">
      <c r="I45903" s="51"/>
      <c r="M45903" s="51"/>
    </row>
    <row r="45904" spans="9:13">
      <c r="I45904" s="51"/>
      <c r="M45904" s="51"/>
    </row>
    <row r="45905" spans="9:13">
      <c r="I45905" s="51"/>
      <c r="M45905" s="51"/>
    </row>
    <row r="45906" spans="9:13">
      <c r="I45906" s="51"/>
      <c r="M45906" s="51"/>
    </row>
    <row r="45907" spans="9:13">
      <c r="I45907" s="51"/>
      <c r="M45907" s="51"/>
    </row>
    <row r="45908" spans="9:13">
      <c r="I45908" s="51"/>
      <c r="M45908" s="51"/>
    </row>
    <row r="45909" spans="9:13">
      <c r="I45909" s="51"/>
      <c r="M45909" s="51"/>
    </row>
    <row r="45910" spans="9:13">
      <c r="I45910" s="51"/>
      <c r="M45910" s="51"/>
    </row>
    <row r="45911" spans="9:13">
      <c r="I45911" s="51"/>
      <c r="M45911" s="51"/>
    </row>
    <row r="45912" spans="9:13">
      <c r="I45912" s="51"/>
      <c r="M45912" s="51"/>
    </row>
    <row r="45913" spans="9:13">
      <c r="I45913" s="51"/>
      <c r="M45913" s="51"/>
    </row>
    <row r="45914" spans="9:13">
      <c r="I45914" s="51"/>
      <c r="M45914" s="51"/>
    </row>
    <row r="45915" spans="9:13">
      <c r="I45915" s="51"/>
      <c r="M45915" s="51"/>
    </row>
    <row r="45916" spans="9:13">
      <c r="I45916" s="51"/>
      <c r="M45916" s="51"/>
    </row>
    <row r="45917" spans="9:13">
      <c r="I45917" s="51"/>
      <c r="M45917" s="51"/>
    </row>
    <row r="45918" spans="9:13">
      <c r="I45918" s="51"/>
      <c r="M45918" s="51"/>
    </row>
    <row r="45919" spans="9:13">
      <c r="I45919" s="51"/>
      <c r="M45919" s="51"/>
    </row>
    <row r="45920" spans="9:13">
      <c r="I45920" s="51"/>
      <c r="M45920" s="51"/>
    </row>
    <row r="45921" spans="9:13">
      <c r="I45921" s="51"/>
      <c r="M45921" s="51"/>
    </row>
    <row r="45922" spans="9:13">
      <c r="I45922" s="51"/>
      <c r="M45922" s="51"/>
    </row>
    <row r="45923" spans="9:13">
      <c r="I45923" s="51"/>
      <c r="M45923" s="51"/>
    </row>
    <row r="45924" spans="9:13">
      <c r="I45924" s="51"/>
      <c r="M45924" s="51"/>
    </row>
    <row r="45925" spans="9:13">
      <c r="I45925" s="51"/>
      <c r="M45925" s="51"/>
    </row>
    <row r="45926" spans="9:13">
      <c r="I45926" s="51"/>
      <c r="M45926" s="51"/>
    </row>
    <row r="45927" spans="9:13">
      <c r="I45927" s="51"/>
      <c r="M45927" s="51"/>
    </row>
    <row r="45928" spans="9:13">
      <c r="I45928" s="51"/>
      <c r="M45928" s="51"/>
    </row>
    <row r="45929" spans="9:13">
      <c r="I45929" s="51"/>
      <c r="M45929" s="51"/>
    </row>
    <row r="45930" spans="9:13">
      <c r="I45930" s="51"/>
      <c r="M45930" s="51"/>
    </row>
    <row r="45931" spans="9:13">
      <c r="I45931" s="51"/>
      <c r="M45931" s="51"/>
    </row>
    <row r="45932" spans="9:13">
      <c r="I45932" s="51"/>
      <c r="M45932" s="51"/>
    </row>
    <row r="45933" spans="9:13">
      <c r="I45933" s="51"/>
      <c r="M45933" s="51"/>
    </row>
    <row r="45934" spans="9:13">
      <c r="I45934" s="51"/>
      <c r="M45934" s="51"/>
    </row>
    <row r="45935" spans="9:13">
      <c r="I45935" s="51"/>
      <c r="M45935" s="51"/>
    </row>
    <row r="45936" spans="9:13">
      <c r="I45936" s="51"/>
      <c r="M45936" s="51"/>
    </row>
    <row r="45937" spans="9:13">
      <c r="I45937" s="51"/>
      <c r="M45937" s="51"/>
    </row>
    <row r="45938" spans="9:13">
      <c r="I45938" s="51"/>
      <c r="M45938" s="51"/>
    </row>
    <row r="45939" spans="9:13">
      <c r="I45939" s="51"/>
      <c r="M45939" s="51"/>
    </row>
    <row r="45940" spans="9:13">
      <c r="I45940" s="51"/>
      <c r="M45940" s="51"/>
    </row>
    <row r="45941" spans="9:13">
      <c r="I45941" s="51"/>
      <c r="M45941" s="51"/>
    </row>
    <row r="45942" spans="9:13">
      <c r="I45942" s="51"/>
      <c r="M45942" s="51"/>
    </row>
    <row r="45943" spans="9:13">
      <c r="I45943" s="51"/>
      <c r="M45943" s="51"/>
    </row>
    <row r="45944" spans="9:13">
      <c r="I45944" s="51"/>
      <c r="M45944" s="51"/>
    </row>
    <row r="45945" spans="9:13">
      <c r="I45945" s="51"/>
      <c r="M45945" s="51"/>
    </row>
    <row r="45946" spans="9:13">
      <c r="I45946" s="51"/>
      <c r="M45946" s="51"/>
    </row>
    <row r="45947" spans="9:13">
      <c r="I45947" s="51"/>
      <c r="M45947" s="51"/>
    </row>
    <row r="45948" spans="9:13">
      <c r="I45948" s="51"/>
      <c r="M45948" s="51"/>
    </row>
    <row r="45949" spans="9:13">
      <c r="I45949" s="51"/>
      <c r="M45949" s="51"/>
    </row>
    <row r="45950" spans="9:13">
      <c r="I45950" s="51"/>
      <c r="M45950" s="51"/>
    </row>
    <row r="45951" spans="9:13">
      <c r="I45951" s="51"/>
      <c r="M45951" s="51"/>
    </row>
    <row r="45952" spans="9:13">
      <c r="I45952" s="51"/>
      <c r="M45952" s="51"/>
    </row>
    <row r="45953" spans="9:13">
      <c r="I45953" s="51"/>
      <c r="M45953" s="51"/>
    </row>
    <row r="45954" spans="9:13">
      <c r="I45954" s="51"/>
      <c r="M45954" s="51"/>
    </row>
    <row r="45955" spans="9:13">
      <c r="I45955" s="51"/>
      <c r="M45955" s="51"/>
    </row>
    <row r="45956" spans="9:13">
      <c r="I45956" s="51"/>
      <c r="M45956" s="51"/>
    </row>
    <row r="45957" spans="9:13">
      <c r="I45957" s="51"/>
      <c r="M45957" s="51"/>
    </row>
    <row r="45958" spans="9:13">
      <c r="I45958" s="51"/>
      <c r="M45958" s="51"/>
    </row>
    <row r="45959" spans="9:13">
      <c r="I45959" s="51"/>
      <c r="M45959" s="51"/>
    </row>
    <row r="45960" spans="9:13">
      <c r="I45960" s="51"/>
      <c r="M45960" s="51"/>
    </row>
    <row r="45961" spans="9:13">
      <c r="I45961" s="51"/>
      <c r="M45961" s="51"/>
    </row>
    <row r="45962" spans="9:13">
      <c r="I45962" s="51"/>
      <c r="M45962" s="51"/>
    </row>
    <row r="45963" spans="9:13">
      <c r="I45963" s="51"/>
      <c r="M45963" s="51"/>
    </row>
    <row r="45964" spans="9:13">
      <c r="I45964" s="51"/>
      <c r="M45964" s="51"/>
    </row>
    <row r="45965" spans="9:13">
      <c r="I45965" s="51"/>
      <c r="M45965" s="51"/>
    </row>
    <row r="45966" spans="9:13">
      <c r="I45966" s="51"/>
      <c r="M45966" s="51"/>
    </row>
    <row r="45967" spans="9:13">
      <c r="I45967" s="51"/>
      <c r="M45967" s="51"/>
    </row>
    <row r="45968" spans="9:13">
      <c r="I45968" s="51"/>
      <c r="M45968" s="51"/>
    </row>
    <row r="45969" spans="9:13">
      <c r="I45969" s="51"/>
      <c r="M45969" s="51"/>
    </row>
    <row r="45970" spans="9:13">
      <c r="I45970" s="51"/>
      <c r="M45970" s="51"/>
    </row>
    <row r="45971" spans="9:13">
      <c r="I45971" s="51"/>
      <c r="M45971" s="51"/>
    </row>
    <row r="45972" spans="9:13">
      <c r="I45972" s="51"/>
      <c r="M45972" s="51"/>
    </row>
    <row r="45973" spans="9:13">
      <c r="I45973" s="51"/>
      <c r="M45973" s="51"/>
    </row>
    <row r="45974" spans="9:13">
      <c r="I45974" s="51"/>
      <c r="M45974" s="51"/>
    </row>
    <row r="45975" spans="9:13">
      <c r="I45975" s="51"/>
      <c r="M45975" s="51"/>
    </row>
    <row r="45976" spans="9:13">
      <c r="I45976" s="51"/>
      <c r="M45976" s="51"/>
    </row>
    <row r="45977" spans="9:13">
      <c r="I45977" s="51"/>
      <c r="M45977" s="51"/>
    </row>
    <row r="45978" spans="9:13">
      <c r="I45978" s="51"/>
      <c r="M45978" s="51"/>
    </row>
    <row r="45979" spans="9:13">
      <c r="I45979" s="51"/>
      <c r="M45979" s="51"/>
    </row>
    <row r="45980" spans="9:13">
      <c r="I45980" s="51"/>
      <c r="M45980" s="51"/>
    </row>
    <row r="45981" spans="9:13">
      <c r="I45981" s="51"/>
      <c r="M45981" s="51"/>
    </row>
    <row r="45982" spans="9:13">
      <c r="I45982" s="51"/>
      <c r="M45982" s="51"/>
    </row>
    <row r="45983" spans="9:13">
      <c r="I45983" s="51"/>
      <c r="M45983" s="51"/>
    </row>
    <row r="45984" spans="9:13">
      <c r="I45984" s="51"/>
      <c r="M45984" s="51"/>
    </row>
    <row r="45985" spans="9:13">
      <c r="I45985" s="51"/>
      <c r="M45985" s="51"/>
    </row>
    <row r="45986" spans="9:13">
      <c r="I45986" s="51"/>
      <c r="M45986" s="51"/>
    </row>
    <row r="45987" spans="9:13">
      <c r="I45987" s="51"/>
      <c r="M45987" s="51"/>
    </row>
    <row r="45988" spans="9:13">
      <c r="I45988" s="51"/>
      <c r="M45988" s="51"/>
    </row>
    <row r="45989" spans="9:13">
      <c r="I45989" s="51"/>
      <c r="M45989" s="51"/>
    </row>
    <row r="45990" spans="9:13">
      <c r="I45990" s="51"/>
      <c r="M45990" s="51"/>
    </row>
    <row r="45991" spans="9:13">
      <c r="I45991" s="51"/>
      <c r="M45991" s="51"/>
    </row>
    <row r="45992" spans="9:13">
      <c r="I45992" s="51"/>
      <c r="M45992" s="51"/>
    </row>
    <row r="45993" spans="9:13">
      <c r="I45993" s="51"/>
      <c r="M45993" s="51"/>
    </row>
    <row r="45994" spans="9:13">
      <c r="I45994" s="51"/>
      <c r="M45994" s="51"/>
    </row>
    <row r="45995" spans="9:13">
      <c r="I45995" s="51"/>
      <c r="M45995" s="51"/>
    </row>
    <row r="45996" spans="9:13">
      <c r="I45996" s="51"/>
      <c r="M45996" s="51"/>
    </row>
    <row r="45997" spans="9:13">
      <c r="I45997" s="51"/>
      <c r="M45997" s="51"/>
    </row>
    <row r="45998" spans="9:13">
      <c r="I45998" s="51"/>
      <c r="M45998" s="51"/>
    </row>
    <row r="45999" spans="9:13">
      <c r="I45999" s="51"/>
      <c r="M45999" s="51"/>
    </row>
    <row r="46000" spans="9:13">
      <c r="I46000" s="51"/>
      <c r="M46000" s="51"/>
    </row>
    <row r="46001" spans="9:13">
      <c r="I46001" s="51"/>
      <c r="M46001" s="51"/>
    </row>
    <row r="46002" spans="9:13">
      <c r="I46002" s="51"/>
      <c r="M46002" s="51"/>
    </row>
    <row r="46003" spans="9:13">
      <c r="I46003" s="51"/>
      <c r="M46003" s="51"/>
    </row>
    <row r="46004" spans="9:13">
      <c r="I46004" s="51"/>
      <c r="M46004" s="51"/>
    </row>
    <row r="46005" spans="9:13">
      <c r="I46005" s="51"/>
      <c r="M46005" s="51"/>
    </row>
    <row r="46006" spans="9:13">
      <c r="I46006" s="51"/>
      <c r="M46006" s="51"/>
    </row>
    <row r="46007" spans="9:13">
      <c r="I46007" s="51"/>
      <c r="M46007" s="51"/>
    </row>
    <row r="46008" spans="9:13">
      <c r="I46008" s="51"/>
      <c r="M46008" s="51"/>
    </row>
    <row r="46009" spans="9:13">
      <c r="I46009" s="51"/>
      <c r="M46009" s="51"/>
    </row>
    <row r="46010" spans="9:13">
      <c r="I46010" s="51"/>
      <c r="M46010" s="51"/>
    </row>
    <row r="46011" spans="9:13">
      <c r="I46011" s="51"/>
      <c r="M46011" s="51"/>
    </row>
    <row r="46012" spans="9:13">
      <c r="I46012" s="51"/>
      <c r="M46012" s="51"/>
    </row>
    <row r="46013" spans="9:13">
      <c r="I46013" s="51"/>
      <c r="M46013" s="51"/>
    </row>
    <row r="46014" spans="9:13">
      <c r="I46014" s="51"/>
      <c r="M46014" s="51"/>
    </row>
    <row r="46015" spans="9:13">
      <c r="I46015" s="51"/>
      <c r="M46015" s="51"/>
    </row>
    <row r="46016" spans="9:13">
      <c r="I46016" s="51"/>
      <c r="M46016" s="51"/>
    </row>
    <row r="46017" spans="9:13">
      <c r="I46017" s="51"/>
      <c r="M46017" s="51"/>
    </row>
    <row r="46018" spans="9:13">
      <c r="I46018" s="51"/>
      <c r="M46018" s="51"/>
    </row>
    <row r="46019" spans="9:13">
      <c r="I46019" s="51"/>
      <c r="M46019" s="51"/>
    </row>
    <row r="46020" spans="9:13">
      <c r="I46020" s="51"/>
      <c r="M46020" s="51"/>
    </row>
    <row r="46021" spans="9:13">
      <c r="I46021" s="51"/>
      <c r="M46021" s="51"/>
    </row>
    <row r="46022" spans="9:13">
      <c r="I46022" s="51"/>
      <c r="M46022" s="51"/>
    </row>
    <row r="46023" spans="9:13">
      <c r="I46023" s="51"/>
      <c r="M46023" s="51"/>
    </row>
    <row r="46024" spans="9:13">
      <c r="I46024" s="51"/>
      <c r="M46024" s="51"/>
    </row>
    <row r="46025" spans="9:13">
      <c r="I46025" s="51"/>
      <c r="M46025" s="51"/>
    </row>
    <row r="46026" spans="9:13">
      <c r="I46026" s="51"/>
      <c r="M46026" s="51"/>
    </row>
    <row r="46027" spans="9:13">
      <c r="I46027" s="51"/>
      <c r="M46027" s="51"/>
    </row>
    <row r="46028" spans="9:13">
      <c r="I46028" s="51"/>
      <c r="M46028" s="51"/>
    </row>
    <row r="46029" spans="9:13">
      <c r="I46029" s="51"/>
      <c r="M46029" s="51"/>
    </row>
    <row r="46030" spans="9:13">
      <c r="I46030" s="51"/>
      <c r="M46030" s="51"/>
    </row>
    <row r="46031" spans="9:13">
      <c r="I46031" s="51"/>
      <c r="M46031" s="51"/>
    </row>
    <row r="46032" spans="9:13">
      <c r="I46032" s="51"/>
      <c r="M46032" s="51"/>
    </row>
    <row r="46033" spans="9:13">
      <c r="I46033" s="51"/>
      <c r="M46033" s="51"/>
    </row>
    <row r="46034" spans="9:13">
      <c r="I46034" s="51"/>
      <c r="M46034" s="51"/>
    </row>
    <row r="46035" spans="9:13">
      <c r="I46035" s="51"/>
      <c r="M46035" s="51"/>
    </row>
    <row r="46036" spans="9:13">
      <c r="I46036" s="51"/>
      <c r="M46036" s="51"/>
    </row>
    <row r="46037" spans="9:13">
      <c r="I46037" s="51"/>
      <c r="M46037" s="51"/>
    </row>
    <row r="46038" spans="9:13">
      <c r="I46038" s="51"/>
      <c r="M46038" s="51"/>
    </row>
    <row r="46039" spans="9:13">
      <c r="I46039" s="51"/>
      <c r="M46039" s="51"/>
    </row>
    <row r="46040" spans="9:13">
      <c r="I46040" s="51"/>
      <c r="M46040" s="51"/>
    </row>
    <row r="46041" spans="9:13">
      <c r="I46041" s="51"/>
      <c r="M46041" s="51"/>
    </row>
    <row r="46042" spans="9:13">
      <c r="I46042" s="51"/>
      <c r="M46042" s="51"/>
    </row>
    <row r="46043" spans="9:13">
      <c r="I46043" s="51"/>
      <c r="M46043" s="51"/>
    </row>
    <row r="46044" spans="9:13">
      <c r="I46044" s="51"/>
      <c r="M46044" s="51"/>
    </row>
    <row r="46045" spans="9:13">
      <c r="I46045" s="51"/>
      <c r="M46045" s="51"/>
    </row>
    <row r="46046" spans="9:13">
      <c r="I46046" s="51"/>
      <c r="M46046" s="51"/>
    </row>
    <row r="46047" spans="9:13">
      <c r="I46047" s="51"/>
      <c r="M46047" s="51"/>
    </row>
    <row r="46048" spans="9:13">
      <c r="I46048" s="51"/>
      <c r="M46048" s="51"/>
    </row>
    <row r="46049" spans="9:13">
      <c r="I46049" s="51"/>
      <c r="M46049" s="51"/>
    </row>
    <row r="46050" spans="9:13">
      <c r="I46050" s="51"/>
      <c r="M46050" s="51"/>
    </row>
    <row r="46051" spans="9:13">
      <c r="I46051" s="51"/>
      <c r="M46051" s="51"/>
    </row>
    <row r="46052" spans="9:13">
      <c r="I46052" s="51"/>
      <c r="M46052" s="51"/>
    </row>
    <row r="46053" spans="9:13">
      <c r="I46053" s="51"/>
      <c r="M46053" s="51"/>
    </row>
    <row r="46054" spans="9:13">
      <c r="I46054" s="51"/>
      <c r="M46054" s="51"/>
    </row>
    <row r="46055" spans="9:13">
      <c r="I46055" s="51"/>
      <c r="M46055" s="51"/>
    </row>
    <row r="46056" spans="9:13">
      <c r="I46056" s="51"/>
      <c r="M46056" s="51"/>
    </row>
    <row r="46057" spans="9:13">
      <c r="I46057" s="51"/>
      <c r="M46057" s="51"/>
    </row>
    <row r="46058" spans="9:13">
      <c r="I46058" s="51"/>
      <c r="M46058" s="51"/>
    </row>
    <row r="46059" spans="9:13">
      <c r="I46059" s="51"/>
      <c r="M46059" s="51"/>
    </row>
    <row r="46060" spans="9:13">
      <c r="I46060" s="51"/>
      <c r="M46060" s="51"/>
    </row>
    <row r="46061" spans="9:13">
      <c r="I46061" s="51"/>
      <c r="M46061" s="51"/>
    </row>
    <row r="46062" spans="9:13">
      <c r="I46062" s="51"/>
      <c r="M46062" s="51"/>
    </row>
    <row r="46063" spans="9:13">
      <c r="I46063" s="51"/>
      <c r="M46063" s="51"/>
    </row>
    <row r="46064" spans="9:13">
      <c r="I46064" s="51"/>
      <c r="M46064" s="51"/>
    </row>
    <row r="46065" spans="9:13">
      <c r="I46065" s="51"/>
      <c r="M46065" s="51"/>
    </row>
    <row r="46066" spans="9:13">
      <c r="I46066" s="51"/>
      <c r="M46066" s="51"/>
    </row>
    <row r="46067" spans="9:13">
      <c r="I46067" s="51"/>
      <c r="M46067" s="51"/>
    </row>
    <row r="46068" spans="9:13">
      <c r="I46068" s="51"/>
      <c r="M46068" s="51"/>
    </row>
    <row r="46069" spans="9:13">
      <c r="I46069" s="51"/>
      <c r="M46069" s="51"/>
    </row>
    <row r="46070" spans="9:13">
      <c r="I46070" s="51"/>
      <c r="M46070" s="51"/>
    </row>
    <row r="46071" spans="9:13">
      <c r="I46071" s="51"/>
      <c r="M46071" s="51"/>
    </row>
    <row r="46072" spans="9:13">
      <c r="I46072" s="51"/>
      <c r="M46072" s="51"/>
    </row>
    <row r="46073" spans="9:13">
      <c r="I46073" s="51"/>
      <c r="M46073" s="51"/>
    </row>
    <row r="46074" spans="9:13">
      <c r="I46074" s="51"/>
      <c r="M46074" s="51"/>
    </row>
    <row r="46075" spans="9:13">
      <c r="I46075" s="51"/>
      <c r="M46075" s="51"/>
    </row>
    <row r="46076" spans="9:13">
      <c r="I46076" s="51"/>
      <c r="M46076" s="51"/>
    </row>
    <row r="46077" spans="9:13">
      <c r="I46077" s="51"/>
      <c r="M46077" s="51"/>
    </row>
    <row r="46078" spans="9:13">
      <c r="I46078" s="51"/>
      <c r="M46078" s="51"/>
    </row>
    <row r="46079" spans="9:13">
      <c r="I46079" s="51"/>
      <c r="M46079" s="51"/>
    </row>
    <row r="46080" spans="9:13">
      <c r="I46080" s="51"/>
      <c r="M46080" s="51"/>
    </row>
    <row r="46081" spans="9:13">
      <c r="I46081" s="51"/>
      <c r="M46081" s="51"/>
    </row>
    <row r="46082" spans="9:13">
      <c r="I46082" s="51"/>
      <c r="M46082" s="51"/>
    </row>
    <row r="46083" spans="9:13">
      <c r="I46083" s="51"/>
      <c r="M46083" s="51"/>
    </row>
    <row r="46084" spans="9:13">
      <c r="I46084" s="51"/>
      <c r="M46084" s="51"/>
    </row>
    <row r="46085" spans="9:13">
      <c r="I46085" s="51"/>
      <c r="M46085" s="51"/>
    </row>
    <row r="46086" spans="9:13">
      <c r="I46086" s="51"/>
      <c r="M46086" s="51"/>
    </row>
    <row r="46087" spans="9:13">
      <c r="I46087" s="51"/>
      <c r="M46087" s="51"/>
    </row>
    <row r="46088" spans="9:13">
      <c r="I46088" s="51"/>
      <c r="M46088" s="51"/>
    </row>
    <row r="46089" spans="9:13">
      <c r="I46089" s="51"/>
      <c r="M46089" s="51"/>
    </row>
    <row r="46090" spans="9:13">
      <c r="I46090" s="51"/>
      <c r="M46090" s="51"/>
    </row>
    <row r="46091" spans="9:13">
      <c r="I46091" s="51"/>
      <c r="M46091" s="51"/>
    </row>
    <row r="46092" spans="9:13">
      <c r="I46092" s="51"/>
      <c r="M46092" s="51"/>
    </row>
    <row r="46093" spans="9:13">
      <c r="I46093" s="51"/>
      <c r="M46093" s="51"/>
    </row>
    <row r="46094" spans="9:13">
      <c r="I46094" s="51"/>
      <c r="M46094" s="51"/>
    </row>
    <row r="46095" spans="9:13">
      <c r="I46095" s="51"/>
      <c r="M46095" s="51"/>
    </row>
    <row r="46096" spans="9:13">
      <c r="I46096" s="51"/>
      <c r="M46096" s="51"/>
    </row>
    <row r="46097" spans="9:13">
      <c r="I46097" s="51"/>
      <c r="M46097" s="51"/>
    </row>
    <row r="46098" spans="9:13">
      <c r="I46098" s="51"/>
      <c r="M46098" s="51"/>
    </row>
    <row r="46099" spans="9:13">
      <c r="I46099" s="51"/>
      <c r="M46099" s="51"/>
    </row>
    <row r="46100" spans="9:13">
      <c r="I46100" s="51"/>
      <c r="M46100" s="51"/>
    </row>
    <row r="46101" spans="9:13">
      <c r="I46101" s="51"/>
      <c r="M46101" s="51"/>
    </row>
    <row r="46102" spans="9:13">
      <c r="I46102" s="51"/>
      <c r="M46102" s="51"/>
    </row>
    <row r="46103" spans="9:13">
      <c r="I46103" s="51"/>
      <c r="M46103" s="51"/>
    </row>
    <row r="46104" spans="9:13">
      <c r="I46104" s="51"/>
      <c r="M46104" s="51"/>
    </row>
    <row r="46105" spans="9:13">
      <c r="I46105" s="51"/>
      <c r="M46105" s="51"/>
    </row>
    <row r="46106" spans="9:13">
      <c r="I46106" s="51"/>
      <c r="M46106" s="51"/>
    </row>
    <row r="46107" spans="9:13">
      <c r="I46107" s="51"/>
      <c r="M46107" s="51"/>
    </row>
    <row r="46108" spans="9:13">
      <c r="I46108" s="51"/>
      <c r="M46108" s="51"/>
    </row>
    <row r="46109" spans="9:13">
      <c r="I46109" s="51"/>
      <c r="M46109" s="51"/>
    </row>
    <row r="46110" spans="9:13">
      <c r="I46110" s="51"/>
      <c r="M46110" s="51"/>
    </row>
    <row r="46111" spans="9:13">
      <c r="I46111" s="51"/>
      <c r="M46111" s="51"/>
    </row>
    <row r="46112" spans="9:13">
      <c r="I46112" s="51"/>
      <c r="M46112" s="51"/>
    </row>
    <row r="46113" spans="9:13">
      <c r="I46113" s="51"/>
      <c r="M46113" s="51"/>
    </row>
    <row r="46114" spans="9:13">
      <c r="I46114" s="51"/>
      <c r="M46114" s="51"/>
    </row>
    <row r="46115" spans="9:13">
      <c r="I46115" s="51"/>
      <c r="M46115" s="51"/>
    </row>
    <row r="46116" spans="9:13">
      <c r="I46116" s="51"/>
      <c r="M46116" s="51"/>
    </row>
    <row r="46117" spans="9:13">
      <c r="I46117" s="51"/>
      <c r="M46117" s="51"/>
    </row>
    <row r="46118" spans="9:13">
      <c r="I46118" s="51"/>
      <c r="M46118" s="51"/>
    </row>
    <row r="46119" spans="9:13">
      <c r="I46119" s="51"/>
      <c r="M46119" s="51"/>
    </row>
    <row r="46120" spans="9:13">
      <c r="I46120" s="51"/>
      <c r="M46120" s="51"/>
    </row>
    <row r="46121" spans="9:13">
      <c r="I46121" s="51"/>
      <c r="M46121" s="51"/>
    </row>
    <row r="46122" spans="9:13">
      <c r="I46122" s="51"/>
      <c r="M46122" s="51"/>
    </row>
    <row r="46123" spans="9:13">
      <c r="I46123" s="51"/>
      <c r="M46123" s="51"/>
    </row>
    <row r="46124" spans="9:13">
      <c r="I46124" s="51"/>
      <c r="M46124" s="51"/>
    </row>
    <row r="46125" spans="9:13">
      <c r="I46125" s="51"/>
      <c r="M46125" s="51"/>
    </row>
    <row r="46126" spans="9:13">
      <c r="I46126" s="51"/>
      <c r="M46126" s="51"/>
    </row>
    <row r="46127" spans="9:13">
      <c r="I46127" s="51"/>
      <c r="M46127" s="51"/>
    </row>
    <row r="46128" spans="9:13">
      <c r="I46128" s="51"/>
      <c r="M46128" s="51"/>
    </row>
    <row r="46129" spans="9:13">
      <c r="I46129" s="51"/>
      <c r="M46129" s="51"/>
    </row>
    <row r="46130" spans="9:13">
      <c r="I46130" s="51"/>
      <c r="M46130" s="51"/>
    </row>
    <row r="46131" spans="9:13">
      <c r="I46131" s="51"/>
      <c r="M46131" s="51"/>
    </row>
    <row r="46132" spans="9:13">
      <c r="I46132" s="51"/>
      <c r="M46132" s="51"/>
    </row>
    <row r="46133" spans="9:13">
      <c r="I46133" s="51"/>
      <c r="M46133" s="51"/>
    </row>
    <row r="46134" spans="9:13">
      <c r="I46134" s="51"/>
      <c r="M46134" s="51"/>
    </row>
    <row r="46135" spans="9:13">
      <c r="I46135" s="51"/>
      <c r="M46135" s="51"/>
    </row>
    <row r="46136" spans="9:13">
      <c r="I46136" s="51"/>
      <c r="M46136" s="51"/>
    </row>
    <row r="46137" spans="9:13">
      <c r="I46137" s="51"/>
      <c r="M46137" s="51"/>
    </row>
    <row r="46138" spans="9:13">
      <c r="I46138" s="51"/>
      <c r="M46138" s="51"/>
    </row>
    <row r="46139" spans="9:13">
      <c r="I46139" s="51"/>
      <c r="M46139" s="51"/>
    </row>
    <row r="46140" spans="9:13">
      <c r="I46140" s="51"/>
      <c r="M46140" s="51"/>
    </row>
    <row r="46141" spans="9:13">
      <c r="I46141" s="51"/>
      <c r="M46141" s="51"/>
    </row>
    <row r="46142" spans="9:13">
      <c r="I46142" s="51"/>
      <c r="M46142" s="51"/>
    </row>
    <row r="46143" spans="9:13">
      <c r="I46143" s="51"/>
      <c r="M46143" s="51"/>
    </row>
    <row r="46144" spans="9:13">
      <c r="I46144" s="51"/>
      <c r="M46144" s="51"/>
    </row>
    <row r="46145" spans="9:13">
      <c r="I46145" s="51"/>
      <c r="M46145" s="51"/>
    </row>
    <row r="46146" spans="9:13">
      <c r="I46146" s="51"/>
      <c r="M46146" s="51"/>
    </row>
    <row r="46147" spans="9:13">
      <c r="I46147" s="51"/>
      <c r="M46147" s="51"/>
    </row>
    <row r="46148" spans="9:13">
      <c r="I46148" s="51"/>
      <c r="M46148" s="51"/>
    </row>
    <row r="46149" spans="9:13">
      <c r="I46149" s="51"/>
      <c r="M46149" s="51"/>
    </row>
    <row r="46150" spans="9:13">
      <c r="I46150" s="51"/>
      <c r="M46150" s="51"/>
    </row>
    <row r="46151" spans="9:13">
      <c r="I46151" s="51"/>
      <c r="M46151" s="51"/>
    </row>
    <row r="46152" spans="9:13">
      <c r="I46152" s="51"/>
      <c r="M46152" s="51"/>
    </row>
    <row r="46153" spans="9:13">
      <c r="I46153" s="51"/>
      <c r="M46153" s="51"/>
    </row>
    <row r="46154" spans="9:13">
      <c r="I46154" s="51"/>
      <c r="M46154" s="51"/>
    </row>
    <row r="46155" spans="9:13">
      <c r="I46155" s="51"/>
      <c r="M46155" s="51"/>
    </row>
    <row r="46156" spans="9:13">
      <c r="I46156" s="51"/>
      <c r="M46156" s="51"/>
    </row>
    <row r="46157" spans="9:13">
      <c r="I46157" s="51"/>
      <c r="M46157" s="51"/>
    </row>
    <row r="46158" spans="9:13">
      <c r="I46158" s="51"/>
      <c r="M46158" s="51"/>
    </row>
    <row r="46159" spans="9:13">
      <c r="I46159" s="51"/>
      <c r="M46159" s="51"/>
    </row>
    <row r="46160" spans="9:13">
      <c r="I46160" s="51"/>
      <c r="M46160" s="51"/>
    </row>
    <row r="46161" spans="9:13">
      <c r="I46161" s="51"/>
      <c r="M46161" s="51"/>
    </row>
    <row r="46162" spans="9:13">
      <c r="I46162" s="51"/>
      <c r="M46162" s="51"/>
    </row>
    <row r="46163" spans="9:13">
      <c r="I46163" s="51"/>
      <c r="M46163" s="51"/>
    </row>
    <row r="46164" spans="9:13">
      <c r="I46164" s="51"/>
      <c r="M46164" s="51"/>
    </row>
    <row r="46165" spans="9:13">
      <c r="I46165" s="51"/>
      <c r="M46165" s="51"/>
    </row>
    <row r="46166" spans="9:13">
      <c r="I46166" s="51"/>
      <c r="M46166" s="51"/>
    </row>
    <row r="46167" spans="9:13">
      <c r="I46167" s="51"/>
      <c r="M46167" s="51"/>
    </row>
    <row r="46168" spans="9:13">
      <c r="I46168" s="51"/>
      <c r="M46168" s="51"/>
    </row>
    <row r="46169" spans="9:13">
      <c r="I46169" s="51"/>
      <c r="M46169" s="51"/>
    </row>
    <row r="46170" spans="9:13">
      <c r="I46170" s="51"/>
      <c r="M46170" s="51"/>
    </row>
    <row r="46171" spans="9:13">
      <c r="I46171" s="51"/>
      <c r="M46171" s="51"/>
    </row>
    <row r="46172" spans="9:13">
      <c r="I46172" s="51"/>
      <c r="M46172" s="51"/>
    </row>
    <row r="46173" spans="9:13">
      <c r="I46173" s="51"/>
      <c r="M46173" s="51"/>
    </row>
    <row r="46174" spans="9:13">
      <c r="I46174" s="51"/>
      <c r="M46174" s="51"/>
    </row>
    <row r="46175" spans="9:13">
      <c r="I46175" s="51"/>
      <c r="M46175" s="51"/>
    </row>
    <row r="46176" spans="9:13">
      <c r="I46176" s="51"/>
      <c r="M46176" s="51"/>
    </row>
    <row r="46177" spans="9:13">
      <c r="I46177" s="51"/>
      <c r="M46177" s="51"/>
    </row>
    <row r="46178" spans="9:13">
      <c r="I46178" s="51"/>
      <c r="M46178" s="51"/>
    </row>
    <row r="46179" spans="9:13">
      <c r="I46179" s="51"/>
      <c r="M46179" s="51"/>
    </row>
    <row r="46180" spans="9:13">
      <c r="I46180" s="51"/>
      <c r="M46180" s="51"/>
    </row>
    <row r="46181" spans="9:13">
      <c r="I46181" s="51"/>
      <c r="M46181" s="51"/>
    </row>
    <row r="46182" spans="9:13">
      <c r="I46182" s="51"/>
      <c r="M46182" s="51"/>
    </row>
    <row r="46183" spans="9:13">
      <c r="I46183" s="51"/>
      <c r="M46183" s="51"/>
    </row>
    <row r="46184" spans="9:13">
      <c r="I46184" s="51"/>
      <c r="M46184" s="51"/>
    </row>
    <row r="46185" spans="9:13">
      <c r="I46185" s="51"/>
      <c r="M46185" s="51"/>
    </row>
    <row r="46186" spans="9:13">
      <c r="I46186" s="51"/>
      <c r="M46186" s="51"/>
    </row>
    <row r="46187" spans="9:13">
      <c r="I46187" s="51"/>
      <c r="M46187" s="51"/>
    </row>
    <row r="46188" spans="9:13">
      <c r="I46188" s="51"/>
      <c r="M46188" s="51"/>
    </row>
    <row r="46189" spans="9:13">
      <c r="I46189" s="51"/>
      <c r="M46189" s="51"/>
    </row>
    <row r="46190" spans="9:13">
      <c r="I46190" s="51"/>
      <c r="M46190" s="51"/>
    </row>
    <row r="46191" spans="9:13">
      <c r="I46191" s="51"/>
      <c r="M46191" s="51"/>
    </row>
    <row r="46192" spans="9:13">
      <c r="I46192" s="51"/>
      <c r="M46192" s="51"/>
    </row>
    <row r="46193" spans="9:13">
      <c r="I46193" s="51"/>
      <c r="M46193" s="51"/>
    </row>
    <row r="46194" spans="9:13">
      <c r="I46194" s="51"/>
      <c r="M46194" s="51"/>
    </row>
    <row r="46195" spans="9:13">
      <c r="I46195" s="51"/>
      <c r="M46195" s="51"/>
    </row>
    <row r="46196" spans="9:13">
      <c r="I46196" s="51"/>
      <c r="M46196" s="51"/>
    </row>
    <row r="46197" spans="9:13">
      <c r="I46197" s="51"/>
      <c r="M46197" s="51"/>
    </row>
    <row r="46198" spans="9:13">
      <c r="I46198" s="51"/>
      <c r="M46198" s="51"/>
    </row>
    <row r="46199" spans="9:13">
      <c r="I46199" s="51"/>
      <c r="M46199" s="51"/>
    </row>
    <row r="46200" spans="9:13">
      <c r="I46200" s="51"/>
      <c r="M46200" s="51"/>
    </row>
    <row r="46201" spans="9:13">
      <c r="I46201" s="51"/>
      <c r="M46201" s="51"/>
    </row>
    <row r="46202" spans="9:13">
      <c r="I46202" s="51"/>
      <c r="M46202" s="51"/>
    </row>
    <row r="46203" spans="9:13">
      <c r="I46203" s="51"/>
      <c r="M46203" s="51"/>
    </row>
    <row r="46204" spans="9:13">
      <c r="I46204" s="51"/>
      <c r="M46204" s="51"/>
    </row>
    <row r="46205" spans="9:13">
      <c r="I46205" s="51"/>
      <c r="M46205" s="51"/>
    </row>
    <row r="46206" spans="9:13">
      <c r="I46206" s="51"/>
      <c r="M46206" s="51"/>
    </row>
    <row r="46207" spans="9:13">
      <c r="I46207" s="51"/>
      <c r="M46207" s="51"/>
    </row>
    <row r="46208" spans="9:13">
      <c r="I46208" s="51"/>
      <c r="M46208" s="51"/>
    </row>
    <row r="46209" spans="9:13">
      <c r="I46209" s="51"/>
      <c r="M46209" s="51"/>
    </row>
    <row r="46210" spans="9:13">
      <c r="I46210" s="51"/>
      <c r="M46210" s="51"/>
    </row>
    <row r="46211" spans="9:13">
      <c r="I46211" s="51"/>
      <c r="M46211" s="51"/>
    </row>
    <row r="46212" spans="9:13">
      <c r="I46212" s="51"/>
      <c r="M46212" s="51"/>
    </row>
    <row r="46213" spans="9:13">
      <c r="I46213" s="51"/>
      <c r="M46213" s="51"/>
    </row>
    <row r="46214" spans="9:13">
      <c r="I46214" s="51"/>
      <c r="M46214" s="51"/>
    </row>
    <row r="46215" spans="9:13">
      <c r="I46215" s="51"/>
      <c r="M46215" s="51"/>
    </row>
    <row r="46216" spans="9:13">
      <c r="I46216" s="51"/>
      <c r="M46216" s="51"/>
    </row>
    <row r="46217" spans="9:13">
      <c r="I46217" s="51"/>
      <c r="M46217" s="51"/>
    </row>
    <row r="46218" spans="9:13">
      <c r="I46218" s="51"/>
      <c r="M46218" s="51"/>
    </row>
    <row r="46219" spans="9:13">
      <c r="I46219" s="51"/>
      <c r="M46219" s="51"/>
    </row>
    <row r="46220" spans="9:13">
      <c r="I46220" s="51"/>
      <c r="M46220" s="51"/>
    </row>
    <row r="46221" spans="9:13">
      <c r="I46221" s="51"/>
      <c r="M46221" s="51"/>
    </row>
    <row r="46222" spans="9:13">
      <c r="I46222" s="51"/>
      <c r="M46222" s="51"/>
    </row>
    <row r="46223" spans="9:13">
      <c r="I46223" s="51"/>
      <c r="M46223" s="51"/>
    </row>
    <row r="46224" spans="9:13">
      <c r="I46224" s="51"/>
      <c r="M46224" s="51"/>
    </row>
    <row r="46225" spans="9:13">
      <c r="I46225" s="51"/>
      <c r="M46225" s="51"/>
    </row>
    <row r="46226" spans="9:13">
      <c r="I46226" s="51"/>
      <c r="M46226" s="51"/>
    </row>
    <row r="46227" spans="9:13">
      <c r="I46227" s="51"/>
      <c r="M46227" s="51"/>
    </row>
    <row r="46228" spans="9:13">
      <c r="I46228" s="51"/>
      <c r="M46228" s="51"/>
    </row>
    <row r="46229" spans="9:13">
      <c r="I46229" s="51"/>
      <c r="M46229" s="51"/>
    </row>
    <row r="46230" spans="9:13">
      <c r="I46230" s="51"/>
      <c r="M46230" s="51"/>
    </row>
    <row r="46231" spans="9:13">
      <c r="I46231" s="51"/>
      <c r="M46231" s="51"/>
    </row>
    <row r="46232" spans="9:13">
      <c r="I46232" s="51"/>
      <c r="M46232" s="51"/>
    </row>
    <row r="46233" spans="9:13">
      <c r="I46233" s="51"/>
      <c r="M46233" s="51"/>
    </row>
    <row r="46234" spans="9:13">
      <c r="I46234" s="51"/>
      <c r="M46234" s="51"/>
    </row>
    <row r="46235" spans="9:13">
      <c r="I46235" s="51"/>
      <c r="M46235" s="51"/>
    </row>
    <row r="46236" spans="9:13">
      <c r="I46236" s="51"/>
      <c r="M46236" s="51"/>
    </row>
    <row r="46237" spans="9:13">
      <c r="I46237" s="51"/>
      <c r="M46237" s="51"/>
    </row>
    <row r="46238" spans="9:13">
      <c r="I46238" s="51"/>
      <c r="M46238" s="51"/>
    </row>
    <row r="46239" spans="9:13">
      <c r="I46239" s="51"/>
      <c r="M46239" s="51"/>
    </row>
    <row r="46240" spans="9:13">
      <c r="I46240" s="51"/>
      <c r="M46240" s="51"/>
    </row>
    <row r="46241" spans="9:13">
      <c r="I46241" s="51"/>
      <c r="M46241" s="51"/>
    </row>
    <row r="46242" spans="9:13">
      <c r="I46242" s="51"/>
      <c r="M46242" s="51"/>
    </row>
    <row r="46243" spans="9:13">
      <c r="I46243" s="51"/>
      <c r="M46243" s="51"/>
    </row>
    <row r="46244" spans="9:13">
      <c r="I46244" s="51"/>
      <c r="M46244" s="51"/>
    </row>
    <row r="46245" spans="9:13">
      <c r="I46245" s="51"/>
      <c r="M46245" s="51"/>
    </row>
    <row r="46246" spans="9:13">
      <c r="I46246" s="51"/>
      <c r="M46246" s="51"/>
    </row>
    <row r="46247" spans="9:13">
      <c r="I46247" s="51"/>
      <c r="M46247" s="51"/>
    </row>
    <row r="46248" spans="9:13">
      <c r="I46248" s="51"/>
      <c r="M46248" s="51"/>
    </row>
    <row r="46249" spans="9:13">
      <c r="I46249" s="51"/>
      <c r="M46249" s="51"/>
    </row>
    <row r="46250" spans="9:13">
      <c r="I46250" s="51"/>
      <c r="M46250" s="51"/>
    </row>
    <row r="46251" spans="9:13">
      <c r="I46251" s="51"/>
      <c r="M46251" s="51"/>
    </row>
    <row r="46252" spans="9:13">
      <c r="I46252" s="51"/>
      <c r="M46252" s="51"/>
    </row>
    <row r="46253" spans="9:13">
      <c r="I46253" s="51"/>
      <c r="M46253" s="51"/>
    </row>
    <row r="46254" spans="9:13">
      <c r="I46254" s="51"/>
      <c r="M46254" s="51"/>
    </row>
    <row r="46255" spans="9:13">
      <c r="I46255" s="51"/>
      <c r="M46255" s="51"/>
    </row>
    <row r="46256" spans="9:13">
      <c r="I46256" s="51"/>
      <c r="M46256" s="51"/>
    </row>
    <row r="46257" spans="9:13">
      <c r="I46257" s="51"/>
      <c r="M46257" s="51"/>
    </row>
    <row r="46258" spans="9:13">
      <c r="I46258" s="51"/>
      <c r="M46258" s="51"/>
    </row>
    <row r="46259" spans="9:13">
      <c r="I46259" s="51"/>
      <c r="M46259" s="51"/>
    </row>
    <row r="46260" spans="9:13">
      <c r="I46260" s="51"/>
      <c r="M46260" s="51"/>
    </row>
    <row r="46261" spans="9:13">
      <c r="I46261" s="51"/>
      <c r="M46261" s="51"/>
    </row>
    <row r="46262" spans="9:13">
      <c r="I46262" s="51"/>
      <c r="M46262" s="51"/>
    </row>
    <row r="46263" spans="9:13">
      <c r="I46263" s="51"/>
      <c r="M46263" s="51"/>
    </row>
    <row r="46264" spans="9:13">
      <c r="I46264" s="51"/>
      <c r="M46264" s="51"/>
    </row>
    <row r="46265" spans="9:13">
      <c r="I46265" s="51"/>
      <c r="M46265" s="51"/>
    </row>
    <row r="46266" spans="9:13">
      <c r="I46266" s="51"/>
      <c r="M46266" s="51"/>
    </row>
    <row r="46267" spans="9:13">
      <c r="I46267" s="51"/>
      <c r="M46267" s="51"/>
    </row>
    <row r="46268" spans="9:13">
      <c r="I46268" s="51"/>
      <c r="M46268" s="51"/>
    </row>
    <row r="46269" spans="9:13">
      <c r="I46269" s="51"/>
      <c r="M46269" s="51"/>
    </row>
    <row r="46270" spans="9:13">
      <c r="I46270" s="51"/>
      <c r="M46270" s="51"/>
    </row>
    <row r="46271" spans="9:13">
      <c r="I46271" s="51"/>
      <c r="M46271" s="51"/>
    </row>
    <row r="46272" spans="9:13">
      <c r="I46272" s="51"/>
      <c r="M46272" s="51"/>
    </row>
    <row r="46273" spans="9:13">
      <c r="I46273" s="51"/>
      <c r="M46273" s="51"/>
    </row>
    <row r="46274" spans="9:13">
      <c r="I46274" s="51"/>
      <c r="M46274" s="51"/>
    </row>
    <row r="46275" spans="9:13">
      <c r="I46275" s="51"/>
      <c r="M46275" s="51"/>
    </row>
    <row r="46276" spans="9:13">
      <c r="I46276" s="51"/>
      <c r="M46276" s="51"/>
    </row>
    <row r="46277" spans="9:13">
      <c r="I46277" s="51"/>
      <c r="M46277" s="51"/>
    </row>
    <row r="46278" spans="9:13">
      <c r="I46278" s="51"/>
      <c r="M46278" s="51"/>
    </row>
    <row r="46279" spans="9:13">
      <c r="I46279" s="51"/>
      <c r="M46279" s="51"/>
    </row>
    <row r="46280" spans="9:13">
      <c r="I46280" s="51"/>
      <c r="M46280" s="51"/>
    </row>
    <row r="46281" spans="9:13">
      <c r="I46281" s="51"/>
      <c r="M46281" s="51"/>
    </row>
    <row r="46282" spans="9:13">
      <c r="I46282" s="51"/>
      <c r="M46282" s="51"/>
    </row>
    <row r="46283" spans="9:13">
      <c r="I46283" s="51"/>
      <c r="M46283" s="51"/>
    </row>
    <row r="46284" spans="9:13">
      <c r="I46284" s="51"/>
      <c r="M46284" s="51"/>
    </row>
    <row r="46285" spans="9:13">
      <c r="I46285" s="51"/>
      <c r="M46285" s="51"/>
    </row>
    <row r="46286" spans="9:13">
      <c r="I46286" s="51"/>
      <c r="M46286" s="51"/>
    </row>
    <row r="46287" spans="9:13">
      <c r="I46287" s="51"/>
      <c r="M46287" s="51"/>
    </row>
    <row r="46288" spans="9:13">
      <c r="I46288" s="51"/>
      <c r="M46288" s="51"/>
    </row>
    <row r="46289" spans="9:13">
      <c r="I46289" s="51"/>
      <c r="M46289" s="51"/>
    </row>
    <row r="46290" spans="9:13">
      <c r="I46290" s="51"/>
      <c r="M46290" s="51"/>
    </row>
    <row r="46291" spans="9:13">
      <c r="I46291" s="51"/>
      <c r="M46291" s="51"/>
    </row>
    <row r="46292" spans="9:13">
      <c r="I46292" s="51"/>
      <c r="M46292" s="51"/>
    </row>
    <row r="46293" spans="9:13">
      <c r="I46293" s="51"/>
      <c r="M46293" s="51"/>
    </row>
    <row r="46294" spans="9:13">
      <c r="I46294" s="51"/>
      <c r="M46294" s="51"/>
    </row>
    <row r="46295" spans="9:13">
      <c r="I46295" s="51"/>
      <c r="M46295" s="51"/>
    </row>
    <row r="46296" spans="9:13">
      <c r="I46296" s="51"/>
      <c r="M46296" s="51"/>
    </row>
    <row r="46297" spans="9:13">
      <c r="I46297" s="51"/>
      <c r="M46297" s="51"/>
    </row>
    <row r="46298" spans="9:13">
      <c r="I46298" s="51"/>
      <c r="M46298" s="51"/>
    </row>
    <row r="46299" spans="9:13">
      <c r="I46299" s="51"/>
      <c r="M46299" s="51"/>
    </row>
    <row r="46300" spans="9:13">
      <c r="I46300" s="51"/>
      <c r="M46300" s="51"/>
    </row>
    <row r="46301" spans="9:13">
      <c r="I46301" s="51"/>
      <c r="M46301" s="51"/>
    </row>
    <row r="46302" spans="9:13">
      <c r="I46302" s="51"/>
      <c r="M46302" s="51"/>
    </row>
    <row r="46303" spans="9:13">
      <c r="I46303" s="51"/>
      <c r="M46303" s="51"/>
    </row>
    <row r="46304" spans="9:13">
      <c r="I46304" s="51"/>
      <c r="M46304" s="51"/>
    </row>
    <row r="46305" spans="9:13">
      <c r="I46305" s="51"/>
      <c r="M46305" s="51"/>
    </row>
    <row r="46306" spans="9:13">
      <c r="I46306" s="51"/>
      <c r="M46306" s="51"/>
    </row>
    <row r="46307" spans="9:13">
      <c r="I46307" s="51"/>
      <c r="M46307" s="51"/>
    </row>
    <row r="46308" spans="9:13">
      <c r="I46308" s="51"/>
      <c r="M46308" s="51"/>
    </row>
    <row r="46309" spans="9:13">
      <c r="I46309" s="51"/>
      <c r="M46309" s="51"/>
    </row>
    <row r="46310" spans="9:13">
      <c r="I46310" s="51"/>
      <c r="M46310" s="51"/>
    </row>
    <row r="46311" spans="9:13">
      <c r="I46311" s="51"/>
      <c r="M46311" s="51"/>
    </row>
    <row r="46312" spans="9:13">
      <c r="I46312" s="51"/>
      <c r="M46312" s="51"/>
    </row>
    <row r="46313" spans="9:13">
      <c r="I46313" s="51"/>
      <c r="M46313" s="51"/>
    </row>
    <row r="46314" spans="9:13">
      <c r="I46314" s="51"/>
      <c r="M46314" s="51"/>
    </row>
    <row r="46315" spans="9:13">
      <c r="I46315" s="51"/>
      <c r="M46315" s="51"/>
    </row>
    <row r="46316" spans="9:13">
      <c r="I46316" s="51"/>
      <c r="M46316" s="51"/>
    </row>
    <row r="46317" spans="9:13">
      <c r="I46317" s="51"/>
      <c r="M46317" s="51"/>
    </row>
    <row r="46318" spans="9:13">
      <c r="I46318" s="51"/>
      <c r="M46318" s="51"/>
    </row>
    <row r="46319" spans="9:13">
      <c r="I46319" s="51"/>
      <c r="M46319" s="51"/>
    </row>
    <row r="46320" spans="9:13">
      <c r="I46320" s="51"/>
      <c r="M46320" s="51"/>
    </row>
    <row r="46321" spans="9:13">
      <c r="I46321" s="51"/>
      <c r="M46321" s="51"/>
    </row>
    <row r="46322" spans="9:13">
      <c r="I46322" s="51"/>
      <c r="M46322" s="51"/>
    </row>
    <row r="46323" spans="9:13">
      <c r="I46323" s="51"/>
      <c r="M46323" s="51"/>
    </row>
    <row r="46324" spans="9:13">
      <c r="I46324" s="51"/>
      <c r="M46324" s="51"/>
    </row>
    <row r="46325" spans="9:13">
      <c r="I46325" s="51"/>
      <c r="M46325" s="51"/>
    </row>
    <row r="46326" spans="9:13">
      <c r="I46326" s="51"/>
      <c r="M46326" s="51"/>
    </row>
    <row r="46327" spans="9:13">
      <c r="I46327" s="51"/>
      <c r="M46327" s="51"/>
    </row>
    <row r="46328" spans="9:13">
      <c r="I46328" s="51"/>
      <c r="M46328" s="51"/>
    </row>
    <row r="46329" spans="9:13">
      <c r="I46329" s="51"/>
      <c r="M46329" s="51"/>
    </row>
    <row r="46330" spans="9:13">
      <c r="I46330" s="51"/>
      <c r="M46330" s="51"/>
    </row>
    <row r="46331" spans="9:13">
      <c r="I46331" s="51"/>
      <c r="M46331" s="51"/>
    </row>
    <row r="46332" spans="9:13">
      <c r="I46332" s="51"/>
      <c r="M46332" s="51"/>
    </row>
    <row r="46333" spans="9:13">
      <c r="I46333" s="51"/>
      <c r="M46333" s="51"/>
    </row>
    <row r="46334" spans="9:13">
      <c r="I46334" s="51"/>
      <c r="M46334" s="51"/>
    </row>
    <row r="46335" spans="9:13">
      <c r="I46335" s="51"/>
      <c r="M46335" s="51"/>
    </row>
    <row r="46336" spans="9:13">
      <c r="I46336" s="51"/>
      <c r="M46336" s="51"/>
    </row>
    <row r="46337" spans="9:13">
      <c r="I46337" s="51"/>
      <c r="M46337" s="51"/>
    </row>
    <row r="46338" spans="9:13">
      <c r="I46338" s="51"/>
      <c r="M46338" s="51"/>
    </row>
    <row r="46339" spans="9:13">
      <c r="I46339" s="51"/>
      <c r="M46339" s="51"/>
    </row>
    <row r="46340" spans="9:13">
      <c r="I46340" s="51"/>
      <c r="M46340" s="51"/>
    </row>
    <row r="46341" spans="9:13">
      <c r="I46341" s="51"/>
      <c r="M46341" s="51"/>
    </row>
    <row r="46342" spans="9:13">
      <c r="I46342" s="51"/>
      <c r="M46342" s="51"/>
    </row>
    <row r="46343" spans="9:13">
      <c r="I46343" s="51"/>
      <c r="M46343" s="51"/>
    </row>
    <row r="46344" spans="9:13">
      <c r="I46344" s="51"/>
      <c r="M46344" s="51"/>
    </row>
    <row r="46345" spans="9:13">
      <c r="I46345" s="51"/>
      <c r="M46345" s="51"/>
    </row>
    <row r="46346" spans="9:13">
      <c r="I46346" s="51"/>
      <c r="M46346" s="51"/>
    </row>
    <row r="46347" spans="9:13">
      <c r="I46347" s="51"/>
      <c r="M46347" s="51"/>
    </row>
    <row r="46348" spans="9:13">
      <c r="I46348" s="51"/>
      <c r="M46348" s="51"/>
    </row>
    <row r="46349" spans="9:13">
      <c r="I46349" s="51"/>
      <c r="M46349" s="51"/>
    </row>
    <row r="46350" spans="9:13">
      <c r="I46350" s="51"/>
      <c r="M46350" s="51"/>
    </row>
    <row r="46351" spans="9:13">
      <c r="I46351" s="51"/>
      <c r="M46351" s="51"/>
    </row>
    <row r="46352" spans="9:13">
      <c r="I46352" s="51"/>
      <c r="M46352" s="51"/>
    </row>
    <row r="46353" spans="9:13">
      <c r="I46353" s="51"/>
      <c r="M46353" s="51"/>
    </row>
    <row r="46354" spans="9:13">
      <c r="I46354" s="51"/>
      <c r="M46354" s="51"/>
    </row>
    <row r="46355" spans="9:13">
      <c r="I46355" s="51"/>
      <c r="M46355" s="51"/>
    </row>
    <row r="46356" spans="9:13">
      <c r="I46356" s="51"/>
      <c r="M46356" s="51"/>
    </row>
    <row r="46357" spans="9:13">
      <c r="I46357" s="51"/>
      <c r="M46357" s="51"/>
    </row>
    <row r="46358" spans="9:13">
      <c r="I46358" s="51"/>
      <c r="M46358" s="51"/>
    </row>
    <row r="46359" spans="9:13">
      <c r="I46359" s="51"/>
      <c r="M46359" s="51"/>
    </row>
    <row r="46360" spans="9:13">
      <c r="I46360" s="51"/>
      <c r="M46360" s="51"/>
    </row>
    <row r="46361" spans="9:13">
      <c r="I46361" s="51"/>
      <c r="M46361" s="51"/>
    </row>
    <row r="46362" spans="9:13">
      <c r="I46362" s="51"/>
      <c r="M46362" s="51"/>
    </row>
    <row r="46363" spans="9:13">
      <c r="I46363" s="51"/>
      <c r="M46363" s="51"/>
    </row>
    <row r="46364" spans="9:13">
      <c r="I46364" s="51"/>
      <c r="M46364" s="51"/>
    </row>
    <row r="46365" spans="9:13">
      <c r="I46365" s="51"/>
      <c r="M46365" s="51"/>
    </row>
    <row r="46366" spans="9:13">
      <c r="I46366" s="51"/>
      <c r="M46366" s="51"/>
    </row>
    <row r="46367" spans="9:13">
      <c r="I46367" s="51"/>
      <c r="M46367" s="51"/>
    </row>
    <row r="46368" spans="9:13">
      <c r="I46368" s="51"/>
      <c r="M46368" s="51"/>
    </row>
    <row r="46369" spans="9:13">
      <c r="I46369" s="51"/>
      <c r="M46369" s="51"/>
    </row>
    <row r="46370" spans="9:13">
      <c r="I46370" s="51"/>
      <c r="M46370" s="51"/>
    </row>
    <row r="46371" spans="9:13">
      <c r="I46371" s="51"/>
      <c r="M46371" s="51"/>
    </row>
    <row r="46372" spans="9:13">
      <c r="I46372" s="51"/>
      <c r="M46372" s="51"/>
    </row>
    <row r="46373" spans="9:13">
      <c r="I46373" s="51"/>
      <c r="M46373" s="51"/>
    </row>
    <row r="46374" spans="9:13">
      <c r="I46374" s="51"/>
      <c r="M46374" s="51"/>
    </row>
    <row r="46375" spans="9:13">
      <c r="I46375" s="51"/>
      <c r="M46375" s="51"/>
    </row>
    <row r="46376" spans="9:13">
      <c r="I46376" s="51"/>
      <c r="M46376" s="51"/>
    </row>
    <row r="46377" spans="9:13">
      <c r="I46377" s="51"/>
      <c r="M46377" s="51"/>
    </row>
    <row r="46378" spans="9:13">
      <c r="I46378" s="51"/>
      <c r="M46378" s="51"/>
    </row>
    <row r="46379" spans="9:13">
      <c r="I46379" s="51"/>
      <c r="M46379" s="51"/>
    </row>
    <row r="46380" spans="9:13">
      <c r="I46380" s="51"/>
      <c r="M46380" s="51"/>
    </row>
    <row r="46381" spans="9:13">
      <c r="I46381" s="51"/>
      <c r="M46381" s="51"/>
    </row>
    <row r="46382" spans="9:13">
      <c r="I46382" s="51"/>
      <c r="M46382" s="51"/>
    </row>
    <row r="46383" spans="9:13">
      <c r="I46383" s="51"/>
      <c r="M46383" s="51"/>
    </row>
    <row r="46384" spans="9:13">
      <c r="I46384" s="51"/>
      <c r="M46384" s="51"/>
    </row>
    <row r="46385" spans="9:13">
      <c r="I46385" s="51"/>
      <c r="M46385" s="51"/>
    </row>
    <row r="46386" spans="9:13">
      <c r="I46386" s="51"/>
      <c r="M46386" s="51"/>
    </row>
    <row r="46387" spans="9:13">
      <c r="I46387" s="51"/>
      <c r="M46387" s="51"/>
    </row>
    <row r="46388" spans="9:13">
      <c r="I46388" s="51"/>
      <c r="M46388" s="51"/>
    </row>
    <row r="46389" spans="9:13">
      <c r="I46389" s="51"/>
      <c r="M46389" s="51"/>
    </row>
    <row r="46390" spans="9:13">
      <c r="I46390" s="51"/>
      <c r="M46390" s="51"/>
    </row>
    <row r="46391" spans="9:13">
      <c r="I46391" s="51"/>
      <c r="M46391" s="51"/>
    </row>
    <row r="46392" spans="9:13">
      <c r="I46392" s="51"/>
      <c r="M46392" s="51"/>
    </row>
    <row r="46393" spans="9:13">
      <c r="I46393" s="51"/>
      <c r="M46393" s="51"/>
    </row>
    <row r="46394" spans="9:13">
      <c r="I46394" s="51"/>
      <c r="M46394" s="51"/>
    </row>
    <row r="46395" spans="9:13">
      <c r="I46395" s="51"/>
      <c r="M46395" s="51"/>
    </row>
    <row r="46396" spans="9:13">
      <c r="I46396" s="51"/>
      <c r="M46396" s="51"/>
    </row>
    <row r="46397" spans="9:13">
      <c r="I46397" s="51"/>
      <c r="M46397" s="51"/>
    </row>
    <row r="46398" spans="9:13">
      <c r="I46398" s="51"/>
      <c r="M46398" s="51"/>
    </row>
    <row r="46399" spans="9:13">
      <c r="I46399" s="51"/>
      <c r="M46399" s="51"/>
    </row>
    <row r="46400" spans="9:13">
      <c r="I46400" s="51"/>
      <c r="M46400" s="51"/>
    </row>
    <row r="46401" spans="9:13">
      <c r="I46401" s="51"/>
      <c r="M46401" s="51"/>
    </row>
    <row r="46402" spans="9:13">
      <c r="I46402" s="51"/>
      <c r="M46402" s="51"/>
    </row>
    <row r="46403" spans="9:13">
      <c r="I46403" s="51"/>
      <c r="M46403" s="51"/>
    </row>
    <row r="46404" spans="9:13">
      <c r="I46404" s="51"/>
      <c r="M46404" s="51"/>
    </row>
    <row r="46405" spans="9:13">
      <c r="I46405" s="51"/>
      <c r="M46405" s="51"/>
    </row>
    <row r="46406" spans="9:13">
      <c r="I46406" s="51"/>
      <c r="M46406" s="51"/>
    </row>
    <row r="46407" spans="9:13">
      <c r="I46407" s="51"/>
      <c r="M46407" s="51"/>
    </row>
    <row r="46408" spans="9:13">
      <c r="I46408" s="51"/>
      <c r="M46408" s="51"/>
    </row>
    <row r="46409" spans="9:13">
      <c r="I46409" s="51"/>
      <c r="M46409" s="51"/>
    </row>
    <row r="46410" spans="9:13">
      <c r="I46410" s="51"/>
      <c r="M46410" s="51"/>
    </row>
    <row r="46411" spans="9:13">
      <c r="I46411" s="51"/>
      <c r="M46411" s="51"/>
    </row>
    <row r="46412" spans="9:13">
      <c r="I46412" s="51"/>
      <c r="M46412" s="51"/>
    </row>
    <row r="46413" spans="9:13">
      <c r="I46413" s="51"/>
      <c r="M46413" s="51"/>
    </row>
    <row r="46414" spans="9:13">
      <c r="I46414" s="51"/>
      <c r="M46414" s="51"/>
    </row>
    <row r="46415" spans="9:13">
      <c r="I46415" s="51"/>
      <c r="M46415" s="51"/>
    </row>
    <row r="46416" spans="9:13">
      <c r="I46416" s="51"/>
      <c r="M46416" s="51"/>
    </row>
    <row r="46417" spans="9:13">
      <c r="I46417" s="51"/>
      <c r="M46417" s="51"/>
    </row>
    <row r="46418" spans="9:13">
      <c r="I46418" s="51"/>
      <c r="M46418" s="51"/>
    </row>
    <row r="46419" spans="9:13">
      <c r="I46419" s="51"/>
      <c r="M46419" s="51"/>
    </row>
    <row r="46420" spans="9:13">
      <c r="I46420" s="51"/>
      <c r="M46420" s="51"/>
    </row>
    <row r="46421" spans="9:13">
      <c r="I46421" s="51"/>
      <c r="M46421" s="51"/>
    </row>
    <row r="46422" spans="9:13">
      <c r="I46422" s="51"/>
      <c r="M46422" s="51"/>
    </row>
    <row r="46423" spans="9:13">
      <c r="I46423" s="51"/>
      <c r="M46423" s="51"/>
    </row>
    <row r="46424" spans="9:13">
      <c r="I46424" s="51"/>
      <c r="M46424" s="51"/>
    </row>
    <row r="46425" spans="9:13">
      <c r="I46425" s="51"/>
      <c r="M46425" s="51"/>
    </row>
    <row r="46426" spans="9:13">
      <c r="I46426" s="51"/>
      <c r="M46426" s="51"/>
    </row>
    <row r="46427" spans="9:13">
      <c r="I46427" s="51"/>
      <c r="M46427" s="51"/>
    </row>
    <row r="46428" spans="9:13">
      <c r="I46428" s="51"/>
      <c r="M46428" s="51"/>
    </row>
    <row r="46429" spans="9:13">
      <c r="I46429" s="51"/>
      <c r="M46429" s="51"/>
    </row>
    <row r="46430" spans="9:13">
      <c r="I46430" s="51"/>
      <c r="M46430" s="51"/>
    </row>
    <row r="46431" spans="9:13">
      <c r="I46431" s="51"/>
      <c r="M46431" s="51"/>
    </row>
    <row r="46432" spans="9:13">
      <c r="I46432" s="51"/>
      <c r="M46432" s="51"/>
    </row>
    <row r="46433" spans="9:13">
      <c r="I46433" s="51"/>
      <c r="M46433" s="51"/>
    </row>
    <row r="46434" spans="9:13">
      <c r="I46434" s="51"/>
      <c r="M46434" s="51"/>
    </row>
    <row r="46435" spans="9:13">
      <c r="I46435" s="51"/>
      <c r="M46435" s="51"/>
    </row>
    <row r="46436" spans="9:13">
      <c r="I46436" s="51"/>
      <c r="M46436" s="51"/>
    </row>
    <row r="46437" spans="9:13">
      <c r="I46437" s="51"/>
      <c r="M46437" s="51"/>
    </row>
    <row r="46438" spans="9:13">
      <c r="I46438" s="51"/>
      <c r="M46438" s="51"/>
    </row>
    <row r="46439" spans="9:13">
      <c r="I46439" s="51"/>
      <c r="M46439" s="51"/>
    </row>
    <row r="46440" spans="9:13">
      <c r="I46440" s="51"/>
      <c r="M46440" s="51"/>
    </row>
    <row r="46441" spans="9:13">
      <c r="I46441" s="51"/>
      <c r="M46441" s="51"/>
    </row>
    <row r="46442" spans="9:13">
      <c r="I46442" s="51"/>
      <c r="M46442" s="51"/>
    </row>
    <row r="46443" spans="9:13">
      <c r="I46443" s="51"/>
      <c r="M46443" s="51"/>
    </row>
    <row r="46444" spans="9:13">
      <c r="I46444" s="51"/>
      <c r="M46444" s="51"/>
    </row>
    <row r="46445" spans="9:13">
      <c r="I46445" s="51"/>
      <c r="M46445" s="51"/>
    </row>
    <row r="46446" spans="9:13">
      <c r="I46446" s="51"/>
      <c r="M46446" s="51"/>
    </row>
    <row r="46447" spans="9:13">
      <c r="I46447" s="51"/>
      <c r="M46447" s="51"/>
    </row>
    <row r="46448" spans="9:13">
      <c r="I46448" s="51"/>
      <c r="M46448" s="51"/>
    </row>
    <row r="46449" spans="9:13">
      <c r="I46449" s="51"/>
      <c r="M46449" s="51"/>
    </row>
    <row r="46450" spans="9:13">
      <c r="I46450" s="51"/>
      <c r="M46450" s="51"/>
    </row>
    <row r="46451" spans="9:13">
      <c r="I46451" s="51"/>
      <c r="M46451" s="51"/>
    </row>
    <row r="46452" spans="9:13">
      <c r="I46452" s="51"/>
      <c r="M46452" s="51"/>
    </row>
    <row r="46453" spans="9:13">
      <c r="I46453" s="51"/>
      <c r="M46453" s="51"/>
    </row>
    <row r="46454" spans="9:13">
      <c r="I46454" s="51"/>
      <c r="M46454" s="51"/>
    </row>
    <row r="46455" spans="9:13">
      <c r="I46455" s="51"/>
      <c r="M46455" s="51"/>
    </row>
    <row r="46456" spans="9:13">
      <c r="I46456" s="51"/>
      <c r="M46456" s="51"/>
    </row>
    <row r="46457" spans="9:13">
      <c r="I46457" s="51"/>
      <c r="M46457" s="51"/>
    </row>
    <row r="46458" spans="9:13">
      <c r="I46458" s="51"/>
      <c r="M46458" s="51"/>
    </row>
    <row r="46459" spans="9:13">
      <c r="I46459" s="51"/>
      <c r="M46459" s="51"/>
    </row>
    <row r="46460" spans="9:13">
      <c r="I46460" s="51"/>
      <c r="M46460" s="51"/>
    </row>
    <row r="46461" spans="9:13">
      <c r="I46461" s="51"/>
      <c r="M46461" s="51"/>
    </row>
    <row r="46462" spans="9:13">
      <c r="I46462" s="51"/>
      <c r="M46462" s="51"/>
    </row>
    <row r="46463" spans="9:13">
      <c r="I46463" s="51"/>
      <c r="M46463" s="51"/>
    </row>
    <row r="46464" spans="9:13">
      <c r="I46464" s="51"/>
      <c r="M46464" s="51"/>
    </row>
    <row r="46465" spans="9:13">
      <c r="I46465" s="51"/>
      <c r="M46465" s="51"/>
    </row>
    <row r="46466" spans="9:13">
      <c r="I46466" s="51"/>
      <c r="M46466" s="51"/>
    </row>
    <row r="46467" spans="9:13">
      <c r="I46467" s="51"/>
      <c r="M46467" s="51"/>
    </row>
    <row r="46468" spans="9:13">
      <c r="I46468" s="51"/>
      <c r="M46468" s="51"/>
    </row>
    <row r="46469" spans="9:13">
      <c r="I46469" s="51"/>
      <c r="M46469" s="51"/>
    </row>
    <row r="46470" spans="9:13">
      <c r="I46470" s="51"/>
      <c r="M46470" s="51"/>
    </row>
    <row r="46471" spans="9:13">
      <c r="I46471" s="51"/>
      <c r="M46471" s="51"/>
    </row>
    <row r="46472" spans="9:13">
      <c r="I46472" s="51"/>
      <c r="M46472" s="51"/>
    </row>
    <row r="46473" spans="9:13">
      <c r="I46473" s="51"/>
      <c r="M46473" s="51"/>
    </row>
    <row r="46474" spans="9:13">
      <c r="I46474" s="51"/>
      <c r="M46474" s="51"/>
    </row>
    <row r="46475" spans="9:13">
      <c r="I46475" s="51"/>
      <c r="M46475" s="51"/>
    </row>
    <row r="46476" spans="9:13">
      <c r="I46476" s="51"/>
      <c r="M46476" s="51"/>
    </row>
    <row r="46477" spans="9:13">
      <c r="I46477" s="51"/>
      <c r="M46477" s="51"/>
    </row>
    <row r="46478" spans="9:13">
      <c r="I46478" s="51"/>
      <c r="M46478" s="51"/>
    </row>
    <row r="46479" spans="9:13">
      <c r="I46479" s="51"/>
      <c r="M46479" s="51"/>
    </row>
    <row r="46480" spans="9:13">
      <c r="I46480" s="51"/>
      <c r="M46480" s="51"/>
    </row>
    <row r="46481" spans="9:13">
      <c r="I46481" s="51"/>
      <c r="M46481" s="51"/>
    </row>
    <row r="46482" spans="9:13">
      <c r="I46482" s="51"/>
      <c r="M46482" s="51"/>
    </row>
    <row r="46483" spans="9:13">
      <c r="I46483" s="51"/>
      <c r="M46483" s="51"/>
    </row>
    <row r="46484" spans="9:13">
      <c r="I46484" s="51"/>
      <c r="M46484" s="51"/>
    </row>
    <row r="46485" spans="9:13">
      <c r="I46485" s="51"/>
      <c r="M46485" s="51"/>
    </row>
    <row r="46486" spans="9:13">
      <c r="I46486" s="51"/>
      <c r="M46486" s="51"/>
    </row>
    <row r="46487" spans="9:13">
      <c r="I46487" s="51"/>
      <c r="M46487" s="51"/>
    </row>
    <row r="46488" spans="9:13">
      <c r="I46488" s="51"/>
      <c r="M46488" s="51"/>
    </row>
    <row r="46489" spans="9:13">
      <c r="I46489" s="51"/>
      <c r="M46489" s="51"/>
    </row>
    <row r="46490" spans="9:13">
      <c r="I46490" s="51"/>
      <c r="M46490" s="51"/>
    </row>
    <row r="46491" spans="9:13">
      <c r="I46491" s="51"/>
      <c r="M46491" s="51"/>
    </row>
    <row r="46492" spans="9:13">
      <c r="I46492" s="51"/>
      <c r="M46492" s="51"/>
    </row>
    <row r="46493" spans="9:13">
      <c r="I46493" s="51"/>
      <c r="M46493" s="51"/>
    </row>
    <row r="46494" spans="9:13">
      <c r="I46494" s="51"/>
      <c r="M46494" s="51"/>
    </row>
    <row r="46495" spans="9:13">
      <c r="I46495" s="51"/>
      <c r="M46495" s="51"/>
    </row>
    <row r="46496" spans="9:13">
      <c r="I46496" s="51"/>
      <c r="M46496" s="51"/>
    </row>
    <row r="46497" spans="9:13">
      <c r="I46497" s="51"/>
      <c r="M46497" s="51"/>
    </row>
    <row r="46498" spans="9:13">
      <c r="I46498" s="51"/>
      <c r="M46498" s="51"/>
    </row>
    <row r="46499" spans="9:13">
      <c r="I46499" s="51"/>
      <c r="M46499" s="51"/>
    </row>
    <row r="46500" spans="9:13">
      <c r="I46500" s="51"/>
      <c r="M46500" s="51"/>
    </row>
    <row r="46501" spans="9:13">
      <c r="I46501" s="51"/>
      <c r="M46501" s="51"/>
    </row>
    <row r="46502" spans="9:13">
      <c r="I46502" s="51"/>
      <c r="M46502" s="51"/>
    </row>
    <row r="46503" spans="9:13">
      <c r="I46503" s="51"/>
      <c r="M46503" s="51"/>
    </row>
    <row r="46504" spans="9:13">
      <c r="I46504" s="51"/>
      <c r="M46504" s="51"/>
    </row>
    <row r="46505" spans="9:13">
      <c r="I46505" s="51"/>
      <c r="M46505" s="51"/>
    </row>
    <row r="46506" spans="9:13">
      <c r="I46506" s="51"/>
      <c r="M46506" s="51"/>
    </row>
    <row r="46507" spans="9:13">
      <c r="I46507" s="51"/>
      <c r="M46507" s="51"/>
    </row>
    <row r="46508" spans="9:13">
      <c r="I46508" s="51"/>
      <c r="M46508" s="51"/>
    </row>
    <row r="46509" spans="9:13">
      <c r="I46509" s="51"/>
      <c r="M46509" s="51"/>
    </row>
    <row r="46510" spans="9:13">
      <c r="I46510" s="51"/>
      <c r="M46510" s="51"/>
    </row>
    <row r="46511" spans="9:13">
      <c r="I46511" s="51"/>
      <c r="M46511" s="51"/>
    </row>
    <row r="46512" spans="9:13">
      <c r="I46512" s="51"/>
      <c r="M46512" s="51"/>
    </row>
    <row r="46513" spans="9:13">
      <c r="I46513" s="51"/>
      <c r="M46513" s="51"/>
    </row>
    <row r="46514" spans="9:13">
      <c r="I46514" s="51"/>
      <c r="M46514" s="51"/>
    </row>
    <row r="46515" spans="9:13">
      <c r="I46515" s="51"/>
      <c r="M46515" s="51"/>
    </row>
    <row r="46516" spans="9:13">
      <c r="I46516" s="51"/>
      <c r="M46516" s="51"/>
    </row>
    <row r="46517" spans="9:13">
      <c r="I46517" s="51"/>
      <c r="M46517" s="51"/>
    </row>
    <row r="46518" spans="9:13">
      <c r="I46518" s="51"/>
      <c r="M46518" s="51"/>
    </row>
    <row r="46519" spans="9:13">
      <c r="I46519" s="51"/>
      <c r="M46519" s="51"/>
    </row>
    <row r="46520" spans="9:13">
      <c r="I46520" s="51"/>
      <c r="M46520" s="51"/>
    </row>
    <row r="46521" spans="9:13">
      <c r="I46521" s="51"/>
      <c r="M46521" s="51"/>
    </row>
    <row r="46522" spans="9:13">
      <c r="I46522" s="51"/>
      <c r="M46522" s="51"/>
    </row>
    <row r="46523" spans="9:13">
      <c r="I46523" s="51"/>
      <c r="M46523" s="51"/>
    </row>
    <row r="46524" spans="9:13">
      <c r="I46524" s="51"/>
      <c r="M46524" s="51"/>
    </row>
    <row r="46525" spans="9:13">
      <c r="I46525" s="51"/>
      <c r="M46525" s="51"/>
    </row>
    <row r="46526" spans="9:13">
      <c r="I46526" s="51"/>
      <c r="M46526" s="51"/>
    </row>
    <row r="46527" spans="9:13">
      <c r="I46527" s="51"/>
      <c r="M46527" s="51"/>
    </row>
    <row r="46528" spans="9:13">
      <c r="I46528" s="51"/>
      <c r="M46528" s="51"/>
    </row>
    <row r="46529" spans="9:13">
      <c r="I46529" s="51"/>
      <c r="M46529" s="51"/>
    </row>
    <row r="46530" spans="9:13">
      <c r="I46530" s="51"/>
      <c r="M46530" s="51"/>
    </row>
    <row r="46531" spans="9:13">
      <c r="I46531" s="51"/>
      <c r="M46531" s="51"/>
    </row>
    <row r="46532" spans="9:13">
      <c r="I46532" s="51"/>
      <c r="M46532" s="51"/>
    </row>
    <row r="46533" spans="9:13">
      <c r="I46533" s="51"/>
      <c r="M46533" s="51"/>
    </row>
    <row r="46534" spans="9:13">
      <c r="I46534" s="51"/>
      <c r="M46534" s="51"/>
    </row>
    <row r="46535" spans="9:13">
      <c r="I46535" s="51"/>
      <c r="M46535" s="51"/>
    </row>
    <row r="46536" spans="9:13">
      <c r="I46536" s="51"/>
      <c r="M46536" s="51"/>
    </row>
    <row r="46537" spans="9:13">
      <c r="I46537" s="51"/>
      <c r="M46537" s="51"/>
    </row>
    <row r="46538" spans="9:13">
      <c r="I46538" s="51"/>
      <c r="M46538" s="51"/>
    </row>
    <row r="46539" spans="9:13">
      <c r="I46539" s="51"/>
      <c r="M46539" s="51"/>
    </row>
    <row r="46540" spans="9:13">
      <c r="I46540" s="51"/>
      <c r="M46540" s="51"/>
    </row>
    <row r="46541" spans="9:13">
      <c r="I46541" s="51"/>
      <c r="M46541" s="51"/>
    </row>
    <row r="46542" spans="9:13">
      <c r="I46542" s="51"/>
      <c r="M46542" s="51"/>
    </row>
    <row r="46543" spans="9:13">
      <c r="I46543" s="51"/>
      <c r="M46543" s="51"/>
    </row>
    <row r="46544" spans="9:13">
      <c r="I46544" s="51"/>
      <c r="M46544" s="51"/>
    </row>
    <row r="46545" spans="9:13">
      <c r="I46545" s="51"/>
      <c r="M46545" s="51"/>
    </row>
    <row r="46546" spans="9:13">
      <c r="I46546" s="51"/>
      <c r="M46546" s="51"/>
    </row>
    <row r="46547" spans="9:13">
      <c r="I46547" s="51"/>
      <c r="M46547" s="51"/>
    </row>
    <row r="46548" spans="9:13">
      <c r="I46548" s="51"/>
      <c r="M46548" s="51"/>
    </row>
    <row r="46549" spans="9:13">
      <c r="I46549" s="51"/>
      <c r="M46549" s="51"/>
    </row>
    <row r="46550" spans="9:13">
      <c r="I46550" s="51"/>
      <c r="M46550" s="51"/>
    </row>
    <row r="46551" spans="9:13">
      <c r="I46551" s="51"/>
      <c r="M46551" s="51"/>
    </row>
    <row r="46552" spans="9:13">
      <c r="I46552" s="51"/>
      <c r="M46552" s="51"/>
    </row>
    <row r="46553" spans="9:13">
      <c r="I46553" s="51"/>
      <c r="M46553" s="51"/>
    </row>
    <row r="46554" spans="9:13">
      <c r="I46554" s="51"/>
      <c r="M46554" s="51"/>
    </row>
    <row r="46555" spans="9:13">
      <c r="I46555" s="51"/>
      <c r="M46555" s="51"/>
    </row>
    <row r="46556" spans="9:13">
      <c r="I46556" s="51"/>
      <c r="M46556" s="51"/>
    </row>
    <row r="46557" spans="9:13">
      <c r="I46557" s="51"/>
      <c r="M46557" s="51"/>
    </row>
    <row r="46558" spans="9:13">
      <c r="I46558" s="51"/>
      <c r="M46558" s="51"/>
    </row>
    <row r="46559" spans="9:13">
      <c r="I46559" s="51"/>
      <c r="M46559" s="51"/>
    </row>
    <row r="46560" spans="9:13">
      <c r="I46560" s="51"/>
      <c r="M46560" s="51"/>
    </row>
    <row r="46561" spans="9:13">
      <c r="I46561" s="51"/>
      <c r="M46561" s="51"/>
    </row>
    <row r="46562" spans="9:13">
      <c r="I46562" s="51"/>
      <c r="M46562" s="51"/>
    </row>
    <row r="46563" spans="9:13">
      <c r="I46563" s="51"/>
      <c r="M46563" s="51"/>
    </row>
    <row r="46564" spans="9:13">
      <c r="I46564" s="51"/>
      <c r="M46564" s="51"/>
    </row>
    <row r="46565" spans="9:13">
      <c r="I46565" s="51"/>
      <c r="M46565" s="51"/>
    </row>
    <row r="46566" spans="9:13">
      <c r="I46566" s="51"/>
      <c r="M46566" s="51"/>
    </row>
    <row r="46567" spans="9:13">
      <c r="I46567" s="51"/>
      <c r="M46567" s="51"/>
    </row>
    <row r="46568" spans="9:13">
      <c r="I46568" s="51"/>
      <c r="M46568" s="51"/>
    </row>
    <row r="46569" spans="9:13">
      <c r="I46569" s="51"/>
      <c r="M46569" s="51"/>
    </row>
    <row r="46570" spans="9:13">
      <c r="I46570" s="51"/>
      <c r="M46570" s="51"/>
    </row>
    <row r="46571" spans="9:13">
      <c r="I46571" s="51"/>
      <c r="M46571" s="51"/>
    </row>
    <row r="46572" spans="9:13">
      <c r="I46572" s="51"/>
      <c r="M46572" s="51"/>
    </row>
    <row r="46573" spans="9:13">
      <c r="I46573" s="51"/>
      <c r="M46573" s="51"/>
    </row>
    <row r="46574" spans="9:13">
      <c r="I46574" s="51"/>
      <c r="M46574" s="51"/>
    </row>
    <row r="46575" spans="9:13">
      <c r="I46575" s="51"/>
      <c r="M46575" s="51"/>
    </row>
    <row r="46576" spans="9:13">
      <c r="I46576" s="51"/>
      <c r="M46576" s="51"/>
    </row>
    <row r="46577" spans="9:13">
      <c r="I46577" s="51"/>
      <c r="M46577" s="51"/>
    </row>
    <row r="46578" spans="9:13">
      <c r="I46578" s="51"/>
      <c r="M46578" s="51"/>
    </row>
    <row r="46579" spans="9:13">
      <c r="I46579" s="51"/>
      <c r="M46579" s="51"/>
    </row>
    <row r="46580" spans="9:13">
      <c r="I46580" s="51"/>
      <c r="M46580" s="51"/>
    </row>
    <row r="46581" spans="9:13">
      <c r="I46581" s="51"/>
      <c r="M46581" s="51"/>
    </row>
    <row r="46582" spans="9:13">
      <c r="I46582" s="51"/>
      <c r="M46582" s="51"/>
    </row>
    <row r="46583" spans="9:13">
      <c r="I46583" s="51"/>
      <c r="M46583" s="51"/>
    </row>
    <row r="46584" spans="9:13">
      <c r="I46584" s="51"/>
      <c r="M46584" s="51"/>
    </row>
    <row r="46585" spans="9:13">
      <c r="I46585" s="51"/>
      <c r="M46585" s="51"/>
    </row>
    <row r="46586" spans="9:13">
      <c r="I46586" s="51"/>
      <c r="M46586" s="51"/>
    </row>
    <row r="46587" spans="9:13">
      <c r="I46587" s="51"/>
      <c r="M46587" s="51"/>
    </row>
    <row r="46588" spans="9:13">
      <c r="I46588" s="51"/>
      <c r="M46588" s="51"/>
    </row>
    <row r="46589" spans="9:13">
      <c r="I46589" s="51"/>
      <c r="M46589" s="51"/>
    </row>
    <row r="46590" spans="9:13">
      <c r="I46590" s="51"/>
      <c r="M46590" s="51"/>
    </row>
    <row r="46591" spans="9:13">
      <c r="I46591" s="51"/>
      <c r="M46591" s="51"/>
    </row>
    <row r="46592" spans="9:13">
      <c r="I46592" s="51"/>
      <c r="M46592" s="51"/>
    </row>
    <row r="46593" spans="9:13">
      <c r="I46593" s="51"/>
      <c r="M46593" s="51"/>
    </row>
    <row r="46594" spans="9:13">
      <c r="I46594" s="51"/>
      <c r="M46594" s="51"/>
    </row>
    <row r="46595" spans="9:13">
      <c r="I46595" s="51"/>
      <c r="M46595" s="51"/>
    </row>
    <row r="46596" spans="9:13">
      <c r="I46596" s="51"/>
      <c r="M46596" s="51"/>
    </row>
    <row r="46597" spans="9:13">
      <c r="I46597" s="51"/>
      <c r="M46597" s="51"/>
    </row>
    <row r="46598" spans="9:13">
      <c r="I46598" s="51"/>
      <c r="M46598" s="51"/>
    </row>
    <row r="46599" spans="9:13">
      <c r="I46599" s="51"/>
      <c r="M46599" s="51"/>
    </row>
    <row r="46600" spans="9:13">
      <c r="I46600" s="51"/>
      <c r="M46600" s="51"/>
    </row>
    <row r="46601" spans="9:13">
      <c r="I46601" s="51"/>
      <c r="M46601" s="51"/>
    </row>
    <row r="46602" spans="9:13">
      <c r="I46602" s="51"/>
      <c r="M46602" s="51"/>
    </row>
    <row r="46603" spans="9:13">
      <c r="I46603" s="51"/>
      <c r="M46603" s="51"/>
    </row>
    <row r="46604" spans="9:13">
      <c r="I46604" s="51"/>
      <c r="M46604" s="51"/>
    </row>
    <row r="46605" spans="9:13">
      <c r="I46605" s="51"/>
      <c r="M46605" s="51"/>
    </row>
    <row r="46606" spans="9:13">
      <c r="I46606" s="51"/>
      <c r="M46606" s="51"/>
    </row>
    <row r="46607" spans="9:13">
      <c r="I46607" s="51"/>
      <c r="M46607" s="51"/>
    </row>
    <row r="46608" spans="9:13">
      <c r="I46608" s="51"/>
      <c r="M46608" s="51"/>
    </row>
    <row r="46609" spans="9:13">
      <c r="I46609" s="51"/>
      <c r="M46609" s="51"/>
    </row>
    <row r="46610" spans="9:13">
      <c r="I46610" s="51"/>
      <c r="M46610" s="51"/>
    </row>
    <row r="46611" spans="9:13">
      <c r="I46611" s="51"/>
      <c r="M46611" s="51"/>
    </row>
    <row r="46612" spans="9:13">
      <c r="I46612" s="51"/>
      <c r="M46612" s="51"/>
    </row>
    <row r="46613" spans="9:13">
      <c r="I46613" s="51"/>
      <c r="M46613" s="51"/>
    </row>
    <row r="46614" spans="9:13">
      <c r="I46614" s="51"/>
      <c r="M46614" s="51"/>
    </row>
    <row r="46615" spans="9:13">
      <c r="I46615" s="51"/>
      <c r="M46615" s="51"/>
    </row>
    <row r="46616" spans="9:13">
      <c r="I46616" s="51"/>
      <c r="M46616" s="51"/>
    </row>
    <row r="46617" spans="9:13">
      <c r="I46617" s="51"/>
      <c r="M46617" s="51"/>
    </row>
    <row r="46618" spans="9:13">
      <c r="I46618" s="51"/>
      <c r="M46618" s="51"/>
    </row>
    <row r="46619" spans="9:13">
      <c r="I46619" s="51"/>
      <c r="M46619" s="51"/>
    </row>
    <row r="46620" spans="9:13">
      <c r="I46620" s="51"/>
      <c r="M46620" s="51"/>
    </row>
    <row r="46621" spans="9:13">
      <c r="I46621" s="51"/>
      <c r="M46621" s="51"/>
    </row>
    <row r="46622" spans="9:13">
      <c r="I46622" s="51"/>
      <c r="M46622" s="51"/>
    </row>
    <row r="46623" spans="9:13">
      <c r="I46623" s="51"/>
      <c r="M46623" s="51"/>
    </row>
    <row r="46624" spans="9:13">
      <c r="I46624" s="51"/>
      <c r="M46624" s="51"/>
    </row>
    <row r="46625" spans="9:13">
      <c r="I46625" s="51"/>
      <c r="M46625" s="51"/>
    </row>
    <row r="46626" spans="9:13">
      <c r="I46626" s="51"/>
      <c r="M46626" s="51"/>
    </row>
    <row r="46627" spans="9:13">
      <c r="I46627" s="51"/>
      <c r="M46627" s="51"/>
    </row>
    <row r="46628" spans="9:13">
      <c r="I46628" s="51"/>
      <c r="M46628" s="51"/>
    </row>
    <row r="46629" spans="9:13">
      <c r="I46629" s="51"/>
      <c r="M46629" s="51"/>
    </row>
    <row r="46630" spans="9:13">
      <c r="I46630" s="51"/>
      <c r="M46630" s="51"/>
    </row>
    <row r="46631" spans="9:13">
      <c r="I46631" s="51"/>
      <c r="M46631" s="51"/>
    </row>
    <row r="46632" spans="9:13">
      <c r="I46632" s="51"/>
      <c r="M46632" s="51"/>
    </row>
    <row r="46633" spans="9:13">
      <c r="I46633" s="51"/>
      <c r="M46633" s="51"/>
    </row>
    <row r="46634" spans="9:13">
      <c r="I46634" s="51"/>
      <c r="M46634" s="51"/>
    </row>
    <row r="46635" spans="9:13">
      <c r="I46635" s="51"/>
      <c r="M46635" s="51"/>
    </row>
    <row r="46636" spans="9:13">
      <c r="I46636" s="51"/>
      <c r="M46636" s="51"/>
    </row>
    <row r="46637" spans="9:13">
      <c r="I46637" s="51"/>
      <c r="M46637" s="51"/>
    </row>
    <row r="46638" spans="9:13">
      <c r="I46638" s="51"/>
      <c r="M46638" s="51"/>
    </row>
    <row r="46639" spans="9:13">
      <c r="I46639" s="51"/>
      <c r="M46639" s="51"/>
    </row>
    <row r="46640" spans="9:13">
      <c r="I46640" s="51"/>
      <c r="M46640" s="51"/>
    </row>
    <row r="46641" spans="9:13">
      <c r="I46641" s="51"/>
      <c r="M46641" s="51"/>
    </row>
    <row r="46642" spans="9:13">
      <c r="I46642" s="51"/>
      <c r="M46642" s="51"/>
    </row>
    <row r="46643" spans="9:13">
      <c r="I46643" s="51"/>
      <c r="M46643" s="51"/>
    </row>
    <row r="46644" spans="9:13">
      <c r="I46644" s="51"/>
      <c r="M46644" s="51"/>
    </row>
    <row r="46645" spans="9:13">
      <c r="I46645" s="51"/>
      <c r="M46645" s="51"/>
    </row>
    <row r="46646" spans="9:13">
      <c r="I46646" s="51"/>
      <c r="M46646" s="51"/>
    </row>
    <row r="46647" spans="9:13">
      <c r="I46647" s="51"/>
      <c r="M46647" s="51"/>
    </row>
    <row r="46648" spans="9:13">
      <c r="I46648" s="51"/>
      <c r="M46648" s="51"/>
    </row>
    <row r="46649" spans="9:13">
      <c r="I46649" s="51"/>
      <c r="M46649" s="51"/>
    </row>
    <row r="46650" spans="9:13">
      <c r="I46650" s="51"/>
      <c r="M46650" s="51"/>
    </row>
    <row r="46651" spans="9:13">
      <c r="I46651" s="51"/>
      <c r="M46651" s="51"/>
    </row>
    <row r="46652" spans="9:13">
      <c r="I46652" s="51"/>
      <c r="M46652" s="51"/>
    </row>
    <row r="46653" spans="9:13">
      <c r="I46653" s="51"/>
      <c r="M46653" s="51"/>
    </row>
    <row r="46654" spans="9:13">
      <c r="I46654" s="51"/>
      <c r="M46654" s="51"/>
    </row>
    <row r="46655" spans="9:13">
      <c r="I46655" s="51"/>
      <c r="M46655" s="51"/>
    </row>
    <row r="46656" spans="9:13">
      <c r="I46656" s="51"/>
      <c r="M46656" s="51"/>
    </row>
    <row r="46657" spans="9:13">
      <c r="I46657" s="51"/>
      <c r="M46657" s="51"/>
    </row>
    <row r="46658" spans="9:13">
      <c r="I46658" s="51"/>
      <c r="M46658" s="51"/>
    </row>
    <row r="46659" spans="9:13">
      <c r="I46659" s="51"/>
      <c r="M46659" s="51"/>
    </row>
    <row r="46660" spans="9:13">
      <c r="I46660" s="51"/>
      <c r="M46660" s="51"/>
    </row>
    <row r="46661" spans="9:13">
      <c r="I46661" s="51"/>
      <c r="M46661" s="51"/>
    </row>
    <row r="46662" spans="9:13">
      <c r="I46662" s="51"/>
      <c r="M46662" s="51"/>
    </row>
    <row r="46663" spans="9:13">
      <c r="I46663" s="51"/>
      <c r="M46663" s="51"/>
    </row>
    <row r="46664" spans="9:13">
      <c r="I46664" s="51"/>
      <c r="M46664" s="51"/>
    </row>
    <row r="46665" spans="9:13">
      <c r="I46665" s="51"/>
      <c r="M46665" s="51"/>
    </row>
    <row r="46666" spans="9:13">
      <c r="I46666" s="51"/>
      <c r="M46666" s="51"/>
    </row>
    <row r="46667" spans="9:13">
      <c r="I46667" s="51"/>
      <c r="M46667" s="51"/>
    </row>
    <row r="46668" spans="9:13">
      <c r="I46668" s="51"/>
      <c r="M46668" s="51"/>
    </row>
    <row r="46669" spans="9:13">
      <c r="I46669" s="51"/>
      <c r="M46669" s="51"/>
    </row>
    <row r="46670" spans="9:13">
      <c r="I46670" s="51"/>
      <c r="M46670" s="51"/>
    </row>
    <row r="46671" spans="9:13">
      <c r="I46671" s="51"/>
      <c r="M46671" s="51"/>
    </row>
    <row r="46672" spans="9:13">
      <c r="I46672" s="51"/>
      <c r="M46672" s="51"/>
    </row>
    <row r="46673" spans="9:13">
      <c r="I46673" s="51"/>
      <c r="M46673" s="51"/>
    </row>
    <row r="46674" spans="9:13">
      <c r="I46674" s="51"/>
      <c r="M46674" s="51"/>
    </row>
    <row r="46675" spans="9:13">
      <c r="I46675" s="51"/>
      <c r="M46675" s="51"/>
    </row>
    <row r="46676" spans="9:13">
      <c r="I46676" s="51"/>
      <c r="M46676" s="51"/>
    </row>
    <row r="46677" spans="9:13">
      <c r="I46677" s="51"/>
      <c r="M46677" s="51"/>
    </row>
    <row r="46678" spans="9:13">
      <c r="I46678" s="51"/>
      <c r="M46678" s="51"/>
    </row>
    <row r="46679" spans="9:13">
      <c r="I46679" s="51"/>
      <c r="M46679" s="51"/>
    </row>
    <row r="46680" spans="9:13">
      <c r="I46680" s="51"/>
      <c r="M46680" s="51"/>
    </row>
    <row r="46681" spans="9:13">
      <c r="I46681" s="51"/>
      <c r="M46681" s="51"/>
    </row>
    <row r="46682" spans="9:13">
      <c r="I46682" s="51"/>
      <c r="M46682" s="51"/>
    </row>
    <row r="46683" spans="9:13">
      <c r="I46683" s="51"/>
      <c r="M46683" s="51"/>
    </row>
    <row r="46684" spans="9:13">
      <c r="I46684" s="51"/>
      <c r="M46684" s="51"/>
    </row>
    <row r="46685" spans="9:13">
      <c r="I46685" s="51"/>
      <c r="M46685" s="51"/>
    </row>
    <row r="46686" spans="9:13">
      <c r="I46686" s="51"/>
      <c r="M46686" s="51"/>
    </row>
    <row r="46687" spans="9:13">
      <c r="I46687" s="51"/>
      <c r="M46687" s="51"/>
    </row>
    <row r="46688" spans="9:13">
      <c r="I46688" s="51"/>
      <c r="M46688" s="51"/>
    </row>
    <row r="46689" spans="9:13">
      <c r="I46689" s="51"/>
      <c r="M46689" s="51"/>
    </row>
    <row r="46690" spans="9:13">
      <c r="I46690" s="51"/>
      <c r="M46690" s="51"/>
    </row>
    <row r="46691" spans="9:13">
      <c r="I46691" s="51"/>
      <c r="M46691" s="51"/>
    </row>
    <row r="46692" spans="9:13">
      <c r="I46692" s="51"/>
      <c r="M46692" s="51"/>
    </row>
    <row r="46693" spans="9:13">
      <c r="I46693" s="51"/>
      <c r="M46693" s="51"/>
    </row>
    <row r="46694" spans="9:13">
      <c r="I46694" s="51"/>
      <c r="M46694" s="51"/>
    </row>
    <row r="46695" spans="9:13">
      <c r="I46695" s="51"/>
      <c r="M46695" s="51"/>
    </row>
    <row r="46696" spans="9:13">
      <c r="I46696" s="51"/>
      <c r="M46696" s="51"/>
    </row>
    <row r="46697" spans="9:13">
      <c r="I46697" s="51"/>
      <c r="M46697" s="51"/>
    </row>
    <row r="46698" spans="9:13">
      <c r="I46698" s="51"/>
      <c r="M46698" s="51"/>
    </row>
    <row r="46699" spans="9:13">
      <c r="I46699" s="51"/>
      <c r="M46699" s="51"/>
    </row>
    <row r="46700" spans="9:13">
      <c r="I46700" s="51"/>
      <c r="M46700" s="51"/>
    </row>
    <row r="46701" spans="9:13">
      <c r="I46701" s="51"/>
      <c r="M46701" s="51"/>
    </row>
    <row r="46702" spans="9:13">
      <c r="I46702" s="51"/>
      <c r="M46702" s="51"/>
    </row>
    <row r="46703" spans="9:13">
      <c r="I46703" s="51"/>
      <c r="M46703" s="51"/>
    </row>
    <row r="46704" spans="9:13">
      <c r="I46704" s="51"/>
      <c r="M46704" s="51"/>
    </row>
    <row r="46705" spans="9:13">
      <c r="I46705" s="51"/>
      <c r="M46705" s="51"/>
    </row>
    <row r="46706" spans="9:13">
      <c r="I46706" s="51"/>
      <c r="M46706" s="51"/>
    </row>
    <row r="46707" spans="9:13">
      <c r="I46707" s="51"/>
      <c r="M46707" s="51"/>
    </row>
    <row r="46708" spans="9:13">
      <c r="I46708" s="51"/>
      <c r="M46708" s="51"/>
    </row>
    <row r="46709" spans="9:13">
      <c r="I46709" s="51"/>
      <c r="M46709" s="51"/>
    </row>
    <row r="46710" spans="9:13">
      <c r="I46710" s="51"/>
      <c r="M46710" s="51"/>
    </row>
    <row r="46711" spans="9:13">
      <c r="I46711" s="51"/>
      <c r="M46711" s="51"/>
    </row>
    <row r="46712" spans="9:13">
      <c r="I46712" s="51"/>
      <c r="M46712" s="51"/>
    </row>
    <row r="46713" spans="9:13">
      <c r="I46713" s="51"/>
      <c r="M46713" s="51"/>
    </row>
    <row r="46714" spans="9:13">
      <c r="I46714" s="51"/>
      <c r="M46714" s="51"/>
    </row>
    <row r="46715" spans="9:13">
      <c r="I46715" s="51"/>
      <c r="M46715" s="51"/>
    </row>
    <row r="46716" spans="9:13">
      <c r="I46716" s="51"/>
      <c r="M46716" s="51"/>
    </row>
    <row r="46717" spans="9:13">
      <c r="I46717" s="51"/>
      <c r="M46717" s="51"/>
    </row>
    <row r="46718" spans="9:13">
      <c r="I46718" s="51"/>
      <c r="M46718" s="51"/>
    </row>
    <row r="46719" spans="9:13">
      <c r="I46719" s="51"/>
      <c r="M46719" s="51"/>
    </row>
    <row r="46720" spans="9:13">
      <c r="I46720" s="51"/>
      <c r="M46720" s="51"/>
    </row>
    <row r="46721" spans="9:13">
      <c r="I46721" s="51"/>
      <c r="M46721" s="51"/>
    </row>
    <row r="46722" spans="9:13">
      <c r="I46722" s="51"/>
      <c r="M46722" s="51"/>
    </row>
    <row r="46723" spans="9:13">
      <c r="I46723" s="51"/>
      <c r="M46723" s="51"/>
    </row>
    <row r="46724" spans="9:13">
      <c r="I46724" s="51"/>
      <c r="M46724" s="51"/>
    </row>
    <row r="46725" spans="9:13">
      <c r="I46725" s="51"/>
      <c r="M46725" s="51"/>
    </row>
    <row r="46726" spans="9:13">
      <c r="I46726" s="51"/>
      <c r="M46726" s="51"/>
    </row>
    <row r="46727" spans="9:13">
      <c r="I46727" s="51"/>
      <c r="M46727" s="51"/>
    </row>
    <row r="46728" spans="9:13">
      <c r="I46728" s="51"/>
      <c r="M46728" s="51"/>
    </row>
    <row r="46729" spans="9:13">
      <c r="I46729" s="51"/>
      <c r="M46729" s="51"/>
    </row>
    <row r="46730" spans="9:13">
      <c r="I46730" s="51"/>
      <c r="M46730" s="51"/>
    </row>
    <row r="46731" spans="9:13">
      <c r="I46731" s="51"/>
      <c r="M46731" s="51"/>
    </row>
    <row r="46732" spans="9:13">
      <c r="I46732" s="51"/>
      <c r="M46732" s="51"/>
    </row>
    <row r="46733" spans="9:13">
      <c r="I46733" s="51"/>
      <c r="M46733" s="51"/>
    </row>
    <row r="46734" spans="9:13">
      <c r="I46734" s="51"/>
      <c r="M46734" s="51"/>
    </row>
    <row r="46735" spans="9:13">
      <c r="I46735" s="51"/>
      <c r="M46735" s="51"/>
    </row>
    <row r="46736" spans="9:13">
      <c r="I46736" s="51"/>
      <c r="M46736" s="51"/>
    </row>
    <row r="46737" spans="9:13">
      <c r="I46737" s="51"/>
      <c r="M46737" s="51"/>
    </row>
    <row r="46738" spans="9:13">
      <c r="I46738" s="51"/>
      <c r="M46738" s="51"/>
    </row>
    <row r="46739" spans="9:13">
      <c r="I46739" s="51"/>
      <c r="M46739" s="51"/>
    </row>
    <row r="46740" spans="9:13">
      <c r="I46740" s="51"/>
      <c r="M46740" s="51"/>
    </row>
    <row r="46741" spans="9:13">
      <c r="I46741" s="51"/>
      <c r="M46741" s="51"/>
    </row>
    <row r="46742" spans="9:13">
      <c r="I46742" s="51"/>
      <c r="M46742" s="51"/>
    </row>
    <row r="46743" spans="9:13">
      <c r="I46743" s="51"/>
      <c r="M46743" s="51"/>
    </row>
    <row r="46744" spans="9:13">
      <c r="I46744" s="51"/>
      <c r="M46744" s="51"/>
    </row>
    <row r="46745" spans="9:13">
      <c r="I46745" s="51"/>
      <c r="M46745" s="51"/>
    </row>
    <row r="46746" spans="9:13">
      <c r="I46746" s="51"/>
      <c r="M46746" s="51"/>
    </row>
    <row r="46747" spans="9:13">
      <c r="I46747" s="51"/>
      <c r="M46747" s="51"/>
    </row>
    <row r="46748" spans="9:13">
      <c r="I46748" s="51"/>
      <c r="M46748" s="51"/>
    </row>
    <row r="46749" spans="9:13">
      <c r="I46749" s="51"/>
      <c r="M46749" s="51"/>
    </row>
    <row r="46750" spans="9:13">
      <c r="I46750" s="51"/>
      <c r="M46750" s="51"/>
    </row>
    <row r="46751" spans="9:13">
      <c r="I46751" s="51"/>
      <c r="M46751" s="51"/>
    </row>
    <row r="46752" spans="9:13">
      <c r="I46752" s="51"/>
      <c r="M46752" s="51"/>
    </row>
    <row r="46753" spans="9:13">
      <c r="I46753" s="51"/>
      <c r="M46753" s="51"/>
    </row>
    <row r="46754" spans="9:13">
      <c r="I46754" s="51"/>
      <c r="M46754" s="51"/>
    </row>
    <row r="46755" spans="9:13">
      <c r="I46755" s="51"/>
      <c r="M46755" s="51"/>
    </row>
    <row r="46756" spans="9:13">
      <c r="I46756" s="51"/>
      <c r="M46756" s="51"/>
    </row>
    <row r="46757" spans="9:13">
      <c r="I46757" s="51"/>
      <c r="M46757" s="51"/>
    </row>
    <row r="46758" spans="9:13">
      <c r="I46758" s="51"/>
      <c r="M46758" s="51"/>
    </row>
    <row r="46759" spans="9:13">
      <c r="I46759" s="51"/>
      <c r="M46759" s="51"/>
    </row>
    <row r="46760" spans="9:13">
      <c r="I46760" s="51"/>
      <c r="M46760" s="51"/>
    </row>
    <row r="46761" spans="9:13">
      <c r="I46761" s="51"/>
      <c r="M46761" s="51"/>
    </row>
    <row r="46762" spans="9:13">
      <c r="I46762" s="51"/>
      <c r="M46762" s="51"/>
    </row>
    <row r="46763" spans="9:13">
      <c r="I46763" s="51"/>
      <c r="M46763" s="51"/>
    </row>
    <row r="46764" spans="9:13">
      <c r="I46764" s="51"/>
      <c r="M46764" s="51"/>
    </row>
    <row r="46765" spans="9:13">
      <c r="I46765" s="51"/>
      <c r="M46765" s="51"/>
    </row>
    <row r="46766" spans="9:13">
      <c r="I46766" s="51"/>
      <c r="M46766" s="51"/>
    </row>
    <row r="46767" spans="9:13">
      <c r="I46767" s="51"/>
      <c r="M46767" s="51"/>
    </row>
    <row r="46768" spans="9:13">
      <c r="I46768" s="51"/>
      <c r="M46768" s="51"/>
    </row>
    <row r="46769" spans="9:13">
      <c r="I46769" s="51"/>
      <c r="M46769" s="51"/>
    </row>
    <row r="46770" spans="9:13">
      <c r="I46770" s="51"/>
      <c r="M46770" s="51"/>
    </row>
    <row r="46771" spans="9:13">
      <c r="I46771" s="51"/>
      <c r="M46771" s="51"/>
    </row>
    <row r="46772" spans="9:13">
      <c r="I46772" s="51"/>
      <c r="M46772" s="51"/>
    </row>
    <row r="46773" spans="9:13">
      <c r="I46773" s="51"/>
      <c r="M46773" s="51"/>
    </row>
    <row r="46774" spans="9:13">
      <c r="I46774" s="51"/>
      <c r="M46774" s="51"/>
    </row>
    <row r="46775" spans="9:13">
      <c r="I46775" s="51"/>
      <c r="M46775" s="51"/>
    </row>
    <row r="46776" spans="9:13">
      <c r="I46776" s="51"/>
      <c r="M46776" s="51"/>
    </row>
    <row r="46777" spans="9:13">
      <c r="I46777" s="51"/>
      <c r="M46777" s="51"/>
    </row>
    <row r="46778" spans="9:13">
      <c r="I46778" s="51"/>
      <c r="M46778" s="51"/>
    </row>
    <row r="46779" spans="9:13">
      <c r="I46779" s="51"/>
      <c r="M46779" s="51"/>
    </row>
    <row r="46780" spans="9:13">
      <c r="I46780" s="51"/>
      <c r="M46780" s="51"/>
    </row>
    <row r="46781" spans="9:13">
      <c r="I46781" s="51"/>
      <c r="M46781" s="51"/>
    </row>
    <row r="46782" spans="9:13">
      <c r="I46782" s="51"/>
      <c r="M46782" s="51"/>
    </row>
    <row r="46783" spans="9:13">
      <c r="I46783" s="51"/>
      <c r="M46783" s="51"/>
    </row>
    <row r="46784" spans="9:13">
      <c r="I46784" s="51"/>
      <c r="M46784" s="51"/>
    </row>
    <row r="46785" spans="9:13">
      <c r="I46785" s="51"/>
      <c r="M46785" s="51"/>
    </row>
    <row r="46786" spans="9:13">
      <c r="I46786" s="51"/>
      <c r="M46786" s="51"/>
    </row>
    <row r="46787" spans="9:13">
      <c r="I46787" s="51"/>
      <c r="M46787" s="51"/>
    </row>
    <row r="46788" spans="9:13">
      <c r="I46788" s="51"/>
      <c r="M46788" s="51"/>
    </row>
    <row r="46789" spans="9:13">
      <c r="I46789" s="51"/>
      <c r="M46789" s="51"/>
    </row>
    <row r="46790" spans="9:13">
      <c r="I46790" s="51"/>
      <c r="M46790" s="51"/>
    </row>
    <row r="46791" spans="9:13">
      <c r="I46791" s="51"/>
      <c r="M46791" s="51"/>
    </row>
    <row r="46792" spans="9:13">
      <c r="I46792" s="51"/>
      <c r="M46792" s="51"/>
    </row>
    <row r="46793" spans="9:13">
      <c r="I46793" s="51"/>
      <c r="M46793" s="51"/>
    </row>
    <row r="46794" spans="9:13">
      <c r="I46794" s="51"/>
      <c r="M46794" s="51"/>
    </row>
    <row r="46795" spans="9:13">
      <c r="I46795" s="51"/>
      <c r="M46795" s="51"/>
    </row>
    <row r="46796" spans="9:13">
      <c r="I46796" s="51"/>
      <c r="M46796" s="51"/>
    </row>
    <row r="46797" spans="9:13">
      <c r="I46797" s="51"/>
      <c r="M46797" s="51"/>
    </row>
    <row r="46798" spans="9:13">
      <c r="I46798" s="51"/>
      <c r="M46798" s="51"/>
    </row>
    <row r="46799" spans="9:13">
      <c r="I46799" s="51"/>
      <c r="M46799" s="51"/>
    </row>
    <row r="46800" spans="9:13">
      <c r="I46800" s="51"/>
      <c r="M46800" s="51"/>
    </row>
    <row r="46801" spans="9:13">
      <c r="I46801" s="51"/>
      <c r="M46801" s="51"/>
    </row>
    <row r="46802" spans="9:13">
      <c r="I46802" s="51"/>
      <c r="M46802" s="51"/>
    </row>
    <row r="46803" spans="9:13">
      <c r="I46803" s="51"/>
      <c r="M46803" s="51"/>
    </row>
    <row r="46804" spans="9:13">
      <c r="I46804" s="51"/>
      <c r="M46804" s="51"/>
    </row>
    <row r="46805" spans="9:13">
      <c r="I46805" s="51"/>
      <c r="M46805" s="51"/>
    </row>
    <row r="46806" spans="9:13">
      <c r="I46806" s="51"/>
      <c r="M46806" s="51"/>
    </row>
    <row r="46807" spans="9:13">
      <c r="I46807" s="51"/>
      <c r="M46807" s="51"/>
    </row>
    <row r="46808" spans="9:13">
      <c r="I46808" s="51"/>
      <c r="M46808" s="51"/>
    </row>
    <row r="46809" spans="9:13">
      <c r="I46809" s="51"/>
      <c r="M46809" s="51"/>
    </row>
    <row r="46810" spans="9:13">
      <c r="I46810" s="51"/>
      <c r="M46810" s="51"/>
    </row>
    <row r="46811" spans="9:13">
      <c r="I46811" s="51"/>
      <c r="M46811" s="51"/>
    </row>
    <row r="46812" spans="9:13">
      <c r="I46812" s="51"/>
      <c r="M46812" s="51"/>
    </row>
    <row r="46813" spans="9:13">
      <c r="I46813" s="51"/>
      <c r="M46813" s="51"/>
    </row>
    <row r="46814" spans="9:13">
      <c r="I46814" s="51"/>
      <c r="M46814" s="51"/>
    </row>
    <row r="46815" spans="9:13">
      <c r="I46815" s="51"/>
      <c r="M46815" s="51"/>
    </row>
    <row r="46816" spans="9:13">
      <c r="I46816" s="51"/>
      <c r="M46816" s="51"/>
    </row>
    <row r="46817" spans="9:13">
      <c r="I46817" s="51"/>
      <c r="M46817" s="51"/>
    </row>
    <row r="46818" spans="9:13">
      <c r="I46818" s="51"/>
      <c r="M46818" s="51"/>
    </row>
    <row r="46819" spans="9:13">
      <c r="I46819" s="51"/>
      <c r="M46819" s="51"/>
    </row>
    <row r="46820" spans="9:13">
      <c r="I46820" s="51"/>
      <c r="M46820" s="51"/>
    </row>
    <row r="46821" spans="9:13">
      <c r="I46821" s="51"/>
      <c r="M46821" s="51"/>
    </row>
    <row r="46822" spans="9:13">
      <c r="I46822" s="51"/>
      <c r="M46822" s="51"/>
    </row>
    <row r="46823" spans="9:13">
      <c r="I46823" s="51"/>
      <c r="M46823" s="51"/>
    </row>
    <row r="46824" spans="9:13">
      <c r="I46824" s="51"/>
      <c r="M46824" s="51"/>
    </row>
    <row r="46825" spans="9:13">
      <c r="I46825" s="51"/>
      <c r="M46825" s="51"/>
    </row>
    <row r="46826" spans="9:13">
      <c r="I46826" s="51"/>
      <c r="M46826" s="51"/>
    </row>
    <row r="46827" spans="9:13">
      <c r="I46827" s="51"/>
      <c r="M46827" s="51"/>
    </row>
    <row r="46828" spans="9:13">
      <c r="I46828" s="51"/>
      <c r="M46828" s="51"/>
    </row>
    <row r="46829" spans="9:13">
      <c r="I46829" s="51"/>
      <c r="M46829" s="51"/>
    </row>
    <row r="46830" spans="9:13">
      <c r="I46830" s="51"/>
      <c r="M46830" s="51"/>
    </row>
    <row r="46831" spans="9:13">
      <c r="I46831" s="51"/>
      <c r="M46831" s="51"/>
    </row>
    <row r="46832" spans="9:13">
      <c r="I46832" s="51"/>
      <c r="M46832" s="51"/>
    </row>
    <row r="46833" spans="9:13">
      <c r="I46833" s="51"/>
      <c r="M46833" s="51"/>
    </row>
    <row r="46834" spans="9:13">
      <c r="I46834" s="51"/>
      <c r="M46834" s="51"/>
    </row>
    <row r="46835" spans="9:13">
      <c r="I46835" s="51"/>
      <c r="M46835" s="51"/>
    </row>
    <row r="46836" spans="9:13">
      <c r="I46836" s="51"/>
      <c r="M46836" s="51"/>
    </row>
    <row r="46837" spans="9:13">
      <c r="I46837" s="51"/>
      <c r="M46837" s="51"/>
    </row>
    <row r="46838" spans="9:13">
      <c r="I46838" s="51"/>
      <c r="M46838" s="51"/>
    </row>
    <row r="46839" spans="9:13">
      <c r="I46839" s="51"/>
      <c r="M46839" s="51"/>
    </row>
    <row r="46840" spans="9:13">
      <c r="I46840" s="51"/>
      <c r="M46840" s="51"/>
    </row>
    <row r="46841" spans="9:13">
      <c r="I46841" s="51"/>
      <c r="M46841" s="51"/>
    </row>
    <row r="46842" spans="9:13">
      <c r="I46842" s="51"/>
      <c r="M46842" s="51"/>
    </row>
    <row r="46843" spans="9:13">
      <c r="I46843" s="51"/>
      <c r="M46843" s="51"/>
    </row>
    <row r="46844" spans="9:13">
      <c r="I46844" s="51"/>
      <c r="M46844" s="51"/>
    </row>
    <row r="46845" spans="9:13">
      <c r="I46845" s="51"/>
      <c r="M46845" s="51"/>
    </row>
    <row r="46846" spans="9:13">
      <c r="I46846" s="51"/>
      <c r="M46846" s="51"/>
    </row>
    <row r="46847" spans="9:13">
      <c r="I46847" s="51"/>
      <c r="M46847" s="51"/>
    </row>
    <row r="46848" spans="9:13">
      <c r="I46848" s="51"/>
      <c r="M46848" s="51"/>
    </row>
    <row r="46849" spans="9:13">
      <c r="I46849" s="51"/>
      <c r="M46849" s="51"/>
    </row>
    <row r="46850" spans="9:13">
      <c r="I46850" s="51"/>
      <c r="M46850" s="51"/>
    </row>
    <row r="46851" spans="9:13">
      <c r="I46851" s="51"/>
      <c r="M46851" s="51"/>
    </row>
    <row r="46852" spans="9:13">
      <c r="I46852" s="51"/>
      <c r="M46852" s="51"/>
    </row>
    <row r="46853" spans="9:13">
      <c r="I46853" s="51"/>
      <c r="M46853" s="51"/>
    </row>
    <row r="46854" spans="9:13">
      <c r="I46854" s="51"/>
      <c r="M46854" s="51"/>
    </row>
    <row r="46855" spans="9:13">
      <c r="I46855" s="51"/>
      <c r="M46855" s="51"/>
    </row>
    <row r="46856" spans="9:13">
      <c r="I46856" s="51"/>
      <c r="M46856" s="51"/>
    </row>
    <row r="46857" spans="9:13">
      <c r="I46857" s="51"/>
      <c r="M46857" s="51"/>
    </row>
    <row r="46858" spans="9:13">
      <c r="I46858" s="51"/>
      <c r="M46858" s="51"/>
    </row>
    <row r="46859" spans="9:13">
      <c r="I46859" s="51"/>
      <c r="M46859" s="51"/>
    </row>
    <row r="46860" spans="9:13">
      <c r="I46860" s="51"/>
      <c r="M46860" s="51"/>
    </row>
    <row r="46861" spans="9:13">
      <c r="I46861" s="51"/>
      <c r="M46861" s="51"/>
    </row>
    <row r="46862" spans="9:13">
      <c r="I46862" s="51"/>
      <c r="M46862" s="51"/>
    </row>
    <row r="46863" spans="9:13">
      <c r="I46863" s="51"/>
      <c r="M46863" s="51"/>
    </row>
    <row r="46864" spans="9:13">
      <c r="I46864" s="51"/>
      <c r="M46864" s="51"/>
    </row>
    <row r="46865" spans="9:13">
      <c r="I46865" s="51"/>
      <c r="M46865" s="51"/>
    </row>
    <row r="46866" spans="9:13">
      <c r="I46866" s="51"/>
      <c r="M46866" s="51"/>
    </row>
    <row r="46867" spans="9:13">
      <c r="I46867" s="51"/>
      <c r="M46867" s="51"/>
    </row>
    <row r="46868" spans="9:13">
      <c r="I46868" s="51"/>
      <c r="M46868" s="51"/>
    </row>
    <row r="46869" spans="9:13">
      <c r="I46869" s="51"/>
      <c r="M46869" s="51"/>
    </row>
    <row r="46870" spans="9:13">
      <c r="I46870" s="51"/>
      <c r="M46870" s="51"/>
    </row>
    <row r="46871" spans="9:13">
      <c r="I46871" s="51"/>
      <c r="M46871" s="51"/>
    </row>
    <row r="46872" spans="9:13">
      <c r="I46872" s="51"/>
      <c r="M46872" s="51"/>
    </row>
    <row r="46873" spans="9:13">
      <c r="I46873" s="51"/>
      <c r="M46873" s="51"/>
    </row>
    <row r="46874" spans="9:13">
      <c r="I46874" s="51"/>
      <c r="M46874" s="51"/>
    </row>
    <row r="46875" spans="9:13">
      <c r="I46875" s="51"/>
      <c r="M46875" s="51"/>
    </row>
    <row r="46876" spans="9:13">
      <c r="I46876" s="51"/>
      <c r="M46876" s="51"/>
    </row>
    <row r="46877" spans="9:13">
      <c r="I46877" s="51"/>
      <c r="M46877" s="51"/>
    </row>
    <row r="46878" spans="9:13">
      <c r="I46878" s="51"/>
      <c r="M46878" s="51"/>
    </row>
    <row r="46879" spans="9:13">
      <c r="I46879" s="51"/>
      <c r="M46879" s="51"/>
    </row>
    <row r="46880" spans="9:13">
      <c r="I46880" s="51"/>
      <c r="M46880" s="51"/>
    </row>
    <row r="46881" spans="9:13">
      <c r="I46881" s="51"/>
      <c r="M46881" s="51"/>
    </row>
    <row r="46882" spans="9:13">
      <c r="I46882" s="51"/>
      <c r="M46882" s="51"/>
    </row>
    <row r="46883" spans="9:13">
      <c r="I46883" s="51"/>
      <c r="M46883" s="51"/>
    </row>
    <row r="46884" spans="9:13">
      <c r="I46884" s="51"/>
      <c r="M46884" s="51"/>
    </row>
    <row r="46885" spans="9:13">
      <c r="I46885" s="51"/>
      <c r="M46885" s="51"/>
    </row>
    <row r="46886" spans="9:13">
      <c r="I46886" s="51"/>
      <c r="M46886" s="51"/>
    </row>
    <row r="46887" spans="9:13">
      <c r="I46887" s="51"/>
      <c r="M46887" s="51"/>
    </row>
    <row r="46888" spans="9:13">
      <c r="I46888" s="51"/>
      <c r="M46888" s="51"/>
    </row>
    <row r="46889" spans="9:13">
      <c r="I46889" s="51"/>
      <c r="M46889" s="51"/>
    </row>
    <row r="46890" spans="9:13">
      <c r="I46890" s="51"/>
      <c r="M46890" s="51"/>
    </row>
    <row r="46891" spans="9:13">
      <c r="I46891" s="51"/>
      <c r="M46891" s="51"/>
    </row>
    <row r="46892" spans="9:13">
      <c r="I46892" s="51"/>
      <c r="M46892" s="51"/>
    </row>
    <row r="46893" spans="9:13">
      <c r="I46893" s="51"/>
      <c r="M46893" s="51"/>
    </row>
    <row r="46894" spans="9:13">
      <c r="I46894" s="51"/>
      <c r="M46894" s="51"/>
    </row>
    <row r="46895" spans="9:13">
      <c r="I46895" s="51"/>
      <c r="M46895" s="51"/>
    </row>
    <row r="46896" spans="9:13">
      <c r="I46896" s="51"/>
      <c r="M46896" s="51"/>
    </row>
    <row r="46897" spans="9:13">
      <c r="I46897" s="51"/>
      <c r="M46897" s="51"/>
    </row>
    <row r="46898" spans="9:13">
      <c r="I46898" s="51"/>
      <c r="M46898" s="51"/>
    </row>
    <row r="46899" spans="9:13">
      <c r="I46899" s="51"/>
      <c r="M46899" s="51"/>
    </row>
    <row r="46900" spans="9:13">
      <c r="I46900" s="51"/>
      <c r="M46900" s="51"/>
    </row>
    <row r="46901" spans="9:13">
      <c r="I46901" s="51"/>
      <c r="M46901" s="51"/>
    </row>
    <row r="46902" spans="9:13">
      <c r="I46902" s="51"/>
      <c r="M46902" s="51"/>
    </row>
    <row r="46903" spans="9:13">
      <c r="I46903" s="51"/>
      <c r="M46903" s="51"/>
    </row>
    <row r="46904" spans="9:13">
      <c r="I46904" s="51"/>
      <c r="M46904" s="51"/>
    </row>
    <row r="46905" spans="9:13">
      <c r="I46905" s="51"/>
      <c r="M46905" s="51"/>
    </row>
    <row r="46906" spans="9:13">
      <c r="I46906" s="51"/>
      <c r="M46906" s="51"/>
    </row>
    <row r="46907" spans="9:13">
      <c r="I46907" s="51"/>
      <c r="M46907" s="51"/>
    </row>
    <row r="46908" spans="9:13">
      <c r="I46908" s="51"/>
      <c r="M46908" s="51"/>
    </row>
    <row r="46909" spans="9:13">
      <c r="I46909" s="51"/>
      <c r="M46909" s="51"/>
    </row>
    <row r="46910" spans="9:13">
      <c r="I46910" s="51"/>
      <c r="M46910" s="51"/>
    </row>
    <row r="46911" spans="9:13">
      <c r="I46911" s="51"/>
      <c r="M46911" s="51"/>
    </row>
    <row r="46912" spans="9:13">
      <c r="I46912" s="51"/>
      <c r="M46912" s="51"/>
    </row>
    <row r="46913" spans="9:13">
      <c r="I46913" s="51"/>
      <c r="M46913" s="51"/>
    </row>
    <row r="46914" spans="9:13">
      <c r="I46914" s="51"/>
      <c r="M46914" s="51"/>
    </row>
    <row r="46915" spans="9:13">
      <c r="I46915" s="51"/>
      <c r="M46915" s="51"/>
    </row>
    <row r="46916" spans="9:13">
      <c r="I46916" s="51"/>
      <c r="M46916" s="51"/>
    </row>
    <row r="46917" spans="9:13">
      <c r="I46917" s="51"/>
      <c r="M46917" s="51"/>
    </row>
    <row r="46918" spans="9:13">
      <c r="I46918" s="51"/>
      <c r="M46918" s="51"/>
    </row>
    <row r="46919" spans="9:13">
      <c r="I46919" s="51"/>
      <c r="M46919" s="51"/>
    </row>
    <row r="46920" spans="9:13">
      <c r="I46920" s="51"/>
      <c r="M46920" s="51"/>
    </row>
    <row r="46921" spans="9:13">
      <c r="I46921" s="51"/>
      <c r="M46921" s="51"/>
    </row>
    <row r="46922" spans="9:13">
      <c r="I46922" s="51"/>
      <c r="M46922" s="51"/>
    </row>
    <row r="46923" spans="9:13">
      <c r="I46923" s="51"/>
      <c r="M46923" s="51"/>
    </row>
    <row r="46924" spans="9:13">
      <c r="I46924" s="51"/>
      <c r="M46924" s="51"/>
    </row>
    <row r="46925" spans="9:13">
      <c r="I46925" s="51"/>
      <c r="M46925" s="51"/>
    </row>
    <row r="46926" spans="9:13">
      <c r="I46926" s="51"/>
      <c r="M46926" s="51"/>
    </row>
    <row r="46927" spans="9:13">
      <c r="I46927" s="51"/>
      <c r="M46927" s="51"/>
    </row>
    <row r="46928" spans="9:13">
      <c r="I46928" s="51"/>
      <c r="M46928" s="51"/>
    </row>
    <row r="46929" spans="9:13">
      <c r="I46929" s="51"/>
      <c r="M46929" s="51"/>
    </row>
    <row r="46930" spans="9:13">
      <c r="I46930" s="51"/>
      <c r="M46930" s="51"/>
    </row>
    <row r="46931" spans="9:13">
      <c r="I46931" s="51"/>
      <c r="M46931" s="51"/>
    </row>
    <row r="46932" spans="9:13">
      <c r="I46932" s="51"/>
      <c r="M46932" s="51"/>
    </row>
    <row r="46933" spans="9:13">
      <c r="I46933" s="51"/>
      <c r="M46933" s="51"/>
    </row>
    <row r="46934" spans="9:13">
      <c r="I46934" s="51"/>
      <c r="M46934" s="51"/>
    </row>
    <row r="46935" spans="9:13">
      <c r="I46935" s="51"/>
      <c r="M46935" s="51"/>
    </row>
    <row r="46936" spans="9:13">
      <c r="I46936" s="51"/>
      <c r="M46936" s="51"/>
    </row>
    <row r="46937" spans="9:13">
      <c r="I46937" s="51"/>
      <c r="M46937" s="51"/>
    </row>
    <row r="46938" spans="9:13">
      <c r="I46938" s="51"/>
      <c r="M46938" s="51"/>
    </row>
    <row r="46939" spans="9:13">
      <c r="I46939" s="51"/>
      <c r="M46939" s="51"/>
    </row>
    <row r="46940" spans="9:13">
      <c r="I46940" s="51"/>
      <c r="M46940" s="51"/>
    </row>
    <row r="46941" spans="9:13">
      <c r="I46941" s="51"/>
      <c r="M46941" s="51"/>
    </row>
    <row r="46942" spans="9:13">
      <c r="I46942" s="51"/>
      <c r="M46942" s="51"/>
    </row>
    <row r="46943" spans="9:13">
      <c r="I46943" s="51"/>
      <c r="M46943" s="51"/>
    </row>
    <row r="46944" spans="9:13">
      <c r="I46944" s="51"/>
      <c r="M46944" s="51"/>
    </row>
    <row r="46945" spans="9:13">
      <c r="I46945" s="51"/>
      <c r="M46945" s="51"/>
    </row>
    <row r="46946" spans="9:13">
      <c r="I46946" s="51"/>
      <c r="M46946" s="51"/>
    </row>
    <row r="46947" spans="9:13">
      <c r="I46947" s="51"/>
      <c r="M46947" s="51"/>
    </row>
    <row r="46948" spans="9:13">
      <c r="I46948" s="51"/>
      <c r="M46948" s="51"/>
    </row>
    <row r="46949" spans="9:13">
      <c r="I46949" s="51"/>
      <c r="M46949" s="51"/>
    </row>
    <row r="46950" spans="9:13">
      <c r="I46950" s="51"/>
      <c r="M46950" s="51"/>
    </row>
    <row r="46951" spans="9:13">
      <c r="I46951" s="51"/>
      <c r="M46951" s="51"/>
    </row>
    <row r="46952" spans="9:13">
      <c r="I46952" s="51"/>
      <c r="M46952" s="51"/>
    </row>
    <row r="46953" spans="9:13">
      <c r="I46953" s="51"/>
      <c r="M46953" s="51"/>
    </row>
    <row r="46954" spans="9:13">
      <c r="I46954" s="51"/>
      <c r="M46954" s="51"/>
    </row>
    <row r="46955" spans="9:13">
      <c r="I46955" s="51"/>
      <c r="M46955" s="51"/>
    </row>
    <row r="46956" spans="9:13">
      <c r="I46956" s="51"/>
      <c r="M46956" s="51"/>
    </row>
    <row r="46957" spans="9:13">
      <c r="I46957" s="51"/>
      <c r="M46957" s="51"/>
    </row>
    <row r="46958" spans="9:13">
      <c r="I46958" s="51"/>
      <c r="M46958" s="51"/>
    </row>
    <row r="46959" spans="9:13">
      <c r="I46959" s="51"/>
      <c r="M46959" s="51"/>
    </row>
    <row r="46960" spans="9:13">
      <c r="I46960" s="51"/>
      <c r="M46960" s="51"/>
    </row>
    <row r="46961" spans="9:13">
      <c r="I46961" s="51"/>
      <c r="M46961" s="51"/>
    </row>
    <row r="46962" spans="9:13">
      <c r="I46962" s="51"/>
      <c r="M46962" s="51"/>
    </row>
    <row r="46963" spans="9:13">
      <c r="I46963" s="51"/>
      <c r="M46963" s="51"/>
    </row>
    <row r="46964" spans="9:13">
      <c r="I46964" s="51"/>
      <c r="M46964" s="51"/>
    </row>
    <row r="46965" spans="9:13">
      <c r="I46965" s="51"/>
      <c r="M46965" s="51"/>
    </row>
    <row r="46966" spans="9:13">
      <c r="I46966" s="51"/>
      <c r="M46966" s="51"/>
    </row>
    <row r="46967" spans="9:13">
      <c r="I46967" s="51"/>
      <c r="M46967" s="51"/>
    </row>
    <row r="46968" spans="9:13">
      <c r="I46968" s="51"/>
      <c r="M46968" s="51"/>
    </row>
    <row r="46969" spans="9:13">
      <c r="I46969" s="51"/>
      <c r="M46969" s="51"/>
    </row>
    <row r="46970" spans="9:13">
      <c r="I46970" s="51"/>
      <c r="M46970" s="51"/>
    </row>
    <row r="46971" spans="9:13">
      <c r="I46971" s="51"/>
      <c r="M46971" s="51"/>
    </row>
    <row r="46972" spans="9:13">
      <c r="I46972" s="51"/>
      <c r="M46972" s="51"/>
    </row>
    <row r="46973" spans="9:13">
      <c r="I46973" s="51"/>
      <c r="M46973" s="51"/>
    </row>
    <row r="46974" spans="9:13">
      <c r="I46974" s="51"/>
      <c r="M46974" s="51"/>
    </row>
    <row r="46975" spans="9:13">
      <c r="I46975" s="51"/>
      <c r="M46975" s="51"/>
    </row>
    <row r="46976" spans="9:13">
      <c r="I46976" s="51"/>
      <c r="M46976" s="51"/>
    </row>
    <row r="46977" spans="9:13">
      <c r="I46977" s="51"/>
      <c r="M46977" s="51"/>
    </row>
    <row r="46978" spans="9:13">
      <c r="I46978" s="51"/>
      <c r="M46978" s="51"/>
    </row>
    <row r="46979" spans="9:13">
      <c r="I46979" s="51"/>
      <c r="M46979" s="51"/>
    </row>
    <row r="46980" spans="9:13">
      <c r="I46980" s="51"/>
      <c r="M46980" s="51"/>
    </row>
    <row r="46981" spans="9:13">
      <c r="I46981" s="51"/>
      <c r="M46981" s="51"/>
    </row>
    <row r="46982" spans="9:13">
      <c r="I46982" s="51"/>
      <c r="M46982" s="51"/>
    </row>
    <row r="46983" spans="9:13">
      <c r="I46983" s="51"/>
      <c r="M46983" s="51"/>
    </row>
    <row r="46984" spans="9:13">
      <c r="I46984" s="51"/>
      <c r="M46984" s="51"/>
    </row>
    <row r="46985" spans="9:13">
      <c r="I46985" s="51"/>
      <c r="M46985" s="51"/>
    </row>
    <row r="46986" spans="9:13">
      <c r="I46986" s="51"/>
      <c r="M46986" s="51"/>
    </row>
    <row r="46987" spans="9:13">
      <c r="I46987" s="51"/>
      <c r="M46987" s="51"/>
    </row>
    <row r="46988" spans="9:13">
      <c r="I46988" s="51"/>
      <c r="M46988" s="51"/>
    </row>
    <row r="46989" spans="9:13">
      <c r="I46989" s="51"/>
      <c r="M46989" s="51"/>
    </row>
    <row r="46990" spans="9:13">
      <c r="I46990" s="51"/>
      <c r="M46990" s="51"/>
    </row>
    <row r="46991" spans="9:13">
      <c r="I46991" s="51"/>
      <c r="M46991" s="51"/>
    </row>
    <row r="46992" spans="9:13">
      <c r="I46992" s="51"/>
      <c r="M46992" s="51"/>
    </row>
    <row r="46993" spans="9:13">
      <c r="I46993" s="51"/>
      <c r="M46993" s="51"/>
    </row>
    <row r="46994" spans="9:13">
      <c r="I46994" s="51"/>
      <c r="M46994" s="51"/>
    </row>
    <row r="46995" spans="9:13">
      <c r="I46995" s="51"/>
      <c r="M46995" s="51"/>
    </row>
    <row r="46996" spans="9:13">
      <c r="I46996" s="51"/>
      <c r="M46996" s="51"/>
    </row>
    <row r="46997" spans="9:13">
      <c r="I46997" s="51"/>
      <c r="M46997" s="51"/>
    </row>
    <row r="46998" spans="9:13">
      <c r="I46998" s="51"/>
      <c r="M46998" s="51"/>
    </row>
    <row r="46999" spans="9:13">
      <c r="I46999" s="51"/>
      <c r="M46999" s="51"/>
    </row>
    <row r="47000" spans="9:13">
      <c r="I47000" s="51"/>
      <c r="M47000" s="51"/>
    </row>
    <row r="47001" spans="9:13">
      <c r="I47001" s="51"/>
      <c r="M47001" s="51"/>
    </row>
    <row r="47002" spans="9:13">
      <c r="I47002" s="51"/>
      <c r="M47002" s="51"/>
    </row>
    <row r="47003" spans="9:13">
      <c r="I47003" s="51"/>
      <c r="M47003" s="51"/>
    </row>
    <row r="47004" spans="9:13">
      <c r="I47004" s="51"/>
      <c r="M47004" s="51"/>
    </row>
    <row r="47005" spans="9:13">
      <c r="I47005" s="51"/>
      <c r="M47005" s="51"/>
    </row>
    <row r="47006" spans="9:13">
      <c r="I47006" s="51"/>
      <c r="M47006" s="51"/>
    </row>
    <row r="47007" spans="9:13">
      <c r="I47007" s="51"/>
      <c r="M47007" s="51"/>
    </row>
    <row r="47008" spans="9:13">
      <c r="I47008" s="51"/>
      <c r="M47008" s="51"/>
    </row>
    <row r="47009" spans="9:13">
      <c r="I47009" s="51"/>
      <c r="M47009" s="51"/>
    </row>
    <row r="47010" spans="9:13">
      <c r="I47010" s="51"/>
      <c r="M47010" s="51"/>
    </row>
    <row r="47011" spans="9:13">
      <c r="I47011" s="51"/>
      <c r="M47011" s="51"/>
    </row>
    <row r="47012" spans="9:13">
      <c r="I47012" s="51"/>
      <c r="M47012" s="51"/>
    </row>
    <row r="47013" spans="9:13">
      <c r="I47013" s="51"/>
      <c r="M47013" s="51"/>
    </row>
    <row r="47014" spans="9:13">
      <c r="I47014" s="51"/>
      <c r="M47014" s="51"/>
    </row>
    <row r="47015" spans="9:13">
      <c r="I47015" s="51"/>
      <c r="M47015" s="51"/>
    </row>
    <row r="47016" spans="9:13">
      <c r="I47016" s="51"/>
      <c r="M47016" s="51"/>
    </row>
    <row r="47017" spans="9:13">
      <c r="I47017" s="51"/>
      <c r="M47017" s="51"/>
    </row>
    <row r="47018" spans="9:13">
      <c r="I47018" s="51"/>
      <c r="M47018" s="51"/>
    </row>
    <row r="47019" spans="9:13">
      <c r="I47019" s="51"/>
      <c r="M47019" s="51"/>
    </row>
    <row r="47020" spans="9:13">
      <c r="I47020" s="51"/>
      <c r="M47020" s="51"/>
    </row>
    <row r="47021" spans="9:13">
      <c r="I47021" s="51"/>
      <c r="M47021" s="51"/>
    </row>
    <row r="47022" spans="9:13">
      <c r="I47022" s="51"/>
      <c r="M47022" s="51"/>
    </row>
    <row r="47023" spans="9:13">
      <c r="I47023" s="51"/>
      <c r="M47023" s="51"/>
    </row>
    <row r="47024" spans="9:13">
      <c r="I47024" s="51"/>
      <c r="M47024" s="51"/>
    </row>
    <row r="47025" spans="9:13">
      <c r="I47025" s="51"/>
      <c r="M47025" s="51"/>
    </row>
    <row r="47026" spans="9:13">
      <c r="I47026" s="51"/>
      <c r="M47026" s="51"/>
    </row>
    <row r="47027" spans="9:13">
      <c r="I47027" s="51"/>
      <c r="M47027" s="51"/>
    </row>
    <row r="47028" spans="9:13">
      <c r="I47028" s="51"/>
      <c r="M47028" s="51"/>
    </row>
    <row r="47029" spans="9:13">
      <c r="I47029" s="51"/>
      <c r="M47029" s="51"/>
    </row>
    <row r="47030" spans="9:13">
      <c r="I47030" s="51"/>
      <c r="M47030" s="51"/>
    </row>
    <row r="47031" spans="9:13">
      <c r="I47031" s="51"/>
      <c r="M47031" s="51"/>
    </row>
    <row r="47032" spans="9:13">
      <c r="I47032" s="51"/>
      <c r="M47032" s="51"/>
    </row>
    <row r="47033" spans="9:13">
      <c r="I47033" s="51"/>
      <c r="M47033" s="51"/>
    </row>
    <row r="47034" spans="9:13">
      <c r="I47034" s="51"/>
      <c r="M47034" s="51"/>
    </row>
    <row r="47035" spans="9:13">
      <c r="I47035" s="51"/>
      <c r="M47035" s="51"/>
    </row>
    <row r="47036" spans="9:13">
      <c r="I47036" s="51"/>
      <c r="M47036" s="51"/>
    </row>
    <row r="47037" spans="9:13">
      <c r="I47037" s="51"/>
      <c r="M47037" s="51"/>
    </row>
    <row r="47038" spans="9:13">
      <c r="I47038" s="51"/>
      <c r="M47038" s="51"/>
    </row>
    <row r="47039" spans="9:13">
      <c r="I47039" s="51"/>
      <c r="M47039" s="51"/>
    </row>
    <row r="47040" spans="9:13">
      <c r="I47040" s="51"/>
      <c r="M47040" s="51"/>
    </row>
    <row r="47041" spans="9:13">
      <c r="I47041" s="51"/>
      <c r="M47041" s="51"/>
    </row>
    <row r="47042" spans="9:13">
      <c r="I47042" s="51"/>
      <c r="M47042" s="51"/>
    </row>
    <row r="47043" spans="9:13">
      <c r="I47043" s="51"/>
      <c r="M47043" s="51"/>
    </row>
    <row r="47044" spans="9:13">
      <c r="I47044" s="51"/>
      <c r="M47044" s="51"/>
    </row>
    <row r="47045" spans="9:13">
      <c r="I47045" s="51"/>
      <c r="M47045" s="51"/>
    </row>
    <row r="47046" spans="9:13">
      <c r="I47046" s="51"/>
      <c r="M47046" s="51"/>
    </row>
    <row r="47047" spans="9:13">
      <c r="I47047" s="51"/>
      <c r="M47047" s="51"/>
    </row>
    <row r="47048" spans="9:13">
      <c r="I47048" s="51"/>
      <c r="M47048" s="51"/>
    </row>
    <row r="47049" spans="9:13">
      <c r="I47049" s="51"/>
      <c r="M47049" s="51"/>
    </row>
    <row r="47050" spans="9:13">
      <c r="I47050" s="51"/>
      <c r="M47050" s="51"/>
    </row>
    <row r="47051" spans="9:13">
      <c r="I47051" s="51"/>
      <c r="M47051" s="51"/>
    </row>
    <row r="47052" spans="9:13">
      <c r="I47052" s="51"/>
      <c r="M47052" s="51"/>
    </row>
    <row r="47053" spans="9:13">
      <c r="I47053" s="51"/>
      <c r="M47053" s="51"/>
    </row>
    <row r="47054" spans="9:13">
      <c r="I47054" s="51"/>
      <c r="M47054" s="51"/>
    </row>
    <row r="47055" spans="9:13">
      <c r="I47055" s="51"/>
      <c r="M47055" s="51"/>
    </row>
    <row r="47056" spans="9:13">
      <c r="I47056" s="51"/>
      <c r="M47056" s="51"/>
    </row>
    <row r="47057" spans="9:13">
      <c r="I47057" s="51"/>
      <c r="M47057" s="51"/>
    </row>
    <row r="47058" spans="9:13">
      <c r="I47058" s="51"/>
      <c r="M47058" s="51"/>
    </row>
    <row r="47059" spans="9:13">
      <c r="I47059" s="51"/>
      <c r="M47059" s="51"/>
    </row>
    <row r="47060" spans="9:13">
      <c r="I47060" s="51"/>
      <c r="M47060" s="51"/>
    </row>
    <row r="47061" spans="9:13">
      <c r="I47061" s="51"/>
      <c r="M47061" s="51"/>
    </row>
    <row r="47062" spans="9:13">
      <c r="I47062" s="51"/>
      <c r="M47062" s="51"/>
    </row>
    <row r="47063" spans="9:13">
      <c r="I47063" s="51"/>
      <c r="M47063" s="51"/>
    </row>
    <row r="47064" spans="9:13">
      <c r="I47064" s="51"/>
      <c r="M47064" s="51"/>
    </row>
    <row r="47065" spans="9:13">
      <c r="I47065" s="51"/>
      <c r="M47065" s="51"/>
    </row>
    <row r="47066" spans="9:13">
      <c r="I47066" s="51"/>
      <c r="M47066" s="51"/>
    </row>
    <row r="47067" spans="9:13">
      <c r="I47067" s="51"/>
      <c r="M47067" s="51"/>
    </row>
    <row r="47068" spans="9:13">
      <c r="I47068" s="51"/>
      <c r="M47068" s="51"/>
    </row>
    <row r="47069" spans="9:13">
      <c r="I47069" s="51"/>
      <c r="M47069" s="51"/>
    </row>
    <row r="47070" spans="9:13">
      <c r="I47070" s="51"/>
      <c r="M47070" s="51"/>
    </row>
    <row r="47071" spans="9:13">
      <c r="I47071" s="51"/>
      <c r="M47071" s="51"/>
    </row>
    <row r="47072" spans="9:13">
      <c r="I47072" s="51"/>
      <c r="M47072" s="51"/>
    </row>
    <row r="47073" spans="9:13">
      <c r="I47073" s="51"/>
      <c r="M47073" s="51"/>
    </row>
    <row r="47074" spans="9:13">
      <c r="I47074" s="51"/>
      <c r="M47074" s="51"/>
    </row>
    <row r="47075" spans="9:13">
      <c r="I47075" s="51"/>
      <c r="M47075" s="51"/>
    </row>
    <row r="47076" spans="9:13">
      <c r="I47076" s="51"/>
      <c r="M47076" s="51"/>
    </row>
    <row r="47077" spans="9:13">
      <c r="I47077" s="51"/>
      <c r="M47077" s="51"/>
    </row>
    <row r="47078" spans="9:13">
      <c r="I47078" s="51"/>
      <c r="M47078" s="51"/>
    </row>
    <row r="47079" spans="9:13">
      <c r="I47079" s="51"/>
      <c r="M47079" s="51"/>
    </row>
    <row r="47080" spans="9:13">
      <c r="I47080" s="51"/>
      <c r="M47080" s="51"/>
    </row>
    <row r="47081" spans="9:13">
      <c r="I47081" s="51"/>
      <c r="M47081" s="51"/>
    </row>
    <row r="47082" spans="9:13">
      <c r="I47082" s="51"/>
      <c r="M47082" s="51"/>
    </row>
    <row r="47083" spans="9:13">
      <c r="I47083" s="51"/>
      <c r="M47083" s="51"/>
    </row>
    <row r="47084" spans="9:13">
      <c r="I47084" s="51"/>
      <c r="M47084" s="51"/>
    </row>
    <row r="47085" spans="9:13">
      <c r="I47085" s="51"/>
      <c r="M47085" s="51"/>
    </row>
    <row r="47086" spans="9:13">
      <c r="I47086" s="51"/>
      <c r="M47086" s="51"/>
    </row>
    <row r="47087" spans="9:13">
      <c r="I47087" s="51"/>
      <c r="M47087" s="51"/>
    </row>
    <row r="47088" spans="9:13">
      <c r="I47088" s="51"/>
      <c r="M47088" s="51"/>
    </row>
    <row r="47089" spans="9:13">
      <c r="I47089" s="51"/>
      <c r="M47089" s="51"/>
    </row>
    <row r="47090" spans="9:13">
      <c r="I47090" s="51"/>
      <c r="M47090" s="51"/>
    </row>
    <row r="47091" spans="9:13">
      <c r="I47091" s="51"/>
      <c r="M47091" s="51"/>
    </row>
    <row r="47092" spans="9:13">
      <c r="I47092" s="51"/>
      <c r="M47092" s="51"/>
    </row>
    <row r="47093" spans="9:13">
      <c r="I47093" s="51"/>
      <c r="M47093" s="51"/>
    </row>
    <row r="47094" spans="9:13">
      <c r="I47094" s="51"/>
      <c r="M47094" s="51"/>
    </row>
    <row r="47095" spans="9:13">
      <c r="I47095" s="51"/>
      <c r="M47095" s="51"/>
    </row>
    <row r="47096" spans="9:13">
      <c r="I47096" s="51"/>
      <c r="M47096" s="51"/>
    </row>
    <row r="47097" spans="9:13">
      <c r="I47097" s="51"/>
      <c r="M47097" s="51"/>
    </row>
    <row r="47098" spans="9:13">
      <c r="I47098" s="51"/>
      <c r="M47098" s="51"/>
    </row>
    <row r="47099" spans="9:13">
      <c r="I47099" s="51"/>
      <c r="M47099" s="51"/>
    </row>
    <row r="47100" spans="9:13">
      <c r="I47100" s="51"/>
      <c r="M47100" s="51"/>
    </row>
    <row r="47101" spans="9:13">
      <c r="I47101" s="51"/>
      <c r="M47101" s="51"/>
    </row>
    <row r="47102" spans="9:13">
      <c r="I47102" s="51"/>
      <c r="M47102" s="51"/>
    </row>
    <row r="47103" spans="9:13">
      <c r="I47103" s="51"/>
      <c r="M47103" s="51"/>
    </row>
    <row r="47104" spans="9:13">
      <c r="I47104" s="51"/>
      <c r="M47104" s="51"/>
    </row>
    <row r="47105" spans="9:13">
      <c r="I47105" s="51"/>
      <c r="M47105" s="51"/>
    </row>
    <row r="47106" spans="9:13">
      <c r="I47106" s="51"/>
      <c r="M47106" s="51"/>
    </row>
    <row r="47107" spans="9:13">
      <c r="I47107" s="51"/>
      <c r="M47107" s="51"/>
    </row>
    <row r="47108" spans="9:13">
      <c r="I47108" s="51"/>
      <c r="M47108" s="51"/>
    </row>
    <row r="47109" spans="9:13">
      <c r="I47109" s="51"/>
      <c r="M47109" s="51"/>
    </row>
    <row r="47110" spans="9:13">
      <c r="I47110" s="51"/>
      <c r="M47110" s="51"/>
    </row>
    <row r="47111" spans="9:13">
      <c r="I47111" s="51"/>
      <c r="M47111" s="51"/>
    </row>
    <row r="47112" spans="9:13">
      <c r="I47112" s="51"/>
      <c r="M47112" s="51"/>
    </row>
    <row r="47113" spans="9:13">
      <c r="I47113" s="51"/>
      <c r="M47113" s="51"/>
    </row>
    <row r="47114" spans="9:13">
      <c r="I47114" s="51"/>
      <c r="M47114" s="51"/>
    </row>
    <row r="47115" spans="9:13">
      <c r="I47115" s="51"/>
      <c r="M47115" s="51"/>
    </row>
    <row r="47116" spans="9:13">
      <c r="I47116" s="51"/>
      <c r="M47116" s="51"/>
    </row>
    <row r="47117" spans="9:13">
      <c r="I47117" s="51"/>
      <c r="M47117" s="51"/>
    </row>
    <row r="47118" spans="9:13">
      <c r="I47118" s="51"/>
      <c r="M47118" s="51"/>
    </row>
    <row r="47119" spans="9:13">
      <c r="I47119" s="51"/>
      <c r="M47119" s="51"/>
    </row>
    <row r="47120" spans="9:13">
      <c r="I47120" s="51"/>
      <c r="M47120" s="51"/>
    </row>
    <row r="47121" spans="9:13">
      <c r="I47121" s="51"/>
      <c r="M47121" s="51"/>
    </row>
    <row r="47122" spans="9:13">
      <c r="I47122" s="51"/>
      <c r="M47122" s="51"/>
    </row>
    <row r="47123" spans="9:13">
      <c r="I47123" s="51"/>
      <c r="M47123" s="51"/>
    </row>
    <row r="47124" spans="9:13">
      <c r="I47124" s="51"/>
      <c r="M47124" s="51"/>
    </row>
    <row r="47125" spans="9:13">
      <c r="I47125" s="51"/>
      <c r="M47125" s="51"/>
    </row>
    <row r="47126" spans="9:13">
      <c r="I47126" s="51"/>
      <c r="M47126" s="51"/>
    </row>
    <row r="47127" spans="9:13">
      <c r="I47127" s="51"/>
      <c r="M47127" s="51"/>
    </row>
    <row r="47128" spans="9:13">
      <c r="I47128" s="51"/>
      <c r="M47128" s="51"/>
    </row>
    <row r="47129" spans="9:13">
      <c r="I47129" s="51"/>
      <c r="M47129" s="51"/>
    </row>
    <row r="47130" spans="9:13">
      <c r="I47130" s="51"/>
      <c r="M47130" s="51"/>
    </row>
    <row r="47131" spans="9:13">
      <c r="I47131" s="51"/>
      <c r="M47131" s="51"/>
    </row>
    <row r="47132" spans="9:13">
      <c r="I47132" s="51"/>
      <c r="M47132" s="51"/>
    </row>
    <row r="47133" spans="9:13">
      <c r="I47133" s="51"/>
      <c r="M47133" s="51"/>
    </row>
    <row r="47134" spans="9:13">
      <c r="I47134" s="51"/>
      <c r="M47134" s="51"/>
    </row>
    <row r="47135" spans="9:13">
      <c r="I47135" s="51"/>
      <c r="M47135" s="51"/>
    </row>
    <row r="47136" spans="9:13">
      <c r="I47136" s="51"/>
      <c r="M47136" s="51"/>
    </row>
    <row r="47137" spans="9:13">
      <c r="I47137" s="51"/>
      <c r="M47137" s="51"/>
    </row>
    <row r="47138" spans="9:13">
      <c r="I47138" s="51"/>
      <c r="M47138" s="51"/>
    </row>
    <row r="47139" spans="9:13">
      <c r="I47139" s="51"/>
      <c r="M47139" s="51"/>
    </row>
    <row r="47140" spans="9:13">
      <c r="I47140" s="51"/>
      <c r="M47140" s="51"/>
    </row>
    <row r="47141" spans="9:13">
      <c r="I47141" s="51"/>
      <c r="M47141" s="51"/>
    </row>
    <row r="47142" spans="9:13">
      <c r="I47142" s="51"/>
      <c r="M47142" s="51"/>
    </row>
    <row r="47143" spans="9:13">
      <c r="I47143" s="51"/>
      <c r="M47143" s="51"/>
    </row>
    <row r="47144" spans="9:13">
      <c r="I47144" s="51"/>
      <c r="M47144" s="51"/>
    </row>
    <row r="47145" spans="9:13">
      <c r="I47145" s="51"/>
      <c r="M47145" s="51"/>
    </row>
    <row r="47146" spans="9:13">
      <c r="I47146" s="51"/>
      <c r="M47146" s="51"/>
    </row>
    <row r="47147" spans="9:13">
      <c r="I47147" s="51"/>
      <c r="M47147" s="51"/>
    </row>
    <row r="47148" spans="9:13">
      <c r="I47148" s="51"/>
      <c r="M47148" s="51"/>
    </row>
    <row r="47149" spans="9:13">
      <c r="I47149" s="51"/>
      <c r="M47149" s="51"/>
    </row>
    <row r="47150" spans="9:13">
      <c r="I47150" s="51"/>
      <c r="M47150" s="51"/>
    </row>
    <row r="47151" spans="9:13">
      <c r="I47151" s="51"/>
      <c r="M47151" s="51"/>
    </row>
    <row r="47152" spans="9:13">
      <c r="I47152" s="51"/>
      <c r="M47152" s="51"/>
    </row>
    <row r="47153" spans="9:13">
      <c r="I47153" s="51"/>
      <c r="M47153" s="51"/>
    </row>
    <row r="47154" spans="9:13">
      <c r="I47154" s="51"/>
      <c r="M47154" s="51"/>
    </row>
    <row r="47155" spans="9:13">
      <c r="I47155" s="51"/>
      <c r="M47155" s="51"/>
    </row>
    <row r="47156" spans="9:13">
      <c r="I47156" s="51"/>
      <c r="M47156" s="51"/>
    </row>
    <row r="47157" spans="9:13">
      <c r="I47157" s="51"/>
      <c r="M47157" s="51"/>
    </row>
    <row r="47158" spans="9:13">
      <c r="I47158" s="51"/>
      <c r="M47158" s="51"/>
    </row>
    <row r="47159" spans="9:13">
      <c r="I47159" s="51"/>
      <c r="M47159" s="51"/>
    </row>
    <row r="47160" spans="9:13">
      <c r="I47160" s="51"/>
      <c r="M47160" s="51"/>
    </row>
    <row r="47161" spans="9:13">
      <c r="I47161" s="51"/>
      <c r="M47161" s="51"/>
    </row>
    <row r="47162" spans="9:13">
      <c r="I47162" s="51"/>
      <c r="M47162" s="51"/>
    </row>
    <row r="47163" spans="9:13">
      <c r="I47163" s="51"/>
      <c r="M47163" s="51"/>
    </row>
    <row r="47164" spans="9:13">
      <c r="I47164" s="51"/>
      <c r="M47164" s="51"/>
    </row>
    <row r="47165" spans="9:13">
      <c r="I47165" s="51"/>
      <c r="M47165" s="51"/>
    </row>
    <row r="47166" spans="9:13">
      <c r="I47166" s="51"/>
      <c r="M47166" s="51"/>
    </row>
    <row r="47167" spans="9:13">
      <c r="I47167" s="51"/>
      <c r="M47167" s="51"/>
    </row>
    <row r="47168" spans="9:13">
      <c r="I47168" s="51"/>
      <c r="M47168" s="51"/>
    </row>
    <row r="47169" spans="9:13">
      <c r="I47169" s="51"/>
      <c r="M47169" s="51"/>
    </row>
    <row r="47170" spans="9:13">
      <c r="I47170" s="51"/>
      <c r="M47170" s="51"/>
    </row>
    <row r="47171" spans="9:13">
      <c r="I47171" s="51"/>
      <c r="M47171" s="51"/>
    </row>
    <row r="47172" spans="9:13">
      <c r="I47172" s="51"/>
      <c r="M47172" s="51"/>
    </row>
    <row r="47173" spans="9:13">
      <c r="I47173" s="51"/>
      <c r="M47173" s="51"/>
    </row>
    <row r="47174" spans="9:13">
      <c r="I47174" s="51"/>
      <c r="M47174" s="51"/>
    </row>
    <row r="47175" spans="9:13">
      <c r="I47175" s="51"/>
      <c r="M47175" s="51"/>
    </row>
    <row r="47176" spans="9:13">
      <c r="I47176" s="51"/>
      <c r="M47176" s="51"/>
    </row>
    <row r="47177" spans="9:13">
      <c r="I47177" s="51"/>
      <c r="M47177" s="51"/>
    </row>
    <row r="47178" spans="9:13">
      <c r="I47178" s="51"/>
      <c r="M47178" s="51"/>
    </row>
    <row r="47179" spans="9:13">
      <c r="I47179" s="51"/>
      <c r="M47179" s="51"/>
    </row>
    <row r="47180" spans="9:13">
      <c r="I47180" s="51"/>
      <c r="M47180" s="51"/>
    </row>
    <row r="47181" spans="9:13">
      <c r="I47181" s="51"/>
      <c r="M47181" s="51"/>
    </row>
    <row r="47182" spans="9:13">
      <c r="I47182" s="51"/>
      <c r="M47182" s="51"/>
    </row>
    <row r="47183" spans="9:13">
      <c r="I47183" s="51"/>
      <c r="M47183" s="51"/>
    </row>
    <row r="47184" spans="9:13">
      <c r="I47184" s="51"/>
      <c r="M47184" s="51"/>
    </row>
    <row r="47185" spans="9:13">
      <c r="I47185" s="51"/>
      <c r="M47185" s="51"/>
    </row>
    <row r="47186" spans="9:13">
      <c r="I47186" s="51"/>
      <c r="M47186" s="51"/>
    </row>
    <row r="47187" spans="9:13">
      <c r="I47187" s="51"/>
      <c r="M47187" s="51"/>
    </row>
    <row r="47188" spans="9:13">
      <c r="I47188" s="51"/>
      <c r="M47188" s="51"/>
    </row>
    <row r="47189" spans="9:13">
      <c r="I47189" s="51"/>
      <c r="M47189" s="51"/>
    </row>
    <row r="47190" spans="9:13">
      <c r="I47190" s="51"/>
      <c r="M47190" s="51"/>
    </row>
    <row r="47191" spans="9:13">
      <c r="I47191" s="51"/>
      <c r="M47191" s="51"/>
    </row>
    <row r="47192" spans="9:13">
      <c r="I47192" s="51"/>
      <c r="M47192" s="51"/>
    </row>
    <row r="47193" spans="9:13">
      <c r="I47193" s="51"/>
      <c r="M47193" s="51"/>
    </row>
    <row r="47194" spans="9:13">
      <c r="I47194" s="51"/>
      <c r="M47194" s="51"/>
    </row>
    <row r="47195" spans="9:13">
      <c r="I47195" s="51"/>
      <c r="M47195" s="51"/>
    </row>
    <row r="47196" spans="9:13">
      <c r="I47196" s="51"/>
      <c r="M47196" s="51"/>
    </row>
    <row r="47197" spans="9:13">
      <c r="I47197" s="51"/>
      <c r="M47197" s="51"/>
    </row>
    <row r="47198" spans="9:13">
      <c r="I47198" s="51"/>
      <c r="M47198" s="51"/>
    </row>
    <row r="47199" spans="9:13">
      <c r="I47199" s="51"/>
      <c r="M47199" s="51"/>
    </row>
    <row r="47200" spans="9:13">
      <c r="I47200" s="51"/>
      <c r="M47200" s="51"/>
    </row>
    <row r="47201" spans="9:13">
      <c r="I47201" s="51"/>
      <c r="M47201" s="51"/>
    </row>
    <row r="47202" spans="9:13">
      <c r="I47202" s="51"/>
      <c r="M47202" s="51"/>
    </row>
    <row r="47203" spans="9:13">
      <c r="I47203" s="51"/>
      <c r="M47203" s="51"/>
    </row>
    <row r="47204" spans="9:13">
      <c r="I47204" s="51"/>
      <c r="M47204" s="51"/>
    </row>
    <row r="47205" spans="9:13">
      <c r="I47205" s="51"/>
      <c r="M47205" s="51"/>
    </row>
    <row r="47206" spans="9:13">
      <c r="I47206" s="51"/>
      <c r="M47206" s="51"/>
    </row>
    <row r="47207" spans="9:13">
      <c r="I47207" s="51"/>
      <c r="M47207" s="51"/>
    </row>
    <row r="47208" spans="9:13">
      <c r="I47208" s="51"/>
      <c r="M47208" s="51"/>
    </row>
    <row r="47209" spans="9:13">
      <c r="I47209" s="51"/>
      <c r="M47209" s="51"/>
    </row>
    <row r="47210" spans="9:13">
      <c r="I47210" s="51"/>
      <c r="M47210" s="51"/>
    </row>
    <row r="47211" spans="9:13">
      <c r="I47211" s="51"/>
      <c r="M47211" s="51"/>
    </row>
    <row r="47212" spans="9:13">
      <c r="I47212" s="51"/>
      <c r="M47212" s="51"/>
    </row>
    <row r="47213" spans="9:13">
      <c r="I47213" s="51"/>
      <c r="M47213" s="51"/>
    </row>
    <row r="47214" spans="9:13">
      <c r="I47214" s="51"/>
      <c r="M47214" s="51"/>
    </row>
    <row r="47215" spans="9:13">
      <c r="I47215" s="51"/>
      <c r="M47215" s="51"/>
    </row>
    <row r="47216" spans="9:13">
      <c r="I47216" s="51"/>
      <c r="M47216" s="51"/>
    </row>
    <row r="47217" spans="9:13">
      <c r="I47217" s="51"/>
      <c r="M47217" s="51"/>
    </row>
    <row r="47218" spans="9:13">
      <c r="I47218" s="51"/>
      <c r="M47218" s="51"/>
    </row>
    <row r="47219" spans="9:13">
      <c r="I47219" s="51"/>
      <c r="M47219" s="51"/>
    </row>
    <row r="47220" spans="9:13">
      <c r="I47220" s="51"/>
      <c r="M47220" s="51"/>
    </row>
    <row r="47221" spans="9:13">
      <c r="I47221" s="51"/>
      <c r="M47221" s="51"/>
    </row>
    <row r="47222" spans="9:13">
      <c r="I47222" s="51"/>
      <c r="M47222" s="51"/>
    </row>
    <row r="47223" spans="9:13">
      <c r="I47223" s="51"/>
      <c r="M47223" s="51"/>
    </row>
    <row r="47224" spans="9:13">
      <c r="I47224" s="51"/>
      <c r="M47224" s="51"/>
    </row>
    <row r="47225" spans="9:13">
      <c r="I47225" s="51"/>
      <c r="M47225" s="51"/>
    </row>
    <row r="47226" spans="9:13">
      <c r="I47226" s="51"/>
      <c r="M47226" s="51"/>
    </row>
    <row r="47227" spans="9:13">
      <c r="I47227" s="51"/>
      <c r="M47227" s="51"/>
    </row>
    <row r="47228" spans="9:13">
      <c r="I47228" s="51"/>
      <c r="M47228" s="51"/>
    </row>
    <row r="47229" spans="9:13">
      <c r="I47229" s="51"/>
      <c r="M47229" s="51"/>
    </row>
    <row r="47230" spans="9:13">
      <c r="I47230" s="51"/>
      <c r="M47230" s="51"/>
    </row>
    <row r="47231" spans="9:13">
      <c r="I47231" s="51"/>
      <c r="M47231" s="51"/>
    </row>
    <row r="47232" spans="9:13">
      <c r="I47232" s="51"/>
      <c r="M47232" s="51"/>
    </row>
    <row r="47233" spans="9:13">
      <c r="I47233" s="51"/>
      <c r="M47233" s="51"/>
    </row>
    <row r="47234" spans="9:13">
      <c r="I47234" s="51"/>
      <c r="M47234" s="51"/>
    </row>
    <row r="47235" spans="9:13">
      <c r="I47235" s="51"/>
      <c r="M47235" s="51"/>
    </row>
    <row r="47236" spans="9:13">
      <c r="I47236" s="51"/>
      <c r="M47236" s="51"/>
    </row>
    <row r="47237" spans="9:13">
      <c r="I47237" s="51"/>
      <c r="M47237" s="51"/>
    </row>
    <row r="47238" spans="9:13">
      <c r="I47238" s="51"/>
      <c r="M47238" s="51"/>
    </row>
    <row r="47239" spans="9:13">
      <c r="I47239" s="51"/>
      <c r="M47239" s="51"/>
    </row>
    <row r="47240" spans="9:13">
      <c r="I47240" s="51"/>
      <c r="M47240" s="51"/>
    </row>
    <row r="47241" spans="9:13">
      <c r="I47241" s="51"/>
      <c r="M47241" s="51"/>
    </row>
    <row r="47242" spans="9:13">
      <c r="I47242" s="51"/>
      <c r="M47242" s="51"/>
    </row>
    <row r="47243" spans="9:13">
      <c r="I47243" s="51"/>
      <c r="M47243" s="51"/>
    </row>
    <row r="47244" spans="9:13">
      <c r="I47244" s="51"/>
      <c r="M47244" s="51"/>
    </row>
    <row r="47245" spans="9:13">
      <c r="I47245" s="51"/>
      <c r="M47245" s="51"/>
    </row>
    <row r="47246" spans="9:13">
      <c r="I47246" s="51"/>
      <c r="M47246" s="51"/>
    </row>
    <row r="47247" spans="9:13">
      <c r="I47247" s="51"/>
      <c r="M47247" s="51"/>
    </row>
    <row r="47248" spans="9:13">
      <c r="I47248" s="51"/>
      <c r="M47248" s="51"/>
    </row>
    <row r="47249" spans="9:13">
      <c r="I47249" s="51"/>
      <c r="M47249" s="51"/>
    </row>
    <row r="47250" spans="9:13">
      <c r="I47250" s="51"/>
      <c r="M47250" s="51"/>
    </row>
    <row r="47251" spans="9:13">
      <c r="I47251" s="51"/>
      <c r="M47251" s="51"/>
    </row>
    <row r="47252" spans="9:13">
      <c r="I47252" s="51"/>
      <c r="M47252" s="51"/>
    </row>
    <row r="47253" spans="9:13">
      <c r="I47253" s="51"/>
      <c r="M47253" s="51"/>
    </row>
    <row r="47254" spans="9:13">
      <c r="I47254" s="51"/>
      <c r="M47254" s="51"/>
    </row>
    <row r="47255" spans="9:13">
      <c r="I47255" s="51"/>
      <c r="M47255" s="51"/>
    </row>
    <row r="47256" spans="9:13">
      <c r="I47256" s="51"/>
      <c r="M47256" s="51"/>
    </row>
    <row r="47257" spans="9:13">
      <c r="I47257" s="51"/>
      <c r="M47257" s="51"/>
    </row>
    <row r="47258" spans="9:13">
      <c r="I47258" s="51"/>
      <c r="M47258" s="51"/>
    </row>
    <row r="47259" spans="9:13">
      <c r="I47259" s="51"/>
      <c r="M47259" s="51"/>
    </row>
    <row r="47260" spans="9:13">
      <c r="I47260" s="51"/>
      <c r="M47260" s="51"/>
    </row>
    <row r="47261" spans="9:13">
      <c r="I47261" s="51"/>
      <c r="M47261" s="51"/>
    </row>
    <row r="47262" spans="9:13">
      <c r="I47262" s="51"/>
      <c r="M47262" s="51"/>
    </row>
    <row r="47263" spans="9:13">
      <c r="I47263" s="51"/>
      <c r="M47263" s="51"/>
    </row>
    <row r="47264" spans="9:13">
      <c r="I47264" s="51"/>
      <c r="M47264" s="51"/>
    </row>
    <row r="47265" spans="9:13">
      <c r="I47265" s="51"/>
      <c r="M47265" s="51"/>
    </row>
    <row r="47266" spans="9:13">
      <c r="I47266" s="51"/>
      <c r="M47266" s="51"/>
    </row>
    <row r="47267" spans="9:13">
      <c r="I47267" s="51"/>
      <c r="M47267" s="51"/>
    </row>
    <row r="47268" spans="9:13">
      <c r="I47268" s="51"/>
      <c r="M47268" s="51"/>
    </row>
    <row r="47269" spans="9:13">
      <c r="I47269" s="51"/>
      <c r="M47269" s="51"/>
    </row>
    <row r="47270" spans="9:13">
      <c r="I47270" s="51"/>
      <c r="M47270" s="51"/>
    </row>
    <row r="47271" spans="9:13">
      <c r="I47271" s="51"/>
      <c r="M47271" s="51"/>
    </row>
    <row r="47272" spans="9:13">
      <c r="I47272" s="51"/>
      <c r="M47272" s="51"/>
    </row>
    <row r="47273" spans="9:13">
      <c r="I47273" s="51"/>
      <c r="M47273" s="51"/>
    </row>
    <row r="47274" spans="9:13">
      <c r="I47274" s="51"/>
      <c r="M47274" s="51"/>
    </row>
    <row r="47275" spans="9:13">
      <c r="I47275" s="51"/>
      <c r="M47275" s="51"/>
    </row>
    <row r="47276" spans="9:13">
      <c r="I47276" s="51"/>
      <c r="M47276" s="51"/>
    </row>
    <row r="47277" spans="9:13">
      <c r="I47277" s="51"/>
      <c r="M47277" s="51"/>
    </row>
    <row r="47278" spans="9:13">
      <c r="I47278" s="51"/>
      <c r="M47278" s="51"/>
    </row>
    <row r="47279" spans="9:13">
      <c r="I47279" s="51"/>
      <c r="M47279" s="51"/>
    </row>
    <row r="47280" spans="9:13">
      <c r="I47280" s="51"/>
      <c r="M47280" s="51"/>
    </row>
    <row r="47281" spans="9:13">
      <c r="I47281" s="51"/>
      <c r="M47281" s="51"/>
    </row>
    <row r="47282" spans="9:13">
      <c r="I47282" s="51"/>
      <c r="M47282" s="51"/>
    </row>
    <row r="47283" spans="9:13">
      <c r="I47283" s="51"/>
      <c r="M47283" s="51"/>
    </row>
    <row r="47284" spans="9:13">
      <c r="I47284" s="51"/>
      <c r="M47284" s="51"/>
    </row>
    <row r="47285" spans="9:13">
      <c r="I47285" s="51"/>
      <c r="M47285" s="51"/>
    </row>
    <row r="47286" spans="9:13">
      <c r="I47286" s="51"/>
      <c r="M47286" s="51"/>
    </row>
    <row r="47287" spans="9:13">
      <c r="I47287" s="51"/>
      <c r="M47287" s="51"/>
    </row>
    <row r="47288" spans="9:13">
      <c r="I47288" s="51"/>
      <c r="M47288" s="51"/>
    </row>
    <row r="47289" spans="9:13">
      <c r="I47289" s="51"/>
      <c r="M47289" s="51"/>
    </row>
    <row r="47290" spans="9:13">
      <c r="I47290" s="51"/>
      <c r="M47290" s="51"/>
    </row>
    <row r="47291" spans="9:13">
      <c r="I47291" s="51"/>
      <c r="M47291" s="51"/>
    </row>
    <row r="47292" spans="9:13">
      <c r="I47292" s="51"/>
      <c r="M47292" s="51"/>
    </row>
    <row r="47293" spans="9:13">
      <c r="I47293" s="51"/>
      <c r="M47293" s="51"/>
    </row>
    <row r="47294" spans="9:13">
      <c r="I47294" s="51"/>
      <c r="M47294" s="51"/>
    </row>
    <row r="47295" spans="9:13">
      <c r="I47295" s="51"/>
      <c r="M47295" s="51"/>
    </row>
    <row r="47296" spans="9:13">
      <c r="I47296" s="51"/>
      <c r="M47296" s="51"/>
    </row>
    <row r="47297" spans="9:13">
      <c r="I47297" s="51"/>
      <c r="M47297" s="51"/>
    </row>
    <row r="47298" spans="9:13">
      <c r="I47298" s="51"/>
      <c r="M47298" s="51"/>
    </row>
    <row r="47299" spans="9:13">
      <c r="I47299" s="51"/>
      <c r="M47299" s="51"/>
    </row>
    <row r="47300" spans="9:13">
      <c r="I47300" s="51"/>
      <c r="M47300" s="51"/>
    </row>
    <row r="47301" spans="9:13">
      <c r="I47301" s="51"/>
      <c r="M47301" s="51"/>
    </row>
    <row r="47302" spans="9:13">
      <c r="I47302" s="51"/>
      <c r="M47302" s="51"/>
    </row>
    <row r="47303" spans="9:13">
      <c r="I47303" s="51"/>
      <c r="M47303" s="51"/>
    </row>
    <row r="47304" spans="9:13">
      <c r="I47304" s="51"/>
      <c r="M47304" s="51"/>
    </row>
    <row r="47305" spans="9:13">
      <c r="I47305" s="51"/>
      <c r="M47305" s="51"/>
    </row>
    <row r="47306" spans="9:13">
      <c r="I47306" s="51"/>
      <c r="M47306" s="51"/>
    </row>
    <row r="47307" spans="9:13">
      <c r="I47307" s="51"/>
      <c r="M47307" s="51"/>
    </row>
    <row r="47308" spans="9:13">
      <c r="I47308" s="51"/>
      <c r="M47308" s="51"/>
    </row>
    <row r="47309" spans="9:13">
      <c r="I47309" s="51"/>
      <c r="M47309" s="51"/>
    </row>
    <row r="47310" spans="9:13">
      <c r="I47310" s="51"/>
      <c r="M47310" s="51"/>
    </row>
    <row r="47311" spans="9:13">
      <c r="I47311" s="51"/>
      <c r="M47311" s="51"/>
    </row>
    <row r="47312" spans="9:13">
      <c r="I47312" s="51"/>
      <c r="M47312" s="51"/>
    </row>
    <row r="47313" spans="9:13">
      <c r="I47313" s="51"/>
      <c r="M47313" s="51"/>
    </row>
    <row r="47314" spans="9:13">
      <c r="I47314" s="51"/>
      <c r="M47314" s="51"/>
    </row>
    <row r="47315" spans="9:13">
      <c r="I47315" s="51"/>
      <c r="M47315" s="51"/>
    </row>
    <row r="47316" spans="9:13">
      <c r="I47316" s="51"/>
      <c r="M47316" s="51"/>
    </row>
    <row r="47317" spans="9:13">
      <c r="I47317" s="51"/>
      <c r="M47317" s="51"/>
    </row>
    <row r="47318" spans="9:13">
      <c r="I47318" s="51"/>
      <c r="M47318" s="51"/>
    </row>
    <row r="47319" spans="9:13">
      <c r="I47319" s="51"/>
      <c r="M47319" s="51"/>
    </row>
    <row r="47320" spans="9:13">
      <c r="I47320" s="51"/>
      <c r="M47320" s="51"/>
    </row>
    <row r="47321" spans="9:13">
      <c r="I47321" s="51"/>
      <c r="M47321" s="51"/>
    </row>
    <row r="47322" spans="9:13">
      <c r="I47322" s="51"/>
      <c r="M47322" s="51"/>
    </row>
    <row r="47323" spans="9:13">
      <c r="I47323" s="51"/>
      <c r="M47323" s="51"/>
    </row>
    <row r="47324" spans="9:13">
      <c r="I47324" s="51"/>
      <c r="M47324" s="51"/>
    </row>
    <row r="47325" spans="9:13">
      <c r="I47325" s="51"/>
      <c r="M47325" s="51"/>
    </row>
    <row r="47326" spans="9:13">
      <c r="I47326" s="51"/>
      <c r="M47326" s="51"/>
    </row>
    <row r="47327" spans="9:13">
      <c r="I47327" s="51"/>
      <c r="M47327" s="51"/>
    </row>
    <row r="47328" spans="9:13">
      <c r="I47328" s="51"/>
      <c r="M47328" s="51"/>
    </row>
    <row r="47329" spans="9:13">
      <c r="I47329" s="51"/>
      <c r="M47329" s="51"/>
    </row>
    <row r="47330" spans="9:13">
      <c r="I47330" s="51"/>
      <c r="M47330" s="51"/>
    </row>
    <row r="47331" spans="9:13">
      <c r="I47331" s="51"/>
      <c r="M47331" s="51"/>
    </row>
    <row r="47332" spans="9:13">
      <c r="I47332" s="51"/>
      <c r="M47332" s="51"/>
    </row>
    <row r="47333" spans="9:13">
      <c r="I47333" s="51"/>
      <c r="M47333" s="51"/>
    </row>
    <row r="47334" spans="9:13">
      <c r="I47334" s="51"/>
      <c r="M47334" s="51"/>
    </row>
    <row r="47335" spans="9:13">
      <c r="I47335" s="51"/>
      <c r="M47335" s="51"/>
    </row>
    <row r="47336" spans="9:13">
      <c r="I47336" s="51"/>
      <c r="M47336" s="51"/>
    </row>
    <row r="47337" spans="9:13">
      <c r="I47337" s="51"/>
      <c r="M47337" s="51"/>
    </row>
    <row r="47338" spans="9:13">
      <c r="I47338" s="51"/>
      <c r="M47338" s="51"/>
    </row>
    <row r="47339" spans="9:13">
      <c r="I47339" s="51"/>
      <c r="M47339" s="51"/>
    </row>
    <row r="47340" spans="9:13">
      <c r="I47340" s="51"/>
      <c r="M47340" s="51"/>
    </row>
    <row r="47341" spans="9:13">
      <c r="I47341" s="51"/>
      <c r="M47341" s="51"/>
    </row>
    <row r="47342" spans="9:13">
      <c r="I47342" s="51"/>
      <c r="M47342" s="51"/>
    </row>
    <row r="47343" spans="9:13">
      <c r="I47343" s="51"/>
      <c r="M47343" s="51"/>
    </row>
    <row r="47344" spans="9:13">
      <c r="I47344" s="51"/>
      <c r="M47344" s="51"/>
    </row>
    <row r="47345" spans="9:13">
      <c r="I47345" s="51"/>
      <c r="M47345" s="51"/>
    </row>
    <row r="47346" spans="9:13">
      <c r="I47346" s="51"/>
      <c r="M47346" s="51"/>
    </row>
    <row r="47347" spans="9:13">
      <c r="I47347" s="51"/>
      <c r="M47347" s="51"/>
    </row>
    <row r="47348" spans="9:13">
      <c r="I47348" s="51"/>
      <c r="M47348" s="51"/>
    </row>
    <row r="47349" spans="9:13">
      <c r="I47349" s="51"/>
      <c r="M47349" s="51"/>
    </row>
    <row r="47350" spans="9:13">
      <c r="I47350" s="51"/>
      <c r="M47350" s="51"/>
    </row>
    <row r="47351" spans="9:13">
      <c r="I47351" s="51"/>
      <c r="M47351" s="51"/>
    </row>
    <row r="47352" spans="9:13">
      <c r="I47352" s="51"/>
      <c r="M47352" s="51"/>
    </row>
    <row r="47353" spans="9:13">
      <c r="I47353" s="51"/>
      <c r="M47353" s="51"/>
    </row>
    <row r="47354" spans="9:13">
      <c r="I47354" s="51"/>
      <c r="M47354" s="51"/>
    </row>
    <row r="47355" spans="9:13">
      <c r="I47355" s="51"/>
      <c r="M47355" s="51"/>
    </row>
    <row r="47356" spans="9:13">
      <c r="I47356" s="51"/>
      <c r="M47356" s="51"/>
    </row>
    <row r="47357" spans="9:13">
      <c r="I47357" s="51"/>
      <c r="M47357" s="51"/>
    </row>
    <row r="47358" spans="9:13">
      <c r="I47358" s="51"/>
      <c r="M47358" s="51"/>
    </row>
    <row r="47359" spans="9:13">
      <c r="I47359" s="51"/>
      <c r="M47359" s="51"/>
    </row>
    <row r="47360" spans="9:13">
      <c r="I47360" s="51"/>
      <c r="M47360" s="51"/>
    </row>
    <row r="47361" spans="9:13">
      <c r="I47361" s="51"/>
      <c r="M47361" s="51"/>
    </row>
    <row r="47362" spans="9:13">
      <c r="I47362" s="51"/>
      <c r="M47362" s="51"/>
    </row>
    <row r="47363" spans="9:13">
      <c r="I47363" s="51"/>
      <c r="M47363" s="51"/>
    </row>
    <row r="47364" spans="9:13">
      <c r="I47364" s="51"/>
      <c r="M47364" s="51"/>
    </row>
    <row r="47365" spans="9:13">
      <c r="I47365" s="51"/>
      <c r="M47365" s="51"/>
    </row>
    <row r="47366" spans="9:13">
      <c r="I47366" s="51"/>
      <c r="M47366" s="51"/>
    </row>
    <row r="47367" spans="9:13">
      <c r="I47367" s="51"/>
      <c r="M47367" s="51"/>
    </row>
    <row r="47368" spans="9:13">
      <c r="I47368" s="51"/>
      <c r="M47368" s="51"/>
    </row>
    <row r="47369" spans="9:13">
      <c r="I47369" s="51"/>
      <c r="M47369" s="51"/>
    </row>
    <row r="47370" spans="9:13">
      <c r="I47370" s="51"/>
      <c r="M47370" s="51"/>
    </row>
    <row r="47371" spans="9:13">
      <c r="I47371" s="51"/>
      <c r="M47371" s="51"/>
    </row>
    <row r="47372" spans="9:13">
      <c r="I47372" s="51"/>
      <c r="M47372" s="51"/>
    </row>
    <row r="47373" spans="9:13">
      <c r="I47373" s="51"/>
      <c r="M47373" s="51"/>
    </row>
    <row r="47374" spans="9:13">
      <c r="I47374" s="51"/>
      <c r="M47374" s="51"/>
    </row>
    <row r="47375" spans="9:13">
      <c r="I47375" s="51"/>
      <c r="M47375" s="51"/>
    </row>
    <row r="47376" spans="9:13">
      <c r="I47376" s="51"/>
      <c r="M47376" s="51"/>
    </row>
    <row r="47377" spans="9:13">
      <c r="I47377" s="51"/>
      <c r="M47377" s="51"/>
    </row>
    <row r="47378" spans="9:13">
      <c r="I47378" s="51"/>
      <c r="M47378" s="51"/>
    </row>
    <row r="47379" spans="9:13">
      <c r="I47379" s="51"/>
      <c r="M47379" s="51"/>
    </row>
    <row r="47380" spans="9:13">
      <c r="I47380" s="51"/>
      <c r="M47380" s="51"/>
    </row>
    <row r="47381" spans="9:13">
      <c r="I47381" s="51"/>
      <c r="M47381" s="51"/>
    </row>
    <row r="47382" spans="9:13">
      <c r="I47382" s="51"/>
      <c r="M47382" s="51"/>
    </row>
    <row r="47383" spans="9:13">
      <c r="I47383" s="51"/>
      <c r="M47383" s="51"/>
    </row>
    <row r="47384" spans="9:13">
      <c r="I47384" s="51"/>
      <c r="M47384" s="51"/>
    </row>
    <row r="47385" spans="9:13">
      <c r="I47385" s="51"/>
      <c r="M47385" s="51"/>
    </row>
    <row r="47386" spans="9:13">
      <c r="I47386" s="51"/>
      <c r="M47386" s="51"/>
    </row>
    <row r="47387" spans="9:13">
      <c r="I47387" s="51"/>
      <c r="M47387" s="51"/>
    </row>
    <row r="47388" spans="9:13">
      <c r="I47388" s="51"/>
      <c r="M47388" s="51"/>
    </row>
    <row r="47389" spans="9:13">
      <c r="I47389" s="51"/>
      <c r="M47389" s="51"/>
    </row>
    <row r="47390" spans="9:13">
      <c r="I47390" s="51"/>
      <c r="M47390" s="51"/>
    </row>
    <row r="47391" spans="9:13">
      <c r="I47391" s="51"/>
      <c r="M47391" s="51"/>
    </row>
    <row r="47392" spans="9:13">
      <c r="I47392" s="51"/>
      <c r="M47392" s="51"/>
    </row>
    <row r="47393" spans="9:13">
      <c r="I47393" s="51"/>
      <c r="M47393" s="51"/>
    </row>
    <row r="47394" spans="9:13">
      <c r="I47394" s="51"/>
      <c r="M47394" s="51"/>
    </row>
    <row r="47395" spans="9:13">
      <c r="I47395" s="51"/>
      <c r="M47395" s="51"/>
    </row>
    <row r="47396" spans="9:13">
      <c r="I47396" s="51"/>
      <c r="M47396" s="51"/>
    </row>
    <row r="47397" spans="9:13">
      <c r="I47397" s="51"/>
      <c r="M47397" s="51"/>
    </row>
    <row r="47398" spans="9:13">
      <c r="I47398" s="51"/>
      <c r="M47398" s="51"/>
    </row>
    <row r="47399" spans="9:13">
      <c r="I47399" s="51"/>
      <c r="M47399" s="51"/>
    </row>
    <row r="47400" spans="9:13">
      <c r="I47400" s="51"/>
      <c r="M47400" s="51"/>
    </row>
    <row r="47401" spans="9:13">
      <c r="I47401" s="51"/>
      <c r="M47401" s="51"/>
    </row>
    <row r="47402" spans="9:13">
      <c r="I47402" s="51"/>
      <c r="M47402" s="51"/>
    </row>
    <row r="47403" spans="9:13">
      <c r="I47403" s="51"/>
      <c r="M47403" s="51"/>
    </row>
    <row r="47404" spans="9:13">
      <c r="I47404" s="51"/>
      <c r="M47404" s="51"/>
    </row>
    <row r="47405" spans="9:13">
      <c r="I47405" s="51"/>
      <c r="M47405" s="51"/>
    </row>
    <row r="47406" spans="9:13">
      <c r="I47406" s="51"/>
      <c r="M47406" s="51"/>
    </row>
    <row r="47407" spans="9:13">
      <c r="I47407" s="51"/>
      <c r="M47407" s="51"/>
    </row>
    <row r="47408" spans="9:13">
      <c r="I47408" s="51"/>
      <c r="M47408" s="51"/>
    </row>
    <row r="47409" spans="9:13">
      <c r="I47409" s="51"/>
      <c r="M47409" s="51"/>
    </row>
    <row r="47410" spans="9:13">
      <c r="I47410" s="51"/>
      <c r="M47410" s="51"/>
    </row>
    <row r="47411" spans="9:13">
      <c r="I47411" s="51"/>
      <c r="M47411" s="51"/>
    </row>
    <row r="47412" spans="9:13">
      <c r="I47412" s="51"/>
      <c r="M47412" s="51"/>
    </row>
    <row r="47413" spans="9:13">
      <c r="I47413" s="51"/>
      <c r="M47413" s="51"/>
    </row>
    <row r="47414" spans="9:13">
      <c r="I47414" s="51"/>
      <c r="M47414" s="51"/>
    </row>
    <row r="47415" spans="9:13">
      <c r="I47415" s="51"/>
      <c r="M47415" s="51"/>
    </row>
    <row r="47416" spans="9:13">
      <c r="I47416" s="51"/>
      <c r="M47416" s="51"/>
    </row>
    <row r="47417" spans="9:13">
      <c r="I47417" s="51"/>
      <c r="M47417" s="51"/>
    </row>
    <row r="47418" spans="9:13">
      <c r="I47418" s="51"/>
      <c r="M47418" s="51"/>
    </row>
    <row r="47419" spans="9:13">
      <c r="I47419" s="51"/>
      <c r="M47419" s="51"/>
    </row>
    <row r="47420" spans="9:13">
      <c r="I47420" s="51"/>
      <c r="M47420" s="51"/>
    </row>
    <row r="47421" spans="9:13">
      <c r="I47421" s="51"/>
      <c r="M47421" s="51"/>
    </row>
    <row r="47422" spans="9:13">
      <c r="I47422" s="51"/>
      <c r="M47422" s="51"/>
    </row>
    <row r="47423" spans="9:13">
      <c r="I47423" s="51"/>
      <c r="M47423" s="51"/>
    </row>
    <row r="47424" spans="9:13">
      <c r="I47424" s="51"/>
      <c r="M47424" s="51"/>
    </row>
    <row r="47425" spans="9:13">
      <c r="I47425" s="51"/>
      <c r="M47425" s="51"/>
    </row>
    <row r="47426" spans="9:13">
      <c r="I47426" s="51"/>
      <c r="M47426" s="51"/>
    </row>
    <row r="47427" spans="9:13">
      <c r="I47427" s="51"/>
      <c r="M47427" s="51"/>
    </row>
    <row r="47428" spans="9:13">
      <c r="I47428" s="51"/>
      <c r="M47428" s="51"/>
    </row>
    <row r="47429" spans="9:13">
      <c r="I47429" s="51"/>
      <c r="M47429" s="51"/>
    </row>
    <row r="47430" spans="9:13">
      <c r="I47430" s="51"/>
      <c r="M47430" s="51"/>
    </row>
    <row r="47431" spans="9:13">
      <c r="I47431" s="51"/>
      <c r="M47431" s="51"/>
    </row>
    <row r="47432" spans="9:13">
      <c r="I47432" s="51"/>
      <c r="M47432" s="51"/>
    </row>
    <row r="47433" spans="9:13">
      <c r="I47433" s="51"/>
      <c r="M47433" s="51"/>
    </row>
    <row r="47434" spans="9:13">
      <c r="I47434" s="51"/>
      <c r="M47434" s="51"/>
    </row>
    <row r="47435" spans="9:13">
      <c r="I47435" s="51"/>
      <c r="M47435" s="51"/>
    </row>
    <row r="47436" spans="9:13">
      <c r="I47436" s="51"/>
      <c r="M47436" s="51"/>
    </row>
    <row r="47437" spans="9:13">
      <c r="I47437" s="51"/>
      <c r="M47437" s="51"/>
    </row>
    <row r="47438" spans="9:13">
      <c r="I47438" s="51"/>
      <c r="M47438" s="51"/>
    </row>
    <row r="47439" spans="9:13">
      <c r="I47439" s="51"/>
      <c r="M47439" s="51"/>
    </row>
    <row r="47440" spans="9:13">
      <c r="I47440" s="51"/>
      <c r="M47440" s="51"/>
    </row>
    <row r="47441" spans="9:13">
      <c r="I47441" s="51"/>
      <c r="M47441" s="51"/>
    </row>
    <row r="47442" spans="9:13">
      <c r="I47442" s="51"/>
      <c r="M47442" s="51"/>
    </row>
    <row r="47443" spans="9:13">
      <c r="I47443" s="51"/>
      <c r="M47443" s="51"/>
    </row>
    <row r="47444" spans="9:13">
      <c r="I47444" s="51"/>
      <c r="M47444" s="51"/>
    </row>
    <row r="47445" spans="9:13">
      <c r="I47445" s="51"/>
      <c r="M47445" s="51"/>
    </row>
    <row r="47446" spans="9:13">
      <c r="I47446" s="51"/>
      <c r="M47446" s="51"/>
    </row>
    <row r="47447" spans="9:13">
      <c r="I47447" s="51"/>
      <c r="M47447" s="51"/>
    </row>
    <row r="47448" spans="9:13">
      <c r="I47448" s="51"/>
      <c r="M47448" s="51"/>
    </row>
    <row r="47449" spans="9:13">
      <c r="I47449" s="51"/>
      <c r="M47449" s="51"/>
    </row>
    <row r="47450" spans="9:13">
      <c r="I47450" s="51"/>
      <c r="M47450" s="51"/>
    </row>
    <row r="47451" spans="9:13">
      <c r="I47451" s="51"/>
      <c r="M47451" s="51"/>
    </row>
    <row r="47452" spans="9:13">
      <c r="I47452" s="51"/>
      <c r="M47452" s="51"/>
    </row>
    <row r="47453" spans="9:13">
      <c r="I47453" s="51"/>
      <c r="M47453" s="51"/>
    </row>
    <row r="47454" spans="9:13">
      <c r="I47454" s="51"/>
      <c r="M47454" s="51"/>
    </row>
    <row r="47455" spans="9:13">
      <c r="I47455" s="51"/>
      <c r="M47455" s="51"/>
    </row>
    <row r="47456" spans="9:13">
      <c r="I47456" s="51"/>
      <c r="M47456" s="51"/>
    </row>
    <row r="47457" spans="9:13">
      <c r="I47457" s="51"/>
      <c r="M47457" s="51"/>
    </row>
    <row r="47458" spans="9:13">
      <c r="I47458" s="51"/>
      <c r="M47458" s="51"/>
    </row>
    <row r="47459" spans="9:13">
      <c r="I47459" s="51"/>
      <c r="M47459" s="51"/>
    </row>
    <row r="47460" spans="9:13">
      <c r="I47460" s="51"/>
      <c r="M47460" s="51"/>
    </row>
    <row r="47461" spans="9:13">
      <c r="I47461" s="51"/>
      <c r="M47461" s="51"/>
    </row>
    <row r="47462" spans="9:13">
      <c r="I47462" s="51"/>
      <c r="M47462" s="51"/>
    </row>
    <row r="47463" spans="9:13">
      <c r="I47463" s="51"/>
      <c r="M47463" s="51"/>
    </row>
    <row r="47464" spans="9:13">
      <c r="I47464" s="51"/>
      <c r="M47464" s="51"/>
    </row>
    <row r="47465" spans="9:13">
      <c r="I47465" s="51"/>
      <c r="M47465" s="51"/>
    </row>
    <row r="47466" spans="9:13">
      <c r="I47466" s="51"/>
      <c r="M47466" s="51"/>
    </row>
    <row r="47467" spans="9:13">
      <c r="I47467" s="51"/>
      <c r="M47467" s="51"/>
    </row>
    <row r="47468" spans="9:13">
      <c r="I47468" s="51"/>
      <c r="M47468" s="51"/>
    </row>
    <row r="47469" spans="9:13">
      <c r="I47469" s="51"/>
      <c r="M47469" s="51"/>
    </row>
    <row r="47470" spans="9:13">
      <c r="I47470" s="51"/>
      <c r="M47470" s="51"/>
    </row>
    <row r="47471" spans="9:13">
      <c r="I47471" s="51"/>
      <c r="M47471" s="51"/>
    </row>
    <row r="47472" spans="9:13">
      <c r="I47472" s="51"/>
      <c r="M47472" s="51"/>
    </row>
    <row r="47473" spans="9:13">
      <c r="I47473" s="51"/>
      <c r="M47473" s="51"/>
    </row>
    <row r="47474" spans="9:13">
      <c r="I47474" s="51"/>
      <c r="M47474" s="51"/>
    </row>
    <row r="47475" spans="9:13">
      <c r="I47475" s="51"/>
      <c r="M47475" s="51"/>
    </row>
    <row r="47476" spans="9:13">
      <c r="I47476" s="51"/>
      <c r="M47476" s="51"/>
    </row>
    <row r="47477" spans="9:13">
      <c r="I47477" s="51"/>
      <c r="M47477" s="51"/>
    </row>
    <row r="47478" spans="9:13">
      <c r="I47478" s="51"/>
      <c r="M47478" s="51"/>
    </row>
    <row r="47479" spans="9:13">
      <c r="I47479" s="51"/>
      <c r="M47479" s="51"/>
    </row>
    <row r="47480" spans="9:13">
      <c r="I47480" s="51"/>
      <c r="M47480" s="51"/>
    </row>
    <row r="47481" spans="9:13">
      <c r="I47481" s="51"/>
      <c r="M47481" s="51"/>
    </row>
    <row r="47482" spans="9:13">
      <c r="I47482" s="51"/>
      <c r="M47482" s="51"/>
    </row>
    <row r="47483" spans="9:13">
      <c r="I47483" s="51"/>
      <c r="M47483" s="51"/>
    </row>
    <row r="47484" spans="9:13">
      <c r="I47484" s="51"/>
      <c r="M47484" s="51"/>
    </row>
    <row r="47485" spans="9:13">
      <c r="I47485" s="51"/>
      <c r="M47485" s="51"/>
    </row>
    <row r="47486" spans="9:13">
      <c r="I47486" s="51"/>
      <c r="M47486" s="51"/>
    </row>
    <row r="47487" spans="9:13">
      <c r="I47487" s="51"/>
      <c r="M47487" s="51"/>
    </row>
    <row r="47488" spans="9:13">
      <c r="I47488" s="51"/>
      <c r="M47488" s="51"/>
    </row>
    <row r="47489" spans="9:13">
      <c r="I47489" s="51"/>
      <c r="M47489" s="51"/>
    </row>
    <row r="47490" spans="9:13">
      <c r="I47490" s="51"/>
      <c r="M47490" s="51"/>
    </row>
    <row r="47491" spans="9:13">
      <c r="I47491" s="51"/>
      <c r="M47491" s="51"/>
    </row>
    <row r="47492" spans="9:13">
      <c r="I47492" s="51"/>
      <c r="M47492" s="51"/>
    </row>
    <row r="47493" spans="9:13">
      <c r="I47493" s="51"/>
      <c r="M47493" s="51"/>
    </row>
    <row r="47494" spans="9:13">
      <c r="I47494" s="51"/>
      <c r="M47494" s="51"/>
    </row>
    <row r="47495" spans="9:13">
      <c r="I47495" s="51"/>
      <c r="M47495" s="51"/>
    </row>
    <row r="47496" spans="9:13">
      <c r="I47496" s="51"/>
      <c r="M47496" s="51"/>
    </row>
    <row r="47497" spans="9:13">
      <c r="I47497" s="51"/>
      <c r="M47497" s="51"/>
    </row>
    <row r="47498" spans="9:13">
      <c r="I47498" s="51"/>
      <c r="M47498" s="51"/>
    </row>
    <row r="47499" spans="9:13">
      <c r="I47499" s="51"/>
      <c r="M47499" s="51"/>
    </row>
    <row r="47500" spans="9:13">
      <c r="I47500" s="51"/>
      <c r="M47500" s="51"/>
    </row>
    <row r="47501" spans="9:13">
      <c r="I47501" s="51"/>
      <c r="M47501" s="51"/>
    </row>
    <row r="47502" spans="9:13">
      <c r="I47502" s="51"/>
      <c r="M47502" s="51"/>
    </row>
    <row r="47503" spans="9:13">
      <c r="I47503" s="51"/>
      <c r="M47503" s="51"/>
    </row>
    <row r="47504" spans="9:13">
      <c r="I47504" s="51"/>
      <c r="M47504" s="51"/>
    </row>
    <row r="47505" spans="9:13">
      <c r="I47505" s="51"/>
      <c r="M47505" s="51"/>
    </row>
    <row r="47506" spans="9:13">
      <c r="I47506" s="51"/>
      <c r="M47506" s="51"/>
    </row>
    <row r="47507" spans="9:13">
      <c r="I47507" s="51"/>
      <c r="M47507" s="51"/>
    </row>
    <row r="47508" spans="9:13">
      <c r="I47508" s="51"/>
      <c r="M47508" s="51"/>
    </row>
    <row r="47509" spans="9:13">
      <c r="I47509" s="51"/>
      <c r="M47509" s="51"/>
    </row>
    <row r="47510" spans="9:13">
      <c r="I47510" s="51"/>
      <c r="M47510" s="51"/>
    </row>
    <row r="47511" spans="9:13">
      <c r="I47511" s="51"/>
      <c r="M47511" s="51"/>
    </row>
    <row r="47512" spans="9:13">
      <c r="I47512" s="51"/>
      <c r="M47512" s="51"/>
    </row>
    <row r="47513" spans="9:13">
      <c r="I47513" s="51"/>
      <c r="M47513" s="51"/>
    </row>
    <row r="47514" spans="9:13">
      <c r="I47514" s="51"/>
      <c r="M47514" s="51"/>
    </row>
    <row r="47515" spans="9:13">
      <c r="I47515" s="51"/>
      <c r="M47515" s="51"/>
    </row>
    <row r="47516" spans="9:13">
      <c r="I47516" s="51"/>
      <c r="M47516" s="51"/>
    </row>
    <row r="47517" spans="9:13">
      <c r="I47517" s="51"/>
      <c r="M47517" s="51"/>
    </row>
    <row r="47518" spans="9:13">
      <c r="I47518" s="51"/>
      <c r="M47518" s="51"/>
    </row>
    <row r="47519" spans="9:13">
      <c r="I47519" s="51"/>
      <c r="M47519" s="51"/>
    </row>
    <row r="47520" spans="9:13">
      <c r="I47520" s="51"/>
      <c r="M47520" s="51"/>
    </row>
    <row r="47521" spans="9:13">
      <c r="I47521" s="51"/>
      <c r="M47521" s="51"/>
    </row>
    <row r="47522" spans="9:13">
      <c r="I47522" s="51"/>
      <c r="M47522" s="51"/>
    </row>
    <row r="47523" spans="9:13">
      <c r="I47523" s="51"/>
      <c r="M47523" s="51"/>
    </row>
    <row r="47524" spans="9:13">
      <c r="I47524" s="51"/>
      <c r="M47524" s="51"/>
    </row>
    <row r="47525" spans="9:13">
      <c r="I47525" s="51"/>
      <c r="M47525" s="51"/>
    </row>
    <row r="47526" spans="9:13">
      <c r="I47526" s="51"/>
      <c r="M47526" s="51"/>
    </row>
    <row r="47527" spans="9:13">
      <c r="I47527" s="51"/>
      <c r="M47527" s="51"/>
    </row>
    <row r="47528" spans="9:13">
      <c r="I47528" s="51"/>
      <c r="M47528" s="51"/>
    </row>
    <row r="47529" spans="9:13">
      <c r="I47529" s="51"/>
      <c r="M47529" s="51"/>
    </row>
    <row r="47530" spans="9:13">
      <c r="I47530" s="51"/>
      <c r="M47530" s="51"/>
    </row>
    <row r="47531" spans="9:13">
      <c r="I47531" s="51"/>
      <c r="M47531" s="51"/>
    </row>
    <row r="47532" spans="9:13">
      <c r="I47532" s="51"/>
      <c r="M47532" s="51"/>
    </row>
    <row r="47533" spans="9:13">
      <c r="I47533" s="51"/>
      <c r="M47533" s="51"/>
    </row>
    <row r="47534" spans="9:13">
      <c r="I47534" s="51"/>
      <c r="M47534" s="51"/>
    </row>
    <row r="47535" spans="9:13">
      <c r="I47535" s="51"/>
      <c r="M47535" s="51"/>
    </row>
    <row r="47536" spans="9:13">
      <c r="I47536" s="51"/>
      <c r="M47536" s="51"/>
    </row>
    <row r="47537" spans="9:13">
      <c r="I47537" s="51"/>
      <c r="M47537" s="51"/>
    </row>
    <row r="47538" spans="9:13">
      <c r="I47538" s="51"/>
      <c r="M47538" s="51"/>
    </row>
    <row r="47539" spans="9:13">
      <c r="I47539" s="51"/>
      <c r="M47539" s="51"/>
    </row>
    <row r="47540" spans="9:13">
      <c r="I47540" s="51"/>
      <c r="M47540" s="51"/>
    </row>
    <row r="47541" spans="9:13">
      <c r="I47541" s="51"/>
      <c r="M47541" s="51"/>
    </row>
    <row r="47542" spans="9:13">
      <c r="I47542" s="51"/>
      <c r="M47542" s="51"/>
    </row>
    <row r="47543" spans="9:13">
      <c r="I47543" s="51"/>
      <c r="M47543" s="51"/>
    </row>
    <row r="47544" spans="9:13">
      <c r="I47544" s="51"/>
      <c r="M47544" s="51"/>
    </row>
    <row r="47545" spans="9:13">
      <c r="I47545" s="51"/>
      <c r="M47545" s="51"/>
    </row>
    <row r="47546" spans="9:13">
      <c r="I47546" s="51"/>
      <c r="M47546" s="51"/>
    </row>
    <row r="47547" spans="9:13">
      <c r="I47547" s="51"/>
      <c r="M47547" s="51"/>
    </row>
    <row r="47548" spans="9:13">
      <c r="I47548" s="51"/>
      <c r="M47548" s="51"/>
    </row>
    <row r="47549" spans="9:13">
      <c r="I47549" s="51"/>
      <c r="M47549" s="51"/>
    </row>
    <row r="47550" spans="9:13">
      <c r="I47550" s="51"/>
      <c r="M47550" s="51"/>
    </row>
    <row r="47551" spans="9:13">
      <c r="I47551" s="51"/>
      <c r="M47551" s="51"/>
    </row>
    <row r="47552" spans="9:13">
      <c r="I47552" s="51"/>
      <c r="M47552" s="51"/>
    </row>
    <row r="47553" spans="9:13">
      <c r="I47553" s="51"/>
      <c r="M47553" s="51"/>
    </row>
    <row r="47554" spans="9:13">
      <c r="I47554" s="51"/>
      <c r="M47554" s="51"/>
    </row>
    <row r="47555" spans="9:13">
      <c r="I47555" s="51"/>
      <c r="M47555" s="51"/>
    </row>
    <row r="47556" spans="9:13">
      <c r="I47556" s="51"/>
      <c r="M47556" s="51"/>
    </row>
    <row r="47557" spans="9:13">
      <c r="I47557" s="51"/>
      <c r="M47557" s="51"/>
    </row>
    <row r="47558" spans="9:13">
      <c r="I47558" s="51"/>
      <c r="M47558" s="51"/>
    </row>
    <row r="47559" spans="9:13">
      <c r="I47559" s="51"/>
      <c r="M47559" s="51"/>
    </row>
    <row r="47560" spans="9:13">
      <c r="I47560" s="51"/>
      <c r="M47560" s="51"/>
    </row>
    <row r="47561" spans="9:13">
      <c r="I47561" s="51"/>
      <c r="M47561" s="51"/>
    </row>
    <row r="47562" spans="9:13">
      <c r="I47562" s="51"/>
      <c r="M47562" s="51"/>
    </row>
    <row r="47563" spans="9:13">
      <c r="I47563" s="51"/>
      <c r="M47563" s="51"/>
    </row>
    <row r="47564" spans="9:13">
      <c r="I47564" s="51"/>
      <c r="M47564" s="51"/>
    </row>
    <row r="47565" spans="9:13">
      <c r="I47565" s="51"/>
      <c r="M47565" s="51"/>
    </row>
    <row r="47566" spans="9:13">
      <c r="I47566" s="51"/>
      <c r="M47566" s="51"/>
    </row>
    <row r="47567" spans="9:13">
      <c r="I47567" s="51"/>
      <c r="M47567" s="51"/>
    </row>
    <row r="47568" spans="9:13">
      <c r="I47568" s="51"/>
      <c r="M47568" s="51"/>
    </row>
    <row r="47569" spans="9:13">
      <c r="I47569" s="51"/>
      <c r="M47569" s="51"/>
    </row>
    <row r="47570" spans="9:13">
      <c r="I47570" s="51"/>
      <c r="M47570" s="51"/>
    </row>
    <row r="47571" spans="9:13">
      <c r="I47571" s="51"/>
      <c r="M47571" s="51"/>
    </row>
    <row r="47572" spans="9:13">
      <c r="I47572" s="51"/>
      <c r="M47572" s="51"/>
    </row>
    <row r="47573" spans="9:13">
      <c r="I47573" s="51"/>
      <c r="M47573" s="51"/>
    </row>
    <row r="47574" spans="9:13">
      <c r="I47574" s="51"/>
      <c r="M47574" s="51"/>
    </row>
    <row r="47575" spans="9:13">
      <c r="I47575" s="51"/>
      <c r="M47575" s="51"/>
    </row>
    <row r="47576" spans="9:13">
      <c r="I47576" s="51"/>
      <c r="M47576" s="51"/>
    </row>
    <row r="47577" spans="9:13">
      <c r="I47577" s="51"/>
      <c r="M47577" s="51"/>
    </row>
    <row r="47578" spans="9:13">
      <c r="I47578" s="51"/>
      <c r="M47578" s="51"/>
    </row>
    <row r="47579" spans="9:13">
      <c r="I47579" s="51"/>
      <c r="M47579" s="51"/>
    </row>
    <row r="47580" spans="9:13">
      <c r="I47580" s="51"/>
      <c r="M47580" s="51"/>
    </row>
    <row r="47581" spans="9:13">
      <c r="I47581" s="51"/>
      <c r="M47581" s="51"/>
    </row>
    <row r="47582" spans="9:13">
      <c r="I47582" s="51"/>
      <c r="M47582" s="51"/>
    </row>
    <row r="47583" spans="9:13">
      <c r="I47583" s="51"/>
      <c r="M47583" s="51"/>
    </row>
    <row r="47584" spans="9:13">
      <c r="I47584" s="51"/>
      <c r="M47584" s="51"/>
    </row>
    <row r="47585" spans="9:13">
      <c r="I47585" s="51"/>
      <c r="M47585" s="51"/>
    </row>
    <row r="47586" spans="9:13">
      <c r="I47586" s="51"/>
      <c r="M47586" s="51"/>
    </row>
    <row r="47587" spans="9:13">
      <c r="I47587" s="51"/>
      <c r="M47587" s="51"/>
    </row>
    <row r="47588" spans="9:13">
      <c r="I47588" s="51"/>
      <c r="M47588" s="51"/>
    </row>
    <row r="47589" spans="9:13">
      <c r="I47589" s="51"/>
      <c r="M47589" s="51"/>
    </row>
    <row r="47590" spans="9:13">
      <c r="I47590" s="51"/>
      <c r="M47590" s="51"/>
    </row>
    <row r="47591" spans="9:13">
      <c r="I47591" s="51"/>
      <c r="M47591" s="51"/>
    </row>
    <row r="47592" spans="9:13">
      <c r="I47592" s="51"/>
      <c r="M47592" s="51"/>
    </row>
    <row r="47593" spans="9:13">
      <c r="I47593" s="51"/>
      <c r="M47593" s="51"/>
    </row>
    <row r="47594" spans="9:13">
      <c r="I47594" s="51"/>
      <c r="M47594" s="51"/>
    </row>
    <row r="47595" spans="9:13">
      <c r="I47595" s="51"/>
      <c r="M47595" s="51"/>
    </row>
    <row r="47596" spans="9:13">
      <c r="I47596" s="51"/>
      <c r="M47596" s="51"/>
    </row>
    <row r="47597" spans="9:13">
      <c r="I47597" s="51"/>
      <c r="M47597" s="51"/>
    </row>
    <row r="47598" spans="9:13">
      <c r="I47598" s="51"/>
      <c r="M47598" s="51"/>
    </row>
    <row r="47599" spans="9:13">
      <c r="I47599" s="51"/>
      <c r="M47599" s="51"/>
    </row>
    <row r="47600" spans="9:13">
      <c r="I47600" s="51"/>
      <c r="M47600" s="51"/>
    </row>
    <row r="47601" spans="9:13">
      <c r="I47601" s="51"/>
      <c r="M47601" s="51"/>
    </row>
    <row r="47602" spans="9:13">
      <c r="I47602" s="51"/>
      <c r="M47602" s="51"/>
    </row>
    <row r="47603" spans="9:13">
      <c r="I47603" s="51"/>
      <c r="M47603" s="51"/>
    </row>
    <row r="47604" spans="9:13">
      <c r="I47604" s="51"/>
      <c r="M47604" s="51"/>
    </row>
    <row r="47605" spans="9:13">
      <c r="I47605" s="51"/>
      <c r="M47605" s="51"/>
    </row>
    <row r="47606" spans="9:13">
      <c r="I47606" s="51"/>
      <c r="M47606" s="51"/>
    </row>
    <row r="47607" spans="9:13">
      <c r="I47607" s="51"/>
      <c r="M47607" s="51"/>
    </row>
    <row r="47608" spans="9:13">
      <c r="I47608" s="51"/>
      <c r="M47608" s="51"/>
    </row>
    <row r="47609" spans="9:13">
      <c r="I47609" s="51"/>
      <c r="M47609" s="51"/>
    </row>
    <row r="47610" spans="9:13">
      <c r="I47610" s="51"/>
      <c r="M47610" s="51"/>
    </row>
    <row r="47611" spans="9:13">
      <c r="I47611" s="51"/>
      <c r="M47611" s="51"/>
    </row>
    <row r="47612" spans="9:13">
      <c r="I47612" s="51"/>
      <c r="M47612" s="51"/>
    </row>
    <row r="47613" spans="9:13">
      <c r="I47613" s="51"/>
      <c r="M47613" s="51"/>
    </row>
    <row r="47614" spans="9:13">
      <c r="I47614" s="51"/>
      <c r="M47614" s="51"/>
    </row>
    <row r="47615" spans="9:13">
      <c r="I47615" s="51"/>
      <c r="M47615" s="51"/>
    </row>
    <row r="47616" spans="9:13">
      <c r="I47616" s="51"/>
      <c r="M47616" s="51"/>
    </row>
    <row r="47617" spans="9:13">
      <c r="I47617" s="51"/>
      <c r="M47617" s="51"/>
    </row>
    <row r="47618" spans="9:13">
      <c r="I47618" s="51"/>
      <c r="M47618" s="51"/>
    </row>
    <row r="47619" spans="9:13">
      <c r="I47619" s="51"/>
      <c r="M47619" s="51"/>
    </row>
    <row r="47620" spans="9:13">
      <c r="I47620" s="51"/>
      <c r="M47620" s="51"/>
    </row>
    <row r="47621" spans="9:13">
      <c r="I47621" s="51"/>
      <c r="M47621" s="51"/>
    </row>
    <row r="47622" spans="9:13">
      <c r="I47622" s="51"/>
      <c r="M47622" s="51"/>
    </row>
    <row r="47623" spans="9:13">
      <c r="I47623" s="51"/>
      <c r="M47623" s="51"/>
    </row>
    <row r="47624" spans="9:13">
      <c r="I47624" s="51"/>
      <c r="M47624" s="51"/>
    </row>
    <row r="47625" spans="9:13">
      <c r="I47625" s="51"/>
      <c r="M47625" s="51"/>
    </row>
    <row r="47626" spans="9:13">
      <c r="I47626" s="51"/>
      <c r="M47626" s="51"/>
    </row>
    <row r="47627" spans="9:13">
      <c r="I47627" s="51"/>
      <c r="M47627" s="51"/>
    </row>
    <row r="47628" spans="9:13">
      <c r="I47628" s="51"/>
      <c r="M47628" s="51"/>
    </row>
    <row r="47629" spans="9:13">
      <c r="I47629" s="51"/>
      <c r="M47629" s="51"/>
    </row>
    <row r="47630" spans="9:13">
      <c r="I47630" s="51"/>
      <c r="M47630" s="51"/>
    </row>
    <row r="47631" spans="9:13">
      <c r="I47631" s="51"/>
      <c r="M47631" s="51"/>
    </row>
    <row r="47632" spans="9:13">
      <c r="I47632" s="51"/>
      <c r="M47632" s="51"/>
    </row>
    <row r="47633" spans="9:13">
      <c r="I47633" s="51"/>
      <c r="M47633" s="51"/>
    </row>
    <row r="47634" spans="9:13">
      <c r="I47634" s="51"/>
      <c r="M47634" s="51"/>
    </row>
    <row r="47635" spans="9:13">
      <c r="I47635" s="51"/>
      <c r="M47635" s="51"/>
    </row>
    <row r="47636" spans="9:13">
      <c r="I47636" s="51"/>
      <c r="M47636" s="51"/>
    </row>
    <row r="47637" spans="9:13">
      <c r="I47637" s="51"/>
      <c r="M47637" s="51"/>
    </row>
    <row r="47638" spans="9:13">
      <c r="I47638" s="51"/>
      <c r="M47638" s="51"/>
    </row>
    <row r="47639" spans="9:13">
      <c r="I47639" s="51"/>
      <c r="M47639" s="51"/>
    </row>
    <row r="47640" spans="9:13">
      <c r="I47640" s="51"/>
      <c r="M47640" s="51"/>
    </row>
    <row r="47641" spans="9:13">
      <c r="I47641" s="51"/>
      <c r="M47641" s="51"/>
    </row>
    <row r="47642" spans="9:13">
      <c r="I47642" s="51"/>
      <c r="M47642" s="51"/>
    </row>
    <row r="47643" spans="9:13">
      <c r="I47643" s="51"/>
      <c r="M47643" s="51"/>
    </row>
    <row r="47644" spans="9:13">
      <c r="I47644" s="51"/>
      <c r="M47644" s="51"/>
    </row>
    <row r="47645" spans="9:13">
      <c r="I47645" s="51"/>
      <c r="M47645" s="51"/>
    </row>
    <row r="47646" spans="9:13">
      <c r="I47646" s="51"/>
      <c r="M47646" s="51"/>
    </row>
    <row r="47647" spans="9:13">
      <c r="I47647" s="51"/>
      <c r="M47647" s="51"/>
    </row>
    <row r="47648" spans="9:13">
      <c r="I47648" s="51"/>
      <c r="M47648" s="51"/>
    </row>
    <row r="47649" spans="9:13">
      <c r="I47649" s="51"/>
      <c r="M47649" s="51"/>
    </row>
    <row r="47650" spans="9:13">
      <c r="I47650" s="51"/>
      <c r="M47650" s="51"/>
    </row>
    <row r="47651" spans="9:13">
      <c r="I47651" s="51"/>
      <c r="M47651" s="51"/>
    </row>
    <row r="47652" spans="9:13">
      <c r="I47652" s="51"/>
      <c r="M47652" s="51"/>
    </row>
    <row r="47653" spans="9:13">
      <c r="I47653" s="51"/>
      <c r="M47653" s="51"/>
    </row>
    <row r="47654" spans="9:13">
      <c r="I47654" s="51"/>
      <c r="M47654" s="51"/>
    </row>
    <row r="47655" spans="9:13">
      <c r="I47655" s="51"/>
      <c r="M47655" s="51"/>
    </row>
    <row r="47656" spans="9:13">
      <c r="I47656" s="51"/>
      <c r="M47656" s="51"/>
    </row>
    <row r="47657" spans="9:13">
      <c r="I47657" s="51"/>
      <c r="M47657" s="51"/>
    </row>
    <row r="47658" spans="9:13">
      <c r="I47658" s="51"/>
      <c r="M47658" s="51"/>
    </row>
    <row r="47659" spans="9:13">
      <c r="I47659" s="51"/>
      <c r="M47659" s="51"/>
    </row>
    <row r="47660" spans="9:13">
      <c r="I47660" s="51"/>
      <c r="M47660" s="51"/>
    </row>
    <row r="47661" spans="9:13">
      <c r="I47661" s="51"/>
      <c r="M47661" s="51"/>
    </row>
    <row r="47662" spans="9:13">
      <c r="I47662" s="51"/>
      <c r="M47662" s="51"/>
    </row>
    <row r="47663" spans="9:13">
      <c r="I47663" s="51"/>
      <c r="M47663" s="51"/>
    </row>
    <row r="47664" spans="9:13">
      <c r="I47664" s="51"/>
      <c r="M47664" s="51"/>
    </row>
    <row r="47665" spans="9:13">
      <c r="I47665" s="51"/>
      <c r="M47665" s="51"/>
    </row>
    <row r="47666" spans="9:13">
      <c r="I47666" s="51"/>
      <c r="M47666" s="51"/>
    </row>
    <row r="47667" spans="9:13">
      <c r="I47667" s="51"/>
      <c r="M47667" s="51"/>
    </row>
    <row r="47668" spans="9:13">
      <c r="I47668" s="51"/>
      <c r="M47668" s="51"/>
    </row>
    <row r="47669" spans="9:13">
      <c r="I47669" s="51"/>
      <c r="M47669" s="51"/>
    </row>
    <row r="47670" spans="9:13">
      <c r="I47670" s="51"/>
      <c r="M47670" s="51"/>
    </row>
    <row r="47671" spans="9:13">
      <c r="I47671" s="51"/>
      <c r="M47671" s="51"/>
    </row>
    <row r="47672" spans="9:13">
      <c r="I47672" s="51"/>
      <c r="M47672" s="51"/>
    </row>
    <row r="47673" spans="9:13">
      <c r="I47673" s="51"/>
      <c r="M47673" s="51"/>
    </row>
    <row r="47674" spans="9:13">
      <c r="I47674" s="51"/>
      <c r="M47674" s="51"/>
    </row>
    <row r="47675" spans="9:13">
      <c r="I47675" s="51"/>
      <c r="M47675" s="51"/>
    </row>
    <row r="47676" spans="9:13">
      <c r="I47676" s="51"/>
      <c r="M47676" s="51"/>
    </row>
    <row r="47677" spans="9:13">
      <c r="I47677" s="51"/>
      <c r="M47677" s="51"/>
    </row>
    <row r="47678" spans="9:13">
      <c r="I47678" s="51"/>
      <c r="M47678" s="51"/>
    </row>
    <row r="47679" spans="9:13">
      <c r="I47679" s="51"/>
      <c r="M47679" s="51"/>
    </row>
    <row r="47680" spans="9:13">
      <c r="I47680" s="51"/>
      <c r="M47680" s="51"/>
    </row>
    <row r="47681" spans="9:13">
      <c r="I47681" s="51"/>
      <c r="M47681" s="51"/>
    </row>
    <row r="47682" spans="9:13">
      <c r="I47682" s="51"/>
      <c r="M47682" s="51"/>
    </row>
    <row r="47683" spans="9:13">
      <c r="I47683" s="51"/>
      <c r="M47683" s="51"/>
    </row>
    <row r="47684" spans="9:13">
      <c r="I47684" s="51"/>
      <c r="M47684" s="51"/>
    </row>
    <row r="47685" spans="9:13">
      <c r="I47685" s="51"/>
      <c r="M47685" s="51"/>
    </row>
    <row r="47686" spans="9:13">
      <c r="I47686" s="51"/>
      <c r="M47686" s="51"/>
    </row>
    <row r="47687" spans="9:13">
      <c r="I47687" s="51"/>
      <c r="M47687" s="51"/>
    </row>
    <row r="47688" spans="9:13">
      <c r="I47688" s="51"/>
      <c r="M47688" s="51"/>
    </row>
    <row r="47689" spans="9:13">
      <c r="I47689" s="51"/>
      <c r="M47689" s="51"/>
    </row>
    <row r="47690" spans="9:13">
      <c r="I47690" s="51"/>
      <c r="M47690" s="51"/>
    </row>
    <row r="47691" spans="9:13">
      <c r="I47691" s="51"/>
      <c r="M47691" s="51"/>
    </row>
    <row r="47692" spans="9:13">
      <c r="I47692" s="51"/>
      <c r="M47692" s="51"/>
    </row>
    <row r="47693" spans="9:13">
      <c r="I47693" s="51"/>
      <c r="M47693" s="51"/>
    </row>
    <row r="47694" spans="9:13">
      <c r="I47694" s="51"/>
      <c r="M47694" s="51"/>
    </row>
    <row r="47695" spans="9:13">
      <c r="I47695" s="51"/>
      <c r="M47695" s="51"/>
    </row>
    <row r="47696" spans="9:13">
      <c r="I47696" s="51"/>
      <c r="M47696" s="51"/>
    </row>
    <row r="47697" spans="9:13">
      <c r="I47697" s="51"/>
      <c r="M47697" s="51"/>
    </row>
    <row r="47698" spans="9:13">
      <c r="I47698" s="51"/>
      <c r="M47698" s="51"/>
    </row>
    <row r="47699" spans="9:13">
      <c r="I47699" s="51"/>
      <c r="M47699" s="51"/>
    </row>
    <row r="47700" spans="9:13">
      <c r="I47700" s="51"/>
      <c r="M47700" s="51"/>
    </row>
    <row r="47701" spans="9:13">
      <c r="I47701" s="51"/>
      <c r="M47701" s="51"/>
    </row>
    <row r="47702" spans="9:13">
      <c r="I47702" s="51"/>
      <c r="M47702" s="51"/>
    </row>
    <row r="47703" spans="9:13">
      <c r="I47703" s="51"/>
      <c r="M47703" s="51"/>
    </row>
    <row r="47704" spans="9:13">
      <c r="I47704" s="51"/>
      <c r="M47704" s="51"/>
    </row>
    <row r="47705" spans="9:13">
      <c r="I47705" s="51"/>
      <c r="M47705" s="51"/>
    </row>
    <row r="47706" spans="9:13">
      <c r="I47706" s="51"/>
      <c r="M47706" s="51"/>
    </row>
    <row r="47707" spans="9:13">
      <c r="I47707" s="51"/>
      <c r="M47707" s="51"/>
    </row>
    <row r="47708" spans="9:13">
      <c r="I47708" s="51"/>
      <c r="M47708" s="51"/>
    </row>
    <row r="47709" spans="9:13">
      <c r="I47709" s="51"/>
      <c r="M47709" s="51"/>
    </row>
    <row r="47710" spans="9:13">
      <c r="I47710" s="51"/>
      <c r="M47710" s="51"/>
    </row>
    <row r="47711" spans="9:13">
      <c r="I47711" s="51"/>
      <c r="M47711" s="51"/>
    </row>
    <row r="47712" spans="9:13">
      <c r="I47712" s="51"/>
      <c r="M47712" s="51"/>
    </row>
    <row r="47713" spans="9:13">
      <c r="I47713" s="51"/>
      <c r="M47713" s="51"/>
    </row>
    <row r="47714" spans="9:13">
      <c r="I47714" s="51"/>
      <c r="M47714" s="51"/>
    </row>
    <row r="47715" spans="9:13">
      <c r="I47715" s="51"/>
      <c r="M47715" s="51"/>
    </row>
    <row r="47716" spans="9:13">
      <c r="I47716" s="51"/>
      <c r="M47716" s="51"/>
    </row>
    <row r="47717" spans="9:13">
      <c r="I47717" s="51"/>
      <c r="M47717" s="51"/>
    </row>
    <row r="47718" spans="9:13">
      <c r="I47718" s="51"/>
      <c r="M47718" s="51"/>
    </row>
    <row r="47719" spans="9:13">
      <c r="I47719" s="51"/>
      <c r="M47719" s="51"/>
    </row>
    <row r="47720" spans="9:13">
      <c r="I47720" s="51"/>
      <c r="M47720" s="51"/>
    </row>
    <row r="47721" spans="9:13">
      <c r="I47721" s="51"/>
      <c r="M47721" s="51"/>
    </row>
    <row r="47722" spans="9:13">
      <c r="I47722" s="51"/>
      <c r="M47722" s="51"/>
    </row>
    <row r="47723" spans="9:13">
      <c r="I47723" s="51"/>
      <c r="M47723" s="51"/>
    </row>
    <row r="47724" spans="9:13">
      <c r="I47724" s="51"/>
      <c r="M47724" s="51"/>
    </row>
    <row r="47725" spans="9:13">
      <c r="I47725" s="51"/>
      <c r="M47725" s="51"/>
    </row>
    <row r="47726" spans="9:13">
      <c r="I47726" s="51"/>
      <c r="M47726" s="51"/>
    </row>
    <row r="47727" spans="9:13">
      <c r="I47727" s="51"/>
      <c r="M47727" s="51"/>
    </row>
    <row r="47728" spans="9:13">
      <c r="I47728" s="51"/>
      <c r="M47728" s="51"/>
    </row>
    <row r="47729" spans="9:13">
      <c r="I47729" s="51"/>
      <c r="M47729" s="51"/>
    </row>
    <row r="47730" spans="9:13">
      <c r="I47730" s="51"/>
      <c r="M47730" s="51"/>
    </row>
    <row r="47731" spans="9:13">
      <c r="I47731" s="51"/>
      <c r="M47731" s="51"/>
    </row>
    <row r="47732" spans="9:13">
      <c r="I47732" s="51"/>
      <c r="M47732" s="51"/>
    </row>
    <row r="47733" spans="9:13">
      <c r="I47733" s="51"/>
      <c r="M47733" s="51"/>
    </row>
    <row r="47734" spans="9:13">
      <c r="I47734" s="51"/>
      <c r="M47734" s="51"/>
    </row>
    <row r="47735" spans="9:13">
      <c r="I47735" s="51"/>
      <c r="M47735" s="51"/>
    </row>
    <row r="47736" spans="9:13">
      <c r="I47736" s="51"/>
      <c r="M47736" s="51"/>
    </row>
    <row r="47737" spans="9:13">
      <c r="I47737" s="51"/>
      <c r="M47737" s="51"/>
    </row>
    <row r="47738" spans="9:13">
      <c r="I47738" s="51"/>
      <c r="M47738" s="51"/>
    </row>
    <row r="47739" spans="9:13">
      <c r="I47739" s="51"/>
      <c r="M47739" s="51"/>
    </row>
    <row r="47740" spans="9:13">
      <c r="I47740" s="51"/>
      <c r="M47740" s="51"/>
    </row>
    <row r="47741" spans="9:13">
      <c r="I47741" s="51"/>
      <c r="M47741" s="51"/>
    </row>
    <row r="47742" spans="9:13">
      <c r="I47742" s="51"/>
      <c r="M47742" s="51"/>
    </row>
    <row r="47743" spans="9:13">
      <c r="I47743" s="51"/>
      <c r="M47743" s="51"/>
    </row>
    <row r="47744" spans="9:13">
      <c r="I47744" s="51"/>
      <c r="M47744" s="51"/>
    </row>
    <row r="47745" spans="9:13">
      <c r="I47745" s="51"/>
      <c r="M47745" s="51"/>
    </row>
    <row r="47746" spans="9:13">
      <c r="I47746" s="51"/>
      <c r="M47746" s="51"/>
    </row>
    <row r="47747" spans="9:13">
      <c r="I47747" s="51"/>
      <c r="M47747" s="51"/>
    </row>
    <row r="47748" spans="9:13">
      <c r="I47748" s="51"/>
      <c r="M47748" s="51"/>
    </row>
    <row r="47749" spans="9:13">
      <c r="I47749" s="51"/>
      <c r="M47749" s="51"/>
    </row>
    <row r="47750" spans="9:13">
      <c r="I47750" s="51"/>
      <c r="M47750" s="51"/>
    </row>
    <row r="47751" spans="9:13">
      <c r="I47751" s="51"/>
      <c r="M47751" s="51"/>
    </row>
    <row r="47752" spans="9:13">
      <c r="I47752" s="51"/>
      <c r="M47752" s="51"/>
    </row>
    <row r="47753" spans="9:13">
      <c r="I47753" s="51"/>
      <c r="M47753" s="51"/>
    </row>
    <row r="47754" spans="9:13">
      <c r="I47754" s="51"/>
      <c r="M47754" s="51"/>
    </row>
    <row r="47755" spans="9:13">
      <c r="I47755" s="51"/>
      <c r="M47755" s="51"/>
    </row>
    <row r="47756" spans="9:13">
      <c r="I47756" s="51"/>
      <c r="M47756" s="51"/>
    </row>
    <row r="47757" spans="9:13">
      <c r="I47757" s="51"/>
      <c r="M47757" s="51"/>
    </row>
    <row r="47758" spans="9:13">
      <c r="I47758" s="51"/>
      <c r="M47758" s="51"/>
    </row>
    <row r="47759" spans="9:13">
      <c r="I47759" s="51"/>
      <c r="M47759" s="51"/>
    </row>
    <row r="47760" spans="9:13">
      <c r="I47760" s="51"/>
      <c r="M47760" s="51"/>
    </row>
    <row r="47761" spans="9:13">
      <c r="I47761" s="51"/>
      <c r="M47761" s="51"/>
    </row>
    <row r="47762" spans="9:13">
      <c r="I47762" s="51"/>
      <c r="M47762" s="51"/>
    </row>
    <row r="47763" spans="9:13">
      <c r="I47763" s="51"/>
      <c r="M47763" s="51"/>
    </row>
    <row r="47764" spans="9:13">
      <c r="I47764" s="51"/>
      <c r="M47764" s="51"/>
    </row>
    <row r="47765" spans="9:13">
      <c r="I47765" s="51"/>
      <c r="M47765" s="51"/>
    </row>
    <row r="47766" spans="9:13">
      <c r="I47766" s="51"/>
      <c r="M47766" s="51"/>
    </row>
    <row r="47767" spans="9:13">
      <c r="I47767" s="51"/>
      <c r="M47767" s="51"/>
    </row>
    <row r="47768" spans="9:13">
      <c r="I47768" s="51"/>
      <c r="M47768" s="51"/>
    </row>
    <row r="47769" spans="9:13">
      <c r="I47769" s="51"/>
      <c r="M47769" s="51"/>
    </row>
    <row r="47770" spans="9:13">
      <c r="I47770" s="51"/>
      <c r="M47770" s="51"/>
    </row>
    <row r="47771" spans="9:13">
      <c r="I47771" s="51"/>
      <c r="M47771" s="51"/>
    </row>
    <row r="47772" spans="9:13">
      <c r="I47772" s="51"/>
      <c r="M47772" s="51"/>
    </row>
    <row r="47773" spans="9:13">
      <c r="I47773" s="51"/>
      <c r="M47773" s="51"/>
    </row>
    <row r="47774" spans="9:13">
      <c r="I47774" s="51"/>
      <c r="M47774" s="51"/>
    </row>
    <row r="47775" spans="9:13">
      <c r="I47775" s="51"/>
      <c r="M47775" s="51"/>
    </row>
    <row r="47776" spans="9:13">
      <c r="I47776" s="51"/>
      <c r="M47776" s="51"/>
    </row>
    <row r="47777" spans="9:13">
      <c r="I47777" s="51"/>
      <c r="M47777" s="51"/>
    </row>
    <row r="47778" spans="9:13">
      <c r="I47778" s="51"/>
      <c r="M47778" s="51"/>
    </row>
    <row r="47779" spans="9:13">
      <c r="I47779" s="51"/>
      <c r="M47779" s="51"/>
    </row>
    <row r="47780" spans="9:13">
      <c r="I47780" s="51"/>
      <c r="M47780" s="51"/>
    </row>
    <row r="47781" spans="9:13">
      <c r="I47781" s="51"/>
      <c r="M47781" s="51"/>
    </row>
    <row r="47782" spans="9:13">
      <c r="I47782" s="51"/>
      <c r="M47782" s="51"/>
    </row>
    <row r="47783" spans="9:13">
      <c r="I47783" s="51"/>
      <c r="M47783" s="51"/>
    </row>
    <row r="47784" spans="9:13">
      <c r="I47784" s="51"/>
      <c r="M47784" s="51"/>
    </row>
    <row r="47785" spans="9:13">
      <c r="I47785" s="51"/>
      <c r="M47785" s="51"/>
    </row>
    <row r="47786" spans="9:13">
      <c r="I47786" s="51"/>
      <c r="M47786" s="51"/>
    </row>
    <row r="47787" spans="9:13">
      <c r="I47787" s="51"/>
      <c r="M47787" s="51"/>
    </row>
    <row r="47788" spans="9:13">
      <c r="I47788" s="51"/>
      <c r="M47788" s="51"/>
    </row>
    <row r="47789" spans="9:13">
      <c r="I47789" s="51"/>
      <c r="M47789" s="51"/>
    </row>
    <row r="47790" spans="9:13">
      <c r="I47790" s="51"/>
      <c r="M47790" s="51"/>
    </row>
    <row r="47791" spans="9:13">
      <c r="I47791" s="51"/>
      <c r="M47791" s="51"/>
    </row>
    <row r="47792" spans="9:13">
      <c r="I47792" s="51"/>
      <c r="M47792" s="51"/>
    </row>
    <row r="47793" spans="9:13">
      <c r="I47793" s="51"/>
      <c r="M47793" s="51"/>
    </row>
    <row r="47794" spans="9:13">
      <c r="I47794" s="51"/>
      <c r="M47794" s="51"/>
    </row>
    <row r="47795" spans="9:13">
      <c r="I47795" s="51"/>
      <c r="M47795" s="51"/>
    </row>
    <row r="47796" spans="9:13">
      <c r="I47796" s="51"/>
      <c r="M47796" s="51"/>
    </row>
    <row r="47797" spans="9:13">
      <c r="I47797" s="51"/>
      <c r="M47797" s="51"/>
    </row>
    <row r="47798" spans="9:13">
      <c r="I47798" s="51"/>
      <c r="M47798" s="51"/>
    </row>
    <row r="47799" spans="9:13">
      <c r="I47799" s="51"/>
      <c r="M47799" s="51"/>
    </row>
    <row r="47800" spans="9:13">
      <c r="I47800" s="51"/>
      <c r="M47800" s="51"/>
    </row>
    <row r="47801" spans="9:13">
      <c r="I47801" s="51"/>
      <c r="M47801" s="51"/>
    </row>
    <row r="47802" spans="9:13">
      <c r="I47802" s="51"/>
      <c r="M47802" s="51"/>
    </row>
    <row r="47803" spans="9:13">
      <c r="I47803" s="51"/>
      <c r="M47803" s="51"/>
    </row>
    <row r="47804" spans="9:13">
      <c r="I47804" s="51"/>
      <c r="M47804" s="51"/>
    </row>
    <row r="47805" spans="9:13">
      <c r="I47805" s="51"/>
      <c r="M47805" s="51"/>
    </row>
    <row r="47806" spans="9:13">
      <c r="I47806" s="51"/>
      <c r="M47806" s="51"/>
    </row>
    <row r="47807" spans="9:13">
      <c r="I47807" s="51"/>
      <c r="M47807" s="51"/>
    </row>
    <row r="47808" spans="9:13">
      <c r="I47808" s="51"/>
      <c r="M47808" s="51"/>
    </row>
    <row r="47809" spans="9:13">
      <c r="I47809" s="51"/>
      <c r="M47809" s="51"/>
    </row>
    <row r="47810" spans="9:13">
      <c r="I47810" s="51"/>
      <c r="M47810" s="51"/>
    </row>
    <row r="47811" spans="9:13">
      <c r="I47811" s="51"/>
      <c r="M47811" s="51"/>
    </row>
    <row r="47812" spans="9:13">
      <c r="I47812" s="51"/>
      <c r="M47812" s="51"/>
    </row>
    <row r="47813" spans="9:13">
      <c r="I47813" s="51"/>
      <c r="M47813" s="51"/>
    </row>
    <row r="47814" spans="9:13">
      <c r="I47814" s="51"/>
      <c r="M47814" s="51"/>
    </row>
    <row r="47815" spans="9:13">
      <c r="I47815" s="51"/>
      <c r="M47815" s="51"/>
    </row>
    <row r="47816" spans="9:13">
      <c r="I47816" s="51"/>
      <c r="M47816" s="51"/>
    </row>
    <row r="47817" spans="9:13">
      <c r="I47817" s="51"/>
      <c r="M47817" s="51"/>
    </row>
    <row r="47818" spans="9:13">
      <c r="I47818" s="51"/>
      <c r="M47818" s="51"/>
    </row>
    <row r="47819" spans="9:13">
      <c r="I47819" s="51"/>
      <c r="M47819" s="51"/>
    </row>
    <row r="47820" spans="9:13">
      <c r="I47820" s="51"/>
      <c r="M47820" s="51"/>
    </row>
    <row r="47821" spans="9:13">
      <c r="I47821" s="51"/>
      <c r="M47821" s="51"/>
    </row>
    <row r="47822" spans="9:13">
      <c r="I47822" s="51"/>
      <c r="M47822" s="51"/>
    </row>
    <row r="47823" spans="9:13">
      <c r="I47823" s="51"/>
      <c r="M47823" s="51"/>
    </row>
    <row r="47824" spans="9:13">
      <c r="I47824" s="51"/>
      <c r="M47824" s="51"/>
    </row>
    <row r="47825" spans="9:13">
      <c r="I47825" s="51"/>
      <c r="M47825" s="51"/>
    </row>
    <row r="47826" spans="9:13">
      <c r="I47826" s="51"/>
      <c r="M47826" s="51"/>
    </row>
    <row r="47827" spans="9:13">
      <c r="I47827" s="51"/>
      <c r="M47827" s="51"/>
    </row>
    <row r="47828" spans="9:13">
      <c r="I47828" s="51"/>
      <c r="M47828" s="51"/>
    </row>
    <row r="47829" spans="9:13">
      <c r="I47829" s="51"/>
      <c r="M47829" s="51"/>
    </row>
    <row r="47830" spans="9:13">
      <c r="I47830" s="51"/>
      <c r="M47830" s="51"/>
    </row>
    <row r="47831" spans="9:13">
      <c r="I47831" s="51"/>
      <c r="M47831" s="51"/>
    </row>
    <row r="47832" spans="9:13">
      <c r="I47832" s="51"/>
      <c r="M47832" s="51"/>
    </row>
    <row r="47833" spans="9:13">
      <c r="I47833" s="51"/>
      <c r="M47833" s="51"/>
    </row>
    <row r="47834" spans="9:13">
      <c r="I47834" s="51"/>
      <c r="M47834" s="51"/>
    </row>
    <row r="47835" spans="9:13">
      <c r="I47835" s="51"/>
      <c r="M47835" s="51"/>
    </row>
    <row r="47836" spans="9:13">
      <c r="I47836" s="51"/>
      <c r="M47836" s="51"/>
    </row>
    <row r="47837" spans="9:13">
      <c r="I47837" s="51"/>
      <c r="M47837" s="51"/>
    </row>
    <row r="47838" spans="9:13">
      <c r="I47838" s="51"/>
      <c r="M47838" s="51"/>
    </row>
    <row r="47839" spans="9:13">
      <c r="I47839" s="51"/>
      <c r="M47839" s="51"/>
    </row>
    <row r="47840" spans="9:13">
      <c r="I47840" s="51"/>
      <c r="M47840" s="51"/>
    </row>
    <row r="47841" spans="9:13">
      <c r="I47841" s="51"/>
      <c r="M47841" s="51"/>
    </row>
    <row r="47842" spans="9:13">
      <c r="I47842" s="51"/>
      <c r="M47842" s="51"/>
    </row>
    <row r="47843" spans="9:13">
      <c r="I47843" s="51"/>
      <c r="M47843" s="51"/>
    </row>
    <row r="47844" spans="9:13">
      <c r="I47844" s="51"/>
      <c r="M47844" s="51"/>
    </row>
    <row r="47845" spans="9:13">
      <c r="I47845" s="51"/>
      <c r="M47845" s="51"/>
    </row>
    <row r="47846" spans="9:13">
      <c r="I47846" s="51"/>
      <c r="M47846" s="51"/>
    </row>
    <row r="47847" spans="9:13">
      <c r="I47847" s="51"/>
      <c r="M47847" s="51"/>
    </row>
    <row r="47848" spans="9:13">
      <c r="I47848" s="51"/>
      <c r="M47848" s="51"/>
    </row>
    <row r="47849" spans="9:13">
      <c r="I47849" s="51"/>
      <c r="M47849" s="51"/>
    </row>
    <row r="47850" spans="9:13">
      <c r="I47850" s="51"/>
      <c r="M47850" s="51"/>
    </row>
    <row r="47851" spans="9:13">
      <c r="I47851" s="51"/>
      <c r="M47851" s="51"/>
    </row>
    <row r="47852" spans="9:13">
      <c r="I47852" s="51"/>
      <c r="M47852" s="51"/>
    </row>
    <row r="47853" spans="9:13">
      <c r="I47853" s="51"/>
      <c r="M47853" s="51"/>
    </row>
    <row r="47854" spans="9:13">
      <c r="I47854" s="51"/>
      <c r="M47854" s="51"/>
    </row>
    <row r="47855" spans="9:13">
      <c r="I47855" s="51"/>
      <c r="M47855" s="51"/>
    </row>
    <row r="47856" spans="9:13">
      <c r="I47856" s="51"/>
      <c r="M47856" s="51"/>
    </row>
    <row r="47857" spans="9:13">
      <c r="I47857" s="51"/>
      <c r="M47857" s="51"/>
    </row>
    <row r="47858" spans="9:13">
      <c r="I47858" s="51"/>
      <c r="M47858" s="51"/>
    </row>
    <row r="47859" spans="9:13">
      <c r="I47859" s="51"/>
      <c r="M47859" s="51"/>
    </row>
    <row r="47860" spans="9:13">
      <c r="I47860" s="51"/>
      <c r="M47860" s="51"/>
    </row>
    <row r="47861" spans="9:13">
      <c r="I47861" s="51"/>
      <c r="M47861" s="51"/>
    </row>
    <row r="47862" spans="9:13">
      <c r="I47862" s="51"/>
      <c r="M47862" s="51"/>
    </row>
    <row r="47863" spans="9:13">
      <c r="I47863" s="51"/>
      <c r="M47863" s="51"/>
    </row>
    <row r="47864" spans="9:13">
      <c r="I47864" s="51"/>
      <c r="M47864" s="51"/>
    </row>
    <row r="47865" spans="9:13">
      <c r="I47865" s="51"/>
      <c r="M47865" s="51"/>
    </row>
    <row r="47866" spans="9:13">
      <c r="I47866" s="51"/>
      <c r="M47866" s="51"/>
    </row>
    <row r="47867" spans="9:13">
      <c r="I47867" s="51"/>
      <c r="M47867" s="51"/>
    </row>
    <row r="47868" spans="9:13">
      <c r="I47868" s="51"/>
      <c r="M47868" s="51"/>
    </row>
    <row r="47869" spans="9:13">
      <c r="I47869" s="51"/>
      <c r="M47869" s="51"/>
    </row>
    <row r="47870" spans="9:13">
      <c r="I47870" s="51"/>
      <c r="M47870" s="51"/>
    </row>
    <row r="47871" spans="9:13">
      <c r="I47871" s="51"/>
      <c r="M47871" s="51"/>
    </row>
    <row r="47872" spans="9:13">
      <c r="I47872" s="51"/>
      <c r="M47872" s="51"/>
    </row>
    <row r="47873" spans="9:13">
      <c r="I47873" s="51"/>
      <c r="M47873" s="51"/>
    </row>
    <row r="47874" spans="9:13">
      <c r="I47874" s="51"/>
      <c r="M47874" s="51"/>
    </row>
    <row r="47875" spans="9:13">
      <c r="I47875" s="51"/>
      <c r="M47875" s="51"/>
    </row>
    <row r="47876" spans="9:13">
      <c r="I47876" s="51"/>
      <c r="M47876" s="51"/>
    </row>
    <row r="47877" spans="9:13">
      <c r="I47877" s="51"/>
      <c r="M47877" s="51"/>
    </row>
    <row r="47878" spans="9:13">
      <c r="I47878" s="51"/>
      <c r="M47878" s="51"/>
    </row>
    <row r="47879" spans="9:13">
      <c r="I47879" s="51"/>
      <c r="M47879" s="51"/>
    </row>
    <row r="47880" spans="9:13">
      <c r="I47880" s="51"/>
      <c r="M47880" s="51"/>
    </row>
    <row r="47881" spans="9:13">
      <c r="I47881" s="51"/>
      <c r="M47881" s="51"/>
    </row>
    <row r="47882" spans="9:13">
      <c r="I47882" s="51"/>
      <c r="M47882" s="51"/>
    </row>
    <row r="47883" spans="9:13">
      <c r="I47883" s="51"/>
      <c r="M47883" s="51"/>
    </row>
    <row r="47884" spans="9:13">
      <c r="I47884" s="51"/>
      <c r="M47884" s="51"/>
    </row>
    <row r="47885" spans="9:13">
      <c r="I47885" s="51"/>
      <c r="M47885" s="51"/>
    </row>
    <row r="47886" spans="9:13">
      <c r="I47886" s="51"/>
      <c r="M47886" s="51"/>
    </row>
    <row r="47887" spans="9:13">
      <c r="I47887" s="51"/>
      <c r="M47887" s="51"/>
    </row>
    <row r="47888" spans="9:13">
      <c r="I47888" s="51"/>
      <c r="M47888" s="51"/>
    </row>
    <row r="47889" spans="9:13">
      <c r="I47889" s="51"/>
      <c r="M47889" s="51"/>
    </row>
    <row r="47890" spans="9:13">
      <c r="I47890" s="51"/>
      <c r="M47890" s="51"/>
    </row>
    <row r="47891" spans="9:13">
      <c r="I47891" s="51"/>
      <c r="M47891" s="51"/>
    </row>
    <row r="47892" spans="9:13">
      <c r="I47892" s="51"/>
      <c r="M47892" s="51"/>
    </row>
    <row r="47893" spans="9:13">
      <c r="I47893" s="51"/>
      <c r="M47893" s="51"/>
    </row>
    <row r="47894" spans="9:13">
      <c r="I47894" s="51"/>
      <c r="M47894" s="51"/>
    </row>
    <row r="47895" spans="9:13">
      <c r="I47895" s="51"/>
      <c r="M47895" s="51"/>
    </row>
    <row r="47896" spans="9:13">
      <c r="I47896" s="51"/>
      <c r="M47896" s="51"/>
    </row>
    <row r="47897" spans="9:13">
      <c r="I47897" s="51"/>
      <c r="M47897" s="51"/>
    </row>
    <row r="47898" spans="9:13">
      <c r="I47898" s="51"/>
      <c r="M47898" s="51"/>
    </row>
    <row r="47899" spans="9:13">
      <c r="I47899" s="51"/>
      <c r="M47899" s="51"/>
    </row>
    <row r="47900" spans="9:13">
      <c r="I47900" s="51"/>
      <c r="M47900" s="51"/>
    </row>
    <row r="47901" spans="9:13">
      <c r="I47901" s="51"/>
      <c r="M47901" s="51"/>
    </row>
    <row r="47902" spans="9:13">
      <c r="I47902" s="51"/>
      <c r="M47902" s="51"/>
    </row>
    <row r="47903" spans="9:13">
      <c r="I47903" s="51"/>
      <c r="M47903" s="51"/>
    </row>
    <row r="47904" spans="9:13">
      <c r="I47904" s="51"/>
      <c r="M47904" s="51"/>
    </row>
    <row r="47905" spans="9:13">
      <c r="I47905" s="51"/>
      <c r="M47905" s="51"/>
    </row>
    <row r="47906" spans="9:13">
      <c r="I47906" s="51"/>
      <c r="M47906" s="51"/>
    </row>
    <row r="47907" spans="9:13">
      <c r="I47907" s="51"/>
      <c r="M47907" s="51"/>
    </row>
    <row r="47908" spans="9:13">
      <c r="I47908" s="51"/>
      <c r="M47908" s="51"/>
    </row>
    <row r="47909" spans="9:13">
      <c r="I47909" s="51"/>
      <c r="M47909" s="51"/>
    </row>
    <row r="47910" spans="9:13">
      <c r="I47910" s="51"/>
      <c r="M47910" s="51"/>
    </row>
    <row r="47911" spans="9:13">
      <c r="I47911" s="51"/>
      <c r="M47911" s="51"/>
    </row>
    <row r="47912" spans="9:13">
      <c r="I47912" s="51"/>
      <c r="M47912" s="51"/>
    </row>
    <row r="47913" spans="9:13">
      <c r="I47913" s="51"/>
      <c r="M47913" s="51"/>
    </row>
    <row r="47914" spans="9:13">
      <c r="I47914" s="51"/>
      <c r="M47914" s="51"/>
    </row>
    <row r="47915" spans="9:13">
      <c r="I47915" s="51"/>
      <c r="M47915" s="51"/>
    </row>
    <row r="47916" spans="9:13">
      <c r="I47916" s="51"/>
      <c r="M47916" s="51"/>
    </row>
    <row r="47917" spans="9:13">
      <c r="I47917" s="51"/>
      <c r="M47917" s="51"/>
    </row>
    <row r="47918" spans="9:13">
      <c r="I47918" s="51"/>
      <c r="M47918" s="51"/>
    </row>
    <row r="47919" spans="9:13">
      <c r="I47919" s="51"/>
      <c r="M47919" s="51"/>
    </row>
    <row r="47920" spans="9:13">
      <c r="I47920" s="51"/>
      <c r="M47920" s="51"/>
    </row>
    <row r="47921" spans="9:13">
      <c r="I47921" s="51"/>
      <c r="M47921" s="51"/>
    </row>
    <row r="47922" spans="9:13">
      <c r="I47922" s="51"/>
      <c r="M47922" s="51"/>
    </row>
    <row r="47923" spans="9:13">
      <c r="I47923" s="51"/>
      <c r="M47923" s="51"/>
    </row>
    <row r="47924" spans="9:13">
      <c r="I47924" s="51"/>
      <c r="M47924" s="51"/>
    </row>
    <row r="47925" spans="9:13">
      <c r="I47925" s="51"/>
      <c r="M47925" s="51"/>
    </row>
    <row r="47926" spans="9:13">
      <c r="I47926" s="51"/>
      <c r="M47926" s="51"/>
    </row>
    <row r="47927" spans="9:13">
      <c r="I47927" s="51"/>
      <c r="M47927" s="51"/>
    </row>
    <row r="47928" spans="9:13">
      <c r="I47928" s="51"/>
      <c r="M47928" s="51"/>
    </row>
    <row r="47929" spans="9:13">
      <c r="I47929" s="51"/>
      <c r="M47929" s="51"/>
    </row>
    <row r="47930" spans="9:13">
      <c r="I47930" s="51"/>
      <c r="M47930" s="51"/>
    </row>
    <row r="47931" spans="9:13">
      <c r="I47931" s="51"/>
      <c r="M47931" s="51"/>
    </row>
    <row r="47932" spans="9:13">
      <c r="I47932" s="51"/>
      <c r="M47932" s="51"/>
    </row>
    <row r="47933" spans="9:13">
      <c r="I47933" s="51"/>
      <c r="M47933" s="51"/>
    </row>
    <row r="47934" spans="9:13">
      <c r="I47934" s="51"/>
      <c r="M47934" s="51"/>
    </row>
    <row r="47935" spans="9:13">
      <c r="I47935" s="51"/>
      <c r="M47935" s="51"/>
    </row>
    <row r="47936" spans="9:13">
      <c r="I47936" s="51"/>
      <c r="M47936" s="51"/>
    </row>
    <row r="47937" spans="9:13">
      <c r="I47937" s="51"/>
      <c r="M47937" s="51"/>
    </row>
    <row r="47938" spans="9:13">
      <c r="I47938" s="51"/>
      <c r="M47938" s="51"/>
    </row>
    <row r="47939" spans="9:13">
      <c r="I47939" s="51"/>
      <c r="M47939" s="51"/>
    </row>
    <row r="47940" spans="9:13">
      <c r="I47940" s="51"/>
      <c r="M47940" s="51"/>
    </row>
    <row r="47941" spans="9:13">
      <c r="I47941" s="51"/>
      <c r="M47941" s="51"/>
    </row>
    <row r="47942" spans="9:13">
      <c r="I47942" s="51"/>
      <c r="M47942" s="51"/>
    </row>
    <row r="47943" spans="9:13">
      <c r="I47943" s="51"/>
      <c r="M47943" s="51"/>
    </row>
    <row r="47944" spans="9:13">
      <c r="I47944" s="51"/>
      <c r="M47944" s="51"/>
    </row>
    <row r="47945" spans="9:13">
      <c r="I47945" s="51"/>
      <c r="M47945" s="51"/>
    </row>
    <row r="47946" spans="9:13">
      <c r="I47946" s="51"/>
      <c r="M47946" s="51"/>
    </row>
    <row r="47947" spans="9:13">
      <c r="I47947" s="51"/>
      <c r="M47947" s="51"/>
    </row>
    <row r="47948" spans="9:13">
      <c r="I47948" s="51"/>
      <c r="M47948" s="51"/>
    </row>
    <row r="47949" spans="9:13">
      <c r="I47949" s="51"/>
      <c r="M47949" s="51"/>
    </row>
    <row r="47950" spans="9:13">
      <c r="I47950" s="51"/>
      <c r="M47950" s="51"/>
    </row>
    <row r="47951" spans="9:13">
      <c r="I47951" s="51"/>
      <c r="M47951" s="51"/>
    </row>
    <row r="47952" spans="9:13">
      <c r="I47952" s="51"/>
      <c r="M47952" s="51"/>
    </row>
    <row r="47953" spans="9:13">
      <c r="I47953" s="51"/>
      <c r="M47953" s="51"/>
    </row>
    <row r="47954" spans="9:13">
      <c r="I47954" s="51"/>
      <c r="M47954" s="51"/>
    </row>
    <row r="47955" spans="9:13">
      <c r="I47955" s="51"/>
      <c r="M47955" s="51"/>
    </row>
    <row r="47956" spans="9:13">
      <c r="I47956" s="51"/>
      <c r="M47956" s="51"/>
    </row>
    <row r="47957" spans="9:13">
      <c r="I47957" s="51"/>
      <c r="M47957" s="51"/>
    </row>
    <row r="47958" spans="9:13">
      <c r="I47958" s="51"/>
      <c r="M47958" s="51"/>
    </row>
    <row r="47959" spans="9:13">
      <c r="I47959" s="51"/>
      <c r="M47959" s="51"/>
    </row>
    <row r="47960" spans="9:13">
      <c r="I47960" s="51"/>
      <c r="M47960" s="51"/>
    </row>
    <row r="47961" spans="9:13">
      <c r="I47961" s="51"/>
      <c r="M47961" s="51"/>
    </row>
    <row r="47962" spans="9:13">
      <c r="I47962" s="51"/>
      <c r="M47962" s="51"/>
    </row>
    <row r="47963" spans="9:13">
      <c r="I47963" s="51"/>
      <c r="M47963" s="51"/>
    </row>
    <row r="47964" spans="9:13">
      <c r="I47964" s="51"/>
      <c r="M47964" s="51"/>
    </row>
    <row r="47965" spans="9:13">
      <c r="I47965" s="51"/>
      <c r="M47965" s="51"/>
    </row>
    <row r="47966" spans="9:13">
      <c r="I47966" s="51"/>
      <c r="M47966" s="51"/>
    </row>
    <row r="47967" spans="9:13">
      <c r="I47967" s="51"/>
      <c r="M47967" s="51"/>
    </row>
    <row r="47968" spans="9:13">
      <c r="I47968" s="51"/>
      <c r="M47968" s="51"/>
    </row>
    <row r="47969" spans="9:13">
      <c r="I47969" s="51"/>
      <c r="M47969" s="51"/>
    </row>
    <row r="47970" spans="9:13">
      <c r="I47970" s="51"/>
      <c r="M47970" s="51"/>
    </row>
    <row r="47971" spans="9:13">
      <c r="I47971" s="51"/>
      <c r="M47971" s="51"/>
    </row>
    <row r="47972" spans="9:13">
      <c r="I47972" s="51"/>
      <c r="M47972" s="51"/>
    </row>
    <row r="47973" spans="9:13">
      <c r="I47973" s="51"/>
      <c r="M47973" s="51"/>
    </row>
    <row r="47974" spans="9:13">
      <c r="I47974" s="51"/>
      <c r="M47974" s="51"/>
    </row>
    <row r="47975" spans="9:13">
      <c r="I47975" s="51"/>
      <c r="M47975" s="51"/>
    </row>
    <row r="47976" spans="9:13">
      <c r="I47976" s="51"/>
      <c r="M47976" s="51"/>
    </row>
    <row r="47977" spans="9:13">
      <c r="I47977" s="51"/>
      <c r="M47977" s="51"/>
    </row>
    <row r="47978" spans="9:13">
      <c r="I47978" s="51"/>
      <c r="M47978" s="51"/>
    </row>
    <row r="47979" spans="9:13">
      <c r="I47979" s="51"/>
      <c r="M47979" s="51"/>
    </row>
    <row r="47980" spans="9:13">
      <c r="I47980" s="51"/>
      <c r="M47980" s="51"/>
    </row>
    <row r="47981" spans="9:13">
      <c r="I47981" s="51"/>
      <c r="M47981" s="51"/>
    </row>
    <row r="47982" spans="9:13">
      <c r="I47982" s="51"/>
      <c r="M47982" s="51"/>
    </row>
    <row r="47983" spans="9:13">
      <c r="I47983" s="51"/>
      <c r="M47983" s="51"/>
    </row>
    <row r="47984" spans="9:13">
      <c r="I47984" s="51"/>
      <c r="M47984" s="51"/>
    </row>
    <row r="47985" spans="9:13">
      <c r="I47985" s="51"/>
      <c r="M47985" s="51"/>
    </row>
    <row r="47986" spans="9:13">
      <c r="I47986" s="51"/>
      <c r="M47986" s="51"/>
    </row>
    <row r="47987" spans="9:13">
      <c r="I47987" s="51"/>
      <c r="M47987" s="51"/>
    </row>
    <row r="47988" spans="9:13">
      <c r="I47988" s="51"/>
      <c r="M47988" s="51"/>
    </row>
    <row r="47989" spans="9:13">
      <c r="I47989" s="51"/>
      <c r="M47989" s="51"/>
    </row>
    <row r="47990" spans="9:13">
      <c r="I47990" s="51"/>
      <c r="M47990" s="51"/>
    </row>
    <row r="47991" spans="9:13">
      <c r="I47991" s="51"/>
      <c r="M47991" s="51"/>
    </row>
    <row r="47992" spans="9:13">
      <c r="I47992" s="51"/>
      <c r="M47992" s="51"/>
    </row>
    <row r="47993" spans="9:13">
      <c r="I47993" s="51"/>
      <c r="M47993" s="51"/>
    </row>
    <row r="47994" spans="9:13">
      <c r="I47994" s="51"/>
      <c r="M47994" s="51"/>
    </row>
    <row r="47995" spans="9:13">
      <c r="I47995" s="51"/>
      <c r="M47995" s="51"/>
    </row>
    <row r="47996" spans="9:13">
      <c r="I47996" s="51"/>
      <c r="M47996" s="51"/>
    </row>
    <row r="47997" spans="9:13">
      <c r="I47997" s="51"/>
      <c r="M47997" s="51"/>
    </row>
    <row r="47998" spans="9:13">
      <c r="I47998" s="51"/>
      <c r="M47998" s="51"/>
    </row>
    <row r="47999" spans="9:13">
      <c r="I47999" s="51"/>
      <c r="M47999" s="51"/>
    </row>
    <row r="48000" spans="9:13">
      <c r="I48000" s="51"/>
      <c r="M48000" s="51"/>
    </row>
    <row r="48001" spans="9:13">
      <c r="I48001" s="51"/>
      <c r="M48001" s="51"/>
    </row>
    <row r="48002" spans="9:13">
      <c r="I48002" s="51"/>
      <c r="M48002" s="51"/>
    </row>
    <row r="48003" spans="9:13">
      <c r="I48003" s="51"/>
      <c r="M48003" s="51"/>
    </row>
    <row r="48004" spans="9:13">
      <c r="I48004" s="51"/>
      <c r="M48004" s="51"/>
    </row>
    <row r="48005" spans="9:13">
      <c r="I48005" s="51"/>
      <c r="M48005" s="51"/>
    </row>
    <row r="48006" spans="9:13">
      <c r="I48006" s="51"/>
      <c r="M48006" s="51"/>
    </row>
    <row r="48007" spans="9:13">
      <c r="I48007" s="51"/>
      <c r="M48007" s="51"/>
    </row>
    <row r="48008" spans="9:13">
      <c r="I48008" s="51"/>
      <c r="M48008" s="51"/>
    </row>
    <row r="48009" spans="9:13">
      <c r="I48009" s="51"/>
      <c r="M48009" s="51"/>
    </row>
    <row r="48010" spans="9:13">
      <c r="I48010" s="51"/>
      <c r="M48010" s="51"/>
    </row>
    <row r="48011" spans="9:13">
      <c r="I48011" s="51"/>
      <c r="M48011" s="51"/>
    </row>
    <row r="48012" spans="9:13">
      <c r="I48012" s="51"/>
      <c r="M48012" s="51"/>
    </row>
    <row r="48013" spans="9:13">
      <c r="I48013" s="51"/>
      <c r="M48013" s="51"/>
    </row>
    <row r="48014" spans="9:13">
      <c r="I48014" s="51"/>
      <c r="M48014" s="51"/>
    </row>
    <row r="48015" spans="9:13">
      <c r="I48015" s="51"/>
      <c r="M48015" s="51"/>
    </row>
    <row r="48016" spans="9:13">
      <c r="I48016" s="51"/>
      <c r="M48016" s="51"/>
    </row>
    <row r="48017" spans="9:13">
      <c r="I48017" s="51"/>
      <c r="M48017" s="51"/>
    </row>
    <row r="48018" spans="9:13">
      <c r="I48018" s="51"/>
      <c r="M48018" s="51"/>
    </row>
    <row r="48019" spans="9:13">
      <c r="I48019" s="51"/>
      <c r="M48019" s="51"/>
    </row>
    <row r="48020" spans="9:13">
      <c r="I48020" s="51"/>
      <c r="M48020" s="51"/>
    </row>
    <row r="48021" spans="9:13">
      <c r="I48021" s="51"/>
      <c r="M48021" s="51"/>
    </row>
    <row r="48022" spans="9:13">
      <c r="I48022" s="51"/>
      <c r="M48022" s="51"/>
    </row>
    <row r="48023" spans="9:13">
      <c r="I48023" s="51"/>
      <c r="M48023" s="51"/>
    </row>
    <row r="48024" spans="9:13">
      <c r="I48024" s="51"/>
      <c r="M48024" s="51"/>
    </row>
    <row r="48025" spans="9:13">
      <c r="I48025" s="51"/>
      <c r="M48025" s="51"/>
    </row>
    <row r="48026" spans="9:13">
      <c r="I48026" s="51"/>
      <c r="M48026" s="51"/>
    </row>
    <row r="48027" spans="9:13">
      <c r="I48027" s="51"/>
      <c r="M48027" s="51"/>
    </row>
    <row r="48028" spans="9:13">
      <c r="I48028" s="51"/>
      <c r="M48028" s="51"/>
    </row>
    <row r="48029" spans="9:13">
      <c r="I48029" s="51"/>
      <c r="M48029" s="51"/>
    </row>
    <row r="48030" spans="9:13">
      <c r="I48030" s="51"/>
      <c r="M48030" s="51"/>
    </row>
    <row r="48031" spans="9:13">
      <c r="I48031" s="51"/>
      <c r="M48031" s="51"/>
    </row>
    <row r="48032" spans="9:13">
      <c r="I48032" s="51"/>
      <c r="M48032" s="51"/>
    </row>
    <row r="48033" spans="9:13">
      <c r="I48033" s="51"/>
      <c r="M48033" s="51"/>
    </row>
    <row r="48034" spans="9:13">
      <c r="I48034" s="51"/>
      <c r="M48034" s="51"/>
    </row>
    <row r="48035" spans="9:13">
      <c r="I48035" s="51"/>
      <c r="M48035" s="51"/>
    </row>
    <row r="48036" spans="9:13">
      <c r="I48036" s="51"/>
      <c r="M48036" s="51"/>
    </row>
    <row r="48037" spans="9:13">
      <c r="I48037" s="51"/>
      <c r="M48037" s="51"/>
    </row>
    <row r="48038" spans="9:13">
      <c r="I48038" s="51"/>
      <c r="M48038" s="51"/>
    </row>
    <row r="48039" spans="9:13">
      <c r="I48039" s="51"/>
      <c r="M48039" s="51"/>
    </row>
    <row r="48040" spans="9:13">
      <c r="I48040" s="51"/>
      <c r="M48040" s="51"/>
    </row>
    <row r="48041" spans="9:13">
      <c r="I48041" s="51"/>
      <c r="M48041" s="51"/>
    </row>
    <row r="48042" spans="9:13">
      <c r="I48042" s="51"/>
      <c r="M48042" s="51"/>
    </row>
    <row r="48043" spans="9:13">
      <c r="I48043" s="51"/>
      <c r="M48043" s="51"/>
    </row>
    <row r="48044" spans="9:13">
      <c r="I48044" s="51"/>
      <c r="M48044" s="51"/>
    </row>
    <row r="48045" spans="9:13">
      <c r="I48045" s="51"/>
      <c r="M48045" s="51"/>
    </row>
    <row r="48046" spans="9:13">
      <c r="I48046" s="51"/>
      <c r="M48046" s="51"/>
    </row>
    <row r="48047" spans="9:13">
      <c r="I48047" s="51"/>
      <c r="M48047" s="51"/>
    </row>
    <row r="48048" spans="9:13">
      <c r="I48048" s="51"/>
      <c r="M48048" s="51"/>
    </row>
    <row r="48049" spans="9:13">
      <c r="I48049" s="51"/>
      <c r="M48049" s="51"/>
    </row>
    <row r="48050" spans="9:13">
      <c r="I48050" s="51"/>
      <c r="M48050" s="51"/>
    </row>
    <row r="48051" spans="9:13">
      <c r="I48051" s="51"/>
      <c r="M48051" s="51"/>
    </row>
    <row r="48052" spans="9:13">
      <c r="I48052" s="51"/>
      <c r="M48052" s="51"/>
    </row>
    <row r="48053" spans="9:13">
      <c r="I48053" s="51"/>
      <c r="M48053" s="51"/>
    </row>
    <row r="48054" spans="9:13">
      <c r="I48054" s="51"/>
      <c r="M48054" s="51"/>
    </row>
    <row r="48055" spans="9:13">
      <c r="I48055" s="51"/>
      <c r="M48055" s="51"/>
    </row>
    <row r="48056" spans="9:13">
      <c r="I48056" s="51"/>
      <c r="M48056" s="51"/>
    </row>
    <row r="48057" spans="9:13">
      <c r="I48057" s="51"/>
      <c r="M48057" s="51"/>
    </row>
    <row r="48058" spans="9:13">
      <c r="I48058" s="51"/>
      <c r="M48058" s="51"/>
    </row>
    <row r="48059" spans="9:13">
      <c r="I48059" s="51"/>
      <c r="M48059" s="51"/>
    </row>
    <row r="48060" spans="9:13">
      <c r="I48060" s="51"/>
      <c r="M48060" s="51"/>
    </row>
    <row r="48061" spans="9:13">
      <c r="I48061" s="51"/>
      <c r="M48061" s="51"/>
    </row>
    <row r="48062" spans="9:13">
      <c r="I48062" s="51"/>
      <c r="M48062" s="51"/>
    </row>
    <row r="48063" spans="9:13">
      <c r="I48063" s="51"/>
      <c r="M48063" s="51"/>
    </row>
    <row r="48064" spans="9:13">
      <c r="I48064" s="51"/>
      <c r="M48064" s="51"/>
    </row>
    <row r="48065" spans="9:13">
      <c r="I48065" s="51"/>
      <c r="M48065" s="51"/>
    </row>
    <row r="48066" spans="9:13">
      <c r="I48066" s="51"/>
      <c r="M48066" s="51"/>
    </row>
    <row r="48067" spans="9:13">
      <c r="I48067" s="51"/>
      <c r="M48067" s="51"/>
    </row>
    <row r="48068" spans="9:13">
      <c r="I48068" s="51"/>
      <c r="M48068" s="51"/>
    </row>
    <row r="48069" spans="9:13">
      <c r="I48069" s="51"/>
      <c r="M48069" s="51"/>
    </row>
    <row r="48070" spans="9:13">
      <c r="I48070" s="51"/>
      <c r="M48070" s="51"/>
    </row>
    <row r="48071" spans="9:13">
      <c r="I48071" s="51"/>
      <c r="M48071" s="51"/>
    </row>
    <row r="48072" spans="9:13">
      <c r="I48072" s="51"/>
      <c r="M48072" s="51"/>
    </row>
    <row r="48073" spans="9:13">
      <c r="I48073" s="51"/>
      <c r="M48073" s="51"/>
    </row>
    <row r="48074" spans="9:13">
      <c r="I48074" s="51"/>
      <c r="M48074" s="51"/>
    </row>
    <row r="48075" spans="9:13">
      <c r="I48075" s="51"/>
      <c r="M48075" s="51"/>
    </row>
    <row r="48076" spans="9:13">
      <c r="I48076" s="51"/>
      <c r="M48076" s="51"/>
    </row>
    <row r="48077" spans="9:13">
      <c r="I48077" s="51"/>
      <c r="M48077" s="51"/>
    </row>
    <row r="48078" spans="9:13">
      <c r="I48078" s="51"/>
      <c r="M48078" s="51"/>
    </row>
    <row r="48079" spans="9:13">
      <c r="I48079" s="51"/>
      <c r="M48079" s="51"/>
    </row>
    <row r="48080" spans="9:13">
      <c r="I48080" s="51"/>
      <c r="M48080" s="51"/>
    </row>
    <row r="48081" spans="9:13">
      <c r="I48081" s="51"/>
      <c r="M48081" s="51"/>
    </row>
    <row r="48082" spans="9:13">
      <c r="I48082" s="51"/>
      <c r="M48082" s="51"/>
    </row>
    <row r="48083" spans="9:13">
      <c r="I48083" s="51"/>
      <c r="M48083" s="51"/>
    </row>
    <row r="48084" spans="9:13">
      <c r="I48084" s="51"/>
      <c r="M48084" s="51"/>
    </row>
    <row r="48085" spans="9:13">
      <c r="I48085" s="51"/>
      <c r="M48085" s="51"/>
    </row>
    <row r="48086" spans="9:13">
      <c r="I48086" s="51"/>
      <c r="M48086" s="51"/>
    </row>
    <row r="48087" spans="9:13">
      <c r="I48087" s="51"/>
      <c r="M48087" s="51"/>
    </row>
    <row r="48088" spans="9:13">
      <c r="I48088" s="51"/>
      <c r="M48088" s="51"/>
    </row>
    <row r="48089" spans="9:13">
      <c r="I48089" s="51"/>
      <c r="M48089" s="51"/>
    </row>
    <row r="48090" spans="9:13">
      <c r="I48090" s="51"/>
      <c r="M48090" s="51"/>
    </row>
    <row r="48091" spans="9:13">
      <c r="I48091" s="51"/>
      <c r="M48091" s="51"/>
    </row>
    <row r="48092" spans="9:13">
      <c r="I48092" s="51"/>
      <c r="M48092" s="51"/>
    </row>
    <row r="48093" spans="9:13">
      <c r="I48093" s="51"/>
      <c r="M48093" s="51"/>
    </row>
    <row r="48094" spans="9:13">
      <c r="I48094" s="51"/>
      <c r="M48094" s="51"/>
    </row>
    <row r="48095" spans="9:13">
      <c r="I48095" s="51"/>
      <c r="M48095" s="51"/>
    </row>
    <row r="48096" spans="9:13">
      <c r="I48096" s="51"/>
      <c r="M48096" s="51"/>
    </row>
    <row r="48097" spans="9:13">
      <c r="I48097" s="51"/>
      <c r="M48097" s="51"/>
    </row>
    <row r="48098" spans="9:13">
      <c r="I48098" s="51"/>
      <c r="M48098" s="51"/>
    </row>
    <row r="48099" spans="9:13">
      <c r="I48099" s="51"/>
      <c r="M48099" s="51"/>
    </row>
    <row r="48100" spans="9:13">
      <c r="I48100" s="51"/>
      <c r="M48100" s="51"/>
    </row>
    <row r="48101" spans="9:13">
      <c r="I48101" s="51"/>
      <c r="M48101" s="51"/>
    </row>
    <row r="48102" spans="9:13">
      <c r="I48102" s="51"/>
      <c r="M48102" s="51"/>
    </row>
    <row r="48103" spans="9:13">
      <c r="I48103" s="51"/>
      <c r="M48103" s="51"/>
    </row>
    <row r="48104" spans="9:13">
      <c r="I48104" s="51"/>
      <c r="M48104" s="51"/>
    </row>
    <row r="48105" spans="9:13">
      <c r="I48105" s="51"/>
      <c r="M48105" s="51"/>
    </row>
    <row r="48106" spans="9:13">
      <c r="I48106" s="51"/>
      <c r="M48106" s="51"/>
    </row>
    <row r="48107" spans="9:13">
      <c r="I48107" s="51"/>
      <c r="M48107" s="51"/>
    </row>
    <row r="48108" spans="9:13">
      <c r="I48108" s="51"/>
      <c r="M48108" s="51"/>
    </row>
    <row r="48109" spans="9:13">
      <c r="I48109" s="51"/>
      <c r="M48109" s="51"/>
    </row>
    <row r="48110" spans="9:13">
      <c r="I48110" s="51"/>
      <c r="M48110" s="51"/>
    </row>
    <row r="48111" spans="9:13">
      <c r="I48111" s="51"/>
      <c r="M48111" s="51"/>
    </row>
    <row r="48112" spans="9:13">
      <c r="I48112" s="51"/>
      <c r="M48112" s="51"/>
    </row>
    <row r="48113" spans="9:13">
      <c r="I48113" s="51"/>
      <c r="M48113" s="51"/>
    </row>
    <row r="48114" spans="9:13">
      <c r="I48114" s="51"/>
      <c r="M48114" s="51"/>
    </row>
    <row r="48115" spans="9:13">
      <c r="I48115" s="51"/>
      <c r="M48115" s="51"/>
    </row>
    <row r="48116" spans="9:13">
      <c r="I48116" s="51"/>
      <c r="M48116" s="51"/>
    </row>
    <row r="48117" spans="9:13">
      <c r="I48117" s="51"/>
      <c r="M48117" s="51"/>
    </row>
    <row r="48118" spans="9:13">
      <c r="I48118" s="51"/>
      <c r="M48118" s="51"/>
    </row>
    <row r="48119" spans="9:13">
      <c r="I48119" s="51"/>
      <c r="M48119" s="51"/>
    </row>
    <row r="48120" spans="9:13">
      <c r="I48120" s="51"/>
      <c r="M48120" s="51"/>
    </row>
    <row r="48121" spans="9:13">
      <c r="I48121" s="51"/>
      <c r="M48121" s="51"/>
    </row>
    <row r="48122" spans="9:13">
      <c r="I48122" s="51"/>
      <c r="M48122" s="51"/>
    </row>
    <row r="48123" spans="9:13">
      <c r="I48123" s="51"/>
      <c r="M48123" s="51"/>
    </row>
    <row r="48124" spans="9:13">
      <c r="I48124" s="51"/>
      <c r="M48124" s="51"/>
    </row>
    <row r="48125" spans="9:13">
      <c r="I48125" s="51"/>
      <c r="M48125" s="51"/>
    </row>
    <row r="48126" spans="9:13">
      <c r="I48126" s="51"/>
      <c r="M48126" s="51"/>
    </row>
    <row r="48127" spans="9:13">
      <c r="I48127" s="51"/>
      <c r="M48127" s="51"/>
    </row>
    <row r="48128" spans="9:13">
      <c r="I48128" s="51"/>
      <c r="M48128" s="51"/>
    </row>
    <row r="48129" spans="9:13">
      <c r="I48129" s="51"/>
      <c r="M48129" s="51"/>
    </row>
    <row r="48130" spans="9:13">
      <c r="I48130" s="51"/>
      <c r="M48130" s="51"/>
    </row>
    <row r="48131" spans="9:13">
      <c r="I48131" s="51"/>
      <c r="M48131" s="51"/>
    </row>
    <row r="48132" spans="9:13">
      <c r="I48132" s="51"/>
      <c r="M48132" s="51"/>
    </row>
    <row r="48133" spans="9:13">
      <c r="I48133" s="51"/>
      <c r="M48133" s="51"/>
    </row>
    <row r="48134" spans="9:13">
      <c r="I48134" s="51"/>
      <c r="M48134" s="51"/>
    </row>
    <row r="48135" spans="9:13">
      <c r="I48135" s="51"/>
      <c r="M48135" s="51"/>
    </row>
    <row r="48136" spans="9:13">
      <c r="I48136" s="51"/>
      <c r="M48136" s="51"/>
    </row>
    <row r="48137" spans="9:13">
      <c r="I48137" s="51"/>
      <c r="M48137" s="51"/>
    </row>
    <row r="48138" spans="9:13">
      <c r="I48138" s="51"/>
      <c r="M48138" s="51"/>
    </row>
    <row r="48139" spans="9:13">
      <c r="I48139" s="51"/>
      <c r="M48139" s="51"/>
    </row>
    <row r="48140" spans="9:13">
      <c r="I48140" s="51"/>
      <c r="M48140" s="51"/>
    </row>
    <row r="48141" spans="9:13">
      <c r="I48141" s="51"/>
      <c r="M48141" s="51"/>
    </row>
    <row r="48142" spans="9:13">
      <c r="I48142" s="51"/>
      <c r="M48142" s="51"/>
    </row>
    <row r="48143" spans="9:13">
      <c r="I48143" s="51"/>
      <c r="M48143" s="51"/>
    </row>
    <row r="48144" spans="9:13">
      <c r="I48144" s="51"/>
      <c r="M48144" s="51"/>
    </row>
    <row r="48145" spans="9:13">
      <c r="I48145" s="51"/>
      <c r="M48145" s="51"/>
    </row>
    <row r="48146" spans="9:13">
      <c r="I48146" s="51"/>
      <c r="M48146" s="51"/>
    </row>
    <row r="48147" spans="9:13">
      <c r="I48147" s="51"/>
      <c r="M48147" s="51"/>
    </row>
    <row r="48148" spans="9:13">
      <c r="I48148" s="51"/>
      <c r="M48148" s="51"/>
    </row>
    <row r="48149" spans="9:13">
      <c r="I48149" s="51"/>
      <c r="M48149" s="51"/>
    </row>
    <row r="48150" spans="9:13">
      <c r="I48150" s="51"/>
      <c r="M48150" s="51"/>
    </row>
    <row r="48151" spans="9:13">
      <c r="I48151" s="51"/>
      <c r="M48151" s="51"/>
    </row>
    <row r="48152" spans="9:13">
      <c r="I48152" s="51"/>
      <c r="M48152" s="51"/>
    </row>
    <row r="48153" spans="9:13">
      <c r="I48153" s="51"/>
      <c r="M48153" s="51"/>
    </row>
    <row r="48154" spans="9:13">
      <c r="I48154" s="51"/>
      <c r="M48154" s="51"/>
    </row>
    <row r="48155" spans="9:13">
      <c r="I48155" s="51"/>
      <c r="M48155" s="51"/>
    </row>
    <row r="48156" spans="9:13">
      <c r="I48156" s="51"/>
      <c r="M48156" s="51"/>
    </row>
    <row r="48157" spans="9:13">
      <c r="I48157" s="51"/>
      <c r="M48157" s="51"/>
    </row>
    <row r="48158" spans="9:13">
      <c r="I48158" s="51"/>
      <c r="M48158" s="51"/>
    </row>
    <row r="48159" spans="9:13">
      <c r="I48159" s="51"/>
      <c r="M48159" s="51"/>
    </row>
    <row r="48160" spans="9:13">
      <c r="I48160" s="51"/>
      <c r="M48160" s="51"/>
    </row>
    <row r="48161" spans="9:13">
      <c r="I48161" s="51"/>
      <c r="M48161" s="51"/>
    </row>
    <row r="48162" spans="9:13">
      <c r="I48162" s="51"/>
      <c r="M48162" s="51"/>
    </row>
    <row r="48163" spans="9:13">
      <c r="I48163" s="51"/>
      <c r="M48163" s="51"/>
    </row>
    <row r="48164" spans="9:13">
      <c r="I48164" s="51"/>
      <c r="M48164" s="51"/>
    </row>
    <row r="48165" spans="9:13">
      <c r="I48165" s="51"/>
      <c r="M48165" s="51"/>
    </row>
    <row r="48166" spans="9:13">
      <c r="I48166" s="51"/>
      <c r="M48166" s="51"/>
    </row>
    <row r="48167" spans="9:13">
      <c r="I48167" s="51"/>
      <c r="M48167" s="51"/>
    </row>
    <row r="48168" spans="9:13">
      <c r="I48168" s="51"/>
      <c r="M48168" s="51"/>
    </row>
    <row r="48169" spans="9:13">
      <c r="I48169" s="51"/>
      <c r="M48169" s="51"/>
    </row>
    <row r="48170" spans="9:13">
      <c r="I48170" s="51"/>
      <c r="M48170" s="51"/>
    </row>
    <row r="48171" spans="9:13">
      <c r="I48171" s="51"/>
      <c r="M48171" s="51"/>
    </row>
    <row r="48172" spans="9:13">
      <c r="I48172" s="51"/>
      <c r="M48172" s="51"/>
    </row>
    <row r="48173" spans="9:13">
      <c r="I48173" s="51"/>
      <c r="M48173" s="51"/>
    </row>
    <row r="48174" spans="9:13">
      <c r="I48174" s="51"/>
      <c r="M48174" s="51"/>
    </row>
    <row r="48175" spans="9:13">
      <c r="I48175" s="51"/>
      <c r="M48175" s="51"/>
    </row>
    <row r="48176" spans="9:13">
      <c r="I48176" s="51"/>
      <c r="M48176" s="51"/>
    </row>
    <row r="48177" spans="9:13">
      <c r="I48177" s="51"/>
      <c r="M48177" s="51"/>
    </row>
    <row r="48178" spans="9:13">
      <c r="I48178" s="51"/>
      <c r="M48178" s="51"/>
    </row>
    <row r="48179" spans="9:13">
      <c r="I48179" s="51"/>
      <c r="M48179" s="51"/>
    </row>
    <row r="48180" spans="9:13">
      <c r="I48180" s="51"/>
      <c r="M48180" s="51"/>
    </row>
    <row r="48181" spans="9:13">
      <c r="I48181" s="51"/>
      <c r="M48181" s="51"/>
    </row>
    <row r="48182" spans="9:13">
      <c r="I48182" s="51"/>
      <c r="M48182" s="51"/>
    </row>
    <row r="48183" spans="9:13">
      <c r="I48183" s="51"/>
      <c r="M48183" s="51"/>
    </row>
    <row r="48184" spans="9:13">
      <c r="I48184" s="51"/>
      <c r="M48184" s="51"/>
    </row>
    <row r="48185" spans="9:13">
      <c r="I48185" s="51"/>
      <c r="M48185" s="51"/>
    </row>
    <row r="48186" spans="9:13">
      <c r="I48186" s="51"/>
      <c r="M48186" s="51"/>
    </row>
    <row r="48187" spans="9:13">
      <c r="I48187" s="51"/>
      <c r="M48187" s="51"/>
    </row>
    <row r="48188" spans="9:13">
      <c r="I48188" s="51"/>
      <c r="M48188" s="51"/>
    </row>
    <row r="48189" spans="9:13">
      <c r="I48189" s="51"/>
      <c r="M48189" s="51"/>
    </row>
    <row r="48190" spans="9:13">
      <c r="I48190" s="51"/>
      <c r="M48190" s="51"/>
    </row>
    <row r="48191" spans="9:13">
      <c r="I48191" s="51"/>
      <c r="M48191" s="51"/>
    </row>
    <row r="48192" spans="9:13">
      <c r="I48192" s="51"/>
      <c r="M48192" s="51"/>
    </row>
    <row r="48193" spans="9:13">
      <c r="I48193" s="51"/>
      <c r="M48193" s="51"/>
    </row>
    <row r="48194" spans="9:13">
      <c r="I48194" s="51"/>
      <c r="M48194" s="51"/>
    </row>
    <row r="48195" spans="9:13">
      <c r="I48195" s="51"/>
      <c r="M48195" s="51"/>
    </row>
    <row r="48196" spans="9:13">
      <c r="I48196" s="51"/>
      <c r="M48196" s="51"/>
    </row>
    <row r="48197" spans="9:13">
      <c r="I48197" s="51"/>
      <c r="M48197" s="51"/>
    </row>
    <row r="48198" spans="9:13">
      <c r="I48198" s="51"/>
      <c r="M48198" s="51"/>
    </row>
    <row r="48199" spans="9:13">
      <c r="I48199" s="51"/>
      <c r="M48199" s="51"/>
    </row>
    <row r="48200" spans="9:13">
      <c r="I48200" s="51"/>
      <c r="M48200" s="51"/>
    </row>
    <row r="48201" spans="9:13">
      <c r="I48201" s="51"/>
      <c r="M48201" s="51"/>
    </row>
    <row r="48202" spans="9:13">
      <c r="I48202" s="51"/>
      <c r="M48202" s="51"/>
    </row>
    <row r="48203" spans="9:13">
      <c r="I48203" s="51"/>
      <c r="M48203" s="51"/>
    </row>
    <row r="48204" spans="9:13">
      <c r="I48204" s="51"/>
      <c r="M48204" s="51"/>
    </row>
    <row r="48205" spans="9:13">
      <c r="I48205" s="51"/>
      <c r="M48205" s="51"/>
    </row>
    <row r="48206" spans="9:13">
      <c r="I48206" s="51"/>
      <c r="M48206" s="51"/>
    </row>
    <row r="48207" spans="9:13">
      <c r="I48207" s="51"/>
      <c r="M48207" s="51"/>
    </row>
    <row r="48208" spans="9:13">
      <c r="I48208" s="51"/>
      <c r="M48208" s="51"/>
    </row>
    <row r="48209" spans="9:13">
      <c r="I48209" s="51"/>
      <c r="M48209" s="51"/>
    </row>
    <row r="48210" spans="9:13">
      <c r="I48210" s="51"/>
      <c r="M48210" s="51"/>
    </row>
    <row r="48211" spans="9:13">
      <c r="I48211" s="51"/>
      <c r="M48211" s="51"/>
    </row>
    <row r="48212" spans="9:13">
      <c r="I48212" s="51"/>
      <c r="M48212" s="51"/>
    </row>
    <row r="48213" spans="9:13">
      <c r="I48213" s="51"/>
      <c r="M48213" s="51"/>
    </row>
    <row r="48214" spans="9:13">
      <c r="I48214" s="51"/>
      <c r="M48214" s="51"/>
    </row>
    <row r="48215" spans="9:13">
      <c r="I48215" s="51"/>
      <c r="M48215" s="51"/>
    </row>
    <row r="48216" spans="9:13">
      <c r="I48216" s="51"/>
      <c r="M48216" s="51"/>
    </row>
    <row r="48217" spans="9:13">
      <c r="I48217" s="51"/>
      <c r="M48217" s="51"/>
    </row>
    <row r="48218" spans="9:13">
      <c r="I48218" s="51"/>
      <c r="M48218" s="51"/>
    </row>
    <row r="48219" spans="9:13">
      <c r="I48219" s="51"/>
      <c r="M48219" s="51"/>
    </row>
    <row r="48220" spans="9:13">
      <c r="I48220" s="51"/>
      <c r="M48220" s="51"/>
    </row>
    <row r="48221" spans="9:13">
      <c r="I48221" s="51"/>
      <c r="M48221" s="51"/>
    </row>
    <row r="48222" spans="9:13">
      <c r="I48222" s="51"/>
      <c r="M48222" s="51"/>
    </row>
    <row r="48223" spans="9:13">
      <c r="I48223" s="51"/>
      <c r="M48223" s="51"/>
    </row>
    <row r="48224" spans="9:13">
      <c r="I48224" s="51"/>
      <c r="M48224" s="51"/>
    </row>
    <row r="48225" spans="9:13">
      <c r="I48225" s="51"/>
      <c r="M48225" s="51"/>
    </row>
    <row r="48226" spans="9:13">
      <c r="I48226" s="51"/>
      <c r="M48226" s="51"/>
    </row>
    <row r="48227" spans="9:13">
      <c r="I48227" s="51"/>
      <c r="M48227" s="51"/>
    </row>
    <row r="48228" spans="9:13">
      <c r="I48228" s="51"/>
      <c r="M48228" s="51"/>
    </row>
    <row r="48229" spans="9:13">
      <c r="I48229" s="51"/>
      <c r="M48229" s="51"/>
    </row>
    <row r="48230" spans="9:13">
      <c r="I48230" s="51"/>
      <c r="M48230" s="51"/>
    </row>
    <row r="48231" spans="9:13">
      <c r="I48231" s="51"/>
      <c r="M48231" s="51"/>
    </row>
    <row r="48232" spans="9:13">
      <c r="I48232" s="51"/>
      <c r="M48232" s="51"/>
    </row>
    <row r="48233" spans="9:13">
      <c r="I48233" s="51"/>
      <c r="M48233" s="51"/>
    </row>
    <row r="48234" spans="9:13">
      <c r="I48234" s="51"/>
      <c r="M48234" s="51"/>
    </row>
    <row r="48235" spans="9:13">
      <c r="I48235" s="51"/>
      <c r="M48235" s="51"/>
    </row>
    <row r="48236" spans="9:13">
      <c r="I48236" s="51"/>
      <c r="M48236" s="51"/>
    </row>
    <row r="48237" spans="9:13">
      <c r="I48237" s="51"/>
      <c r="M48237" s="51"/>
    </row>
    <row r="48238" spans="9:13">
      <c r="I48238" s="51"/>
      <c r="M48238" s="51"/>
    </row>
    <row r="48239" spans="9:13">
      <c r="I48239" s="51"/>
      <c r="M48239" s="51"/>
    </row>
    <row r="48240" spans="9:13">
      <c r="I48240" s="51"/>
      <c r="M48240" s="51"/>
    </row>
    <row r="48241" spans="9:13">
      <c r="I48241" s="51"/>
      <c r="M48241" s="51"/>
    </row>
    <row r="48242" spans="9:13">
      <c r="I48242" s="51"/>
      <c r="M48242" s="51"/>
    </row>
    <row r="48243" spans="9:13">
      <c r="I48243" s="51"/>
      <c r="M48243" s="51"/>
    </row>
    <row r="48244" spans="9:13">
      <c r="I48244" s="51"/>
      <c r="M48244" s="51"/>
    </row>
    <row r="48245" spans="9:13">
      <c r="I48245" s="51"/>
      <c r="M48245" s="51"/>
    </row>
    <row r="48246" spans="9:13">
      <c r="I48246" s="51"/>
      <c r="M48246" s="51"/>
    </row>
    <row r="48247" spans="9:13">
      <c r="I48247" s="51"/>
      <c r="M48247" s="51"/>
    </row>
    <row r="48248" spans="9:13">
      <c r="I48248" s="51"/>
      <c r="M48248" s="51"/>
    </row>
    <row r="48249" spans="9:13">
      <c r="I48249" s="51"/>
      <c r="M48249" s="51"/>
    </row>
    <row r="48250" spans="9:13">
      <c r="I48250" s="51"/>
      <c r="M48250" s="51"/>
    </row>
    <row r="48251" spans="9:13">
      <c r="I48251" s="51"/>
      <c r="M48251" s="51"/>
    </row>
    <row r="48252" spans="9:13">
      <c r="I48252" s="51"/>
      <c r="M48252" s="51"/>
    </row>
    <row r="48253" spans="9:13">
      <c r="I48253" s="51"/>
      <c r="M48253" s="51"/>
    </row>
    <row r="48254" spans="9:13">
      <c r="I48254" s="51"/>
      <c r="M48254" s="51"/>
    </row>
    <row r="48255" spans="9:13">
      <c r="I48255" s="51"/>
      <c r="M48255" s="51"/>
    </row>
    <row r="48256" spans="9:13">
      <c r="I48256" s="51"/>
      <c r="M48256" s="51"/>
    </row>
    <row r="48257" spans="9:13">
      <c r="I48257" s="51"/>
      <c r="M48257" s="51"/>
    </row>
    <row r="48258" spans="9:13">
      <c r="I48258" s="51"/>
      <c r="M48258" s="51"/>
    </row>
    <row r="48259" spans="9:13">
      <c r="I48259" s="51"/>
      <c r="M48259" s="51"/>
    </row>
    <row r="48260" spans="9:13">
      <c r="I48260" s="51"/>
      <c r="M48260" s="51"/>
    </row>
    <row r="48261" spans="9:13">
      <c r="I48261" s="51"/>
      <c r="M48261" s="51"/>
    </row>
    <row r="48262" spans="9:13">
      <c r="I48262" s="51"/>
      <c r="M48262" s="51"/>
    </row>
    <row r="48263" spans="9:13">
      <c r="I48263" s="51"/>
      <c r="M48263" s="51"/>
    </row>
    <row r="48264" spans="9:13">
      <c r="I48264" s="51"/>
      <c r="M48264" s="51"/>
    </row>
    <row r="48265" spans="9:13">
      <c r="I48265" s="51"/>
      <c r="M48265" s="51"/>
    </row>
    <row r="48266" spans="9:13">
      <c r="I48266" s="51"/>
      <c r="M48266" s="51"/>
    </row>
    <row r="48267" spans="9:13">
      <c r="I48267" s="51"/>
      <c r="M48267" s="51"/>
    </row>
    <row r="48268" spans="9:13">
      <c r="I48268" s="51"/>
      <c r="M48268" s="51"/>
    </row>
    <row r="48269" spans="9:13">
      <c r="I48269" s="51"/>
      <c r="M48269" s="51"/>
    </row>
    <row r="48270" spans="9:13">
      <c r="I48270" s="51"/>
      <c r="M48270" s="51"/>
    </row>
    <row r="48271" spans="9:13">
      <c r="I48271" s="51"/>
      <c r="M48271" s="51"/>
    </row>
    <row r="48272" spans="9:13">
      <c r="I48272" s="51"/>
      <c r="M48272" s="51"/>
    </row>
    <row r="48273" spans="9:13">
      <c r="I48273" s="51"/>
      <c r="M48273" s="51"/>
    </row>
    <row r="48274" spans="9:13">
      <c r="I48274" s="51"/>
      <c r="M48274" s="51"/>
    </row>
    <row r="48275" spans="9:13">
      <c r="I48275" s="51"/>
      <c r="M48275" s="51"/>
    </row>
    <row r="48276" spans="9:13">
      <c r="I48276" s="51"/>
      <c r="M48276" s="51"/>
    </row>
    <row r="48277" spans="9:13">
      <c r="I48277" s="51"/>
      <c r="M48277" s="51"/>
    </row>
    <row r="48278" spans="9:13">
      <c r="I48278" s="51"/>
      <c r="M48278" s="51"/>
    </row>
    <row r="48279" spans="9:13">
      <c r="I48279" s="51"/>
      <c r="M48279" s="51"/>
    </row>
    <row r="48280" spans="9:13">
      <c r="I48280" s="51"/>
      <c r="M48280" s="51"/>
    </row>
    <row r="48281" spans="9:13">
      <c r="I48281" s="51"/>
      <c r="M48281" s="51"/>
    </row>
    <row r="48282" spans="9:13">
      <c r="I48282" s="51"/>
      <c r="M48282" s="51"/>
    </row>
    <row r="48283" spans="9:13">
      <c r="I48283" s="51"/>
      <c r="M48283" s="51"/>
    </row>
    <row r="48284" spans="9:13">
      <c r="I48284" s="51"/>
      <c r="M48284" s="51"/>
    </row>
    <row r="48285" spans="9:13">
      <c r="I48285" s="51"/>
      <c r="M48285" s="51"/>
    </row>
    <row r="48286" spans="9:13">
      <c r="I48286" s="51"/>
      <c r="M48286" s="51"/>
    </row>
    <row r="48287" spans="9:13">
      <c r="I48287" s="51"/>
      <c r="M48287" s="51"/>
    </row>
    <row r="48288" spans="9:13">
      <c r="I48288" s="51"/>
      <c r="M48288" s="51"/>
    </row>
    <row r="48289" spans="9:13">
      <c r="I48289" s="51"/>
      <c r="M48289" s="51"/>
    </row>
    <row r="48290" spans="9:13">
      <c r="I48290" s="51"/>
      <c r="M48290" s="51"/>
    </row>
    <row r="48291" spans="9:13">
      <c r="I48291" s="51"/>
      <c r="M48291" s="51"/>
    </row>
    <row r="48292" spans="9:13">
      <c r="I48292" s="51"/>
      <c r="M48292" s="51"/>
    </row>
    <row r="48293" spans="9:13">
      <c r="I48293" s="51"/>
      <c r="M48293" s="51"/>
    </row>
    <row r="48294" spans="9:13">
      <c r="I48294" s="51"/>
      <c r="M48294" s="51"/>
    </row>
    <row r="48295" spans="9:13">
      <c r="I48295" s="51"/>
      <c r="M48295" s="51"/>
    </row>
    <row r="48296" spans="9:13">
      <c r="I48296" s="51"/>
      <c r="M48296" s="51"/>
    </row>
    <row r="48297" spans="9:13">
      <c r="I48297" s="51"/>
      <c r="M48297" s="51"/>
    </row>
    <row r="48298" spans="9:13">
      <c r="I48298" s="51"/>
      <c r="M48298" s="51"/>
    </row>
    <row r="48299" spans="9:13">
      <c r="I48299" s="51"/>
      <c r="M48299" s="51"/>
    </row>
    <row r="48300" spans="9:13">
      <c r="I48300" s="51"/>
      <c r="M48300" s="51"/>
    </row>
    <row r="48301" spans="9:13">
      <c r="I48301" s="51"/>
      <c r="M48301" s="51"/>
    </row>
    <row r="48302" spans="9:13">
      <c r="I48302" s="51"/>
      <c r="M48302" s="51"/>
    </row>
    <row r="48303" spans="9:13">
      <c r="I48303" s="51"/>
      <c r="M48303" s="51"/>
    </row>
    <row r="48304" spans="9:13">
      <c r="I48304" s="51"/>
      <c r="M48304" s="51"/>
    </row>
    <row r="48305" spans="9:13">
      <c r="I48305" s="51"/>
      <c r="M48305" s="51"/>
    </row>
    <row r="48306" spans="9:13">
      <c r="I48306" s="51"/>
      <c r="M48306" s="51"/>
    </row>
    <row r="48307" spans="9:13">
      <c r="I48307" s="51"/>
      <c r="M48307" s="51"/>
    </row>
    <row r="48308" spans="9:13">
      <c r="I48308" s="51"/>
      <c r="M48308" s="51"/>
    </row>
    <row r="48309" spans="9:13">
      <c r="I48309" s="51"/>
      <c r="M48309" s="51"/>
    </row>
    <row r="48310" spans="9:13">
      <c r="I48310" s="51"/>
      <c r="M48310" s="51"/>
    </row>
    <row r="48311" spans="9:13">
      <c r="I48311" s="51"/>
      <c r="M48311" s="51"/>
    </row>
    <row r="48312" spans="9:13">
      <c r="I48312" s="51"/>
      <c r="M48312" s="51"/>
    </row>
    <row r="48313" spans="9:13">
      <c r="I48313" s="51"/>
      <c r="M48313" s="51"/>
    </row>
    <row r="48314" spans="9:13">
      <c r="I48314" s="51"/>
      <c r="M48314" s="51"/>
    </row>
    <row r="48315" spans="9:13">
      <c r="I48315" s="51"/>
      <c r="M48315" s="51"/>
    </row>
    <row r="48316" spans="9:13">
      <c r="I48316" s="51"/>
      <c r="M48316" s="51"/>
    </row>
    <row r="48317" spans="9:13">
      <c r="I48317" s="51"/>
      <c r="M48317" s="51"/>
    </row>
    <row r="48318" spans="9:13">
      <c r="I48318" s="51"/>
      <c r="M48318" s="51"/>
    </row>
    <row r="48319" spans="9:13">
      <c r="I48319" s="51"/>
      <c r="M48319" s="51"/>
    </row>
    <row r="48320" spans="9:13">
      <c r="I48320" s="51"/>
      <c r="M48320" s="51"/>
    </row>
    <row r="48321" spans="9:13">
      <c r="I48321" s="51"/>
      <c r="M48321" s="51"/>
    </row>
    <row r="48322" spans="9:13">
      <c r="I48322" s="51"/>
      <c r="M48322" s="51"/>
    </row>
    <row r="48323" spans="9:13">
      <c r="I48323" s="51"/>
      <c r="M48323" s="51"/>
    </row>
    <row r="48324" spans="9:13">
      <c r="I48324" s="51"/>
      <c r="M48324" s="51"/>
    </row>
    <row r="48325" spans="9:13">
      <c r="I48325" s="51"/>
      <c r="M48325" s="51"/>
    </row>
    <row r="48326" spans="9:13">
      <c r="I48326" s="51"/>
      <c r="M48326" s="51"/>
    </row>
    <row r="48327" spans="9:13">
      <c r="I48327" s="51"/>
      <c r="M48327" s="51"/>
    </row>
    <row r="48328" spans="9:13">
      <c r="I48328" s="51"/>
      <c r="M48328" s="51"/>
    </row>
    <row r="48329" spans="9:13">
      <c r="I48329" s="51"/>
      <c r="M48329" s="51"/>
    </row>
    <row r="48330" spans="9:13">
      <c r="I48330" s="51"/>
      <c r="M48330" s="51"/>
    </row>
    <row r="48331" spans="9:13">
      <c r="I48331" s="51"/>
      <c r="M48331" s="51"/>
    </row>
    <row r="48332" spans="9:13">
      <c r="I48332" s="51"/>
      <c r="M48332" s="51"/>
    </row>
    <row r="48333" spans="9:13">
      <c r="I48333" s="51"/>
      <c r="M48333" s="51"/>
    </row>
    <row r="48334" spans="9:13">
      <c r="I48334" s="51"/>
      <c r="M48334" s="51"/>
    </row>
    <row r="48335" spans="9:13">
      <c r="I48335" s="51"/>
      <c r="M48335" s="51"/>
    </row>
    <row r="48336" spans="9:13">
      <c r="I48336" s="51"/>
      <c r="M48336" s="51"/>
    </row>
    <row r="48337" spans="9:13">
      <c r="I48337" s="51"/>
      <c r="M48337" s="51"/>
    </row>
    <row r="48338" spans="9:13">
      <c r="I48338" s="51"/>
      <c r="M48338" s="51"/>
    </row>
    <row r="48339" spans="9:13">
      <c r="I48339" s="51"/>
      <c r="M48339" s="51"/>
    </row>
    <row r="48340" spans="9:13">
      <c r="I48340" s="51"/>
      <c r="M48340" s="51"/>
    </row>
    <row r="48341" spans="9:13">
      <c r="I48341" s="51"/>
      <c r="M48341" s="51"/>
    </row>
    <row r="48342" spans="9:13">
      <c r="I48342" s="51"/>
      <c r="M48342" s="51"/>
    </row>
    <row r="48343" spans="9:13">
      <c r="I48343" s="51"/>
      <c r="M48343" s="51"/>
    </row>
    <row r="48344" spans="9:13">
      <c r="I48344" s="51"/>
      <c r="M48344" s="51"/>
    </row>
    <row r="48345" spans="9:13">
      <c r="I48345" s="51"/>
      <c r="M48345" s="51"/>
    </row>
    <row r="48346" spans="9:13">
      <c r="I48346" s="51"/>
      <c r="M48346" s="51"/>
    </row>
    <row r="48347" spans="9:13">
      <c r="I48347" s="51"/>
      <c r="M48347" s="51"/>
    </row>
    <row r="48348" spans="9:13">
      <c r="I48348" s="51"/>
      <c r="M48348" s="51"/>
    </row>
    <row r="48349" spans="9:13">
      <c r="I48349" s="51"/>
      <c r="M48349" s="51"/>
    </row>
    <row r="48350" spans="9:13">
      <c r="I48350" s="51"/>
      <c r="M48350" s="51"/>
    </row>
    <row r="48351" spans="9:13">
      <c r="I48351" s="51"/>
      <c r="M48351" s="51"/>
    </row>
    <row r="48352" spans="9:13">
      <c r="I48352" s="51"/>
      <c r="M48352" s="51"/>
    </row>
    <row r="48353" spans="9:13">
      <c r="I48353" s="51"/>
      <c r="M48353" s="51"/>
    </row>
    <row r="48354" spans="9:13">
      <c r="I48354" s="51"/>
      <c r="M48354" s="51"/>
    </row>
    <row r="48355" spans="9:13">
      <c r="I48355" s="51"/>
      <c r="M48355" s="51"/>
    </row>
    <row r="48356" spans="9:13">
      <c r="I48356" s="51"/>
      <c r="M48356" s="51"/>
    </row>
    <row r="48357" spans="9:13">
      <c r="I48357" s="51"/>
      <c r="M48357" s="51"/>
    </row>
    <row r="48358" spans="9:13">
      <c r="I48358" s="51"/>
      <c r="M48358" s="51"/>
    </row>
    <row r="48359" spans="9:13">
      <c r="I48359" s="51"/>
      <c r="M48359" s="51"/>
    </row>
    <row r="48360" spans="9:13">
      <c r="I48360" s="51"/>
      <c r="M48360" s="51"/>
    </row>
    <row r="48361" spans="9:13">
      <c r="I48361" s="51"/>
      <c r="M48361" s="51"/>
    </row>
    <row r="48362" spans="9:13">
      <c r="I48362" s="51"/>
      <c r="M48362" s="51"/>
    </row>
    <row r="48363" spans="9:13">
      <c r="I48363" s="51"/>
      <c r="M48363" s="51"/>
    </row>
    <row r="48364" spans="9:13">
      <c r="I48364" s="51"/>
      <c r="M48364" s="51"/>
    </row>
    <row r="48365" spans="9:13">
      <c r="I48365" s="51"/>
      <c r="M48365" s="51"/>
    </row>
    <row r="48366" spans="9:13">
      <c r="I48366" s="51"/>
      <c r="M48366" s="51"/>
    </row>
    <row r="48367" spans="9:13">
      <c r="I48367" s="51"/>
      <c r="M48367" s="51"/>
    </row>
    <row r="48368" spans="9:13">
      <c r="I48368" s="51"/>
      <c r="M48368" s="51"/>
    </row>
    <row r="48369" spans="9:13">
      <c r="I48369" s="51"/>
      <c r="M48369" s="51"/>
    </row>
    <row r="48370" spans="9:13">
      <c r="I48370" s="51"/>
      <c r="M48370" s="51"/>
    </row>
    <row r="48371" spans="9:13">
      <c r="I48371" s="51"/>
      <c r="M48371" s="51"/>
    </row>
    <row r="48372" spans="9:13">
      <c r="I48372" s="51"/>
      <c r="M48372" s="51"/>
    </row>
    <row r="48373" spans="9:13">
      <c r="I48373" s="51"/>
      <c r="M48373" s="51"/>
    </row>
    <row r="48374" spans="9:13">
      <c r="I48374" s="51"/>
      <c r="M48374" s="51"/>
    </row>
    <row r="48375" spans="9:13">
      <c r="I48375" s="51"/>
      <c r="M48375" s="51"/>
    </row>
    <row r="48376" spans="9:13">
      <c r="I48376" s="51"/>
      <c r="M48376" s="51"/>
    </row>
    <row r="48377" spans="9:13">
      <c r="I48377" s="51"/>
      <c r="M48377" s="51"/>
    </row>
    <row r="48378" spans="9:13">
      <c r="I48378" s="51"/>
      <c r="M48378" s="51"/>
    </row>
    <row r="48379" spans="9:13">
      <c r="I48379" s="51"/>
      <c r="M48379" s="51"/>
    </row>
    <row r="48380" spans="9:13">
      <c r="I48380" s="51"/>
      <c r="M48380" s="51"/>
    </row>
    <row r="48381" spans="9:13">
      <c r="I48381" s="51"/>
      <c r="M48381" s="51"/>
    </row>
    <row r="48382" spans="9:13">
      <c r="I48382" s="51"/>
      <c r="M48382" s="51"/>
    </row>
    <row r="48383" spans="9:13">
      <c r="I48383" s="51"/>
      <c r="M48383" s="51"/>
    </row>
    <row r="48384" spans="9:13">
      <c r="I48384" s="51"/>
      <c r="M48384" s="51"/>
    </row>
    <row r="48385" spans="9:13">
      <c r="I48385" s="51"/>
      <c r="M48385" s="51"/>
    </row>
    <row r="48386" spans="9:13">
      <c r="I48386" s="51"/>
      <c r="M48386" s="51"/>
    </row>
    <row r="48387" spans="9:13">
      <c r="I48387" s="51"/>
      <c r="M48387" s="51"/>
    </row>
    <row r="48388" spans="9:13">
      <c r="I48388" s="51"/>
      <c r="M48388" s="51"/>
    </row>
    <row r="48389" spans="9:13">
      <c r="I48389" s="51"/>
      <c r="M48389" s="51"/>
    </row>
    <row r="48390" spans="9:13">
      <c r="I48390" s="51"/>
      <c r="M48390" s="51"/>
    </row>
    <row r="48391" spans="9:13">
      <c r="I48391" s="51"/>
      <c r="M48391" s="51"/>
    </row>
    <row r="48392" spans="9:13">
      <c r="I48392" s="51"/>
      <c r="M48392" s="51"/>
    </row>
    <row r="48393" spans="9:13">
      <c r="I48393" s="51"/>
      <c r="M48393" s="51"/>
    </row>
    <row r="48394" spans="9:13">
      <c r="I48394" s="51"/>
      <c r="M48394" s="51"/>
    </row>
    <row r="48395" spans="9:13">
      <c r="I48395" s="51"/>
      <c r="M48395" s="51"/>
    </row>
    <row r="48396" spans="9:13">
      <c r="I48396" s="51"/>
      <c r="M48396" s="51"/>
    </row>
    <row r="48397" spans="9:13">
      <c r="I48397" s="51"/>
      <c r="M48397" s="51"/>
    </row>
    <row r="48398" spans="9:13">
      <c r="I48398" s="51"/>
      <c r="M48398" s="51"/>
    </row>
    <row r="48399" spans="9:13">
      <c r="I48399" s="51"/>
      <c r="M48399" s="51"/>
    </row>
    <row r="48400" spans="9:13">
      <c r="I48400" s="51"/>
      <c r="M48400" s="51"/>
    </row>
    <row r="48401" spans="9:13">
      <c r="I48401" s="51"/>
      <c r="M48401" s="51"/>
    </row>
    <row r="48402" spans="9:13">
      <c r="I48402" s="51"/>
      <c r="M48402" s="51"/>
    </row>
    <row r="48403" spans="9:13">
      <c r="I48403" s="51"/>
      <c r="M48403" s="51"/>
    </row>
    <row r="48404" spans="9:13">
      <c r="I48404" s="51"/>
      <c r="M48404" s="51"/>
    </row>
    <row r="48405" spans="9:13">
      <c r="I48405" s="51"/>
      <c r="M48405" s="51"/>
    </row>
    <row r="48406" spans="9:13">
      <c r="I48406" s="51"/>
      <c r="M48406" s="51"/>
    </row>
    <row r="48407" spans="9:13">
      <c r="I48407" s="51"/>
      <c r="M48407" s="51"/>
    </row>
    <row r="48408" spans="9:13">
      <c r="I48408" s="51"/>
      <c r="M48408" s="51"/>
    </row>
    <row r="48409" spans="9:13">
      <c r="I48409" s="51"/>
      <c r="M48409" s="51"/>
    </row>
    <row r="48410" spans="9:13">
      <c r="I48410" s="51"/>
      <c r="M48410" s="51"/>
    </row>
    <row r="48411" spans="9:13">
      <c r="I48411" s="51"/>
      <c r="M48411" s="51"/>
    </row>
    <row r="48412" spans="9:13">
      <c r="I48412" s="51"/>
      <c r="M48412" s="51"/>
    </row>
    <row r="48413" spans="9:13">
      <c r="I48413" s="51"/>
      <c r="M48413" s="51"/>
    </row>
    <row r="48414" spans="9:13">
      <c r="I48414" s="51"/>
      <c r="M48414" s="51"/>
    </row>
    <row r="48415" spans="9:13">
      <c r="I48415" s="51"/>
      <c r="M48415" s="51"/>
    </row>
    <row r="48416" spans="9:13">
      <c r="I48416" s="51"/>
      <c r="M48416" s="51"/>
    </row>
    <row r="48417" spans="9:13">
      <c r="I48417" s="51"/>
      <c r="M48417" s="51"/>
    </row>
    <row r="48418" spans="9:13">
      <c r="I48418" s="51"/>
      <c r="M48418" s="51"/>
    </row>
    <row r="48419" spans="9:13">
      <c r="I48419" s="51"/>
      <c r="M48419" s="51"/>
    </row>
    <row r="48420" spans="9:13">
      <c r="I48420" s="51"/>
      <c r="M48420" s="51"/>
    </row>
    <row r="48421" spans="9:13">
      <c r="I48421" s="51"/>
      <c r="M48421" s="51"/>
    </row>
    <row r="48422" spans="9:13">
      <c r="I48422" s="51"/>
      <c r="M48422" s="51"/>
    </row>
    <row r="48423" spans="9:13">
      <c r="I48423" s="51"/>
      <c r="M48423" s="51"/>
    </row>
    <row r="48424" spans="9:13">
      <c r="I48424" s="51"/>
      <c r="M48424" s="51"/>
    </row>
    <row r="48425" spans="9:13">
      <c r="I48425" s="51"/>
      <c r="M48425" s="51"/>
    </row>
    <row r="48426" spans="9:13">
      <c r="I48426" s="51"/>
      <c r="M48426" s="51"/>
    </row>
    <row r="48427" spans="9:13">
      <c r="I48427" s="51"/>
      <c r="M48427" s="51"/>
    </row>
    <row r="48428" spans="9:13">
      <c r="I48428" s="51"/>
      <c r="M48428" s="51"/>
    </row>
    <row r="48429" spans="9:13">
      <c r="I48429" s="51"/>
      <c r="M48429" s="51"/>
    </row>
    <row r="48430" spans="9:13">
      <c r="I48430" s="51"/>
      <c r="M48430" s="51"/>
    </row>
    <row r="48431" spans="9:13">
      <c r="I48431" s="51"/>
      <c r="M48431" s="51"/>
    </row>
    <row r="48432" spans="9:13">
      <c r="I48432" s="51"/>
      <c r="M48432" s="51"/>
    </row>
    <row r="48433" spans="9:13">
      <c r="I48433" s="51"/>
      <c r="M48433" s="51"/>
    </row>
    <row r="48434" spans="9:13">
      <c r="I48434" s="51"/>
      <c r="M48434" s="51"/>
    </row>
    <row r="48435" spans="9:13">
      <c r="I48435" s="51"/>
      <c r="M48435" s="51"/>
    </row>
    <row r="48436" spans="9:13">
      <c r="I48436" s="51"/>
      <c r="M48436" s="51"/>
    </row>
    <row r="48437" spans="9:13">
      <c r="I48437" s="51"/>
      <c r="M48437" s="51"/>
    </row>
    <row r="48438" spans="9:13">
      <c r="I48438" s="51"/>
      <c r="M48438" s="51"/>
    </row>
    <row r="48439" spans="9:13">
      <c r="I48439" s="51"/>
      <c r="M48439" s="51"/>
    </row>
    <row r="48440" spans="9:13">
      <c r="I48440" s="51"/>
      <c r="M48440" s="51"/>
    </row>
    <row r="48441" spans="9:13">
      <c r="I48441" s="51"/>
      <c r="M48441" s="51"/>
    </row>
    <row r="48442" spans="9:13">
      <c r="I48442" s="51"/>
      <c r="M48442" s="51"/>
    </row>
    <row r="48443" spans="9:13">
      <c r="I48443" s="51"/>
      <c r="M48443" s="51"/>
    </row>
    <row r="48444" spans="9:13">
      <c r="I48444" s="51"/>
      <c r="M48444" s="51"/>
    </row>
    <row r="48445" spans="9:13">
      <c r="I48445" s="51"/>
      <c r="M48445" s="51"/>
    </row>
    <row r="48446" spans="9:13">
      <c r="I48446" s="51"/>
      <c r="M48446" s="51"/>
    </row>
    <row r="48447" spans="9:13">
      <c r="I48447" s="51"/>
      <c r="M48447" s="51"/>
    </row>
    <row r="48448" spans="9:13">
      <c r="I48448" s="51"/>
      <c r="M48448" s="51"/>
    </row>
    <row r="48449" spans="9:13">
      <c r="I48449" s="51"/>
      <c r="M48449" s="51"/>
    </row>
    <row r="48450" spans="9:13">
      <c r="I48450" s="51"/>
      <c r="M48450" s="51"/>
    </row>
    <row r="48451" spans="9:13">
      <c r="I48451" s="51"/>
      <c r="M48451" s="51"/>
    </row>
    <row r="48452" spans="9:13">
      <c r="I48452" s="51"/>
      <c r="M48452" s="51"/>
    </row>
    <row r="48453" spans="9:13">
      <c r="I48453" s="51"/>
      <c r="M48453" s="51"/>
    </row>
    <row r="48454" spans="9:13">
      <c r="I48454" s="51"/>
      <c r="M48454" s="51"/>
    </row>
    <row r="48455" spans="9:13">
      <c r="I48455" s="51"/>
      <c r="M48455" s="51"/>
    </row>
    <row r="48456" spans="9:13">
      <c r="I48456" s="51"/>
      <c r="M48456" s="51"/>
    </row>
    <row r="48457" spans="9:13">
      <c r="I48457" s="51"/>
      <c r="M48457" s="51"/>
    </row>
    <row r="48458" spans="9:13">
      <c r="I48458" s="51"/>
      <c r="M48458" s="51"/>
    </row>
    <row r="48459" spans="9:13">
      <c r="I48459" s="51"/>
      <c r="M48459" s="51"/>
    </row>
    <row r="48460" spans="9:13">
      <c r="I48460" s="51"/>
      <c r="M48460" s="51"/>
    </row>
    <row r="48461" spans="9:13">
      <c r="I48461" s="51"/>
      <c r="M48461" s="51"/>
    </row>
    <row r="48462" spans="9:13">
      <c r="I48462" s="51"/>
      <c r="M48462" s="51"/>
    </row>
    <row r="48463" spans="9:13">
      <c r="I48463" s="51"/>
      <c r="M48463" s="51"/>
    </row>
    <row r="48464" spans="9:13">
      <c r="I48464" s="51"/>
      <c r="M48464" s="51"/>
    </row>
    <row r="48465" spans="9:13">
      <c r="I48465" s="51"/>
      <c r="M48465" s="51"/>
    </row>
    <row r="48466" spans="9:13">
      <c r="I48466" s="51"/>
      <c r="M48466" s="51"/>
    </row>
    <row r="48467" spans="9:13">
      <c r="I48467" s="51"/>
      <c r="M48467" s="51"/>
    </row>
    <row r="48468" spans="9:13">
      <c r="I48468" s="51"/>
      <c r="M48468" s="51"/>
    </row>
    <row r="48469" spans="9:13">
      <c r="I48469" s="51"/>
      <c r="M48469" s="51"/>
    </row>
    <row r="48470" spans="9:13">
      <c r="I48470" s="51"/>
      <c r="M48470" s="51"/>
    </row>
    <row r="48471" spans="9:13">
      <c r="I48471" s="51"/>
      <c r="M48471" s="51"/>
    </row>
    <row r="48472" spans="9:13">
      <c r="I48472" s="51"/>
      <c r="M48472" s="51"/>
    </row>
    <row r="48473" spans="9:13">
      <c r="I48473" s="51"/>
      <c r="M48473" s="51"/>
    </row>
    <row r="48474" spans="9:13">
      <c r="I48474" s="51"/>
      <c r="M48474" s="51"/>
    </row>
    <row r="48475" spans="9:13">
      <c r="I48475" s="51"/>
      <c r="M48475" s="51"/>
    </row>
    <row r="48476" spans="9:13">
      <c r="I48476" s="51"/>
      <c r="M48476" s="51"/>
    </row>
    <row r="48477" spans="9:13">
      <c r="I48477" s="51"/>
      <c r="M48477" s="51"/>
    </row>
    <row r="48478" spans="9:13">
      <c r="I48478" s="51"/>
      <c r="M48478" s="51"/>
    </row>
    <row r="48479" spans="9:13">
      <c r="I48479" s="51"/>
      <c r="M48479" s="51"/>
    </row>
    <row r="48480" spans="9:13">
      <c r="I48480" s="51"/>
      <c r="M48480" s="51"/>
    </row>
    <row r="48481" spans="9:13">
      <c r="I48481" s="51"/>
      <c r="M48481" s="51"/>
    </row>
    <row r="48482" spans="9:13">
      <c r="I48482" s="51"/>
      <c r="M48482" s="51"/>
    </row>
    <row r="48483" spans="9:13">
      <c r="I48483" s="51"/>
      <c r="M48483" s="51"/>
    </row>
    <row r="48484" spans="9:13">
      <c r="I48484" s="51"/>
      <c r="M48484" s="51"/>
    </row>
    <row r="48485" spans="9:13">
      <c r="I48485" s="51"/>
      <c r="M48485" s="51"/>
    </row>
    <row r="48486" spans="9:13">
      <c r="I48486" s="51"/>
      <c r="M48486" s="51"/>
    </row>
    <row r="48487" spans="9:13">
      <c r="I48487" s="51"/>
      <c r="M48487" s="51"/>
    </row>
    <row r="48488" spans="9:13">
      <c r="I48488" s="51"/>
      <c r="M48488" s="51"/>
    </row>
    <row r="48489" spans="9:13">
      <c r="I48489" s="51"/>
      <c r="M48489" s="51"/>
    </row>
    <row r="48490" spans="9:13">
      <c r="I48490" s="51"/>
      <c r="M48490" s="51"/>
    </row>
    <row r="48491" spans="9:13">
      <c r="I48491" s="51"/>
      <c r="M48491" s="51"/>
    </row>
    <row r="48492" spans="9:13">
      <c r="I48492" s="51"/>
      <c r="M48492" s="51"/>
    </row>
    <row r="48493" spans="9:13">
      <c r="I48493" s="51"/>
      <c r="M48493" s="51"/>
    </row>
    <row r="48494" spans="9:13">
      <c r="I48494" s="51"/>
      <c r="M48494" s="51"/>
    </row>
    <row r="48495" spans="9:13">
      <c r="I48495" s="51"/>
      <c r="M48495" s="51"/>
    </row>
    <row r="48496" spans="9:13">
      <c r="I48496" s="51"/>
      <c r="M48496" s="51"/>
    </row>
    <row r="48497" spans="9:13">
      <c r="I48497" s="51"/>
      <c r="M48497" s="51"/>
    </row>
    <row r="48498" spans="9:13">
      <c r="I48498" s="51"/>
      <c r="M48498" s="51"/>
    </row>
    <row r="48499" spans="9:13">
      <c r="I48499" s="51"/>
      <c r="M48499" s="51"/>
    </row>
    <row r="48500" spans="9:13">
      <c r="I48500" s="51"/>
      <c r="M48500" s="51"/>
    </row>
    <row r="48501" spans="9:13">
      <c r="I48501" s="51"/>
      <c r="M48501" s="51"/>
    </row>
    <row r="48502" spans="9:13">
      <c r="I48502" s="51"/>
      <c r="M48502" s="51"/>
    </row>
    <row r="48503" spans="9:13">
      <c r="I48503" s="51"/>
      <c r="M48503" s="51"/>
    </row>
    <row r="48504" spans="9:13">
      <c r="I48504" s="51"/>
      <c r="M48504" s="51"/>
    </row>
    <row r="48505" spans="9:13">
      <c r="I48505" s="51"/>
      <c r="M48505" s="51"/>
    </row>
    <row r="48506" spans="9:13">
      <c r="I48506" s="51"/>
      <c r="M48506" s="51"/>
    </row>
    <row r="48507" spans="9:13">
      <c r="I48507" s="51"/>
      <c r="M48507" s="51"/>
    </row>
    <row r="48508" spans="9:13">
      <c r="I48508" s="51"/>
      <c r="M48508" s="51"/>
    </row>
    <row r="48509" spans="9:13">
      <c r="I48509" s="51"/>
      <c r="M48509" s="51"/>
    </row>
    <row r="48510" spans="9:13">
      <c r="I48510" s="51"/>
      <c r="M48510" s="51"/>
    </row>
    <row r="48511" spans="9:13">
      <c r="I48511" s="51"/>
      <c r="M48511" s="51"/>
    </row>
    <row r="48512" spans="9:13">
      <c r="I48512" s="51"/>
      <c r="M48512" s="51"/>
    </row>
    <row r="48513" spans="9:13">
      <c r="I48513" s="51"/>
      <c r="M48513" s="51"/>
    </row>
    <row r="48514" spans="9:13">
      <c r="I48514" s="51"/>
      <c r="M48514" s="51"/>
    </row>
    <row r="48515" spans="9:13">
      <c r="I48515" s="51"/>
      <c r="M48515" s="51"/>
    </row>
    <row r="48516" spans="9:13">
      <c r="I48516" s="51"/>
      <c r="M48516" s="51"/>
    </row>
    <row r="48517" spans="9:13">
      <c r="I48517" s="51"/>
      <c r="M48517" s="51"/>
    </row>
    <row r="48518" spans="9:13">
      <c r="I48518" s="51"/>
      <c r="M48518" s="51"/>
    </row>
    <row r="48519" spans="9:13">
      <c r="I48519" s="51"/>
      <c r="M48519" s="51"/>
    </row>
    <row r="48520" spans="9:13">
      <c r="I48520" s="51"/>
      <c r="M48520" s="51"/>
    </row>
    <row r="48521" spans="9:13">
      <c r="I48521" s="51"/>
      <c r="M48521" s="51"/>
    </row>
    <row r="48522" spans="9:13">
      <c r="I48522" s="51"/>
      <c r="M48522" s="51"/>
    </row>
    <row r="48523" spans="9:13">
      <c r="I48523" s="51"/>
      <c r="M48523" s="51"/>
    </row>
    <row r="48524" spans="9:13">
      <c r="I48524" s="51"/>
      <c r="M48524" s="51"/>
    </row>
    <row r="48525" spans="9:13">
      <c r="I48525" s="51"/>
      <c r="M48525" s="51"/>
    </row>
    <row r="48526" spans="9:13">
      <c r="I48526" s="51"/>
      <c r="M48526" s="51"/>
    </row>
    <row r="48527" spans="9:13">
      <c r="I48527" s="51"/>
      <c r="M48527" s="51"/>
    </row>
    <row r="48528" spans="9:13">
      <c r="I48528" s="51"/>
      <c r="M48528" s="51"/>
    </row>
    <row r="48529" spans="9:13">
      <c r="I48529" s="51"/>
      <c r="M48529" s="51"/>
    </row>
    <row r="48530" spans="9:13">
      <c r="I48530" s="51"/>
      <c r="M48530" s="51"/>
    </row>
    <row r="48531" spans="9:13">
      <c r="I48531" s="51"/>
      <c r="M48531" s="51"/>
    </row>
    <row r="48532" spans="9:13">
      <c r="I48532" s="51"/>
      <c r="M48532" s="51"/>
    </row>
    <row r="48533" spans="9:13">
      <c r="I48533" s="51"/>
      <c r="M48533" s="51"/>
    </row>
    <row r="48534" spans="9:13">
      <c r="I48534" s="51"/>
      <c r="M48534" s="51"/>
    </row>
    <row r="48535" spans="9:13">
      <c r="I48535" s="51"/>
      <c r="M48535" s="51"/>
    </row>
    <row r="48536" spans="9:13">
      <c r="I48536" s="51"/>
      <c r="M48536" s="51"/>
    </row>
    <row r="48537" spans="9:13">
      <c r="I48537" s="51"/>
      <c r="M48537" s="51"/>
    </row>
    <row r="48538" spans="9:13">
      <c r="I48538" s="51"/>
      <c r="M48538" s="51"/>
    </row>
    <row r="48539" spans="9:13">
      <c r="I48539" s="51"/>
      <c r="M48539" s="51"/>
    </row>
    <row r="48540" spans="9:13">
      <c r="I48540" s="51"/>
      <c r="M48540" s="51"/>
    </row>
    <row r="48541" spans="9:13">
      <c r="I48541" s="51"/>
      <c r="M48541" s="51"/>
    </row>
    <row r="48542" spans="9:13">
      <c r="I48542" s="51"/>
      <c r="M48542" s="51"/>
    </row>
    <row r="48543" spans="9:13">
      <c r="I48543" s="51"/>
      <c r="M48543" s="51"/>
    </row>
    <row r="48544" spans="9:13">
      <c r="I48544" s="51"/>
      <c r="M48544" s="51"/>
    </row>
    <row r="48545" spans="9:13">
      <c r="I48545" s="51"/>
      <c r="M48545" s="51"/>
    </row>
    <row r="48546" spans="9:13">
      <c r="I48546" s="51"/>
      <c r="M48546" s="51"/>
    </row>
    <row r="48547" spans="9:13">
      <c r="I48547" s="51"/>
      <c r="M48547" s="51"/>
    </row>
    <row r="48548" spans="9:13">
      <c r="I48548" s="51"/>
      <c r="M48548" s="51"/>
    </row>
    <row r="48549" spans="9:13">
      <c r="I48549" s="51"/>
      <c r="M48549" s="51"/>
    </row>
    <row r="48550" spans="9:13">
      <c r="I48550" s="51"/>
      <c r="M48550" s="51"/>
    </row>
    <row r="48551" spans="9:13">
      <c r="I48551" s="51"/>
      <c r="M48551" s="51"/>
    </row>
    <row r="48552" spans="9:13">
      <c r="I48552" s="51"/>
      <c r="M48552" s="51"/>
    </row>
    <row r="48553" spans="9:13">
      <c r="I48553" s="51"/>
      <c r="M48553" s="51"/>
    </row>
    <row r="48554" spans="9:13">
      <c r="I48554" s="51"/>
      <c r="M48554" s="51"/>
    </row>
    <row r="48555" spans="9:13">
      <c r="I48555" s="51"/>
      <c r="M48555" s="51"/>
    </row>
    <row r="48556" spans="9:13">
      <c r="I48556" s="51"/>
      <c r="M48556" s="51"/>
    </row>
    <row r="48557" spans="9:13">
      <c r="I48557" s="51"/>
      <c r="M48557" s="51"/>
    </row>
    <row r="48558" spans="9:13">
      <c r="I48558" s="51"/>
      <c r="M48558" s="51"/>
    </row>
    <row r="48559" spans="9:13">
      <c r="I48559" s="51"/>
      <c r="M48559" s="51"/>
    </row>
    <row r="48560" spans="9:13">
      <c r="I48560" s="51"/>
      <c r="M48560" s="51"/>
    </row>
    <row r="48561" spans="9:13">
      <c r="I48561" s="51"/>
      <c r="M48561" s="51"/>
    </row>
    <row r="48562" spans="9:13">
      <c r="I48562" s="51"/>
      <c r="M48562" s="51"/>
    </row>
    <row r="48563" spans="9:13">
      <c r="I48563" s="51"/>
      <c r="M48563" s="51"/>
    </row>
    <row r="48564" spans="9:13">
      <c r="I48564" s="51"/>
      <c r="M48564" s="51"/>
    </row>
    <row r="48565" spans="9:13">
      <c r="I48565" s="51"/>
      <c r="M48565" s="51"/>
    </row>
    <row r="48566" spans="9:13">
      <c r="I48566" s="51"/>
      <c r="M48566" s="51"/>
    </row>
    <row r="48567" spans="9:13">
      <c r="I48567" s="51"/>
      <c r="M48567" s="51"/>
    </row>
    <row r="48568" spans="9:13">
      <c r="I48568" s="51"/>
      <c r="M48568" s="51"/>
    </row>
    <row r="48569" spans="9:13">
      <c r="I48569" s="51"/>
      <c r="M48569" s="51"/>
    </row>
    <row r="48570" spans="9:13">
      <c r="I48570" s="51"/>
      <c r="M48570" s="51"/>
    </row>
    <row r="48571" spans="9:13">
      <c r="I48571" s="51"/>
      <c r="M48571" s="51"/>
    </row>
    <row r="48572" spans="9:13">
      <c r="I48572" s="51"/>
      <c r="M48572" s="51"/>
    </row>
    <row r="48573" spans="9:13">
      <c r="I48573" s="51"/>
      <c r="M48573" s="51"/>
    </row>
    <row r="48574" spans="9:13">
      <c r="I48574" s="51"/>
      <c r="M48574" s="51"/>
    </row>
    <row r="48575" spans="9:13">
      <c r="I48575" s="51"/>
      <c r="M48575" s="51"/>
    </row>
    <row r="48576" spans="9:13">
      <c r="I48576" s="51"/>
      <c r="M48576" s="51"/>
    </row>
    <row r="48577" spans="9:13">
      <c r="I48577" s="51"/>
      <c r="M48577" s="51"/>
    </row>
    <row r="48578" spans="9:13">
      <c r="I48578" s="51"/>
      <c r="M48578" s="51"/>
    </row>
    <row r="48579" spans="9:13">
      <c r="I48579" s="51"/>
      <c r="M48579" s="51"/>
    </row>
    <row r="48580" spans="9:13">
      <c r="I48580" s="51"/>
      <c r="M48580" s="51"/>
    </row>
    <row r="48581" spans="9:13">
      <c r="I48581" s="51"/>
      <c r="M48581" s="51"/>
    </row>
    <row r="48582" spans="9:13">
      <c r="I48582" s="51"/>
      <c r="M48582" s="51"/>
    </row>
    <row r="48583" spans="9:13">
      <c r="I48583" s="51"/>
      <c r="M48583" s="51"/>
    </row>
    <row r="48584" spans="9:13">
      <c r="I48584" s="51"/>
      <c r="M48584" s="51"/>
    </row>
    <row r="48585" spans="9:13">
      <c r="I48585" s="51"/>
      <c r="M48585" s="51"/>
    </row>
    <row r="48586" spans="9:13">
      <c r="I48586" s="51"/>
      <c r="M48586" s="51"/>
    </row>
    <row r="48587" spans="9:13">
      <c r="I48587" s="51"/>
      <c r="M48587" s="51"/>
    </row>
    <row r="48588" spans="9:13">
      <c r="I48588" s="51"/>
      <c r="M48588" s="51"/>
    </row>
    <row r="48589" spans="9:13">
      <c r="I48589" s="51"/>
      <c r="M48589" s="51"/>
    </row>
    <row r="48590" spans="9:13">
      <c r="I48590" s="51"/>
      <c r="M48590" s="51"/>
    </row>
    <row r="48591" spans="9:13">
      <c r="I48591" s="51"/>
      <c r="M48591" s="51"/>
    </row>
    <row r="48592" spans="9:13">
      <c r="I48592" s="51"/>
      <c r="M48592" s="51"/>
    </row>
    <row r="48593" spans="9:13">
      <c r="I48593" s="51"/>
      <c r="M48593" s="51"/>
    </row>
    <row r="48594" spans="9:13">
      <c r="I48594" s="51"/>
      <c r="M48594" s="51"/>
    </row>
    <row r="48595" spans="9:13">
      <c r="I48595" s="51"/>
      <c r="M48595" s="51"/>
    </row>
    <row r="48596" spans="9:13">
      <c r="I48596" s="51"/>
      <c r="M48596" s="51"/>
    </row>
    <row r="48597" spans="9:13">
      <c r="I48597" s="51"/>
      <c r="M48597" s="51"/>
    </row>
    <row r="48598" spans="9:13">
      <c r="I48598" s="51"/>
      <c r="M48598" s="51"/>
    </row>
    <row r="48599" spans="9:13">
      <c r="I48599" s="51"/>
      <c r="M48599" s="51"/>
    </row>
    <row r="48600" spans="9:13">
      <c r="I48600" s="51"/>
      <c r="M48600" s="51"/>
    </row>
    <row r="48601" spans="9:13">
      <c r="I48601" s="51"/>
      <c r="M48601" s="51"/>
    </row>
    <row r="48602" spans="9:13">
      <c r="I48602" s="51"/>
      <c r="M48602" s="51"/>
    </row>
    <row r="48603" spans="9:13">
      <c r="I48603" s="51"/>
      <c r="M48603" s="51"/>
    </row>
    <row r="48604" spans="9:13">
      <c r="I48604" s="51"/>
      <c r="M48604" s="51"/>
    </row>
    <row r="48605" spans="9:13">
      <c r="I48605" s="51"/>
      <c r="M48605" s="51"/>
    </row>
    <row r="48606" spans="9:13">
      <c r="I48606" s="51"/>
      <c r="M48606" s="51"/>
    </row>
    <row r="48607" spans="9:13">
      <c r="I48607" s="51"/>
      <c r="M48607" s="51"/>
    </row>
    <row r="48608" spans="9:13">
      <c r="I48608" s="51"/>
      <c r="M48608" s="51"/>
    </row>
    <row r="48609" spans="9:13">
      <c r="I48609" s="51"/>
      <c r="M48609" s="51"/>
    </row>
    <row r="48610" spans="9:13">
      <c r="I48610" s="51"/>
      <c r="M48610" s="51"/>
    </row>
    <row r="48611" spans="9:13">
      <c r="I48611" s="51"/>
      <c r="M48611" s="51"/>
    </row>
    <row r="48612" spans="9:13">
      <c r="I48612" s="51"/>
      <c r="M48612" s="51"/>
    </row>
    <row r="48613" spans="9:13">
      <c r="I48613" s="51"/>
      <c r="M48613" s="51"/>
    </row>
    <row r="48614" spans="9:13">
      <c r="I48614" s="51"/>
      <c r="M48614" s="51"/>
    </row>
    <row r="48615" spans="9:13">
      <c r="I48615" s="51"/>
      <c r="M48615" s="51"/>
    </row>
    <row r="48616" spans="9:13">
      <c r="I48616" s="51"/>
      <c r="M48616" s="51"/>
    </row>
    <row r="48617" spans="9:13">
      <c r="I48617" s="51"/>
      <c r="M48617" s="51"/>
    </row>
    <row r="48618" spans="9:13">
      <c r="I48618" s="51"/>
      <c r="M48618" s="51"/>
    </row>
    <row r="48619" spans="9:13">
      <c r="I48619" s="51"/>
      <c r="M48619" s="51"/>
    </row>
    <row r="48620" spans="9:13">
      <c r="I48620" s="51"/>
      <c r="M48620" s="51"/>
    </row>
    <row r="48621" spans="9:13">
      <c r="I48621" s="51"/>
      <c r="M48621" s="51"/>
    </row>
    <row r="48622" spans="9:13">
      <c r="I48622" s="51"/>
      <c r="M48622" s="51"/>
    </row>
    <row r="48623" spans="9:13">
      <c r="I48623" s="51"/>
      <c r="M48623" s="51"/>
    </row>
    <row r="48624" spans="9:13">
      <c r="I48624" s="51"/>
      <c r="M48624" s="51"/>
    </row>
    <row r="48625" spans="9:13">
      <c r="I48625" s="51"/>
      <c r="M48625" s="51"/>
    </row>
    <row r="48626" spans="9:13">
      <c r="I48626" s="51"/>
      <c r="M48626" s="51"/>
    </row>
    <row r="48627" spans="9:13">
      <c r="I48627" s="51"/>
      <c r="M48627" s="51"/>
    </row>
    <row r="48628" spans="9:13">
      <c r="I48628" s="51"/>
      <c r="M48628" s="51"/>
    </row>
    <row r="48629" spans="9:13">
      <c r="I48629" s="51"/>
      <c r="M48629" s="51"/>
    </row>
    <row r="48630" spans="9:13">
      <c r="I48630" s="51"/>
      <c r="M48630" s="51"/>
    </row>
    <row r="48631" spans="9:13">
      <c r="I48631" s="51"/>
      <c r="M48631" s="51"/>
    </row>
    <row r="48632" spans="9:13">
      <c r="I48632" s="51"/>
      <c r="M48632" s="51"/>
    </row>
    <row r="48633" spans="9:13">
      <c r="I48633" s="51"/>
      <c r="M48633" s="51"/>
    </row>
    <row r="48634" spans="9:13">
      <c r="I48634" s="51"/>
      <c r="M48634" s="51"/>
    </row>
    <row r="48635" spans="9:13">
      <c r="I48635" s="51"/>
      <c r="M48635" s="51"/>
    </row>
    <row r="48636" spans="9:13">
      <c r="I48636" s="51"/>
      <c r="M48636" s="51"/>
    </row>
    <row r="48637" spans="9:13">
      <c r="I48637" s="51"/>
      <c r="M48637" s="51"/>
    </row>
    <row r="48638" spans="9:13">
      <c r="I48638" s="51"/>
      <c r="M48638" s="51"/>
    </row>
    <row r="48639" spans="9:13">
      <c r="I48639" s="51"/>
      <c r="M48639" s="51"/>
    </row>
    <row r="48640" spans="9:13">
      <c r="I48640" s="51"/>
      <c r="M48640" s="51"/>
    </row>
    <row r="48641" spans="9:13">
      <c r="I48641" s="51"/>
      <c r="M48641" s="51"/>
    </row>
    <row r="48642" spans="9:13">
      <c r="I48642" s="51"/>
      <c r="M48642" s="51"/>
    </row>
    <row r="48643" spans="9:13">
      <c r="I48643" s="51"/>
      <c r="M48643" s="51"/>
    </row>
    <row r="48644" spans="9:13">
      <c r="I48644" s="51"/>
      <c r="M48644" s="51"/>
    </row>
    <row r="48645" spans="9:13">
      <c r="I48645" s="51"/>
      <c r="M48645" s="51"/>
    </row>
    <row r="48646" spans="9:13">
      <c r="I48646" s="51"/>
      <c r="M48646" s="51"/>
    </row>
    <row r="48647" spans="9:13">
      <c r="I48647" s="51"/>
      <c r="M48647" s="51"/>
    </row>
    <row r="48648" spans="9:13">
      <c r="I48648" s="51"/>
      <c r="M48648" s="51"/>
    </row>
    <row r="48649" spans="9:13">
      <c r="I48649" s="51"/>
      <c r="M48649" s="51"/>
    </row>
    <row r="48650" spans="9:13">
      <c r="I48650" s="51"/>
      <c r="M48650" s="51"/>
    </row>
    <row r="48651" spans="9:13">
      <c r="I48651" s="51"/>
      <c r="M48651" s="51"/>
    </row>
    <row r="48652" spans="9:13">
      <c r="I48652" s="51"/>
      <c r="M48652" s="51"/>
    </row>
    <row r="48653" spans="9:13">
      <c r="I48653" s="51"/>
      <c r="M48653" s="51"/>
    </row>
    <row r="48654" spans="9:13">
      <c r="I48654" s="51"/>
      <c r="M48654" s="51"/>
    </row>
    <row r="48655" spans="9:13">
      <c r="I48655" s="51"/>
      <c r="M48655" s="51"/>
    </row>
    <row r="48656" spans="9:13">
      <c r="I48656" s="51"/>
      <c r="M48656" s="51"/>
    </row>
    <row r="48657" spans="9:13">
      <c r="I48657" s="51"/>
      <c r="M48657" s="51"/>
    </row>
    <row r="48658" spans="9:13">
      <c r="I48658" s="51"/>
      <c r="M48658" s="51"/>
    </row>
    <row r="48659" spans="9:13">
      <c r="I48659" s="51"/>
      <c r="M48659" s="51"/>
    </row>
    <row r="48660" spans="9:13">
      <c r="I48660" s="51"/>
      <c r="M48660" s="51"/>
    </row>
    <row r="48661" spans="9:13">
      <c r="I48661" s="51"/>
      <c r="M48661" s="51"/>
    </row>
    <row r="48662" spans="9:13">
      <c r="I48662" s="51"/>
      <c r="M48662" s="51"/>
    </row>
    <row r="48663" spans="9:13">
      <c r="I48663" s="51"/>
      <c r="M48663" s="51"/>
    </row>
    <row r="48664" spans="9:13">
      <c r="I48664" s="51"/>
      <c r="M48664" s="51"/>
    </row>
    <row r="48665" spans="9:13">
      <c r="I48665" s="51"/>
      <c r="M48665" s="51"/>
    </row>
    <row r="48666" spans="9:13">
      <c r="I48666" s="51"/>
      <c r="M48666" s="51"/>
    </row>
    <row r="48667" spans="9:13">
      <c r="I48667" s="51"/>
      <c r="M48667" s="51"/>
    </row>
    <row r="48668" spans="9:13">
      <c r="I48668" s="51"/>
      <c r="M48668" s="51"/>
    </row>
    <row r="48669" spans="9:13">
      <c r="I48669" s="51"/>
      <c r="M48669" s="51"/>
    </row>
    <row r="48670" spans="9:13">
      <c r="I48670" s="51"/>
      <c r="M48670" s="51"/>
    </row>
    <row r="48671" spans="9:13">
      <c r="I48671" s="51"/>
      <c r="M48671" s="51"/>
    </row>
    <row r="48672" spans="9:13">
      <c r="I48672" s="51"/>
      <c r="M48672" s="51"/>
    </row>
    <row r="48673" spans="9:13">
      <c r="I48673" s="51"/>
      <c r="M48673" s="51"/>
    </row>
    <row r="48674" spans="9:13">
      <c r="I48674" s="51"/>
      <c r="M48674" s="51"/>
    </row>
    <row r="48675" spans="9:13">
      <c r="I48675" s="51"/>
      <c r="M48675" s="51"/>
    </row>
    <row r="48676" spans="9:13">
      <c r="I48676" s="51"/>
      <c r="M48676" s="51"/>
    </row>
    <row r="48677" spans="9:13">
      <c r="I48677" s="51"/>
      <c r="M48677" s="51"/>
    </row>
    <row r="48678" spans="9:13">
      <c r="I48678" s="51"/>
      <c r="M48678" s="51"/>
    </row>
    <row r="48679" spans="9:13">
      <c r="I48679" s="51"/>
      <c r="M48679" s="51"/>
    </row>
    <row r="48680" spans="9:13">
      <c r="I48680" s="51"/>
      <c r="M48680" s="51"/>
    </row>
    <row r="48681" spans="9:13">
      <c r="I48681" s="51"/>
      <c r="M48681" s="51"/>
    </row>
    <row r="48682" spans="9:13">
      <c r="I48682" s="51"/>
      <c r="M48682" s="51"/>
    </row>
    <row r="48683" spans="9:13">
      <c r="I48683" s="51"/>
      <c r="M48683" s="51"/>
    </row>
    <row r="48684" spans="9:13">
      <c r="I48684" s="51"/>
      <c r="M48684" s="51"/>
    </row>
    <row r="48685" spans="9:13">
      <c r="I48685" s="51"/>
      <c r="M48685" s="51"/>
    </row>
    <row r="48686" spans="9:13">
      <c r="I48686" s="51"/>
      <c r="M48686" s="51"/>
    </row>
    <row r="48687" spans="9:13">
      <c r="I48687" s="51"/>
      <c r="M48687" s="51"/>
    </row>
    <row r="48688" spans="9:13">
      <c r="I48688" s="51"/>
      <c r="M48688" s="51"/>
    </row>
    <row r="48689" spans="9:13">
      <c r="I48689" s="51"/>
      <c r="M48689" s="51"/>
    </row>
    <row r="48690" spans="9:13">
      <c r="I48690" s="51"/>
      <c r="M48690" s="51"/>
    </row>
    <row r="48691" spans="9:13">
      <c r="I48691" s="51"/>
      <c r="M48691" s="51"/>
    </row>
    <row r="48692" spans="9:13">
      <c r="I48692" s="51"/>
      <c r="M48692" s="51"/>
    </row>
    <row r="48693" spans="9:13">
      <c r="I48693" s="51"/>
      <c r="M48693" s="51"/>
    </row>
    <row r="48694" spans="9:13">
      <c r="I48694" s="51"/>
      <c r="M48694" s="51"/>
    </row>
    <row r="48695" spans="9:13">
      <c r="I48695" s="51"/>
      <c r="M48695" s="51"/>
    </row>
    <row r="48696" spans="9:13">
      <c r="I48696" s="51"/>
      <c r="M48696" s="51"/>
    </row>
    <row r="48697" spans="9:13">
      <c r="I48697" s="51"/>
      <c r="M48697" s="51"/>
    </row>
    <row r="48698" spans="9:13">
      <c r="I48698" s="51"/>
      <c r="M48698" s="51"/>
    </row>
    <row r="48699" spans="9:13">
      <c r="I48699" s="51"/>
      <c r="M48699" s="51"/>
    </row>
    <row r="48700" spans="9:13">
      <c r="I48700" s="51"/>
      <c r="M48700" s="51"/>
    </row>
    <row r="48701" spans="9:13">
      <c r="I48701" s="51"/>
      <c r="M48701" s="51"/>
    </row>
    <row r="48702" spans="9:13">
      <c r="I48702" s="51"/>
      <c r="M48702" s="51"/>
    </row>
    <row r="48703" spans="9:13">
      <c r="I48703" s="51"/>
      <c r="M48703" s="51"/>
    </row>
    <row r="48704" spans="9:13">
      <c r="I48704" s="51"/>
      <c r="M48704" s="51"/>
    </row>
    <row r="48705" spans="9:13">
      <c r="I48705" s="51"/>
      <c r="M48705" s="51"/>
    </row>
    <row r="48706" spans="9:13">
      <c r="I48706" s="51"/>
      <c r="M48706" s="51"/>
    </row>
    <row r="48707" spans="9:13">
      <c r="I48707" s="51"/>
      <c r="M48707" s="51"/>
    </row>
    <row r="48708" spans="9:13">
      <c r="I48708" s="51"/>
      <c r="M48708" s="51"/>
    </row>
    <row r="48709" spans="9:13">
      <c r="I48709" s="51"/>
      <c r="M48709" s="51"/>
    </row>
    <row r="48710" spans="9:13">
      <c r="I48710" s="51"/>
      <c r="M48710" s="51"/>
    </row>
    <row r="48711" spans="9:13">
      <c r="I48711" s="51"/>
      <c r="M48711" s="51"/>
    </row>
    <row r="48712" spans="9:13">
      <c r="I48712" s="51"/>
      <c r="M48712" s="51"/>
    </row>
    <row r="48713" spans="9:13">
      <c r="I48713" s="51"/>
      <c r="M48713" s="51"/>
    </row>
    <row r="48714" spans="9:13">
      <c r="I48714" s="51"/>
      <c r="M48714" s="51"/>
    </row>
    <row r="48715" spans="9:13">
      <c r="I48715" s="51"/>
      <c r="M48715" s="51"/>
    </row>
    <row r="48716" spans="9:13">
      <c r="I48716" s="51"/>
      <c r="M48716" s="51"/>
    </row>
    <row r="48717" spans="9:13">
      <c r="I48717" s="51"/>
      <c r="M48717" s="51"/>
    </row>
    <row r="48718" spans="9:13">
      <c r="I48718" s="51"/>
      <c r="M48718" s="51"/>
    </row>
    <row r="48719" spans="9:13">
      <c r="I48719" s="51"/>
      <c r="M48719" s="51"/>
    </row>
    <row r="48720" spans="9:13">
      <c r="I48720" s="51"/>
      <c r="M48720" s="51"/>
    </row>
    <row r="48721" spans="9:13">
      <c r="I48721" s="51"/>
      <c r="M48721" s="51"/>
    </row>
    <row r="48722" spans="9:13">
      <c r="I48722" s="51"/>
      <c r="M48722" s="51"/>
    </row>
    <row r="48723" spans="9:13">
      <c r="I48723" s="51"/>
      <c r="M48723" s="51"/>
    </row>
    <row r="48724" spans="9:13">
      <c r="I48724" s="51"/>
      <c r="M48724" s="51"/>
    </row>
    <row r="48725" spans="9:13">
      <c r="I48725" s="51"/>
      <c r="M48725" s="51"/>
    </row>
    <row r="48726" spans="9:13">
      <c r="I48726" s="51"/>
      <c r="M48726" s="51"/>
    </row>
    <row r="48727" spans="9:13">
      <c r="I48727" s="51"/>
      <c r="M48727" s="51"/>
    </row>
    <row r="48728" spans="9:13">
      <c r="I48728" s="51"/>
      <c r="M48728" s="51"/>
    </row>
    <row r="48729" spans="9:13">
      <c r="I48729" s="51"/>
      <c r="M48729" s="51"/>
    </row>
    <row r="48730" spans="9:13">
      <c r="I48730" s="51"/>
      <c r="M48730" s="51"/>
    </row>
    <row r="48731" spans="9:13">
      <c r="I48731" s="51"/>
      <c r="M48731" s="51"/>
    </row>
    <row r="48732" spans="9:13">
      <c r="I48732" s="51"/>
      <c r="M48732" s="51"/>
    </row>
    <row r="48733" spans="9:13">
      <c r="I48733" s="51"/>
      <c r="M48733" s="51"/>
    </row>
    <row r="48734" spans="9:13">
      <c r="I48734" s="51"/>
      <c r="M48734" s="51"/>
    </row>
    <row r="48735" spans="9:13">
      <c r="I48735" s="51"/>
      <c r="M48735" s="51"/>
    </row>
    <row r="48736" spans="9:13">
      <c r="I48736" s="51"/>
      <c r="M48736" s="51"/>
    </row>
    <row r="48737" spans="9:13">
      <c r="I48737" s="51"/>
      <c r="M48737" s="51"/>
    </row>
    <row r="48738" spans="9:13">
      <c r="I48738" s="51"/>
      <c r="M48738" s="51"/>
    </row>
    <row r="48739" spans="9:13">
      <c r="I48739" s="51"/>
      <c r="M48739" s="51"/>
    </row>
    <row r="48740" spans="9:13">
      <c r="I48740" s="51"/>
      <c r="M48740" s="51"/>
    </row>
    <row r="48741" spans="9:13">
      <c r="I48741" s="51"/>
      <c r="M48741" s="51"/>
    </row>
    <row r="48742" spans="9:13">
      <c r="I48742" s="51"/>
      <c r="M48742" s="51"/>
    </row>
    <row r="48743" spans="9:13">
      <c r="I48743" s="51"/>
      <c r="M48743" s="51"/>
    </row>
    <row r="48744" spans="9:13">
      <c r="I48744" s="51"/>
      <c r="M48744" s="51"/>
    </row>
    <row r="48745" spans="9:13">
      <c r="I48745" s="51"/>
      <c r="M48745" s="51"/>
    </row>
    <row r="48746" spans="9:13">
      <c r="I48746" s="51"/>
      <c r="M48746" s="51"/>
    </row>
    <row r="48747" spans="9:13">
      <c r="I48747" s="51"/>
      <c r="M48747" s="51"/>
    </row>
    <row r="48748" spans="9:13">
      <c r="I48748" s="51"/>
      <c r="M48748" s="51"/>
    </row>
    <row r="48749" spans="9:13">
      <c r="I48749" s="51"/>
      <c r="M48749" s="51"/>
    </row>
    <row r="48750" spans="9:13">
      <c r="I48750" s="51"/>
      <c r="M48750" s="51"/>
    </row>
    <row r="48751" spans="9:13">
      <c r="I48751" s="51"/>
      <c r="M48751" s="51"/>
    </row>
    <row r="48752" spans="9:13">
      <c r="I48752" s="51"/>
      <c r="M48752" s="51"/>
    </row>
    <row r="48753" spans="9:13">
      <c r="I48753" s="51"/>
      <c r="M48753" s="51"/>
    </row>
    <row r="48754" spans="9:13">
      <c r="I48754" s="51"/>
      <c r="M48754" s="51"/>
    </row>
    <row r="48755" spans="9:13">
      <c r="I48755" s="51"/>
      <c r="M48755" s="51"/>
    </row>
    <row r="48756" spans="9:13">
      <c r="I48756" s="51"/>
      <c r="M48756" s="51"/>
    </row>
    <row r="48757" spans="9:13">
      <c r="I48757" s="51"/>
      <c r="M48757" s="51"/>
    </row>
    <row r="48758" spans="9:13">
      <c r="I48758" s="51"/>
      <c r="M48758" s="51"/>
    </row>
    <row r="48759" spans="9:13">
      <c r="I48759" s="51"/>
      <c r="M48759" s="51"/>
    </row>
    <row r="48760" spans="9:13">
      <c r="I48760" s="51"/>
      <c r="M48760" s="51"/>
    </row>
    <row r="48761" spans="9:13">
      <c r="I48761" s="51"/>
      <c r="M48761" s="51"/>
    </row>
    <row r="48762" spans="9:13">
      <c r="I48762" s="51"/>
      <c r="M48762" s="51"/>
    </row>
    <row r="48763" spans="9:13">
      <c r="I48763" s="51"/>
      <c r="M48763" s="51"/>
    </row>
    <row r="48764" spans="9:13">
      <c r="I48764" s="51"/>
      <c r="M48764" s="51"/>
    </row>
    <row r="48765" spans="9:13">
      <c r="I48765" s="51"/>
      <c r="M48765" s="51"/>
    </row>
    <row r="48766" spans="9:13">
      <c r="I48766" s="51"/>
      <c r="M48766" s="51"/>
    </row>
    <row r="48767" spans="9:13">
      <c r="I48767" s="51"/>
      <c r="M48767" s="51"/>
    </row>
    <row r="48768" spans="9:13">
      <c r="I48768" s="51"/>
      <c r="M48768" s="51"/>
    </row>
    <row r="48769" spans="9:13">
      <c r="I48769" s="51"/>
      <c r="M48769" s="51"/>
    </row>
    <row r="48770" spans="9:13">
      <c r="I48770" s="51"/>
      <c r="M48770" s="51"/>
    </row>
    <row r="48771" spans="9:13">
      <c r="I48771" s="51"/>
      <c r="M48771" s="51"/>
    </row>
    <row r="48772" spans="9:13">
      <c r="I48772" s="51"/>
      <c r="M48772" s="51"/>
    </row>
    <row r="48773" spans="9:13">
      <c r="I48773" s="51"/>
      <c r="M48773" s="51"/>
    </row>
    <row r="48774" spans="9:13">
      <c r="I48774" s="51"/>
      <c r="M48774" s="51"/>
    </row>
    <row r="48775" spans="9:13">
      <c r="I48775" s="51"/>
      <c r="M48775" s="51"/>
    </row>
    <row r="48776" spans="9:13">
      <c r="I48776" s="51"/>
      <c r="M48776" s="51"/>
    </row>
    <row r="48777" spans="9:13">
      <c r="I48777" s="51"/>
      <c r="M48777" s="51"/>
    </row>
    <row r="48778" spans="9:13">
      <c r="I48778" s="51"/>
      <c r="M48778" s="51"/>
    </row>
    <row r="48779" spans="9:13">
      <c r="I48779" s="51"/>
      <c r="M48779" s="51"/>
    </row>
    <row r="48780" spans="9:13">
      <c r="I48780" s="51"/>
      <c r="M48780" s="51"/>
    </row>
    <row r="48781" spans="9:13">
      <c r="I48781" s="51"/>
      <c r="M48781" s="51"/>
    </row>
    <row r="48782" spans="9:13">
      <c r="I48782" s="51"/>
      <c r="M48782" s="51"/>
    </row>
    <row r="48783" spans="9:13">
      <c r="I48783" s="51"/>
      <c r="M48783" s="51"/>
    </row>
    <row r="48784" spans="9:13">
      <c r="I48784" s="51"/>
      <c r="M48784" s="51"/>
    </row>
    <row r="48785" spans="9:13">
      <c r="I48785" s="51"/>
      <c r="M48785" s="51"/>
    </row>
    <row r="48786" spans="9:13">
      <c r="I48786" s="51"/>
      <c r="M48786" s="51"/>
    </row>
    <row r="48787" spans="9:13">
      <c r="I48787" s="51"/>
      <c r="M48787" s="51"/>
    </row>
    <row r="48788" spans="9:13">
      <c r="I48788" s="51"/>
      <c r="M48788" s="51"/>
    </row>
    <row r="48789" spans="9:13">
      <c r="I48789" s="51"/>
      <c r="M48789" s="51"/>
    </row>
    <row r="48790" spans="9:13">
      <c r="I48790" s="51"/>
      <c r="M48790" s="51"/>
    </row>
    <row r="48791" spans="9:13">
      <c r="I48791" s="51"/>
      <c r="M48791" s="51"/>
    </row>
    <row r="48792" spans="9:13">
      <c r="I48792" s="51"/>
      <c r="M48792" s="51"/>
    </row>
    <row r="48793" spans="9:13">
      <c r="I48793" s="51"/>
      <c r="M48793" s="51"/>
    </row>
    <row r="48794" spans="9:13">
      <c r="I48794" s="51"/>
      <c r="M48794" s="51"/>
    </row>
    <row r="48795" spans="9:13">
      <c r="I48795" s="51"/>
      <c r="M48795" s="51"/>
    </row>
    <row r="48796" spans="9:13">
      <c r="I48796" s="51"/>
      <c r="M48796" s="51"/>
    </row>
    <row r="48797" spans="9:13">
      <c r="I48797" s="51"/>
      <c r="M48797" s="51"/>
    </row>
    <row r="48798" spans="9:13">
      <c r="I48798" s="51"/>
      <c r="M48798" s="51"/>
    </row>
    <row r="48799" spans="9:13">
      <c r="I48799" s="51"/>
      <c r="M48799" s="51"/>
    </row>
    <row r="48800" spans="9:13">
      <c r="I48800" s="51"/>
      <c r="M48800" s="51"/>
    </row>
    <row r="48801" spans="9:13">
      <c r="I48801" s="51"/>
      <c r="M48801" s="51"/>
    </row>
    <row r="48802" spans="9:13">
      <c r="I48802" s="51"/>
      <c r="M48802" s="51"/>
    </row>
    <row r="48803" spans="9:13">
      <c r="I48803" s="51"/>
      <c r="M48803" s="51"/>
    </row>
    <row r="48804" spans="9:13">
      <c r="I48804" s="51"/>
      <c r="M48804" s="51"/>
    </row>
    <row r="48805" spans="9:13">
      <c r="I48805" s="51"/>
      <c r="M48805" s="51"/>
    </row>
    <row r="48806" spans="9:13">
      <c r="I48806" s="51"/>
      <c r="M48806" s="51"/>
    </row>
    <row r="48807" spans="9:13">
      <c r="I48807" s="51"/>
      <c r="M48807" s="51"/>
    </row>
    <row r="48808" spans="9:13">
      <c r="I48808" s="51"/>
      <c r="M48808" s="51"/>
    </row>
    <row r="48809" spans="9:13">
      <c r="I48809" s="51"/>
      <c r="M48809" s="51"/>
    </row>
    <row r="48810" spans="9:13">
      <c r="I48810" s="51"/>
      <c r="M48810" s="51"/>
    </row>
    <row r="48811" spans="9:13">
      <c r="I48811" s="51"/>
      <c r="M48811" s="51"/>
    </row>
    <row r="48812" spans="9:13">
      <c r="I48812" s="51"/>
      <c r="M48812" s="51"/>
    </row>
    <row r="48813" spans="9:13">
      <c r="I48813" s="51"/>
      <c r="M48813" s="51"/>
    </row>
    <row r="48814" spans="9:13">
      <c r="I48814" s="51"/>
      <c r="M48814" s="51"/>
    </row>
    <row r="48815" spans="9:13">
      <c r="I48815" s="51"/>
      <c r="M48815" s="51"/>
    </row>
    <row r="48816" spans="9:13">
      <c r="I48816" s="51"/>
      <c r="M48816" s="51"/>
    </row>
    <row r="48817" spans="9:13">
      <c r="I48817" s="51"/>
      <c r="M48817" s="51"/>
    </row>
    <row r="48818" spans="9:13">
      <c r="I48818" s="51"/>
      <c r="M48818" s="51"/>
    </row>
    <row r="48819" spans="9:13">
      <c r="I48819" s="51"/>
      <c r="M48819" s="51"/>
    </row>
    <row r="48820" spans="9:13">
      <c r="I48820" s="51"/>
      <c r="M48820" s="51"/>
    </row>
    <row r="48821" spans="9:13">
      <c r="I48821" s="51"/>
      <c r="M48821" s="51"/>
    </row>
    <row r="48822" spans="9:13">
      <c r="I48822" s="51"/>
      <c r="M48822" s="51"/>
    </row>
    <row r="48823" spans="9:13">
      <c r="I48823" s="51"/>
      <c r="M48823" s="51"/>
    </row>
    <row r="48824" spans="9:13">
      <c r="I48824" s="51"/>
      <c r="M48824" s="51"/>
    </row>
    <row r="48825" spans="9:13">
      <c r="I48825" s="51"/>
      <c r="M48825" s="51"/>
    </row>
    <row r="48826" spans="9:13">
      <c r="I48826" s="51"/>
      <c r="M48826" s="51"/>
    </row>
    <row r="48827" spans="9:13">
      <c r="I48827" s="51"/>
      <c r="M48827" s="51"/>
    </row>
    <row r="48828" spans="9:13">
      <c r="I48828" s="51"/>
      <c r="M48828" s="51"/>
    </row>
    <row r="48829" spans="9:13">
      <c r="I48829" s="51"/>
      <c r="M48829" s="51"/>
    </row>
    <row r="48830" spans="9:13">
      <c r="I48830" s="51"/>
      <c r="M48830" s="51"/>
    </row>
    <row r="48831" spans="9:13">
      <c r="I48831" s="51"/>
      <c r="M48831" s="51"/>
    </row>
    <row r="48832" spans="9:13">
      <c r="I48832" s="51"/>
      <c r="M48832" s="51"/>
    </row>
    <row r="48833" spans="9:13">
      <c r="I48833" s="51"/>
      <c r="M48833" s="51"/>
    </row>
    <row r="48834" spans="9:13">
      <c r="I48834" s="51"/>
      <c r="M48834" s="51"/>
    </row>
    <row r="48835" spans="9:13">
      <c r="I48835" s="51"/>
      <c r="M48835" s="51"/>
    </row>
    <row r="48836" spans="9:13">
      <c r="I48836" s="51"/>
      <c r="M48836" s="51"/>
    </row>
    <row r="48837" spans="9:13">
      <c r="I48837" s="51"/>
      <c r="M48837" s="51"/>
    </row>
    <row r="48838" spans="9:13">
      <c r="I48838" s="51"/>
      <c r="M48838" s="51"/>
    </row>
    <row r="48839" spans="9:13">
      <c r="I48839" s="51"/>
      <c r="M48839" s="51"/>
    </row>
    <row r="48840" spans="9:13">
      <c r="I48840" s="51"/>
      <c r="M48840" s="51"/>
    </row>
    <row r="48841" spans="9:13">
      <c r="I48841" s="51"/>
      <c r="M48841" s="51"/>
    </row>
    <row r="48842" spans="9:13">
      <c r="I48842" s="51"/>
      <c r="M48842" s="51"/>
    </row>
    <row r="48843" spans="9:13">
      <c r="I48843" s="51"/>
      <c r="M48843" s="51"/>
    </row>
    <row r="48844" spans="9:13">
      <c r="I48844" s="51"/>
      <c r="M48844" s="51"/>
    </row>
    <row r="48845" spans="9:13">
      <c r="I48845" s="51"/>
      <c r="M48845" s="51"/>
    </row>
    <row r="48846" spans="9:13">
      <c r="I48846" s="51"/>
      <c r="M48846" s="51"/>
    </row>
    <row r="48847" spans="9:13">
      <c r="I48847" s="51"/>
      <c r="M48847" s="51"/>
    </row>
    <row r="48848" spans="9:13">
      <c r="I48848" s="51"/>
      <c r="M48848" s="51"/>
    </row>
    <row r="48849" spans="9:13">
      <c r="I48849" s="51"/>
      <c r="M48849" s="51"/>
    </row>
    <row r="48850" spans="9:13">
      <c r="I48850" s="51"/>
      <c r="M48850" s="51"/>
    </row>
    <row r="48851" spans="9:13">
      <c r="I48851" s="51"/>
      <c r="M48851" s="51"/>
    </row>
    <row r="48852" spans="9:13">
      <c r="I48852" s="51"/>
      <c r="M48852" s="51"/>
    </row>
    <row r="48853" spans="9:13">
      <c r="I48853" s="51"/>
      <c r="M48853" s="51"/>
    </row>
    <row r="48854" spans="9:13">
      <c r="I48854" s="51"/>
      <c r="M48854" s="51"/>
    </row>
    <row r="48855" spans="9:13">
      <c r="I48855" s="51"/>
      <c r="M48855" s="51"/>
    </row>
    <row r="48856" spans="9:13">
      <c r="I48856" s="51"/>
      <c r="M48856" s="51"/>
    </row>
    <row r="48857" spans="9:13">
      <c r="I48857" s="51"/>
      <c r="M48857" s="51"/>
    </row>
    <row r="48858" spans="9:13">
      <c r="I48858" s="51"/>
      <c r="M48858" s="51"/>
    </row>
    <row r="48859" spans="9:13">
      <c r="I48859" s="51"/>
      <c r="M48859" s="51"/>
    </row>
    <row r="48860" spans="9:13">
      <c r="I48860" s="51"/>
      <c r="M48860" s="51"/>
    </row>
    <row r="48861" spans="9:13">
      <c r="I48861" s="51"/>
      <c r="M48861" s="51"/>
    </row>
    <row r="48862" spans="9:13">
      <c r="I48862" s="51"/>
      <c r="M48862" s="51"/>
    </row>
    <row r="48863" spans="9:13">
      <c r="I48863" s="51"/>
      <c r="M48863" s="51"/>
    </row>
    <row r="48864" spans="9:13">
      <c r="I48864" s="51"/>
      <c r="M48864" s="51"/>
    </row>
    <row r="48865" spans="9:13">
      <c r="I48865" s="51"/>
      <c r="M48865" s="51"/>
    </row>
    <row r="48866" spans="9:13">
      <c r="I48866" s="51"/>
      <c r="M48866" s="51"/>
    </row>
    <row r="48867" spans="9:13">
      <c r="I48867" s="51"/>
      <c r="M48867" s="51"/>
    </row>
    <row r="48868" spans="9:13">
      <c r="I48868" s="51"/>
      <c r="M48868" s="51"/>
    </row>
    <row r="48869" spans="9:13">
      <c r="I48869" s="51"/>
      <c r="M48869" s="51"/>
    </row>
    <row r="48870" spans="9:13">
      <c r="I48870" s="51"/>
      <c r="M48870" s="51"/>
    </row>
    <row r="48871" spans="9:13">
      <c r="I48871" s="51"/>
      <c r="M48871" s="51"/>
    </row>
    <row r="48872" spans="9:13">
      <c r="I48872" s="51"/>
      <c r="M48872" s="51"/>
    </row>
    <row r="48873" spans="9:13">
      <c r="I48873" s="51"/>
      <c r="M48873" s="51"/>
    </row>
    <row r="48874" spans="9:13">
      <c r="I48874" s="51"/>
      <c r="M48874" s="51"/>
    </row>
    <row r="48875" spans="9:13">
      <c r="I48875" s="51"/>
      <c r="M48875" s="51"/>
    </row>
    <row r="48876" spans="9:13">
      <c r="I48876" s="51"/>
      <c r="M48876" s="51"/>
    </row>
    <row r="48877" spans="9:13">
      <c r="I48877" s="51"/>
      <c r="M48877" s="51"/>
    </row>
    <row r="48878" spans="9:13">
      <c r="I48878" s="51"/>
      <c r="M48878" s="51"/>
    </row>
    <row r="48879" spans="9:13">
      <c r="I48879" s="51"/>
      <c r="M48879" s="51"/>
    </row>
    <row r="48880" spans="9:13">
      <c r="I48880" s="51"/>
      <c r="M48880" s="51"/>
    </row>
    <row r="48881" spans="9:13">
      <c r="I48881" s="51"/>
      <c r="M48881" s="51"/>
    </row>
    <row r="48882" spans="9:13">
      <c r="I48882" s="51"/>
      <c r="M48882" s="51"/>
    </row>
    <row r="48883" spans="9:13">
      <c r="I48883" s="51"/>
      <c r="M48883" s="51"/>
    </row>
    <row r="48884" spans="9:13">
      <c r="I48884" s="51"/>
      <c r="M48884" s="51"/>
    </row>
    <row r="48885" spans="9:13">
      <c r="I48885" s="51"/>
      <c r="M48885" s="51"/>
    </row>
    <row r="48886" spans="9:13">
      <c r="I48886" s="51"/>
      <c r="M48886" s="51"/>
    </row>
    <row r="48887" spans="9:13">
      <c r="I48887" s="51"/>
      <c r="M48887" s="51"/>
    </row>
    <row r="48888" spans="9:13">
      <c r="I48888" s="51"/>
      <c r="M48888" s="51"/>
    </row>
    <row r="48889" spans="9:13">
      <c r="I48889" s="51"/>
      <c r="M48889" s="51"/>
    </row>
    <row r="48890" spans="9:13">
      <c r="I48890" s="51"/>
      <c r="M48890" s="51"/>
    </row>
    <row r="48891" spans="9:13">
      <c r="I48891" s="51"/>
      <c r="M48891" s="51"/>
    </row>
    <row r="48892" spans="9:13">
      <c r="I48892" s="51"/>
      <c r="M48892" s="51"/>
    </row>
    <row r="48893" spans="9:13">
      <c r="I48893" s="51"/>
      <c r="M48893" s="51"/>
    </row>
    <row r="48894" spans="9:13">
      <c r="I48894" s="51"/>
      <c r="M48894" s="51"/>
    </row>
    <row r="48895" spans="9:13">
      <c r="I48895" s="51"/>
      <c r="M48895" s="51"/>
    </row>
    <row r="48896" spans="9:13">
      <c r="I48896" s="51"/>
      <c r="M48896" s="51"/>
    </row>
    <row r="48897" spans="9:13">
      <c r="I48897" s="51"/>
      <c r="M48897" s="51"/>
    </row>
    <row r="48898" spans="9:13">
      <c r="I48898" s="51"/>
      <c r="M48898" s="51"/>
    </row>
    <row r="48899" spans="9:13">
      <c r="I48899" s="51"/>
      <c r="M48899" s="51"/>
    </row>
    <row r="48900" spans="9:13">
      <c r="I48900" s="51"/>
      <c r="M48900" s="51"/>
    </row>
    <row r="48901" spans="9:13">
      <c r="I48901" s="51"/>
      <c r="M48901" s="51"/>
    </row>
    <row r="48902" spans="9:13">
      <c r="I48902" s="51"/>
      <c r="M48902" s="51"/>
    </row>
    <row r="48903" spans="9:13">
      <c r="I48903" s="51"/>
      <c r="M48903" s="51"/>
    </row>
    <row r="48904" spans="9:13">
      <c r="I48904" s="51"/>
      <c r="M48904" s="51"/>
    </row>
    <row r="48905" spans="9:13">
      <c r="I48905" s="51"/>
      <c r="M48905" s="51"/>
    </row>
    <row r="48906" spans="9:13">
      <c r="I48906" s="51"/>
      <c r="M48906" s="51"/>
    </row>
    <row r="48907" spans="9:13">
      <c r="I48907" s="51"/>
      <c r="M48907" s="51"/>
    </row>
    <row r="48908" spans="9:13">
      <c r="I48908" s="51"/>
      <c r="M48908" s="51"/>
    </row>
    <row r="48909" spans="9:13">
      <c r="I48909" s="51"/>
      <c r="M48909" s="51"/>
    </row>
    <row r="48910" spans="9:13">
      <c r="I48910" s="51"/>
      <c r="M48910" s="51"/>
    </row>
    <row r="48911" spans="9:13">
      <c r="I48911" s="51"/>
      <c r="M48911" s="51"/>
    </row>
    <row r="48912" spans="9:13">
      <c r="I48912" s="51"/>
      <c r="M48912" s="51"/>
    </row>
    <row r="48913" spans="9:13">
      <c r="I48913" s="51"/>
      <c r="M48913" s="51"/>
    </row>
    <row r="48914" spans="9:13">
      <c r="I48914" s="51"/>
      <c r="M48914" s="51"/>
    </row>
    <row r="48915" spans="9:13">
      <c r="I48915" s="51"/>
      <c r="M48915" s="51"/>
    </row>
    <row r="48916" spans="9:13">
      <c r="I48916" s="51"/>
      <c r="M48916" s="51"/>
    </row>
    <row r="48917" spans="9:13">
      <c r="I48917" s="51"/>
      <c r="M48917" s="51"/>
    </row>
    <row r="48918" spans="9:13">
      <c r="I48918" s="51"/>
      <c r="M48918" s="51"/>
    </row>
    <row r="48919" spans="9:13">
      <c r="I48919" s="51"/>
      <c r="M48919" s="51"/>
    </row>
    <row r="48920" spans="9:13">
      <c r="I48920" s="51"/>
      <c r="M48920" s="51"/>
    </row>
    <row r="48921" spans="9:13">
      <c r="I48921" s="51"/>
      <c r="M48921" s="51"/>
    </row>
    <row r="48922" spans="9:13">
      <c r="I48922" s="51"/>
      <c r="M48922" s="51"/>
    </row>
    <row r="48923" spans="9:13">
      <c r="I48923" s="51"/>
      <c r="M48923" s="51"/>
    </row>
    <row r="48924" spans="9:13">
      <c r="I48924" s="51"/>
      <c r="M48924" s="51"/>
    </row>
    <row r="48925" spans="9:13">
      <c r="I48925" s="51"/>
      <c r="M48925" s="51"/>
    </row>
    <row r="48926" spans="9:13">
      <c r="I48926" s="51"/>
      <c r="M48926" s="51"/>
    </row>
    <row r="48927" spans="9:13">
      <c r="I48927" s="51"/>
      <c r="M48927" s="51"/>
    </row>
    <row r="48928" spans="9:13">
      <c r="I48928" s="51"/>
      <c r="M48928" s="51"/>
    </row>
    <row r="48929" spans="9:13">
      <c r="I48929" s="51"/>
      <c r="M48929" s="51"/>
    </row>
    <row r="48930" spans="9:13">
      <c r="I48930" s="51"/>
      <c r="M48930" s="51"/>
    </row>
    <row r="48931" spans="9:13">
      <c r="I48931" s="51"/>
      <c r="M48931" s="51"/>
    </row>
    <row r="48932" spans="9:13">
      <c r="I48932" s="51"/>
      <c r="M48932" s="51"/>
    </row>
    <row r="48933" spans="9:13">
      <c r="I48933" s="51"/>
      <c r="M48933" s="51"/>
    </row>
    <row r="48934" spans="9:13">
      <c r="I48934" s="51"/>
      <c r="M48934" s="51"/>
    </row>
    <row r="48935" spans="9:13">
      <c r="I48935" s="51"/>
      <c r="M48935" s="51"/>
    </row>
    <row r="48936" spans="9:13">
      <c r="I48936" s="51"/>
      <c r="M48936" s="51"/>
    </row>
    <row r="48937" spans="9:13">
      <c r="I48937" s="51"/>
      <c r="M48937" s="51"/>
    </row>
    <row r="48938" spans="9:13">
      <c r="I48938" s="51"/>
      <c r="M48938" s="51"/>
    </row>
    <row r="48939" spans="9:13">
      <c r="I48939" s="51"/>
      <c r="M48939" s="51"/>
    </row>
    <row r="48940" spans="9:13">
      <c r="I48940" s="51"/>
      <c r="M48940" s="51"/>
    </row>
    <row r="48941" spans="9:13">
      <c r="I48941" s="51"/>
      <c r="M48941" s="51"/>
    </row>
    <row r="48942" spans="9:13">
      <c r="I48942" s="51"/>
      <c r="M48942" s="51"/>
    </row>
    <row r="48943" spans="9:13">
      <c r="I48943" s="51"/>
      <c r="M48943" s="51"/>
    </row>
    <row r="48944" spans="9:13">
      <c r="I48944" s="51"/>
      <c r="M48944" s="51"/>
    </row>
    <row r="48945" spans="9:13">
      <c r="I48945" s="51"/>
      <c r="M48945" s="51"/>
    </row>
    <row r="48946" spans="9:13">
      <c r="I48946" s="51"/>
      <c r="M48946" s="51"/>
    </row>
    <row r="48947" spans="9:13">
      <c r="I48947" s="51"/>
      <c r="M48947" s="51"/>
    </row>
    <row r="48948" spans="9:13">
      <c r="I48948" s="51"/>
      <c r="M48948" s="51"/>
    </row>
    <row r="48949" spans="9:13">
      <c r="I48949" s="51"/>
      <c r="M48949" s="51"/>
    </row>
    <row r="48950" spans="9:13">
      <c r="I48950" s="51"/>
      <c r="M48950" s="51"/>
    </row>
    <row r="48951" spans="9:13">
      <c r="I48951" s="51"/>
      <c r="M48951" s="51"/>
    </row>
    <row r="48952" spans="9:13">
      <c r="I48952" s="51"/>
      <c r="M48952" s="51"/>
    </row>
    <row r="48953" spans="9:13">
      <c r="I48953" s="51"/>
      <c r="M48953" s="51"/>
    </row>
    <row r="48954" spans="9:13">
      <c r="I48954" s="51"/>
      <c r="M48954" s="51"/>
    </row>
    <row r="48955" spans="9:13">
      <c r="I48955" s="51"/>
      <c r="M48955" s="51"/>
    </row>
    <row r="48956" spans="9:13">
      <c r="I48956" s="51"/>
      <c r="M48956" s="51"/>
    </row>
    <row r="48957" spans="9:13">
      <c r="I48957" s="51"/>
      <c r="M48957" s="51"/>
    </row>
    <row r="48958" spans="9:13">
      <c r="I48958" s="51"/>
      <c r="M48958" s="51"/>
    </row>
    <row r="48959" spans="9:13">
      <c r="I48959" s="51"/>
      <c r="M48959" s="51"/>
    </row>
    <row r="48960" spans="9:13">
      <c r="I48960" s="51"/>
      <c r="M48960" s="51"/>
    </row>
    <row r="48961" spans="9:13">
      <c r="I48961" s="51"/>
      <c r="M48961" s="51"/>
    </row>
    <row r="48962" spans="9:13">
      <c r="I48962" s="51"/>
      <c r="M48962" s="51"/>
    </row>
    <row r="48963" spans="9:13">
      <c r="I48963" s="51"/>
      <c r="M48963" s="51"/>
    </row>
    <row r="48964" spans="9:13">
      <c r="I48964" s="51"/>
      <c r="M48964" s="51"/>
    </row>
    <row r="48965" spans="9:13">
      <c r="I48965" s="51"/>
      <c r="M48965" s="51"/>
    </row>
    <row r="48966" spans="9:13">
      <c r="I48966" s="51"/>
      <c r="M48966" s="51"/>
    </row>
    <row r="48967" spans="9:13">
      <c r="I48967" s="51"/>
      <c r="M48967" s="51"/>
    </row>
    <row r="48968" spans="9:13">
      <c r="I48968" s="51"/>
      <c r="M48968" s="51"/>
    </row>
    <row r="48969" spans="9:13">
      <c r="I48969" s="51"/>
      <c r="M48969" s="51"/>
    </row>
    <row r="48970" spans="9:13">
      <c r="I48970" s="51"/>
      <c r="M48970" s="51"/>
    </row>
    <row r="48971" spans="9:13">
      <c r="I48971" s="51"/>
      <c r="M48971" s="51"/>
    </row>
    <row r="48972" spans="9:13">
      <c r="I48972" s="51"/>
      <c r="M48972" s="51"/>
    </row>
    <row r="48973" spans="9:13">
      <c r="I48973" s="51"/>
      <c r="M48973" s="51"/>
    </row>
    <row r="48974" spans="9:13">
      <c r="I48974" s="51"/>
      <c r="M48974" s="51"/>
    </row>
    <row r="48975" spans="9:13">
      <c r="I48975" s="51"/>
      <c r="M48975" s="51"/>
    </row>
    <row r="48976" spans="9:13">
      <c r="I48976" s="51"/>
      <c r="M48976" s="51"/>
    </row>
    <row r="48977" spans="9:13">
      <c r="I48977" s="51"/>
      <c r="M48977" s="51"/>
    </row>
    <row r="48978" spans="9:13">
      <c r="I48978" s="51"/>
      <c r="M48978" s="51"/>
    </row>
    <row r="48979" spans="9:13">
      <c r="I48979" s="51"/>
      <c r="M48979" s="51"/>
    </row>
    <row r="48980" spans="9:13">
      <c r="I48980" s="51"/>
      <c r="M48980" s="51"/>
    </row>
    <row r="48981" spans="9:13">
      <c r="I48981" s="51"/>
      <c r="M48981" s="51"/>
    </row>
    <row r="48982" spans="9:13">
      <c r="I48982" s="51"/>
      <c r="M48982" s="51"/>
    </row>
    <row r="48983" spans="9:13">
      <c r="I48983" s="51"/>
      <c r="M48983" s="51"/>
    </row>
    <row r="48984" spans="9:13">
      <c r="I48984" s="51"/>
      <c r="M48984" s="51"/>
    </row>
    <row r="48985" spans="9:13">
      <c r="I48985" s="51"/>
      <c r="M48985" s="51"/>
    </row>
    <row r="48986" spans="9:13">
      <c r="I48986" s="51"/>
      <c r="M48986" s="51"/>
    </row>
    <row r="48987" spans="9:13">
      <c r="I48987" s="51"/>
      <c r="M48987" s="51"/>
    </row>
    <row r="48988" spans="9:13">
      <c r="I48988" s="51"/>
      <c r="M48988" s="51"/>
    </row>
    <row r="48989" spans="9:13">
      <c r="I48989" s="51"/>
      <c r="M48989" s="51"/>
    </row>
    <row r="48990" spans="9:13">
      <c r="I48990" s="51"/>
      <c r="M48990" s="51"/>
    </row>
    <row r="48991" spans="9:13">
      <c r="I48991" s="51"/>
      <c r="M48991" s="51"/>
    </row>
    <row r="48992" spans="9:13">
      <c r="I48992" s="51"/>
      <c r="M48992" s="51"/>
    </row>
    <row r="48993" spans="9:13">
      <c r="I48993" s="51"/>
      <c r="M48993" s="51"/>
    </row>
    <row r="48994" spans="9:13">
      <c r="I48994" s="51"/>
      <c r="M48994" s="51"/>
    </row>
    <row r="48995" spans="9:13">
      <c r="I48995" s="51"/>
      <c r="M48995" s="51"/>
    </row>
    <row r="48996" spans="9:13">
      <c r="I48996" s="51"/>
      <c r="M48996" s="51"/>
    </row>
    <row r="48997" spans="9:13">
      <c r="I48997" s="51"/>
      <c r="M48997" s="51"/>
    </row>
    <row r="48998" spans="9:13">
      <c r="I48998" s="51"/>
      <c r="M48998" s="51"/>
    </row>
    <row r="48999" spans="9:13">
      <c r="I48999" s="51"/>
      <c r="M48999" s="51"/>
    </row>
    <row r="49000" spans="9:13">
      <c r="I49000" s="51"/>
      <c r="M49000" s="51"/>
    </row>
    <row r="49001" spans="9:13">
      <c r="I49001" s="51"/>
      <c r="M49001" s="51"/>
    </row>
    <row r="49002" spans="9:13">
      <c r="I49002" s="51"/>
      <c r="M49002" s="51"/>
    </row>
    <row r="49003" spans="9:13">
      <c r="I49003" s="51"/>
      <c r="M49003" s="51"/>
    </row>
    <row r="49004" spans="9:13">
      <c r="I49004" s="51"/>
      <c r="M49004" s="51"/>
    </row>
    <row r="49005" spans="9:13">
      <c r="I49005" s="51"/>
      <c r="M49005" s="51"/>
    </row>
    <row r="49006" spans="9:13">
      <c r="I49006" s="51"/>
      <c r="M49006" s="51"/>
    </row>
    <row r="49007" spans="9:13">
      <c r="I49007" s="51"/>
      <c r="M49007" s="51"/>
    </row>
    <row r="49008" spans="9:13">
      <c r="I49008" s="51"/>
      <c r="M49008" s="51"/>
    </row>
    <row r="49009" spans="9:13">
      <c r="I49009" s="51"/>
      <c r="M49009" s="51"/>
    </row>
    <row r="49010" spans="9:13">
      <c r="I49010" s="51"/>
      <c r="M49010" s="51"/>
    </row>
    <row r="49011" spans="9:13">
      <c r="I49011" s="51"/>
      <c r="M49011" s="51"/>
    </row>
    <row r="49012" spans="9:13">
      <c r="I49012" s="51"/>
      <c r="M49012" s="51"/>
    </row>
    <row r="49013" spans="9:13">
      <c r="I49013" s="51"/>
      <c r="M49013" s="51"/>
    </row>
    <row r="49014" spans="9:13">
      <c r="I49014" s="51"/>
      <c r="M49014" s="51"/>
    </row>
    <row r="49015" spans="9:13">
      <c r="I49015" s="51"/>
      <c r="M49015" s="51"/>
    </row>
    <row r="49016" spans="9:13">
      <c r="I49016" s="51"/>
      <c r="M49016" s="51"/>
    </row>
    <row r="49017" spans="9:13">
      <c r="I49017" s="51"/>
      <c r="M49017" s="51"/>
    </row>
    <row r="49018" spans="9:13">
      <c r="I49018" s="51"/>
      <c r="M49018" s="51"/>
    </row>
    <row r="49019" spans="9:13">
      <c r="I49019" s="51"/>
      <c r="M49019" s="51"/>
    </row>
    <row r="49020" spans="9:13">
      <c r="I49020" s="51"/>
      <c r="M49020" s="51"/>
    </row>
    <row r="49021" spans="9:13">
      <c r="I49021" s="51"/>
      <c r="M49021" s="51"/>
    </row>
    <row r="49022" spans="9:13">
      <c r="I49022" s="51"/>
      <c r="M49022" s="51"/>
    </row>
    <row r="49023" spans="9:13">
      <c r="I49023" s="51"/>
      <c r="M49023" s="51"/>
    </row>
    <row r="49024" spans="9:13">
      <c r="I49024" s="51"/>
      <c r="M49024" s="51"/>
    </row>
    <row r="49025" spans="9:13">
      <c r="I49025" s="51"/>
      <c r="M49025" s="51"/>
    </row>
    <row r="49026" spans="9:13">
      <c r="I49026" s="51"/>
      <c r="M49026" s="51"/>
    </row>
    <row r="49027" spans="9:13">
      <c r="I49027" s="51"/>
      <c r="M49027" s="51"/>
    </row>
    <row r="49028" spans="9:13">
      <c r="I49028" s="51"/>
      <c r="M49028" s="51"/>
    </row>
    <row r="49029" spans="9:13">
      <c r="I49029" s="51"/>
      <c r="M49029" s="51"/>
    </row>
    <row r="49030" spans="9:13">
      <c r="I49030" s="51"/>
      <c r="M49030" s="51"/>
    </row>
    <row r="49031" spans="9:13">
      <c r="I49031" s="51"/>
      <c r="M49031" s="51"/>
    </row>
    <row r="49032" spans="9:13">
      <c r="I49032" s="51"/>
      <c r="M49032" s="51"/>
    </row>
    <row r="49033" spans="9:13">
      <c r="I49033" s="51"/>
      <c r="M49033" s="51"/>
    </row>
    <row r="49034" spans="9:13">
      <c r="I49034" s="51"/>
      <c r="M49034" s="51"/>
    </row>
    <row r="49035" spans="9:13">
      <c r="I49035" s="51"/>
      <c r="M49035" s="51"/>
    </row>
    <row r="49036" spans="9:13">
      <c r="I49036" s="51"/>
      <c r="M49036" s="51"/>
    </row>
    <row r="49037" spans="9:13">
      <c r="I49037" s="51"/>
      <c r="M49037" s="51"/>
    </row>
    <row r="49038" spans="9:13">
      <c r="I49038" s="51"/>
      <c r="M49038" s="51"/>
    </row>
    <row r="49039" spans="9:13">
      <c r="I49039" s="51"/>
      <c r="M49039" s="51"/>
    </row>
    <row r="49040" spans="9:13">
      <c r="I49040" s="51"/>
      <c r="M49040" s="51"/>
    </row>
    <row r="49041" spans="9:13">
      <c r="I49041" s="51"/>
      <c r="M49041" s="51"/>
    </row>
    <row r="49042" spans="9:13">
      <c r="I49042" s="51"/>
      <c r="M49042" s="51"/>
    </row>
    <row r="49043" spans="9:13">
      <c r="I49043" s="51"/>
      <c r="M49043" s="51"/>
    </row>
    <row r="49044" spans="9:13">
      <c r="I49044" s="51"/>
      <c r="M49044" s="51"/>
    </row>
    <row r="49045" spans="9:13">
      <c r="I49045" s="51"/>
      <c r="M49045" s="51"/>
    </row>
    <row r="49046" spans="9:13">
      <c r="I49046" s="51"/>
      <c r="M49046" s="51"/>
    </row>
    <row r="49047" spans="9:13">
      <c r="I49047" s="51"/>
      <c r="M49047" s="51"/>
    </row>
    <row r="49048" spans="9:13">
      <c r="I49048" s="51"/>
      <c r="M49048" s="51"/>
    </row>
    <row r="49049" spans="9:13">
      <c r="I49049" s="51"/>
      <c r="M49049" s="51"/>
    </row>
    <row r="49050" spans="9:13">
      <c r="I49050" s="51"/>
      <c r="M49050" s="51"/>
    </row>
    <row r="49051" spans="9:13">
      <c r="I49051" s="51"/>
      <c r="M49051" s="51"/>
    </row>
    <row r="49052" spans="9:13">
      <c r="I49052" s="51"/>
      <c r="M49052" s="51"/>
    </row>
    <row r="49053" spans="9:13">
      <c r="I49053" s="51"/>
      <c r="M49053" s="51"/>
    </row>
    <row r="49054" spans="9:13">
      <c r="I49054" s="51"/>
      <c r="M49054" s="51"/>
    </row>
    <row r="49055" spans="9:13">
      <c r="I49055" s="51"/>
      <c r="M49055" s="51"/>
    </row>
    <row r="49056" spans="9:13">
      <c r="I49056" s="51"/>
      <c r="M49056" s="51"/>
    </row>
    <row r="49057" spans="9:13">
      <c r="I49057" s="51"/>
      <c r="M49057" s="51"/>
    </row>
    <row r="49058" spans="9:13">
      <c r="I49058" s="51"/>
      <c r="M49058" s="51"/>
    </row>
    <row r="49059" spans="9:13">
      <c r="I49059" s="51"/>
      <c r="M49059" s="51"/>
    </row>
    <row r="49060" spans="9:13">
      <c r="I49060" s="51"/>
      <c r="M49060" s="51"/>
    </row>
    <row r="49061" spans="9:13">
      <c r="I49061" s="51"/>
      <c r="M49061" s="51"/>
    </row>
    <row r="49062" spans="9:13">
      <c r="I49062" s="51"/>
      <c r="M49062" s="51"/>
    </row>
    <row r="49063" spans="9:13">
      <c r="I49063" s="51"/>
      <c r="M49063" s="51"/>
    </row>
    <row r="49064" spans="9:13">
      <c r="I49064" s="51"/>
      <c r="M49064" s="51"/>
    </row>
    <row r="49065" spans="9:13">
      <c r="I49065" s="51"/>
      <c r="M49065" s="51"/>
    </row>
    <row r="49066" spans="9:13">
      <c r="I49066" s="51"/>
      <c r="M49066" s="51"/>
    </row>
    <row r="49067" spans="9:13">
      <c r="I49067" s="51"/>
      <c r="M49067" s="51"/>
    </row>
    <row r="49068" spans="9:13">
      <c r="I49068" s="51"/>
      <c r="M49068" s="51"/>
    </row>
    <row r="49069" spans="9:13">
      <c r="I49069" s="51"/>
      <c r="M49069" s="51"/>
    </row>
    <row r="49070" spans="9:13">
      <c r="I49070" s="51"/>
      <c r="M49070" s="51"/>
    </row>
    <row r="49071" spans="9:13">
      <c r="I49071" s="51"/>
      <c r="M49071" s="51"/>
    </row>
    <row r="49072" spans="9:13">
      <c r="I49072" s="51"/>
      <c r="M49072" s="51"/>
    </row>
    <row r="49073" spans="9:13">
      <c r="I49073" s="51"/>
      <c r="M49073" s="51"/>
    </row>
    <row r="49074" spans="9:13">
      <c r="I49074" s="51"/>
      <c r="M49074" s="51"/>
    </row>
    <row r="49075" spans="9:13">
      <c r="I49075" s="51"/>
      <c r="M49075" s="51"/>
    </row>
    <row r="49076" spans="9:13">
      <c r="I49076" s="51"/>
      <c r="M49076" s="51"/>
    </row>
    <row r="49077" spans="9:13">
      <c r="I49077" s="51"/>
      <c r="M49077" s="51"/>
    </row>
    <row r="49078" spans="9:13">
      <c r="I49078" s="51"/>
      <c r="M49078" s="51"/>
    </row>
    <row r="49079" spans="9:13">
      <c r="I49079" s="51"/>
      <c r="M49079" s="51"/>
    </row>
    <row r="49080" spans="9:13">
      <c r="I49080" s="51"/>
      <c r="M49080" s="51"/>
    </row>
    <row r="49081" spans="9:13">
      <c r="I49081" s="51"/>
      <c r="M49081" s="51"/>
    </row>
    <row r="49082" spans="9:13">
      <c r="I49082" s="51"/>
      <c r="M49082" s="51"/>
    </row>
    <row r="49083" spans="9:13">
      <c r="I49083" s="51"/>
      <c r="M49083" s="51"/>
    </row>
    <row r="49084" spans="9:13">
      <c r="I49084" s="51"/>
      <c r="M49084" s="51"/>
    </row>
    <row r="49085" spans="9:13">
      <c r="I49085" s="51"/>
      <c r="M49085" s="51"/>
    </row>
    <row r="49086" spans="9:13">
      <c r="I49086" s="51"/>
      <c r="M49086" s="51"/>
    </row>
    <row r="49087" spans="9:13">
      <c r="I49087" s="51"/>
      <c r="M49087" s="51"/>
    </row>
    <row r="49088" spans="9:13">
      <c r="I49088" s="51"/>
      <c r="M49088" s="51"/>
    </row>
    <row r="49089" spans="9:13">
      <c r="I49089" s="51"/>
      <c r="M49089" s="51"/>
    </row>
    <row r="49090" spans="9:13">
      <c r="I49090" s="51"/>
      <c r="M49090" s="51"/>
    </row>
    <row r="49091" spans="9:13">
      <c r="I49091" s="51"/>
      <c r="M49091" s="51"/>
    </row>
    <row r="49092" spans="9:13">
      <c r="I49092" s="51"/>
      <c r="M49092" s="51"/>
    </row>
    <row r="49093" spans="9:13">
      <c r="I49093" s="51"/>
      <c r="M49093" s="51"/>
    </row>
    <row r="49094" spans="9:13">
      <c r="I49094" s="51"/>
      <c r="M49094" s="51"/>
    </row>
    <row r="49095" spans="9:13">
      <c r="I49095" s="51"/>
      <c r="M49095" s="51"/>
    </row>
    <row r="49096" spans="9:13">
      <c r="I49096" s="51"/>
      <c r="M49096" s="51"/>
    </row>
    <row r="49097" spans="9:13">
      <c r="I49097" s="51"/>
      <c r="M49097" s="51"/>
    </row>
    <row r="49098" spans="9:13">
      <c r="I49098" s="51"/>
      <c r="M49098" s="51"/>
    </row>
    <row r="49099" spans="9:13">
      <c r="I49099" s="51"/>
      <c r="M49099" s="51"/>
    </row>
    <row r="49100" spans="9:13">
      <c r="I49100" s="51"/>
      <c r="M49100" s="51"/>
    </row>
    <row r="49101" spans="9:13">
      <c r="I49101" s="51"/>
      <c r="M49101" s="51"/>
    </row>
    <row r="49102" spans="9:13">
      <c r="I49102" s="51"/>
      <c r="M49102" s="51"/>
    </row>
    <row r="49103" spans="9:13">
      <c r="I49103" s="51"/>
      <c r="M49103" s="51"/>
    </row>
    <row r="49104" spans="9:13">
      <c r="I49104" s="51"/>
      <c r="M49104" s="51"/>
    </row>
    <row r="49105" spans="9:13">
      <c r="I49105" s="51"/>
      <c r="M49105" s="51"/>
    </row>
    <row r="49106" spans="9:13">
      <c r="I49106" s="51"/>
      <c r="M49106" s="51"/>
    </row>
    <row r="49107" spans="9:13">
      <c r="I49107" s="51"/>
      <c r="M49107" s="51"/>
    </row>
    <row r="49108" spans="9:13">
      <c r="I49108" s="51"/>
      <c r="M49108" s="51"/>
    </row>
    <row r="49109" spans="9:13">
      <c r="I49109" s="51"/>
      <c r="M49109" s="51"/>
    </row>
    <row r="49110" spans="9:13">
      <c r="I49110" s="51"/>
      <c r="M49110" s="51"/>
    </row>
    <row r="49111" spans="9:13">
      <c r="I49111" s="51"/>
      <c r="M49111" s="51"/>
    </row>
    <row r="49112" spans="9:13">
      <c r="I49112" s="51"/>
      <c r="M49112" s="51"/>
    </row>
    <row r="49113" spans="9:13">
      <c r="I49113" s="51"/>
      <c r="M49113" s="51"/>
    </row>
    <row r="49114" spans="9:13">
      <c r="I49114" s="51"/>
      <c r="M49114" s="51"/>
    </row>
    <row r="49115" spans="9:13">
      <c r="I49115" s="51"/>
      <c r="M49115" s="51"/>
    </row>
    <row r="49116" spans="9:13">
      <c r="I49116" s="51"/>
      <c r="M49116" s="51"/>
    </row>
    <row r="49117" spans="9:13">
      <c r="I49117" s="51"/>
      <c r="M49117" s="51"/>
    </row>
    <row r="49118" spans="9:13">
      <c r="I49118" s="51"/>
      <c r="M49118" s="51"/>
    </row>
    <row r="49119" spans="9:13">
      <c r="I49119" s="51"/>
      <c r="M49119" s="51"/>
    </row>
    <row r="49120" spans="9:13">
      <c r="I49120" s="51"/>
      <c r="M49120" s="51"/>
    </row>
    <row r="49121" spans="9:13">
      <c r="I49121" s="51"/>
      <c r="M49121" s="51"/>
    </row>
    <row r="49122" spans="9:13">
      <c r="I49122" s="51"/>
      <c r="M49122" s="51"/>
    </row>
    <row r="49123" spans="9:13">
      <c r="I49123" s="51"/>
      <c r="M49123" s="51"/>
    </row>
    <row r="49124" spans="9:13">
      <c r="I49124" s="51"/>
      <c r="M49124" s="51"/>
    </row>
    <row r="49125" spans="9:13">
      <c r="I49125" s="51"/>
      <c r="M49125" s="51"/>
    </row>
    <row r="49126" spans="9:13">
      <c r="I49126" s="51"/>
      <c r="M49126" s="51"/>
    </row>
    <row r="49127" spans="9:13">
      <c r="I49127" s="51"/>
      <c r="M49127" s="51"/>
    </row>
    <row r="49128" spans="9:13">
      <c r="I49128" s="51"/>
      <c r="M49128" s="51"/>
    </row>
    <row r="49129" spans="9:13">
      <c r="I49129" s="51"/>
      <c r="M49129" s="51"/>
    </row>
    <row r="49130" spans="9:13">
      <c r="I49130" s="51"/>
      <c r="M49130" s="51"/>
    </row>
    <row r="49131" spans="9:13">
      <c r="I49131" s="51"/>
      <c r="M49131" s="51"/>
    </row>
    <row r="49132" spans="9:13">
      <c r="I49132" s="51"/>
      <c r="M49132" s="51"/>
    </row>
    <row r="49133" spans="9:13">
      <c r="I49133" s="51"/>
      <c r="M49133" s="51"/>
    </row>
    <row r="49134" spans="9:13">
      <c r="I49134" s="51"/>
      <c r="M49134" s="51"/>
    </row>
    <row r="49135" spans="9:13">
      <c r="I49135" s="51"/>
      <c r="M49135" s="51"/>
    </row>
    <row r="49136" spans="9:13">
      <c r="I49136" s="51"/>
      <c r="M49136" s="51"/>
    </row>
    <row r="49137" spans="9:13">
      <c r="I49137" s="51"/>
      <c r="M49137" s="51"/>
    </row>
    <row r="49138" spans="9:13">
      <c r="I49138" s="51"/>
      <c r="M49138" s="51"/>
    </row>
    <row r="49139" spans="9:13">
      <c r="I49139" s="51"/>
      <c r="M49139" s="51"/>
    </row>
    <row r="49140" spans="9:13">
      <c r="I49140" s="51"/>
      <c r="M49140" s="51"/>
    </row>
    <row r="49141" spans="9:13">
      <c r="I49141" s="51"/>
      <c r="M49141" s="51"/>
    </row>
    <row r="49142" spans="9:13">
      <c r="I49142" s="51"/>
      <c r="M49142" s="51"/>
    </row>
    <row r="49143" spans="9:13">
      <c r="I49143" s="51"/>
      <c r="M49143" s="51"/>
    </row>
    <row r="49144" spans="9:13">
      <c r="I49144" s="51"/>
      <c r="M49144" s="51"/>
    </row>
    <row r="49145" spans="9:13">
      <c r="I49145" s="51"/>
      <c r="M49145" s="51"/>
    </row>
    <row r="49146" spans="9:13">
      <c r="I49146" s="51"/>
      <c r="M49146" s="51"/>
    </row>
    <row r="49147" spans="9:13">
      <c r="I49147" s="51"/>
      <c r="M49147" s="51"/>
    </row>
    <row r="49148" spans="9:13">
      <c r="I49148" s="51"/>
      <c r="M49148" s="51"/>
    </row>
    <row r="49149" spans="9:13">
      <c r="I49149" s="51"/>
      <c r="M49149" s="51"/>
    </row>
    <row r="49150" spans="9:13">
      <c r="I49150" s="51"/>
      <c r="M49150" s="51"/>
    </row>
    <row r="49151" spans="9:13">
      <c r="I49151" s="51"/>
      <c r="M49151" s="51"/>
    </row>
    <row r="49152" spans="9:13">
      <c r="I49152" s="51"/>
      <c r="M49152" s="51"/>
    </row>
    <row r="49153" spans="9:13">
      <c r="I49153" s="51"/>
      <c r="M49153" s="51"/>
    </row>
    <row r="49154" spans="9:13">
      <c r="I49154" s="51"/>
      <c r="M49154" s="51"/>
    </row>
    <row r="49155" spans="9:13">
      <c r="I49155" s="51"/>
      <c r="M49155" s="51"/>
    </row>
    <row r="49156" spans="9:13">
      <c r="I49156" s="51"/>
      <c r="M49156" s="51"/>
    </row>
    <row r="49157" spans="9:13">
      <c r="I49157" s="51"/>
      <c r="M49157" s="51"/>
    </row>
    <row r="49158" spans="9:13">
      <c r="I49158" s="51"/>
      <c r="M49158" s="51"/>
    </row>
    <row r="49159" spans="9:13">
      <c r="I49159" s="51"/>
      <c r="M49159" s="51"/>
    </row>
    <row r="49160" spans="9:13">
      <c r="I49160" s="51"/>
      <c r="M49160" s="51"/>
    </row>
    <row r="49161" spans="9:13">
      <c r="I49161" s="51"/>
      <c r="M49161" s="51"/>
    </row>
    <row r="49162" spans="9:13">
      <c r="I49162" s="51"/>
      <c r="M49162" s="51"/>
    </row>
    <row r="49163" spans="9:13">
      <c r="I49163" s="51"/>
      <c r="M49163" s="51"/>
    </row>
    <row r="49164" spans="9:13">
      <c r="I49164" s="51"/>
      <c r="M49164" s="51"/>
    </row>
    <row r="49165" spans="9:13">
      <c r="I49165" s="51"/>
      <c r="M49165" s="51"/>
    </row>
    <row r="49166" spans="9:13">
      <c r="I49166" s="51"/>
      <c r="M49166" s="51"/>
    </row>
    <row r="49167" spans="9:13">
      <c r="I49167" s="51"/>
      <c r="M49167" s="51"/>
    </row>
    <row r="49168" spans="9:13">
      <c r="I49168" s="51"/>
      <c r="M49168" s="51"/>
    </row>
    <row r="49169" spans="9:13">
      <c r="I49169" s="51"/>
      <c r="M49169" s="51"/>
    </row>
    <row r="49170" spans="9:13">
      <c r="I49170" s="51"/>
      <c r="M49170" s="51"/>
    </row>
    <row r="49171" spans="9:13">
      <c r="I49171" s="51"/>
      <c r="M49171" s="51"/>
    </row>
    <row r="49172" spans="9:13">
      <c r="I49172" s="51"/>
      <c r="M49172" s="51"/>
    </row>
    <row r="49173" spans="9:13">
      <c r="I49173" s="51"/>
      <c r="M49173" s="51"/>
    </row>
    <row r="49174" spans="9:13">
      <c r="I49174" s="51"/>
      <c r="M49174" s="51"/>
    </row>
    <row r="49175" spans="9:13">
      <c r="I49175" s="51"/>
      <c r="M49175" s="51"/>
    </row>
    <row r="49176" spans="9:13">
      <c r="I49176" s="51"/>
      <c r="M49176" s="51"/>
    </row>
    <row r="49177" spans="9:13">
      <c r="I49177" s="51"/>
      <c r="M49177" s="51"/>
    </row>
    <row r="49178" spans="9:13">
      <c r="I49178" s="51"/>
      <c r="M49178" s="51"/>
    </row>
    <row r="49179" spans="9:13">
      <c r="I49179" s="51"/>
      <c r="M49179" s="51"/>
    </row>
    <row r="49180" spans="9:13">
      <c r="I49180" s="51"/>
      <c r="M49180" s="51"/>
    </row>
    <row r="49181" spans="9:13">
      <c r="I49181" s="51"/>
      <c r="M49181" s="51"/>
    </row>
    <row r="49182" spans="9:13">
      <c r="I49182" s="51"/>
      <c r="M49182" s="51"/>
    </row>
    <row r="49183" spans="9:13">
      <c r="I49183" s="51"/>
      <c r="M49183" s="51"/>
    </row>
    <row r="49184" spans="9:13">
      <c r="I49184" s="51"/>
      <c r="M49184" s="51"/>
    </row>
    <row r="49185" spans="9:13">
      <c r="I49185" s="51"/>
      <c r="M49185" s="51"/>
    </row>
    <row r="49186" spans="9:13">
      <c r="I49186" s="51"/>
      <c r="M49186" s="51"/>
    </row>
    <row r="49187" spans="9:13">
      <c r="I49187" s="51"/>
      <c r="M49187" s="51"/>
    </row>
    <row r="49188" spans="9:13">
      <c r="I49188" s="51"/>
      <c r="M49188" s="51"/>
    </row>
    <row r="49189" spans="9:13">
      <c r="I49189" s="51"/>
      <c r="M49189" s="51"/>
    </row>
    <row r="49190" spans="9:13">
      <c r="I49190" s="51"/>
      <c r="M49190" s="51"/>
    </row>
    <row r="49191" spans="9:13">
      <c r="I49191" s="51"/>
      <c r="M49191" s="51"/>
    </row>
    <row r="49192" spans="9:13">
      <c r="I49192" s="51"/>
      <c r="M49192" s="51"/>
    </row>
    <row r="49193" spans="9:13">
      <c r="I49193" s="51"/>
      <c r="M49193" s="51"/>
    </row>
    <row r="49194" spans="9:13">
      <c r="I49194" s="51"/>
      <c r="M49194" s="51"/>
    </row>
    <row r="49195" spans="9:13">
      <c r="I49195" s="51"/>
      <c r="M49195" s="51"/>
    </row>
    <row r="49196" spans="9:13">
      <c r="I49196" s="51"/>
      <c r="M49196" s="51"/>
    </row>
    <row r="49197" spans="9:13">
      <c r="I49197" s="51"/>
      <c r="M49197" s="51"/>
    </row>
    <row r="49198" spans="9:13">
      <c r="I49198" s="51"/>
      <c r="M49198" s="51"/>
    </row>
    <row r="49199" spans="9:13">
      <c r="I49199" s="51"/>
      <c r="M49199" s="51"/>
    </row>
    <row r="49200" spans="9:13">
      <c r="I49200" s="51"/>
      <c r="M49200" s="51"/>
    </row>
    <row r="49201" spans="9:13">
      <c r="I49201" s="51"/>
      <c r="M49201" s="51"/>
    </row>
    <row r="49202" spans="9:13">
      <c r="I49202" s="51"/>
      <c r="M49202" s="51"/>
    </row>
    <row r="49203" spans="9:13">
      <c r="I49203" s="51"/>
      <c r="M49203" s="51"/>
    </row>
    <row r="49204" spans="9:13">
      <c r="I49204" s="51"/>
      <c r="M49204" s="51"/>
    </row>
    <row r="49205" spans="9:13">
      <c r="I49205" s="51"/>
      <c r="M49205" s="51"/>
    </row>
    <row r="49206" spans="9:13">
      <c r="I49206" s="51"/>
      <c r="M49206" s="51"/>
    </row>
    <row r="49207" spans="9:13">
      <c r="I49207" s="51"/>
      <c r="M49207" s="51"/>
    </row>
    <row r="49208" spans="9:13">
      <c r="I49208" s="51"/>
      <c r="M49208" s="51"/>
    </row>
    <row r="49209" spans="9:13">
      <c r="I49209" s="51"/>
      <c r="M49209" s="51"/>
    </row>
    <row r="49210" spans="9:13">
      <c r="I49210" s="51"/>
      <c r="M49210" s="51"/>
    </row>
    <row r="49211" spans="9:13">
      <c r="I49211" s="51"/>
      <c r="M49211" s="51"/>
    </row>
    <row r="49212" spans="9:13">
      <c r="I49212" s="51"/>
      <c r="M49212" s="51"/>
    </row>
    <row r="49213" spans="9:13">
      <c r="I49213" s="51"/>
      <c r="M49213" s="51"/>
    </row>
    <row r="49214" spans="9:13">
      <c r="I49214" s="51"/>
      <c r="M49214" s="51"/>
    </row>
    <row r="49215" spans="9:13">
      <c r="I49215" s="51"/>
      <c r="M49215" s="51"/>
    </row>
    <row r="49216" spans="9:13">
      <c r="I49216" s="51"/>
      <c r="M49216" s="51"/>
    </row>
    <row r="49217" spans="9:13">
      <c r="I49217" s="51"/>
      <c r="M49217" s="51"/>
    </row>
    <row r="49218" spans="9:13">
      <c r="I49218" s="51"/>
      <c r="M49218" s="51"/>
    </row>
    <row r="49219" spans="9:13">
      <c r="I49219" s="51"/>
      <c r="M49219" s="51"/>
    </row>
    <row r="49220" spans="9:13">
      <c r="I49220" s="51"/>
      <c r="M49220" s="51"/>
    </row>
    <row r="49221" spans="9:13">
      <c r="I49221" s="51"/>
      <c r="M49221" s="51"/>
    </row>
    <row r="49222" spans="9:13">
      <c r="I49222" s="51"/>
      <c r="M49222" s="51"/>
    </row>
    <row r="49223" spans="9:13">
      <c r="I49223" s="51"/>
      <c r="M49223" s="51"/>
    </row>
    <row r="49224" spans="9:13">
      <c r="I49224" s="51"/>
      <c r="M49224" s="51"/>
    </row>
    <row r="49225" spans="9:13">
      <c r="I49225" s="51"/>
      <c r="M49225" s="51"/>
    </row>
    <row r="49226" spans="9:13">
      <c r="I49226" s="51"/>
      <c r="M49226" s="51"/>
    </row>
    <row r="49227" spans="9:13">
      <c r="I49227" s="51"/>
      <c r="M49227" s="51"/>
    </row>
    <row r="49228" spans="9:13">
      <c r="I49228" s="51"/>
      <c r="M49228" s="51"/>
    </row>
    <row r="49229" spans="9:13">
      <c r="I49229" s="51"/>
      <c r="M49229" s="51"/>
    </row>
    <row r="49230" spans="9:13">
      <c r="I49230" s="51"/>
      <c r="M49230" s="51"/>
    </row>
    <row r="49231" spans="9:13">
      <c r="I49231" s="51"/>
      <c r="M49231" s="51"/>
    </row>
    <row r="49232" spans="9:13">
      <c r="I49232" s="51"/>
      <c r="M49232" s="51"/>
    </row>
    <row r="49233" spans="9:13">
      <c r="I49233" s="51"/>
      <c r="M49233" s="51"/>
    </row>
    <row r="49234" spans="9:13">
      <c r="I49234" s="51"/>
      <c r="M49234" s="51"/>
    </row>
    <row r="49235" spans="9:13">
      <c r="I49235" s="51"/>
      <c r="M49235" s="51"/>
    </row>
    <row r="49236" spans="9:13">
      <c r="I49236" s="51"/>
      <c r="M49236" s="51"/>
    </row>
    <row r="49237" spans="9:13">
      <c r="I49237" s="51"/>
      <c r="M49237" s="51"/>
    </row>
    <row r="49238" spans="9:13">
      <c r="I49238" s="51"/>
      <c r="M49238" s="51"/>
    </row>
    <row r="49239" spans="9:13">
      <c r="I49239" s="51"/>
      <c r="M49239" s="51"/>
    </row>
    <row r="49240" spans="9:13">
      <c r="I49240" s="51"/>
      <c r="M49240" s="51"/>
    </row>
    <row r="49241" spans="9:13">
      <c r="I49241" s="51"/>
      <c r="M49241" s="51"/>
    </row>
    <row r="49242" spans="9:13">
      <c r="I49242" s="51"/>
      <c r="M49242" s="51"/>
    </row>
    <row r="49243" spans="9:13">
      <c r="I49243" s="51"/>
      <c r="M49243" s="51"/>
    </row>
    <row r="49244" spans="9:13">
      <c r="I49244" s="51"/>
      <c r="M49244" s="51"/>
    </row>
    <row r="49245" spans="9:13">
      <c r="I49245" s="51"/>
      <c r="M49245" s="51"/>
    </row>
    <row r="49246" spans="9:13">
      <c r="I49246" s="51"/>
      <c r="M49246" s="51"/>
    </row>
    <row r="49247" spans="9:13">
      <c r="I49247" s="51"/>
      <c r="M49247" s="51"/>
    </row>
    <row r="49248" spans="9:13">
      <c r="I49248" s="51"/>
      <c r="M49248" s="51"/>
    </row>
    <row r="49249" spans="9:13">
      <c r="I49249" s="51"/>
      <c r="M49249" s="51"/>
    </row>
    <row r="49250" spans="9:13">
      <c r="I49250" s="51"/>
      <c r="M49250" s="51"/>
    </row>
    <row r="49251" spans="9:13">
      <c r="I49251" s="51"/>
      <c r="M49251" s="51"/>
    </row>
    <row r="49252" spans="9:13">
      <c r="I49252" s="51"/>
      <c r="M49252" s="51"/>
    </row>
    <row r="49253" spans="9:13">
      <c r="I49253" s="51"/>
      <c r="M49253" s="51"/>
    </row>
    <row r="49254" spans="9:13">
      <c r="I49254" s="51"/>
      <c r="M49254" s="51"/>
    </row>
    <row r="49255" spans="9:13">
      <c r="I49255" s="51"/>
      <c r="M49255" s="51"/>
    </row>
    <row r="49256" spans="9:13">
      <c r="I49256" s="51"/>
      <c r="M49256" s="51"/>
    </row>
    <row r="49257" spans="9:13">
      <c r="I49257" s="51"/>
      <c r="M49257" s="51"/>
    </row>
    <row r="49258" spans="9:13">
      <c r="I49258" s="51"/>
      <c r="M49258" s="51"/>
    </row>
    <row r="49259" spans="9:13">
      <c r="I49259" s="51"/>
      <c r="M49259" s="51"/>
    </row>
    <row r="49260" spans="9:13">
      <c r="I49260" s="51"/>
      <c r="M49260" s="51"/>
    </row>
    <row r="49261" spans="9:13">
      <c r="I49261" s="51"/>
      <c r="M49261" s="51"/>
    </row>
    <row r="49262" spans="9:13">
      <c r="I49262" s="51"/>
      <c r="M49262" s="51"/>
    </row>
    <row r="49263" spans="9:13">
      <c r="I49263" s="51"/>
      <c r="M49263" s="51"/>
    </row>
    <row r="49264" spans="9:13">
      <c r="I49264" s="51"/>
      <c r="M49264" s="51"/>
    </row>
    <row r="49265" spans="9:13">
      <c r="I49265" s="51"/>
      <c r="M49265" s="51"/>
    </row>
    <row r="49266" spans="9:13">
      <c r="I49266" s="51"/>
      <c r="M49266" s="51"/>
    </row>
    <row r="49267" spans="9:13">
      <c r="I49267" s="51"/>
      <c r="M49267" s="51"/>
    </row>
    <row r="49268" spans="9:13">
      <c r="I49268" s="51"/>
      <c r="M49268" s="51"/>
    </row>
    <row r="49269" spans="9:13">
      <c r="I49269" s="51"/>
      <c r="M49269" s="51"/>
    </row>
    <row r="49270" spans="9:13">
      <c r="I49270" s="51"/>
      <c r="M49270" s="51"/>
    </row>
    <row r="49271" spans="9:13">
      <c r="I49271" s="51"/>
      <c r="M49271" s="51"/>
    </row>
    <row r="49272" spans="9:13">
      <c r="I49272" s="51"/>
      <c r="M49272" s="51"/>
    </row>
    <row r="49273" spans="9:13">
      <c r="I49273" s="51"/>
      <c r="M49273" s="51"/>
    </row>
    <row r="49274" spans="9:13">
      <c r="I49274" s="51"/>
      <c r="M49274" s="51"/>
    </row>
    <row r="49275" spans="9:13">
      <c r="I49275" s="51"/>
      <c r="M49275" s="51"/>
    </row>
    <row r="49276" spans="9:13">
      <c r="I49276" s="51"/>
      <c r="M49276" s="51"/>
    </row>
    <row r="49277" spans="9:13">
      <c r="I49277" s="51"/>
      <c r="M49277" s="51"/>
    </row>
    <row r="49278" spans="9:13">
      <c r="I49278" s="51"/>
      <c r="M49278" s="51"/>
    </row>
    <row r="49279" spans="9:13">
      <c r="I49279" s="51"/>
      <c r="M49279" s="51"/>
    </row>
    <row r="49280" spans="9:13">
      <c r="I49280" s="51"/>
      <c r="M49280" s="51"/>
    </row>
    <row r="49281" spans="9:13">
      <c r="I49281" s="51"/>
      <c r="M49281" s="51"/>
    </row>
    <row r="49282" spans="9:13">
      <c r="I49282" s="51"/>
      <c r="M49282" s="51"/>
    </row>
    <row r="49283" spans="9:13">
      <c r="I49283" s="51"/>
      <c r="M49283" s="51"/>
    </row>
    <row r="49284" spans="9:13">
      <c r="I49284" s="51"/>
      <c r="M49284" s="51"/>
    </row>
    <row r="49285" spans="9:13">
      <c r="I49285" s="51"/>
      <c r="M49285" s="51"/>
    </row>
    <row r="49286" spans="9:13">
      <c r="I49286" s="51"/>
      <c r="M49286" s="51"/>
    </row>
    <row r="49287" spans="9:13">
      <c r="I49287" s="51"/>
      <c r="M49287" s="51"/>
    </row>
    <row r="49288" spans="9:13">
      <c r="I49288" s="51"/>
      <c r="M49288" s="51"/>
    </row>
    <row r="49289" spans="9:13">
      <c r="I49289" s="51"/>
      <c r="M49289" s="51"/>
    </row>
    <row r="49290" spans="9:13">
      <c r="I49290" s="51"/>
      <c r="M49290" s="51"/>
    </row>
    <row r="49291" spans="9:13">
      <c r="I49291" s="51"/>
      <c r="M49291" s="51"/>
    </row>
    <row r="49292" spans="9:13">
      <c r="I49292" s="51"/>
      <c r="M49292" s="51"/>
    </row>
    <row r="49293" spans="9:13">
      <c r="I49293" s="51"/>
      <c r="M49293" s="51"/>
    </row>
    <row r="49294" spans="9:13">
      <c r="I49294" s="51"/>
      <c r="M49294" s="51"/>
    </row>
    <row r="49295" spans="9:13">
      <c r="I49295" s="51"/>
      <c r="M49295" s="51"/>
    </row>
    <row r="49296" spans="9:13">
      <c r="I49296" s="51"/>
      <c r="M49296" s="51"/>
    </row>
    <row r="49297" spans="9:13">
      <c r="I49297" s="51"/>
      <c r="M49297" s="51"/>
    </row>
    <row r="49298" spans="9:13">
      <c r="I49298" s="51"/>
      <c r="M49298" s="51"/>
    </row>
    <row r="49299" spans="9:13">
      <c r="I49299" s="51"/>
      <c r="M49299" s="51"/>
    </row>
    <row r="49300" spans="9:13">
      <c r="I49300" s="51"/>
      <c r="M49300" s="51"/>
    </row>
    <row r="49301" spans="9:13">
      <c r="I49301" s="51"/>
      <c r="M49301" s="51"/>
    </row>
    <row r="49302" spans="9:13">
      <c r="I49302" s="51"/>
      <c r="M49302" s="51"/>
    </row>
    <row r="49303" spans="9:13">
      <c r="I49303" s="51"/>
      <c r="M49303" s="51"/>
    </row>
    <row r="49304" spans="9:13">
      <c r="I49304" s="51"/>
      <c r="M49304" s="51"/>
    </row>
    <row r="49305" spans="9:13">
      <c r="I49305" s="51"/>
      <c r="M49305" s="51"/>
    </row>
    <row r="49306" spans="9:13">
      <c r="I49306" s="51"/>
      <c r="M49306" s="51"/>
    </row>
    <row r="49307" spans="9:13">
      <c r="I49307" s="51"/>
      <c r="M49307" s="51"/>
    </row>
    <row r="49308" spans="9:13">
      <c r="I49308" s="51"/>
      <c r="M49308" s="51"/>
    </row>
    <row r="49309" spans="9:13">
      <c r="I49309" s="51"/>
      <c r="M49309" s="51"/>
    </row>
    <row r="49310" spans="9:13">
      <c r="I49310" s="51"/>
      <c r="M49310" s="51"/>
    </row>
    <row r="49311" spans="9:13">
      <c r="I49311" s="51"/>
      <c r="M49311" s="51"/>
    </row>
    <row r="49312" spans="9:13">
      <c r="I49312" s="51"/>
      <c r="M49312" s="51"/>
    </row>
    <row r="49313" spans="9:13">
      <c r="I49313" s="51"/>
      <c r="M49313" s="51"/>
    </row>
    <row r="49314" spans="9:13">
      <c r="I49314" s="51"/>
      <c r="M49314" s="51"/>
    </row>
    <row r="49315" spans="9:13">
      <c r="I49315" s="51"/>
      <c r="M49315" s="51"/>
    </row>
    <row r="49316" spans="9:13">
      <c r="I49316" s="51"/>
      <c r="M49316" s="51"/>
    </row>
    <row r="49317" spans="9:13">
      <c r="I49317" s="51"/>
      <c r="M49317" s="51"/>
    </row>
    <row r="49318" spans="9:13">
      <c r="I49318" s="51"/>
      <c r="M49318" s="51"/>
    </row>
    <row r="49319" spans="9:13">
      <c r="I49319" s="51"/>
      <c r="M49319" s="51"/>
    </row>
    <row r="49320" spans="9:13">
      <c r="I49320" s="51"/>
      <c r="M49320" s="51"/>
    </row>
    <row r="49321" spans="9:13">
      <c r="I49321" s="51"/>
      <c r="M49321" s="51"/>
    </row>
    <row r="49322" spans="9:13">
      <c r="I49322" s="51"/>
      <c r="M49322" s="51"/>
    </row>
    <row r="49323" spans="9:13">
      <c r="I49323" s="51"/>
      <c r="M49323" s="51"/>
    </row>
    <row r="49324" spans="9:13">
      <c r="I49324" s="51"/>
      <c r="M49324" s="51"/>
    </row>
    <row r="49325" spans="9:13">
      <c r="I49325" s="51"/>
      <c r="M49325" s="51"/>
    </row>
    <row r="49326" spans="9:13">
      <c r="I49326" s="51"/>
      <c r="M49326" s="51"/>
    </row>
    <row r="49327" spans="9:13">
      <c r="I49327" s="51"/>
      <c r="M49327" s="51"/>
    </row>
    <row r="49328" spans="9:13">
      <c r="I49328" s="51"/>
      <c r="M49328" s="51"/>
    </row>
    <row r="49329" spans="9:13">
      <c r="I49329" s="51"/>
      <c r="M49329" s="51"/>
    </row>
    <row r="49330" spans="9:13">
      <c r="I49330" s="51"/>
      <c r="M49330" s="51"/>
    </row>
    <row r="49331" spans="9:13">
      <c r="I49331" s="51"/>
      <c r="M49331" s="51"/>
    </row>
    <row r="49332" spans="9:13">
      <c r="I49332" s="51"/>
      <c r="M49332" s="51"/>
    </row>
    <row r="49333" spans="9:13">
      <c r="I49333" s="51"/>
      <c r="M49333" s="51"/>
    </row>
    <row r="49334" spans="9:13">
      <c r="I49334" s="51"/>
      <c r="M49334" s="51"/>
    </row>
    <row r="49335" spans="9:13">
      <c r="I49335" s="51"/>
      <c r="M49335" s="51"/>
    </row>
    <row r="49336" spans="9:13">
      <c r="I49336" s="51"/>
      <c r="M49336" s="51"/>
    </row>
    <row r="49337" spans="9:13">
      <c r="I49337" s="51"/>
      <c r="M49337" s="51"/>
    </row>
    <row r="49338" spans="9:13">
      <c r="I49338" s="51"/>
      <c r="M49338" s="51"/>
    </row>
    <row r="49339" spans="9:13">
      <c r="I49339" s="51"/>
      <c r="M49339" s="51"/>
    </row>
    <row r="49340" spans="9:13">
      <c r="I49340" s="51"/>
      <c r="M49340" s="51"/>
    </row>
    <row r="49341" spans="9:13">
      <c r="I49341" s="51"/>
      <c r="M49341" s="51"/>
    </row>
    <row r="49342" spans="9:13">
      <c r="I49342" s="51"/>
      <c r="M49342" s="51"/>
    </row>
    <row r="49343" spans="9:13">
      <c r="I49343" s="51"/>
      <c r="M49343" s="51"/>
    </row>
    <row r="49344" spans="9:13">
      <c r="I49344" s="51"/>
      <c r="M49344" s="51"/>
    </row>
    <row r="49345" spans="9:13">
      <c r="I49345" s="51"/>
      <c r="M49345" s="51"/>
    </row>
    <row r="49346" spans="9:13">
      <c r="I49346" s="51"/>
      <c r="M49346" s="51"/>
    </row>
    <row r="49347" spans="9:13">
      <c r="I49347" s="51"/>
      <c r="M49347" s="51"/>
    </row>
    <row r="49348" spans="9:13">
      <c r="I49348" s="51"/>
      <c r="M49348" s="51"/>
    </row>
    <row r="49349" spans="9:13">
      <c r="I49349" s="51"/>
      <c r="M49349" s="51"/>
    </row>
    <row r="49350" spans="9:13">
      <c r="I49350" s="51"/>
      <c r="M49350" s="51"/>
    </row>
    <row r="49351" spans="9:13">
      <c r="I49351" s="51"/>
      <c r="M49351" s="51"/>
    </row>
    <row r="49352" spans="9:13">
      <c r="I49352" s="51"/>
      <c r="M49352" s="51"/>
    </row>
    <row r="49353" spans="9:13">
      <c r="I49353" s="51"/>
      <c r="M49353" s="51"/>
    </row>
    <row r="49354" spans="9:13">
      <c r="I49354" s="51"/>
      <c r="M49354" s="51"/>
    </row>
    <row r="49355" spans="9:13">
      <c r="I49355" s="51"/>
      <c r="M49355" s="51"/>
    </row>
    <row r="49356" spans="9:13">
      <c r="I49356" s="51"/>
      <c r="M49356" s="51"/>
    </row>
    <row r="49357" spans="9:13">
      <c r="I49357" s="51"/>
      <c r="M49357" s="51"/>
    </row>
    <row r="49358" spans="9:13">
      <c r="I49358" s="51"/>
      <c r="M49358" s="51"/>
    </row>
    <row r="49359" spans="9:13">
      <c r="I49359" s="51"/>
      <c r="M49359" s="51"/>
    </row>
    <row r="49360" spans="9:13">
      <c r="I49360" s="51"/>
      <c r="M49360" s="51"/>
    </row>
    <row r="49361" spans="9:13">
      <c r="I49361" s="51"/>
      <c r="M49361" s="51"/>
    </row>
    <row r="49362" spans="9:13">
      <c r="I49362" s="51"/>
      <c r="M49362" s="51"/>
    </row>
    <row r="49363" spans="9:13">
      <c r="I49363" s="51"/>
      <c r="M49363" s="51"/>
    </row>
    <row r="49364" spans="9:13">
      <c r="I49364" s="51"/>
      <c r="M49364" s="51"/>
    </row>
    <row r="49365" spans="9:13">
      <c r="I49365" s="51"/>
      <c r="M49365" s="51"/>
    </row>
    <row r="49366" spans="9:13">
      <c r="I49366" s="51"/>
      <c r="M49366" s="51"/>
    </row>
    <row r="49367" spans="9:13">
      <c r="I49367" s="51"/>
      <c r="M49367" s="51"/>
    </row>
    <row r="49368" spans="9:13">
      <c r="I49368" s="51"/>
      <c r="M49368" s="51"/>
    </row>
    <row r="49369" spans="9:13">
      <c r="I49369" s="51"/>
      <c r="M49369" s="51"/>
    </row>
    <row r="49370" spans="9:13">
      <c r="I49370" s="51"/>
      <c r="M49370" s="51"/>
    </row>
    <row r="49371" spans="9:13">
      <c r="I49371" s="51"/>
      <c r="M49371" s="51"/>
    </row>
    <row r="49372" spans="9:13">
      <c r="I49372" s="51"/>
      <c r="M49372" s="51"/>
    </row>
    <row r="49373" spans="9:13">
      <c r="I49373" s="51"/>
      <c r="M49373" s="51"/>
    </row>
    <row r="49374" spans="9:13">
      <c r="I49374" s="51"/>
      <c r="M49374" s="51"/>
    </row>
    <row r="49375" spans="9:13">
      <c r="I49375" s="51"/>
      <c r="M49375" s="51"/>
    </row>
    <row r="49376" spans="9:13">
      <c r="I49376" s="51"/>
      <c r="M49376" s="51"/>
    </row>
    <row r="49377" spans="9:13">
      <c r="I49377" s="51"/>
      <c r="M49377" s="51"/>
    </row>
    <row r="49378" spans="9:13">
      <c r="I49378" s="51"/>
      <c r="M49378" s="51"/>
    </row>
    <row r="49379" spans="9:13">
      <c r="I49379" s="51"/>
      <c r="M49379" s="51"/>
    </row>
    <row r="49380" spans="9:13">
      <c r="I49380" s="51"/>
      <c r="M49380" s="51"/>
    </row>
    <row r="49381" spans="9:13">
      <c r="I49381" s="51"/>
      <c r="M49381" s="51"/>
    </row>
    <row r="49382" spans="9:13">
      <c r="I49382" s="51"/>
      <c r="M49382" s="51"/>
    </row>
    <row r="49383" spans="9:13">
      <c r="I49383" s="51"/>
      <c r="M49383" s="51"/>
    </row>
    <row r="49384" spans="9:13">
      <c r="I49384" s="51"/>
      <c r="M49384" s="51"/>
    </row>
    <row r="49385" spans="9:13">
      <c r="I49385" s="51"/>
      <c r="M49385" s="51"/>
    </row>
    <row r="49386" spans="9:13">
      <c r="I49386" s="51"/>
      <c r="M49386" s="51"/>
    </row>
    <row r="49387" spans="9:13">
      <c r="I49387" s="51"/>
      <c r="M49387" s="51"/>
    </row>
    <row r="49388" spans="9:13">
      <c r="I49388" s="51"/>
      <c r="M49388" s="51"/>
    </row>
    <row r="49389" spans="9:13">
      <c r="I49389" s="51"/>
      <c r="M49389" s="51"/>
    </row>
    <row r="49390" spans="9:13">
      <c r="I49390" s="51"/>
      <c r="M49390" s="51"/>
    </row>
    <row r="49391" spans="9:13">
      <c r="I49391" s="51"/>
      <c r="M49391" s="51"/>
    </row>
    <row r="49392" spans="9:13">
      <c r="I49392" s="51"/>
      <c r="M49392" s="51"/>
    </row>
    <row r="49393" spans="9:13">
      <c r="I49393" s="51"/>
      <c r="M49393" s="51"/>
    </row>
    <row r="49394" spans="9:13">
      <c r="I49394" s="51"/>
      <c r="M49394" s="51"/>
    </row>
    <row r="49395" spans="9:13">
      <c r="I49395" s="51"/>
      <c r="M49395" s="51"/>
    </row>
    <row r="49396" spans="9:13">
      <c r="I49396" s="51"/>
      <c r="M49396" s="51"/>
    </row>
    <row r="49397" spans="9:13">
      <c r="I49397" s="51"/>
      <c r="M49397" s="51"/>
    </row>
    <row r="49398" spans="9:13">
      <c r="I49398" s="51"/>
      <c r="M49398" s="51"/>
    </row>
    <row r="49399" spans="9:13">
      <c r="I49399" s="51"/>
      <c r="M49399" s="51"/>
    </row>
    <row r="49400" spans="9:13">
      <c r="I49400" s="51"/>
      <c r="M49400" s="51"/>
    </row>
    <row r="49401" spans="9:13">
      <c r="I49401" s="51"/>
      <c r="M49401" s="51"/>
    </row>
    <row r="49402" spans="9:13">
      <c r="I49402" s="51"/>
      <c r="M49402" s="51"/>
    </row>
    <row r="49403" spans="9:13">
      <c r="I49403" s="51"/>
      <c r="M49403" s="51"/>
    </row>
    <row r="49404" spans="9:13">
      <c r="I49404" s="51"/>
      <c r="M49404" s="51"/>
    </row>
    <row r="49405" spans="9:13">
      <c r="I49405" s="51"/>
      <c r="M49405" s="51"/>
    </row>
    <row r="49406" spans="9:13">
      <c r="I49406" s="51"/>
      <c r="M49406" s="51"/>
    </row>
    <row r="49407" spans="9:13">
      <c r="I49407" s="51"/>
      <c r="M49407" s="51"/>
    </row>
    <row r="49408" spans="9:13">
      <c r="I49408" s="51"/>
      <c r="M49408" s="51"/>
    </row>
    <row r="49409" spans="9:13">
      <c r="I49409" s="51"/>
      <c r="M49409" s="51"/>
    </row>
    <row r="49410" spans="9:13">
      <c r="I49410" s="51"/>
      <c r="M49410" s="51"/>
    </row>
    <row r="49411" spans="9:13">
      <c r="I49411" s="51"/>
      <c r="M49411" s="51"/>
    </row>
    <row r="49412" spans="9:13">
      <c r="I49412" s="51"/>
      <c r="M49412" s="51"/>
    </row>
    <row r="49413" spans="9:13">
      <c r="I49413" s="51"/>
      <c r="M49413" s="51"/>
    </row>
    <row r="49414" spans="9:13">
      <c r="I49414" s="51"/>
      <c r="M49414" s="51"/>
    </row>
    <row r="49415" spans="9:13">
      <c r="I49415" s="51"/>
      <c r="M49415" s="51"/>
    </row>
    <row r="49416" spans="9:13">
      <c r="I49416" s="51"/>
      <c r="M49416" s="51"/>
    </row>
    <row r="49417" spans="9:13">
      <c r="I49417" s="51"/>
      <c r="M49417" s="51"/>
    </row>
    <row r="49418" spans="9:13">
      <c r="I49418" s="51"/>
      <c r="M49418" s="51"/>
    </row>
    <row r="49419" spans="9:13">
      <c r="I49419" s="51"/>
      <c r="M49419" s="51"/>
    </row>
    <row r="49420" spans="9:13">
      <c r="I49420" s="51"/>
      <c r="M49420" s="51"/>
    </row>
    <row r="49421" spans="9:13">
      <c r="I49421" s="51"/>
      <c r="M49421" s="51"/>
    </row>
    <row r="49422" spans="9:13">
      <c r="I49422" s="51"/>
      <c r="M49422" s="51"/>
    </row>
    <row r="49423" spans="9:13">
      <c r="I49423" s="51"/>
      <c r="M49423" s="51"/>
    </row>
    <row r="49424" spans="9:13">
      <c r="I49424" s="51"/>
      <c r="M49424" s="51"/>
    </row>
    <row r="49425" spans="9:13">
      <c r="I49425" s="51"/>
      <c r="M49425" s="51"/>
    </row>
    <row r="49426" spans="9:13">
      <c r="I49426" s="51"/>
      <c r="M49426" s="51"/>
    </row>
    <row r="49427" spans="9:13">
      <c r="I49427" s="51"/>
      <c r="M49427" s="51"/>
    </row>
    <row r="49428" spans="9:13">
      <c r="I49428" s="51"/>
      <c r="M49428" s="51"/>
    </row>
    <row r="49429" spans="9:13">
      <c r="I49429" s="51"/>
      <c r="M49429" s="51"/>
    </row>
    <row r="49430" spans="9:13">
      <c r="I49430" s="51"/>
      <c r="M49430" s="51"/>
    </row>
    <row r="49431" spans="9:13">
      <c r="I49431" s="51"/>
      <c r="M49431" s="51"/>
    </row>
    <row r="49432" spans="9:13">
      <c r="I49432" s="51"/>
      <c r="M49432" s="51"/>
    </row>
    <row r="49433" spans="9:13">
      <c r="I49433" s="51"/>
      <c r="M49433" s="51"/>
    </row>
    <row r="49434" spans="9:13">
      <c r="I49434" s="51"/>
      <c r="M49434" s="51"/>
    </row>
    <row r="49435" spans="9:13">
      <c r="I49435" s="51"/>
      <c r="M49435" s="51"/>
    </row>
    <row r="49436" spans="9:13">
      <c r="I49436" s="51"/>
      <c r="M49436" s="51"/>
    </row>
    <row r="49437" spans="9:13">
      <c r="I49437" s="51"/>
      <c r="M49437" s="51"/>
    </row>
    <row r="49438" spans="9:13">
      <c r="I49438" s="51"/>
      <c r="M49438" s="51"/>
    </row>
    <row r="49439" spans="9:13">
      <c r="I49439" s="51"/>
      <c r="M49439" s="51"/>
    </row>
    <row r="49440" spans="9:13">
      <c r="I49440" s="51"/>
      <c r="M49440" s="51"/>
    </row>
    <row r="49441" spans="9:13">
      <c r="I49441" s="51"/>
      <c r="M49441" s="51"/>
    </row>
    <row r="49442" spans="9:13">
      <c r="I49442" s="51"/>
      <c r="M49442" s="51"/>
    </row>
    <row r="49443" spans="9:13">
      <c r="I49443" s="51"/>
      <c r="M49443" s="51"/>
    </row>
    <row r="49444" spans="9:13">
      <c r="I49444" s="51"/>
      <c r="M49444" s="51"/>
    </row>
    <row r="49445" spans="9:13">
      <c r="I49445" s="51"/>
      <c r="M49445" s="51"/>
    </row>
    <row r="49446" spans="9:13">
      <c r="I49446" s="51"/>
      <c r="M49446" s="51"/>
    </row>
    <row r="49447" spans="9:13">
      <c r="I49447" s="51"/>
      <c r="M49447" s="51"/>
    </row>
    <row r="49448" spans="9:13">
      <c r="I49448" s="51"/>
      <c r="M49448" s="51"/>
    </row>
    <row r="49449" spans="9:13">
      <c r="I49449" s="51"/>
      <c r="M49449" s="51"/>
    </row>
    <row r="49450" spans="9:13">
      <c r="I49450" s="51"/>
      <c r="M49450" s="51"/>
    </row>
    <row r="49451" spans="9:13">
      <c r="I49451" s="51"/>
      <c r="M49451" s="51"/>
    </row>
    <row r="49452" spans="9:13">
      <c r="I49452" s="51"/>
      <c r="M49452" s="51"/>
    </row>
    <row r="49453" spans="9:13">
      <c r="I49453" s="51"/>
      <c r="M49453" s="51"/>
    </row>
    <row r="49454" spans="9:13">
      <c r="I49454" s="51"/>
      <c r="M49454" s="51"/>
    </row>
    <row r="49455" spans="9:13">
      <c r="I49455" s="51"/>
      <c r="M49455" s="51"/>
    </row>
    <row r="49456" spans="9:13">
      <c r="I49456" s="51"/>
      <c r="M49456" s="51"/>
    </row>
    <row r="49457" spans="9:13">
      <c r="I49457" s="51"/>
      <c r="M49457" s="51"/>
    </row>
    <row r="49458" spans="9:13">
      <c r="I49458" s="51"/>
      <c r="M49458" s="51"/>
    </row>
    <row r="49459" spans="9:13">
      <c r="I49459" s="51"/>
      <c r="M49459" s="51"/>
    </row>
    <row r="49460" spans="9:13">
      <c r="I49460" s="51"/>
      <c r="M49460" s="51"/>
    </row>
    <row r="49461" spans="9:13">
      <c r="I49461" s="51"/>
      <c r="M49461" s="51"/>
    </row>
    <row r="49462" spans="9:13">
      <c r="I49462" s="51"/>
      <c r="M49462" s="51"/>
    </row>
    <row r="49463" spans="9:13">
      <c r="I49463" s="51"/>
      <c r="M49463" s="51"/>
    </row>
    <row r="49464" spans="9:13">
      <c r="I49464" s="51"/>
      <c r="M49464" s="51"/>
    </row>
    <row r="49465" spans="9:13">
      <c r="I49465" s="51"/>
      <c r="M49465" s="51"/>
    </row>
    <row r="49466" spans="9:13">
      <c r="I49466" s="51"/>
      <c r="M49466" s="51"/>
    </row>
    <row r="49467" spans="9:13">
      <c r="I49467" s="51"/>
      <c r="M49467" s="51"/>
    </row>
    <row r="49468" spans="9:13">
      <c r="I49468" s="51"/>
      <c r="M49468" s="51"/>
    </row>
    <row r="49469" spans="9:13">
      <c r="I49469" s="51"/>
      <c r="M49469" s="51"/>
    </row>
    <row r="49470" spans="9:13">
      <c r="I49470" s="51"/>
      <c r="M49470" s="51"/>
    </row>
    <row r="49471" spans="9:13">
      <c r="I49471" s="51"/>
      <c r="M49471" s="51"/>
    </row>
    <row r="49472" spans="9:13">
      <c r="I49472" s="51"/>
      <c r="M49472" s="51"/>
    </row>
    <row r="49473" spans="9:13">
      <c r="I49473" s="51"/>
      <c r="M49473" s="51"/>
    </row>
    <row r="49474" spans="9:13">
      <c r="I49474" s="51"/>
      <c r="M49474" s="51"/>
    </row>
    <row r="49475" spans="9:13">
      <c r="I49475" s="51"/>
      <c r="M49475" s="51"/>
    </row>
    <row r="49476" spans="9:13">
      <c r="I49476" s="51"/>
      <c r="M49476" s="51"/>
    </row>
    <row r="49477" spans="9:13">
      <c r="I49477" s="51"/>
      <c r="M49477" s="51"/>
    </row>
    <row r="49478" spans="9:13">
      <c r="I49478" s="51"/>
      <c r="M49478" s="51"/>
    </row>
    <row r="49479" spans="9:13">
      <c r="I49479" s="51"/>
      <c r="M49479" s="51"/>
    </row>
    <row r="49480" spans="9:13">
      <c r="I49480" s="51"/>
      <c r="M49480" s="51"/>
    </row>
    <row r="49481" spans="9:13">
      <c r="I49481" s="51"/>
      <c r="M49481" s="51"/>
    </row>
    <row r="49482" spans="9:13">
      <c r="I49482" s="51"/>
      <c r="M49482" s="51"/>
    </row>
    <row r="49483" spans="9:13">
      <c r="I49483" s="51"/>
      <c r="M49483" s="51"/>
    </row>
    <row r="49484" spans="9:13">
      <c r="I49484" s="51"/>
      <c r="M49484" s="51"/>
    </row>
    <row r="49485" spans="9:13">
      <c r="I49485" s="51"/>
      <c r="M49485" s="51"/>
    </row>
    <row r="49486" spans="9:13">
      <c r="I49486" s="51"/>
      <c r="M49486" s="51"/>
    </row>
    <row r="49487" spans="9:13">
      <c r="I49487" s="51"/>
      <c r="M49487" s="51"/>
    </row>
    <row r="49488" spans="9:13">
      <c r="I49488" s="51"/>
      <c r="M49488" s="51"/>
    </row>
    <row r="49489" spans="9:13">
      <c r="I49489" s="51"/>
      <c r="M49489" s="51"/>
    </row>
    <row r="49490" spans="9:13">
      <c r="I49490" s="51"/>
      <c r="M49490" s="51"/>
    </row>
    <row r="49491" spans="9:13">
      <c r="I49491" s="51"/>
      <c r="M49491" s="51"/>
    </row>
    <row r="49492" spans="9:13">
      <c r="I49492" s="51"/>
      <c r="M49492" s="51"/>
    </row>
    <row r="49493" spans="9:13">
      <c r="I49493" s="51"/>
      <c r="M49493" s="51"/>
    </row>
    <row r="49494" spans="9:13">
      <c r="I49494" s="51"/>
      <c r="M49494" s="51"/>
    </row>
    <row r="49495" spans="9:13">
      <c r="I49495" s="51"/>
      <c r="M49495" s="51"/>
    </row>
    <row r="49496" spans="9:13">
      <c r="I49496" s="51"/>
      <c r="M49496" s="51"/>
    </row>
    <row r="49497" spans="9:13">
      <c r="I49497" s="51"/>
      <c r="M49497" s="51"/>
    </row>
    <row r="49498" spans="9:13">
      <c r="I49498" s="51"/>
      <c r="M49498" s="51"/>
    </row>
    <row r="49499" spans="9:13">
      <c r="I49499" s="51"/>
      <c r="M49499" s="51"/>
    </row>
    <row r="49500" spans="9:13">
      <c r="I49500" s="51"/>
      <c r="M49500" s="51"/>
    </row>
    <row r="49501" spans="9:13">
      <c r="I49501" s="51"/>
      <c r="M49501" s="51"/>
    </row>
    <row r="49502" spans="9:13">
      <c r="I49502" s="51"/>
      <c r="M49502" s="51"/>
    </row>
    <row r="49503" spans="9:13">
      <c r="I49503" s="51"/>
      <c r="M49503" s="51"/>
    </row>
    <row r="49504" spans="9:13">
      <c r="I49504" s="51"/>
      <c r="M49504" s="51"/>
    </row>
    <row r="49505" spans="9:13">
      <c r="I49505" s="51"/>
      <c r="M49505" s="51"/>
    </row>
    <row r="49506" spans="9:13">
      <c r="I49506" s="51"/>
      <c r="M49506" s="51"/>
    </row>
    <row r="49507" spans="9:13">
      <c r="I49507" s="51"/>
      <c r="M49507" s="51"/>
    </row>
    <row r="49508" spans="9:13">
      <c r="I49508" s="51"/>
      <c r="M49508" s="51"/>
    </row>
    <row r="49509" spans="9:13">
      <c r="I49509" s="51"/>
      <c r="M49509" s="51"/>
    </row>
    <row r="49510" spans="9:13">
      <c r="I49510" s="51"/>
      <c r="M49510" s="51"/>
    </row>
    <row r="49511" spans="9:13">
      <c r="I49511" s="51"/>
      <c r="M49511" s="51"/>
    </row>
    <row r="49512" spans="9:13">
      <c r="I49512" s="51"/>
      <c r="M49512" s="51"/>
    </row>
    <row r="49513" spans="9:13">
      <c r="I49513" s="51"/>
      <c r="M49513" s="51"/>
    </row>
    <row r="49514" spans="9:13">
      <c r="I49514" s="51"/>
      <c r="M49514" s="51"/>
    </row>
    <row r="49515" spans="9:13">
      <c r="I49515" s="51"/>
      <c r="M49515" s="51"/>
    </row>
    <row r="49516" spans="9:13">
      <c r="I49516" s="51"/>
      <c r="M49516" s="51"/>
    </row>
    <row r="49517" spans="9:13">
      <c r="I49517" s="51"/>
      <c r="M49517" s="51"/>
    </row>
    <row r="49518" spans="9:13">
      <c r="I49518" s="51"/>
      <c r="M49518" s="51"/>
    </row>
    <row r="49519" spans="9:13">
      <c r="I49519" s="51"/>
      <c r="M49519" s="51"/>
    </row>
    <row r="49520" spans="9:13">
      <c r="I49520" s="51"/>
      <c r="M49520" s="51"/>
    </row>
    <row r="49521" spans="9:13">
      <c r="I49521" s="51"/>
      <c r="M49521" s="51"/>
    </row>
    <row r="49522" spans="9:13">
      <c r="I49522" s="51"/>
      <c r="M49522" s="51"/>
    </row>
    <row r="49523" spans="9:13">
      <c r="I49523" s="51"/>
      <c r="M49523" s="51"/>
    </row>
    <row r="49524" spans="9:13">
      <c r="I49524" s="51"/>
      <c r="M49524" s="51"/>
    </row>
    <row r="49525" spans="9:13">
      <c r="I49525" s="51"/>
      <c r="M49525" s="51"/>
    </row>
    <row r="49526" spans="9:13">
      <c r="I49526" s="51"/>
      <c r="M49526" s="51"/>
    </row>
    <row r="49527" spans="9:13">
      <c r="I49527" s="51"/>
      <c r="M49527" s="51"/>
    </row>
    <row r="49528" spans="9:13">
      <c r="I49528" s="51"/>
      <c r="M49528" s="51"/>
    </row>
    <row r="49529" spans="9:13">
      <c r="I49529" s="51"/>
      <c r="M49529" s="51"/>
    </row>
    <row r="49530" spans="9:13">
      <c r="I49530" s="51"/>
      <c r="M49530" s="51"/>
    </row>
    <row r="49531" spans="9:13">
      <c r="I49531" s="51"/>
      <c r="M49531" s="51"/>
    </row>
    <row r="49532" spans="9:13">
      <c r="I49532" s="51"/>
      <c r="M49532" s="51"/>
    </row>
    <row r="49533" spans="9:13">
      <c r="I49533" s="51"/>
      <c r="M49533" s="51"/>
    </row>
    <row r="49534" spans="9:13">
      <c r="I49534" s="51"/>
      <c r="M49534" s="51"/>
    </row>
    <row r="49535" spans="9:13">
      <c r="I49535" s="51"/>
      <c r="M49535" s="51"/>
    </row>
    <row r="49536" spans="9:13">
      <c r="I49536" s="51"/>
      <c r="M49536" s="51"/>
    </row>
    <row r="49537" spans="9:13">
      <c r="I49537" s="51"/>
      <c r="M49537" s="51"/>
    </row>
    <row r="49538" spans="9:13">
      <c r="I49538" s="51"/>
      <c r="M49538" s="51"/>
    </row>
    <row r="49539" spans="9:13">
      <c r="I49539" s="51"/>
      <c r="M49539" s="51"/>
    </row>
    <row r="49540" spans="9:13">
      <c r="I49540" s="51"/>
      <c r="M49540" s="51"/>
    </row>
    <row r="49541" spans="9:13">
      <c r="I49541" s="51"/>
      <c r="M49541" s="51"/>
    </row>
    <row r="49542" spans="9:13">
      <c r="I49542" s="51"/>
      <c r="M49542" s="51"/>
    </row>
    <row r="49543" spans="9:13">
      <c r="I49543" s="51"/>
      <c r="M49543" s="51"/>
    </row>
    <row r="49544" spans="9:13">
      <c r="I49544" s="51"/>
      <c r="M49544" s="51"/>
    </row>
    <row r="49545" spans="9:13">
      <c r="I49545" s="51"/>
      <c r="M49545" s="51"/>
    </row>
    <row r="49546" spans="9:13">
      <c r="I49546" s="51"/>
      <c r="M49546" s="51"/>
    </row>
    <row r="49547" spans="9:13">
      <c r="I49547" s="51"/>
      <c r="M49547" s="51"/>
    </row>
    <row r="49548" spans="9:13">
      <c r="I49548" s="51"/>
      <c r="M49548" s="51"/>
    </row>
    <row r="49549" spans="9:13">
      <c r="I49549" s="51"/>
      <c r="M49549" s="51"/>
    </row>
    <row r="49550" spans="9:13">
      <c r="I49550" s="51"/>
      <c r="M49550" s="51"/>
    </row>
    <row r="49551" spans="9:13">
      <c r="I49551" s="51"/>
      <c r="M49551" s="51"/>
    </row>
    <row r="49552" spans="9:13">
      <c r="I49552" s="51"/>
      <c r="M49552" s="51"/>
    </row>
    <row r="49553" spans="9:13">
      <c r="I49553" s="51"/>
      <c r="M49553" s="51"/>
    </row>
    <row r="49554" spans="9:13">
      <c r="I49554" s="51"/>
      <c r="M49554" s="51"/>
    </row>
    <row r="49555" spans="9:13">
      <c r="I49555" s="51"/>
      <c r="M49555" s="51"/>
    </row>
    <row r="49556" spans="9:13">
      <c r="I49556" s="51"/>
      <c r="M49556" s="51"/>
    </row>
    <row r="49557" spans="9:13">
      <c r="I49557" s="51"/>
      <c r="M49557" s="51"/>
    </row>
    <row r="49558" spans="9:13">
      <c r="I49558" s="51"/>
      <c r="M49558" s="51"/>
    </row>
    <row r="49559" spans="9:13">
      <c r="I49559" s="51"/>
      <c r="M49559" s="51"/>
    </row>
    <row r="49560" spans="9:13">
      <c r="I49560" s="51"/>
      <c r="M49560" s="51"/>
    </row>
    <row r="49561" spans="9:13">
      <c r="I49561" s="51"/>
      <c r="M49561" s="51"/>
    </row>
    <row r="49562" spans="9:13">
      <c r="I49562" s="51"/>
      <c r="M49562" s="51"/>
    </row>
    <row r="49563" spans="9:13">
      <c r="I49563" s="51"/>
      <c r="M49563" s="51"/>
    </row>
    <row r="49564" spans="9:13">
      <c r="I49564" s="51"/>
      <c r="M49564" s="51"/>
    </row>
    <row r="49565" spans="9:13">
      <c r="I49565" s="51"/>
      <c r="M49565" s="51"/>
    </row>
    <row r="49566" spans="9:13">
      <c r="I49566" s="51"/>
      <c r="M49566" s="51"/>
    </row>
    <row r="49567" spans="9:13">
      <c r="I49567" s="51"/>
      <c r="M49567" s="51"/>
    </row>
    <row r="49568" spans="9:13">
      <c r="I49568" s="51"/>
      <c r="M49568" s="51"/>
    </row>
    <row r="49569" spans="9:13">
      <c r="I49569" s="51"/>
      <c r="M49569" s="51"/>
    </row>
    <row r="49570" spans="9:13">
      <c r="I49570" s="51"/>
      <c r="M49570" s="51"/>
    </row>
    <row r="49571" spans="9:13">
      <c r="I49571" s="51"/>
      <c r="M49571" s="51"/>
    </row>
    <row r="49572" spans="9:13">
      <c r="I49572" s="51"/>
      <c r="M49572" s="51"/>
    </row>
    <row r="49573" spans="9:13">
      <c r="I49573" s="51"/>
      <c r="M49573" s="51"/>
    </row>
    <row r="49574" spans="9:13">
      <c r="I49574" s="51"/>
      <c r="M49574" s="51"/>
    </row>
    <row r="49575" spans="9:13">
      <c r="I49575" s="51"/>
      <c r="M49575" s="51"/>
    </row>
    <row r="49576" spans="9:13">
      <c r="I49576" s="51"/>
      <c r="M49576" s="51"/>
    </row>
    <row r="49577" spans="9:13">
      <c r="I49577" s="51"/>
      <c r="M49577" s="51"/>
    </row>
    <row r="49578" spans="9:13">
      <c r="I49578" s="51"/>
      <c r="M49578" s="51"/>
    </row>
    <row r="49579" spans="9:13">
      <c r="I49579" s="51"/>
      <c r="M49579" s="51"/>
    </row>
    <row r="49580" spans="9:13">
      <c r="I49580" s="51"/>
      <c r="M49580" s="51"/>
    </row>
    <row r="49581" spans="9:13">
      <c r="I49581" s="51"/>
      <c r="M49581" s="51"/>
    </row>
    <row r="49582" spans="9:13">
      <c r="I49582" s="51"/>
      <c r="M49582" s="51"/>
    </row>
    <row r="49583" spans="9:13">
      <c r="I49583" s="51"/>
      <c r="M49583" s="51"/>
    </row>
    <row r="49584" spans="9:13">
      <c r="I49584" s="51"/>
      <c r="M49584" s="51"/>
    </row>
    <row r="49585" spans="9:13">
      <c r="I49585" s="51"/>
      <c r="M49585" s="51"/>
    </row>
    <row r="49586" spans="9:13">
      <c r="I49586" s="51"/>
      <c r="M49586" s="51"/>
    </row>
    <row r="49587" spans="9:13">
      <c r="I49587" s="51"/>
      <c r="M49587" s="51"/>
    </row>
    <row r="49588" spans="9:13">
      <c r="I49588" s="51"/>
      <c r="M49588" s="51"/>
    </row>
    <row r="49589" spans="9:13">
      <c r="I49589" s="51"/>
      <c r="M49589" s="51"/>
    </row>
    <row r="49590" spans="9:13">
      <c r="I49590" s="51"/>
      <c r="M49590" s="51"/>
    </row>
    <row r="49591" spans="9:13">
      <c r="I49591" s="51"/>
      <c r="M49591" s="51"/>
    </row>
    <row r="49592" spans="9:13">
      <c r="I49592" s="51"/>
      <c r="M49592" s="51"/>
    </row>
    <row r="49593" spans="9:13">
      <c r="I49593" s="51"/>
      <c r="M49593" s="51"/>
    </row>
    <row r="49594" spans="9:13">
      <c r="I49594" s="51"/>
      <c r="M49594" s="51"/>
    </row>
    <row r="49595" spans="9:13">
      <c r="I49595" s="51"/>
      <c r="M49595" s="51"/>
    </row>
    <row r="49596" spans="9:13">
      <c r="I49596" s="51"/>
      <c r="M49596" s="51"/>
    </row>
    <row r="49597" spans="9:13">
      <c r="I49597" s="51"/>
      <c r="M49597" s="51"/>
    </row>
    <row r="49598" spans="9:13">
      <c r="I49598" s="51"/>
      <c r="M49598" s="51"/>
    </row>
    <row r="49599" spans="9:13">
      <c r="I49599" s="51"/>
      <c r="M49599" s="51"/>
    </row>
    <row r="49600" spans="9:13">
      <c r="I49600" s="51"/>
      <c r="M49600" s="51"/>
    </row>
    <row r="49601" spans="9:13">
      <c r="I49601" s="51"/>
      <c r="M49601" s="51"/>
    </row>
    <row r="49602" spans="9:13">
      <c r="I49602" s="51"/>
      <c r="M49602" s="51"/>
    </row>
    <row r="49603" spans="9:13">
      <c r="I49603" s="51"/>
      <c r="M49603" s="51"/>
    </row>
    <row r="49604" spans="9:13">
      <c r="I49604" s="51"/>
      <c r="M49604" s="51"/>
    </row>
    <row r="49605" spans="9:13">
      <c r="I49605" s="51"/>
      <c r="M49605" s="51"/>
    </row>
    <row r="49606" spans="9:13">
      <c r="I49606" s="51"/>
      <c r="M49606" s="51"/>
    </row>
    <row r="49607" spans="9:13">
      <c r="I49607" s="51"/>
      <c r="M49607" s="51"/>
    </row>
    <row r="49608" spans="9:13">
      <c r="I49608" s="51"/>
      <c r="M49608" s="51"/>
    </row>
    <row r="49609" spans="9:13">
      <c r="I49609" s="51"/>
      <c r="M49609" s="51"/>
    </row>
    <row r="49610" spans="9:13">
      <c r="I49610" s="51"/>
      <c r="M49610" s="51"/>
    </row>
    <row r="49611" spans="9:13">
      <c r="I49611" s="51"/>
      <c r="M49611" s="51"/>
    </row>
    <row r="49612" spans="9:13">
      <c r="I49612" s="51"/>
      <c r="M49612" s="51"/>
    </row>
    <row r="49613" spans="9:13">
      <c r="I49613" s="51"/>
      <c r="M49613" s="51"/>
    </row>
    <row r="49614" spans="9:13">
      <c r="I49614" s="51"/>
      <c r="M49614" s="51"/>
    </row>
    <row r="49615" spans="9:13">
      <c r="I49615" s="51"/>
      <c r="M49615" s="51"/>
    </row>
    <row r="49616" spans="9:13">
      <c r="I49616" s="51"/>
      <c r="M49616" s="51"/>
    </row>
    <row r="49617" spans="9:13">
      <c r="I49617" s="51"/>
      <c r="M49617" s="51"/>
    </row>
    <row r="49618" spans="9:13">
      <c r="I49618" s="51"/>
      <c r="M49618" s="51"/>
    </row>
    <row r="49619" spans="9:13">
      <c r="I49619" s="51"/>
      <c r="M49619" s="51"/>
    </row>
    <row r="49620" spans="9:13">
      <c r="I49620" s="51"/>
      <c r="M49620" s="51"/>
    </row>
    <row r="49621" spans="9:13">
      <c r="I49621" s="51"/>
      <c r="M49621" s="51"/>
    </row>
    <row r="49622" spans="9:13">
      <c r="I49622" s="51"/>
      <c r="M49622" s="51"/>
    </row>
    <row r="49623" spans="9:13">
      <c r="I49623" s="51"/>
      <c r="M49623" s="51"/>
    </row>
    <row r="49624" spans="9:13">
      <c r="I49624" s="51"/>
      <c r="M49624" s="51"/>
    </row>
    <row r="49625" spans="9:13">
      <c r="I49625" s="51"/>
      <c r="M49625" s="51"/>
    </row>
    <row r="49626" spans="9:13">
      <c r="I49626" s="51"/>
      <c r="M49626" s="51"/>
    </row>
    <row r="49627" spans="9:13">
      <c r="I49627" s="51"/>
      <c r="M49627" s="51"/>
    </row>
    <row r="49628" spans="9:13">
      <c r="I49628" s="51"/>
      <c r="M49628" s="51"/>
    </row>
    <row r="49629" spans="9:13">
      <c r="I49629" s="51"/>
      <c r="M49629" s="51"/>
    </row>
    <row r="49630" spans="9:13">
      <c r="I49630" s="51"/>
      <c r="M49630" s="51"/>
    </row>
    <row r="49631" spans="9:13">
      <c r="I49631" s="51"/>
      <c r="M49631" s="51"/>
    </row>
    <row r="49632" spans="9:13">
      <c r="I49632" s="51"/>
      <c r="M49632" s="51"/>
    </row>
    <row r="49633" spans="9:13">
      <c r="I49633" s="51"/>
      <c r="M49633" s="51"/>
    </row>
    <row r="49634" spans="9:13">
      <c r="I49634" s="51"/>
      <c r="M49634" s="51"/>
    </row>
    <row r="49635" spans="9:13">
      <c r="I49635" s="51"/>
      <c r="M49635" s="51"/>
    </row>
    <row r="49636" spans="9:13">
      <c r="I49636" s="51"/>
      <c r="M49636" s="51"/>
    </row>
    <row r="49637" spans="9:13">
      <c r="I49637" s="51"/>
      <c r="M49637" s="51"/>
    </row>
    <row r="49638" spans="9:13">
      <c r="I49638" s="51"/>
      <c r="M49638" s="51"/>
    </row>
    <row r="49639" spans="9:13">
      <c r="I49639" s="51"/>
      <c r="M49639" s="51"/>
    </row>
    <row r="49640" spans="9:13">
      <c r="I49640" s="51"/>
      <c r="M49640" s="51"/>
    </row>
    <row r="49641" spans="9:13">
      <c r="I49641" s="51"/>
      <c r="M49641" s="51"/>
    </row>
    <row r="49642" spans="9:13">
      <c r="I49642" s="51"/>
      <c r="M49642" s="51"/>
    </row>
    <row r="49643" spans="9:13">
      <c r="I49643" s="51"/>
      <c r="M49643" s="51"/>
    </row>
    <row r="49644" spans="9:13">
      <c r="I49644" s="51"/>
      <c r="M49644" s="51"/>
    </row>
    <row r="49645" spans="9:13">
      <c r="I49645" s="51"/>
      <c r="M49645" s="51"/>
    </row>
    <row r="49646" spans="9:13">
      <c r="I49646" s="51"/>
      <c r="M49646" s="51"/>
    </row>
    <row r="49647" spans="9:13">
      <c r="I49647" s="51"/>
      <c r="M49647" s="51"/>
    </row>
    <row r="49648" spans="9:13">
      <c r="I49648" s="51"/>
      <c r="M49648" s="51"/>
    </row>
    <row r="49649" spans="9:13">
      <c r="I49649" s="51"/>
      <c r="M49649" s="51"/>
    </row>
    <row r="49650" spans="9:13">
      <c r="I49650" s="51"/>
      <c r="M49650" s="51"/>
    </row>
    <row r="49651" spans="9:13">
      <c r="I49651" s="51"/>
      <c r="M49651" s="51"/>
    </row>
    <row r="49652" spans="9:13">
      <c r="I49652" s="51"/>
      <c r="M49652" s="51"/>
    </row>
    <row r="49653" spans="9:13">
      <c r="I49653" s="51"/>
      <c r="M49653" s="51"/>
    </row>
    <row r="49654" spans="9:13">
      <c r="I49654" s="51"/>
      <c r="M49654" s="51"/>
    </row>
    <row r="49655" spans="9:13">
      <c r="I49655" s="51"/>
      <c r="M49655" s="51"/>
    </row>
    <row r="49656" spans="9:13">
      <c r="I49656" s="51"/>
      <c r="M49656" s="51"/>
    </row>
    <row r="49657" spans="9:13">
      <c r="I49657" s="51"/>
      <c r="M49657" s="51"/>
    </row>
    <row r="49658" spans="9:13">
      <c r="I49658" s="51"/>
      <c r="M49658" s="51"/>
    </row>
    <row r="49659" spans="9:13">
      <c r="I49659" s="51"/>
      <c r="M49659" s="51"/>
    </row>
    <row r="49660" spans="9:13">
      <c r="I49660" s="51"/>
      <c r="M49660" s="51"/>
    </row>
    <row r="49661" spans="9:13">
      <c r="I49661" s="51"/>
      <c r="M49661" s="51"/>
    </row>
    <row r="49662" spans="9:13">
      <c r="I49662" s="51"/>
      <c r="M49662" s="51"/>
    </row>
    <row r="49663" spans="9:13">
      <c r="I49663" s="51"/>
      <c r="M49663" s="51"/>
    </row>
    <row r="49664" spans="9:13">
      <c r="I49664" s="51"/>
      <c r="M49664" s="51"/>
    </row>
    <row r="49665" spans="9:13">
      <c r="I49665" s="51"/>
      <c r="M49665" s="51"/>
    </row>
    <row r="49666" spans="9:13">
      <c r="I49666" s="51"/>
      <c r="M49666" s="51"/>
    </row>
    <row r="49667" spans="9:13">
      <c r="I49667" s="51"/>
      <c r="M49667" s="51"/>
    </row>
    <row r="49668" spans="9:13">
      <c r="I49668" s="51"/>
      <c r="M49668" s="51"/>
    </row>
    <row r="49669" spans="9:13">
      <c r="I49669" s="51"/>
      <c r="M49669" s="51"/>
    </row>
    <row r="49670" spans="9:13">
      <c r="I49670" s="51"/>
      <c r="M49670" s="51"/>
    </row>
    <row r="49671" spans="9:13">
      <c r="I49671" s="51"/>
      <c r="M49671" s="51"/>
    </row>
    <row r="49672" spans="9:13">
      <c r="I49672" s="51"/>
      <c r="M49672" s="51"/>
    </row>
    <row r="49673" spans="9:13">
      <c r="I49673" s="51"/>
      <c r="M49673" s="51"/>
    </row>
    <row r="49674" spans="9:13">
      <c r="I49674" s="51"/>
      <c r="M49674" s="51"/>
    </row>
    <row r="49675" spans="9:13">
      <c r="I49675" s="51"/>
      <c r="M49675" s="51"/>
    </row>
    <row r="49676" spans="9:13">
      <c r="I49676" s="51"/>
      <c r="M49676" s="51"/>
    </row>
    <row r="49677" spans="9:13">
      <c r="I49677" s="51"/>
      <c r="M49677" s="51"/>
    </row>
    <row r="49678" spans="9:13">
      <c r="I49678" s="51"/>
      <c r="M49678" s="51"/>
    </row>
    <row r="49679" spans="9:13">
      <c r="I49679" s="51"/>
      <c r="M49679" s="51"/>
    </row>
    <row r="49680" spans="9:13">
      <c r="I49680" s="51"/>
      <c r="M49680" s="51"/>
    </row>
    <row r="49681" spans="9:13">
      <c r="I49681" s="51"/>
      <c r="M49681" s="51"/>
    </row>
    <row r="49682" spans="9:13">
      <c r="I49682" s="51"/>
      <c r="M49682" s="51"/>
    </row>
    <row r="49683" spans="9:13">
      <c r="I49683" s="51"/>
      <c r="M49683" s="51"/>
    </row>
    <row r="49684" spans="9:13">
      <c r="I49684" s="51"/>
      <c r="M49684" s="51"/>
    </row>
    <row r="49685" spans="9:13">
      <c r="I49685" s="51"/>
      <c r="M49685" s="51"/>
    </row>
    <row r="49686" spans="9:13">
      <c r="I49686" s="51"/>
      <c r="M49686" s="51"/>
    </row>
    <row r="49687" spans="9:13">
      <c r="I49687" s="51"/>
      <c r="M49687" s="51"/>
    </row>
    <row r="49688" spans="9:13">
      <c r="I49688" s="51"/>
      <c r="M49688" s="51"/>
    </row>
    <row r="49689" spans="9:13">
      <c r="I49689" s="51"/>
      <c r="M49689" s="51"/>
    </row>
    <row r="49690" spans="9:13">
      <c r="I49690" s="51"/>
      <c r="M49690" s="51"/>
    </row>
    <row r="49691" spans="9:13">
      <c r="I49691" s="51"/>
      <c r="M49691" s="51"/>
    </row>
    <row r="49692" spans="9:13">
      <c r="I49692" s="51"/>
      <c r="M49692" s="51"/>
    </row>
    <row r="49693" spans="9:13">
      <c r="I49693" s="51"/>
      <c r="M49693" s="51"/>
    </row>
    <row r="49694" spans="9:13">
      <c r="I49694" s="51"/>
      <c r="M49694" s="51"/>
    </row>
    <row r="49695" spans="9:13">
      <c r="I49695" s="51"/>
      <c r="M49695" s="51"/>
    </row>
    <row r="49696" spans="9:13">
      <c r="I49696" s="51"/>
      <c r="M49696" s="51"/>
    </row>
    <row r="49697" spans="9:13">
      <c r="I49697" s="51"/>
      <c r="M49697" s="51"/>
    </row>
    <row r="49698" spans="9:13">
      <c r="I49698" s="51"/>
      <c r="M49698" s="51"/>
    </row>
    <row r="49699" spans="9:13">
      <c r="I49699" s="51"/>
      <c r="M49699" s="51"/>
    </row>
    <row r="49700" spans="9:13">
      <c r="I49700" s="51"/>
      <c r="M49700" s="51"/>
    </row>
    <row r="49701" spans="9:13">
      <c r="I49701" s="51"/>
      <c r="M49701" s="51"/>
    </row>
    <row r="49702" spans="9:13">
      <c r="I49702" s="51"/>
      <c r="M49702" s="51"/>
    </row>
    <row r="49703" spans="9:13">
      <c r="I49703" s="51"/>
      <c r="M49703" s="51"/>
    </row>
    <row r="49704" spans="9:13">
      <c r="I49704" s="51"/>
      <c r="M49704" s="51"/>
    </row>
    <row r="49705" spans="9:13">
      <c r="I49705" s="51"/>
      <c r="M49705" s="51"/>
    </row>
    <row r="49706" spans="9:13">
      <c r="I49706" s="51"/>
      <c r="M49706" s="51"/>
    </row>
    <row r="49707" spans="9:13">
      <c r="I49707" s="51"/>
      <c r="M49707" s="51"/>
    </row>
    <row r="49708" spans="9:13">
      <c r="I49708" s="51"/>
      <c r="M49708" s="51"/>
    </row>
    <row r="49709" spans="9:13">
      <c r="I49709" s="51"/>
      <c r="M49709" s="51"/>
    </row>
    <row r="49710" spans="9:13">
      <c r="I49710" s="51"/>
      <c r="M49710" s="51"/>
    </row>
    <row r="49711" spans="9:13">
      <c r="I49711" s="51"/>
      <c r="M49711" s="51"/>
    </row>
    <row r="49712" spans="9:13">
      <c r="I49712" s="51"/>
      <c r="M49712" s="51"/>
    </row>
    <row r="49713" spans="9:13">
      <c r="I49713" s="51"/>
      <c r="M49713" s="51"/>
    </row>
    <row r="49714" spans="9:13">
      <c r="I49714" s="51"/>
      <c r="M49714" s="51"/>
    </row>
    <row r="49715" spans="9:13">
      <c r="I49715" s="51"/>
      <c r="M49715" s="51"/>
    </row>
    <row r="49716" spans="9:13">
      <c r="I49716" s="51"/>
      <c r="M49716" s="51"/>
    </row>
    <row r="49717" spans="9:13">
      <c r="I49717" s="51"/>
      <c r="M49717" s="51"/>
    </row>
    <row r="49718" spans="9:13">
      <c r="I49718" s="51"/>
      <c r="M49718" s="51"/>
    </row>
    <row r="49719" spans="9:13">
      <c r="I49719" s="51"/>
      <c r="M49719" s="51"/>
    </row>
    <row r="49720" spans="9:13">
      <c r="I49720" s="51"/>
      <c r="M49720" s="51"/>
    </row>
    <row r="49721" spans="9:13">
      <c r="I49721" s="51"/>
      <c r="M49721" s="51"/>
    </row>
    <row r="49722" spans="9:13">
      <c r="I49722" s="51"/>
      <c r="M49722" s="51"/>
    </row>
    <row r="49723" spans="9:13">
      <c r="I49723" s="51"/>
      <c r="M49723" s="51"/>
    </row>
    <row r="49724" spans="9:13">
      <c r="I49724" s="51"/>
      <c r="M49724" s="51"/>
    </row>
    <row r="49725" spans="9:13">
      <c r="I49725" s="51"/>
      <c r="M49725" s="51"/>
    </row>
    <row r="49726" spans="9:13">
      <c r="I49726" s="51"/>
      <c r="M49726" s="51"/>
    </row>
    <row r="49727" spans="9:13">
      <c r="I49727" s="51"/>
      <c r="M49727" s="51"/>
    </row>
    <row r="49728" spans="9:13">
      <c r="I49728" s="51"/>
      <c r="M49728" s="51"/>
    </row>
    <row r="49729" spans="9:13">
      <c r="I49729" s="51"/>
      <c r="M49729" s="51"/>
    </row>
    <row r="49730" spans="9:13">
      <c r="I49730" s="51"/>
      <c r="M49730" s="51"/>
    </row>
    <row r="49731" spans="9:13">
      <c r="I49731" s="51"/>
      <c r="M49731" s="51"/>
    </row>
    <row r="49732" spans="9:13">
      <c r="I49732" s="51"/>
      <c r="M49732" s="51"/>
    </row>
    <row r="49733" spans="9:13">
      <c r="I49733" s="51"/>
      <c r="M49733" s="51"/>
    </row>
    <row r="49734" spans="9:13">
      <c r="I49734" s="51"/>
      <c r="M49734" s="51"/>
    </row>
    <row r="49735" spans="9:13">
      <c r="I49735" s="51"/>
      <c r="M49735" s="51"/>
    </row>
    <row r="49736" spans="9:13">
      <c r="I49736" s="51"/>
      <c r="M49736" s="51"/>
    </row>
    <row r="49737" spans="9:13">
      <c r="I49737" s="51"/>
      <c r="M49737" s="51"/>
    </row>
    <row r="49738" spans="9:13">
      <c r="I49738" s="51"/>
      <c r="M49738" s="51"/>
    </row>
    <row r="49739" spans="9:13">
      <c r="I49739" s="51"/>
      <c r="M49739" s="51"/>
    </row>
    <row r="49740" spans="9:13">
      <c r="I49740" s="51"/>
      <c r="M49740" s="51"/>
    </row>
    <row r="49741" spans="9:13">
      <c r="I49741" s="51"/>
      <c r="M49741" s="51"/>
    </row>
    <row r="49742" spans="9:13">
      <c r="I49742" s="51"/>
      <c r="M49742" s="51"/>
    </row>
    <row r="49743" spans="9:13">
      <c r="I49743" s="51"/>
      <c r="M49743" s="51"/>
    </row>
    <row r="49744" spans="9:13">
      <c r="I49744" s="51"/>
      <c r="M49744" s="51"/>
    </row>
    <row r="49745" spans="9:13">
      <c r="I49745" s="51"/>
      <c r="M49745" s="51"/>
    </row>
    <row r="49746" spans="9:13">
      <c r="I49746" s="51"/>
      <c r="M49746" s="51"/>
    </row>
    <row r="49747" spans="9:13">
      <c r="I49747" s="51"/>
      <c r="M49747" s="51"/>
    </row>
    <row r="49748" spans="9:13">
      <c r="I49748" s="51"/>
      <c r="M49748" s="51"/>
    </row>
    <row r="49749" spans="9:13">
      <c r="I49749" s="51"/>
      <c r="M49749" s="51"/>
    </row>
    <row r="49750" spans="9:13">
      <c r="I49750" s="51"/>
      <c r="M49750" s="51"/>
    </row>
    <row r="49751" spans="9:13">
      <c r="I49751" s="51"/>
      <c r="M49751" s="51"/>
    </row>
    <row r="49752" spans="9:13">
      <c r="I49752" s="51"/>
      <c r="M49752" s="51"/>
    </row>
    <row r="49753" spans="9:13">
      <c r="I49753" s="51"/>
      <c r="M49753" s="51"/>
    </row>
    <row r="49754" spans="9:13">
      <c r="I49754" s="51"/>
      <c r="M49754" s="51"/>
    </row>
    <row r="49755" spans="9:13">
      <c r="I49755" s="51"/>
      <c r="M49755" s="51"/>
    </row>
    <row r="49756" spans="9:13">
      <c r="I49756" s="51"/>
      <c r="M49756" s="51"/>
    </row>
    <row r="49757" spans="9:13">
      <c r="I49757" s="51"/>
      <c r="M49757" s="51"/>
    </row>
    <row r="49758" spans="9:13">
      <c r="I49758" s="51"/>
      <c r="M49758" s="51"/>
    </row>
    <row r="49759" spans="9:13">
      <c r="I49759" s="51"/>
      <c r="M49759" s="51"/>
    </row>
    <row r="49760" spans="9:13">
      <c r="I49760" s="51"/>
      <c r="M49760" s="51"/>
    </row>
    <row r="49761" spans="9:13">
      <c r="I49761" s="51"/>
      <c r="M49761" s="51"/>
    </row>
    <row r="49762" spans="9:13">
      <c r="I49762" s="51"/>
      <c r="M49762" s="51"/>
    </row>
    <row r="49763" spans="9:13">
      <c r="I49763" s="51"/>
      <c r="M49763" s="51"/>
    </row>
    <row r="49764" spans="9:13">
      <c r="I49764" s="51"/>
      <c r="M49764" s="51"/>
    </row>
    <row r="49765" spans="9:13">
      <c r="I49765" s="51"/>
      <c r="M49765" s="51"/>
    </row>
    <row r="49766" spans="9:13">
      <c r="I49766" s="51"/>
      <c r="M49766" s="51"/>
    </row>
    <row r="49767" spans="9:13">
      <c r="I49767" s="51"/>
      <c r="M49767" s="51"/>
    </row>
    <row r="49768" spans="9:13">
      <c r="I49768" s="51"/>
      <c r="M49768" s="51"/>
    </row>
    <row r="49769" spans="9:13">
      <c r="I49769" s="51"/>
      <c r="M49769" s="51"/>
    </row>
    <row r="49770" spans="9:13">
      <c r="I49770" s="51"/>
      <c r="M49770" s="51"/>
    </row>
    <row r="49771" spans="9:13">
      <c r="I49771" s="51"/>
      <c r="M49771" s="51"/>
    </row>
    <row r="49772" spans="9:13">
      <c r="I49772" s="51"/>
      <c r="M49772" s="51"/>
    </row>
    <row r="49773" spans="9:13">
      <c r="I49773" s="51"/>
      <c r="M49773" s="51"/>
    </row>
    <row r="49774" spans="9:13">
      <c r="I49774" s="51"/>
      <c r="M49774" s="51"/>
    </row>
    <row r="49775" spans="9:13">
      <c r="I49775" s="51"/>
      <c r="M49775" s="51"/>
    </row>
    <row r="49776" spans="9:13">
      <c r="I49776" s="51"/>
      <c r="M49776" s="51"/>
    </row>
    <row r="49777" spans="9:13">
      <c r="I49777" s="51"/>
      <c r="M49777" s="51"/>
    </row>
    <row r="49778" spans="9:13">
      <c r="I49778" s="51"/>
      <c r="M49778" s="51"/>
    </row>
    <row r="49779" spans="9:13">
      <c r="I49779" s="51"/>
      <c r="M49779" s="51"/>
    </row>
    <row r="49780" spans="9:13">
      <c r="I49780" s="51"/>
      <c r="M49780" s="51"/>
    </row>
    <row r="49781" spans="9:13">
      <c r="I49781" s="51"/>
      <c r="M49781" s="51"/>
    </row>
    <row r="49782" spans="9:13">
      <c r="I49782" s="51"/>
      <c r="M49782" s="51"/>
    </row>
    <row r="49783" spans="9:13">
      <c r="I49783" s="51"/>
      <c r="M49783" s="51"/>
    </row>
    <row r="49784" spans="9:13">
      <c r="I49784" s="51"/>
      <c r="M49784" s="51"/>
    </row>
    <row r="49785" spans="9:13">
      <c r="I49785" s="51"/>
      <c r="M49785" s="51"/>
    </row>
    <row r="49786" spans="9:13">
      <c r="I49786" s="51"/>
      <c r="M49786" s="51"/>
    </row>
    <row r="49787" spans="9:13">
      <c r="I49787" s="51"/>
      <c r="M49787" s="51"/>
    </row>
    <row r="49788" spans="9:13">
      <c r="I49788" s="51"/>
      <c r="M49788" s="51"/>
    </row>
    <row r="49789" spans="9:13">
      <c r="I49789" s="51"/>
      <c r="M49789" s="51"/>
    </row>
    <row r="49790" spans="9:13">
      <c r="I49790" s="51"/>
      <c r="M49790" s="51"/>
    </row>
    <row r="49791" spans="9:13">
      <c r="I49791" s="51"/>
      <c r="M49791" s="51"/>
    </row>
    <row r="49792" spans="9:13">
      <c r="I49792" s="51"/>
      <c r="M49792" s="51"/>
    </row>
    <row r="49793" spans="9:13">
      <c r="I49793" s="51"/>
      <c r="M49793" s="51"/>
    </row>
    <row r="49794" spans="9:13">
      <c r="I49794" s="51"/>
      <c r="M49794" s="51"/>
    </row>
    <row r="49795" spans="9:13">
      <c r="I49795" s="51"/>
      <c r="M49795" s="51"/>
    </row>
    <row r="49796" spans="9:13">
      <c r="I49796" s="51"/>
      <c r="M49796" s="51"/>
    </row>
    <row r="49797" spans="9:13">
      <c r="I49797" s="51"/>
      <c r="M49797" s="51"/>
    </row>
    <row r="49798" spans="9:13">
      <c r="I49798" s="51"/>
      <c r="M49798" s="51"/>
    </row>
    <row r="49799" spans="9:13">
      <c r="I49799" s="51"/>
      <c r="M49799" s="51"/>
    </row>
    <row r="49800" spans="9:13">
      <c r="I49800" s="51"/>
      <c r="M49800" s="51"/>
    </row>
    <row r="49801" spans="9:13">
      <c r="I49801" s="51"/>
      <c r="M49801" s="51"/>
    </row>
    <row r="49802" spans="9:13">
      <c r="I49802" s="51"/>
      <c r="M49802" s="51"/>
    </row>
    <row r="49803" spans="9:13">
      <c r="I49803" s="51"/>
      <c r="M49803" s="51"/>
    </row>
    <row r="49804" spans="9:13">
      <c r="I49804" s="51"/>
      <c r="M49804" s="51"/>
    </row>
    <row r="49805" spans="9:13">
      <c r="I49805" s="51"/>
      <c r="M49805" s="51"/>
    </row>
    <row r="49806" spans="9:13">
      <c r="I49806" s="51"/>
      <c r="M49806" s="51"/>
    </row>
    <row r="49807" spans="9:13">
      <c r="I49807" s="51"/>
      <c r="M49807" s="51"/>
    </row>
    <row r="49808" spans="9:13">
      <c r="I49808" s="51"/>
      <c r="M49808" s="51"/>
    </row>
    <row r="49809" spans="9:13">
      <c r="I49809" s="51"/>
      <c r="M49809" s="51"/>
    </row>
    <row r="49810" spans="9:13">
      <c r="I49810" s="51"/>
      <c r="M49810" s="51"/>
    </row>
    <row r="49811" spans="9:13">
      <c r="I49811" s="51"/>
      <c r="M49811" s="51"/>
    </row>
    <row r="49812" spans="9:13">
      <c r="I49812" s="51"/>
      <c r="M49812" s="51"/>
    </row>
    <row r="49813" spans="9:13">
      <c r="I49813" s="51"/>
      <c r="M49813" s="51"/>
    </row>
    <row r="49814" spans="9:13">
      <c r="I49814" s="51"/>
      <c r="M49814" s="51"/>
    </row>
    <row r="49815" spans="9:13">
      <c r="I49815" s="51"/>
      <c r="M49815" s="51"/>
    </row>
    <row r="49816" spans="9:13">
      <c r="I49816" s="51"/>
      <c r="M49816" s="51"/>
    </row>
    <row r="49817" spans="9:13">
      <c r="I49817" s="51"/>
      <c r="M49817" s="51"/>
    </row>
    <row r="49818" spans="9:13">
      <c r="I49818" s="51"/>
      <c r="M49818" s="51"/>
    </row>
    <row r="49819" spans="9:13">
      <c r="I49819" s="51"/>
      <c r="M49819" s="51"/>
    </row>
    <row r="49820" spans="9:13">
      <c r="I49820" s="51"/>
      <c r="M49820" s="51"/>
    </row>
    <row r="49821" spans="9:13">
      <c r="I49821" s="51"/>
      <c r="M49821" s="51"/>
    </row>
    <row r="49822" spans="9:13">
      <c r="I49822" s="51"/>
      <c r="M49822" s="51"/>
    </row>
    <row r="49823" spans="9:13">
      <c r="I49823" s="51"/>
      <c r="M49823" s="51"/>
    </row>
    <row r="49824" spans="9:13">
      <c r="I49824" s="51"/>
      <c r="M49824" s="51"/>
    </row>
    <row r="49825" spans="9:13">
      <c r="I49825" s="51"/>
      <c r="M49825" s="51"/>
    </row>
    <row r="49826" spans="9:13">
      <c r="I49826" s="51"/>
      <c r="M49826" s="51"/>
    </row>
    <row r="49827" spans="9:13">
      <c r="I49827" s="51"/>
      <c r="M49827" s="51"/>
    </row>
    <row r="49828" spans="9:13">
      <c r="I49828" s="51"/>
      <c r="M49828" s="51"/>
    </row>
    <row r="49829" spans="9:13">
      <c r="I49829" s="51"/>
      <c r="M49829" s="51"/>
    </row>
    <row r="49830" spans="9:13">
      <c r="I49830" s="51"/>
      <c r="M49830" s="51"/>
    </row>
    <row r="49831" spans="9:13">
      <c r="I49831" s="51"/>
      <c r="M49831" s="51"/>
    </row>
    <row r="49832" spans="9:13">
      <c r="I49832" s="51"/>
      <c r="M49832" s="51"/>
    </row>
    <row r="49833" spans="9:13">
      <c r="I49833" s="51"/>
      <c r="M49833" s="51"/>
    </row>
    <row r="49834" spans="9:13">
      <c r="I49834" s="51"/>
      <c r="M49834" s="51"/>
    </row>
    <row r="49835" spans="9:13">
      <c r="I49835" s="51"/>
      <c r="M49835" s="51"/>
    </row>
    <row r="49836" spans="9:13">
      <c r="I49836" s="51"/>
      <c r="M49836" s="51"/>
    </row>
    <row r="49837" spans="9:13">
      <c r="I49837" s="51"/>
      <c r="M49837" s="51"/>
    </row>
    <row r="49838" spans="9:13">
      <c r="I49838" s="51"/>
      <c r="M49838" s="51"/>
    </row>
    <row r="49839" spans="9:13">
      <c r="I49839" s="51"/>
      <c r="M49839" s="51"/>
    </row>
    <row r="49840" spans="9:13">
      <c r="I49840" s="51"/>
      <c r="M49840" s="51"/>
    </row>
    <row r="49841" spans="9:13">
      <c r="I49841" s="51"/>
      <c r="M49841" s="51"/>
    </row>
    <row r="49842" spans="9:13">
      <c r="I49842" s="51"/>
      <c r="M49842" s="51"/>
    </row>
    <row r="49843" spans="9:13">
      <c r="I49843" s="51"/>
      <c r="M49843" s="51"/>
    </row>
    <row r="49844" spans="9:13">
      <c r="I49844" s="51"/>
      <c r="M49844" s="51"/>
    </row>
    <row r="49845" spans="9:13">
      <c r="I49845" s="51"/>
      <c r="M49845" s="51"/>
    </row>
    <row r="49846" spans="9:13">
      <c r="I49846" s="51"/>
      <c r="M49846" s="51"/>
    </row>
    <row r="49847" spans="9:13">
      <c r="I49847" s="51"/>
      <c r="M49847" s="51"/>
    </row>
    <row r="49848" spans="9:13">
      <c r="I49848" s="51"/>
      <c r="M49848" s="51"/>
    </row>
    <row r="49849" spans="9:13">
      <c r="I49849" s="51"/>
      <c r="M49849" s="51"/>
    </row>
    <row r="49850" spans="9:13">
      <c r="I49850" s="51"/>
      <c r="M49850" s="51"/>
    </row>
    <row r="49851" spans="9:13">
      <c r="I49851" s="51"/>
      <c r="M49851" s="51"/>
    </row>
    <row r="49852" spans="9:13">
      <c r="I49852" s="51"/>
      <c r="M49852" s="51"/>
    </row>
    <row r="49853" spans="9:13">
      <c r="I49853" s="51"/>
      <c r="M49853" s="51"/>
    </row>
    <row r="49854" spans="9:13">
      <c r="I49854" s="51"/>
      <c r="M49854" s="51"/>
    </row>
    <row r="49855" spans="9:13">
      <c r="I49855" s="51"/>
      <c r="M49855" s="51"/>
    </row>
    <row r="49856" spans="9:13">
      <c r="I49856" s="51"/>
      <c r="M49856" s="51"/>
    </row>
    <row r="49857" spans="9:13">
      <c r="I49857" s="51"/>
      <c r="M49857" s="51"/>
    </row>
    <row r="49858" spans="9:13">
      <c r="I49858" s="51"/>
      <c r="M49858" s="51"/>
    </row>
    <row r="49859" spans="9:13">
      <c r="I49859" s="51"/>
      <c r="M49859" s="51"/>
    </row>
    <row r="49860" spans="9:13">
      <c r="I49860" s="51"/>
      <c r="M49860" s="51"/>
    </row>
    <row r="49861" spans="9:13">
      <c r="I49861" s="51"/>
      <c r="M49861" s="51"/>
    </row>
    <row r="49862" spans="9:13">
      <c r="I49862" s="51"/>
      <c r="M49862" s="51"/>
    </row>
    <row r="49863" spans="9:13">
      <c r="I49863" s="51"/>
      <c r="M49863" s="51"/>
    </row>
    <row r="49864" spans="9:13">
      <c r="I49864" s="51"/>
      <c r="M49864" s="51"/>
    </row>
    <row r="49865" spans="9:13">
      <c r="I49865" s="51"/>
      <c r="M49865" s="51"/>
    </row>
    <row r="49866" spans="9:13">
      <c r="I49866" s="51"/>
      <c r="M49866" s="51"/>
    </row>
    <row r="49867" spans="9:13">
      <c r="I49867" s="51"/>
      <c r="M49867" s="51"/>
    </row>
    <row r="49868" spans="9:13">
      <c r="I49868" s="51"/>
      <c r="M49868" s="51"/>
    </row>
    <row r="49869" spans="9:13">
      <c r="I49869" s="51"/>
      <c r="M49869" s="51"/>
    </row>
    <row r="49870" spans="9:13">
      <c r="I49870" s="51"/>
      <c r="M49870" s="51"/>
    </row>
    <row r="49871" spans="9:13">
      <c r="I49871" s="51"/>
      <c r="M49871" s="51"/>
    </row>
    <row r="49872" spans="9:13">
      <c r="I49872" s="51"/>
      <c r="M49872" s="51"/>
    </row>
    <row r="49873" spans="9:13">
      <c r="I49873" s="51"/>
      <c r="M49873" s="51"/>
    </row>
    <row r="49874" spans="9:13">
      <c r="I49874" s="51"/>
      <c r="M49874" s="51"/>
    </row>
    <row r="49875" spans="9:13">
      <c r="I49875" s="51"/>
      <c r="M49875" s="51"/>
    </row>
    <row r="49876" spans="9:13">
      <c r="I49876" s="51"/>
      <c r="M49876" s="51"/>
    </row>
    <row r="49877" spans="9:13">
      <c r="I49877" s="51"/>
      <c r="M49877" s="51"/>
    </row>
    <row r="49878" spans="9:13">
      <c r="I49878" s="51"/>
      <c r="M49878" s="51"/>
    </row>
    <row r="49879" spans="9:13">
      <c r="I49879" s="51"/>
      <c r="M49879" s="51"/>
    </row>
    <row r="49880" spans="9:13">
      <c r="I49880" s="51"/>
      <c r="M49880" s="51"/>
    </row>
    <row r="49881" spans="9:13">
      <c r="I49881" s="51"/>
      <c r="M49881" s="51"/>
    </row>
    <row r="49882" spans="9:13">
      <c r="I49882" s="51"/>
      <c r="M49882" s="51"/>
    </row>
    <row r="49883" spans="9:13">
      <c r="I49883" s="51"/>
      <c r="M49883" s="51"/>
    </row>
    <row r="49884" spans="9:13">
      <c r="I49884" s="51"/>
      <c r="M49884" s="51"/>
    </row>
    <row r="49885" spans="9:13">
      <c r="I49885" s="51"/>
      <c r="M49885" s="51"/>
    </row>
    <row r="49886" spans="9:13">
      <c r="I49886" s="51"/>
      <c r="M49886" s="51"/>
    </row>
    <row r="49887" spans="9:13">
      <c r="I49887" s="51"/>
      <c r="M49887" s="51"/>
    </row>
    <row r="49888" spans="9:13">
      <c r="I49888" s="51"/>
      <c r="M49888" s="51"/>
    </row>
    <row r="49889" spans="9:13">
      <c r="I49889" s="51"/>
      <c r="M49889" s="51"/>
    </row>
    <row r="49890" spans="9:13">
      <c r="I49890" s="51"/>
      <c r="M49890" s="51"/>
    </row>
    <row r="49891" spans="9:13">
      <c r="I49891" s="51"/>
      <c r="M49891" s="51"/>
    </row>
    <row r="49892" spans="9:13">
      <c r="I49892" s="51"/>
      <c r="M49892" s="51"/>
    </row>
    <row r="49893" spans="9:13">
      <c r="I49893" s="51"/>
      <c r="M49893" s="51"/>
    </row>
    <row r="49894" spans="9:13">
      <c r="I49894" s="51"/>
      <c r="M49894" s="51"/>
    </row>
    <row r="49895" spans="9:13">
      <c r="I49895" s="51"/>
      <c r="M49895" s="51"/>
    </row>
    <row r="49896" spans="9:13">
      <c r="I49896" s="51"/>
      <c r="M49896" s="51"/>
    </row>
    <row r="49897" spans="9:13">
      <c r="I49897" s="51"/>
      <c r="M49897" s="51"/>
    </row>
    <row r="49898" spans="9:13">
      <c r="I49898" s="51"/>
      <c r="M49898" s="51"/>
    </row>
    <row r="49899" spans="9:13">
      <c r="I49899" s="51"/>
      <c r="M49899" s="51"/>
    </row>
    <row r="49900" spans="9:13">
      <c r="I49900" s="51"/>
      <c r="M49900" s="51"/>
    </row>
    <row r="49901" spans="9:13">
      <c r="I49901" s="51"/>
      <c r="M49901" s="51"/>
    </row>
    <row r="49902" spans="9:13">
      <c r="I49902" s="51"/>
      <c r="M49902" s="51"/>
    </row>
    <row r="49903" spans="9:13">
      <c r="I49903" s="51"/>
      <c r="M49903" s="51"/>
    </row>
    <row r="49904" spans="9:13">
      <c r="I49904" s="51"/>
      <c r="M49904" s="51"/>
    </row>
    <row r="49905" spans="9:13">
      <c r="I49905" s="51"/>
      <c r="M49905" s="51"/>
    </row>
    <row r="49906" spans="9:13">
      <c r="I49906" s="51"/>
      <c r="M49906" s="51"/>
    </row>
    <row r="49907" spans="9:13">
      <c r="I49907" s="51"/>
      <c r="M49907" s="51"/>
    </row>
    <row r="49908" spans="9:13">
      <c r="I49908" s="51"/>
      <c r="M49908" s="51"/>
    </row>
    <row r="49909" spans="9:13">
      <c r="I49909" s="51"/>
      <c r="M49909" s="51"/>
    </row>
    <row r="49910" spans="9:13">
      <c r="I49910" s="51"/>
      <c r="M49910" s="51"/>
    </row>
    <row r="49911" spans="9:13">
      <c r="I49911" s="51"/>
      <c r="M49911" s="51"/>
    </row>
    <row r="49912" spans="9:13">
      <c r="I49912" s="51"/>
      <c r="M49912" s="51"/>
    </row>
    <row r="49913" spans="9:13">
      <c r="I49913" s="51"/>
      <c r="M49913" s="51"/>
    </row>
    <row r="49914" spans="9:13">
      <c r="I49914" s="51"/>
      <c r="M49914" s="51"/>
    </row>
    <row r="49915" spans="9:13">
      <c r="I49915" s="51"/>
      <c r="M49915" s="51"/>
    </row>
    <row r="49916" spans="9:13">
      <c r="I49916" s="51"/>
      <c r="M49916" s="51"/>
    </row>
    <row r="49917" spans="9:13">
      <c r="I49917" s="51"/>
      <c r="M49917" s="51"/>
    </row>
    <row r="49918" spans="9:13">
      <c r="I49918" s="51"/>
      <c r="M49918" s="51"/>
    </row>
    <row r="49919" spans="9:13">
      <c r="I49919" s="51"/>
      <c r="M49919" s="51"/>
    </row>
    <row r="49920" spans="9:13">
      <c r="I49920" s="51"/>
      <c r="M49920" s="51"/>
    </row>
    <row r="49921" spans="9:13">
      <c r="I49921" s="51"/>
      <c r="M49921" s="51"/>
    </row>
    <row r="49922" spans="9:13">
      <c r="I49922" s="51"/>
      <c r="M49922" s="51"/>
    </row>
    <row r="49923" spans="9:13">
      <c r="I49923" s="51"/>
      <c r="M49923" s="51"/>
    </row>
    <row r="49924" spans="9:13">
      <c r="I49924" s="51"/>
      <c r="M49924" s="51"/>
    </row>
    <row r="49925" spans="9:13">
      <c r="I49925" s="51"/>
      <c r="M49925" s="51"/>
    </row>
    <row r="49926" spans="9:13">
      <c r="I49926" s="51"/>
      <c r="M49926" s="51"/>
    </row>
    <row r="49927" spans="9:13">
      <c r="I49927" s="51"/>
      <c r="M49927" s="51"/>
    </row>
    <row r="49928" spans="9:13">
      <c r="I49928" s="51"/>
      <c r="M49928" s="51"/>
    </row>
    <row r="49929" spans="9:13">
      <c r="I49929" s="51"/>
      <c r="M49929" s="51"/>
    </row>
    <row r="49930" spans="9:13">
      <c r="I49930" s="51"/>
      <c r="M49930" s="51"/>
    </row>
    <row r="49931" spans="9:13">
      <c r="I49931" s="51"/>
      <c r="M49931" s="51"/>
    </row>
    <row r="49932" spans="9:13">
      <c r="I49932" s="51"/>
      <c r="M49932" s="51"/>
    </row>
    <row r="49933" spans="9:13">
      <c r="I49933" s="51"/>
      <c r="M49933" s="51"/>
    </row>
    <row r="49934" spans="9:13">
      <c r="I49934" s="51"/>
      <c r="M49934" s="51"/>
    </row>
    <row r="49935" spans="9:13">
      <c r="I49935" s="51"/>
      <c r="M49935" s="51"/>
    </row>
    <row r="49936" spans="9:13">
      <c r="I49936" s="51"/>
      <c r="M49936" s="51"/>
    </row>
    <row r="49937" spans="9:13">
      <c r="I49937" s="51"/>
      <c r="M49937" s="51"/>
    </row>
    <row r="49938" spans="9:13">
      <c r="I49938" s="51"/>
      <c r="M49938" s="51"/>
    </row>
    <row r="49939" spans="9:13">
      <c r="I49939" s="51"/>
      <c r="M49939" s="51"/>
    </row>
    <row r="49940" spans="9:13">
      <c r="I49940" s="51"/>
      <c r="M49940" s="51"/>
    </row>
    <row r="49941" spans="9:13">
      <c r="I49941" s="51"/>
      <c r="M49941" s="51"/>
    </row>
    <row r="49942" spans="9:13">
      <c r="I49942" s="51"/>
      <c r="M49942" s="51"/>
    </row>
    <row r="49943" spans="9:13">
      <c r="I49943" s="51"/>
      <c r="M49943" s="51"/>
    </row>
    <row r="49944" spans="9:13">
      <c r="I49944" s="51"/>
      <c r="M49944" s="51"/>
    </row>
    <row r="49945" spans="9:13">
      <c r="I49945" s="51"/>
      <c r="M49945" s="51"/>
    </row>
    <row r="49946" spans="9:13">
      <c r="I49946" s="51"/>
      <c r="M49946" s="51"/>
    </row>
    <row r="49947" spans="9:13">
      <c r="I49947" s="51"/>
      <c r="M49947" s="51"/>
    </row>
    <row r="49948" spans="9:13">
      <c r="I49948" s="51"/>
      <c r="M49948" s="51"/>
    </row>
    <row r="49949" spans="9:13">
      <c r="I49949" s="51"/>
      <c r="M49949" s="51"/>
    </row>
    <row r="49950" spans="9:13">
      <c r="I49950" s="51"/>
      <c r="M49950" s="51"/>
    </row>
    <row r="49951" spans="9:13">
      <c r="I49951" s="51"/>
      <c r="M49951" s="51"/>
    </row>
    <row r="49952" spans="9:13">
      <c r="I49952" s="51"/>
      <c r="M49952" s="51"/>
    </row>
    <row r="49953" spans="9:13">
      <c r="I49953" s="51"/>
      <c r="M49953" s="51"/>
    </row>
    <row r="49954" spans="9:13">
      <c r="I49954" s="51"/>
      <c r="M49954" s="51"/>
    </row>
    <row r="49955" spans="9:13">
      <c r="I49955" s="51"/>
      <c r="M49955" s="51"/>
    </row>
    <row r="49956" spans="9:13">
      <c r="I49956" s="51"/>
      <c r="M49956" s="51"/>
    </row>
    <row r="49957" spans="9:13">
      <c r="I49957" s="51"/>
      <c r="M49957" s="51"/>
    </row>
    <row r="49958" spans="9:13">
      <c r="I49958" s="51"/>
      <c r="M49958" s="51"/>
    </row>
    <row r="49959" spans="9:13">
      <c r="I49959" s="51"/>
      <c r="M49959" s="51"/>
    </row>
    <row r="49960" spans="9:13">
      <c r="I49960" s="51"/>
      <c r="M49960" s="51"/>
    </row>
    <row r="49961" spans="9:13">
      <c r="I49961" s="51"/>
      <c r="M49961" s="51"/>
    </row>
    <row r="49962" spans="9:13">
      <c r="I49962" s="51"/>
      <c r="M49962" s="51"/>
    </row>
    <row r="49963" spans="9:13">
      <c r="I49963" s="51"/>
      <c r="M49963" s="51"/>
    </row>
    <row r="49964" spans="9:13">
      <c r="I49964" s="51"/>
      <c r="M49964" s="51"/>
    </row>
    <row r="49965" spans="9:13">
      <c r="I49965" s="51"/>
      <c r="M49965" s="51"/>
    </row>
    <row r="49966" spans="9:13">
      <c r="I49966" s="51"/>
      <c r="M49966" s="51"/>
    </row>
    <row r="49967" spans="9:13">
      <c r="I49967" s="51"/>
      <c r="M49967" s="51"/>
    </row>
    <row r="49968" spans="9:13">
      <c r="I49968" s="51"/>
      <c r="M49968" s="51"/>
    </row>
    <row r="49969" spans="9:13">
      <c r="I49969" s="51"/>
      <c r="M49969" s="51"/>
    </row>
    <row r="49970" spans="9:13">
      <c r="I49970" s="51"/>
      <c r="M49970" s="51"/>
    </row>
    <row r="49971" spans="9:13">
      <c r="I49971" s="51"/>
      <c r="M49971" s="51"/>
    </row>
    <row r="49972" spans="9:13">
      <c r="I49972" s="51"/>
      <c r="M49972" s="51"/>
    </row>
    <row r="49973" spans="9:13">
      <c r="I49973" s="51"/>
      <c r="M49973" s="51"/>
    </row>
    <row r="49974" spans="9:13">
      <c r="I49974" s="51"/>
      <c r="M49974" s="51"/>
    </row>
    <row r="49975" spans="9:13">
      <c r="I49975" s="51"/>
      <c r="M49975" s="51"/>
    </row>
    <row r="49976" spans="9:13">
      <c r="I49976" s="51"/>
      <c r="M49976" s="51"/>
    </row>
    <row r="49977" spans="9:13">
      <c r="I49977" s="51"/>
      <c r="M49977" s="51"/>
    </row>
    <row r="49978" spans="9:13">
      <c r="I49978" s="51"/>
      <c r="M49978" s="51"/>
    </row>
    <row r="49979" spans="9:13">
      <c r="I49979" s="51"/>
      <c r="M49979" s="51"/>
    </row>
    <row r="49980" spans="9:13">
      <c r="I49980" s="51"/>
      <c r="M49980" s="51"/>
    </row>
    <row r="49981" spans="9:13">
      <c r="I49981" s="51"/>
      <c r="M49981" s="51"/>
    </row>
    <row r="49982" spans="9:13">
      <c r="I49982" s="51"/>
      <c r="M49982" s="51"/>
    </row>
    <row r="49983" spans="9:13">
      <c r="I49983" s="51"/>
      <c r="M49983" s="51"/>
    </row>
    <row r="49984" spans="9:13">
      <c r="I49984" s="51"/>
      <c r="M49984" s="51"/>
    </row>
    <row r="49985" spans="9:13">
      <c r="I49985" s="51"/>
      <c r="M49985" s="51"/>
    </row>
    <row r="49986" spans="9:13">
      <c r="I49986" s="51"/>
      <c r="M49986" s="51"/>
    </row>
    <row r="49987" spans="9:13">
      <c r="I49987" s="51"/>
      <c r="M49987" s="51"/>
    </row>
    <row r="49988" spans="9:13">
      <c r="I49988" s="51"/>
      <c r="M49988" s="51"/>
    </row>
    <row r="49989" spans="9:13">
      <c r="I49989" s="51"/>
      <c r="M49989" s="51"/>
    </row>
    <row r="49990" spans="9:13">
      <c r="I49990" s="51"/>
      <c r="M49990" s="51"/>
    </row>
    <row r="49991" spans="9:13">
      <c r="I49991" s="51"/>
      <c r="M49991" s="51"/>
    </row>
    <row r="49992" spans="9:13">
      <c r="I49992" s="51"/>
      <c r="M49992" s="51"/>
    </row>
    <row r="49993" spans="9:13">
      <c r="I49993" s="51"/>
      <c r="M49993" s="51"/>
    </row>
    <row r="49994" spans="9:13">
      <c r="I49994" s="51"/>
      <c r="M49994" s="51"/>
    </row>
    <row r="49995" spans="9:13">
      <c r="I49995" s="51"/>
      <c r="M49995" s="51"/>
    </row>
    <row r="49996" spans="9:13">
      <c r="I49996" s="51"/>
      <c r="M49996" s="51"/>
    </row>
    <row r="49997" spans="9:13">
      <c r="I49997" s="51"/>
      <c r="M49997" s="51"/>
    </row>
    <row r="49998" spans="9:13">
      <c r="I49998" s="51"/>
      <c r="M49998" s="51"/>
    </row>
    <row r="49999" spans="9:13">
      <c r="I49999" s="51"/>
      <c r="M49999" s="51"/>
    </row>
    <row r="50000" spans="9:13">
      <c r="I50000" s="51"/>
      <c r="M50000" s="51"/>
    </row>
    <row r="50001" spans="9:13">
      <c r="I50001" s="51"/>
      <c r="M50001" s="51"/>
    </row>
    <row r="50002" spans="9:13">
      <c r="I50002" s="51"/>
      <c r="M50002" s="51"/>
    </row>
    <row r="50003" spans="9:13">
      <c r="I50003" s="51"/>
      <c r="M50003" s="51"/>
    </row>
    <row r="50004" spans="9:13">
      <c r="I50004" s="51"/>
      <c r="M50004" s="51"/>
    </row>
    <row r="50005" spans="9:13">
      <c r="I50005" s="51"/>
      <c r="M50005" s="51"/>
    </row>
    <row r="50006" spans="9:13">
      <c r="I50006" s="51"/>
      <c r="M50006" s="51"/>
    </row>
    <row r="50007" spans="9:13">
      <c r="I50007" s="51"/>
      <c r="M50007" s="51"/>
    </row>
    <row r="50008" spans="9:13">
      <c r="I50008" s="51"/>
      <c r="M50008" s="51"/>
    </row>
    <row r="50009" spans="9:13">
      <c r="I50009" s="51"/>
      <c r="M50009" s="51"/>
    </row>
    <row r="50010" spans="9:13">
      <c r="I50010" s="51"/>
      <c r="M50010" s="51"/>
    </row>
    <row r="50011" spans="9:13">
      <c r="I50011" s="51"/>
      <c r="M50011" s="51"/>
    </row>
    <row r="50012" spans="9:13">
      <c r="I50012" s="51"/>
      <c r="M50012" s="51"/>
    </row>
    <row r="50013" spans="9:13">
      <c r="I50013" s="51"/>
      <c r="M50013" s="51"/>
    </row>
    <row r="50014" spans="9:13">
      <c r="I50014" s="51"/>
      <c r="M50014" s="51"/>
    </row>
    <row r="50015" spans="9:13">
      <c r="I50015" s="51"/>
      <c r="M50015" s="51"/>
    </row>
    <row r="50016" spans="9:13">
      <c r="I50016" s="51"/>
      <c r="M50016" s="51"/>
    </row>
    <row r="50017" spans="9:13">
      <c r="I50017" s="51"/>
      <c r="M50017" s="51"/>
    </row>
    <row r="50018" spans="9:13">
      <c r="I50018" s="51"/>
      <c r="M50018" s="51"/>
    </row>
    <row r="50019" spans="9:13">
      <c r="I50019" s="51"/>
      <c r="M50019" s="51"/>
    </row>
    <row r="50020" spans="9:13">
      <c r="I50020" s="51"/>
      <c r="M50020" s="51"/>
    </row>
    <row r="50021" spans="9:13">
      <c r="I50021" s="51"/>
      <c r="M50021" s="51"/>
    </row>
    <row r="50022" spans="9:13">
      <c r="I50022" s="51"/>
      <c r="M50022" s="51"/>
    </row>
    <row r="50023" spans="9:13">
      <c r="I50023" s="51"/>
      <c r="M50023" s="51"/>
    </row>
    <row r="50024" spans="9:13">
      <c r="I50024" s="51"/>
      <c r="M50024" s="51"/>
    </row>
    <row r="50025" spans="9:13">
      <c r="I50025" s="51"/>
      <c r="M50025" s="51"/>
    </row>
    <row r="50026" spans="9:13">
      <c r="I50026" s="51"/>
      <c r="M50026" s="51"/>
    </row>
    <row r="50027" spans="9:13">
      <c r="I50027" s="51"/>
      <c r="M50027" s="51"/>
    </row>
    <row r="50028" spans="9:13">
      <c r="I50028" s="51"/>
      <c r="M50028" s="51"/>
    </row>
    <row r="50029" spans="9:13">
      <c r="I50029" s="51"/>
      <c r="M50029" s="51"/>
    </row>
    <row r="50030" spans="9:13">
      <c r="I50030" s="51"/>
      <c r="M50030" s="51"/>
    </row>
    <row r="50031" spans="9:13">
      <c r="I50031" s="51"/>
      <c r="M50031" s="51"/>
    </row>
    <row r="50032" spans="9:13">
      <c r="I50032" s="51"/>
      <c r="M50032" s="51"/>
    </row>
    <row r="50033" spans="9:13">
      <c r="I50033" s="51"/>
      <c r="M50033" s="51"/>
    </row>
    <row r="50034" spans="9:13">
      <c r="I50034" s="51"/>
      <c r="M50034" s="51"/>
    </row>
    <row r="50035" spans="9:13">
      <c r="I50035" s="51"/>
      <c r="M50035" s="51"/>
    </row>
    <row r="50036" spans="9:13">
      <c r="I50036" s="51"/>
      <c r="M50036" s="51"/>
    </row>
    <row r="50037" spans="9:13">
      <c r="I50037" s="51"/>
      <c r="M50037" s="51"/>
    </row>
    <row r="50038" spans="9:13">
      <c r="I50038" s="51"/>
      <c r="M50038" s="51"/>
    </row>
    <row r="50039" spans="9:13">
      <c r="I50039" s="51"/>
      <c r="M50039" s="51"/>
    </row>
    <row r="50040" spans="9:13">
      <c r="I50040" s="51"/>
      <c r="M50040" s="51"/>
    </row>
    <row r="50041" spans="9:13">
      <c r="I50041" s="51"/>
      <c r="M50041" s="51"/>
    </row>
    <row r="50042" spans="9:13">
      <c r="I50042" s="51"/>
      <c r="M50042" s="51"/>
    </row>
    <row r="50043" spans="9:13">
      <c r="I50043" s="51"/>
      <c r="M50043" s="51"/>
    </row>
    <row r="50044" spans="9:13">
      <c r="I50044" s="51"/>
      <c r="M50044" s="51"/>
    </row>
    <row r="50045" spans="9:13">
      <c r="I50045" s="51"/>
      <c r="M50045" s="51"/>
    </row>
    <row r="50046" spans="9:13">
      <c r="I50046" s="51"/>
      <c r="M50046" s="51"/>
    </row>
    <row r="50047" spans="9:13">
      <c r="I50047" s="51"/>
      <c r="M50047" s="51"/>
    </row>
    <row r="50048" spans="9:13">
      <c r="I50048" s="51"/>
      <c r="M50048" s="51"/>
    </row>
    <row r="50049" spans="9:13">
      <c r="I50049" s="51"/>
      <c r="M50049" s="51"/>
    </row>
    <row r="50050" spans="9:13">
      <c r="I50050" s="51"/>
      <c r="M50050" s="51"/>
    </row>
    <row r="50051" spans="9:13">
      <c r="I50051" s="51"/>
      <c r="M50051" s="51"/>
    </row>
    <row r="50052" spans="9:13">
      <c r="I50052" s="51"/>
      <c r="M50052" s="51"/>
    </row>
    <row r="50053" spans="9:13">
      <c r="I50053" s="51"/>
      <c r="M50053" s="51"/>
    </row>
    <row r="50054" spans="9:13">
      <c r="I50054" s="51"/>
      <c r="M50054" s="51"/>
    </row>
    <row r="50055" spans="9:13">
      <c r="I50055" s="51"/>
      <c r="M50055" s="51"/>
    </row>
    <row r="50056" spans="9:13">
      <c r="I50056" s="51"/>
      <c r="M50056" s="51"/>
    </row>
    <row r="50057" spans="9:13">
      <c r="I50057" s="51"/>
      <c r="M50057" s="51"/>
    </row>
    <row r="50058" spans="9:13">
      <c r="I50058" s="51"/>
      <c r="M50058" s="51"/>
    </row>
    <row r="50059" spans="9:13">
      <c r="I50059" s="51"/>
      <c r="M50059" s="51"/>
    </row>
    <row r="50060" spans="9:13">
      <c r="I50060" s="51"/>
      <c r="M50060" s="51"/>
    </row>
    <row r="50061" spans="9:13">
      <c r="I50061" s="51"/>
      <c r="M50061" s="51"/>
    </row>
    <row r="50062" spans="9:13">
      <c r="I50062" s="51"/>
      <c r="M50062" s="51"/>
    </row>
    <row r="50063" spans="9:13">
      <c r="I50063" s="51"/>
      <c r="M50063" s="51"/>
    </row>
    <row r="50064" spans="9:13">
      <c r="I50064" s="51"/>
      <c r="M50064" s="51"/>
    </row>
    <row r="50065" spans="9:13">
      <c r="I50065" s="51"/>
      <c r="M50065" s="51"/>
    </row>
    <row r="50066" spans="9:13">
      <c r="I50066" s="51"/>
      <c r="M50066" s="51"/>
    </row>
    <row r="50067" spans="9:13">
      <c r="I50067" s="51"/>
      <c r="M50067" s="51"/>
    </row>
    <row r="50068" spans="9:13">
      <c r="I50068" s="51"/>
      <c r="M50068" s="51"/>
    </row>
    <row r="50069" spans="9:13">
      <c r="I50069" s="51"/>
      <c r="M50069" s="51"/>
    </row>
    <row r="50070" spans="9:13">
      <c r="I50070" s="51"/>
      <c r="M50070" s="51"/>
    </row>
    <row r="50071" spans="9:13">
      <c r="I50071" s="51"/>
      <c r="M50071" s="51"/>
    </row>
    <row r="50072" spans="9:13">
      <c r="I50072" s="51"/>
      <c r="M50072" s="51"/>
    </row>
    <row r="50073" spans="9:13">
      <c r="I50073" s="51"/>
      <c r="M50073" s="51"/>
    </row>
    <row r="50074" spans="9:13">
      <c r="I50074" s="51"/>
      <c r="M50074" s="51"/>
    </row>
    <row r="50075" spans="9:13">
      <c r="I50075" s="51"/>
      <c r="M50075" s="51"/>
    </row>
    <row r="50076" spans="9:13">
      <c r="I50076" s="51"/>
      <c r="M50076" s="51"/>
    </row>
    <row r="50077" spans="9:13">
      <c r="I50077" s="51"/>
      <c r="M50077" s="51"/>
    </row>
    <row r="50078" spans="9:13">
      <c r="I50078" s="51"/>
      <c r="M50078" s="51"/>
    </row>
    <row r="50079" spans="9:13">
      <c r="I50079" s="51"/>
      <c r="M50079" s="51"/>
    </row>
    <row r="50080" spans="9:13">
      <c r="I50080" s="51"/>
      <c r="M50080" s="51"/>
    </row>
    <row r="50081" spans="9:13">
      <c r="I50081" s="51"/>
      <c r="M50081" s="51"/>
    </row>
    <row r="50082" spans="9:13">
      <c r="I50082" s="51"/>
      <c r="M50082" s="51"/>
    </row>
    <row r="50083" spans="9:13">
      <c r="I50083" s="51"/>
      <c r="M50083" s="51"/>
    </row>
    <row r="50084" spans="9:13">
      <c r="I50084" s="51"/>
      <c r="M50084" s="51"/>
    </row>
    <row r="50085" spans="9:13">
      <c r="I50085" s="51"/>
      <c r="M50085" s="51"/>
    </row>
    <row r="50086" spans="9:13">
      <c r="I50086" s="51"/>
      <c r="M50086" s="51"/>
    </row>
    <row r="50087" spans="9:13">
      <c r="I50087" s="51"/>
      <c r="M50087" s="51"/>
    </row>
    <row r="50088" spans="9:13">
      <c r="I50088" s="51"/>
      <c r="M50088" s="51"/>
    </row>
    <row r="50089" spans="9:13">
      <c r="I50089" s="51"/>
      <c r="M50089" s="51"/>
    </row>
    <row r="50090" spans="9:13">
      <c r="I50090" s="51"/>
      <c r="M50090" s="51"/>
    </row>
    <row r="50091" spans="9:13">
      <c r="I50091" s="51"/>
      <c r="M50091" s="51"/>
    </row>
    <row r="50092" spans="9:13">
      <c r="I50092" s="51"/>
      <c r="M50092" s="51"/>
    </row>
    <row r="50093" spans="9:13">
      <c r="I50093" s="51"/>
      <c r="M50093" s="51"/>
    </row>
    <row r="50094" spans="9:13">
      <c r="I50094" s="51"/>
      <c r="M50094" s="51"/>
    </row>
    <row r="50095" spans="9:13">
      <c r="I50095" s="51"/>
      <c r="M50095" s="51"/>
    </row>
    <row r="50096" spans="9:13">
      <c r="I50096" s="51"/>
      <c r="M50096" s="51"/>
    </row>
    <row r="50097" spans="9:13">
      <c r="I50097" s="51"/>
      <c r="M50097" s="51"/>
    </row>
    <row r="50098" spans="9:13">
      <c r="I50098" s="51"/>
      <c r="M50098" s="51"/>
    </row>
    <row r="50099" spans="9:13">
      <c r="I50099" s="51"/>
      <c r="M50099" s="51"/>
    </row>
    <row r="50100" spans="9:13">
      <c r="I50100" s="51"/>
      <c r="M50100" s="51"/>
    </row>
    <row r="50101" spans="9:13">
      <c r="I50101" s="51"/>
      <c r="M50101" s="51"/>
    </row>
    <row r="50102" spans="9:13">
      <c r="I50102" s="51"/>
      <c r="M50102" s="51"/>
    </row>
    <row r="50103" spans="9:13">
      <c r="I50103" s="51"/>
      <c r="M50103" s="51"/>
    </row>
    <row r="50104" spans="9:13">
      <c r="I50104" s="51"/>
      <c r="M50104" s="51"/>
    </row>
    <row r="50105" spans="9:13">
      <c r="I50105" s="51"/>
      <c r="M50105" s="51"/>
    </row>
    <row r="50106" spans="9:13">
      <c r="I50106" s="51"/>
      <c r="M50106" s="51"/>
    </row>
    <row r="50107" spans="9:13">
      <c r="I50107" s="51"/>
      <c r="M50107" s="51"/>
    </row>
    <row r="50108" spans="9:13">
      <c r="I50108" s="51"/>
      <c r="M50108" s="51"/>
    </row>
    <row r="50109" spans="9:13">
      <c r="I50109" s="51"/>
      <c r="M50109" s="51"/>
    </row>
    <row r="50110" spans="9:13">
      <c r="I50110" s="51"/>
      <c r="M50110" s="51"/>
    </row>
    <row r="50111" spans="9:13">
      <c r="I50111" s="51"/>
      <c r="M50111" s="51"/>
    </row>
    <row r="50112" spans="9:13">
      <c r="I50112" s="51"/>
      <c r="M50112" s="51"/>
    </row>
    <row r="50113" spans="9:13">
      <c r="I50113" s="51"/>
      <c r="M50113" s="51"/>
    </row>
    <row r="50114" spans="9:13">
      <c r="I50114" s="51"/>
      <c r="M50114" s="51"/>
    </row>
    <row r="50115" spans="9:13">
      <c r="I50115" s="51"/>
      <c r="M50115" s="51"/>
    </row>
    <row r="50116" spans="9:13">
      <c r="I50116" s="51"/>
      <c r="M50116" s="51"/>
    </row>
    <row r="50117" spans="9:13">
      <c r="I50117" s="51"/>
      <c r="M50117" s="51"/>
    </row>
    <row r="50118" spans="9:13">
      <c r="I50118" s="51"/>
      <c r="M50118" s="51"/>
    </row>
    <row r="50119" spans="9:13">
      <c r="I50119" s="51"/>
      <c r="M50119" s="51"/>
    </row>
    <row r="50120" spans="9:13">
      <c r="I50120" s="51"/>
      <c r="M50120" s="51"/>
    </row>
    <row r="50121" spans="9:13">
      <c r="I50121" s="51"/>
      <c r="M50121" s="51"/>
    </row>
    <row r="50122" spans="9:13">
      <c r="I50122" s="51"/>
      <c r="M50122" s="51"/>
    </row>
    <row r="50123" spans="9:13">
      <c r="I50123" s="51"/>
      <c r="M50123" s="51"/>
    </row>
    <row r="50124" spans="9:13">
      <c r="I50124" s="51"/>
      <c r="M50124" s="51"/>
    </row>
    <row r="50125" spans="9:13">
      <c r="I50125" s="51"/>
      <c r="M50125" s="51"/>
    </row>
    <row r="50126" spans="9:13">
      <c r="I50126" s="51"/>
      <c r="M50126" s="51"/>
    </row>
    <row r="50127" spans="9:13">
      <c r="I50127" s="51"/>
      <c r="M50127" s="51"/>
    </row>
    <row r="50128" spans="9:13">
      <c r="I50128" s="51"/>
      <c r="M50128" s="51"/>
    </row>
    <row r="50129" spans="9:13">
      <c r="I50129" s="51"/>
      <c r="M50129" s="51"/>
    </row>
    <row r="50130" spans="9:13">
      <c r="I50130" s="51"/>
      <c r="M50130" s="51"/>
    </row>
    <row r="50131" spans="9:13">
      <c r="I50131" s="51"/>
      <c r="M50131" s="51"/>
    </row>
    <row r="50132" spans="9:13">
      <c r="I50132" s="51"/>
      <c r="M50132" s="51"/>
    </row>
    <row r="50133" spans="9:13">
      <c r="I50133" s="51"/>
      <c r="M50133" s="51"/>
    </row>
    <row r="50134" spans="9:13">
      <c r="I50134" s="51"/>
      <c r="M50134" s="51"/>
    </row>
    <row r="50135" spans="9:13">
      <c r="I50135" s="51"/>
      <c r="M50135" s="51"/>
    </row>
    <row r="50136" spans="9:13">
      <c r="I50136" s="51"/>
      <c r="M50136" s="51"/>
    </row>
    <row r="50137" spans="9:13">
      <c r="I50137" s="51"/>
      <c r="M50137" s="51"/>
    </row>
    <row r="50138" spans="9:13">
      <c r="I50138" s="51"/>
      <c r="M50138" s="51"/>
    </row>
    <row r="50139" spans="9:13">
      <c r="I50139" s="51"/>
      <c r="M50139" s="51"/>
    </row>
    <row r="50140" spans="9:13">
      <c r="I50140" s="51"/>
      <c r="M50140" s="51"/>
    </row>
    <row r="50141" spans="9:13">
      <c r="I50141" s="51"/>
      <c r="M50141" s="51"/>
    </row>
    <row r="50142" spans="9:13">
      <c r="I50142" s="51"/>
      <c r="M50142" s="51"/>
    </row>
    <row r="50143" spans="9:13">
      <c r="I50143" s="51"/>
      <c r="M50143" s="51"/>
    </row>
    <row r="50144" spans="9:13">
      <c r="I50144" s="51"/>
      <c r="M50144" s="51"/>
    </row>
    <row r="50145" spans="9:13">
      <c r="I50145" s="51"/>
      <c r="M50145" s="51"/>
    </row>
    <row r="50146" spans="9:13">
      <c r="I50146" s="51"/>
      <c r="M50146" s="51"/>
    </row>
    <row r="50147" spans="9:13">
      <c r="I50147" s="51"/>
      <c r="M50147" s="51"/>
    </row>
    <row r="50148" spans="9:13">
      <c r="I50148" s="51"/>
      <c r="M50148" s="51"/>
    </row>
    <row r="50149" spans="9:13">
      <c r="I50149" s="51"/>
      <c r="M50149" s="51"/>
    </row>
    <row r="50150" spans="9:13">
      <c r="I50150" s="51"/>
      <c r="M50150" s="51"/>
    </row>
    <row r="50151" spans="9:13">
      <c r="I50151" s="51"/>
      <c r="M50151" s="51"/>
    </row>
    <row r="50152" spans="9:13">
      <c r="I50152" s="51"/>
      <c r="M50152" s="51"/>
    </row>
    <row r="50153" spans="9:13">
      <c r="I50153" s="51"/>
      <c r="M50153" s="51"/>
    </row>
    <row r="50154" spans="9:13">
      <c r="I50154" s="51"/>
      <c r="M50154" s="51"/>
    </row>
    <row r="50155" spans="9:13">
      <c r="I50155" s="51"/>
      <c r="M50155" s="51"/>
    </row>
    <row r="50156" spans="9:13">
      <c r="I50156" s="51"/>
      <c r="M50156" s="51"/>
    </row>
    <row r="50157" spans="9:13">
      <c r="I50157" s="51"/>
      <c r="M50157" s="51"/>
    </row>
    <row r="50158" spans="9:13">
      <c r="I50158" s="51"/>
      <c r="M50158" s="51"/>
    </row>
    <row r="50159" spans="9:13">
      <c r="I50159" s="51"/>
      <c r="M50159" s="51"/>
    </row>
    <row r="50160" spans="9:13">
      <c r="I50160" s="51"/>
      <c r="M50160" s="51"/>
    </row>
    <row r="50161" spans="9:13">
      <c r="I50161" s="51"/>
      <c r="M50161" s="51"/>
    </row>
    <row r="50162" spans="9:13">
      <c r="I50162" s="51"/>
      <c r="M50162" s="51"/>
    </row>
    <row r="50163" spans="9:13">
      <c r="I50163" s="51"/>
      <c r="M50163" s="51"/>
    </row>
    <row r="50164" spans="9:13">
      <c r="I50164" s="51"/>
      <c r="M50164" s="51"/>
    </row>
    <row r="50165" spans="9:13">
      <c r="I50165" s="51"/>
      <c r="M50165" s="51"/>
    </row>
    <row r="50166" spans="9:13">
      <c r="I50166" s="51"/>
      <c r="M50166" s="51"/>
    </row>
    <row r="50167" spans="9:13">
      <c r="I50167" s="51"/>
      <c r="M50167" s="51"/>
    </row>
    <row r="50168" spans="9:13">
      <c r="I50168" s="51"/>
      <c r="M50168" s="51"/>
    </row>
    <row r="50169" spans="9:13">
      <c r="I50169" s="51"/>
      <c r="M50169" s="51"/>
    </row>
    <row r="50170" spans="9:13">
      <c r="I50170" s="51"/>
      <c r="M50170" s="51"/>
    </row>
    <row r="50171" spans="9:13">
      <c r="I50171" s="51"/>
      <c r="M50171" s="51"/>
    </row>
    <row r="50172" spans="9:13">
      <c r="I50172" s="51"/>
      <c r="M50172" s="51"/>
    </row>
    <row r="50173" spans="9:13">
      <c r="I50173" s="51"/>
      <c r="M50173" s="51"/>
    </row>
    <row r="50174" spans="9:13">
      <c r="I50174" s="51"/>
      <c r="M50174" s="51"/>
    </row>
    <row r="50175" spans="9:13">
      <c r="I50175" s="51"/>
      <c r="M50175" s="51"/>
    </row>
    <row r="50176" spans="9:13">
      <c r="I50176" s="51"/>
      <c r="M50176" s="51"/>
    </row>
    <row r="50177" spans="9:13">
      <c r="I50177" s="51"/>
      <c r="M50177" s="51"/>
    </row>
    <row r="50178" spans="9:13">
      <c r="I50178" s="51"/>
      <c r="M50178" s="51"/>
    </row>
    <row r="50179" spans="9:13">
      <c r="I50179" s="51"/>
      <c r="M50179" s="51"/>
    </row>
    <row r="50180" spans="9:13">
      <c r="I50180" s="51"/>
      <c r="M50180" s="51"/>
    </row>
    <row r="50181" spans="9:13">
      <c r="I50181" s="51"/>
      <c r="M50181" s="51"/>
    </row>
    <row r="50182" spans="9:13">
      <c r="I50182" s="51"/>
      <c r="M50182" s="51"/>
    </row>
    <row r="50183" spans="9:13">
      <c r="I50183" s="51"/>
      <c r="M50183" s="51"/>
    </row>
    <row r="50184" spans="9:13">
      <c r="I50184" s="51"/>
      <c r="M50184" s="51"/>
    </row>
    <row r="50185" spans="9:13">
      <c r="I50185" s="51"/>
      <c r="M50185" s="51"/>
    </row>
    <row r="50186" spans="9:13">
      <c r="I50186" s="51"/>
      <c r="M50186" s="51"/>
    </row>
    <row r="50187" spans="9:13">
      <c r="I50187" s="51"/>
      <c r="M50187" s="51"/>
    </row>
    <row r="50188" spans="9:13">
      <c r="I50188" s="51"/>
      <c r="M50188" s="51"/>
    </row>
    <row r="50189" spans="9:13">
      <c r="I50189" s="51"/>
      <c r="M50189" s="51"/>
    </row>
    <row r="50190" spans="9:13">
      <c r="I50190" s="51"/>
      <c r="M50190" s="51"/>
    </row>
    <row r="50191" spans="9:13">
      <c r="I50191" s="51"/>
      <c r="M50191" s="51"/>
    </row>
    <row r="50192" spans="9:13">
      <c r="I50192" s="51"/>
      <c r="M50192" s="51"/>
    </row>
    <row r="50193" spans="9:13">
      <c r="I50193" s="51"/>
      <c r="M50193" s="51"/>
    </row>
    <row r="50194" spans="9:13">
      <c r="I50194" s="51"/>
      <c r="M50194" s="51"/>
    </row>
    <row r="50195" spans="9:13">
      <c r="I50195" s="51"/>
      <c r="M50195" s="51"/>
    </row>
    <row r="50196" spans="9:13">
      <c r="I50196" s="51"/>
      <c r="M50196" s="51"/>
    </row>
    <row r="50197" spans="9:13">
      <c r="I50197" s="51"/>
      <c r="M50197" s="51"/>
    </row>
    <row r="50198" spans="9:13">
      <c r="I50198" s="51"/>
      <c r="M50198" s="51"/>
    </row>
    <row r="50199" spans="9:13">
      <c r="I50199" s="51"/>
      <c r="M50199" s="51"/>
    </row>
    <row r="50200" spans="9:13">
      <c r="I50200" s="51"/>
      <c r="M50200" s="51"/>
    </row>
    <row r="50201" spans="9:13">
      <c r="I50201" s="51"/>
      <c r="M50201" s="51"/>
    </row>
    <row r="50202" spans="9:13">
      <c r="I50202" s="51"/>
      <c r="M50202" s="51"/>
    </row>
    <row r="50203" spans="9:13">
      <c r="I50203" s="51"/>
      <c r="M50203" s="51"/>
    </row>
    <row r="50204" spans="9:13">
      <c r="I50204" s="51"/>
      <c r="M50204" s="51"/>
    </row>
    <row r="50205" spans="9:13">
      <c r="I50205" s="51"/>
      <c r="M50205" s="51"/>
    </row>
    <row r="50206" spans="9:13">
      <c r="I50206" s="51"/>
      <c r="M50206" s="51"/>
    </row>
    <row r="50207" spans="9:13">
      <c r="I50207" s="51"/>
      <c r="M50207" s="51"/>
    </row>
    <row r="50208" spans="9:13">
      <c r="I50208" s="51"/>
      <c r="M50208" s="51"/>
    </row>
    <row r="50209" spans="9:13">
      <c r="I50209" s="51"/>
      <c r="M50209" s="51"/>
    </row>
    <row r="50210" spans="9:13">
      <c r="I50210" s="51"/>
      <c r="M50210" s="51"/>
    </row>
    <row r="50211" spans="9:13">
      <c r="I50211" s="51"/>
      <c r="M50211" s="51"/>
    </row>
    <row r="50212" spans="9:13">
      <c r="I50212" s="51"/>
      <c r="M50212" s="51"/>
    </row>
    <row r="50213" spans="9:13">
      <c r="I50213" s="51"/>
      <c r="M50213" s="51"/>
    </row>
    <row r="50214" spans="9:13">
      <c r="I50214" s="51"/>
      <c r="M50214" s="51"/>
    </row>
    <row r="50215" spans="9:13">
      <c r="I50215" s="51"/>
      <c r="M50215" s="51"/>
    </row>
    <row r="50216" spans="9:13">
      <c r="I50216" s="51"/>
      <c r="M50216" s="51"/>
    </row>
    <row r="50217" spans="9:13">
      <c r="I50217" s="51"/>
      <c r="M50217" s="51"/>
    </row>
    <row r="50218" spans="9:13">
      <c r="I50218" s="51"/>
      <c r="M50218" s="51"/>
    </row>
    <row r="50219" spans="9:13">
      <c r="I50219" s="51"/>
      <c r="M50219" s="51"/>
    </row>
    <row r="50220" spans="9:13">
      <c r="I50220" s="51"/>
      <c r="M50220" s="51"/>
    </row>
    <row r="50221" spans="9:13">
      <c r="I50221" s="51"/>
      <c r="M50221" s="51"/>
    </row>
    <row r="50222" spans="9:13">
      <c r="I50222" s="51"/>
      <c r="M50222" s="51"/>
    </row>
    <row r="50223" spans="9:13">
      <c r="I50223" s="51"/>
      <c r="M50223" s="51"/>
    </row>
    <row r="50224" spans="9:13">
      <c r="I50224" s="51"/>
      <c r="M50224" s="51"/>
    </row>
    <row r="50225" spans="9:13">
      <c r="I50225" s="51"/>
      <c r="M50225" s="51"/>
    </row>
    <row r="50226" spans="9:13">
      <c r="I50226" s="51"/>
      <c r="M50226" s="51"/>
    </row>
    <row r="50227" spans="9:13">
      <c r="I50227" s="51"/>
      <c r="M50227" s="51"/>
    </row>
    <row r="50228" spans="9:13">
      <c r="I50228" s="51"/>
      <c r="M50228" s="51"/>
    </row>
    <row r="50229" spans="9:13">
      <c r="I50229" s="51"/>
      <c r="M50229" s="51"/>
    </row>
    <row r="50230" spans="9:13">
      <c r="I50230" s="51"/>
      <c r="M50230" s="51"/>
    </row>
    <row r="50231" spans="9:13">
      <c r="I50231" s="51"/>
      <c r="M50231" s="51"/>
    </row>
    <row r="50232" spans="9:13">
      <c r="I50232" s="51"/>
      <c r="M50232" s="51"/>
    </row>
    <row r="50233" spans="9:13">
      <c r="I50233" s="51"/>
      <c r="M50233" s="51"/>
    </row>
    <row r="50234" spans="9:13">
      <c r="I50234" s="51"/>
      <c r="M50234" s="51"/>
    </row>
    <row r="50235" spans="9:13">
      <c r="I50235" s="51"/>
      <c r="M50235" s="51"/>
    </row>
    <row r="50236" spans="9:13">
      <c r="I50236" s="51"/>
      <c r="M50236" s="51"/>
    </row>
    <row r="50237" spans="9:13">
      <c r="I50237" s="51"/>
      <c r="M50237" s="51"/>
    </row>
    <row r="50238" spans="9:13">
      <c r="I50238" s="51"/>
      <c r="M50238" s="51"/>
    </row>
    <row r="50239" spans="9:13">
      <c r="I50239" s="51"/>
      <c r="M50239" s="51"/>
    </row>
    <row r="50240" spans="9:13">
      <c r="I50240" s="51"/>
      <c r="M50240" s="51"/>
    </row>
    <row r="50241" spans="9:13">
      <c r="I50241" s="51"/>
      <c r="M50241" s="51"/>
    </row>
    <row r="50242" spans="9:13">
      <c r="I50242" s="51"/>
      <c r="M50242" s="51"/>
    </row>
    <row r="50243" spans="9:13">
      <c r="I50243" s="51"/>
      <c r="M50243" s="51"/>
    </row>
    <row r="50244" spans="9:13">
      <c r="I50244" s="51"/>
      <c r="M50244" s="51"/>
    </row>
    <row r="50245" spans="9:13">
      <c r="I50245" s="51"/>
      <c r="M50245" s="51"/>
    </row>
    <row r="50246" spans="9:13">
      <c r="I50246" s="51"/>
      <c r="M50246" s="51"/>
    </row>
    <row r="50247" spans="9:13">
      <c r="I50247" s="51"/>
      <c r="M50247" s="51"/>
    </row>
    <row r="50248" spans="9:13">
      <c r="I50248" s="51"/>
      <c r="M50248" s="51"/>
    </row>
    <row r="50249" spans="9:13">
      <c r="I50249" s="51"/>
      <c r="M50249" s="51"/>
    </row>
    <row r="50250" spans="9:13">
      <c r="I50250" s="51"/>
      <c r="M50250" s="51"/>
    </row>
    <row r="50251" spans="9:13">
      <c r="I50251" s="51"/>
      <c r="M50251" s="51"/>
    </row>
    <row r="50252" spans="9:13">
      <c r="I50252" s="51"/>
      <c r="M50252" s="51"/>
    </row>
    <row r="50253" spans="9:13">
      <c r="I50253" s="51"/>
      <c r="M50253" s="51"/>
    </row>
    <row r="50254" spans="9:13">
      <c r="I50254" s="51"/>
      <c r="M50254" s="51"/>
    </row>
    <row r="50255" spans="9:13">
      <c r="I50255" s="51"/>
      <c r="M50255" s="51"/>
    </row>
    <row r="50256" spans="9:13">
      <c r="I50256" s="51"/>
      <c r="M50256" s="51"/>
    </row>
    <row r="50257" spans="9:13">
      <c r="I50257" s="51"/>
      <c r="M50257" s="51"/>
    </row>
    <row r="50258" spans="9:13">
      <c r="I50258" s="51"/>
      <c r="M50258" s="51"/>
    </row>
    <row r="50259" spans="9:13">
      <c r="I50259" s="51"/>
      <c r="M50259" s="51"/>
    </row>
    <row r="50260" spans="9:13">
      <c r="I50260" s="51"/>
      <c r="M50260" s="51"/>
    </row>
    <row r="50261" spans="9:13">
      <c r="I50261" s="51"/>
      <c r="M50261" s="51"/>
    </row>
    <row r="50262" spans="9:13">
      <c r="I50262" s="51"/>
      <c r="M50262" s="51"/>
    </row>
    <row r="50263" spans="9:13">
      <c r="I50263" s="51"/>
      <c r="M50263" s="51"/>
    </row>
    <row r="50264" spans="9:13">
      <c r="I50264" s="51"/>
      <c r="M50264" s="51"/>
    </row>
    <row r="50265" spans="9:13">
      <c r="I50265" s="51"/>
      <c r="M50265" s="51"/>
    </row>
    <row r="50266" spans="9:13">
      <c r="I50266" s="51"/>
      <c r="M50266" s="51"/>
    </row>
    <row r="50267" spans="9:13">
      <c r="I50267" s="51"/>
      <c r="M50267" s="51"/>
    </row>
    <row r="50268" spans="9:13">
      <c r="I50268" s="51"/>
      <c r="M50268" s="51"/>
    </row>
    <row r="50269" spans="9:13">
      <c r="I50269" s="51"/>
      <c r="M50269" s="51"/>
    </row>
    <row r="50270" spans="9:13">
      <c r="I50270" s="51"/>
      <c r="M50270" s="51"/>
    </row>
    <row r="50271" spans="9:13">
      <c r="I50271" s="51"/>
      <c r="M50271" s="51"/>
    </row>
    <row r="50272" spans="9:13">
      <c r="I50272" s="51"/>
      <c r="M50272" s="51"/>
    </row>
    <row r="50273" spans="9:13">
      <c r="I50273" s="51"/>
      <c r="M50273" s="51"/>
    </row>
    <row r="50274" spans="9:13">
      <c r="I50274" s="51"/>
      <c r="M50274" s="51"/>
    </row>
    <row r="50275" spans="9:13">
      <c r="I50275" s="51"/>
      <c r="M50275" s="51"/>
    </row>
    <row r="50276" spans="9:13">
      <c r="I50276" s="51"/>
      <c r="M50276" s="51"/>
    </row>
    <row r="50277" spans="9:13">
      <c r="I50277" s="51"/>
      <c r="M50277" s="51"/>
    </row>
    <row r="50278" spans="9:13">
      <c r="I50278" s="51"/>
      <c r="M50278" s="51"/>
    </row>
    <row r="50279" spans="9:13">
      <c r="I50279" s="51"/>
      <c r="M50279" s="51"/>
    </row>
    <row r="50280" spans="9:13">
      <c r="I50280" s="51"/>
      <c r="M50280" s="51"/>
    </row>
    <row r="50281" spans="9:13">
      <c r="I50281" s="51"/>
      <c r="M50281" s="51"/>
    </row>
    <row r="50282" spans="9:13">
      <c r="I50282" s="51"/>
      <c r="M50282" s="51"/>
    </row>
    <row r="50283" spans="9:13">
      <c r="I50283" s="51"/>
      <c r="M50283" s="51"/>
    </row>
    <row r="50284" spans="9:13">
      <c r="I50284" s="51"/>
      <c r="M50284" s="51"/>
    </row>
    <row r="50285" spans="9:13">
      <c r="I50285" s="51"/>
      <c r="M50285" s="51"/>
    </row>
    <row r="50286" spans="9:13">
      <c r="I50286" s="51"/>
      <c r="M50286" s="51"/>
    </row>
    <row r="50287" spans="9:13">
      <c r="I50287" s="51"/>
      <c r="M50287" s="51"/>
    </row>
    <row r="50288" spans="9:13">
      <c r="I50288" s="51"/>
      <c r="M50288" s="51"/>
    </row>
    <row r="50289" spans="9:13">
      <c r="I50289" s="51"/>
      <c r="M50289" s="51"/>
    </row>
    <row r="50290" spans="9:13">
      <c r="I50290" s="51"/>
      <c r="M50290" s="51"/>
    </row>
    <row r="50291" spans="9:13">
      <c r="I50291" s="51"/>
      <c r="M50291" s="51"/>
    </row>
    <row r="50292" spans="9:13">
      <c r="I50292" s="51"/>
      <c r="M50292" s="51"/>
    </row>
    <row r="50293" spans="9:13">
      <c r="I50293" s="51"/>
      <c r="M50293" s="51"/>
    </row>
    <row r="50294" spans="9:13">
      <c r="I50294" s="51"/>
      <c r="M50294" s="51"/>
    </row>
    <row r="50295" spans="9:13">
      <c r="I50295" s="51"/>
      <c r="M50295" s="51"/>
    </row>
    <row r="50296" spans="9:13">
      <c r="I50296" s="51"/>
      <c r="M50296" s="51"/>
    </row>
    <row r="50297" spans="9:13">
      <c r="I50297" s="51"/>
      <c r="M50297" s="51"/>
    </row>
    <row r="50298" spans="9:13">
      <c r="I50298" s="51"/>
      <c r="M50298" s="51"/>
    </row>
    <row r="50299" spans="9:13">
      <c r="I50299" s="51"/>
      <c r="M50299" s="51"/>
    </row>
    <row r="50300" spans="9:13">
      <c r="I50300" s="51"/>
      <c r="M50300" s="51"/>
    </row>
    <row r="50301" spans="9:13">
      <c r="I50301" s="51"/>
      <c r="M50301" s="51"/>
    </row>
    <row r="50302" spans="9:13">
      <c r="I50302" s="51"/>
      <c r="M50302" s="51"/>
    </row>
    <row r="50303" spans="9:13">
      <c r="I50303" s="51"/>
      <c r="M50303" s="51"/>
    </row>
    <row r="50304" spans="9:13">
      <c r="I50304" s="51"/>
      <c r="M50304" s="51"/>
    </row>
    <row r="50305" spans="9:13">
      <c r="I50305" s="51"/>
      <c r="M50305" s="51"/>
    </row>
    <row r="50306" spans="9:13">
      <c r="I50306" s="51"/>
      <c r="M50306" s="51"/>
    </row>
    <row r="50307" spans="9:13">
      <c r="I50307" s="51"/>
      <c r="M50307" s="51"/>
    </row>
    <row r="50308" spans="9:13">
      <c r="I50308" s="51"/>
      <c r="M50308" s="51"/>
    </row>
    <row r="50309" spans="9:13">
      <c r="I50309" s="51"/>
      <c r="M50309" s="51"/>
    </row>
    <row r="50310" spans="9:13">
      <c r="I50310" s="51"/>
      <c r="M50310" s="51"/>
    </row>
    <row r="50311" spans="9:13">
      <c r="I50311" s="51"/>
      <c r="M50311" s="51"/>
    </row>
    <row r="50312" spans="9:13">
      <c r="I50312" s="51"/>
      <c r="M50312" s="51"/>
    </row>
    <row r="50313" spans="9:13">
      <c r="I50313" s="51"/>
      <c r="M50313" s="51"/>
    </row>
    <row r="50314" spans="9:13">
      <c r="I50314" s="51"/>
      <c r="M50314" s="51"/>
    </row>
    <row r="50315" spans="9:13">
      <c r="I50315" s="51"/>
      <c r="M50315" s="51"/>
    </row>
    <row r="50316" spans="9:13">
      <c r="I50316" s="51"/>
      <c r="M50316" s="51"/>
    </row>
    <row r="50317" spans="9:13">
      <c r="I50317" s="51"/>
      <c r="M50317" s="51"/>
    </row>
    <row r="50318" spans="9:13">
      <c r="I50318" s="51"/>
      <c r="M50318" s="51"/>
    </row>
    <row r="50319" spans="9:13">
      <c r="I50319" s="51"/>
      <c r="M50319" s="51"/>
    </row>
    <row r="50320" spans="9:13">
      <c r="I50320" s="51"/>
      <c r="M50320" s="51"/>
    </row>
    <row r="50321" spans="9:13">
      <c r="I50321" s="51"/>
      <c r="M50321" s="51"/>
    </row>
    <row r="50322" spans="9:13">
      <c r="I50322" s="51"/>
      <c r="M50322" s="51"/>
    </row>
    <row r="50323" spans="9:13">
      <c r="I50323" s="51"/>
      <c r="M50323" s="51"/>
    </row>
    <row r="50324" spans="9:13">
      <c r="I50324" s="51"/>
      <c r="M50324" s="51"/>
    </row>
    <row r="50325" spans="9:13">
      <c r="I50325" s="51"/>
      <c r="M50325" s="51"/>
    </row>
    <row r="50326" spans="9:13">
      <c r="I50326" s="51"/>
      <c r="M50326" s="51"/>
    </row>
    <row r="50327" spans="9:13">
      <c r="I50327" s="51"/>
      <c r="M50327" s="51"/>
    </row>
    <row r="50328" spans="9:13">
      <c r="I50328" s="51"/>
      <c r="M50328" s="51"/>
    </row>
    <row r="50329" spans="9:13">
      <c r="I50329" s="51"/>
      <c r="M50329" s="51"/>
    </row>
    <row r="50330" spans="9:13">
      <c r="I50330" s="51"/>
      <c r="M50330" s="51"/>
    </row>
    <row r="50331" spans="9:13">
      <c r="I50331" s="51"/>
      <c r="M50331" s="51"/>
    </row>
    <row r="50332" spans="9:13">
      <c r="I50332" s="51"/>
      <c r="M50332" s="51"/>
    </row>
    <row r="50333" spans="9:13">
      <c r="I50333" s="51"/>
      <c r="M50333" s="51"/>
    </row>
    <row r="50334" spans="9:13">
      <c r="I50334" s="51"/>
      <c r="M50334" s="51"/>
    </row>
    <row r="50335" spans="9:13">
      <c r="I50335" s="51"/>
      <c r="M50335" s="51"/>
    </row>
    <row r="50336" spans="9:13">
      <c r="I50336" s="51"/>
      <c r="M50336" s="51"/>
    </row>
    <row r="50337" spans="9:13">
      <c r="I50337" s="51"/>
      <c r="M50337" s="51"/>
    </row>
    <row r="50338" spans="9:13">
      <c r="I50338" s="51"/>
      <c r="M50338" s="51"/>
    </row>
    <row r="50339" spans="9:13">
      <c r="I50339" s="51"/>
      <c r="M50339" s="51"/>
    </row>
    <row r="50340" spans="9:13">
      <c r="I50340" s="51"/>
      <c r="M50340" s="51"/>
    </row>
    <row r="50341" spans="9:13">
      <c r="I50341" s="51"/>
      <c r="M50341" s="51"/>
    </row>
    <row r="50342" spans="9:13">
      <c r="I50342" s="51"/>
      <c r="M50342" s="51"/>
    </row>
    <row r="50343" spans="9:13">
      <c r="I50343" s="51"/>
      <c r="M50343" s="51"/>
    </row>
    <row r="50344" spans="9:13">
      <c r="I50344" s="51"/>
      <c r="M50344" s="51"/>
    </row>
    <row r="50345" spans="9:13">
      <c r="I50345" s="51"/>
      <c r="M50345" s="51"/>
    </row>
    <row r="50346" spans="9:13">
      <c r="I50346" s="51"/>
      <c r="M50346" s="51"/>
    </row>
    <row r="50347" spans="9:13">
      <c r="I50347" s="51"/>
      <c r="M50347" s="51"/>
    </row>
    <row r="50348" spans="9:13">
      <c r="I50348" s="51"/>
      <c r="M50348" s="51"/>
    </row>
    <row r="50349" spans="9:13">
      <c r="I50349" s="51"/>
      <c r="M50349" s="51"/>
    </row>
    <row r="50350" spans="9:13">
      <c r="I50350" s="51"/>
      <c r="M50350" s="51"/>
    </row>
    <row r="50351" spans="9:13">
      <c r="I50351" s="51"/>
      <c r="M50351" s="51"/>
    </row>
    <row r="50352" spans="9:13">
      <c r="I50352" s="51"/>
      <c r="M50352" s="51"/>
    </row>
    <row r="50353" spans="9:13">
      <c r="I50353" s="51"/>
      <c r="M50353" s="51"/>
    </row>
    <row r="50354" spans="9:13">
      <c r="I50354" s="51"/>
      <c r="M50354" s="51"/>
    </row>
    <row r="50355" spans="9:13">
      <c r="I50355" s="51"/>
      <c r="M50355" s="51"/>
    </row>
    <row r="50356" spans="9:13">
      <c r="I50356" s="51"/>
      <c r="M50356" s="51"/>
    </row>
    <row r="50357" spans="9:13">
      <c r="I50357" s="51"/>
      <c r="M50357" s="51"/>
    </row>
    <row r="50358" spans="9:13">
      <c r="I50358" s="51"/>
      <c r="M50358" s="51"/>
    </row>
    <row r="50359" spans="9:13">
      <c r="I50359" s="51"/>
      <c r="M50359" s="51"/>
    </row>
    <row r="50360" spans="9:13">
      <c r="I50360" s="51"/>
      <c r="M50360" s="51"/>
    </row>
    <row r="50361" spans="9:13">
      <c r="I50361" s="51"/>
      <c r="M50361" s="51"/>
    </row>
    <row r="50362" spans="9:13">
      <c r="I50362" s="51"/>
      <c r="M50362" s="51"/>
    </row>
    <row r="50363" spans="9:13">
      <c r="I50363" s="51"/>
      <c r="M50363" s="51"/>
    </row>
    <row r="50364" spans="9:13">
      <c r="I50364" s="51"/>
      <c r="M50364" s="51"/>
    </row>
    <row r="50365" spans="9:13">
      <c r="I50365" s="51"/>
      <c r="M50365" s="51"/>
    </row>
    <row r="50366" spans="9:13">
      <c r="I50366" s="51"/>
      <c r="M50366" s="51"/>
    </row>
    <row r="50367" spans="9:13">
      <c r="I50367" s="51"/>
      <c r="M50367" s="51"/>
    </row>
    <row r="50368" spans="9:13">
      <c r="I50368" s="51"/>
      <c r="M50368" s="51"/>
    </row>
    <row r="50369" spans="9:13">
      <c r="I50369" s="51"/>
      <c r="M50369" s="51"/>
    </row>
    <row r="50370" spans="9:13">
      <c r="I50370" s="51"/>
      <c r="M50370" s="51"/>
    </row>
    <row r="50371" spans="9:13">
      <c r="I50371" s="51"/>
      <c r="M50371" s="51"/>
    </row>
    <row r="50372" spans="9:13">
      <c r="I50372" s="51"/>
      <c r="M50372" s="51"/>
    </row>
    <row r="50373" spans="9:13">
      <c r="I50373" s="51"/>
      <c r="M50373" s="51"/>
    </row>
    <row r="50374" spans="9:13">
      <c r="I50374" s="51"/>
      <c r="M50374" s="51"/>
    </row>
    <row r="50375" spans="9:13">
      <c r="I50375" s="51"/>
      <c r="M50375" s="51"/>
    </row>
    <row r="50376" spans="9:13">
      <c r="I50376" s="51"/>
      <c r="M50376" s="51"/>
    </row>
    <row r="50377" spans="9:13">
      <c r="I50377" s="51"/>
      <c r="M50377" s="51"/>
    </row>
    <row r="50378" spans="9:13">
      <c r="I50378" s="51"/>
      <c r="M50378" s="51"/>
    </row>
    <row r="50379" spans="9:13">
      <c r="I50379" s="51"/>
      <c r="M50379" s="51"/>
    </row>
    <row r="50380" spans="9:13">
      <c r="I50380" s="51"/>
      <c r="M50380" s="51"/>
    </row>
    <row r="50381" spans="9:13">
      <c r="I50381" s="51"/>
      <c r="M50381" s="51"/>
    </row>
    <row r="50382" spans="9:13">
      <c r="I50382" s="51"/>
      <c r="M50382" s="51"/>
    </row>
    <row r="50383" spans="9:13">
      <c r="I50383" s="51"/>
      <c r="M50383" s="51"/>
    </row>
    <row r="50384" spans="9:13">
      <c r="I50384" s="51"/>
      <c r="M50384" s="51"/>
    </row>
    <row r="50385" spans="9:13">
      <c r="I50385" s="51"/>
      <c r="M50385" s="51"/>
    </row>
    <row r="50386" spans="9:13">
      <c r="I50386" s="51"/>
      <c r="M50386" s="51"/>
    </row>
    <row r="50387" spans="9:13">
      <c r="I50387" s="51"/>
      <c r="M50387" s="51"/>
    </row>
    <row r="50388" spans="9:13">
      <c r="I50388" s="51"/>
      <c r="M50388" s="51"/>
    </row>
    <row r="50389" spans="9:13">
      <c r="I50389" s="51"/>
      <c r="M50389" s="51"/>
    </row>
    <row r="50390" spans="9:13">
      <c r="I50390" s="51"/>
      <c r="M50390" s="51"/>
    </row>
    <row r="50391" spans="9:13">
      <c r="I50391" s="51"/>
      <c r="M50391" s="51"/>
    </row>
    <row r="50392" spans="9:13">
      <c r="I50392" s="51"/>
      <c r="M50392" s="51"/>
    </row>
    <row r="50393" spans="9:13">
      <c r="I50393" s="51"/>
      <c r="M50393" s="51"/>
    </row>
    <row r="50394" spans="9:13">
      <c r="I50394" s="51"/>
      <c r="M50394" s="51"/>
    </row>
    <row r="50395" spans="9:13">
      <c r="I50395" s="51"/>
      <c r="M50395" s="51"/>
    </row>
    <row r="50396" spans="9:13">
      <c r="I50396" s="51"/>
      <c r="M50396" s="51"/>
    </row>
    <row r="50397" spans="9:13">
      <c r="I50397" s="51"/>
      <c r="M50397" s="51"/>
    </row>
    <row r="50398" spans="9:13">
      <c r="I50398" s="51"/>
      <c r="M50398" s="51"/>
    </row>
    <row r="50399" spans="9:13">
      <c r="I50399" s="51"/>
      <c r="M50399" s="51"/>
    </row>
    <row r="50400" spans="9:13">
      <c r="I50400" s="51"/>
      <c r="M50400" s="51"/>
    </row>
    <row r="50401" spans="9:13">
      <c r="I50401" s="51"/>
      <c r="M50401" s="51"/>
    </row>
    <row r="50402" spans="9:13">
      <c r="I50402" s="51"/>
      <c r="M50402" s="51"/>
    </row>
    <row r="50403" spans="9:13">
      <c r="I50403" s="51"/>
      <c r="M50403" s="51"/>
    </row>
    <row r="50404" spans="9:13">
      <c r="I50404" s="51"/>
      <c r="M50404" s="51"/>
    </row>
    <row r="50405" spans="9:13">
      <c r="I50405" s="51"/>
      <c r="M50405" s="51"/>
    </row>
    <row r="50406" spans="9:13">
      <c r="I50406" s="51"/>
      <c r="M50406" s="51"/>
    </row>
    <row r="50407" spans="9:13">
      <c r="I50407" s="51"/>
      <c r="M50407" s="51"/>
    </row>
    <row r="50408" spans="9:13">
      <c r="I50408" s="51"/>
      <c r="M50408" s="51"/>
    </row>
    <row r="50409" spans="9:13">
      <c r="I50409" s="51"/>
      <c r="M50409" s="51"/>
    </row>
    <row r="50410" spans="9:13">
      <c r="I50410" s="51"/>
      <c r="M50410" s="51"/>
    </row>
    <row r="50411" spans="9:13">
      <c r="I50411" s="51"/>
      <c r="M50411" s="51"/>
    </row>
    <row r="50412" spans="9:13">
      <c r="I50412" s="51"/>
      <c r="M50412" s="51"/>
    </row>
    <row r="50413" spans="9:13">
      <c r="I50413" s="51"/>
      <c r="M50413" s="51"/>
    </row>
    <row r="50414" spans="9:13">
      <c r="I50414" s="51"/>
      <c r="M50414" s="51"/>
    </row>
    <row r="50415" spans="9:13">
      <c r="I50415" s="51"/>
      <c r="M50415" s="51"/>
    </row>
    <row r="50416" spans="9:13">
      <c r="I50416" s="51"/>
      <c r="M50416" s="51"/>
    </row>
    <row r="50417" spans="9:13">
      <c r="I50417" s="51"/>
      <c r="M50417" s="51"/>
    </row>
    <row r="50418" spans="9:13">
      <c r="I50418" s="51"/>
      <c r="M50418" s="51"/>
    </row>
    <row r="50419" spans="9:13">
      <c r="I50419" s="51"/>
      <c r="M50419" s="51"/>
    </row>
    <row r="50420" spans="9:13">
      <c r="I50420" s="51"/>
      <c r="M50420" s="51"/>
    </row>
    <row r="50421" spans="9:13">
      <c r="I50421" s="51"/>
      <c r="M50421" s="51"/>
    </row>
    <row r="50422" spans="9:13">
      <c r="I50422" s="51"/>
      <c r="M50422" s="51"/>
    </row>
    <row r="50423" spans="9:13">
      <c r="I50423" s="51"/>
      <c r="M50423" s="51"/>
    </row>
    <row r="50424" spans="9:13">
      <c r="I50424" s="51"/>
      <c r="M50424" s="51"/>
    </row>
    <row r="50425" spans="9:13">
      <c r="I50425" s="51"/>
      <c r="M50425" s="51"/>
    </row>
    <row r="50426" spans="9:13">
      <c r="I50426" s="51"/>
      <c r="M50426" s="51"/>
    </row>
    <row r="50427" spans="9:13">
      <c r="I50427" s="51"/>
      <c r="M50427" s="51"/>
    </row>
    <row r="50428" spans="9:13">
      <c r="I50428" s="51"/>
      <c r="M50428" s="51"/>
    </row>
    <row r="50429" spans="9:13">
      <c r="I50429" s="51"/>
      <c r="M50429" s="51"/>
    </row>
    <row r="50430" spans="9:13">
      <c r="I50430" s="51"/>
      <c r="M50430" s="51"/>
    </row>
    <row r="50431" spans="9:13">
      <c r="I50431" s="51"/>
      <c r="M50431" s="51"/>
    </row>
    <row r="50432" spans="9:13">
      <c r="I50432" s="51"/>
      <c r="M50432" s="51"/>
    </row>
    <row r="50433" spans="9:13">
      <c r="I50433" s="51"/>
      <c r="M50433" s="51"/>
    </row>
    <row r="50434" spans="9:13">
      <c r="I50434" s="51"/>
      <c r="M50434" s="51"/>
    </row>
    <row r="50435" spans="9:13">
      <c r="I50435" s="51"/>
      <c r="M50435" s="51"/>
    </row>
    <row r="50436" spans="9:13">
      <c r="I50436" s="51"/>
      <c r="M50436" s="51"/>
    </row>
    <row r="50437" spans="9:13">
      <c r="I50437" s="51"/>
      <c r="M50437" s="51"/>
    </row>
    <row r="50438" spans="9:13">
      <c r="I50438" s="51"/>
      <c r="M50438" s="51"/>
    </row>
    <row r="50439" spans="9:13">
      <c r="I50439" s="51"/>
      <c r="M50439" s="51"/>
    </row>
    <row r="50440" spans="9:13">
      <c r="I50440" s="51"/>
      <c r="M50440" s="51"/>
    </row>
    <row r="50441" spans="9:13">
      <c r="I50441" s="51"/>
      <c r="M50441" s="51"/>
    </row>
    <row r="50442" spans="9:13">
      <c r="I50442" s="51"/>
      <c r="M50442" s="51"/>
    </row>
    <row r="50443" spans="9:13">
      <c r="I50443" s="51"/>
      <c r="M50443" s="51"/>
    </row>
    <row r="50444" spans="9:13">
      <c r="I50444" s="51"/>
      <c r="M50444" s="51"/>
    </row>
    <row r="50445" spans="9:13">
      <c r="I50445" s="51"/>
      <c r="M50445" s="51"/>
    </row>
    <row r="50446" spans="9:13">
      <c r="I50446" s="51"/>
      <c r="M50446" s="51"/>
    </row>
    <row r="50447" spans="9:13">
      <c r="I50447" s="51"/>
      <c r="M50447" s="51"/>
    </row>
    <row r="50448" spans="9:13">
      <c r="I50448" s="51"/>
      <c r="M50448" s="51"/>
    </row>
    <row r="50449" spans="9:13">
      <c r="I50449" s="51"/>
      <c r="M50449" s="51"/>
    </row>
    <row r="50450" spans="9:13">
      <c r="I50450" s="51"/>
      <c r="M50450" s="51"/>
    </row>
    <row r="50451" spans="9:13">
      <c r="I50451" s="51"/>
      <c r="M50451" s="51"/>
    </row>
    <row r="50452" spans="9:13">
      <c r="I50452" s="51"/>
      <c r="M50452" s="51"/>
    </row>
    <row r="50453" spans="9:13">
      <c r="I50453" s="51"/>
      <c r="M50453" s="51"/>
    </row>
    <row r="50454" spans="9:13">
      <c r="I50454" s="51"/>
      <c r="M50454" s="51"/>
    </row>
    <row r="50455" spans="9:13">
      <c r="I50455" s="51"/>
      <c r="M50455" s="51"/>
    </row>
    <row r="50456" spans="9:13">
      <c r="I50456" s="51"/>
      <c r="M50456" s="51"/>
    </row>
    <row r="50457" spans="9:13">
      <c r="I50457" s="51"/>
      <c r="M50457" s="51"/>
    </row>
    <row r="50458" spans="9:13">
      <c r="I50458" s="51"/>
      <c r="M50458" s="51"/>
    </row>
    <row r="50459" spans="9:13">
      <c r="I50459" s="51"/>
      <c r="M50459" s="51"/>
    </row>
    <row r="50460" spans="9:13">
      <c r="I50460" s="51"/>
      <c r="M50460" s="51"/>
    </row>
    <row r="50461" spans="9:13">
      <c r="I50461" s="51"/>
      <c r="M50461" s="51"/>
    </row>
    <row r="50462" spans="9:13">
      <c r="I50462" s="51"/>
      <c r="M50462" s="51"/>
    </row>
    <row r="50463" spans="9:13">
      <c r="I50463" s="51"/>
      <c r="M50463" s="51"/>
    </row>
    <row r="50464" spans="9:13">
      <c r="I50464" s="51"/>
      <c r="M50464" s="51"/>
    </row>
    <row r="50465" spans="9:13">
      <c r="I50465" s="51"/>
      <c r="M50465" s="51"/>
    </row>
    <row r="50466" spans="9:13">
      <c r="I50466" s="51"/>
      <c r="M50466" s="51"/>
    </row>
    <row r="50467" spans="9:13">
      <c r="I50467" s="51"/>
      <c r="M50467" s="51"/>
    </row>
    <row r="50468" spans="9:13">
      <c r="I50468" s="51"/>
      <c r="M50468" s="51"/>
    </row>
    <row r="50469" spans="9:13">
      <c r="I50469" s="51"/>
      <c r="M50469" s="51"/>
    </row>
    <row r="50470" spans="9:13">
      <c r="I50470" s="51"/>
      <c r="M50470" s="51"/>
    </row>
    <row r="50471" spans="9:13">
      <c r="I50471" s="51"/>
      <c r="M50471" s="51"/>
    </row>
    <row r="50472" spans="9:13">
      <c r="I50472" s="51"/>
      <c r="M50472" s="51"/>
    </row>
    <row r="50473" spans="9:13">
      <c r="I50473" s="51"/>
      <c r="M50473" s="51"/>
    </row>
    <row r="50474" spans="9:13">
      <c r="I50474" s="51"/>
      <c r="M50474" s="51"/>
    </row>
    <row r="50475" spans="9:13">
      <c r="I50475" s="51"/>
      <c r="M50475" s="51"/>
    </row>
    <row r="50476" spans="9:13">
      <c r="I50476" s="51"/>
      <c r="M50476" s="51"/>
    </row>
    <row r="50477" spans="9:13">
      <c r="I50477" s="51"/>
      <c r="M50477" s="51"/>
    </row>
    <row r="50478" spans="9:13">
      <c r="I50478" s="51"/>
      <c r="M50478" s="51"/>
    </row>
    <row r="50479" spans="9:13">
      <c r="I50479" s="51"/>
      <c r="M50479" s="51"/>
    </row>
    <row r="50480" spans="9:13">
      <c r="I50480" s="51"/>
      <c r="M50480" s="51"/>
    </row>
    <row r="50481" spans="9:13">
      <c r="I50481" s="51"/>
      <c r="M50481" s="51"/>
    </row>
    <row r="50482" spans="9:13">
      <c r="I50482" s="51"/>
      <c r="M50482" s="51"/>
    </row>
    <row r="50483" spans="9:13">
      <c r="I50483" s="51"/>
      <c r="M50483" s="51"/>
    </row>
    <row r="50484" spans="9:13">
      <c r="I50484" s="51"/>
      <c r="M50484" s="51"/>
    </row>
    <row r="50485" spans="9:13">
      <c r="I50485" s="51"/>
      <c r="M50485" s="51"/>
    </row>
    <row r="50486" spans="9:13">
      <c r="I50486" s="51"/>
      <c r="M50486" s="51"/>
    </row>
    <row r="50487" spans="9:13">
      <c r="I50487" s="51"/>
      <c r="M50487" s="51"/>
    </row>
    <row r="50488" spans="9:13">
      <c r="I50488" s="51"/>
      <c r="M50488" s="51"/>
    </row>
    <row r="50489" spans="9:13">
      <c r="I50489" s="51"/>
      <c r="M50489" s="51"/>
    </row>
    <row r="50490" spans="9:13">
      <c r="I50490" s="51"/>
      <c r="M50490" s="51"/>
    </row>
    <row r="50491" spans="9:13">
      <c r="I50491" s="51"/>
      <c r="M50491" s="51"/>
    </row>
    <row r="50492" spans="9:13">
      <c r="I50492" s="51"/>
      <c r="M50492" s="51"/>
    </row>
    <row r="50493" spans="9:13">
      <c r="I50493" s="51"/>
      <c r="M50493" s="51"/>
    </row>
    <row r="50494" spans="9:13">
      <c r="I50494" s="51"/>
      <c r="M50494" s="51"/>
    </row>
    <row r="50495" spans="9:13">
      <c r="I50495" s="51"/>
      <c r="M50495" s="51"/>
    </row>
    <row r="50496" spans="9:13">
      <c r="I50496" s="51"/>
      <c r="M50496" s="51"/>
    </row>
    <row r="50497" spans="9:13">
      <c r="I50497" s="51"/>
      <c r="M50497" s="51"/>
    </row>
    <row r="50498" spans="9:13">
      <c r="I50498" s="51"/>
      <c r="M50498" s="51"/>
    </row>
    <row r="50499" spans="9:13">
      <c r="I50499" s="51"/>
      <c r="M50499" s="51"/>
    </row>
    <row r="50500" spans="9:13">
      <c r="I50500" s="51"/>
      <c r="M50500" s="51"/>
    </row>
    <row r="50501" spans="9:13">
      <c r="I50501" s="51"/>
      <c r="M50501" s="51"/>
    </row>
    <row r="50502" spans="9:13">
      <c r="I50502" s="51"/>
      <c r="M50502" s="51"/>
    </row>
    <row r="50503" spans="9:13">
      <c r="I50503" s="51"/>
      <c r="M50503" s="51"/>
    </row>
    <row r="50504" spans="9:13">
      <c r="I50504" s="51"/>
      <c r="M50504" s="51"/>
    </row>
    <row r="50505" spans="9:13">
      <c r="I50505" s="51"/>
      <c r="M50505" s="51"/>
    </row>
    <row r="50506" spans="9:13">
      <c r="I50506" s="51"/>
      <c r="M50506" s="51"/>
    </row>
    <row r="50507" spans="9:13">
      <c r="I50507" s="51"/>
      <c r="M50507" s="51"/>
    </row>
    <row r="50508" spans="9:13">
      <c r="I50508" s="51"/>
      <c r="M50508" s="51"/>
    </row>
    <row r="50509" spans="9:13">
      <c r="I50509" s="51"/>
      <c r="M50509" s="51"/>
    </row>
    <row r="50510" spans="9:13">
      <c r="I50510" s="51"/>
      <c r="M50510" s="51"/>
    </row>
    <row r="50511" spans="9:13">
      <c r="I50511" s="51"/>
      <c r="M50511" s="51"/>
    </row>
    <row r="50512" spans="9:13">
      <c r="I50512" s="51"/>
      <c r="M50512" s="51"/>
    </row>
    <row r="50513" spans="9:13">
      <c r="I50513" s="51"/>
      <c r="M50513" s="51"/>
    </row>
    <row r="50514" spans="9:13">
      <c r="I50514" s="51"/>
      <c r="M50514" s="51"/>
    </row>
    <row r="50515" spans="9:13">
      <c r="I50515" s="51"/>
      <c r="M50515" s="51"/>
    </row>
    <row r="50516" spans="9:13">
      <c r="I50516" s="51"/>
      <c r="M50516" s="51"/>
    </row>
    <row r="50517" spans="9:13">
      <c r="I50517" s="51"/>
      <c r="M50517" s="51"/>
    </row>
    <row r="50518" spans="9:13">
      <c r="I50518" s="51"/>
      <c r="M50518" s="51"/>
    </row>
    <row r="50519" spans="9:13">
      <c r="I50519" s="51"/>
      <c r="M50519" s="51"/>
    </row>
    <row r="50520" spans="9:13">
      <c r="I50520" s="51"/>
      <c r="M50520" s="51"/>
    </row>
    <row r="50521" spans="9:13">
      <c r="I50521" s="51"/>
      <c r="M50521" s="51"/>
    </row>
    <row r="50522" spans="9:13">
      <c r="I50522" s="51"/>
      <c r="M50522" s="51"/>
    </row>
    <row r="50523" spans="9:13">
      <c r="I50523" s="51"/>
      <c r="M50523" s="51"/>
    </row>
    <row r="50524" spans="9:13">
      <c r="I50524" s="51"/>
      <c r="M50524" s="51"/>
    </row>
    <row r="50525" spans="9:13">
      <c r="I50525" s="51"/>
      <c r="M50525" s="51"/>
    </row>
    <row r="50526" spans="9:13">
      <c r="I50526" s="51"/>
      <c r="M50526" s="51"/>
    </row>
    <row r="50527" spans="9:13">
      <c r="I50527" s="51"/>
      <c r="M50527" s="51"/>
    </row>
    <row r="50528" spans="9:13">
      <c r="I50528" s="51"/>
      <c r="M50528" s="51"/>
    </row>
    <row r="50529" spans="9:13">
      <c r="I50529" s="51"/>
      <c r="M50529" s="51"/>
    </row>
    <row r="50530" spans="9:13">
      <c r="I50530" s="51"/>
      <c r="M50530" s="51"/>
    </row>
    <row r="50531" spans="9:13">
      <c r="I50531" s="51"/>
      <c r="M50531" s="51"/>
    </row>
    <row r="50532" spans="9:13">
      <c r="I50532" s="51"/>
      <c r="M50532" s="51"/>
    </row>
    <row r="50533" spans="9:13">
      <c r="I50533" s="51"/>
      <c r="M50533" s="51"/>
    </row>
    <row r="50534" spans="9:13">
      <c r="I50534" s="51"/>
      <c r="M50534" s="51"/>
    </row>
    <row r="50535" spans="9:13">
      <c r="I50535" s="51"/>
      <c r="M50535" s="51"/>
    </row>
    <row r="50536" spans="9:13">
      <c r="I50536" s="51"/>
      <c r="M50536" s="51"/>
    </row>
    <row r="50537" spans="9:13">
      <c r="I50537" s="51"/>
      <c r="M50537" s="51"/>
    </row>
    <row r="50538" spans="9:13">
      <c r="I50538" s="51"/>
      <c r="M50538" s="51"/>
    </row>
    <row r="50539" spans="9:13">
      <c r="I50539" s="51"/>
      <c r="M50539" s="51"/>
    </row>
    <row r="50540" spans="9:13">
      <c r="I50540" s="51"/>
      <c r="M50540" s="51"/>
    </row>
    <row r="50541" spans="9:13">
      <c r="I50541" s="51"/>
      <c r="M50541" s="51"/>
    </row>
    <row r="50542" spans="9:13">
      <c r="I50542" s="51"/>
      <c r="M50542" s="51"/>
    </row>
    <row r="50543" spans="9:13">
      <c r="I50543" s="51"/>
      <c r="M50543" s="51"/>
    </row>
    <row r="50544" spans="9:13">
      <c r="I50544" s="51"/>
      <c r="M50544" s="51"/>
    </row>
    <row r="50545" spans="9:13">
      <c r="I50545" s="51"/>
      <c r="M50545" s="51"/>
    </row>
    <row r="50546" spans="9:13">
      <c r="I50546" s="51"/>
      <c r="M50546" s="51"/>
    </row>
    <row r="50547" spans="9:13">
      <c r="I50547" s="51"/>
      <c r="M50547" s="51"/>
    </row>
    <row r="50548" spans="9:13">
      <c r="I50548" s="51"/>
      <c r="M50548" s="51"/>
    </row>
    <row r="50549" spans="9:13">
      <c r="I50549" s="51"/>
      <c r="M50549" s="51"/>
    </row>
    <row r="50550" spans="9:13">
      <c r="I50550" s="51"/>
      <c r="M50550" s="51"/>
    </row>
    <row r="50551" spans="9:13">
      <c r="I50551" s="51"/>
      <c r="M50551" s="51"/>
    </row>
    <row r="50552" spans="9:13">
      <c r="I50552" s="51"/>
      <c r="M50552" s="51"/>
    </row>
    <row r="50553" spans="9:13">
      <c r="I50553" s="51"/>
      <c r="M50553" s="51"/>
    </row>
    <row r="50554" spans="9:13">
      <c r="I50554" s="51"/>
      <c r="M50554" s="51"/>
    </row>
    <row r="50555" spans="9:13">
      <c r="I50555" s="51"/>
      <c r="M50555" s="51"/>
    </row>
    <row r="50556" spans="9:13">
      <c r="I50556" s="51"/>
      <c r="M50556" s="51"/>
    </row>
    <row r="50557" spans="9:13">
      <c r="I50557" s="51"/>
      <c r="M50557" s="51"/>
    </row>
    <row r="50558" spans="9:13">
      <c r="I50558" s="51"/>
      <c r="M50558" s="51"/>
    </row>
    <row r="50559" spans="9:13">
      <c r="I50559" s="51"/>
      <c r="M50559" s="51"/>
    </row>
    <row r="50560" spans="9:13">
      <c r="I50560" s="51"/>
      <c r="M50560" s="51"/>
    </row>
    <row r="50561" spans="9:13">
      <c r="I50561" s="51"/>
      <c r="M50561" s="51"/>
    </row>
    <row r="50562" spans="9:13">
      <c r="I50562" s="51"/>
      <c r="M50562" s="51"/>
    </row>
    <row r="50563" spans="9:13">
      <c r="I50563" s="51"/>
      <c r="M50563" s="51"/>
    </row>
    <row r="50564" spans="9:13">
      <c r="I50564" s="51"/>
      <c r="M50564" s="51"/>
    </row>
    <row r="50565" spans="9:13">
      <c r="I50565" s="51"/>
      <c r="M50565" s="51"/>
    </row>
    <row r="50566" spans="9:13">
      <c r="I50566" s="51"/>
      <c r="M50566" s="51"/>
    </row>
    <row r="50567" spans="9:13">
      <c r="I50567" s="51"/>
      <c r="M50567" s="51"/>
    </row>
    <row r="50568" spans="9:13">
      <c r="I50568" s="51"/>
      <c r="M50568" s="51"/>
    </row>
    <row r="50569" spans="9:13">
      <c r="I50569" s="51"/>
      <c r="M50569" s="51"/>
    </row>
    <row r="50570" spans="9:13">
      <c r="I50570" s="51"/>
      <c r="M50570" s="51"/>
    </row>
    <row r="50571" spans="9:13">
      <c r="I50571" s="51"/>
      <c r="M50571" s="51"/>
    </row>
    <row r="50572" spans="9:13">
      <c r="I50572" s="51"/>
      <c r="M50572" s="51"/>
    </row>
    <row r="50573" spans="9:13">
      <c r="I50573" s="51"/>
      <c r="M50573" s="51"/>
    </row>
    <row r="50574" spans="9:13">
      <c r="I50574" s="51"/>
      <c r="M50574" s="51"/>
    </row>
    <row r="50575" spans="9:13">
      <c r="I50575" s="51"/>
      <c r="M50575" s="51"/>
    </row>
    <row r="50576" spans="9:13">
      <c r="I50576" s="51"/>
      <c r="M50576" s="51"/>
    </row>
    <row r="50577" spans="9:13">
      <c r="I50577" s="51"/>
      <c r="M50577" s="51"/>
    </row>
    <row r="50578" spans="9:13">
      <c r="I50578" s="51"/>
      <c r="M50578" s="51"/>
    </row>
    <row r="50579" spans="9:13">
      <c r="I50579" s="51"/>
      <c r="M50579" s="51"/>
    </row>
    <row r="50580" spans="9:13">
      <c r="I50580" s="51"/>
      <c r="M50580" s="51"/>
    </row>
    <row r="50581" spans="9:13">
      <c r="I50581" s="51"/>
      <c r="M50581" s="51"/>
    </row>
    <row r="50582" spans="9:13">
      <c r="I50582" s="51"/>
      <c r="M50582" s="51"/>
    </row>
    <row r="50583" spans="9:13">
      <c r="I50583" s="51"/>
      <c r="M50583" s="51"/>
    </row>
    <row r="50584" spans="9:13">
      <c r="I50584" s="51"/>
      <c r="M50584" s="51"/>
    </row>
    <row r="50585" spans="9:13">
      <c r="I50585" s="51"/>
      <c r="M50585" s="51"/>
    </row>
    <row r="50586" spans="9:13">
      <c r="I50586" s="51"/>
      <c r="M50586" s="51"/>
    </row>
    <row r="50587" spans="9:13">
      <c r="I50587" s="51"/>
      <c r="M50587" s="51"/>
    </row>
    <row r="50588" spans="9:13">
      <c r="I50588" s="51"/>
      <c r="M50588" s="51"/>
    </row>
    <row r="50589" spans="9:13">
      <c r="I50589" s="51"/>
      <c r="M50589" s="51"/>
    </row>
    <row r="50590" spans="9:13">
      <c r="I50590" s="51"/>
      <c r="M50590" s="51"/>
    </row>
    <row r="50591" spans="9:13">
      <c r="I50591" s="51"/>
      <c r="M50591" s="51"/>
    </row>
    <row r="50592" spans="9:13">
      <c r="I50592" s="51"/>
      <c r="M50592" s="51"/>
    </row>
    <row r="50593" spans="9:13">
      <c r="I50593" s="51"/>
      <c r="M50593" s="51"/>
    </row>
    <row r="50594" spans="9:13">
      <c r="I50594" s="51"/>
      <c r="M50594" s="51"/>
    </row>
    <row r="50595" spans="9:13">
      <c r="I50595" s="51"/>
      <c r="M50595" s="51"/>
    </row>
    <row r="50596" spans="9:13">
      <c r="I50596" s="51"/>
      <c r="M50596" s="51"/>
    </row>
    <row r="50597" spans="9:13">
      <c r="I50597" s="51"/>
      <c r="M50597" s="51"/>
    </row>
    <row r="50598" spans="9:13">
      <c r="I50598" s="51"/>
      <c r="M50598" s="51"/>
    </row>
    <row r="50599" spans="9:13">
      <c r="I50599" s="51"/>
      <c r="M50599" s="51"/>
    </row>
    <row r="50600" spans="9:13">
      <c r="I50600" s="51"/>
      <c r="M50600" s="51"/>
    </row>
    <row r="50601" spans="9:13">
      <c r="I50601" s="51"/>
      <c r="M50601" s="51"/>
    </row>
    <row r="50602" spans="9:13">
      <c r="I50602" s="51"/>
      <c r="M50602" s="51"/>
    </row>
    <row r="50603" spans="9:13">
      <c r="I50603" s="51"/>
      <c r="M50603" s="51"/>
    </row>
    <row r="50604" spans="9:13">
      <c r="I50604" s="51"/>
      <c r="M50604" s="51"/>
    </row>
    <row r="50605" spans="9:13">
      <c r="I50605" s="51"/>
      <c r="M50605" s="51"/>
    </row>
    <row r="50606" spans="9:13">
      <c r="I50606" s="51"/>
      <c r="M50606" s="51"/>
    </row>
    <row r="50607" spans="9:13">
      <c r="I50607" s="51"/>
      <c r="M50607" s="51"/>
    </row>
    <row r="50608" spans="9:13">
      <c r="I50608" s="51"/>
      <c r="M50608" s="51"/>
    </row>
    <row r="50609" spans="9:13">
      <c r="I50609" s="51"/>
      <c r="M50609" s="51"/>
    </row>
    <row r="50610" spans="9:13">
      <c r="I50610" s="51"/>
      <c r="M50610" s="51"/>
    </row>
    <row r="50611" spans="9:13">
      <c r="I50611" s="51"/>
      <c r="M50611" s="51"/>
    </row>
    <row r="50612" spans="9:13">
      <c r="I50612" s="51"/>
      <c r="M50612" s="51"/>
    </row>
    <row r="50613" spans="9:13">
      <c r="I50613" s="51"/>
      <c r="M50613" s="51"/>
    </row>
    <row r="50614" spans="9:13">
      <c r="I50614" s="51"/>
      <c r="M50614" s="51"/>
    </row>
    <row r="50615" spans="9:13">
      <c r="I50615" s="51"/>
      <c r="M50615" s="51"/>
    </row>
    <row r="50616" spans="9:13">
      <c r="I50616" s="51"/>
      <c r="M50616" s="51"/>
    </row>
    <row r="50617" spans="9:13">
      <c r="I50617" s="51"/>
      <c r="M50617" s="51"/>
    </row>
    <row r="50618" spans="9:13">
      <c r="I50618" s="51"/>
      <c r="M50618" s="51"/>
    </row>
    <row r="50619" spans="9:13">
      <c r="I50619" s="51"/>
      <c r="M50619" s="51"/>
    </row>
    <row r="50620" spans="9:13">
      <c r="I50620" s="51"/>
      <c r="M50620" s="51"/>
    </row>
    <row r="50621" spans="9:13">
      <c r="I50621" s="51"/>
      <c r="M50621" s="51"/>
    </row>
    <row r="50622" spans="9:13">
      <c r="I50622" s="51"/>
      <c r="M50622" s="51"/>
    </row>
    <row r="50623" spans="9:13">
      <c r="I50623" s="51"/>
      <c r="M50623" s="51"/>
    </row>
    <row r="50624" spans="9:13">
      <c r="I50624" s="51"/>
      <c r="M50624" s="51"/>
    </row>
    <row r="50625" spans="9:13">
      <c r="I50625" s="51"/>
      <c r="M50625" s="51"/>
    </row>
    <row r="50626" spans="9:13">
      <c r="I50626" s="51"/>
      <c r="M50626" s="51"/>
    </row>
    <row r="50627" spans="9:13">
      <c r="I50627" s="51"/>
      <c r="M50627" s="51"/>
    </row>
    <row r="50628" spans="9:13">
      <c r="I50628" s="51"/>
      <c r="M50628" s="51"/>
    </row>
    <row r="50629" spans="9:13">
      <c r="I50629" s="51"/>
      <c r="M50629" s="51"/>
    </row>
    <row r="50630" spans="9:13">
      <c r="I50630" s="51"/>
      <c r="M50630" s="51"/>
    </row>
    <row r="50631" spans="9:13">
      <c r="I50631" s="51"/>
      <c r="M50631" s="51"/>
    </row>
    <row r="50632" spans="9:13">
      <c r="I50632" s="51"/>
      <c r="M50632" s="51"/>
    </row>
    <row r="50633" spans="9:13">
      <c r="I50633" s="51"/>
      <c r="M50633" s="51"/>
    </row>
    <row r="50634" spans="9:13">
      <c r="I50634" s="51"/>
      <c r="M50634" s="51"/>
    </row>
    <row r="50635" spans="9:13">
      <c r="I50635" s="51"/>
      <c r="M50635" s="51"/>
    </row>
    <row r="50636" spans="9:13">
      <c r="I50636" s="51"/>
      <c r="M50636" s="51"/>
    </row>
    <row r="50637" spans="9:13">
      <c r="I50637" s="51"/>
      <c r="M50637" s="51"/>
    </row>
    <row r="50638" spans="9:13">
      <c r="I50638" s="51"/>
      <c r="M50638" s="51"/>
    </row>
    <row r="50639" spans="9:13">
      <c r="I50639" s="51"/>
      <c r="M50639" s="51"/>
    </row>
    <row r="50640" spans="9:13">
      <c r="I50640" s="51"/>
      <c r="M50640" s="51"/>
    </row>
    <row r="50641" spans="9:13">
      <c r="I50641" s="51"/>
      <c r="M50641" s="51"/>
    </row>
    <row r="50642" spans="9:13">
      <c r="I50642" s="51"/>
      <c r="M50642" s="51"/>
    </row>
    <row r="50643" spans="9:13">
      <c r="I50643" s="51"/>
      <c r="M50643" s="51"/>
    </row>
    <row r="50644" spans="9:13">
      <c r="I50644" s="51"/>
      <c r="M50644" s="51"/>
    </row>
    <row r="50645" spans="9:13">
      <c r="I50645" s="51"/>
      <c r="M50645" s="51"/>
    </row>
    <row r="50646" spans="9:13">
      <c r="I50646" s="51"/>
      <c r="M50646" s="51"/>
    </row>
    <row r="50647" spans="9:13">
      <c r="I50647" s="51"/>
      <c r="M50647" s="51"/>
    </row>
    <row r="50648" spans="9:13">
      <c r="I50648" s="51"/>
      <c r="M50648" s="51"/>
    </row>
    <row r="50649" spans="9:13">
      <c r="I50649" s="51"/>
      <c r="M50649" s="51"/>
    </row>
    <row r="50650" spans="9:13">
      <c r="I50650" s="51"/>
      <c r="M50650" s="51"/>
    </row>
    <row r="50651" spans="9:13">
      <c r="I50651" s="51"/>
      <c r="M50651" s="51"/>
    </row>
    <row r="50652" spans="9:13">
      <c r="I50652" s="51"/>
      <c r="M50652" s="51"/>
    </row>
    <row r="50653" spans="9:13">
      <c r="I50653" s="51"/>
      <c r="M50653" s="51"/>
    </row>
    <row r="50654" spans="9:13">
      <c r="I50654" s="51"/>
      <c r="M50654" s="51"/>
    </row>
    <row r="50655" spans="9:13">
      <c r="I50655" s="51"/>
      <c r="M50655" s="51"/>
    </row>
    <row r="50656" spans="9:13">
      <c r="I50656" s="51"/>
      <c r="M50656" s="51"/>
    </row>
    <row r="50657" spans="9:13">
      <c r="I50657" s="51"/>
      <c r="M50657" s="51"/>
    </row>
    <row r="50658" spans="9:13">
      <c r="I50658" s="51"/>
      <c r="M50658" s="51"/>
    </row>
    <row r="50659" spans="9:13">
      <c r="I50659" s="51"/>
      <c r="M50659" s="51"/>
    </row>
    <row r="50660" spans="9:13">
      <c r="I50660" s="51"/>
      <c r="M50660" s="51"/>
    </row>
    <row r="50661" spans="9:13">
      <c r="I50661" s="51"/>
      <c r="M50661" s="51"/>
    </row>
    <row r="50662" spans="9:13">
      <c r="I50662" s="51"/>
      <c r="M50662" s="51"/>
    </row>
    <row r="50663" spans="9:13">
      <c r="I50663" s="51"/>
      <c r="M50663" s="51"/>
    </row>
    <row r="50664" spans="9:13">
      <c r="I50664" s="51"/>
      <c r="M50664" s="51"/>
    </row>
    <row r="50665" spans="9:13">
      <c r="I50665" s="51"/>
      <c r="M50665" s="51"/>
    </row>
    <row r="50666" spans="9:13">
      <c r="I50666" s="51"/>
      <c r="M50666" s="51"/>
    </row>
    <row r="50667" spans="9:13">
      <c r="I50667" s="51"/>
      <c r="M50667" s="51"/>
    </row>
    <row r="50668" spans="9:13">
      <c r="I50668" s="51"/>
      <c r="M50668" s="51"/>
    </row>
    <row r="50669" spans="9:13">
      <c r="I50669" s="51"/>
      <c r="M50669" s="51"/>
    </row>
    <row r="50670" spans="9:13">
      <c r="I50670" s="51"/>
      <c r="M50670" s="51"/>
    </row>
    <row r="50671" spans="9:13">
      <c r="I50671" s="51"/>
      <c r="M50671" s="51"/>
    </row>
    <row r="50672" spans="9:13">
      <c r="I50672" s="51"/>
      <c r="M50672" s="51"/>
    </row>
    <row r="50673" spans="9:13">
      <c r="I50673" s="51"/>
      <c r="M50673" s="51"/>
    </row>
    <row r="50674" spans="9:13">
      <c r="I50674" s="51"/>
      <c r="M50674" s="51"/>
    </row>
    <row r="50675" spans="9:13">
      <c r="I50675" s="51"/>
      <c r="M50675" s="51"/>
    </row>
    <row r="50676" spans="9:13">
      <c r="I50676" s="51"/>
      <c r="M50676" s="51"/>
    </row>
    <row r="50677" spans="9:13">
      <c r="I50677" s="51"/>
      <c r="M50677" s="51"/>
    </row>
    <row r="50678" spans="9:13">
      <c r="I50678" s="51"/>
      <c r="M50678" s="51"/>
    </row>
    <row r="50679" spans="9:13">
      <c r="I50679" s="51"/>
      <c r="M50679" s="51"/>
    </row>
    <row r="50680" spans="9:13">
      <c r="I50680" s="51"/>
      <c r="M50680" s="51"/>
    </row>
    <row r="50681" spans="9:13">
      <c r="I50681" s="51"/>
      <c r="M50681" s="51"/>
    </row>
    <row r="50682" spans="9:13">
      <c r="I50682" s="51"/>
      <c r="M50682" s="51"/>
    </row>
    <row r="50683" spans="9:13">
      <c r="I50683" s="51"/>
      <c r="M50683" s="51"/>
    </row>
    <row r="50684" spans="9:13">
      <c r="I50684" s="51"/>
      <c r="M50684" s="51"/>
    </row>
    <row r="50685" spans="9:13">
      <c r="I50685" s="51"/>
      <c r="M50685" s="51"/>
    </row>
    <row r="50686" spans="9:13">
      <c r="I50686" s="51"/>
      <c r="M50686" s="51"/>
    </row>
    <row r="50687" spans="9:13">
      <c r="I50687" s="51"/>
      <c r="M50687" s="51"/>
    </row>
    <row r="50688" spans="9:13">
      <c r="I50688" s="51"/>
      <c r="M50688" s="51"/>
    </row>
    <row r="50689" spans="9:13">
      <c r="I50689" s="51"/>
      <c r="M50689" s="51"/>
    </row>
    <row r="50690" spans="9:13">
      <c r="I50690" s="51"/>
      <c r="M50690" s="51"/>
    </row>
    <row r="50691" spans="9:13">
      <c r="I50691" s="51"/>
      <c r="M50691" s="51"/>
    </row>
    <row r="50692" spans="9:13">
      <c r="I50692" s="51"/>
      <c r="M50692" s="51"/>
    </row>
    <row r="50693" spans="9:13">
      <c r="I50693" s="51"/>
      <c r="M50693" s="51"/>
    </row>
    <row r="50694" spans="9:13">
      <c r="I50694" s="51"/>
      <c r="M50694" s="51"/>
    </row>
    <row r="50695" spans="9:13">
      <c r="I50695" s="51"/>
      <c r="M50695" s="51"/>
    </row>
    <row r="50696" spans="9:13">
      <c r="I50696" s="51"/>
      <c r="M50696" s="51"/>
    </row>
    <row r="50697" spans="9:13">
      <c r="I50697" s="51"/>
      <c r="M50697" s="51"/>
    </row>
    <row r="50698" spans="9:13">
      <c r="I50698" s="51"/>
      <c r="M50698" s="51"/>
    </row>
    <row r="50699" spans="9:13">
      <c r="I50699" s="51"/>
      <c r="M50699" s="51"/>
    </row>
    <row r="50700" spans="9:13">
      <c r="I50700" s="51"/>
      <c r="M50700" s="51"/>
    </row>
    <row r="50701" spans="9:13">
      <c r="I50701" s="51"/>
      <c r="M50701" s="51"/>
    </row>
    <row r="50702" spans="9:13">
      <c r="I50702" s="51"/>
      <c r="M50702" s="51"/>
    </row>
    <row r="50703" spans="9:13">
      <c r="I50703" s="51"/>
      <c r="M50703" s="51"/>
    </row>
    <row r="50704" spans="9:13">
      <c r="I50704" s="51"/>
      <c r="M50704" s="51"/>
    </row>
    <row r="50705" spans="9:13">
      <c r="I50705" s="51"/>
      <c r="M50705" s="51"/>
    </row>
    <row r="50706" spans="9:13">
      <c r="I50706" s="51"/>
      <c r="M50706" s="51"/>
    </row>
    <row r="50707" spans="9:13">
      <c r="I50707" s="51"/>
      <c r="M50707" s="51"/>
    </row>
    <row r="50708" spans="9:13">
      <c r="I50708" s="51"/>
      <c r="M50708" s="51"/>
    </row>
    <row r="50709" spans="9:13">
      <c r="I50709" s="51"/>
      <c r="M50709" s="51"/>
    </row>
    <row r="50710" spans="9:13">
      <c r="I50710" s="51"/>
      <c r="M50710" s="51"/>
    </row>
    <row r="50711" spans="9:13">
      <c r="I50711" s="51"/>
      <c r="M50711" s="51"/>
    </row>
    <row r="50712" spans="9:13">
      <c r="I50712" s="51"/>
      <c r="M50712" s="51"/>
    </row>
    <row r="50713" spans="9:13">
      <c r="I50713" s="51"/>
      <c r="M50713" s="51"/>
    </row>
    <row r="50714" spans="9:13">
      <c r="I50714" s="51"/>
      <c r="M50714" s="51"/>
    </row>
    <row r="50715" spans="9:13">
      <c r="I50715" s="51"/>
      <c r="M50715" s="51"/>
    </row>
    <row r="50716" spans="9:13">
      <c r="I50716" s="51"/>
      <c r="M50716" s="51"/>
    </row>
    <row r="50717" spans="9:13">
      <c r="I50717" s="51"/>
      <c r="M50717" s="51"/>
    </row>
    <row r="50718" spans="9:13">
      <c r="I50718" s="51"/>
      <c r="M50718" s="51"/>
    </row>
    <row r="50719" spans="9:13">
      <c r="I50719" s="51"/>
      <c r="M50719" s="51"/>
    </row>
    <row r="50720" spans="9:13">
      <c r="I50720" s="51"/>
      <c r="M50720" s="51"/>
    </row>
    <row r="50721" spans="9:13">
      <c r="I50721" s="51"/>
      <c r="M50721" s="51"/>
    </row>
    <row r="50722" spans="9:13">
      <c r="I50722" s="51"/>
      <c r="M50722" s="51"/>
    </row>
    <row r="50723" spans="9:13">
      <c r="I50723" s="51"/>
      <c r="M50723" s="51"/>
    </row>
    <row r="50724" spans="9:13">
      <c r="I50724" s="51"/>
      <c r="M50724" s="51"/>
    </row>
    <row r="50725" spans="9:13">
      <c r="I50725" s="51"/>
      <c r="M50725" s="51"/>
    </row>
    <row r="50726" spans="9:13">
      <c r="I50726" s="51"/>
      <c r="M50726" s="51"/>
    </row>
    <row r="50727" spans="9:13">
      <c r="I50727" s="51"/>
      <c r="M50727" s="51"/>
    </row>
    <row r="50728" spans="9:13">
      <c r="I50728" s="51"/>
      <c r="M50728" s="51"/>
    </row>
    <row r="50729" spans="9:13">
      <c r="I50729" s="51"/>
      <c r="M50729" s="51"/>
    </row>
    <row r="50730" spans="9:13">
      <c r="I50730" s="51"/>
      <c r="M50730" s="51"/>
    </row>
    <row r="50731" spans="9:13">
      <c r="I50731" s="51"/>
      <c r="M50731" s="51"/>
    </row>
    <row r="50732" spans="9:13">
      <c r="I50732" s="51"/>
      <c r="M50732" s="51"/>
    </row>
    <row r="50733" spans="9:13">
      <c r="I50733" s="51"/>
      <c r="M50733" s="51"/>
    </row>
    <row r="50734" spans="9:13">
      <c r="I50734" s="51"/>
      <c r="M50734" s="51"/>
    </row>
    <row r="50735" spans="9:13">
      <c r="I50735" s="51"/>
      <c r="M50735" s="51"/>
    </row>
    <row r="50736" spans="9:13">
      <c r="I50736" s="51"/>
      <c r="M50736" s="51"/>
    </row>
    <row r="50737" spans="9:13">
      <c r="I50737" s="51"/>
      <c r="M50737" s="51"/>
    </row>
    <row r="50738" spans="9:13">
      <c r="I50738" s="51"/>
      <c r="M50738" s="51"/>
    </row>
    <row r="50739" spans="9:13">
      <c r="I50739" s="51"/>
      <c r="M50739" s="51"/>
    </row>
    <row r="50740" spans="9:13">
      <c r="I50740" s="51"/>
      <c r="M50740" s="51"/>
    </row>
    <row r="50741" spans="9:13">
      <c r="I50741" s="51"/>
      <c r="M50741" s="51"/>
    </row>
    <row r="50742" spans="9:13">
      <c r="I50742" s="51"/>
      <c r="M50742" s="51"/>
    </row>
    <row r="50743" spans="9:13">
      <c r="I50743" s="51"/>
      <c r="M50743" s="51"/>
    </row>
    <row r="50744" spans="9:13">
      <c r="I50744" s="51"/>
      <c r="M50744" s="51"/>
    </row>
    <row r="50745" spans="9:13">
      <c r="I50745" s="51"/>
      <c r="M50745" s="51"/>
    </row>
    <row r="50746" spans="9:13">
      <c r="I50746" s="51"/>
      <c r="M50746" s="51"/>
    </row>
    <row r="50747" spans="9:13">
      <c r="I50747" s="51"/>
      <c r="M50747" s="51"/>
    </row>
    <row r="50748" spans="9:13">
      <c r="I50748" s="51"/>
      <c r="M50748" s="51"/>
    </row>
    <row r="50749" spans="9:13">
      <c r="I50749" s="51"/>
      <c r="M50749" s="51"/>
    </row>
    <row r="50750" spans="9:13">
      <c r="I50750" s="51"/>
      <c r="M50750" s="51"/>
    </row>
    <row r="50751" spans="9:13">
      <c r="I50751" s="51"/>
      <c r="M50751" s="51"/>
    </row>
    <row r="50752" spans="9:13">
      <c r="I50752" s="51"/>
      <c r="M50752" s="51"/>
    </row>
    <row r="50753" spans="9:13">
      <c r="I50753" s="51"/>
      <c r="M50753" s="51"/>
    </row>
    <row r="50754" spans="9:13">
      <c r="I50754" s="51"/>
      <c r="M50754" s="51"/>
    </row>
    <row r="50755" spans="9:13">
      <c r="I50755" s="51"/>
      <c r="M50755" s="51"/>
    </row>
    <row r="50756" spans="9:13">
      <c r="I50756" s="51"/>
      <c r="M50756" s="51"/>
    </row>
    <row r="50757" spans="9:13">
      <c r="I50757" s="51"/>
      <c r="M50757" s="51"/>
    </row>
    <row r="50758" spans="9:13">
      <c r="I50758" s="51"/>
      <c r="M50758" s="51"/>
    </row>
    <row r="50759" spans="9:13">
      <c r="I50759" s="51"/>
      <c r="M50759" s="51"/>
    </row>
    <row r="50760" spans="9:13">
      <c r="I50760" s="51"/>
      <c r="M50760" s="51"/>
    </row>
    <row r="50761" spans="9:13">
      <c r="I50761" s="51"/>
      <c r="M50761" s="51"/>
    </row>
    <row r="50762" spans="9:13">
      <c r="I50762" s="51"/>
      <c r="M50762" s="51"/>
    </row>
    <row r="50763" spans="9:13">
      <c r="I50763" s="51"/>
      <c r="M50763" s="51"/>
    </row>
    <row r="50764" spans="9:13">
      <c r="I50764" s="51"/>
      <c r="M50764" s="51"/>
    </row>
    <row r="50765" spans="9:13">
      <c r="I50765" s="51"/>
      <c r="M50765" s="51"/>
    </row>
    <row r="50766" spans="9:13">
      <c r="I50766" s="51"/>
      <c r="M50766" s="51"/>
    </row>
    <row r="50767" spans="9:13">
      <c r="I50767" s="51"/>
      <c r="M50767" s="51"/>
    </row>
    <row r="50768" spans="9:13">
      <c r="I50768" s="51"/>
      <c r="M50768" s="51"/>
    </row>
    <row r="50769" spans="9:13">
      <c r="I50769" s="51"/>
      <c r="M50769" s="51"/>
    </row>
    <row r="50770" spans="9:13">
      <c r="I50770" s="51"/>
      <c r="M50770" s="51"/>
    </row>
    <row r="50771" spans="9:13">
      <c r="I50771" s="51"/>
      <c r="M50771" s="51"/>
    </row>
    <row r="50772" spans="9:13">
      <c r="I50772" s="51"/>
      <c r="M50772" s="51"/>
    </row>
    <row r="50773" spans="9:13">
      <c r="I50773" s="51"/>
      <c r="M50773" s="51"/>
    </row>
    <row r="50774" spans="9:13">
      <c r="I50774" s="51"/>
      <c r="M50774" s="51"/>
    </row>
    <row r="50775" spans="9:13">
      <c r="I50775" s="51"/>
      <c r="M50775" s="51"/>
    </row>
    <row r="50776" spans="9:13">
      <c r="I50776" s="51"/>
      <c r="M50776" s="51"/>
    </row>
    <row r="50777" spans="9:13">
      <c r="I50777" s="51"/>
      <c r="M50777" s="51"/>
    </row>
    <row r="50778" spans="9:13">
      <c r="I50778" s="51"/>
      <c r="M50778" s="51"/>
    </row>
    <row r="50779" spans="9:13">
      <c r="I50779" s="51"/>
      <c r="M50779" s="51"/>
    </row>
    <row r="50780" spans="9:13">
      <c r="I50780" s="51"/>
      <c r="M50780" s="51"/>
    </row>
    <row r="50781" spans="9:13">
      <c r="I50781" s="51"/>
      <c r="M50781" s="51"/>
    </row>
    <row r="50782" spans="9:13">
      <c r="I50782" s="51"/>
      <c r="M50782" s="51"/>
    </row>
    <row r="50783" spans="9:13">
      <c r="I50783" s="51"/>
      <c r="M50783" s="51"/>
    </row>
    <row r="50784" spans="9:13">
      <c r="I50784" s="51"/>
      <c r="M50784" s="51"/>
    </row>
    <row r="50785" spans="9:13">
      <c r="I50785" s="51"/>
      <c r="M50785" s="51"/>
    </row>
    <row r="50786" spans="9:13">
      <c r="I50786" s="51"/>
      <c r="M50786" s="51"/>
    </row>
    <row r="50787" spans="9:13">
      <c r="I50787" s="51"/>
      <c r="M50787" s="51"/>
    </row>
    <row r="50788" spans="9:13">
      <c r="I50788" s="51"/>
      <c r="M50788" s="51"/>
    </row>
    <row r="50789" spans="9:13">
      <c r="I50789" s="51"/>
      <c r="M50789" s="51"/>
    </row>
    <row r="50790" spans="9:13">
      <c r="I50790" s="51"/>
      <c r="M50790" s="51"/>
    </row>
    <row r="50791" spans="9:13">
      <c r="I50791" s="51"/>
      <c r="M50791" s="51"/>
    </row>
    <row r="50792" spans="9:13">
      <c r="I50792" s="51"/>
      <c r="M50792" s="51"/>
    </row>
    <row r="50793" spans="9:13">
      <c r="I50793" s="51"/>
      <c r="M50793" s="51"/>
    </row>
    <row r="50794" spans="9:13">
      <c r="I50794" s="51"/>
      <c r="M50794" s="51"/>
    </row>
    <row r="50795" spans="9:13">
      <c r="I50795" s="51"/>
      <c r="M50795" s="51"/>
    </row>
    <row r="50796" spans="9:13">
      <c r="I50796" s="51"/>
      <c r="M50796" s="51"/>
    </row>
    <row r="50797" spans="9:13">
      <c r="I50797" s="51"/>
      <c r="M50797" s="51"/>
    </row>
    <row r="50798" spans="9:13">
      <c r="I50798" s="51"/>
      <c r="M50798" s="51"/>
    </row>
    <row r="50799" spans="9:13">
      <c r="I50799" s="51"/>
      <c r="M50799" s="51"/>
    </row>
    <row r="50800" spans="9:13">
      <c r="I50800" s="51"/>
      <c r="M50800" s="51"/>
    </row>
    <row r="50801" spans="9:13">
      <c r="I50801" s="51"/>
      <c r="M50801" s="51"/>
    </row>
    <row r="50802" spans="9:13">
      <c r="I50802" s="51"/>
      <c r="M50802" s="51"/>
    </row>
    <row r="50803" spans="9:13">
      <c r="I50803" s="51"/>
      <c r="M50803" s="51"/>
    </row>
    <row r="50804" spans="9:13">
      <c r="I50804" s="51"/>
      <c r="M50804" s="51"/>
    </row>
    <row r="50805" spans="9:13">
      <c r="I50805" s="51"/>
      <c r="M50805" s="51"/>
    </row>
    <row r="50806" spans="9:13">
      <c r="I50806" s="51"/>
      <c r="M50806" s="51"/>
    </row>
    <row r="50807" spans="9:13">
      <c r="I50807" s="51"/>
      <c r="M50807" s="51"/>
    </row>
    <row r="50808" spans="9:13">
      <c r="I50808" s="51"/>
      <c r="M50808" s="51"/>
    </row>
    <row r="50809" spans="9:13">
      <c r="I50809" s="51"/>
      <c r="M50809" s="51"/>
    </row>
    <row r="50810" spans="9:13">
      <c r="I50810" s="51"/>
      <c r="M50810" s="51"/>
    </row>
    <row r="50811" spans="9:13">
      <c r="I50811" s="51"/>
      <c r="M50811" s="51"/>
    </row>
    <row r="50812" spans="9:13">
      <c r="I50812" s="51"/>
      <c r="M50812" s="51"/>
    </row>
    <row r="50813" spans="9:13">
      <c r="I50813" s="51"/>
      <c r="M50813" s="51"/>
    </row>
    <row r="50814" spans="9:13">
      <c r="I50814" s="51"/>
      <c r="M50814" s="51"/>
    </row>
    <row r="50815" spans="9:13">
      <c r="I50815" s="51"/>
      <c r="M50815" s="51"/>
    </row>
    <row r="50816" spans="9:13">
      <c r="I50816" s="51"/>
      <c r="M50816" s="51"/>
    </row>
    <row r="50817" spans="9:13">
      <c r="I50817" s="51"/>
      <c r="M50817" s="51"/>
    </row>
    <row r="50818" spans="9:13">
      <c r="I50818" s="51"/>
      <c r="M50818" s="51"/>
    </row>
    <row r="50819" spans="9:13">
      <c r="I50819" s="51"/>
      <c r="M50819" s="51"/>
    </row>
    <row r="50820" spans="9:13">
      <c r="I50820" s="51"/>
      <c r="M50820" s="51"/>
    </row>
    <row r="50821" spans="9:13">
      <c r="I50821" s="51"/>
      <c r="M50821" s="51"/>
    </row>
    <row r="50822" spans="9:13">
      <c r="I50822" s="51"/>
      <c r="M50822" s="51"/>
    </row>
    <row r="50823" spans="9:13">
      <c r="I50823" s="51"/>
      <c r="M50823" s="51"/>
    </row>
    <row r="50824" spans="9:13">
      <c r="I50824" s="51"/>
      <c r="M50824" s="51"/>
    </row>
    <row r="50825" spans="9:13">
      <c r="I50825" s="51"/>
      <c r="M50825" s="51"/>
    </row>
    <row r="50826" spans="9:13">
      <c r="I50826" s="51"/>
      <c r="M50826" s="51"/>
    </row>
    <row r="50827" spans="9:13">
      <c r="I50827" s="51"/>
      <c r="M50827" s="51"/>
    </row>
    <row r="50828" spans="9:13">
      <c r="I50828" s="51"/>
      <c r="M50828" s="51"/>
    </row>
    <row r="50829" spans="9:13">
      <c r="I50829" s="51"/>
      <c r="M50829" s="51"/>
    </row>
    <row r="50830" spans="9:13">
      <c r="I50830" s="51"/>
      <c r="M50830" s="51"/>
    </row>
    <row r="50831" spans="9:13">
      <c r="I50831" s="51"/>
      <c r="M50831" s="51"/>
    </row>
    <row r="50832" spans="9:13">
      <c r="I50832" s="51"/>
      <c r="M50832" s="51"/>
    </row>
    <row r="50833" spans="9:13">
      <c r="I50833" s="51"/>
      <c r="M50833" s="51"/>
    </row>
    <row r="50834" spans="9:13">
      <c r="I50834" s="51"/>
      <c r="M50834" s="51"/>
    </row>
    <row r="50835" spans="9:13">
      <c r="I50835" s="51"/>
      <c r="M50835" s="51"/>
    </row>
    <row r="50836" spans="9:13">
      <c r="I50836" s="51"/>
      <c r="M50836" s="51"/>
    </row>
    <row r="50837" spans="9:13">
      <c r="I50837" s="51"/>
      <c r="M50837" s="51"/>
    </row>
    <row r="50838" spans="9:13">
      <c r="I50838" s="51"/>
      <c r="M50838" s="51"/>
    </row>
    <row r="50839" spans="9:13">
      <c r="I50839" s="51"/>
      <c r="M50839" s="51"/>
    </row>
    <row r="50840" spans="9:13">
      <c r="I50840" s="51"/>
      <c r="M50840" s="51"/>
    </row>
    <row r="50841" spans="9:13">
      <c r="I50841" s="51"/>
      <c r="M50841" s="51"/>
    </row>
    <row r="50842" spans="9:13">
      <c r="I50842" s="51"/>
      <c r="M50842" s="51"/>
    </row>
    <row r="50843" spans="9:13">
      <c r="I50843" s="51"/>
      <c r="M50843" s="51"/>
    </row>
    <row r="50844" spans="9:13">
      <c r="I50844" s="51"/>
      <c r="M50844" s="51"/>
    </row>
    <row r="50845" spans="9:13">
      <c r="I50845" s="51"/>
      <c r="M50845" s="51"/>
    </row>
    <row r="50846" spans="9:13">
      <c r="I50846" s="51"/>
      <c r="M50846" s="51"/>
    </row>
    <row r="50847" spans="9:13">
      <c r="I50847" s="51"/>
      <c r="M50847" s="51"/>
    </row>
    <row r="50848" spans="9:13">
      <c r="I50848" s="51"/>
      <c r="M50848" s="51"/>
    </row>
    <row r="50849" spans="9:13">
      <c r="I50849" s="51"/>
      <c r="M50849" s="51"/>
    </row>
    <row r="50850" spans="9:13">
      <c r="I50850" s="51"/>
      <c r="M50850" s="51"/>
    </row>
    <row r="50851" spans="9:13">
      <c r="I50851" s="51"/>
      <c r="M50851" s="51"/>
    </row>
    <row r="50852" spans="9:13">
      <c r="I50852" s="51"/>
      <c r="M50852" s="51"/>
    </row>
    <row r="50853" spans="9:13">
      <c r="I50853" s="51"/>
      <c r="M50853" s="51"/>
    </row>
    <row r="50854" spans="9:13">
      <c r="I50854" s="51"/>
      <c r="M50854" s="51"/>
    </row>
    <row r="50855" spans="9:13">
      <c r="I50855" s="51"/>
      <c r="M50855" s="51"/>
    </row>
    <row r="50856" spans="9:13">
      <c r="I50856" s="51"/>
      <c r="M50856" s="51"/>
    </row>
    <row r="50857" spans="9:13">
      <c r="I50857" s="51"/>
      <c r="M50857" s="51"/>
    </row>
    <row r="50858" spans="9:13">
      <c r="I50858" s="51"/>
      <c r="M50858" s="51"/>
    </row>
    <row r="50859" spans="9:13">
      <c r="I50859" s="51"/>
      <c r="M50859" s="51"/>
    </row>
    <row r="50860" spans="9:13">
      <c r="I50860" s="51"/>
      <c r="M50860" s="51"/>
    </row>
    <row r="50861" spans="9:13">
      <c r="I50861" s="51"/>
      <c r="M50861" s="51"/>
    </row>
    <row r="50862" spans="9:13">
      <c r="I50862" s="51"/>
      <c r="M50862" s="51"/>
    </row>
    <row r="50863" spans="9:13">
      <c r="I50863" s="51"/>
      <c r="M50863" s="51"/>
    </row>
    <row r="50864" spans="9:13">
      <c r="I50864" s="51"/>
      <c r="M50864" s="51"/>
    </row>
    <row r="50865" spans="9:13">
      <c r="I50865" s="51"/>
      <c r="M50865" s="51"/>
    </row>
    <row r="50866" spans="9:13">
      <c r="I50866" s="51"/>
      <c r="M50866" s="51"/>
    </row>
    <row r="50867" spans="9:13">
      <c r="I50867" s="51"/>
      <c r="M50867" s="51"/>
    </row>
    <row r="50868" spans="9:13">
      <c r="I50868" s="51"/>
      <c r="M50868" s="51"/>
    </row>
    <row r="50869" spans="9:13">
      <c r="I50869" s="51"/>
      <c r="M50869" s="51"/>
    </row>
    <row r="50870" spans="9:13">
      <c r="I50870" s="51"/>
      <c r="M50870" s="51"/>
    </row>
    <row r="50871" spans="9:13">
      <c r="I50871" s="51"/>
      <c r="M50871" s="51"/>
    </row>
    <row r="50872" spans="9:13">
      <c r="I50872" s="51"/>
      <c r="M50872" s="51"/>
    </row>
    <row r="50873" spans="9:13">
      <c r="I50873" s="51"/>
      <c r="M50873" s="51"/>
    </row>
    <row r="50874" spans="9:13">
      <c r="I50874" s="51"/>
      <c r="M50874" s="51"/>
    </row>
    <row r="50875" spans="9:13">
      <c r="I50875" s="51"/>
      <c r="M50875" s="51"/>
    </row>
    <row r="50876" spans="9:13">
      <c r="I50876" s="51"/>
      <c r="M50876" s="51"/>
    </row>
    <row r="50877" spans="9:13">
      <c r="I50877" s="51"/>
      <c r="M50877" s="51"/>
    </row>
    <row r="50878" spans="9:13">
      <c r="I50878" s="51"/>
      <c r="M50878" s="51"/>
    </row>
    <row r="50879" spans="9:13">
      <c r="I50879" s="51"/>
      <c r="M50879" s="51"/>
    </row>
    <row r="50880" spans="9:13">
      <c r="I50880" s="51"/>
      <c r="M50880" s="51"/>
    </row>
    <row r="50881" spans="9:13">
      <c r="I50881" s="51"/>
      <c r="M50881" s="51"/>
    </row>
    <row r="50882" spans="9:13">
      <c r="I50882" s="51"/>
      <c r="M50882" s="51"/>
    </row>
    <row r="50883" spans="9:13">
      <c r="I50883" s="51"/>
      <c r="M50883" s="51"/>
    </row>
    <row r="50884" spans="9:13">
      <c r="I50884" s="51"/>
      <c r="M50884" s="51"/>
    </row>
    <row r="50885" spans="9:13">
      <c r="I50885" s="51"/>
      <c r="M50885" s="51"/>
    </row>
    <row r="50886" spans="9:13">
      <c r="I50886" s="51"/>
      <c r="M50886" s="51"/>
    </row>
    <row r="50887" spans="9:13">
      <c r="I50887" s="51"/>
      <c r="M50887" s="51"/>
    </row>
    <row r="50888" spans="9:13">
      <c r="I50888" s="51"/>
      <c r="M50888" s="51"/>
    </row>
    <row r="50889" spans="9:13">
      <c r="I50889" s="51"/>
      <c r="M50889" s="51"/>
    </row>
    <row r="50890" spans="9:13">
      <c r="I50890" s="51"/>
      <c r="M50890" s="51"/>
    </row>
    <row r="50891" spans="9:13">
      <c r="I50891" s="51"/>
      <c r="M50891" s="51"/>
    </row>
    <row r="50892" spans="9:13">
      <c r="I50892" s="51"/>
      <c r="M50892" s="51"/>
    </row>
    <row r="50893" spans="9:13">
      <c r="I50893" s="51"/>
      <c r="M50893" s="51"/>
    </row>
    <row r="50894" spans="9:13">
      <c r="I50894" s="51"/>
      <c r="M50894" s="51"/>
    </row>
    <row r="50895" spans="9:13">
      <c r="I50895" s="51"/>
      <c r="M50895" s="51"/>
    </row>
    <row r="50896" spans="9:13">
      <c r="I50896" s="51"/>
      <c r="M50896" s="51"/>
    </row>
    <row r="50897" spans="9:13">
      <c r="I50897" s="51"/>
      <c r="M50897" s="51"/>
    </row>
    <row r="50898" spans="9:13">
      <c r="I50898" s="51"/>
      <c r="M50898" s="51"/>
    </row>
    <row r="50899" spans="9:13">
      <c r="I50899" s="51"/>
      <c r="M50899" s="51"/>
    </row>
    <row r="50900" spans="9:13">
      <c r="I50900" s="51"/>
      <c r="M50900" s="51"/>
    </row>
    <row r="50901" spans="9:13">
      <c r="I50901" s="51"/>
      <c r="M50901" s="51"/>
    </row>
    <row r="50902" spans="9:13">
      <c r="I50902" s="51"/>
      <c r="M50902" s="51"/>
    </row>
    <row r="50903" spans="9:13">
      <c r="I50903" s="51"/>
      <c r="M50903" s="51"/>
    </row>
    <row r="50904" spans="9:13">
      <c r="I50904" s="51"/>
      <c r="M50904" s="51"/>
    </row>
    <row r="50905" spans="9:13">
      <c r="I50905" s="51"/>
      <c r="M50905" s="51"/>
    </row>
    <row r="50906" spans="9:13">
      <c r="I50906" s="51"/>
      <c r="M50906" s="51"/>
    </row>
    <row r="50907" spans="9:13">
      <c r="I50907" s="51"/>
      <c r="M50907" s="51"/>
    </row>
    <row r="50908" spans="9:13">
      <c r="I50908" s="51"/>
      <c r="M50908" s="51"/>
    </row>
    <row r="50909" spans="9:13">
      <c r="I50909" s="51"/>
      <c r="M50909" s="51"/>
    </row>
    <row r="50910" spans="9:13">
      <c r="I50910" s="51"/>
      <c r="M50910" s="51"/>
    </row>
    <row r="50911" spans="9:13">
      <c r="I50911" s="51"/>
      <c r="M50911" s="51"/>
    </row>
    <row r="50912" spans="9:13">
      <c r="I50912" s="51"/>
      <c r="M50912" s="51"/>
    </row>
    <row r="50913" spans="9:13">
      <c r="I50913" s="51"/>
      <c r="M50913" s="51"/>
    </row>
    <row r="50914" spans="9:13">
      <c r="I50914" s="51"/>
      <c r="M50914" s="51"/>
    </row>
    <row r="50915" spans="9:13">
      <c r="I50915" s="51"/>
      <c r="M50915" s="51"/>
    </row>
    <row r="50916" spans="9:13">
      <c r="I50916" s="51"/>
      <c r="M50916" s="51"/>
    </row>
    <row r="50917" spans="9:13">
      <c r="I50917" s="51"/>
      <c r="M50917" s="51"/>
    </row>
    <row r="50918" spans="9:13">
      <c r="I50918" s="51"/>
      <c r="M50918" s="51"/>
    </row>
    <row r="50919" spans="9:13">
      <c r="I50919" s="51"/>
      <c r="M50919" s="51"/>
    </row>
    <row r="50920" spans="9:13">
      <c r="I50920" s="51"/>
      <c r="M50920" s="51"/>
    </row>
    <row r="50921" spans="9:13">
      <c r="I50921" s="51"/>
      <c r="M50921" s="51"/>
    </row>
    <row r="50922" spans="9:13">
      <c r="I50922" s="51"/>
      <c r="M50922" s="51"/>
    </row>
    <row r="50923" spans="9:13">
      <c r="I50923" s="51"/>
      <c r="M50923" s="51"/>
    </row>
    <row r="50924" spans="9:13">
      <c r="I50924" s="51"/>
      <c r="M50924" s="51"/>
    </row>
    <row r="50925" spans="9:13">
      <c r="I50925" s="51"/>
      <c r="M50925" s="51"/>
    </row>
    <row r="50926" spans="9:13">
      <c r="I50926" s="51"/>
      <c r="M50926" s="51"/>
    </row>
    <row r="50927" spans="9:13">
      <c r="I50927" s="51"/>
      <c r="M50927" s="51"/>
    </row>
    <row r="50928" spans="9:13">
      <c r="I50928" s="51"/>
      <c r="M50928" s="51"/>
    </row>
    <row r="50929" spans="9:13">
      <c r="I50929" s="51"/>
      <c r="M50929" s="51"/>
    </row>
    <row r="50930" spans="9:13">
      <c r="I50930" s="51"/>
      <c r="M50930" s="51"/>
    </row>
    <row r="50931" spans="9:13">
      <c r="I50931" s="51"/>
      <c r="M50931" s="51"/>
    </row>
    <row r="50932" spans="9:13">
      <c r="I50932" s="51"/>
      <c r="M50932" s="51"/>
    </row>
    <row r="50933" spans="9:13">
      <c r="I50933" s="51"/>
      <c r="M50933" s="51"/>
    </row>
    <row r="50934" spans="9:13">
      <c r="I50934" s="51"/>
      <c r="M50934" s="51"/>
    </row>
    <row r="50935" spans="9:13">
      <c r="I50935" s="51"/>
      <c r="M50935" s="51"/>
    </row>
    <row r="50936" spans="9:13">
      <c r="I50936" s="51"/>
      <c r="M50936" s="51"/>
    </row>
    <row r="50937" spans="9:13">
      <c r="I50937" s="51"/>
      <c r="M50937" s="51"/>
    </row>
    <row r="50938" spans="9:13">
      <c r="I50938" s="51"/>
      <c r="M50938" s="51"/>
    </row>
    <row r="50939" spans="9:13">
      <c r="I50939" s="51"/>
      <c r="M50939" s="51"/>
    </row>
    <row r="50940" spans="9:13">
      <c r="I50940" s="51"/>
      <c r="M50940" s="51"/>
    </row>
    <row r="50941" spans="9:13">
      <c r="I50941" s="51"/>
      <c r="M50941" s="51"/>
    </row>
    <row r="50942" spans="9:13">
      <c r="I50942" s="51"/>
      <c r="M50942" s="51"/>
    </row>
    <row r="50943" spans="9:13">
      <c r="I50943" s="51"/>
      <c r="M50943" s="51"/>
    </row>
    <row r="50944" spans="9:13">
      <c r="I50944" s="51"/>
      <c r="M50944" s="51"/>
    </row>
    <row r="50945" spans="9:13">
      <c r="I50945" s="51"/>
      <c r="M50945" s="51"/>
    </row>
    <row r="50946" spans="9:13">
      <c r="I50946" s="51"/>
      <c r="M50946" s="51"/>
    </row>
    <row r="50947" spans="9:13">
      <c r="I50947" s="51"/>
      <c r="M50947" s="51"/>
    </row>
    <row r="50948" spans="9:13">
      <c r="I50948" s="51"/>
      <c r="M50948" s="51"/>
    </row>
    <row r="50949" spans="9:13">
      <c r="I50949" s="51"/>
      <c r="M50949" s="51"/>
    </row>
    <row r="50950" spans="9:13">
      <c r="I50950" s="51"/>
      <c r="M50950" s="51"/>
    </row>
    <row r="50951" spans="9:13">
      <c r="I50951" s="51"/>
      <c r="M50951" s="51"/>
    </row>
    <row r="50952" spans="9:13">
      <c r="I50952" s="51"/>
      <c r="M50952" s="51"/>
    </row>
    <row r="50953" spans="9:13">
      <c r="I50953" s="51"/>
      <c r="M50953" s="51"/>
    </row>
    <row r="50954" spans="9:13">
      <c r="I50954" s="51"/>
      <c r="M50954" s="51"/>
    </row>
    <row r="50955" spans="9:13">
      <c r="I50955" s="51"/>
      <c r="M50955" s="51"/>
    </row>
    <row r="50956" spans="9:13">
      <c r="I50956" s="51"/>
      <c r="M50956" s="51"/>
    </row>
    <row r="50957" spans="9:13">
      <c r="I50957" s="51"/>
      <c r="M50957" s="51"/>
    </row>
    <row r="50958" spans="9:13">
      <c r="I50958" s="51"/>
      <c r="M50958" s="51"/>
    </row>
    <row r="50959" spans="9:13">
      <c r="I50959" s="51"/>
      <c r="M50959" s="51"/>
    </row>
    <row r="50960" spans="9:13">
      <c r="I50960" s="51"/>
      <c r="M50960" s="51"/>
    </row>
    <row r="50961" spans="9:13">
      <c r="I50961" s="51"/>
      <c r="M50961" s="51"/>
    </row>
    <row r="50962" spans="9:13">
      <c r="I50962" s="51"/>
      <c r="M50962" s="51"/>
    </row>
    <row r="50963" spans="9:13">
      <c r="I50963" s="51"/>
      <c r="M50963" s="51"/>
    </row>
    <row r="50964" spans="9:13">
      <c r="I50964" s="51"/>
      <c r="M50964" s="51"/>
    </row>
    <row r="50965" spans="9:13">
      <c r="I50965" s="51"/>
      <c r="M50965" s="51"/>
    </row>
    <row r="50966" spans="9:13">
      <c r="I50966" s="51"/>
      <c r="M50966" s="51"/>
    </row>
    <row r="50967" spans="9:13">
      <c r="I50967" s="51"/>
      <c r="M50967" s="51"/>
    </row>
    <row r="50968" spans="9:13">
      <c r="I50968" s="51"/>
      <c r="M50968" s="51"/>
    </row>
    <row r="50969" spans="9:13">
      <c r="I50969" s="51"/>
      <c r="M50969" s="51"/>
    </row>
    <row r="50970" spans="9:13">
      <c r="I50970" s="51"/>
      <c r="M50970" s="51"/>
    </row>
    <row r="50971" spans="9:13">
      <c r="I50971" s="51"/>
      <c r="M50971" s="51"/>
    </row>
    <row r="50972" spans="9:13">
      <c r="I50972" s="51"/>
      <c r="M50972" s="51"/>
    </row>
    <row r="50973" spans="9:13">
      <c r="I50973" s="51"/>
      <c r="M50973" s="51"/>
    </row>
    <row r="50974" spans="9:13">
      <c r="I50974" s="51"/>
      <c r="M50974" s="51"/>
    </row>
    <row r="50975" spans="9:13">
      <c r="I50975" s="51"/>
      <c r="M50975" s="51"/>
    </row>
    <row r="50976" spans="9:13">
      <c r="I50976" s="51"/>
      <c r="M50976" s="51"/>
    </row>
    <row r="50977" spans="9:13">
      <c r="I50977" s="51"/>
      <c r="M50977" s="51"/>
    </row>
    <row r="50978" spans="9:13">
      <c r="I50978" s="51"/>
      <c r="M50978" s="51"/>
    </row>
    <row r="50979" spans="9:13">
      <c r="I50979" s="51"/>
      <c r="M50979" s="51"/>
    </row>
    <row r="50980" spans="9:13">
      <c r="I50980" s="51"/>
      <c r="M50980" s="51"/>
    </row>
    <row r="50981" spans="9:13">
      <c r="I50981" s="51"/>
      <c r="M50981" s="51"/>
    </row>
    <row r="50982" spans="9:13">
      <c r="I50982" s="51"/>
      <c r="M50982" s="51"/>
    </row>
    <row r="50983" spans="9:13">
      <c r="I50983" s="51"/>
      <c r="M50983" s="51"/>
    </row>
    <row r="50984" spans="9:13">
      <c r="I50984" s="51"/>
      <c r="M50984" s="51"/>
    </row>
    <row r="50985" spans="9:13">
      <c r="I50985" s="51"/>
      <c r="M50985" s="51"/>
    </row>
    <row r="50986" spans="9:13">
      <c r="I50986" s="51"/>
      <c r="M50986" s="51"/>
    </row>
    <row r="50987" spans="9:13">
      <c r="I50987" s="51"/>
      <c r="M50987" s="51"/>
    </row>
    <row r="50988" spans="9:13">
      <c r="I50988" s="51"/>
      <c r="M50988" s="51"/>
    </row>
    <row r="50989" spans="9:13">
      <c r="I50989" s="51"/>
      <c r="M50989" s="51"/>
    </row>
    <row r="50990" spans="9:13">
      <c r="I50990" s="51"/>
      <c r="M50990" s="51"/>
    </row>
    <row r="50991" spans="9:13">
      <c r="I50991" s="51"/>
      <c r="M50991" s="51"/>
    </row>
    <row r="50992" spans="9:13">
      <c r="I50992" s="51"/>
      <c r="M50992" s="51"/>
    </row>
    <row r="50993" spans="9:13">
      <c r="I50993" s="51"/>
      <c r="M50993" s="51"/>
    </row>
    <row r="50994" spans="9:13">
      <c r="I50994" s="51"/>
      <c r="M50994" s="51"/>
    </row>
    <row r="50995" spans="9:13">
      <c r="I50995" s="51"/>
      <c r="M50995" s="51"/>
    </row>
    <row r="50996" spans="9:13">
      <c r="I50996" s="51"/>
      <c r="M50996" s="51"/>
    </row>
    <row r="50997" spans="9:13">
      <c r="I50997" s="51"/>
      <c r="M50997" s="51"/>
    </row>
    <row r="50998" spans="9:13">
      <c r="I50998" s="51"/>
      <c r="M50998" s="51"/>
    </row>
    <row r="50999" spans="9:13">
      <c r="I50999" s="51"/>
      <c r="M50999" s="51"/>
    </row>
    <row r="51000" spans="9:13">
      <c r="I51000" s="51"/>
      <c r="M51000" s="51"/>
    </row>
    <row r="51001" spans="9:13">
      <c r="I51001" s="51"/>
      <c r="M51001" s="51"/>
    </row>
    <row r="51002" spans="9:13">
      <c r="I51002" s="51"/>
      <c r="M51002" s="51"/>
    </row>
    <row r="51003" spans="9:13">
      <c r="I51003" s="51"/>
      <c r="M51003" s="51"/>
    </row>
    <row r="51004" spans="9:13">
      <c r="I51004" s="51"/>
      <c r="M51004" s="51"/>
    </row>
    <row r="51005" spans="9:13">
      <c r="I51005" s="51"/>
      <c r="M51005" s="51"/>
    </row>
    <row r="51006" spans="9:13">
      <c r="I51006" s="51"/>
      <c r="M51006" s="51"/>
    </row>
    <row r="51007" spans="9:13">
      <c r="I51007" s="51"/>
      <c r="M51007" s="51"/>
    </row>
    <row r="51008" spans="9:13">
      <c r="I51008" s="51"/>
      <c r="M51008" s="51"/>
    </row>
    <row r="51009" spans="9:13">
      <c r="I51009" s="51"/>
      <c r="M51009" s="51"/>
    </row>
    <row r="51010" spans="9:13">
      <c r="I51010" s="51"/>
      <c r="M51010" s="51"/>
    </row>
    <row r="51011" spans="9:13">
      <c r="I51011" s="51"/>
      <c r="M51011" s="51"/>
    </row>
    <row r="51012" spans="9:13">
      <c r="I51012" s="51"/>
      <c r="M51012" s="51"/>
    </row>
    <row r="51013" spans="9:13">
      <c r="I51013" s="51"/>
      <c r="M51013" s="51"/>
    </row>
    <row r="51014" spans="9:13">
      <c r="I51014" s="51"/>
      <c r="M51014" s="51"/>
    </row>
    <row r="51015" spans="9:13">
      <c r="I51015" s="51"/>
      <c r="M51015" s="51"/>
    </row>
    <row r="51016" spans="9:13">
      <c r="I51016" s="51"/>
      <c r="M51016" s="51"/>
    </row>
    <row r="51017" spans="9:13">
      <c r="I51017" s="51"/>
      <c r="M51017" s="51"/>
    </row>
    <row r="51018" spans="9:13">
      <c r="I51018" s="51"/>
      <c r="M51018" s="51"/>
    </row>
    <row r="51019" spans="9:13">
      <c r="I51019" s="51"/>
      <c r="M51019" s="51"/>
    </row>
    <row r="51020" spans="9:13">
      <c r="I51020" s="51"/>
      <c r="M51020" s="51"/>
    </row>
    <row r="51021" spans="9:13">
      <c r="I51021" s="51"/>
      <c r="M51021" s="51"/>
    </row>
    <row r="51022" spans="9:13">
      <c r="I51022" s="51"/>
      <c r="M51022" s="51"/>
    </row>
    <row r="51023" spans="9:13">
      <c r="I51023" s="51"/>
      <c r="M51023" s="51"/>
    </row>
    <row r="51024" spans="9:13">
      <c r="I51024" s="51"/>
      <c r="M51024" s="51"/>
    </row>
    <row r="51025" spans="9:13">
      <c r="I51025" s="51"/>
      <c r="M51025" s="51"/>
    </row>
    <row r="51026" spans="9:13">
      <c r="I51026" s="51"/>
      <c r="M51026" s="51"/>
    </row>
    <row r="51027" spans="9:13">
      <c r="I51027" s="51"/>
      <c r="M51027" s="51"/>
    </row>
    <row r="51028" spans="9:13">
      <c r="I51028" s="51"/>
      <c r="M51028" s="51"/>
    </row>
    <row r="51029" spans="9:13">
      <c r="I51029" s="51"/>
      <c r="M51029" s="51"/>
    </row>
    <row r="51030" spans="9:13">
      <c r="I51030" s="51"/>
      <c r="M51030" s="51"/>
    </row>
    <row r="51031" spans="9:13">
      <c r="I51031" s="51"/>
      <c r="M51031" s="51"/>
    </row>
    <row r="51032" spans="9:13">
      <c r="I51032" s="51"/>
      <c r="M51032" s="51"/>
    </row>
    <row r="51033" spans="9:13">
      <c r="I51033" s="51"/>
      <c r="M51033" s="51"/>
    </row>
    <row r="51034" spans="9:13">
      <c r="I51034" s="51"/>
      <c r="M51034" s="51"/>
    </row>
    <row r="51035" spans="9:13">
      <c r="I51035" s="51"/>
      <c r="M51035" s="51"/>
    </row>
    <row r="51036" spans="9:13">
      <c r="I51036" s="51"/>
      <c r="M51036" s="51"/>
    </row>
    <row r="51037" spans="9:13">
      <c r="I51037" s="51"/>
      <c r="M51037" s="51"/>
    </row>
    <row r="51038" spans="9:13">
      <c r="I51038" s="51"/>
      <c r="M51038" s="51"/>
    </row>
    <row r="51039" spans="9:13">
      <c r="I51039" s="51"/>
      <c r="M51039" s="51"/>
    </row>
    <row r="51040" spans="9:13">
      <c r="I51040" s="51"/>
      <c r="M51040" s="51"/>
    </row>
    <row r="51041" spans="9:13">
      <c r="I51041" s="51"/>
      <c r="M51041" s="51"/>
    </row>
    <row r="51042" spans="9:13">
      <c r="I51042" s="51"/>
      <c r="M51042" s="51"/>
    </row>
    <row r="51043" spans="9:13">
      <c r="I51043" s="51"/>
      <c r="M51043" s="51"/>
    </row>
    <row r="51044" spans="9:13">
      <c r="I51044" s="51"/>
      <c r="M51044" s="51"/>
    </row>
    <row r="51045" spans="9:13">
      <c r="I51045" s="51"/>
      <c r="M51045" s="51"/>
    </row>
    <row r="51046" spans="9:13">
      <c r="I51046" s="51"/>
      <c r="M51046" s="51"/>
    </row>
    <row r="51047" spans="9:13">
      <c r="I51047" s="51"/>
      <c r="M51047" s="51"/>
    </row>
    <row r="51048" spans="9:13">
      <c r="I51048" s="51"/>
      <c r="M51048" s="51"/>
    </row>
    <row r="51049" spans="9:13">
      <c r="I51049" s="51"/>
      <c r="M51049" s="51"/>
    </row>
    <row r="51050" spans="9:13">
      <c r="I51050" s="51"/>
      <c r="M51050" s="51"/>
    </row>
    <row r="51051" spans="9:13">
      <c r="I51051" s="51"/>
      <c r="M51051" s="51"/>
    </row>
    <row r="51052" spans="9:13">
      <c r="I51052" s="51"/>
      <c r="M51052" s="51"/>
    </row>
    <row r="51053" spans="9:13">
      <c r="I51053" s="51"/>
      <c r="M51053" s="51"/>
    </row>
    <row r="51054" spans="9:13">
      <c r="I51054" s="51"/>
      <c r="M51054" s="51"/>
    </row>
    <row r="51055" spans="9:13">
      <c r="I51055" s="51"/>
      <c r="M51055" s="51"/>
    </row>
    <row r="51056" spans="9:13">
      <c r="I51056" s="51"/>
      <c r="M51056" s="51"/>
    </row>
    <row r="51057" spans="9:13">
      <c r="I51057" s="51"/>
      <c r="M51057" s="51"/>
    </row>
    <row r="51058" spans="9:13">
      <c r="I51058" s="51"/>
      <c r="M51058" s="51"/>
    </row>
    <row r="51059" spans="9:13">
      <c r="I51059" s="51"/>
      <c r="M51059" s="51"/>
    </row>
    <row r="51060" spans="9:13">
      <c r="I51060" s="51"/>
      <c r="M51060" s="51"/>
    </row>
    <row r="51061" spans="9:13">
      <c r="I51061" s="51"/>
      <c r="M51061" s="51"/>
    </row>
    <row r="51062" spans="9:13">
      <c r="I51062" s="51"/>
      <c r="M51062" s="51"/>
    </row>
    <row r="51063" spans="9:13">
      <c r="I51063" s="51"/>
      <c r="M51063" s="51"/>
    </row>
    <row r="51064" spans="9:13">
      <c r="I51064" s="51"/>
      <c r="M51064" s="51"/>
    </row>
    <row r="51065" spans="9:13">
      <c r="I51065" s="51"/>
      <c r="M51065" s="51"/>
    </row>
    <row r="51066" spans="9:13">
      <c r="I51066" s="51"/>
      <c r="M51066" s="51"/>
    </row>
    <row r="51067" spans="9:13">
      <c r="I51067" s="51"/>
      <c r="M51067" s="51"/>
    </row>
    <row r="51068" spans="9:13">
      <c r="I51068" s="51"/>
      <c r="M51068" s="51"/>
    </row>
    <row r="51069" spans="9:13">
      <c r="I51069" s="51"/>
      <c r="M51069" s="51"/>
    </row>
    <row r="51070" spans="9:13">
      <c r="I51070" s="51"/>
      <c r="M51070" s="51"/>
    </row>
    <row r="51071" spans="9:13">
      <c r="I51071" s="51"/>
      <c r="M51071" s="51"/>
    </row>
    <row r="51072" spans="9:13">
      <c r="I51072" s="51"/>
      <c r="M51072" s="51"/>
    </row>
    <row r="51073" spans="9:13">
      <c r="I51073" s="51"/>
      <c r="M51073" s="51"/>
    </row>
    <row r="51074" spans="9:13">
      <c r="I51074" s="51"/>
      <c r="M51074" s="51"/>
    </row>
    <row r="51075" spans="9:13">
      <c r="I51075" s="51"/>
      <c r="M51075" s="51"/>
    </row>
    <row r="51076" spans="9:13">
      <c r="I51076" s="51"/>
      <c r="M51076" s="51"/>
    </row>
    <row r="51077" spans="9:13">
      <c r="I51077" s="51"/>
      <c r="M51077" s="51"/>
    </row>
    <row r="51078" spans="9:13">
      <c r="I51078" s="51"/>
      <c r="M51078" s="51"/>
    </row>
    <row r="51079" spans="9:13">
      <c r="I51079" s="51"/>
      <c r="M51079" s="51"/>
    </row>
    <row r="51080" spans="9:13">
      <c r="I51080" s="51"/>
      <c r="M51080" s="51"/>
    </row>
    <row r="51081" spans="9:13">
      <c r="I51081" s="51"/>
      <c r="M51081" s="51"/>
    </row>
    <row r="51082" spans="9:13">
      <c r="I51082" s="51"/>
      <c r="M51082" s="51"/>
    </row>
    <row r="51083" spans="9:13">
      <c r="I51083" s="51"/>
      <c r="M51083" s="51"/>
    </row>
    <row r="51084" spans="9:13">
      <c r="I51084" s="51"/>
      <c r="M51084" s="51"/>
    </row>
    <row r="51085" spans="9:13">
      <c r="I51085" s="51"/>
      <c r="M51085" s="51"/>
    </row>
    <row r="51086" spans="9:13">
      <c r="I51086" s="51"/>
      <c r="M51086" s="51"/>
    </row>
    <row r="51087" spans="9:13">
      <c r="I51087" s="51"/>
      <c r="M51087" s="51"/>
    </row>
    <row r="51088" spans="9:13">
      <c r="I51088" s="51"/>
      <c r="M51088" s="51"/>
    </row>
    <row r="51089" spans="9:13">
      <c r="I51089" s="51"/>
      <c r="M51089" s="51"/>
    </row>
    <row r="51090" spans="9:13">
      <c r="I51090" s="51"/>
      <c r="M51090" s="51"/>
    </row>
    <row r="51091" spans="9:13">
      <c r="I51091" s="51"/>
      <c r="M51091" s="51"/>
    </row>
    <row r="51092" spans="9:13">
      <c r="I51092" s="51"/>
      <c r="M51092" s="51"/>
    </row>
    <row r="51093" spans="9:13">
      <c r="I51093" s="51"/>
      <c r="M51093" s="51"/>
    </row>
    <row r="51094" spans="9:13">
      <c r="I51094" s="51"/>
      <c r="M51094" s="51"/>
    </row>
    <row r="51095" spans="9:13">
      <c r="I51095" s="51"/>
      <c r="M51095" s="51"/>
    </row>
    <row r="51096" spans="9:13">
      <c r="I51096" s="51"/>
      <c r="M51096" s="51"/>
    </row>
    <row r="51097" spans="9:13">
      <c r="I51097" s="51"/>
      <c r="M51097" s="51"/>
    </row>
    <row r="51098" spans="9:13">
      <c r="I51098" s="51"/>
      <c r="M51098" s="51"/>
    </row>
    <row r="51099" spans="9:13">
      <c r="I51099" s="51"/>
      <c r="M51099" s="51"/>
    </row>
    <row r="51100" spans="9:13">
      <c r="I51100" s="51"/>
      <c r="M51100" s="51"/>
    </row>
    <row r="51101" spans="9:13">
      <c r="I51101" s="51"/>
      <c r="M51101" s="51"/>
    </row>
    <row r="51102" spans="9:13">
      <c r="I51102" s="51"/>
      <c r="M51102" s="51"/>
    </row>
    <row r="51103" spans="9:13">
      <c r="I51103" s="51"/>
      <c r="M51103" s="51"/>
    </row>
    <row r="51104" spans="9:13">
      <c r="I51104" s="51"/>
      <c r="M51104" s="51"/>
    </row>
    <row r="51105" spans="9:13">
      <c r="I51105" s="51"/>
      <c r="M51105" s="51"/>
    </row>
    <row r="51106" spans="9:13">
      <c r="I51106" s="51"/>
      <c r="M51106" s="51"/>
    </row>
    <row r="51107" spans="9:13">
      <c r="I51107" s="51"/>
      <c r="M51107" s="51"/>
    </row>
    <row r="51108" spans="9:13">
      <c r="I51108" s="51"/>
      <c r="M51108" s="51"/>
    </row>
    <row r="51109" spans="9:13">
      <c r="I51109" s="51"/>
      <c r="M51109" s="51"/>
    </row>
    <row r="51110" spans="9:13">
      <c r="I51110" s="51"/>
      <c r="M51110" s="51"/>
    </row>
    <row r="51111" spans="9:13">
      <c r="I51111" s="51"/>
      <c r="M51111" s="51"/>
    </row>
    <row r="51112" spans="9:13">
      <c r="I51112" s="51"/>
      <c r="M51112" s="51"/>
    </row>
    <row r="51113" spans="9:13">
      <c r="I51113" s="51"/>
      <c r="M51113" s="51"/>
    </row>
    <row r="51114" spans="9:13">
      <c r="I51114" s="51"/>
      <c r="M51114" s="51"/>
    </row>
    <row r="51115" spans="9:13">
      <c r="I51115" s="51"/>
      <c r="M51115" s="51"/>
    </row>
    <row r="51116" spans="9:13">
      <c r="I51116" s="51"/>
      <c r="M51116" s="51"/>
    </row>
    <row r="51117" spans="9:13">
      <c r="I51117" s="51"/>
      <c r="M51117" s="51"/>
    </row>
    <row r="51118" spans="9:13">
      <c r="I51118" s="51"/>
      <c r="M51118" s="51"/>
    </row>
    <row r="51119" spans="9:13">
      <c r="I51119" s="51"/>
      <c r="M51119" s="51"/>
    </row>
    <row r="51120" spans="9:13">
      <c r="I51120" s="51"/>
      <c r="M51120" s="51"/>
    </row>
    <row r="51121" spans="9:13">
      <c r="I51121" s="51"/>
      <c r="M51121" s="51"/>
    </row>
    <row r="51122" spans="9:13">
      <c r="I51122" s="51"/>
      <c r="M51122" s="51"/>
    </row>
    <row r="51123" spans="9:13">
      <c r="I51123" s="51"/>
      <c r="M51123" s="51"/>
    </row>
    <row r="51124" spans="9:13">
      <c r="I51124" s="51"/>
      <c r="M51124" s="51"/>
    </row>
    <row r="51125" spans="9:13">
      <c r="I51125" s="51"/>
      <c r="M51125" s="51"/>
    </row>
    <row r="51126" spans="9:13">
      <c r="I51126" s="51"/>
      <c r="M51126" s="51"/>
    </row>
    <row r="51127" spans="9:13">
      <c r="I51127" s="51"/>
      <c r="M51127" s="51"/>
    </row>
    <row r="51128" spans="9:13">
      <c r="I51128" s="51"/>
      <c r="M51128" s="51"/>
    </row>
    <row r="51129" spans="9:13">
      <c r="I51129" s="51"/>
      <c r="M51129" s="51"/>
    </row>
    <row r="51130" spans="9:13">
      <c r="I51130" s="51"/>
      <c r="M51130" s="51"/>
    </row>
    <row r="51131" spans="9:13">
      <c r="I51131" s="51"/>
      <c r="M51131" s="51"/>
    </row>
    <row r="51132" spans="9:13">
      <c r="I51132" s="51"/>
      <c r="M51132" s="51"/>
    </row>
    <row r="51133" spans="9:13">
      <c r="I51133" s="51"/>
      <c r="M51133" s="51"/>
    </row>
    <row r="51134" spans="9:13">
      <c r="I51134" s="51"/>
      <c r="M51134" s="51"/>
    </row>
    <row r="51135" spans="9:13">
      <c r="I51135" s="51"/>
      <c r="M51135" s="51"/>
    </row>
    <row r="51136" spans="9:13">
      <c r="I51136" s="51"/>
      <c r="M51136" s="51"/>
    </row>
    <row r="51137" spans="9:13">
      <c r="I51137" s="51"/>
      <c r="M51137" s="51"/>
    </row>
    <row r="51138" spans="9:13">
      <c r="I51138" s="51"/>
      <c r="M51138" s="51"/>
    </row>
    <row r="51139" spans="9:13">
      <c r="I51139" s="51"/>
      <c r="M51139" s="51"/>
    </row>
    <row r="51140" spans="9:13">
      <c r="I51140" s="51"/>
      <c r="M51140" s="51"/>
    </row>
    <row r="51141" spans="9:13">
      <c r="I51141" s="51"/>
      <c r="M51141" s="51"/>
    </row>
    <row r="51142" spans="9:13">
      <c r="I51142" s="51"/>
      <c r="M51142" s="51"/>
    </row>
    <row r="51143" spans="9:13">
      <c r="I51143" s="51"/>
      <c r="M51143" s="51"/>
    </row>
    <row r="51144" spans="9:13">
      <c r="I51144" s="51"/>
      <c r="M51144" s="51"/>
    </row>
    <row r="51145" spans="9:13">
      <c r="I51145" s="51"/>
      <c r="M51145" s="51"/>
    </row>
    <row r="51146" spans="9:13">
      <c r="I51146" s="51"/>
      <c r="M51146" s="51"/>
    </row>
    <row r="51147" spans="9:13">
      <c r="I51147" s="51"/>
      <c r="M51147" s="51"/>
    </row>
    <row r="51148" spans="9:13">
      <c r="I51148" s="51"/>
      <c r="M51148" s="51"/>
    </row>
    <row r="51149" spans="9:13">
      <c r="I51149" s="51"/>
      <c r="M51149" s="51"/>
    </row>
    <row r="51150" spans="9:13">
      <c r="I51150" s="51"/>
      <c r="M51150" s="51"/>
    </row>
    <row r="51151" spans="9:13">
      <c r="I51151" s="51"/>
      <c r="M51151" s="51"/>
    </row>
    <row r="51152" spans="9:13">
      <c r="I51152" s="51"/>
      <c r="M51152" s="51"/>
    </row>
    <row r="51153" spans="9:13">
      <c r="I51153" s="51"/>
      <c r="M51153" s="51"/>
    </row>
    <row r="51154" spans="9:13">
      <c r="I51154" s="51"/>
      <c r="M51154" s="51"/>
    </row>
    <row r="51155" spans="9:13">
      <c r="I51155" s="51"/>
      <c r="M51155" s="51"/>
    </row>
    <row r="51156" spans="9:13">
      <c r="I51156" s="51"/>
      <c r="M51156" s="51"/>
    </row>
    <row r="51157" spans="9:13">
      <c r="I51157" s="51"/>
      <c r="M51157" s="51"/>
    </row>
    <row r="51158" spans="9:13">
      <c r="I51158" s="51"/>
      <c r="M51158" s="51"/>
    </row>
    <row r="51159" spans="9:13">
      <c r="I51159" s="51"/>
      <c r="M51159" s="51"/>
    </row>
    <row r="51160" spans="9:13">
      <c r="I51160" s="51"/>
      <c r="M51160" s="51"/>
    </row>
    <row r="51161" spans="9:13">
      <c r="I51161" s="51"/>
      <c r="M51161" s="51"/>
    </row>
    <row r="51162" spans="9:13">
      <c r="I51162" s="51"/>
      <c r="M51162" s="51"/>
    </row>
    <row r="51163" spans="9:13">
      <c r="I51163" s="51"/>
      <c r="M51163" s="51"/>
    </row>
    <row r="51164" spans="9:13">
      <c r="I51164" s="51"/>
      <c r="M51164" s="51"/>
    </row>
    <row r="51165" spans="9:13">
      <c r="I51165" s="51"/>
      <c r="M51165" s="51"/>
    </row>
    <row r="51166" spans="9:13">
      <c r="I51166" s="51"/>
      <c r="M51166" s="51"/>
    </row>
    <row r="51167" spans="9:13">
      <c r="I51167" s="51"/>
      <c r="M51167" s="51"/>
    </row>
    <row r="51168" spans="9:13">
      <c r="I51168" s="51"/>
      <c r="M51168" s="51"/>
    </row>
    <row r="51169" spans="9:13">
      <c r="I51169" s="51"/>
      <c r="M51169" s="51"/>
    </row>
    <row r="51170" spans="9:13">
      <c r="I51170" s="51"/>
      <c r="M51170" s="51"/>
    </row>
    <row r="51171" spans="9:13">
      <c r="I51171" s="51"/>
      <c r="M51171" s="51"/>
    </row>
    <row r="51172" spans="9:13">
      <c r="I51172" s="51"/>
      <c r="M51172" s="51"/>
    </row>
    <row r="51173" spans="9:13">
      <c r="I51173" s="51"/>
      <c r="M51173" s="51"/>
    </row>
    <row r="51174" spans="9:13">
      <c r="I51174" s="51"/>
      <c r="M51174" s="51"/>
    </row>
    <row r="51175" spans="9:13">
      <c r="I51175" s="51"/>
      <c r="M51175" s="51"/>
    </row>
    <row r="51176" spans="9:13">
      <c r="I51176" s="51"/>
      <c r="M51176" s="51"/>
    </row>
    <row r="51177" spans="9:13">
      <c r="I51177" s="51"/>
      <c r="M51177" s="51"/>
    </row>
    <row r="51178" spans="9:13">
      <c r="I51178" s="51"/>
      <c r="M51178" s="51"/>
    </row>
    <row r="51179" spans="9:13">
      <c r="I51179" s="51"/>
      <c r="M51179" s="51"/>
    </row>
    <row r="51180" spans="9:13">
      <c r="I51180" s="51"/>
      <c r="M51180" s="51"/>
    </row>
    <row r="51181" spans="9:13">
      <c r="I51181" s="51"/>
      <c r="M51181" s="51"/>
    </row>
    <row r="51182" spans="9:13">
      <c r="I51182" s="51"/>
      <c r="M51182" s="51"/>
    </row>
    <row r="51183" spans="9:13">
      <c r="I51183" s="51"/>
      <c r="M51183" s="51"/>
    </row>
    <row r="51184" spans="9:13">
      <c r="I51184" s="51"/>
      <c r="M51184" s="51"/>
    </row>
    <row r="51185" spans="9:13">
      <c r="I51185" s="51"/>
      <c r="M51185" s="51"/>
    </row>
    <row r="51186" spans="9:13">
      <c r="I51186" s="51"/>
      <c r="M51186" s="51"/>
    </row>
    <row r="51187" spans="9:13">
      <c r="I51187" s="51"/>
      <c r="M51187" s="51"/>
    </row>
    <row r="51188" spans="9:13">
      <c r="I51188" s="51"/>
      <c r="M51188" s="51"/>
    </row>
    <row r="51189" spans="9:13">
      <c r="I51189" s="51"/>
      <c r="M51189" s="51"/>
    </row>
    <row r="51190" spans="9:13">
      <c r="I51190" s="51"/>
      <c r="M51190" s="51"/>
    </row>
    <row r="51191" spans="9:13">
      <c r="I51191" s="51"/>
      <c r="M51191" s="51"/>
    </row>
    <row r="51192" spans="9:13">
      <c r="I51192" s="51"/>
      <c r="M51192" s="51"/>
    </row>
    <row r="51193" spans="9:13">
      <c r="I51193" s="51"/>
      <c r="M51193" s="51"/>
    </row>
    <row r="51194" spans="9:13">
      <c r="I51194" s="51"/>
      <c r="M51194" s="51"/>
    </row>
    <row r="51195" spans="9:13">
      <c r="I51195" s="51"/>
      <c r="M51195" s="51"/>
    </row>
    <row r="51196" spans="9:13">
      <c r="I51196" s="51"/>
      <c r="M51196" s="51"/>
    </row>
    <row r="51197" spans="9:13">
      <c r="I51197" s="51"/>
      <c r="M51197" s="51"/>
    </row>
    <row r="51198" spans="9:13">
      <c r="I51198" s="51"/>
      <c r="M51198" s="51"/>
    </row>
    <row r="51199" spans="9:13">
      <c r="I51199" s="51"/>
      <c r="M51199" s="51"/>
    </row>
    <row r="51200" spans="9:13">
      <c r="I51200" s="51"/>
      <c r="M51200" s="51"/>
    </row>
    <row r="51201" spans="9:13">
      <c r="I51201" s="51"/>
      <c r="M51201" s="51"/>
    </row>
    <row r="51202" spans="9:13">
      <c r="I51202" s="51"/>
      <c r="M51202" s="51"/>
    </row>
    <row r="51203" spans="9:13">
      <c r="I51203" s="51"/>
      <c r="M51203" s="51"/>
    </row>
    <row r="51204" spans="9:13">
      <c r="I51204" s="51"/>
      <c r="M51204" s="51"/>
    </row>
    <row r="51205" spans="9:13">
      <c r="I51205" s="51"/>
      <c r="M51205" s="51"/>
    </row>
    <row r="51206" spans="9:13">
      <c r="I51206" s="51"/>
      <c r="M51206" s="51"/>
    </row>
    <row r="51207" spans="9:13">
      <c r="I51207" s="51"/>
      <c r="M51207" s="51"/>
    </row>
    <row r="51208" spans="9:13">
      <c r="I51208" s="51"/>
      <c r="M51208" s="51"/>
    </row>
    <row r="51209" spans="9:13">
      <c r="I51209" s="51"/>
      <c r="M51209" s="51"/>
    </row>
    <row r="51210" spans="9:13">
      <c r="I51210" s="51"/>
      <c r="M51210" s="51"/>
    </row>
    <row r="51211" spans="9:13">
      <c r="I51211" s="51"/>
      <c r="M51211" s="51"/>
    </row>
    <row r="51212" spans="9:13">
      <c r="I51212" s="51"/>
      <c r="M51212" s="51"/>
    </row>
    <row r="51213" spans="9:13">
      <c r="I51213" s="51"/>
      <c r="M51213" s="51"/>
    </row>
    <row r="51214" spans="9:13">
      <c r="I51214" s="51"/>
      <c r="M51214" s="51"/>
    </row>
    <row r="51215" spans="9:13">
      <c r="I51215" s="51"/>
      <c r="M51215" s="51"/>
    </row>
    <row r="51216" spans="9:13">
      <c r="I51216" s="51"/>
      <c r="M51216" s="51"/>
    </row>
    <row r="51217" spans="9:13">
      <c r="I51217" s="51"/>
      <c r="M51217" s="51"/>
    </row>
    <row r="51218" spans="9:13">
      <c r="I51218" s="51"/>
      <c r="M51218" s="51"/>
    </row>
    <row r="51219" spans="9:13">
      <c r="I51219" s="51"/>
      <c r="M51219" s="51"/>
    </row>
    <row r="51220" spans="9:13">
      <c r="I51220" s="51"/>
      <c r="M51220" s="51"/>
    </row>
    <row r="51221" spans="9:13">
      <c r="I51221" s="51"/>
      <c r="M51221" s="51"/>
    </row>
    <row r="51222" spans="9:13">
      <c r="I51222" s="51"/>
      <c r="M51222" s="51"/>
    </row>
    <row r="51223" spans="9:13">
      <c r="I51223" s="51"/>
      <c r="M51223" s="51"/>
    </row>
    <row r="51224" spans="9:13">
      <c r="I51224" s="51"/>
      <c r="M51224" s="51"/>
    </row>
    <row r="51225" spans="9:13">
      <c r="I51225" s="51"/>
      <c r="M51225" s="51"/>
    </row>
    <row r="51226" spans="9:13">
      <c r="I51226" s="51"/>
      <c r="M51226" s="51"/>
    </row>
    <row r="51227" spans="9:13">
      <c r="I51227" s="51"/>
      <c r="M51227" s="51"/>
    </row>
    <row r="51228" spans="9:13">
      <c r="I51228" s="51"/>
      <c r="M51228" s="51"/>
    </row>
    <row r="51229" spans="9:13">
      <c r="I51229" s="51"/>
      <c r="M51229" s="51"/>
    </row>
    <row r="51230" spans="9:13">
      <c r="I51230" s="51"/>
      <c r="M51230" s="51"/>
    </row>
    <row r="51231" spans="9:13">
      <c r="I51231" s="51"/>
      <c r="M51231" s="51"/>
    </row>
    <row r="51232" spans="9:13">
      <c r="I51232" s="51"/>
      <c r="M51232" s="51"/>
    </row>
    <row r="51233" spans="9:13">
      <c r="I51233" s="51"/>
      <c r="M51233" s="51"/>
    </row>
    <row r="51234" spans="9:13">
      <c r="I51234" s="51"/>
      <c r="M51234" s="51"/>
    </row>
    <row r="51235" spans="9:13">
      <c r="I51235" s="51"/>
      <c r="M51235" s="51"/>
    </row>
    <row r="51236" spans="9:13">
      <c r="I51236" s="51"/>
      <c r="M51236" s="51"/>
    </row>
    <row r="51237" spans="9:13">
      <c r="I51237" s="51"/>
      <c r="M51237" s="51"/>
    </row>
    <row r="51238" spans="9:13">
      <c r="I51238" s="51"/>
      <c r="M51238" s="51"/>
    </row>
    <row r="51239" spans="9:13">
      <c r="I51239" s="51"/>
      <c r="M51239" s="51"/>
    </row>
    <row r="51240" spans="9:13">
      <c r="I51240" s="51"/>
      <c r="M51240" s="51"/>
    </row>
    <row r="51241" spans="9:13">
      <c r="I51241" s="51"/>
      <c r="M51241" s="51"/>
    </row>
    <row r="51242" spans="9:13">
      <c r="I51242" s="51"/>
      <c r="M51242" s="51"/>
    </row>
    <row r="51243" spans="9:13">
      <c r="I51243" s="51"/>
      <c r="M51243" s="51"/>
    </row>
    <row r="51244" spans="9:13">
      <c r="I51244" s="51"/>
      <c r="M51244" s="51"/>
    </row>
    <row r="51245" spans="9:13">
      <c r="I51245" s="51"/>
      <c r="M51245" s="51"/>
    </row>
    <row r="51246" spans="9:13">
      <c r="I51246" s="51"/>
      <c r="M51246" s="51"/>
    </row>
    <row r="51247" spans="9:13">
      <c r="I51247" s="51"/>
      <c r="M51247" s="51"/>
    </row>
    <row r="51248" spans="9:13">
      <c r="I51248" s="51"/>
      <c r="M51248" s="51"/>
    </row>
    <row r="51249" spans="9:13">
      <c r="I51249" s="51"/>
      <c r="M51249" s="51"/>
    </row>
    <row r="51250" spans="9:13">
      <c r="I51250" s="51"/>
      <c r="M51250" s="51"/>
    </row>
    <row r="51251" spans="9:13">
      <c r="I51251" s="51"/>
      <c r="M51251" s="51"/>
    </row>
    <row r="51252" spans="9:13">
      <c r="I51252" s="51"/>
      <c r="M51252" s="51"/>
    </row>
    <row r="51253" spans="9:13">
      <c r="I51253" s="51"/>
      <c r="M51253" s="51"/>
    </row>
    <row r="51254" spans="9:13">
      <c r="I51254" s="51"/>
      <c r="M51254" s="51"/>
    </row>
    <row r="51255" spans="9:13">
      <c r="I51255" s="51"/>
      <c r="M51255" s="51"/>
    </row>
    <row r="51256" spans="9:13">
      <c r="I51256" s="51"/>
      <c r="M51256" s="51"/>
    </row>
    <row r="51257" spans="9:13">
      <c r="I51257" s="51"/>
      <c r="M51257" s="51"/>
    </row>
    <row r="51258" spans="9:13">
      <c r="I51258" s="51"/>
      <c r="M51258" s="51"/>
    </row>
    <row r="51259" spans="9:13">
      <c r="I51259" s="51"/>
      <c r="M51259" s="51"/>
    </row>
    <row r="51260" spans="9:13">
      <c r="I51260" s="51"/>
      <c r="M51260" s="51"/>
    </row>
    <row r="51261" spans="9:13">
      <c r="I51261" s="51"/>
      <c r="M51261" s="51"/>
    </row>
    <row r="51262" spans="9:13">
      <c r="I51262" s="51"/>
      <c r="M51262" s="51"/>
    </row>
    <row r="51263" spans="9:13">
      <c r="I51263" s="51"/>
      <c r="M51263" s="51"/>
    </row>
    <row r="51264" spans="9:13">
      <c r="I51264" s="51"/>
      <c r="M51264" s="51"/>
    </row>
    <row r="51265" spans="9:13">
      <c r="I51265" s="51"/>
      <c r="M51265" s="51"/>
    </row>
    <row r="51266" spans="9:13">
      <c r="I51266" s="51"/>
      <c r="M51266" s="51"/>
    </row>
    <row r="51267" spans="9:13">
      <c r="I51267" s="51"/>
      <c r="M51267" s="51"/>
    </row>
    <row r="51268" spans="9:13">
      <c r="I51268" s="51"/>
      <c r="M51268" s="51"/>
    </row>
    <row r="51269" spans="9:13">
      <c r="I51269" s="51"/>
      <c r="M51269" s="51"/>
    </row>
    <row r="51270" spans="9:13">
      <c r="I51270" s="51"/>
      <c r="M51270" s="51"/>
    </row>
    <row r="51271" spans="9:13">
      <c r="I51271" s="51"/>
      <c r="M51271" s="51"/>
    </row>
    <row r="51272" spans="9:13">
      <c r="I51272" s="51"/>
      <c r="M51272" s="51"/>
    </row>
    <row r="51273" spans="9:13">
      <c r="I51273" s="51"/>
      <c r="M51273" s="51"/>
    </row>
    <row r="51274" spans="9:13">
      <c r="I51274" s="51"/>
      <c r="M51274" s="51"/>
    </row>
    <row r="51275" spans="9:13">
      <c r="I51275" s="51"/>
      <c r="M51275" s="51"/>
    </row>
    <row r="51276" spans="9:13">
      <c r="I51276" s="51"/>
      <c r="M51276" s="51"/>
    </row>
    <row r="51277" spans="9:13">
      <c r="I51277" s="51"/>
      <c r="M51277" s="51"/>
    </row>
    <row r="51278" spans="9:13">
      <c r="I51278" s="51"/>
      <c r="M51278" s="51"/>
    </row>
    <row r="51279" spans="9:13">
      <c r="I51279" s="51"/>
      <c r="M51279" s="51"/>
    </row>
    <row r="51280" spans="9:13">
      <c r="I51280" s="51"/>
      <c r="M51280" s="51"/>
    </row>
    <row r="51281" spans="9:13">
      <c r="I51281" s="51"/>
      <c r="M51281" s="51"/>
    </row>
    <row r="51282" spans="9:13">
      <c r="I51282" s="51"/>
      <c r="M51282" s="51"/>
    </row>
    <row r="51283" spans="9:13">
      <c r="I51283" s="51"/>
      <c r="M51283" s="51"/>
    </row>
    <row r="51284" spans="9:13">
      <c r="I51284" s="51"/>
      <c r="M51284" s="51"/>
    </row>
    <row r="51285" spans="9:13">
      <c r="I51285" s="51"/>
      <c r="M51285" s="51"/>
    </row>
    <row r="51286" spans="9:13">
      <c r="I51286" s="51"/>
      <c r="M51286" s="51"/>
    </row>
    <row r="51287" spans="9:13">
      <c r="I51287" s="51"/>
      <c r="M51287" s="51"/>
    </row>
    <row r="51288" spans="9:13">
      <c r="I51288" s="51"/>
      <c r="M51288" s="51"/>
    </row>
    <row r="51289" spans="9:13">
      <c r="I51289" s="51"/>
      <c r="M51289" s="51"/>
    </row>
    <row r="51290" spans="9:13">
      <c r="I51290" s="51"/>
      <c r="M51290" s="51"/>
    </row>
    <row r="51291" spans="9:13">
      <c r="I51291" s="51"/>
      <c r="M51291" s="51"/>
    </row>
    <row r="51292" spans="9:13">
      <c r="I51292" s="51"/>
      <c r="M51292" s="51"/>
    </row>
    <row r="51293" spans="9:13">
      <c r="I51293" s="51"/>
      <c r="M51293" s="51"/>
    </row>
    <row r="51294" spans="9:13">
      <c r="I51294" s="51"/>
      <c r="M51294" s="51"/>
    </row>
    <row r="51295" spans="9:13">
      <c r="I51295" s="51"/>
      <c r="M51295" s="51"/>
    </row>
    <row r="51296" spans="9:13">
      <c r="I51296" s="51"/>
      <c r="M51296" s="51"/>
    </row>
    <row r="51297" spans="9:13">
      <c r="I51297" s="51"/>
      <c r="M51297" s="51"/>
    </row>
    <row r="51298" spans="9:13">
      <c r="I51298" s="51"/>
      <c r="M51298" s="51"/>
    </row>
    <row r="51299" spans="9:13">
      <c r="I51299" s="51"/>
      <c r="M51299" s="51"/>
    </row>
    <row r="51300" spans="9:13">
      <c r="I51300" s="51"/>
      <c r="M51300" s="51"/>
    </row>
    <row r="51301" spans="9:13">
      <c r="I51301" s="51"/>
      <c r="M51301" s="51"/>
    </row>
    <row r="51302" spans="9:13">
      <c r="I51302" s="51"/>
      <c r="M51302" s="51"/>
    </row>
    <row r="51303" spans="9:13">
      <c r="I51303" s="51"/>
      <c r="M51303" s="51"/>
    </row>
    <row r="51304" spans="9:13">
      <c r="I51304" s="51"/>
      <c r="M51304" s="51"/>
    </row>
    <row r="51305" spans="9:13">
      <c r="I51305" s="51"/>
      <c r="M51305" s="51"/>
    </row>
    <row r="51306" spans="9:13">
      <c r="I51306" s="51"/>
      <c r="M51306" s="51"/>
    </row>
    <row r="51307" spans="9:13">
      <c r="I51307" s="51"/>
      <c r="M51307" s="51"/>
    </row>
    <row r="51308" spans="9:13">
      <c r="I51308" s="51"/>
      <c r="M51308" s="51"/>
    </row>
    <row r="51309" spans="9:13">
      <c r="I51309" s="51"/>
      <c r="M51309" s="51"/>
    </row>
    <row r="51310" spans="9:13">
      <c r="I51310" s="51"/>
      <c r="M51310" s="51"/>
    </row>
    <row r="51311" spans="9:13">
      <c r="I51311" s="51"/>
      <c r="M51311" s="51"/>
    </row>
    <row r="51312" spans="9:13">
      <c r="I51312" s="51"/>
      <c r="M51312" s="51"/>
    </row>
    <row r="51313" spans="9:13">
      <c r="I51313" s="51"/>
      <c r="M51313" s="51"/>
    </row>
    <row r="51314" spans="9:13">
      <c r="I51314" s="51"/>
      <c r="M51314" s="51"/>
    </row>
    <row r="51315" spans="9:13">
      <c r="I51315" s="51"/>
      <c r="M51315" s="51"/>
    </row>
    <row r="51316" spans="9:13">
      <c r="I51316" s="51"/>
      <c r="M51316" s="51"/>
    </row>
    <row r="51317" spans="9:13">
      <c r="I51317" s="51"/>
      <c r="M51317" s="51"/>
    </row>
    <row r="51318" spans="9:13">
      <c r="I51318" s="51"/>
      <c r="M51318" s="51"/>
    </row>
    <row r="51319" spans="9:13">
      <c r="I51319" s="51"/>
      <c r="M51319" s="51"/>
    </row>
    <row r="51320" spans="9:13">
      <c r="I51320" s="51"/>
      <c r="M51320" s="51"/>
    </row>
    <row r="51321" spans="9:13">
      <c r="I51321" s="51"/>
      <c r="M51321" s="51"/>
    </row>
    <row r="51322" spans="9:13">
      <c r="I51322" s="51"/>
      <c r="M51322" s="51"/>
    </row>
    <row r="51323" spans="9:13">
      <c r="I51323" s="51"/>
      <c r="M51323" s="51"/>
    </row>
    <row r="51324" spans="9:13">
      <c r="I51324" s="51"/>
      <c r="M51324" s="51"/>
    </row>
    <row r="51325" spans="9:13">
      <c r="I51325" s="51"/>
      <c r="M51325" s="51"/>
    </row>
    <row r="51326" spans="9:13">
      <c r="I51326" s="51"/>
      <c r="M51326" s="51"/>
    </row>
    <row r="51327" spans="9:13">
      <c r="I51327" s="51"/>
      <c r="M51327" s="51"/>
    </row>
    <row r="51328" spans="9:13">
      <c r="I51328" s="51"/>
      <c r="M51328" s="51"/>
    </row>
    <row r="51329" spans="9:13">
      <c r="I51329" s="51"/>
      <c r="M51329" s="51"/>
    </row>
    <row r="51330" spans="9:13">
      <c r="I51330" s="51"/>
      <c r="M51330" s="51"/>
    </row>
    <row r="51331" spans="9:13">
      <c r="I51331" s="51"/>
      <c r="M51331" s="51"/>
    </row>
    <row r="51332" spans="9:13">
      <c r="I51332" s="51"/>
      <c r="M51332" s="51"/>
    </row>
    <row r="51333" spans="9:13">
      <c r="I51333" s="51"/>
      <c r="M51333" s="51"/>
    </row>
    <row r="51334" spans="9:13">
      <c r="I51334" s="51"/>
      <c r="M51334" s="51"/>
    </row>
    <row r="51335" spans="9:13">
      <c r="I51335" s="51"/>
      <c r="M51335" s="51"/>
    </row>
    <row r="51336" spans="9:13">
      <c r="I51336" s="51"/>
      <c r="M51336" s="51"/>
    </row>
    <row r="51337" spans="9:13">
      <c r="I51337" s="51"/>
      <c r="M51337" s="51"/>
    </row>
    <row r="51338" spans="9:13">
      <c r="I51338" s="51"/>
      <c r="M51338" s="51"/>
    </row>
    <row r="51339" spans="9:13">
      <c r="I51339" s="51"/>
      <c r="M51339" s="51"/>
    </row>
    <row r="51340" spans="9:13">
      <c r="I51340" s="51"/>
      <c r="M51340" s="51"/>
    </row>
    <row r="51341" spans="9:13">
      <c r="I51341" s="51"/>
      <c r="M51341" s="51"/>
    </row>
    <row r="51342" spans="9:13">
      <c r="I51342" s="51"/>
      <c r="M51342" s="51"/>
    </row>
    <row r="51343" spans="9:13">
      <c r="I51343" s="51"/>
      <c r="M51343" s="51"/>
    </row>
    <row r="51344" spans="9:13">
      <c r="I51344" s="51"/>
      <c r="M51344" s="51"/>
    </row>
    <row r="51345" spans="9:13">
      <c r="I51345" s="51"/>
      <c r="M51345" s="51"/>
    </row>
    <row r="51346" spans="9:13">
      <c r="I51346" s="51"/>
      <c r="M51346" s="51"/>
    </row>
    <row r="51347" spans="9:13">
      <c r="I51347" s="51"/>
      <c r="M51347" s="51"/>
    </row>
    <row r="51348" spans="9:13">
      <c r="I51348" s="51"/>
      <c r="M51348" s="51"/>
    </row>
    <row r="51349" spans="9:13">
      <c r="I51349" s="51"/>
      <c r="M51349" s="51"/>
    </row>
    <row r="51350" spans="9:13">
      <c r="I51350" s="51"/>
      <c r="M51350" s="51"/>
    </row>
    <row r="51351" spans="9:13">
      <c r="I51351" s="51"/>
      <c r="M51351" s="51"/>
    </row>
    <row r="51352" spans="9:13">
      <c r="I51352" s="51"/>
      <c r="M51352" s="51"/>
    </row>
    <row r="51353" spans="9:13">
      <c r="I51353" s="51"/>
      <c r="M51353" s="51"/>
    </row>
    <row r="51354" spans="9:13">
      <c r="I51354" s="51"/>
      <c r="M51354" s="51"/>
    </row>
    <row r="51355" spans="9:13">
      <c r="I51355" s="51"/>
      <c r="M51355" s="51"/>
    </row>
    <row r="51356" spans="9:13">
      <c r="I51356" s="51"/>
      <c r="M51356" s="51"/>
    </row>
    <row r="51357" spans="9:13">
      <c r="I51357" s="51"/>
      <c r="M51357" s="51"/>
    </row>
    <row r="51358" spans="9:13">
      <c r="I51358" s="51"/>
      <c r="M51358" s="51"/>
    </row>
    <row r="51359" spans="9:13">
      <c r="I51359" s="51"/>
      <c r="M51359" s="51"/>
    </row>
    <row r="51360" spans="9:13">
      <c r="I51360" s="51"/>
      <c r="M51360" s="51"/>
    </row>
    <row r="51361" spans="9:13">
      <c r="I51361" s="51"/>
      <c r="M51361" s="51"/>
    </row>
    <row r="51362" spans="9:13">
      <c r="I51362" s="51"/>
      <c r="M51362" s="51"/>
    </row>
    <row r="51363" spans="9:13">
      <c r="I51363" s="51"/>
      <c r="M51363" s="51"/>
    </row>
    <row r="51364" spans="9:13">
      <c r="I51364" s="51"/>
      <c r="M51364" s="51"/>
    </row>
    <row r="51365" spans="9:13">
      <c r="I51365" s="51"/>
      <c r="M51365" s="51"/>
    </row>
    <row r="51366" spans="9:13">
      <c r="I51366" s="51"/>
      <c r="M51366" s="51"/>
    </row>
    <row r="51367" spans="9:13">
      <c r="I51367" s="51"/>
      <c r="M51367" s="51"/>
    </row>
    <row r="51368" spans="9:13">
      <c r="I51368" s="51"/>
      <c r="M51368" s="51"/>
    </row>
    <row r="51369" spans="9:13">
      <c r="I51369" s="51"/>
      <c r="M51369" s="51"/>
    </row>
    <row r="51370" spans="9:13">
      <c r="I51370" s="51"/>
      <c r="M51370" s="51"/>
    </row>
    <row r="51371" spans="9:13">
      <c r="I51371" s="51"/>
      <c r="M51371" s="51"/>
    </row>
    <row r="51372" spans="9:13">
      <c r="I51372" s="51"/>
      <c r="M51372" s="51"/>
    </row>
    <row r="51373" spans="9:13">
      <c r="I51373" s="51"/>
      <c r="M51373" s="51"/>
    </row>
    <row r="51374" spans="9:13">
      <c r="I51374" s="51"/>
      <c r="M51374" s="51"/>
    </row>
    <row r="51375" spans="9:13">
      <c r="I51375" s="51"/>
      <c r="M51375" s="51"/>
    </row>
    <row r="51376" spans="9:13">
      <c r="I51376" s="51"/>
      <c r="M51376" s="51"/>
    </row>
    <row r="51377" spans="9:13">
      <c r="I51377" s="51"/>
      <c r="M51377" s="51"/>
    </row>
    <row r="51378" spans="9:13">
      <c r="I51378" s="51"/>
      <c r="M51378" s="51"/>
    </row>
    <row r="51379" spans="9:13">
      <c r="I51379" s="51"/>
      <c r="M51379" s="51"/>
    </row>
    <row r="51380" spans="9:13">
      <c r="I51380" s="51"/>
      <c r="M51380" s="51"/>
    </row>
    <row r="51381" spans="9:13">
      <c r="I51381" s="51"/>
      <c r="M51381" s="51"/>
    </row>
    <row r="51382" spans="9:13">
      <c r="I51382" s="51"/>
      <c r="M51382" s="51"/>
    </row>
    <row r="51383" spans="9:13">
      <c r="I51383" s="51"/>
      <c r="M51383" s="51"/>
    </row>
    <row r="51384" spans="9:13">
      <c r="I51384" s="51"/>
      <c r="M51384" s="51"/>
    </row>
    <row r="51385" spans="9:13">
      <c r="I51385" s="51"/>
      <c r="M51385" s="51"/>
    </row>
    <row r="51386" spans="9:13">
      <c r="I51386" s="51"/>
      <c r="M51386" s="51"/>
    </row>
    <row r="51387" spans="9:13">
      <c r="I51387" s="51"/>
      <c r="M51387" s="51"/>
    </row>
    <row r="51388" spans="9:13">
      <c r="I51388" s="51"/>
      <c r="M51388" s="51"/>
    </row>
    <row r="51389" spans="9:13">
      <c r="I51389" s="51"/>
      <c r="M51389" s="51"/>
    </row>
    <row r="51390" spans="9:13">
      <c r="I51390" s="51"/>
      <c r="M51390" s="51"/>
    </row>
    <row r="51391" spans="9:13">
      <c r="I51391" s="51"/>
      <c r="M51391" s="51"/>
    </row>
    <row r="51392" spans="9:13">
      <c r="I51392" s="51"/>
      <c r="M51392" s="51"/>
    </row>
    <row r="51393" spans="9:13">
      <c r="I51393" s="51"/>
      <c r="M51393" s="51"/>
    </row>
    <row r="51394" spans="9:13">
      <c r="I51394" s="51"/>
      <c r="M51394" s="51"/>
    </row>
    <row r="51395" spans="9:13">
      <c r="I51395" s="51"/>
      <c r="M51395" s="51"/>
    </row>
    <row r="51396" spans="9:13">
      <c r="I51396" s="51"/>
      <c r="M51396" s="51"/>
    </row>
    <row r="51397" spans="9:13">
      <c r="I51397" s="51"/>
      <c r="M51397" s="51"/>
    </row>
    <row r="51398" spans="9:13">
      <c r="I51398" s="51"/>
      <c r="M51398" s="51"/>
    </row>
    <row r="51399" spans="9:13">
      <c r="I51399" s="51"/>
      <c r="M51399" s="51"/>
    </row>
    <row r="51400" spans="9:13">
      <c r="I51400" s="51"/>
      <c r="M51400" s="51"/>
    </row>
    <row r="51401" spans="9:13">
      <c r="I51401" s="51"/>
      <c r="M51401" s="51"/>
    </row>
    <row r="51402" spans="9:13">
      <c r="I51402" s="51"/>
      <c r="M51402" s="51"/>
    </row>
    <row r="51403" spans="9:13">
      <c r="I51403" s="51"/>
      <c r="M51403" s="51"/>
    </row>
    <row r="51404" spans="9:13">
      <c r="I51404" s="51"/>
      <c r="M51404" s="51"/>
    </row>
    <row r="51405" spans="9:13">
      <c r="I51405" s="51"/>
      <c r="M51405" s="51"/>
    </row>
    <row r="51406" spans="9:13">
      <c r="I51406" s="51"/>
      <c r="M51406" s="51"/>
    </row>
    <row r="51407" spans="9:13">
      <c r="I51407" s="51"/>
      <c r="M51407" s="51"/>
    </row>
    <row r="51408" spans="9:13">
      <c r="I51408" s="51"/>
      <c r="M51408" s="51"/>
    </row>
    <row r="51409" spans="9:13">
      <c r="I51409" s="51"/>
      <c r="M51409" s="51"/>
    </row>
    <row r="51410" spans="9:13">
      <c r="I51410" s="51"/>
      <c r="M51410" s="51"/>
    </row>
    <row r="51411" spans="9:13">
      <c r="I51411" s="51"/>
      <c r="M51411" s="51"/>
    </row>
    <row r="51412" spans="9:13">
      <c r="I51412" s="51"/>
      <c r="M51412" s="51"/>
    </row>
    <row r="51413" spans="9:13">
      <c r="I51413" s="51"/>
      <c r="M51413" s="51"/>
    </row>
    <row r="51414" spans="9:13">
      <c r="I51414" s="51"/>
      <c r="M51414" s="51"/>
    </row>
    <row r="51415" spans="9:13">
      <c r="I51415" s="51"/>
      <c r="M51415" s="51"/>
    </row>
    <row r="51416" spans="9:13">
      <c r="I51416" s="51"/>
      <c r="M51416" s="51"/>
    </row>
    <row r="51417" spans="9:13">
      <c r="I51417" s="51"/>
      <c r="M51417" s="51"/>
    </row>
    <row r="51418" spans="9:13">
      <c r="I51418" s="51"/>
      <c r="M51418" s="51"/>
    </row>
    <row r="51419" spans="9:13">
      <c r="I51419" s="51"/>
      <c r="M51419" s="51"/>
    </row>
    <row r="51420" spans="9:13">
      <c r="I51420" s="51"/>
      <c r="M51420" s="51"/>
    </row>
    <row r="51421" spans="9:13">
      <c r="I51421" s="51"/>
      <c r="M51421" s="51"/>
    </row>
    <row r="51422" spans="9:13">
      <c r="I51422" s="51"/>
      <c r="M51422" s="51"/>
    </row>
    <row r="51423" spans="9:13">
      <c r="I51423" s="51"/>
      <c r="M51423" s="51"/>
    </row>
    <row r="51424" spans="9:13">
      <c r="I51424" s="51"/>
      <c r="M51424" s="51"/>
    </row>
    <row r="51425" spans="9:13">
      <c r="I51425" s="51"/>
      <c r="M51425" s="51"/>
    </row>
    <row r="51426" spans="9:13">
      <c r="I51426" s="51"/>
      <c r="M51426" s="51"/>
    </row>
    <row r="51427" spans="9:13">
      <c r="I51427" s="51"/>
      <c r="M51427" s="51"/>
    </row>
    <row r="51428" spans="9:13">
      <c r="I51428" s="51"/>
      <c r="M51428" s="51"/>
    </row>
    <row r="51429" spans="9:13">
      <c r="I51429" s="51"/>
      <c r="M51429" s="51"/>
    </row>
    <row r="51430" spans="9:13">
      <c r="I51430" s="51"/>
      <c r="M51430" s="51"/>
    </row>
    <row r="51431" spans="9:13">
      <c r="I51431" s="51"/>
      <c r="M51431" s="51"/>
    </row>
    <row r="51432" spans="9:13">
      <c r="I51432" s="51"/>
      <c r="M51432" s="51"/>
    </row>
    <row r="51433" spans="9:13">
      <c r="I51433" s="51"/>
      <c r="M51433" s="51"/>
    </row>
    <row r="51434" spans="9:13">
      <c r="I51434" s="51"/>
      <c r="M51434" s="51"/>
    </row>
    <row r="51435" spans="9:13">
      <c r="I51435" s="51"/>
      <c r="M51435" s="51"/>
    </row>
    <row r="51436" spans="9:13">
      <c r="I51436" s="51"/>
      <c r="M51436" s="51"/>
    </row>
    <row r="51437" spans="9:13">
      <c r="I51437" s="51"/>
      <c r="M51437" s="51"/>
    </row>
    <row r="51438" spans="9:13">
      <c r="I51438" s="51"/>
      <c r="M51438" s="51"/>
    </row>
    <row r="51439" spans="9:13">
      <c r="I51439" s="51"/>
      <c r="M51439" s="51"/>
    </row>
    <row r="51440" spans="9:13">
      <c r="I51440" s="51"/>
      <c r="M51440" s="51"/>
    </row>
    <row r="51441" spans="9:13">
      <c r="I51441" s="51"/>
      <c r="M51441" s="51"/>
    </row>
    <row r="51442" spans="9:13">
      <c r="I51442" s="51"/>
      <c r="M51442" s="51"/>
    </row>
    <row r="51443" spans="9:13">
      <c r="I51443" s="51"/>
      <c r="M51443" s="51"/>
    </row>
    <row r="51444" spans="9:13">
      <c r="I51444" s="51"/>
      <c r="M51444" s="51"/>
    </row>
    <row r="51445" spans="9:13">
      <c r="I51445" s="51"/>
      <c r="M51445" s="51"/>
    </row>
    <row r="51446" spans="9:13">
      <c r="I51446" s="51"/>
      <c r="M51446" s="51"/>
    </row>
    <row r="51447" spans="9:13">
      <c r="I51447" s="51"/>
      <c r="M51447" s="51"/>
    </row>
    <row r="51448" spans="9:13">
      <c r="I51448" s="51"/>
      <c r="M51448" s="51"/>
    </row>
    <row r="51449" spans="9:13">
      <c r="I51449" s="51"/>
      <c r="M51449" s="51"/>
    </row>
    <row r="51450" spans="9:13">
      <c r="I51450" s="51"/>
      <c r="M51450" s="51"/>
    </row>
    <row r="51451" spans="9:13">
      <c r="I51451" s="51"/>
      <c r="M51451" s="51"/>
    </row>
    <row r="51452" spans="9:13">
      <c r="I51452" s="51"/>
      <c r="M51452" s="51"/>
    </row>
    <row r="51453" spans="9:13">
      <c r="I51453" s="51"/>
      <c r="M51453" s="51"/>
    </row>
    <row r="51454" spans="9:13">
      <c r="I51454" s="51"/>
      <c r="M51454" s="51"/>
    </row>
    <row r="51455" spans="9:13">
      <c r="I51455" s="51"/>
      <c r="M51455" s="51"/>
    </row>
    <row r="51456" spans="9:13">
      <c r="I51456" s="51"/>
      <c r="M51456" s="51"/>
    </row>
    <row r="51457" spans="9:13">
      <c r="I51457" s="51"/>
      <c r="M51457" s="51"/>
    </row>
    <row r="51458" spans="9:13">
      <c r="I51458" s="51"/>
      <c r="M51458" s="51"/>
    </row>
    <row r="51459" spans="9:13">
      <c r="I51459" s="51"/>
      <c r="M51459" s="51"/>
    </row>
    <row r="51460" spans="9:13">
      <c r="I51460" s="51"/>
      <c r="M51460" s="51"/>
    </row>
    <row r="51461" spans="9:13">
      <c r="I51461" s="51"/>
      <c r="M51461" s="51"/>
    </row>
    <row r="51462" spans="9:13">
      <c r="I51462" s="51"/>
      <c r="M51462" s="51"/>
    </row>
    <row r="51463" spans="9:13">
      <c r="I51463" s="51"/>
      <c r="M51463" s="51"/>
    </row>
    <row r="51464" spans="9:13">
      <c r="I51464" s="51"/>
      <c r="M51464" s="51"/>
    </row>
    <row r="51465" spans="9:13">
      <c r="I51465" s="51"/>
      <c r="M51465" s="51"/>
    </row>
    <row r="51466" spans="9:13">
      <c r="I51466" s="51"/>
      <c r="M51466" s="51"/>
    </row>
    <row r="51467" spans="9:13">
      <c r="I51467" s="51"/>
      <c r="M51467" s="51"/>
    </row>
    <row r="51468" spans="9:13">
      <c r="I51468" s="51"/>
      <c r="M51468" s="51"/>
    </row>
    <row r="51469" spans="9:13">
      <c r="I51469" s="51"/>
      <c r="M51469" s="51"/>
    </row>
    <row r="51470" spans="9:13">
      <c r="I51470" s="51"/>
      <c r="M51470" s="51"/>
    </row>
    <row r="51471" spans="9:13">
      <c r="I51471" s="51"/>
      <c r="M51471" s="51"/>
    </row>
    <row r="51472" spans="9:13">
      <c r="I51472" s="51"/>
      <c r="M51472" s="51"/>
    </row>
    <row r="51473" spans="9:13">
      <c r="I51473" s="51"/>
      <c r="M51473" s="51"/>
    </row>
    <row r="51474" spans="9:13">
      <c r="I51474" s="51"/>
      <c r="M51474" s="51"/>
    </row>
    <row r="51475" spans="9:13">
      <c r="I51475" s="51"/>
      <c r="M51475" s="51"/>
    </row>
    <row r="51476" spans="9:13">
      <c r="I51476" s="51"/>
      <c r="M51476" s="51"/>
    </row>
    <row r="51477" spans="9:13">
      <c r="I51477" s="51"/>
      <c r="M51477" s="51"/>
    </row>
    <row r="51478" spans="9:13">
      <c r="I51478" s="51"/>
      <c r="M51478" s="51"/>
    </row>
    <row r="51479" spans="9:13">
      <c r="I51479" s="51"/>
      <c r="M51479" s="51"/>
    </row>
    <row r="51480" spans="9:13">
      <c r="I51480" s="51"/>
      <c r="M51480" s="51"/>
    </row>
    <row r="51481" spans="9:13">
      <c r="I51481" s="51"/>
      <c r="M51481" s="51"/>
    </row>
    <row r="51482" spans="9:13">
      <c r="I51482" s="51"/>
      <c r="M51482" s="51"/>
    </row>
    <row r="51483" spans="9:13">
      <c r="I51483" s="51"/>
      <c r="M51483" s="51"/>
    </row>
    <row r="51484" spans="9:13">
      <c r="I51484" s="51"/>
      <c r="M51484" s="51"/>
    </row>
    <row r="51485" spans="9:13">
      <c r="I51485" s="51"/>
      <c r="M51485" s="51"/>
    </row>
    <row r="51486" spans="9:13">
      <c r="I51486" s="51"/>
      <c r="M51486" s="51"/>
    </row>
    <row r="51487" spans="9:13">
      <c r="I51487" s="51"/>
      <c r="M51487" s="51"/>
    </row>
    <row r="51488" spans="9:13">
      <c r="I51488" s="51"/>
      <c r="M51488" s="51"/>
    </row>
    <row r="51489" spans="9:13">
      <c r="I51489" s="51"/>
      <c r="M51489" s="51"/>
    </row>
    <row r="51490" spans="9:13">
      <c r="I51490" s="51"/>
      <c r="M51490" s="51"/>
    </row>
    <row r="51491" spans="9:13">
      <c r="I51491" s="51"/>
      <c r="M51491" s="51"/>
    </row>
    <row r="51492" spans="9:13">
      <c r="I51492" s="51"/>
      <c r="M51492" s="51"/>
    </row>
    <row r="51493" spans="9:13">
      <c r="I51493" s="51"/>
      <c r="M51493" s="51"/>
    </row>
    <row r="51494" spans="9:13">
      <c r="I51494" s="51"/>
      <c r="M51494" s="51"/>
    </row>
    <row r="51495" spans="9:13">
      <c r="I51495" s="51"/>
      <c r="M51495" s="51"/>
    </row>
    <row r="51496" spans="9:13">
      <c r="I51496" s="51"/>
      <c r="M51496" s="51"/>
    </row>
    <row r="51497" spans="9:13">
      <c r="I51497" s="51"/>
      <c r="M51497" s="51"/>
    </row>
    <row r="51498" spans="9:13">
      <c r="I51498" s="51"/>
      <c r="M51498" s="51"/>
    </row>
    <row r="51499" spans="9:13">
      <c r="I51499" s="51"/>
      <c r="M51499" s="51"/>
    </row>
    <row r="51500" spans="9:13">
      <c r="I51500" s="51"/>
      <c r="M51500" s="51"/>
    </row>
    <row r="51501" spans="9:13">
      <c r="I51501" s="51"/>
      <c r="M51501" s="51"/>
    </row>
    <row r="51502" spans="9:13">
      <c r="I51502" s="51"/>
      <c r="M51502" s="51"/>
    </row>
    <row r="51503" spans="9:13">
      <c r="I51503" s="51"/>
      <c r="M51503" s="51"/>
    </row>
    <row r="51504" spans="9:13">
      <c r="I51504" s="51"/>
      <c r="M51504" s="51"/>
    </row>
    <row r="51505" spans="9:13">
      <c r="I51505" s="51"/>
      <c r="M51505" s="51"/>
    </row>
    <row r="51506" spans="9:13">
      <c r="I51506" s="51"/>
      <c r="M51506" s="51"/>
    </row>
    <row r="51507" spans="9:13">
      <c r="I51507" s="51"/>
      <c r="M51507" s="51"/>
    </row>
    <row r="51508" spans="9:13">
      <c r="I51508" s="51"/>
      <c r="M51508" s="51"/>
    </row>
    <row r="51509" spans="9:13">
      <c r="I51509" s="51"/>
      <c r="M51509" s="51"/>
    </row>
    <row r="51510" spans="9:13">
      <c r="I51510" s="51"/>
      <c r="M51510" s="51"/>
    </row>
    <row r="51511" spans="9:13">
      <c r="I51511" s="51"/>
      <c r="M51511" s="51"/>
    </row>
    <row r="51512" spans="9:13">
      <c r="I51512" s="51"/>
      <c r="M51512" s="51"/>
    </row>
    <row r="51513" spans="9:13">
      <c r="I51513" s="51"/>
      <c r="M51513" s="51"/>
    </row>
    <row r="51514" spans="9:13">
      <c r="I51514" s="51"/>
      <c r="M51514" s="51"/>
    </row>
    <row r="51515" spans="9:13">
      <c r="I51515" s="51"/>
      <c r="M51515" s="51"/>
    </row>
    <row r="51516" spans="9:13">
      <c r="I51516" s="51"/>
      <c r="M51516" s="51"/>
    </row>
    <row r="51517" spans="9:13">
      <c r="I51517" s="51"/>
      <c r="M51517" s="51"/>
    </row>
    <row r="51518" spans="9:13">
      <c r="I51518" s="51"/>
      <c r="M51518" s="51"/>
    </row>
    <row r="51519" spans="9:13">
      <c r="I51519" s="51"/>
      <c r="M51519" s="51"/>
    </row>
    <row r="51520" spans="9:13">
      <c r="I51520" s="51"/>
      <c r="M51520" s="51"/>
    </row>
    <row r="51521" spans="9:13">
      <c r="I51521" s="51"/>
      <c r="M51521" s="51"/>
    </row>
    <row r="51522" spans="9:13">
      <c r="I51522" s="51"/>
      <c r="M51522" s="51"/>
    </row>
    <row r="51523" spans="9:13">
      <c r="I51523" s="51"/>
      <c r="M51523" s="51"/>
    </row>
    <row r="51524" spans="9:13">
      <c r="I51524" s="51"/>
      <c r="M51524" s="51"/>
    </row>
    <row r="51525" spans="9:13">
      <c r="I51525" s="51"/>
      <c r="M51525" s="51"/>
    </row>
    <row r="51526" spans="9:13">
      <c r="I51526" s="51"/>
      <c r="M51526" s="51"/>
    </row>
    <row r="51527" spans="9:13">
      <c r="I51527" s="51"/>
      <c r="M51527" s="51"/>
    </row>
    <row r="51528" spans="9:13">
      <c r="I51528" s="51"/>
      <c r="M51528" s="51"/>
    </row>
    <row r="51529" spans="9:13">
      <c r="I51529" s="51"/>
      <c r="M51529" s="51"/>
    </row>
    <row r="51530" spans="9:13">
      <c r="I51530" s="51"/>
      <c r="M51530" s="51"/>
    </row>
    <row r="51531" spans="9:13">
      <c r="I51531" s="51"/>
      <c r="M51531" s="51"/>
    </row>
    <row r="51532" spans="9:13">
      <c r="I51532" s="51"/>
      <c r="M51532" s="51"/>
    </row>
    <row r="51533" spans="9:13">
      <c r="I51533" s="51"/>
      <c r="M51533" s="51"/>
    </row>
    <row r="51534" spans="9:13">
      <c r="I51534" s="51"/>
      <c r="M51534" s="51"/>
    </row>
    <row r="51535" spans="9:13">
      <c r="I51535" s="51"/>
      <c r="M51535" s="51"/>
    </row>
    <row r="51536" spans="9:13">
      <c r="I51536" s="51"/>
      <c r="M51536" s="51"/>
    </row>
    <row r="51537" spans="9:13">
      <c r="I51537" s="51"/>
      <c r="M51537" s="51"/>
    </row>
    <row r="51538" spans="9:13">
      <c r="I51538" s="51"/>
      <c r="M51538" s="51"/>
    </row>
    <row r="51539" spans="9:13">
      <c r="I51539" s="51"/>
      <c r="M51539" s="51"/>
    </row>
    <row r="51540" spans="9:13">
      <c r="I51540" s="51"/>
      <c r="M51540" s="51"/>
    </row>
    <row r="51541" spans="9:13">
      <c r="I51541" s="51"/>
      <c r="M51541" s="51"/>
    </row>
    <row r="51542" spans="9:13">
      <c r="I51542" s="51"/>
      <c r="M51542" s="51"/>
    </row>
    <row r="51543" spans="9:13">
      <c r="I51543" s="51"/>
      <c r="M51543" s="51"/>
    </row>
    <row r="51544" spans="9:13">
      <c r="I51544" s="51"/>
      <c r="M51544" s="51"/>
    </row>
    <row r="51545" spans="9:13">
      <c r="I51545" s="51"/>
      <c r="M51545" s="51"/>
    </row>
    <row r="51546" spans="9:13">
      <c r="I51546" s="51"/>
      <c r="M51546" s="51"/>
    </row>
    <row r="51547" spans="9:13">
      <c r="I51547" s="51"/>
      <c r="M51547" s="51"/>
    </row>
    <row r="51548" spans="9:13">
      <c r="I51548" s="51"/>
      <c r="M51548" s="51"/>
    </row>
    <row r="51549" spans="9:13">
      <c r="I51549" s="51"/>
      <c r="M51549" s="51"/>
    </row>
    <row r="51550" spans="9:13">
      <c r="I51550" s="51"/>
      <c r="M51550" s="51"/>
    </row>
    <row r="51551" spans="9:13">
      <c r="I51551" s="51"/>
      <c r="M51551" s="51"/>
    </row>
    <row r="51552" spans="9:13">
      <c r="I51552" s="51"/>
      <c r="M51552" s="51"/>
    </row>
    <row r="51553" spans="9:13">
      <c r="I51553" s="51"/>
      <c r="M51553" s="51"/>
    </row>
    <row r="51554" spans="9:13">
      <c r="I51554" s="51"/>
      <c r="M51554" s="51"/>
    </row>
    <row r="51555" spans="9:13">
      <c r="I51555" s="51"/>
      <c r="M51555" s="51"/>
    </row>
    <row r="51556" spans="9:13">
      <c r="I51556" s="51"/>
      <c r="M51556" s="51"/>
    </row>
    <row r="51557" spans="9:13">
      <c r="I51557" s="51"/>
      <c r="M51557" s="51"/>
    </row>
    <row r="51558" spans="9:13">
      <c r="I51558" s="51"/>
      <c r="M51558" s="51"/>
    </row>
    <row r="51559" spans="9:13">
      <c r="I51559" s="51"/>
      <c r="M51559" s="51"/>
    </row>
    <row r="51560" spans="9:13">
      <c r="I51560" s="51"/>
      <c r="M51560" s="51"/>
    </row>
    <row r="51561" spans="9:13">
      <c r="I51561" s="51"/>
      <c r="M51561" s="51"/>
    </row>
    <row r="51562" spans="9:13">
      <c r="I51562" s="51"/>
      <c r="M51562" s="51"/>
    </row>
    <row r="51563" spans="9:13">
      <c r="I51563" s="51"/>
      <c r="M51563" s="51"/>
    </row>
    <row r="51564" spans="9:13">
      <c r="I51564" s="51"/>
      <c r="M51564" s="51"/>
    </row>
    <row r="51565" spans="9:13">
      <c r="I51565" s="51"/>
      <c r="M51565" s="51"/>
    </row>
    <row r="51566" spans="9:13">
      <c r="I51566" s="51"/>
      <c r="M51566" s="51"/>
    </row>
    <row r="51567" spans="9:13">
      <c r="I51567" s="51"/>
      <c r="M51567" s="51"/>
    </row>
    <row r="51568" spans="9:13">
      <c r="I51568" s="51"/>
      <c r="M51568" s="51"/>
    </row>
    <row r="51569" spans="9:13">
      <c r="I51569" s="51"/>
      <c r="M51569" s="51"/>
    </row>
    <row r="51570" spans="9:13">
      <c r="I51570" s="51"/>
      <c r="M51570" s="51"/>
    </row>
    <row r="51571" spans="9:13">
      <c r="I51571" s="51"/>
      <c r="M51571" s="51"/>
    </row>
    <row r="51572" spans="9:13">
      <c r="I51572" s="51"/>
      <c r="M51572" s="51"/>
    </row>
    <row r="51573" spans="9:13">
      <c r="I51573" s="51"/>
      <c r="M51573" s="51"/>
    </row>
    <row r="51574" spans="9:13">
      <c r="I51574" s="51"/>
      <c r="M51574" s="51"/>
    </row>
    <row r="51575" spans="9:13">
      <c r="I51575" s="51"/>
      <c r="M51575" s="51"/>
    </row>
    <row r="51576" spans="9:13">
      <c r="I51576" s="51"/>
      <c r="M51576" s="51"/>
    </row>
    <row r="51577" spans="9:13">
      <c r="I51577" s="51"/>
      <c r="M51577" s="51"/>
    </row>
    <row r="51578" spans="9:13">
      <c r="I51578" s="51"/>
      <c r="M51578" s="51"/>
    </row>
    <row r="51579" spans="9:13">
      <c r="I51579" s="51"/>
      <c r="M51579" s="51"/>
    </row>
    <row r="51580" spans="9:13">
      <c r="I51580" s="51"/>
      <c r="M51580" s="51"/>
    </row>
    <row r="51581" spans="9:13">
      <c r="I51581" s="51"/>
      <c r="M51581" s="51"/>
    </row>
    <row r="51582" spans="9:13">
      <c r="I51582" s="51"/>
      <c r="M51582" s="51"/>
    </row>
    <row r="51583" spans="9:13">
      <c r="I51583" s="51"/>
      <c r="M51583" s="51"/>
    </row>
    <row r="51584" spans="9:13">
      <c r="I51584" s="51"/>
      <c r="M51584" s="51"/>
    </row>
    <row r="51585" spans="9:13">
      <c r="I51585" s="51"/>
      <c r="M51585" s="51"/>
    </row>
    <row r="51586" spans="9:13">
      <c r="I51586" s="51"/>
      <c r="M51586" s="51"/>
    </row>
    <row r="51587" spans="9:13">
      <c r="I51587" s="51"/>
      <c r="M51587" s="51"/>
    </row>
    <row r="51588" spans="9:13">
      <c r="I51588" s="51"/>
      <c r="M51588" s="51"/>
    </row>
    <row r="51589" spans="9:13">
      <c r="I51589" s="51"/>
      <c r="M51589" s="51"/>
    </row>
    <row r="51590" spans="9:13">
      <c r="I51590" s="51"/>
      <c r="M51590" s="51"/>
    </row>
    <row r="51591" spans="9:13">
      <c r="I51591" s="51"/>
      <c r="M51591" s="51"/>
    </row>
    <row r="51592" spans="9:13">
      <c r="I51592" s="51"/>
      <c r="M51592" s="51"/>
    </row>
    <row r="51593" spans="9:13">
      <c r="I51593" s="51"/>
      <c r="M51593" s="51"/>
    </row>
    <row r="51594" spans="9:13">
      <c r="I51594" s="51"/>
      <c r="M51594" s="51"/>
    </row>
    <row r="51595" spans="9:13">
      <c r="I51595" s="51"/>
      <c r="M51595" s="51"/>
    </row>
    <row r="51596" spans="9:13">
      <c r="I51596" s="51"/>
      <c r="M51596" s="51"/>
    </row>
    <row r="51597" spans="9:13">
      <c r="I51597" s="51"/>
      <c r="M51597" s="51"/>
    </row>
    <row r="51598" spans="9:13">
      <c r="I51598" s="51"/>
      <c r="M51598" s="51"/>
    </row>
    <row r="51599" spans="9:13">
      <c r="I51599" s="51"/>
      <c r="M51599" s="51"/>
    </row>
    <row r="51600" spans="9:13">
      <c r="I51600" s="51"/>
      <c r="M51600" s="51"/>
    </row>
    <row r="51601" spans="9:13">
      <c r="I51601" s="51"/>
      <c r="M51601" s="51"/>
    </row>
    <row r="51602" spans="9:13">
      <c r="I51602" s="51"/>
      <c r="M51602" s="51"/>
    </row>
    <row r="51603" spans="9:13">
      <c r="I51603" s="51"/>
      <c r="M51603" s="51"/>
    </row>
    <row r="51604" spans="9:13">
      <c r="I51604" s="51"/>
      <c r="M51604" s="51"/>
    </row>
    <row r="51605" spans="9:13">
      <c r="I51605" s="51"/>
      <c r="M51605" s="51"/>
    </row>
    <row r="51606" spans="9:13">
      <c r="I51606" s="51"/>
      <c r="M51606" s="51"/>
    </row>
    <row r="51607" spans="9:13">
      <c r="I51607" s="51"/>
      <c r="M51607" s="51"/>
    </row>
    <row r="51608" spans="9:13">
      <c r="I51608" s="51"/>
      <c r="M51608" s="51"/>
    </row>
    <row r="51609" spans="9:13">
      <c r="I51609" s="51"/>
      <c r="M51609" s="51"/>
    </row>
    <row r="51610" spans="9:13">
      <c r="I51610" s="51"/>
      <c r="M51610" s="51"/>
    </row>
    <row r="51611" spans="9:13">
      <c r="I51611" s="51"/>
      <c r="M51611" s="51"/>
    </row>
    <row r="51612" spans="9:13">
      <c r="I51612" s="51"/>
      <c r="M51612" s="51"/>
    </row>
    <row r="51613" spans="9:13">
      <c r="I51613" s="51"/>
      <c r="M51613" s="51"/>
    </row>
    <row r="51614" spans="9:13">
      <c r="I51614" s="51"/>
      <c r="M51614" s="51"/>
    </row>
    <row r="51615" spans="9:13">
      <c r="I51615" s="51"/>
      <c r="M51615" s="51"/>
    </row>
    <row r="51616" spans="9:13">
      <c r="I51616" s="51"/>
      <c r="M51616" s="51"/>
    </row>
    <row r="51617" spans="9:13">
      <c r="I51617" s="51"/>
      <c r="M51617" s="51"/>
    </row>
    <row r="51618" spans="9:13">
      <c r="I51618" s="51"/>
      <c r="M51618" s="51"/>
    </row>
    <row r="51619" spans="9:13">
      <c r="I51619" s="51"/>
      <c r="M51619" s="51"/>
    </row>
    <row r="51620" spans="9:13">
      <c r="I51620" s="51"/>
      <c r="M51620" s="51"/>
    </row>
    <row r="51621" spans="9:13">
      <c r="I51621" s="51"/>
      <c r="M51621" s="51"/>
    </row>
    <row r="51622" spans="9:13">
      <c r="I51622" s="51"/>
      <c r="M51622" s="51"/>
    </row>
    <row r="51623" spans="9:13">
      <c r="I51623" s="51"/>
      <c r="M51623" s="51"/>
    </row>
    <row r="51624" spans="9:13">
      <c r="I51624" s="51"/>
      <c r="M51624" s="51"/>
    </row>
    <row r="51625" spans="9:13">
      <c r="I51625" s="51"/>
      <c r="M51625" s="51"/>
    </row>
    <row r="51626" spans="9:13">
      <c r="I51626" s="51"/>
      <c r="M51626" s="51"/>
    </row>
    <row r="51627" spans="9:13">
      <c r="I51627" s="51"/>
      <c r="M51627" s="51"/>
    </row>
    <row r="51628" spans="9:13">
      <c r="I51628" s="51"/>
      <c r="M51628" s="51"/>
    </row>
    <row r="51629" spans="9:13">
      <c r="I51629" s="51"/>
      <c r="M51629" s="51"/>
    </row>
    <row r="51630" spans="9:13">
      <c r="I51630" s="51"/>
      <c r="M51630" s="51"/>
    </row>
    <row r="51631" spans="9:13">
      <c r="I51631" s="51"/>
      <c r="M51631" s="51"/>
    </row>
    <row r="51632" spans="9:13">
      <c r="I51632" s="51"/>
      <c r="M51632" s="51"/>
    </row>
    <row r="51633" spans="9:13">
      <c r="I51633" s="51"/>
      <c r="M51633" s="51"/>
    </row>
    <row r="51634" spans="9:13">
      <c r="I51634" s="51"/>
      <c r="M51634" s="51"/>
    </row>
    <row r="51635" spans="9:13">
      <c r="I51635" s="51"/>
      <c r="M51635" s="51"/>
    </row>
    <row r="51636" spans="9:13">
      <c r="I51636" s="51"/>
      <c r="M51636" s="51"/>
    </row>
    <row r="51637" spans="9:13">
      <c r="I51637" s="51"/>
      <c r="M51637" s="51"/>
    </row>
    <row r="51638" spans="9:13">
      <c r="I51638" s="51"/>
      <c r="M51638" s="51"/>
    </row>
    <row r="51639" spans="9:13">
      <c r="I51639" s="51"/>
      <c r="M51639" s="51"/>
    </row>
    <row r="51640" spans="9:13">
      <c r="I51640" s="51"/>
      <c r="M51640" s="51"/>
    </row>
    <row r="51641" spans="9:13">
      <c r="I51641" s="51"/>
      <c r="M51641" s="51"/>
    </row>
    <row r="51642" spans="9:13">
      <c r="I51642" s="51"/>
      <c r="M51642" s="51"/>
    </row>
    <row r="51643" spans="9:13">
      <c r="I51643" s="51"/>
      <c r="M51643" s="51"/>
    </row>
    <row r="51644" spans="9:13">
      <c r="I51644" s="51"/>
      <c r="M51644" s="51"/>
    </row>
    <row r="51645" spans="9:13">
      <c r="I51645" s="51"/>
      <c r="M51645" s="51"/>
    </row>
    <row r="51646" spans="9:13">
      <c r="I51646" s="51"/>
      <c r="M51646" s="51"/>
    </row>
    <row r="51647" spans="9:13">
      <c r="I51647" s="51"/>
      <c r="M51647" s="51"/>
    </row>
    <row r="51648" spans="9:13">
      <c r="I51648" s="51"/>
      <c r="M51648" s="51"/>
    </row>
    <row r="51649" spans="9:13">
      <c r="I51649" s="51"/>
      <c r="M51649" s="51"/>
    </row>
    <row r="51650" spans="9:13">
      <c r="I51650" s="51"/>
      <c r="M51650" s="51"/>
    </row>
    <row r="51651" spans="9:13">
      <c r="I51651" s="51"/>
      <c r="M51651" s="51"/>
    </row>
    <row r="51652" spans="9:13">
      <c r="I51652" s="51"/>
      <c r="M51652" s="51"/>
    </row>
    <row r="51653" spans="9:13">
      <c r="I51653" s="51"/>
      <c r="M51653" s="51"/>
    </row>
    <row r="51654" spans="9:13">
      <c r="I51654" s="51"/>
      <c r="M51654" s="51"/>
    </row>
    <row r="51655" spans="9:13">
      <c r="I51655" s="51"/>
      <c r="M51655" s="51"/>
    </row>
    <row r="51656" spans="9:13">
      <c r="I51656" s="51"/>
      <c r="M51656" s="51"/>
    </row>
    <row r="51657" spans="9:13">
      <c r="I51657" s="51"/>
      <c r="M51657" s="51"/>
    </row>
    <row r="51658" spans="9:13">
      <c r="I51658" s="51"/>
      <c r="M51658" s="51"/>
    </row>
    <row r="51659" spans="9:13">
      <c r="I51659" s="51"/>
      <c r="M51659" s="51"/>
    </row>
    <row r="51660" spans="9:13">
      <c r="I51660" s="51"/>
      <c r="M51660" s="51"/>
    </row>
    <row r="51661" spans="9:13">
      <c r="I51661" s="51"/>
      <c r="M51661" s="51"/>
    </row>
    <row r="51662" spans="9:13">
      <c r="I51662" s="51"/>
      <c r="M51662" s="51"/>
    </row>
    <row r="51663" spans="9:13">
      <c r="I51663" s="51"/>
      <c r="M51663" s="51"/>
    </row>
    <row r="51664" spans="9:13">
      <c r="I51664" s="51"/>
      <c r="M51664" s="51"/>
    </row>
    <row r="51665" spans="9:13">
      <c r="I51665" s="51"/>
      <c r="M51665" s="51"/>
    </row>
    <row r="51666" spans="9:13">
      <c r="I51666" s="51"/>
      <c r="M51666" s="51"/>
    </row>
    <row r="51667" spans="9:13">
      <c r="I51667" s="51"/>
      <c r="M51667" s="51"/>
    </row>
    <row r="51668" spans="9:13">
      <c r="I51668" s="51"/>
      <c r="M51668" s="51"/>
    </row>
    <row r="51669" spans="9:13">
      <c r="I51669" s="51"/>
      <c r="M51669" s="51"/>
    </row>
    <row r="51670" spans="9:13">
      <c r="I51670" s="51"/>
      <c r="M51670" s="51"/>
    </row>
    <row r="51671" spans="9:13">
      <c r="I51671" s="51"/>
      <c r="M51671" s="51"/>
    </row>
    <row r="51672" spans="9:13">
      <c r="I51672" s="51"/>
      <c r="M51672" s="51"/>
    </row>
    <row r="51673" spans="9:13">
      <c r="I51673" s="51"/>
      <c r="M51673" s="51"/>
    </row>
    <row r="51674" spans="9:13">
      <c r="I51674" s="51"/>
      <c r="M51674" s="51"/>
    </row>
    <row r="51675" spans="9:13">
      <c r="I51675" s="51"/>
      <c r="M51675" s="51"/>
    </row>
    <row r="51676" spans="9:13">
      <c r="I51676" s="51"/>
      <c r="M51676" s="51"/>
    </row>
    <row r="51677" spans="9:13">
      <c r="I51677" s="51"/>
      <c r="M51677" s="51"/>
    </row>
    <row r="51678" spans="9:13">
      <c r="I51678" s="51"/>
      <c r="M51678" s="51"/>
    </row>
    <row r="51679" spans="9:13">
      <c r="I51679" s="51"/>
      <c r="M51679" s="51"/>
    </row>
    <row r="51680" spans="9:13">
      <c r="I51680" s="51"/>
      <c r="M51680" s="51"/>
    </row>
    <row r="51681" spans="9:13">
      <c r="I51681" s="51"/>
      <c r="M51681" s="51"/>
    </row>
    <row r="51682" spans="9:13">
      <c r="I51682" s="51"/>
      <c r="M51682" s="51"/>
    </row>
    <row r="51683" spans="9:13">
      <c r="I51683" s="51"/>
      <c r="M51683" s="51"/>
    </row>
    <row r="51684" spans="9:13">
      <c r="I51684" s="51"/>
      <c r="M51684" s="51"/>
    </row>
    <row r="51685" spans="9:13">
      <c r="I51685" s="51"/>
      <c r="M51685" s="51"/>
    </row>
    <row r="51686" spans="9:13">
      <c r="I51686" s="51"/>
      <c r="M51686" s="51"/>
    </row>
    <row r="51687" spans="9:13">
      <c r="I51687" s="51"/>
      <c r="M51687" s="51"/>
    </row>
    <row r="51688" spans="9:13">
      <c r="I51688" s="51"/>
      <c r="M51688" s="51"/>
    </row>
    <row r="51689" spans="9:13">
      <c r="I51689" s="51"/>
      <c r="M51689" s="51"/>
    </row>
    <row r="51690" spans="9:13">
      <c r="I51690" s="51"/>
      <c r="M51690" s="51"/>
    </row>
    <row r="51691" spans="9:13">
      <c r="I51691" s="51"/>
      <c r="M51691" s="51"/>
    </row>
    <row r="51692" spans="9:13">
      <c r="I51692" s="51"/>
      <c r="M51692" s="51"/>
    </row>
    <row r="51693" spans="9:13">
      <c r="I51693" s="51"/>
      <c r="M51693" s="51"/>
    </row>
    <row r="51694" spans="9:13">
      <c r="I51694" s="51"/>
      <c r="M51694" s="51"/>
    </row>
    <row r="51695" spans="9:13">
      <c r="I51695" s="51"/>
      <c r="M51695" s="51"/>
    </row>
    <row r="51696" spans="9:13">
      <c r="I51696" s="51"/>
      <c r="M51696" s="51"/>
    </row>
    <row r="51697" spans="9:13">
      <c r="I51697" s="51"/>
      <c r="M51697" s="51"/>
    </row>
    <row r="51698" spans="9:13">
      <c r="I51698" s="51"/>
      <c r="M51698" s="51"/>
    </row>
    <row r="51699" spans="9:13">
      <c r="I51699" s="51"/>
      <c r="M51699" s="51"/>
    </row>
    <row r="51700" spans="9:13">
      <c r="I51700" s="51"/>
      <c r="M51700" s="51"/>
    </row>
    <row r="51701" spans="9:13">
      <c r="I51701" s="51"/>
      <c r="M51701" s="51"/>
    </row>
    <row r="51702" spans="9:13">
      <c r="I51702" s="51"/>
      <c r="M51702" s="51"/>
    </row>
    <row r="51703" spans="9:13">
      <c r="I51703" s="51"/>
      <c r="M51703" s="51"/>
    </row>
    <row r="51704" spans="9:13">
      <c r="I51704" s="51"/>
      <c r="M51704" s="51"/>
    </row>
    <row r="51705" spans="9:13">
      <c r="I51705" s="51"/>
      <c r="M51705" s="51"/>
    </row>
    <row r="51706" spans="9:13">
      <c r="I51706" s="51"/>
      <c r="M51706" s="51"/>
    </row>
    <row r="51707" spans="9:13">
      <c r="I51707" s="51"/>
      <c r="M51707" s="51"/>
    </row>
    <row r="51708" spans="9:13">
      <c r="I51708" s="51"/>
      <c r="M51708" s="51"/>
    </row>
    <row r="51709" spans="9:13">
      <c r="I51709" s="51"/>
      <c r="M51709" s="51"/>
    </row>
    <row r="51710" spans="9:13">
      <c r="I51710" s="51"/>
      <c r="M51710" s="51"/>
    </row>
    <row r="51711" spans="9:13">
      <c r="I51711" s="51"/>
      <c r="M51711" s="51"/>
    </row>
    <row r="51712" spans="9:13">
      <c r="I51712" s="51"/>
      <c r="M51712" s="51"/>
    </row>
    <row r="51713" spans="9:13">
      <c r="I51713" s="51"/>
      <c r="M51713" s="51"/>
    </row>
    <row r="51714" spans="9:13">
      <c r="I51714" s="51"/>
      <c r="M51714" s="51"/>
    </row>
    <row r="51715" spans="9:13">
      <c r="I51715" s="51"/>
      <c r="M51715" s="51"/>
    </row>
    <row r="51716" spans="9:13">
      <c r="I51716" s="51"/>
      <c r="M51716" s="51"/>
    </row>
    <row r="51717" spans="9:13">
      <c r="I51717" s="51"/>
      <c r="M51717" s="51"/>
    </row>
    <row r="51718" spans="9:13">
      <c r="I51718" s="51"/>
      <c r="M51718" s="51"/>
    </row>
    <row r="51719" spans="9:13">
      <c r="I51719" s="51"/>
      <c r="M51719" s="51"/>
    </row>
    <row r="51720" spans="9:13">
      <c r="I51720" s="51"/>
      <c r="M51720" s="51"/>
    </row>
    <row r="51721" spans="9:13">
      <c r="I51721" s="51"/>
      <c r="M51721" s="51"/>
    </row>
    <row r="51722" spans="9:13">
      <c r="I51722" s="51"/>
      <c r="M51722" s="51"/>
    </row>
    <row r="51723" spans="9:13">
      <c r="I51723" s="51"/>
      <c r="M51723" s="51"/>
    </row>
    <row r="51724" spans="9:13">
      <c r="I51724" s="51"/>
      <c r="M51724" s="51"/>
    </row>
    <row r="51725" spans="9:13">
      <c r="I51725" s="51"/>
      <c r="M51725" s="51"/>
    </row>
    <row r="51726" spans="9:13">
      <c r="I51726" s="51"/>
      <c r="M51726" s="51"/>
    </row>
    <row r="51727" spans="9:13">
      <c r="I51727" s="51"/>
      <c r="M51727" s="51"/>
    </row>
    <row r="51728" spans="9:13">
      <c r="I51728" s="51"/>
      <c r="M51728" s="51"/>
    </row>
    <row r="51729" spans="9:13">
      <c r="I51729" s="51"/>
      <c r="M51729" s="51"/>
    </row>
    <row r="51730" spans="9:13">
      <c r="I51730" s="51"/>
      <c r="M51730" s="51"/>
    </row>
    <row r="51731" spans="9:13">
      <c r="I51731" s="51"/>
      <c r="M51731" s="51"/>
    </row>
    <row r="51732" spans="9:13">
      <c r="I51732" s="51"/>
      <c r="M51732" s="51"/>
    </row>
    <row r="51733" spans="9:13">
      <c r="I51733" s="51"/>
      <c r="M51733" s="51"/>
    </row>
    <row r="51734" spans="9:13">
      <c r="I51734" s="51"/>
      <c r="M51734" s="51"/>
    </row>
    <row r="51735" spans="9:13">
      <c r="I51735" s="51"/>
      <c r="M51735" s="51"/>
    </row>
    <row r="51736" spans="9:13">
      <c r="I51736" s="51"/>
      <c r="M51736" s="51"/>
    </row>
    <row r="51737" spans="9:13">
      <c r="I51737" s="51"/>
      <c r="M51737" s="51"/>
    </row>
    <row r="51738" spans="9:13">
      <c r="I51738" s="51"/>
      <c r="M51738" s="51"/>
    </row>
    <row r="51739" spans="9:13">
      <c r="I51739" s="51"/>
      <c r="M51739" s="51"/>
    </row>
    <row r="51740" spans="9:13">
      <c r="I51740" s="51"/>
      <c r="M51740" s="51"/>
    </row>
    <row r="51741" spans="9:13">
      <c r="I51741" s="51"/>
      <c r="M51741" s="51"/>
    </row>
    <row r="51742" spans="9:13">
      <c r="I51742" s="51"/>
      <c r="M51742" s="51"/>
    </row>
    <row r="51743" spans="9:13">
      <c r="I51743" s="51"/>
      <c r="M51743" s="51"/>
    </row>
    <row r="51744" spans="9:13">
      <c r="I51744" s="51"/>
      <c r="M51744" s="51"/>
    </row>
    <row r="51745" spans="9:13">
      <c r="I51745" s="51"/>
      <c r="M51745" s="51"/>
    </row>
    <row r="51746" spans="9:13">
      <c r="I51746" s="51"/>
      <c r="M51746" s="51"/>
    </row>
    <row r="51747" spans="9:13">
      <c r="I51747" s="51"/>
      <c r="M51747" s="51"/>
    </row>
    <row r="51748" spans="9:13">
      <c r="I51748" s="51"/>
      <c r="M51748" s="51"/>
    </row>
    <row r="51749" spans="9:13">
      <c r="I51749" s="51"/>
      <c r="M51749" s="51"/>
    </row>
    <row r="51750" spans="9:13">
      <c r="I51750" s="51"/>
      <c r="M51750" s="51"/>
    </row>
    <row r="51751" spans="9:13">
      <c r="I51751" s="51"/>
      <c r="M51751" s="51"/>
    </row>
    <row r="51752" spans="9:13">
      <c r="I51752" s="51"/>
      <c r="M51752" s="51"/>
    </row>
    <row r="51753" spans="9:13">
      <c r="I51753" s="51"/>
      <c r="M51753" s="51"/>
    </row>
    <row r="51754" spans="9:13">
      <c r="I51754" s="51"/>
      <c r="M51754" s="51"/>
    </row>
    <row r="51755" spans="9:13">
      <c r="I51755" s="51"/>
      <c r="M51755" s="51"/>
    </row>
    <row r="51756" spans="9:13">
      <c r="I51756" s="51"/>
      <c r="M51756" s="51"/>
    </row>
    <row r="51757" spans="9:13">
      <c r="I51757" s="51"/>
      <c r="M51757" s="51"/>
    </row>
    <row r="51758" spans="9:13">
      <c r="I51758" s="51"/>
      <c r="M51758" s="51"/>
    </row>
    <row r="51759" spans="9:13">
      <c r="I51759" s="51"/>
      <c r="M51759" s="51"/>
    </row>
    <row r="51760" spans="9:13">
      <c r="I51760" s="51"/>
      <c r="M51760" s="51"/>
    </row>
    <row r="51761" spans="9:13">
      <c r="I51761" s="51"/>
      <c r="M51761" s="51"/>
    </row>
    <row r="51762" spans="9:13">
      <c r="I51762" s="51"/>
      <c r="M51762" s="51"/>
    </row>
    <row r="51763" spans="9:13">
      <c r="I51763" s="51"/>
      <c r="M51763" s="51"/>
    </row>
    <row r="51764" spans="9:13">
      <c r="I51764" s="51"/>
      <c r="M51764" s="51"/>
    </row>
    <row r="51765" spans="9:13">
      <c r="I51765" s="51"/>
      <c r="M51765" s="51"/>
    </row>
    <row r="51766" spans="9:13">
      <c r="I51766" s="51"/>
      <c r="M51766" s="51"/>
    </row>
    <row r="51767" spans="9:13">
      <c r="I51767" s="51"/>
      <c r="M51767" s="51"/>
    </row>
    <row r="51768" spans="9:13">
      <c r="I51768" s="51"/>
      <c r="M51768" s="51"/>
    </row>
    <row r="51769" spans="9:13">
      <c r="I51769" s="51"/>
      <c r="M51769" s="51"/>
    </row>
    <row r="51770" spans="9:13">
      <c r="I51770" s="51"/>
      <c r="M51770" s="51"/>
    </row>
    <row r="51771" spans="9:13">
      <c r="I51771" s="51"/>
      <c r="M51771" s="51"/>
    </row>
    <row r="51772" spans="9:13">
      <c r="I51772" s="51"/>
      <c r="M51772" s="51"/>
    </row>
    <row r="51773" spans="9:13">
      <c r="I51773" s="51"/>
      <c r="M51773" s="51"/>
    </row>
    <row r="51774" spans="9:13">
      <c r="I51774" s="51"/>
      <c r="M51774" s="51"/>
    </row>
    <row r="51775" spans="9:13">
      <c r="I51775" s="51"/>
      <c r="M51775" s="51"/>
    </row>
    <row r="51776" spans="9:13">
      <c r="I51776" s="51"/>
      <c r="M51776" s="51"/>
    </row>
    <row r="51777" spans="9:13">
      <c r="I51777" s="51"/>
      <c r="M51777" s="51"/>
    </row>
    <row r="51778" spans="9:13">
      <c r="I51778" s="51"/>
      <c r="M51778" s="51"/>
    </row>
    <row r="51779" spans="9:13">
      <c r="I51779" s="51"/>
      <c r="M51779" s="51"/>
    </row>
    <row r="51780" spans="9:13">
      <c r="I51780" s="51"/>
      <c r="M51780" s="51"/>
    </row>
    <row r="51781" spans="9:13">
      <c r="I51781" s="51"/>
      <c r="M51781" s="51"/>
    </row>
    <row r="51782" spans="9:13">
      <c r="I51782" s="51"/>
      <c r="M51782" s="51"/>
    </row>
    <row r="51783" spans="9:13">
      <c r="I51783" s="51"/>
      <c r="M51783" s="51"/>
    </row>
    <row r="51784" spans="9:13">
      <c r="I51784" s="51"/>
      <c r="M51784" s="51"/>
    </row>
    <row r="51785" spans="9:13">
      <c r="I51785" s="51"/>
      <c r="M51785" s="51"/>
    </row>
    <row r="51786" spans="9:13">
      <c r="I51786" s="51"/>
      <c r="M51786" s="51"/>
    </row>
    <row r="51787" spans="9:13">
      <c r="I51787" s="51"/>
      <c r="M51787" s="51"/>
    </row>
    <row r="51788" spans="9:13">
      <c r="I51788" s="51"/>
      <c r="M51788" s="51"/>
    </row>
    <row r="51789" spans="9:13">
      <c r="I51789" s="51"/>
      <c r="M51789" s="51"/>
    </row>
    <row r="51790" spans="9:13">
      <c r="I51790" s="51"/>
      <c r="M51790" s="51"/>
    </row>
    <row r="51791" spans="9:13">
      <c r="I51791" s="51"/>
      <c r="M51791" s="51"/>
    </row>
    <row r="51792" spans="9:13">
      <c r="I51792" s="51"/>
      <c r="M51792" s="51"/>
    </row>
    <row r="51793" spans="9:13">
      <c r="I51793" s="51"/>
      <c r="M51793" s="51"/>
    </row>
    <row r="51794" spans="9:13">
      <c r="I51794" s="51"/>
      <c r="M51794" s="51"/>
    </row>
    <row r="51795" spans="9:13">
      <c r="I51795" s="51"/>
      <c r="M51795" s="51"/>
    </row>
    <row r="51796" spans="9:13">
      <c r="I51796" s="51"/>
      <c r="M51796" s="51"/>
    </row>
    <row r="51797" spans="9:13">
      <c r="I51797" s="51"/>
      <c r="M51797" s="51"/>
    </row>
    <row r="51798" spans="9:13">
      <c r="I51798" s="51"/>
      <c r="M51798" s="51"/>
    </row>
    <row r="51799" spans="9:13">
      <c r="I51799" s="51"/>
      <c r="M51799" s="51"/>
    </row>
    <row r="51800" spans="9:13">
      <c r="I51800" s="51"/>
      <c r="M51800" s="51"/>
    </row>
    <row r="51801" spans="9:13">
      <c r="I51801" s="51"/>
      <c r="M51801" s="51"/>
    </row>
    <row r="51802" spans="9:13">
      <c r="I51802" s="51"/>
      <c r="M51802" s="51"/>
    </row>
    <row r="51803" spans="9:13">
      <c r="I51803" s="51"/>
      <c r="M51803" s="51"/>
    </row>
    <row r="51804" spans="9:13">
      <c r="I51804" s="51"/>
      <c r="M51804" s="51"/>
    </row>
    <row r="51805" spans="9:13">
      <c r="I51805" s="51"/>
      <c r="M51805" s="51"/>
    </row>
    <row r="51806" spans="9:13">
      <c r="I51806" s="51"/>
      <c r="M51806" s="51"/>
    </row>
    <row r="51807" spans="9:13">
      <c r="I51807" s="51"/>
      <c r="M51807" s="51"/>
    </row>
    <row r="51808" spans="9:13">
      <c r="I51808" s="51"/>
      <c r="M51808" s="51"/>
    </row>
    <row r="51809" spans="9:13">
      <c r="I51809" s="51"/>
      <c r="M51809" s="51"/>
    </row>
    <row r="51810" spans="9:13">
      <c r="I51810" s="51"/>
      <c r="M51810" s="51"/>
    </row>
    <row r="51811" spans="9:13">
      <c r="I51811" s="51"/>
      <c r="M51811" s="51"/>
    </row>
    <row r="51812" spans="9:13">
      <c r="I51812" s="51"/>
      <c r="M51812" s="51"/>
    </row>
    <row r="51813" spans="9:13">
      <c r="I51813" s="51"/>
      <c r="M51813" s="51"/>
    </row>
    <row r="51814" spans="9:13">
      <c r="I51814" s="51"/>
      <c r="M51814" s="51"/>
    </row>
    <row r="51815" spans="9:13">
      <c r="I51815" s="51"/>
      <c r="M51815" s="51"/>
    </row>
    <row r="51816" spans="9:13">
      <c r="I51816" s="51"/>
      <c r="M51816" s="51"/>
    </row>
    <row r="51817" spans="9:13">
      <c r="I51817" s="51"/>
      <c r="M51817" s="51"/>
    </row>
    <row r="51818" spans="9:13">
      <c r="I51818" s="51"/>
      <c r="M51818" s="51"/>
    </row>
    <row r="51819" spans="9:13">
      <c r="I51819" s="51"/>
      <c r="M51819" s="51"/>
    </row>
    <row r="51820" spans="9:13">
      <c r="I51820" s="51"/>
      <c r="M51820" s="51"/>
    </row>
    <row r="51821" spans="9:13">
      <c r="I51821" s="51"/>
      <c r="M51821" s="51"/>
    </row>
    <row r="51822" spans="9:13">
      <c r="I51822" s="51"/>
      <c r="M51822" s="51"/>
    </row>
    <row r="51823" spans="9:13">
      <c r="I51823" s="51"/>
      <c r="M51823" s="51"/>
    </row>
    <row r="51824" spans="9:13">
      <c r="I51824" s="51"/>
      <c r="M51824" s="51"/>
    </row>
    <row r="51825" spans="9:13">
      <c r="I51825" s="51"/>
      <c r="M51825" s="51"/>
    </row>
    <row r="51826" spans="9:13">
      <c r="I51826" s="51"/>
      <c r="M51826" s="51"/>
    </row>
    <row r="51827" spans="9:13">
      <c r="I51827" s="51"/>
      <c r="M51827" s="51"/>
    </row>
    <row r="51828" spans="9:13">
      <c r="I51828" s="51"/>
      <c r="M51828" s="51"/>
    </row>
    <row r="51829" spans="9:13">
      <c r="I51829" s="51"/>
      <c r="M51829" s="51"/>
    </row>
    <row r="51830" spans="9:13">
      <c r="I51830" s="51"/>
      <c r="M51830" s="51"/>
    </row>
    <row r="51831" spans="9:13">
      <c r="I51831" s="51"/>
      <c r="M51831" s="51"/>
    </row>
    <row r="51832" spans="9:13">
      <c r="I51832" s="51"/>
      <c r="M51832" s="51"/>
    </row>
    <row r="51833" spans="9:13">
      <c r="I51833" s="51"/>
      <c r="M51833" s="51"/>
    </row>
    <row r="51834" spans="9:13">
      <c r="I51834" s="51"/>
      <c r="M51834" s="51"/>
    </row>
    <row r="51835" spans="9:13">
      <c r="I51835" s="51"/>
      <c r="M51835" s="51"/>
    </row>
    <row r="51836" spans="9:13">
      <c r="I51836" s="51"/>
      <c r="M51836" s="51"/>
    </row>
    <row r="51837" spans="9:13">
      <c r="I51837" s="51"/>
      <c r="M51837" s="51"/>
    </row>
    <row r="51838" spans="9:13">
      <c r="I51838" s="51"/>
      <c r="M51838" s="51"/>
    </row>
    <row r="51839" spans="9:13">
      <c r="I51839" s="51"/>
      <c r="M51839" s="51"/>
    </row>
    <row r="51840" spans="9:13">
      <c r="I51840" s="51"/>
      <c r="M51840" s="51"/>
    </row>
    <row r="51841" spans="9:13">
      <c r="I51841" s="51"/>
      <c r="M51841" s="51"/>
    </row>
    <row r="51842" spans="9:13">
      <c r="I51842" s="51"/>
      <c r="M51842" s="51"/>
    </row>
    <row r="51843" spans="9:13">
      <c r="I51843" s="51"/>
      <c r="M51843" s="51"/>
    </row>
    <row r="51844" spans="9:13">
      <c r="I51844" s="51"/>
      <c r="M51844" s="51"/>
    </row>
    <row r="51845" spans="9:13">
      <c r="I51845" s="51"/>
      <c r="M51845" s="51"/>
    </row>
    <row r="51846" spans="9:13">
      <c r="I51846" s="51"/>
      <c r="M51846" s="51"/>
    </row>
    <row r="51847" spans="9:13">
      <c r="I51847" s="51"/>
      <c r="M51847" s="51"/>
    </row>
    <row r="51848" spans="9:13">
      <c r="I51848" s="51"/>
      <c r="M51848" s="51"/>
    </row>
    <row r="51849" spans="9:13">
      <c r="I51849" s="51"/>
      <c r="M51849" s="51"/>
    </row>
    <row r="51850" spans="9:13">
      <c r="I51850" s="51"/>
      <c r="M51850" s="51"/>
    </row>
    <row r="51851" spans="9:13">
      <c r="I51851" s="51"/>
      <c r="M51851" s="51"/>
    </row>
    <row r="51852" spans="9:13">
      <c r="I51852" s="51"/>
      <c r="M51852" s="51"/>
    </row>
    <row r="51853" spans="9:13">
      <c r="I51853" s="51"/>
      <c r="M51853" s="51"/>
    </row>
    <row r="51854" spans="9:13">
      <c r="I51854" s="51"/>
      <c r="M51854" s="51"/>
    </row>
    <row r="51855" spans="9:13">
      <c r="I51855" s="51"/>
      <c r="M51855" s="51"/>
    </row>
    <row r="51856" spans="9:13">
      <c r="I51856" s="51"/>
      <c r="M51856" s="51"/>
    </row>
    <row r="51857" spans="9:13">
      <c r="I51857" s="51"/>
      <c r="M51857" s="51"/>
    </row>
    <row r="51858" spans="9:13">
      <c r="I51858" s="51"/>
      <c r="M51858" s="51"/>
    </row>
    <row r="51859" spans="9:13">
      <c r="I51859" s="51"/>
      <c r="M51859" s="51"/>
    </row>
    <row r="51860" spans="9:13">
      <c r="I51860" s="51"/>
      <c r="M51860" s="51"/>
    </row>
    <row r="51861" spans="9:13">
      <c r="I51861" s="51"/>
      <c r="M51861" s="51"/>
    </row>
    <row r="51862" spans="9:13">
      <c r="I51862" s="51"/>
      <c r="M51862" s="51"/>
    </row>
    <row r="51863" spans="9:13">
      <c r="I51863" s="51"/>
      <c r="M51863" s="51"/>
    </row>
    <row r="51864" spans="9:13">
      <c r="I51864" s="51"/>
      <c r="M51864" s="51"/>
    </row>
    <row r="51865" spans="9:13">
      <c r="I51865" s="51"/>
      <c r="M51865" s="51"/>
    </row>
    <row r="51866" spans="9:13">
      <c r="I51866" s="51"/>
      <c r="M51866" s="51"/>
    </row>
    <row r="51867" spans="9:13">
      <c r="I51867" s="51"/>
      <c r="M51867" s="51"/>
    </row>
    <row r="51868" spans="9:13">
      <c r="I51868" s="51"/>
      <c r="M51868" s="51"/>
    </row>
    <row r="51869" spans="9:13">
      <c r="I51869" s="51"/>
      <c r="M51869" s="51"/>
    </row>
    <row r="51870" spans="9:13">
      <c r="I51870" s="51"/>
      <c r="M51870" s="51"/>
    </row>
    <row r="51871" spans="9:13">
      <c r="I51871" s="51"/>
      <c r="M51871" s="51"/>
    </row>
    <row r="51872" spans="9:13">
      <c r="I51872" s="51"/>
      <c r="M51872" s="51"/>
    </row>
    <row r="51873" spans="9:13">
      <c r="I51873" s="51"/>
      <c r="M51873" s="51"/>
    </row>
    <row r="51874" spans="9:13">
      <c r="I51874" s="51"/>
      <c r="M51874" s="51"/>
    </row>
    <row r="51875" spans="9:13">
      <c r="I51875" s="51"/>
      <c r="M51875" s="51"/>
    </row>
    <row r="51876" spans="9:13">
      <c r="I51876" s="51"/>
      <c r="M51876" s="51"/>
    </row>
    <row r="51877" spans="9:13">
      <c r="I51877" s="51"/>
      <c r="M51877" s="51"/>
    </row>
    <row r="51878" spans="9:13">
      <c r="I51878" s="51"/>
      <c r="M51878" s="51"/>
    </row>
    <row r="51879" spans="9:13">
      <c r="I51879" s="51"/>
      <c r="M51879" s="51"/>
    </row>
    <row r="51880" spans="9:13">
      <c r="I51880" s="51"/>
      <c r="M51880" s="51"/>
    </row>
    <row r="51881" spans="9:13">
      <c r="I51881" s="51"/>
      <c r="M51881" s="51"/>
    </row>
    <row r="51882" spans="9:13">
      <c r="I51882" s="51"/>
      <c r="M51882" s="51"/>
    </row>
    <row r="51883" spans="9:13">
      <c r="I51883" s="51"/>
      <c r="M51883" s="51"/>
    </row>
    <row r="51884" spans="9:13">
      <c r="I51884" s="51"/>
      <c r="M51884" s="51"/>
    </row>
    <row r="51885" spans="9:13">
      <c r="I51885" s="51"/>
      <c r="M51885" s="51"/>
    </row>
    <row r="51886" spans="9:13">
      <c r="I51886" s="51"/>
      <c r="M51886" s="51"/>
    </row>
    <row r="51887" spans="9:13">
      <c r="I51887" s="51"/>
      <c r="M51887" s="51"/>
    </row>
    <row r="51888" spans="9:13">
      <c r="I51888" s="51"/>
      <c r="M51888" s="51"/>
    </row>
    <row r="51889" spans="9:13">
      <c r="I51889" s="51"/>
      <c r="M51889" s="51"/>
    </row>
    <row r="51890" spans="9:13">
      <c r="I51890" s="51"/>
      <c r="M51890" s="51"/>
    </row>
    <row r="51891" spans="9:13">
      <c r="I51891" s="51"/>
      <c r="M51891" s="51"/>
    </row>
    <row r="51892" spans="9:13">
      <c r="I51892" s="51"/>
      <c r="M51892" s="51"/>
    </row>
    <row r="51893" spans="9:13">
      <c r="I51893" s="51"/>
      <c r="M51893" s="51"/>
    </row>
    <row r="51894" spans="9:13">
      <c r="I51894" s="51"/>
      <c r="M51894" s="51"/>
    </row>
    <row r="51895" spans="9:13">
      <c r="I51895" s="51"/>
      <c r="M51895" s="51"/>
    </row>
    <row r="51896" spans="9:13">
      <c r="I51896" s="51"/>
      <c r="M51896" s="51"/>
    </row>
    <row r="51897" spans="9:13">
      <c r="I51897" s="51"/>
      <c r="M51897" s="51"/>
    </row>
    <row r="51898" spans="9:13">
      <c r="I51898" s="51"/>
      <c r="M51898" s="51"/>
    </row>
    <row r="51899" spans="9:13">
      <c r="I51899" s="51"/>
      <c r="M51899" s="51"/>
    </row>
    <row r="51900" spans="9:13">
      <c r="I51900" s="51"/>
      <c r="M51900" s="51"/>
    </row>
    <row r="51901" spans="9:13">
      <c r="I51901" s="51"/>
      <c r="M51901" s="51"/>
    </row>
    <row r="51902" spans="9:13">
      <c r="I51902" s="51"/>
      <c r="M51902" s="51"/>
    </row>
    <row r="51903" spans="9:13">
      <c r="I51903" s="51"/>
      <c r="M51903" s="51"/>
    </row>
    <row r="51904" spans="9:13">
      <c r="I51904" s="51"/>
      <c r="M51904" s="51"/>
    </row>
    <row r="51905" spans="9:13">
      <c r="I51905" s="51"/>
      <c r="M51905" s="51"/>
    </row>
    <row r="51906" spans="9:13">
      <c r="I51906" s="51"/>
      <c r="M51906" s="51"/>
    </row>
    <row r="51907" spans="9:13">
      <c r="I51907" s="51"/>
      <c r="M51907" s="51"/>
    </row>
    <row r="51908" spans="9:13">
      <c r="I51908" s="51"/>
      <c r="M51908" s="51"/>
    </row>
    <row r="51909" spans="9:13">
      <c r="I51909" s="51"/>
      <c r="M51909" s="51"/>
    </row>
    <row r="51910" spans="9:13">
      <c r="I51910" s="51"/>
      <c r="M51910" s="51"/>
    </row>
    <row r="51911" spans="9:13">
      <c r="I51911" s="51"/>
      <c r="M51911" s="51"/>
    </row>
    <row r="51912" spans="9:13">
      <c r="I51912" s="51"/>
      <c r="M51912" s="51"/>
    </row>
    <row r="51913" spans="9:13">
      <c r="I51913" s="51"/>
      <c r="M51913" s="51"/>
    </row>
    <row r="51914" spans="9:13">
      <c r="I51914" s="51"/>
      <c r="M51914" s="51"/>
    </row>
    <row r="51915" spans="9:13">
      <c r="I51915" s="51"/>
      <c r="M51915" s="51"/>
    </row>
    <row r="51916" spans="9:13">
      <c r="I51916" s="51"/>
      <c r="M51916" s="51"/>
    </row>
    <row r="51917" spans="9:13">
      <c r="I51917" s="51"/>
      <c r="M51917" s="51"/>
    </row>
    <row r="51918" spans="9:13">
      <c r="I51918" s="51"/>
      <c r="M51918" s="51"/>
    </row>
    <row r="51919" spans="9:13">
      <c r="I51919" s="51"/>
      <c r="M51919" s="51"/>
    </row>
    <row r="51920" spans="9:13">
      <c r="I51920" s="51"/>
      <c r="M51920" s="51"/>
    </row>
    <row r="51921" spans="9:13">
      <c r="I51921" s="51"/>
      <c r="M51921" s="51"/>
    </row>
    <row r="51922" spans="9:13">
      <c r="I51922" s="51"/>
      <c r="M51922" s="51"/>
    </row>
    <row r="51923" spans="9:13">
      <c r="I51923" s="51"/>
      <c r="M51923" s="51"/>
    </row>
    <row r="51924" spans="9:13">
      <c r="I51924" s="51"/>
      <c r="M51924" s="51"/>
    </row>
    <row r="51925" spans="9:13">
      <c r="I51925" s="51"/>
      <c r="M51925" s="51"/>
    </row>
    <row r="51926" spans="9:13">
      <c r="I51926" s="51"/>
      <c r="M51926" s="51"/>
    </row>
    <row r="51927" spans="9:13">
      <c r="I51927" s="51"/>
      <c r="M51927" s="51"/>
    </row>
    <row r="51928" spans="9:13">
      <c r="I51928" s="51"/>
      <c r="M51928" s="51"/>
    </row>
    <row r="51929" spans="9:13">
      <c r="I51929" s="51"/>
      <c r="M51929" s="51"/>
    </row>
    <row r="51930" spans="9:13">
      <c r="I51930" s="51"/>
      <c r="M51930" s="51"/>
    </row>
    <row r="51931" spans="9:13">
      <c r="I51931" s="51"/>
      <c r="M51931" s="51"/>
    </row>
    <row r="51932" spans="9:13">
      <c r="I51932" s="51"/>
      <c r="M51932" s="51"/>
    </row>
    <row r="51933" spans="9:13">
      <c r="I51933" s="51"/>
      <c r="M51933" s="51"/>
    </row>
    <row r="51934" spans="9:13">
      <c r="I51934" s="51"/>
      <c r="M51934" s="51"/>
    </row>
    <row r="51935" spans="9:13">
      <c r="I51935" s="51"/>
      <c r="M51935" s="51"/>
    </row>
    <row r="51936" spans="9:13">
      <c r="I51936" s="51"/>
      <c r="M51936" s="51"/>
    </row>
    <row r="51937" spans="9:13">
      <c r="I51937" s="51"/>
      <c r="M51937" s="51"/>
    </row>
    <row r="51938" spans="9:13">
      <c r="I51938" s="51"/>
      <c r="M51938" s="51"/>
    </row>
    <row r="51939" spans="9:13">
      <c r="I51939" s="51"/>
      <c r="M51939" s="51"/>
    </row>
    <row r="51940" spans="9:13">
      <c r="I51940" s="51"/>
      <c r="M51940" s="51"/>
    </row>
    <row r="51941" spans="9:13">
      <c r="I51941" s="51"/>
      <c r="M51941" s="51"/>
    </row>
    <row r="51942" spans="9:13">
      <c r="I51942" s="51"/>
      <c r="M51942" s="51"/>
    </row>
    <row r="51943" spans="9:13">
      <c r="I51943" s="51"/>
      <c r="M51943" s="51"/>
    </row>
    <row r="51944" spans="9:13">
      <c r="I51944" s="51"/>
      <c r="M51944" s="51"/>
    </row>
    <row r="51945" spans="9:13">
      <c r="I51945" s="51"/>
      <c r="M51945" s="51"/>
    </row>
    <row r="51946" spans="9:13">
      <c r="I51946" s="51"/>
      <c r="M51946" s="51"/>
    </row>
    <row r="51947" spans="9:13">
      <c r="I51947" s="51"/>
      <c r="M51947" s="51"/>
    </row>
    <row r="51948" spans="9:13">
      <c r="I51948" s="51"/>
      <c r="M51948" s="51"/>
    </row>
    <row r="51949" spans="9:13">
      <c r="I51949" s="51"/>
      <c r="M51949" s="51"/>
    </row>
    <row r="51950" spans="9:13">
      <c r="I51950" s="51"/>
      <c r="M51950" s="51"/>
    </row>
    <row r="51951" spans="9:13">
      <c r="I51951" s="51"/>
      <c r="M51951" s="51"/>
    </row>
    <row r="51952" spans="9:13">
      <c r="I51952" s="51"/>
      <c r="M51952" s="51"/>
    </row>
    <row r="51953" spans="9:13">
      <c r="I51953" s="51"/>
      <c r="M51953" s="51"/>
    </row>
    <row r="51954" spans="9:13">
      <c r="I51954" s="51"/>
      <c r="M51954" s="51"/>
    </row>
    <row r="51955" spans="9:13">
      <c r="I51955" s="51"/>
      <c r="M51955" s="51"/>
    </row>
    <row r="51956" spans="9:13">
      <c r="I51956" s="51"/>
      <c r="M51956" s="51"/>
    </row>
    <row r="51957" spans="9:13">
      <c r="I51957" s="51"/>
      <c r="M51957" s="51"/>
    </row>
    <row r="51958" spans="9:13">
      <c r="I51958" s="51"/>
      <c r="M51958" s="51"/>
    </row>
    <row r="51959" spans="9:13">
      <c r="I51959" s="51"/>
      <c r="M51959" s="51"/>
    </row>
    <row r="51960" spans="9:13">
      <c r="I51960" s="51"/>
      <c r="M51960" s="51"/>
    </row>
    <row r="51961" spans="9:13">
      <c r="I51961" s="51"/>
      <c r="M51961" s="51"/>
    </row>
    <row r="51962" spans="9:13">
      <c r="I51962" s="51"/>
      <c r="M51962" s="51"/>
    </row>
    <row r="51963" spans="9:13">
      <c r="I51963" s="51"/>
      <c r="M51963" s="51"/>
    </row>
    <row r="51964" spans="9:13">
      <c r="I51964" s="51"/>
      <c r="M51964" s="51"/>
    </row>
    <row r="51965" spans="9:13">
      <c r="I51965" s="51"/>
      <c r="M51965" s="51"/>
    </row>
    <row r="51966" spans="9:13">
      <c r="I51966" s="51"/>
      <c r="M51966" s="51"/>
    </row>
    <row r="51967" spans="9:13">
      <c r="I51967" s="51"/>
      <c r="M51967" s="51"/>
    </row>
    <row r="51968" spans="9:13">
      <c r="I51968" s="51"/>
      <c r="M51968" s="51"/>
    </row>
    <row r="51969" spans="9:13">
      <c r="I51969" s="51"/>
      <c r="M51969" s="51"/>
    </row>
    <row r="51970" spans="9:13">
      <c r="I51970" s="51"/>
      <c r="M51970" s="51"/>
    </row>
    <row r="51971" spans="9:13">
      <c r="I51971" s="51"/>
      <c r="M51971" s="51"/>
    </row>
    <row r="51972" spans="9:13">
      <c r="I51972" s="51"/>
      <c r="M51972" s="51"/>
    </row>
    <row r="51973" spans="9:13">
      <c r="I51973" s="51"/>
      <c r="M51973" s="51"/>
    </row>
    <row r="51974" spans="9:13">
      <c r="I51974" s="51"/>
      <c r="M51974" s="51"/>
    </row>
    <row r="51975" spans="9:13">
      <c r="I51975" s="51"/>
      <c r="M51975" s="51"/>
    </row>
    <row r="51976" spans="9:13">
      <c r="I51976" s="51"/>
      <c r="M51976" s="51"/>
    </row>
    <row r="51977" spans="9:13">
      <c r="I51977" s="51"/>
      <c r="M51977" s="51"/>
    </row>
    <row r="51978" spans="9:13">
      <c r="I51978" s="51"/>
      <c r="M51978" s="51"/>
    </row>
    <row r="51979" spans="9:13">
      <c r="I51979" s="51"/>
      <c r="M51979" s="51"/>
    </row>
    <row r="51980" spans="9:13">
      <c r="I51980" s="51"/>
      <c r="M51980" s="51"/>
    </row>
    <row r="51981" spans="9:13">
      <c r="I51981" s="51"/>
      <c r="M51981" s="51"/>
    </row>
    <row r="51982" spans="9:13">
      <c r="I51982" s="51"/>
      <c r="M51982" s="51"/>
    </row>
    <row r="51983" spans="9:13">
      <c r="I51983" s="51"/>
      <c r="M51983" s="51"/>
    </row>
    <row r="51984" spans="9:13">
      <c r="I51984" s="51"/>
      <c r="M51984" s="51"/>
    </row>
    <row r="51985" spans="9:13">
      <c r="I51985" s="51"/>
      <c r="M51985" s="51"/>
    </row>
    <row r="51986" spans="9:13">
      <c r="I51986" s="51"/>
      <c r="M51986" s="51"/>
    </row>
    <row r="51987" spans="9:13">
      <c r="I51987" s="51"/>
      <c r="M51987" s="51"/>
    </row>
    <row r="51988" spans="9:13">
      <c r="I51988" s="51"/>
      <c r="M51988" s="51"/>
    </row>
    <row r="51989" spans="9:13">
      <c r="I51989" s="51"/>
      <c r="M51989" s="51"/>
    </row>
    <row r="51990" spans="9:13">
      <c r="I51990" s="51"/>
      <c r="M51990" s="51"/>
    </row>
    <row r="51991" spans="9:13">
      <c r="I51991" s="51"/>
      <c r="M51991" s="51"/>
    </row>
    <row r="51992" spans="9:13">
      <c r="I51992" s="51"/>
      <c r="M51992" s="51"/>
    </row>
    <row r="51993" spans="9:13">
      <c r="I51993" s="51"/>
      <c r="M51993" s="51"/>
    </row>
    <row r="51994" spans="9:13">
      <c r="I51994" s="51"/>
      <c r="M51994" s="51"/>
    </row>
    <row r="51995" spans="9:13">
      <c r="I51995" s="51"/>
      <c r="M51995" s="51"/>
    </row>
    <row r="51996" spans="9:13">
      <c r="I51996" s="51"/>
      <c r="M51996" s="51"/>
    </row>
    <row r="51997" spans="9:13">
      <c r="I51997" s="51"/>
      <c r="M51997" s="51"/>
    </row>
    <row r="51998" spans="9:13">
      <c r="I51998" s="51"/>
      <c r="M51998" s="51"/>
    </row>
    <row r="51999" spans="9:13">
      <c r="I51999" s="51"/>
      <c r="M51999" s="51"/>
    </row>
    <row r="52000" spans="9:13">
      <c r="I52000" s="51"/>
      <c r="M52000" s="51"/>
    </row>
    <row r="52001" spans="9:13">
      <c r="I52001" s="51"/>
      <c r="M52001" s="51"/>
    </row>
    <row r="52002" spans="9:13">
      <c r="I52002" s="51"/>
      <c r="M52002" s="51"/>
    </row>
    <row r="52003" spans="9:13">
      <c r="I52003" s="51"/>
      <c r="M52003" s="51"/>
    </row>
    <row r="52004" spans="9:13">
      <c r="I52004" s="51"/>
      <c r="M52004" s="51"/>
    </row>
    <row r="52005" spans="9:13">
      <c r="I52005" s="51"/>
      <c r="M52005" s="51"/>
    </row>
    <row r="52006" spans="9:13">
      <c r="I52006" s="51"/>
      <c r="M52006" s="51"/>
    </row>
    <row r="52007" spans="9:13">
      <c r="I52007" s="51"/>
      <c r="M52007" s="51"/>
    </row>
    <row r="52008" spans="9:13">
      <c r="I52008" s="51"/>
      <c r="M52008" s="51"/>
    </row>
    <row r="52009" spans="9:13">
      <c r="I52009" s="51"/>
      <c r="M52009" s="51"/>
    </row>
    <row r="52010" spans="9:13">
      <c r="I52010" s="51"/>
      <c r="M52010" s="51"/>
    </row>
    <row r="52011" spans="9:13">
      <c r="I52011" s="51"/>
      <c r="M52011" s="51"/>
    </row>
    <row r="52012" spans="9:13">
      <c r="I52012" s="51"/>
      <c r="M52012" s="51"/>
    </row>
    <row r="52013" spans="9:13">
      <c r="I52013" s="51"/>
      <c r="M52013" s="51"/>
    </row>
    <row r="52014" spans="9:13">
      <c r="I52014" s="51"/>
      <c r="M52014" s="51"/>
    </row>
    <row r="52015" spans="9:13">
      <c r="I52015" s="51"/>
      <c r="M52015" s="51"/>
    </row>
    <row r="52016" spans="9:13">
      <c r="I52016" s="51"/>
      <c r="M52016" s="51"/>
    </row>
    <row r="52017" spans="9:13">
      <c r="I52017" s="51"/>
      <c r="M52017" s="51"/>
    </row>
    <row r="52018" spans="9:13">
      <c r="I52018" s="51"/>
      <c r="M52018" s="51"/>
    </row>
    <row r="52019" spans="9:13">
      <c r="I52019" s="51"/>
      <c r="M52019" s="51"/>
    </row>
    <row r="52020" spans="9:13">
      <c r="I52020" s="51"/>
      <c r="M52020" s="51"/>
    </row>
    <row r="52021" spans="9:13">
      <c r="I52021" s="51"/>
      <c r="M52021" s="51"/>
    </row>
    <row r="52022" spans="9:13">
      <c r="I52022" s="51"/>
      <c r="M52022" s="51"/>
    </row>
    <row r="52023" spans="9:13">
      <c r="I52023" s="51"/>
      <c r="M52023" s="51"/>
    </row>
    <row r="52024" spans="9:13">
      <c r="I52024" s="51"/>
      <c r="M52024" s="51"/>
    </row>
    <row r="52025" spans="9:13">
      <c r="I52025" s="51"/>
      <c r="M52025" s="51"/>
    </row>
    <row r="52026" spans="9:13">
      <c r="I52026" s="51"/>
      <c r="M52026" s="51"/>
    </row>
    <row r="52027" spans="9:13">
      <c r="I52027" s="51"/>
      <c r="M52027" s="51"/>
    </row>
    <row r="52028" spans="9:13">
      <c r="I52028" s="51"/>
      <c r="M52028" s="51"/>
    </row>
    <row r="52029" spans="9:13">
      <c r="I52029" s="51"/>
      <c r="M52029" s="51"/>
    </row>
    <row r="52030" spans="9:13">
      <c r="I52030" s="51"/>
      <c r="M52030" s="51"/>
    </row>
    <row r="52031" spans="9:13">
      <c r="I52031" s="51"/>
      <c r="M52031" s="51"/>
    </row>
    <row r="52032" spans="9:13">
      <c r="I52032" s="51"/>
      <c r="M52032" s="51"/>
    </row>
    <row r="52033" spans="9:13">
      <c r="I52033" s="51"/>
      <c r="M52033" s="51"/>
    </row>
    <row r="52034" spans="9:13">
      <c r="I52034" s="51"/>
      <c r="M52034" s="51"/>
    </row>
    <row r="52035" spans="9:13">
      <c r="I52035" s="51"/>
      <c r="M52035" s="51"/>
    </row>
    <row r="52036" spans="9:13">
      <c r="I52036" s="51"/>
      <c r="M52036" s="51"/>
    </row>
    <row r="52037" spans="9:13">
      <c r="I52037" s="51"/>
      <c r="M52037" s="51"/>
    </row>
    <row r="52038" spans="9:13">
      <c r="I52038" s="51"/>
      <c r="M52038" s="51"/>
    </row>
    <row r="52039" spans="9:13">
      <c r="I52039" s="51"/>
      <c r="M52039" s="51"/>
    </row>
    <row r="52040" spans="9:13">
      <c r="I52040" s="51"/>
      <c r="M52040" s="51"/>
    </row>
    <row r="52041" spans="9:13">
      <c r="I52041" s="51"/>
      <c r="M52041" s="51"/>
    </row>
    <row r="52042" spans="9:13">
      <c r="I52042" s="51"/>
      <c r="M52042" s="51"/>
    </row>
    <row r="52043" spans="9:13">
      <c r="I52043" s="51"/>
      <c r="M52043" s="51"/>
    </row>
    <row r="52044" spans="9:13">
      <c r="I52044" s="51"/>
      <c r="M52044" s="51"/>
    </row>
    <row r="52045" spans="9:13">
      <c r="I52045" s="51"/>
      <c r="M52045" s="51"/>
    </row>
    <row r="52046" spans="9:13">
      <c r="I52046" s="51"/>
      <c r="M52046" s="51"/>
    </row>
    <row r="52047" spans="9:13">
      <c r="I52047" s="51"/>
      <c r="M52047" s="51"/>
    </row>
    <row r="52048" spans="9:13">
      <c r="I52048" s="51"/>
      <c r="M52048" s="51"/>
    </row>
    <row r="52049" spans="9:13">
      <c r="I52049" s="51"/>
      <c r="M52049" s="51"/>
    </row>
    <row r="52050" spans="9:13">
      <c r="I52050" s="51"/>
      <c r="M52050" s="51"/>
    </row>
    <row r="52051" spans="9:13">
      <c r="I52051" s="51"/>
      <c r="M52051" s="51"/>
    </row>
    <row r="52052" spans="9:13">
      <c r="I52052" s="51"/>
      <c r="M52052" s="51"/>
    </row>
    <row r="52053" spans="9:13">
      <c r="I52053" s="51"/>
      <c r="M52053" s="51"/>
    </row>
    <row r="52054" spans="9:13">
      <c r="I52054" s="51"/>
      <c r="M52054" s="51"/>
    </row>
    <row r="52055" spans="9:13">
      <c r="I52055" s="51"/>
      <c r="M52055" s="51"/>
    </row>
    <row r="52056" spans="9:13">
      <c r="I52056" s="51"/>
      <c r="M52056" s="51"/>
    </row>
    <row r="52057" spans="9:13">
      <c r="I52057" s="51"/>
      <c r="M52057" s="51"/>
    </row>
    <row r="52058" spans="9:13">
      <c r="I52058" s="51"/>
      <c r="M52058" s="51"/>
    </row>
    <row r="52059" spans="9:13">
      <c r="I52059" s="51"/>
      <c r="M52059" s="51"/>
    </row>
    <row r="52060" spans="9:13">
      <c r="I52060" s="51"/>
      <c r="M52060" s="51"/>
    </row>
    <row r="52061" spans="9:13">
      <c r="I52061" s="51"/>
      <c r="M52061" s="51"/>
    </row>
    <row r="52062" spans="9:13">
      <c r="I52062" s="51"/>
      <c r="M52062" s="51"/>
    </row>
    <row r="52063" spans="9:13">
      <c r="I52063" s="51"/>
      <c r="M52063" s="51"/>
    </row>
    <row r="52064" spans="9:13">
      <c r="I52064" s="51"/>
      <c r="M52064" s="51"/>
    </row>
    <row r="52065" spans="9:13">
      <c r="I52065" s="51"/>
      <c r="M52065" s="51"/>
    </row>
    <row r="52066" spans="9:13">
      <c r="I52066" s="51"/>
      <c r="M52066" s="51"/>
    </row>
    <row r="52067" spans="9:13">
      <c r="I52067" s="51"/>
      <c r="M52067" s="51"/>
    </row>
    <row r="52068" spans="9:13">
      <c r="I52068" s="51"/>
      <c r="M52068" s="51"/>
    </row>
    <row r="52069" spans="9:13">
      <c r="I52069" s="51"/>
      <c r="M52069" s="51"/>
    </row>
    <row r="52070" spans="9:13">
      <c r="I52070" s="51"/>
      <c r="M52070" s="51"/>
    </row>
    <row r="52071" spans="9:13">
      <c r="I52071" s="51"/>
      <c r="M52071" s="51"/>
    </row>
    <row r="52072" spans="9:13">
      <c r="I52072" s="51"/>
      <c r="M52072" s="51"/>
    </row>
    <row r="52073" spans="9:13">
      <c r="I52073" s="51"/>
      <c r="M52073" s="51"/>
    </row>
    <row r="52074" spans="9:13">
      <c r="I52074" s="51"/>
      <c r="M52074" s="51"/>
    </row>
    <row r="52075" spans="9:13">
      <c r="I52075" s="51"/>
      <c r="M52075" s="51"/>
    </row>
    <row r="52076" spans="9:13">
      <c r="I52076" s="51"/>
      <c r="M52076" s="51"/>
    </row>
    <row r="52077" spans="9:13">
      <c r="I52077" s="51"/>
      <c r="M52077" s="51"/>
    </row>
    <row r="52078" spans="9:13">
      <c r="I52078" s="51"/>
      <c r="M52078" s="51"/>
    </row>
    <row r="52079" spans="9:13">
      <c r="I52079" s="51"/>
      <c r="M52079" s="51"/>
    </row>
    <row r="52080" spans="9:13">
      <c r="I52080" s="51"/>
      <c r="M52080" s="51"/>
    </row>
    <row r="52081" spans="9:13">
      <c r="I52081" s="51"/>
      <c r="M52081" s="51"/>
    </row>
    <row r="52082" spans="9:13">
      <c r="I52082" s="51"/>
      <c r="M52082" s="51"/>
    </row>
    <row r="52083" spans="9:13">
      <c r="I52083" s="51"/>
      <c r="M52083" s="51"/>
    </row>
    <row r="52084" spans="9:13">
      <c r="I52084" s="51"/>
      <c r="M52084" s="51"/>
    </row>
    <row r="52085" spans="9:13">
      <c r="I52085" s="51"/>
      <c r="M52085" s="51"/>
    </row>
    <row r="52086" spans="9:13">
      <c r="I52086" s="51"/>
      <c r="M52086" s="51"/>
    </row>
    <row r="52087" spans="9:13">
      <c r="I52087" s="51"/>
      <c r="M52087" s="51"/>
    </row>
    <row r="52088" spans="9:13">
      <c r="I52088" s="51"/>
      <c r="M52088" s="51"/>
    </row>
    <row r="52089" spans="9:13">
      <c r="I52089" s="51"/>
      <c r="M52089" s="51"/>
    </row>
    <row r="52090" spans="9:13">
      <c r="I52090" s="51"/>
      <c r="M52090" s="51"/>
    </row>
    <row r="52091" spans="9:13">
      <c r="I52091" s="51"/>
      <c r="M52091" s="51"/>
    </row>
    <row r="52092" spans="9:13">
      <c r="I52092" s="51"/>
      <c r="M52092" s="51"/>
    </row>
    <row r="52093" spans="9:13">
      <c r="I52093" s="51"/>
      <c r="M52093" s="51"/>
    </row>
    <row r="52094" spans="9:13">
      <c r="I52094" s="51"/>
      <c r="M52094" s="51"/>
    </row>
    <row r="52095" spans="9:13">
      <c r="I52095" s="51"/>
      <c r="M52095" s="51"/>
    </row>
    <row r="52096" spans="9:13">
      <c r="I52096" s="51"/>
      <c r="M52096" s="51"/>
    </row>
    <row r="52097" spans="9:13">
      <c r="I52097" s="51"/>
      <c r="M52097" s="51"/>
    </row>
    <row r="52098" spans="9:13">
      <c r="I52098" s="51"/>
      <c r="M52098" s="51"/>
    </row>
    <row r="52099" spans="9:13">
      <c r="I52099" s="51"/>
      <c r="M52099" s="51"/>
    </row>
    <row r="52100" spans="9:13">
      <c r="I52100" s="51"/>
      <c r="M52100" s="51"/>
    </row>
    <row r="52101" spans="9:13">
      <c r="I52101" s="51"/>
      <c r="M52101" s="51"/>
    </row>
    <row r="52102" spans="9:13">
      <c r="I52102" s="51"/>
      <c r="M52102" s="51"/>
    </row>
    <row r="52103" spans="9:13">
      <c r="I52103" s="51"/>
      <c r="M52103" s="51"/>
    </row>
    <row r="52104" spans="9:13">
      <c r="I52104" s="51"/>
      <c r="M52104" s="51"/>
    </row>
    <row r="52105" spans="9:13">
      <c r="I52105" s="51"/>
      <c r="M52105" s="51"/>
    </row>
    <row r="52106" spans="9:13">
      <c r="I52106" s="51"/>
      <c r="M52106" s="51"/>
    </row>
    <row r="52107" spans="9:13">
      <c r="I52107" s="51"/>
      <c r="M52107" s="51"/>
    </row>
    <row r="52108" spans="9:13">
      <c r="I52108" s="51"/>
      <c r="M52108" s="51"/>
    </row>
    <row r="52109" spans="9:13">
      <c r="I52109" s="51"/>
      <c r="M52109" s="51"/>
    </row>
    <row r="52110" spans="9:13">
      <c r="I52110" s="51"/>
      <c r="M52110" s="51"/>
    </row>
    <row r="52111" spans="9:13">
      <c r="I52111" s="51"/>
      <c r="M52111" s="51"/>
    </row>
    <row r="52112" spans="9:13">
      <c r="I52112" s="51"/>
      <c r="M52112" s="51"/>
    </row>
    <row r="52113" spans="9:13">
      <c r="I52113" s="51"/>
      <c r="M52113" s="51"/>
    </row>
    <row r="52114" spans="9:13">
      <c r="I52114" s="51"/>
      <c r="M52114" s="51"/>
    </row>
    <row r="52115" spans="9:13">
      <c r="I52115" s="51"/>
      <c r="M52115" s="51"/>
    </row>
    <row r="52116" spans="9:13">
      <c r="I52116" s="51"/>
      <c r="M52116" s="51"/>
    </row>
    <row r="52117" spans="9:13">
      <c r="I52117" s="51"/>
      <c r="M52117" s="51"/>
    </row>
    <row r="52118" spans="9:13">
      <c r="I52118" s="51"/>
      <c r="M52118" s="51"/>
    </row>
    <row r="52119" spans="9:13">
      <c r="I52119" s="51"/>
      <c r="M52119" s="51"/>
    </row>
    <row r="52120" spans="9:13">
      <c r="I52120" s="51"/>
      <c r="M52120" s="51"/>
    </row>
    <row r="52121" spans="9:13">
      <c r="I52121" s="51"/>
      <c r="M52121" s="51"/>
    </row>
    <row r="52122" spans="9:13">
      <c r="I52122" s="51"/>
      <c r="M52122" s="51"/>
    </row>
    <row r="52123" spans="9:13">
      <c r="I52123" s="51"/>
      <c r="M52123" s="51"/>
    </row>
    <row r="52124" spans="9:13">
      <c r="I52124" s="51"/>
      <c r="M52124" s="51"/>
    </row>
    <row r="52125" spans="9:13">
      <c r="I52125" s="51"/>
      <c r="M52125" s="51"/>
    </row>
    <row r="52126" spans="9:13">
      <c r="I52126" s="51"/>
      <c r="M52126" s="51"/>
    </row>
    <row r="52127" spans="9:13">
      <c r="I52127" s="51"/>
      <c r="M52127" s="51"/>
    </row>
    <row r="52128" spans="9:13">
      <c r="I52128" s="51"/>
      <c r="M52128" s="51"/>
    </row>
    <row r="52129" spans="9:13">
      <c r="I52129" s="51"/>
      <c r="M52129" s="51"/>
    </row>
    <row r="52130" spans="9:13">
      <c r="I52130" s="51"/>
      <c r="M52130" s="51"/>
    </row>
    <row r="52131" spans="9:13">
      <c r="I52131" s="51"/>
      <c r="M52131" s="51"/>
    </row>
    <row r="52132" spans="9:13">
      <c r="I52132" s="51"/>
      <c r="M52132" s="51"/>
    </row>
    <row r="52133" spans="9:13">
      <c r="I52133" s="51"/>
      <c r="M52133" s="51"/>
    </row>
    <row r="52134" spans="9:13">
      <c r="I52134" s="51"/>
      <c r="M52134" s="51"/>
    </row>
    <row r="52135" spans="9:13">
      <c r="I52135" s="51"/>
      <c r="M52135" s="51"/>
    </row>
    <row r="52136" spans="9:13">
      <c r="I52136" s="51"/>
      <c r="M52136" s="51"/>
    </row>
    <row r="52137" spans="9:13">
      <c r="I52137" s="51"/>
      <c r="M52137" s="51"/>
    </row>
    <row r="52138" spans="9:13">
      <c r="I52138" s="51"/>
      <c r="M52138" s="51"/>
    </row>
    <row r="52139" spans="9:13">
      <c r="I52139" s="51"/>
      <c r="M52139" s="51"/>
    </row>
    <row r="52140" spans="9:13">
      <c r="I52140" s="51"/>
      <c r="M52140" s="51"/>
    </row>
    <row r="52141" spans="9:13">
      <c r="I52141" s="51"/>
      <c r="M52141" s="51"/>
    </row>
    <row r="52142" spans="9:13">
      <c r="I52142" s="51"/>
      <c r="M52142" s="51"/>
    </row>
    <row r="52143" spans="9:13">
      <c r="I52143" s="51"/>
      <c r="M52143" s="51"/>
    </row>
    <row r="52144" spans="9:13">
      <c r="I52144" s="51"/>
      <c r="M52144" s="51"/>
    </row>
    <row r="52145" spans="9:13">
      <c r="I52145" s="51"/>
      <c r="M52145" s="51"/>
    </row>
    <row r="52146" spans="9:13">
      <c r="I52146" s="51"/>
      <c r="M52146" s="51"/>
    </row>
    <row r="52147" spans="9:13">
      <c r="I52147" s="51"/>
      <c r="M52147" s="51"/>
    </row>
    <row r="52148" spans="9:13">
      <c r="I52148" s="51"/>
      <c r="M52148" s="51"/>
    </row>
    <row r="52149" spans="9:13">
      <c r="I52149" s="51"/>
      <c r="M52149" s="51"/>
    </row>
    <row r="52150" spans="9:13">
      <c r="I52150" s="51"/>
      <c r="M52150" s="51"/>
    </row>
    <row r="52151" spans="9:13">
      <c r="I52151" s="51"/>
      <c r="M52151" s="51"/>
    </row>
    <row r="52152" spans="9:13">
      <c r="I52152" s="51"/>
      <c r="M52152" s="51"/>
    </row>
    <row r="52153" spans="9:13">
      <c r="I52153" s="51"/>
      <c r="M52153" s="51"/>
    </row>
    <row r="52154" spans="9:13">
      <c r="I52154" s="51"/>
      <c r="M52154" s="51"/>
    </row>
    <row r="52155" spans="9:13">
      <c r="I52155" s="51"/>
      <c r="M52155" s="51"/>
    </row>
    <row r="52156" spans="9:13">
      <c r="I52156" s="51"/>
      <c r="M52156" s="51"/>
    </row>
    <row r="52157" spans="9:13">
      <c r="I52157" s="51"/>
      <c r="M52157" s="51"/>
    </row>
    <row r="52158" spans="9:13">
      <c r="I52158" s="51"/>
      <c r="M52158" s="51"/>
    </row>
    <row r="52159" spans="9:13">
      <c r="I52159" s="51"/>
      <c r="M52159" s="51"/>
    </row>
    <row r="52160" spans="9:13">
      <c r="I52160" s="51"/>
      <c r="M52160" s="51"/>
    </row>
    <row r="52161" spans="9:13">
      <c r="I52161" s="51"/>
      <c r="M52161" s="51"/>
    </row>
    <row r="52162" spans="9:13">
      <c r="I52162" s="51"/>
      <c r="M52162" s="51"/>
    </row>
    <row r="52163" spans="9:13">
      <c r="I52163" s="51"/>
      <c r="M52163" s="51"/>
    </row>
    <row r="52164" spans="9:13">
      <c r="I52164" s="51"/>
      <c r="M52164" s="51"/>
    </row>
    <row r="52165" spans="9:13">
      <c r="I52165" s="51"/>
      <c r="M52165" s="51"/>
    </row>
    <row r="52166" spans="9:13">
      <c r="I52166" s="51"/>
      <c r="M52166" s="51"/>
    </row>
    <row r="52167" spans="9:13">
      <c r="I52167" s="51"/>
      <c r="M52167" s="51"/>
    </row>
    <row r="52168" spans="9:13">
      <c r="I52168" s="51"/>
      <c r="M52168" s="51"/>
    </row>
    <row r="52169" spans="9:13">
      <c r="I52169" s="51"/>
      <c r="M52169" s="51"/>
    </row>
    <row r="52170" spans="9:13">
      <c r="I52170" s="51"/>
      <c r="M52170" s="51"/>
    </row>
    <row r="52171" spans="9:13">
      <c r="I52171" s="51"/>
      <c r="M52171" s="51"/>
    </row>
    <row r="52172" spans="9:13">
      <c r="I52172" s="51"/>
      <c r="M52172" s="51"/>
    </row>
    <row r="52173" spans="9:13">
      <c r="I52173" s="51"/>
      <c r="M52173" s="51"/>
    </row>
    <row r="52174" spans="9:13">
      <c r="I52174" s="51"/>
      <c r="M52174" s="51"/>
    </row>
    <row r="52175" spans="9:13">
      <c r="I52175" s="51"/>
      <c r="M52175" s="51"/>
    </row>
    <row r="52176" spans="9:13">
      <c r="I52176" s="51"/>
      <c r="M52176" s="51"/>
    </row>
    <row r="52177" spans="9:13">
      <c r="I52177" s="51"/>
      <c r="M52177" s="51"/>
    </row>
    <row r="52178" spans="9:13">
      <c r="I52178" s="51"/>
      <c r="M52178" s="51"/>
    </row>
    <row r="52179" spans="9:13">
      <c r="I52179" s="51"/>
      <c r="M52179" s="51"/>
    </row>
    <row r="52180" spans="9:13">
      <c r="I52180" s="51"/>
      <c r="M52180" s="51"/>
    </row>
    <row r="52181" spans="9:13">
      <c r="I52181" s="51"/>
      <c r="M52181" s="51"/>
    </row>
    <row r="52182" spans="9:13">
      <c r="I52182" s="51"/>
      <c r="M52182" s="51"/>
    </row>
    <row r="52183" spans="9:13">
      <c r="I52183" s="51"/>
      <c r="M52183" s="51"/>
    </row>
    <row r="52184" spans="9:13">
      <c r="I52184" s="51"/>
      <c r="M52184" s="51"/>
    </row>
    <row r="52185" spans="9:13">
      <c r="I52185" s="51"/>
      <c r="M52185" s="51"/>
    </row>
    <row r="52186" spans="9:13">
      <c r="I52186" s="51"/>
      <c r="M52186" s="51"/>
    </row>
    <row r="52187" spans="9:13">
      <c r="I52187" s="51"/>
      <c r="M52187" s="51"/>
    </row>
    <row r="52188" spans="9:13">
      <c r="I52188" s="51"/>
      <c r="M52188" s="51"/>
    </row>
    <row r="52189" spans="9:13">
      <c r="I52189" s="51"/>
      <c r="M52189" s="51"/>
    </row>
    <row r="52190" spans="9:13">
      <c r="I52190" s="51"/>
      <c r="M52190" s="51"/>
    </row>
    <row r="52191" spans="9:13">
      <c r="I52191" s="51"/>
      <c r="M52191" s="51"/>
    </row>
    <row r="52192" spans="9:13">
      <c r="I52192" s="51"/>
      <c r="M52192" s="51"/>
    </row>
    <row r="52193" spans="9:13">
      <c r="I52193" s="51"/>
      <c r="M52193" s="51"/>
    </row>
    <row r="52194" spans="9:13">
      <c r="I52194" s="51"/>
      <c r="M52194" s="51"/>
    </row>
    <row r="52195" spans="9:13">
      <c r="I52195" s="51"/>
      <c r="M52195" s="51"/>
    </row>
    <row r="52196" spans="9:13">
      <c r="I52196" s="51"/>
      <c r="M52196" s="51"/>
    </row>
    <row r="52197" spans="9:13">
      <c r="I52197" s="51"/>
      <c r="M52197" s="51"/>
    </row>
    <row r="52198" spans="9:13">
      <c r="I52198" s="51"/>
      <c r="M52198" s="51"/>
    </row>
    <row r="52199" spans="9:13">
      <c r="I52199" s="51"/>
      <c r="M52199" s="51"/>
    </row>
    <row r="52200" spans="9:13">
      <c r="I52200" s="51"/>
      <c r="M52200" s="51"/>
    </row>
    <row r="52201" spans="9:13">
      <c r="I52201" s="51"/>
      <c r="M52201" s="51"/>
    </row>
    <row r="52202" spans="9:13">
      <c r="I52202" s="51"/>
      <c r="M52202" s="51"/>
    </row>
    <row r="52203" spans="9:13">
      <c r="I52203" s="51"/>
      <c r="M52203" s="51"/>
    </row>
    <row r="52204" spans="9:13">
      <c r="I52204" s="51"/>
      <c r="M52204" s="51"/>
    </row>
    <row r="52205" spans="9:13">
      <c r="I52205" s="51"/>
      <c r="M52205" s="51"/>
    </row>
    <row r="52206" spans="9:13">
      <c r="I52206" s="51"/>
      <c r="M52206" s="51"/>
    </row>
    <row r="52207" spans="9:13">
      <c r="I52207" s="51"/>
      <c r="M52207" s="51"/>
    </row>
    <row r="52208" spans="9:13">
      <c r="I52208" s="51"/>
      <c r="M52208" s="51"/>
    </row>
    <row r="52209" spans="9:13">
      <c r="I52209" s="51"/>
      <c r="M52209" s="51"/>
    </row>
    <row r="52210" spans="9:13">
      <c r="I52210" s="51"/>
      <c r="M52210" s="51"/>
    </row>
    <row r="52211" spans="9:13">
      <c r="I52211" s="51"/>
      <c r="M52211" s="51"/>
    </row>
    <row r="52212" spans="9:13">
      <c r="I52212" s="51"/>
      <c r="M52212" s="51"/>
    </row>
    <row r="52213" spans="9:13">
      <c r="I52213" s="51"/>
      <c r="M52213" s="51"/>
    </row>
    <row r="52214" spans="9:13">
      <c r="I52214" s="51"/>
      <c r="M52214" s="51"/>
    </row>
    <row r="52215" spans="9:13">
      <c r="I52215" s="51"/>
      <c r="M52215" s="51"/>
    </row>
    <row r="52216" spans="9:13">
      <c r="I52216" s="51"/>
      <c r="M52216" s="51"/>
    </row>
    <row r="52217" spans="9:13">
      <c r="I52217" s="51"/>
      <c r="M52217" s="51"/>
    </row>
    <row r="52218" spans="9:13">
      <c r="I52218" s="51"/>
      <c r="M52218" s="51"/>
    </row>
    <row r="52219" spans="9:13">
      <c r="I52219" s="51"/>
      <c r="M52219" s="51"/>
    </row>
    <row r="52220" spans="9:13">
      <c r="I52220" s="51"/>
      <c r="M52220" s="51"/>
    </row>
    <row r="52221" spans="9:13">
      <c r="I52221" s="51"/>
      <c r="M52221" s="51"/>
    </row>
    <row r="52222" spans="9:13">
      <c r="I52222" s="51"/>
      <c r="M52222" s="51"/>
    </row>
    <row r="52223" spans="9:13">
      <c r="I52223" s="51"/>
      <c r="M52223" s="51"/>
    </row>
    <row r="52224" spans="9:13">
      <c r="I52224" s="51"/>
      <c r="M52224" s="51"/>
    </row>
    <row r="52225" spans="9:13">
      <c r="I52225" s="51"/>
      <c r="M52225" s="51"/>
    </row>
    <row r="52226" spans="9:13">
      <c r="I52226" s="51"/>
      <c r="M52226" s="51"/>
    </row>
    <row r="52227" spans="9:13">
      <c r="I52227" s="51"/>
      <c r="M52227" s="51"/>
    </row>
    <row r="52228" spans="9:13">
      <c r="I52228" s="51"/>
      <c r="M52228" s="51"/>
    </row>
    <row r="52229" spans="9:13">
      <c r="I52229" s="51"/>
      <c r="M52229" s="51"/>
    </row>
    <row r="52230" spans="9:13">
      <c r="I52230" s="51"/>
      <c r="M52230" s="51"/>
    </row>
    <row r="52231" spans="9:13">
      <c r="I52231" s="51"/>
      <c r="M52231" s="51"/>
    </row>
    <row r="52232" spans="9:13">
      <c r="I52232" s="51"/>
      <c r="M52232" s="51"/>
    </row>
    <row r="52233" spans="9:13">
      <c r="I52233" s="51"/>
      <c r="M52233" s="51"/>
    </row>
    <row r="52234" spans="9:13">
      <c r="I52234" s="51"/>
      <c r="M52234" s="51"/>
    </row>
    <row r="52235" spans="9:13">
      <c r="I52235" s="51"/>
      <c r="M52235" s="51"/>
    </row>
    <row r="52236" spans="9:13">
      <c r="I52236" s="51"/>
      <c r="M52236" s="51"/>
    </row>
    <row r="52237" spans="9:13">
      <c r="I52237" s="51"/>
      <c r="M52237" s="51"/>
    </row>
    <row r="52238" spans="9:13">
      <c r="I52238" s="51"/>
      <c r="M52238" s="51"/>
    </row>
    <row r="52239" spans="9:13">
      <c r="I52239" s="51"/>
      <c r="M52239" s="51"/>
    </row>
    <row r="52240" spans="9:13">
      <c r="I52240" s="51"/>
      <c r="M52240" s="51"/>
    </row>
    <row r="52241" spans="9:13">
      <c r="I52241" s="51"/>
      <c r="M52241" s="51"/>
    </row>
    <row r="52242" spans="9:13">
      <c r="I52242" s="51"/>
      <c r="M52242" s="51"/>
    </row>
    <row r="52243" spans="9:13">
      <c r="I52243" s="51"/>
      <c r="M52243" s="51"/>
    </row>
    <row r="52244" spans="9:13">
      <c r="I52244" s="51"/>
      <c r="M52244" s="51"/>
    </row>
    <row r="52245" spans="9:13">
      <c r="I52245" s="51"/>
      <c r="M52245" s="51"/>
    </row>
    <row r="52246" spans="9:13">
      <c r="I52246" s="51"/>
      <c r="M52246" s="51"/>
    </row>
    <row r="52247" spans="9:13">
      <c r="I52247" s="51"/>
      <c r="M52247" s="51"/>
    </row>
    <row r="52248" spans="9:13">
      <c r="I52248" s="51"/>
      <c r="M52248" s="51"/>
    </row>
    <row r="52249" spans="9:13">
      <c r="I52249" s="51"/>
      <c r="M52249" s="51"/>
    </row>
    <row r="52250" spans="9:13">
      <c r="I52250" s="51"/>
      <c r="M52250" s="51"/>
    </row>
    <row r="52251" spans="9:13">
      <c r="I52251" s="51"/>
      <c r="M52251" s="51"/>
    </row>
    <row r="52252" spans="9:13">
      <c r="I52252" s="51"/>
      <c r="M52252" s="51"/>
    </row>
    <row r="52253" spans="9:13">
      <c r="I52253" s="51"/>
      <c r="M52253" s="51"/>
    </row>
    <row r="52254" spans="9:13">
      <c r="I52254" s="51"/>
      <c r="M52254" s="51"/>
    </row>
    <row r="52255" spans="9:13">
      <c r="I52255" s="51"/>
      <c r="M52255" s="51"/>
    </row>
    <row r="52256" spans="9:13">
      <c r="I52256" s="51"/>
      <c r="M52256" s="51"/>
    </row>
    <row r="52257" spans="9:13">
      <c r="I52257" s="51"/>
      <c r="M52257" s="51"/>
    </row>
    <row r="52258" spans="9:13">
      <c r="I52258" s="51"/>
      <c r="M52258" s="51"/>
    </row>
    <row r="52259" spans="9:13">
      <c r="I52259" s="51"/>
      <c r="M52259" s="51"/>
    </row>
    <row r="52260" spans="9:13">
      <c r="I52260" s="51"/>
      <c r="M52260" s="51"/>
    </row>
    <row r="52261" spans="9:13">
      <c r="I52261" s="51"/>
      <c r="M52261" s="51"/>
    </row>
    <row r="52262" spans="9:13">
      <c r="I52262" s="51"/>
      <c r="M52262" s="51"/>
    </row>
    <row r="52263" spans="9:13">
      <c r="I52263" s="51"/>
      <c r="M52263" s="51"/>
    </row>
    <row r="52264" spans="9:13">
      <c r="I52264" s="51"/>
      <c r="M52264" s="51"/>
    </row>
    <row r="52265" spans="9:13">
      <c r="I52265" s="51"/>
      <c r="M52265" s="51"/>
    </row>
    <row r="52266" spans="9:13">
      <c r="I52266" s="51"/>
      <c r="M52266" s="51"/>
    </row>
    <row r="52267" spans="9:13">
      <c r="I52267" s="51"/>
      <c r="M52267" s="51"/>
    </row>
    <row r="52268" spans="9:13">
      <c r="I52268" s="51"/>
      <c r="M52268" s="51"/>
    </row>
    <row r="52269" spans="9:13">
      <c r="I52269" s="51"/>
      <c r="M52269" s="51"/>
    </row>
    <row r="52270" spans="9:13">
      <c r="I52270" s="51"/>
      <c r="M52270" s="51"/>
    </row>
    <row r="52271" spans="9:13">
      <c r="I52271" s="51"/>
      <c r="M52271" s="51"/>
    </row>
    <row r="52272" spans="9:13">
      <c r="I52272" s="51"/>
      <c r="M52272" s="51"/>
    </row>
    <row r="52273" spans="9:13">
      <c r="I52273" s="51"/>
      <c r="M52273" s="51"/>
    </row>
    <row r="52274" spans="9:13">
      <c r="I52274" s="51"/>
      <c r="M52274" s="51"/>
    </row>
    <row r="52275" spans="9:13">
      <c r="I52275" s="51"/>
      <c r="M52275" s="51"/>
    </row>
    <row r="52276" spans="9:13">
      <c r="I52276" s="51"/>
      <c r="M52276" s="51"/>
    </row>
    <row r="52277" spans="9:13">
      <c r="I52277" s="51"/>
      <c r="M52277" s="51"/>
    </row>
    <row r="52278" spans="9:13">
      <c r="I52278" s="51"/>
      <c r="M52278" s="51"/>
    </row>
    <row r="52279" spans="9:13">
      <c r="I52279" s="51"/>
      <c r="M52279" s="51"/>
    </row>
    <row r="52280" spans="9:13">
      <c r="I52280" s="51"/>
      <c r="M52280" s="51"/>
    </row>
    <row r="52281" spans="9:13">
      <c r="I52281" s="51"/>
      <c r="M52281" s="51"/>
    </row>
    <row r="52282" spans="9:13">
      <c r="I52282" s="51"/>
      <c r="M52282" s="51"/>
    </row>
    <row r="52283" spans="9:13">
      <c r="I52283" s="51"/>
      <c r="M52283" s="51"/>
    </row>
    <row r="52284" spans="9:13">
      <c r="I52284" s="51"/>
      <c r="M52284" s="51"/>
    </row>
    <row r="52285" spans="9:13">
      <c r="I52285" s="51"/>
      <c r="M52285" s="51"/>
    </row>
    <row r="52286" spans="9:13">
      <c r="I52286" s="51"/>
      <c r="M52286" s="51"/>
    </row>
    <row r="52287" spans="9:13">
      <c r="I52287" s="51"/>
      <c r="M52287" s="51"/>
    </row>
    <row r="52288" spans="9:13">
      <c r="I52288" s="51"/>
      <c r="M52288" s="51"/>
    </row>
    <row r="52289" spans="9:13">
      <c r="I52289" s="51"/>
      <c r="M52289" s="51"/>
    </row>
    <row r="52290" spans="9:13">
      <c r="I52290" s="51"/>
      <c r="M52290" s="51"/>
    </row>
    <row r="52291" spans="9:13">
      <c r="I52291" s="51"/>
      <c r="M52291" s="51"/>
    </row>
    <row r="52292" spans="9:13">
      <c r="I52292" s="51"/>
      <c r="M52292" s="51"/>
    </row>
    <row r="52293" spans="9:13">
      <c r="I52293" s="51"/>
      <c r="M52293" s="51"/>
    </row>
    <row r="52294" spans="9:13">
      <c r="I52294" s="51"/>
      <c r="M52294" s="51"/>
    </row>
    <row r="52295" spans="9:13">
      <c r="I52295" s="51"/>
      <c r="M52295" s="51"/>
    </row>
    <row r="52296" spans="9:13">
      <c r="I52296" s="51"/>
      <c r="M52296" s="51"/>
    </row>
    <row r="52297" spans="9:13">
      <c r="I52297" s="51"/>
      <c r="M52297" s="51"/>
    </row>
    <row r="52298" spans="9:13">
      <c r="I52298" s="51"/>
      <c r="M52298" s="51"/>
    </row>
    <row r="52299" spans="9:13">
      <c r="I52299" s="51"/>
      <c r="M52299" s="51"/>
    </row>
    <row r="52300" spans="9:13">
      <c r="I52300" s="51"/>
      <c r="M52300" s="51"/>
    </row>
    <row r="52301" spans="9:13">
      <c r="I52301" s="51"/>
      <c r="M52301" s="51"/>
    </row>
    <row r="52302" spans="9:13">
      <c r="I52302" s="51"/>
      <c r="M52302" s="51"/>
    </row>
    <row r="52303" spans="9:13">
      <c r="I52303" s="51"/>
      <c r="M52303" s="51"/>
    </row>
    <row r="52304" spans="9:13">
      <c r="I52304" s="51"/>
      <c r="M52304" s="51"/>
    </row>
    <row r="52305" spans="9:13">
      <c r="I52305" s="51"/>
      <c r="M52305" s="51"/>
    </row>
    <row r="52306" spans="9:13">
      <c r="I52306" s="51"/>
      <c r="M52306" s="51"/>
    </row>
    <row r="52307" spans="9:13">
      <c r="I52307" s="51"/>
      <c r="M52307" s="51"/>
    </row>
    <row r="52308" spans="9:13">
      <c r="I52308" s="51"/>
      <c r="M52308" s="51"/>
    </row>
    <row r="52309" spans="9:13">
      <c r="I52309" s="51"/>
      <c r="M52309" s="51"/>
    </row>
    <row r="52310" spans="9:13">
      <c r="I52310" s="51"/>
      <c r="M52310" s="51"/>
    </row>
    <row r="52311" spans="9:13">
      <c r="I52311" s="51"/>
      <c r="M52311" s="51"/>
    </row>
    <row r="52312" spans="9:13">
      <c r="I52312" s="51"/>
      <c r="M52312" s="51"/>
    </row>
    <row r="52313" spans="9:13">
      <c r="I52313" s="51"/>
      <c r="M52313" s="51"/>
    </row>
    <row r="52314" spans="9:13">
      <c r="I52314" s="51"/>
      <c r="M52314" s="51"/>
    </row>
    <row r="52315" spans="9:13">
      <c r="I52315" s="51"/>
      <c r="M52315" s="51"/>
    </row>
    <row r="52316" spans="9:13">
      <c r="I52316" s="51"/>
      <c r="M52316" s="51"/>
    </row>
    <row r="52317" spans="9:13">
      <c r="I52317" s="51"/>
      <c r="M52317" s="51"/>
    </row>
    <row r="52318" spans="9:13">
      <c r="I52318" s="51"/>
      <c r="M52318" s="51"/>
    </row>
    <row r="52319" spans="9:13">
      <c r="I52319" s="51"/>
      <c r="M52319" s="51"/>
    </row>
    <row r="52320" spans="9:13">
      <c r="I52320" s="51"/>
      <c r="M52320" s="51"/>
    </row>
    <row r="52321" spans="9:13">
      <c r="I52321" s="51"/>
      <c r="M52321" s="51"/>
    </row>
    <row r="52322" spans="9:13">
      <c r="I52322" s="51"/>
      <c r="M52322" s="51"/>
    </row>
    <row r="52323" spans="9:13">
      <c r="I52323" s="51"/>
      <c r="M52323" s="51"/>
    </row>
    <row r="52324" spans="9:13">
      <c r="I52324" s="51"/>
      <c r="M52324" s="51"/>
    </row>
    <row r="52325" spans="9:13">
      <c r="I52325" s="51"/>
      <c r="M52325" s="51"/>
    </row>
    <row r="52326" spans="9:13">
      <c r="I52326" s="51"/>
      <c r="M52326" s="51"/>
    </row>
    <row r="52327" spans="9:13">
      <c r="I52327" s="51"/>
      <c r="M52327" s="51"/>
    </row>
    <row r="52328" spans="9:13">
      <c r="I52328" s="51"/>
      <c r="M52328" s="51"/>
    </row>
    <row r="52329" spans="9:13">
      <c r="I52329" s="51"/>
      <c r="M52329" s="51"/>
    </row>
    <row r="52330" spans="9:13">
      <c r="I52330" s="51"/>
      <c r="M52330" s="51"/>
    </row>
    <row r="52331" spans="9:13">
      <c r="I52331" s="51"/>
      <c r="M52331" s="51"/>
    </row>
    <row r="52332" spans="9:13">
      <c r="I52332" s="51"/>
      <c r="M52332" s="51"/>
    </row>
    <row r="52333" spans="9:13">
      <c r="I52333" s="51"/>
      <c r="M52333" s="51"/>
    </row>
    <row r="52334" spans="9:13">
      <c r="I52334" s="51"/>
      <c r="M52334" s="51"/>
    </row>
    <row r="52335" spans="9:13">
      <c r="I52335" s="51"/>
      <c r="M52335" s="51"/>
    </row>
    <row r="52336" spans="9:13">
      <c r="I52336" s="51"/>
      <c r="M52336" s="51"/>
    </row>
    <row r="52337" spans="9:13">
      <c r="I52337" s="51"/>
      <c r="M52337" s="51"/>
    </row>
    <row r="52338" spans="9:13">
      <c r="I52338" s="51"/>
      <c r="M52338" s="51"/>
    </row>
    <row r="52339" spans="9:13">
      <c r="I52339" s="51"/>
      <c r="M52339" s="51"/>
    </row>
    <row r="52340" spans="9:13">
      <c r="I52340" s="51"/>
      <c r="M52340" s="51"/>
    </row>
    <row r="52341" spans="9:13">
      <c r="I52341" s="51"/>
      <c r="M52341" s="51"/>
    </row>
    <row r="52342" spans="9:13">
      <c r="I52342" s="51"/>
      <c r="M52342" s="51"/>
    </row>
    <row r="52343" spans="9:13">
      <c r="I52343" s="51"/>
      <c r="M52343" s="51"/>
    </row>
    <row r="52344" spans="9:13">
      <c r="I52344" s="51"/>
      <c r="M52344" s="51"/>
    </row>
    <row r="52345" spans="9:13">
      <c r="I52345" s="51"/>
      <c r="M52345" s="51"/>
    </row>
    <row r="52346" spans="9:13">
      <c r="I52346" s="51"/>
      <c r="M52346" s="51"/>
    </row>
    <row r="52347" spans="9:13">
      <c r="I52347" s="51"/>
      <c r="M52347" s="51"/>
    </row>
    <row r="52348" spans="9:13">
      <c r="I52348" s="51"/>
      <c r="M52348" s="51"/>
    </row>
    <row r="52349" spans="9:13">
      <c r="I52349" s="51"/>
      <c r="M52349" s="51"/>
    </row>
    <row r="52350" spans="9:13">
      <c r="I52350" s="51"/>
      <c r="M52350" s="51"/>
    </row>
    <row r="52351" spans="9:13">
      <c r="I52351" s="51"/>
      <c r="M52351" s="51"/>
    </row>
    <row r="52352" spans="9:13">
      <c r="I52352" s="51"/>
      <c r="M52352" s="51"/>
    </row>
    <row r="52353" spans="9:13">
      <c r="I52353" s="51"/>
      <c r="M52353" s="51"/>
    </row>
    <row r="52354" spans="9:13">
      <c r="I52354" s="51"/>
      <c r="M52354" s="51"/>
    </row>
    <row r="52355" spans="9:13">
      <c r="I52355" s="51"/>
      <c r="M52355" s="51"/>
    </row>
    <row r="52356" spans="9:13">
      <c r="I52356" s="51"/>
      <c r="M52356" s="51"/>
    </row>
    <row r="52357" spans="9:13">
      <c r="I52357" s="51"/>
      <c r="M52357" s="51"/>
    </row>
    <row r="52358" spans="9:13">
      <c r="I52358" s="51"/>
      <c r="M52358" s="51"/>
    </row>
    <row r="52359" spans="9:13">
      <c r="I52359" s="51"/>
      <c r="M52359" s="51"/>
    </row>
    <row r="52360" spans="9:13">
      <c r="I52360" s="51"/>
      <c r="M52360" s="51"/>
    </row>
    <row r="52361" spans="9:13">
      <c r="I52361" s="51"/>
      <c r="M52361" s="51"/>
    </row>
    <row r="52362" spans="9:13">
      <c r="I52362" s="51"/>
      <c r="M52362" s="51"/>
    </row>
    <row r="52363" spans="9:13">
      <c r="I52363" s="51"/>
      <c r="M52363" s="51"/>
    </row>
    <row r="52364" spans="9:13">
      <c r="I52364" s="51"/>
      <c r="M52364" s="51"/>
    </row>
    <row r="52365" spans="9:13">
      <c r="I52365" s="51"/>
      <c r="M52365" s="51"/>
    </row>
    <row r="52366" spans="9:13">
      <c r="I52366" s="51"/>
      <c r="M52366" s="51"/>
    </row>
    <row r="52367" spans="9:13">
      <c r="I52367" s="51"/>
      <c r="M52367" s="51"/>
    </row>
    <row r="52368" spans="9:13">
      <c r="I52368" s="51"/>
      <c r="M52368" s="51"/>
    </row>
    <row r="52369" spans="9:13">
      <c r="I52369" s="51"/>
      <c r="M52369" s="51"/>
    </row>
    <row r="52370" spans="9:13">
      <c r="I52370" s="51"/>
      <c r="M52370" s="51"/>
    </row>
    <row r="52371" spans="9:13">
      <c r="I52371" s="51"/>
      <c r="M52371" s="51"/>
    </row>
    <row r="52372" spans="9:13">
      <c r="I52372" s="51"/>
      <c r="M52372" s="51"/>
    </row>
    <row r="52373" spans="9:13">
      <c r="I52373" s="51"/>
      <c r="M52373" s="51"/>
    </row>
    <row r="52374" spans="9:13">
      <c r="I52374" s="51"/>
      <c r="M52374" s="51"/>
    </row>
    <row r="52375" spans="9:13">
      <c r="I52375" s="51"/>
      <c r="M52375" s="51"/>
    </row>
    <row r="52376" spans="9:13">
      <c r="I52376" s="51"/>
      <c r="M52376" s="51"/>
    </row>
    <row r="52377" spans="9:13">
      <c r="I52377" s="51"/>
      <c r="M52377" s="51"/>
    </row>
    <row r="52378" spans="9:13">
      <c r="I52378" s="51"/>
      <c r="M52378" s="51"/>
    </row>
    <row r="52379" spans="9:13">
      <c r="I52379" s="51"/>
      <c r="M52379" s="51"/>
    </row>
    <row r="52380" spans="9:13">
      <c r="I52380" s="51"/>
      <c r="M52380" s="51"/>
    </row>
    <row r="52381" spans="9:13">
      <c r="I52381" s="51"/>
      <c r="M52381" s="51"/>
    </row>
    <row r="52382" spans="9:13">
      <c r="I52382" s="51"/>
      <c r="M52382" s="51"/>
    </row>
    <row r="52383" spans="9:13">
      <c r="I52383" s="51"/>
      <c r="M52383" s="51"/>
    </row>
    <row r="52384" spans="9:13">
      <c r="I52384" s="51"/>
      <c r="M52384" s="51"/>
    </row>
    <row r="52385" spans="9:13">
      <c r="I52385" s="51"/>
      <c r="M52385" s="51"/>
    </row>
    <row r="52386" spans="9:13">
      <c r="I52386" s="51"/>
      <c r="M52386" s="51"/>
    </row>
    <row r="52387" spans="9:13">
      <c r="I52387" s="51"/>
      <c r="M52387" s="51"/>
    </row>
    <row r="52388" spans="9:13">
      <c r="I52388" s="51"/>
      <c r="M52388" s="51"/>
    </row>
    <row r="52389" spans="9:13">
      <c r="I52389" s="51"/>
      <c r="M52389" s="51"/>
    </row>
    <row r="52390" spans="9:13">
      <c r="I52390" s="51"/>
      <c r="M52390" s="51"/>
    </row>
    <row r="52391" spans="9:13">
      <c r="I52391" s="51"/>
      <c r="M52391" s="51"/>
    </row>
    <row r="52392" spans="9:13">
      <c r="I52392" s="51"/>
      <c r="M52392" s="51"/>
    </row>
    <row r="52393" spans="9:13">
      <c r="I52393" s="51"/>
      <c r="M52393" s="51"/>
    </row>
    <row r="52394" spans="9:13">
      <c r="I52394" s="51"/>
      <c r="M52394" s="51"/>
    </row>
    <row r="52395" spans="9:13">
      <c r="I52395" s="51"/>
      <c r="M52395" s="51"/>
    </row>
    <row r="52396" spans="9:13">
      <c r="I52396" s="51"/>
      <c r="M52396" s="51"/>
    </row>
    <row r="52397" spans="9:13">
      <c r="I52397" s="51"/>
      <c r="M52397" s="51"/>
    </row>
    <row r="52398" spans="9:13">
      <c r="I52398" s="51"/>
      <c r="M52398" s="51"/>
    </row>
    <row r="52399" spans="9:13">
      <c r="I52399" s="51"/>
      <c r="M52399" s="51"/>
    </row>
    <row r="52400" spans="9:13">
      <c r="I52400" s="51"/>
      <c r="M52400" s="51"/>
    </row>
    <row r="52401" spans="9:13">
      <c r="I52401" s="51"/>
      <c r="M52401" s="51"/>
    </row>
    <row r="52402" spans="9:13">
      <c r="I52402" s="51"/>
      <c r="M52402" s="51"/>
    </row>
    <row r="52403" spans="9:13">
      <c r="I52403" s="51"/>
      <c r="M52403" s="51"/>
    </row>
    <row r="52404" spans="9:13">
      <c r="I52404" s="51"/>
      <c r="M52404" s="51"/>
    </row>
    <row r="52405" spans="9:13">
      <c r="I52405" s="51"/>
      <c r="M52405" s="51"/>
    </row>
    <row r="52406" spans="9:13">
      <c r="I52406" s="51"/>
      <c r="M52406" s="51"/>
    </row>
    <row r="52407" spans="9:13">
      <c r="I52407" s="51"/>
      <c r="M52407" s="51"/>
    </row>
    <row r="52408" spans="9:13">
      <c r="I52408" s="51"/>
      <c r="M52408" s="51"/>
    </row>
    <row r="52409" spans="9:13">
      <c r="I52409" s="51"/>
      <c r="M52409" s="51"/>
    </row>
    <row r="52410" spans="9:13">
      <c r="I52410" s="51"/>
      <c r="M52410" s="51"/>
    </row>
    <row r="52411" spans="9:13">
      <c r="I52411" s="51"/>
      <c r="M52411" s="51"/>
    </row>
    <row r="52412" spans="9:13">
      <c r="I52412" s="51"/>
      <c r="M52412" s="51"/>
    </row>
    <row r="52413" spans="9:13">
      <c r="I52413" s="51"/>
      <c r="M52413" s="51"/>
    </row>
    <row r="52414" spans="9:13">
      <c r="I52414" s="51"/>
      <c r="M52414" s="51"/>
    </row>
    <row r="52415" spans="9:13">
      <c r="I52415" s="51"/>
      <c r="M52415" s="51"/>
    </row>
    <row r="52416" spans="9:13">
      <c r="I52416" s="51"/>
      <c r="M52416" s="51"/>
    </row>
    <row r="52417" spans="9:13">
      <c r="I52417" s="51"/>
      <c r="M52417" s="51"/>
    </row>
    <row r="52418" spans="9:13">
      <c r="I52418" s="51"/>
      <c r="M52418" s="51"/>
    </row>
    <row r="52419" spans="9:13">
      <c r="I52419" s="51"/>
      <c r="M52419" s="51"/>
    </row>
    <row r="52420" spans="9:13">
      <c r="I52420" s="51"/>
      <c r="M52420" s="51"/>
    </row>
    <row r="52421" spans="9:13">
      <c r="I52421" s="51"/>
      <c r="M52421" s="51"/>
    </row>
    <row r="52422" spans="9:13">
      <c r="I52422" s="51"/>
      <c r="M52422" s="51"/>
    </row>
    <row r="52423" spans="9:13">
      <c r="I52423" s="51"/>
      <c r="M52423" s="51"/>
    </row>
    <row r="52424" spans="9:13">
      <c r="I52424" s="51"/>
      <c r="M52424" s="51"/>
    </row>
    <row r="52425" spans="9:13">
      <c r="I52425" s="51"/>
      <c r="M52425" s="51"/>
    </row>
    <row r="52426" spans="9:13">
      <c r="I52426" s="51"/>
      <c r="M52426" s="51"/>
    </row>
    <row r="52427" spans="9:13">
      <c r="I52427" s="51"/>
      <c r="M52427" s="51"/>
    </row>
    <row r="52428" spans="9:13">
      <c r="I52428" s="51"/>
      <c r="M52428" s="51"/>
    </row>
    <row r="52429" spans="9:13">
      <c r="I52429" s="51"/>
      <c r="M52429" s="51"/>
    </row>
    <row r="52430" spans="9:13">
      <c r="I52430" s="51"/>
      <c r="M52430" s="51"/>
    </row>
    <row r="52431" spans="9:13">
      <c r="I52431" s="51"/>
      <c r="M52431" s="51"/>
    </row>
    <row r="52432" spans="9:13">
      <c r="I52432" s="51"/>
      <c r="M52432" s="51"/>
    </row>
    <row r="52433" spans="9:13">
      <c r="I52433" s="51"/>
      <c r="M52433" s="51"/>
    </row>
    <row r="52434" spans="9:13">
      <c r="I52434" s="51"/>
      <c r="M52434" s="51"/>
    </row>
    <row r="52435" spans="9:13">
      <c r="I52435" s="51"/>
      <c r="M52435" s="51"/>
    </row>
    <row r="52436" spans="9:13">
      <c r="I52436" s="51"/>
      <c r="M52436" s="51"/>
    </row>
    <row r="52437" spans="9:13">
      <c r="I52437" s="51"/>
      <c r="M52437" s="51"/>
    </row>
    <row r="52438" spans="9:13">
      <c r="I52438" s="51"/>
      <c r="M52438" s="51"/>
    </row>
    <row r="52439" spans="9:13">
      <c r="I52439" s="51"/>
      <c r="M52439" s="51"/>
    </row>
    <row r="52440" spans="9:13">
      <c r="I52440" s="51"/>
      <c r="M52440" s="51"/>
    </row>
    <row r="52441" spans="9:13">
      <c r="I52441" s="51"/>
      <c r="M52441" s="51"/>
    </row>
    <row r="52442" spans="9:13">
      <c r="I52442" s="51"/>
      <c r="M52442" s="51"/>
    </row>
    <row r="52443" spans="9:13">
      <c r="I52443" s="51"/>
      <c r="M52443" s="51"/>
    </row>
    <row r="52444" spans="9:13">
      <c r="I52444" s="51"/>
      <c r="M52444" s="51"/>
    </row>
    <row r="52445" spans="9:13">
      <c r="I52445" s="51"/>
      <c r="M52445" s="51"/>
    </row>
    <row r="52446" spans="9:13">
      <c r="I52446" s="51"/>
      <c r="M52446" s="51"/>
    </row>
    <row r="52447" spans="9:13">
      <c r="I52447" s="51"/>
      <c r="M52447" s="51"/>
    </row>
    <row r="52448" spans="9:13">
      <c r="I52448" s="51"/>
      <c r="M52448" s="51"/>
    </row>
    <row r="52449" spans="9:13">
      <c r="I52449" s="51"/>
      <c r="M52449" s="51"/>
    </row>
    <row r="52450" spans="9:13">
      <c r="I52450" s="51"/>
      <c r="M52450" s="51"/>
    </row>
    <row r="52451" spans="9:13">
      <c r="I52451" s="51"/>
      <c r="M52451" s="51"/>
    </row>
    <row r="52452" spans="9:13">
      <c r="I52452" s="51"/>
      <c r="M52452" s="51"/>
    </row>
    <row r="52453" spans="9:13">
      <c r="I52453" s="51"/>
      <c r="M52453" s="51"/>
    </row>
    <row r="52454" spans="9:13">
      <c r="I52454" s="51"/>
      <c r="M52454" s="51"/>
    </row>
    <row r="52455" spans="9:13">
      <c r="I52455" s="51"/>
      <c r="M52455" s="51"/>
    </row>
    <row r="52456" spans="9:13">
      <c r="I52456" s="51"/>
      <c r="M52456" s="51"/>
    </row>
    <row r="52457" spans="9:13">
      <c r="I52457" s="51"/>
      <c r="M52457" s="51"/>
    </row>
    <row r="52458" spans="9:13">
      <c r="I52458" s="51"/>
      <c r="M52458" s="51"/>
    </row>
    <row r="52459" spans="9:13">
      <c r="I52459" s="51"/>
      <c r="M52459" s="51"/>
    </row>
    <row r="52460" spans="9:13">
      <c r="I52460" s="51"/>
      <c r="M52460" s="51"/>
    </row>
    <row r="52461" spans="9:13">
      <c r="I52461" s="51"/>
      <c r="M52461" s="51"/>
    </row>
    <row r="52462" spans="9:13">
      <c r="I52462" s="51"/>
      <c r="M52462" s="51"/>
    </row>
    <row r="52463" spans="9:13">
      <c r="I52463" s="51"/>
      <c r="M52463" s="51"/>
    </row>
    <row r="52464" spans="9:13">
      <c r="I52464" s="51"/>
      <c r="M52464" s="51"/>
    </row>
    <row r="52465" spans="9:13">
      <c r="I52465" s="51"/>
      <c r="M52465" s="51"/>
    </row>
    <row r="52466" spans="9:13">
      <c r="I52466" s="51"/>
      <c r="M52466" s="51"/>
    </row>
    <row r="52467" spans="9:13">
      <c r="I52467" s="51"/>
      <c r="M52467" s="51"/>
    </row>
    <row r="52468" spans="9:13">
      <c r="I52468" s="51"/>
      <c r="M52468" s="51"/>
    </row>
    <row r="52469" spans="9:13">
      <c r="I52469" s="51"/>
      <c r="M52469" s="51"/>
    </row>
    <row r="52470" spans="9:13">
      <c r="I52470" s="51"/>
      <c r="M52470" s="51"/>
    </row>
    <row r="52471" spans="9:13">
      <c r="I52471" s="51"/>
      <c r="M52471" s="51"/>
    </row>
    <row r="52472" spans="9:13">
      <c r="I52472" s="51"/>
      <c r="M52472" s="51"/>
    </row>
    <row r="52473" spans="9:13">
      <c r="I52473" s="51"/>
      <c r="M52473" s="51"/>
    </row>
    <row r="52474" spans="9:13">
      <c r="I52474" s="51"/>
      <c r="M52474" s="51"/>
    </row>
    <row r="52475" spans="9:13">
      <c r="I52475" s="51"/>
      <c r="M52475" s="51"/>
    </row>
    <row r="52476" spans="9:13">
      <c r="I52476" s="51"/>
      <c r="M52476" s="51"/>
    </row>
    <row r="52477" spans="9:13">
      <c r="I52477" s="51"/>
      <c r="M52477" s="51"/>
    </row>
    <row r="52478" spans="9:13">
      <c r="I52478" s="51"/>
      <c r="M52478" s="51"/>
    </row>
    <row r="52479" spans="9:13">
      <c r="I52479" s="51"/>
      <c r="M52479" s="51"/>
    </row>
    <row r="52480" spans="9:13">
      <c r="I52480" s="51"/>
      <c r="M52480" s="51"/>
    </row>
    <row r="52481" spans="9:13">
      <c r="I52481" s="51"/>
      <c r="M52481" s="51"/>
    </row>
    <row r="52482" spans="9:13">
      <c r="I52482" s="51"/>
      <c r="M52482" s="51"/>
    </row>
    <row r="52483" spans="9:13">
      <c r="I52483" s="51"/>
      <c r="M52483" s="51"/>
    </row>
    <row r="52484" spans="9:13">
      <c r="I52484" s="51"/>
      <c r="M52484" s="51"/>
    </row>
    <row r="52485" spans="9:13">
      <c r="I52485" s="51"/>
      <c r="M52485" s="51"/>
    </row>
    <row r="52486" spans="9:13">
      <c r="I52486" s="51"/>
      <c r="M52486" s="51"/>
    </row>
    <row r="52487" spans="9:13">
      <c r="I52487" s="51"/>
      <c r="M52487" s="51"/>
    </row>
    <row r="52488" spans="9:13">
      <c r="I52488" s="51"/>
      <c r="M52488" s="51"/>
    </row>
    <row r="52489" spans="9:13">
      <c r="I52489" s="51"/>
      <c r="M52489" s="51"/>
    </row>
    <row r="52490" spans="9:13">
      <c r="I52490" s="51"/>
      <c r="M52490" s="51"/>
    </row>
    <row r="52491" spans="9:13">
      <c r="I52491" s="51"/>
      <c r="M52491" s="51"/>
    </row>
    <row r="52492" spans="9:13">
      <c r="I52492" s="51"/>
      <c r="M52492" s="51"/>
    </row>
    <row r="52493" spans="9:13">
      <c r="I52493" s="51"/>
      <c r="M52493" s="51"/>
    </row>
    <row r="52494" spans="9:13">
      <c r="I52494" s="51"/>
      <c r="M52494" s="51"/>
    </row>
    <row r="52495" spans="9:13">
      <c r="I52495" s="51"/>
      <c r="M52495" s="51"/>
    </row>
    <row r="52496" spans="9:13">
      <c r="I52496" s="51"/>
      <c r="M52496" s="51"/>
    </row>
    <row r="52497" spans="9:13">
      <c r="I52497" s="51"/>
      <c r="M52497" s="51"/>
    </row>
    <row r="52498" spans="9:13">
      <c r="I52498" s="51"/>
      <c r="M52498" s="51"/>
    </row>
    <row r="52499" spans="9:13">
      <c r="I52499" s="51"/>
      <c r="M52499" s="51"/>
    </row>
    <row r="52500" spans="9:13">
      <c r="I52500" s="51"/>
      <c r="M52500" s="51"/>
    </row>
    <row r="52501" spans="9:13">
      <c r="I52501" s="51"/>
      <c r="M52501" s="51"/>
    </row>
    <row r="52502" spans="9:13">
      <c r="I52502" s="51"/>
      <c r="M52502" s="51"/>
    </row>
    <row r="52503" spans="9:13">
      <c r="I52503" s="51"/>
      <c r="M52503" s="51"/>
    </row>
    <row r="52504" spans="9:13">
      <c r="I52504" s="51"/>
      <c r="M52504" s="51"/>
    </row>
    <row r="52505" spans="9:13">
      <c r="I52505" s="51"/>
      <c r="M52505" s="51"/>
    </row>
    <row r="52506" spans="9:13">
      <c r="I52506" s="51"/>
      <c r="M52506" s="51"/>
    </row>
    <row r="52507" spans="9:13">
      <c r="I52507" s="51"/>
      <c r="M52507" s="51"/>
    </row>
    <row r="52508" spans="9:13">
      <c r="I52508" s="51"/>
      <c r="M52508" s="51"/>
    </row>
    <row r="52509" spans="9:13">
      <c r="I52509" s="51"/>
      <c r="M52509" s="51"/>
    </row>
    <row r="52510" spans="9:13">
      <c r="I52510" s="51"/>
      <c r="M52510" s="51"/>
    </row>
    <row r="52511" spans="9:13">
      <c r="I52511" s="51"/>
      <c r="M52511" s="51"/>
    </row>
    <row r="52512" spans="9:13">
      <c r="I52512" s="51"/>
      <c r="M52512" s="51"/>
    </row>
    <row r="52513" spans="9:13">
      <c r="I52513" s="51"/>
      <c r="M52513" s="51"/>
    </row>
    <row r="52514" spans="9:13">
      <c r="I52514" s="51"/>
      <c r="M52514" s="51"/>
    </row>
    <row r="52515" spans="9:13">
      <c r="I52515" s="51"/>
      <c r="M52515" s="51"/>
    </row>
    <row r="52516" spans="9:13">
      <c r="I52516" s="51"/>
      <c r="M52516" s="51"/>
    </row>
    <row r="52517" spans="9:13">
      <c r="I52517" s="51"/>
      <c r="M52517" s="51"/>
    </row>
    <row r="52518" spans="9:13">
      <c r="I52518" s="51"/>
      <c r="M52518" s="51"/>
    </row>
    <row r="52519" spans="9:13">
      <c r="I52519" s="51"/>
      <c r="M52519" s="51"/>
    </row>
    <row r="52520" spans="9:13">
      <c r="I52520" s="51"/>
      <c r="M52520" s="51"/>
    </row>
    <row r="52521" spans="9:13">
      <c r="I52521" s="51"/>
      <c r="M52521" s="51"/>
    </row>
    <row r="52522" spans="9:13">
      <c r="I52522" s="51"/>
      <c r="M52522" s="51"/>
    </row>
    <row r="52523" spans="9:13">
      <c r="I52523" s="51"/>
      <c r="M52523" s="51"/>
    </row>
    <row r="52524" spans="9:13">
      <c r="I52524" s="51"/>
      <c r="M52524" s="51"/>
    </row>
    <row r="52525" spans="9:13">
      <c r="I52525" s="51"/>
      <c r="M52525" s="51"/>
    </row>
    <row r="52526" spans="9:13">
      <c r="I52526" s="51"/>
      <c r="M52526" s="51"/>
    </row>
    <row r="52527" spans="9:13">
      <c r="I52527" s="51"/>
      <c r="M52527" s="51"/>
    </row>
    <row r="52528" spans="9:13">
      <c r="I52528" s="51"/>
      <c r="M52528" s="51"/>
    </row>
    <row r="52529" spans="9:13">
      <c r="I52529" s="51"/>
      <c r="M52529" s="51"/>
    </row>
    <row r="52530" spans="9:13">
      <c r="I52530" s="51"/>
      <c r="M52530" s="51"/>
    </row>
    <row r="52531" spans="9:13">
      <c r="I52531" s="51"/>
      <c r="M52531" s="51"/>
    </row>
    <row r="52532" spans="9:13">
      <c r="I52532" s="51"/>
      <c r="M52532" s="51"/>
    </row>
    <row r="52533" spans="9:13">
      <c r="I52533" s="51"/>
      <c r="M52533" s="51"/>
    </row>
    <row r="52534" spans="9:13">
      <c r="I52534" s="51"/>
      <c r="M52534" s="51"/>
    </row>
    <row r="52535" spans="9:13">
      <c r="I52535" s="51"/>
      <c r="M52535" s="51"/>
    </row>
    <row r="52536" spans="9:13">
      <c r="I52536" s="51"/>
      <c r="M52536" s="51"/>
    </row>
    <row r="52537" spans="9:13">
      <c r="I52537" s="51"/>
      <c r="M52537" s="51"/>
    </row>
    <row r="52538" spans="9:13">
      <c r="I52538" s="51"/>
      <c r="M52538" s="51"/>
    </row>
    <row r="52539" spans="9:13">
      <c r="I52539" s="51"/>
      <c r="M52539" s="51"/>
    </row>
    <row r="52540" spans="9:13">
      <c r="I52540" s="51"/>
      <c r="M52540" s="51"/>
    </row>
    <row r="52541" spans="9:13">
      <c r="I52541" s="51"/>
      <c r="M52541" s="51"/>
    </row>
    <row r="52542" spans="9:13">
      <c r="I52542" s="51"/>
      <c r="M52542" s="51"/>
    </row>
    <row r="52543" spans="9:13">
      <c r="I52543" s="51"/>
      <c r="M52543" s="51"/>
    </row>
    <row r="52544" spans="9:13">
      <c r="I52544" s="51"/>
      <c r="M52544" s="51"/>
    </row>
    <row r="52545" spans="9:13">
      <c r="I52545" s="51"/>
      <c r="M52545" s="51"/>
    </row>
    <row r="52546" spans="9:13">
      <c r="I52546" s="51"/>
      <c r="M52546" s="51"/>
    </row>
    <row r="52547" spans="9:13">
      <c r="I52547" s="51"/>
      <c r="M52547" s="51"/>
    </row>
    <row r="52548" spans="9:13">
      <c r="I52548" s="51"/>
      <c r="M52548" s="51"/>
    </row>
    <row r="52549" spans="9:13">
      <c r="I52549" s="51"/>
      <c r="M52549" s="51"/>
    </row>
    <row r="52550" spans="9:13">
      <c r="I52550" s="51"/>
      <c r="M52550" s="51"/>
    </row>
    <row r="52551" spans="9:13">
      <c r="I52551" s="51"/>
      <c r="M52551" s="51"/>
    </row>
    <row r="52552" spans="9:13">
      <c r="I52552" s="51"/>
      <c r="M52552" s="51"/>
    </row>
    <row r="52553" spans="9:13">
      <c r="I52553" s="51"/>
      <c r="M52553" s="51"/>
    </row>
    <row r="52554" spans="9:13">
      <c r="I52554" s="51"/>
      <c r="M52554" s="51"/>
    </row>
    <row r="52555" spans="9:13">
      <c r="I52555" s="51"/>
      <c r="M52555" s="51"/>
    </row>
    <row r="52556" spans="9:13">
      <c r="I52556" s="51"/>
      <c r="M52556" s="51"/>
    </row>
    <row r="52557" spans="9:13">
      <c r="I52557" s="51"/>
      <c r="M52557" s="51"/>
    </row>
    <row r="52558" spans="9:13">
      <c r="I52558" s="51"/>
      <c r="M52558" s="51"/>
    </row>
    <row r="52559" spans="9:13">
      <c r="I52559" s="51"/>
      <c r="M52559" s="51"/>
    </row>
    <row r="52560" spans="9:13">
      <c r="I52560" s="51"/>
      <c r="M52560" s="51"/>
    </row>
    <row r="52561" spans="9:13">
      <c r="I52561" s="51"/>
      <c r="M52561" s="51"/>
    </row>
    <row r="52562" spans="9:13">
      <c r="I52562" s="51"/>
      <c r="M52562" s="51"/>
    </row>
    <row r="52563" spans="9:13">
      <c r="I52563" s="51"/>
      <c r="M52563" s="51"/>
    </row>
    <row r="52564" spans="9:13">
      <c r="I52564" s="51"/>
      <c r="M52564" s="51"/>
    </row>
    <row r="52565" spans="9:13">
      <c r="I52565" s="51"/>
      <c r="M52565" s="51"/>
    </row>
    <row r="52566" spans="9:13">
      <c r="I52566" s="51"/>
      <c r="M52566" s="51"/>
    </row>
    <row r="52567" spans="9:13">
      <c r="I52567" s="51"/>
      <c r="M52567" s="51"/>
    </row>
    <row r="52568" spans="9:13">
      <c r="I52568" s="51"/>
      <c r="M52568" s="51"/>
    </row>
    <row r="52569" spans="9:13">
      <c r="I52569" s="51"/>
      <c r="M52569" s="51"/>
    </row>
    <row r="52570" spans="9:13">
      <c r="I52570" s="51"/>
      <c r="M52570" s="51"/>
    </row>
    <row r="52571" spans="9:13">
      <c r="I52571" s="51"/>
      <c r="M52571" s="51"/>
    </row>
    <row r="52572" spans="9:13">
      <c r="I52572" s="51"/>
      <c r="M52572" s="51"/>
    </row>
    <row r="52573" spans="9:13">
      <c r="I52573" s="51"/>
      <c r="M52573" s="51"/>
    </row>
    <row r="52574" spans="9:13">
      <c r="I52574" s="51"/>
      <c r="M52574" s="51"/>
    </row>
    <row r="52575" spans="9:13">
      <c r="I52575" s="51"/>
      <c r="M52575" s="51"/>
    </row>
    <row r="52576" spans="9:13">
      <c r="I52576" s="51"/>
      <c r="M52576" s="51"/>
    </row>
    <row r="52577" spans="9:13">
      <c r="I52577" s="51"/>
      <c r="M52577" s="51"/>
    </row>
    <row r="52578" spans="9:13">
      <c r="I52578" s="51"/>
      <c r="M52578" s="51"/>
    </row>
    <row r="52579" spans="9:13">
      <c r="I52579" s="51"/>
      <c r="M52579" s="51"/>
    </row>
    <row r="52580" spans="9:13">
      <c r="I52580" s="51"/>
      <c r="M52580" s="51"/>
    </row>
    <row r="52581" spans="9:13">
      <c r="I52581" s="51"/>
      <c r="M52581" s="51"/>
    </row>
    <row r="52582" spans="9:13">
      <c r="I52582" s="51"/>
      <c r="M52582" s="51"/>
    </row>
    <row r="52583" spans="9:13">
      <c r="I52583" s="51"/>
      <c r="M52583" s="51"/>
    </row>
    <row r="52584" spans="9:13">
      <c r="I52584" s="51"/>
      <c r="M52584" s="51"/>
    </row>
    <row r="52585" spans="9:13">
      <c r="I52585" s="51"/>
      <c r="M52585" s="51"/>
    </row>
    <row r="52586" spans="9:13">
      <c r="I52586" s="51"/>
      <c r="M52586" s="51"/>
    </row>
    <row r="52587" spans="9:13">
      <c r="I52587" s="51"/>
      <c r="M52587" s="51"/>
    </row>
    <row r="52588" spans="9:13">
      <c r="I52588" s="51"/>
      <c r="M52588" s="51"/>
    </row>
    <row r="52589" spans="9:13">
      <c r="I52589" s="51"/>
      <c r="M52589" s="51"/>
    </row>
    <row r="52590" spans="9:13">
      <c r="I52590" s="51"/>
      <c r="M52590" s="51"/>
    </row>
    <row r="52591" spans="9:13">
      <c r="I52591" s="51"/>
      <c r="M52591" s="51"/>
    </row>
    <row r="52592" spans="9:13">
      <c r="I52592" s="51"/>
      <c r="M52592" s="51"/>
    </row>
    <row r="52593" spans="9:13">
      <c r="I52593" s="51"/>
      <c r="M52593" s="51"/>
    </row>
    <row r="52594" spans="9:13">
      <c r="I52594" s="51"/>
      <c r="M52594" s="51"/>
    </row>
    <row r="52595" spans="9:13">
      <c r="I52595" s="51"/>
      <c r="M52595" s="51"/>
    </row>
    <row r="52596" spans="9:13">
      <c r="I52596" s="51"/>
      <c r="M52596" s="51"/>
    </row>
    <row r="52597" spans="9:13">
      <c r="I52597" s="51"/>
      <c r="M52597" s="51"/>
    </row>
    <row r="52598" spans="9:13">
      <c r="I52598" s="51"/>
      <c r="M52598" s="51"/>
    </row>
    <row r="52599" spans="9:13">
      <c r="I52599" s="51"/>
      <c r="M52599" s="51"/>
    </row>
    <row r="52600" spans="9:13">
      <c r="I52600" s="51"/>
      <c r="M52600" s="51"/>
    </row>
    <row r="52601" spans="9:13">
      <c r="I52601" s="51"/>
      <c r="M52601" s="51"/>
    </row>
    <row r="52602" spans="9:13">
      <c r="I52602" s="51"/>
      <c r="M52602" s="51"/>
    </row>
    <row r="52603" spans="9:13">
      <c r="I52603" s="51"/>
      <c r="M52603" s="51"/>
    </row>
    <row r="52604" spans="9:13">
      <c r="I52604" s="51"/>
      <c r="M52604" s="51"/>
    </row>
    <row r="52605" spans="9:13">
      <c r="I52605" s="51"/>
      <c r="M52605" s="51"/>
    </row>
    <row r="52606" spans="9:13">
      <c r="I52606" s="51"/>
      <c r="M52606" s="51"/>
    </row>
    <row r="52607" spans="9:13">
      <c r="I52607" s="51"/>
      <c r="M52607" s="51"/>
    </row>
    <row r="52608" spans="9:13">
      <c r="I52608" s="51"/>
      <c r="M52608" s="51"/>
    </row>
    <row r="52609" spans="9:13">
      <c r="I52609" s="51"/>
      <c r="M52609" s="51"/>
    </row>
    <row r="52610" spans="9:13">
      <c r="I52610" s="51"/>
      <c r="M52610" s="51"/>
    </row>
    <row r="52611" spans="9:13">
      <c r="I52611" s="51"/>
      <c r="M52611" s="51"/>
    </row>
    <row r="52612" spans="9:13">
      <c r="I52612" s="51"/>
      <c r="M52612" s="51"/>
    </row>
    <row r="52613" spans="9:13">
      <c r="I52613" s="51"/>
      <c r="M52613" s="51"/>
    </row>
    <row r="52614" spans="9:13">
      <c r="I52614" s="51"/>
      <c r="M52614" s="51"/>
    </row>
    <row r="52615" spans="9:13">
      <c r="I52615" s="51"/>
      <c r="M52615" s="51"/>
    </row>
    <row r="52616" spans="9:13">
      <c r="I52616" s="51"/>
      <c r="M52616" s="51"/>
    </row>
    <row r="52617" spans="9:13">
      <c r="I52617" s="51"/>
      <c r="M52617" s="51"/>
    </row>
    <row r="52618" spans="9:13">
      <c r="I52618" s="51"/>
      <c r="M52618" s="51"/>
    </row>
    <row r="52619" spans="9:13">
      <c r="I52619" s="51"/>
      <c r="M52619" s="51"/>
    </row>
    <row r="52620" spans="9:13">
      <c r="I52620" s="51"/>
      <c r="M52620" s="51"/>
    </row>
    <row r="52621" spans="9:13">
      <c r="I52621" s="51"/>
      <c r="M52621" s="51"/>
    </row>
    <row r="52622" spans="9:13">
      <c r="I52622" s="51"/>
      <c r="M52622" s="51"/>
    </row>
    <row r="52623" spans="9:13">
      <c r="I52623" s="51"/>
      <c r="M52623" s="51"/>
    </row>
    <row r="52624" spans="9:13">
      <c r="I52624" s="51"/>
      <c r="M52624" s="51"/>
    </row>
    <row r="52625" spans="9:13">
      <c r="I52625" s="51"/>
      <c r="M52625" s="51"/>
    </row>
    <row r="52626" spans="9:13">
      <c r="I52626" s="51"/>
      <c r="M52626" s="51"/>
    </row>
    <row r="52627" spans="9:13">
      <c r="I52627" s="51"/>
      <c r="M52627" s="51"/>
    </row>
    <row r="52628" spans="9:13">
      <c r="I52628" s="51"/>
      <c r="M52628" s="51"/>
    </row>
    <row r="52629" spans="9:13">
      <c r="I52629" s="51"/>
      <c r="M52629" s="51"/>
    </row>
    <row r="52630" spans="9:13">
      <c r="I52630" s="51"/>
      <c r="M52630" s="51"/>
    </row>
    <row r="52631" spans="9:13">
      <c r="I52631" s="51"/>
      <c r="M52631" s="51"/>
    </row>
    <row r="52632" spans="9:13">
      <c r="I52632" s="51"/>
      <c r="M52632" s="51"/>
    </row>
    <row r="52633" spans="9:13">
      <c r="I52633" s="51"/>
      <c r="M52633" s="51"/>
    </row>
    <row r="52634" spans="9:13">
      <c r="I52634" s="51"/>
      <c r="M52634" s="51"/>
    </row>
    <row r="52635" spans="9:13">
      <c r="I52635" s="51"/>
      <c r="M52635" s="51"/>
    </row>
    <row r="52636" spans="9:13">
      <c r="I52636" s="51"/>
      <c r="M52636" s="51"/>
    </row>
    <row r="52637" spans="9:13">
      <c r="I52637" s="51"/>
      <c r="M52637" s="51"/>
    </row>
    <row r="52638" spans="9:13">
      <c r="I52638" s="51"/>
      <c r="M52638" s="51"/>
    </row>
    <row r="52639" spans="9:13">
      <c r="I52639" s="51"/>
      <c r="M52639" s="51"/>
    </row>
    <row r="52640" spans="9:13">
      <c r="I52640" s="51"/>
      <c r="M52640" s="51"/>
    </row>
    <row r="52641" spans="9:13">
      <c r="I52641" s="51"/>
      <c r="M52641" s="51"/>
    </row>
    <row r="52642" spans="9:13">
      <c r="I52642" s="51"/>
      <c r="M52642" s="51"/>
    </row>
    <row r="52643" spans="9:13">
      <c r="I52643" s="51"/>
      <c r="M52643" s="51"/>
    </row>
    <row r="52644" spans="9:13">
      <c r="I52644" s="51"/>
      <c r="M52644" s="51"/>
    </row>
    <row r="52645" spans="9:13">
      <c r="I52645" s="51"/>
      <c r="M52645" s="51"/>
    </row>
    <row r="52646" spans="9:13">
      <c r="I52646" s="51"/>
      <c r="M52646" s="51"/>
    </row>
    <row r="52647" spans="9:13">
      <c r="I52647" s="51"/>
      <c r="M52647" s="51"/>
    </row>
    <row r="52648" spans="9:13">
      <c r="I52648" s="51"/>
      <c r="M52648" s="51"/>
    </row>
    <row r="52649" spans="9:13">
      <c r="I52649" s="51"/>
      <c r="M52649" s="51"/>
    </row>
    <row r="52650" spans="9:13">
      <c r="I52650" s="51"/>
      <c r="M52650" s="51"/>
    </row>
    <row r="52651" spans="9:13">
      <c r="I52651" s="51"/>
      <c r="M52651" s="51"/>
    </row>
    <row r="52652" spans="9:13">
      <c r="I52652" s="51"/>
      <c r="M52652" s="51"/>
    </row>
    <row r="52653" spans="9:13">
      <c r="I52653" s="51"/>
      <c r="M52653" s="51"/>
    </row>
    <row r="52654" spans="9:13">
      <c r="I52654" s="51"/>
      <c r="M52654" s="51"/>
    </row>
    <row r="52655" spans="9:13">
      <c r="I52655" s="51"/>
      <c r="M52655" s="51"/>
    </row>
    <row r="52656" spans="9:13">
      <c r="I52656" s="51"/>
      <c r="M52656" s="51"/>
    </row>
    <row r="52657" spans="9:13">
      <c r="I52657" s="51"/>
      <c r="M52657" s="51"/>
    </row>
    <row r="52658" spans="9:13">
      <c r="I52658" s="51"/>
      <c r="M52658" s="51"/>
    </row>
    <row r="52659" spans="9:13">
      <c r="I52659" s="51"/>
      <c r="M52659" s="51"/>
    </row>
    <row r="52660" spans="9:13">
      <c r="I52660" s="51"/>
      <c r="M52660" s="51"/>
    </row>
    <row r="52661" spans="9:13">
      <c r="I52661" s="51"/>
      <c r="M52661" s="51"/>
    </row>
    <row r="52662" spans="9:13">
      <c r="I52662" s="51"/>
      <c r="M52662" s="51"/>
    </row>
    <row r="52663" spans="9:13">
      <c r="I52663" s="51"/>
      <c r="M52663" s="51"/>
    </row>
    <row r="52664" spans="9:13">
      <c r="I52664" s="51"/>
      <c r="M52664" s="51"/>
    </row>
    <row r="52665" spans="9:13">
      <c r="I52665" s="51"/>
      <c r="M52665" s="51"/>
    </row>
    <row r="52666" spans="9:13">
      <c r="I52666" s="51"/>
      <c r="M52666" s="51"/>
    </row>
    <row r="52667" spans="9:13">
      <c r="I52667" s="51"/>
      <c r="M52667" s="51"/>
    </row>
    <row r="52668" spans="9:13">
      <c r="I52668" s="51"/>
      <c r="M52668" s="51"/>
    </row>
    <row r="52669" spans="9:13">
      <c r="I52669" s="51"/>
      <c r="M52669" s="51"/>
    </row>
    <row r="52670" spans="9:13">
      <c r="I52670" s="51"/>
      <c r="M52670" s="51"/>
    </row>
    <row r="52671" spans="9:13">
      <c r="I52671" s="51"/>
      <c r="M52671" s="51"/>
    </row>
    <row r="52672" spans="9:13">
      <c r="I52672" s="51"/>
      <c r="M52672" s="51"/>
    </row>
    <row r="52673" spans="9:13">
      <c r="I52673" s="51"/>
      <c r="M52673" s="51"/>
    </row>
    <row r="52674" spans="9:13">
      <c r="I52674" s="51"/>
      <c r="M52674" s="51"/>
    </row>
    <row r="52675" spans="9:13">
      <c r="I52675" s="51"/>
      <c r="M52675" s="51"/>
    </row>
    <row r="52676" spans="9:13">
      <c r="I52676" s="51"/>
      <c r="M52676" s="51"/>
    </row>
    <row r="52677" spans="9:13">
      <c r="I52677" s="51"/>
      <c r="M52677" s="51"/>
    </row>
    <row r="52678" spans="9:13">
      <c r="I52678" s="51"/>
      <c r="M52678" s="51"/>
    </row>
    <row r="52679" spans="9:13">
      <c r="I52679" s="51"/>
      <c r="M52679" s="51"/>
    </row>
    <row r="52680" spans="9:13">
      <c r="I52680" s="51"/>
      <c r="M52680" s="51"/>
    </row>
    <row r="52681" spans="9:13">
      <c r="I52681" s="51"/>
      <c r="M52681" s="51"/>
    </row>
    <row r="52682" spans="9:13">
      <c r="I52682" s="51"/>
      <c r="M52682" s="51"/>
    </row>
    <row r="52683" spans="9:13">
      <c r="I52683" s="51"/>
      <c r="M52683" s="51"/>
    </row>
    <row r="52684" spans="9:13">
      <c r="I52684" s="51"/>
      <c r="M52684" s="51"/>
    </row>
    <row r="52685" spans="9:13">
      <c r="I52685" s="51"/>
      <c r="M52685" s="51"/>
    </row>
    <row r="52686" spans="9:13">
      <c r="I52686" s="51"/>
      <c r="M52686" s="51"/>
    </row>
    <row r="52687" spans="9:13">
      <c r="I52687" s="51"/>
      <c r="M52687" s="51"/>
    </row>
    <row r="52688" spans="9:13">
      <c r="I52688" s="51"/>
      <c r="M52688" s="51"/>
    </row>
    <row r="52689" spans="9:13">
      <c r="I52689" s="51"/>
      <c r="M52689" s="51"/>
    </row>
    <row r="52690" spans="9:13">
      <c r="I52690" s="51"/>
      <c r="M52690" s="51"/>
    </row>
    <row r="52691" spans="9:13">
      <c r="I52691" s="51"/>
      <c r="M52691" s="51"/>
    </row>
    <row r="52692" spans="9:13">
      <c r="I52692" s="51"/>
      <c r="M52692" s="51"/>
    </row>
    <row r="52693" spans="9:13">
      <c r="I52693" s="51"/>
      <c r="M52693" s="51"/>
    </row>
    <row r="52694" spans="9:13">
      <c r="I52694" s="51"/>
      <c r="M52694" s="51"/>
    </row>
    <row r="52695" spans="9:13">
      <c r="I52695" s="51"/>
      <c r="M52695" s="51"/>
    </row>
    <row r="52696" spans="9:13">
      <c r="I52696" s="51"/>
      <c r="M52696" s="51"/>
    </row>
    <row r="52697" spans="9:13">
      <c r="I52697" s="51"/>
      <c r="M52697" s="51"/>
    </row>
    <row r="52698" spans="9:13">
      <c r="I52698" s="51"/>
      <c r="M52698" s="51"/>
    </row>
    <row r="52699" spans="9:13">
      <c r="I52699" s="51"/>
      <c r="M52699" s="51"/>
    </row>
    <row r="52700" spans="9:13">
      <c r="I52700" s="51"/>
      <c r="M52700" s="51"/>
    </row>
    <row r="52701" spans="9:13">
      <c r="I52701" s="51"/>
      <c r="M52701" s="51"/>
    </row>
    <row r="52702" spans="9:13">
      <c r="I52702" s="51"/>
      <c r="M52702" s="51"/>
    </row>
    <row r="52703" spans="9:13">
      <c r="I52703" s="51"/>
      <c r="M52703" s="51"/>
    </row>
    <row r="52704" spans="9:13">
      <c r="I52704" s="51"/>
      <c r="M52704" s="51"/>
    </row>
    <row r="52705" spans="9:13">
      <c r="I52705" s="51"/>
      <c r="M52705" s="51"/>
    </row>
    <row r="52706" spans="9:13">
      <c r="I52706" s="51"/>
      <c r="M52706" s="51"/>
    </row>
    <row r="52707" spans="9:13">
      <c r="I52707" s="51"/>
      <c r="M52707" s="51"/>
    </row>
    <row r="52708" spans="9:13">
      <c r="I52708" s="51"/>
      <c r="M52708" s="51"/>
    </row>
    <row r="52709" spans="9:13">
      <c r="I52709" s="51"/>
      <c r="M52709" s="51"/>
    </row>
    <row r="52710" spans="9:13">
      <c r="I52710" s="51"/>
      <c r="M52710" s="51"/>
    </row>
    <row r="52711" spans="9:13">
      <c r="I52711" s="51"/>
      <c r="M52711" s="51"/>
    </row>
    <row r="52712" spans="9:13">
      <c r="I52712" s="51"/>
      <c r="M52712" s="51"/>
    </row>
    <row r="52713" spans="9:13">
      <c r="I52713" s="51"/>
      <c r="M52713" s="51"/>
    </row>
    <row r="52714" spans="9:13">
      <c r="I52714" s="51"/>
      <c r="M52714" s="51"/>
    </row>
    <row r="52715" spans="9:13">
      <c r="I52715" s="51"/>
      <c r="M52715" s="51"/>
    </row>
    <row r="52716" spans="9:13">
      <c r="I52716" s="51"/>
      <c r="M52716" s="51"/>
    </row>
    <row r="52717" spans="9:13">
      <c r="I52717" s="51"/>
      <c r="M52717" s="51"/>
    </row>
    <row r="52718" spans="9:13">
      <c r="I52718" s="51"/>
      <c r="M52718" s="51"/>
    </row>
    <row r="52719" spans="9:13">
      <c r="I52719" s="51"/>
      <c r="M52719" s="51"/>
    </row>
    <row r="52720" spans="9:13">
      <c r="I52720" s="51"/>
      <c r="M52720" s="51"/>
    </row>
    <row r="52721" spans="9:13">
      <c r="I52721" s="51"/>
      <c r="M52721" s="51"/>
    </row>
    <row r="52722" spans="9:13">
      <c r="I52722" s="51"/>
      <c r="M52722" s="51"/>
    </row>
    <row r="52723" spans="9:13">
      <c r="I52723" s="51"/>
      <c r="M52723" s="51"/>
    </row>
    <row r="52724" spans="9:13">
      <c r="I52724" s="51"/>
      <c r="M52724" s="51"/>
    </row>
    <row r="52725" spans="9:13">
      <c r="I52725" s="51"/>
      <c r="M52725" s="51"/>
    </row>
    <row r="52726" spans="9:13">
      <c r="I52726" s="51"/>
      <c r="M52726" s="51"/>
    </row>
    <row r="52727" spans="9:13">
      <c r="I52727" s="51"/>
      <c r="M52727" s="51"/>
    </row>
    <row r="52728" spans="9:13">
      <c r="I52728" s="51"/>
      <c r="M52728" s="51"/>
    </row>
    <row r="52729" spans="9:13">
      <c r="I52729" s="51"/>
      <c r="M52729" s="51"/>
    </row>
    <row r="52730" spans="9:13">
      <c r="I52730" s="51"/>
      <c r="M52730" s="51"/>
    </row>
    <row r="52731" spans="9:13">
      <c r="I52731" s="51"/>
      <c r="M52731" s="51"/>
    </row>
    <row r="52732" spans="9:13">
      <c r="I52732" s="51"/>
      <c r="M52732" s="51"/>
    </row>
    <row r="52733" spans="9:13">
      <c r="I52733" s="51"/>
      <c r="M52733" s="51"/>
    </row>
    <row r="52734" spans="9:13">
      <c r="I52734" s="51"/>
      <c r="M52734" s="51"/>
    </row>
    <row r="52735" spans="9:13">
      <c r="I52735" s="51"/>
      <c r="M52735" s="51"/>
    </row>
    <row r="52736" spans="9:13">
      <c r="I52736" s="51"/>
      <c r="M52736" s="51"/>
    </row>
    <row r="52737" spans="9:13">
      <c r="I52737" s="51"/>
      <c r="M52737" s="51"/>
    </row>
    <row r="52738" spans="9:13">
      <c r="I52738" s="51"/>
      <c r="M52738" s="51"/>
    </row>
    <row r="52739" spans="9:13">
      <c r="I52739" s="51"/>
      <c r="M52739" s="51"/>
    </row>
    <row r="52740" spans="9:13">
      <c r="I52740" s="51"/>
      <c r="M52740" s="51"/>
    </row>
    <row r="52741" spans="9:13">
      <c r="I52741" s="51"/>
      <c r="M52741" s="51"/>
    </row>
    <row r="52742" spans="9:13">
      <c r="I52742" s="51"/>
      <c r="M52742" s="51"/>
    </row>
    <row r="52743" spans="9:13">
      <c r="I52743" s="51"/>
      <c r="M52743" s="51"/>
    </row>
    <row r="52744" spans="9:13">
      <c r="I52744" s="51"/>
      <c r="M52744" s="51"/>
    </row>
    <row r="52745" spans="9:13">
      <c r="I52745" s="51"/>
      <c r="M52745" s="51"/>
    </row>
    <row r="52746" spans="9:13">
      <c r="I52746" s="51"/>
      <c r="M52746" s="51"/>
    </row>
    <row r="52747" spans="9:13">
      <c r="I52747" s="51"/>
      <c r="M52747" s="51"/>
    </row>
    <row r="52748" spans="9:13">
      <c r="I52748" s="51"/>
      <c r="M52748" s="51"/>
    </row>
    <row r="52749" spans="9:13">
      <c r="I52749" s="51"/>
      <c r="M52749" s="51"/>
    </row>
    <row r="52750" spans="9:13">
      <c r="I52750" s="51"/>
      <c r="M52750" s="51"/>
    </row>
    <row r="52751" spans="9:13">
      <c r="I52751" s="51"/>
      <c r="M52751" s="51"/>
    </row>
    <row r="52752" spans="9:13">
      <c r="I52752" s="51"/>
      <c r="M52752" s="51"/>
    </row>
    <row r="52753" spans="9:13">
      <c r="I52753" s="51"/>
      <c r="M52753" s="51"/>
    </row>
    <row r="52754" spans="9:13">
      <c r="I52754" s="51"/>
      <c r="M52754" s="51"/>
    </row>
    <row r="52755" spans="9:13">
      <c r="I52755" s="51"/>
      <c r="M52755" s="51"/>
    </row>
    <row r="52756" spans="9:13">
      <c r="I52756" s="51"/>
      <c r="M52756" s="51"/>
    </row>
    <row r="52757" spans="9:13">
      <c r="I52757" s="51"/>
      <c r="M52757" s="51"/>
    </row>
    <row r="52758" spans="9:13">
      <c r="I52758" s="51"/>
      <c r="M52758" s="51"/>
    </row>
    <row r="52759" spans="9:13">
      <c r="I52759" s="51"/>
      <c r="M52759" s="51"/>
    </row>
    <row r="52760" spans="9:13">
      <c r="I52760" s="51"/>
      <c r="M52760" s="51"/>
    </row>
    <row r="52761" spans="9:13">
      <c r="I52761" s="51"/>
      <c r="M52761" s="51"/>
    </row>
    <row r="52762" spans="9:13">
      <c r="I52762" s="51"/>
      <c r="M52762" s="51"/>
    </row>
    <row r="52763" spans="9:13">
      <c r="I52763" s="51"/>
      <c r="M52763" s="51"/>
    </row>
    <row r="52764" spans="9:13">
      <c r="I52764" s="51"/>
      <c r="M52764" s="51"/>
    </row>
    <row r="52765" spans="9:13">
      <c r="I52765" s="51"/>
      <c r="M52765" s="51"/>
    </row>
    <row r="52766" spans="9:13">
      <c r="I52766" s="51"/>
      <c r="M52766" s="51"/>
    </row>
    <row r="52767" spans="9:13">
      <c r="I52767" s="51"/>
      <c r="M52767" s="51"/>
    </row>
    <row r="52768" spans="9:13">
      <c r="I52768" s="51"/>
      <c r="M52768" s="51"/>
    </row>
    <row r="52769" spans="9:13">
      <c r="I52769" s="51"/>
      <c r="M52769" s="51"/>
    </row>
    <row r="52770" spans="9:13">
      <c r="I52770" s="51"/>
      <c r="M52770" s="51"/>
    </row>
    <row r="52771" spans="9:13">
      <c r="I52771" s="51"/>
      <c r="M52771" s="51"/>
    </row>
    <row r="52772" spans="9:13">
      <c r="I52772" s="51"/>
      <c r="M52772" s="51"/>
    </row>
    <row r="52773" spans="9:13">
      <c r="I52773" s="51"/>
      <c r="M52773" s="51"/>
    </row>
    <row r="52774" spans="9:13">
      <c r="I52774" s="51"/>
      <c r="M52774" s="51"/>
    </row>
    <row r="52775" spans="9:13">
      <c r="I52775" s="51"/>
      <c r="M52775" s="51"/>
    </row>
    <row r="52776" spans="9:13">
      <c r="I52776" s="51"/>
      <c r="M52776" s="51"/>
    </row>
    <row r="52777" spans="9:13">
      <c r="I52777" s="51"/>
      <c r="M52777" s="51"/>
    </row>
    <row r="52778" spans="9:13">
      <c r="I52778" s="51"/>
      <c r="M52778" s="51"/>
    </row>
    <row r="52779" spans="9:13">
      <c r="I52779" s="51"/>
      <c r="M52779" s="51"/>
    </row>
    <row r="52780" spans="9:13">
      <c r="I52780" s="51"/>
      <c r="M52780" s="51"/>
    </row>
    <row r="52781" spans="9:13">
      <c r="I52781" s="51"/>
      <c r="M52781" s="51"/>
    </row>
    <row r="52782" spans="9:13">
      <c r="I52782" s="51"/>
      <c r="M52782" s="51"/>
    </row>
    <row r="52783" spans="9:13">
      <c r="I52783" s="51"/>
      <c r="M52783" s="51"/>
    </row>
    <row r="52784" spans="9:13">
      <c r="I52784" s="51"/>
      <c r="M52784" s="51"/>
    </row>
    <row r="52785" spans="9:13">
      <c r="I52785" s="51"/>
      <c r="M52785" s="51"/>
    </row>
    <row r="52786" spans="9:13">
      <c r="I52786" s="51"/>
      <c r="M52786" s="51"/>
    </row>
    <row r="52787" spans="9:13">
      <c r="I52787" s="51"/>
      <c r="M52787" s="51"/>
    </row>
    <row r="52788" spans="9:13">
      <c r="I52788" s="51"/>
      <c r="M52788" s="51"/>
    </row>
    <row r="52789" spans="9:13">
      <c r="I52789" s="51"/>
      <c r="M52789" s="51"/>
    </row>
    <row r="52790" spans="9:13">
      <c r="I52790" s="51"/>
      <c r="M52790" s="51"/>
    </row>
    <row r="52791" spans="9:13">
      <c r="I52791" s="51"/>
      <c r="M52791" s="51"/>
    </row>
    <row r="52792" spans="9:13">
      <c r="I52792" s="51"/>
      <c r="M52792" s="51"/>
    </row>
    <row r="52793" spans="9:13">
      <c r="I52793" s="51"/>
      <c r="M52793" s="51"/>
    </row>
    <row r="52794" spans="9:13">
      <c r="I52794" s="51"/>
      <c r="M52794" s="51"/>
    </row>
    <row r="52795" spans="9:13">
      <c r="I52795" s="51"/>
      <c r="M52795" s="51"/>
    </row>
    <row r="52796" spans="9:13">
      <c r="I52796" s="51"/>
      <c r="M52796" s="51"/>
    </row>
    <row r="52797" spans="9:13">
      <c r="I52797" s="51"/>
      <c r="M52797" s="51"/>
    </row>
    <row r="52798" spans="9:13">
      <c r="I52798" s="51"/>
      <c r="M52798" s="51"/>
    </row>
    <row r="52799" spans="9:13">
      <c r="I52799" s="51"/>
      <c r="M52799" s="51"/>
    </row>
    <row r="52800" spans="9:13">
      <c r="I52800" s="51"/>
      <c r="M52800" s="51"/>
    </row>
    <row r="52801" spans="9:13">
      <c r="I52801" s="51"/>
      <c r="M52801" s="51"/>
    </row>
    <row r="52802" spans="9:13">
      <c r="I52802" s="51"/>
      <c r="M52802" s="51"/>
    </row>
    <row r="52803" spans="9:13">
      <c r="I52803" s="51"/>
      <c r="M52803" s="51"/>
    </row>
    <row r="52804" spans="9:13">
      <c r="I52804" s="51"/>
      <c r="M52804" s="51"/>
    </row>
    <row r="52805" spans="9:13">
      <c r="I52805" s="51"/>
      <c r="M52805" s="51"/>
    </row>
    <row r="52806" spans="9:13">
      <c r="I52806" s="51"/>
      <c r="M52806" s="51"/>
    </row>
    <row r="52807" spans="9:13">
      <c r="I52807" s="51"/>
      <c r="M52807" s="51"/>
    </row>
    <row r="52808" spans="9:13">
      <c r="I52808" s="51"/>
      <c r="M52808" s="51"/>
    </row>
    <row r="52809" spans="9:13">
      <c r="I52809" s="51"/>
      <c r="M52809" s="51"/>
    </row>
    <row r="52810" spans="9:13">
      <c r="I52810" s="51"/>
      <c r="M52810" s="51"/>
    </row>
    <row r="52811" spans="9:13">
      <c r="I52811" s="51"/>
      <c r="M52811" s="51"/>
    </row>
    <row r="52812" spans="9:13">
      <c r="I52812" s="51"/>
      <c r="M52812" s="51"/>
    </row>
    <row r="52813" spans="9:13">
      <c r="I52813" s="51"/>
      <c r="M52813" s="51"/>
    </row>
    <row r="52814" spans="9:13">
      <c r="I52814" s="51"/>
      <c r="M52814" s="51"/>
    </row>
    <row r="52815" spans="9:13">
      <c r="I52815" s="51"/>
      <c r="M52815" s="51"/>
    </row>
    <row r="52816" spans="9:13">
      <c r="I52816" s="51"/>
      <c r="M52816" s="51"/>
    </row>
    <row r="52817" spans="9:13">
      <c r="I52817" s="51"/>
      <c r="M52817" s="51"/>
    </row>
    <row r="52818" spans="9:13">
      <c r="I52818" s="51"/>
      <c r="M52818" s="51"/>
    </row>
    <row r="52819" spans="9:13">
      <c r="I52819" s="51"/>
      <c r="M52819" s="51"/>
    </row>
    <row r="52820" spans="9:13">
      <c r="I52820" s="51"/>
      <c r="M52820" s="51"/>
    </row>
    <row r="52821" spans="9:13">
      <c r="I52821" s="51"/>
      <c r="M52821" s="51"/>
    </row>
    <row r="52822" spans="9:13">
      <c r="I52822" s="51"/>
      <c r="M52822" s="51"/>
    </row>
    <row r="52823" spans="9:13">
      <c r="I52823" s="51"/>
      <c r="M52823" s="51"/>
    </row>
    <row r="52824" spans="9:13">
      <c r="I52824" s="51"/>
      <c r="M52824" s="51"/>
    </row>
    <row r="52825" spans="9:13">
      <c r="I52825" s="51"/>
      <c r="M52825" s="51"/>
    </row>
    <row r="52826" spans="9:13">
      <c r="I52826" s="51"/>
      <c r="M52826" s="51"/>
    </row>
    <row r="52827" spans="9:13">
      <c r="I52827" s="51"/>
      <c r="M52827" s="51"/>
    </row>
    <row r="52828" spans="9:13">
      <c r="I52828" s="51"/>
      <c r="M52828" s="51"/>
    </row>
    <row r="52829" spans="9:13">
      <c r="I52829" s="51"/>
      <c r="M52829" s="51"/>
    </row>
    <row r="52830" spans="9:13">
      <c r="I52830" s="51"/>
      <c r="M52830" s="51"/>
    </row>
    <row r="52831" spans="9:13">
      <c r="I52831" s="51"/>
      <c r="M52831" s="51"/>
    </row>
    <row r="52832" spans="9:13">
      <c r="I52832" s="51"/>
      <c r="M52832" s="51"/>
    </row>
    <row r="52833" spans="9:13">
      <c r="I52833" s="51"/>
      <c r="M52833" s="51"/>
    </row>
    <row r="52834" spans="9:13">
      <c r="I52834" s="51"/>
      <c r="M52834" s="51"/>
    </row>
    <row r="52835" spans="9:13">
      <c r="I52835" s="51"/>
      <c r="M52835" s="51"/>
    </row>
    <row r="52836" spans="9:13">
      <c r="I52836" s="51"/>
      <c r="M52836" s="51"/>
    </row>
    <row r="52837" spans="9:13">
      <c r="I52837" s="51"/>
      <c r="M52837" s="51"/>
    </row>
    <row r="52838" spans="9:13">
      <c r="I52838" s="51"/>
      <c r="M52838" s="51"/>
    </row>
    <row r="52839" spans="9:13">
      <c r="I52839" s="51"/>
      <c r="M52839" s="51"/>
    </row>
    <row r="52840" spans="9:13">
      <c r="I52840" s="51"/>
      <c r="M52840" s="51"/>
    </row>
    <row r="52841" spans="9:13">
      <c r="I52841" s="51"/>
      <c r="M52841" s="51"/>
    </row>
    <row r="52842" spans="9:13">
      <c r="I52842" s="51"/>
      <c r="M52842" s="51"/>
    </row>
    <row r="52843" spans="9:13">
      <c r="I52843" s="51"/>
      <c r="M52843" s="51"/>
    </row>
    <row r="52844" spans="9:13">
      <c r="I52844" s="51"/>
      <c r="M52844" s="51"/>
    </row>
    <row r="52845" spans="9:13">
      <c r="I52845" s="51"/>
      <c r="M52845" s="51"/>
    </row>
    <row r="52846" spans="9:13">
      <c r="I52846" s="51"/>
      <c r="M52846" s="51"/>
    </row>
    <row r="52847" spans="9:13">
      <c r="I52847" s="51"/>
      <c r="M52847" s="51"/>
    </row>
    <row r="52848" spans="9:13">
      <c r="I52848" s="51"/>
      <c r="M52848" s="51"/>
    </row>
    <row r="52849" spans="9:13">
      <c r="I52849" s="51"/>
      <c r="M52849" s="51"/>
    </row>
    <row r="52850" spans="9:13">
      <c r="I52850" s="51"/>
      <c r="M52850" s="51"/>
    </row>
    <row r="52851" spans="9:13">
      <c r="I52851" s="51"/>
      <c r="M52851" s="51"/>
    </row>
    <row r="52852" spans="9:13">
      <c r="I52852" s="51"/>
      <c r="M52852" s="51"/>
    </row>
    <row r="52853" spans="9:13">
      <c r="I52853" s="51"/>
      <c r="M52853" s="51"/>
    </row>
    <row r="52854" spans="9:13">
      <c r="I52854" s="51"/>
      <c r="M52854" s="51"/>
    </row>
    <row r="52855" spans="9:13">
      <c r="I52855" s="51"/>
      <c r="M52855" s="51"/>
    </row>
    <row r="52856" spans="9:13">
      <c r="I52856" s="51"/>
      <c r="M52856" s="51"/>
    </row>
    <row r="52857" spans="9:13">
      <c r="I52857" s="51"/>
      <c r="M52857" s="51"/>
    </row>
    <row r="52858" spans="9:13">
      <c r="I52858" s="51"/>
      <c r="M52858" s="51"/>
    </row>
    <row r="52859" spans="9:13">
      <c r="I52859" s="51"/>
      <c r="M52859" s="51"/>
    </row>
    <row r="52860" spans="9:13">
      <c r="I52860" s="51"/>
      <c r="M52860" s="51"/>
    </row>
    <row r="52861" spans="9:13">
      <c r="I52861" s="51"/>
      <c r="M52861" s="51"/>
    </row>
    <row r="52862" spans="9:13">
      <c r="I52862" s="51"/>
      <c r="M52862" s="51"/>
    </row>
    <row r="52863" spans="9:13">
      <c r="I52863" s="51"/>
      <c r="M52863" s="51"/>
    </row>
    <row r="52864" spans="9:13">
      <c r="I52864" s="51"/>
      <c r="M52864" s="51"/>
    </row>
    <row r="52865" spans="9:13">
      <c r="I52865" s="51"/>
      <c r="M52865" s="51"/>
    </row>
    <row r="52866" spans="9:13">
      <c r="I52866" s="51"/>
      <c r="M52866" s="51"/>
    </row>
    <row r="52867" spans="9:13">
      <c r="I52867" s="51"/>
      <c r="M52867" s="51"/>
    </row>
    <row r="52868" spans="9:13">
      <c r="I52868" s="51"/>
      <c r="M52868" s="51"/>
    </row>
    <row r="52869" spans="9:13">
      <c r="I52869" s="51"/>
      <c r="M52869" s="51"/>
    </row>
    <row r="52870" spans="9:13">
      <c r="I52870" s="51"/>
      <c r="M52870" s="51"/>
    </row>
    <row r="52871" spans="9:13">
      <c r="I52871" s="51"/>
      <c r="M52871" s="51"/>
    </row>
    <row r="52872" spans="9:13">
      <c r="I52872" s="51"/>
      <c r="M52872" s="51"/>
    </row>
    <row r="52873" spans="9:13">
      <c r="I52873" s="51"/>
      <c r="M52873" s="51"/>
    </row>
    <row r="52874" spans="9:13">
      <c r="I52874" s="51"/>
      <c r="M52874" s="51"/>
    </row>
    <row r="52875" spans="9:13">
      <c r="I52875" s="51"/>
      <c r="M52875" s="51"/>
    </row>
    <row r="52876" spans="9:13">
      <c r="I52876" s="51"/>
      <c r="M52876" s="51"/>
    </row>
    <row r="52877" spans="9:13">
      <c r="I52877" s="51"/>
      <c r="M52877" s="51"/>
    </row>
    <row r="52878" spans="9:13">
      <c r="I52878" s="51"/>
      <c r="M52878" s="51"/>
    </row>
    <row r="52879" spans="9:13">
      <c r="I52879" s="51"/>
      <c r="M52879" s="51"/>
    </row>
    <row r="52880" spans="9:13">
      <c r="I52880" s="51"/>
      <c r="M52880" s="51"/>
    </row>
    <row r="52881" spans="9:13">
      <c r="I52881" s="51"/>
      <c r="M52881" s="51"/>
    </row>
    <row r="52882" spans="9:13">
      <c r="I52882" s="51"/>
      <c r="M52882" s="51"/>
    </row>
    <row r="52883" spans="9:13">
      <c r="I52883" s="51"/>
      <c r="M52883" s="51"/>
    </row>
    <row r="52884" spans="9:13">
      <c r="I52884" s="51"/>
      <c r="M52884" s="51"/>
    </row>
    <row r="52885" spans="9:13">
      <c r="I52885" s="51"/>
      <c r="M52885" s="51"/>
    </row>
    <row r="52886" spans="9:13">
      <c r="I52886" s="51"/>
      <c r="M52886" s="51"/>
    </row>
    <row r="52887" spans="9:13">
      <c r="I52887" s="51"/>
      <c r="M52887" s="51"/>
    </row>
    <row r="52888" spans="9:13">
      <c r="I52888" s="51"/>
      <c r="M52888" s="51"/>
    </row>
    <row r="52889" spans="9:13">
      <c r="I52889" s="51"/>
      <c r="M52889" s="51"/>
    </row>
    <row r="52890" spans="9:13">
      <c r="I52890" s="51"/>
      <c r="M52890" s="51"/>
    </row>
    <row r="52891" spans="9:13">
      <c r="I52891" s="51"/>
      <c r="M52891" s="51"/>
    </row>
    <row r="52892" spans="9:13">
      <c r="I52892" s="51"/>
      <c r="M52892" s="51"/>
    </row>
    <row r="52893" spans="9:13">
      <c r="I52893" s="51"/>
      <c r="M52893" s="51"/>
    </row>
    <row r="52894" spans="9:13">
      <c r="I52894" s="51"/>
      <c r="M52894" s="51"/>
    </row>
    <row r="52895" spans="9:13">
      <c r="I52895" s="51"/>
      <c r="M52895" s="51"/>
    </row>
    <row r="52896" spans="9:13">
      <c r="I52896" s="51"/>
      <c r="M52896" s="51"/>
    </row>
    <row r="52897" spans="9:13">
      <c r="I52897" s="51"/>
      <c r="M52897" s="51"/>
    </row>
    <row r="52898" spans="9:13">
      <c r="I52898" s="51"/>
      <c r="M52898" s="51"/>
    </row>
    <row r="52899" spans="9:13">
      <c r="I52899" s="51"/>
      <c r="M52899" s="51"/>
    </row>
    <row r="52900" spans="9:13">
      <c r="I52900" s="51"/>
      <c r="M52900" s="51"/>
    </row>
    <row r="52901" spans="9:13">
      <c r="I52901" s="51"/>
      <c r="M52901" s="51"/>
    </row>
    <row r="52902" spans="9:13">
      <c r="I52902" s="51"/>
      <c r="M52902" s="51"/>
    </row>
    <row r="52903" spans="9:13">
      <c r="I52903" s="51"/>
      <c r="M52903" s="51"/>
    </row>
    <row r="52904" spans="9:13">
      <c r="I52904" s="51"/>
      <c r="M52904" s="51"/>
    </row>
    <row r="52905" spans="9:13">
      <c r="I52905" s="51"/>
      <c r="M52905" s="51"/>
    </row>
    <row r="52906" spans="9:13">
      <c r="I52906" s="51"/>
      <c r="M52906" s="51"/>
    </row>
    <row r="52907" spans="9:13">
      <c r="I52907" s="51"/>
      <c r="M52907" s="51"/>
    </row>
    <row r="52908" spans="9:13">
      <c r="I52908" s="51"/>
      <c r="M52908" s="51"/>
    </row>
    <row r="52909" spans="9:13">
      <c r="I52909" s="51"/>
      <c r="M52909" s="51"/>
    </row>
    <row r="52910" spans="9:13">
      <c r="I52910" s="51"/>
      <c r="M52910" s="51"/>
    </row>
    <row r="52911" spans="9:13">
      <c r="I52911" s="51"/>
      <c r="M52911" s="51"/>
    </row>
    <row r="52912" spans="9:13">
      <c r="I52912" s="51"/>
      <c r="M52912" s="51"/>
    </row>
    <row r="52913" spans="9:13">
      <c r="I52913" s="51"/>
      <c r="M52913" s="51"/>
    </row>
    <row r="52914" spans="9:13">
      <c r="I52914" s="51"/>
      <c r="M52914" s="51"/>
    </row>
    <row r="52915" spans="9:13">
      <c r="I52915" s="51"/>
      <c r="M52915" s="51"/>
    </row>
    <row r="52916" spans="9:13">
      <c r="I52916" s="51"/>
      <c r="M52916" s="51"/>
    </row>
    <row r="52917" spans="9:13">
      <c r="I52917" s="51"/>
      <c r="M52917" s="51"/>
    </row>
    <row r="52918" spans="9:13">
      <c r="I52918" s="51"/>
      <c r="M52918" s="51"/>
    </row>
    <row r="52919" spans="9:13">
      <c r="I52919" s="51"/>
      <c r="M52919" s="51"/>
    </row>
    <row r="52920" spans="9:13">
      <c r="I52920" s="51"/>
      <c r="M52920" s="51"/>
    </row>
    <row r="52921" spans="9:13">
      <c r="I52921" s="51"/>
      <c r="M52921" s="51"/>
    </row>
    <row r="52922" spans="9:13">
      <c r="I52922" s="51"/>
      <c r="M52922" s="51"/>
    </row>
    <row r="52923" spans="9:13">
      <c r="I52923" s="51"/>
      <c r="M52923" s="51"/>
    </row>
    <row r="52924" spans="9:13">
      <c r="I52924" s="51"/>
      <c r="M52924" s="51"/>
    </row>
    <row r="52925" spans="9:13">
      <c r="I52925" s="51"/>
      <c r="M52925" s="51"/>
    </row>
    <row r="52926" spans="9:13">
      <c r="I52926" s="51"/>
      <c r="M52926" s="51"/>
    </row>
    <row r="52927" spans="9:13">
      <c r="I52927" s="51"/>
      <c r="M52927" s="51"/>
    </row>
    <row r="52928" spans="9:13">
      <c r="I52928" s="51"/>
      <c r="M52928" s="51"/>
    </row>
    <row r="52929" spans="9:13">
      <c r="I52929" s="51"/>
      <c r="M52929" s="51"/>
    </row>
    <row r="52930" spans="9:13">
      <c r="I52930" s="51"/>
      <c r="M52930" s="51"/>
    </row>
    <row r="52931" spans="9:13">
      <c r="I52931" s="51"/>
      <c r="M52931" s="51"/>
    </row>
    <row r="52932" spans="9:13">
      <c r="I52932" s="51"/>
      <c r="M52932" s="51"/>
    </row>
    <row r="52933" spans="9:13">
      <c r="I52933" s="51"/>
      <c r="M52933" s="51"/>
    </row>
    <row r="52934" spans="9:13">
      <c r="I52934" s="51"/>
      <c r="M52934" s="51"/>
    </row>
    <row r="52935" spans="9:13">
      <c r="I52935" s="51"/>
      <c r="M52935" s="51"/>
    </row>
    <row r="52936" spans="9:13">
      <c r="I52936" s="51"/>
      <c r="M52936" s="51"/>
    </row>
    <row r="52937" spans="9:13">
      <c r="I52937" s="51"/>
      <c r="M52937" s="51"/>
    </row>
    <row r="52938" spans="9:13">
      <c r="I52938" s="51"/>
      <c r="M52938" s="51"/>
    </row>
    <row r="52939" spans="9:13">
      <c r="I52939" s="51"/>
      <c r="M52939" s="51"/>
    </row>
    <row r="52940" spans="9:13">
      <c r="I52940" s="51"/>
      <c r="M52940" s="51"/>
    </row>
    <row r="52941" spans="9:13">
      <c r="I52941" s="51"/>
      <c r="M52941" s="51"/>
    </row>
    <row r="52942" spans="9:13">
      <c r="I52942" s="51"/>
      <c r="M52942" s="51"/>
    </row>
    <row r="52943" spans="9:13">
      <c r="I52943" s="51"/>
      <c r="M52943" s="51"/>
    </row>
    <row r="52944" spans="9:13">
      <c r="I52944" s="51"/>
      <c r="M52944" s="51"/>
    </row>
    <row r="52945" spans="9:13">
      <c r="I52945" s="51"/>
      <c r="M52945" s="51"/>
    </row>
    <row r="52946" spans="9:13">
      <c r="I52946" s="51"/>
      <c r="M52946" s="51"/>
    </row>
    <row r="52947" spans="9:13">
      <c r="I52947" s="51"/>
      <c r="M52947" s="51"/>
    </row>
    <row r="52948" spans="9:13">
      <c r="I52948" s="51"/>
      <c r="M52948" s="51"/>
    </row>
    <row r="52949" spans="9:13">
      <c r="I52949" s="51"/>
      <c r="M52949" s="51"/>
    </row>
    <row r="52950" spans="9:13">
      <c r="I52950" s="51"/>
      <c r="M52950" s="51"/>
    </row>
    <row r="52951" spans="9:13">
      <c r="I52951" s="51"/>
      <c r="M52951" s="51"/>
    </row>
    <row r="52952" spans="9:13">
      <c r="I52952" s="51"/>
      <c r="M52952" s="51"/>
    </row>
    <row r="52953" spans="9:13">
      <c r="I52953" s="51"/>
      <c r="M52953" s="51"/>
    </row>
    <row r="52954" spans="9:13">
      <c r="I52954" s="51"/>
      <c r="M52954" s="51"/>
    </row>
    <row r="52955" spans="9:13">
      <c r="I52955" s="51"/>
      <c r="M52955" s="51"/>
    </row>
    <row r="52956" spans="9:13">
      <c r="I52956" s="51"/>
      <c r="M52956" s="51"/>
    </row>
    <row r="52957" spans="9:13">
      <c r="I52957" s="51"/>
      <c r="M52957" s="51"/>
    </row>
    <row r="52958" spans="9:13">
      <c r="I52958" s="51"/>
      <c r="M52958" s="51"/>
    </row>
    <row r="52959" spans="9:13">
      <c r="I52959" s="51"/>
      <c r="M52959" s="51"/>
    </row>
    <row r="52960" spans="9:13">
      <c r="I52960" s="51"/>
      <c r="M52960" s="51"/>
    </row>
    <row r="52961" spans="9:13">
      <c r="I52961" s="51"/>
      <c r="M52961" s="51"/>
    </row>
    <row r="52962" spans="9:13">
      <c r="I52962" s="51"/>
      <c r="M52962" s="51"/>
    </row>
    <row r="52963" spans="9:13">
      <c r="I52963" s="51"/>
      <c r="M52963" s="51"/>
    </row>
    <row r="52964" spans="9:13">
      <c r="I52964" s="51"/>
      <c r="M52964" s="51"/>
    </row>
    <row r="52965" spans="9:13">
      <c r="I52965" s="51"/>
      <c r="M52965" s="51"/>
    </row>
    <row r="52966" spans="9:13">
      <c r="I52966" s="51"/>
      <c r="M52966" s="51"/>
    </row>
    <row r="52967" spans="9:13">
      <c r="I52967" s="51"/>
      <c r="M52967" s="51"/>
    </row>
    <row r="52968" spans="9:13">
      <c r="I52968" s="51"/>
      <c r="M52968" s="51"/>
    </row>
    <row r="52969" spans="9:13">
      <c r="I52969" s="51"/>
      <c r="M52969" s="51"/>
    </row>
    <row r="52970" spans="9:13">
      <c r="I52970" s="51"/>
      <c r="M52970" s="51"/>
    </row>
    <row r="52971" spans="9:13">
      <c r="I52971" s="51"/>
      <c r="M52971" s="51"/>
    </row>
    <row r="52972" spans="9:13">
      <c r="I52972" s="51"/>
      <c r="M52972" s="51"/>
    </row>
    <row r="52973" spans="9:13">
      <c r="I52973" s="51"/>
      <c r="M52973" s="51"/>
    </row>
    <row r="52974" spans="9:13">
      <c r="I52974" s="51"/>
      <c r="M52974" s="51"/>
    </row>
    <row r="52975" spans="9:13">
      <c r="I52975" s="51"/>
      <c r="M52975" s="51"/>
    </row>
    <row r="52976" spans="9:13">
      <c r="I52976" s="51"/>
      <c r="M52976" s="51"/>
    </row>
    <row r="52977" spans="9:13">
      <c r="I52977" s="51"/>
      <c r="M52977" s="51"/>
    </row>
    <row r="52978" spans="9:13">
      <c r="I52978" s="51"/>
      <c r="M52978" s="51"/>
    </row>
    <row r="52979" spans="9:13">
      <c r="I52979" s="51"/>
      <c r="M52979" s="51"/>
    </row>
    <row r="52980" spans="9:13">
      <c r="I52980" s="51"/>
      <c r="M52980" s="51"/>
    </row>
    <row r="52981" spans="9:13">
      <c r="I52981" s="51"/>
      <c r="M52981" s="51"/>
    </row>
    <row r="52982" spans="9:13">
      <c r="I52982" s="51"/>
      <c r="M52982" s="51"/>
    </row>
    <row r="52983" spans="9:13">
      <c r="I52983" s="51"/>
      <c r="M52983" s="51"/>
    </row>
    <row r="52984" spans="9:13">
      <c r="I52984" s="51"/>
      <c r="M52984" s="51"/>
    </row>
    <row r="52985" spans="9:13">
      <c r="I52985" s="51"/>
      <c r="M52985" s="51"/>
    </row>
    <row r="52986" spans="9:13">
      <c r="I52986" s="51"/>
      <c r="M52986" s="51"/>
    </row>
    <row r="52987" spans="9:13">
      <c r="I52987" s="51"/>
      <c r="M52987" s="51"/>
    </row>
    <row r="52988" spans="9:13">
      <c r="I52988" s="51"/>
      <c r="M52988" s="51"/>
    </row>
    <row r="52989" spans="9:13">
      <c r="I52989" s="51"/>
      <c r="M52989" s="51"/>
    </row>
    <row r="52990" spans="9:13">
      <c r="I52990" s="51"/>
      <c r="M52990" s="51"/>
    </row>
    <row r="52991" spans="9:13">
      <c r="I52991" s="51"/>
      <c r="M52991" s="51"/>
    </row>
    <row r="52992" spans="9:13">
      <c r="I52992" s="51"/>
      <c r="M52992" s="51"/>
    </row>
    <row r="52993" spans="9:13">
      <c r="I52993" s="51"/>
      <c r="M52993" s="51"/>
    </row>
    <row r="52994" spans="9:13">
      <c r="I52994" s="51"/>
      <c r="M52994" s="51"/>
    </row>
    <row r="52995" spans="9:13">
      <c r="I52995" s="51"/>
      <c r="M52995" s="51"/>
    </row>
    <row r="52996" spans="9:13">
      <c r="I52996" s="51"/>
      <c r="M52996" s="51"/>
    </row>
    <row r="52997" spans="9:13">
      <c r="I52997" s="51"/>
      <c r="M52997" s="51"/>
    </row>
    <row r="52998" spans="9:13">
      <c r="I52998" s="51"/>
      <c r="M52998" s="51"/>
    </row>
    <row r="52999" spans="9:13">
      <c r="I52999" s="51"/>
      <c r="M52999" s="51"/>
    </row>
    <row r="53000" spans="9:13">
      <c r="I53000" s="51"/>
      <c r="M53000" s="51"/>
    </row>
    <row r="53001" spans="9:13">
      <c r="I53001" s="51"/>
      <c r="M53001" s="51"/>
    </row>
    <row r="53002" spans="9:13">
      <c r="I53002" s="51"/>
      <c r="M53002" s="51"/>
    </row>
    <row r="53003" spans="9:13">
      <c r="I53003" s="51"/>
      <c r="M53003" s="51"/>
    </row>
    <row r="53004" spans="9:13">
      <c r="I53004" s="51"/>
      <c r="M53004" s="51"/>
    </row>
    <row r="53005" spans="9:13">
      <c r="I53005" s="51"/>
      <c r="M53005" s="51"/>
    </row>
    <row r="53006" spans="9:13">
      <c r="I53006" s="51"/>
      <c r="M53006" s="51"/>
    </row>
    <row r="53007" spans="9:13">
      <c r="I53007" s="51"/>
      <c r="M53007" s="51"/>
    </row>
    <row r="53008" spans="9:13">
      <c r="I53008" s="51"/>
      <c r="M53008" s="51"/>
    </row>
    <row r="53009" spans="9:13">
      <c r="I53009" s="51"/>
      <c r="M53009" s="51"/>
    </row>
    <row r="53010" spans="9:13">
      <c r="I53010" s="51"/>
      <c r="M53010" s="51"/>
    </row>
    <row r="53011" spans="9:13">
      <c r="I53011" s="51"/>
      <c r="M53011" s="51"/>
    </row>
    <row r="53012" spans="9:13">
      <c r="I53012" s="51"/>
      <c r="M53012" s="51"/>
    </row>
    <row r="53013" spans="9:13">
      <c r="I53013" s="51"/>
      <c r="M53013" s="51"/>
    </row>
    <row r="53014" spans="9:13">
      <c r="I53014" s="51"/>
      <c r="M53014" s="51"/>
    </row>
    <row r="53015" spans="9:13">
      <c r="I53015" s="51"/>
      <c r="M53015" s="51"/>
    </row>
    <row r="53016" spans="9:13">
      <c r="I53016" s="51"/>
      <c r="M53016" s="51"/>
    </row>
    <row r="53017" spans="9:13">
      <c r="I53017" s="51"/>
      <c r="M53017" s="51"/>
    </row>
    <row r="53018" spans="9:13">
      <c r="I53018" s="51"/>
      <c r="M53018" s="51"/>
    </row>
    <row r="53019" spans="9:13">
      <c r="I53019" s="51"/>
      <c r="M53019" s="51"/>
    </row>
    <row r="53020" spans="9:13">
      <c r="I53020" s="51"/>
      <c r="M53020" s="51"/>
    </row>
    <row r="53021" spans="9:13">
      <c r="I53021" s="51"/>
      <c r="M53021" s="51"/>
    </row>
    <row r="53022" spans="9:13">
      <c r="I53022" s="51"/>
      <c r="M53022" s="51"/>
    </row>
    <row r="53023" spans="9:13">
      <c r="I53023" s="51"/>
      <c r="M53023" s="51"/>
    </row>
    <row r="53024" spans="9:13">
      <c r="I53024" s="51"/>
      <c r="M53024" s="51"/>
    </row>
    <row r="53025" spans="9:13">
      <c r="I53025" s="51"/>
      <c r="M53025" s="51"/>
    </row>
    <row r="53026" spans="9:13">
      <c r="I53026" s="51"/>
      <c r="M53026" s="51"/>
    </row>
    <row r="53027" spans="9:13">
      <c r="I53027" s="51"/>
      <c r="M53027" s="51"/>
    </row>
    <row r="53028" spans="9:13">
      <c r="I53028" s="51"/>
      <c r="M53028" s="51"/>
    </row>
    <row r="53029" spans="9:13">
      <c r="I53029" s="51"/>
      <c r="M53029" s="51"/>
    </row>
    <row r="53030" spans="9:13">
      <c r="I53030" s="51"/>
      <c r="M53030" s="51"/>
    </row>
    <row r="53031" spans="9:13">
      <c r="I53031" s="51"/>
      <c r="M53031" s="51"/>
    </row>
    <row r="53032" spans="9:13">
      <c r="I53032" s="51"/>
      <c r="M53032" s="51"/>
    </row>
    <row r="53033" spans="9:13">
      <c r="I53033" s="51"/>
      <c r="M53033" s="51"/>
    </row>
    <row r="53034" spans="9:13">
      <c r="I53034" s="51"/>
      <c r="M53034" s="51"/>
    </row>
    <row r="53035" spans="9:13">
      <c r="I53035" s="51"/>
      <c r="M53035" s="51"/>
    </row>
    <row r="53036" spans="9:13">
      <c r="I53036" s="51"/>
      <c r="M53036" s="51"/>
    </row>
    <row r="53037" spans="9:13">
      <c r="I53037" s="51"/>
      <c r="M53037" s="51"/>
    </row>
    <row r="53038" spans="9:13">
      <c r="I53038" s="51"/>
      <c r="M53038" s="51"/>
    </row>
    <row r="53039" spans="9:13">
      <c r="I53039" s="51"/>
      <c r="M53039" s="51"/>
    </row>
    <row r="53040" spans="9:13">
      <c r="I53040" s="51"/>
      <c r="M53040" s="51"/>
    </row>
    <row r="53041" spans="9:13">
      <c r="I53041" s="51"/>
      <c r="M53041" s="51"/>
    </row>
    <row r="53042" spans="9:13">
      <c r="I53042" s="51"/>
      <c r="M53042" s="51"/>
    </row>
    <row r="53043" spans="9:13">
      <c r="I53043" s="51"/>
      <c r="M53043" s="51"/>
    </row>
    <row r="53044" spans="9:13">
      <c r="I53044" s="51"/>
      <c r="M53044" s="51"/>
    </row>
    <row r="53045" spans="9:13">
      <c r="I53045" s="51"/>
      <c r="M53045" s="51"/>
    </row>
    <row r="53046" spans="9:13">
      <c r="I53046" s="51"/>
      <c r="M53046" s="51"/>
    </row>
    <row r="53047" spans="9:13">
      <c r="I53047" s="51"/>
      <c r="M53047" s="51"/>
    </row>
    <row r="53048" spans="9:13">
      <c r="I53048" s="51"/>
      <c r="M53048" s="51"/>
    </row>
    <row r="53049" spans="9:13">
      <c r="I53049" s="51"/>
      <c r="M53049" s="51"/>
    </row>
    <row r="53050" spans="9:13">
      <c r="I53050" s="51"/>
      <c r="M53050" s="51"/>
    </row>
    <row r="53051" spans="9:13">
      <c r="I53051" s="51"/>
      <c r="M53051" s="51"/>
    </row>
    <row r="53052" spans="9:13">
      <c r="I53052" s="51"/>
      <c r="M53052" s="51"/>
    </row>
    <row r="53053" spans="9:13">
      <c r="I53053" s="51"/>
      <c r="M53053" s="51"/>
    </row>
    <row r="53054" spans="9:13">
      <c r="I53054" s="51"/>
      <c r="M53054" s="51"/>
    </row>
    <row r="53055" spans="9:13">
      <c r="I53055" s="51"/>
      <c r="M53055" s="51"/>
    </row>
    <row r="53056" spans="9:13">
      <c r="I53056" s="51"/>
      <c r="M53056" s="51"/>
    </row>
    <row r="53057" spans="9:13">
      <c r="I53057" s="51"/>
      <c r="M53057" s="51"/>
    </row>
    <row r="53058" spans="9:13">
      <c r="I53058" s="51"/>
      <c r="M53058" s="51"/>
    </row>
    <row r="53059" spans="9:13">
      <c r="I53059" s="51"/>
      <c r="M53059" s="51"/>
    </row>
    <row r="53060" spans="9:13">
      <c r="I53060" s="51"/>
      <c r="M53060" s="51"/>
    </row>
    <row r="53061" spans="9:13">
      <c r="I53061" s="51"/>
      <c r="M53061" s="51"/>
    </row>
    <row r="53062" spans="9:13">
      <c r="I53062" s="51"/>
      <c r="M53062" s="51"/>
    </row>
    <row r="53063" spans="9:13">
      <c r="I53063" s="51"/>
      <c r="M53063" s="51"/>
    </row>
    <row r="53064" spans="9:13">
      <c r="I53064" s="51"/>
      <c r="M53064" s="51"/>
    </row>
    <row r="53065" spans="9:13">
      <c r="I53065" s="51"/>
      <c r="M53065" s="51"/>
    </row>
    <row r="53066" spans="9:13">
      <c r="I53066" s="51"/>
      <c r="M53066" s="51"/>
    </row>
    <row r="53067" spans="9:13">
      <c r="I53067" s="51"/>
      <c r="M53067" s="51"/>
    </row>
    <row r="53068" spans="9:13">
      <c r="I53068" s="51"/>
      <c r="M53068" s="51"/>
    </row>
    <row r="53069" spans="9:13">
      <c r="I53069" s="51"/>
      <c r="M53069" s="51"/>
    </row>
    <row r="53070" spans="9:13">
      <c r="I53070" s="51"/>
      <c r="M53070" s="51"/>
    </row>
    <row r="53071" spans="9:13">
      <c r="I53071" s="51"/>
      <c r="M53071" s="51"/>
    </row>
    <row r="53072" spans="9:13">
      <c r="I53072" s="51"/>
      <c r="M53072" s="51"/>
    </row>
    <row r="53073" spans="9:13">
      <c r="I53073" s="51"/>
      <c r="M53073" s="51"/>
    </row>
    <row r="53074" spans="9:13">
      <c r="I53074" s="51"/>
      <c r="M53074" s="51"/>
    </row>
    <row r="53075" spans="9:13">
      <c r="I53075" s="51"/>
      <c r="M53075" s="51"/>
    </row>
    <row r="53076" spans="9:13">
      <c r="I53076" s="51"/>
      <c r="M53076" s="51"/>
    </row>
    <row r="53077" spans="9:13">
      <c r="I53077" s="51"/>
      <c r="M53077" s="51"/>
    </row>
    <row r="53078" spans="9:13">
      <c r="I53078" s="51"/>
      <c r="M53078" s="51"/>
    </row>
    <row r="53079" spans="9:13">
      <c r="I53079" s="51"/>
      <c r="M53079" s="51"/>
    </row>
    <row r="53080" spans="9:13">
      <c r="I53080" s="51"/>
      <c r="M53080" s="51"/>
    </row>
    <row r="53081" spans="9:13">
      <c r="I53081" s="51"/>
      <c r="M53081" s="51"/>
    </row>
    <row r="53082" spans="9:13">
      <c r="I53082" s="51"/>
      <c r="M53082" s="51"/>
    </row>
    <row r="53083" spans="9:13">
      <c r="I53083" s="51"/>
      <c r="M53083" s="51"/>
    </row>
    <row r="53084" spans="9:13">
      <c r="I53084" s="51"/>
      <c r="M53084" s="51"/>
    </row>
    <row r="53085" spans="9:13">
      <c r="I53085" s="51"/>
      <c r="M53085" s="51"/>
    </row>
    <row r="53086" spans="9:13">
      <c r="I53086" s="51"/>
      <c r="M53086" s="51"/>
    </row>
    <row r="53087" spans="9:13">
      <c r="I53087" s="51"/>
      <c r="M53087" s="51"/>
    </row>
    <row r="53088" spans="9:13">
      <c r="I53088" s="51"/>
      <c r="M53088" s="51"/>
    </row>
    <row r="53089" spans="9:13">
      <c r="I53089" s="51"/>
      <c r="M53089" s="51"/>
    </row>
    <row r="53090" spans="9:13">
      <c r="I53090" s="51"/>
      <c r="M53090" s="51"/>
    </row>
    <row r="53091" spans="9:13">
      <c r="I53091" s="51"/>
      <c r="M53091" s="51"/>
    </row>
    <row r="53092" spans="9:13">
      <c r="I53092" s="51"/>
      <c r="M53092" s="51"/>
    </row>
    <row r="53093" spans="9:13">
      <c r="I53093" s="51"/>
      <c r="M53093" s="51"/>
    </row>
    <row r="53094" spans="9:13">
      <c r="I53094" s="51"/>
      <c r="M53094" s="51"/>
    </row>
    <row r="53095" spans="9:13">
      <c r="I53095" s="51"/>
      <c r="M53095" s="51"/>
    </row>
    <row r="53096" spans="9:13">
      <c r="I53096" s="51"/>
      <c r="M53096" s="51"/>
    </row>
    <row r="53097" spans="9:13">
      <c r="I53097" s="51"/>
      <c r="M53097" s="51"/>
    </row>
    <row r="53098" spans="9:13">
      <c r="I53098" s="51"/>
      <c r="M53098" s="51"/>
    </row>
    <row r="53099" spans="9:13">
      <c r="I53099" s="51"/>
      <c r="M53099" s="51"/>
    </row>
    <row r="53100" spans="9:13">
      <c r="I53100" s="51"/>
      <c r="M53100" s="51"/>
    </row>
    <row r="53101" spans="9:13">
      <c r="I53101" s="51"/>
      <c r="M53101" s="51"/>
    </row>
    <row r="53102" spans="9:13">
      <c r="I53102" s="51"/>
      <c r="M53102" s="51"/>
    </row>
    <row r="53103" spans="9:13">
      <c r="I53103" s="51"/>
      <c r="M53103" s="51"/>
    </row>
    <row r="53104" spans="9:13">
      <c r="I53104" s="51"/>
      <c r="M53104" s="51"/>
    </row>
    <row r="53105" spans="9:13">
      <c r="I53105" s="51"/>
      <c r="M53105" s="51"/>
    </row>
    <row r="53106" spans="9:13">
      <c r="I53106" s="51"/>
      <c r="M53106" s="51"/>
    </row>
    <row r="53107" spans="9:13">
      <c r="I53107" s="51"/>
      <c r="M53107" s="51"/>
    </row>
    <row r="53108" spans="9:13">
      <c r="I53108" s="51"/>
      <c r="M53108" s="51"/>
    </row>
    <row r="53109" spans="9:13">
      <c r="I53109" s="51"/>
      <c r="M53109" s="51"/>
    </row>
    <row r="53110" spans="9:13">
      <c r="I53110" s="51"/>
      <c r="M53110" s="51"/>
    </row>
    <row r="53111" spans="9:13">
      <c r="I53111" s="51"/>
      <c r="M53111" s="51"/>
    </row>
    <row r="53112" spans="9:13">
      <c r="I53112" s="51"/>
      <c r="M53112" s="51"/>
    </row>
    <row r="53113" spans="9:13">
      <c r="I53113" s="51"/>
      <c r="M53113" s="51"/>
    </row>
    <row r="53114" spans="9:13">
      <c r="I53114" s="51"/>
      <c r="M53114" s="51"/>
    </row>
    <row r="53115" spans="9:13">
      <c r="I53115" s="51"/>
      <c r="M53115" s="51"/>
    </row>
    <row r="53116" spans="9:13">
      <c r="I53116" s="51"/>
      <c r="M53116" s="51"/>
    </row>
    <row r="53117" spans="9:13">
      <c r="I53117" s="51"/>
      <c r="M53117" s="51"/>
    </row>
    <row r="53118" spans="9:13">
      <c r="I53118" s="51"/>
      <c r="M53118" s="51"/>
    </row>
    <row r="53119" spans="9:13">
      <c r="I53119" s="51"/>
      <c r="M53119" s="51"/>
    </row>
    <row r="53120" spans="9:13">
      <c r="I53120" s="51"/>
      <c r="M53120" s="51"/>
    </row>
    <row r="53121" spans="9:13">
      <c r="I53121" s="51"/>
      <c r="M53121" s="51"/>
    </row>
    <row r="53122" spans="9:13">
      <c r="I53122" s="51"/>
      <c r="M53122" s="51"/>
    </row>
    <row r="53123" spans="9:13">
      <c r="I53123" s="51"/>
      <c r="M53123" s="51"/>
    </row>
    <row r="53124" spans="9:13">
      <c r="I53124" s="51"/>
      <c r="M53124" s="51"/>
    </row>
    <row r="53125" spans="9:13">
      <c r="I53125" s="51"/>
      <c r="M53125" s="51"/>
    </row>
    <row r="53126" spans="9:13">
      <c r="I53126" s="51"/>
      <c r="M53126" s="51"/>
    </row>
    <row r="53127" spans="9:13">
      <c r="I53127" s="51"/>
      <c r="M53127" s="51"/>
    </row>
    <row r="53128" spans="9:13">
      <c r="I53128" s="51"/>
      <c r="M53128" s="51"/>
    </row>
    <row r="53129" spans="9:13">
      <c r="I53129" s="51"/>
      <c r="M53129" s="51"/>
    </row>
    <row r="53130" spans="9:13">
      <c r="I53130" s="51"/>
      <c r="M53130" s="51"/>
    </row>
    <row r="53131" spans="9:13">
      <c r="I53131" s="51"/>
      <c r="M53131" s="51"/>
    </row>
    <row r="53132" spans="9:13">
      <c r="I53132" s="51"/>
      <c r="M53132" s="51"/>
    </row>
    <row r="53133" spans="9:13">
      <c r="I53133" s="51"/>
      <c r="M53133" s="51"/>
    </row>
    <row r="53134" spans="9:13">
      <c r="I53134" s="51"/>
      <c r="M53134" s="51"/>
    </row>
    <row r="53135" spans="9:13">
      <c r="I53135" s="51"/>
      <c r="M53135" s="51"/>
    </row>
    <row r="53136" spans="9:13">
      <c r="I53136" s="51"/>
      <c r="M53136" s="51"/>
    </row>
    <row r="53137" spans="9:13">
      <c r="I53137" s="51"/>
      <c r="M53137" s="51"/>
    </row>
    <row r="53138" spans="9:13">
      <c r="I53138" s="51"/>
      <c r="M53138" s="51"/>
    </row>
    <row r="53139" spans="9:13">
      <c r="I53139" s="51"/>
      <c r="M53139" s="51"/>
    </row>
    <row r="53140" spans="9:13">
      <c r="I53140" s="51"/>
      <c r="M53140" s="51"/>
    </row>
    <row r="53141" spans="9:13">
      <c r="I53141" s="51"/>
      <c r="M53141" s="51"/>
    </row>
    <row r="53142" spans="9:13">
      <c r="I53142" s="51"/>
      <c r="M53142" s="51"/>
    </row>
    <row r="53143" spans="9:13">
      <c r="I53143" s="51"/>
      <c r="M53143" s="51"/>
    </row>
    <row r="53144" spans="9:13">
      <c r="I53144" s="51"/>
      <c r="M53144" s="51"/>
    </row>
    <row r="53145" spans="9:13">
      <c r="I53145" s="51"/>
      <c r="M53145" s="51"/>
    </row>
    <row r="53146" spans="9:13">
      <c r="I53146" s="51"/>
      <c r="M53146" s="51"/>
    </row>
    <row r="53147" spans="9:13">
      <c r="I53147" s="51"/>
      <c r="M53147" s="51"/>
    </row>
    <row r="53148" spans="9:13">
      <c r="I53148" s="51"/>
      <c r="M53148" s="51"/>
    </row>
    <row r="53149" spans="9:13">
      <c r="I53149" s="51"/>
      <c r="M53149" s="51"/>
    </row>
    <row r="53150" spans="9:13">
      <c r="I53150" s="51"/>
      <c r="M53150" s="51"/>
    </row>
    <row r="53151" spans="9:13">
      <c r="I53151" s="51"/>
      <c r="M53151" s="51"/>
    </row>
    <row r="53152" spans="9:13">
      <c r="I53152" s="51"/>
      <c r="M53152" s="51"/>
    </row>
    <row r="53153" spans="9:13">
      <c r="I53153" s="51"/>
      <c r="M53153" s="51"/>
    </row>
    <row r="53154" spans="9:13">
      <c r="I53154" s="51"/>
      <c r="M53154" s="51"/>
    </row>
    <row r="53155" spans="9:13">
      <c r="I53155" s="51"/>
      <c r="M53155" s="51"/>
    </row>
    <row r="53156" spans="9:13">
      <c r="I53156" s="51"/>
      <c r="M53156" s="51"/>
    </row>
    <row r="53157" spans="9:13">
      <c r="I53157" s="51"/>
      <c r="M53157" s="51"/>
    </row>
    <row r="53158" spans="9:13">
      <c r="I53158" s="51"/>
      <c r="M53158" s="51"/>
    </row>
    <row r="53159" spans="9:13">
      <c r="I53159" s="51"/>
      <c r="M53159" s="51"/>
    </row>
    <row r="53160" spans="9:13">
      <c r="I53160" s="51"/>
      <c r="M53160" s="51"/>
    </row>
    <row r="53161" spans="9:13">
      <c r="I53161" s="51"/>
      <c r="M53161" s="51"/>
    </row>
    <row r="53162" spans="9:13">
      <c r="I53162" s="51"/>
      <c r="M53162" s="51"/>
    </row>
    <row r="53163" spans="9:13">
      <c r="I53163" s="51"/>
      <c r="M53163" s="51"/>
    </row>
    <row r="53164" spans="9:13">
      <c r="I53164" s="51"/>
      <c r="M53164" s="51"/>
    </row>
    <row r="53165" spans="9:13">
      <c r="I53165" s="51"/>
      <c r="M53165" s="51"/>
    </row>
    <row r="53166" spans="9:13">
      <c r="I53166" s="51"/>
      <c r="M53166" s="51"/>
    </row>
    <row r="53167" spans="9:13">
      <c r="I53167" s="51"/>
      <c r="M53167" s="51"/>
    </row>
    <row r="53168" spans="9:13">
      <c r="I53168" s="51"/>
      <c r="M53168" s="51"/>
    </row>
    <row r="53169" spans="9:13">
      <c r="I53169" s="51"/>
      <c r="M53169" s="51"/>
    </row>
    <row r="53170" spans="9:13">
      <c r="I53170" s="51"/>
      <c r="M53170" s="51"/>
    </row>
    <row r="53171" spans="9:13">
      <c r="I53171" s="51"/>
      <c r="M53171" s="51"/>
    </row>
    <row r="53172" spans="9:13">
      <c r="I53172" s="51"/>
      <c r="M53172" s="51"/>
    </row>
    <row r="53173" spans="9:13">
      <c r="I53173" s="51"/>
      <c r="M53173" s="51"/>
    </row>
    <row r="53174" spans="9:13">
      <c r="I53174" s="51"/>
      <c r="M53174" s="51"/>
    </row>
    <row r="53175" spans="9:13">
      <c r="I53175" s="51"/>
      <c r="M53175" s="51"/>
    </row>
    <row r="53176" spans="9:13">
      <c r="I53176" s="51"/>
      <c r="M53176" s="51"/>
    </row>
    <row r="53177" spans="9:13">
      <c r="I53177" s="51"/>
      <c r="M53177" s="51"/>
    </row>
    <row r="53178" spans="9:13">
      <c r="I53178" s="51"/>
      <c r="M53178" s="51"/>
    </row>
    <row r="53179" spans="9:13">
      <c r="I53179" s="51"/>
      <c r="M53179" s="51"/>
    </row>
    <row r="53180" spans="9:13">
      <c r="I53180" s="51"/>
      <c r="M53180" s="51"/>
    </row>
    <row r="53181" spans="9:13">
      <c r="I53181" s="51"/>
      <c r="M53181" s="51"/>
    </row>
    <row r="53182" spans="9:13">
      <c r="I53182" s="51"/>
      <c r="M53182" s="51"/>
    </row>
    <row r="53183" spans="9:13">
      <c r="I53183" s="51"/>
      <c r="M53183" s="51"/>
    </row>
    <row r="53184" spans="9:13">
      <c r="I53184" s="51"/>
      <c r="M53184" s="51"/>
    </row>
    <row r="53185" spans="9:13">
      <c r="I53185" s="51"/>
      <c r="M53185" s="51"/>
    </row>
    <row r="53186" spans="9:13">
      <c r="I53186" s="51"/>
      <c r="M53186" s="51"/>
    </row>
    <row r="53187" spans="9:13">
      <c r="I53187" s="51"/>
      <c r="M53187" s="51"/>
    </row>
    <row r="53188" spans="9:13">
      <c r="I53188" s="51"/>
      <c r="M53188" s="51"/>
    </row>
    <row r="53189" spans="9:13">
      <c r="I53189" s="51"/>
      <c r="M53189" s="51"/>
    </row>
    <row r="53190" spans="9:13">
      <c r="I53190" s="51"/>
      <c r="M53190" s="51"/>
    </row>
    <row r="53191" spans="9:13">
      <c r="I53191" s="51"/>
      <c r="M53191" s="51"/>
    </row>
    <row r="53192" spans="9:13">
      <c r="I53192" s="51"/>
      <c r="M53192" s="51"/>
    </row>
    <row r="53193" spans="9:13">
      <c r="I53193" s="51"/>
      <c r="M53193" s="51"/>
    </row>
    <row r="53194" spans="9:13">
      <c r="I53194" s="51"/>
      <c r="M53194" s="51"/>
    </row>
    <row r="53195" spans="9:13">
      <c r="I53195" s="51"/>
      <c r="M53195" s="51"/>
    </row>
    <row r="53196" spans="9:13">
      <c r="I53196" s="51"/>
      <c r="M53196" s="51"/>
    </row>
    <row r="53197" spans="9:13">
      <c r="I53197" s="51"/>
      <c r="M53197" s="51"/>
    </row>
    <row r="53198" spans="9:13">
      <c r="I53198" s="51"/>
      <c r="M53198" s="51"/>
    </row>
    <row r="53199" spans="9:13">
      <c r="I53199" s="51"/>
      <c r="M53199" s="51"/>
    </row>
    <row r="53200" spans="9:13">
      <c r="I53200" s="51"/>
      <c r="M53200" s="51"/>
    </row>
    <row r="53201" spans="9:13">
      <c r="I53201" s="51"/>
      <c r="M53201" s="51"/>
    </row>
    <row r="53202" spans="9:13">
      <c r="I53202" s="51"/>
      <c r="M53202" s="51"/>
    </row>
    <row r="53203" spans="9:13">
      <c r="I53203" s="51"/>
      <c r="M53203" s="51"/>
    </row>
    <row r="53204" spans="9:13">
      <c r="I53204" s="51"/>
      <c r="M53204" s="51"/>
    </row>
    <row r="53205" spans="9:13">
      <c r="I53205" s="51"/>
      <c r="M53205" s="51"/>
    </row>
    <row r="53206" spans="9:13">
      <c r="I53206" s="51"/>
      <c r="M53206" s="51"/>
    </row>
    <row r="53207" spans="9:13">
      <c r="I53207" s="51"/>
      <c r="M53207" s="51"/>
    </row>
    <row r="53208" spans="9:13">
      <c r="I53208" s="51"/>
      <c r="M53208" s="51"/>
    </row>
    <row r="53209" spans="9:13">
      <c r="I53209" s="51"/>
      <c r="M53209" s="51"/>
    </row>
    <row r="53210" spans="9:13">
      <c r="I53210" s="51"/>
      <c r="M53210" s="51"/>
    </row>
    <row r="53211" spans="9:13">
      <c r="I53211" s="51"/>
      <c r="M53211" s="51"/>
    </row>
    <row r="53212" spans="9:13">
      <c r="I53212" s="51"/>
      <c r="M53212" s="51"/>
    </row>
    <row r="53213" spans="9:13">
      <c r="I53213" s="51"/>
      <c r="M53213" s="51"/>
    </row>
    <row r="53214" spans="9:13">
      <c r="I53214" s="51"/>
      <c r="M53214" s="51"/>
    </row>
    <row r="53215" spans="9:13">
      <c r="I53215" s="51"/>
      <c r="M53215" s="51"/>
    </row>
    <row r="53216" spans="9:13">
      <c r="I53216" s="51"/>
      <c r="M53216" s="51"/>
    </row>
    <row r="53217" spans="9:13">
      <c r="I53217" s="51"/>
      <c r="M53217" s="51"/>
    </row>
    <row r="53218" spans="9:13">
      <c r="I53218" s="51"/>
      <c r="M53218" s="51"/>
    </row>
    <row r="53219" spans="9:13">
      <c r="I53219" s="51"/>
      <c r="M53219" s="51"/>
    </row>
    <row r="53220" spans="9:13">
      <c r="I53220" s="51"/>
      <c r="M53220" s="51"/>
    </row>
    <row r="53221" spans="9:13">
      <c r="I53221" s="51"/>
      <c r="M53221" s="51"/>
    </row>
    <row r="53222" spans="9:13">
      <c r="I53222" s="51"/>
      <c r="M53222" s="51"/>
    </row>
    <row r="53223" spans="9:13">
      <c r="I53223" s="51"/>
      <c r="M53223" s="51"/>
    </row>
    <row r="53224" spans="9:13">
      <c r="I53224" s="51"/>
      <c r="M53224" s="51"/>
    </row>
    <row r="53225" spans="9:13">
      <c r="I53225" s="51"/>
      <c r="M53225" s="51"/>
    </row>
    <row r="53226" spans="9:13">
      <c r="I53226" s="51"/>
      <c r="M53226" s="51"/>
    </row>
    <row r="53227" spans="9:13">
      <c r="I53227" s="51"/>
      <c r="M53227" s="51"/>
    </row>
    <row r="53228" spans="9:13">
      <c r="I53228" s="51"/>
      <c r="M53228" s="51"/>
    </row>
    <row r="53229" spans="9:13">
      <c r="I53229" s="51"/>
      <c r="M53229" s="51"/>
    </row>
    <row r="53230" spans="9:13">
      <c r="I53230" s="51"/>
      <c r="M53230" s="51"/>
    </row>
    <row r="53231" spans="9:13">
      <c r="I53231" s="51"/>
      <c r="M53231" s="51"/>
    </row>
    <row r="53232" spans="9:13">
      <c r="I53232" s="51"/>
      <c r="M53232" s="51"/>
    </row>
    <row r="53233" spans="9:13">
      <c r="I53233" s="51"/>
      <c r="M53233" s="51"/>
    </row>
    <row r="53234" spans="9:13">
      <c r="I53234" s="51"/>
      <c r="M53234" s="51"/>
    </row>
    <row r="53235" spans="9:13">
      <c r="I53235" s="51"/>
      <c r="M53235" s="51"/>
    </row>
    <row r="53236" spans="9:13">
      <c r="I53236" s="51"/>
      <c r="M53236" s="51"/>
    </row>
    <row r="53237" spans="9:13">
      <c r="I53237" s="51"/>
      <c r="M53237" s="51"/>
    </row>
    <row r="53238" spans="9:13">
      <c r="I53238" s="51"/>
      <c r="M53238" s="51"/>
    </row>
    <row r="53239" spans="9:13">
      <c r="I53239" s="51"/>
      <c r="M53239" s="51"/>
    </row>
    <row r="53240" spans="9:13">
      <c r="I53240" s="51"/>
      <c r="M53240" s="51"/>
    </row>
    <row r="53241" spans="9:13">
      <c r="I53241" s="51"/>
      <c r="M53241" s="51"/>
    </row>
    <row r="53242" spans="9:13">
      <c r="I53242" s="51"/>
      <c r="M53242" s="51"/>
    </row>
    <row r="53243" spans="9:13">
      <c r="I53243" s="51"/>
      <c r="M53243" s="51"/>
    </row>
    <row r="53244" spans="9:13">
      <c r="I53244" s="51"/>
      <c r="M53244" s="51"/>
    </row>
    <row r="53245" spans="9:13">
      <c r="I53245" s="51"/>
      <c r="M53245" s="51"/>
    </row>
    <row r="53246" spans="9:13">
      <c r="I53246" s="51"/>
      <c r="M53246" s="51"/>
    </row>
    <row r="53247" spans="9:13">
      <c r="I53247" s="51"/>
      <c r="M53247" s="51"/>
    </row>
    <row r="53248" spans="9:13">
      <c r="I53248" s="51"/>
      <c r="M53248" s="51"/>
    </row>
    <row r="53249" spans="9:13">
      <c r="I53249" s="51"/>
      <c r="M53249" s="51"/>
    </row>
    <row r="53250" spans="9:13">
      <c r="I53250" s="51"/>
      <c r="M53250" s="51"/>
    </row>
    <row r="53251" spans="9:13">
      <c r="I53251" s="51"/>
      <c r="M53251" s="51"/>
    </row>
    <row r="53252" spans="9:13">
      <c r="I53252" s="51"/>
      <c r="M53252" s="51"/>
    </row>
    <row r="53253" spans="9:13">
      <c r="I53253" s="51"/>
      <c r="M53253" s="51"/>
    </row>
    <row r="53254" spans="9:13">
      <c r="I53254" s="51"/>
      <c r="M53254" s="51"/>
    </row>
    <row r="53255" spans="9:13">
      <c r="I53255" s="51"/>
      <c r="M53255" s="51"/>
    </row>
    <row r="53256" spans="9:13">
      <c r="I53256" s="51"/>
      <c r="M53256" s="51"/>
    </row>
    <row r="53257" spans="9:13">
      <c r="I53257" s="51"/>
      <c r="M53257" s="51"/>
    </row>
    <row r="53258" spans="9:13">
      <c r="I53258" s="51"/>
      <c r="M53258" s="51"/>
    </row>
    <row r="53259" spans="9:13">
      <c r="I53259" s="51"/>
      <c r="M53259" s="51"/>
    </row>
    <row r="53260" spans="9:13">
      <c r="I53260" s="51"/>
      <c r="M53260" s="51"/>
    </row>
    <row r="53261" spans="9:13">
      <c r="I53261" s="51"/>
      <c r="M53261" s="51"/>
    </row>
    <row r="53262" spans="9:13">
      <c r="I53262" s="51"/>
      <c r="M53262" s="51"/>
    </row>
    <row r="53263" spans="9:13">
      <c r="I53263" s="51"/>
      <c r="M53263" s="51"/>
    </row>
    <row r="53264" spans="9:13">
      <c r="I53264" s="51"/>
      <c r="M53264" s="51"/>
    </row>
    <row r="53265" spans="9:13">
      <c r="I53265" s="51"/>
      <c r="M53265" s="51"/>
    </row>
    <row r="53266" spans="9:13">
      <c r="I53266" s="51"/>
      <c r="M53266" s="51"/>
    </row>
    <row r="53267" spans="9:13">
      <c r="I53267" s="51"/>
      <c r="M53267" s="51"/>
    </row>
    <row r="53268" spans="9:13">
      <c r="I53268" s="51"/>
      <c r="M53268" s="51"/>
    </row>
    <row r="53269" spans="9:13">
      <c r="I53269" s="51"/>
      <c r="M53269" s="51"/>
    </row>
    <row r="53270" spans="9:13">
      <c r="I53270" s="51"/>
      <c r="M53270" s="51"/>
    </row>
    <row r="53271" spans="9:13">
      <c r="I53271" s="51"/>
      <c r="M53271" s="51"/>
    </row>
    <row r="53272" spans="9:13">
      <c r="I53272" s="51"/>
      <c r="M53272" s="51"/>
    </row>
    <row r="53273" spans="9:13">
      <c r="I53273" s="51"/>
      <c r="M53273" s="51"/>
    </row>
    <row r="53274" spans="9:13">
      <c r="I53274" s="51"/>
      <c r="M53274" s="51"/>
    </row>
    <row r="53275" spans="9:13">
      <c r="I53275" s="51"/>
      <c r="M53275" s="51"/>
    </row>
    <row r="53276" spans="9:13">
      <c r="I53276" s="51"/>
      <c r="M53276" s="51"/>
    </row>
    <row r="53277" spans="9:13">
      <c r="I53277" s="51"/>
      <c r="M53277" s="51"/>
    </row>
    <row r="53278" spans="9:13">
      <c r="I53278" s="51"/>
      <c r="M53278" s="51"/>
    </row>
    <row r="53279" spans="9:13">
      <c r="I53279" s="51"/>
      <c r="M53279" s="51"/>
    </row>
    <row r="53280" spans="9:13">
      <c r="I53280" s="51"/>
      <c r="M53280" s="51"/>
    </row>
    <row r="53281" spans="9:13">
      <c r="I53281" s="51"/>
      <c r="M53281" s="51"/>
    </row>
    <row r="53282" spans="9:13">
      <c r="I53282" s="51"/>
      <c r="M53282" s="51"/>
    </row>
    <row r="53283" spans="9:13">
      <c r="I53283" s="51"/>
      <c r="M53283" s="51"/>
    </row>
    <row r="53284" spans="9:13">
      <c r="I53284" s="51"/>
      <c r="M53284" s="51"/>
    </row>
    <row r="53285" spans="9:13">
      <c r="I53285" s="51"/>
      <c r="M53285" s="51"/>
    </row>
    <row r="53286" spans="9:13">
      <c r="I53286" s="51"/>
      <c r="M53286" s="51"/>
    </row>
    <row r="53287" spans="9:13">
      <c r="I53287" s="51"/>
      <c r="M53287" s="51"/>
    </row>
    <row r="53288" spans="9:13">
      <c r="I53288" s="51"/>
      <c r="M53288" s="51"/>
    </row>
    <row r="53289" spans="9:13">
      <c r="I53289" s="51"/>
      <c r="M53289" s="51"/>
    </row>
    <row r="53290" spans="9:13">
      <c r="I53290" s="51"/>
      <c r="M53290" s="51"/>
    </row>
    <row r="53291" spans="9:13">
      <c r="I53291" s="51"/>
      <c r="M53291" s="51"/>
    </row>
    <row r="53292" spans="9:13">
      <c r="I53292" s="51"/>
      <c r="M53292" s="51"/>
    </row>
    <row r="53293" spans="9:13">
      <c r="I53293" s="51"/>
      <c r="M53293" s="51"/>
    </row>
    <row r="53294" spans="9:13">
      <c r="I53294" s="51"/>
      <c r="M53294" s="51"/>
    </row>
    <row r="53295" spans="9:13">
      <c r="I53295" s="51"/>
      <c r="M53295" s="51"/>
    </row>
    <row r="53296" spans="9:13">
      <c r="I53296" s="51"/>
      <c r="M53296" s="51"/>
    </row>
    <row r="53297" spans="9:13">
      <c r="I53297" s="51"/>
      <c r="M53297" s="51"/>
    </row>
    <row r="53298" spans="9:13">
      <c r="I53298" s="51"/>
      <c r="M53298" s="51"/>
    </row>
    <row r="53299" spans="9:13">
      <c r="I53299" s="51"/>
      <c r="M53299" s="51"/>
    </row>
    <row r="53300" spans="9:13">
      <c r="I53300" s="51"/>
      <c r="M53300" s="51"/>
    </row>
    <row r="53301" spans="9:13">
      <c r="I53301" s="51"/>
      <c r="M53301" s="51"/>
    </row>
    <row r="53302" spans="9:13">
      <c r="I53302" s="51"/>
      <c r="M53302" s="51"/>
    </row>
    <row r="53303" spans="9:13">
      <c r="I53303" s="51"/>
      <c r="M53303" s="51"/>
    </row>
    <row r="53304" spans="9:13">
      <c r="I53304" s="51"/>
      <c r="M53304" s="51"/>
    </row>
    <row r="53305" spans="9:13">
      <c r="I53305" s="51"/>
      <c r="M53305" s="51"/>
    </row>
    <row r="53306" spans="9:13">
      <c r="I53306" s="51"/>
      <c r="M53306" s="51"/>
    </row>
    <row r="53307" spans="9:13">
      <c r="I53307" s="51"/>
      <c r="M53307" s="51"/>
    </row>
    <row r="53308" spans="9:13">
      <c r="I53308" s="51"/>
      <c r="M53308" s="51"/>
    </row>
    <row r="53309" spans="9:13">
      <c r="I53309" s="51"/>
      <c r="M53309" s="51"/>
    </row>
    <row r="53310" spans="9:13">
      <c r="I53310" s="51"/>
      <c r="M53310" s="51"/>
    </row>
    <row r="53311" spans="9:13">
      <c r="I53311" s="51"/>
      <c r="M53311" s="51"/>
    </row>
    <row r="53312" spans="9:13">
      <c r="I53312" s="51"/>
      <c r="M53312" s="51"/>
    </row>
    <row r="53313" spans="9:13">
      <c r="I53313" s="51"/>
      <c r="M53313" s="51"/>
    </row>
    <row r="53314" spans="9:13">
      <c r="I53314" s="51"/>
      <c r="M53314" s="51"/>
    </row>
    <row r="53315" spans="9:13">
      <c r="I53315" s="51"/>
      <c r="M53315" s="51"/>
    </row>
    <row r="53316" spans="9:13">
      <c r="I53316" s="51"/>
      <c r="M53316" s="51"/>
    </row>
    <row r="53317" spans="9:13">
      <c r="I53317" s="51"/>
      <c r="M53317" s="51"/>
    </row>
    <row r="53318" spans="9:13">
      <c r="I53318" s="51"/>
      <c r="M53318" s="51"/>
    </row>
    <row r="53319" spans="9:13">
      <c r="I53319" s="51"/>
      <c r="M53319" s="51"/>
    </row>
    <row r="53320" spans="9:13">
      <c r="I53320" s="51"/>
      <c r="M53320" s="51"/>
    </row>
    <row r="53321" spans="9:13">
      <c r="I53321" s="51"/>
      <c r="M53321" s="51"/>
    </row>
    <row r="53322" spans="9:13">
      <c r="I53322" s="51"/>
      <c r="M53322" s="51"/>
    </row>
    <row r="53323" spans="9:13">
      <c r="I53323" s="51"/>
      <c r="M53323" s="51"/>
    </row>
    <row r="53324" spans="9:13">
      <c r="I53324" s="51"/>
      <c r="M53324" s="51"/>
    </row>
    <row r="53325" spans="9:13">
      <c r="I53325" s="51"/>
      <c r="M53325" s="51"/>
    </row>
    <row r="53326" spans="9:13">
      <c r="I53326" s="51"/>
      <c r="M53326" s="51"/>
    </row>
    <row r="53327" spans="9:13">
      <c r="I53327" s="51"/>
      <c r="M53327" s="51"/>
    </row>
    <row r="53328" spans="9:13">
      <c r="I53328" s="51"/>
      <c r="M53328" s="51"/>
    </row>
    <row r="53329" spans="9:13">
      <c r="I53329" s="51"/>
      <c r="M53329" s="51"/>
    </row>
    <row r="53330" spans="9:13">
      <c r="I53330" s="51"/>
      <c r="M53330" s="51"/>
    </row>
    <row r="53331" spans="9:13">
      <c r="I53331" s="51"/>
      <c r="M53331" s="51"/>
    </row>
    <row r="53332" spans="9:13">
      <c r="I53332" s="51"/>
      <c r="M53332" s="51"/>
    </row>
    <row r="53333" spans="9:13">
      <c r="I53333" s="51"/>
      <c r="M53333" s="51"/>
    </row>
    <row r="53334" spans="9:13">
      <c r="I53334" s="51"/>
      <c r="M53334" s="51"/>
    </row>
    <row r="53335" spans="9:13">
      <c r="I53335" s="51"/>
      <c r="M53335" s="51"/>
    </row>
    <row r="53336" spans="9:13">
      <c r="I53336" s="51"/>
      <c r="M53336" s="51"/>
    </row>
    <row r="53337" spans="9:13">
      <c r="I53337" s="51"/>
      <c r="M53337" s="51"/>
    </row>
    <row r="53338" spans="9:13">
      <c r="I53338" s="51"/>
      <c r="M53338" s="51"/>
    </row>
    <row r="53339" spans="9:13">
      <c r="I53339" s="51"/>
      <c r="M53339" s="51"/>
    </row>
    <row r="53340" spans="9:13">
      <c r="I53340" s="51"/>
      <c r="M53340" s="51"/>
    </row>
    <row r="53341" spans="9:13">
      <c r="I53341" s="51"/>
      <c r="M53341" s="51"/>
    </row>
    <row r="53342" spans="9:13">
      <c r="I53342" s="51"/>
      <c r="M53342" s="51"/>
    </row>
    <row r="53343" spans="9:13">
      <c r="I53343" s="51"/>
      <c r="M53343" s="51"/>
    </row>
    <row r="53344" spans="9:13">
      <c r="I53344" s="51"/>
      <c r="M53344" s="51"/>
    </row>
    <row r="53345" spans="9:13">
      <c r="I53345" s="51"/>
      <c r="M53345" s="51"/>
    </row>
    <row r="53346" spans="9:13">
      <c r="I53346" s="51"/>
      <c r="M53346" s="51"/>
    </row>
    <row r="53347" spans="9:13">
      <c r="I53347" s="51"/>
      <c r="M53347" s="51"/>
    </row>
    <row r="53348" spans="9:13">
      <c r="I53348" s="51"/>
      <c r="M53348" s="51"/>
    </row>
    <row r="53349" spans="9:13">
      <c r="I53349" s="51"/>
      <c r="M53349" s="51"/>
    </row>
    <row r="53350" spans="9:13">
      <c r="I53350" s="51"/>
      <c r="M53350" s="51"/>
    </row>
    <row r="53351" spans="9:13">
      <c r="I53351" s="51"/>
      <c r="M53351" s="51"/>
    </row>
    <row r="53352" spans="9:13">
      <c r="I53352" s="51"/>
      <c r="M53352" s="51"/>
    </row>
    <row r="53353" spans="9:13">
      <c r="I53353" s="51"/>
      <c r="M53353" s="51"/>
    </row>
    <row r="53354" spans="9:13">
      <c r="I53354" s="51"/>
      <c r="M53354" s="51"/>
    </row>
    <row r="53355" spans="9:13">
      <c r="I53355" s="51"/>
      <c r="M53355" s="51"/>
    </row>
    <row r="53356" spans="9:13">
      <c r="I53356" s="51"/>
      <c r="M53356" s="51"/>
    </row>
    <row r="53357" spans="9:13">
      <c r="I53357" s="51"/>
      <c r="M53357" s="51"/>
    </row>
    <row r="53358" spans="9:13">
      <c r="I53358" s="51"/>
      <c r="M53358" s="51"/>
    </row>
    <row r="53359" spans="9:13">
      <c r="I53359" s="51"/>
      <c r="M53359" s="51"/>
    </row>
    <row r="53360" spans="9:13">
      <c r="I53360" s="51"/>
      <c r="M53360" s="51"/>
    </row>
    <row r="53361" spans="9:13">
      <c r="I53361" s="51"/>
      <c r="M53361" s="51"/>
    </row>
    <row r="53362" spans="9:13">
      <c r="I53362" s="51"/>
      <c r="M53362" s="51"/>
    </row>
    <row r="53363" spans="9:13">
      <c r="I53363" s="51"/>
      <c r="M53363" s="51"/>
    </row>
    <row r="53364" spans="9:13">
      <c r="I53364" s="51"/>
      <c r="M53364" s="51"/>
    </row>
    <row r="53365" spans="9:13">
      <c r="I53365" s="51"/>
      <c r="M53365" s="51"/>
    </row>
    <row r="53366" spans="9:13">
      <c r="I53366" s="51"/>
      <c r="M53366" s="51"/>
    </row>
    <row r="53367" spans="9:13">
      <c r="I53367" s="51"/>
      <c r="M53367" s="51"/>
    </row>
    <row r="53368" spans="9:13">
      <c r="I53368" s="51"/>
      <c r="M53368" s="51"/>
    </row>
    <row r="53369" spans="9:13">
      <c r="I53369" s="51"/>
      <c r="M53369" s="51"/>
    </row>
    <row r="53370" spans="9:13">
      <c r="I53370" s="51"/>
      <c r="M53370" s="51"/>
    </row>
    <row r="53371" spans="9:13">
      <c r="I53371" s="51"/>
      <c r="M53371" s="51"/>
    </row>
    <row r="53372" spans="9:13">
      <c r="I53372" s="51"/>
      <c r="M53372" s="51"/>
    </row>
    <row r="53373" spans="9:13">
      <c r="I53373" s="51"/>
      <c r="M53373" s="51"/>
    </row>
    <row r="53374" spans="9:13">
      <c r="I53374" s="51"/>
      <c r="M53374" s="51"/>
    </row>
    <row r="53375" spans="9:13">
      <c r="I53375" s="51"/>
      <c r="M53375" s="51"/>
    </row>
    <row r="53376" spans="9:13">
      <c r="I53376" s="51"/>
      <c r="M53376" s="51"/>
    </row>
    <row r="53377" spans="9:13">
      <c r="I53377" s="51"/>
      <c r="M53377" s="51"/>
    </row>
    <row r="53378" spans="9:13">
      <c r="I53378" s="51"/>
      <c r="M53378" s="51"/>
    </row>
    <row r="53379" spans="9:13">
      <c r="I53379" s="51"/>
      <c r="M53379" s="51"/>
    </row>
    <row r="53380" spans="9:13">
      <c r="I53380" s="51"/>
      <c r="M53380" s="51"/>
    </row>
    <row r="53381" spans="9:13">
      <c r="I53381" s="51"/>
      <c r="M53381" s="51"/>
    </row>
    <row r="53382" spans="9:13">
      <c r="I53382" s="51"/>
      <c r="M53382" s="51"/>
    </row>
    <row r="53383" spans="9:13">
      <c r="I53383" s="51"/>
      <c r="M53383" s="51"/>
    </row>
    <row r="53384" spans="9:13">
      <c r="I53384" s="51"/>
      <c r="M53384" s="51"/>
    </row>
    <row r="53385" spans="9:13">
      <c r="I53385" s="51"/>
      <c r="M53385" s="51"/>
    </row>
    <row r="53386" spans="9:13">
      <c r="I53386" s="51"/>
      <c r="M53386" s="51"/>
    </row>
    <row r="53387" spans="9:13">
      <c r="I53387" s="51"/>
      <c r="M53387" s="51"/>
    </row>
    <row r="53388" spans="9:13">
      <c r="I53388" s="51"/>
      <c r="M53388" s="51"/>
    </row>
    <row r="53389" spans="9:13">
      <c r="I53389" s="51"/>
      <c r="M53389" s="51"/>
    </row>
    <row r="53390" spans="9:13">
      <c r="I53390" s="51"/>
      <c r="M53390" s="51"/>
    </row>
    <row r="53391" spans="9:13">
      <c r="I53391" s="51"/>
      <c r="M53391" s="51"/>
    </row>
    <row r="53392" spans="9:13">
      <c r="I53392" s="51"/>
      <c r="M53392" s="51"/>
    </row>
    <row r="53393" spans="9:13">
      <c r="I53393" s="51"/>
      <c r="M53393" s="51"/>
    </row>
    <row r="53394" spans="9:13">
      <c r="I53394" s="51"/>
      <c r="M53394" s="51"/>
    </row>
    <row r="53395" spans="9:13">
      <c r="I53395" s="51"/>
      <c r="M53395" s="51"/>
    </row>
    <row r="53396" spans="9:13">
      <c r="I53396" s="51"/>
      <c r="M53396" s="51"/>
    </row>
    <row r="53397" spans="9:13">
      <c r="I53397" s="51"/>
      <c r="M53397" s="51"/>
    </row>
    <row r="53398" spans="9:13">
      <c r="I53398" s="51"/>
      <c r="M53398" s="51"/>
    </row>
    <row r="53399" spans="9:13">
      <c r="I53399" s="51"/>
      <c r="M53399" s="51"/>
    </row>
    <row r="53400" spans="9:13">
      <c r="I53400" s="51"/>
      <c r="M53400" s="51"/>
    </row>
    <row r="53401" spans="9:13">
      <c r="I53401" s="51"/>
      <c r="M53401" s="51"/>
    </row>
    <row r="53402" spans="9:13">
      <c r="I53402" s="51"/>
      <c r="M53402" s="51"/>
    </row>
    <row r="53403" spans="9:13">
      <c r="I53403" s="51"/>
      <c r="M53403" s="51"/>
    </row>
    <row r="53404" spans="9:13">
      <c r="I53404" s="51"/>
      <c r="M53404" s="51"/>
    </row>
    <row r="53405" spans="9:13">
      <c r="I53405" s="51"/>
      <c r="M53405" s="51"/>
    </row>
    <row r="53406" spans="9:13">
      <c r="I53406" s="51"/>
      <c r="M53406" s="51"/>
    </row>
    <row r="53407" spans="9:13">
      <c r="I53407" s="51"/>
      <c r="M53407" s="51"/>
    </row>
    <row r="53408" spans="9:13">
      <c r="I53408" s="51"/>
      <c r="M53408" s="51"/>
    </row>
    <row r="53409" spans="9:13">
      <c r="I53409" s="51"/>
      <c r="M53409" s="51"/>
    </row>
    <row r="53410" spans="9:13">
      <c r="I53410" s="51"/>
      <c r="M53410" s="51"/>
    </row>
    <row r="53411" spans="9:13">
      <c r="I53411" s="51"/>
      <c r="M53411" s="51"/>
    </row>
    <row r="53412" spans="9:13">
      <c r="I53412" s="51"/>
      <c r="M53412" s="51"/>
    </row>
    <row r="53413" spans="9:13">
      <c r="I53413" s="51"/>
      <c r="M53413" s="51"/>
    </row>
    <row r="53414" spans="9:13">
      <c r="I53414" s="51"/>
      <c r="M53414" s="51"/>
    </row>
    <row r="53415" spans="9:13">
      <c r="I53415" s="51"/>
      <c r="M53415" s="51"/>
    </row>
    <row r="53416" spans="9:13">
      <c r="I53416" s="51"/>
      <c r="M53416" s="51"/>
    </row>
    <row r="53417" spans="9:13">
      <c r="I53417" s="51"/>
      <c r="M53417" s="51"/>
    </row>
    <row r="53418" spans="9:13">
      <c r="I53418" s="51"/>
      <c r="M53418" s="51"/>
    </row>
    <row r="53419" spans="9:13">
      <c r="I53419" s="51"/>
      <c r="M53419" s="51"/>
    </row>
    <row r="53420" spans="9:13">
      <c r="I53420" s="51"/>
      <c r="M53420" s="51"/>
    </row>
    <row r="53421" spans="9:13">
      <c r="I53421" s="51"/>
      <c r="M53421" s="51"/>
    </row>
    <row r="53422" spans="9:13">
      <c r="I53422" s="51"/>
      <c r="M53422" s="51"/>
    </row>
    <row r="53423" spans="9:13">
      <c r="I53423" s="51"/>
      <c r="M53423" s="51"/>
    </row>
    <row r="53424" spans="9:13">
      <c r="I53424" s="51"/>
      <c r="M53424" s="51"/>
    </row>
    <row r="53425" spans="9:13">
      <c r="I53425" s="51"/>
      <c r="M53425" s="51"/>
    </row>
    <row r="53426" spans="9:13">
      <c r="I53426" s="51"/>
      <c r="M53426" s="51"/>
    </row>
    <row r="53427" spans="9:13">
      <c r="I53427" s="51"/>
      <c r="M53427" s="51"/>
    </row>
    <row r="53428" spans="9:13">
      <c r="I53428" s="51"/>
      <c r="M53428" s="51"/>
    </row>
    <row r="53429" spans="9:13">
      <c r="I53429" s="51"/>
      <c r="M53429" s="51"/>
    </row>
    <row r="53430" spans="9:13">
      <c r="I53430" s="51"/>
      <c r="M53430" s="51"/>
    </row>
    <row r="53431" spans="9:13">
      <c r="I53431" s="51"/>
      <c r="M53431" s="51"/>
    </row>
    <row r="53432" spans="9:13">
      <c r="I53432" s="51"/>
      <c r="M53432" s="51"/>
    </row>
    <row r="53433" spans="9:13">
      <c r="I53433" s="51"/>
      <c r="M53433" s="51"/>
    </row>
    <row r="53434" spans="9:13">
      <c r="I53434" s="51"/>
      <c r="M53434" s="51"/>
    </row>
    <row r="53435" spans="9:13">
      <c r="I53435" s="51"/>
      <c r="M53435" s="51"/>
    </row>
    <row r="53436" spans="9:13">
      <c r="I53436" s="51"/>
      <c r="M53436" s="51"/>
    </row>
    <row r="53437" spans="9:13">
      <c r="I53437" s="51"/>
      <c r="M53437" s="51"/>
    </row>
    <row r="53438" spans="9:13">
      <c r="I53438" s="51"/>
      <c r="M53438" s="51"/>
    </row>
    <row r="53439" spans="9:13">
      <c r="I53439" s="51"/>
      <c r="M53439" s="51"/>
    </row>
    <row r="53440" spans="9:13">
      <c r="I53440" s="51"/>
      <c r="M53440" s="51"/>
    </row>
    <row r="53441" spans="9:13">
      <c r="I53441" s="51"/>
      <c r="M53441" s="51"/>
    </row>
    <row r="53442" spans="9:13">
      <c r="I53442" s="51"/>
      <c r="M53442" s="51"/>
    </row>
    <row r="53443" spans="9:13">
      <c r="I53443" s="51"/>
      <c r="M53443" s="51"/>
    </row>
    <row r="53444" spans="9:13">
      <c r="I53444" s="51"/>
      <c r="M53444" s="51"/>
    </row>
    <row r="53445" spans="9:13">
      <c r="I53445" s="51"/>
      <c r="M53445" s="51"/>
    </row>
    <row r="53446" spans="9:13">
      <c r="I53446" s="51"/>
      <c r="M53446" s="51"/>
    </row>
    <row r="53447" spans="9:13">
      <c r="I53447" s="51"/>
      <c r="M53447" s="51"/>
    </row>
    <row r="53448" spans="9:13">
      <c r="I53448" s="51"/>
      <c r="M53448" s="51"/>
    </row>
    <row r="53449" spans="9:13">
      <c r="I53449" s="51"/>
      <c r="M53449" s="51"/>
    </row>
    <row r="53450" spans="9:13">
      <c r="I53450" s="51"/>
      <c r="M53450" s="51"/>
    </row>
    <row r="53451" spans="9:13">
      <c r="I53451" s="51"/>
      <c r="M53451" s="51"/>
    </row>
    <row r="53452" spans="9:13">
      <c r="I53452" s="51"/>
      <c r="M53452" s="51"/>
    </row>
    <row r="53453" spans="9:13">
      <c r="I53453" s="51"/>
      <c r="M53453" s="51"/>
    </row>
    <row r="53454" spans="9:13">
      <c r="I53454" s="51"/>
      <c r="M53454" s="51"/>
    </row>
    <row r="53455" spans="9:13">
      <c r="I53455" s="51"/>
      <c r="M53455" s="51"/>
    </row>
    <row r="53456" spans="9:13">
      <c r="I53456" s="51"/>
      <c r="M53456" s="51"/>
    </row>
    <row r="53457" spans="9:13">
      <c r="I53457" s="51"/>
      <c r="M53457" s="51"/>
    </row>
    <row r="53458" spans="9:13">
      <c r="I53458" s="51"/>
      <c r="M53458" s="51"/>
    </row>
    <row r="53459" spans="9:13">
      <c r="I53459" s="51"/>
      <c r="M53459" s="51"/>
    </row>
    <row r="53460" spans="9:13">
      <c r="I53460" s="51"/>
      <c r="M53460" s="51"/>
    </row>
    <row r="53461" spans="9:13">
      <c r="I53461" s="51"/>
      <c r="M53461" s="51"/>
    </row>
    <row r="53462" spans="9:13">
      <c r="I53462" s="51"/>
      <c r="M53462" s="51"/>
    </row>
    <row r="53463" spans="9:13">
      <c r="I53463" s="51"/>
      <c r="M53463" s="51"/>
    </row>
    <row r="53464" spans="9:13">
      <c r="I53464" s="51"/>
      <c r="M53464" s="51"/>
    </row>
    <row r="53465" spans="9:13">
      <c r="I53465" s="51"/>
      <c r="M53465" s="51"/>
    </row>
    <row r="53466" spans="9:13">
      <c r="I53466" s="51"/>
      <c r="M53466" s="51"/>
    </row>
    <row r="53467" spans="9:13">
      <c r="I53467" s="51"/>
      <c r="M53467" s="51"/>
    </row>
    <row r="53468" spans="9:13">
      <c r="I53468" s="51"/>
      <c r="M53468" s="51"/>
    </row>
    <row r="53469" spans="9:13">
      <c r="I53469" s="51"/>
      <c r="M53469" s="51"/>
    </row>
    <row r="53470" spans="9:13">
      <c r="I53470" s="51"/>
      <c r="M53470" s="51"/>
    </row>
    <row r="53471" spans="9:13">
      <c r="I53471" s="51"/>
      <c r="M53471" s="51"/>
    </row>
    <row r="53472" spans="9:13">
      <c r="I53472" s="51"/>
      <c r="M53472" s="51"/>
    </row>
    <row r="53473" spans="9:13">
      <c r="I53473" s="51"/>
      <c r="M53473" s="51"/>
    </row>
    <row r="53474" spans="9:13">
      <c r="I53474" s="51"/>
      <c r="M53474" s="51"/>
    </row>
    <row r="53475" spans="9:13">
      <c r="I53475" s="51"/>
      <c r="M53475" s="51"/>
    </row>
    <row r="53476" spans="9:13">
      <c r="I53476" s="51"/>
      <c r="M53476" s="51"/>
    </row>
    <row r="53477" spans="9:13">
      <c r="I53477" s="51"/>
      <c r="M53477" s="51"/>
    </row>
    <row r="53478" spans="9:13">
      <c r="I53478" s="51"/>
      <c r="M53478" s="51"/>
    </row>
    <row r="53479" spans="9:13">
      <c r="I53479" s="51"/>
      <c r="M53479" s="51"/>
    </row>
    <row r="53480" spans="9:13">
      <c r="I53480" s="51"/>
      <c r="M53480" s="51"/>
    </row>
    <row r="53481" spans="9:13">
      <c r="I53481" s="51"/>
      <c r="M53481" s="51"/>
    </row>
    <row r="53482" spans="9:13">
      <c r="I53482" s="51"/>
      <c r="M53482" s="51"/>
    </row>
    <row r="53483" spans="9:13">
      <c r="I53483" s="51"/>
      <c r="M53483" s="51"/>
    </row>
    <row r="53484" spans="9:13">
      <c r="I53484" s="51"/>
      <c r="M53484" s="51"/>
    </row>
    <row r="53485" spans="9:13">
      <c r="I53485" s="51"/>
      <c r="M53485" s="51"/>
    </row>
    <row r="53486" spans="9:13">
      <c r="I53486" s="51"/>
      <c r="M53486" s="51"/>
    </row>
    <row r="53487" spans="9:13">
      <c r="I53487" s="51"/>
      <c r="M53487" s="51"/>
    </row>
    <row r="53488" spans="9:13">
      <c r="I53488" s="51"/>
      <c r="M53488" s="51"/>
    </row>
    <row r="53489" spans="9:13">
      <c r="I53489" s="51"/>
      <c r="M53489" s="51"/>
    </row>
    <row r="53490" spans="9:13">
      <c r="I53490" s="51"/>
      <c r="M53490" s="51"/>
    </row>
    <row r="53491" spans="9:13">
      <c r="I53491" s="51"/>
      <c r="M53491" s="51"/>
    </row>
    <row r="53492" spans="9:13">
      <c r="I53492" s="51"/>
      <c r="M53492" s="51"/>
    </row>
    <row r="53493" spans="9:13">
      <c r="I53493" s="51"/>
      <c r="M53493" s="51"/>
    </row>
    <row r="53494" spans="9:13">
      <c r="I53494" s="51"/>
      <c r="M53494" s="51"/>
    </row>
    <row r="53495" spans="9:13">
      <c r="I53495" s="51"/>
      <c r="M53495" s="51"/>
    </row>
    <row r="53496" spans="9:13">
      <c r="I53496" s="51"/>
      <c r="M53496" s="51"/>
    </row>
    <row r="53497" spans="9:13">
      <c r="I53497" s="51"/>
      <c r="M53497" s="51"/>
    </row>
    <row r="53498" spans="9:13">
      <c r="I53498" s="51"/>
      <c r="M53498" s="51"/>
    </row>
    <row r="53499" spans="9:13">
      <c r="I53499" s="51"/>
      <c r="M53499" s="51"/>
    </row>
    <row r="53500" spans="9:13">
      <c r="I53500" s="51"/>
      <c r="M53500" s="51"/>
    </row>
    <row r="53501" spans="9:13">
      <c r="I53501" s="51"/>
      <c r="M53501" s="51"/>
    </row>
    <row r="53502" spans="9:13">
      <c r="I53502" s="51"/>
      <c r="M53502" s="51"/>
    </row>
    <row r="53503" spans="9:13">
      <c r="I53503" s="51"/>
      <c r="M53503" s="51"/>
    </row>
    <row r="53504" spans="9:13">
      <c r="I53504" s="51"/>
      <c r="M53504" s="51"/>
    </row>
    <row r="53505" spans="9:13">
      <c r="I53505" s="51"/>
      <c r="M53505" s="51"/>
    </row>
    <row r="53506" spans="9:13">
      <c r="I53506" s="51"/>
      <c r="M53506" s="51"/>
    </row>
    <row r="53507" spans="9:13">
      <c r="I53507" s="51"/>
      <c r="M53507" s="51"/>
    </row>
    <row r="53508" spans="9:13">
      <c r="I53508" s="51"/>
      <c r="M53508" s="51"/>
    </row>
    <row r="53509" spans="9:13">
      <c r="I53509" s="51"/>
      <c r="M53509" s="51"/>
    </row>
    <row r="53510" spans="9:13">
      <c r="I53510" s="51"/>
      <c r="M53510" s="51"/>
    </row>
    <row r="53511" spans="9:13">
      <c r="I53511" s="51"/>
      <c r="M53511" s="51"/>
    </row>
    <row r="53512" spans="9:13">
      <c r="I53512" s="51"/>
      <c r="M53512" s="51"/>
    </row>
    <row r="53513" spans="9:13">
      <c r="I53513" s="51"/>
      <c r="M53513" s="51"/>
    </row>
    <row r="53514" spans="9:13">
      <c r="I53514" s="51"/>
      <c r="M53514" s="51"/>
    </row>
    <row r="53515" spans="9:13">
      <c r="I53515" s="51"/>
      <c r="M53515" s="51"/>
    </row>
    <row r="53516" spans="9:13">
      <c r="I53516" s="51"/>
      <c r="M53516" s="51"/>
    </row>
    <row r="53517" spans="9:13">
      <c r="I53517" s="51"/>
      <c r="M53517" s="51"/>
    </row>
    <row r="53518" spans="9:13">
      <c r="I53518" s="51"/>
      <c r="M53518" s="51"/>
    </row>
    <row r="53519" spans="9:13">
      <c r="I53519" s="51"/>
      <c r="M53519" s="51"/>
    </row>
    <row r="53520" spans="9:13">
      <c r="I53520" s="51"/>
      <c r="M53520" s="51"/>
    </row>
    <row r="53521" spans="9:13">
      <c r="I53521" s="51"/>
      <c r="M53521" s="51"/>
    </row>
    <row r="53522" spans="9:13">
      <c r="I53522" s="51"/>
      <c r="M53522" s="51"/>
    </row>
    <row r="53523" spans="9:13">
      <c r="I53523" s="51"/>
      <c r="M53523" s="51"/>
    </row>
    <row r="53524" spans="9:13">
      <c r="I53524" s="51"/>
      <c r="M53524" s="51"/>
    </row>
    <row r="53525" spans="9:13">
      <c r="I53525" s="51"/>
      <c r="M53525" s="51"/>
    </row>
    <row r="53526" spans="9:13">
      <c r="I53526" s="51"/>
      <c r="M53526" s="51"/>
    </row>
    <row r="53527" spans="9:13">
      <c r="I53527" s="51"/>
      <c r="M53527" s="51"/>
    </row>
    <row r="53528" spans="9:13">
      <c r="I53528" s="51"/>
      <c r="M53528" s="51"/>
    </row>
    <row r="53529" spans="9:13">
      <c r="I53529" s="51"/>
      <c r="M53529" s="51"/>
    </row>
    <row r="53530" spans="9:13">
      <c r="I53530" s="51"/>
      <c r="M53530" s="51"/>
    </row>
    <row r="53531" spans="9:13">
      <c r="I53531" s="51"/>
      <c r="M53531" s="51"/>
    </row>
    <row r="53532" spans="9:13">
      <c r="I53532" s="51"/>
      <c r="M53532" s="51"/>
    </row>
    <row r="53533" spans="9:13">
      <c r="I53533" s="51"/>
      <c r="M53533" s="51"/>
    </row>
    <row r="53534" spans="9:13">
      <c r="I53534" s="51"/>
      <c r="M53534" s="51"/>
    </row>
    <row r="53535" spans="9:13">
      <c r="I53535" s="51"/>
      <c r="M53535" s="51"/>
    </row>
    <row r="53536" spans="9:13">
      <c r="I53536" s="51"/>
      <c r="M53536" s="51"/>
    </row>
    <row r="53537" spans="9:13">
      <c r="I53537" s="51"/>
      <c r="M53537" s="51"/>
    </row>
    <row r="53538" spans="9:13">
      <c r="I53538" s="51"/>
      <c r="M53538" s="51"/>
    </row>
    <row r="53539" spans="9:13">
      <c r="I53539" s="51"/>
      <c r="M53539" s="51"/>
    </row>
    <row r="53540" spans="9:13">
      <c r="I53540" s="51"/>
      <c r="M53540" s="51"/>
    </row>
    <row r="53541" spans="9:13">
      <c r="I53541" s="51"/>
      <c r="M53541" s="51"/>
    </row>
    <row r="53542" spans="9:13">
      <c r="I53542" s="51"/>
      <c r="M53542" s="51"/>
    </row>
    <row r="53543" spans="9:13">
      <c r="I53543" s="51"/>
      <c r="M53543" s="51"/>
    </row>
    <row r="53544" spans="9:13">
      <c r="I53544" s="51"/>
      <c r="M53544" s="51"/>
    </row>
    <row r="53545" spans="9:13">
      <c r="I53545" s="51"/>
      <c r="M53545" s="51"/>
    </row>
    <row r="53546" spans="9:13">
      <c r="I53546" s="51"/>
      <c r="M53546" s="51"/>
    </row>
    <row r="53547" spans="9:13">
      <c r="I53547" s="51"/>
      <c r="M53547" s="51"/>
    </row>
    <row r="53548" spans="9:13">
      <c r="I53548" s="51"/>
      <c r="M53548" s="51"/>
    </row>
    <row r="53549" spans="9:13">
      <c r="I53549" s="51"/>
      <c r="M53549" s="51"/>
    </row>
    <row r="53550" spans="9:13">
      <c r="I53550" s="51"/>
      <c r="M53550" s="51"/>
    </row>
    <row r="53551" spans="9:13">
      <c r="I53551" s="51"/>
      <c r="M53551" s="51"/>
    </row>
    <row r="53552" spans="9:13">
      <c r="I53552" s="51"/>
      <c r="M53552" s="51"/>
    </row>
    <row r="53553" spans="9:13">
      <c r="I53553" s="51"/>
      <c r="M53553" s="51"/>
    </row>
    <row r="53554" spans="9:13">
      <c r="I53554" s="51"/>
      <c r="M53554" s="51"/>
    </row>
    <row r="53555" spans="9:13">
      <c r="I53555" s="51"/>
      <c r="M53555" s="51"/>
    </row>
    <row r="53556" spans="9:13">
      <c r="I53556" s="51"/>
      <c r="M53556" s="51"/>
    </row>
    <row r="53557" spans="9:13">
      <c r="I53557" s="51"/>
      <c r="M53557" s="51"/>
    </row>
    <row r="53558" spans="9:13">
      <c r="I53558" s="51"/>
      <c r="M53558" s="51"/>
    </row>
    <row r="53559" spans="9:13">
      <c r="I53559" s="51"/>
      <c r="M53559" s="51"/>
    </row>
    <row r="53560" spans="9:13">
      <c r="I53560" s="51"/>
      <c r="M53560" s="51"/>
    </row>
    <row r="53561" spans="9:13">
      <c r="I53561" s="51"/>
      <c r="M53561" s="51"/>
    </row>
    <row r="53562" spans="9:13">
      <c r="I53562" s="51"/>
      <c r="M53562" s="51"/>
    </row>
    <row r="53563" spans="9:13">
      <c r="I53563" s="51"/>
      <c r="M53563" s="51"/>
    </row>
    <row r="53564" spans="9:13">
      <c r="I53564" s="51"/>
      <c r="M53564" s="51"/>
    </row>
    <row r="53565" spans="9:13">
      <c r="I53565" s="51"/>
      <c r="M53565" s="51"/>
    </row>
    <row r="53566" spans="9:13">
      <c r="I53566" s="51"/>
      <c r="M53566" s="51"/>
    </row>
    <row r="53567" spans="9:13">
      <c r="I53567" s="51"/>
      <c r="M53567" s="51"/>
    </row>
    <row r="53568" spans="9:13">
      <c r="I53568" s="51"/>
      <c r="M53568" s="51"/>
    </row>
    <row r="53569" spans="9:13">
      <c r="I53569" s="51"/>
      <c r="M53569" s="51"/>
    </row>
    <row r="53570" spans="9:13">
      <c r="I53570" s="51"/>
      <c r="M53570" s="51"/>
    </row>
    <row r="53571" spans="9:13">
      <c r="I53571" s="51"/>
      <c r="M53571" s="51"/>
    </row>
    <row r="53572" spans="9:13">
      <c r="I53572" s="51"/>
      <c r="M53572" s="51"/>
    </row>
    <row r="53573" spans="9:13">
      <c r="I53573" s="51"/>
      <c r="M53573" s="51"/>
    </row>
    <row r="53574" spans="9:13">
      <c r="I53574" s="51"/>
      <c r="M53574" s="51"/>
    </row>
    <row r="53575" spans="9:13">
      <c r="I53575" s="51"/>
      <c r="M53575" s="51"/>
    </row>
    <row r="53576" spans="9:13">
      <c r="I53576" s="51"/>
      <c r="M53576" s="51"/>
    </row>
    <row r="53577" spans="9:13">
      <c r="I53577" s="51"/>
      <c r="M53577" s="51"/>
    </row>
    <row r="53578" spans="9:13">
      <c r="I53578" s="51"/>
      <c r="M53578" s="51"/>
    </row>
    <row r="53579" spans="9:13">
      <c r="I53579" s="51"/>
      <c r="M53579" s="51"/>
    </row>
    <row r="53580" spans="9:13">
      <c r="I53580" s="51"/>
      <c r="M53580" s="51"/>
    </row>
    <row r="53581" spans="9:13">
      <c r="I53581" s="51"/>
      <c r="M53581" s="51"/>
    </row>
    <row r="53582" spans="9:13">
      <c r="I53582" s="51"/>
      <c r="M53582" s="51"/>
    </row>
    <row r="53583" spans="9:13">
      <c r="I53583" s="51"/>
      <c r="M53583" s="51"/>
    </row>
    <row r="53584" spans="9:13">
      <c r="I53584" s="51"/>
      <c r="M53584" s="51"/>
    </row>
    <row r="53585" spans="9:13">
      <c r="I53585" s="51"/>
      <c r="M53585" s="51"/>
    </row>
    <row r="53586" spans="9:13">
      <c r="I53586" s="51"/>
      <c r="M53586" s="51"/>
    </row>
    <row r="53587" spans="9:13">
      <c r="I53587" s="51"/>
      <c r="M53587" s="51"/>
    </row>
    <row r="53588" spans="9:13">
      <c r="I53588" s="51"/>
      <c r="M53588" s="51"/>
    </row>
    <row r="53589" spans="9:13">
      <c r="I53589" s="51"/>
      <c r="M53589" s="51"/>
    </row>
    <row r="53590" spans="9:13">
      <c r="I53590" s="51"/>
      <c r="M53590" s="51"/>
    </row>
    <row r="53591" spans="9:13">
      <c r="I53591" s="51"/>
      <c r="M53591" s="51"/>
    </row>
    <row r="53592" spans="9:13">
      <c r="I53592" s="51"/>
      <c r="M53592" s="51"/>
    </row>
    <row r="53593" spans="9:13">
      <c r="I53593" s="51"/>
      <c r="M53593" s="51"/>
    </row>
    <row r="53594" spans="9:13">
      <c r="I53594" s="51"/>
      <c r="M53594" s="51"/>
    </row>
    <row r="53595" spans="9:13">
      <c r="I53595" s="51"/>
      <c r="M53595" s="51"/>
    </row>
    <row r="53596" spans="9:13">
      <c r="I53596" s="51"/>
      <c r="M53596" s="51"/>
    </row>
    <row r="53597" spans="9:13">
      <c r="I53597" s="51"/>
      <c r="M53597" s="51"/>
    </row>
    <row r="53598" spans="9:13">
      <c r="I53598" s="51"/>
      <c r="M53598" s="51"/>
    </row>
    <row r="53599" spans="9:13">
      <c r="I53599" s="51"/>
      <c r="M53599" s="51"/>
    </row>
    <row r="53600" spans="9:13">
      <c r="I53600" s="51"/>
      <c r="M53600" s="51"/>
    </row>
    <row r="53601" spans="9:13">
      <c r="I53601" s="51"/>
      <c r="M53601" s="51"/>
    </row>
    <row r="53602" spans="9:13">
      <c r="I53602" s="51"/>
      <c r="M53602" s="51"/>
    </row>
    <row r="53603" spans="9:13">
      <c r="I53603" s="51"/>
      <c r="M53603" s="51"/>
    </row>
    <row r="53604" spans="9:13">
      <c r="I53604" s="51"/>
      <c r="M53604" s="51"/>
    </row>
    <row r="53605" spans="9:13">
      <c r="I53605" s="51"/>
      <c r="M53605" s="51"/>
    </row>
    <row r="53606" spans="9:13">
      <c r="I53606" s="51"/>
      <c r="M53606" s="51"/>
    </row>
    <row r="53607" spans="9:13">
      <c r="I53607" s="51"/>
      <c r="M53607" s="51"/>
    </row>
    <row r="53608" spans="9:13">
      <c r="I53608" s="51"/>
      <c r="M53608" s="51"/>
    </row>
    <row r="53609" spans="9:13">
      <c r="I53609" s="51"/>
      <c r="M53609" s="51"/>
    </row>
    <row r="53610" spans="9:13">
      <c r="I53610" s="51"/>
      <c r="M53610" s="51"/>
    </row>
    <row r="53611" spans="9:13">
      <c r="I53611" s="51"/>
      <c r="M53611" s="51"/>
    </row>
    <row r="53612" spans="9:13">
      <c r="I53612" s="51"/>
      <c r="M53612" s="51"/>
    </row>
    <row r="53613" spans="9:13">
      <c r="I53613" s="51"/>
      <c r="M53613" s="51"/>
    </row>
    <row r="53614" spans="9:13">
      <c r="I53614" s="51"/>
      <c r="M53614" s="51"/>
    </row>
    <row r="53615" spans="9:13">
      <c r="I53615" s="51"/>
      <c r="M53615" s="51"/>
    </row>
    <row r="53616" spans="9:13">
      <c r="I53616" s="51"/>
      <c r="M53616" s="51"/>
    </row>
    <row r="53617" spans="9:13">
      <c r="I53617" s="51"/>
      <c r="M53617" s="51"/>
    </row>
    <row r="53618" spans="9:13">
      <c r="I53618" s="51"/>
      <c r="M53618" s="51"/>
    </row>
    <row r="53619" spans="9:13">
      <c r="I53619" s="51"/>
      <c r="M53619" s="51"/>
    </row>
    <row r="53620" spans="9:13">
      <c r="I53620" s="51"/>
      <c r="M53620" s="51"/>
    </row>
    <row r="53621" spans="9:13">
      <c r="I53621" s="51"/>
      <c r="M53621" s="51"/>
    </row>
    <row r="53622" spans="9:13">
      <c r="I53622" s="51"/>
      <c r="M53622" s="51"/>
    </row>
    <row r="53623" spans="9:13">
      <c r="I53623" s="51"/>
      <c r="M53623" s="51"/>
    </row>
    <row r="53624" spans="9:13">
      <c r="I53624" s="51"/>
      <c r="M53624" s="51"/>
    </row>
    <row r="53625" spans="9:13">
      <c r="I53625" s="51"/>
      <c r="M53625" s="51"/>
    </row>
    <row r="53626" spans="9:13">
      <c r="I53626" s="51"/>
      <c r="M53626" s="51"/>
    </row>
    <row r="53627" spans="9:13">
      <c r="I53627" s="51"/>
      <c r="M53627" s="51"/>
    </row>
    <row r="53628" spans="9:13">
      <c r="I53628" s="51"/>
      <c r="M53628" s="51"/>
    </row>
    <row r="53629" spans="9:13">
      <c r="I53629" s="51"/>
      <c r="M53629" s="51"/>
    </row>
    <row r="53630" spans="9:13">
      <c r="I53630" s="51"/>
      <c r="M53630" s="51"/>
    </row>
    <row r="53631" spans="9:13">
      <c r="I53631" s="51"/>
      <c r="M53631" s="51"/>
    </row>
    <row r="53632" spans="9:13">
      <c r="I53632" s="51"/>
      <c r="M53632" s="51"/>
    </row>
    <row r="53633" spans="9:13">
      <c r="I53633" s="51"/>
      <c r="M53633" s="51"/>
    </row>
    <row r="53634" spans="9:13">
      <c r="I53634" s="51"/>
      <c r="M53634" s="51"/>
    </row>
    <row r="53635" spans="9:13">
      <c r="I53635" s="51"/>
      <c r="M53635" s="51"/>
    </row>
    <row r="53636" spans="9:13">
      <c r="I53636" s="51"/>
      <c r="M53636" s="51"/>
    </row>
    <row r="53637" spans="9:13">
      <c r="I53637" s="51"/>
      <c r="M53637" s="51"/>
    </row>
    <row r="53638" spans="9:13">
      <c r="I53638" s="51"/>
      <c r="M53638" s="51"/>
    </row>
    <row r="53639" spans="9:13">
      <c r="I53639" s="51"/>
      <c r="M53639" s="51"/>
    </row>
    <row r="53640" spans="9:13">
      <c r="I53640" s="51"/>
      <c r="M53640" s="51"/>
    </row>
    <row r="53641" spans="9:13">
      <c r="I53641" s="51"/>
      <c r="M53641" s="51"/>
    </row>
    <row r="53642" spans="9:13">
      <c r="I53642" s="51"/>
      <c r="M53642" s="51"/>
    </row>
    <row r="53643" spans="9:13">
      <c r="I53643" s="51"/>
      <c r="M53643" s="51"/>
    </row>
    <row r="53644" spans="9:13">
      <c r="I53644" s="51"/>
      <c r="M53644" s="51"/>
    </row>
    <row r="53645" spans="9:13">
      <c r="I53645" s="51"/>
      <c r="M53645" s="51"/>
    </row>
    <row r="53646" spans="9:13">
      <c r="I53646" s="51"/>
      <c r="M53646" s="51"/>
    </row>
    <row r="53647" spans="9:13">
      <c r="I53647" s="51"/>
      <c r="M53647" s="51"/>
    </row>
    <row r="53648" spans="9:13">
      <c r="I53648" s="51"/>
      <c r="M53648" s="51"/>
    </row>
    <row r="53649" spans="9:13">
      <c r="I53649" s="51"/>
      <c r="M53649" s="51"/>
    </row>
    <row r="53650" spans="9:13">
      <c r="I53650" s="51"/>
      <c r="M53650" s="51"/>
    </row>
    <row r="53651" spans="9:13">
      <c r="I53651" s="51"/>
      <c r="M53651" s="51"/>
    </row>
    <row r="53652" spans="9:13">
      <c r="I53652" s="51"/>
      <c r="M53652" s="51"/>
    </row>
    <row r="53653" spans="9:13">
      <c r="I53653" s="51"/>
      <c r="M53653" s="51"/>
    </row>
    <row r="53654" spans="9:13">
      <c r="I53654" s="51"/>
      <c r="M53654" s="51"/>
    </row>
    <row r="53655" spans="9:13">
      <c r="I53655" s="51"/>
      <c r="M53655" s="51"/>
    </row>
    <row r="53656" spans="9:13">
      <c r="I53656" s="51"/>
      <c r="M53656" s="51"/>
    </row>
    <row r="53657" spans="9:13">
      <c r="I53657" s="51"/>
      <c r="M53657" s="51"/>
    </row>
    <row r="53658" spans="9:13">
      <c r="I53658" s="51"/>
      <c r="M53658" s="51"/>
    </row>
    <row r="53659" spans="9:13">
      <c r="I53659" s="51"/>
      <c r="M53659" s="51"/>
    </row>
    <row r="53660" spans="9:13">
      <c r="I53660" s="51"/>
      <c r="M53660" s="51"/>
    </row>
    <row r="53661" spans="9:13">
      <c r="I53661" s="51"/>
      <c r="M53661" s="51"/>
    </row>
    <row r="53662" spans="9:13">
      <c r="I53662" s="51"/>
      <c r="M53662" s="51"/>
    </row>
    <row r="53663" spans="9:13">
      <c r="I53663" s="51"/>
      <c r="M53663" s="51"/>
    </row>
    <row r="53664" spans="9:13">
      <c r="I53664" s="51"/>
      <c r="M53664" s="51"/>
    </row>
    <row r="53665" spans="9:13">
      <c r="I53665" s="51"/>
      <c r="M53665" s="51"/>
    </row>
    <row r="53666" spans="9:13">
      <c r="I53666" s="51"/>
      <c r="M53666" s="51"/>
    </row>
    <row r="53667" spans="9:13">
      <c r="I53667" s="51"/>
      <c r="M53667" s="51"/>
    </row>
    <row r="53668" spans="9:13">
      <c r="I53668" s="51"/>
      <c r="M53668" s="51"/>
    </row>
    <row r="53669" spans="9:13">
      <c r="I53669" s="51"/>
      <c r="M53669" s="51"/>
    </row>
    <row r="53670" spans="9:13">
      <c r="I53670" s="51"/>
      <c r="M53670" s="51"/>
    </row>
    <row r="53671" spans="9:13">
      <c r="I53671" s="51"/>
      <c r="M53671" s="51"/>
    </row>
    <row r="53672" spans="9:13">
      <c r="I53672" s="51"/>
      <c r="M53672" s="51"/>
    </row>
    <row r="53673" spans="9:13">
      <c r="I53673" s="51"/>
      <c r="M53673" s="51"/>
    </row>
    <row r="53674" spans="9:13">
      <c r="I53674" s="51"/>
      <c r="M53674" s="51"/>
    </row>
    <row r="53675" spans="9:13">
      <c r="I53675" s="51"/>
      <c r="M53675" s="51"/>
    </row>
    <row r="53676" spans="9:13">
      <c r="I53676" s="51"/>
      <c r="M53676" s="51"/>
    </row>
    <row r="53677" spans="9:13">
      <c r="I53677" s="51"/>
      <c r="M53677" s="51"/>
    </row>
    <row r="53678" spans="9:13">
      <c r="I53678" s="51"/>
      <c r="M53678" s="51"/>
    </row>
    <row r="53679" spans="9:13">
      <c r="I53679" s="51"/>
      <c r="M53679" s="51"/>
    </row>
    <row r="53680" spans="9:13">
      <c r="I53680" s="51"/>
      <c r="M53680" s="51"/>
    </row>
    <row r="53681" spans="9:13">
      <c r="I53681" s="51"/>
      <c r="M53681" s="51"/>
    </row>
    <row r="53682" spans="9:13">
      <c r="I53682" s="51"/>
      <c r="M53682" s="51"/>
    </row>
    <row r="53683" spans="9:13">
      <c r="I53683" s="51"/>
      <c r="M53683" s="51"/>
    </row>
    <row r="53684" spans="9:13">
      <c r="I53684" s="51"/>
      <c r="M53684" s="51"/>
    </row>
    <row r="53685" spans="9:13">
      <c r="I53685" s="51"/>
      <c r="M53685" s="51"/>
    </row>
    <row r="53686" spans="9:13">
      <c r="I53686" s="51"/>
      <c r="M53686" s="51"/>
    </row>
    <row r="53687" spans="9:13">
      <c r="I53687" s="51"/>
      <c r="M53687" s="51"/>
    </row>
    <row r="53688" spans="9:13">
      <c r="I53688" s="51"/>
      <c r="M53688" s="51"/>
    </row>
    <row r="53689" spans="9:13">
      <c r="I53689" s="51"/>
      <c r="M53689" s="51"/>
    </row>
    <row r="53690" spans="9:13">
      <c r="I53690" s="51"/>
      <c r="M53690" s="51"/>
    </row>
    <row r="53691" spans="9:13">
      <c r="I53691" s="51"/>
      <c r="M53691" s="51"/>
    </row>
    <row r="53692" spans="9:13">
      <c r="I53692" s="51"/>
      <c r="M53692" s="51"/>
    </row>
    <row r="53693" spans="9:13">
      <c r="I53693" s="51"/>
      <c r="M53693" s="51"/>
    </row>
    <row r="53694" spans="9:13">
      <c r="I53694" s="51"/>
      <c r="M53694" s="51"/>
    </row>
    <row r="53695" spans="9:13">
      <c r="I53695" s="51"/>
      <c r="M53695" s="51"/>
    </row>
    <row r="53696" spans="9:13">
      <c r="I53696" s="51"/>
      <c r="M53696" s="51"/>
    </row>
    <row r="53697" spans="9:13">
      <c r="I53697" s="51"/>
      <c r="M53697" s="51"/>
    </row>
    <row r="53698" spans="9:13">
      <c r="I53698" s="51"/>
      <c r="M53698" s="51"/>
    </row>
    <row r="53699" spans="9:13">
      <c r="I53699" s="51"/>
      <c r="M53699" s="51"/>
    </row>
    <row r="53700" spans="9:13">
      <c r="I53700" s="51"/>
      <c r="M53700" s="51"/>
    </row>
    <row r="53701" spans="9:13">
      <c r="I53701" s="51"/>
      <c r="M53701" s="51"/>
    </row>
    <row r="53702" spans="9:13">
      <c r="I53702" s="51"/>
      <c r="M53702" s="51"/>
    </row>
    <row r="53703" spans="9:13">
      <c r="I53703" s="51"/>
      <c r="M53703" s="51"/>
    </row>
    <row r="53704" spans="9:13">
      <c r="I53704" s="51"/>
      <c r="M53704" s="51"/>
    </row>
    <row r="53705" spans="9:13">
      <c r="I53705" s="51"/>
      <c r="M53705" s="51"/>
    </row>
    <row r="53706" spans="9:13">
      <c r="I53706" s="51"/>
      <c r="M53706" s="51"/>
    </row>
    <row r="53707" spans="9:13">
      <c r="I53707" s="51"/>
      <c r="M53707" s="51"/>
    </row>
    <row r="53708" spans="9:13">
      <c r="I53708" s="51"/>
      <c r="M53708" s="51"/>
    </row>
    <row r="53709" spans="9:13">
      <c r="I53709" s="51"/>
      <c r="M53709" s="51"/>
    </row>
    <row r="53710" spans="9:13">
      <c r="I53710" s="51"/>
      <c r="M53710" s="51"/>
    </row>
    <row r="53711" spans="9:13">
      <c r="I53711" s="51"/>
      <c r="M53711" s="51"/>
    </row>
    <row r="53712" spans="9:13">
      <c r="I53712" s="51"/>
      <c r="M53712" s="51"/>
    </row>
    <row r="53713" spans="9:13">
      <c r="I53713" s="51"/>
      <c r="M53713" s="51"/>
    </row>
    <row r="53714" spans="9:13">
      <c r="I53714" s="51"/>
      <c r="M53714" s="51"/>
    </row>
    <row r="53715" spans="9:13">
      <c r="I53715" s="51"/>
      <c r="M53715" s="51"/>
    </row>
    <row r="53716" spans="9:13">
      <c r="I53716" s="51"/>
      <c r="M53716" s="51"/>
    </row>
    <row r="53717" spans="9:13">
      <c r="I53717" s="51"/>
      <c r="M53717" s="51"/>
    </row>
    <row r="53718" spans="9:13">
      <c r="I53718" s="51"/>
      <c r="M53718" s="51"/>
    </row>
    <row r="53719" spans="9:13">
      <c r="I53719" s="51"/>
      <c r="M53719" s="51"/>
    </row>
    <row r="53720" spans="9:13">
      <c r="I53720" s="51"/>
      <c r="M53720" s="51"/>
    </row>
    <row r="53721" spans="9:13">
      <c r="I53721" s="51"/>
      <c r="M53721" s="51"/>
    </row>
    <row r="53722" spans="9:13">
      <c r="I53722" s="51"/>
      <c r="M53722" s="51"/>
    </row>
    <row r="53723" spans="9:13">
      <c r="I53723" s="51"/>
      <c r="M53723" s="51"/>
    </row>
    <row r="53724" spans="9:13">
      <c r="I53724" s="51"/>
      <c r="M53724" s="51"/>
    </row>
    <row r="53725" spans="9:13">
      <c r="I53725" s="51"/>
      <c r="M53725" s="51"/>
    </row>
    <row r="53726" spans="9:13">
      <c r="I53726" s="51"/>
      <c r="M53726" s="51"/>
    </row>
    <row r="53727" spans="9:13">
      <c r="I53727" s="51"/>
      <c r="M53727" s="51"/>
    </row>
    <row r="53728" spans="9:13">
      <c r="I53728" s="51"/>
      <c r="M53728" s="51"/>
    </row>
    <row r="53729" spans="9:13">
      <c r="I53729" s="51"/>
      <c r="M53729" s="51"/>
    </row>
    <row r="53730" spans="9:13">
      <c r="I53730" s="51"/>
      <c r="M53730" s="51"/>
    </row>
    <row r="53731" spans="9:13">
      <c r="I53731" s="51"/>
      <c r="M53731" s="51"/>
    </row>
    <row r="53732" spans="9:13">
      <c r="I53732" s="51"/>
      <c r="M53732" s="51"/>
    </row>
    <row r="53733" spans="9:13">
      <c r="I53733" s="51"/>
      <c r="M53733" s="51"/>
    </row>
    <row r="53734" spans="9:13">
      <c r="I53734" s="51"/>
      <c r="M53734" s="51"/>
    </row>
    <row r="53735" spans="9:13">
      <c r="I53735" s="51"/>
      <c r="M53735" s="51"/>
    </row>
    <row r="53736" spans="9:13">
      <c r="I53736" s="51"/>
      <c r="M53736" s="51"/>
    </row>
    <row r="53737" spans="9:13">
      <c r="I53737" s="51"/>
      <c r="M53737" s="51"/>
    </row>
    <row r="53738" spans="9:13">
      <c r="I53738" s="51"/>
      <c r="M53738" s="51"/>
    </row>
    <row r="53739" spans="9:13">
      <c r="I53739" s="51"/>
      <c r="M53739" s="51"/>
    </row>
    <row r="53740" spans="9:13">
      <c r="I53740" s="51"/>
      <c r="M53740" s="51"/>
    </row>
    <row r="53741" spans="9:13">
      <c r="I53741" s="51"/>
      <c r="M53741" s="51"/>
    </row>
    <row r="53742" spans="9:13">
      <c r="I53742" s="51"/>
      <c r="M53742" s="51"/>
    </row>
    <row r="53743" spans="9:13">
      <c r="I53743" s="51"/>
      <c r="M53743" s="51"/>
    </row>
    <row r="53744" spans="9:13">
      <c r="I53744" s="51"/>
      <c r="M53744" s="51"/>
    </row>
    <row r="53745" spans="9:13">
      <c r="I53745" s="51"/>
      <c r="M53745" s="51"/>
    </row>
    <row r="53746" spans="9:13">
      <c r="I53746" s="51"/>
      <c r="M53746" s="51"/>
    </row>
    <row r="53747" spans="9:13">
      <c r="I53747" s="51"/>
      <c r="M53747" s="51"/>
    </row>
    <row r="53748" spans="9:13">
      <c r="I53748" s="51"/>
      <c r="M53748" s="51"/>
    </row>
    <row r="53749" spans="9:13">
      <c r="I53749" s="51"/>
      <c r="M53749" s="51"/>
    </row>
    <row r="53750" spans="9:13">
      <c r="I53750" s="51"/>
      <c r="M53750" s="51"/>
    </row>
    <row r="53751" spans="9:13">
      <c r="I53751" s="51"/>
      <c r="M53751" s="51"/>
    </row>
    <row r="53752" spans="9:13">
      <c r="I53752" s="51"/>
      <c r="M53752" s="51"/>
    </row>
    <row r="53753" spans="9:13">
      <c r="I53753" s="51"/>
      <c r="M53753" s="51"/>
    </row>
    <row r="53754" spans="9:13">
      <c r="I53754" s="51"/>
      <c r="M53754" s="51"/>
    </row>
    <row r="53755" spans="9:13">
      <c r="I53755" s="51"/>
      <c r="M53755" s="51"/>
    </row>
    <row r="53756" spans="9:13">
      <c r="I53756" s="51"/>
      <c r="M53756" s="51"/>
    </row>
    <row r="53757" spans="9:13">
      <c r="I53757" s="51"/>
      <c r="M53757" s="51"/>
    </row>
    <row r="53758" spans="9:13">
      <c r="I53758" s="51"/>
      <c r="M53758" s="51"/>
    </row>
    <row r="53759" spans="9:13">
      <c r="I53759" s="51"/>
      <c r="M53759" s="51"/>
    </row>
    <row r="53760" spans="9:13">
      <c r="I53760" s="51"/>
      <c r="M53760" s="51"/>
    </row>
    <row r="53761" spans="9:13">
      <c r="I53761" s="51"/>
      <c r="M53761" s="51"/>
    </row>
    <row r="53762" spans="9:13">
      <c r="I53762" s="51"/>
      <c r="M53762" s="51"/>
    </row>
    <row r="53763" spans="9:13">
      <c r="I53763" s="51"/>
      <c r="M53763" s="51"/>
    </row>
    <row r="53764" spans="9:13">
      <c r="I53764" s="51"/>
      <c r="M53764" s="51"/>
    </row>
    <row r="53765" spans="9:13">
      <c r="I53765" s="51"/>
      <c r="M53765" s="51"/>
    </row>
    <row r="53766" spans="9:13">
      <c r="I53766" s="51"/>
      <c r="M53766" s="51"/>
    </row>
    <row r="53767" spans="9:13">
      <c r="I53767" s="51"/>
      <c r="M53767" s="51"/>
    </row>
    <row r="53768" spans="9:13">
      <c r="I53768" s="51"/>
      <c r="M53768" s="51"/>
    </row>
    <row r="53769" spans="9:13">
      <c r="I53769" s="51"/>
      <c r="M53769" s="51"/>
    </row>
    <row r="53770" spans="9:13">
      <c r="I53770" s="51"/>
      <c r="M53770" s="51"/>
    </row>
    <row r="53771" spans="9:13">
      <c r="I53771" s="51"/>
      <c r="M53771" s="51"/>
    </row>
    <row r="53772" spans="9:13">
      <c r="I53772" s="51"/>
      <c r="M53772" s="51"/>
    </row>
    <row r="53773" spans="9:13">
      <c r="I53773" s="51"/>
      <c r="M53773" s="51"/>
    </row>
    <row r="53774" spans="9:13">
      <c r="I53774" s="51"/>
      <c r="M53774" s="51"/>
    </row>
    <row r="53775" spans="9:13">
      <c r="I53775" s="51"/>
      <c r="M53775" s="51"/>
    </row>
    <row r="53776" spans="9:13">
      <c r="I53776" s="51"/>
      <c r="M53776" s="51"/>
    </row>
    <row r="53777" spans="9:13">
      <c r="I53777" s="51"/>
      <c r="M53777" s="51"/>
    </row>
    <row r="53778" spans="9:13">
      <c r="I53778" s="51"/>
      <c r="M53778" s="51"/>
    </row>
    <row r="53779" spans="9:13">
      <c r="I53779" s="51"/>
      <c r="M53779" s="51"/>
    </row>
    <row r="53780" spans="9:13">
      <c r="I53780" s="51"/>
      <c r="M53780" s="51"/>
    </row>
    <row r="53781" spans="9:13">
      <c r="I53781" s="51"/>
      <c r="M53781" s="51"/>
    </row>
    <row r="53782" spans="9:13">
      <c r="I53782" s="51"/>
      <c r="M53782" s="51"/>
    </row>
    <row r="53783" spans="9:13">
      <c r="I53783" s="51"/>
      <c r="M53783" s="51"/>
    </row>
    <row r="53784" spans="9:13">
      <c r="I53784" s="51"/>
      <c r="M53784" s="51"/>
    </row>
    <row r="53785" spans="9:13">
      <c r="I53785" s="51"/>
      <c r="M53785" s="51"/>
    </row>
    <row r="53786" spans="9:13">
      <c r="I53786" s="51"/>
      <c r="M53786" s="51"/>
    </row>
    <row r="53787" spans="9:13">
      <c r="I53787" s="51"/>
      <c r="M53787" s="51"/>
    </row>
    <row r="53788" spans="9:13">
      <c r="I53788" s="51"/>
      <c r="M53788" s="51"/>
    </row>
    <row r="53789" spans="9:13">
      <c r="I53789" s="51"/>
      <c r="M53789" s="51"/>
    </row>
    <row r="53790" spans="9:13">
      <c r="I53790" s="51"/>
      <c r="M53790" s="51"/>
    </row>
    <row r="53791" spans="9:13">
      <c r="I53791" s="51"/>
      <c r="M53791" s="51"/>
    </row>
    <row r="53792" spans="9:13">
      <c r="I53792" s="51"/>
      <c r="M53792" s="51"/>
    </row>
    <row r="53793" spans="9:13">
      <c r="I53793" s="51"/>
      <c r="M53793" s="51"/>
    </row>
    <row r="53794" spans="9:13">
      <c r="I53794" s="51"/>
      <c r="M53794" s="51"/>
    </row>
    <row r="53795" spans="9:13">
      <c r="I53795" s="51"/>
      <c r="M53795" s="51"/>
    </row>
    <row r="53796" spans="9:13">
      <c r="I53796" s="51"/>
      <c r="M53796" s="51"/>
    </row>
    <row r="53797" spans="9:13">
      <c r="I53797" s="51"/>
      <c r="M53797" s="51"/>
    </row>
    <row r="53798" spans="9:13">
      <c r="I53798" s="51"/>
      <c r="M53798" s="51"/>
    </row>
    <row r="53799" spans="9:13">
      <c r="I53799" s="51"/>
      <c r="M53799" s="51"/>
    </row>
    <row r="53800" spans="9:13">
      <c r="I53800" s="51"/>
      <c r="M53800" s="51"/>
    </row>
    <row r="53801" spans="9:13">
      <c r="I53801" s="51"/>
      <c r="M53801" s="51"/>
    </row>
    <row r="53802" spans="9:13">
      <c r="I53802" s="51"/>
      <c r="M53802" s="51"/>
    </row>
    <row r="53803" spans="9:13">
      <c r="I53803" s="51"/>
      <c r="M53803" s="51"/>
    </row>
    <row r="53804" spans="9:13">
      <c r="I53804" s="51"/>
      <c r="M53804" s="51"/>
    </row>
    <row r="53805" spans="9:13">
      <c r="I53805" s="51"/>
      <c r="M53805" s="51"/>
    </row>
    <row r="53806" spans="9:13">
      <c r="I53806" s="51"/>
      <c r="M53806" s="51"/>
    </row>
    <row r="53807" spans="9:13">
      <c r="I53807" s="51"/>
      <c r="M53807" s="51"/>
    </row>
    <row r="53808" spans="9:13">
      <c r="I53808" s="51"/>
      <c r="M53808" s="51"/>
    </row>
    <row r="53809" spans="9:13">
      <c r="I53809" s="51"/>
      <c r="M53809" s="51"/>
    </row>
    <row r="53810" spans="9:13">
      <c r="I53810" s="51"/>
      <c r="M53810" s="51"/>
    </row>
    <row r="53811" spans="9:13">
      <c r="I53811" s="51"/>
      <c r="M53811" s="51"/>
    </row>
    <row r="53812" spans="9:13">
      <c r="I53812" s="51"/>
      <c r="M53812" s="51"/>
    </row>
    <row r="53813" spans="9:13">
      <c r="I53813" s="51"/>
      <c r="M53813" s="51"/>
    </row>
    <row r="53814" spans="9:13">
      <c r="I53814" s="51"/>
      <c r="M53814" s="51"/>
    </row>
    <row r="53815" spans="9:13">
      <c r="I53815" s="51"/>
      <c r="M53815" s="51"/>
    </row>
    <row r="53816" spans="9:13">
      <c r="I53816" s="51"/>
      <c r="M53816" s="51"/>
    </row>
    <row r="53817" spans="9:13">
      <c r="I53817" s="51"/>
      <c r="M53817" s="51"/>
    </row>
    <row r="53818" spans="9:13">
      <c r="I53818" s="51"/>
      <c r="M53818" s="51"/>
    </row>
    <row r="53819" spans="9:13">
      <c r="I53819" s="51"/>
      <c r="M53819" s="51"/>
    </row>
    <row r="53820" spans="9:13">
      <c r="I53820" s="51"/>
      <c r="M53820" s="51"/>
    </row>
    <row r="53821" spans="9:13">
      <c r="I53821" s="51"/>
      <c r="M53821" s="51"/>
    </row>
    <row r="53822" spans="9:13">
      <c r="I53822" s="51"/>
      <c r="M53822" s="51"/>
    </row>
    <row r="53823" spans="9:13">
      <c r="I53823" s="51"/>
      <c r="M53823" s="51"/>
    </row>
    <row r="53824" spans="9:13">
      <c r="I53824" s="51"/>
      <c r="M53824" s="51"/>
    </row>
    <row r="53825" spans="9:13">
      <c r="I53825" s="51"/>
      <c r="M53825" s="51"/>
    </row>
    <row r="53826" spans="9:13">
      <c r="I53826" s="51"/>
      <c r="M53826" s="51"/>
    </row>
    <row r="53827" spans="9:13">
      <c r="I53827" s="51"/>
      <c r="M53827" s="51"/>
    </row>
    <row r="53828" spans="9:13">
      <c r="I53828" s="51"/>
      <c r="M53828" s="51"/>
    </row>
    <row r="53829" spans="9:13">
      <c r="I53829" s="51"/>
      <c r="M53829" s="51"/>
    </row>
    <row r="53830" spans="9:13">
      <c r="I53830" s="51"/>
      <c r="M53830" s="51"/>
    </row>
    <row r="53831" spans="9:13">
      <c r="I53831" s="51"/>
      <c r="M53831" s="51"/>
    </row>
    <row r="53832" spans="9:13">
      <c r="I53832" s="51"/>
      <c r="M53832" s="51"/>
    </row>
    <row r="53833" spans="9:13">
      <c r="I53833" s="51"/>
      <c r="M53833" s="51"/>
    </row>
    <row r="53834" spans="9:13">
      <c r="I53834" s="51"/>
      <c r="M53834" s="51"/>
    </row>
    <row r="53835" spans="9:13">
      <c r="I53835" s="51"/>
      <c r="M53835" s="51"/>
    </row>
    <row r="53836" spans="9:13">
      <c r="I53836" s="51"/>
      <c r="M53836" s="51"/>
    </row>
    <row r="53837" spans="9:13">
      <c r="I53837" s="51"/>
      <c r="M53837" s="51"/>
    </row>
    <row r="53838" spans="9:13">
      <c r="I53838" s="51"/>
      <c r="M53838" s="51"/>
    </row>
    <row r="53839" spans="9:13">
      <c r="I53839" s="51"/>
      <c r="M53839" s="51"/>
    </row>
    <row r="53840" spans="9:13">
      <c r="I53840" s="51"/>
      <c r="M53840" s="51"/>
    </row>
    <row r="53841" spans="9:13">
      <c r="I53841" s="51"/>
      <c r="M53841" s="51"/>
    </row>
    <row r="53842" spans="9:13">
      <c r="I53842" s="51"/>
      <c r="M53842" s="51"/>
    </row>
    <row r="53843" spans="9:13">
      <c r="I53843" s="51"/>
      <c r="M53843" s="51"/>
    </row>
    <row r="53844" spans="9:13">
      <c r="I53844" s="51"/>
      <c r="M53844" s="51"/>
    </row>
    <row r="53845" spans="9:13">
      <c r="I53845" s="51"/>
      <c r="M53845" s="51"/>
    </row>
    <row r="53846" spans="9:13">
      <c r="I53846" s="51"/>
      <c r="M53846" s="51"/>
    </row>
    <row r="53847" spans="9:13">
      <c r="I53847" s="51"/>
      <c r="M53847" s="51"/>
    </row>
    <row r="53848" spans="9:13">
      <c r="I53848" s="51"/>
      <c r="M53848" s="51"/>
    </row>
    <row r="53849" spans="9:13">
      <c r="I53849" s="51"/>
      <c r="M53849" s="51"/>
    </row>
    <row r="53850" spans="9:13">
      <c r="I53850" s="51"/>
      <c r="M53850" s="51"/>
    </row>
    <row r="53851" spans="9:13">
      <c r="I53851" s="51"/>
      <c r="M53851" s="51"/>
    </row>
    <row r="53852" spans="9:13">
      <c r="I53852" s="51"/>
      <c r="M53852" s="51"/>
    </row>
    <row r="53853" spans="9:13">
      <c r="I53853" s="51"/>
      <c r="M53853" s="51"/>
    </row>
    <row r="53854" spans="9:13">
      <c r="I53854" s="51"/>
      <c r="M53854" s="51"/>
    </row>
    <row r="53855" spans="9:13">
      <c r="I53855" s="51"/>
      <c r="M53855" s="51"/>
    </row>
    <row r="53856" spans="9:13">
      <c r="I53856" s="51"/>
      <c r="M53856" s="51"/>
    </row>
    <row r="53857" spans="9:13">
      <c r="I53857" s="51"/>
      <c r="M53857" s="51"/>
    </row>
    <row r="53858" spans="9:13">
      <c r="I53858" s="51"/>
      <c r="M53858" s="51"/>
    </row>
    <row r="53859" spans="9:13">
      <c r="I53859" s="51"/>
      <c r="M53859" s="51"/>
    </row>
    <row r="53860" spans="9:13">
      <c r="I53860" s="51"/>
      <c r="M53860" s="51"/>
    </row>
    <row r="53861" spans="9:13">
      <c r="I53861" s="51"/>
      <c r="M53861" s="51"/>
    </row>
    <row r="53862" spans="9:13">
      <c r="I53862" s="51"/>
      <c r="M53862" s="51"/>
    </row>
    <row r="53863" spans="9:13">
      <c r="I53863" s="51"/>
      <c r="M53863" s="51"/>
    </row>
    <row r="53864" spans="9:13">
      <c r="I53864" s="51"/>
      <c r="M53864" s="51"/>
    </row>
    <row r="53865" spans="9:13">
      <c r="I53865" s="51"/>
      <c r="M53865" s="51"/>
    </row>
    <row r="53866" spans="9:13">
      <c r="I53866" s="51"/>
      <c r="M53866" s="51"/>
    </row>
    <row r="53867" spans="9:13">
      <c r="I53867" s="51"/>
      <c r="M53867" s="51"/>
    </row>
    <row r="53868" spans="9:13">
      <c r="I53868" s="51"/>
      <c r="M53868" s="51"/>
    </row>
    <row r="53869" spans="9:13">
      <c r="I53869" s="51"/>
      <c r="M53869" s="51"/>
    </row>
    <row r="53870" spans="9:13">
      <c r="I53870" s="51"/>
      <c r="M53870" s="51"/>
    </row>
    <row r="53871" spans="9:13">
      <c r="I53871" s="51"/>
      <c r="M53871" s="51"/>
    </row>
    <row r="53872" spans="9:13">
      <c r="I53872" s="51"/>
      <c r="M53872" s="51"/>
    </row>
    <row r="53873" spans="9:13">
      <c r="I53873" s="51"/>
      <c r="M53873" s="51"/>
    </row>
    <row r="53874" spans="9:13">
      <c r="I53874" s="51"/>
      <c r="M53874" s="51"/>
    </row>
    <row r="53875" spans="9:13">
      <c r="I53875" s="51"/>
      <c r="M53875" s="51"/>
    </row>
    <row r="53876" spans="9:13">
      <c r="I53876" s="51"/>
      <c r="M53876" s="51"/>
    </row>
    <row r="53877" spans="9:13">
      <c r="I53877" s="51"/>
      <c r="M53877" s="51"/>
    </row>
    <row r="53878" spans="9:13">
      <c r="I53878" s="51"/>
      <c r="M53878" s="51"/>
    </row>
    <row r="53879" spans="9:13">
      <c r="I53879" s="51"/>
      <c r="M53879" s="51"/>
    </row>
    <row r="53880" spans="9:13">
      <c r="I53880" s="51"/>
      <c r="M53880" s="51"/>
    </row>
    <row r="53881" spans="9:13">
      <c r="I53881" s="51"/>
      <c r="M53881" s="51"/>
    </row>
    <row r="53882" spans="9:13">
      <c r="I53882" s="51"/>
      <c r="M53882" s="51"/>
    </row>
    <row r="53883" spans="9:13">
      <c r="I53883" s="51"/>
      <c r="M53883" s="51"/>
    </row>
    <row r="53884" spans="9:13">
      <c r="I53884" s="51"/>
      <c r="M53884" s="51"/>
    </row>
    <row r="53885" spans="9:13">
      <c r="I53885" s="51"/>
      <c r="M53885" s="51"/>
    </row>
    <row r="53886" spans="9:13">
      <c r="I53886" s="51"/>
      <c r="M53886" s="51"/>
    </row>
    <row r="53887" spans="9:13">
      <c r="I53887" s="51"/>
      <c r="M53887" s="51"/>
    </row>
    <row r="53888" spans="9:13">
      <c r="I53888" s="51"/>
      <c r="M53888" s="51"/>
    </row>
    <row r="53889" spans="9:13">
      <c r="I53889" s="51"/>
      <c r="M53889" s="51"/>
    </row>
    <row r="53890" spans="9:13">
      <c r="I53890" s="51"/>
      <c r="M53890" s="51"/>
    </row>
    <row r="53891" spans="9:13">
      <c r="I53891" s="51"/>
      <c r="M53891" s="51"/>
    </row>
    <row r="53892" spans="9:13">
      <c r="I53892" s="51"/>
      <c r="M53892" s="51"/>
    </row>
    <row r="53893" spans="9:13">
      <c r="I53893" s="51"/>
      <c r="M53893" s="51"/>
    </row>
    <row r="53894" spans="9:13">
      <c r="I53894" s="51"/>
      <c r="M53894" s="51"/>
    </row>
    <row r="53895" spans="9:13">
      <c r="I53895" s="51"/>
      <c r="M53895" s="51"/>
    </row>
    <row r="53896" spans="9:13">
      <c r="I53896" s="51"/>
      <c r="M53896" s="51"/>
    </row>
    <row r="53897" spans="9:13">
      <c r="I53897" s="51"/>
      <c r="M53897" s="51"/>
    </row>
    <row r="53898" spans="9:13">
      <c r="I53898" s="51"/>
      <c r="M53898" s="51"/>
    </row>
    <row r="53899" spans="9:13">
      <c r="I53899" s="51"/>
      <c r="M53899" s="51"/>
    </row>
    <row r="53900" spans="9:13">
      <c r="I53900" s="51"/>
      <c r="M53900" s="51"/>
    </row>
    <row r="53901" spans="9:13">
      <c r="I53901" s="51"/>
      <c r="M53901" s="51"/>
    </row>
    <row r="53902" spans="9:13">
      <c r="I53902" s="51"/>
      <c r="M53902" s="51"/>
    </row>
    <row r="53903" spans="9:13">
      <c r="I53903" s="51"/>
      <c r="M53903" s="51"/>
    </row>
    <row r="53904" spans="9:13">
      <c r="I53904" s="51"/>
      <c r="M53904" s="51"/>
    </row>
    <row r="53905" spans="9:13">
      <c r="I53905" s="51"/>
      <c r="M53905" s="51"/>
    </row>
    <row r="53906" spans="9:13">
      <c r="I53906" s="51"/>
      <c r="M53906" s="51"/>
    </row>
    <row r="53907" spans="9:13">
      <c r="I53907" s="51"/>
      <c r="M53907" s="51"/>
    </row>
    <row r="53908" spans="9:13">
      <c r="I53908" s="51"/>
      <c r="M53908" s="51"/>
    </row>
    <row r="53909" spans="9:13">
      <c r="I53909" s="51"/>
      <c r="M53909" s="51"/>
    </row>
    <row r="53910" spans="9:13">
      <c r="I53910" s="51"/>
      <c r="M53910" s="51"/>
    </row>
    <row r="53911" spans="9:13">
      <c r="I53911" s="51"/>
      <c r="M53911" s="51"/>
    </row>
    <row r="53912" spans="9:13">
      <c r="I53912" s="51"/>
      <c r="M53912" s="51"/>
    </row>
    <row r="53913" spans="9:13">
      <c r="I53913" s="51"/>
      <c r="M53913" s="51"/>
    </row>
    <row r="53914" spans="9:13">
      <c r="I53914" s="51"/>
      <c r="M53914" s="51"/>
    </row>
    <row r="53915" spans="9:13">
      <c r="I53915" s="51"/>
      <c r="M53915" s="51"/>
    </row>
    <row r="53916" spans="9:13">
      <c r="I53916" s="51"/>
      <c r="M53916" s="51"/>
    </row>
    <row r="53917" spans="9:13">
      <c r="I53917" s="51"/>
      <c r="M53917" s="51"/>
    </row>
    <row r="53918" spans="9:13">
      <c r="I53918" s="51"/>
      <c r="M53918" s="51"/>
    </row>
    <row r="53919" spans="9:13">
      <c r="I53919" s="51"/>
      <c r="M53919" s="51"/>
    </row>
    <row r="53920" spans="9:13">
      <c r="I53920" s="51"/>
      <c r="M53920" s="51"/>
    </row>
    <row r="53921" spans="9:13">
      <c r="I53921" s="51"/>
      <c r="M53921" s="51"/>
    </row>
    <row r="53922" spans="9:13">
      <c r="I53922" s="51"/>
      <c r="M53922" s="51"/>
    </row>
    <row r="53923" spans="9:13">
      <c r="I53923" s="51"/>
      <c r="M53923" s="51"/>
    </row>
    <row r="53924" spans="9:13">
      <c r="I53924" s="51"/>
      <c r="M53924" s="51"/>
    </row>
    <row r="53925" spans="9:13">
      <c r="I53925" s="51"/>
      <c r="M53925" s="51"/>
    </row>
    <row r="53926" spans="9:13">
      <c r="I53926" s="51"/>
      <c r="M53926" s="51"/>
    </row>
    <row r="53927" spans="9:13">
      <c r="I53927" s="51"/>
      <c r="M53927" s="51"/>
    </row>
    <row r="53928" spans="9:13">
      <c r="I53928" s="51"/>
      <c r="M53928" s="51"/>
    </row>
    <row r="53929" spans="9:13">
      <c r="I53929" s="51"/>
      <c r="M53929" s="51"/>
    </row>
    <row r="53930" spans="9:13">
      <c r="I53930" s="51"/>
      <c r="M53930" s="51"/>
    </row>
    <row r="53931" spans="9:13">
      <c r="I53931" s="51"/>
      <c r="M53931" s="51"/>
    </row>
    <row r="53932" spans="9:13">
      <c r="I53932" s="51"/>
      <c r="M53932" s="51"/>
    </row>
    <row r="53933" spans="9:13">
      <c r="I53933" s="51"/>
      <c r="M53933" s="51"/>
    </row>
    <row r="53934" spans="9:13">
      <c r="I53934" s="51"/>
      <c r="M53934" s="51"/>
    </row>
    <row r="53935" spans="9:13">
      <c r="I53935" s="51"/>
      <c r="M53935" s="51"/>
    </row>
    <row r="53936" spans="9:13">
      <c r="I53936" s="51"/>
      <c r="M53936" s="51"/>
    </row>
    <row r="53937" spans="9:13">
      <c r="I53937" s="51"/>
      <c r="M53937" s="51"/>
    </row>
    <row r="53938" spans="9:13">
      <c r="I53938" s="51"/>
      <c r="M53938" s="51"/>
    </row>
    <row r="53939" spans="9:13">
      <c r="I53939" s="51"/>
      <c r="M53939" s="51"/>
    </row>
    <row r="53940" spans="9:13">
      <c r="I53940" s="51"/>
      <c r="M53940" s="51"/>
    </row>
    <row r="53941" spans="9:13">
      <c r="I53941" s="51"/>
      <c r="M53941" s="51"/>
    </row>
    <row r="53942" spans="9:13">
      <c r="I53942" s="51"/>
      <c r="M53942" s="51"/>
    </row>
    <row r="53943" spans="9:13">
      <c r="I53943" s="51"/>
      <c r="M53943" s="51"/>
    </row>
    <row r="53944" spans="9:13">
      <c r="I53944" s="51"/>
      <c r="M53944" s="51"/>
    </row>
    <row r="53945" spans="9:13">
      <c r="I53945" s="51"/>
      <c r="M53945" s="51"/>
    </row>
    <row r="53946" spans="9:13">
      <c r="I53946" s="51"/>
      <c r="M53946" s="51"/>
    </row>
    <row r="53947" spans="9:13">
      <c r="I53947" s="51"/>
      <c r="M53947" s="51"/>
    </row>
    <row r="53948" spans="9:13">
      <c r="I53948" s="51"/>
      <c r="M53948" s="51"/>
    </row>
    <row r="53949" spans="9:13">
      <c r="I53949" s="51"/>
      <c r="M53949" s="51"/>
    </row>
    <row r="53950" spans="9:13">
      <c r="I53950" s="51"/>
      <c r="M53950" s="51"/>
    </row>
    <row r="53951" spans="9:13">
      <c r="I53951" s="51"/>
      <c r="M53951" s="51"/>
    </row>
    <row r="53952" spans="9:13">
      <c r="I53952" s="51"/>
      <c r="M53952" s="51"/>
    </row>
    <row r="53953" spans="9:13">
      <c r="I53953" s="51"/>
      <c r="M53953" s="51"/>
    </row>
    <row r="53954" spans="9:13">
      <c r="I53954" s="51"/>
      <c r="M53954" s="51"/>
    </row>
    <row r="53955" spans="9:13">
      <c r="I53955" s="51"/>
      <c r="M53955" s="51"/>
    </row>
    <row r="53956" spans="9:13">
      <c r="I53956" s="51"/>
      <c r="M53956" s="51"/>
    </row>
    <row r="53957" spans="9:13">
      <c r="I53957" s="51"/>
      <c r="M53957" s="51"/>
    </row>
    <row r="53958" spans="9:13">
      <c r="I53958" s="51"/>
      <c r="M53958" s="51"/>
    </row>
    <row r="53959" spans="9:13">
      <c r="I53959" s="51"/>
      <c r="M53959" s="51"/>
    </row>
    <row r="53960" spans="9:13">
      <c r="I53960" s="51"/>
      <c r="M53960" s="51"/>
    </row>
    <row r="53961" spans="9:13">
      <c r="I53961" s="51"/>
      <c r="M53961" s="51"/>
    </row>
    <row r="53962" spans="9:13">
      <c r="I53962" s="51"/>
      <c r="M53962" s="51"/>
    </row>
    <row r="53963" spans="9:13">
      <c r="I53963" s="51"/>
      <c r="M53963" s="51"/>
    </row>
    <row r="53964" spans="9:13">
      <c r="I53964" s="51"/>
      <c r="M53964" s="51"/>
    </row>
    <row r="53965" spans="9:13">
      <c r="I53965" s="51"/>
      <c r="M53965" s="51"/>
    </row>
    <row r="53966" spans="9:13">
      <c r="I53966" s="51"/>
      <c r="M53966" s="51"/>
    </row>
    <row r="53967" spans="9:13">
      <c r="I53967" s="51"/>
      <c r="M53967" s="51"/>
    </row>
    <row r="53968" spans="9:13">
      <c r="I53968" s="51"/>
      <c r="M53968" s="51"/>
    </row>
    <row r="53969" spans="9:13">
      <c r="I53969" s="51"/>
      <c r="M53969" s="51"/>
    </row>
    <row r="53970" spans="9:13">
      <c r="I53970" s="51"/>
      <c r="M53970" s="51"/>
    </row>
    <row r="53971" spans="9:13">
      <c r="I53971" s="51"/>
      <c r="M53971" s="51"/>
    </row>
    <row r="53972" spans="9:13">
      <c r="I53972" s="51"/>
      <c r="M53972" s="51"/>
    </row>
    <row r="53973" spans="9:13">
      <c r="I53973" s="51"/>
      <c r="M53973" s="51"/>
    </row>
    <row r="53974" spans="9:13">
      <c r="I53974" s="51"/>
      <c r="M53974" s="51"/>
    </row>
    <row r="53975" spans="9:13">
      <c r="I53975" s="51"/>
      <c r="M53975" s="51"/>
    </row>
    <row r="53976" spans="9:13">
      <c r="I53976" s="51"/>
      <c r="M53976" s="51"/>
    </row>
    <row r="53977" spans="9:13">
      <c r="I53977" s="51"/>
      <c r="M53977" s="51"/>
    </row>
    <row r="53978" spans="9:13">
      <c r="I53978" s="51"/>
      <c r="M53978" s="51"/>
    </row>
    <row r="53979" spans="9:13">
      <c r="I53979" s="51"/>
      <c r="M53979" s="51"/>
    </row>
    <row r="53980" spans="9:13">
      <c r="I53980" s="51"/>
      <c r="M53980" s="51"/>
    </row>
    <row r="53981" spans="9:13">
      <c r="I53981" s="51"/>
      <c r="M53981" s="51"/>
    </row>
    <row r="53982" spans="9:13">
      <c r="I53982" s="51"/>
      <c r="M53982" s="51"/>
    </row>
    <row r="53983" spans="9:13">
      <c r="I53983" s="51"/>
      <c r="M53983" s="51"/>
    </row>
    <row r="53984" spans="9:13">
      <c r="I53984" s="51"/>
      <c r="M53984" s="51"/>
    </row>
    <row r="53985" spans="9:13">
      <c r="I53985" s="51"/>
      <c r="M53985" s="51"/>
    </row>
    <row r="53986" spans="9:13">
      <c r="I53986" s="51"/>
      <c r="M53986" s="51"/>
    </row>
    <row r="53987" spans="9:13">
      <c r="I53987" s="51"/>
      <c r="M53987" s="51"/>
    </row>
    <row r="53988" spans="9:13">
      <c r="I53988" s="51"/>
      <c r="M53988" s="51"/>
    </row>
    <row r="53989" spans="9:13">
      <c r="I53989" s="51"/>
      <c r="M53989" s="51"/>
    </row>
    <row r="53990" spans="9:13">
      <c r="I53990" s="51"/>
      <c r="M53990" s="51"/>
    </row>
    <row r="53991" spans="9:13">
      <c r="I53991" s="51"/>
      <c r="M53991" s="51"/>
    </row>
    <row r="53992" spans="9:13">
      <c r="I53992" s="51"/>
      <c r="M53992" s="51"/>
    </row>
    <row r="53993" spans="9:13">
      <c r="I53993" s="51"/>
      <c r="M53993" s="51"/>
    </row>
    <row r="53994" spans="9:13">
      <c r="I53994" s="51"/>
      <c r="M53994" s="51"/>
    </row>
    <row r="53995" spans="9:13">
      <c r="I53995" s="51"/>
      <c r="M53995" s="51"/>
    </row>
    <row r="53996" spans="9:13">
      <c r="I53996" s="51"/>
      <c r="M53996" s="51"/>
    </row>
    <row r="53997" spans="9:13">
      <c r="I53997" s="51"/>
      <c r="M53997" s="51"/>
    </row>
    <row r="53998" spans="9:13">
      <c r="I53998" s="51"/>
      <c r="M53998" s="51"/>
    </row>
    <row r="53999" spans="9:13">
      <c r="I53999" s="51"/>
      <c r="M53999" s="51"/>
    </row>
    <row r="54000" spans="9:13">
      <c r="I54000" s="51"/>
      <c r="M54000" s="51"/>
    </row>
    <row r="54001" spans="9:13">
      <c r="I54001" s="51"/>
      <c r="M54001" s="51"/>
    </row>
    <row r="54002" spans="9:13">
      <c r="I54002" s="51"/>
      <c r="M54002" s="51"/>
    </row>
    <row r="54003" spans="9:13">
      <c r="I54003" s="51"/>
      <c r="M54003" s="51"/>
    </row>
    <row r="54004" spans="9:13">
      <c r="I54004" s="51"/>
      <c r="M54004" s="51"/>
    </row>
    <row r="54005" spans="9:13">
      <c r="I54005" s="51"/>
      <c r="M54005" s="51"/>
    </row>
    <row r="54006" spans="9:13">
      <c r="I54006" s="51"/>
      <c r="M54006" s="51"/>
    </row>
    <row r="54007" spans="9:13">
      <c r="I54007" s="51"/>
      <c r="M54007" s="51"/>
    </row>
    <row r="54008" spans="9:13">
      <c r="I54008" s="51"/>
      <c r="M54008" s="51"/>
    </row>
    <row r="54009" spans="9:13">
      <c r="I54009" s="51"/>
      <c r="M54009" s="51"/>
    </row>
    <row r="54010" spans="9:13">
      <c r="I54010" s="51"/>
      <c r="M54010" s="51"/>
    </row>
    <row r="54011" spans="9:13">
      <c r="I54011" s="51"/>
      <c r="M54011" s="51"/>
    </row>
    <row r="54012" spans="9:13">
      <c r="I54012" s="51"/>
      <c r="M54012" s="51"/>
    </row>
    <row r="54013" spans="9:13">
      <c r="I54013" s="51"/>
      <c r="M54013" s="51"/>
    </row>
    <row r="54014" spans="9:13">
      <c r="I54014" s="51"/>
      <c r="M54014" s="51"/>
    </row>
    <row r="54015" spans="9:13">
      <c r="I54015" s="51"/>
      <c r="M54015" s="51"/>
    </row>
    <row r="54016" spans="9:13">
      <c r="I54016" s="51"/>
      <c r="M54016" s="51"/>
    </row>
    <row r="54017" spans="9:13">
      <c r="I54017" s="51"/>
      <c r="M54017" s="51"/>
    </row>
    <row r="54018" spans="9:13">
      <c r="I54018" s="51"/>
      <c r="M54018" s="51"/>
    </row>
    <row r="54019" spans="9:13">
      <c r="I54019" s="51"/>
      <c r="M54019" s="51"/>
    </row>
    <row r="54020" spans="9:13">
      <c r="I54020" s="51"/>
      <c r="M54020" s="51"/>
    </row>
    <row r="54021" spans="9:13">
      <c r="I54021" s="51"/>
      <c r="M54021" s="51"/>
    </row>
    <row r="54022" spans="9:13">
      <c r="I54022" s="51"/>
      <c r="M54022" s="51"/>
    </row>
    <row r="54023" spans="9:13">
      <c r="I54023" s="51"/>
      <c r="M54023" s="51"/>
    </row>
    <row r="54024" spans="9:13">
      <c r="I54024" s="51"/>
      <c r="M54024" s="51"/>
    </row>
    <row r="54025" spans="9:13">
      <c r="I54025" s="51"/>
      <c r="M54025" s="51"/>
    </row>
    <row r="54026" spans="9:13">
      <c r="I54026" s="51"/>
      <c r="M54026" s="51"/>
    </row>
    <row r="54027" spans="9:13">
      <c r="I54027" s="51"/>
      <c r="M54027" s="51"/>
    </row>
    <row r="54028" spans="9:13">
      <c r="I54028" s="51"/>
      <c r="M54028" s="51"/>
    </row>
    <row r="54029" spans="9:13">
      <c r="I54029" s="51"/>
      <c r="M54029" s="51"/>
    </row>
    <row r="54030" spans="9:13">
      <c r="I54030" s="51"/>
      <c r="M54030" s="51"/>
    </row>
    <row r="54031" spans="9:13">
      <c r="I54031" s="51"/>
      <c r="M54031" s="51"/>
    </row>
    <row r="54032" spans="9:13">
      <c r="I54032" s="51"/>
      <c r="M54032" s="51"/>
    </row>
    <row r="54033" spans="9:13">
      <c r="I54033" s="51"/>
      <c r="M54033" s="51"/>
    </row>
    <row r="54034" spans="9:13">
      <c r="I54034" s="51"/>
      <c r="M54034" s="51"/>
    </row>
    <row r="54035" spans="9:13">
      <c r="I54035" s="51"/>
      <c r="M54035" s="51"/>
    </row>
    <row r="54036" spans="9:13">
      <c r="I54036" s="51"/>
      <c r="M54036" s="51"/>
    </row>
    <row r="54037" spans="9:13">
      <c r="I54037" s="51"/>
      <c r="M54037" s="51"/>
    </row>
    <row r="54038" spans="9:13">
      <c r="I54038" s="51"/>
      <c r="M54038" s="51"/>
    </row>
    <row r="54039" spans="9:13">
      <c r="I54039" s="51"/>
      <c r="M54039" s="51"/>
    </row>
    <row r="54040" spans="9:13">
      <c r="I54040" s="51"/>
      <c r="M54040" s="51"/>
    </row>
    <row r="54041" spans="9:13">
      <c r="I54041" s="51"/>
      <c r="M54041" s="51"/>
    </row>
    <row r="54042" spans="9:13">
      <c r="I54042" s="51"/>
      <c r="M54042" s="51"/>
    </row>
    <row r="54043" spans="9:13">
      <c r="I54043" s="51"/>
      <c r="M54043" s="51"/>
    </row>
    <row r="54044" spans="9:13">
      <c r="I54044" s="51"/>
      <c r="M54044" s="51"/>
    </row>
    <row r="54045" spans="9:13">
      <c r="I54045" s="51"/>
      <c r="M54045" s="51"/>
    </row>
    <row r="54046" spans="9:13">
      <c r="I54046" s="51"/>
      <c r="M54046" s="51"/>
    </row>
    <row r="54047" spans="9:13">
      <c r="I54047" s="51"/>
      <c r="M54047" s="51"/>
    </row>
    <row r="54048" spans="9:13">
      <c r="I54048" s="51"/>
      <c r="M54048" s="51"/>
    </row>
    <row r="54049" spans="9:13">
      <c r="I54049" s="51"/>
      <c r="M54049" s="51"/>
    </row>
    <row r="54050" spans="9:13">
      <c r="I54050" s="51"/>
      <c r="M54050" s="51"/>
    </row>
    <row r="54051" spans="9:13">
      <c r="I54051" s="51"/>
      <c r="M54051" s="51"/>
    </row>
    <row r="54052" spans="9:13">
      <c r="I54052" s="51"/>
      <c r="M54052" s="51"/>
    </row>
    <row r="54053" spans="9:13">
      <c r="I54053" s="51"/>
      <c r="M54053" s="51"/>
    </row>
    <row r="54054" spans="9:13">
      <c r="I54054" s="51"/>
      <c r="M54054" s="51"/>
    </row>
    <row r="54055" spans="9:13">
      <c r="I54055" s="51"/>
      <c r="M54055" s="51"/>
    </row>
    <row r="54056" spans="9:13">
      <c r="I54056" s="51"/>
      <c r="M54056" s="51"/>
    </row>
    <row r="54057" spans="9:13">
      <c r="I54057" s="51"/>
      <c r="M54057" s="51"/>
    </row>
    <row r="54058" spans="9:13">
      <c r="I54058" s="51"/>
      <c r="M54058" s="51"/>
    </row>
    <row r="54059" spans="9:13">
      <c r="I54059" s="51"/>
      <c r="M54059" s="51"/>
    </row>
    <row r="54060" spans="9:13">
      <c r="I54060" s="51"/>
      <c r="M54060" s="51"/>
    </row>
    <row r="54061" spans="9:13">
      <c r="I54061" s="51"/>
      <c r="M54061" s="51"/>
    </row>
    <row r="54062" spans="9:13">
      <c r="I54062" s="51"/>
      <c r="M54062" s="51"/>
    </row>
    <row r="54063" spans="9:13">
      <c r="I54063" s="51"/>
      <c r="M54063" s="51"/>
    </row>
    <row r="54064" spans="9:13">
      <c r="I54064" s="51"/>
      <c r="M54064" s="51"/>
    </row>
    <row r="54065" spans="9:13">
      <c r="I54065" s="51"/>
      <c r="M54065" s="51"/>
    </row>
    <row r="54066" spans="9:13">
      <c r="I54066" s="51"/>
      <c r="M54066" s="51"/>
    </row>
    <row r="54067" spans="9:13">
      <c r="I54067" s="51"/>
      <c r="M54067" s="51"/>
    </row>
    <row r="54068" spans="9:13">
      <c r="I54068" s="51"/>
      <c r="M54068" s="51"/>
    </row>
    <row r="54069" spans="9:13">
      <c r="I54069" s="51"/>
      <c r="M54069" s="51"/>
    </row>
    <row r="54070" spans="9:13">
      <c r="I54070" s="51"/>
      <c r="M54070" s="51"/>
    </row>
    <row r="54071" spans="9:13">
      <c r="I54071" s="51"/>
      <c r="M54071" s="51"/>
    </row>
    <row r="54072" spans="9:13">
      <c r="I54072" s="51"/>
      <c r="M54072" s="51"/>
    </row>
    <row r="54073" spans="9:13">
      <c r="I54073" s="51"/>
      <c r="M54073" s="51"/>
    </row>
    <row r="54074" spans="9:13">
      <c r="I54074" s="51"/>
      <c r="M54074" s="51"/>
    </row>
    <row r="54075" spans="9:13">
      <c r="I54075" s="51"/>
      <c r="M54075" s="51"/>
    </row>
    <row r="54076" spans="9:13">
      <c r="I54076" s="51"/>
      <c r="M54076" s="51"/>
    </row>
    <row r="54077" spans="9:13">
      <c r="I54077" s="51"/>
      <c r="M54077" s="51"/>
    </row>
    <row r="54078" spans="9:13">
      <c r="I54078" s="51"/>
      <c r="M54078" s="51"/>
    </row>
    <row r="54079" spans="9:13">
      <c r="I54079" s="51"/>
      <c r="M54079" s="51"/>
    </row>
    <row r="54080" spans="9:13">
      <c r="I54080" s="51"/>
      <c r="M54080" s="51"/>
    </row>
    <row r="54081" spans="9:13">
      <c r="I54081" s="51"/>
      <c r="M54081" s="51"/>
    </row>
    <row r="54082" spans="9:13">
      <c r="I54082" s="51"/>
      <c r="M54082" s="51"/>
    </row>
    <row r="54083" spans="9:13">
      <c r="I54083" s="51"/>
      <c r="M54083" s="51"/>
    </row>
    <row r="54084" spans="9:13">
      <c r="I54084" s="51"/>
      <c r="M54084" s="51"/>
    </row>
    <row r="54085" spans="9:13">
      <c r="I54085" s="51"/>
      <c r="M54085" s="51"/>
    </row>
    <row r="54086" spans="9:13">
      <c r="I54086" s="51"/>
      <c r="M54086" s="51"/>
    </row>
    <row r="54087" spans="9:13">
      <c r="I54087" s="51"/>
      <c r="M54087" s="51"/>
    </row>
    <row r="54088" spans="9:13">
      <c r="I54088" s="51"/>
      <c r="M54088" s="51"/>
    </row>
    <row r="54089" spans="9:13">
      <c r="I54089" s="51"/>
      <c r="M54089" s="51"/>
    </row>
    <row r="54090" spans="9:13">
      <c r="I54090" s="51"/>
      <c r="M54090" s="51"/>
    </row>
    <row r="54091" spans="9:13">
      <c r="I54091" s="51"/>
      <c r="M54091" s="51"/>
    </row>
    <row r="54092" spans="9:13">
      <c r="I54092" s="51"/>
      <c r="M54092" s="51"/>
    </row>
    <row r="54093" spans="9:13">
      <c r="I54093" s="51"/>
      <c r="M54093" s="51"/>
    </row>
    <row r="54094" spans="9:13">
      <c r="I54094" s="51"/>
      <c r="M54094" s="51"/>
    </row>
    <row r="54095" spans="9:13">
      <c r="I54095" s="51"/>
      <c r="M54095" s="51"/>
    </row>
    <row r="54096" spans="9:13">
      <c r="I54096" s="51"/>
      <c r="M54096" s="51"/>
    </row>
    <row r="54097" spans="9:13">
      <c r="I54097" s="51"/>
      <c r="M54097" s="51"/>
    </row>
    <row r="54098" spans="9:13">
      <c r="I54098" s="51"/>
      <c r="M54098" s="51"/>
    </row>
    <row r="54099" spans="9:13">
      <c r="I54099" s="51"/>
      <c r="M54099" s="51"/>
    </row>
    <row r="54100" spans="9:13">
      <c r="I54100" s="51"/>
      <c r="M54100" s="51"/>
    </row>
    <row r="54101" spans="9:13">
      <c r="I54101" s="51"/>
      <c r="M54101" s="51"/>
    </row>
    <row r="54102" spans="9:13">
      <c r="I54102" s="51"/>
      <c r="M54102" s="51"/>
    </row>
    <row r="54103" spans="9:13">
      <c r="I54103" s="51"/>
      <c r="M54103" s="51"/>
    </row>
    <row r="54104" spans="9:13">
      <c r="I54104" s="51"/>
      <c r="M54104" s="51"/>
    </row>
    <row r="54105" spans="9:13">
      <c r="I54105" s="51"/>
      <c r="M54105" s="51"/>
    </row>
    <row r="54106" spans="9:13">
      <c r="I54106" s="51"/>
      <c r="M54106" s="51"/>
    </row>
    <row r="54107" spans="9:13">
      <c r="I54107" s="51"/>
      <c r="M54107" s="51"/>
    </row>
    <row r="54108" spans="9:13">
      <c r="I54108" s="51"/>
      <c r="M54108" s="51"/>
    </row>
    <row r="54109" spans="9:13">
      <c r="I54109" s="51"/>
      <c r="M54109" s="51"/>
    </row>
    <row r="54110" spans="9:13">
      <c r="I54110" s="51"/>
      <c r="M54110" s="51"/>
    </row>
    <row r="54111" spans="9:13">
      <c r="I54111" s="51"/>
      <c r="M54111" s="51"/>
    </row>
    <row r="54112" spans="9:13">
      <c r="I54112" s="51"/>
      <c r="M54112" s="51"/>
    </row>
    <row r="54113" spans="9:13">
      <c r="I54113" s="51"/>
      <c r="M54113" s="51"/>
    </row>
    <row r="54114" spans="9:13">
      <c r="I54114" s="51"/>
      <c r="M54114" s="51"/>
    </row>
    <row r="54115" spans="9:13">
      <c r="I54115" s="51"/>
      <c r="M54115" s="51"/>
    </row>
    <row r="54116" spans="9:13">
      <c r="I54116" s="51"/>
      <c r="M54116" s="51"/>
    </row>
    <row r="54117" spans="9:13">
      <c r="I54117" s="51"/>
      <c r="M54117" s="51"/>
    </row>
    <row r="54118" spans="9:13">
      <c r="I54118" s="51"/>
      <c r="M54118" s="51"/>
    </row>
    <row r="54119" spans="9:13">
      <c r="I54119" s="51"/>
      <c r="M54119" s="51"/>
    </row>
    <row r="54120" spans="9:13">
      <c r="I54120" s="51"/>
      <c r="M54120" s="51"/>
    </row>
    <row r="54121" spans="9:13">
      <c r="I54121" s="51"/>
      <c r="M54121" s="51"/>
    </row>
    <row r="54122" spans="9:13">
      <c r="I54122" s="51"/>
      <c r="M54122" s="51"/>
    </row>
    <row r="54123" spans="9:13">
      <c r="I54123" s="51"/>
      <c r="M54123" s="51"/>
    </row>
    <row r="54124" spans="9:13">
      <c r="I54124" s="51"/>
      <c r="M54124" s="51"/>
    </row>
    <row r="54125" spans="9:13">
      <c r="I54125" s="51"/>
      <c r="M54125" s="51"/>
    </row>
    <row r="54126" spans="9:13">
      <c r="I54126" s="51"/>
      <c r="M54126" s="51"/>
    </row>
    <row r="54127" spans="9:13">
      <c r="I54127" s="51"/>
      <c r="M54127" s="51"/>
    </row>
    <row r="54128" spans="9:13">
      <c r="I54128" s="51"/>
      <c r="M54128" s="51"/>
    </row>
    <row r="54129" spans="9:13">
      <c r="I54129" s="51"/>
      <c r="M54129" s="51"/>
    </row>
    <row r="54130" spans="9:13">
      <c r="I54130" s="51"/>
      <c r="M54130" s="51"/>
    </row>
    <row r="54131" spans="9:13">
      <c r="I54131" s="51"/>
      <c r="M54131" s="51"/>
    </row>
    <row r="54132" spans="9:13">
      <c r="I54132" s="51"/>
      <c r="M54132" s="51"/>
    </row>
    <row r="54133" spans="9:13">
      <c r="I54133" s="51"/>
      <c r="M54133" s="51"/>
    </row>
    <row r="54134" spans="9:13">
      <c r="I54134" s="51"/>
      <c r="M54134" s="51"/>
    </row>
    <row r="54135" spans="9:13">
      <c r="I54135" s="51"/>
      <c r="M54135" s="51"/>
    </row>
    <row r="54136" spans="9:13">
      <c r="I54136" s="51"/>
      <c r="M54136" s="51"/>
    </row>
    <row r="54137" spans="9:13">
      <c r="I54137" s="51"/>
      <c r="M54137" s="51"/>
    </row>
    <row r="54138" spans="9:13">
      <c r="I54138" s="51"/>
      <c r="M54138" s="51"/>
    </row>
    <row r="54139" spans="9:13">
      <c r="I54139" s="51"/>
      <c r="M54139" s="51"/>
    </row>
    <row r="54140" spans="9:13">
      <c r="I54140" s="51"/>
      <c r="M54140" s="51"/>
    </row>
    <row r="54141" spans="9:13">
      <c r="I54141" s="51"/>
      <c r="M54141" s="51"/>
    </row>
    <row r="54142" spans="9:13">
      <c r="I54142" s="51"/>
      <c r="M54142" s="51"/>
    </row>
    <row r="54143" spans="9:13">
      <c r="I54143" s="51"/>
      <c r="M54143" s="51"/>
    </row>
    <row r="54144" spans="9:13">
      <c r="I54144" s="51"/>
      <c r="M54144" s="51"/>
    </row>
    <row r="54145" spans="9:13">
      <c r="I54145" s="51"/>
      <c r="M54145" s="51"/>
    </row>
    <row r="54146" spans="9:13">
      <c r="I54146" s="51"/>
      <c r="M54146" s="51"/>
    </row>
    <row r="54147" spans="9:13">
      <c r="I54147" s="51"/>
      <c r="M54147" s="51"/>
    </row>
    <row r="54148" spans="9:13">
      <c r="I54148" s="51"/>
      <c r="M54148" s="51"/>
    </row>
    <row r="54149" spans="9:13">
      <c r="I54149" s="51"/>
      <c r="M54149" s="51"/>
    </row>
    <row r="54150" spans="9:13">
      <c r="I54150" s="51"/>
      <c r="M54150" s="51"/>
    </row>
    <row r="54151" spans="9:13">
      <c r="I54151" s="51"/>
      <c r="M54151" s="51"/>
    </row>
    <row r="54152" spans="9:13">
      <c r="I54152" s="51"/>
      <c r="M54152" s="51"/>
    </row>
    <row r="54153" spans="9:13">
      <c r="I54153" s="51"/>
      <c r="M54153" s="51"/>
    </row>
    <row r="54154" spans="9:13">
      <c r="I54154" s="51"/>
      <c r="M54154" s="51"/>
    </row>
    <row r="54155" spans="9:13">
      <c r="I54155" s="51"/>
      <c r="M54155" s="51"/>
    </row>
    <row r="54156" spans="9:13">
      <c r="I54156" s="51"/>
      <c r="M54156" s="51"/>
    </row>
    <row r="54157" spans="9:13">
      <c r="I54157" s="51"/>
      <c r="M54157" s="51"/>
    </row>
    <row r="54158" spans="9:13">
      <c r="I54158" s="51"/>
      <c r="M54158" s="51"/>
    </row>
    <row r="54159" spans="9:13">
      <c r="I54159" s="51"/>
      <c r="M54159" s="51"/>
    </row>
    <row r="54160" spans="9:13">
      <c r="I54160" s="51"/>
      <c r="M54160" s="51"/>
    </row>
    <row r="54161" spans="9:13">
      <c r="I54161" s="51"/>
      <c r="M54161" s="51"/>
    </row>
    <row r="54162" spans="9:13">
      <c r="I54162" s="51"/>
      <c r="M54162" s="51"/>
    </row>
    <row r="54163" spans="9:13">
      <c r="I54163" s="51"/>
      <c r="M54163" s="51"/>
    </row>
    <row r="54164" spans="9:13">
      <c r="I54164" s="51"/>
      <c r="M54164" s="51"/>
    </row>
    <row r="54165" spans="9:13">
      <c r="I54165" s="51"/>
      <c r="M54165" s="51"/>
    </row>
    <row r="54166" spans="9:13">
      <c r="I54166" s="51"/>
      <c r="M54166" s="51"/>
    </row>
    <row r="54167" spans="9:13">
      <c r="I54167" s="51"/>
      <c r="M54167" s="51"/>
    </row>
    <row r="54168" spans="9:13">
      <c r="I54168" s="51"/>
      <c r="M54168" s="51"/>
    </row>
    <row r="54169" spans="9:13">
      <c r="I54169" s="51"/>
      <c r="M54169" s="51"/>
    </row>
    <row r="54170" spans="9:13">
      <c r="I54170" s="51"/>
      <c r="M54170" s="51"/>
    </row>
    <row r="54171" spans="9:13">
      <c r="I54171" s="51"/>
      <c r="M54171" s="51"/>
    </row>
    <row r="54172" spans="9:13">
      <c r="I54172" s="51"/>
      <c r="M54172" s="51"/>
    </row>
    <row r="54173" spans="9:13">
      <c r="I54173" s="51"/>
      <c r="M54173" s="51"/>
    </row>
    <row r="54174" spans="9:13">
      <c r="I54174" s="51"/>
      <c r="M54174" s="51"/>
    </row>
    <row r="54175" spans="9:13">
      <c r="I54175" s="51"/>
      <c r="M54175" s="51"/>
    </row>
    <row r="54176" spans="9:13">
      <c r="I54176" s="51"/>
      <c r="M54176" s="51"/>
    </row>
    <row r="54177" spans="9:13">
      <c r="I54177" s="51"/>
      <c r="M54177" s="51"/>
    </row>
    <row r="54178" spans="9:13">
      <c r="I54178" s="51"/>
      <c r="M54178" s="51"/>
    </row>
    <row r="54179" spans="9:13">
      <c r="I54179" s="51"/>
      <c r="M54179" s="51"/>
    </row>
    <row r="54180" spans="9:13">
      <c r="I54180" s="51"/>
      <c r="M54180" s="51"/>
    </row>
    <row r="54181" spans="9:13">
      <c r="I54181" s="51"/>
      <c r="M54181" s="51"/>
    </row>
    <row r="54182" spans="9:13">
      <c r="I54182" s="51"/>
      <c r="M54182" s="51"/>
    </row>
    <row r="54183" spans="9:13">
      <c r="I54183" s="51"/>
      <c r="M54183" s="51"/>
    </row>
    <row r="54184" spans="9:13">
      <c r="I54184" s="51"/>
      <c r="M54184" s="51"/>
    </row>
    <row r="54185" spans="9:13">
      <c r="I54185" s="51"/>
      <c r="M54185" s="51"/>
    </row>
    <row r="54186" spans="9:13">
      <c r="I54186" s="51"/>
      <c r="M54186" s="51"/>
    </row>
    <row r="54187" spans="9:13">
      <c r="I54187" s="51"/>
      <c r="M54187" s="51"/>
    </row>
    <row r="54188" spans="9:13">
      <c r="I54188" s="51"/>
      <c r="M54188" s="51"/>
    </row>
    <row r="54189" spans="9:13">
      <c r="I54189" s="51"/>
      <c r="M54189" s="51"/>
    </row>
    <row r="54190" spans="9:13">
      <c r="I54190" s="51"/>
      <c r="M54190" s="51"/>
    </row>
    <row r="54191" spans="9:13">
      <c r="I54191" s="51"/>
      <c r="M54191" s="51"/>
    </row>
    <row r="54192" spans="9:13">
      <c r="I54192" s="51"/>
      <c r="M54192" s="51"/>
    </row>
    <row r="54193" spans="9:13">
      <c r="I54193" s="51"/>
      <c r="M54193" s="51"/>
    </row>
    <row r="54194" spans="9:13">
      <c r="I54194" s="51"/>
      <c r="M54194" s="51"/>
    </row>
    <row r="54195" spans="9:13">
      <c r="I54195" s="51"/>
      <c r="M54195" s="51"/>
    </row>
    <row r="54196" spans="9:13">
      <c r="I54196" s="51"/>
      <c r="M54196" s="51"/>
    </row>
    <row r="54197" spans="9:13">
      <c r="I54197" s="51"/>
      <c r="M54197" s="51"/>
    </row>
    <row r="54198" spans="9:13">
      <c r="I54198" s="51"/>
      <c r="M54198" s="51"/>
    </row>
    <row r="54199" spans="9:13">
      <c r="I54199" s="51"/>
      <c r="M54199" s="51"/>
    </row>
    <row r="54200" spans="9:13">
      <c r="I54200" s="51"/>
      <c r="M54200" s="51"/>
    </row>
    <row r="54201" spans="9:13">
      <c r="I54201" s="51"/>
      <c r="M54201" s="51"/>
    </row>
    <row r="54202" spans="9:13">
      <c r="I54202" s="51"/>
      <c r="M54202" s="51"/>
    </row>
    <row r="54203" spans="9:13">
      <c r="I54203" s="51"/>
      <c r="M54203" s="51"/>
    </row>
    <row r="54204" spans="9:13">
      <c r="I54204" s="51"/>
      <c r="M54204" s="51"/>
    </row>
    <row r="54205" spans="9:13">
      <c r="I54205" s="51"/>
      <c r="M54205" s="51"/>
    </row>
    <row r="54206" spans="9:13">
      <c r="I54206" s="51"/>
      <c r="M54206" s="51"/>
    </row>
    <row r="54207" spans="9:13">
      <c r="I54207" s="51"/>
      <c r="M54207" s="51"/>
    </row>
    <row r="54208" spans="9:13">
      <c r="I54208" s="51"/>
      <c r="M54208" s="51"/>
    </row>
    <row r="54209" spans="9:13">
      <c r="I54209" s="51"/>
      <c r="M54209" s="51"/>
    </row>
    <row r="54210" spans="9:13">
      <c r="I54210" s="51"/>
      <c r="M54210" s="51"/>
    </row>
    <row r="54211" spans="9:13">
      <c r="I54211" s="51"/>
      <c r="M54211" s="51"/>
    </row>
    <row r="54212" spans="9:13">
      <c r="I54212" s="51"/>
      <c r="M54212" s="51"/>
    </row>
    <row r="54213" spans="9:13">
      <c r="I54213" s="51"/>
      <c r="M54213" s="51"/>
    </row>
    <row r="54214" spans="9:13">
      <c r="I54214" s="51"/>
      <c r="M54214" s="51"/>
    </row>
    <row r="54215" spans="9:13">
      <c r="I54215" s="51"/>
      <c r="M54215" s="51"/>
    </row>
    <row r="54216" spans="9:13">
      <c r="I54216" s="51"/>
      <c r="M54216" s="51"/>
    </row>
    <row r="54217" spans="9:13">
      <c r="I54217" s="51"/>
      <c r="M54217" s="51"/>
    </row>
    <row r="54218" spans="9:13">
      <c r="I54218" s="51"/>
      <c r="M54218" s="51"/>
    </row>
    <row r="54219" spans="9:13">
      <c r="I54219" s="51"/>
      <c r="M54219" s="51"/>
    </row>
    <row r="54220" spans="9:13">
      <c r="I54220" s="51"/>
      <c r="M54220" s="51"/>
    </row>
    <row r="54221" spans="9:13">
      <c r="I54221" s="51"/>
      <c r="M54221" s="51"/>
    </row>
    <row r="54222" spans="9:13">
      <c r="I54222" s="51"/>
      <c r="M54222" s="51"/>
    </row>
    <row r="54223" spans="9:13">
      <c r="I54223" s="51"/>
      <c r="M54223" s="51"/>
    </row>
    <row r="54224" spans="9:13">
      <c r="I54224" s="51"/>
      <c r="M54224" s="51"/>
    </row>
    <row r="54225" spans="9:13">
      <c r="I54225" s="51"/>
      <c r="M54225" s="51"/>
    </row>
    <row r="54226" spans="9:13">
      <c r="I54226" s="51"/>
      <c r="M54226" s="51"/>
    </row>
    <row r="54227" spans="9:13">
      <c r="I54227" s="51"/>
      <c r="M54227" s="51"/>
    </row>
    <row r="54228" spans="9:13">
      <c r="I54228" s="51"/>
      <c r="M54228" s="51"/>
    </row>
    <row r="54229" spans="9:13">
      <c r="I54229" s="51"/>
      <c r="M54229" s="51"/>
    </row>
    <row r="54230" spans="9:13">
      <c r="I54230" s="51"/>
      <c r="M54230" s="51"/>
    </row>
    <row r="54231" spans="9:13">
      <c r="I54231" s="51"/>
      <c r="M54231" s="51"/>
    </row>
    <row r="54232" spans="9:13">
      <c r="I54232" s="51"/>
      <c r="M54232" s="51"/>
    </row>
    <row r="54233" spans="9:13">
      <c r="I54233" s="51"/>
      <c r="M54233" s="51"/>
    </row>
    <row r="54234" spans="9:13">
      <c r="I54234" s="51"/>
      <c r="M54234" s="51"/>
    </row>
    <row r="54235" spans="9:13">
      <c r="I54235" s="51"/>
      <c r="M54235" s="51"/>
    </row>
    <row r="54236" spans="9:13">
      <c r="I54236" s="51"/>
      <c r="M54236" s="51"/>
    </row>
    <row r="54237" spans="9:13">
      <c r="I54237" s="51"/>
      <c r="M54237" s="51"/>
    </row>
    <row r="54238" spans="9:13">
      <c r="I54238" s="51"/>
      <c r="M54238" s="51"/>
    </row>
    <row r="54239" spans="9:13">
      <c r="I54239" s="51"/>
      <c r="M54239" s="51"/>
    </row>
    <row r="54240" spans="9:13">
      <c r="I54240" s="51"/>
      <c r="M54240" s="51"/>
    </row>
    <row r="54241" spans="9:13">
      <c r="I54241" s="51"/>
      <c r="M54241" s="51"/>
    </row>
    <row r="54242" spans="9:13">
      <c r="I54242" s="51"/>
      <c r="M54242" s="51"/>
    </row>
    <row r="54243" spans="9:13">
      <c r="I54243" s="51"/>
      <c r="M54243" s="51"/>
    </row>
    <row r="54244" spans="9:13">
      <c r="I54244" s="51"/>
      <c r="M54244" s="51"/>
    </row>
    <row r="54245" spans="9:13">
      <c r="I54245" s="51"/>
      <c r="M54245" s="51"/>
    </row>
    <row r="54246" spans="9:13">
      <c r="I54246" s="51"/>
      <c r="M54246" s="51"/>
    </row>
    <row r="54247" spans="9:13">
      <c r="I54247" s="51"/>
      <c r="M54247" s="51"/>
    </row>
    <row r="54248" spans="9:13">
      <c r="I54248" s="51"/>
      <c r="M54248" s="51"/>
    </row>
    <row r="54249" spans="9:13">
      <c r="I54249" s="51"/>
      <c r="M54249" s="51"/>
    </row>
    <row r="54250" spans="9:13">
      <c r="I54250" s="51"/>
      <c r="M54250" s="51"/>
    </row>
    <row r="54251" spans="9:13">
      <c r="I54251" s="51"/>
      <c r="M54251" s="51"/>
    </row>
    <row r="54252" spans="9:13">
      <c r="I54252" s="51"/>
      <c r="M54252" s="51"/>
    </row>
    <row r="54253" spans="9:13">
      <c r="I54253" s="51"/>
      <c r="M54253" s="51"/>
    </row>
    <row r="54254" spans="9:13">
      <c r="I54254" s="51"/>
      <c r="M54254" s="51"/>
    </row>
    <row r="54255" spans="9:13">
      <c r="I54255" s="51"/>
      <c r="M54255" s="51"/>
    </row>
    <row r="54256" spans="9:13">
      <c r="I54256" s="51"/>
      <c r="M54256" s="51"/>
    </row>
    <row r="54257" spans="9:13">
      <c r="I54257" s="51"/>
      <c r="M54257" s="51"/>
    </row>
    <row r="54258" spans="9:13">
      <c r="I54258" s="51"/>
      <c r="M54258" s="51"/>
    </row>
    <row r="54259" spans="9:13">
      <c r="I54259" s="51"/>
      <c r="M54259" s="51"/>
    </row>
    <row r="54260" spans="9:13">
      <c r="I54260" s="51"/>
      <c r="M54260" s="51"/>
    </row>
    <row r="54261" spans="9:13">
      <c r="I54261" s="51"/>
      <c r="M54261" s="51"/>
    </row>
    <row r="54262" spans="9:13">
      <c r="I54262" s="51"/>
      <c r="M54262" s="51"/>
    </row>
    <row r="54263" spans="9:13">
      <c r="I54263" s="51"/>
      <c r="M54263" s="51"/>
    </row>
    <row r="54264" spans="9:13">
      <c r="I54264" s="51"/>
      <c r="M54264" s="51"/>
    </row>
    <row r="54265" spans="9:13">
      <c r="I54265" s="51"/>
      <c r="M54265" s="51"/>
    </row>
    <row r="54266" spans="9:13">
      <c r="I54266" s="51"/>
      <c r="M54266" s="51"/>
    </row>
    <row r="54267" spans="9:13">
      <c r="I54267" s="51"/>
      <c r="M54267" s="51"/>
    </row>
    <row r="54268" spans="9:13">
      <c r="I54268" s="51"/>
      <c r="M54268" s="51"/>
    </row>
    <row r="54269" spans="9:13">
      <c r="I54269" s="51"/>
      <c r="M54269" s="51"/>
    </row>
    <row r="54270" spans="9:13">
      <c r="I54270" s="51"/>
      <c r="M54270" s="51"/>
    </row>
    <row r="54271" spans="9:13">
      <c r="I54271" s="51"/>
      <c r="M54271" s="51"/>
    </row>
    <row r="54272" spans="9:13">
      <c r="I54272" s="51"/>
      <c r="M54272" s="51"/>
    </row>
    <row r="54273" spans="9:13">
      <c r="I54273" s="51"/>
      <c r="M54273" s="51"/>
    </row>
    <row r="54274" spans="9:13">
      <c r="I54274" s="51"/>
      <c r="M54274" s="51"/>
    </row>
    <row r="54275" spans="9:13">
      <c r="I54275" s="51"/>
      <c r="M54275" s="51"/>
    </row>
    <row r="54276" spans="9:13">
      <c r="I54276" s="51"/>
      <c r="M54276" s="51"/>
    </row>
    <row r="54277" spans="9:13">
      <c r="I54277" s="51"/>
      <c r="M54277" s="51"/>
    </row>
    <row r="54278" spans="9:13">
      <c r="I54278" s="51"/>
      <c r="M54278" s="51"/>
    </row>
    <row r="54279" spans="9:13">
      <c r="I54279" s="51"/>
      <c r="M54279" s="51"/>
    </row>
    <row r="54280" spans="9:13">
      <c r="I54280" s="51"/>
      <c r="M54280" s="51"/>
    </row>
    <row r="54281" spans="9:13">
      <c r="I54281" s="51"/>
      <c r="M54281" s="51"/>
    </row>
    <row r="54282" spans="9:13">
      <c r="I54282" s="51"/>
      <c r="M54282" s="51"/>
    </row>
    <row r="54283" spans="9:13">
      <c r="I54283" s="51"/>
      <c r="M54283" s="51"/>
    </row>
    <row r="54284" spans="9:13">
      <c r="I54284" s="51"/>
      <c r="M54284" s="51"/>
    </row>
    <row r="54285" spans="9:13">
      <c r="I54285" s="51"/>
      <c r="M54285" s="51"/>
    </row>
    <row r="54286" spans="9:13">
      <c r="I54286" s="51"/>
      <c r="M54286" s="51"/>
    </row>
    <row r="54287" spans="9:13">
      <c r="I54287" s="51"/>
      <c r="M54287" s="51"/>
    </row>
    <row r="54288" spans="9:13">
      <c r="I54288" s="51"/>
      <c r="M54288" s="51"/>
    </row>
    <row r="54289" spans="9:13">
      <c r="I54289" s="51"/>
      <c r="M54289" s="51"/>
    </row>
    <row r="54290" spans="9:13">
      <c r="I54290" s="51"/>
      <c r="M54290" s="51"/>
    </row>
    <row r="54291" spans="9:13">
      <c r="I54291" s="51"/>
      <c r="M54291" s="51"/>
    </row>
    <row r="54292" spans="9:13">
      <c r="I54292" s="51"/>
      <c r="M54292" s="51"/>
    </row>
    <row r="54293" spans="9:13">
      <c r="I54293" s="51"/>
      <c r="M54293" s="51"/>
    </row>
    <row r="54294" spans="9:13">
      <c r="I54294" s="51"/>
      <c r="M54294" s="51"/>
    </row>
    <row r="54295" spans="9:13">
      <c r="I54295" s="51"/>
      <c r="M54295" s="51"/>
    </row>
    <row r="54296" spans="9:13">
      <c r="I54296" s="51"/>
      <c r="M54296" s="51"/>
    </row>
    <row r="54297" spans="9:13">
      <c r="I54297" s="51"/>
      <c r="M54297" s="51"/>
    </row>
    <row r="54298" spans="9:13">
      <c r="I54298" s="51"/>
      <c r="M54298" s="51"/>
    </row>
    <row r="54299" spans="9:13">
      <c r="I54299" s="51"/>
      <c r="M54299" s="51"/>
    </row>
    <row r="54300" spans="9:13">
      <c r="I54300" s="51"/>
      <c r="M54300" s="51"/>
    </row>
    <row r="54301" spans="9:13">
      <c r="I54301" s="51"/>
      <c r="M54301" s="51"/>
    </row>
    <row r="54302" spans="9:13">
      <c r="I54302" s="51"/>
      <c r="M54302" s="51"/>
    </row>
    <row r="54303" spans="9:13">
      <c r="I54303" s="51"/>
      <c r="M54303" s="51"/>
    </row>
    <row r="54304" spans="9:13">
      <c r="I54304" s="51"/>
      <c r="M54304" s="51"/>
    </row>
    <row r="54305" spans="9:13">
      <c r="I54305" s="51"/>
      <c r="M54305" s="51"/>
    </row>
    <row r="54306" spans="9:13">
      <c r="I54306" s="51"/>
      <c r="M54306" s="51"/>
    </row>
    <row r="54307" spans="9:13">
      <c r="I54307" s="51"/>
      <c r="M54307" s="51"/>
    </row>
    <row r="54308" spans="9:13">
      <c r="I54308" s="51"/>
      <c r="M54308" s="51"/>
    </row>
    <row r="54309" spans="9:13">
      <c r="I54309" s="51"/>
      <c r="M54309" s="51"/>
    </row>
    <row r="54310" spans="9:13">
      <c r="I54310" s="51"/>
      <c r="M54310" s="51"/>
    </row>
    <row r="54311" spans="9:13">
      <c r="I54311" s="51"/>
      <c r="M54311" s="51"/>
    </row>
    <row r="54312" spans="9:13">
      <c r="I54312" s="51"/>
      <c r="M54312" s="51"/>
    </row>
    <row r="54313" spans="9:13">
      <c r="I54313" s="51"/>
      <c r="M54313" s="51"/>
    </row>
    <row r="54314" spans="9:13">
      <c r="I54314" s="51"/>
      <c r="M54314" s="51"/>
    </row>
    <row r="54315" spans="9:13">
      <c r="I54315" s="51"/>
      <c r="M54315" s="51"/>
    </row>
    <row r="54316" spans="9:13">
      <c r="I54316" s="51"/>
      <c r="M54316" s="51"/>
    </row>
    <row r="54317" spans="9:13">
      <c r="I54317" s="51"/>
      <c r="M54317" s="51"/>
    </row>
    <row r="54318" spans="9:13">
      <c r="I54318" s="51"/>
      <c r="M54318" s="51"/>
    </row>
    <row r="54319" spans="9:13">
      <c r="I54319" s="51"/>
      <c r="M54319" s="51"/>
    </row>
    <row r="54320" spans="9:13">
      <c r="I54320" s="51"/>
      <c r="M54320" s="51"/>
    </row>
    <row r="54321" spans="9:13">
      <c r="I54321" s="51"/>
      <c r="M54321" s="51"/>
    </row>
    <row r="54322" spans="9:13">
      <c r="I54322" s="51"/>
      <c r="M54322" s="51"/>
    </row>
    <row r="54323" spans="9:13">
      <c r="I54323" s="51"/>
      <c r="M54323" s="51"/>
    </row>
    <row r="54324" spans="9:13">
      <c r="I54324" s="51"/>
      <c r="M54324" s="51"/>
    </row>
    <row r="54325" spans="9:13">
      <c r="I54325" s="51"/>
      <c r="M54325" s="51"/>
    </row>
    <row r="54326" spans="9:13">
      <c r="I54326" s="51"/>
      <c r="M54326" s="51"/>
    </row>
    <row r="54327" spans="9:13">
      <c r="I54327" s="51"/>
      <c r="M54327" s="51"/>
    </row>
    <row r="54328" spans="9:13">
      <c r="I54328" s="51"/>
      <c r="M54328" s="51"/>
    </row>
    <row r="54329" spans="9:13">
      <c r="I54329" s="51"/>
      <c r="M54329" s="51"/>
    </row>
    <row r="54330" spans="9:13">
      <c r="I54330" s="51"/>
      <c r="M54330" s="51"/>
    </row>
    <row r="54331" spans="9:13">
      <c r="I54331" s="51"/>
      <c r="M54331" s="51"/>
    </row>
    <row r="54332" spans="9:13">
      <c r="I54332" s="51"/>
      <c r="M54332" s="51"/>
    </row>
    <row r="54333" spans="9:13">
      <c r="I54333" s="51"/>
      <c r="M54333" s="51"/>
    </row>
    <row r="54334" spans="9:13">
      <c r="I54334" s="51"/>
      <c r="M54334" s="51"/>
    </row>
    <row r="54335" spans="9:13">
      <c r="I54335" s="51"/>
      <c r="M54335" s="51"/>
    </row>
    <row r="54336" spans="9:13">
      <c r="I54336" s="51"/>
      <c r="M54336" s="51"/>
    </row>
    <row r="54337" spans="9:13">
      <c r="I54337" s="51"/>
      <c r="M54337" s="51"/>
    </row>
    <row r="54338" spans="9:13">
      <c r="I54338" s="51"/>
      <c r="M54338" s="51"/>
    </row>
    <row r="54339" spans="9:13">
      <c r="I54339" s="51"/>
      <c r="M54339" s="51"/>
    </row>
    <row r="54340" spans="9:13">
      <c r="I54340" s="51"/>
      <c r="M54340" s="51"/>
    </row>
    <row r="54341" spans="9:13">
      <c r="I54341" s="51"/>
      <c r="M54341" s="51"/>
    </row>
    <row r="54342" spans="9:13">
      <c r="I54342" s="51"/>
      <c r="M54342" s="51"/>
    </row>
    <row r="54343" spans="9:13">
      <c r="I54343" s="51"/>
      <c r="M54343" s="51"/>
    </row>
    <row r="54344" spans="9:13">
      <c r="I54344" s="51"/>
      <c r="M54344" s="51"/>
    </row>
    <row r="54345" spans="9:13">
      <c r="I54345" s="51"/>
      <c r="M54345" s="51"/>
    </row>
    <row r="54346" spans="9:13">
      <c r="I54346" s="51"/>
      <c r="M54346" s="51"/>
    </row>
    <row r="54347" spans="9:13">
      <c r="I54347" s="51"/>
      <c r="M54347" s="51"/>
    </row>
    <row r="54348" spans="9:13">
      <c r="I54348" s="51"/>
      <c r="M54348" s="51"/>
    </row>
    <row r="54349" spans="9:13">
      <c r="I54349" s="51"/>
      <c r="M54349" s="51"/>
    </row>
    <row r="54350" spans="9:13">
      <c r="I54350" s="51"/>
      <c r="M54350" s="51"/>
    </row>
    <row r="54351" spans="9:13">
      <c r="I54351" s="51"/>
      <c r="M54351" s="51"/>
    </row>
    <row r="54352" spans="9:13">
      <c r="I54352" s="51"/>
      <c r="M54352" s="51"/>
    </row>
    <row r="54353" spans="9:13">
      <c r="I54353" s="51"/>
      <c r="M54353" s="51"/>
    </row>
    <row r="54354" spans="9:13">
      <c r="I54354" s="51"/>
      <c r="M54354" s="51"/>
    </row>
    <row r="54355" spans="9:13">
      <c r="I54355" s="51"/>
      <c r="M54355" s="51"/>
    </row>
    <row r="54356" spans="9:13">
      <c r="I54356" s="51"/>
      <c r="M54356" s="51"/>
    </row>
    <row r="54357" spans="9:13">
      <c r="I54357" s="51"/>
      <c r="M54357" s="51"/>
    </row>
    <row r="54358" spans="9:13">
      <c r="I54358" s="51"/>
      <c r="M54358" s="51"/>
    </row>
    <row r="54359" spans="9:13">
      <c r="I54359" s="51"/>
      <c r="M54359" s="51"/>
    </row>
    <row r="54360" spans="9:13">
      <c r="I54360" s="51"/>
      <c r="M54360" s="51"/>
    </row>
    <row r="54361" spans="9:13">
      <c r="I54361" s="51"/>
      <c r="M54361" s="51"/>
    </row>
    <row r="54362" spans="9:13">
      <c r="I54362" s="51"/>
      <c r="M54362" s="51"/>
    </row>
    <row r="54363" spans="9:13">
      <c r="I54363" s="51"/>
      <c r="M54363" s="51"/>
    </row>
    <row r="54364" spans="9:13">
      <c r="I54364" s="51"/>
      <c r="M54364" s="51"/>
    </row>
    <row r="54365" spans="9:13">
      <c r="I54365" s="51"/>
      <c r="M54365" s="51"/>
    </row>
    <row r="54366" spans="9:13">
      <c r="I54366" s="51"/>
      <c r="M54366" s="51"/>
    </row>
    <row r="54367" spans="9:13">
      <c r="I54367" s="51"/>
      <c r="M54367" s="51"/>
    </row>
    <row r="54368" spans="9:13">
      <c r="I54368" s="51"/>
      <c r="M54368" s="51"/>
    </row>
    <row r="54369" spans="9:13">
      <c r="I54369" s="51"/>
      <c r="M54369" s="51"/>
    </row>
    <row r="54370" spans="9:13">
      <c r="I54370" s="51"/>
      <c r="M54370" s="51"/>
    </row>
    <row r="54371" spans="9:13">
      <c r="I54371" s="51"/>
      <c r="M54371" s="51"/>
    </row>
    <row r="54372" spans="9:13">
      <c r="I54372" s="51"/>
      <c r="M54372" s="51"/>
    </row>
    <row r="54373" spans="9:13">
      <c r="I54373" s="51"/>
      <c r="M54373" s="51"/>
    </row>
    <row r="54374" spans="9:13">
      <c r="I54374" s="51"/>
      <c r="M54374" s="51"/>
    </row>
    <row r="54375" spans="9:13">
      <c r="I54375" s="51"/>
      <c r="M54375" s="51"/>
    </row>
    <row r="54376" spans="9:13">
      <c r="I54376" s="51"/>
      <c r="M54376" s="51"/>
    </row>
    <row r="54377" spans="9:13">
      <c r="I54377" s="51"/>
      <c r="M54377" s="51"/>
    </row>
    <row r="54378" spans="9:13">
      <c r="I54378" s="51"/>
      <c r="M54378" s="51"/>
    </row>
    <row r="54379" spans="9:13">
      <c r="I54379" s="51"/>
      <c r="M54379" s="51"/>
    </row>
    <row r="54380" spans="9:13">
      <c r="I54380" s="51"/>
      <c r="M54380" s="51"/>
    </row>
    <row r="54381" spans="9:13">
      <c r="I54381" s="51"/>
      <c r="M54381" s="51"/>
    </row>
    <row r="54382" spans="9:13">
      <c r="I54382" s="51"/>
      <c r="M54382" s="51"/>
    </row>
    <row r="54383" spans="9:13">
      <c r="I54383" s="51"/>
      <c r="M54383" s="51"/>
    </row>
    <row r="54384" spans="9:13">
      <c r="I54384" s="51"/>
      <c r="M54384" s="51"/>
    </row>
    <row r="54385" spans="9:13">
      <c r="I54385" s="51"/>
      <c r="M54385" s="51"/>
    </row>
    <row r="54386" spans="9:13">
      <c r="I54386" s="51"/>
      <c r="M54386" s="51"/>
    </row>
    <row r="54387" spans="9:13">
      <c r="I54387" s="51"/>
      <c r="M54387" s="51"/>
    </row>
    <row r="54388" spans="9:13">
      <c r="I54388" s="51"/>
      <c r="M54388" s="51"/>
    </row>
    <row r="54389" spans="9:13">
      <c r="I54389" s="51"/>
      <c r="M54389" s="51"/>
    </row>
    <row r="54390" spans="9:13">
      <c r="I54390" s="51"/>
      <c r="M54390" s="51"/>
    </row>
    <row r="54391" spans="9:13">
      <c r="I54391" s="51"/>
      <c r="M54391" s="51"/>
    </row>
    <row r="54392" spans="9:13">
      <c r="I54392" s="51"/>
      <c r="M54392" s="51"/>
    </row>
    <row r="54393" spans="9:13">
      <c r="I54393" s="51"/>
      <c r="M54393" s="51"/>
    </row>
    <row r="54394" spans="9:13">
      <c r="I54394" s="51"/>
      <c r="M54394" s="51"/>
    </row>
    <row r="54395" spans="9:13">
      <c r="I54395" s="51"/>
      <c r="M54395" s="51"/>
    </row>
    <row r="54396" spans="9:13">
      <c r="I54396" s="51"/>
      <c r="M54396" s="51"/>
    </row>
    <row r="54397" spans="9:13">
      <c r="I54397" s="51"/>
      <c r="M54397" s="51"/>
    </row>
    <row r="54398" spans="9:13">
      <c r="I54398" s="51"/>
      <c r="M54398" s="51"/>
    </row>
    <row r="54399" spans="9:13">
      <c r="I54399" s="51"/>
      <c r="M54399" s="51"/>
    </row>
    <row r="54400" spans="9:13">
      <c r="I54400" s="51"/>
      <c r="M54400" s="51"/>
    </row>
    <row r="54401" spans="9:13">
      <c r="I54401" s="51"/>
      <c r="M54401" s="51"/>
    </row>
    <row r="54402" spans="9:13">
      <c r="I54402" s="51"/>
      <c r="M54402" s="51"/>
    </row>
    <row r="54403" spans="9:13">
      <c r="I54403" s="51"/>
      <c r="M54403" s="51"/>
    </row>
    <row r="54404" spans="9:13">
      <c r="I54404" s="51"/>
      <c r="M54404" s="51"/>
    </row>
    <row r="54405" spans="9:13">
      <c r="I54405" s="51"/>
      <c r="M54405" s="51"/>
    </row>
    <row r="54406" spans="9:13">
      <c r="I54406" s="51"/>
      <c r="M54406" s="51"/>
    </row>
    <row r="54407" spans="9:13">
      <c r="I54407" s="51"/>
      <c r="M54407" s="51"/>
    </row>
    <row r="54408" spans="9:13">
      <c r="I54408" s="51"/>
      <c r="M54408" s="51"/>
    </row>
    <row r="54409" spans="9:13">
      <c r="I54409" s="51"/>
      <c r="M54409" s="51"/>
    </row>
    <row r="54410" spans="9:13">
      <c r="I54410" s="51"/>
      <c r="M54410" s="51"/>
    </row>
    <row r="54411" spans="9:13">
      <c r="I54411" s="51"/>
      <c r="M54411" s="51"/>
    </row>
    <row r="54412" spans="9:13">
      <c r="I54412" s="51"/>
      <c r="M54412" s="51"/>
    </row>
    <row r="54413" spans="9:13">
      <c r="I54413" s="51"/>
      <c r="M54413" s="51"/>
    </row>
    <row r="54414" spans="9:13">
      <c r="I54414" s="51"/>
      <c r="M54414" s="51"/>
    </row>
    <row r="54415" spans="9:13">
      <c r="I54415" s="51"/>
      <c r="M54415" s="51"/>
    </row>
    <row r="54416" spans="9:13">
      <c r="I54416" s="51"/>
      <c r="M54416" s="51"/>
    </row>
    <row r="54417" spans="9:13">
      <c r="I54417" s="51"/>
      <c r="M54417" s="51"/>
    </row>
    <row r="54418" spans="9:13">
      <c r="I54418" s="51"/>
      <c r="M54418" s="51"/>
    </row>
    <row r="54419" spans="9:13">
      <c r="I54419" s="51"/>
      <c r="M54419" s="51"/>
    </row>
    <row r="54420" spans="9:13">
      <c r="I54420" s="51"/>
      <c r="M54420" s="51"/>
    </row>
    <row r="54421" spans="9:13">
      <c r="I54421" s="51"/>
      <c r="M54421" s="51"/>
    </row>
    <row r="54422" spans="9:13">
      <c r="I54422" s="51"/>
      <c r="M54422" s="51"/>
    </row>
    <row r="54423" spans="9:13">
      <c r="I54423" s="51"/>
      <c r="M54423" s="51"/>
    </row>
    <row r="54424" spans="9:13">
      <c r="I54424" s="51"/>
      <c r="M54424" s="51"/>
    </row>
    <row r="54425" spans="9:13">
      <c r="I54425" s="51"/>
      <c r="M54425" s="51"/>
    </row>
    <row r="54426" spans="9:13">
      <c r="I54426" s="51"/>
      <c r="M54426" s="51"/>
    </row>
    <row r="54427" spans="9:13">
      <c r="I54427" s="51"/>
      <c r="M54427" s="51"/>
    </row>
    <row r="54428" spans="9:13">
      <c r="I54428" s="51"/>
      <c r="M54428" s="51"/>
    </row>
    <row r="54429" spans="9:13">
      <c r="I54429" s="51"/>
      <c r="M54429" s="51"/>
    </row>
    <row r="54430" spans="9:13">
      <c r="I54430" s="51"/>
      <c r="M54430" s="51"/>
    </row>
    <row r="54431" spans="9:13">
      <c r="I54431" s="51"/>
      <c r="M54431" s="51"/>
    </row>
    <row r="54432" spans="9:13">
      <c r="I54432" s="51"/>
      <c r="M54432" s="51"/>
    </row>
    <row r="54433" spans="9:13">
      <c r="I54433" s="51"/>
      <c r="M54433" s="51"/>
    </row>
    <row r="54434" spans="9:13">
      <c r="I54434" s="51"/>
      <c r="M54434" s="51"/>
    </row>
    <row r="54435" spans="9:13">
      <c r="I54435" s="51"/>
      <c r="M54435" s="51"/>
    </row>
    <row r="54436" spans="9:13">
      <c r="I54436" s="51"/>
      <c r="M54436" s="51"/>
    </row>
    <row r="54437" spans="9:13">
      <c r="I54437" s="51"/>
      <c r="M54437" s="51"/>
    </row>
    <row r="54438" spans="9:13">
      <c r="I54438" s="51"/>
      <c r="M54438" s="51"/>
    </row>
    <row r="54439" spans="9:13">
      <c r="I54439" s="51"/>
      <c r="M54439" s="51"/>
    </row>
    <row r="54440" spans="9:13">
      <c r="I54440" s="51"/>
      <c r="M54440" s="51"/>
    </row>
    <row r="54441" spans="9:13">
      <c r="I54441" s="51"/>
      <c r="M54441" s="51"/>
    </row>
    <row r="54442" spans="9:13">
      <c r="I54442" s="51"/>
      <c r="M54442" s="51"/>
    </row>
    <row r="54443" spans="9:13">
      <c r="I54443" s="51"/>
      <c r="M54443" s="51"/>
    </row>
    <row r="54444" spans="9:13">
      <c r="I54444" s="51"/>
      <c r="M54444" s="51"/>
    </row>
    <row r="54445" spans="9:13">
      <c r="I54445" s="51"/>
      <c r="M54445" s="51"/>
    </row>
    <row r="54446" spans="9:13">
      <c r="I54446" s="51"/>
      <c r="M54446" s="51"/>
    </row>
    <row r="54447" spans="9:13">
      <c r="I54447" s="51"/>
      <c r="M54447" s="51"/>
    </row>
    <row r="54448" spans="9:13">
      <c r="I54448" s="51"/>
      <c r="M54448" s="51"/>
    </row>
    <row r="54449" spans="9:13">
      <c r="I54449" s="51"/>
      <c r="M54449" s="51"/>
    </row>
    <row r="54450" spans="9:13">
      <c r="I54450" s="51"/>
      <c r="M54450" s="51"/>
    </row>
    <row r="54451" spans="9:13">
      <c r="I54451" s="51"/>
      <c r="M54451" s="51"/>
    </row>
    <row r="54452" spans="9:13">
      <c r="I54452" s="51"/>
      <c r="M54452" s="51"/>
    </row>
    <row r="54453" spans="9:13">
      <c r="I54453" s="51"/>
      <c r="M54453" s="51"/>
    </row>
    <row r="54454" spans="9:13">
      <c r="I54454" s="51"/>
      <c r="M54454" s="51"/>
    </row>
    <row r="54455" spans="9:13">
      <c r="I54455" s="51"/>
      <c r="M54455" s="51"/>
    </row>
    <row r="54456" spans="9:13">
      <c r="I54456" s="51"/>
      <c r="M54456" s="51"/>
    </row>
    <row r="54457" spans="9:13">
      <c r="I54457" s="51"/>
      <c r="M54457" s="51"/>
    </row>
    <row r="54458" spans="9:13">
      <c r="I54458" s="51"/>
      <c r="M54458" s="51"/>
    </row>
    <row r="54459" spans="9:13">
      <c r="I54459" s="51"/>
      <c r="M54459" s="51"/>
    </row>
    <row r="54460" spans="9:13">
      <c r="I54460" s="51"/>
      <c r="M54460" s="51"/>
    </row>
    <row r="54461" spans="9:13">
      <c r="I54461" s="51"/>
      <c r="M54461" s="51"/>
    </row>
    <row r="54462" spans="9:13">
      <c r="I54462" s="51"/>
      <c r="M54462" s="51"/>
    </row>
    <row r="54463" spans="9:13">
      <c r="I54463" s="51"/>
      <c r="M54463" s="51"/>
    </row>
    <row r="54464" spans="9:13">
      <c r="I54464" s="51"/>
      <c r="M54464" s="51"/>
    </row>
    <row r="54465" spans="9:13">
      <c r="I54465" s="51"/>
      <c r="M54465" s="51"/>
    </row>
    <row r="54466" spans="9:13">
      <c r="I54466" s="51"/>
      <c r="M54466" s="51"/>
    </row>
    <row r="54467" spans="9:13">
      <c r="I54467" s="51"/>
      <c r="M54467" s="51"/>
    </row>
    <row r="54468" spans="9:13">
      <c r="I54468" s="51"/>
      <c r="M54468" s="51"/>
    </row>
    <row r="54469" spans="9:13">
      <c r="I54469" s="51"/>
      <c r="M54469" s="51"/>
    </row>
    <row r="54470" spans="9:13">
      <c r="I54470" s="51"/>
      <c r="M54470" s="51"/>
    </row>
    <row r="54471" spans="9:13">
      <c r="I54471" s="51"/>
      <c r="M54471" s="51"/>
    </row>
    <row r="54472" spans="9:13">
      <c r="I54472" s="51"/>
      <c r="M54472" s="51"/>
    </row>
    <row r="54473" spans="9:13">
      <c r="I54473" s="51"/>
      <c r="M54473" s="51"/>
    </row>
    <row r="54474" spans="9:13">
      <c r="I54474" s="51"/>
      <c r="M54474" s="51"/>
    </row>
    <row r="54475" spans="9:13">
      <c r="I54475" s="51"/>
      <c r="M54475" s="51"/>
    </row>
    <row r="54476" spans="9:13">
      <c r="I54476" s="51"/>
      <c r="M54476" s="51"/>
    </row>
    <row r="54477" spans="9:13">
      <c r="I54477" s="51"/>
      <c r="M54477" s="51"/>
    </row>
    <row r="54478" spans="9:13">
      <c r="I54478" s="51"/>
      <c r="M54478" s="51"/>
    </row>
    <row r="54479" spans="9:13">
      <c r="I54479" s="51"/>
      <c r="M54479" s="51"/>
    </row>
    <row r="54480" spans="9:13">
      <c r="I54480" s="51"/>
      <c r="M54480" s="51"/>
    </row>
    <row r="54481" spans="9:13">
      <c r="I54481" s="51"/>
      <c r="M54481" s="51"/>
    </row>
    <row r="54482" spans="9:13">
      <c r="I54482" s="51"/>
      <c r="M54482" s="51"/>
    </row>
    <row r="54483" spans="9:13">
      <c r="I54483" s="51"/>
      <c r="M54483" s="51"/>
    </row>
    <row r="54484" spans="9:13">
      <c r="I54484" s="51"/>
      <c r="M54484" s="51"/>
    </row>
    <row r="54485" spans="9:13">
      <c r="I54485" s="51"/>
      <c r="M54485" s="51"/>
    </row>
    <row r="54486" spans="9:13">
      <c r="I54486" s="51"/>
      <c r="M54486" s="51"/>
    </row>
    <row r="54487" spans="9:13">
      <c r="I54487" s="51"/>
      <c r="M54487" s="51"/>
    </row>
    <row r="54488" spans="9:13">
      <c r="I54488" s="51"/>
      <c r="M54488" s="51"/>
    </row>
    <row r="54489" spans="9:13">
      <c r="I54489" s="51"/>
      <c r="M54489" s="51"/>
    </row>
    <row r="54490" spans="9:13">
      <c r="I54490" s="51"/>
      <c r="M54490" s="51"/>
    </row>
    <row r="54491" spans="9:13">
      <c r="I54491" s="51"/>
      <c r="M54491" s="51"/>
    </row>
    <row r="54492" spans="9:13">
      <c r="I54492" s="51"/>
      <c r="M54492" s="51"/>
    </row>
    <row r="54493" spans="9:13">
      <c r="I54493" s="51"/>
      <c r="M54493" s="51"/>
    </row>
    <row r="54494" spans="9:13">
      <c r="I54494" s="51"/>
      <c r="M54494" s="51"/>
    </row>
    <row r="54495" spans="9:13">
      <c r="I54495" s="51"/>
      <c r="M54495" s="51"/>
    </row>
    <row r="54496" spans="9:13">
      <c r="I54496" s="51"/>
      <c r="M54496" s="51"/>
    </row>
    <row r="54497" spans="9:13">
      <c r="I54497" s="51"/>
      <c r="M54497" s="51"/>
    </row>
    <row r="54498" spans="9:13">
      <c r="I54498" s="51"/>
      <c r="M54498" s="51"/>
    </row>
    <row r="54499" spans="9:13">
      <c r="I54499" s="51"/>
      <c r="M54499" s="51"/>
    </row>
    <row r="54500" spans="9:13">
      <c r="I54500" s="51"/>
      <c r="M54500" s="51"/>
    </row>
    <row r="54501" spans="9:13">
      <c r="I54501" s="51"/>
      <c r="M54501" s="51"/>
    </row>
    <row r="54502" spans="9:13">
      <c r="I54502" s="51"/>
      <c r="M54502" s="51"/>
    </row>
    <row r="54503" spans="9:13">
      <c r="I54503" s="51"/>
      <c r="M54503" s="51"/>
    </row>
    <row r="54504" spans="9:13">
      <c r="I54504" s="51"/>
      <c r="M54504" s="51"/>
    </row>
    <row r="54505" spans="9:13">
      <c r="I54505" s="51"/>
      <c r="M54505" s="51"/>
    </row>
    <row r="54506" spans="9:13">
      <c r="I54506" s="51"/>
      <c r="M54506" s="51"/>
    </row>
    <row r="54507" spans="9:13">
      <c r="I54507" s="51"/>
      <c r="M54507" s="51"/>
    </row>
    <row r="54508" spans="9:13">
      <c r="I54508" s="51"/>
      <c r="M54508" s="51"/>
    </row>
    <row r="54509" spans="9:13">
      <c r="I54509" s="51"/>
      <c r="M54509" s="51"/>
    </row>
    <row r="54510" spans="9:13">
      <c r="I54510" s="51"/>
      <c r="M54510" s="51"/>
    </row>
    <row r="54511" spans="9:13">
      <c r="I54511" s="51"/>
      <c r="M54511" s="51"/>
    </row>
    <row r="54512" spans="9:13">
      <c r="I54512" s="51"/>
      <c r="M54512" s="51"/>
    </row>
    <row r="54513" spans="9:13">
      <c r="I54513" s="51"/>
      <c r="M54513" s="51"/>
    </row>
    <row r="54514" spans="9:13">
      <c r="I54514" s="51"/>
      <c r="M54514" s="51"/>
    </row>
    <row r="54515" spans="9:13">
      <c r="I54515" s="51"/>
      <c r="M54515" s="51"/>
    </row>
    <row r="54516" spans="9:13">
      <c r="I54516" s="51"/>
      <c r="M54516" s="51"/>
    </row>
    <row r="54517" spans="9:13">
      <c r="I54517" s="51"/>
      <c r="M54517" s="51"/>
    </row>
    <row r="54518" spans="9:13">
      <c r="I54518" s="51"/>
      <c r="M54518" s="51"/>
    </row>
    <row r="54519" spans="9:13">
      <c r="I54519" s="51"/>
      <c r="M54519" s="51"/>
    </row>
    <row r="54520" spans="9:13">
      <c r="I54520" s="51"/>
      <c r="M54520" s="51"/>
    </row>
    <row r="54521" spans="9:13">
      <c r="I54521" s="51"/>
      <c r="M54521" s="51"/>
    </row>
    <row r="54522" spans="9:13">
      <c r="I54522" s="51"/>
      <c r="M54522" s="51"/>
    </row>
    <row r="54523" spans="9:13">
      <c r="I54523" s="51"/>
      <c r="M54523" s="51"/>
    </row>
    <row r="54524" spans="9:13">
      <c r="I54524" s="51"/>
      <c r="M54524" s="51"/>
    </row>
    <row r="54525" spans="9:13">
      <c r="I54525" s="51"/>
      <c r="M54525" s="51"/>
    </row>
    <row r="54526" spans="9:13">
      <c r="I54526" s="51"/>
      <c r="M54526" s="51"/>
    </row>
    <row r="54527" spans="9:13">
      <c r="I54527" s="51"/>
      <c r="M54527" s="51"/>
    </row>
    <row r="54528" spans="9:13">
      <c r="I54528" s="51"/>
      <c r="M54528" s="51"/>
    </row>
    <row r="54529" spans="9:13">
      <c r="I54529" s="51"/>
      <c r="M54529" s="51"/>
    </row>
    <row r="54530" spans="9:13">
      <c r="I54530" s="51"/>
      <c r="M54530" s="51"/>
    </row>
    <row r="54531" spans="9:13">
      <c r="I54531" s="51"/>
      <c r="M54531" s="51"/>
    </row>
    <row r="54532" spans="9:13">
      <c r="I54532" s="51"/>
      <c r="M54532" s="51"/>
    </row>
    <row r="54533" spans="9:13">
      <c r="I54533" s="51"/>
      <c r="M54533" s="51"/>
    </row>
    <row r="54534" spans="9:13">
      <c r="I54534" s="51"/>
      <c r="M54534" s="51"/>
    </row>
    <row r="54535" spans="9:13">
      <c r="I54535" s="51"/>
      <c r="M54535" s="51"/>
    </row>
    <row r="54536" spans="9:13">
      <c r="I54536" s="51"/>
      <c r="M54536" s="51"/>
    </row>
    <row r="54537" spans="9:13">
      <c r="I54537" s="51"/>
      <c r="M54537" s="51"/>
    </row>
    <row r="54538" spans="9:13">
      <c r="I54538" s="51"/>
      <c r="M54538" s="51"/>
    </row>
    <row r="54539" spans="9:13">
      <c r="I54539" s="51"/>
      <c r="M54539" s="51"/>
    </row>
    <row r="54540" spans="9:13">
      <c r="I54540" s="51"/>
      <c r="M54540" s="51"/>
    </row>
    <row r="54541" spans="9:13">
      <c r="I54541" s="51"/>
      <c r="M54541" s="51"/>
    </row>
    <row r="54542" spans="9:13">
      <c r="I54542" s="51"/>
      <c r="M54542" s="51"/>
    </row>
    <row r="54543" spans="9:13">
      <c r="I54543" s="51"/>
      <c r="M54543" s="51"/>
    </row>
    <row r="54544" spans="9:13">
      <c r="I54544" s="51"/>
      <c r="M54544" s="51"/>
    </row>
    <row r="54545" spans="9:13">
      <c r="I54545" s="51"/>
      <c r="M54545" s="51"/>
    </row>
    <row r="54546" spans="9:13">
      <c r="I54546" s="51"/>
      <c r="M54546" s="51"/>
    </row>
    <row r="54547" spans="9:13">
      <c r="I54547" s="51"/>
      <c r="M54547" s="51"/>
    </row>
    <row r="54548" spans="9:13">
      <c r="I54548" s="51"/>
      <c r="M54548" s="51"/>
    </row>
    <row r="54549" spans="9:13">
      <c r="I54549" s="51"/>
      <c r="M54549" s="51"/>
    </row>
    <row r="54550" spans="9:13">
      <c r="I54550" s="51"/>
      <c r="M54550" s="51"/>
    </row>
    <row r="54551" spans="9:13">
      <c r="I54551" s="51"/>
      <c r="M54551" s="51"/>
    </row>
    <row r="54552" spans="9:13">
      <c r="I54552" s="51"/>
      <c r="M54552" s="51"/>
    </row>
    <row r="54553" spans="9:13">
      <c r="I54553" s="51"/>
      <c r="M54553" s="51"/>
    </row>
    <row r="54554" spans="9:13">
      <c r="I54554" s="51"/>
      <c r="M54554" s="51"/>
    </row>
    <row r="54555" spans="9:13">
      <c r="I54555" s="51"/>
      <c r="M54555" s="51"/>
    </row>
    <row r="54556" spans="9:13">
      <c r="I54556" s="51"/>
      <c r="M54556" s="51"/>
    </row>
    <row r="54557" spans="9:13">
      <c r="I54557" s="51"/>
      <c r="M54557" s="51"/>
    </row>
    <row r="54558" spans="9:13">
      <c r="I54558" s="51"/>
      <c r="M54558" s="51"/>
    </row>
    <row r="54559" spans="9:13">
      <c r="I54559" s="51"/>
      <c r="M54559" s="51"/>
    </row>
    <row r="54560" spans="9:13">
      <c r="I54560" s="51"/>
      <c r="M54560" s="51"/>
    </row>
    <row r="54561" spans="9:13">
      <c r="I54561" s="51"/>
      <c r="M54561" s="51"/>
    </row>
    <row r="54562" spans="9:13">
      <c r="I54562" s="51"/>
      <c r="M54562" s="51"/>
    </row>
    <row r="54563" spans="9:13">
      <c r="I54563" s="51"/>
      <c r="M54563" s="51"/>
    </row>
    <row r="54564" spans="9:13">
      <c r="I54564" s="51"/>
      <c r="M54564" s="51"/>
    </row>
    <row r="54565" spans="9:13">
      <c r="I54565" s="51"/>
      <c r="M54565" s="51"/>
    </row>
    <row r="54566" spans="9:13">
      <c r="I54566" s="51"/>
      <c r="M54566" s="51"/>
    </row>
    <row r="54567" spans="9:13">
      <c r="I54567" s="51"/>
      <c r="M54567" s="51"/>
    </row>
    <row r="54568" spans="9:13">
      <c r="I54568" s="51"/>
      <c r="M54568" s="51"/>
    </row>
    <row r="54569" spans="9:13">
      <c r="I54569" s="51"/>
      <c r="M54569" s="51"/>
    </row>
    <row r="54570" spans="9:13">
      <c r="I54570" s="51"/>
      <c r="M54570" s="51"/>
    </row>
    <row r="54571" spans="9:13">
      <c r="I54571" s="51"/>
      <c r="M54571" s="51"/>
    </row>
    <row r="54572" spans="9:13">
      <c r="I54572" s="51"/>
      <c r="M54572" s="51"/>
    </row>
    <row r="54573" spans="9:13">
      <c r="I54573" s="51"/>
      <c r="M54573" s="51"/>
    </row>
    <row r="54574" spans="9:13">
      <c r="I54574" s="51"/>
      <c r="M54574" s="51"/>
    </row>
    <row r="54575" spans="9:13">
      <c r="I54575" s="51"/>
      <c r="M54575" s="51"/>
    </row>
    <row r="54576" spans="9:13">
      <c r="I54576" s="51"/>
      <c r="M54576" s="51"/>
    </row>
    <row r="54577" spans="9:13">
      <c r="I54577" s="51"/>
      <c r="M54577" s="51"/>
    </row>
    <row r="54578" spans="9:13">
      <c r="I54578" s="51"/>
      <c r="M54578" s="51"/>
    </row>
    <row r="54579" spans="9:13">
      <c r="I54579" s="51"/>
      <c r="M54579" s="51"/>
    </row>
    <row r="54580" spans="9:13">
      <c r="I54580" s="51"/>
      <c r="M54580" s="51"/>
    </row>
    <row r="54581" spans="9:13">
      <c r="I54581" s="51"/>
      <c r="M54581" s="51"/>
    </row>
    <row r="54582" spans="9:13">
      <c r="I54582" s="51"/>
      <c r="M54582" s="51"/>
    </row>
    <row r="54583" spans="9:13">
      <c r="I54583" s="51"/>
      <c r="M54583" s="51"/>
    </row>
    <row r="54584" spans="9:13">
      <c r="I54584" s="51"/>
      <c r="M54584" s="51"/>
    </row>
    <row r="54585" spans="9:13">
      <c r="I54585" s="51"/>
      <c r="M54585" s="51"/>
    </row>
    <row r="54586" spans="9:13">
      <c r="I54586" s="51"/>
      <c r="M54586" s="51"/>
    </row>
    <row r="54587" spans="9:13">
      <c r="I54587" s="51"/>
      <c r="M54587" s="51"/>
    </row>
    <row r="54588" spans="9:13">
      <c r="I54588" s="51"/>
      <c r="M54588" s="51"/>
    </row>
    <row r="54589" spans="9:13">
      <c r="I54589" s="51"/>
      <c r="M54589" s="51"/>
    </row>
    <row r="54590" spans="9:13">
      <c r="I54590" s="51"/>
      <c r="M54590" s="51"/>
    </row>
    <row r="54591" spans="9:13">
      <c r="I54591" s="51"/>
      <c r="M54591" s="51"/>
    </row>
    <row r="54592" spans="9:13">
      <c r="I54592" s="51"/>
      <c r="M54592" s="51"/>
    </row>
    <row r="54593" spans="9:13">
      <c r="I54593" s="51"/>
      <c r="M54593" s="51"/>
    </row>
    <row r="54594" spans="9:13">
      <c r="I54594" s="51"/>
      <c r="M54594" s="51"/>
    </row>
    <row r="54595" spans="9:13">
      <c r="I54595" s="51"/>
      <c r="M54595" s="51"/>
    </row>
    <row r="54596" spans="9:13">
      <c r="I54596" s="51"/>
      <c r="M54596" s="51"/>
    </row>
    <row r="54597" spans="9:13">
      <c r="I54597" s="51"/>
      <c r="M54597" s="51"/>
    </row>
    <row r="54598" spans="9:13">
      <c r="I54598" s="51"/>
      <c r="M54598" s="51"/>
    </row>
    <row r="54599" spans="9:13">
      <c r="I54599" s="51"/>
      <c r="M54599" s="51"/>
    </row>
    <row r="54600" spans="9:13">
      <c r="I54600" s="51"/>
      <c r="M54600" s="51"/>
    </row>
    <row r="54601" spans="9:13">
      <c r="I54601" s="51"/>
      <c r="M54601" s="51"/>
    </row>
    <row r="54602" spans="9:13">
      <c r="I54602" s="51"/>
      <c r="M54602" s="51"/>
    </row>
    <row r="54603" spans="9:13">
      <c r="I54603" s="51"/>
      <c r="M54603" s="51"/>
    </row>
    <row r="54604" spans="9:13">
      <c r="I54604" s="51"/>
      <c r="M54604" s="51"/>
    </row>
    <row r="54605" spans="9:13">
      <c r="I54605" s="51"/>
      <c r="M54605" s="51"/>
    </row>
    <row r="54606" spans="9:13">
      <c r="I54606" s="51"/>
      <c r="M54606" s="51"/>
    </row>
    <row r="54607" spans="9:13">
      <c r="I54607" s="51"/>
      <c r="M54607" s="51"/>
    </row>
    <row r="54608" spans="9:13">
      <c r="I54608" s="51"/>
      <c r="M54608" s="51"/>
    </row>
    <row r="54609" spans="9:13">
      <c r="I54609" s="51"/>
      <c r="M54609" s="51"/>
    </row>
    <row r="54610" spans="9:13">
      <c r="I54610" s="51"/>
      <c r="M54610" s="51"/>
    </row>
    <row r="54611" spans="9:13">
      <c r="I54611" s="51"/>
      <c r="M54611" s="51"/>
    </row>
    <row r="54612" spans="9:13">
      <c r="I54612" s="51"/>
      <c r="M54612" s="51"/>
    </row>
    <row r="54613" spans="9:13">
      <c r="I54613" s="51"/>
      <c r="M54613" s="51"/>
    </row>
    <row r="54614" spans="9:13">
      <c r="I54614" s="51"/>
      <c r="M54614" s="51"/>
    </row>
    <row r="54615" spans="9:13">
      <c r="I54615" s="51"/>
      <c r="M54615" s="51"/>
    </row>
    <row r="54616" spans="9:13">
      <c r="I54616" s="51"/>
      <c r="M54616" s="51"/>
    </row>
    <row r="54617" spans="9:13">
      <c r="I54617" s="51"/>
      <c r="M54617" s="51"/>
    </row>
    <row r="54618" spans="9:13">
      <c r="I54618" s="51"/>
      <c r="M54618" s="51"/>
    </row>
    <row r="54619" spans="9:13">
      <c r="I54619" s="51"/>
      <c r="M54619" s="51"/>
    </row>
    <row r="54620" spans="9:13">
      <c r="I54620" s="51"/>
      <c r="M54620" s="51"/>
    </row>
    <row r="54621" spans="9:13">
      <c r="I54621" s="51"/>
      <c r="M54621" s="51"/>
    </row>
    <row r="54622" spans="9:13">
      <c r="I54622" s="51"/>
      <c r="M54622" s="51"/>
    </row>
    <row r="54623" spans="9:13">
      <c r="I54623" s="51"/>
      <c r="M54623" s="51"/>
    </row>
    <row r="54624" spans="9:13">
      <c r="I54624" s="51"/>
      <c r="M54624" s="51"/>
    </row>
    <row r="54625" spans="9:13">
      <c r="I54625" s="51"/>
      <c r="M54625" s="51"/>
    </row>
    <row r="54626" spans="9:13">
      <c r="I54626" s="51"/>
      <c r="M54626" s="51"/>
    </row>
    <row r="54627" spans="9:13">
      <c r="I54627" s="51"/>
      <c r="M54627" s="51"/>
    </row>
    <row r="54628" spans="9:13">
      <c r="I54628" s="51"/>
      <c r="M54628" s="51"/>
    </row>
    <row r="54629" spans="9:13">
      <c r="I54629" s="51"/>
      <c r="M54629" s="51"/>
    </row>
    <row r="54630" spans="9:13">
      <c r="I54630" s="51"/>
      <c r="M54630" s="51"/>
    </row>
    <row r="54631" spans="9:13">
      <c r="I54631" s="51"/>
      <c r="M54631" s="51"/>
    </row>
    <row r="54632" spans="9:13">
      <c r="I54632" s="51"/>
      <c r="M54632" s="51"/>
    </row>
    <row r="54633" spans="9:13">
      <c r="I54633" s="51"/>
      <c r="M54633" s="51"/>
    </row>
    <row r="54634" spans="9:13">
      <c r="I54634" s="51"/>
      <c r="M54634" s="51"/>
    </row>
    <row r="54635" spans="9:13">
      <c r="I54635" s="51"/>
      <c r="M54635" s="51"/>
    </row>
    <row r="54636" spans="9:13">
      <c r="I54636" s="51"/>
      <c r="M54636" s="51"/>
    </row>
    <row r="54637" spans="9:13">
      <c r="I54637" s="51"/>
      <c r="M54637" s="51"/>
    </row>
    <row r="54638" spans="9:13">
      <c r="I54638" s="51"/>
      <c r="M54638" s="51"/>
    </row>
    <row r="54639" spans="9:13">
      <c r="I54639" s="51"/>
      <c r="M54639" s="51"/>
    </row>
    <row r="54640" spans="9:13">
      <c r="I54640" s="51"/>
      <c r="M54640" s="51"/>
    </row>
    <row r="54641" spans="9:13">
      <c r="I54641" s="51"/>
      <c r="M54641" s="51"/>
    </row>
    <row r="54642" spans="9:13">
      <c r="I54642" s="51"/>
      <c r="M54642" s="51"/>
    </row>
    <row r="54643" spans="9:13">
      <c r="I54643" s="51"/>
      <c r="M54643" s="51"/>
    </row>
    <row r="54644" spans="9:13">
      <c r="I54644" s="51"/>
      <c r="M54644" s="51"/>
    </row>
    <row r="54645" spans="9:13">
      <c r="I54645" s="51"/>
      <c r="M54645" s="51"/>
    </row>
    <row r="54646" spans="9:13">
      <c r="I54646" s="51"/>
      <c r="M54646" s="51"/>
    </row>
    <row r="54647" spans="9:13">
      <c r="I54647" s="51"/>
      <c r="M54647" s="51"/>
    </row>
    <row r="54648" spans="9:13">
      <c r="I54648" s="51"/>
      <c r="M54648" s="51"/>
    </row>
    <row r="54649" spans="9:13">
      <c r="I54649" s="51"/>
      <c r="M54649" s="51"/>
    </row>
    <row r="54650" spans="9:13">
      <c r="I54650" s="51"/>
      <c r="M54650" s="51"/>
    </row>
    <row r="54651" spans="9:13">
      <c r="I54651" s="51"/>
      <c r="M54651" s="51"/>
    </row>
    <row r="54652" spans="9:13">
      <c r="I54652" s="51"/>
      <c r="M54652" s="51"/>
    </row>
    <row r="54653" spans="9:13">
      <c r="I54653" s="51"/>
      <c r="M54653" s="51"/>
    </row>
    <row r="54654" spans="9:13">
      <c r="I54654" s="51"/>
      <c r="M54654" s="51"/>
    </row>
    <row r="54655" spans="9:13">
      <c r="I54655" s="51"/>
      <c r="M54655" s="51"/>
    </row>
    <row r="54656" spans="9:13">
      <c r="I54656" s="51"/>
      <c r="M54656" s="51"/>
    </row>
    <row r="54657" spans="9:13">
      <c r="I54657" s="51"/>
      <c r="M54657" s="51"/>
    </row>
    <row r="54658" spans="9:13">
      <c r="I54658" s="51"/>
      <c r="M54658" s="51"/>
    </row>
    <row r="54659" spans="9:13">
      <c r="I54659" s="51"/>
      <c r="M54659" s="51"/>
    </row>
    <row r="54660" spans="9:13">
      <c r="I54660" s="51"/>
      <c r="M54660" s="51"/>
    </row>
    <row r="54661" spans="9:13">
      <c r="I54661" s="51"/>
      <c r="M54661" s="51"/>
    </row>
    <row r="54662" spans="9:13">
      <c r="I54662" s="51"/>
      <c r="M54662" s="51"/>
    </row>
    <row r="54663" spans="9:13">
      <c r="I54663" s="51"/>
      <c r="M54663" s="51"/>
    </row>
    <row r="54664" spans="9:13">
      <c r="I54664" s="51"/>
      <c r="M54664" s="51"/>
    </row>
    <row r="54665" spans="9:13">
      <c r="I54665" s="51"/>
      <c r="M54665" s="51"/>
    </row>
    <row r="54666" spans="9:13">
      <c r="I54666" s="51"/>
      <c r="M54666" s="51"/>
    </row>
    <row r="54667" spans="9:13">
      <c r="I54667" s="51"/>
      <c r="M54667" s="51"/>
    </row>
    <row r="54668" spans="9:13">
      <c r="I54668" s="51"/>
      <c r="M54668" s="51"/>
    </row>
    <row r="54669" spans="9:13">
      <c r="I54669" s="51"/>
      <c r="M54669" s="51"/>
    </row>
    <row r="54670" spans="9:13">
      <c r="I54670" s="51"/>
      <c r="M54670" s="51"/>
    </row>
    <row r="54671" spans="9:13">
      <c r="I54671" s="51"/>
      <c r="M54671" s="51"/>
    </row>
    <row r="54672" spans="9:13">
      <c r="I54672" s="51"/>
      <c r="M54672" s="51"/>
    </row>
    <row r="54673" spans="9:13">
      <c r="I54673" s="51"/>
      <c r="M54673" s="51"/>
    </row>
    <row r="54674" spans="9:13">
      <c r="I54674" s="51"/>
      <c r="M54674" s="51"/>
    </row>
    <row r="54675" spans="9:13">
      <c r="I54675" s="51"/>
      <c r="M54675" s="51"/>
    </row>
    <row r="54676" spans="9:13">
      <c r="I54676" s="51"/>
      <c r="M54676" s="51"/>
    </row>
    <row r="54677" spans="9:13">
      <c r="I54677" s="51"/>
      <c r="M54677" s="51"/>
    </row>
    <row r="54678" spans="9:13">
      <c r="I54678" s="51"/>
      <c r="M54678" s="51"/>
    </row>
    <row r="54679" spans="9:13">
      <c r="I54679" s="51"/>
      <c r="M54679" s="51"/>
    </row>
    <row r="54680" spans="9:13">
      <c r="I54680" s="51"/>
      <c r="M54680" s="51"/>
    </row>
    <row r="54681" spans="9:13">
      <c r="I54681" s="51"/>
      <c r="M54681" s="51"/>
    </row>
    <row r="54682" spans="9:13">
      <c r="I54682" s="51"/>
      <c r="M54682" s="51"/>
    </row>
    <row r="54683" spans="9:13">
      <c r="I54683" s="51"/>
      <c r="M54683" s="51"/>
    </row>
    <row r="54684" spans="9:13">
      <c r="I54684" s="51"/>
      <c r="M54684" s="51"/>
    </row>
    <row r="54685" spans="9:13">
      <c r="I54685" s="51"/>
      <c r="M54685" s="51"/>
    </row>
    <row r="54686" spans="9:13">
      <c r="I54686" s="51"/>
      <c r="M54686" s="51"/>
    </row>
    <row r="54687" spans="9:13">
      <c r="I54687" s="51"/>
      <c r="M54687" s="51"/>
    </row>
    <row r="54688" spans="9:13">
      <c r="I54688" s="51"/>
      <c r="M54688" s="51"/>
    </row>
    <row r="54689" spans="9:13">
      <c r="I54689" s="51"/>
      <c r="M54689" s="51"/>
    </row>
    <row r="54690" spans="9:13">
      <c r="I54690" s="51"/>
      <c r="M54690" s="51"/>
    </row>
    <row r="54691" spans="9:13">
      <c r="I54691" s="51"/>
      <c r="M54691" s="51"/>
    </row>
    <row r="54692" spans="9:13">
      <c r="I54692" s="51"/>
      <c r="M54692" s="51"/>
    </row>
    <row r="54693" spans="9:13">
      <c r="I54693" s="51"/>
      <c r="M54693" s="51"/>
    </row>
    <row r="54694" spans="9:13">
      <c r="I54694" s="51"/>
      <c r="M54694" s="51"/>
    </row>
    <row r="54695" spans="9:13">
      <c r="I54695" s="51"/>
      <c r="M54695" s="51"/>
    </row>
    <row r="54696" spans="9:13">
      <c r="I54696" s="51"/>
      <c r="M54696" s="51"/>
    </row>
    <row r="54697" spans="9:13">
      <c r="I54697" s="51"/>
      <c r="M54697" s="51"/>
    </row>
    <row r="54698" spans="9:13">
      <c r="I54698" s="51"/>
      <c r="M54698" s="51"/>
    </row>
    <row r="54699" spans="9:13">
      <c r="I54699" s="51"/>
      <c r="M54699" s="51"/>
    </row>
    <row r="54700" spans="9:13">
      <c r="I54700" s="51"/>
      <c r="M54700" s="51"/>
    </row>
    <row r="54701" spans="9:13">
      <c r="I54701" s="51"/>
      <c r="M54701" s="51"/>
    </row>
    <row r="54702" spans="9:13">
      <c r="I54702" s="51"/>
      <c r="M54702" s="51"/>
    </row>
    <row r="54703" spans="9:13">
      <c r="I54703" s="51"/>
      <c r="M54703" s="51"/>
    </row>
    <row r="54704" spans="9:13">
      <c r="I54704" s="51"/>
      <c r="M54704" s="51"/>
    </row>
    <row r="54705" spans="9:13">
      <c r="I54705" s="51"/>
      <c r="M54705" s="51"/>
    </row>
    <row r="54706" spans="9:13">
      <c r="I54706" s="51"/>
      <c r="M54706" s="51"/>
    </row>
    <row r="54707" spans="9:13">
      <c r="I54707" s="51"/>
      <c r="M54707" s="51"/>
    </row>
    <row r="54708" spans="9:13">
      <c r="I54708" s="51"/>
      <c r="M54708" s="51"/>
    </row>
    <row r="54709" spans="9:13">
      <c r="I54709" s="51"/>
      <c r="M54709" s="51"/>
    </row>
    <row r="54710" spans="9:13">
      <c r="I54710" s="51"/>
      <c r="M54710" s="51"/>
    </row>
    <row r="54711" spans="9:13">
      <c r="I54711" s="51"/>
      <c r="M54711" s="51"/>
    </row>
    <row r="54712" spans="9:13">
      <c r="I54712" s="51"/>
      <c r="M54712" s="51"/>
    </row>
    <row r="54713" spans="9:13">
      <c r="I54713" s="51"/>
      <c r="M54713" s="51"/>
    </row>
    <row r="54714" spans="9:13">
      <c r="I54714" s="51"/>
      <c r="M54714" s="51"/>
    </row>
    <row r="54715" spans="9:13">
      <c r="I54715" s="51"/>
      <c r="M54715" s="51"/>
    </row>
    <row r="54716" spans="9:13">
      <c r="I54716" s="51"/>
      <c r="M54716" s="51"/>
    </row>
    <row r="54717" spans="9:13">
      <c r="I54717" s="51"/>
      <c r="M54717" s="51"/>
    </row>
    <row r="54718" spans="9:13">
      <c r="I54718" s="51"/>
      <c r="M54718" s="51"/>
    </row>
    <row r="54719" spans="9:13">
      <c r="I54719" s="51"/>
      <c r="M54719" s="51"/>
    </row>
    <row r="54720" spans="9:13">
      <c r="I54720" s="51"/>
      <c r="M54720" s="51"/>
    </row>
    <row r="54721" spans="9:13">
      <c r="I54721" s="51"/>
      <c r="M54721" s="51"/>
    </row>
    <row r="54722" spans="9:13">
      <c r="I54722" s="51"/>
      <c r="M54722" s="51"/>
    </row>
    <row r="54723" spans="9:13">
      <c r="I54723" s="51"/>
      <c r="M54723" s="51"/>
    </row>
    <row r="54724" spans="9:13">
      <c r="I54724" s="51"/>
      <c r="M54724" s="51"/>
    </row>
    <row r="54725" spans="9:13">
      <c r="I54725" s="51"/>
      <c r="M54725" s="51"/>
    </row>
    <row r="54726" spans="9:13">
      <c r="I54726" s="51"/>
      <c r="M54726" s="51"/>
    </row>
    <row r="54727" spans="9:13">
      <c r="I54727" s="51"/>
      <c r="M54727" s="51"/>
    </row>
    <row r="54728" spans="9:13">
      <c r="I54728" s="51"/>
      <c r="M54728" s="51"/>
    </row>
    <row r="54729" spans="9:13">
      <c r="I54729" s="51"/>
      <c r="M54729" s="51"/>
    </row>
    <row r="54730" spans="9:13">
      <c r="I54730" s="51"/>
      <c r="M54730" s="51"/>
    </row>
    <row r="54731" spans="9:13">
      <c r="I54731" s="51"/>
      <c r="M54731" s="51"/>
    </row>
    <row r="54732" spans="9:13">
      <c r="I54732" s="51"/>
      <c r="M54732" s="51"/>
    </row>
    <row r="54733" spans="9:13">
      <c r="I54733" s="51"/>
      <c r="M54733" s="51"/>
    </row>
    <row r="54734" spans="9:13">
      <c r="I54734" s="51"/>
      <c r="M54734" s="51"/>
    </row>
    <row r="54735" spans="9:13">
      <c r="I54735" s="51"/>
      <c r="M54735" s="51"/>
    </row>
    <row r="54736" spans="9:13">
      <c r="I54736" s="51"/>
      <c r="M54736" s="51"/>
    </row>
    <row r="54737" spans="9:13">
      <c r="I54737" s="51"/>
      <c r="M54737" s="51"/>
    </row>
    <row r="54738" spans="9:13">
      <c r="I54738" s="51"/>
      <c r="M54738" s="51"/>
    </row>
    <row r="54739" spans="9:13">
      <c r="I54739" s="51"/>
      <c r="M54739" s="51"/>
    </row>
    <row r="54740" spans="9:13">
      <c r="I54740" s="51"/>
      <c r="M54740" s="51"/>
    </row>
    <row r="54741" spans="9:13">
      <c r="I54741" s="51"/>
      <c r="M54741" s="51"/>
    </row>
    <row r="54742" spans="9:13">
      <c r="I54742" s="51"/>
      <c r="M54742" s="51"/>
    </row>
    <row r="54743" spans="9:13">
      <c r="I54743" s="51"/>
      <c r="M54743" s="51"/>
    </row>
    <row r="54744" spans="9:13">
      <c r="I54744" s="51"/>
      <c r="M54744" s="51"/>
    </row>
    <row r="54745" spans="9:13">
      <c r="I54745" s="51"/>
      <c r="M54745" s="51"/>
    </row>
    <row r="54746" spans="9:13">
      <c r="I54746" s="51"/>
      <c r="M54746" s="51"/>
    </row>
    <row r="54747" spans="9:13">
      <c r="I54747" s="51"/>
      <c r="M54747" s="51"/>
    </row>
    <row r="54748" spans="9:13">
      <c r="I54748" s="51"/>
      <c r="M54748" s="51"/>
    </row>
    <row r="54749" spans="9:13">
      <c r="I54749" s="51"/>
      <c r="M54749" s="51"/>
    </row>
    <row r="54750" spans="9:13">
      <c r="I54750" s="51"/>
      <c r="M54750" s="51"/>
    </row>
    <row r="54751" spans="9:13">
      <c r="I54751" s="51"/>
      <c r="M54751" s="51"/>
    </row>
    <row r="54752" spans="9:13">
      <c r="I54752" s="51"/>
      <c r="M54752" s="51"/>
    </row>
    <row r="54753" spans="9:13">
      <c r="I54753" s="51"/>
      <c r="M54753" s="51"/>
    </row>
    <row r="54754" spans="9:13">
      <c r="I54754" s="51"/>
      <c r="M54754" s="51"/>
    </row>
    <row r="54755" spans="9:13">
      <c r="I54755" s="51"/>
      <c r="M54755" s="51"/>
    </row>
    <row r="54756" spans="9:13">
      <c r="I54756" s="51"/>
      <c r="M54756" s="51"/>
    </row>
    <row r="54757" spans="9:13">
      <c r="I54757" s="51"/>
      <c r="M54757" s="51"/>
    </row>
    <row r="54758" spans="9:13">
      <c r="I54758" s="51"/>
      <c r="M54758" s="51"/>
    </row>
    <row r="54759" spans="9:13">
      <c r="I54759" s="51"/>
      <c r="M54759" s="51"/>
    </row>
    <row r="54760" spans="9:13">
      <c r="I54760" s="51"/>
      <c r="M54760" s="51"/>
    </row>
    <row r="54761" spans="9:13">
      <c r="I54761" s="51"/>
      <c r="M54761" s="51"/>
    </row>
    <row r="54762" spans="9:13">
      <c r="I54762" s="51"/>
      <c r="M54762" s="51"/>
    </row>
    <row r="54763" spans="9:13">
      <c r="I54763" s="51"/>
      <c r="M54763" s="51"/>
    </row>
    <row r="54764" spans="9:13">
      <c r="I54764" s="51"/>
      <c r="M54764" s="51"/>
    </row>
    <row r="54765" spans="9:13">
      <c r="I54765" s="51"/>
      <c r="M54765" s="51"/>
    </row>
    <row r="54766" spans="9:13">
      <c r="I54766" s="51"/>
      <c r="M54766" s="51"/>
    </row>
    <row r="54767" spans="9:13">
      <c r="I54767" s="51"/>
      <c r="M54767" s="51"/>
    </row>
    <row r="54768" spans="9:13">
      <c r="I54768" s="51"/>
      <c r="M54768" s="51"/>
    </row>
    <row r="54769" spans="9:13">
      <c r="I54769" s="51"/>
      <c r="M54769" s="51"/>
    </row>
    <row r="54770" spans="9:13">
      <c r="I54770" s="51"/>
      <c r="M54770" s="51"/>
    </row>
    <row r="54771" spans="9:13">
      <c r="I54771" s="51"/>
      <c r="M54771" s="51"/>
    </row>
    <row r="54772" spans="9:13">
      <c r="I54772" s="51"/>
      <c r="M54772" s="51"/>
    </row>
    <row r="54773" spans="9:13">
      <c r="I54773" s="51"/>
      <c r="M54773" s="51"/>
    </row>
    <row r="54774" spans="9:13">
      <c r="I54774" s="51"/>
      <c r="M54774" s="51"/>
    </row>
    <row r="54775" spans="9:13">
      <c r="I54775" s="51"/>
      <c r="M54775" s="51"/>
    </row>
    <row r="54776" spans="9:13">
      <c r="I54776" s="51"/>
      <c r="M54776" s="51"/>
    </row>
    <row r="54777" spans="9:13">
      <c r="I54777" s="51"/>
      <c r="M54777" s="51"/>
    </row>
    <row r="54778" spans="9:13">
      <c r="I54778" s="51"/>
      <c r="M54778" s="51"/>
    </row>
    <row r="54779" spans="9:13">
      <c r="I54779" s="51"/>
      <c r="M54779" s="51"/>
    </row>
    <row r="54780" spans="9:13">
      <c r="I54780" s="51"/>
      <c r="M54780" s="51"/>
    </row>
    <row r="54781" spans="9:13">
      <c r="I54781" s="51"/>
      <c r="M54781" s="51"/>
    </row>
    <row r="54782" spans="9:13">
      <c r="I54782" s="51"/>
      <c r="M54782" s="51"/>
    </row>
    <row r="54783" spans="9:13">
      <c r="I54783" s="51"/>
      <c r="M54783" s="51"/>
    </row>
    <row r="54784" spans="9:13">
      <c r="I54784" s="51"/>
      <c r="M54784" s="51"/>
    </row>
    <row r="54785" spans="9:13">
      <c r="I54785" s="51"/>
      <c r="M54785" s="51"/>
    </row>
    <row r="54786" spans="9:13">
      <c r="I54786" s="51"/>
      <c r="M54786" s="51"/>
    </row>
    <row r="54787" spans="9:13">
      <c r="I54787" s="51"/>
      <c r="M54787" s="51"/>
    </row>
    <row r="54788" spans="9:13">
      <c r="I54788" s="51"/>
      <c r="M54788" s="51"/>
    </row>
    <row r="54789" spans="9:13">
      <c r="I54789" s="51"/>
      <c r="M54789" s="51"/>
    </row>
    <row r="54790" spans="9:13">
      <c r="I54790" s="51"/>
      <c r="M54790" s="51"/>
    </row>
    <row r="54791" spans="9:13">
      <c r="I54791" s="51"/>
      <c r="M54791" s="51"/>
    </row>
    <row r="54792" spans="9:13">
      <c r="I54792" s="51"/>
      <c r="M54792" s="51"/>
    </row>
    <row r="54793" spans="9:13">
      <c r="I54793" s="51"/>
      <c r="M54793" s="51"/>
    </row>
    <row r="54794" spans="9:13">
      <c r="I54794" s="51"/>
      <c r="M54794" s="51"/>
    </row>
    <row r="54795" spans="9:13">
      <c r="I54795" s="51"/>
      <c r="M54795" s="51"/>
    </row>
    <row r="54796" spans="9:13">
      <c r="I54796" s="51"/>
      <c r="M54796" s="51"/>
    </row>
    <row r="54797" spans="9:13">
      <c r="I54797" s="51"/>
      <c r="M54797" s="51"/>
    </row>
    <row r="54798" spans="9:13">
      <c r="I54798" s="51"/>
      <c r="M54798" s="51"/>
    </row>
    <row r="54799" spans="9:13">
      <c r="I54799" s="51"/>
      <c r="M54799" s="51"/>
    </row>
    <row r="54800" spans="9:13">
      <c r="I54800" s="51"/>
      <c r="M54800" s="51"/>
    </row>
    <row r="54801" spans="9:13">
      <c r="I54801" s="51"/>
      <c r="M54801" s="51"/>
    </row>
    <row r="54802" spans="9:13">
      <c r="I54802" s="51"/>
      <c r="M54802" s="51"/>
    </row>
    <row r="54803" spans="9:13">
      <c r="I54803" s="51"/>
      <c r="M54803" s="51"/>
    </row>
    <row r="54804" spans="9:13">
      <c r="I54804" s="51"/>
      <c r="M54804" s="51"/>
    </row>
    <row r="54805" spans="9:13">
      <c r="I54805" s="51"/>
      <c r="M54805" s="51"/>
    </row>
    <row r="54806" spans="9:13">
      <c r="I54806" s="51"/>
      <c r="M54806" s="51"/>
    </row>
    <row r="54807" spans="9:13">
      <c r="I54807" s="51"/>
      <c r="M54807" s="51"/>
    </row>
    <row r="54808" spans="9:13">
      <c r="I54808" s="51"/>
      <c r="M54808" s="51"/>
    </row>
    <row r="54809" spans="9:13">
      <c r="I54809" s="51"/>
      <c r="M54809" s="51"/>
    </row>
    <row r="54810" spans="9:13">
      <c r="I54810" s="51"/>
      <c r="M54810" s="51"/>
    </row>
    <row r="54811" spans="9:13">
      <c r="I54811" s="51"/>
      <c r="M54811" s="51"/>
    </row>
    <row r="54812" spans="9:13">
      <c r="I54812" s="51"/>
      <c r="M54812" s="51"/>
    </row>
    <row r="54813" spans="9:13">
      <c r="I54813" s="51"/>
      <c r="M54813" s="51"/>
    </row>
    <row r="54814" spans="9:13">
      <c r="I54814" s="51"/>
      <c r="M54814" s="51"/>
    </row>
    <row r="54815" spans="9:13">
      <c r="I54815" s="51"/>
      <c r="M54815" s="51"/>
    </row>
    <row r="54816" spans="9:13">
      <c r="I54816" s="51"/>
      <c r="M54816" s="51"/>
    </row>
    <row r="54817" spans="9:13">
      <c r="I54817" s="51"/>
      <c r="M54817" s="51"/>
    </row>
    <row r="54818" spans="9:13">
      <c r="I54818" s="51"/>
      <c r="M54818" s="51"/>
    </row>
    <row r="54819" spans="9:13">
      <c r="I54819" s="51"/>
      <c r="M54819" s="51"/>
    </row>
    <row r="54820" spans="9:13">
      <c r="I54820" s="51"/>
      <c r="M54820" s="51"/>
    </row>
    <row r="54821" spans="9:13">
      <c r="I54821" s="51"/>
      <c r="M54821" s="51"/>
    </row>
    <row r="54822" spans="9:13">
      <c r="I54822" s="51"/>
      <c r="M54822" s="51"/>
    </row>
    <row r="54823" spans="9:13">
      <c r="I54823" s="51"/>
      <c r="M54823" s="51"/>
    </row>
    <row r="54824" spans="9:13">
      <c r="I54824" s="51"/>
      <c r="M54824" s="51"/>
    </row>
    <row r="54825" spans="9:13">
      <c r="I54825" s="51"/>
      <c r="M54825" s="51"/>
    </row>
    <row r="54826" spans="9:13">
      <c r="I54826" s="51"/>
      <c r="M54826" s="51"/>
    </row>
    <row r="54827" spans="9:13">
      <c r="I54827" s="51"/>
      <c r="M54827" s="51"/>
    </row>
    <row r="54828" spans="9:13">
      <c r="I54828" s="51"/>
      <c r="M54828" s="51"/>
    </row>
    <row r="54829" spans="9:13">
      <c r="I54829" s="51"/>
      <c r="M54829" s="51"/>
    </row>
    <row r="54830" spans="9:13">
      <c r="I54830" s="51"/>
      <c r="M54830" s="51"/>
    </row>
    <row r="54831" spans="9:13">
      <c r="I54831" s="51"/>
      <c r="M54831" s="51"/>
    </row>
    <row r="54832" spans="9:13">
      <c r="I54832" s="51"/>
      <c r="M54832" s="51"/>
    </row>
    <row r="54833" spans="9:13">
      <c r="I54833" s="51"/>
      <c r="M54833" s="51"/>
    </row>
    <row r="54834" spans="9:13">
      <c r="I54834" s="51"/>
      <c r="M54834" s="51"/>
    </row>
    <row r="54835" spans="9:13">
      <c r="I54835" s="51"/>
      <c r="M54835" s="51"/>
    </row>
    <row r="54836" spans="9:13">
      <c r="I54836" s="51"/>
      <c r="M54836" s="51"/>
    </row>
    <row r="54837" spans="9:13">
      <c r="I54837" s="51"/>
      <c r="M54837" s="51"/>
    </row>
    <row r="54838" spans="9:13">
      <c r="I54838" s="51"/>
      <c r="M54838" s="51"/>
    </row>
    <row r="54839" spans="9:13">
      <c r="I54839" s="51"/>
      <c r="M54839" s="51"/>
    </row>
    <row r="54840" spans="9:13">
      <c r="I54840" s="51"/>
      <c r="M54840" s="51"/>
    </row>
    <row r="54841" spans="9:13">
      <c r="I54841" s="51"/>
      <c r="M54841" s="51"/>
    </row>
    <row r="54842" spans="9:13">
      <c r="I54842" s="51"/>
      <c r="M54842" s="51"/>
    </row>
    <row r="54843" spans="9:13">
      <c r="I54843" s="51"/>
      <c r="M54843" s="51"/>
    </row>
    <row r="54844" spans="9:13">
      <c r="I54844" s="51"/>
      <c r="M54844" s="51"/>
    </row>
    <row r="54845" spans="9:13">
      <c r="I54845" s="51"/>
      <c r="M54845" s="51"/>
    </row>
    <row r="54846" spans="9:13">
      <c r="I54846" s="51"/>
      <c r="M54846" s="51"/>
    </row>
    <row r="54847" spans="9:13">
      <c r="I54847" s="51"/>
      <c r="M54847" s="51"/>
    </row>
    <row r="54848" spans="9:13">
      <c r="I54848" s="51"/>
      <c r="M54848" s="51"/>
    </row>
    <row r="54849" spans="9:13">
      <c r="I54849" s="51"/>
      <c r="M54849" s="51"/>
    </row>
    <row r="54850" spans="9:13">
      <c r="I54850" s="51"/>
      <c r="M54850" s="51"/>
    </row>
    <row r="54851" spans="9:13">
      <c r="I54851" s="51"/>
      <c r="M54851" s="51"/>
    </row>
    <row r="54852" spans="9:13">
      <c r="I54852" s="51"/>
      <c r="M54852" s="51"/>
    </row>
    <row r="54853" spans="9:13">
      <c r="I54853" s="51"/>
      <c r="M54853" s="51"/>
    </row>
    <row r="54854" spans="9:13">
      <c r="I54854" s="51"/>
      <c r="M54854" s="51"/>
    </row>
    <row r="54855" spans="9:13">
      <c r="I54855" s="51"/>
      <c r="M54855" s="51"/>
    </row>
    <row r="54856" spans="9:13">
      <c r="I54856" s="51"/>
      <c r="M54856" s="51"/>
    </row>
    <row r="54857" spans="9:13">
      <c r="I54857" s="51"/>
      <c r="M54857" s="51"/>
    </row>
    <row r="54858" spans="9:13">
      <c r="I54858" s="51"/>
      <c r="M54858" s="51"/>
    </row>
    <row r="54859" spans="9:13">
      <c r="I54859" s="51"/>
      <c r="M54859" s="51"/>
    </row>
    <row r="54860" spans="9:13">
      <c r="I54860" s="51"/>
      <c r="M54860" s="51"/>
    </row>
    <row r="54861" spans="9:13">
      <c r="I54861" s="51"/>
      <c r="M54861" s="51"/>
    </row>
    <row r="54862" spans="9:13">
      <c r="I54862" s="51"/>
      <c r="M54862" s="51"/>
    </row>
    <row r="54863" spans="9:13">
      <c r="I54863" s="51"/>
      <c r="M54863" s="51"/>
    </row>
    <row r="54864" spans="9:13">
      <c r="I54864" s="51"/>
      <c r="M54864" s="51"/>
    </row>
    <row r="54865" spans="9:13">
      <c r="I54865" s="51"/>
      <c r="M54865" s="51"/>
    </row>
    <row r="54866" spans="9:13">
      <c r="I54866" s="51"/>
      <c r="M54866" s="51"/>
    </row>
    <row r="54867" spans="9:13">
      <c r="I54867" s="51"/>
      <c r="M54867" s="51"/>
    </row>
    <row r="54868" spans="9:13">
      <c r="I54868" s="51"/>
      <c r="M54868" s="51"/>
    </row>
    <row r="54869" spans="9:13">
      <c r="I54869" s="51"/>
      <c r="M54869" s="51"/>
    </row>
    <row r="54870" spans="9:13">
      <c r="I54870" s="51"/>
      <c r="M54870" s="51"/>
    </row>
    <row r="54871" spans="9:13">
      <c r="I54871" s="51"/>
      <c r="M54871" s="51"/>
    </row>
    <row r="54872" spans="9:13">
      <c r="I54872" s="51"/>
      <c r="M54872" s="51"/>
    </row>
    <row r="54873" spans="9:13">
      <c r="I54873" s="51"/>
      <c r="M54873" s="51"/>
    </row>
    <row r="54874" spans="9:13">
      <c r="I54874" s="51"/>
      <c r="M54874" s="51"/>
    </row>
    <row r="54875" spans="9:13">
      <c r="I54875" s="51"/>
      <c r="M54875" s="51"/>
    </row>
    <row r="54876" spans="9:13">
      <c r="I54876" s="51"/>
      <c r="M54876" s="51"/>
    </row>
    <row r="54877" spans="9:13">
      <c r="I54877" s="51"/>
      <c r="M54877" s="51"/>
    </row>
    <row r="54878" spans="9:13">
      <c r="I54878" s="51"/>
      <c r="M54878" s="51"/>
    </row>
    <row r="54879" spans="9:13">
      <c r="I54879" s="51"/>
      <c r="M54879" s="51"/>
    </row>
    <row r="54880" spans="9:13">
      <c r="I54880" s="51"/>
      <c r="M54880" s="51"/>
    </row>
    <row r="54881" spans="9:13">
      <c r="I54881" s="51"/>
      <c r="M54881" s="51"/>
    </row>
    <row r="54882" spans="9:13">
      <c r="I54882" s="51"/>
      <c r="M54882" s="51"/>
    </row>
    <row r="54883" spans="9:13">
      <c r="I54883" s="51"/>
      <c r="M54883" s="51"/>
    </row>
    <row r="54884" spans="9:13">
      <c r="I54884" s="51"/>
      <c r="M54884" s="51"/>
    </row>
    <row r="54885" spans="9:13">
      <c r="I54885" s="51"/>
      <c r="M54885" s="51"/>
    </row>
    <row r="54886" spans="9:13">
      <c r="I54886" s="51"/>
      <c r="M54886" s="51"/>
    </row>
    <row r="54887" spans="9:13">
      <c r="I54887" s="51"/>
      <c r="M54887" s="51"/>
    </row>
    <row r="54888" spans="9:13">
      <c r="I54888" s="51"/>
      <c r="M54888" s="51"/>
    </row>
    <row r="54889" spans="9:13">
      <c r="I54889" s="51"/>
      <c r="M54889" s="51"/>
    </row>
    <row r="54890" spans="9:13">
      <c r="I54890" s="51"/>
      <c r="M54890" s="51"/>
    </row>
    <row r="54891" spans="9:13">
      <c r="I54891" s="51"/>
      <c r="M54891" s="51"/>
    </row>
    <row r="54892" spans="9:13">
      <c r="I54892" s="51"/>
      <c r="M54892" s="51"/>
    </row>
    <row r="54893" spans="9:13">
      <c r="I54893" s="51"/>
      <c r="M54893" s="51"/>
    </row>
    <row r="54894" spans="9:13">
      <c r="I54894" s="51"/>
      <c r="M54894" s="51"/>
    </row>
    <row r="54895" spans="9:13">
      <c r="I54895" s="51"/>
      <c r="M54895" s="51"/>
    </row>
    <row r="54896" spans="9:13">
      <c r="I54896" s="51"/>
      <c r="M54896" s="51"/>
    </row>
    <row r="54897" spans="9:13">
      <c r="I54897" s="51"/>
      <c r="M54897" s="51"/>
    </row>
    <row r="54898" spans="9:13">
      <c r="I54898" s="51"/>
      <c r="M54898" s="51"/>
    </row>
    <row r="54899" spans="9:13">
      <c r="I54899" s="51"/>
      <c r="M54899" s="51"/>
    </row>
    <row r="54900" spans="9:13">
      <c r="I54900" s="51"/>
      <c r="M54900" s="51"/>
    </row>
    <row r="54901" spans="9:13">
      <c r="I54901" s="51"/>
      <c r="M54901" s="51"/>
    </row>
    <row r="54902" spans="9:13">
      <c r="I54902" s="51"/>
      <c r="M54902" s="51"/>
    </row>
    <row r="54903" spans="9:13">
      <c r="I54903" s="51"/>
      <c r="M54903" s="51"/>
    </row>
    <row r="54904" spans="9:13">
      <c r="I54904" s="51"/>
      <c r="M54904" s="51"/>
    </row>
    <row r="54905" spans="9:13">
      <c r="I54905" s="51"/>
      <c r="M54905" s="51"/>
    </row>
    <row r="54906" spans="9:13">
      <c r="I54906" s="51"/>
      <c r="M54906" s="51"/>
    </row>
    <row r="54907" spans="9:13">
      <c r="I54907" s="51"/>
      <c r="M54907" s="51"/>
    </row>
    <row r="54908" spans="9:13">
      <c r="I54908" s="51"/>
      <c r="M54908" s="51"/>
    </row>
    <row r="54909" spans="9:13">
      <c r="I54909" s="51"/>
      <c r="M54909" s="51"/>
    </row>
    <row r="54910" spans="9:13">
      <c r="I54910" s="51"/>
      <c r="M54910" s="51"/>
    </row>
    <row r="54911" spans="9:13">
      <c r="I54911" s="51"/>
      <c r="M54911" s="51"/>
    </row>
    <row r="54912" spans="9:13">
      <c r="I54912" s="51"/>
      <c r="M54912" s="51"/>
    </row>
    <row r="54913" spans="9:13">
      <c r="I54913" s="51"/>
      <c r="M54913" s="51"/>
    </row>
    <row r="54914" spans="9:13">
      <c r="I54914" s="51"/>
      <c r="M54914" s="51"/>
    </row>
    <row r="54915" spans="9:13">
      <c r="I54915" s="51"/>
      <c r="M54915" s="51"/>
    </row>
    <row r="54916" spans="9:13">
      <c r="I54916" s="51"/>
      <c r="M54916" s="51"/>
    </row>
    <row r="54917" spans="9:13">
      <c r="I54917" s="51"/>
      <c r="M54917" s="51"/>
    </row>
    <row r="54918" spans="9:13">
      <c r="I54918" s="51"/>
      <c r="M54918" s="51"/>
    </row>
    <row r="54919" spans="9:13">
      <c r="I54919" s="51"/>
      <c r="M54919" s="51"/>
    </row>
    <row r="54920" spans="9:13">
      <c r="I54920" s="51"/>
      <c r="M54920" s="51"/>
    </row>
    <row r="54921" spans="9:13">
      <c r="I54921" s="51"/>
      <c r="M54921" s="51"/>
    </row>
    <row r="54922" spans="9:13">
      <c r="I54922" s="51"/>
      <c r="M54922" s="51"/>
    </row>
    <row r="54923" spans="9:13">
      <c r="I54923" s="51"/>
      <c r="M54923" s="51"/>
    </row>
    <row r="54924" spans="9:13">
      <c r="I54924" s="51"/>
      <c r="M54924" s="51"/>
    </row>
    <row r="54925" spans="9:13">
      <c r="I54925" s="51"/>
      <c r="M54925" s="51"/>
    </row>
    <row r="54926" spans="9:13">
      <c r="I54926" s="51"/>
      <c r="M54926" s="51"/>
    </row>
    <row r="54927" spans="9:13">
      <c r="I54927" s="51"/>
      <c r="M54927" s="51"/>
    </row>
    <row r="54928" spans="9:13">
      <c r="I54928" s="51"/>
      <c r="M54928" s="51"/>
    </row>
    <row r="54929" spans="9:13">
      <c r="I54929" s="51"/>
      <c r="M54929" s="51"/>
    </row>
    <row r="54930" spans="9:13">
      <c r="I54930" s="51"/>
      <c r="M54930" s="51"/>
    </row>
    <row r="54931" spans="9:13">
      <c r="I54931" s="51"/>
      <c r="M54931" s="51"/>
    </row>
    <row r="54932" spans="9:13">
      <c r="I54932" s="51"/>
      <c r="M54932" s="51"/>
    </row>
    <row r="54933" spans="9:13">
      <c r="I54933" s="51"/>
      <c r="M54933" s="51"/>
    </row>
    <row r="54934" spans="9:13">
      <c r="I54934" s="51"/>
      <c r="M54934" s="51"/>
    </row>
    <row r="54935" spans="9:13">
      <c r="I54935" s="51"/>
      <c r="M54935" s="51"/>
    </row>
    <row r="54936" spans="9:13">
      <c r="I54936" s="51"/>
      <c r="M54936" s="51"/>
    </row>
    <row r="54937" spans="9:13">
      <c r="I54937" s="51"/>
      <c r="M54937" s="51"/>
    </row>
    <row r="54938" spans="9:13">
      <c r="I54938" s="51"/>
      <c r="M54938" s="51"/>
    </row>
    <row r="54939" spans="9:13">
      <c r="I54939" s="51"/>
      <c r="M54939" s="51"/>
    </row>
    <row r="54940" spans="9:13">
      <c r="I54940" s="51"/>
      <c r="M54940" s="51"/>
    </row>
    <row r="54941" spans="9:13">
      <c r="I54941" s="51"/>
      <c r="M54941" s="51"/>
    </row>
    <row r="54942" spans="9:13">
      <c r="I54942" s="51"/>
      <c r="M54942" s="51"/>
    </row>
    <row r="54943" spans="9:13">
      <c r="I54943" s="51"/>
      <c r="M54943" s="51"/>
    </row>
    <row r="54944" spans="9:13">
      <c r="I54944" s="51"/>
      <c r="M54944" s="51"/>
    </row>
    <row r="54945" spans="9:13">
      <c r="I54945" s="51"/>
      <c r="M54945" s="51"/>
    </row>
    <row r="54946" spans="9:13">
      <c r="I54946" s="51"/>
      <c r="M54946" s="51"/>
    </row>
    <row r="54947" spans="9:13">
      <c r="I54947" s="51"/>
      <c r="M54947" s="51"/>
    </row>
    <row r="54948" spans="9:13">
      <c r="I54948" s="51"/>
      <c r="M54948" s="51"/>
    </row>
    <row r="54949" spans="9:13">
      <c r="I54949" s="51"/>
      <c r="M54949" s="51"/>
    </row>
    <row r="54950" spans="9:13">
      <c r="I54950" s="51"/>
      <c r="M54950" s="51"/>
    </row>
    <row r="54951" spans="9:13">
      <c r="I54951" s="51"/>
      <c r="M54951" s="51"/>
    </row>
    <row r="54952" spans="9:13">
      <c r="I54952" s="51"/>
      <c r="M54952" s="51"/>
    </row>
    <row r="54953" spans="9:13">
      <c r="I54953" s="51"/>
      <c r="M54953" s="51"/>
    </row>
    <row r="54954" spans="9:13">
      <c r="I54954" s="51"/>
      <c r="M54954" s="51"/>
    </row>
    <row r="54955" spans="9:13">
      <c r="I54955" s="51"/>
      <c r="M54955" s="51"/>
    </row>
    <row r="54956" spans="9:13">
      <c r="I54956" s="51"/>
      <c r="M54956" s="51"/>
    </row>
    <row r="54957" spans="9:13">
      <c r="I54957" s="51"/>
      <c r="M54957" s="51"/>
    </row>
    <row r="54958" spans="9:13">
      <c r="I54958" s="51"/>
      <c r="M54958" s="51"/>
    </row>
    <row r="54959" spans="9:13">
      <c r="I54959" s="51"/>
      <c r="M54959" s="51"/>
    </row>
    <row r="54960" spans="9:13">
      <c r="I54960" s="51"/>
      <c r="M54960" s="51"/>
    </row>
    <row r="54961" spans="9:13">
      <c r="I54961" s="51"/>
      <c r="M54961" s="51"/>
    </row>
    <row r="54962" spans="9:13">
      <c r="I54962" s="51"/>
      <c r="M54962" s="51"/>
    </row>
    <row r="54963" spans="9:13">
      <c r="I54963" s="51"/>
      <c r="M54963" s="51"/>
    </row>
    <row r="54964" spans="9:13">
      <c r="I54964" s="51"/>
      <c r="M54964" s="51"/>
    </row>
    <row r="54965" spans="9:13">
      <c r="I54965" s="51"/>
      <c r="M54965" s="51"/>
    </row>
    <row r="54966" spans="9:13">
      <c r="I54966" s="51"/>
      <c r="M54966" s="51"/>
    </row>
    <row r="54967" spans="9:13">
      <c r="I54967" s="51"/>
      <c r="M54967" s="51"/>
    </row>
    <row r="54968" spans="9:13">
      <c r="I54968" s="51"/>
      <c r="M54968" s="51"/>
    </row>
    <row r="54969" spans="9:13">
      <c r="I54969" s="51"/>
      <c r="M54969" s="51"/>
    </row>
    <row r="54970" spans="9:13">
      <c r="I54970" s="51"/>
      <c r="M54970" s="51"/>
    </row>
    <row r="54971" spans="9:13">
      <c r="I54971" s="51"/>
      <c r="M54971" s="51"/>
    </row>
    <row r="54972" spans="9:13">
      <c r="I54972" s="51"/>
      <c r="M54972" s="51"/>
    </row>
    <row r="54973" spans="9:13">
      <c r="I54973" s="51"/>
      <c r="M54973" s="51"/>
    </row>
    <row r="54974" spans="9:13">
      <c r="I54974" s="51"/>
      <c r="M54974" s="51"/>
    </row>
    <row r="54975" spans="9:13">
      <c r="I54975" s="51"/>
      <c r="M54975" s="51"/>
    </row>
    <row r="54976" spans="9:13">
      <c r="I54976" s="51"/>
      <c r="M54976" s="51"/>
    </row>
    <row r="54977" spans="9:13">
      <c r="I54977" s="51"/>
      <c r="M54977" s="51"/>
    </row>
    <row r="54978" spans="9:13">
      <c r="I54978" s="51"/>
      <c r="M54978" s="51"/>
    </row>
    <row r="54979" spans="9:13">
      <c r="I54979" s="51"/>
      <c r="M54979" s="51"/>
    </row>
    <row r="54980" spans="9:13">
      <c r="I54980" s="51"/>
      <c r="M54980" s="51"/>
    </row>
    <row r="54981" spans="9:13">
      <c r="I54981" s="51"/>
      <c r="M54981" s="51"/>
    </row>
    <row r="54982" spans="9:13">
      <c r="I54982" s="51"/>
      <c r="M54982" s="51"/>
    </row>
    <row r="54983" spans="9:13">
      <c r="I54983" s="51"/>
      <c r="M54983" s="51"/>
    </row>
    <row r="54984" spans="9:13">
      <c r="I54984" s="51"/>
      <c r="M54984" s="51"/>
    </row>
    <row r="54985" spans="9:13">
      <c r="I54985" s="51"/>
      <c r="M54985" s="51"/>
    </row>
    <row r="54986" spans="9:13">
      <c r="I54986" s="51"/>
      <c r="M54986" s="51"/>
    </row>
    <row r="54987" spans="9:13">
      <c r="I54987" s="51"/>
      <c r="M54987" s="51"/>
    </row>
    <row r="54988" spans="9:13">
      <c r="I54988" s="51"/>
      <c r="M54988" s="51"/>
    </row>
    <row r="54989" spans="9:13">
      <c r="I54989" s="51"/>
      <c r="M54989" s="51"/>
    </row>
    <row r="54990" spans="9:13">
      <c r="I54990" s="51"/>
      <c r="M54990" s="51"/>
    </row>
    <row r="54991" spans="9:13">
      <c r="I54991" s="51"/>
      <c r="M54991" s="51"/>
    </row>
    <row r="54992" spans="9:13">
      <c r="I54992" s="51"/>
      <c r="M54992" s="51"/>
    </row>
    <row r="54993" spans="9:13">
      <c r="I54993" s="51"/>
      <c r="M54993" s="51"/>
    </row>
    <row r="54994" spans="9:13">
      <c r="I54994" s="51"/>
      <c r="M54994" s="51"/>
    </row>
    <row r="54995" spans="9:13">
      <c r="I54995" s="51"/>
      <c r="M54995" s="51"/>
    </row>
    <row r="54996" spans="9:13">
      <c r="I54996" s="51"/>
      <c r="M54996" s="51"/>
    </row>
    <row r="54997" spans="9:13">
      <c r="I54997" s="51"/>
      <c r="M54997" s="51"/>
    </row>
    <row r="54998" spans="9:13">
      <c r="I54998" s="51"/>
      <c r="M54998" s="51"/>
    </row>
    <row r="54999" spans="9:13">
      <c r="I54999" s="51"/>
      <c r="M54999" s="51"/>
    </row>
    <row r="55000" spans="9:13">
      <c r="I55000" s="51"/>
      <c r="M55000" s="51"/>
    </row>
    <row r="55001" spans="9:13">
      <c r="I55001" s="51"/>
      <c r="M55001" s="51"/>
    </row>
    <row r="55002" spans="9:13">
      <c r="I55002" s="51"/>
      <c r="M55002" s="51"/>
    </row>
    <row r="55003" spans="9:13">
      <c r="I55003" s="51"/>
      <c r="M55003" s="51"/>
    </row>
    <row r="55004" spans="9:13">
      <c r="I55004" s="51"/>
      <c r="M55004" s="51"/>
    </row>
    <row r="55005" spans="9:13">
      <c r="I55005" s="51"/>
      <c r="M55005" s="51"/>
    </row>
    <row r="55006" spans="9:13">
      <c r="I55006" s="51"/>
      <c r="M55006" s="51"/>
    </row>
    <row r="55007" spans="9:13">
      <c r="I55007" s="51"/>
      <c r="M55007" s="51"/>
    </row>
    <row r="55008" spans="9:13">
      <c r="I55008" s="51"/>
      <c r="M55008" s="51"/>
    </row>
    <row r="55009" spans="9:13">
      <c r="I55009" s="51"/>
      <c r="M55009" s="51"/>
    </row>
    <row r="55010" spans="9:13">
      <c r="I55010" s="51"/>
      <c r="M55010" s="51"/>
    </row>
    <row r="55011" spans="9:13">
      <c r="I55011" s="51"/>
      <c r="M55011" s="51"/>
    </row>
    <row r="55012" spans="9:13">
      <c r="I55012" s="51"/>
      <c r="M55012" s="51"/>
    </row>
    <row r="55013" spans="9:13">
      <c r="I55013" s="51"/>
      <c r="M55013" s="51"/>
    </row>
    <row r="55014" spans="9:13">
      <c r="I55014" s="51"/>
      <c r="M55014" s="51"/>
    </row>
    <row r="55015" spans="9:13">
      <c r="I55015" s="51"/>
      <c r="M55015" s="51"/>
    </row>
    <row r="55016" spans="9:13">
      <c r="I55016" s="51"/>
      <c r="M55016" s="51"/>
    </row>
    <row r="55017" spans="9:13">
      <c r="I55017" s="51"/>
      <c r="M55017" s="51"/>
    </row>
    <row r="55018" spans="9:13">
      <c r="I55018" s="51"/>
      <c r="M55018" s="51"/>
    </row>
    <row r="55019" spans="9:13">
      <c r="I55019" s="51"/>
      <c r="M55019" s="51"/>
    </row>
    <row r="55020" spans="9:13">
      <c r="I55020" s="51"/>
      <c r="M55020" s="51"/>
    </row>
    <row r="55021" spans="9:13">
      <c r="I55021" s="51"/>
      <c r="M55021" s="51"/>
    </row>
    <row r="55022" spans="9:13">
      <c r="I55022" s="51"/>
      <c r="M55022" s="51"/>
    </row>
    <row r="55023" spans="9:13">
      <c r="I55023" s="51"/>
      <c r="M55023" s="51"/>
    </row>
    <row r="55024" spans="9:13">
      <c r="I55024" s="51"/>
      <c r="M55024" s="51"/>
    </row>
    <row r="55025" spans="9:13">
      <c r="I55025" s="51"/>
      <c r="M55025" s="51"/>
    </row>
    <row r="55026" spans="9:13">
      <c r="I55026" s="51"/>
      <c r="M55026" s="51"/>
    </row>
    <row r="55027" spans="9:13">
      <c r="I55027" s="51"/>
      <c r="M55027" s="51"/>
    </row>
    <row r="55028" spans="9:13">
      <c r="I55028" s="51"/>
      <c r="M55028" s="51"/>
    </row>
    <row r="55029" spans="9:13">
      <c r="I55029" s="51"/>
      <c r="M55029" s="51"/>
    </row>
    <row r="55030" spans="9:13">
      <c r="I55030" s="51"/>
      <c r="M55030" s="51"/>
    </row>
    <row r="55031" spans="9:13">
      <c r="I55031" s="51"/>
      <c r="M55031" s="51"/>
    </row>
    <row r="55032" spans="9:13">
      <c r="I55032" s="51"/>
      <c r="M55032" s="51"/>
    </row>
    <row r="55033" spans="9:13">
      <c r="I55033" s="51"/>
      <c r="M55033" s="51"/>
    </row>
    <row r="55034" spans="9:13">
      <c r="I55034" s="51"/>
      <c r="M55034" s="51"/>
    </row>
    <row r="55035" spans="9:13">
      <c r="I55035" s="51"/>
      <c r="M55035" s="51"/>
    </row>
    <row r="55036" spans="9:13">
      <c r="I55036" s="51"/>
      <c r="M55036" s="51"/>
    </row>
    <row r="55037" spans="9:13">
      <c r="I55037" s="51"/>
      <c r="M55037" s="51"/>
    </row>
    <row r="55038" spans="9:13">
      <c r="I55038" s="51"/>
      <c r="M55038" s="51"/>
    </row>
    <row r="55039" spans="9:13">
      <c r="I55039" s="51"/>
      <c r="M55039" s="51"/>
    </row>
    <row r="55040" spans="9:13">
      <c r="I55040" s="51"/>
      <c r="M55040" s="51"/>
    </row>
    <row r="55041" spans="9:13">
      <c r="I55041" s="51"/>
      <c r="M55041" s="51"/>
    </row>
    <row r="55042" spans="9:13">
      <c r="I55042" s="51"/>
      <c r="M55042" s="51"/>
    </row>
    <row r="55043" spans="9:13">
      <c r="I55043" s="51"/>
      <c r="M55043" s="51"/>
    </row>
    <row r="55044" spans="9:13">
      <c r="I55044" s="51"/>
      <c r="M55044" s="51"/>
    </row>
    <row r="55045" spans="9:13">
      <c r="I55045" s="51"/>
      <c r="M55045" s="51"/>
    </row>
    <row r="55046" spans="9:13">
      <c r="I55046" s="51"/>
      <c r="M55046" s="51"/>
    </row>
    <row r="55047" spans="9:13">
      <c r="I55047" s="51"/>
      <c r="M55047" s="51"/>
    </row>
    <row r="55048" spans="9:13">
      <c r="I55048" s="51"/>
      <c r="M55048" s="51"/>
    </row>
    <row r="55049" spans="9:13">
      <c r="I55049" s="51"/>
      <c r="M55049" s="51"/>
    </row>
    <row r="55050" spans="9:13">
      <c r="I55050" s="51"/>
      <c r="M55050" s="51"/>
    </row>
    <row r="55051" spans="9:13">
      <c r="I55051" s="51"/>
      <c r="M55051" s="51"/>
    </row>
    <row r="55052" spans="9:13">
      <c r="I55052" s="51"/>
      <c r="M55052" s="51"/>
    </row>
    <row r="55053" spans="9:13">
      <c r="I55053" s="51"/>
      <c r="M55053" s="51"/>
    </row>
    <row r="55054" spans="9:13">
      <c r="I55054" s="51"/>
      <c r="M55054" s="51"/>
    </row>
    <row r="55055" spans="9:13">
      <c r="I55055" s="51"/>
      <c r="M55055" s="51"/>
    </row>
    <row r="55056" spans="9:13">
      <c r="I55056" s="51"/>
      <c r="M55056" s="51"/>
    </row>
    <row r="55057" spans="9:13">
      <c r="I55057" s="51"/>
      <c r="M55057" s="51"/>
    </row>
    <row r="55058" spans="9:13">
      <c r="I55058" s="51"/>
      <c r="M55058" s="51"/>
    </row>
    <row r="55059" spans="9:13">
      <c r="I55059" s="51"/>
      <c r="M55059" s="51"/>
    </row>
    <row r="55060" spans="9:13">
      <c r="I55060" s="51"/>
      <c r="M55060" s="51"/>
    </row>
    <row r="55061" spans="9:13">
      <c r="I55061" s="51"/>
      <c r="M55061" s="51"/>
    </row>
    <row r="55062" spans="9:13">
      <c r="I55062" s="51"/>
      <c r="M55062" s="51"/>
    </row>
    <row r="55063" spans="9:13">
      <c r="I55063" s="51"/>
      <c r="M55063" s="51"/>
    </row>
    <row r="55064" spans="9:13">
      <c r="I55064" s="51"/>
      <c r="M55064" s="51"/>
    </row>
    <row r="55065" spans="9:13">
      <c r="I55065" s="51"/>
      <c r="M55065" s="51"/>
    </row>
    <row r="55066" spans="9:13">
      <c r="I55066" s="51"/>
      <c r="M55066" s="51"/>
    </row>
    <row r="55067" spans="9:13">
      <c r="I55067" s="51"/>
      <c r="M55067" s="51"/>
    </row>
    <row r="55068" spans="9:13">
      <c r="I55068" s="51"/>
      <c r="M55068" s="51"/>
    </row>
    <row r="55069" spans="9:13">
      <c r="I55069" s="51"/>
      <c r="M55069" s="51"/>
    </row>
    <row r="55070" spans="9:13">
      <c r="I55070" s="51"/>
      <c r="M55070" s="51"/>
    </row>
    <row r="55071" spans="9:13">
      <c r="I55071" s="51"/>
      <c r="M55071" s="51"/>
    </row>
    <row r="55072" spans="9:13">
      <c r="I55072" s="51"/>
      <c r="M55072" s="51"/>
    </row>
    <row r="55073" spans="9:13">
      <c r="I55073" s="51"/>
      <c r="M55073" s="51"/>
    </row>
    <row r="55074" spans="9:13">
      <c r="I55074" s="51"/>
      <c r="M55074" s="51"/>
    </row>
    <row r="55075" spans="9:13">
      <c r="I55075" s="51"/>
      <c r="M55075" s="51"/>
    </row>
    <row r="55076" spans="9:13">
      <c r="I55076" s="51"/>
      <c r="M55076" s="51"/>
    </row>
    <row r="55077" spans="9:13">
      <c r="I55077" s="51"/>
      <c r="M55077" s="51"/>
    </row>
    <row r="55078" spans="9:13">
      <c r="I55078" s="51"/>
      <c r="M55078" s="51"/>
    </row>
    <row r="55079" spans="9:13">
      <c r="I55079" s="51"/>
      <c r="M55079" s="51"/>
    </row>
    <row r="55080" spans="9:13">
      <c r="I55080" s="51"/>
      <c r="M55080" s="51"/>
    </row>
    <row r="55081" spans="9:13">
      <c r="I55081" s="51"/>
      <c r="M55081" s="51"/>
    </row>
    <row r="55082" spans="9:13">
      <c r="I55082" s="51"/>
      <c r="M55082" s="51"/>
    </row>
    <row r="55083" spans="9:13">
      <c r="I55083" s="51"/>
      <c r="M55083" s="51"/>
    </row>
    <row r="55084" spans="9:13">
      <c r="I55084" s="51"/>
      <c r="M55084" s="51"/>
    </row>
    <row r="55085" spans="9:13">
      <c r="I55085" s="51"/>
      <c r="M55085" s="51"/>
    </row>
    <row r="55086" spans="9:13">
      <c r="I55086" s="51"/>
      <c r="M55086" s="51"/>
    </row>
    <row r="55087" spans="9:13">
      <c r="I55087" s="51"/>
      <c r="M55087" s="51"/>
    </row>
    <row r="55088" spans="9:13">
      <c r="I55088" s="51"/>
      <c r="M55088" s="51"/>
    </row>
    <row r="55089" spans="9:13">
      <c r="I55089" s="51"/>
      <c r="M55089" s="51"/>
    </row>
    <row r="55090" spans="9:13">
      <c r="I55090" s="51"/>
      <c r="M55090" s="51"/>
    </row>
    <row r="55091" spans="9:13">
      <c r="I55091" s="51"/>
      <c r="M55091" s="51"/>
    </row>
    <row r="55092" spans="9:13">
      <c r="I55092" s="51"/>
      <c r="M55092" s="51"/>
    </row>
    <row r="55093" spans="9:13">
      <c r="I55093" s="51"/>
      <c r="M55093" s="51"/>
    </row>
    <row r="55094" spans="9:13">
      <c r="I55094" s="51"/>
      <c r="M55094" s="51"/>
    </row>
    <row r="55095" spans="9:13">
      <c r="I55095" s="51"/>
      <c r="M55095" s="51"/>
    </row>
    <row r="55096" spans="9:13">
      <c r="I55096" s="51"/>
      <c r="M55096" s="51"/>
    </row>
    <row r="55097" spans="9:13">
      <c r="I55097" s="51"/>
      <c r="M55097" s="51"/>
    </row>
    <row r="55098" spans="9:13">
      <c r="I55098" s="51"/>
      <c r="M55098" s="51"/>
    </row>
    <row r="55099" spans="9:13">
      <c r="I55099" s="51"/>
      <c r="M55099" s="51"/>
    </row>
    <row r="55100" spans="9:13">
      <c r="I55100" s="51"/>
      <c r="M55100" s="51"/>
    </row>
    <row r="55101" spans="9:13">
      <c r="I55101" s="51"/>
      <c r="M55101" s="51"/>
    </row>
    <row r="55102" spans="9:13">
      <c r="I55102" s="51"/>
      <c r="M55102" s="51"/>
    </row>
    <row r="55103" spans="9:13">
      <c r="I55103" s="51"/>
      <c r="M55103" s="51"/>
    </row>
    <row r="55104" spans="9:13">
      <c r="I55104" s="51"/>
      <c r="M55104" s="51"/>
    </row>
    <row r="55105" spans="9:13">
      <c r="I55105" s="51"/>
      <c r="M55105" s="51"/>
    </row>
    <row r="55106" spans="9:13">
      <c r="I55106" s="51"/>
      <c r="M55106" s="51"/>
    </row>
    <row r="55107" spans="9:13">
      <c r="I55107" s="51"/>
      <c r="M55107" s="51"/>
    </row>
    <row r="55108" spans="9:13">
      <c r="I55108" s="51"/>
      <c r="M55108" s="51"/>
    </row>
    <row r="55109" spans="9:13">
      <c r="I55109" s="51"/>
      <c r="M55109" s="51"/>
    </row>
    <row r="55110" spans="9:13">
      <c r="I55110" s="51"/>
      <c r="M55110" s="51"/>
    </row>
    <row r="55111" spans="9:13">
      <c r="I55111" s="51"/>
      <c r="M55111" s="51"/>
    </row>
    <row r="55112" spans="9:13">
      <c r="I55112" s="51"/>
      <c r="M55112" s="51"/>
    </row>
    <row r="55113" spans="9:13">
      <c r="I55113" s="51"/>
      <c r="M55113" s="51"/>
    </row>
    <row r="55114" spans="9:13">
      <c r="I55114" s="51"/>
      <c r="M55114" s="51"/>
    </row>
    <row r="55115" spans="9:13">
      <c r="I55115" s="51"/>
      <c r="M55115" s="51"/>
    </row>
    <row r="55116" spans="9:13">
      <c r="I55116" s="51"/>
      <c r="M55116" s="51"/>
    </row>
    <row r="55117" spans="9:13">
      <c r="I55117" s="51"/>
      <c r="M55117" s="51"/>
    </row>
    <row r="55118" spans="9:13">
      <c r="I55118" s="51"/>
      <c r="M55118" s="51"/>
    </row>
    <row r="55119" spans="9:13">
      <c r="I55119" s="51"/>
      <c r="M55119" s="51"/>
    </row>
    <row r="55120" spans="9:13">
      <c r="I55120" s="51"/>
      <c r="M55120" s="51"/>
    </row>
    <row r="55121" spans="9:13">
      <c r="I55121" s="51"/>
      <c r="M55121" s="51"/>
    </row>
    <row r="55122" spans="9:13">
      <c r="I55122" s="51"/>
      <c r="M55122" s="51"/>
    </row>
    <row r="55123" spans="9:13">
      <c r="I55123" s="51"/>
      <c r="M55123" s="51"/>
    </row>
    <row r="55124" spans="9:13">
      <c r="I55124" s="51"/>
      <c r="M55124" s="51"/>
    </row>
    <row r="55125" spans="9:13">
      <c r="I55125" s="51"/>
      <c r="M55125" s="51"/>
    </row>
    <row r="55126" spans="9:13">
      <c r="I55126" s="51"/>
      <c r="M55126" s="51"/>
    </row>
    <row r="55127" spans="9:13">
      <c r="I55127" s="51"/>
      <c r="M55127" s="51"/>
    </row>
    <row r="55128" spans="9:13">
      <c r="I55128" s="51"/>
      <c r="M55128" s="51"/>
    </row>
    <row r="55129" spans="9:13">
      <c r="I55129" s="51"/>
      <c r="M55129" s="51"/>
    </row>
    <row r="55130" spans="9:13">
      <c r="I55130" s="51"/>
      <c r="M55130" s="51"/>
    </row>
    <row r="55131" spans="9:13">
      <c r="I55131" s="51"/>
      <c r="M55131" s="51"/>
    </row>
    <row r="55132" spans="9:13">
      <c r="I55132" s="51"/>
      <c r="M55132" s="51"/>
    </row>
    <row r="55133" spans="9:13">
      <c r="I55133" s="51"/>
      <c r="M55133" s="51"/>
    </row>
    <row r="55134" spans="9:13">
      <c r="I55134" s="51"/>
      <c r="M55134" s="51"/>
    </row>
    <row r="55135" spans="9:13">
      <c r="I55135" s="51"/>
      <c r="M55135" s="51"/>
    </row>
    <row r="55136" spans="9:13">
      <c r="I55136" s="51"/>
      <c r="M55136" s="51"/>
    </row>
    <row r="55137" spans="9:13">
      <c r="I55137" s="51"/>
      <c r="M55137" s="51"/>
    </row>
    <row r="55138" spans="9:13">
      <c r="I55138" s="51"/>
      <c r="M55138" s="51"/>
    </row>
    <row r="55139" spans="9:13">
      <c r="I55139" s="51"/>
      <c r="M55139" s="51"/>
    </row>
    <row r="55140" spans="9:13">
      <c r="I55140" s="51"/>
      <c r="M55140" s="51"/>
    </row>
    <row r="55141" spans="9:13">
      <c r="I55141" s="51"/>
      <c r="M55141" s="51"/>
    </row>
    <row r="55142" spans="9:13">
      <c r="I55142" s="51"/>
      <c r="M55142" s="51"/>
    </row>
    <row r="55143" spans="9:13">
      <c r="I55143" s="51"/>
      <c r="M55143" s="51"/>
    </row>
    <row r="55144" spans="9:13">
      <c r="I55144" s="51"/>
      <c r="M55144" s="51"/>
    </row>
    <row r="55145" spans="9:13">
      <c r="I55145" s="51"/>
      <c r="M55145" s="51"/>
    </row>
    <row r="55146" spans="9:13">
      <c r="I55146" s="51"/>
      <c r="M55146" s="51"/>
    </row>
    <row r="55147" spans="9:13">
      <c r="I55147" s="51"/>
      <c r="M55147" s="51"/>
    </row>
    <row r="55148" spans="9:13">
      <c r="I55148" s="51"/>
      <c r="M55148" s="51"/>
    </row>
    <row r="55149" spans="9:13">
      <c r="I55149" s="51"/>
      <c r="M55149" s="51"/>
    </row>
    <row r="55150" spans="9:13">
      <c r="I55150" s="51"/>
      <c r="M55150" s="51"/>
    </row>
    <row r="55151" spans="9:13">
      <c r="I55151" s="51"/>
      <c r="M55151" s="51"/>
    </row>
    <row r="55152" spans="9:13">
      <c r="I55152" s="51"/>
      <c r="M55152" s="51"/>
    </row>
    <row r="55153" spans="9:13">
      <c r="I55153" s="51"/>
      <c r="M55153" s="51"/>
    </row>
    <row r="55154" spans="9:13">
      <c r="I55154" s="51"/>
      <c r="M55154" s="51"/>
    </row>
    <row r="55155" spans="9:13">
      <c r="I55155" s="51"/>
      <c r="M55155" s="51"/>
    </row>
    <row r="55156" spans="9:13">
      <c r="I55156" s="51"/>
      <c r="M55156" s="51"/>
    </row>
    <row r="55157" spans="9:13">
      <c r="I55157" s="51"/>
      <c r="M55157" s="51"/>
    </row>
    <row r="55158" spans="9:13">
      <c r="I55158" s="51"/>
      <c r="M55158" s="51"/>
    </row>
    <row r="55159" spans="9:13">
      <c r="I55159" s="51"/>
      <c r="M55159" s="51"/>
    </row>
    <row r="55160" spans="9:13">
      <c r="I55160" s="51"/>
      <c r="M55160" s="51"/>
    </row>
    <row r="55161" spans="9:13">
      <c r="I55161" s="51"/>
      <c r="M55161" s="51"/>
    </row>
    <row r="55162" spans="9:13">
      <c r="I55162" s="51"/>
      <c r="M55162" s="51"/>
    </row>
    <row r="55163" spans="9:13">
      <c r="I55163" s="51"/>
      <c r="M55163" s="51"/>
    </row>
    <row r="55164" spans="9:13">
      <c r="I55164" s="51"/>
      <c r="M55164" s="51"/>
    </row>
    <row r="55165" spans="9:13">
      <c r="I55165" s="51"/>
      <c r="M55165" s="51"/>
    </row>
    <row r="55166" spans="9:13">
      <c r="I55166" s="51"/>
      <c r="M55166" s="51"/>
    </row>
    <row r="55167" spans="9:13">
      <c r="I55167" s="51"/>
      <c r="M55167" s="51"/>
    </row>
    <row r="55168" spans="9:13">
      <c r="I55168" s="51"/>
      <c r="M55168" s="51"/>
    </row>
    <row r="55169" spans="9:13">
      <c r="I55169" s="51"/>
      <c r="M55169" s="51"/>
    </row>
    <row r="55170" spans="9:13">
      <c r="I55170" s="51"/>
      <c r="M55170" s="51"/>
    </row>
    <row r="55171" spans="9:13">
      <c r="I55171" s="51"/>
      <c r="M55171" s="51"/>
    </row>
    <row r="55172" spans="9:13">
      <c r="I55172" s="51"/>
      <c r="M55172" s="51"/>
    </row>
    <row r="55173" spans="9:13">
      <c r="I55173" s="51"/>
      <c r="M55173" s="51"/>
    </row>
    <row r="55174" spans="9:13">
      <c r="I55174" s="51"/>
      <c r="M55174" s="51"/>
    </row>
    <row r="55175" spans="9:13">
      <c r="I55175" s="51"/>
      <c r="M55175" s="51"/>
    </row>
    <row r="55176" spans="9:13">
      <c r="I55176" s="51"/>
      <c r="M55176" s="51"/>
    </row>
    <row r="55177" spans="9:13">
      <c r="I55177" s="51"/>
      <c r="M55177" s="51"/>
    </row>
    <row r="55178" spans="9:13">
      <c r="I55178" s="51"/>
      <c r="M55178" s="51"/>
    </row>
    <row r="55179" spans="9:13">
      <c r="I55179" s="51"/>
      <c r="M55179" s="51"/>
    </row>
    <row r="55180" spans="9:13">
      <c r="I55180" s="51"/>
      <c r="M55180" s="51"/>
    </row>
    <row r="55181" spans="9:13">
      <c r="I55181" s="51"/>
      <c r="M55181" s="51"/>
    </row>
    <row r="55182" spans="9:13">
      <c r="I55182" s="51"/>
      <c r="M55182" s="51"/>
    </row>
    <row r="55183" spans="9:13">
      <c r="I55183" s="51"/>
      <c r="M55183" s="51"/>
    </row>
    <row r="55184" spans="9:13">
      <c r="I55184" s="51"/>
      <c r="M55184" s="51"/>
    </row>
    <row r="55185" spans="9:13">
      <c r="I55185" s="51"/>
      <c r="M55185" s="51"/>
    </row>
    <row r="55186" spans="9:13">
      <c r="I55186" s="51"/>
      <c r="M55186" s="51"/>
    </row>
    <row r="55187" spans="9:13">
      <c r="I55187" s="51"/>
      <c r="M55187" s="51"/>
    </row>
    <row r="55188" spans="9:13">
      <c r="I55188" s="51"/>
      <c r="M55188" s="51"/>
    </row>
    <row r="55189" spans="9:13">
      <c r="I55189" s="51"/>
      <c r="M55189" s="51"/>
    </row>
    <row r="55190" spans="9:13">
      <c r="I55190" s="51"/>
      <c r="M55190" s="51"/>
    </row>
    <row r="55191" spans="9:13">
      <c r="I55191" s="51"/>
      <c r="M55191" s="51"/>
    </row>
    <row r="55192" spans="9:13">
      <c r="I55192" s="51"/>
      <c r="M55192" s="51"/>
    </row>
    <row r="55193" spans="9:13">
      <c r="I55193" s="51"/>
      <c r="M55193" s="51"/>
    </row>
    <row r="55194" spans="9:13">
      <c r="I55194" s="51"/>
      <c r="M55194" s="51"/>
    </row>
    <row r="55195" spans="9:13">
      <c r="I55195" s="51"/>
      <c r="M55195" s="51"/>
    </row>
    <row r="55196" spans="9:13">
      <c r="I55196" s="51"/>
      <c r="M55196" s="51"/>
    </row>
    <row r="55197" spans="9:13">
      <c r="I55197" s="51"/>
      <c r="M55197" s="51"/>
    </row>
    <row r="55198" spans="9:13">
      <c r="I55198" s="51"/>
      <c r="M55198" s="51"/>
    </row>
    <row r="55199" spans="9:13">
      <c r="I55199" s="51"/>
      <c r="M55199" s="51"/>
    </row>
    <row r="55200" spans="9:13">
      <c r="I55200" s="51"/>
      <c r="M55200" s="51"/>
    </row>
    <row r="55201" spans="9:13">
      <c r="I55201" s="51"/>
      <c r="M55201" s="51"/>
    </row>
    <row r="55202" spans="9:13">
      <c r="I55202" s="51"/>
      <c r="M55202" s="51"/>
    </row>
    <row r="55203" spans="9:13">
      <c r="I55203" s="51"/>
      <c r="M55203" s="51"/>
    </row>
    <row r="55204" spans="9:13">
      <c r="I55204" s="51"/>
      <c r="M55204" s="51"/>
    </row>
    <row r="55205" spans="9:13">
      <c r="I55205" s="51"/>
      <c r="M55205" s="51"/>
    </row>
    <row r="55206" spans="9:13">
      <c r="I55206" s="51"/>
      <c r="M55206" s="51"/>
    </row>
    <row r="55207" spans="9:13">
      <c r="I55207" s="51"/>
      <c r="M55207" s="51"/>
    </row>
    <row r="55208" spans="9:13">
      <c r="I55208" s="51"/>
      <c r="M55208" s="51"/>
    </row>
    <row r="55209" spans="9:13">
      <c r="I55209" s="51"/>
      <c r="M55209" s="51"/>
    </row>
    <row r="55210" spans="9:13">
      <c r="I55210" s="51"/>
      <c r="M55210" s="51"/>
    </row>
    <row r="55211" spans="9:13">
      <c r="I55211" s="51"/>
      <c r="M55211" s="51"/>
    </row>
    <row r="55212" spans="9:13">
      <c r="I55212" s="51"/>
      <c r="M55212" s="51"/>
    </row>
    <row r="55213" spans="9:13">
      <c r="I55213" s="51"/>
      <c r="M55213" s="51"/>
    </row>
    <row r="55214" spans="9:13">
      <c r="I55214" s="51"/>
      <c r="M55214" s="51"/>
    </row>
    <row r="55215" spans="9:13">
      <c r="I55215" s="51"/>
      <c r="M55215" s="51"/>
    </row>
    <row r="55216" spans="9:13">
      <c r="I55216" s="51"/>
      <c r="M55216" s="51"/>
    </row>
    <row r="55217" spans="9:13">
      <c r="I55217" s="51"/>
      <c r="M55217" s="51"/>
    </row>
    <row r="55218" spans="9:13">
      <c r="I55218" s="51"/>
      <c r="M55218" s="51"/>
    </row>
    <row r="55219" spans="9:13">
      <c r="I55219" s="51"/>
      <c r="M55219" s="51"/>
    </row>
    <row r="55220" spans="9:13">
      <c r="I55220" s="51"/>
      <c r="M55220" s="51"/>
    </row>
    <row r="55221" spans="9:13">
      <c r="I55221" s="51"/>
      <c r="M55221" s="51"/>
    </row>
    <row r="55222" spans="9:13">
      <c r="I55222" s="51"/>
      <c r="M55222" s="51"/>
    </row>
    <row r="55223" spans="9:13">
      <c r="I55223" s="51"/>
      <c r="M55223" s="51"/>
    </row>
    <row r="55224" spans="9:13">
      <c r="I55224" s="51"/>
      <c r="M55224" s="51"/>
    </row>
    <row r="55225" spans="9:13">
      <c r="I55225" s="51"/>
      <c r="M55225" s="51"/>
    </row>
    <row r="55226" spans="9:13">
      <c r="I55226" s="51"/>
      <c r="M55226" s="51"/>
    </row>
    <row r="55227" spans="9:13">
      <c r="I55227" s="51"/>
      <c r="M55227" s="51"/>
    </row>
    <row r="55228" spans="9:13">
      <c r="I55228" s="51"/>
      <c r="M55228" s="51"/>
    </row>
    <row r="55229" spans="9:13">
      <c r="I55229" s="51"/>
      <c r="M55229" s="51"/>
    </row>
    <row r="55230" spans="9:13">
      <c r="I55230" s="51"/>
      <c r="M55230" s="51"/>
    </row>
    <row r="55231" spans="9:13">
      <c r="I55231" s="51"/>
      <c r="M55231" s="51"/>
    </row>
    <row r="55232" spans="9:13">
      <c r="I55232" s="51"/>
      <c r="M55232" s="51"/>
    </row>
    <row r="55233" spans="9:13">
      <c r="I55233" s="51"/>
      <c r="M55233" s="51"/>
    </row>
    <row r="55234" spans="9:13">
      <c r="I55234" s="51"/>
      <c r="M55234" s="51"/>
    </row>
    <row r="55235" spans="9:13">
      <c r="I55235" s="51"/>
      <c r="M55235" s="51"/>
    </row>
    <row r="55236" spans="9:13">
      <c r="I55236" s="51"/>
      <c r="M55236" s="51"/>
    </row>
    <row r="55237" spans="9:13">
      <c r="I55237" s="51"/>
      <c r="M55237" s="51"/>
    </row>
    <row r="55238" spans="9:13">
      <c r="I55238" s="51"/>
      <c r="M55238" s="51"/>
    </row>
    <row r="55239" spans="9:13">
      <c r="I55239" s="51"/>
      <c r="M55239" s="51"/>
    </row>
    <row r="55240" spans="9:13">
      <c r="I55240" s="51"/>
      <c r="M55240" s="51"/>
    </row>
    <row r="55241" spans="9:13">
      <c r="I55241" s="51"/>
      <c r="M55241" s="51"/>
    </row>
    <row r="55242" spans="9:13">
      <c r="I55242" s="51"/>
      <c r="M55242" s="51"/>
    </row>
    <row r="55243" spans="9:13">
      <c r="I55243" s="51"/>
      <c r="M55243" s="51"/>
    </row>
    <row r="55244" spans="9:13">
      <c r="I55244" s="51"/>
      <c r="M55244" s="51"/>
    </row>
    <row r="55245" spans="9:13">
      <c r="I55245" s="51"/>
      <c r="M55245" s="51"/>
    </row>
    <row r="55246" spans="9:13">
      <c r="I55246" s="51"/>
      <c r="M55246" s="51"/>
    </row>
    <row r="55247" spans="9:13">
      <c r="I55247" s="51"/>
      <c r="M55247" s="51"/>
    </row>
    <row r="55248" spans="9:13">
      <c r="I55248" s="51"/>
      <c r="M55248" s="51"/>
    </row>
    <row r="55249" spans="9:13">
      <c r="I55249" s="51"/>
      <c r="M55249" s="51"/>
    </row>
    <row r="55250" spans="9:13">
      <c r="I55250" s="51"/>
      <c r="M55250" s="51"/>
    </row>
    <row r="55251" spans="9:13">
      <c r="I55251" s="51"/>
      <c r="M55251" s="51"/>
    </row>
    <row r="55252" spans="9:13">
      <c r="I55252" s="51"/>
      <c r="M55252" s="51"/>
    </row>
    <row r="55253" spans="9:13">
      <c r="I55253" s="51"/>
      <c r="M55253" s="51"/>
    </row>
    <row r="55254" spans="9:13">
      <c r="I55254" s="51"/>
      <c r="M55254" s="51"/>
    </row>
    <row r="55255" spans="9:13">
      <c r="I55255" s="51"/>
      <c r="M55255" s="51"/>
    </row>
    <row r="55256" spans="9:13">
      <c r="I55256" s="51"/>
      <c r="M55256" s="51"/>
    </row>
    <row r="55257" spans="9:13">
      <c r="I55257" s="51"/>
      <c r="M55257" s="51"/>
    </row>
    <row r="55258" spans="9:13">
      <c r="I55258" s="51"/>
      <c r="M55258" s="51"/>
    </row>
    <row r="55259" spans="9:13">
      <c r="I55259" s="51"/>
      <c r="M55259" s="51"/>
    </row>
    <row r="55260" spans="9:13">
      <c r="I55260" s="51"/>
      <c r="M55260" s="51"/>
    </row>
    <row r="55261" spans="9:13">
      <c r="I55261" s="51"/>
      <c r="M55261" s="51"/>
    </row>
    <row r="55262" spans="9:13">
      <c r="I55262" s="51"/>
      <c r="M55262" s="51"/>
    </row>
    <row r="55263" spans="9:13">
      <c r="I55263" s="51"/>
      <c r="M55263" s="51"/>
    </row>
    <row r="55264" spans="9:13">
      <c r="I55264" s="51"/>
      <c r="M55264" s="51"/>
    </row>
    <row r="55265" spans="9:13">
      <c r="I55265" s="51"/>
      <c r="M55265" s="51"/>
    </row>
    <row r="55266" spans="9:13">
      <c r="I55266" s="51"/>
      <c r="M55266" s="51"/>
    </row>
    <row r="55267" spans="9:13">
      <c r="I55267" s="51"/>
      <c r="M55267" s="51"/>
    </row>
    <row r="55268" spans="9:13">
      <c r="I55268" s="51"/>
      <c r="M55268" s="51"/>
    </row>
    <row r="55269" spans="9:13">
      <c r="I55269" s="51"/>
      <c r="M55269" s="51"/>
    </row>
    <row r="55270" spans="9:13">
      <c r="I55270" s="51"/>
      <c r="M55270" s="51"/>
    </row>
    <row r="55271" spans="9:13">
      <c r="I55271" s="51"/>
      <c r="M55271" s="51"/>
    </row>
    <row r="55272" spans="9:13">
      <c r="I55272" s="51"/>
      <c r="M55272" s="51"/>
    </row>
    <row r="55273" spans="9:13">
      <c r="I55273" s="51"/>
      <c r="M55273" s="51"/>
    </row>
    <row r="55274" spans="9:13">
      <c r="I55274" s="51"/>
      <c r="M55274" s="51"/>
    </row>
    <row r="55275" spans="9:13">
      <c r="I55275" s="51"/>
      <c r="M55275" s="51"/>
    </row>
    <row r="55276" spans="9:13">
      <c r="I55276" s="51"/>
      <c r="M55276" s="51"/>
    </row>
    <row r="55277" spans="9:13">
      <c r="I55277" s="51"/>
      <c r="M55277" s="51"/>
    </row>
    <row r="55278" spans="9:13">
      <c r="I55278" s="51"/>
      <c r="M55278" s="51"/>
    </row>
    <row r="55279" spans="9:13">
      <c r="I55279" s="51"/>
      <c r="M55279" s="51"/>
    </row>
    <row r="55280" spans="9:13">
      <c r="I55280" s="51"/>
      <c r="M55280" s="51"/>
    </row>
    <row r="55281" spans="9:13">
      <c r="I55281" s="51"/>
      <c r="M55281" s="51"/>
    </row>
    <row r="55282" spans="9:13">
      <c r="I55282" s="51"/>
      <c r="M55282" s="51"/>
    </row>
    <row r="55283" spans="9:13">
      <c r="I55283" s="51"/>
      <c r="M55283" s="51"/>
    </row>
    <row r="55284" spans="9:13">
      <c r="I55284" s="51"/>
      <c r="M55284" s="51"/>
    </row>
    <row r="55285" spans="9:13">
      <c r="I55285" s="51"/>
      <c r="M55285" s="51"/>
    </row>
    <row r="55286" spans="9:13">
      <c r="I55286" s="51"/>
      <c r="M55286" s="51"/>
    </row>
    <row r="55287" spans="9:13">
      <c r="I55287" s="51"/>
      <c r="M55287" s="51"/>
    </row>
    <row r="55288" spans="9:13">
      <c r="I55288" s="51"/>
      <c r="M55288" s="51"/>
    </row>
    <row r="55289" spans="9:13">
      <c r="I55289" s="51"/>
      <c r="M55289" s="51"/>
    </row>
    <row r="55290" spans="9:13">
      <c r="I55290" s="51"/>
      <c r="M55290" s="51"/>
    </row>
    <row r="55291" spans="9:13">
      <c r="I55291" s="51"/>
      <c r="M55291" s="51"/>
    </row>
    <row r="55292" spans="9:13">
      <c r="I55292" s="51"/>
      <c r="M55292" s="51"/>
    </row>
    <row r="55293" spans="9:13">
      <c r="I55293" s="51"/>
      <c r="M55293" s="51"/>
    </row>
    <row r="55294" spans="9:13">
      <c r="I55294" s="51"/>
      <c r="M55294" s="51"/>
    </row>
    <row r="55295" spans="9:13">
      <c r="I55295" s="51"/>
      <c r="M55295" s="51"/>
    </row>
    <row r="55296" spans="9:13">
      <c r="I55296" s="51"/>
      <c r="M55296" s="51"/>
    </row>
    <row r="55297" spans="9:13">
      <c r="I55297" s="51"/>
      <c r="M55297" s="51"/>
    </row>
    <row r="55298" spans="9:13">
      <c r="I55298" s="51"/>
      <c r="M55298" s="51"/>
    </row>
    <row r="55299" spans="9:13">
      <c r="I55299" s="51"/>
      <c r="M55299" s="51"/>
    </row>
    <row r="55300" spans="9:13">
      <c r="I55300" s="51"/>
      <c r="M55300" s="51"/>
    </row>
    <row r="55301" spans="9:13">
      <c r="I55301" s="51"/>
      <c r="M55301" s="51"/>
    </row>
    <row r="55302" spans="9:13">
      <c r="I55302" s="51"/>
      <c r="M55302" s="51"/>
    </row>
    <row r="55303" spans="9:13">
      <c r="I55303" s="51"/>
      <c r="M55303" s="51"/>
    </row>
    <row r="55304" spans="9:13">
      <c r="I55304" s="51"/>
      <c r="M55304" s="51"/>
    </row>
    <row r="55305" spans="9:13">
      <c r="I55305" s="51"/>
      <c r="M55305" s="51"/>
    </row>
    <row r="55306" spans="9:13">
      <c r="I55306" s="51"/>
      <c r="M55306" s="51"/>
    </row>
    <row r="55307" spans="9:13">
      <c r="I55307" s="51"/>
      <c r="M55307" s="51"/>
    </row>
    <row r="55308" spans="9:13">
      <c r="I55308" s="51"/>
      <c r="M55308" s="51"/>
    </row>
    <row r="55309" spans="9:13">
      <c r="I55309" s="51"/>
      <c r="M55309" s="51"/>
    </row>
    <row r="55310" spans="9:13">
      <c r="I55310" s="51"/>
      <c r="M55310" s="51"/>
    </row>
    <row r="55311" spans="9:13">
      <c r="I55311" s="51"/>
      <c r="M55311" s="51"/>
    </row>
    <row r="55312" spans="9:13">
      <c r="I55312" s="51"/>
      <c r="M55312" s="51"/>
    </row>
    <row r="55313" spans="9:13">
      <c r="I55313" s="51"/>
      <c r="M55313" s="51"/>
    </row>
    <row r="55314" spans="9:13">
      <c r="I55314" s="51"/>
      <c r="M55314" s="51"/>
    </row>
    <row r="55315" spans="9:13">
      <c r="I55315" s="51"/>
      <c r="M55315" s="51"/>
    </row>
    <row r="55316" spans="9:13">
      <c r="I55316" s="51"/>
      <c r="M55316" s="51"/>
    </row>
    <row r="55317" spans="9:13">
      <c r="I55317" s="51"/>
      <c r="M55317" s="51"/>
    </row>
    <row r="55318" spans="9:13">
      <c r="I55318" s="51"/>
      <c r="M55318" s="51"/>
    </row>
    <row r="55319" spans="9:13">
      <c r="I55319" s="51"/>
      <c r="M55319" s="51"/>
    </row>
    <row r="55320" spans="9:13">
      <c r="I55320" s="51"/>
      <c r="M55320" s="51"/>
    </row>
    <row r="55321" spans="9:13">
      <c r="I55321" s="51"/>
      <c r="M55321" s="51"/>
    </row>
    <row r="55322" spans="9:13">
      <c r="I55322" s="51"/>
      <c r="M55322" s="51"/>
    </row>
    <row r="55323" spans="9:13">
      <c r="I55323" s="51"/>
      <c r="M55323" s="51"/>
    </row>
    <row r="55324" spans="9:13">
      <c r="I55324" s="51"/>
      <c r="M55324" s="51"/>
    </row>
    <row r="55325" spans="9:13">
      <c r="I55325" s="51"/>
      <c r="M55325" s="51"/>
    </row>
    <row r="55326" spans="9:13">
      <c r="I55326" s="51"/>
      <c r="M55326" s="51"/>
    </row>
    <row r="55327" spans="9:13">
      <c r="I55327" s="51"/>
      <c r="M55327" s="51"/>
    </row>
    <row r="55328" spans="9:13">
      <c r="I55328" s="51"/>
      <c r="M55328" s="51"/>
    </row>
    <row r="55329" spans="9:13">
      <c r="I55329" s="51"/>
      <c r="M55329" s="51"/>
    </row>
    <row r="55330" spans="9:13">
      <c r="I55330" s="51"/>
      <c r="M55330" s="51"/>
    </row>
    <row r="55331" spans="9:13">
      <c r="I55331" s="51"/>
      <c r="M55331" s="51"/>
    </row>
    <row r="55332" spans="9:13">
      <c r="I55332" s="51"/>
      <c r="M55332" s="51"/>
    </row>
    <row r="55333" spans="9:13">
      <c r="I55333" s="51"/>
      <c r="M55333" s="51"/>
    </row>
    <row r="55334" spans="9:13">
      <c r="I55334" s="51"/>
      <c r="M55334" s="51"/>
    </row>
    <row r="55335" spans="9:13">
      <c r="I55335" s="51"/>
      <c r="M55335" s="51"/>
    </row>
    <row r="55336" spans="9:13">
      <c r="I55336" s="51"/>
      <c r="M55336" s="51"/>
    </row>
    <row r="55337" spans="9:13">
      <c r="I55337" s="51"/>
      <c r="M55337" s="51"/>
    </row>
    <row r="55338" spans="9:13">
      <c r="I55338" s="51"/>
      <c r="M55338" s="51"/>
    </row>
    <row r="55339" spans="9:13">
      <c r="I55339" s="51"/>
      <c r="M55339" s="51"/>
    </row>
    <row r="55340" spans="9:13">
      <c r="I55340" s="51"/>
      <c r="M55340" s="51"/>
    </row>
    <row r="55341" spans="9:13">
      <c r="I55341" s="51"/>
      <c r="M55341" s="51"/>
    </row>
    <row r="55342" spans="9:13">
      <c r="I55342" s="51"/>
      <c r="M55342" s="51"/>
    </row>
    <row r="55343" spans="9:13">
      <c r="I55343" s="51"/>
      <c r="M55343" s="51"/>
    </row>
    <row r="55344" spans="9:13">
      <c r="I55344" s="51"/>
      <c r="M55344" s="51"/>
    </row>
    <row r="55345" spans="9:13">
      <c r="I55345" s="51"/>
      <c r="M55345" s="51"/>
    </row>
    <row r="55346" spans="9:13">
      <c r="I55346" s="51"/>
      <c r="M55346" s="51"/>
    </row>
    <row r="55347" spans="9:13">
      <c r="I55347" s="51"/>
      <c r="M55347" s="51"/>
    </row>
    <row r="55348" spans="9:13">
      <c r="I55348" s="51"/>
      <c r="M55348" s="51"/>
    </row>
    <row r="55349" spans="9:13">
      <c r="I55349" s="51"/>
      <c r="M55349" s="51"/>
    </row>
    <row r="55350" spans="9:13">
      <c r="I55350" s="51"/>
      <c r="M55350" s="51"/>
    </row>
    <row r="55351" spans="9:13">
      <c r="I55351" s="51"/>
      <c r="M55351" s="51"/>
    </row>
    <row r="55352" spans="9:13">
      <c r="I55352" s="51"/>
      <c r="M55352" s="51"/>
    </row>
    <row r="55353" spans="9:13">
      <c r="I55353" s="51"/>
      <c r="M55353" s="51"/>
    </row>
    <row r="55354" spans="9:13">
      <c r="I55354" s="51"/>
      <c r="M55354" s="51"/>
    </row>
    <row r="55355" spans="9:13">
      <c r="I55355" s="51"/>
      <c r="M55355" s="51"/>
    </row>
    <row r="55356" spans="9:13">
      <c r="I55356" s="51"/>
      <c r="M55356" s="51"/>
    </row>
    <row r="55357" spans="9:13">
      <c r="I55357" s="51"/>
      <c r="M55357" s="51"/>
    </row>
    <row r="55358" spans="9:13">
      <c r="I55358" s="51"/>
      <c r="M55358" s="51"/>
    </row>
    <row r="55359" spans="9:13">
      <c r="I55359" s="51"/>
      <c r="M55359" s="51"/>
    </row>
    <row r="55360" spans="9:13">
      <c r="I55360" s="51"/>
      <c r="M55360" s="51"/>
    </row>
    <row r="55361" spans="9:13">
      <c r="I55361" s="51"/>
      <c r="M55361" s="51"/>
    </row>
    <row r="55362" spans="9:13">
      <c r="I55362" s="51"/>
      <c r="M55362" s="51"/>
    </row>
    <row r="55363" spans="9:13">
      <c r="I55363" s="51"/>
      <c r="M55363" s="51"/>
    </row>
    <row r="55364" spans="9:13">
      <c r="I55364" s="51"/>
      <c r="M55364" s="51"/>
    </row>
    <row r="55365" spans="9:13">
      <c r="I55365" s="51"/>
      <c r="M55365" s="51"/>
    </row>
    <row r="55366" spans="9:13">
      <c r="I55366" s="51"/>
      <c r="M55366" s="51"/>
    </row>
    <row r="55367" spans="9:13">
      <c r="I55367" s="51"/>
      <c r="M55367" s="51"/>
    </row>
    <row r="55368" spans="9:13">
      <c r="I55368" s="51"/>
      <c r="M55368" s="51"/>
    </row>
    <row r="55369" spans="9:13">
      <c r="I55369" s="51"/>
      <c r="M55369" s="51"/>
    </row>
    <row r="55370" spans="9:13">
      <c r="I55370" s="51"/>
      <c r="M55370" s="51"/>
    </row>
    <row r="55371" spans="9:13">
      <c r="I55371" s="51"/>
      <c r="M55371" s="51"/>
    </row>
    <row r="55372" spans="9:13">
      <c r="I55372" s="51"/>
      <c r="M55372" s="51"/>
    </row>
    <row r="55373" spans="9:13">
      <c r="I55373" s="51"/>
      <c r="M55373" s="51"/>
    </row>
    <row r="55374" spans="9:13">
      <c r="I55374" s="51"/>
      <c r="M55374" s="51"/>
    </row>
    <row r="55375" spans="9:13">
      <c r="I55375" s="51"/>
      <c r="M55375" s="51"/>
    </row>
    <row r="55376" spans="9:13">
      <c r="I55376" s="51"/>
      <c r="M55376" s="51"/>
    </row>
    <row r="55377" spans="9:13">
      <c r="I55377" s="51"/>
      <c r="M55377" s="51"/>
    </row>
    <row r="55378" spans="9:13">
      <c r="I55378" s="51"/>
      <c r="M55378" s="51"/>
    </row>
    <row r="55379" spans="9:13">
      <c r="I55379" s="51"/>
      <c r="M55379" s="51"/>
    </row>
    <row r="55380" spans="9:13">
      <c r="I55380" s="51"/>
      <c r="M55380" s="51"/>
    </row>
    <row r="55381" spans="9:13">
      <c r="I55381" s="51"/>
      <c r="M55381" s="51"/>
    </row>
    <row r="55382" spans="9:13">
      <c r="I55382" s="51"/>
      <c r="M55382" s="51"/>
    </row>
    <row r="55383" spans="9:13">
      <c r="I55383" s="51"/>
      <c r="M55383" s="51"/>
    </row>
    <row r="55384" spans="9:13">
      <c r="I55384" s="51"/>
      <c r="M55384" s="51"/>
    </row>
    <row r="55385" spans="9:13">
      <c r="I55385" s="51"/>
      <c r="M55385" s="51"/>
    </row>
    <row r="55386" spans="9:13">
      <c r="I55386" s="51"/>
      <c r="M55386" s="51"/>
    </row>
    <row r="55387" spans="9:13">
      <c r="I55387" s="51"/>
      <c r="M55387" s="51"/>
    </row>
    <row r="55388" spans="9:13">
      <c r="I55388" s="51"/>
      <c r="M55388" s="51"/>
    </row>
    <row r="55389" spans="9:13">
      <c r="I55389" s="51"/>
      <c r="M55389" s="51"/>
    </row>
    <row r="55390" spans="9:13">
      <c r="I55390" s="51"/>
      <c r="M55390" s="51"/>
    </row>
    <row r="55391" spans="9:13">
      <c r="I55391" s="51"/>
      <c r="M55391" s="51"/>
    </row>
    <row r="55392" spans="9:13">
      <c r="I55392" s="51"/>
      <c r="M55392" s="51"/>
    </row>
    <row r="55393" spans="9:13">
      <c r="I55393" s="51"/>
      <c r="M55393" s="51"/>
    </row>
    <row r="55394" spans="9:13">
      <c r="I55394" s="51"/>
      <c r="M55394" s="51"/>
    </row>
    <row r="55395" spans="9:13">
      <c r="I55395" s="51"/>
      <c r="M55395" s="51"/>
    </row>
    <row r="55396" spans="9:13">
      <c r="I55396" s="51"/>
      <c r="M55396" s="51"/>
    </row>
    <row r="55397" spans="9:13">
      <c r="I55397" s="51"/>
      <c r="M55397" s="51"/>
    </row>
    <row r="55398" spans="9:13">
      <c r="I55398" s="51"/>
      <c r="M55398" s="51"/>
    </row>
    <row r="55399" spans="9:13">
      <c r="I55399" s="51"/>
      <c r="M55399" s="51"/>
    </row>
    <row r="55400" spans="9:13">
      <c r="I55400" s="51"/>
      <c r="M55400" s="51"/>
    </row>
    <row r="55401" spans="9:13">
      <c r="I55401" s="51"/>
      <c r="M55401" s="51"/>
    </row>
    <row r="55402" spans="9:13">
      <c r="I55402" s="51"/>
      <c r="M55402" s="51"/>
    </row>
    <row r="55403" spans="9:13">
      <c r="I55403" s="51"/>
      <c r="M55403" s="51"/>
    </row>
    <row r="55404" spans="9:13">
      <c r="I55404" s="51"/>
      <c r="M55404" s="51"/>
    </row>
    <row r="55405" spans="9:13">
      <c r="I55405" s="51"/>
      <c r="M55405" s="51"/>
    </row>
    <row r="55406" spans="9:13">
      <c r="I55406" s="51"/>
      <c r="M55406" s="51"/>
    </row>
    <row r="55407" spans="9:13">
      <c r="I55407" s="51"/>
      <c r="M55407" s="51"/>
    </row>
    <row r="55408" spans="9:13">
      <c r="I55408" s="51"/>
      <c r="M55408" s="51"/>
    </row>
    <row r="55409" spans="9:13">
      <c r="I55409" s="51"/>
      <c r="M55409" s="51"/>
    </row>
    <row r="55410" spans="9:13">
      <c r="I55410" s="51"/>
      <c r="M55410" s="51"/>
    </row>
    <row r="55411" spans="9:13">
      <c r="I55411" s="51"/>
      <c r="M55411" s="51"/>
    </row>
    <row r="55412" spans="9:13">
      <c r="I55412" s="51"/>
      <c r="M55412" s="51"/>
    </row>
    <row r="55413" spans="9:13">
      <c r="I55413" s="51"/>
      <c r="M55413" s="51"/>
    </row>
    <row r="55414" spans="9:13">
      <c r="I55414" s="51"/>
      <c r="M55414" s="51"/>
    </row>
    <row r="55415" spans="9:13">
      <c r="I55415" s="51"/>
      <c r="M55415" s="51"/>
    </row>
    <row r="55416" spans="9:13">
      <c r="I55416" s="51"/>
      <c r="M55416" s="51"/>
    </row>
    <row r="55417" spans="9:13">
      <c r="I55417" s="51"/>
      <c r="M55417" s="51"/>
    </row>
    <row r="55418" spans="9:13">
      <c r="I55418" s="51"/>
      <c r="M55418" s="51"/>
    </row>
    <row r="55419" spans="9:13">
      <c r="I55419" s="51"/>
      <c r="M55419" s="51"/>
    </row>
    <row r="55420" spans="9:13">
      <c r="I55420" s="51"/>
      <c r="M55420" s="51"/>
    </row>
    <row r="55421" spans="9:13">
      <c r="I55421" s="51"/>
      <c r="M55421" s="51"/>
    </row>
    <row r="55422" spans="9:13">
      <c r="I55422" s="51"/>
      <c r="M55422" s="51"/>
    </row>
    <row r="55423" spans="9:13">
      <c r="I55423" s="51"/>
      <c r="M55423" s="51"/>
    </row>
    <row r="55424" spans="9:13">
      <c r="I55424" s="51"/>
      <c r="M55424" s="51"/>
    </row>
    <row r="55425" spans="9:13">
      <c r="I55425" s="51"/>
      <c r="M55425" s="51"/>
    </row>
    <row r="55426" spans="9:13">
      <c r="I55426" s="51"/>
      <c r="M55426" s="51"/>
    </row>
    <row r="55427" spans="9:13">
      <c r="I55427" s="51"/>
      <c r="M55427" s="51"/>
    </row>
    <row r="55428" spans="9:13">
      <c r="I55428" s="51"/>
      <c r="M55428" s="51"/>
    </row>
    <row r="55429" spans="9:13">
      <c r="I55429" s="51"/>
      <c r="M55429" s="51"/>
    </row>
    <row r="55430" spans="9:13">
      <c r="I55430" s="51"/>
      <c r="M55430" s="51"/>
    </row>
    <row r="55431" spans="9:13">
      <c r="I55431" s="51"/>
      <c r="M55431" s="51"/>
    </row>
    <row r="55432" spans="9:13">
      <c r="I55432" s="51"/>
      <c r="M55432" s="51"/>
    </row>
    <row r="55433" spans="9:13">
      <c r="I55433" s="51"/>
      <c r="M55433" s="51"/>
    </row>
    <row r="55434" spans="9:13">
      <c r="I55434" s="51"/>
      <c r="M55434" s="51"/>
    </row>
    <row r="55435" spans="9:13">
      <c r="I55435" s="51"/>
      <c r="M55435" s="51"/>
    </row>
    <row r="55436" spans="9:13">
      <c r="I55436" s="51"/>
      <c r="M55436" s="51"/>
    </row>
    <row r="55437" spans="9:13">
      <c r="I55437" s="51"/>
      <c r="M55437" s="51"/>
    </row>
    <row r="55438" spans="9:13">
      <c r="I55438" s="51"/>
      <c r="M55438" s="51"/>
    </row>
    <row r="55439" spans="9:13">
      <c r="I55439" s="51"/>
      <c r="M55439" s="51"/>
    </row>
    <row r="55440" spans="9:13">
      <c r="I55440" s="51"/>
      <c r="M55440" s="51"/>
    </row>
    <row r="55441" spans="9:13">
      <c r="I55441" s="51"/>
      <c r="M55441" s="51"/>
    </row>
    <row r="55442" spans="9:13">
      <c r="I55442" s="51"/>
      <c r="M55442" s="51"/>
    </row>
    <row r="55443" spans="9:13">
      <c r="I55443" s="51"/>
      <c r="M55443" s="51"/>
    </row>
    <row r="55444" spans="9:13">
      <c r="I55444" s="51"/>
      <c r="M55444" s="51"/>
    </row>
    <row r="55445" spans="9:13">
      <c r="I55445" s="51"/>
      <c r="M55445" s="51"/>
    </row>
    <row r="55446" spans="9:13">
      <c r="I55446" s="51"/>
      <c r="M55446" s="51"/>
    </row>
    <row r="55447" spans="9:13">
      <c r="I55447" s="51"/>
      <c r="M55447" s="51"/>
    </row>
    <row r="55448" spans="9:13">
      <c r="I55448" s="51"/>
      <c r="M55448" s="51"/>
    </row>
    <row r="55449" spans="9:13">
      <c r="I55449" s="51"/>
      <c r="M55449" s="51"/>
    </row>
    <row r="55450" spans="9:13">
      <c r="I55450" s="51"/>
      <c r="M55450" s="51"/>
    </row>
    <row r="55451" spans="9:13">
      <c r="I55451" s="51"/>
      <c r="M55451" s="51"/>
    </row>
    <row r="55452" spans="9:13">
      <c r="I55452" s="51"/>
      <c r="M55452" s="51"/>
    </row>
    <row r="55453" spans="9:13">
      <c r="I55453" s="51"/>
      <c r="M55453" s="51"/>
    </row>
    <row r="55454" spans="9:13">
      <c r="I55454" s="51"/>
      <c r="M55454" s="51"/>
    </row>
    <row r="55455" spans="9:13">
      <c r="I55455" s="51"/>
      <c r="M55455" s="51"/>
    </row>
    <row r="55456" spans="9:13">
      <c r="I55456" s="51"/>
      <c r="M55456" s="51"/>
    </row>
    <row r="55457" spans="9:13">
      <c r="I55457" s="51"/>
      <c r="M55457" s="51"/>
    </row>
    <row r="55458" spans="9:13">
      <c r="I55458" s="51"/>
      <c r="M55458" s="51"/>
    </row>
    <row r="55459" spans="9:13">
      <c r="I55459" s="51"/>
      <c r="M55459" s="51"/>
    </row>
    <row r="55460" spans="9:13">
      <c r="I55460" s="51"/>
      <c r="M55460" s="51"/>
    </row>
    <row r="55461" spans="9:13">
      <c r="I55461" s="51"/>
      <c r="M55461" s="51"/>
    </row>
    <row r="55462" spans="9:13">
      <c r="I55462" s="51"/>
      <c r="M55462" s="51"/>
    </row>
    <row r="55463" spans="9:13">
      <c r="I55463" s="51"/>
      <c r="M55463" s="51"/>
    </row>
    <row r="55464" spans="9:13">
      <c r="I55464" s="51"/>
      <c r="M55464" s="51"/>
    </row>
    <row r="55465" spans="9:13">
      <c r="I55465" s="51"/>
      <c r="M55465" s="51"/>
    </row>
    <row r="55466" spans="9:13">
      <c r="I55466" s="51"/>
      <c r="M55466" s="51"/>
    </row>
    <row r="55467" spans="9:13">
      <c r="I55467" s="51"/>
      <c r="M55467" s="51"/>
    </row>
    <row r="55468" spans="9:13">
      <c r="I55468" s="51"/>
      <c r="M55468" s="51"/>
    </row>
    <row r="55469" spans="9:13">
      <c r="I55469" s="51"/>
      <c r="M55469" s="51"/>
    </row>
    <row r="55470" spans="9:13">
      <c r="I55470" s="51"/>
      <c r="M55470" s="51"/>
    </row>
    <row r="55471" spans="9:13">
      <c r="I55471" s="51"/>
      <c r="M55471" s="51"/>
    </row>
    <row r="55472" spans="9:13">
      <c r="I55472" s="51"/>
      <c r="M55472" s="51"/>
    </row>
    <row r="55473" spans="9:13">
      <c r="I55473" s="51"/>
      <c r="M55473" s="51"/>
    </row>
    <row r="55474" spans="9:13">
      <c r="I55474" s="51"/>
      <c r="M55474" s="51"/>
    </row>
    <row r="55475" spans="9:13">
      <c r="I55475" s="51"/>
      <c r="M55475" s="51"/>
    </row>
    <row r="55476" spans="9:13">
      <c r="I55476" s="51"/>
      <c r="M55476" s="51"/>
    </row>
    <row r="55477" spans="9:13">
      <c r="I55477" s="51"/>
      <c r="M55477" s="51"/>
    </row>
    <row r="55478" spans="9:13">
      <c r="I55478" s="51"/>
      <c r="M55478" s="51"/>
    </row>
    <row r="55479" spans="9:13">
      <c r="I55479" s="51"/>
      <c r="M55479" s="51"/>
    </row>
    <row r="55480" spans="9:13">
      <c r="I55480" s="51"/>
      <c r="M55480" s="51"/>
    </row>
    <row r="55481" spans="9:13">
      <c r="I55481" s="51"/>
      <c r="M55481" s="51"/>
    </row>
    <row r="55482" spans="9:13">
      <c r="I55482" s="51"/>
      <c r="M55482" s="51"/>
    </row>
    <row r="55483" spans="9:13">
      <c r="I55483" s="51"/>
      <c r="M55483" s="51"/>
    </row>
    <row r="55484" spans="9:13">
      <c r="I55484" s="51"/>
      <c r="M55484" s="51"/>
    </row>
    <row r="55485" spans="9:13">
      <c r="I55485" s="51"/>
      <c r="M55485" s="51"/>
    </row>
    <row r="55486" spans="9:13">
      <c r="I55486" s="51"/>
      <c r="M55486" s="51"/>
    </row>
    <row r="55487" spans="9:13">
      <c r="I55487" s="51"/>
      <c r="M55487" s="51"/>
    </row>
    <row r="55488" spans="9:13">
      <c r="I55488" s="51"/>
      <c r="M55488" s="51"/>
    </row>
    <row r="55489" spans="9:13">
      <c r="I55489" s="51"/>
      <c r="M55489" s="51"/>
    </row>
    <row r="55490" spans="9:13">
      <c r="I55490" s="51"/>
      <c r="M55490" s="51"/>
    </row>
    <row r="55491" spans="9:13">
      <c r="I55491" s="51"/>
      <c r="M55491" s="51"/>
    </row>
    <row r="55492" spans="9:13">
      <c r="I55492" s="51"/>
      <c r="M55492" s="51"/>
    </row>
    <row r="55493" spans="9:13">
      <c r="I55493" s="51"/>
      <c r="M55493" s="51"/>
    </row>
    <row r="55494" spans="9:13">
      <c r="I55494" s="51"/>
      <c r="M55494" s="51"/>
    </row>
    <row r="55495" spans="9:13">
      <c r="I55495" s="51"/>
      <c r="M55495" s="51"/>
    </row>
    <row r="55496" spans="9:13">
      <c r="I55496" s="51"/>
      <c r="M55496" s="51"/>
    </row>
    <row r="55497" spans="9:13">
      <c r="I55497" s="51"/>
      <c r="M55497" s="51"/>
    </row>
    <row r="55498" spans="9:13">
      <c r="I55498" s="51"/>
      <c r="M55498" s="51"/>
    </row>
    <row r="55499" spans="9:13">
      <c r="I55499" s="51"/>
      <c r="M55499" s="51"/>
    </row>
    <row r="55500" spans="9:13">
      <c r="I55500" s="51"/>
      <c r="M55500" s="51"/>
    </row>
    <row r="55501" spans="9:13">
      <c r="I55501" s="51"/>
      <c r="M55501" s="51"/>
    </row>
    <row r="55502" spans="9:13">
      <c r="I55502" s="51"/>
      <c r="M55502" s="51"/>
    </row>
    <row r="55503" spans="9:13">
      <c r="I55503" s="51"/>
      <c r="M55503" s="51"/>
    </row>
    <row r="55504" spans="9:13">
      <c r="I55504" s="51"/>
      <c r="M55504" s="51"/>
    </row>
    <row r="55505" spans="9:13">
      <c r="I55505" s="51"/>
      <c r="M55505" s="51"/>
    </row>
    <row r="55506" spans="9:13">
      <c r="I55506" s="51"/>
      <c r="M55506" s="51"/>
    </row>
    <row r="55507" spans="9:13">
      <c r="I55507" s="51"/>
      <c r="M55507" s="51"/>
    </row>
    <row r="55508" spans="9:13">
      <c r="I55508" s="51"/>
      <c r="M55508" s="51"/>
    </row>
    <row r="55509" spans="9:13">
      <c r="I55509" s="51"/>
      <c r="M55509" s="51"/>
    </row>
    <row r="55510" spans="9:13">
      <c r="I55510" s="51"/>
      <c r="M55510" s="51"/>
    </row>
    <row r="55511" spans="9:13">
      <c r="I55511" s="51"/>
      <c r="M55511" s="51"/>
    </row>
    <row r="55512" spans="9:13">
      <c r="I55512" s="51"/>
      <c r="M55512" s="51"/>
    </row>
    <row r="55513" spans="9:13">
      <c r="I55513" s="51"/>
      <c r="M55513" s="51"/>
    </row>
    <row r="55514" spans="9:13">
      <c r="I55514" s="51"/>
      <c r="M55514" s="51"/>
    </row>
    <row r="55515" spans="9:13">
      <c r="I55515" s="51"/>
      <c r="M55515" s="51"/>
    </row>
    <row r="55516" spans="9:13">
      <c r="I55516" s="51"/>
      <c r="M55516" s="51"/>
    </row>
    <row r="55517" spans="9:13">
      <c r="I55517" s="51"/>
      <c r="M55517" s="51"/>
    </row>
    <row r="55518" spans="9:13">
      <c r="I55518" s="51"/>
      <c r="M55518" s="51"/>
    </row>
    <row r="55519" spans="9:13">
      <c r="I55519" s="51"/>
      <c r="M55519" s="51"/>
    </row>
    <row r="55520" spans="9:13">
      <c r="I55520" s="51"/>
      <c r="M55520" s="51"/>
    </row>
    <row r="55521" spans="9:13">
      <c r="I55521" s="51"/>
      <c r="M55521" s="51"/>
    </row>
    <row r="55522" spans="9:13">
      <c r="I55522" s="51"/>
      <c r="M55522" s="51"/>
    </row>
    <row r="55523" spans="9:13">
      <c r="I55523" s="51"/>
      <c r="M55523" s="51"/>
    </row>
    <row r="55524" spans="9:13">
      <c r="I55524" s="51"/>
      <c r="M55524" s="51"/>
    </row>
    <row r="55525" spans="9:13">
      <c r="I55525" s="51"/>
      <c r="M55525" s="51"/>
    </row>
    <row r="55526" spans="9:13">
      <c r="I55526" s="51"/>
      <c r="M55526" s="51"/>
    </row>
    <row r="55527" spans="9:13">
      <c r="I55527" s="51"/>
      <c r="M55527" s="51"/>
    </row>
    <row r="55528" spans="9:13">
      <c r="I55528" s="51"/>
      <c r="M55528" s="51"/>
    </row>
    <row r="55529" spans="9:13">
      <c r="I55529" s="51"/>
      <c r="M55529" s="51"/>
    </row>
    <row r="55530" spans="9:13">
      <c r="I55530" s="51"/>
      <c r="M55530" s="51"/>
    </row>
    <row r="55531" spans="9:13">
      <c r="I55531" s="51"/>
      <c r="M55531" s="51"/>
    </row>
    <row r="55532" spans="9:13">
      <c r="I55532" s="51"/>
      <c r="M55532" s="51"/>
    </row>
    <row r="55533" spans="9:13">
      <c r="I55533" s="51"/>
      <c r="M55533" s="51"/>
    </row>
    <row r="55534" spans="9:13">
      <c r="I55534" s="51"/>
      <c r="M55534" s="51"/>
    </row>
    <row r="55535" spans="9:13">
      <c r="I55535" s="51"/>
      <c r="M55535" s="51"/>
    </row>
    <row r="55536" spans="9:13">
      <c r="I55536" s="51"/>
      <c r="M55536" s="51"/>
    </row>
    <row r="55537" spans="9:13">
      <c r="I55537" s="51"/>
      <c r="M55537" s="51"/>
    </row>
    <row r="55538" spans="9:13">
      <c r="I55538" s="51"/>
      <c r="M55538" s="51"/>
    </row>
    <row r="55539" spans="9:13">
      <c r="I55539" s="51"/>
      <c r="M55539" s="51"/>
    </row>
    <row r="55540" spans="9:13">
      <c r="I55540" s="51"/>
      <c r="M55540" s="51"/>
    </row>
    <row r="55541" spans="9:13">
      <c r="I55541" s="51"/>
      <c r="M55541" s="51"/>
    </row>
    <row r="55542" spans="9:13">
      <c r="I55542" s="51"/>
      <c r="M55542" s="51"/>
    </row>
    <row r="55543" spans="9:13">
      <c r="I55543" s="51"/>
      <c r="M55543" s="51"/>
    </row>
    <row r="55544" spans="9:13">
      <c r="I55544" s="51"/>
      <c r="M55544" s="51"/>
    </row>
    <row r="55545" spans="9:13">
      <c r="I55545" s="51"/>
      <c r="M55545" s="51"/>
    </row>
    <row r="55546" spans="9:13">
      <c r="I55546" s="51"/>
      <c r="M55546" s="51"/>
    </row>
    <row r="55547" spans="9:13">
      <c r="I55547" s="51"/>
      <c r="M55547" s="51"/>
    </row>
    <row r="55548" spans="9:13">
      <c r="I55548" s="51"/>
      <c r="M55548" s="51"/>
    </row>
    <row r="55549" spans="9:13">
      <c r="I55549" s="51"/>
      <c r="M55549" s="51"/>
    </row>
    <row r="55550" spans="9:13">
      <c r="I55550" s="51"/>
      <c r="M55550" s="51"/>
    </row>
    <row r="55551" spans="9:13">
      <c r="I55551" s="51"/>
      <c r="M55551" s="51"/>
    </row>
    <row r="55552" spans="9:13">
      <c r="I55552" s="51"/>
      <c r="M55552" s="51"/>
    </row>
    <row r="55553" spans="9:13">
      <c r="I55553" s="51"/>
      <c r="M55553" s="51"/>
    </row>
    <row r="55554" spans="9:13">
      <c r="I55554" s="51"/>
      <c r="M55554" s="51"/>
    </row>
    <row r="55555" spans="9:13">
      <c r="I55555" s="51"/>
      <c r="M55555" s="51"/>
    </row>
    <row r="55556" spans="9:13">
      <c r="I55556" s="51"/>
      <c r="M55556" s="51"/>
    </row>
    <row r="55557" spans="9:13">
      <c r="I55557" s="51"/>
      <c r="M55557" s="51"/>
    </row>
    <row r="55558" spans="9:13">
      <c r="I55558" s="51"/>
      <c r="M55558" s="51"/>
    </row>
    <row r="55559" spans="9:13">
      <c r="I55559" s="51"/>
      <c r="M55559" s="51"/>
    </row>
    <row r="55560" spans="9:13">
      <c r="I55560" s="51"/>
      <c r="M55560" s="51"/>
    </row>
    <row r="55561" spans="9:13">
      <c r="I55561" s="51"/>
      <c r="M55561" s="51"/>
    </row>
    <row r="55562" spans="9:13">
      <c r="I55562" s="51"/>
      <c r="M55562" s="51"/>
    </row>
    <row r="55563" spans="9:13">
      <c r="I55563" s="51"/>
      <c r="M55563" s="51"/>
    </row>
    <row r="55564" spans="9:13">
      <c r="I55564" s="51"/>
      <c r="M55564" s="51"/>
    </row>
    <row r="55565" spans="9:13">
      <c r="I55565" s="51"/>
      <c r="M55565" s="51"/>
    </row>
    <row r="55566" spans="9:13">
      <c r="I55566" s="51"/>
      <c r="M55566" s="51"/>
    </row>
    <row r="55567" spans="9:13">
      <c r="I55567" s="51"/>
      <c r="M55567" s="51"/>
    </row>
    <row r="55568" spans="9:13">
      <c r="I55568" s="51"/>
      <c r="M55568" s="51"/>
    </row>
    <row r="55569" spans="9:13">
      <c r="I55569" s="51"/>
      <c r="M55569" s="51"/>
    </row>
    <row r="55570" spans="9:13">
      <c r="I55570" s="51"/>
      <c r="M55570" s="51"/>
    </row>
    <row r="55571" spans="9:13">
      <c r="I55571" s="51"/>
      <c r="M55571" s="51"/>
    </row>
    <row r="55572" spans="9:13">
      <c r="I55572" s="51"/>
      <c r="M55572" s="51"/>
    </row>
    <row r="55573" spans="9:13">
      <c r="I55573" s="51"/>
      <c r="M55573" s="51"/>
    </row>
    <row r="55574" spans="9:13">
      <c r="I55574" s="51"/>
      <c r="M55574" s="51"/>
    </row>
    <row r="55575" spans="9:13">
      <c r="I55575" s="51"/>
      <c r="M55575" s="51"/>
    </row>
    <row r="55576" spans="9:13">
      <c r="I55576" s="51"/>
      <c r="M55576" s="51"/>
    </row>
    <row r="55577" spans="9:13">
      <c r="I55577" s="51"/>
      <c r="M55577" s="51"/>
    </row>
    <row r="55578" spans="9:13">
      <c r="I55578" s="51"/>
      <c r="M55578" s="51"/>
    </row>
    <row r="55579" spans="9:13">
      <c r="I55579" s="51"/>
      <c r="M55579" s="51"/>
    </row>
    <row r="55580" spans="9:13">
      <c r="I55580" s="51"/>
      <c r="M55580" s="51"/>
    </row>
    <row r="55581" spans="9:13">
      <c r="I55581" s="51"/>
      <c r="M55581" s="51"/>
    </row>
    <row r="55582" spans="9:13">
      <c r="I55582" s="51"/>
      <c r="M55582" s="51"/>
    </row>
    <row r="55583" spans="9:13">
      <c r="I55583" s="51"/>
      <c r="M55583" s="51"/>
    </row>
    <row r="55584" spans="9:13">
      <c r="I55584" s="51"/>
      <c r="M55584" s="51"/>
    </row>
    <row r="55585" spans="9:13">
      <c r="I55585" s="51"/>
      <c r="M55585" s="51"/>
    </row>
    <row r="55586" spans="9:13">
      <c r="I55586" s="51"/>
      <c r="M55586" s="51"/>
    </row>
    <row r="55587" spans="9:13">
      <c r="I55587" s="51"/>
      <c r="M55587" s="51"/>
    </row>
    <row r="55588" spans="9:13">
      <c r="I55588" s="51"/>
      <c r="M55588" s="51"/>
    </row>
    <row r="55589" spans="9:13">
      <c r="I55589" s="51"/>
      <c r="M55589" s="51"/>
    </row>
    <row r="55590" spans="9:13">
      <c r="I55590" s="51"/>
      <c r="M55590" s="51"/>
    </row>
    <row r="55591" spans="9:13">
      <c r="I55591" s="51"/>
      <c r="M55591" s="51"/>
    </row>
    <row r="55592" spans="9:13">
      <c r="I55592" s="51"/>
      <c r="M55592" s="51"/>
    </row>
    <row r="55593" spans="9:13">
      <c r="I55593" s="51"/>
      <c r="M55593" s="51"/>
    </row>
    <row r="55594" spans="9:13">
      <c r="I55594" s="51"/>
      <c r="M55594" s="51"/>
    </row>
    <row r="55595" spans="9:13">
      <c r="I55595" s="51"/>
      <c r="M55595" s="51"/>
    </row>
    <row r="55596" spans="9:13">
      <c r="I55596" s="51"/>
      <c r="M55596" s="51"/>
    </row>
    <row r="55597" spans="9:13">
      <c r="I55597" s="51"/>
      <c r="M55597" s="51"/>
    </row>
    <row r="55598" spans="9:13">
      <c r="I55598" s="51"/>
      <c r="M55598" s="51"/>
    </row>
    <row r="55599" spans="9:13">
      <c r="I55599" s="51"/>
      <c r="M55599" s="51"/>
    </row>
    <row r="55600" spans="9:13">
      <c r="I55600" s="51"/>
      <c r="M55600" s="51"/>
    </row>
    <row r="55601" spans="9:13">
      <c r="I55601" s="51"/>
      <c r="M55601" s="51"/>
    </row>
    <row r="55602" spans="9:13">
      <c r="I55602" s="51"/>
      <c r="M55602" s="51"/>
    </row>
    <row r="55603" spans="9:13">
      <c r="I55603" s="51"/>
      <c r="M55603" s="51"/>
    </row>
    <row r="55604" spans="9:13">
      <c r="I55604" s="51"/>
      <c r="M55604" s="51"/>
    </row>
    <row r="55605" spans="9:13">
      <c r="I55605" s="51"/>
      <c r="M55605" s="51"/>
    </row>
    <row r="55606" spans="9:13">
      <c r="I55606" s="51"/>
      <c r="M55606" s="51"/>
    </row>
    <row r="55607" spans="9:13">
      <c r="I55607" s="51"/>
      <c r="M55607" s="51"/>
    </row>
    <row r="55608" spans="9:13">
      <c r="I55608" s="51"/>
      <c r="M55608" s="51"/>
    </row>
    <row r="55609" spans="9:13">
      <c r="I55609" s="51"/>
      <c r="M55609" s="51"/>
    </row>
    <row r="55610" spans="9:13">
      <c r="I55610" s="51"/>
      <c r="M55610" s="51"/>
    </row>
    <row r="55611" spans="9:13">
      <c r="I55611" s="51"/>
      <c r="M55611" s="51"/>
    </row>
    <row r="55612" spans="9:13">
      <c r="I55612" s="51"/>
      <c r="M55612" s="51"/>
    </row>
    <row r="55613" spans="9:13">
      <c r="I55613" s="51"/>
      <c r="M55613" s="51"/>
    </row>
    <row r="55614" spans="9:13">
      <c r="I55614" s="51"/>
      <c r="M55614" s="51"/>
    </row>
    <row r="55615" spans="9:13">
      <c r="I55615" s="51"/>
      <c r="M55615" s="51"/>
    </row>
    <row r="55616" spans="9:13">
      <c r="I55616" s="51"/>
      <c r="M55616" s="51"/>
    </row>
    <row r="55617" spans="9:13">
      <c r="I55617" s="51"/>
      <c r="M55617" s="51"/>
    </row>
    <row r="55618" spans="9:13">
      <c r="I55618" s="51"/>
      <c r="M55618" s="51"/>
    </row>
    <row r="55619" spans="9:13">
      <c r="I55619" s="51"/>
      <c r="M55619" s="51"/>
    </row>
    <row r="55620" spans="9:13">
      <c r="I55620" s="51"/>
      <c r="M55620" s="51"/>
    </row>
    <row r="55621" spans="9:13">
      <c r="I55621" s="51"/>
      <c r="M55621" s="51"/>
    </row>
    <row r="55622" spans="9:13">
      <c r="I55622" s="51"/>
      <c r="M55622" s="51"/>
    </row>
    <row r="55623" spans="9:13">
      <c r="I55623" s="51"/>
      <c r="M55623" s="51"/>
    </row>
    <row r="55624" spans="9:13">
      <c r="I55624" s="51"/>
      <c r="M55624" s="51"/>
    </row>
    <row r="55625" spans="9:13">
      <c r="I55625" s="51"/>
      <c r="M55625" s="51"/>
    </row>
    <row r="55626" spans="9:13">
      <c r="I55626" s="51"/>
      <c r="M55626" s="51"/>
    </row>
    <row r="55627" spans="9:13">
      <c r="I55627" s="51"/>
      <c r="M55627" s="51"/>
    </row>
    <row r="55628" spans="9:13">
      <c r="I55628" s="51"/>
      <c r="M55628" s="51"/>
    </row>
    <row r="55629" spans="9:13">
      <c r="I55629" s="51"/>
      <c r="M55629" s="51"/>
    </row>
    <row r="55630" spans="9:13">
      <c r="I55630" s="51"/>
      <c r="M55630" s="51"/>
    </row>
    <row r="55631" spans="9:13">
      <c r="I55631" s="51"/>
      <c r="M55631" s="51"/>
    </row>
    <row r="55632" spans="9:13">
      <c r="I55632" s="51"/>
      <c r="M55632" s="51"/>
    </row>
    <row r="55633" spans="9:13">
      <c r="I55633" s="51"/>
      <c r="M55633" s="51"/>
    </row>
    <row r="55634" spans="9:13">
      <c r="I55634" s="51"/>
      <c r="M55634" s="51"/>
    </row>
    <row r="55635" spans="9:13">
      <c r="I55635" s="51"/>
      <c r="M55635" s="51"/>
    </row>
    <row r="55636" spans="9:13">
      <c r="I55636" s="51"/>
      <c r="M55636" s="51"/>
    </row>
    <row r="55637" spans="9:13">
      <c r="I55637" s="51"/>
      <c r="M55637" s="51"/>
    </row>
    <row r="55638" spans="9:13">
      <c r="I55638" s="51"/>
      <c r="M55638" s="51"/>
    </row>
    <row r="55639" spans="9:13">
      <c r="I55639" s="51"/>
      <c r="M55639" s="51"/>
    </row>
    <row r="55640" spans="9:13">
      <c r="I55640" s="51"/>
      <c r="M55640" s="51"/>
    </row>
    <row r="55641" spans="9:13">
      <c r="I55641" s="51"/>
      <c r="M55641" s="51"/>
    </row>
    <row r="55642" spans="9:13">
      <c r="I55642" s="51"/>
      <c r="M55642" s="51"/>
    </row>
    <row r="55643" spans="9:13">
      <c r="I55643" s="51"/>
      <c r="M55643" s="51"/>
    </row>
    <row r="55644" spans="9:13">
      <c r="I55644" s="51"/>
      <c r="M55644" s="51"/>
    </row>
    <row r="55645" spans="9:13">
      <c r="I55645" s="51"/>
      <c r="M55645" s="51"/>
    </row>
    <row r="55646" spans="9:13">
      <c r="I55646" s="51"/>
      <c r="M55646" s="51"/>
    </row>
    <row r="55647" spans="9:13">
      <c r="I55647" s="51"/>
      <c r="M55647" s="51"/>
    </row>
    <row r="55648" spans="9:13">
      <c r="I55648" s="51"/>
      <c r="M55648" s="51"/>
    </row>
    <row r="55649" spans="9:13">
      <c r="I55649" s="51"/>
      <c r="M55649" s="51"/>
    </row>
    <row r="55650" spans="9:13">
      <c r="I55650" s="51"/>
      <c r="M55650" s="51"/>
    </row>
    <row r="55651" spans="9:13">
      <c r="I55651" s="51"/>
      <c r="M55651" s="51"/>
    </row>
    <row r="55652" spans="9:13">
      <c r="I55652" s="51"/>
      <c r="M55652" s="51"/>
    </row>
    <row r="55653" spans="9:13">
      <c r="I55653" s="51"/>
      <c r="M55653" s="51"/>
    </row>
    <row r="55654" spans="9:13">
      <c r="I55654" s="51"/>
      <c r="M55654" s="51"/>
    </row>
    <row r="55655" spans="9:13">
      <c r="I55655" s="51"/>
      <c r="M55655" s="51"/>
    </row>
    <row r="55656" spans="9:13">
      <c r="I55656" s="51"/>
      <c r="M55656" s="51"/>
    </row>
    <row r="55657" spans="9:13">
      <c r="I55657" s="51"/>
      <c r="M55657" s="51"/>
    </row>
    <row r="55658" spans="9:13">
      <c r="I55658" s="51"/>
      <c r="M55658" s="51"/>
    </row>
    <row r="55659" spans="9:13">
      <c r="I55659" s="51"/>
      <c r="M55659" s="51"/>
    </row>
    <row r="55660" spans="9:13">
      <c r="I55660" s="51"/>
      <c r="M55660" s="51"/>
    </row>
    <row r="55661" spans="9:13">
      <c r="I55661" s="51"/>
      <c r="M55661" s="51"/>
    </row>
    <row r="55662" spans="9:13">
      <c r="I55662" s="51"/>
      <c r="M55662" s="51"/>
    </row>
    <row r="55663" spans="9:13">
      <c r="I55663" s="51"/>
      <c r="M55663" s="51"/>
    </row>
    <row r="55664" spans="9:13">
      <c r="I55664" s="51"/>
      <c r="M55664" s="51"/>
    </row>
    <row r="55665" spans="9:13">
      <c r="I55665" s="51"/>
      <c r="M55665" s="51"/>
    </row>
    <row r="55666" spans="9:13">
      <c r="I55666" s="51"/>
      <c r="M55666" s="51"/>
    </row>
    <row r="55667" spans="9:13">
      <c r="I55667" s="51"/>
      <c r="M55667" s="51"/>
    </row>
    <row r="55668" spans="9:13">
      <c r="I55668" s="51"/>
      <c r="M55668" s="51"/>
    </row>
    <row r="55669" spans="9:13">
      <c r="I55669" s="51"/>
      <c r="M55669" s="51"/>
    </row>
    <row r="55670" spans="9:13">
      <c r="I55670" s="51"/>
      <c r="M55670" s="51"/>
    </row>
    <row r="55671" spans="9:13">
      <c r="I55671" s="51"/>
      <c r="M55671" s="51"/>
    </row>
    <row r="55672" spans="9:13">
      <c r="I55672" s="51"/>
      <c r="M55672" s="51"/>
    </row>
    <row r="55673" spans="9:13">
      <c r="I55673" s="51"/>
      <c r="M55673" s="51"/>
    </row>
    <row r="55674" spans="9:13">
      <c r="I55674" s="51"/>
      <c r="M55674" s="51"/>
    </row>
    <row r="55675" spans="9:13">
      <c r="I55675" s="51"/>
      <c r="M55675" s="51"/>
    </row>
    <row r="55676" spans="9:13">
      <c r="I55676" s="51"/>
      <c r="M55676" s="51"/>
    </row>
    <row r="55677" spans="9:13">
      <c r="I55677" s="51"/>
      <c r="M55677" s="51"/>
    </row>
    <row r="55678" spans="9:13">
      <c r="I55678" s="51"/>
      <c r="M55678" s="51"/>
    </row>
    <row r="55679" spans="9:13">
      <c r="I55679" s="51"/>
      <c r="M55679" s="51"/>
    </row>
    <row r="55680" spans="9:13">
      <c r="I55680" s="51"/>
      <c r="M55680" s="51"/>
    </row>
    <row r="55681" spans="9:13">
      <c r="I55681" s="51"/>
      <c r="M55681" s="51"/>
    </row>
    <row r="55682" spans="9:13">
      <c r="I55682" s="51"/>
      <c r="M55682" s="51"/>
    </row>
    <row r="55683" spans="9:13">
      <c r="I55683" s="51"/>
      <c r="M55683" s="51"/>
    </row>
    <row r="55684" spans="9:13">
      <c r="I55684" s="51"/>
      <c r="M55684" s="51"/>
    </row>
    <row r="55685" spans="9:13">
      <c r="I55685" s="51"/>
      <c r="M55685" s="51"/>
    </row>
    <row r="55686" spans="9:13">
      <c r="I55686" s="51"/>
      <c r="M55686" s="51"/>
    </row>
    <row r="55687" spans="9:13">
      <c r="I55687" s="51"/>
      <c r="M55687" s="51"/>
    </row>
    <row r="55688" spans="9:13">
      <c r="I55688" s="51"/>
      <c r="M55688" s="51"/>
    </row>
    <row r="55689" spans="9:13">
      <c r="I55689" s="51"/>
      <c r="M55689" s="51"/>
    </row>
    <row r="55690" spans="9:13">
      <c r="I55690" s="51"/>
      <c r="M55690" s="51"/>
    </row>
    <row r="55691" spans="9:13">
      <c r="I55691" s="51"/>
      <c r="M55691" s="51"/>
    </row>
    <row r="55692" spans="9:13">
      <c r="I55692" s="51"/>
      <c r="M55692" s="51"/>
    </row>
    <row r="55693" spans="9:13">
      <c r="I55693" s="51"/>
      <c r="M55693" s="51"/>
    </row>
    <row r="55694" spans="9:13">
      <c r="I55694" s="51"/>
      <c r="M55694" s="51"/>
    </row>
    <row r="55695" spans="9:13">
      <c r="I55695" s="51"/>
      <c r="M55695" s="51"/>
    </row>
    <row r="55696" spans="9:13">
      <c r="I55696" s="51"/>
      <c r="M55696" s="51"/>
    </row>
    <row r="55697" spans="9:13">
      <c r="I55697" s="51"/>
      <c r="M55697" s="51"/>
    </row>
    <row r="55698" spans="9:13">
      <c r="I55698" s="51"/>
      <c r="M55698" s="51"/>
    </row>
    <row r="55699" spans="9:13">
      <c r="I55699" s="51"/>
      <c r="M55699" s="51"/>
    </row>
    <row r="55700" spans="9:13">
      <c r="I55700" s="51"/>
      <c r="M55700" s="51"/>
    </row>
    <row r="55701" spans="9:13">
      <c r="I55701" s="51"/>
      <c r="M55701" s="51"/>
    </row>
    <row r="55702" spans="9:13">
      <c r="I55702" s="51"/>
      <c r="M55702" s="51"/>
    </row>
    <row r="55703" spans="9:13">
      <c r="I55703" s="51"/>
      <c r="M55703" s="51"/>
    </row>
    <row r="55704" spans="9:13">
      <c r="I55704" s="51"/>
      <c r="M55704" s="51"/>
    </row>
    <row r="55705" spans="9:13">
      <c r="I55705" s="51"/>
      <c r="M55705" s="51"/>
    </row>
    <row r="55706" spans="9:13">
      <c r="I55706" s="51"/>
      <c r="M55706" s="51"/>
    </row>
    <row r="55707" spans="9:13">
      <c r="I55707" s="51"/>
      <c r="M55707" s="51"/>
    </row>
    <row r="55708" spans="9:13">
      <c r="I55708" s="51"/>
      <c r="M55708" s="51"/>
    </row>
    <row r="55709" spans="9:13">
      <c r="I55709" s="51"/>
      <c r="M55709" s="51"/>
    </row>
    <row r="55710" spans="9:13">
      <c r="I55710" s="51"/>
      <c r="M55710" s="51"/>
    </row>
    <row r="55711" spans="9:13">
      <c r="I55711" s="51"/>
      <c r="M55711" s="51"/>
    </row>
    <row r="55712" spans="9:13">
      <c r="I55712" s="51"/>
      <c r="M55712" s="51"/>
    </row>
    <row r="55713" spans="9:13">
      <c r="I55713" s="51"/>
      <c r="M55713" s="51"/>
    </row>
    <row r="55714" spans="9:13">
      <c r="I55714" s="51"/>
      <c r="M55714" s="51"/>
    </row>
    <row r="55715" spans="9:13">
      <c r="I55715" s="51"/>
      <c r="M55715" s="51"/>
    </row>
    <row r="55716" spans="9:13">
      <c r="I55716" s="51"/>
      <c r="M55716" s="51"/>
    </row>
    <row r="55717" spans="9:13">
      <c r="I55717" s="51"/>
      <c r="M55717" s="51"/>
    </row>
    <row r="55718" spans="9:13">
      <c r="I55718" s="51"/>
      <c r="M55718" s="51"/>
    </row>
    <row r="55719" spans="9:13">
      <c r="I55719" s="51"/>
      <c r="M55719" s="51"/>
    </row>
    <row r="55720" spans="9:13">
      <c r="I55720" s="51"/>
      <c r="M55720" s="51"/>
    </row>
    <row r="55721" spans="9:13">
      <c r="I55721" s="51"/>
      <c r="M55721" s="51"/>
    </row>
    <row r="55722" spans="9:13">
      <c r="I55722" s="51"/>
      <c r="M55722" s="51"/>
    </row>
    <row r="55723" spans="9:13">
      <c r="I55723" s="51"/>
      <c r="M55723" s="51"/>
    </row>
    <row r="55724" spans="9:13">
      <c r="I55724" s="51"/>
      <c r="M55724" s="51"/>
    </row>
    <row r="55725" spans="9:13">
      <c r="I55725" s="51"/>
      <c r="M55725" s="51"/>
    </row>
    <row r="55726" spans="9:13">
      <c r="I55726" s="51"/>
      <c r="M55726" s="51"/>
    </row>
    <row r="55727" spans="9:13">
      <c r="I55727" s="51"/>
      <c r="M55727" s="51"/>
    </row>
    <row r="55728" spans="9:13">
      <c r="I55728" s="51"/>
      <c r="M55728" s="51"/>
    </row>
    <row r="55729" spans="9:13">
      <c r="I55729" s="51"/>
      <c r="M55729" s="51"/>
    </row>
    <row r="55730" spans="9:13">
      <c r="I55730" s="51"/>
      <c r="M55730" s="51"/>
    </row>
    <row r="55731" spans="9:13">
      <c r="I55731" s="51"/>
      <c r="M55731" s="51"/>
    </row>
    <row r="55732" spans="9:13">
      <c r="I55732" s="51"/>
      <c r="M55732" s="51"/>
    </row>
    <row r="55733" spans="9:13">
      <c r="I55733" s="51"/>
      <c r="M55733" s="51"/>
    </row>
    <row r="55734" spans="9:13">
      <c r="I55734" s="51"/>
      <c r="M55734" s="51"/>
    </row>
    <row r="55735" spans="9:13">
      <c r="I55735" s="51"/>
      <c r="M55735" s="51"/>
    </row>
    <row r="55736" spans="9:13">
      <c r="I55736" s="51"/>
      <c r="M55736" s="51"/>
    </row>
    <row r="55737" spans="9:13">
      <c r="I55737" s="51"/>
      <c r="M55737" s="51"/>
    </row>
    <row r="55738" spans="9:13">
      <c r="I55738" s="51"/>
      <c r="M55738" s="51"/>
    </row>
    <row r="55739" spans="9:13">
      <c r="I55739" s="51"/>
      <c r="M55739" s="51"/>
    </row>
    <row r="55740" spans="9:13">
      <c r="I55740" s="51"/>
      <c r="M55740" s="51"/>
    </row>
    <row r="55741" spans="9:13">
      <c r="I55741" s="51"/>
      <c r="M55741" s="51"/>
    </row>
    <row r="55742" spans="9:13">
      <c r="I55742" s="51"/>
      <c r="M55742" s="51"/>
    </row>
    <row r="55743" spans="9:13">
      <c r="I55743" s="51"/>
      <c r="M55743" s="51"/>
    </row>
    <row r="55744" spans="9:13">
      <c r="I55744" s="51"/>
      <c r="M55744" s="51"/>
    </row>
    <row r="55745" spans="9:13">
      <c r="I55745" s="51"/>
      <c r="M55745" s="51"/>
    </row>
    <row r="55746" spans="9:13">
      <c r="I55746" s="51"/>
      <c r="M55746" s="51"/>
    </row>
    <row r="55747" spans="9:13">
      <c r="I55747" s="51"/>
      <c r="M55747" s="51"/>
    </row>
    <row r="55748" spans="9:13">
      <c r="I55748" s="51"/>
      <c r="M55748" s="51"/>
    </row>
    <row r="55749" spans="9:13">
      <c r="I55749" s="51"/>
      <c r="M55749" s="51"/>
    </row>
    <row r="55750" spans="9:13">
      <c r="I55750" s="51"/>
      <c r="M55750" s="51"/>
    </row>
    <row r="55751" spans="9:13">
      <c r="I55751" s="51"/>
      <c r="M55751" s="51"/>
    </row>
    <row r="55752" spans="9:13">
      <c r="I55752" s="51"/>
      <c r="M55752" s="51"/>
    </row>
    <row r="55753" spans="9:13">
      <c r="I55753" s="51"/>
      <c r="M55753" s="51"/>
    </row>
    <row r="55754" spans="9:13">
      <c r="I55754" s="51"/>
      <c r="M55754" s="51"/>
    </row>
    <row r="55755" spans="9:13">
      <c r="I55755" s="51"/>
      <c r="M55755" s="51"/>
    </row>
    <row r="55756" spans="9:13">
      <c r="I55756" s="51"/>
      <c r="M55756" s="51"/>
    </row>
    <row r="55757" spans="9:13">
      <c r="I55757" s="51"/>
      <c r="M55757" s="51"/>
    </row>
    <row r="55758" spans="9:13">
      <c r="I55758" s="51"/>
      <c r="M55758" s="51"/>
    </row>
    <row r="55759" spans="9:13">
      <c r="I55759" s="51"/>
      <c r="M55759" s="51"/>
    </row>
    <row r="55760" spans="9:13">
      <c r="I55760" s="51"/>
      <c r="M55760" s="51"/>
    </row>
    <row r="55761" spans="9:13">
      <c r="I55761" s="51"/>
      <c r="M55761" s="51"/>
    </row>
    <row r="55762" spans="9:13">
      <c r="I55762" s="51"/>
      <c r="M55762" s="51"/>
    </row>
    <row r="55763" spans="9:13">
      <c r="I55763" s="51"/>
      <c r="M55763" s="51"/>
    </row>
    <row r="55764" spans="9:13">
      <c r="I55764" s="51"/>
      <c r="M55764" s="51"/>
    </row>
    <row r="55765" spans="9:13">
      <c r="I55765" s="51"/>
      <c r="M55765" s="51"/>
    </row>
    <row r="55766" spans="9:13">
      <c r="I55766" s="51"/>
      <c r="M55766" s="51"/>
    </row>
    <row r="55767" spans="9:13">
      <c r="I55767" s="51"/>
      <c r="M55767" s="51"/>
    </row>
    <row r="55768" spans="9:13">
      <c r="I55768" s="51"/>
      <c r="M55768" s="51"/>
    </row>
    <row r="55769" spans="9:13">
      <c r="I55769" s="51"/>
      <c r="M55769" s="51"/>
    </row>
    <row r="55770" spans="9:13">
      <c r="I55770" s="51"/>
      <c r="M55770" s="51"/>
    </row>
    <row r="55771" spans="9:13">
      <c r="I55771" s="51"/>
      <c r="M55771" s="51"/>
    </row>
    <row r="55772" spans="9:13">
      <c r="I55772" s="51"/>
      <c r="M55772" s="51"/>
    </row>
    <row r="55773" spans="9:13">
      <c r="I55773" s="51"/>
      <c r="M55773" s="51"/>
    </row>
    <row r="55774" spans="9:13">
      <c r="I55774" s="51"/>
      <c r="M55774" s="51"/>
    </row>
    <row r="55775" spans="9:13">
      <c r="I55775" s="51"/>
      <c r="M55775" s="51"/>
    </row>
    <row r="55776" spans="9:13">
      <c r="I55776" s="51"/>
      <c r="M55776" s="51"/>
    </row>
    <row r="55777" spans="9:13">
      <c r="I55777" s="51"/>
      <c r="M55777" s="51"/>
    </row>
    <row r="55778" spans="9:13">
      <c r="I55778" s="51"/>
      <c r="M55778" s="51"/>
    </row>
    <row r="55779" spans="9:13">
      <c r="I55779" s="51"/>
      <c r="M55779" s="51"/>
    </row>
    <row r="55780" spans="9:13">
      <c r="I55780" s="51"/>
      <c r="M55780" s="51"/>
    </row>
    <row r="55781" spans="9:13">
      <c r="I55781" s="51"/>
      <c r="M55781" s="51"/>
    </row>
    <row r="55782" spans="9:13">
      <c r="I55782" s="51"/>
      <c r="M55782" s="51"/>
    </row>
    <row r="55783" spans="9:13">
      <c r="I55783" s="51"/>
      <c r="M55783" s="51"/>
    </row>
    <row r="55784" spans="9:13">
      <c r="I55784" s="51"/>
      <c r="M55784" s="51"/>
    </row>
    <row r="55785" spans="9:13">
      <c r="I55785" s="51"/>
      <c r="M55785" s="51"/>
    </row>
    <row r="55786" spans="9:13">
      <c r="I55786" s="51"/>
      <c r="M55786" s="51"/>
    </row>
    <row r="55787" spans="9:13">
      <c r="I55787" s="51"/>
      <c r="M55787" s="51"/>
    </row>
    <row r="55788" spans="9:13">
      <c r="I55788" s="51"/>
      <c r="M55788" s="51"/>
    </row>
    <row r="55789" spans="9:13">
      <c r="I55789" s="51"/>
      <c r="M55789" s="51"/>
    </row>
    <row r="55790" spans="9:13">
      <c r="I55790" s="51"/>
      <c r="M55790" s="51"/>
    </row>
    <row r="55791" spans="9:13">
      <c r="I55791" s="51"/>
      <c r="M55791" s="51"/>
    </row>
    <row r="55792" spans="9:13">
      <c r="I55792" s="51"/>
      <c r="M55792" s="51"/>
    </row>
    <row r="55793" spans="9:13">
      <c r="I55793" s="51"/>
      <c r="M55793" s="51"/>
    </row>
    <row r="55794" spans="9:13">
      <c r="I55794" s="51"/>
      <c r="M55794" s="51"/>
    </row>
    <row r="55795" spans="9:13">
      <c r="I55795" s="51"/>
      <c r="M55795" s="51"/>
    </row>
    <row r="55796" spans="9:13">
      <c r="I55796" s="51"/>
      <c r="M55796" s="51"/>
    </row>
    <row r="55797" spans="9:13">
      <c r="I55797" s="51"/>
      <c r="M55797" s="51"/>
    </row>
    <row r="55798" spans="9:13">
      <c r="I55798" s="51"/>
      <c r="M55798" s="51"/>
    </row>
    <row r="55799" spans="9:13">
      <c r="I55799" s="51"/>
      <c r="M55799" s="51"/>
    </row>
    <row r="55800" spans="9:13">
      <c r="I55800" s="51"/>
      <c r="M55800" s="51"/>
    </row>
    <row r="55801" spans="9:13">
      <c r="I55801" s="51"/>
      <c r="M55801" s="51"/>
    </row>
    <row r="55802" spans="9:13">
      <c r="I55802" s="51"/>
      <c r="M55802" s="51"/>
    </row>
    <row r="55803" spans="9:13">
      <c r="I55803" s="51"/>
      <c r="M55803" s="51"/>
    </row>
    <row r="55804" spans="9:13">
      <c r="I55804" s="51"/>
      <c r="M55804" s="51"/>
    </row>
    <row r="55805" spans="9:13">
      <c r="I55805" s="51"/>
      <c r="M55805" s="51"/>
    </row>
    <row r="55806" spans="9:13">
      <c r="I55806" s="51"/>
      <c r="M55806" s="51"/>
    </row>
    <row r="55807" spans="9:13">
      <c r="I55807" s="51"/>
      <c r="M55807" s="51"/>
    </row>
    <row r="55808" spans="9:13">
      <c r="I55808" s="51"/>
      <c r="M55808" s="51"/>
    </row>
    <row r="55809" spans="9:13">
      <c r="I55809" s="51"/>
      <c r="M55809" s="51"/>
    </row>
    <row r="55810" spans="9:13">
      <c r="I55810" s="51"/>
      <c r="M55810" s="51"/>
    </row>
    <row r="55811" spans="9:13">
      <c r="I55811" s="51"/>
      <c r="M55811" s="51"/>
    </row>
    <row r="55812" spans="9:13">
      <c r="I55812" s="51"/>
      <c r="M55812" s="51"/>
    </row>
    <row r="55813" spans="9:13">
      <c r="I55813" s="51"/>
      <c r="M55813" s="51"/>
    </row>
    <row r="55814" spans="9:13">
      <c r="I55814" s="51"/>
      <c r="M55814" s="51"/>
    </row>
    <row r="55815" spans="9:13">
      <c r="I55815" s="51"/>
      <c r="M55815" s="51"/>
    </row>
    <row r="55816" spans="9:13">
      <c r="I55816" s="51"/>
      <c r="M55816" s="51"/>
    </row>
    <row r="55817" spans="9:13">
      <c r="I55817" s="51"/>
      <c r="M55817" s="51"/>
    </row>
    <row r="55818" spans="9:13">
      <c r="I55818" s="51"/>
      <c r="M55818" s="51"/>
    </row>
    <row r="55819" spans="9:13">
      <c r="I55819" s="51"/>
      <c r="M55819" s="51"/>
    </row>
    <row r="55820" spans="9:13">
      <c r="I55820" s="51"/>
      <c r="M55820" s="51"/>
    </row>
    <row r="55821" spans="9:13">
      <c r="I55821" s="51"/>
      <c r="M55821" s="51"/>
    </row>
    <row r="55822" spans="9:13">
      <c r="I55822" s="51"/>
      <c r="M55822" s="51"/>
    </row>
    <row r="55823" spans="9:13">
      <c r="I55823" s="51"/>
      <c r="M55823" s="51"/>
    </row>
    <row r="55824" spans="9:13">
      <c r="I55824" s="51"/>
      <c r="M55824" s="51"/>
    </row>
    <row r="55825" spans="9:13">
      <c r="I55825" s="51"/>
      <c r="M55825" s="51"/>
    </row>
    <row r="55826" spans="9:13">
      <c r="I55826" s="51"/>
      <c r="M55826" s="51"/>
    </row>
    <row r="55827" spans="9:13">
      <c r="I55827" s="51"/>
      <c r="M55827" s="51"/>
    </row>
    <row r="55828" spans="9:13">
      <c r="I55828" s="51"/>
      <c r="M55828" s="51"/>
    </row>
    <row r="55829" spans="9:13">
      <c r="I55829" s="51"/>
      <c r="M55829" s="51"/>
    </row>
    <row r="55830" spans="9:13">
      <c r="I55830" s="51"/>
      <c r="M55830" s="51"/>
    </row>
    <row r="55831" spans="9:13">
      <c r="I55831" s="51"/>
      <c r="M55831" s="51"/>
    </row>
    <row r="55832" spans="9:13">
      <c r="I55832" s="51"/>
      <c r="M55832" s="51"/>
    </row>
    <row r="55833" spans="9:13">
      <c r="I55833" s="51"/>
      <c r="M55833" s="51"/>
    </row>
    <row r="55834" spans="9:13">
      <c r="I55834" s="51"/>
      <c r="M55834" s="51"/>
    </row>
    <row r="55835" spans="9:13">
      <c r="I55835" s="51"/>
      <c r="M55835" s="51"/>
    </row>
    <row r="55836" spans="9:13">
      <c r="I55836" s="51"/>
      <c r="M55836" s="51"/>
    </row>
    <row r="55837" spans="9:13">
      <c r="I55837" s="51"/>
      <c r="M55837" s="51"/>
    </row>
    <row r="55838" spans="9:13">
      <c r="I55838" s="51"/>
      <c r="M55838" s="51"/>
    </row>
    <row r="55839" spans="9:13">
      <c r="I55839" s="51"/>
      <c r="M55839" s="51"/>
    </row>
    <row r="55840" spans="9:13">
      <c r="I55840" s="51"/>
      <c r="M55840" s="51"/>
    </row>
    <row r="55841" spans="9:13">
      <c r="I55841" s="51"/>
      <c r="M55841" s="51"/>
    </row>
    <row r="55842" spans="9:13">
      <c r="I55842" s="51"/>
      <c r="M55842" s="51"/>
    </row>
    <row r="55843" spans="9:13">
      <c r="I55843" s="51"/>
      <c r="M55843" s="51"/>
    </row>
    <row r="55844" spans="9:13">
      <c r="I55844" s="51"/>
      <c r="M55844" s="51"/>
    </row>
    <row r="55845" spans="9:13">
      <c r="I55845" s="51"/>
      <c r="M55845" s="51"/>
    </row>
    <row r="55846" spans="9:13">
      <c r="I55846" s="51"/>
      <c r="M55846" s="51"/>
    </row>
    <row r="55847" spans="9:13">
      <c r="I55847" s="51"/>
      <c r="M55847" s="51"/>
    </row>
    <row r="55848" spans="9:13">
      <c r="I55848" s="51"/>
      <c r="M55848" s="51"/>
    </row>
    <row r="55849" spans="9:13">
      <c r="I55849" s="51"/>
      <c r="M55849" s="51"/>
    </row>
    <row r="55850" spans="9:13">
      <c r="I55850" s="51"/>
      <c r="M55850" s="51"/>
    </row>
    <row r="55851" spans="9:13">
      <c r="I55851" s="51"/>
      <c r="M55851" s="51"/>
    </row>
    <row r="55852" spans="9:13">
      <c r="I55852" s="51"/>
      <c r="M55852" s="51"/>
    </row>
    <row r="55853" spans="9:13">
      <c r="I55853" s="51"/>
      <c r="M55853" s="51"/>
    </row>
    <row r="55854" spans="9:13">
      <c r="I55854" s="51"/>
      <c r="M55854" s="51"/>
    </row>
    <row r="55855" spans="9:13">
      <c r="I55855" s="51"/>
      <c r="M55855" s="51"/>
    </row>
    <row r="55856" spans="9:13">
      <c r="I55856" s="51"/>
      <c r="M55856" s="51"/>
    </row>
    <row r="55857" spans="9:13">
      <c r="I55857" s="51"/>
      <c r="M55857" s="51"/>
    </row>
    <row r="55858" spans="9:13">
      <c r="I55858" s="51"/>
      <c r="M55858" s="51"/>
    </row>
    <row r="55859" spans="9:13">
      <c r="I55859" s="51"/>
      <c r="M55859" s="51"/>
    </row>
    <row r="55860" spans="9:13">
      <c r="I55860" s="51"/>
      <c r="M55860" s="51"/>
    </row>
    <row r="55861" spans="9:13">
      <c r="I55861" s="51"/>
      <c r="M55861" s="51"/>
    </row>
    <row r="55862" spans="9:13">
      <c r="I55862" s="51"/>
      <c r="M55862" s="51"/>
    </row>
    <row r="55863" spans="9:13">
      <c r="I55863" s="51"/>
      <c r="M55863" s="51"/>
    </row>
    <row r="55864" spans="9:13">
      <c r="I55864" s="51"/>
      <c r="M55864" s="51"/>
    </row>
    <row r="55865" spans="9:13">
      <c r="I55865" s="51"/>
      <c r="M55865" s="51"/>
    </row>
    <row r="55866" spans="9:13">
      <c r="I55866" s="51"/>
      <c r="M55866" s="51"/>
    </row>
    <row r="55867" spans="9:13">
      <c r="I55867" s="51"/>
      <c r="M55867" s="51"/>
    </row>
    <row r="55868" spans="9:13">
      <c r="I55868" s="51"/>
      <c r="M55868" s="51"/>
    </row>
    <row r="55869" spans="9:13">
      <c r="I55869" s="51"/>
      <c r="M55869" s="51"/>
    </row>
    <row r="55870" spans="9:13">
      <c r="I55870" s="51"/>
      <c r="M55870" s="51"/>
    </row>
    <row r="55871" spans="9:13">
      <c r="I55871" s="51"/>
      <c r="M55871" s="51"/>
    </row>
    <row r="55872" spans="9:13">
      <c r="I55872" s="51"/>
      <c r="M55872" s="51"/>
    </row>
    <row r="55873" spans="9:13">
      <c r="I55873" s="51"/>
      <c r="M55873" s="51"/>
    </row>
    <row r="55874" spans="9:13">
      <c r="I55874" s="51"/>
      <c r="M55874" s="51"/>
    </row>
    <row r="55875" spans="9:13">
      <c r="I55875" s="51"/>
      <c r="M55875" s="51"/>
    </row>
    <row r="55876" spans="9:13">
      <c r="I55876" s="51"/>
      <c r="M55876" s="51"/>
    </row>
    <row r="55877" spans="9:13">
      <c r="I55877" s="51"/>
      <c r="M55877" s="51"/>
    </row>
    <row r="55878" spans="9:13">
      <c r="I55878" s="51"/>
      <c r="M55878" s="51"/>
    </row>
    <row r="55879" spans="9:13">
      <c r="I55879" s="51"/>
      <c r="M55879" s="51"/>
    </row>
    <row r="55880" spans="9:13">
      <c r="I55880" s="51"/>
      <c r="M55880" s="51"/>
    </row>
    <row r="55881" spans="9:13">
      <c r="I55881" s="51"/>
      <c r="M55881" s="51"/>
    </row>
    <row r="55882" spans="9:13">
      <c r="I55882" s="51"/>
      <c r="M55882" s="51"/>
    </row>
    <row r="55883" spans="9:13">
      <c r="I55883" s="51"/>
      <c r="M55883" s="51"/>
    </row>
    <row r="55884" spans="9:13">
      <c r="I55884" s="51"/>
      <c r="M55884" s="51"/>
    </row>
    <row r="55885" spans="9:13">
      <c r="I55885" s="51"/>
      <c r="M55885" s="51"/>
    </row>
    <row r="55886" spans="9:13">
      <c r="I55886" s="51"/>
      <c r="M55886" s="51"/>
    </row>
    <row r="55887" spans="9:13">
      <c r="I55887" s="51"/>
      <c r="M55887" s="51"/>
    </row>
    <row r="55888" spans="9:13">
      <c r="I55888" s="51"/>
      <c r="M55888" s="51"/>
    </row>
    <row r="55889" spans="9:13">
      <c r="I55889" s="51"/>
      <c r="M55889" s="51"/>
    </row>
    <row r="55890" spans="9:13">
      <c r="I55890" s="51"/>
      <c r="M55890" s="51"/>
    </row>
    <row r="55891" spans="9:13">
      <c r="I55891" s="51"/>
      <c r="M55891" s="51"/>
    </row>
    <row r="55892" spans="9:13">
      <c r="I55892" s="51"/>
      <c r="M55892" s="51"/>
    </row>
    <row r="55893" spans="9:13">
      <c r="I55893" s="51"/>
      <c r="M55893" s="51"/>
    </row>
    <row r="55894" spans="9:13">
      <c r="I55894" s="51"/>
      <c r="M55894" s="51"/>
    </row>
    <row r="55895" spans="9:13">
      <c r="I55895" s="51"/>
      <c r="M55895" s="51"/>
    </row>
    <row r="55896" spans="9:13">
      <c r="I55896" s="51"/>
      <c r="M55896" s="51"/>
    </row>
    <row r="55897" spans="9:13">
      <c r="I55897" s="51"/>
      <c r="M55897" s="51"/>
    </row>
    <row r="55898" spans="9:13">
      <c r="I55898" s="51"/>
      <c r="M55898" s="51"/>
    </row>
    <row r="55899" spans="9:13">
      <c r="I55899" s="51"/>
      <c r="M55899" s="51"/>
    </row>
    <row r="55900" spans="9:13">
      <c r="I55900" s="51"/>
      <c r="M55900" s="51"/>
    </row>
    <row r="55901" spans="9:13">
      <c r="I55901" s="51"/>
      <c r="M55901" s="51"/>
    </row>
    <row r="55902" spans="9:13">
      <c r="I55902" s="51"/>
      <c r="M55902" s="51"/>
    </row>
    <row r="55903" spans="9:13">
      <c r="I55903" s="51"/>
      <c r="M55903" s="51"/>
    </row>
    <row r="55904" spans="9:13">
      <c r="I55904" s="51"/>
      <c r="M55904" s="51"/>
    </row>
    <row r="55905" spans="9:13">
      <c r="I55905" s="51"/>
      <c r="M55905" s="51"/>
    </row>
    <row r="55906" spans="9:13">
      <c r="I55906" s="51"/>
      <c r="M55906" s="51"/>
    </row>
    <row r="55907" spans="9:13">
      <c r="I55907" s="51"/>
      <c r="M55907" s="51"/>
    </row>
    <row r="55908" spans="9:13">
      <c r="I55908" s="51"/>
      <c r="M55908" s="51"/>
    </row>
    <row r="55909" spans="9:13">
      <c r="I55909" s="51"/>
      <c r="M55909" s="51"/>
    </row>
    <row r="55910" spans="9:13">
      <c r="I55910" s="51"/>
      <c r="M55910" s="51"/>
    </row>
    <row r="55911" spans="9:13">
      <c r="I55911" s="51"/>
      <c r="M55911" s="51"/>
    </row>
    <row r="55912" spans="9:13">
      <c r="I55912" s="51"/>
      <c r="M55912" s="51"/>
    </row>
    <row r="55913" spans="9:13">
      <c r="I55913" s="51"/>
      <c r="M55913" s="51"/>
    </row>
    <row r="55914" spans="9:13">
      <c r="I55914" s="51"/>
      <c r="M55914" s="51"/>
    </row>
    <row r="55915" spans="9:13">
      <c r="I55915" s="51"/>
      <c r="M55915" s="51"/>
    </row>
    <row r="55916" spans="9:13">
      <c r="I55916" s="51"/>
      <c r="M55916" s="51"/>
    </row>
    <row r="55917" spans="9:13">
      <c r="I55917" s="51"/>
      <c r="M55917" s="51"/>
    </row>
    <row r="55918" spans="9:13">
      <c r="I55918" s="51"/>
      <c r="M55918" s="51"/>
    </row>
    <row r="55919" spans="9:13">
      <c r="I55919" s="51"/>
      <c r="M55919" s="51"/>
    </row>
    <row r="55920" spans="9:13">
      <c r="I55920" s="51"/>
      <c r="M55920" s="51"/>
    </row>
    <row r="55921" spans="9:13">
      <c r="I55921" s="51"/>
      <c r="M55921" s="51"/>
    </row>
    <row r="55922" spans="9:13">
      <c r="I55922" s="51"/>
      <c r="M55922" s="51"/>
    </row>
    <row r="55923" spans="9:13">
      <c r="I55923" s="51"/>
      <c r="M55923" s="51"/>
    </row>
    <row r="55924" spans="9:13">
      <c r="I55924" s="51"/>
      <c r="M55924" s="51"/>
    </row>
    <row r="55925" spans="9:13">
      <c r="I55925" s="51"/>
      <c r="M55925" s="51"/>
    </row>
    <row r="55926" spans="9:13">
      <c r="I55926" s="51"/>
      <c r="M55926" s="51"/>
    </row>
    <row r="55927" spans="9:13">
      <c r="I55927" s="51"/>
      <c r="M55927" s="51"/>
    </row>
    <row r="55928" spans="9:13">
      <c r="I55928" s="51"/>
      <c r="M55928" s="51"/>
    </row>
    <row r="55929" spans="9:13">
      <c r="I55929" s="51"/>
      <c r="M55929" s="51"/>
    </row>
    <row r="55930" spans="9:13">
      <c r="I55930" s="51"/>
      <c r="M55930" s="51"/>
    </row>
    <row r="55931" spans="9:13">
      <c r="I55931" s="51"/>
      <c r="M55931" s="51"/>
    </row>
    <row r="55932" spans="9:13">
      <c r="I55932" s="51"/>
      <c r="M55932" s="51"/>
    </row>
    <row r="55933" spans="9:13">
      <c r="I55933" s="51"/>
      <c r="M55933" s="51"/>
    </row>
    <row r="55934" spans="9:13">
      <c r="I55934" s="51"/>
      <c r="M55934" s="51"/>
    </row>
    <row r="55935" spans="9:13">
      <c r="I55935" s="51"/>
      <c r="M55935" s="51"/>
    </row>
    <row r="55936" spans="9:13">
      <c r="I55936" s="51"/>
      <c r="M55936" s="51"/>
    </row>
    <row r="55937" spans="9:13">
      <c r="I55937" s="51"/>
      <c r="M55937" s="51"/>
    </row>
    <row r="55938" spans="9:13">
      <c r="I55938" s="51"/>
      <c r="M55938" s="51"/>
    </row>
    <row r="55939" spans="9:13">
      <c r="I55939" s="51"/>
      <c r="M55939" s="51"/>
    </row>
    <row r="55940" spans="9:13">
      <c r="I55940" s="51"/>
      <c r="M55940" s="51"/>
    </row>
    <row r="55941" spans="9:13">
      <c r="I55941" s="51"/>
      <c r="M55941" s="51"/>
    </row>
    <row r="55942" spans="9:13">
      <c r="I55942" s="51"/>
      <c r="M55942" s="51"/>
    </row>
    <row r="55943" spans="9:13">
      <c r="I55943" s="51"/>
      <c r="M55943" s="51"/>
    </row>
    <row r="55944" spans="9:13">
      <c r="I55944" s="51"/>
      <c r="M55944" s="51"/>
    </row>
    <row r="55945" spans="9:13">
      <c r="I55945" s="51"/>
      <c r="M55945" s="51"/>
    </row>
    <row r="55946" spans="9:13">
      <c r="I55946" s="51"/>
      <c r="M55946" s="51"/>
    </row>
    <row r="55947" spans="9:13">
      <c r="I55947" s="51"/>
      <c r="M55947" s="51"/>
    </row>
    <row r="55948" spans="9:13">
      <c r="I55948" s="51"/>
      <c r="M55948" s="51"/>
    </row>
    <row r="55949" spans="9:13">
      <c r="I55949" s="51"/>
      <c r="M55949" s="51"/>
    </row>
    <row r="55950" spans="9:13">
      <c r="I55950" s="51"/>
      <c r="M55950" s="51"/>
    </row>
    <row r="55951" spans="9:13">
      <c r="I55951" s="51"/>
      <c r="M55951" s="51"/>
    </row>
    <row r="55952" spans="9:13">
      <c r="I55952" s="51"/>
      <c r="M55952" s="51"/>
    </row>
    <row r="55953" spans="9:13">
      <c r="I55953" s="51"/>
      <c r="M55953" s="51"/>
    </row>
    <row r="55954" spans="9:13">
      <c r="I55954" s="51"/>
      <c r="M55954" s="51"/>
    </row>
    <row r="55955" spans="9:13">
      <c r="I55955" s="51"/>
      <c r="M55955" s="51"/>
    </row>
    <row r="55956" spans="9:13">
      <c r="I55956" s="51"/>
      <c r="M55956" s="51"/>
    </row>
    <row r="55957" spans="9:13">
      <c r="I55957" s="51"/>
      <c r="M55957" s="51"/>
    </row>
    <row r="55958" spans="9:13">
      <c r="I55958" s="51"/>
      <c r="M55958" s="51"/>
    </row>
    <row r="55959" spans="9:13">
      <c r="I55959" s="51"/>
      <c r="M55959" s="51"/>
    </row>
    <row r="55960" spans="9:13">
      <c r="I55960" s="51"/>
      <c r="M55960" s="51"/>
    </row>
    <row r="55961" spans="9:13">
      <c r="I55961" s="51"/>
      <c r="M55961" s="51"/>
    </row>
    <row r="55962" spans="9:13">
      <c r="I55962" s="51"/>
      <c r="M55962" s="51"/>
    </row>
    <row r="55963" spans="9:13">
      <c r="I55963" s="51"/>
      <c r="M55963" s="51"/>
    </row>
    <row r="55964" spans="9:13">
      <c r="I55964" s="51"/>
      <c r="M55964" s="51"/>
    </row>
    <row r="55965" spans="9:13">
      <c r="I55965" s="51"/>
      <c r="M55965" s="51"/>
    </row>
    <row r="55966" spans="9:13">
      <c r="I55966" s="51"/>
      <c r="M55966" s="51"/>
    </row>
    <row r="55967" spans="9:13">
      <c r="I55967" s="51"/>
      <c r="M55967" s="51"/>
    </row>
    <row r="55968" spans="9:13">
      <c r="I55968" s="51"/>
      <c r="M55968" s="51"/>
    </row>
    <row r="55969" spans="9:13">
      <c r="I55969" s="51"/>
      <c r="M55969" s="51"/>
    </row>
    <row r="55970" spans="9:13">
      <c r="I55970" s="51"/>
      <c r="M55970" s="51"/>
    </row>
    <row r="55971" spans="9:13">
      <c r="I55971" s="51"/>
      <c r="M55971" s="51"/>
    </row>
    <row r="55972" spans="9:13">
      <c r="I55972" s="51"/>
      <c r="M55972" s="51"/>
    </row>
    <row r="55973" spans="9:13">
      <c r="I55973" s="51"/>
      <c r="M55973" s="51"/>
    </row>
    <row r="55974" spans="9:13">
      <c r="I55974" s="51"/>
      <c r="M55974" s="51"/>
    </row>
    <row r="55975" spans="9:13">
      <c r="I55975" s="51"/>
      <c r="M55975" s="51"/>
    </row>
    <row r="55976" spans="9:13">
      <c r="I55976" s="51"/>
      <c r="M55976" s="51"/>
    </row>
    <row r="55977" spans="9:13">
      <c r="I55977" s="51"/>
      <c r="M55977" s="51"/>
    </row>
    <row r="55978" spans="9:13">
      <c r="I55978" s="51"/>
      <c r="M55978" s="51"/>
    </row>
    <row r="55979" spans="9:13">
      <c r="I55979" s="51"/>
      <c r="M55979" s="51"/>
    </row>
    <row r="55980" spans="9:13">
      <c r="I55980" s="51"/>
      <c r="M55980" s="51"/>
    </row>
    <row r="55981" spans="9:13">
      <c r="I55981" s="51"/>
      <c r="M55981" s="51"/>
    </row>
    <row r="55982" spans="9:13">
      <c r="I55982" s="51"/>
      <c r="M55982" s="51"/>
    </row>
    <row r="55983" spans="9:13">
      <c r="I55983" s="51"/>
      <c r="M55983" s="51"/>
    </row>
    <row r="55984" spans="9:13">
      <c r="I55984" s="51"/>
      <c r="M55984" s="51"/>
    </row>
    <row r="55985" spans="9:13">
      <c r="I55985" s="51"/>
      <c r="M55985" s="51"/>
    </row>
    <row r="55986" spans="9:13">
      <c r="I55986" s="51"/>
      <c r="M55986" s="51"/>
    </row>
    <row r="55987" spans="9:13">
      <c r="I55987" s="51"/>
      <c r="M55987" s="51"/>
    </row>
    <row r="55988" spans="9:13">
      <c r="I55988" s="51"/>
      <c r="M55988" s="51"/>
    </row>
    <row r="55989" spans="9:13">
      <c r="I55989" s="51"/>
      <c r="M55989" s="51"/>
    </row>
    <row r="55990" spans="9:13">
      <c r="I55990" s="51"/>
      <c r="M55990" s="51"/>
    </row>
    <row r="55991" spans="9:13">
      <c r="I55991" s="51"/>
      <c r="M55991" s="51"/>
    </row>
    <row r="55992" spans="9:13">
      <c r="I55992" s="51"/>
      <c r="M55992" s="51"/>
    </row>
    <row r="55993" spans="9:13">
      <c r="I55993" s="51"/>
      <c r="M55993" s="51"/>
    </row>
    <row r="55994" spans="9:13">
      <c r="I55994" s="51"/>
      <c r="M55994" s="51"/>
    </row>
    <row r="55995" spans="9:13">
      <c r="I55995" s="51"/>
      <c r="M55995" s="51"/>
    </row>
    <row r="55996" spans="9:13">
      <c r="I55996" s="51"/>
      <c r="M55996" s="51"/>
    </row>
    <row r="55997" spans="9:13">
      <c r="I55997" s="51"/>
      <c r="M55997" s="51"/>
    </row>
    <row r="55998" spans="9:13">
      <c r="I55998" s="51"/>
      <c r="M55998" s="51"/>
    </row>
    <row r="55999" spans="9:13">
      <c r="I55999" s="51"/>
      <c r="M55999" s="51"/>
    </row>
    <row r="56000" spans="9:13">
      <c r="I56000" s="51"/>
      <c r="M56000" s="51"/>
    </row>
    <row r="56001" spans="9:13">
      <c r="I56001" s="51"/>
      <c r="M56001" s="51"/>
    </row>
    <row r="56002" spans="9:13">
      <c r="I56002" s="51"/>
      <c r="M56002" s="51"/>
    </row>
    <row r="56003" spans="9:13">
      <c r="I56003" s="51"/>
      <c r="M56003" s="51"/>
    </row>
    <row r="56004" spans="9:13">
      <c r="I56004" s="51"/>
      <c r="M56004" s="51"/>
    </row>
    <row r="56005" spans="9:13">
      <c r="I56005" s="51"/>
      <c r="M56005" s="51"/>
    </row>
    <row r="56006" spans="9:13">
      <c r="I56006" s="51"/>
      <c r="M56006" s="51"/>
    </row>
    <row r="56007" spans="9:13">
      <c r="I56007" s="51"/>
      <c r="M56007" s="51"/>
    </row>
    <row r="56008" spans="9:13">
      <c r="I56008" s="51"/>
      <c r="M56008" s="51"/>
    </row>
    <row r="56009" spans="9:13">
      <c r="I56009" s="51"/>
      <c r="M56009" s="51"/>
    </row>
    <row r="56010" spans="9:13">
      <c r="I56010" s="51"/>
      <c r="M56010" s="51"/>
    </row>
    <row r="56011" spans="9:13">
      <c r="I56011" s="51"/>
      <c r="M56011" s="51"/>
    </row>
    <row r="56012" spans="9:13">
      <c r="I56012" s="51"/>
      <c r="M56012" s="51"/>
    </row>
    <row r="56013" spans="9:13">
      <c r="I56013" s="51"/>
      <c r="M56013" s="51"/>
    </row>
    <row r="56014" spans="9:13">
      <c r="I56014" s="51"/>
      <c r="M56014" s="51"/>
    </row>
    <row r="56015" spans="9:13">
      <c r="I56015" s="51"/>
      <c r="M56015" s="51"/>
    </row>
    <row r="56016" spans="9:13">
      <c r="I56016" s="51"/>
      <c r="M56016" s="51"/>
    </row>
    <row r="56017" spans="9:13">
      <c r="I56017" s="51"/>
      <c r="M56017" s="51"/>
    </row>
    <row r="56018" spans="9:13">
      <c r="I56018" s="51"/>
      <c r="M56018" s="51"/>
    </row>
    <row r="56019" spans="9:13">
      <c r="I56019" s="51"/>
      <c r="M56019" s="51"/>
    </row>
    <row r="56020" spans="9:13">
      <c r="I56020" s="51"/>
      <c r="M56020" s="51"/>
    </row>
    <row r="56021" spans="9:13">
      <c r="I56021" s="51"/>
      <c r="M56021" s="51"/>
    </row>
    <row r="56022" spans="9:13">
      <c r="I56022" s="51"/>
      <c r="M56022" s="51"/>
    </row>
    <row r="56023" spans="9:13">
      <c r="I56023" s="51"/>
      <c r="M56023" s="51"/>
    </row>
    <row r="56024" spans="9:13">
      <c r="I56024" s="51"/>
      <c r="M56024" s="51"/>
    </row>
    <row r="56025" spans="9:13">
      <c r="I56025" s="51"/>
      <c r="M56025" s="51"/>
    </row>
    <row r="56026" spans="9:13">
      <c r="I56026" s="51"/>
      <c r="M56026" s="51"/>
    </row>
    <row r="56027" spans="9:13">
      <c r="I56027" s="51"/>
      <c r="M56027" s="51"/>
    </row>
    <row r="56028" spans="9:13">
      <c r="I56028" s="51"/>
      <c r="M56028" s="51"/>
    </row>
    <row r="56029" spans="9:13">
      <c r="I56029" s="51"/>
      <c r="M56029" s="51"/>
    </row>
    <row r="56030" spans="9:13">
      <c r="I56030" s="51"/>
      <c r="M56030" s="51"/>
    </row>
    <row r="56031" spans="9:13">
      <c r="I56031" s="51"/>
      <c r="M56031" s="51"/>
    </row>
    <row r="56032" spans="9:13">
      <c r="I56032" s="51"/>
      <c r="M56032" s="51"/>
    </row>
    <row r="56033" spans="9:13">
      <c r="I56033" s="51"/>
      <c r="M56033" s="51"/>
    </row>
    <row r="56034" spans="9:13">
      <c r="I56034" s="51"/>
      <c r="M56034" s="51"/>
    </row>
    <row r="56035" spans="9:13">
      <c r="I56035" s="51"/>
      <c r="M56035" s="51"/>
    </row>
    <row r="56036" spans="9:13">
      <c r="I56036" s="51"/>
      <c r="M56036" s="51"/>
    </row>
    <row r="56037" spans="9:13">
      <c r="I56037" s="51"/>
      <c r="M56037" s="51"/>
    </row>
    <row r="56038" spans="9:13">
      <c r="I56038" s="51"/>
      <c r="M56038" s="51"/>
    </row>
    <row r="56039" spans="9:13">
      <c r="I56039" s="51"/>
      <c r="M56039" s="51"/>
    </row>
    <row r="56040" spans="9:13">
      <c r="I56040" s="51"/>
      <c r="M56040" s="51"/>
    </row>
    <row r="56041" spans="9:13">
      <c r="I56041" s="51"/>
      <c r="M56041" s="51"/>
    </row>
    <row r="56042" spans="9:13">
      <c r="I56042" s="51"/>
      <c r="M56042" s="51"/>
    </row>
    <row r="56043" spans="9:13">
      <c r="I56043" s="51"/>
      <c r="M56043" s="51"/>
    </row>
    <row r="56044" spans="9:13">
      <c r="I56044" s="51"/>
      <c r="M56044" s="51"/>
    </row>
    <row r="56045" spans="9:13">
      <c r="I56045" s="51"/>
      <c r="M56045" s="51"/>
    </row>
    <row r="56046" spans="9:13">
      <c r="I56046" s="51"/>
      <c r="M56046" s="51"/>
    </row>
    <row r="56047" spans="9:13">
      <c r="I56047" s="51"/>
      <c r="M56047" s="51"/>
    </row>
    <row r="56048" spans="9:13">
      <c r="I56048" s="51"/>
      <c r="M56048" s="51"/>
    </row>
    <row r="56049" spans="9:13">
      <c r="I56049" s="51"/>
      <c r="M56049" s="51"/>
    </row>
    <row r="56050" spans="9:13">
      <c r="I56050" s="51"/>
      <c r="M56050" s="51"/>
    </row>
    <row r="56051" spans="9:13">
      <c r="I56051" s="51"/>
      <c r="M56051" s="51"/>
    </row>
    <row r="56052" spans="9:13">
      <c r="I56052" s="51"/>
      <c r="M56052" s="51"/>
    </row>
    <row r="56053" spans="9:13">
      <c r="I56053" s="51"/>
      <c r="M56053" s="51"/>
    </row>
    <row r="56054" spans="9:13">
      <c r="I56054" s="51"/>
      <c r="M56054" s="51"/>
    </row>
    <row r="56055" spans="9:13">
      <c r="I56055" s="51"/>
      <c r="M56055" s="51"/>
    </row>
    <row r="56056" spans="9:13">
      <c r="I56056" s="51"/>
      <c r="M56056" s="51"/>
    </row>
    <row r="56057" spans="9:13">
      <c r="I56057" s="51"/>
      <c r="M56057" s="51"/>
    </row>
    <row r="56058" spans="9:13">
      <c r="I56058" s="51"/>
      <c r="M56058" s="51"/>
    </row>
    <row r="56059" spans="9:13">
      <c r="I56059" s="51"/>
      <c r="M56059" s="51"/>
    </row>
    <row r="56060" spans="9:13">
      <c r="I56060" s="51"/>
      <c r="M56060" s="51"/>
    </row>
    <row r="56061" spans="9:13">
      <c r="I56061" s="51"/>
      <c r="M56061" s="51"/>
    </row>
    <row r="56062" spans="9:13">
      <c r="I56062" s="51"/>
      <c r="M56062" s="51"/>
    </row>
    <row r="56063" spans="9:13">
      <c r="I56063" s="51"/>
      <c r="M56063" s="51"/>
    </row>
    <row r="56064" spans="9:13">
      <c r="I56064" s="51"/>
      <c r="M56064" s="51"/>
    </row>
    <row r="56065" spans="9:13">
      <c r="I56065" s="51"/>
      <c r="M56065" s="51"/>
    </row>
    <row r="56066" spans="9:13">
      <c r="I56066" s="51"/>
      <c r="M56066" s="51"/>
    </row>
    <row r="56067" spans="9:13">
      <c r="I56067" s="51"/>
      <c r="M56067" s="51"/>
    </row>
    <row r="56068" spans="9:13">
      <c r="I56068" s="51"/>
      <c r="M56068" s="51"/>
    </row>
    <row r="56069" spans="9:13">
      <c r="I56069" s="51"/>
      <c r="M56069" s="51"/>
    </row>
    <row r="56070" spans="9:13">
      <c r="I56070" s="51"/>
      <c r="M56070" s="51"/>
    </row>
    <row r="56071" spans="9:13">
      <c r="I56071" s="51"/>
      <c r="M56071" s="51"/>
    </row>
    <row r="56072" spans="9:13">
      <c r="I56072" s="51"/>
      <c r="M56072" s="51"/>
    </row>
    <row r="56073" spans="9:13">
      <c r="I56073" s="51"/>
      <c r="M56073" s="51"/>
    </row>
    <row r="56074" spans="9:13">
      <c r="I56074" s="51"/>
      <c r="M56074" s="51"/>
    </row>
    <row r="56075" spans="9:13">
      <c r="I56075" s="51"/>
      <c r="M56075" s="51"/>
    </row>
    <row r="56076" spans="9:13">
      <c r="I56076" s="51"/>
      <c r="M56076" s="51"/>
    </row>
    <row r="56077" spans="9:13">
      <c r="I56077" s="51"/>
      <c r="M56077" s="51"/>
    </row>
    <row r="56078" spans="9:13">
      <c r="I56078" s="51"/>
      <c r="M56078" s="51"/>
    </row>
    <row r="56079" spans="9:13">
      <c r="I56079" s="51"/>
      <c r="M56079" s="51"/>
    </row>
    <row r="56080" spans="9:13">
      <c r="I56080" s="51"/>
      <c r="M56080" s="51"/>
    </row>
    <row r="56081" spans="9:13">
      <c r="I56081" s="51"/>
      <c r="M56081" s="51"/>
    </row>
    <row r="56082" spans="9:13">
      <c r="I56082" s="51"/>
      <c r="M56082" s="51"/>
    </row>
    <row r="56083" spans="9:13">
      <c r="I56083" s="51"/>
      <c r="M56083" s="51"/>
    </row>
    <row r="56084" spans="9:13">
      <c r="I56084" s="51"/>
      <c r="M56084" s="51"/>
    </row>
    <row r="56085" spans="9:13">
      <c r="I56085" s="51"/>
      <c r="M56085" s="51"/>
    </row>
    <row r="56086" spans="9:13">
      <c r="I56086" s="51"/>
      <c r="M56086" s="51"/>
    </row>
    <row r="56087" spans="9:13">
      <c r="I56087" s="51"/>
      <c r="M56087" s="51"/>
    </row>
    <row r="56088" spans="9:13">
      <c r="I56088" s="51"/>
      <c r="M56088" s="51"/>
    </row>
    <row r="56089" spans="9:13">
      <c r="I56089" s="51"/>
      <c r="M56089" s="51"/>
    </row>
    <row r="56090" spans="9:13">
      <c r="I56090" s="51"/>
      <c r="M56090" s="51"/>
    </row>
    <row r="56091" spans="9:13">
      <c r="I56091" s="51"/>
      <c r="M56091" s="51"/>
    </row>
    <row r="56092" spans="9:13">
      <c r="I56092" s="51"/>
      <c r="M56092" s="51"/>
    </row>
    <row r="56093" spans="9:13">
      <c r="I56093" s="51"/>
      <c r="M56093" s="51"/>
    </row>
    <row r="56094" spans="9:13">
      <c r="I56094" s="51"/>
      <c r="M56094" s="51"/>
    </row>
    <row r="56095" spans="9:13">
      <c r="I56095" s="51"/>
      <c r="M56095" s="51"/>
    </row>
    <row r="56096" spans="9:13">
      <c r="I56096" s="51"/>
      <c r="M56096" s="51"/>
    </row>
    <row r="56097" spans="9:13">
      <c r="I56097" s="51"/>
      <c r="M56097" s="51"/>
    </row>
    <row r="56098" spans="9:13">
      <c r="I56098" s="51"/>
      <c r="M56098" s="51"/>
    </row>
    <row r="56099" spans="9:13">
      <c r="I56099" s="51"/>
      <c r="M56099" s="51"/>
    </row>
    <row r="56100" spans="9:13">
      <c r="I56100" s="51"/>
      <c r="M56100" s="51"/>
    </row>
    <row r="56101" spans="9:13">
      <c r="I56101" s="51"/>
      <c r="M56101" s="51"/>
    </row>
    <row r="56102" spans="9:13">
      <c r="I56102" s="51"/>
      <c r="M56102" s="51"/>
    </row>
    <row r="56103" spans="9:13">
      <c r="I56103" s="51"/>
      <c r="M56103" s="51"/>
    </row>
    <row r="56104" spans="9:13">
      <c r="I56104" s="51"/>
      <c r="M56104" s="51"/>
    </row>
    <row r="56105" spans="9:13">
      <c r="I56105" s="51"/>
      <c r="M56105" s="51"/>
    </row>
    <row r="56106" spans="9:13">
      <c r="I56106" s="51"/>
      <c r="M56106" s="51"/>
    </row>
    <row r="56107" spans="9:13">
      <c r="I56107" s="51"/>
      <c r="M56107" s="51"/>
    </row>
    <row r="56108" spans="9:13">
      <c r="I56108" s="51"/>
      <c r="M56108" s="51"/>
    </row>
    <row r="56109" spans="9:13">
      <c r="I56109" s="51"/>
      <c r="M56109" s="51"/>
    </row>
    <row r="56110" spans="9:13">
      <c r="I56110" s="51"/>
      <c r="M56110" s="51"/>
    </row>
    <row r="56111" spans="9:13">
      <c r="I56111" s="51"/>
      <c r="M56111" s="51"/>
    </row>
    <row r="56112" spans="9:13">
      <c r="I56112" s="51"/>
      <c r="M56112" s="51"/>
    </row>
    <row r="56113" spans="9:13">
      <c r="I56113" s="51"/>
      <c r="M56113" s="51"/>
    </row>
    <row r="56114" spans="9:13">
      <c r="I56114" s="51"/>
      <c r="M56114" s="51"/>
    </row>
    <row r="56115" spans="9:13">
      <c r="I56115" s="51"/>
      <c r="M56115" s="51"/>
    </row>
    <row r="56116" spans="9:13">
      <c r="I56116" s="51"/>
      <c r="M56116" s="51"/>
    </row>
    <row r="56117" spans="9:13">
      <c r="I56117" s="51"/>
      <c r="M56117" s="51"/>
    </row>
    <row r="56118" spans="9:13">
      <c r="I56118" s="51"/>
      <c r="M56118" s="51"/>
    </row>
    <row r="56119" spans="9:13">
      <c r="I56119" s="51"/>
      <c r="M56119" s="51"/>
    </row>
    <row r="56120" spans="9:13">
      <c r="I56120" s="51"/>
      <c r="M56120" s="51"/>
    </row>
    <row r="56121" spans="9:13">
      <c r="I56121" s="51"/>
      <c r="M56121" s="51"/>
    </row>
    <row r="56122" spans="9:13">
      <c r="I56122" s="51"/>
      <c r="M56122" s="51"/>
    </row>
    <row r="56123" spans="9:13">
      <c r="I56123" s="51"/>
      <c r="M56123" s="51"/>
    </row>
    <row r="56124" spans="9:13">
      <c r="I56124" s="51"/>
      <c r="M56124" s="51"/>
    </row>
    <row r="56125" spans="9:13">
      <c r="I56125" s="51"/>
      <c r="M56125" s="51"/>
    </row>
    <row r="56126" spans="9:13">
      <c r="I56126" s="51"/>
      <c r="M56126" s="51"/>
    </row>
    <row r="56127" spans="9:13">
      <c r="I56127" s="51"/>
      <c r="M56127" s="51"/>
    </row>
    <row r="56128" spans="9:13">
      <c r="I56128" s="51"/>
      <c r="M56128" s="51"/>
    </row>
    <row r="56129" spans="9:13">
      <c r="I56129" s="51"/>
      <c r="M56129" s="51"/>
    </row>
    <row r="56130" spans="9:13">
      <c r="I56130" s="51"/>
      <c r="M56130" s="51"/>
    </row>
    <row r="56131" spans="9:13">
      <c r="I56131" s="51"/>
      <c r="M56131" s="51"/>
    </row>
    <row r="56132" spans="9:13">
      <c r="I56132" s="51"/>
      <c r="M56132" s="51"/>
    </row>
    <row r="56133" spans="9:13">
      <c r="I56133" s="51"/>
      <c r="M56133" s="51"/>
    </row>
    <row r="56134" spans="9:13">
      <c r="I56134" s="51"/>
      <c r="M56134" s="51"/>
    </row>
    <row r="56135" spans="9:13">
      <c r="I56135" s="51"/>
      <c r="M56135" s="51"/>
    </row>
    <row r="56136" spans="9:13">
      <c r="I56136" s="51"/>
      <c r="M56136" s="51"/>
    </row>
    <row r="56137" spans="9:13">
      <c r="I56137" s="51"/>
      <c r="M56137" s="51"/>
    </row>
    <row r="56138" spans="9:13">
      <c r="I56138" s="51"/>
      <c r="M56138" s="51"/>
    </row>
    <row r="56139" spans="9:13">
      <c r="I56139" s="51"/>
      <c r="M56139" s="51"/>
    </row>
    <row r="56140" spans="9:13">
      <c r="I56140" s="51"/>
      <c r="M56140" s="51"/>
    </row>
    <row r="56141" spans="9:13">
      <c r="I56141" s="51"/>
      <c r="M56141" s="51"/>
    </row>
    <row r="56142" spans="9:13">
      <c r="I56142" s="51"/>
      <c r="M56142" s="51"/>
    </row>
    <row r="56143" spans="9:13">
      <c r="I56143" s="51"/>
      <c r="M56143" s="51"/>
    </row>
    <row r="56144" spans="9:13">
      <c r="I56144" s="51"/>
      <c r="M56144" s="51"/>
    </row>
    <row r="56145" spans="9:13">
      <c r="I56145" s="51"/>
      <c r="M56145" s="51"/>
    </row>
    <row r="56146" spans="9:13">
      <c r="I56146" s="51"/>
      <c r="M56146" s="51"/>
    </row>
    <row r="56147" spans="9:13">
      <c r="I56147" s="51"/>
      <c r="M56147" s="51"/>
    </row>
    <row r="56148" spans="9:13">
      <c r="I56148" s="51"/>
      <c r="M56148" s="51"/>
    </row>
    <row r="56149" spans="9:13">
      <c r="I56149" s="51"/>
      <c r="M56149" s="51"/>
    </row>
    <row r="56150" spans="9:13">
      <c r="I56150" s="51"/>
      <c r="M56150" s="51"/>
    </row>
    <row r="56151" spans="9:13">
      <c r="I56151" s="51"/>
      <c r="M56151" s="51"/>
    </row>
    <row r="56152" spans="9:13">
      <c r="I56152" s="51"/>
      <c r="M56152" s="51"/>
    </row>
    <row r="56153" spans="9:13">
      <c r="I56153" s="51"/>
      <c r="M56153" s="51"/>
    </row>
    <row r="56154" spans="9:13">
      <c r="I56154" s="51"/>
      <c r="M56154" s="51"/>
    </row>
    <row r="56155" spans="9:13">
      <c r="I56155" s="51"/>
      <c r="M56155" s="51"/>
    </row>
    <row r="56156" spans="9:13">
      <c r="I56156" s="51"/>
      <c r="M56156" s="51"/>
    </row>
    <row r="56157" spans="9:13">
      <c r="I56157" s="51"/>
      <c r="M56157" s="51"/>
    </row>
    <row r="56158" spans="9:13">
      <c r="I56158" s="51"/>
      <c r="M56158" s="51"/>
    </row>
    <row r="56159" spans="9:13">
      <c r="I56159" s="51"/>
      <c r="M56159" s="51"/>
    </row>
    <row r="56160" spans="9:13">
      <c r="I56160" s="51"/>
      <c r="M56160" s="51"/>
    </row>
    <row r="56161" spans="9:13">
      <c r="I56161" s="51"/>
      <c r="M56161" s="51"/>
    </row>
    <row r="56162" spans="9:13">
      <c r="I56162" s="51"/>
      <c r="M56162" s="51"/>
    </row>
    <row r="56163" spans="9:13">
      <c r="I56163" s="51"/>
      <c r="M56163" s="51"/>
    </row>
    <row r="56164" spans="9:13">
      <c r="I56164" s="51"/>
      <c r="M56164" s="51"/>
    </row>
    <row r="56165" spans="9:13">
      <c r="I56165" s="51"/>
      <c r="M56165" s="51"/>
    </row>
    <row r="56166" spans="9:13">
      <c r="I56166" s="51"/>
      <c r="M56166" s="51"/>
    </row>
    <row r="56167" spans="9:13">
      <c r="I56167" s="51"/>
      <c r="M56167" s="51"/>
    </row>
    <row r="56168" spans="9:13">
      <c r="I56168" s="51"/>
      <c r="M56168" s="51"/>
    </row>
    <row r="56169" spans="9:13">
      <c r="I56169" s="51"/>
      <c r="M56169" s="51"/>
    </row>
    <row r="56170" spans="9:13">
      <c r="I56170" s="51"/>
      <c r="M56170" s="51"/>
    </row>
    <row r="56171" spans="9:13">
      <c r="I56171" s="51"/>
      <c r="M56171" s="51"/>
    </row>
    <row r="56172" spans="9:13">
      <c r="I56172" s="51"/>
      <c r="M56172" s="51"/>
    </row>
    <row r="56173" spans="9:13">
      <c r="I56173" s="51"/>
      <c r="M56173" s="51"/>
    </row>
    <row r="56174" spans="9:13">
      <c r="I56174" s="51"/>
      <c r="M56174" s="51"/>
    </row>
    <row r="56175" spans="9:13">
      <c r="I56175" s="51"/>
      <c r="M56175" s="51"/>
    </row>
    <row r="56176" spans="9:13">
      <c r="I56176" s="51"/>
      <c r="M56176" s="51"/>
    </row>
    <row r="56177" spans="9:13">
      <c r="I56177" s="51"/>
      <c r="M56177" s="51"/>
    </row>
    <row r="56178" spans="9:13">
      <c r="I56178" s="51"/>
      <c r="M56178" s="51"/>
    </row>
    <row r="56179" spans="9:13">
      <c r="I56179" s="51"/>
      <c r="M56179" s="51"/>
    </row>
    <row r="56180" spans="9:13">
      <c r="I56180" s="51"/>
      <c r="M56180" s="51"/>
    </row>
    <row r="56181" spans="9:13">
      <c r="I56181" s="51"/>
      <c r="M56181" s="51"/>
    </row>
    <row r="56182" spans="9:13">
      <c r="I56182" s="51"/>
      <c r="M56182" s="51"/>
    </row>
    <row r="56183" spans="9:13">
      <c r="I56183" s="51"/>
      <c r="M56183" s="51"/>
    </row>
    <row r="56184" spans="9:13">
      <c r="I56184" s="51"/>
      <c r="M56184" s="51"/>
    </row>
    <row r="56185" spans="9:13">
      <c r="I56185" s="51"/>
      <c r="M56185" s="51"/>
    </row>
    <row r="56186" spans="9:13">
      <c r="I56186" s="51"/>
      <c r="M56186" s="51"/>
    </row>
    <row r="56187" spans="9:13">
      <c r="I56187" s="51"/>
      <c r="M56187" s="51"/>
    </row>
    <row r="56188" spans="9:13">
      <c r="I56188" s="51"/>
      <c r="M56188" s="51"/>
    </row>
    <row r="56189" spans="9:13">
      <c r="I56189" s="51"/>
      <c r="M56189" s="51"/>
    </row>
    <row r="56190" spans="9:13">
      <c r="I56190" s="51"/>
      <c r="M56190" s="51"/>
    </row>
    <row r="56191" spans="9:13">
      <c r="I56191" s="51"/>
      <c r="M56191" s="51"/>
    </row>
    <row r="56192" spans="9:13">
      <c r="I56192" s="51"/>
      <c r="M56192" s="51"/>
    </row>
    <row r="56193" spans="9:13">
      <c r="I56193" s="51"/>
      <c r="M56193" s="51"/>
    </row>
    <row r="56194" spans="9:13">
      <c r="I56194" s="51"/>
      <c r="M56194" s="51"/>
    </row>
    <row r="56195" spans="9:13">
      <c r="I56195" s="51"/>
      <c r="M56195" s="51"/>
    </row>
    <row r="56196" spans="9:13">
      <c r="I56196" s="51"/>
      <c r="M56196" s="51"/>
    </row>
    <row r="56197" spans="9:13">
      <c r="I56197" s="51"/>
      <c r="M56197" s="51"/>
    </row>
    <row r="56198" spans="9:13">
      <c r="I56198" s="51"/>
      <c r="M56198" s="51"/>
    </row>
    <row r="56199" spans="9:13">
      <c r="I56199" s="51"/>
      <c r="M56199" s="51"/>
    </row>
    <row r="56200" spans="9:13">
      <c r="I56200" s="51"/>
      <c r="M56200" s="51"/>
    </row>
    <row r="56201" spans="9:13">
      <c r="I56201" s="51"/>
      <c r="M56201" s="51"/>
    </row>
    <row r="56202" spans="9:13">
      <c r="I56202" s="51"/>
      <c r="M56202" s="51"/>
    </row>
    <row r="56203" spans="9:13">
      <c r="I56203" s="51"/>
      <c r="M56203" s="51"/>
    </row>
    <row r="56204" spans="9:13">
      <c r="I56204" s="51"/>
      <c r="M56204" s="51"/>
    </row>
    <row r="56205" spans="9:13">
      <c r="I56205" s="51"/>
      <c r="M56205" s="51"/>
    </row>
    <row r="56206" spans="9:13">
      <c r="I56206" s="51"/>
      <c r="M56206" s="51"/>
    </row>
    <row r="56207" spans="9:13">
      <c r="I56207" s="51"/>
      <c r="M56207" s="51"/>
    </row>
    <row r="56208" spans="9:13">
      <c r="I56208" s="51"/>
      <c r="M56208" s="51"/>
    </row>
    <row r="56209" spans="9:13">
      <c r="I56209" s="51"/>
      <c r="M56209" s="51"/>
    </row>
    <row r="56210" spans="9:13">
      <c r="I56210" s="51"/>
      <c r="M56210" s="51"/>
    </row>
    <row r="56211" spans="9:13">
      <c r="I56211" s="51"/>
      <c r="M56211" s="51"/>
    </row>
    <row r="56212" spans="9:13">
      <c r="I56212" s="51"/>
      <c r="M56212" s="51"/>
    </row>
    <row r="56213" spans="9:13">
      <c r="I56213" s="51"/>
      <c r="M56213" s="51"/>
    </row>
    <row r="56214" spans="9:13">
      <c r="I56214" s="51"/>
      <c r="M56214" s="51"/>
    </row>
    <row r="56215" spans="9:13">
      <c r="I56215" s="51"/>
      <c r="M56215" s="51"/>
    </row>
    <row r="56216" spans="9:13">
      <c r="I56216" s="51"/>
      <c r="M56216" s="51"/>
    </row>
    <row r="56217" spans="9:13">
      <c r="I56217" s="51"/>
      <c r="M56217" s="51"/>
    </row>
    <row r="56218" spans="9:13">
      <c r="I56218" s="51"/>
      <c r="M56218" s="51"/>
    </row>
    <row r="56219" spans="9:13">
      <c r="I56219" s="51"/>
      <c r="M56219" s="51"/>
    </row>
    <row r="56220" spans="9:13">
      <c r="I56220" s="51"/>
      <c r="M56220" s="51"/>
    </row>
    <row r="56221" spans="9:13">
      <c r="I56221" s="51"/>
      <c r="M56221" s="51"/>
    </row>
    <row r="56222" spans="9:13">
      <c r="I56222" s="51"/>
      <c r="M56222" s="51"/>
    </row>
    <row r="56223" spans="9:13">
      <c r="I56223" s="51"/>
      <c r="M56223" s="51"/>
    </row>
    <row r="56224" spans="9:13">
      <c r="I56224" s="51"/>
      <c r="M56224" s="51"/>
    </row>
    <row r="56225" spans="9:13">
      <c r="I56225" s="51"/>
      <c r="M56225" s="51"/>
    </row>
    <row r="56226" spans="9:13">
      <c r="I56226" s="51"/>
      <c r="M56226" s="51"/>
    </row>
    <row r="56227" spans="9:13">
      <c r="I56227" s="51"/>
      <c r="M56227" s="51"/>
    </row>
    <row r="56228" spans="9:13">
      <c r="I56228" s="51"/>
      <c r="M56228" s="51"/>
    </row>
    <row r="56229" spans="9:13">
      <c r="I56229" s="51"/>
      <c r="M56229" s="51"/>
    </row>
    <row r="56230" spans="9:13">
      <c r="I56230" s="51"/>
      <c r="M56230" s="51"/>
    </row>
    <row r="56231" spans="9:13">
      <c r="I56231" s="51"/>
      <c r="M56231" s="51"/>
    </row>
    <row r="56232" spans="9:13">
      <c r="I56232" s="51"/>
      <c r="M56232" s="51"/>
    </row>
    <row r="56233" spans="9:13">
      <c r="I56233" s="51"/>
      <c r="M56233" s="51"/>
    </row>
    <row r="56234" spans="9:13">
      <c r="I56234" s="51"/>
      <c r="M56234" s="51"/>
    </row>
    <row r="56235" spans="9:13">
      <c r="I56235" s="51"/>
      <c r="M56235" s="51"/>
    </row>
    <row r="56236" spans="9:13">
      <c r="I56236" s="51"/>
      <c r="M56236" s="51"/>
    </row>
    <row r="56237" spans="9:13">
      <c r="I56237" s="51"/>
      <c r="M56237" s="51"/>
    </row>
    <row r="56238" spans="9:13">
      <c r="I56238" s="51"/>
      <c r="M56238" s="51"/>
    </row>
    <row r="56239" spans="9:13">
      <c r="I56239" s="51"/>
      <c r="M56239" s="51"/>
    </row>
    <row r="56240" spans="9:13">
      <c r="I56240" s="51"/>
      <c r="M56240" s="51"/>
    </row>
    <row r="56241" spans="9:13">
      <c r="I56241" s="51"/>
      <c r="M56241" s="51"/>
    </row>
    <row r="56242" spans="9:13">
      <c r="I56242" s="51"/>
      <c r="M56242" s="51"/>
    </row>
    <row r="56243" spans="9:13">
      <c r="I56243" s="51"/>
      <c r="M56243" s="51"/>
    </row>
    <row r="56244" spans="9:13">
      <c r="I56244" s="51"/>
      <c r="M56244" s="51"/>
    </row>
    <row r="56245" spans="9:13">
      <c r="I56245" s="51"/>
      <c r="M56245" s="51"/>
    </row>
    <row r="56246" spans="9:13">
      <c r="I56246" s="51"/>
      <c r="M56246" s="51"/>
    </row>
    <row r="56247" spans="9:13">
      <c r="I56247" s="51"/>
      <c r="M56247" s="51"/>
    </row>
    <row r="56248" spans="9:13">
      <c r="I56248" s="51"/>
      <c r="M56248" s="51"/>
    </row>
    <row r="56249" spans="9:13">
      <c r="I56249" s="51"/>
      <c r="M56249" s="51"/>
    </row>
    <row r="56250" spans="9:13">
      <c r="I56250" s="51"/>
      <c r="M56250" s="51"/>
    </row>
    <row r="56251" spans="9:13">
      <c r="I56251" s="51"/>
      <c r="M56251" s="51"/>
    </row>
    <row r="56252" spans="9:13">
      <c r="I56252" s="51"/>
      <c r="M56252" s="51"/>
    </row>
    <row r="56253" spans="9:13">
      <c r="I56253" s="51"/>
      <c r="M56253" s="51"/>
    </row>
    <row r="56254" spans="9:13">
      <c r="I56254" s="51"/>
      <c r="M56254" s="51"/>
    </row>
    <row r="56255" spans="9:13">
      <c r="I56255" s="51"/>
      <c r="M56255" s="51"/>
    </row>
    <row r="56256" spans="9:13">
      <c r="I56256" s="51"/>
      <c r="M56256" s="51"/>
    </row>
    <row r="56257" spans="9:13">
      <c r="I56257" s="51"/>
      <c r="M56257" s="51"/>
    </row>
    <row r="56258" spans="9:13">
      <c r="I56258" s="51"/>
      <c r="M56258" s="51"/>
    </row>
    <row r="56259" spans="9:13">
      <c r="I56259" s="51"/>
      <c r="M56259" s="51"/>
    </row>
    <row r="56260" spans="9:13">
      <c r="I56260" s="51"/>
      <c r="M56260" s="51"/>
    </row>
    <row r="56261" spans="9:13">
      <c r="I56261" s="51"/>
      <c r="M56261" s="51"/>
    </row>
    <row r="56262" spans="9:13">
      <c r="I56262" s="51"/>
      <c r="M56262" s="51"/>
    </row>
    <row r="56263" spans="9:13">
      <c r="I56263" s="51"/>
      <c r="M56263" s="51"/>
    </row>
    <row r="56264" spans="9:13">
      <c r="I56264" s="51"/>
      <c r="M56264" s="51"/>
    </row>
    <row r="56265" spans="9:13">
      <c r="I56265" s="51"/>
      <c r="M56265" s="51"/>
    </row>
    <row r="56266" spans="9:13">
      <c r="I56266" s="51"/>
      <c r="M56266" s="51"/>
    </row>
    <row r="56267" spans="9:13">
      <c r="I56267" s="51"/>
      <c r="M56267" s="51"/>
    </row>
    <row r="56268" spans="9:13">
      <c r="I56268" s="51"/>
      <c r="M56268" s="51"/>
    </row>
    <row r="56269" spans="9:13">
      <c r="I56269" s="51"/>
      <c r="M56269" s="51"/>
    </row>
    <row r="56270" spans="9:13">
      <c r="I56270" s="51"/>
      <c r="M56270" s="51"/>
    </row>
    <row r="56271" spans="9:13">
      <c r="I56271" s="51"/>
      <c r="M56271" s="51"/>
    </row>
    <row r="56272" spans="9:13">
      <c r="I56272" s="51"/>
      <c r="M56272" s="51"/>
    </row>
    <row r="56273" spans="9:13">
      <c r="I56273" s="51"/>
      <c r="M56273" s="51"/>
    </row>
    <row r="56274" spans="9:13">
      <c r="I56274" s="51"/>
      <c r="M56274" s="51"/>
    </row>
    <row r="56275" spans="9:13">
      <c r="I56275" s="51"/>
      <c r="M56275" s="51"/>
    </row>
    <row r="56276" spans="9:13">
      <c r="I56276" s="51"/>
      <c r="M56276" s="51"/>
    </row>
    <row r="56277" spans="9:13">
      <c r="I56277" s="51"/>
      <c r="M56277" s="51"/>
    </row>
    <row r="56278" spans="9:13">
      <c r="I56278" s="51"/>
      <c r="M56278" s="51"/>
    </row>
    <row r="56279" spans="9:13">
      <c r="I56279" s="51"/>
      <c r="M56279" s="51"/>
    </row>
    <row r="56280" spans="9:13">
      <c r="I56280" s="51"/>
      <c r="M56280" s="51"/>
    </row>
    <row r="56281" spans="9:13">
      <c r="I56281" s="51"/>
      <c r="M56281" s="51"/>
    </row>
    <row r="56282" spans="9:13">
      <c r="I56282" s="51"/>
      <c r="M56282" s="51"/>
    </row>
    <row r="56283" spans="9:13">
      <c r="I56283" s="51"/>
      <c r="M56283" s="51"/>
    </row>
    <row r="56284" spans="9:13">
      <c r="I56284" s="51"/>
      <c r="M56284" s="51"/>
    </row>
    <row r="56285" spans="9:13">
      <c r="I56285" s="51"/>
      <c r="M56285" s="51"/>
    </row>
    <row r="56286" spans="9:13">
      <c r="I56286" s="51"/>
      <c r="M56286" s="51"/>
    </row>
    <row r="56287" spans="9:13">
      <c r="I56287" s="51"/>
      <c r="M56287" s="51"/>
    </row>
    <row r="56288" spans="9:13">
      <c r="I56288" s="51"/>
      <c r="M56288" s="51"/>
    </row>
    <row r="56289" spans="9:13">
      <c r="I56289" s="51"/>
      <c r="M56289" s="51"/>
    </row>
    <row r="56290" spans="9:13">
      <c r="I56290" s="51"/>
      <c r="M56290" s="51"/>
    </row>
    <row r="56291" spans="9:13">
      <c r="I56291" s="51"/>
      <c r="M56291" s="51"/>
    </row>
    <row r="56292" spans="9:13">
      <c r="I56292" s="51"/>
      <c r="M56292" s="51"/>
    </row>
    <row r="56293" spans="9:13">
      <c r="I56293" s="51"/>
      <c r="M56293" s="51"/>
    </row>
    <row r="56294" spans="9:13">
      <c r="I56294" s="51"/>
      <c r="M56294" s="51"/>
    </row>
    <row r="56295" spans="9:13">
      <c r="I56295" s="51"/>
      <c r="M56295" s="51"/>
    </row>
    <row r="56296" spans="9:13">
      <c r="I56296" s="51"/>
      <c r="M56296" s="51"/>
    </row>
    <row r="56297" spans="9:13">
      <c r="I56297" s="51"/>
      <c r="M56297" s="51"/>
    </row>
    <row r="56298" spans="9:13">
      <c r="I56298" s="51"/>
      <c r="M56298" s="51"/>
    </row>
    <row r="56299" spans="9:13">
      <c r="I56299" s="51"/>
      <c r="M56299" s="51"/>
    </row>
    <row r="56300" spans="9:13">
      <c r="I56300" s="51"/>
      <c r="M56300" s="51"/>
    </row>
    <row r="56301" spans="9:13">
      <c r="I56301" s="51"/>
      <c r="M56301" s="51"/>
    </row>
    <row r="56302" spans="9:13">
      <c r="I56302" s="51"/>
      <c r="M56302" s="51"/>
    </row>
    <row r="56303" spans="9:13">
      <c r="I56303" s="51"/>
      <c r="M56303" s="51"/>
    </row>
    <row r="56304" spans="9:13">
      <c r="I56304" s="51"/>
      <c r="M56304" s="51"/>
    </row>
    <row r="56305" spans="9:13">
      <c r="I56305" s="51"/>
      <c r="M56305" s="51"/>
    </row>
    <row r="56306" spans="9:13">
      <c r="I56306" s="51"/>
      <c r="M56306" s="51"/>
    </row>
    <row r="56307" spans="9:13">
      <c r="I56307" s="51"/>
      <c r="M56307" s="51"/>
    </row>
    <row r="56308" spans="9:13">
      <c r="I56308" s="51"/>
      <c r="M56308" s="51"/>
    </row>
    <row r="56309" spans="9:13">
      <c r="I56309" s="51"/>
      <c r="M56309" s="51"/>
    </row>
    <row r="56310" spans="9:13">
      <c r="I56310" s="51"/>
      <c r="M56310" s="51"/>
    </row>
    <row r="56311" spans="9:13">
      <c r="I56311" s="51"/>
      <c r="M56311" s="51"/>
    </row>
    <row r="56312" spans="9:13">
      <c r="I56312" s="51"/>
      <c r="M56312" s="51"/>
    </row>
    <row r="56313" spans="9:13">
      <c r="I56313" s="51"/>
      <c r="M56313" s="51"/>
    </row>
    <row r="56314" spans="9:13">
      <c r="I56314" s="51"/>
      <c r="M56314" s="51"/>
    </row>
    <row r="56315" spans="9:13">
      <c r="I56315" s="51"/>
      <c r="M56315" s="51"/>
    </row>
    <row r="56316" spans="9:13">
      <c r="I56316" s="51"/>
      <c r="M56316" s="51"/>
    </row>
    <row r="56317" spans="9:13">
      <c r="I56317" s="51"/>
      <c r="M56317" s="51"/>
    </row>
    <row r="56318" spans="9:13">
      <c r="I56318" s="51"/>
      <c r="M56318" s="51"/>
    </row>
    <row r="56319" spans="9:13">
      <c r="I56319" s="51"/>
      <c r="M56319" s="51"/>
    </row>
    <row r="56320" spans="9:13">
      <c r="I56320" s="51"/>
      <c r="M56320" s="51"/>
    </row>
    <row r="56321" spans="9:13">
      <c r="I56321" s="51"/>
      <c r="M56321" s="51"/>
    </row>
    <row r="56322" spans="9:13">
      <c r="I56322" s="51"/>
      <c r="M56322" s="51"/>
    </row>
    <row r="56323" spans="9:13">
      <c r="I56323" s="51"/>
      <c r="M56323" s="51"/>
    </row>
    <row r="56324" spans="9:13">
      <c r="I56324" s="51"/>
      <c r="M56324" s="51"/>
    </row>
    <row r="56325" spans="9:13">
      <c r="I56325" s="51"/>
      <c r="M56325" s="51"/>
    </row>
    <row r="56326" spans="9:13">
      <c r="I56326" s="51"/>
      <c r="M56326" s="51"/>
    </row>
    <row r="56327" spans="9:13">
      <c r="I56327" s="51"/>
      <c r="M56327" s="51"/>
    </row>
    <row r="56328" spans="9:13">
      <c r="I56328" s="51"/>
      <c r="M56328" s="51"/>
    </row>
    <row r="56329" spans="9:13">
      <c r="I56329" s="51"/>
      <c r="M56329" s="51"/>
    </row>
    <row r="56330" spans="9:13">
      <c r="I56330" s="51"/>
      <c r="M56330" s="51"/>
    </row>
    <row r="56331" spans="9:13">
      <c r="I56331" s="51"/>
      <c r="M56331" s="51"/>
    </row>
    <row r="56332" spans="9:13">
      <c r="I56332" s="51"/>
      <c r="M56332" s="51"/>
    </row>
    <row r="56333" spans="9:13">
      <c r="I56333" s="51"/>
      <c r="M56333" s="51"/>
    </row>
    <row r="56334" spans="9:13">
      <c r="I56334" s="51"/>
      <c r="M56334" s="51"/>
    </row>
    <row r="56335" spans="9:13">
      <c r="I56335" s="51"/>
      <c r="M56335" s="51"/>
    </row>
    <row r="56336" spans="9:13">
      <c r="I56336" s="51"/>
      <c r="M56336" s="51"/>
    </row>
    <row r="56337" spans="9:13">
      <c r="I56337" s="51"/>
      <c r="M56337" s="51"/>
    </row>
    <row r="56338" spans="9:13">
      <c r="I56338" s="51"/>
      <c r="M56338" s="51"/>
    </row>
    <row r="56339" spans="9:13">
      <c r="I56339" s="51"/>
      <c r="M56339" s="51"/>
    </row>
    <row r="56340" spans="9:13">
      <c r="I56340" s="51"/>
      <c r="M56340" s="51"/>
    </row>
    <row r="56341" spans="9:13">
      <c r="I56341" s="51"/>
      <c r="M56341" s="51"/>
    </row>
    <row r="56342" spans="9:13">
      <c r="I56342" s="51"/>
      <c r="M56342" s="51"/>
    </row>
    <row r="56343" spans="9:13">
      <c r="I56343" s="51"/>
      <c r="M56343" s="51"/>
    </row>
    <row r="56344" spans="9:13">
      <c r="I56344" s="51"/>
      <c r="M56344" s="51"/>
    </row>
    <row r="56345" spans="9:13">
      <c r="I56345" s="51"/>
      <c r="M56345" s="51"/>
    </row>
    <row r="56346" spans="9:13">
      <c r="I56346" s="51"/>
      <c r="M56346" s="51"/>
    </row>
    <row r="56347" spans="9:13">
      <c r="I56347" s="51"/>
      <c r="M56347" s="51"/>
    </row>
    <row r="56348" spans="9:13">
      <c r="I56348" s="51"/>
      <c r="M56348" s="51"/>
    </row>
    <row r="56349" spans="9:13">
      <c r="I56349" s="51"/>
      <c r="M56349" s="51"/>
    </row>
    <row r="56350" spans="9:13">
      <c r="I56350" s="51"/>
      <c r="M56350" s="51"/>
    </row>
    <row r="56351" spans="9:13">
      <c r="I56351" s="51"/>
      <c r="M56351" s="51"/>
    </row>
    <row r="56352" spans="9:13">
      <c r="I56352" s="51"/>
      <c r="M56352" s="51"/>
    </row>
    <row r="56353" spans="9:13">
      <c r="I56353" s="51"/>
      <c r="M56353" s="51"/>
    </row>
    <row r="56354" spans="9:13">
      <c r="I56354" s="51"/>
      <c r="M56354" s="51"/>
    </row>
    <row r="56355" spans="9:13">
      <c r="I56355" s="51"/>
      <c r="M56355" s="51"/>
    </row>
    <row r="56356" spans="9:13">
      <c r="I56356" s="51"/>
      <c r="M56356" s="51"/>
    </row>
    <row r="56357" spans="9:13">
      <c r="I56357" s="51"/>
      <c r="M56357" s="51"/>
    </row>
    <row r="56358" spans="9:13">
      <c r="I56358" s="51"/>
      <c r="M56358" s="51"/>
    </row>
    <row r="56359" spans="9:13">
      <c r="I56359" s="51"/>
      <c r="M56359" s="51"/>
    </row>
    <row r="56360" spans="9:13">
      <c r="I56360" s="51"/>
      <c r="M56360" s="51"/>
    </row>
    <row r="56361" spans="9:13">
      <c r="I56361" s="51"/>
      <c r="M56361" s="51"/>
    </row>
    <row r="56362" spans="9:13">
      <c r="I56362" s="51"/>
      <c r="M56362" s="51"/>
    </row>
    <row r="56363" spans="9:13">
      <c r="I56363" s="51"/>
      <c r="M56363" s="51"/>
    </row>
    <row r="56364" spans="9:13">
      <c r="I56364" s="51"/>
      <c r="M56364" s="51"/>
    </row>
    <row r="56365" spans="9:13">
      <c r="I56365" s="51"/>
      <c r="M56365" s="51"/>
    </row>
    <row r="56366" spans="9:13">
      <c r="I56366" s="51"/>
      <c r="M56366" s="51"/>
    </row>
    <row r="56367" spans="9:13">
      <c r="I56367" s="51"/>
      <c r="M56367" s="51"/>
    </row>
    <row r="56368" spans="9:13">
      <c r="I56368" s="51"/>
      <c r="M56368" s="51"/>
    </row>
    <row r="56369" spans="9:13">
      <c r="I56369" s="51"/>
      <c r="M56369" s="51"/>
    </row>
    <row r="56370" spans="9:13">
      <c r="I56370" s="51"/>
      <c r="M56370" s="51"/>
    </row>
    <row r="56371" spans="9:13">
      <c r="I56371" s="51"/>
      <c r="M56371" s="51"/>
    </row>
    <row r="56372" spans="9:13">
      <c r="I56372" s="51"/>
      <c r="M56372" s="51"/>
    </row>
    <row r="56373" spans="9:13">
      <c r="I56373" s="51"/>
      <c r="M56373" s="51"/>
    </row>
    <row r="56374" spans="9:13">
      <c r="I56374" s="51"/>
      <c r="M56374" s="51"/>
    </row>
    <row r="56375" spans="9:13">
      <c r="I56375" s="51"/>
      <c r="M56375" s="51"/>
    </row>
    <row r="56376" spans="9:13">
      <c r="I56376" s="51"/>
      <c r="M56376" s="51"/>
    </row>
    <row r="56377" spans="9:13">
      <c r="I56377" s="51"/>
      <c r="M56377" s="51"/>
    </row>
    <row r="56378" spans="9:13">
      <c r="I56378" s="51"/>
      <c r="M56378" s="51"/>
    </row>
    <row r="56379" spans="9:13">
      <c r="I56379" s="51"/>
      <c r="M56379" s="51"/>
    </row>
    <row r="56380" spans="9:13">
      <c r="I56380" s="51"/>
      <c r="M56380" s="51"/>
    </row>
    <row r="56381" spans="9:13">
      <c r="I56381" s="51"/>
      <c r="M56381" s="51"/>
    </row>
    <row r="56382" spans="9:13">
      <c r="I56382" s="51"/>
      <c r="M56382" s="51"/>
    </row>
    <row r="56383" spans="9:13">
      <c r="I56383" s="51"/>
      <c r="M56383" s="51"/>
    </row>
    <row r="56384" spans="9:13">
      <c r="I56384" s="51"/>
      <c r="M56384" s="51"/>
    </row>
    <row r="56385" spans="9:13">
      <c r="I56385" s="51"/>
      <c r="M56385" s="51"/>
    </row>
    <row r="56386" spans="9:13">
      <c r="I56386" s="51"/>
      <c r="M56386" s="51"/>
    </row>
    <row r="56387" spans="9:13">
      <c r="I56387" s="51"/>
      <c r="M56387" s="51"/>
    </row>
    <row r="56388" spans="9:13">
      <c r="I56388" s="51"/>
      <c r="M56388" s="51"/>
    </row>
    <row r="56389" spans="9:13">
      <c r="I56389" s="51"/>
      <c r="M56389" s="51"/>
    </row>
    <row r="56390" spans="9:13">
      <c r="I56390" s="51"/>
      <c r="M56390" s="51"/>
    </row>
    <row r="56391" spans="9:13">
      <c r="I56391" s="51"/>
      <c r="M56391" s="51"/>
    </row>
    <row r="56392" spans="9:13">
      <c r="I56392" s="51"/>
      <c r="M56392" s="51"/>
    </row>
    <row r="56393" spans="9:13">
      <c r="I56393" s="51"/>
      <c r="M56393" s="51"/>
    </row>
    <row r="56394" spans="9:13">
      <c r="I56394" s="51"/>
      <c r="M56394" s="51"/>
    </row>
    <row r="56395" spans="9:13">
      <c r="I56395" s="51"/>
      <c r="M56395" s="51"/>
    </row>
    <row r="56396" spans="9:13">
      <c r="I56396" s="51"/>
      <c r="M56396" s="51"/>
    </row>
    <row r="56397" spans="9:13">
      <c r="I56397" s="51"/>
      <c r="M56397" s="51"/>
    </row>
    <row r="56398" spans="9:13">
      <c r="I56398" s="51"/>
      <c r="M56398" s="51"/>
    </row>
    <row r="56399" spans="9:13">
      <c r="I56399" s="51"/>
      <c r="M56399" s="51"/>
    </row>
    <row r="56400" spans="9:13">
      <c r="I56400" s="51"/>
      <c r="M56400" s="51"/>
    </row>
    <row r="56401" spans="9:13">
      <c r="I56401" s="51"/>
      <c r="M56401" s="51"/>
    </row>
    <row r="56402" spans="9:13">
      <c r="I56402" s="51"/>
      <c r="M56402" s="51"/>
    </row>
    <row r="56403" spans="9:13">
      <c r="I56403" s="51"/>
      <c r="M56403" s="51"/>
    </row>
    <row r="56404" spans="9:13">
      <c r="I56404" s="51"/>
      <c r="M56404" s="51"/>
    </row>
    <row r="56405" spans="9:13">
      <c r="I56405" s="51"/>
      <c r="M56405" s="51"/>
    </row>
    <row r="56406" spans="9:13">
      <c r="I56406" s="51"/>
      <c r="M56406" s="51"/>
    </row>
    <row r="56407" spans="9:13">
      <c r="I56407" s="51"/>
      <c r="M56407" s="51"/>
    </row>
    <row r="56408" spans="9:13">
      <c r="I56408" s="51"/>
      <c r="M56408" s="51"/>
    </row>
    <row r="56409" spans="9:13">
      <c r="I56409" s="51"/>
      <c r="M56409" s="51"/>
    </row>
    <row r="56410" spans="9:13">
      <c r="I56410" s="51"/>
      <c r="M56410" s="51"/>
    </row>
    <row r="56411" spans="9:13">
      <c r="I56411" s="51"/>
      <c r="M56411" s="51"/>
    </row>
    <row r="56412" spans="9:13">
      <c r="I56412" s="51"/>
      <c r="M56412" s="51"/>
    </row>
    <row r="56413" spans="9:13">
      <c r="I56413" s="51"/>
      <c r="M56413" s="51"/>
    </row>
    <row r="56414" spans="9:13">
      <c r="I56414" s="51"/>
      <c r="M56414" s="51"/>
    </row>
    <row r="56415" spans="9:13">
      <c r="I56415" s="51"/>
      <c r="M56415" s="51"/>
    </row>
    <row r="56416" spans="9:13">
      <c r="I56416" s="51"/>
      <c r="M56416" s="51"/>
    </row>
    <row r="56417" spans="9:13">
      <c r="I56417" s="51"/>
      <c r="M56417" s="51"/>
    </row>
    <row r="56418" spans="9:13">
      <c r="I56418" s="51"/>
      <c r="M56418" s="51"/>
    </row>
    <row r="56419" spans="9:13">
      <c r="I56419" s="51"/>
      <c r="M56419" s="51"/>
    </row>
    <row r="56420" spans="9:13">
      <c r="I56420" s="51"/>
      <c r="M56420" s="51"/>
    </row>
    <row r="56421" spans="9:13">
      <c r="I56421" s="51"/>
      <c r="M56421" s="51"/>
    </row>
    <row r="56422" spans="9:13">
      <c r="I56422" s="51"/>
      <c r="M56422" s="51"/>
    </row>
    <row r="56423" spans="9:13">
      <c r="I56423" s="51"/>
      <c r="M56423" s="51"/>
    </row>
    <row r="56424" spans="9:13">
      <c r="I56424" s="51"/>
      <c r="M56424" s="51"/>
    </row>
    <row r="56425" spans="9:13">
      <c r="I56425" s="51"/>
      <c r="M56425" s="51"/>
    </row>
    <row r="56426" spans="9:13">
      <c r="I56426" s="51"/>
      <c r="M56426" s="51"/>
    </row>
    <row r="56427" spans="9:13">
      <c r="I56427" s="51"/>
      <c r="M56427" s="51"/>
    </row>
    <row r="56428" spans="9:13">
      <c r="I56428" s="51"/>
      <c r="M56428" s="51"/>
    </row>
    <row r="56429" spans="9:13">
      <c r="I56429" s="51"/>
      <c r="M56429" s="51"/>
    </row>
    <row r="56430" spans="9:13">
      <c r="I56430" s="51"/>
      <c r="M56430" s="51"/>
    </row>
    <row r="56431" spans="9:13">
      <c r="I56431" s="51"/>
      <c r="M56431" s="51"/>
    </row>
    <row r="56432" spans="9:13">
      <c r="I56432" s="51"/>
      <c r="M56432" s="51"/>
    </row>
    <row r="56433" spans="9:13">
      <c r="I56433" s="51"/>
      <c r="M56433" s="51"/>
    </row>
    <row r="56434" spans="9:13">
      <c r="I56434" s="51"/>
      <c r="M56434" s="51"/>
    </row>
    <row r="56435" spans="9:13">
      <c r="I56435" s="51"/>
      <c r="M56435" s="51"/>
    </row>
    <row r="56436" spans="9:13">
      <c r="I56436" s="51"/>
      <c r="M56436" s="51"/>
    </row>
    <row r="56437" spans="9:13">
      <c r="I56437" s="51"/>
      <c r="M56437" s="51"/>
    </row>
    <row r="56438" spans="9:13">
      <c r="I56438" s="51"/>
      <c r="M56438" s="51"/>
    </row>
    <row r="56439" spans="9:13">
      <c r="I56439" s="51"/>
      <c r="M56439" s="51"/>
    </row>
    <row r="56440" spans="9:13">
      <c r="I56440" s="51"/>
      <c r="M56440" s="51"/>
    </row>
    <row r="56441" spans="9:13">
      <c r="I56441" s="51"/>
      <c r="M56441" s="51"/>
    </row>
    <row r="56442" spans="9:13">
      <c r="I56442" s="51"/>
      <c r="M56442" s="51"/>
    </row>
    <row r="56443" spans="9:13">
      <c r="I56443" s="51"/>
      <c r="M56443" s="51"/>
    </row>
    <row r="56444" spans="9:13">
      <c r="I56444" s="51"/>
      <c r="M56444" s="51"/>
    </row>
    <row r="56445" spans="9:13">
      <c r="I56445" s="51"/>
      <c r="M56445" s="51"/>
    </row>
    <row r="56446" spans="9:13">
      <c r="I56446" s="51"/>
      <c r="M56446" s="51"/>
    </row>
    <row r="56447" spans="9:13">
      <c r="I56447" s="51"/>
      <c r="M56447" s="51"/>
    </row>
    <row r="56448" spans="9:13">
      <c r="I56448" s="51"/>
      <c r="M56448" s="51"/>
    </row>
    <row r="56449" spans="9:13">
      <c r="I56449" s="51"/>
      <c r="M56449" s="51"/>
    </row>
    <row r="56450" spans="9:13">
      <c r="I56450" s="51"/>
      <c r="M56450" s="51"/>
    </row>
    <row r="56451" spans="9:13">
      <c r="I56451" s="51"/>
      <c r="M56451" s="51"/>
    </row>
    <row r="56452" spans="9:13">
      <c r="I56452" s="51"/>
      <c r="M56452" s="51"/>
    </row>
    <row r="56453" spans="9:13">
      <c r="I56453" s="51"/>
      <c r="M56453" s="51"/>
    </row>
    <row r="56454" spans="9:13">
      <c r="I56454" s="51"/>
      <c r="M56454" s="51"/>
    </row>
    <row r="56455" spans="9:13">
      <c r="I56455" s="51"/>
      <c r="M56455" s="51"/>
    </row>
    <row r="56456" spans="9:13">
      <c r="I56456" s="51"/>
      <c r="M56456" s="51"/>
    </row>
    <row r="56457" spans="9:13">
      <c r="I56457" s="51"/>
      <c r="M56457" s="51"/>
    </row>
    <row r="56458" spans="9:13">
      <c r="I56458" s="51"/>
      <c r="M56458" s="51"/>
    </row>
    <row r="56459" spans="9:13">
      <c r="I56459" s="51"/>
      <c r="M56459" s="51"/>
    </row>
    <row r="56460" spans="9:13">
      <c r="I56460" s="51"/>
      <c r="M56460" s="51"/>
    </row>
    <row r="56461" spans="9:13">
      <c r="I56461" s="51"/>
      <c r="M56461" s="51"/>
    </row>
    <row r="56462" spans="9:13">
      <c r="I56462" s="51"/>
      <c r="M56462" s="51"/>
    </row>
    <row r="56463" spans="9:13">
      <c r="I56463" s="51"/>
      <c r="M56463" s="51"/>
    </row>
    <row r="56464" spans="9:13">
      <c r="I56464" s="51"/>
      <c r="M56464" s="51"/>
    </row>
    <row r="56465" spans="9:13">
      <c r="I56465" s="51"/>
      <c r="M56465" s="51"/>
    </row>
    <row r="56466" spans="9:13">
      <c r="I56466" s="51"/>
      <c r="M56466" s="51"/>
    </row>
    <row r="56467" spans="9:13">
      <c r="I56467" s="51"/>
      <c r="M56467" s="51"/>
    </row>
    <row r="56468" spans="9:13">
      <c r="I56468" s="51"/>
      <c r="M56468" s="51"/>
    </row>
    <row r="56469" spans="9:13">
      <c r="I56469" s="51"/>
      <c r="M56469" s="51"/>
    </row>
    <row r="56470" spans="9:13">
      <c r="I56470" s="51"/>
      <c r="M56470" s="51"/>
    </row>
    <row r="56471" spans="9:13">
      <c r="I56471" s="51"/>
      <c r="M56471" s="51"/>
    </row>
    <row r="56472" spans="9:13">
      <c r="I56472" s="51"/>
      <c r="M56472" s="51"/>
    </row>
    <row r="56473" spans="9:13">
      <c r="I56473" s="51"/>
      <c r="M56473" s="51"/>
    </row>
    <row r="56474" spans="9:13">
      <c r="I56474" s="51"/>
      <c r="M56474" s="51"/>
    </row>
    <row r="56475" spans="9:13">
      <c r="I56475" s="51"/>
      <c r="M56475" s="51"/>
    </row>
    <row r="56476" spans="9:13">
      <c r="I56476" s="51"/>
      <c r="M56476" s="51"/>
    </row>
    <row r="56477" spans="9:13">
      <c r="I56477" s="51"/>
      <c r="M56477" s="51"/>
    </row>
    <row r="56478" spans="9:13">
      <c r="I56478" s="51"/>
      <c r="M56478" s="51"/>
    </row>
    <row r="56479" spans="9:13">
      <c r="I56479" s="51"/>
      <c r="M56479" s="51"/>
    </row>
    <row r="56480" spans="9:13">
      <c r="I56480" s="51"/>
      <c r="M56480" s="51"/>
    </row>
    <row r="56481" spans="9:13">
      <c r="I56481" s="51"/>
      <c r="M56481" s="51"/>
    </row>
    <row r="56482" spans="9:13">
      <c r="I56482" s="51"/>
      <c r="M56482" s="51"/>
    </row>
    <row r="56483" spans="9:13">
      <c r="I56483" s="51"/>
      <c r="M56483" s="51"/>
    </row>
    <row r="56484" spans="9:13">
      <c r="I56484" s="51"/>
      <c r="M56484" s="51"/>
    </row>
    <row r="56485" spans="9:13">
      <c r="I56485" s="51"/>
      <c r="M56485" s="51"/>
    </row>
    <row r="56486" spans="9:13">
      <c r="I56486" s="51"/>
      <c r="M56486" s="51"/>
    </row>
    <row r="56487" spans="9:13">
      <c r="I56487" s="51"/>
      <c r="M56487" s="51"/>
    </row>
    <row r="56488" spans="9:13">
      <c r="I56488" s="51"/>
      <c r="M56488" s="51"/>
    </row>
    <row r="56489" spans="9:13">
      <c r="I56489" s="51"/>
      <c r="M56489" s="51"/>
    </row>
    <row r="56490" spans="9:13">
      <c r="I56490" s="51"/>
      <c r="M56490" s="51"/>
    </row>
    <row r="56491" spans="9:13">
      <c r="I56491" s="51"/>
      <c r="M56491" s="51"/>
    </row>
    <row r="56492" spans="9:13">
      <c r="I56492" s="51"/>
      <c r="M56492" s="51"/>
    </row>
    <row r="56493" spans="9:13">
      <c r="I56493" s="51"/>
      <c r="M56493" s="51"/>
    </row>
    <row r="56494" spans="9:13">
      <c r="I56494" s="51"/>
      <c r="M56494" s="51"/>
    </row>
    <row r="56495" spans="9:13">
      <c r="I56495" s="51"/>
      <c r="M56495" s="51"/>
    </row>
    <row r="56496" spans="9:13">
      <c r="I56496" s="51"/>
      <c r="M56496" s="51"/>
    </row>
    <row r="56497" spans="9:13">
      <c r="I56497" s="51"/>
      <c r="M56497" s="51"/>
    </row>
    <row r="56498" spans="9:13">
      <c r="I56498" s="51"/>
      <c r="M56498" s="51"/>
    </row>
    <row r="56499" spans="9:13">
      <c r="I56499" s="51"/>
      <c r="M56499" s="51"/>
    </row>
    <row r="56500" spans="9:13">
      <c r="I56500" s="51"/>
      <c r="M56500" s="51"/>
    </row>
    <row r="56501" spans="9:13">
      <c r="I56501" s="51"/>
      <c r="M56501" s="51"/>
    </row>
    <row r="56502" spans="9:13">
      <c r="I56502" s="51"/>
      <c r="M56502" s="51"/>
    </row>
    <row r="56503" spans="9:13">
      <c r="I56503" s="51"/>
      <c r="M56503" s="51"/>
    </row>
    <row r="56504" spans="9:13">
      <c r="I56504" s="51"/>
      <c r="M56504" s="51"/>
    </row>
    <row r="56505" spans="9:13">
      <c r="I56505" s="51"/>
      <c r="M56505" s="51"/>
    </row>
    <row r="56506" spans="9:13">
      <c r="I56506" s="51"/>
      <c r="M56506" s="51"/>
    </row>
    <row r="56507" spans="9:13">
      <c r="I56507" s="51"/>
      <c r="M56507" s="51"/>
    </row>
    <row r="56508" spans="9:13">
      <c r="I56508" s="51"/>
      <c r="M56508" s="51"/>
    </row>
    <row r="56509" spans="9:13">
      <c r="I56509" s="51"/>
      <c r="M56509" s="51"/>
    </row>
    <row r="56510" spans="9:13">
      <c r="I56510" s="51"/>
      <c r="M56510" s="51"/>
    </row>
    <row r="56511" spans="9:13">
      <c r="I56511" s="51"/>
      <c r="M56511" s="51"/>
    </row>
    <row r="56512" spans="9:13">
      <c r="I56512" s="51"/>
      <c r="M56512" s="51"/>
    </row>
    <row r="56513" spans="9:13">
      <c r="I56513" s="51"/>
      <c r="M56513" s="51"/>
    </row>
    <row r="56514" spans="9:13">
      <c r="I56514" s="51"/>
      <c r="M56514" s="51"/>
    </row>
    <row r="56515" spans="9:13">
      <c r="I56515" s="51"/>
      <c r="M56515" s="51"/>
    </row>
    <row r="56516" spans="9:13">
      <c r="I56516" s="51"/>
      <c r="M56516" s="51"/>
    </row>
    <row r="56517" spans="9:13">
      <c r="I56517" s="51"/>
      <c r="M56517" s="51"/>
    </row>
    <row r="56518" spans="9:13">
      <c r="I56518" s="51"/>
      <c r="M56518" s="51"/>
    </row>
    <row r="56519" spans="9:13">
      <c r="I56519" s="51"/>
      <c r="M56519" s="51"/>
    </row>
    <row r="56520" spans="9:13">
      <c r="I56520" s="51"/>
      <c r="M56520" s="51"/>
    </row>
    <row r="56521" spans="9:13">
      <c r="I56521" s="51"/>
      <c r="M56521" s="51"/>
    </row>
    <row r="56522" spans="9:13">
      <c r="I56522" s="51"/>
      <c r="M56522" s="51"/>
    </row>
    <row r="56523" spans="9:13">
      <c r="I56523" s="51"/>
      <c r="M56523" s="51"/>
    </row>
    <row r="56524" spans="9:13">
      <c r="I56524" s="51"/>
      <c r="M56524" s="51"/>
    </row>
    <row r="56525" spans="9:13">
      <c r="I56525" s="51"/>
      <c r="M56525" s="51"/>
    </row>
    <row r="56526" spans="9:13">
      <c r="I56526" s="51"/>
      <c r="M56526" s="51"/>
    </row>
    <row r="56527" spans="9:13">
      <c r="I56527" s="51"/>
      <c r="M56527" s="51"/>
    </row>
    <row r="56528" spans="9:13">
      <c r="I56528" s="51"/>
      <c r="M56528" s="51"/>
    </row>
    <row r="56529" spans="9:13">
      <c r="I56529" s="51"/>
      <c r="M56529" s="51"/>
    </row>
    <row r="56530" spans="9:13">
      <c r="I56530" s="51"/>
      <c r="M56530" s="51"/>
    </row>
    <row r="56531" spans="9:13">
      <c r="I56531" s="51"/>
      <c r="M56531" s="51"/>
    </row>
    <row r="56532" spans="9:13">
      <c r="I56532" s="51"/>
      <c r="M56532" s="51"/>
    </row>
    <row r="56533" spans="9:13">
      <c r="I56533" s="51"/>
      <c r="M56533" s="51"/>
    </row>
    <row r="56534" spans="9:13">
      <c r="I56534" s="51"/>
      <c r="M56534" s="51"/>
    </row>
    <row r="56535" spans="9:13">
      <c r="I56535" s="51"/>
      <c r="M56535" s="51"/>
    </row>
    <row r="56536" spans="9:13">
      <c r="I56536" s="51"/>
      <c r="M56536" s="51"/>
    </row>
    <row r="56537" spans="9:13">
      <c r="I56537" s="51"/>
      <c r="M56537" s="51"/>
    </row>
    <row r="56538" spans="9:13">
      <c r="I56538" s="51"/>
      <c r="M56538" s="51"/>
    </row>
    <row r="56539" spans="9:13">
      <c r="I56539" s="51"/>
      <c r="M56539" s="51"/>
    </row>
    <row r="56540" spans="9:13">
      <c r="I56540" s="51"/>
      <c r="M56540" s="51"/>
    </row>
    <row r="56541" spans="9:13">
      <c r="I56541" s="51"/>
      <c r="M56541" s="51"/>
    </row>
    <row r="56542" spans="9:13">
      <c r="I56542" s="51"/>
      <c r="M56542" s="51"/>
    </row>
    <row r="56543" spans="9:13">
      <c r="I56543" s="51"/>
      <c r="M56543" s="51"/>
    </row>
    <row r="56544" spans="9:13">
      <c r="I56544" s="51"/>
      <c r="M56544" s="51"/>
    </row>
    <row r="56545" spans="9:13">
      <c r="I56545" s="51"/>
      <c r="M56545" s="51"/>
    </row>
    <row r="56546" spans="9:13">
      <c r="I56546" s="51"/>
      <c r="M56546" s="51"/>
    </row>
    <row r="56547" spans="9:13">
      <c r="I56547" s="51"/>
      <c r="M56547" s="51"/>
    </row>
    <row r="56548" spans="9:13">
      <c r="I56548" s="51"/>
      <c r="M56548" s="51"/>
    </row>
    <row r="56549" spans="9:13">
      <c r="I56549" s="51"/>
      <c r="M56549" s="51"/>
    </row>
    <row r="56550" spans="9:13">
      <c r="I56550" s="51"/>
      <c r="M56550" s="51"/>
    </row>
    <row r="56551" spans="9:13">
      <c r="I56551" s="51"/>
      <c r="M56551" s="51"/>
    </row>
    <row r="56552" spans="9:13">
      <c r="I56552" s="51"/>
      <c r="M56552" s="51"/>
    </row>
    <row r="56553" spans="9:13">
      <c r="I56553" s="51"/>
      <c r="M56553" s="51"/>
    </row>
    <row r="56554" spans="9:13">
      <c r="I56554" s="51"/>
      <c r="M56554" s="51"/>
    </row>
    <row r="56555" spans="9:13">
      <c r="I56555" s="51"/>
      <c r="M56555" s="51"/>
    </row>
    <row r="56556" spans="9:13">
      <c r="I56556" s="51"/>
      <c r="M56556" s="51"/>
    </row>
    <row r="56557" spans="9:13">
      <c r="I56557" s="51"/>
      <c r="M56557" s="51"/>
    </row>
    <row r="56558" spans="9:13">
      <c r="I56558" s="51"/>
      <c r="M56558" s="51"/>
    </row>
    <row r="56559" spans="9:13">
      <c r="I56559" s="51"/>
      <c r="M56559" s="51"/>
    </row>
    <row r="56560" spans="9:13">
      <c r="I56560" s="51"/>
      <c r="M56560" s="51"/>
    </row>
    <row r="56561" spans="9:13">
      <c r="I56561" s="51"/>
      <c r="M56561" s="51"/>
    </row>
    <row r="56562" spans="9:13">
      <c r="I56562" s="51"/>
      <c r="M56562" s="51"/>
    </row>
    <row r="56563" spans="9:13">
      <c r="I56563" s="51"/>
      <c r="M56563" s="51"/>
    </row>
    <row r="56564" spans="9:13">
      <c r="I56564" s="51"/>
      <c r="M56564" s="51"/>
    </row>
    <row r="56565" spans="9:13">
      <c r="I56565" s="51"/>
      <c r="M56565" s="51"/>
    </row>
    <row r="56566" spans="9:13">
      <c r="I56566" s="51"/>
      <c r="M56566" s="51"/>
    </row>
    <row r="56567" spans="9:13">
      <c r="I56567" s="51"/>
      <c r="M56567" s="51"/>
    </row>
    <row r="56568" spans="9:13">
      <c r="I56568" s="51"/>
      <c r="M56568" s="51"/>
    </row>
    <row r="56569" spans="9:13">
      <c r="I56569" s="51"/>
      <c r="M56569" s="51"/>
    </row>
    <row r="56570" spans="9:13">
      <c r="I56570" s="51"/>
      <c r="M56570" s="51"/>
    </row>
    <row r="56571" spans="9:13">
      <c r="I56571" s="51"/>
      <c r="M56571" s="51"/>
    </row>
    <row r="56572" spans="9:13">
      <c r="I56572" s="51"/>
      <c r="M56572" s="51"/>
    </row>
    <row r="56573" spans="9:13">
      <c r="I56573" s="51"/>
      <c r="M56573" s="51"/>
    </row>
    <row r="56574" spans="9:13">
      <c r="I56574" s="51"/>
      <c r="M56574" s="51"/>
    </row>
    <row r="56575" spans="9:13">
      <c r="I56575" s="51"/>
      <c r="M56575" s="51"/>
    </row>
    <row r="56576" spans="9:13">
      <c r="I56576" s="51"/>
      <c r="M56576" s="51"/>
    </row>
    <row r="56577" spans="9:13">
      <c r="I56577" s="51"/>
      <c r="M56577" s="51"/>
    </row>
    <row r="56578" spans="9:13">
      <c r="I56578" s="51"/>
      <c r="M56578" s="51"/>
    </row>
    <row r="56579" spans="9:13">
      <c r="I56579" s="51"/>
      <c r="M56579" s="51"/>
    </row>
    <row r="56580" spans="9:13">
      <c r="I56580" s="51"/>
      <c r="M56580" s="51"/>
    </row>
    <row r="56581" spans="9:13">
      <c r="I56581" s="51"/>
      <c r="M56581" s="51"/>
    </row>
    <row r="56582" spans="9:13">
      <c r="I56582" s="51"/>
      <c r="M56582" s="51"/>
    </row>
    <row r="56583" spans="9:13">
      <c r="I56583" s="51"/>
      <c r="M56583" s="51"/>
    </row>
    <row r="56584" spans="9:13">
      <c r="I56584" s="51"/>
      <c r="M56584" s="51"/>
    </row>
    <row r="56585" spans="9:13">
      <c r="I56585" s="51"/>
      <c r="M56585" s="51"/>
    </row>
    <row r="56586" spans="9:13">
      <c r="I56586" s="51"/>
      <c r="M56586" s="51"/>
    </row>
    <row r="56587" spans="9:13">
      <c r="I56587" s="51"/>
      <c r="M56587" s="51"/>
    </row>
    <row r="56588" spans="9:13">
      <c r="I56588" s="51"/>
      <c r="M56588" s="51"/>
    </row>
    <row r="56589" spans="9:13">
      <c r="I56589" s="51"/>
      <c r="M56589" s="51"/>
    </row>
    <row r="56590" spans="9:13">
      <c r="I56590" s="51"/>
      <c r="M56590" s="51"/>
    </row>
    <row r="56591" spans="9:13">
      <c r="I56591" s="51"/>
      <c r="M56591" s="51"/>
    </row>
    <row r="56592" spans="9:13">
      <c r="I56592" s="51"/>
      <c r="M56592" s="51"/>
    </row>
    <row r="56593" spans="9:13">
      <c r="I56593" s="51"/>
      <c r="M56593" s="51"/>
    </row>
    <row r="56594" spans="9:13">
      <c r="I56594" s="51"/>
      <c r="M56594" s="51"/>
    </row>
    <row r="56595" spans="9:13">
      <c r="I56595" s="51"/>
      <c r="M56595" s="51"/>
    </row>
    <row r="56596" spans="9:13">
      <c r="I56596" s="51"/>
      <c r="M56596" s="51"/>
    </row>
    <row r="56597" spans="9:13">
      <c r="I56597" s="51"/>
      <c r="M56597" s="51"/>
    </row>
    <row r="56598" spans="9:13">
      <c r="I56598" s="51"/>
      <c r="M56598" s="51"/>
    </row>
    <row r="56599" spans="9:13">
      <c r="I56599" s="51"/>
      <c r="M56599" s="51"/>
    </row>
    <row r="56600" spans="9:13">
      <c r="I56600" s="51"/>
      <c r="M56600" s="51"/>
    </row>
    <row r="56601" spans="9:13">
      <c r="I56601" s="51"/>
      <c r="M56601" s="51"/>
    </row>
    <row r="56602" spans="9:13">
      <c r="I56602" s="51"/>
      <c r="M56602" s="51"/>
    </row>
    <row r="56603" spans="9:13">
      <c r="I56603" s="51"/>
      <c r="M56603" s="51"/>
    </row>
    <row r="56604" spans="9:13">
      <c r="I56604" s="51"/>
      <c r="M56604" s="51"/>
    </row>
    <row r="56605" spans="9:13">
      <c r="I56605" s="51"/>
      <c r="M56605" s="51"/>
    </row>
    <row r="56606" spans="9:13">
      <c r="I56606" s="51"/>
      <c r="M56606" s="51"/>
    </row>
    <row r="56607" spans="9:13">
      <c r="I56607" s="51"/>
      <c r="M56607" s="51"/>
    </row>
    <row r="56608" spans="9:13">
      <c r="I56608" s="51"/>
      <c r="M56608" s="51"/>
    </row>
    <row r="56609" spans="9:13">
      <c r="I56609" s="51"/>
      <c r="M56609" s="51"/>
    </row>
    <row r="56610" spans="9:13">
      <c r="I56610" s="51"/>
      <c r="M56610" s="51"/>
    </row>
    <row r="56611" spans="9:13">
      <c r="I56611" s="51"/>
      <c r="M56611" s="51"/>
    </row>
    <row r="56612" spans="9:13">
      <c r="I56612" s="51"/>
      <c r="M56612" s="51"/>
    </row>
    <row r="56613" spans="9:13">
      <c r="I56613" s="51"/>
      <c r="M56613" s="51"/>
    </row>
    <row r="56614" spans="9:13">
      <c r="I56614" s="51"/>
      <c r="M56614" s="51"/>
    </row>
    <row r="56615" spans="9:13">
      <c r="I56615" s="51"/>
      <c r="M56615" s="51"/>
    </row>
    <row r="56616" spans="9:13">
      <c r="I56616" s="51"/>
      <c r="M56616" s="51"/>
    </row>
    <row r="56617" spans="9:13">
      <c r="I56617" s="51"/>
      <c r="M56617" s="51"/>
    </row>
    <row r="56618" spans="9:13">
      <c r="I56618" s="51"/>
      <c r="M56618" s="51"/>
    </row>
    <row r="56619" spans="9:13">
      <c r="I56619" s="51"/>
      <c r="M56619" s="51"/>
    </row>
    <row r="56620" spans="9:13">
      <c r="I56620" s="51"/>
      <c r="M56620" s="51"/>
    </row>
    <row r="56621" spans="9:13">
      <c r="I56621" s="51"/>
      <c r="M56621" s="51"/>
    </row>
    <row r="56622" spans="9:13">
      <c r="I56622" s="51"/>
      <c r="M56622" s="51"/>
    </row>
    <row r="56623" spans="9:13">
      <c r="I56623" s="51"/>
      <c r="M56623" s="51"/>
    </row>
    <row r="56624" spans="9:13">
      <c r="I56624" s="51"/>
      <c r="M56624" s="51"/>
    </row>
    <row r="56625" spans="9:13">
      <c r="I56625" s="51"/>
      <c r="M56625" s="51"/>
    </row>
    <row r="56626" spans="9:13">
      <c r="I56626" s="51"/>
      <c r="M56626" s="51"/>
    </row>
    <row r="56627" spans="9:13">
      <c r="I56627" s="51"/>
      <c r="M56627" s="51"/>
    </row>
    <row r="56628" spans="9:13">
      <c r="I56628" s="51"/>
      <c r="M56628" s="51"/>
    </row>
    <row r="56629" spans="9:13">
      <c r="I56629" s="51"/>
      <c r="M56629" s="51"/>
    </row>
    <row r="56630" spans="9:13">
      <c r="I56630" s="51"/>
      <c r="M56630" s="51"/>
    </row>
    <row r="56631" spans="9:13">
      <c r="I56631" s="51"/>
      <c r="M56631" s="51"/>
    </row>
    <row r="56632" spans="9:13">
      <c r="I56632" s="51"/>
      <c r="M56632" s="51"/>
    </row>
    <row r="56633" spans="9:13">
      <c r="I56633" s="51"/>
      <c r="M56633" s="51"/>
    </row>
    <row r="56634" spans="9:13">
      <c r="I56634" s="51"/>
      <c r="M56634" s="51"/>
    </row>
    <row r="56635" spans="9:13">
      <c r="I56635" s="51"/>
      <c r="M56635" s="51"/>
    </row>
    <row r="56636" spans="9:13">
      <c r="I56636" s="51"/>
      <c r="M56636" s="51"/>
    </row>
    <row r="56637" spans="9:13">
      <c r="I56637" s="51"/>
      <c r="M56637" s="51"/>
    </row>
    <row r="56638" spans="9:13">
      <c r="I56638" s="51"/>
      <c r="M56638" s="51"/>
    </row>
    <row r="56639" spans="9:13">
      <c r="I56639" s="51"/>
      <c r="M56639" s="51"/>
    </row>
    <row r="56640" spans="9:13">
      <c r="I56640" s="51"/>
      <c r="M56640" s="51"/>
    </row>
    <row r="56641" spans="9:13">
      <c r="I56641" s="51"/>
      <c r="M56641" s="51"/>
    </row>
    <row r="56642" spans="9:13">
      <c r="I56642" s="51"/>
      <c r="M56642" s="51"/>
    </row>
    <row r="56643" spans="9:13">
      <c r="I56643" s="51"/>
      <c r="M56643" s="51"/>
    </row>
    <row r="56644" spans="9:13">
      <c r="I56644" s="51"/>
      <c r="M56644" s="51"/>
    </row>
    <row r="56645" spans="9:13">
      <c r="I56645" s="51"/>
      <c r="M56645" s="51"/>
    </row>
    <row r="56646" spans="9:13">
      <c r="I56646" s="51"/>
      <c r="M56646" s="51"/>
    </row>
    <row r="56647" spans="9:13">
      <c r="I56647" s="51"/>
      <c r="M56647" s="51"/>
    </row>
    <row r="56648" spans="9:13">
      <c r="I56648" s="51"/>
      <c r="M56648" s="51"/>
    </row>
    <row r="56649" spans="9:13">
      <c r="I56649" s="51"/>
      <c r="M56649" s="51"/>
    </row>
    <row r="56650" spans="9:13">
      <c r="I56650" s="51"/>
      <c r="M56650" s="51"/>
    </row>
    <row r="56651" spans="9:13">
      <c r="I56651" s="51"/>
      <c r="M56651" s="51"/>
    </row>
    <row r="56652" spans="9:13">
      <c r="I56652" s="51"/>
      <c r="M56652" s="51"/>
    </row>
    <row r="56653" spans="9:13">
      <c r="I56653" s="51"/>
      <c r="M56653" s="51"/>
    </row>
    <row r="56654" spans="9:13">
      <c r="I56654" s="51"/>
      <c r="M56654" s="51"/>
    </row>
    <row r="56655" spans="9:13">
      <c r="I56655" s="51"/>
      <c r="M56655" s="51"/>
    </row>
    <row r="56656" spans="9:13">
      <c r="I56656" s="51"/>
      <c r="M56656" s="51"/>
    </row>
    <row r="56657" spans="9:13">
      <c r="I56657" s="51"/>
      <c r="M56657" s="51"/>
    </row>
    <row r="56658" spans="9:13">
      <c r="I56658" s="51"/>
      <c r="M56658" s="51"/>
    </row>
    <row r="56659" spans="9:13">
      <c r="I56659" s="51"/>
      <c r="M56659" s="51"/>
    </row>
    <row r="56660" spans="9:13">
      <c r="I56660" s="51"/>
      <c r="M56660" s="51"/>
    </row>
    <row r="56661" spans="9:13">
      <c r="I56661" s="51"/>
      <c r="M56661" s="51"/>
    </row>
    <row r="56662" spans="9:13">
      <c r="I56662" s="51"/>
      <c r="M56662" s="51"/>
    </row>
    <row r="56663" spans="9:13">
      <c r="I56663" s="51"/>
      <c r="M56663" s="51"/>
    </row>
    <row r="56664" spans="9:13">
      <c r="I56664" s="51"/>
      <c r="M56664" s="51"/>
    </row>
    <row r="56665" spans="9:13">
      <c r="I56665" s="51"/>
      <c r="M56665" s="51"/>
    </row>
    <row r="56666" spans="9:13">
      <c r="I56666" s="51"/>
      <c r="M56666" s="51"/>
    </row>
    <row r="56667" spans="9:13">
      <c r="I56667" s="51"/>
      <c r="M56667" s="51"/>
    </row>
    <row r="56668" spans="9:13">
      <c r="I56668" s="51"/>
      <c r="M56668" s="51"/>
    </row>
    <row r="56669" spans="9:13">
      <c r="I56669" s="51"/>
      <c r="M56669" s="51"/>
    </row>
    <row r="56670" spans="9:13">
      <c r="I56670" s="51"/>
      <c r="M56670" s="51"/>
    </row>
    <row r="56671" spans="9:13">
      <c r="I56671" s="51"/>
      <c r="M56671" s="51"/>
    </row>
    <row r="56672" spans="9:13">
      <c r="I56672" s="51"/>
      <c r="M56672" s="51"/>
    </row>
    <row r="56673" spans="9:13">
      <c r="I56673" s="51"/>
      <c r="M56673" s="51"/>
    </row>
    <row r="56674" spans="9:13">
      <c r="I56674" s="51"/>
      <c r="M56674" s="51"/>
    </row>
    <row r="56675" spans="9:13">
      <c r="I56675" s="51"/>
      <c r="M56675" s="51"/>
    </row>
    <row r="56676" spans="9:13">
      <c r="I56676" s="51"/>
      <c r="M56676" s="51"/>
    </row>
    <row r="56677" spans="9:13">
      <c r="I56677" s="51"/>
      <c r="M56677" s="51"/>
    </row>
    <row r="56678" spans="9:13">
      <c r="I56678" s="51"/>
      <c r="M56678" s="51"/>
    </row>
    <row r="56679" spans="9:13">
      <c r="I56679" s="51"/>
      <c r="M56679" s="51"/>
    </row>
    <row r="56680" spans="9:13">
      <c r="I56680" s="51"/>
      <c r="M56680" s="51"/>
    </row>
    <row r="56681" spans="9:13">
      <c r="I56681" s="51"/>
      <c r="M56681" s="51"/>
    </row>
    <row r="56682" spans="9:13">
      <c r="I56682" s="51"/>
      <c r="M56682" s="51"/>
    </row>
    <row r="56683" spans="9:13">
      <c r="I56683" s="51"/>
      <c r="M56683" s="51"/>
    </row>
    <row r="56684" spans="9:13">
      <c r="I56684" s="51"/>
      <c r="M56684" s="51"/>
    </row>
    <row r="56685" spans="9:13">
      <c r="I56685" s="51"/>
      <c r="M56685" s="51"/>
    </row>
    <row r="56686" spans="9:13">
      <c r="I56686" s="51"/>
      <c r="M56686" s="51"/>
    </row>
    <row r="56687" spans="9:13">
      <c r="I56687" s="51"/>
      <c r="M56687" s="51"/>
    </row>
    <row r="56688" spans="9:13">
      <c r="I56688" s="51"/>
      <c r="M56688" s="51"/>
    </row>
    <row r="56689" spans="9:13">
      <c r="I56689" s="51"/>
      <c r="M56689" s="51"/>
    </row>
    <row r="56690" spans="9:13">
      <c r="I56690" s="51"/>
      <c r="M56690" s="51"/>
    </row>
    <row r="56691" spans="9:13">
      <c r="I56691" s="51"/>
      <c r="M56691" s="51"/>
    </row>
    <row r="56692" spans="9:13">
      <c r="I56692" s="51"/>
      <c r="M56692" s="51"/>
    </row>
    <row r="56693" spans="9:13">
      <c r="I56693" s="51"/>
      <c r="M56693" s="51"/>
    </row>
    <row r="56694" spans="9:13">
      <c r="I56694" s="51"/>
      <c r="M56694" s="51"/>
    </row>
    <row r="56695" spans="9:13">
      <c r="I56695" s="51"/>
      <c r="M56695" s="51"/>
    </row>
    <row r="56696" spans="9:13">
      <c r="I56696" s="51"/>
      <c r="M56696" s="51"/>
    </row>
    <row r="56697" spans="9:13">
      <c r="I56697" s="51"/>
      <c r="M56697" s="51"/>
    </row>
    <row r="56698" spans="9:13">
      <c r="I56698" s="51"/>
      <c r="M56698" s="51"/>
    </row>
    <row r="56699" spans="9:13">
      <c r="I56699" s="51"/>
      <c r="M56699" s="51"/>
    </row>
    <row r="56700" spans="9:13">
      <c r="I56700" s="51"/>
      <c r="M56700" s="51"/>
    </row>
    <row r="56701" spans="9:13">
      <c r="I56701" s="51"/>
      <c r="M56701" s="51"/>
    </row>
    <row r="56702" spans="9:13">
      <c r="I56702" s="51"/>
      <c r="M56702" s="51"/>
    </row>
    <row r="56703" spans="9:13">
      <c r="I56703" s="51"/>
      <c r="M56703" s="51"/>
    </row>
    <row r="56704" spans="9:13">
      <c r="I56704" s="51"/>
      <c r="M56704" s="51"/>
    </row>
    <row r="56705" spans="9:13">
      <c r="I56705" s="51"/>
      <c r="M56705" s="51"/>
    </row>
    <row r="56706" spans="9:13">
      <c r="I56706" s="51"/>
      <c r="M56706" s="51"/>
    </row>
    <row r="56707" spans="9:13">
      <c r="I56707" s="51"/>
      <c r="M56707" s="51"/>
    </row>
    <row r="56708" spans="9:13">
      <c r="I56708" s="51"/>
      <c r="M56708" s="51"/>
    </row>
    <row r="56709" spans="9:13">
      <c r="I56709" s="51"/>
      <c r="M56709" s="51"/>
    </row>
    <row r="56710" spans="9:13">
      <c r="I56710" s="51"/>
      <c r="M56710" s="51"/>
    </row>
    <row r="56711" spans="9:13">
      <c r="I56711" s="51"/>
      <c r="M56711" s="51"/>
    </row>
    <row r="56712" spans="9:13">
      <c r="I56712" s="51"/>
      <c r="M56712" s="51"/>
    </row>
    <row r="56713" spans="9:13">
      <c r="I56713" s="51"/>
      <c r="M56713" s="51"/>
    </row>
    <row r="56714" spans="9:13">
      <c r="I56714" s="51"/>
      <c r="M56714" s="51"/>
    </row>
    <row r="56715" spans="9:13">
      <c r="I56715" s="51"/>
      <c r="M56715" s="51"/>
    </row>
    <row r="56716" spans="9:13">
      <c r="I56716" s="51"/>
      <c r="M56716" s="51"/>
    </row>
    <row r="56717" spans="9:13">
      <c r="I56717" s="51"/>
      <c r="M56717" s="51"/>
    </row>
    <row r="56718" spans="9:13">
      <c r="I56718" s="51"/>
      <c r="M56718" s="51"/>
    </row>
    <row r="56719" spans="9:13">
      <c r="I56719" s="51"/>
      <c r="M56719" s="51"/>
    </row>
    <row r="56720" spans="9:13">
      <c r="I56720" s="51"/>
      <c r="M56720" s="51"/>
    </row>
    <row r="56721" spans="9:13">
      <c r="I56721" s="51"/>
      <c r="M56721" s="51"/>
    </row>
    <row r="56722" spans="9:13">
      <c r="I56722" s="51"/>
      <c r="M56722" s="51"/>
    </row>
    <row r="56723" spans="9:13">
      <c r="I56723" s="51"/>
      <c r="M56723" s="51"/>
    </row>
    <row r="56724" spans="9:13">
      <c r="I56724" s="51"/>
      <c r="M56724" s="51"/>
    </row>
    <row r="56725" spans="9:13">
      <c r="I56725" s="51"/>
      <c r="M56725" s="51"/>
    </row>
    <row r="56726" spans="9:13">
      <c r="I56726" s="51"/>
      <c r="M56726" s="51"/>
    </row>
    <row r="56727" spans="9:13">
      <c r="I56727" s="51"/>
      <c r="M56727" s="51"/>
    </row>
    <row r="56728" spans="9:13">
      <c r="I56728" s="51"/>
      <c r="M56728" s="51"/>
    </row>
    <row r="56729" spans="9:13">
      <c r="I56729" s="51"/>
      <c r="M56729" s="51"/>
    </row>
    <row r="56730" spans="9:13">
      <c r="I56730" s="51"/>
      <c r="M56730" s="51"/>
    </row>
    <row r="56731" spans="9:13">
      <c r="I56731" s="51"/>
      <c r="M56731" s="51"/>
    </row>
    <row r="56732" spans="9:13">
      <c r="I56732" s="51"/>
      <c r="M56732" s="51"/>
    </row>
    <row r="56733" spans="9:13">
      <c r="I56733" s="51"/>
      <c r="M56733" s="51"/>
    </row>
    <row r="56734" spans="9:13">
      <c r="I56734" s="51"/>
      <c r="M56734" s="51"/>
    </row>
    <row r="56735" spans="9:13">
      <c r="I56735" s="51"/>
      <c r="M56735" s="51"/>
    </row>
    <row r="56736" spans="9:13">
      <c r="I56736" s="51"/>
      <c r="M56736" s="51"/>
    </row>
    <row r="56737" spans="9:13">
      <c r="I56737" s="51"/>
      <c r="M56737" s="51"/>
    </row>
    <row r="56738" spans="9:13">
      <c r="I56738" s="51"/>
      <c r="M56738" s="51"/>
    </row>
    <row r="56739" spans="9:13">
      <c r="I56739" s="51"/>
      <c r="M56739" s="51"/>
    </row>
    <row r="56740" spans="9:13">
      <c r="I56740" s="51"/>
      <c r="M56740" s="51"/>
    </row>
    <row r="56741" spans="9:13">
      <c r="I56741" s="51"/>
      <c r="M56741" s="51"/>
    </row>
    <row r="56742" spans="9:13">
      <c r="I56742" s="51"/>
      <c r="M56742" s="51"/>
    </row>
    <row r="56743" spans="9:13">
      <c r="I56743" s="51"/>
      <c r="M56743" s="51"/>
    </row>
    <row r="56744" spans="9:13">
      <c r="I56744" s="51"/>
      <c r="M56744" s="51"/>
    </row>
    <row r="56745" spans="9:13">
      <c r="I56745" s="51"/>
      <c r="M56745" s="51"/>
    </row>
    <row r="56746" spans="9:13">
      <c r="I56746" s="51"/>
      <c r="M56746" s="51"/>
    </row>
    <row r="56747" spans="9:13">
      <c r="I56747" s="51"/>
      <c r="M56747" s="51"/>
    </row>
    <row r="56748" spans="9:13">
      <c r="I56748" s="51"/>
      <c r="M56748" s="51"/>
    </row>
    <row r="56749" spans="9:13">
      <c r="I56749" s="51"/>
      <c r="M56749" s="51"/>
    </row>
    <row r="56750" spans="9:13">
      <c r="I56750" s="51"/>
      <c r="M56750" s="51"/>
    </row>
    <row r="56751" spans="9:13">
      <c r="I56751" s="51"/>
      <c r="M56751" s="51"/>
    </row>
    <row r="56752" spans="9:13">
      <c r="I56752" s="51"/>
      <c r="M56752" s="51"/>
    </row>
    <row r="56753" spans="9:13">
      <c r="I56753" s="51"/>
      <c r="M56753" s="51"/>
    </row>
    <row r="56754" spans="9:13">
      <c r="I56754" s="51"/>
      <c r="M56754" s="51"/>
    </row>
    <row r="56755" spans="9:13">
      <c r="I56755" s="51"/>
      <c r="M56755" s="51"/>
    </row>
    <row r="56756" spans="9:13">
      <c r="I56756" s="51"/>
      <c r="M56756" s="51"/>
    </row>
    <row r="56757" spans="9:13">
      <c r="I56757" s="51"/>
      <c r="M56757" s="51"/>
    </row>
    <row r="56758" spans="9:13">
      <c r="I56758" s="51"/>
      <c r="M56758" s="51"/>
    </row>
    <row r="56759" spans="9:13">
      <c r="I56759" s="51"/>
      <c r="M56759" s="51"/>
    </row>
    <row r="56760" spans="9:13">
      <c r="I56760" s="51"/>
      <c r="M56760" s="51"/>
    </row>
    <row r="56761" spans="9:13">
      <c r="I56761" s="51"/>
      <c r="M56761" s="51"/>
    </row>
    <row r="56762" spans="9:13">
      <c r="I56762" s="51"/>
      <c r="M56762" s="51"/>
    </row>
    <row r="56763" spans="9:13">
      <c r="I56763" s="51"/>
      <c r="M56763" s="51"/>
    </row>
    <row r="56764" spans="9:13">
      <c r="I56764" s="51"/>
      <c r="M56764" s="51"/>
    </row>
    <row r="56765" spans="9:13">
      <c r="I56765" s="51"/>
      <c r="M56765" s="51"/>
    </row>
    <row r="56766" spans="9:13">
      <c r="I56766" s="51"/>
      <c r="M56766" s="51"/>
    </row>
    <row r="56767" spans="9:13">
      <c r="I56767" s="51"/>
      <c r="M56767" s="51"/>
    </row>
    <row r="56768" spans="9:13">
      <c r="I56768" s="51"/>
      <c r="M56768" s="51"/>
    </row>
    <row r="56769" spans="9:13">
      <c r="I56769" s="51"/>
      <c r="M56769" s="51"/>
    </row>
    <row r="56770" spans="9:13">
      <c r="I56770" s="51"/>
      <c r="M56770" s="51"/>
    </row>
    <row r="56771" spans="9:13">
      <c r="I56771" s="51"/>
      <c r="M56771" s="51"/>
    </row>
    <row r="56772" spans="9:13">
      <c r="I56772" s="51"/>
      <c r="M56772" s="51"/>
    </row>
    <row r="56773" spans="9:13">
      <c r="I56773" s="51"/>
      <c r="M56773" s="51"/>
    </row>
    <row r="56774" spans="9:13">
      <c r="I56774" s="51"/>
      <c r="M56774" s="51"/>
    </row>
    <row r="56775" spans="9:13">
      <c r="I56775" s="51"/>
      <c r="M56775" s="51"/>
    </row>
    <row r="56776" spans="9:13">
      <c r="I56776" s="51"/>
      <c r="M56776" s="51"/>
    </row>
    <row r="56777" spans="9:13">
      <c r="I56777" s="51"/>
      <c r="M56777" s="51"/>
    </row>
    <row r="56778" spans="9:13">
      <c r="I56778" s="51"/>
      <c r="M56778" s="51"/>
    </row>
    <row r="56779" spans="9:13">
      <c r="I56779" s="51"/>
      <c r="M56779" s="51"/>
    </row>
    <row r="56780" spans="9:13">
      <c r="I56780" s="51"/>
      <c r="M56780" s="51"/>
    </row>
    <row r="56781" spans="9:13">
      <c r="I56781" s="51"/>
      <c r="M56781" s="51"/>
    </row>
    <row r="56782" spans="9:13">
      <c r="I56782" s="51"/>
      <c r="M56782" s="51"/>
    </row>
    <row r="56783" spans="9:13">
      <c r="I56783" s="51"/>
      <c r="M56783" s="51"/>
    </row>
    <row r="56784" spans="9:13">
      <c r="I56784" s="51"/>
      <c r="M56784" s="51"/>
    </row>
    <row r="56785" spans="9:13">
      <c r="I56785" s="51"/>
      <c r="M56785" s="51"/>
    </row>
    <row r="56786" spans="9:13">
      <c r="I56786" s="51"/>
      <c r="M56786" s="51"/>
    </row>
    <row r="56787" spans="9:13">
      <c r="I56787" s="51"/>
      <c r="M56787" s="51"/>
    </row>
    <row r="56788" spans="9:13">
      <c r="I56788" s="51"/>
      <c r="M56788" s="51"/>
    </row>
    <row r="56789" spans="9:13">
      <c r="I56789" s="51"/>
      <c r="M56789" s="51"/>
    </row>
    <row r="56790" spans="9:13">
      <c r="I56790" s="51"/>
      <c r="M56790" s="51"/>
    </row>
    <row r="56791" spans="9:13">
      <c r="I56791" s="51"/>
      <c r="M56791" s="51"/>
    </row>
    <row r="56792" spans="9:13">
      <c r="I56792" s="51"/>
      <c r="M56792" s="51"/>
    </row>
    <row r="56793" spans="9:13">
      <c r="I56793" s="51"/>
      <c r="M56793" s="51"/>
    </row>
    <row r="56794" spans="9:13">
      <c r="I56794" s="51"/>
      <c r="M56794" s="51"/>
    </row>
    <row r="56795" spans="9:13">
      <c r="I56795" s="51"/>
      <c r="M56795" s="51"/>
    </row>
    <row r="56796" spans="9:13">
      <c r="I56796" s="51"/>
      <c r="M56796" s="51"/>
    </row>
    <row r="56797" spans="9:13">
      <c r="I56797" s="51"/>
      <c r="M56797" s="51"/>
    </row>
    <row r="56798" spans="9:13">
      <c r="I56798" s="51"/>
      <c r="M56798" s="51"/>
    </row>
    <row r="56799" spans="9:13">
      <c r="I56799" s="51"/>
      <c r="M56799" s="51"/>
    </row>
    <row r="56800" spans="9:13">
      <c r="I56800" s="51"/>
      <c r="M56800" s="51"/>
    </row>
    <row r="56801" spans="9:13">
      <c r="I56801" s="51"/>
      <c r="M56801" s="51"/>
    </row>
    <row r="56802" spans="9:13">
      <c r="I56802" s="51"/>
      <c r="M56802" s="51"/>
    </row>
    <row r="56803" spans="9:13">
      <c r="I56803" s="51"/>
      <c r="M56803" s="51"/>
    </row>
    <row r="56804" spans="9:13">
      <c r="I56804" s="51"/>
      <c r="M56804" s="51"/>
    </row>
    <row r="56805" spans="9:13">
      <c r="I56805" s="51"/>
      <c r="M56805" s="51"/>
    </row>
    <row r="56806" spans="9:13">
      <c r="I56806" s="51"/>
      <c r="M56806" s="51"/>
    </row>
    <row r="56807" spans="9:13">
      <c r="I56807" s="51"/>
      <c r="M56807" s="51"/>
    </row>
    <row r="56808" spans="9:13">
      <c r="I56808" s="51"/>
      <c r="M56808" s="51"/>
    </row>
    <row r="56809" spans="9:13">
      <c r="I56809" s="51"/>
      <c r="M56809" s="51"/>
    </row>
    <row r="56810" spans="9:13">
      <c r="I56810" s="51"/>
      <c r="M56810" s="51"/>
    </row>
    <row r="56811" spans="9:13">
      <c r="I56811" s="51"/>
      <c r="M56811" s="51"/>
    </row>
    <row r="56812" spans="9:13">
      <c r="I56812" s="51"/>
      <c r="M56812" s="51"/>
    </row>
    <row r="56813" spans="9:13">
      <c r="I56813" s="51"/>
      <c r="M56813" s="51"/>
    </row>
    <row r="56814" spans="9:13">
      <c r="I56814" s="51"/>
      <c r="M56814" s="51"/>
    </row>
    <row r="56815" spans="9:13">
      <c r="I56815" s="51"/>
      <c r="M56815" s="51"/>
    </row>
    <row r="56816" spans="9:13">
      <c r="I56816" s="51"/>
      <c r="M56816" s="51"/>
    </row>
    <row r="56817" spans="9:13">
      <c r="I56817" s="51"/>
      <c r="M56817" s="51"/>
    </row>
    <row r="56818" spans="9:13">
      <c r="I56818" s="51"/>
      <c r="M56818" s="51"/>
    </row>
    <row r="56819" spans="9:13">
      <c r="I56819" s="51"/>
      <c r="M56819" s="51"/>
    </row>
    <row r="56820" spans="9:13">
      <c r="I56820" s="51"/>
      <c r="M56820" s="51"/>
    </row>
    <row r="56821" spans="9:13">
      <c r="I56821" s="51"/>
      <c r="M56821" s="51"/>
    </row>
    <row r="56822" spans="9:13">
      <c r="I56822" s="51"/>
      <c r="M56822" s="51"/>
    </row>
    <row r="56823" spans="9:13">
      <c r="I56823" s="51"/>
      <c r="M56823" s="51"/>
    </row>
    <row r="56824" spans="9:13">
      <c r="I56824" s="51"/>
      <c r="M56824" s="51"/>
    </row>
    <row r="56825" spans="9:13">
      <c r="I56825" s="51"/>
      <c r="M56825" s="51"/>
    </row>
    <row r="56826" spans="9:13">
      <c r="I56826" s="51"/>
      <c r="M56826" s="51"/>
    </row>
    <row r="56827" spans="9:13">
      <c r="I56827" s="51"/>
      <c r="M56827" s="51"/>
    </row>
    <row r="56828" spans="9:13">
      <c r="I56828" s="51"/>
      <c r="M56828" s="51"/>
    </row>
    <row r="56829" spans="9:13">
      <c r="I56829" s="51"/>
      <c r="M56829" s="51"/>
    </row>
    <row r="56830" spans="9:13">
      <c r="I56830" s="51"/>
      <c r="M56830" s="51"/>
    </row>
    <row r="56831" spans="9:13">
      <c r="I56831" s="51"/>
      <c r="M56831" s="51"/>
    </row>
    <row r="56832" spans="9:13">
      <c r="I56832" s="51"/>
      <c r="M56832" s="51"/>
    </row>
    <row r="56833" spans="9:13">
      <c r="I56833" s="51"/>
      <c r="M56833" s="51"/>
    </row>
    <row r="56834" spans="9:13">
      <c r="I56834" s="51"/>
      <c r="M56834" s="51"/>
    </row>
    <row r="56835" spans="9:13">
      <c r="I56835" s="51"/>
      <c r="M56835" s="51"/>
    </row>
    <row r="56836" spans="9:13">
      <c r="I56836" s="51"/>
      <c r="M56836" s="51"/>
    </row>
    <row r="56837" spans="9:13">
      <c r="I56837" s="51"/>
      <c r="M56837" s="51"/>
    </row>
    <row r="56838" spans="9:13">
      <c r="I56838" s="51"/>
      <c r="M56838" s="51"/>
    </row>
    <row r="56839" spans="9:13">
      <c r="I56839" s="51"/>
      <c r="M56839" s="51"/>
    </row>
    <row r="56840" spans="9:13">
      <c r="I56840" s="51"/>
      <c r="M56840" s="51"/>
    </row>
    <row r="56841" spans="9:13">
      <c r="I56841" s="51"/>
      <c r="M56841" s="51"/>
    </row>
    <row r="56842" spans="9:13">
      <c r="I56842" s="51"/>
      <c r="M56842" s="51"/>
    </row>
    <row r="56843" spans="9:13">
      <c r="I56843" s="51"/>
      <c r="M56843" s="51"/>
    </row>
    <row r="56844" spans="9:13">
      <c r="I56844" s="51"/>
      <c r="M56844" s="51"/>
    </row>
    <row r="56845" spans="9:13">
      <c r="I56845" s="51"/>
      <c r="M56845" s="51"/>
    </row>
    <row r="56846" spans="9:13">
      <c r="I56846" s="51"/>
      <c r="M56846" s="51"/>
    </row>
    <row r="56847" spans="9:13">
      <c r="I56847" s="51"/>
      <c r="M56847" s="51"/>
    </row>
    <row r="56848" spans="9:13">
      <c r="I56848" s="51"/>
      <c r="M56848" s="51"/>
    </row>
    <row r="56849" spans="9:13">
      <c r="I56849" s="51"/>
      <c r="M56849" s="51"/>
    </row>
    <row r="56850" spans="9:13">
      <c r="I56850" s="51"/>
      <c r="M56850" s="51"/>
    </row>
    <row r="56851" spans="9:13">
      <c r="I56851" s="51"/>
      <c r="M56851" s="51"/>
    </row>
    <row r="56852" spans="9:13">
      <c r="I56852" s="51"/>
      <c r="M56852" s="51"/>
    </row>
    <row r="56853" spans="9:13">
      <c r="I56853" s="51"/>
      <c r="M56853" s="51"/>
    </row>
    <row r="56854" spans="9:13">
      <c r="I56854" s="51"/>
      <c r="M56854" s="51"/>
    </row>
    <row r="56855" spans="9:13">
      <c r="I56855" s="51"/>
      <c r="M56855" s="51"/>
    </row>
    <row r="56856" spans="9:13">
      <c r="I56856" s="51"/>
      <c r="M56856" s="51"/>
    </row>
    <row r="56857" spans="9:13">
      <c r="I56857" s="51"/>
      <c r="M56857" s="51"/>
    </row>
    <row r="56858" spans="9:13">
      <c r="I56858" s="51"/>
      <c r="M56858" s="51"/>
    </row>
    <row r="56859" spans="9:13">
      <c r="I56859" s="51"/>
      <c r="M56859" s="51"/>
    </row>
    <row r="56860" spans="9:13">
      <c r="I56860" s="51"/>
      <c r="M56860" s="51"/>
    </row>
    <row r="56861" spans="9:13">
      <c r="I56861" s="51"/>
      <c r="M56861" s="51"/>
    </row>
    <row r="56862" spans="9:13">
      <c r="I56862" s="51"/>
      <c r="M56862" s="51"/>
    </row>
    <row r="56863" spans="9:13">
      <c r="I56863" s="51"/>
      <c r="M56863" s="51"/>
    </row>
    <row r="56864" spans="9:13">
      <c r="I56864" s="51"/>
      <c r="M56864" s="51"/>
    </row>
    <row r="56865" spans="9:13">
      <c r="I56865" s="51"/>
      <c r="M56865" s="51"/>
    </row>
    <row r="56866" spans="9:13">
      <c r="I56866" s="51"/>
      <c r="M56866" s="51"/>
    </row>
    <row r="56867" spans="9:13">
      <c r="I56867" s="51"/>
      <c r="M56867" s="51"/>
    </row>
    <row r="56868" spans="9:13">
      <c r="I56868" s="51"/>
      <c r="M56868" s="51"/>
    </row>
    <row r="56869" spans="9:13">
      <c r="I56869" s="51"/>
      <c r="M56869" s="51"/>
    </row>
    <row r="56870" spans="9:13">
      <c r="I56870" s="51"/>
      <c r="M56870" s="51"/>
    </row>
    <row r="56871" spans="9:13">
      <c r="I56871" s="51"/>
      <c r="M56871" s="51"/>
    </row>
    <row r="56872" spans="9:13">
      <c r="I56872" s="51"/>
      <c r="M56872" s="51"/>
    </row>
    <row r="56873" spans="9:13">
      <c r="I56873" s="51"/>
      <c r="M56873" s="51"/>
    </row>
    <row r="56874" spans="9:13">
      <c r="I56874" s="51"/>
      <c r="M56874" s="51"/>
    </row>
    <row r="56875" spans="9:13">
      <c r="I56875" s="51"/>
      <c r="M56875" s="51"/>
    </row>
    <row r="56876" spans="9:13">
      <c r="I56876" s="51"/>
      <c r="M56876" s="51"/>
    </row>
    <row r="56877" spans="9:13">
      <c r="I56877" s="51"/>
      <c r="M56877" s="51"/>
    </row>
    <row r="56878" spans="9:13">
      <c r="I56878" s="51"/>
      <c r="M56878" s="51"/>
    </row>
    <row r="56879" spans="9:13">
      <c r="I56879" s="51"/>
      <c r="M56879" s="51"/>
    </row>
    <row r="56880" spans="9:13">
      <c r="I56880" s="51"/>
      <c r="M56880" s="51"/>
    </row>
    <row r="56881" spans="9:13">
      <c r="I56881" s="51"/>
      <c r="M56881" s="51"/>
    </row>
    <row r="56882" spans="9:13">
      <c r="I56882" s="51"/>
      <c r="M56882" s="51"/>
    </row>
    <row r="56883" spans="9:13">
      <c r="I56883" s="51"/>
      <c r="M56883" s="51"/>
    </row>
    <row r="56884" spans="9:13">
      <c r="I56884" s="51"/>
      <c r="M56884" s="51"/>
    </row>
    <row r="56885" spans="9:13">
      <c r="I56885" s="51"/>
      <c r="M56885" s="51"/>
    </row>
    <row r="56886" spans="9:13">
      <c r="I56886" s="51"/>
      <c r="M56886" s="51"/>
    </row>
    <row r="56887" spans="9:13">
      <c r="I56887" s="51"/>
      <c r="M56887" s="51"/>
    </row>
    <row r="56888" spans="9:13">
      <c r="I56888" s="51"/>
      <c r="M56888" s="51"/>
    </row>
    <row r="56889" spans="9:13">
      <c r="I56889" s="51"/>
      <c r="M56889" s="51"/>
    </row>
    <row r="56890" spans="9:13">
      <c r="I56890" s="51"/>
      <c r="M56890" s="51"/>
    </row>
    <row r="56891" spans="9:13">
      <c r="I56891" s="51"/>
      <c r="M56891" s="51"/>
    </row>
    <row r="56892" spans="9:13">
      <c r="I56892" s="51"/>
      <c r="M56892" s="51"/>
    </row>
    <row r="56893" spans="9:13">
      <c r="I56893" s="51"/>
      <c r="M56893" s="51"/>
    </row>
    <row r="56894" spans="9:13">
      <c r="I56894" s="51"/>
      <c r="M56894" s="51"/>
    </row>
    <row r="56895" spans="9:13">
      <c r="I56895" s="51"/>
      <c r="M56895" s="51"/>
    </row>
    <row r="56896" spans="9:13">
      <c r="I56896" s="51"/>
      <c r="M56896" s="51"/>
    </row>
    <row r="56897" spans="9:13">
      <c r="I56897" s="51"/>
      <c r="M56897" s="51"/>
    </row>
    <row r="56898" spans="9:13">
      <c r="I56898" s="51"/>
      <c r="M56898" s="51"/>
    </row>
    <row r="56899" spans="9:13">
      <c r="I56899" s="51"/>
      <c r="M56899" s="51"/>
    </row>
    <row r="56900" spans="9:13">
      <c r="I56900" s="51"/>
      <c r="M56900" s="51"/>
    </row>
    <row r="56901" spans="9:13">
      <c r="I56901" s="51"/>
      <c r="M56901" s="51"/>
    </row>
    <row r="56902" spans="9:13">
      <c r="I56902" s="51"/>
      <c r="M56902" s="51"/>
    </row>
    <row r="56903" spans="9:13">
      <c r="I56903" s="51"/>
      <c r="M56903" s="51"/>
    </row>
    <row r="56904" spans="9:13">
      <c r="I56904" s="51"/>
      <c r="M56904" s="51"/>
    </row>
    <row r="56905" spans="9:13">
      <c r="I56905" s="51"/>
      <c r="M56905" s="51"/>
    </row>
    <row r="56906" spans="9:13">
      <c r="I56906" s="51"/>
      <c r="M56906" s="51"/>
    </row>
    <row r="56907" spans="9:13">
      <c r="I56907" s="51"/>
      <c r="M56907" s="51"/>
    </row>
    <row r="56908" spans="9:13">
      <c r="I56908" s="51"/>
      <c r="M56908" s="51"/>
    </row>
    <row r="56909" spans="9:13">
      <c r="I56909" s="51"/>
      <c r="M56909" s="51"/>
    </row>
    <row r="56910" spans="9:13">
      <c r="I56910" s="51"/>
      <c r="M56910" s="51"/>
    </row>
    <row r="56911" spans="9:13">
      <c r="I56911" s="51"/>
      <c r="M56911" s="51"/>
    </row>
    <row r="56912" spans="9:13">
      <c r="I56912" s="51"/>
      <c r="M56912" s="51"/>
    </row>
    <row r="56913" spans="9:13">
      <c r="I56913" s="51"/>
      <c r="M56913" s="51"/>
    </row>
    <row r="56914" spans="9:13">
      <c r="I56914" s="51"/>
      <c r="M56914" s="51"/>
    </row>
    <row r="56915" spans="9:13">
      <c r="I56915" s="51"/>
      <c r="M56915" s="51"/>
    </row>
    <row r="56916" spans="9:13">
      <c r="I56916" s="51"/>
      <c r="M56916" s="51"/>
    </row>
    <row r="56917" spans="9:13">
      <c r="I56917" s="51"/>
      <c r="M56917" s="51"/>
    </row>
    <row r="56918" spans="9:13">
      <c r="I56918" s="51"/>
      <c r="M56918" s="51"/>
    </row>
    <row r="56919" spans="9:13">
      <c r="I56919" s="51"/>
      <c r="M56919" s="51"/>
    </row>
    <row r="56920" spans="9:13">
      <c r="I56920" s="51"/>
      <c r="M56920" s="51"/>
    </row>
    <row r="56921" spans="9:13">
      <c r="I56921" s="51"/>
      <c r="M56921" s="51"/>
    </row>
    <row r="56922" spans="9:13">
      <c r="I56922" s="51"/>
      <c r="M56922" s="51"/>
    </row>
    <row r="56923" spans="9:13">
      <c r="I56923" s="51"/>
      <c r="M56923" s="51"/>
    </row>
    <row r="56924" spans="9:13">
      <c r="I56924" s="51"/>
      <c r="M56924" s="51"/>
    </row>
    <row r="56925" spans="9:13">
      <c r="I56925" s="51"/>
      <c r="M56925" s="51"/>
    </row>
    <row r="56926" spans="9:13">
      <c r="I56926" s="51"/>
      <c r="M56926" s="51"/>
    </row>
    <row r="56927" spans="9:13">
      <c r="I56927" s="51"/>
      <c r="M56927" s="51"/>
    </row>
    <row r="56928" spans="9:13">
      <c r="I56928" s="51"/>
      <c r="M56928" s="51"/>
    </row>
    <row r="56929" spans="9:13">
      <c r="I56929" s="51"/>
      <c r="M56929" s="51"/>
    </row>
    <row r="56930" spans="9:13">
      <c r="I56930" s="51"/>
      <c r="M56930" s="51"/>
    </row>
    <row r="56931" spans="9:13">
      <c r="I56931" s="51"/>
      <c r="M56931" s="51"/>
    </row>
    <row r="56932" spans="9:13">
      <c r="I56932" s="51"/>
      <c r="M56932" s="51"/>
    </row>
    <row r="56933" spans="9:13">
      <c r="I56933" s="51"/>
      <c r="M56933" s="51"/>
    </row>
    <row r="56934" spans="9:13">
      <c r="I56934" s="51"/>
      <c r="M56934" s="51"/>
    </row>
    <row r="56935" spans="9:13">
      <c r="I56935" s="51"/>
      <c r="M56935" s="51"/>
    </row>
    <row r="56936" spans="9:13">
      <c r="I56936" s="51"/>
      <c r="M56936" s="51"/>
    </row>
    <row r="56937" spans="9:13">
      <c r="I56937" s="51"/>
      <c r="M56937" s="51"/>
    </row>
    <row r="56938" spans="9:13">
      <c r="I56938" s="51"/>
      <c r="M56938" s="51"/>
    </row>
    <row r="56939" spans="9:13">
      <c r="I56939" s="51"/>
      <c r="M56939" s="51"/>
    </row>
    <row r="56940" spans="9:13">
      <c r="I56940" s="51"/>
      <c r="M56940" s="51"/>
    </row>
    <row r="56941" spans="9:13">
      <c r="I56941" s="51"/>
      <c r="M56941" s="51"/>
    </row>
    <row r="56942" spans="9:13">
      <c r="I56942" s="51"/>
      <c r="M56942" s="51"/>
    </row>
    <row r="56943" spans="9:13">
      <c r="I56943" s="51"/>
      <c r="M56943" s="51"/>
    </row>
    <row r="56944" spans="9:13">
      <c r="I56944" s="51"/>
      <c r="M56944" s="51"/>
    </row>
    <row r="56945" spans="9:13">
      <c r="I56945" s="51"/>
      <c r="M56945" s="51"/>
    </row>
    <row r="56946" spans="9:13">
      <c r="I56946" s="51"/>
      <c r="M56946" s="51"/>
    </row>
    <row r="56947" spans="9:13">
      <c r="I56947" s="51"/>
      <c r="M56947" s="51"/>
    </row>
    <row r="56948" spans="9:13">
      <c r="I56948" s="51"/>
      <c r="M56948" s="51"/>
    </row>
    <row r="56949" spans="9:13">
      <c r="I56949" s="51"/>
      <c r="M56949" s="51"/>
    </row>
    <row r="56950" spans="9:13">
      <c r="I56950" s="51"/>
      <c r="M56950" s="51"/>
    </row>
    <row r="56951" spans="9:13">
      <c r="I56951" s="51"/>
      <c r="M56951" s="51"/>
    </row>
    <row r="56952" spans="9:13">
      <c r="I56952" s="51"/>
      <c r="M56952" s="51"/>
    </row>
    <row r="56953" spans="9:13">
      <c r="I56953" s="51"/>
      <c r="M56953" s="51"/>
    </row>
    <row r="56954" spans="9:13">
      <c r="I56954" s="51"/>
      <c r="M56954" s="51"/>
    </row>
    <row r="56955" spans="9:13">
      <c r="I56955" s="51"/>
      <c r="M56955" s="51"/>
    </row>
    <row r="56956" spans="9:13">
      <c r="I56956" s="51"/>
      <c r="M56956" s="51"/>
    </row>
    <row r="56957" spans="9:13">
      <c r="I56957" s="51"/>
      <c r="M56957" s="51"/>
    </row>
    <row r="56958" spans="9:13">
      <c r="I56958" s="51"/>
      <c r="M56958" s="51"/>
    </row>
    <row r="56959" spans="9:13">
      <c r="I56959" s="51"/>
      <c r="M56959" s="51"/>
    </row>
    <row r="56960" spans="9:13">
      <c r="I56960" s="51"/>
      <c r="M56960" s="51"/>
    </row>
    <row r="56961" spans="9:13">
      <c r="I56961" s="51"/>
      <c r="M56961" s="51"/>
    </row>
    <row r="56962" spans="9:13">
      <c r="I56962" s="51"/>
      <c r="M56962" s="51"/>
    </row>
    <row r="56963" spans="9:13">
      <c r="I56963" s="51"/>
      <c r="M56963" s="51"/>
    </row>
    <row r="56964" spans="9:13">
      <c r="I56964" s="51"/>
      <c r="M56964" s="51"/>
    </row>
    <row r="56965" spans="9:13">
      <c r="I56965" s="51"/>
      <c r="M56965" s="51"/>
    </row>
    <row r="56966" spans="9:13">
      <c r="I56966" s="51"/>
      <c r="M56966" s="51"/>
    </row>
    <row r="56967" spans="9:13">
      <c r="I56967" s="51"/>
      <c r="M56967" s="51"/>
    </row>
    <row r="56968" spans="9:13">
      <c r="I56968" s="51"/>
      <c r="M56968" s="51"/>
    </row>
    <row r="56969" spans="9:13">
      <c r="I56969" s="51"/>
      <c r="M56969" s="51"/>
    </row>
    <row r="56970" spans="9:13">
      <c r="I56970" s="51"/>
      <c r="M56970" s="51"/>
    </row>
    <row r="56971" spans="9:13">
      <c r="I56971" s="51"/>
      <c r="M56971" s="51"/>
    </row>
    <row r="56972" spans="9:13">
      <c r="I56972" s="51"/>
      <c r="M56972" s="51"/>
    </row>
    <row r="56973" spans="9:13">
      <c r="I56973" s="51"/>
      <c r="M56973" s="51"/>
    </row>
    <row r="56974" spans="9:13">
      <c r="I56974" s="51"/>
      <c r="M56974" s="51"/>
    </row>
    <row r="56975" spans="9:13">
      <c r="I56975" s="51"/>
      <c r="M56975" s="51"/>
    </row>
    <row r="56976" spans="9:13">
      <c r="I56976" s="51"/>
      <c r="M56976" s="51"/>
    </row>
    <row r="56977" spans="9:13">
      <c r="I56977" s="51"/>
      <c r="M56977" s="51"/>
    </row>
    <row r="56978" spans="9:13">
      <c r="I56978" s="51"/>
      <c r="M56978" s="51"/>
    </row>
    <row r="56979" spans="9:13">
      <c r="I56979" s="51"/>
      <c r="M56979" s="51"/>
    </row>
    <row r="56980" spans="9:13">
      <c r="I56980" s="51"/>
      <c r="M56980" s="51"/>
    </row>
    <row r="56981" spans="9:13">
      <c r="I56981" s="51"/>
      <c r="M56981" s="51"/>
    </row>
    <row r="56982" spans="9:13">
      <c r="I56982" s="51"/>
      <c r="M56982" s="51"/>
    </row>
    <row r="56983" spans="9:13">
      <c r="I56983" s="51"/>
      <c r="M56983" s="51"/>
    </row>
    <row r="56984" spans="9:13">
      <c r="I56984" s="51"/>
      <c r="M56984" s="51"/>
    </row>
    <row r="56985" spans="9:13">
      <c r="I56985" s="51"/>
      <c r="M56985" s="51"/>
    </row>
    <row r="56986" spans="9:13">
      <c r="I56986" s="51"/>
      <c r="M56986" s="51"/>
    </row>
    <row r="56987" spans="9:13">
      <c r="I56987" s="51"/>
      <c r="M56987" s="51"/>
    </row>
    <row r="56988" spans="9:13">
      <c r="I56988" s="51"/>
      <c r="M56988" s="51"/>
    </row>
    <row r="56989" spans="9:13">
      <c r="I56989" s="51"/>
      <c r="M56989" s="51"/>
    </row>
    <row r="56990" spans="9:13">
      <c r="I56990" s="51"/>
      <c r="M56990" s="51"/>
    </row>
    <row r="56991" spans="9:13">
      <c r="I56991" s="51"/>
      <c r="M56991" s="51"/>
    </row>
    <row r="56992" spans="9:13">
      <c r="I56992" s="51"/>
      <c r="M56992" s="51"/>
    </row>
    <row r="56993" spans="9:13">
      <c r="I56993" s="51"/>
      <c r="M56993" s="51"/>
    </row>
    <row r="56994" spans="9:13">
      <c r="I56994" s="51"/>
      <c r="M56994" s="51"/>
    </row>
    <row r="56995" spans="9:13">
      <c r="I56995" s="51"/>
      <c r="M56995" s="51"/>
    </row>
    <row r="56996" spans="9:13">
      <c r="I56996" s="51"/>
      <c r="M56996" s="51"/>
    </row>
    <row r="56997" spans="9:13">
      <c r="I56997" s="51"/>
      <c r="M56997" s="51"/>
    </row>
    <row r="56998" spans="9:13">
      <c r="I56998" s="51"/>
      <c r="M56998" s="51"/>
    </row>
    <row r="56999" spans="9:13">
      <c r="I56999" s="51"/>
      <c r="M56999" s="51"/>
    </row>
    <row r="57000" spans="9:13">
      <c r="I57000" s="51"/>
      <c r="M57000" s="51"/>
    </row>
    <row r="57001" spans="9:13">
      <c r="I57001" s="51"/>
      <c r="M57001" s="51"/>
    </row>
    <row r="57002" spans="9:13">
      <c r="I57002" s="51"/>
      <c r="M57002" s="51"/>
    </row>
    <row r="57003" spans="9:13">
      <c r="I57003" s="51"/>
      <c r="M57003" s="51"/>
    </row>
    <row r="57004" spans="9:13">
      <c r="I57004" s="51"/>
      <c r="M57004" s="51"/>
    </row>
    <row r="57005" spans="9:13">
      <c r="I57005" s="51"/>
      <c r="M57005" s="51"/>
    </row>
    <row r="57006" spans="9:13">
      <c r="I57006" s="51"/>
      <c r="M57006" s="51"/>
    </row>
    <row r="57007" spans="9:13">
      <c r="I57007" s="51"/>
      <c r="M57007" s="51"/>
    </row>
    <row r="57008" spans="9:13">
      <c r="I57008" s="51"/>
      <c r="M57008" s="51"/>
    </row>
    <row r="57009" spans="9:13">
      <c r="I57009" s="51"/>
      <c r="M57009" s="51"/>
    </row>
    <row r="57010" spans="9:13">
      <c r="I57010" s="51"/>
      <c r="M57010" s="51"/>
    </row>
    <row r="57011" spans="9:13">
      <c r="I57011" s="51"/>
      <c r="M57011" s="51"/>
    </row>
    <row r="57012" spans="9:13">
      <c r="I57012" s="51"/>
      <c r="M57012" s="51"/>
    </row>
    <row r="57013" spans="9:13">
      <c r="I57013" s="51"/>
      <c r="M57013" s="51"/>
    </row>
    <row r="57014" spans="9:13">
      <c r="I57014" s="51"/>
      <c r="M57014" s="51"/>
    </row>
    <row r="57015" spans="9:13">
      <c r="I57015" s="51"/>
      <c r="M57015" s="51"/>
    </row>
    <row r="57016" spans="9:13">
      <c r="I57016" s="51"/>
      <c r="M57016" s="51"/>
    </row>
    <row r="57017" spans="9:13">
      <c r="I57017" s="51"/>
      <c r="M57017" s="51"/>
    </row>
    <row r="57018" spans="9:13">
      <c r="I57018" s="51"/>
      <c r="M57018" s="51"/>
    </row>
    <row r="57019" spans="9:13">
      <c r="I57019" s="51"/>
      <c r="M57019" s="51"/>
    </row>
    <row r="57020" spans="9:13">
      <c r="I57020" s="51"/>
      <c r="M57020" s="51"/>
    </row>
    <row r="57021" spans="9:13">
      <c r="I57021" s="51"/>
      <c r="M57021" s="51"/>
    </row>
    <row r="57022" spans="9:13">
      <c r="I57022" s="51"/>
      <c r="M57022" s="51"/>
    </row>
    <row r="57023" spans="9:13">
      <c r="I57023" s="51"/>
      <c r="M57023" s="51"/>
    </row>
    <row r="57024" spans="9:13">
      <c r="I57024" s="51"/>
      <c r="M57024" s="51"/>
    </row>
    <row r="57025" spans="9:13">
      <c r="I57025" s="51"/>
      <c r="M57025" s="51"/>
    </row>
    <row r="57026" spans="9:13">
      <c r="I57026" s="51"/>
      <c r="M57026" s="51"/>
    </row>
    <row r="57027" spans="9:13">
      <c r="I57027" s="51"/>
      <c r="M57027" s="51"/>
    </row>
    <row r="57028" spans="9:13">
      <c r="I57028" s="51"/>
      <c r="M57028" s="51"/>
    </row>
    <row r="57029" spans="9:13">
      <c r="I57029" s="51"/>
      <c r="M57029" s="51"/>
    </row>
    <row r="57030" spans="9:13">
      <c r="I57030" s="51"/>
      <c r="M57030" s="51"/>
    </row>
    <row r="57031" spans="9:13">
      <c r="I57031" s="51"/>
      <c r="M57031" s="51"/>
    </row>
    <row r="57032" spans="9:13">
      <c r="I57032" s="51"/>
      <c r="M57032" s="51"/>
    </row>
    <row r="57033" spans="9:13">
      <c r="I57033" s="51"/>
      <c r="M57033" s="51"/>
    </row>
    <row r="57034" spans="9:13">
      <c r="I57034" s="51"/>
      <c r="M57034" s="51"/>
    </row>
    <row r="57035" spans="9:13">
      <c r="I57035" s="51"/>
      <c r="M57035" s="51"/>
    </row>
    <row r="57036" spans="9:13">
      <c r="I57036" s="51"/>
      <c r="M57036" s="51"/>
    </row>
    <row r="57037" spans="9:13">
      <c r="I57037" s="51"/>
      <c r="M57037" s="51"/>
    </row>
    <row r="57038" spans="9:13">
      <c r="I57038" s="51"/>
      <c r="M57038" s="51"/>
    </row>
    <row r="57039" spans="9:13">
      <c r="I57039" s="51"/>
      <c r="M57039" s="51"/>
    </row>
    <row r="57040" spans="9:13">
      <c r="I57040" s="51"/>
      <c r="M57040" s="51"/>
    </row>
    <row r="57041" spans="9:13">
      <c r="I57041" s="51"/>
      <c r="M57041" s="51"/>
    </row>
    <row r="57042" spans="9:13">
      <c r="I57042" s="51"/>
      <c r="M57042" s="51"/>
    </row>
    <row r="57043" spans="9:13">
      <c r="I57043" s="51"/>
      <c r="M57043" s="51"/>
    </row>
    <row r="57044" spans="9:13">
      <c r="I57044" s="51"/>
      <c r="M57044" s="51"/>
    </row>
    <row r="57045" spans="9:13">
      <c r="I57045" s="51"/>
      <c r="M57045" s="51"/>
    </row>
    <row r="57046" spans="9:13">
      <c r="I57046" s="51"/>
      <c r="M57046" s="51"/>
    </row>
    <row r="57047" spans="9:13">
      <c r="I57047" s="51"/>
      <c r="M57047" s="51"/>
    </row>
    <row r="57048" spans="9:13">
      <c r="I57048" s="51"/>
      <c r="M57048" s="51"/>
    </row>
    <row r="57049" spans="9:13">
      <c r="I57049" s="51"/>
      <c r="M57049" s="51"/>
    </row>
    <row r="57050" spans="9:13">
      <c r="I57050" s="51"/>
      <c r="M57050" s="51"/>
    </row>
    <row r="57051" spans="9:13">
      <c r="I57051" s="51"/>
      <c r="M57051" s="51"/>
    </row>
    <row r="57052" spans="9:13">
      <c r="I57052" s="51"/>
      <c r="M57052" s="51"/>
    </row>
    <row r="57053" spans="9:13">
      <c r="I57053" s="51"/>
      <c r="M57053" s="51"/>
    </row>
    <row r="57054" spans="9:13">
      <c r="I57054" s="51"/>
      <c r="M57054" s="51"/>
    </row>
    <row r="57055" spans="9:13">
      <c r="I57055" s="51"/>
      <c r="M57055" s="51"/>
    </row>
    <row r="57056" spans="9:13">
      <c r="I57056" s="51"/>
      <c r="M57056" s="51"/>
    </row>
    <row r="57057" spans="9:13">
      <c r="I57057" s="51"/>
      <c r="M57057" s="51"/>
    </row>
    <row r="57058" spans="9:13">
      <c r="I57058" s="51"/>
      <c r="M57058" s="51"/>
    </row>
    <row r="57059" spans="9:13">
      <c r="I57059" s="51"/>
      <c r="M57059" s="51"/>
    </row>
    <row r="57060" spans="9:13">
      <c r="I57060" s="51"/>
      <c r="M57060" s="51"/>
    </row>
    <row r="57061" spans="9:13">
      <c r="I57061" s="51"/>
      <c r="M57061" s="51"/>
    </row>
    <row r="57062" spans="9:13">
      <c r="I57062" s="51"/>
      <c r="M57062" s="51"/>
    </row>
    <row r="57063" spans="9:13">
      <c r="I57063" s="51"/>
      <c r="M57063" s="51"/>
    </row>
    <row r="57064" spans="9:13">
      <c r="I57064" s="51"/>
      <c r="M57064" s="51"/>
    </row>
    <row r="57065" spans="9:13">
      <c r="I57065" s="51"/>
      <c r="M57065" s="51"/>
    </row>
    <row r="57066" spans="9:13">
      <c r="I57066" s="51"/>
      <c r="M57066" s="51"/>
    </row>
    <row r="57067" spans="9:13">
      <c r="I57067" s="51"/>
      <c r="M57067" s="51"/>
    </row>
    <row r="57068" spans="9:13">
      <c r="I57068" s="51"/>
      <c r="M57068" s="51"/>
    </row>
    <row r="57069" spans="9:13">
      <c r="I57069" s="51"/>
      <c r="M57069" s="51"/>
    </row>
    <row r="57070" spans="9:13">
      <c r="I57070" s="51"/>
      <c r="M57070" s="51"/>
    </row>
    <row r="57071" spans="9:13">
      <c r="I57071" s="51"/>
      <c r="M57071" s="51"/>
    </row>
    <row r="57072" spans="9:13">
      <c r="I57072" s="51"/>
      <c r="M57072" s="51"/>
    </row>
    <row r="57073" spans="9:13">
      <c r="I57073" s="51"/>
      <c r="M57073" s="51"/>
    </row>
    <row r="57074" spans="9:13">
      <c r="I57074" s="51"/>
      <c r="M57074" s="51"/>
    </row>
    <row r="57075" spans="9:13">
      <c r="I57075" s="51"/>
      <c r="M57075" s="51"/>
    </row>
    <row r="57076" spans="9:13">
      <c r="I57076" s="51"/>
      <c r="M57076" s="51"/>
    </row>
    <row r="57077" spans="9:13">
      <c r="I57077" s="51"/>
      <c r="M57077" s="51"/>
    </row>
    <row r="57078" spans="9:13">
      <c r="I57078" s="51"/>
      <c r="M57078" s="51"/>
    </row>
    <row r="57079" spans="9:13">
      <c r="I57079" s="51"/>
      <c r="M57079" s="51"/>
    </row>
    <row r="57080" spans="9:13">
      <c r="I57080" s="51"/>
      <c r="M57080" s="51"/>
    </row>
    <row r="57081" spans="9:13">
      <c r="I57081" s="51"/>
      <c r="M57081" s="51"/>
    </row>
    <row r="57082" spans="9:13">
      <c r="I57082" s="51"/>
      <c r="M57082" s="51"/>
    </row>
    <row r="57083" spans="9:13">
      <c r="I57083" s="51"/>
      <c r="M57083" s="51"/>
    </row>
    <row r="57084" spans="9:13">
      <c r="I57084" s="51"/>
      <c r="M57084" s="51"/>
    </row>
    <row r="57085" spans="9:13">
      <c r="I57085" s="51"/>
      <c r="M57085" s="51"/>
    </row>
    <row r="57086" spans="9:13">
      <c r="I57086" s="51"/>
      <c r="M57086" s="51"/>
    </row>
    <row r="57087" spans="9:13">
      <c r="I57087" s="51"/>
      <c r="M57087" s="51"/>
    </row>
    <row r="57088" spans="9:13">
      <c r="I57088" s="51"/>
      <c r="M57088" s="51"/>
    </row>
    <row r="57089" spans="9:13">
      <c r="I57089" s="51"/>
      <c r="M57089" s="51"/>
    </row>
    <row r="57090" spans="9:13">
      <c r="I57090" s="51"/>
      <c r="M57090" s="51"/>
    </row>
    <row r="57091" spans="9:13">
      <c r="I57091" s="51"/>
      <c r="M57091" s="51"/>
    </row>
    <row r="57092" spans="9:13">
      <c r="I57092" s="51"/>
      <c r="M57092" s="51"/>
    </row>
    <row r="57093" spans="9:13">
      <c r="I57093" s="51"/>
      <c r="M57093" s="51"/>
    </row>
    <row r="57094" spans="9:13">
      <c r="I57094" s="51"/>
      <c r="M57094" s="51"/>
    </row>
    <row r="57095" spans="9:13">
      <c r="I57095" s="51"/>
      <c r="M57095" s="51"/>
    </row>
    <row r="57096" spans="9:13">
      <c r="I57096" s="51"/>
      <c r="M57096" s="51"/>
    </row>
    <row r="57097" spans="9:13">
      <c r="I57097" s="51"/>
      <c r="M57097" s="51"/>
    </row>
    <row r="57098" spans="9:13">
      <c r="I57098" s="51"/>
      <c r="M57098" s="51"/>
    </row>
    <row r="57099" spans="9:13">
      <c r="I57099" s="51"/>
      <c r="M57099" s="51"/>
    </row>
    <row r="57100" spans="9:13">
      <c r="I57100" s="51"/>
      <c r="M57100" s="51"/>
    </row>
    <row r="57101" spans="9:13">
      <c r="I57101" s="51"/>
      <c r="M57101" s="51"/>
    </row>
    <row r="57102" spans="9:13">
      <c r="I57102" s="51"/>
      <c r="M57102" s="51"/>
    </row>
    <row r="57103" spans="9:13">
      <c r="I57103" s="51"/>
      <c r="M57103" s="51"/>
    </row>
    <row r="57104" spans="9:13">
      <c r="I57104" s="51"/>
      <c r="M57104" s="51"/>
    </row>
    <row r="57105" spans="9:13">
      <c r="I57105" s="51"/>
      <c r="M57105" s="51"/>
    </row>
    <row r="57106" spans="9:13">
      <c r="I57106" s="51"/>
      <c r="M57106" s="51"/>
    </row>
    <row r="57107" spans="9:13">
      <c r="I57107" s="51"/>
      <c r="M57107" s="51"/>
    </row>
    <row r="57108" spans="9:13">
      <c r="I57108" s="51"/>
      <c r="M57108" s="51"/>
    </row>
    <row r="57109" spans="9:13">
      <c r="I57109" s="51"/>
      <c r="M57109" s="51"/>
    </row>
    <row r="57110" spans="9:13">
      <c r="I57110" s="51"/>
      <c r="M57110" s="51"/>
    </row>
    <row r="57111" spans="9:13">
      <c r="I57111" s="51"/>
      <c r="M57111" s="51"/>
    </row>
    <row r="57112" spans="9:13">
      <c r="I57112" s="51"/>
      <c r="M57112" s="51"/>
    </row>
    <row r="57113" spans="9:13">
      <c r="I57113" s="51"/>
      <c r="M57113" s="51"/>
    </row>
    <row r="57114" spans="9:13">
      <c r="I57114" s="51"/>
      <c r="M57114" s="51"/>
    </row>
    <row r="57115" spans="9:13">
      <c r="I57115" s="51"/>
      <c r="M57115" s="51"/>
    </row>
    <row r="57116" spans="9:13">
      <c r="I57116" s="51"/>
      <c r="M57116" s="51"/>
    </row>
    <row r="57117" spans="9:13">
      <c r="I57117" s="51"/>
      <c r="M57117" s="51"/>
    </row>
    <row r="57118" spans="9:13">
      <c r="I57118" s="51"/>
      <c r="M57118" s="51"/>
    </row>
    <row r="57119" spans="9:13">
      <c r="I57119" s="51"/>
      <c r="M57119" s="51"/>
    </row>
    <row r="57120" spans="9:13">
      <c r="I57120" s="51"/>
      <c r="M57120" s="51"/>
    </row>
    <row r="57121" spans="9:13">
      <c r="I57121" s="51"/>
      <c r="M57121" s="51"/>
    </row>
    <row r="57122" spans="9:13">
      <c r="I57122" s="51"/>
      <c r="M57122" s="51"/>
    </row>
    <row r="57123" spans="9:13">
      <c r="I57123" s="51"/>
      <c r="M57123" s="51"/>
    </row>
    <row r="57124" spans="9:13">
      <c r="I57124" s="51"/>
      <c r="M57124" s="51"/>
    </row>
    <row r="57125" spans="9:13">
      <c r="I57125" s="51"/>
      <c r="M57125" s="51"/>
    </row>
    <row r="57126" spans="9:13">
      <c r="I57126" s="51"/>
      <c r="M57126" s="51"/>
    </row>
    <row r="57127" spans="9:13">
      <c r="I57127" s="51"/>
      <c r="M57127" s="51"/>
    </row>
    <row r="57128" spans="9:13">
      <c r="I57128" s="51"/>
      <c r="M57128" s="51"/>
    </row>
    <row r="57129" spans="9:13">
      <c r="I57129" s="51"/>
      <c r="M57129" s="51"/>
    </row>
    <row r="57130" spans="9:13">
      <c r="I57130" s="51"/>
      <c r="M57130" s="51"/>
    </row>
    <row r="57131" spans="9:13">
      <c r="I57131" s="51"/>
      <c r="M57131" s="51"/>
    </row>
    <row r="57132" spans="9:13">
      <c r="I57132" s="51"/>
      <c r="M57132" s="51"/>
    </row>
    <row r="57133" spans="9:13">
      <c r="I57133" s="51"/>
      <c r="M57133" s="51"/>
    </row>
    <row r="57134" spans="9:13">
      <c r="I57134" s="51"/>
      <c r="M57134" s="51"/>
    </row>
    <row r="57135" spans="9:13">
      <c r="I57135" s="51"/>
      <c r="M57135" s="51"/>
    </row>
    <row r="57136" spans="9:13">
      <c r="I57136" s="51"/>
      <c r="M57136" s="51"/>
    </row>
    <row r="57137" spans="9:13">
      <c r="I57137" s="51"/>
      <c r="M57137" s="51"/>
    </row>
    <row r="57138" spans="9:13">
      <c r="I57138" s="51"/>
      <c r="M57138" s="51"/>
    </row>
    <row r="57139" spans="9:13">
      <c r="I57139" s="51"/>
      <c r="M57139" s="51"/>
    </row>
    <row r="57140" spans="9:13">
      <c r="I57140" s="51"/>
      <c r="M57140" s="51"/>
    </row>
    <row r="57141" spans="9:13">
      <c r="I57141" s="51"/>
      <c r="M57141" s="51"/>
    </row>
    <row r="57142" spans="9:13">
      <c r="I57142" s="51"/>
      <c r="M57142" s="51"/>
    </row>
    <row r="57143" spans="9:13">
      <c r="I57143" s="51"/>
      <c r="M57143" s="51"/>
    </row>
    <row r="57144" spans="9:13">
      <c r="I57144" s="51"/>
      <c r="M57144" s="51"/>
    </row>
    <row r="57145" spans="9:13">
      <c r="I57145" s="51"/>
      <c r="M57145" s="51"/>
    </row>
    <row r="57146" spans="9:13">
      <c r="I57146" s="51"/>
      <c r="M57146" s="51"/>
    </row>
    <row r="57147" spans="9:13">
      <c r="I57147" s="51"/>
      <c r="M57147" s="51"/>
    </row>
    <row r="57148" spans="9:13">
      <c r="I57148" s="51"/>
      <c r="M57148" s="51"/>
    </row>
    <row r="57149" spans="9:13">
      <c r="I57149" s="51"/>
      <c r="M57149" s="51"/>
    </row>
    <row r="57150" spans="9:13">
      <c r="I57150" s="51"/>
      <c r="M57150" s="51"/>
    </row>
    <row r="57151" spans="9:13">
      <c r="I57151" s="51"/>
      <c r="M57151" s="51"/>
    </row>
    <row r="57152" spans="9:13">
      <c r="I57152" s="51"/>
      <c r="M57152" s="51"/>
    </row>
    <row r="57153" spans="9:13">
      <c r="I57153" s="51"/>
      <c r="M57153" s="51"/>
    </row>
    <row r="57154" spans="9:13">
      <c r="I57154" s="51"/>
      <c r="M57154" s="51"/>
    </row>
    <row r="57155" spans="9:13">
      <c r="I57155" s="51"/>
      <c r="M57155" s="51"/>
    </row>
    <row r="57156" spans="9:13">
      <c r="I57156" s="51"/>
      <c r="M57156" s="51"/>
    </row>
    <row r="57157" spans="9:13">
      <c r="I57157" s="51"/>
      <c r="M57157" s="51"/>
    </row>
    <row r="57158" spans="9:13">
      <c r="I57158" s="51"/>
      <c r="M57158" s="51"/>
    </row>
    <row r="57159" spans="9:13">
      <c r="I57159" s="51"/>
      <c r="M57159" s="51"/>
    </row>
    <row r="57160" spans="9:13">
      <c r="I57160" s="51"/>
      <c r="M57160" s="51"/>
    </row>
    <row r="57161" spans="9:13">
      <c r="I57161" s="51"/>
      <c r="M57161" s="51"/>
    </row>
    <row r="57162" spans="9:13">
      <c r="I57162" s="51"/>
      <c r="M57162" s="51"/>
    </row>
    <row r="57163" spans="9:13">
      <c r="I57163" s="51"/>
      <c r="M57163" s="51"/>
    </row>
    <row r="57164" spans="9:13">
      <c r="I57164" s="51"/>
      <c r="M57164" s="51"/>
    </row>
    <row r="57165" spans="9:13">
      <c r="I57165" s="51"/>
      <c r="M57165" s="51"/>
    </row>
    <row r="57166" spans="9:13">
      <c r="I57166" s="51"/>
      <c r="M57166" s="51"/>
    </row>
    <row r="57167" spans="9:13">
      <c r="I57167" s="51"/>
      <c r="M57167" s="51"/>
    </row>
    <row r="57168" spans="9:13">
      <c r="I57168" s="51"/>
      <c r="M57168" s="51"/>
    </row>
    <row r="57169" spans="9:13">
      <c r="I57169" s="51"/>
      <c r="M57169" s="51"/>
    </row>
    <row r="57170" spans="9:13">
      <c r="I57170" s="51"/>
      <c r="M57170" s="51"/>
    </row>
    <row r="57171" spans="9:13">
      <c r="I57171" s="51"/>
      <c r="M57171" s="51"/>
    </row>
    <row r="57172" spans="9:13">
      <c r="I57172" s="51"/>
      <c r="M57172" s="51"/>
    </row>
    <row r="57173" spans="9:13">
      <c r="I57173" s="51"/>
      <c r="M57173" s="51"/>
    </row>
    <row r="57174" spans="9:13">
      <c r="I57174" s="51"/>
      <c r="M57174" s="51"/>
    </row>
    <row r="57175" spans="9:13">
      <c r="I57175" s="51"/>
      <c r="M57175" s="51"/>
    </row>
    <row r="57176" spans="9:13">
      <c r="I57176" s="51"/>
      <c r="M57176" s="51"/>
    </row>
    <row r="57177" spans="9:13">
      <c r="I57177" s="51"/>
      <c r="M57177" s="51"/>
    </row>
    <row r="57178" spans="9:13">
      <c r="I57178" s="51"/>
      <c r="M57178" s="51"/>
    </row>
    <row r="57179" spans="9:13">
      <c r="I57179" s="51"/>
      <c r="M57179" s="51"/>
    </row>
    <row r="57180" spans="9:13">
      <c r="I57180" s="51"/>
      <c r="M57180" s="51"/>
    </row>
    <row r="57181" spans="9:13">
      <c r="I57181" s="51"/>
      <c r="M57181" s="51"/>
    </row>
    <row r="57182" spans="9:13">
      <c r="I57182" s="51"/>
      <c r="M57182" s="51"/>
    </row>
    <row r="57183" spans="9:13">
      <c r="I57183" s="51"/>
      <c r="M57183" s="51"/>
    </row>
    <row r="57184" spans="9:13">
      <c r="I57184" s="51"/>
      <c r="M57184" s="51"/>
    </row>
    <row r="57185" spans="9:13">
      <c r="I57185" s="51"/>
      <c r="M57185" s="51"/>
    </row>
    <row r="57186" spans="9:13">
      <c r="I57186" s="51"/>
      <c r="M57186" s="51"/>
    </row>
    <row r="57187" spans="9:13">
      <c r="I57187" s="51"/>
      <c r="M57187" s="51"/>
    </row>
    <row r="57188" spans="9:13">
      <c r="I57188" s="51"/>
      <c r="M57188" s="51"/>
    </row>
    <row r="57189" spans="9:13">
      <c r="I57189" s="51"/>
      <c r="M57189" s="51"/>
    </row>
    <row r="57190" spans="9:13">
      <c r="I57190" s="51"/>
      <c r="M57190" s="51"/>
    </row>
    <row r="57191" spans="9:13">
      <c r="I57191" s="51"/>
      <c r="M57191" s="51"/>
    </row>
    <row r="57192" spans="9:13">
      <c r="I57192" s="51"/>
      <c r="M57192" s="51"/>
    </row>
    <row r="57193" spans="9:13">
      <c r="I57193" s="51"/>
      <c r="M57193" s="51"/>
    </row>
    <row r="57194" spans="9:13">
      <c r="I57194" s="51"/>
      <c r="M57194" s="51"/>
    </row>
    <row r="57195" spans="9:13">
      <c r="I57195" s="51"/>
      <c r="M57195" s="51"/>
    </row>
    <row r="57196" spans="9:13">
      <c r="I57196" s="51"/>
      <c r="M57196" s="51"/>
    </row>
    <row r="57197" spans="9:13">
      <c r="I57197" s="51"/>
      <c r="M57197" s="51"/>
    </row>
    <row r="57198" spans="9:13">
      <c r="I57198" s="51"/>
      <c r="M57198" s="51"/>
    </row>
    <row r="57199" spans="9:13">
      <c r="I57199" s="51"/>
      <c r="M57199" s="51"/>
    </row>
    <row r="57200" spans="9:13">
      <c r="I57200" s="51"/>
      <c r="M57200" s="51"/>
    </row>
    <row r="57201" spans="9:13">
      <c r="I57201" s="51"/>
      <c r="M57201" s="51"/>
    </row>
    <row r="57202" spans="9:13">
      <c r="I57202" s="51"/>
      <c r="M57202" s="51"/>
    </row>
    <row r="57203" spans="9:13">
      <c r="I57203" s="51"/>
      <c r="M57203" s="51"/>
    </row>
    <row r="57204" spans="9:13">
      <c r="I57204" s="51"/>
      <c r="M57204" s="51"/>
    </row>
    <row r="57205" spans="9:13">
      <c r="I57205" s="51"/>
      <c r="M57205" s="51"/>
    </row>
    <row r="57206" spans="9:13">
      <c r="I57206" s="51"/>
      <c r="M57206" s="51"/>
    </row>
    <row r="57207" spans="9:13">
      <c r="I57207" s="51"/>
      <c r="M57207" s="51"/>
    </row>
    <row r="57208" spans="9:13">
      <c r="I57208" s="51"/>
      <c r="M57208" s="51"/>
    </row>
    <row r="57209" spans="9:13">
      <c r="I57209" s="51"/>
      <c r="M57209" s="51"/>
    </row>
    <row r="57210" spans="9:13">
      <c r="I57210" s="51"/>
      <c r="M57210" s="51"/>
    </row>
    <row r="57211" spans="9:13">
      <c r="I57211" s="51"/>
      <c r="M57211" s="51"/>
    </row>
    <row r="57212" spans="9:13">
      <c r="I57212" s="51"/>
      <c r="M57212" s="51"/>
    </row>
    <row r="57213" spans="9:13">
      <c r="I57213" s="51"/>
      <c r="M57213" s="51"/>
    </row>
    <row r="57214" spans="9:13">
      <c r="I57214" s="51"/>
      <c r="M57214" s="51"/>
    </row>
    <row r="57215" spans="9:13">
      <c r="I57215" s="51"/>
      <c r="M57215" s="51"/>
    </row>
    <row r="57216" spans="9:13">
      <c r="I57216" s="51"/>
      <c r="M57216" s="51"/>
    </row>
    <row r="57217" spans="9:13">
      <c r="I57217" s="51"/>
      <c r="M57217" s="51"/>
    </row>
    <row r="57218" spans="9:13">
      <c r="I57218" s="51"/>
      <c r="M57218" s="51"/>
    </row>
    <row r="57219" spans="9:13">
      <c r="I57219" s="51"/>
      <c r="M57219" s="51"/>
    </row>
    <row r="57220" spans="9:13">
      <c r="I57220" s="51"/>
      <c r="M57220" s="51"/>
    </row>
    <row r="57221" spans="9:13">
      <c r="I57221" s="51"/>
      <c r="M57221" s="51"/>
    </row>
    <row r="57222" spans="9:13">
      <c r="I57222" s="51"/>
      <c r="M57222" s="51"/>
    </row>
    <row r="57223" spans="9:13">
      <c r="I57223" s="51"/>
      <c r="M57223" s="51"/>
    </row>
    <row r="57224" spans="9:13">
      <c r="I57224" s="51"/>
      <c r="M57224" s="51"/>
    </row>
    <row r="57225" spans="9:13">
      <c r="I57225" s="51"/>
      <c r="M57225" s="51"/>
    </row>
    <row r="57226" spans="9:13">
      <c r="I57226" s="51"/>
      <c r="M57226" s="51"/>
    </row>
    <row r="57227" spans="9:13">
      <c r="I57227" s="51"/>
      <c r="M57227" s="51"/>
    </row>
    <row r="57228" spans="9:13">
      <c r="I57228" s="51"/>
      <c r="M57228" s="51"/>
    </row>
    <row r="57229" spans="9:13">
      <c r="I57229" s="51"/>
      <c r="M57229" s="51"/>
    </row>
    <row r="57230" spans="9:13">
      <c r="I57230" s="51"/>
      <c r="M57230" s="51"/>
    </row>
    <row r="57231" spans="9:13">
      <c r="I57231" s="51"/>
      <c r="M57231" s="51"/>
    </row>
    <row r="57232" spans="9:13">
      <c r="I57232" s="51"/>
      <c r="M57232" s="51"/>
    </row>
    <row r="57233" spans="9:13">
      <c r="I57233" s="51"/>
      <c r="M57233" s="51"/>
    </row>
    <row r="57234" spans="9:13">
      <c r="I57234" s="51"/>
      <c r="M57234" s="51"/>
    </row>
    <row r="57235" spans="9:13">
      <c r="I57235" s="51"/>
      <c r="M57235" s="51"/>
    </row>
    <row r="57236" spans="9:13">
      <c r="I57236" s="51"/>
      <c r="M57236" s="51"/>
    </row>
    <row r="57237" spans="9:13">
      <c r="I57237" s="51"/>
      <c r="M57237" s="51"/>
    </row>
    <row r="57238" spans="9:13">
      <c r="I57238" s="51"/>
      <c r="M57238" s="51"/>
    </row>
    <row r="57239" spans="9:13">
      <c r="I57239" s="51"/>
      <c r="M57239" s="51"/>
    </row>
    <row r="57240" spans="9:13">
      <c r="I57240" s="51"/>
      <c r="M57240" s="51"/>
    </row>
    <row r="57241" spans="9:13">
      <c r="I57241" s="51"/>
      <c r="M57241" s="51"/>
    </row>
    <row r="57242" spans="9:13">
      <c r="I57242" s="51"/>
      <c r="M57242" s="51"/>
    </row>
    <row r="57243" spans="9:13">
      <c r="I57243" s="51"/>
      <c r="M57243" s="51"/>
    </row>
    <row r="57244" spans="9:13">
      <c r="I57244" s="51"/>
      <c r="M57244" s="51"/>
    </row>
    <row r="57245" spans="9:13">
      <c r="I57245" s="51"/>
      <c r="M57245" s="51"/>
    </row>
    <row r="57246" spans="9:13">
      <c r="I57246" s="51"/>
      <c r="M57246" s="51"/>
    </row>
    <row r="57247" spans="9:13">
      <c r="I57247" s="51"/>
      <c r="M57247" s="51"/>
    </row>
    <row r="57248" spans="9:13">
      <c r="I57248" s="51"/>
      <c r="M57248" s="51"/>
    </row>
    <row r="57249" spans="9:13">
      <c r="I57249" s="51"/>
      <c r="M57249" s="51"/>
    </row>
    <row r="57250" spans="9:13">
      <c r="I57250" s="51"/>
      <c r="M57250" s="51"/>
    </row>
    <row r="57251" spans="9:13">
      <c r="I57251" s="51"/>
      <c r="M57251" s="51"/>
    </row>
    <row r="57252" spans="9:13">
      <c r="I57252" s="51"/>
      <c r="M57252" s="51"/>
    </row>
    <row r="57253" spans="9:13">
      <c r="I57253" s="51"/>
      <c r="M57253" s="51"/>
    </row>
    <row r="57254" spans="9:13">
      <c r="I57254" s="51"/>
      <c r="M57254" s="51"/>
    </row>
    <row r="57255" spans="9:13">
      <c r="I57255" s="51"/>
      <c r="M57255" s="51"/>
    </row>
    <row r="57256" spans="9:13">
      <c r="I57256" s="51"/>
      <c r="M57256" s="51"/>
    </row>
    <row r="57257" spans="9:13">
      <c r="I57257" s="51"/>
      <c r="M57257" s="51"/>
    </row>
    <row r="57258" spans="9:13">
      <c r="I57258" s="51"/>
      <c r="M57258" s="51"/>
    </row>
    <row r="57259" spans="9:13">
      <c r="I57259" s="51"/>
      <c r="M57259" s="51"/>
    </row>
    <row r="57260" spans="9:13">
      <c r="I57260" s="51"/>
      <c r="M57260" s="51"/>
    </row>
    <row r="57261" spans="9:13">
      <c r="I57261" s="51"/>
      <c r="M57261" s="51"/>
    </row>
    <row r="57262" spans="9:13">
      <c r="I57262" s="51"/>
      <c r="M57262" s="51"/>
    </row>
    <row r="57263" spans="9:13">
      <c r="I57263" s="51"/>
      <c r="M57263" s="51"/>
    </row>
    <row r="57264" spans="9:13">
      <c r="I57264" s="51"/>
      <c r="M57264" s="51"/>
    </row>
    <row r="57265" spans="9:13">
      <c r="I57265" s="51"/>
      <c r="M57265" s="51"/>
    </row>
    <row r="57266" spans="9:13">
      <c r="I57266" s="51"/>
      <c r="M57266" s="51"/>
    </row>
    <row r="57267" spans="9:13">
      <c r="I57267" s="51"/>
      <c r="M57267" s="51"/>
    </row>
    <row r="57268" spans="9:13">
      <c r="I57268" s="51"/>
      <c r="M57268" s="51"/>
    </row>
    <row r="57269" spans="9:13">
      <c r="I57269" s="51"/>
      <c r="M57269" s="51"/>
    </row>
    <row r="57270" spans="9:13">
      <c r="I57270" s="51"/>
      <c r="M57270" s="51"/>
    </row>
    <row r="57271" spans="9:13">
      <c r="I57271" s="51"/>
      <c r="M57271" s="51"/>
    </row>
    <row r="57272" spans="9:13">
      <c r="I57272" s="51"/>
      <c r="M57272" s="51"/>
    </row>
    <row r="57273" spans="9:13">
      <c r="I57273" s="51"/>
      <c r="M57273" s="51"/>
    </row>
    <row r="57274" spans="9:13">
      <c r="I57274" s="51"/>
      <c r="M57274" s="51"/>
    </row>
    <row r="57275" spans="9:13">
      <c r="I57275" s="51"/>
      <c r="M57275" s="51"/>
    </row>
    <row r="57276" spans="9:13">
      <c r="I57276" s="51"/>
      <c r="M57276" s="51"/>
    </row>
    <row r="57277" spans="9:13">
      <c r="I57277" s="51"/>
      <c r="M57277" s="51"/>
    </row>
    <row r="57278" spans="9:13">
      <c r="I57278" s="51"/>
      <c r="M57278" s="51"/>
    </row>
    <row r="57279" spans="9:13">
      <c r="I57279" s="51"/>
      <c r="M57279" s="51"/>
    </row>
    <row r="57280" spans="9:13">
      <c r="I57280" s="51"/>
      <c r="M57280" s="51"/>
    </row>
    <row r="57281" spans="9:13">
      <c r="I57281" s="51"/>
      <c r="M57281" s="51"/>
    </row>
    <row r="57282" spans="9:13">
      <c r="I57282" s="51"/>
      <c r="M57282" s="51"/>
    </row>
    <row r="57283" spans="9:13">
      <c r="I57283" s="51"/>
      <c r="M57283" s="51"/>
    </row>
    <row r="57284" spans="9:13">
      <c r="I57284" s="51"/>
      <c r="M57284" s="51"/>
    </row>
    <row r="57285" spans="9:13">
      <c r="I57285" s="51"/>
      <c r="M57285" s="51"/>
    </row>
    <row r="57286" spans="9:13">
      <c r="I57286" s="51"/>
      <c r="M57286" s="51"/>
    </row>
    <row r="57287" spans="9:13">
      <c r="I57287" s="51"/>
      <c r="M57287" s="51"/>
    </row>
    <row r="57288" spans="9:13">
      <c r="I57288" s="51"/>
      <c r="M57288" s="51"/>
    </row>
    <row r="57289" spans="9:13">
      <c r="I57289" s="51"/>
      <c r="M57289" s="51"/>
    </row>
    <row r="57290" spans="9:13">
      <c r="I57290" s="51"/>
      <c r="M57290" s="51"/>
    </row>
    <row r="57291" spans="9:13">
      <c r="I57291" s="51"/>
      <c r="M57291" s="51"/>
    </row>
    <row r="57292" spans="9:13">
      <c r="I57292" s="51"/>
      <c r="M57292" s="51"/>
    </row>
    <row r="57293" spans="9:13">
      <c r="I57293" s="51"/>
      <c r="M57293" s="51"/>
    </row>
    <row r="57294" spans="9:13">
      <c r="I57294" s="51"/>
      <c r="M57294" s="51"/>
    </row>
    <row r="57295" spans="9:13">
      <c r="I57295" s="51"/>
      <c r="M57295" s="51"/>
    </row>
    <row r="57296" spans="9:13">
      <c r="I57296" s="51"/>
      <c r="M57296" s="51"/>
    </row>
    <row r="57297" spans="9:13">
      <c r="I57297" s="51"/>
      <c r="M57297" s="51"/>
    </row>
    <row r="57298" spans="9:13">
      <c r="I57298" s="51"/>
      <c r="M57298" s="51"/>
    </row>
    <row r="57299" spans="9:13">
      <c r="I57299" s="51"/>
      <c r="M57299" s="51"/>
    </row>
    <row r="57300" spans="9:13">
      <c r="I57300" s="51"/>
      <c r="M57300" s="51"/>
    </row>
    <row r="57301" spans="9:13">
      <c r="I57301" s="51"/>
      <c r="M57301" s="51"/>
    </row>
    <row r="57302" spans="9:13">
      <c r="I57302" s="51"/>
      <c r="M57302" s="51"/>
    </row>
    <row r="57303" spans="9:13">
      <c r="I57303" s="51"/>
      <c r="M57303" s="51"/>
    </row>
    <row r="57304" spans="9:13">
      <c r="I57304" s="51"/>
      <c r="M57304" s="51"/>
    </row>
    <row r="57305" spans="9:13">
      <c r="I57305" s="51"/>
      <c r="M57305" s="51"/>
    </row>
    <row r="57306" spans="9:13">
      <c r="I57306" s="51"/>
      <c r="M57306" s="51"/>
    </row>
    <row r="57307" spans="9:13">
      <c r="I57307" s="51"/>
      <c r="M57307" s="51"/>
    </row>
    <row r="57308" spans="9:13">
      <c r="I57308" s="51"/>
      <c r="M57308" s="51"/>
    </row>
    <row r="57309" spans="9:13">
      <c r="I57309" s="51"/>
      <c r="M57309" s="51"/>
    </row>
    <row r="57310" spans="9:13">
      <c r="I57310" s="51"/>
      <c r="M57310" s="51"/>
    </row>
    <row r="57311" spans="9:13">
      <c r="I57311" s="51"/>
      <c r="M57311" s="51"/>
    </row>
    <row r="57312" spans="9:13">
      <c r="I57312" s="51"/>
      <c r="M57312" s="51"/>
    </row>
    <row r="57313" spans="9:13">
      <c r="I57313" s="51"/>
      <c r="M57313" s="51"/>
    </row>
    <row r="57314" spans="9:13">
      <c r="I57314" s="51"/>
      <c r="M57314" s="51"/>
    </row>
    <row r="57315" spans="9:13">
      <c r="I57315" s="51"/>
      <c r="M57315" s="51"/>
    </row>
    <row r="57316" spans="9:13">
      <c r="I57316" s="51"/>
      <c r="M57316" s="51"/>
    </row>
    <row r="57317" spans="9:13">
      <c r="I57317" s="51"/>
      <c r="M57317" s="51"/>
    </row>
    <row r="57318" spans="9:13">
      <c r="I57318" s="51"/>
      <c r="M57318" s="51"/>
    </row>
    <row r="57319" spans="9:13">
      <c r="I57319" s="51"/>
      <c r="M57319" s="51"/>
    </row>
    <row r="57320" spans="9:13">
      <c r="I57320" s="51"/>
      <c r="M57320" s="51"/>
    </row>
    <row r="57321" spans="9:13">
      <c r="I57321" s="51"/>
      <c r="M57321" s="51"/>
    </row>
    <row r="57322" spans="9:13">
      <c r="I57322" s="51"/>
      <c r="M57322" s="51"/>
    </row>
    <row r="57323" spans="9:13">
      <c r="I57323" s="51"/>
      <c r="M57323" s="51"/>
    </row>
    <row r="57324" spans="9:13">
      <c r="I57324" s="51"/>
      <c r="M57324" s="51"/>
    </row>
    <row r="57325" spans="9:13">
      <c r="I57325" s="51"/>
      <c r="M57325" s="51"/>
    </row>
    <row r="57326" spans="9:13">
      <c r="I57326" s="51"/>
      <c r="M57326" s="51"/>
    </row>
    <row r="57327" spans="9:13">
      <c r="I57327" s="51"/>
      <c r="M57327" s="51"/>
    </row>
    <row r="57328" spans="9:13">
      <c r="I57328" s="51"/>
      <c r="M57328" s="51"/>
    </row>
    <row r="57329" spans="9:13">
      <c r="I57329" s="51"/>
      <c r="M57329" s="51"/>
    </row>
    <row r="57330" spans="9:13">
      <c r="I57330" s="51"/>
      <c r="M57330" s="51"/>
    </row>
    <row r="57331" spans="9:13">
      <c r="I57331" s="51"/>
      <c r="M57331" s="51"/>
    </row>
    <row r="57332" spans="9:13">
      <c r="I57332" s="51"/>
      <c r="M57332" s="51"/>
    </row>
    <row r="57333" spans="9:13">
      <c r="I57333" s="51"/>
      <c r="M57333" s="51"/>
    </row>
    <row r="57334" spans="9:13">
      <c r="I57334" s="51"/>
      <c r="M57334" s="51"/>
    </row>
    <row r="57335" spans="9:13">
      <c r="I57335" s="51"/>
      <c r="M57335" s="51"/>
    </row>
    <row r="57336" spans="9:13">
      <c r="I57336" s="51"/>
      <c r="M57336" s="51"/>
    </row>
    <row r="57337" spans="9:13">
      <c r="I57337" s="51"/>
      <c r="M57337" s="51"/>
    </row>
    <row r="57338" spans="9:13">
      <c r="I57338" s="51"/>
      <c r="M57338" s="51"/>
    </row>
    <row r="57339" spans="9:13">
      <c r="I57339" s="51"/>
      <c r="M57339" s="51"/>
    </row>
    <row r="57340" spans="9:13">
      <c r="I57340" s="51"/>
      <c r="M57340" s="51"/>
    </row>
    <row r="57341" spans="9:13">
      <c r="I57341" s="51"/>
      <c r="M57341" s="51"/>
    </row>
    <row r="57342" spans="9:13">
      <c r="I57342" s="51"/>
      <c r="M57342" s="51"/>
    </row>
    <row r="57343" spans="9:13">
      <c r="I57343" s="51"/>
      <c r="M57343" s="51"/>
    </row>
    <row r="57344" spans="9:13">
      <c r="I57344" s="51"/>
      <c r="M57344" s="51"/>
    </row>
    <row r="57345" spans="9:13">
      <c r="I57345" s="51"/>
      <c r="M57345" s="51"/>
    </row>
    <row r="57346" spans="9:13">
      <c r="I57346" s="51"/>
      <c r="M57346" s="51"/>
    </row>
    <row r="57347" spans="9:13">
      <c r="I57347" s="51"/>
      <c r="M57347" s="51"/>
    </row>
    <row r="57348" spans="9:13">
      <c r="I57348" s="51"/>
      <c r="M57348" s="51"/>
    </row>
    <row r="57349" spans="9:13">
      <c r="I57349" s="51"/>
      <c r="M57349" s="51"/>
    </row>
    <row r="57350" spans="9:13">
      <c r="I57350" s="51"/>
      <c r="M57350" s="51"/>
    </row>
    <row r="57351" spans="9:13">
      <c r="I57351" s="51"/>
      <c r="M57351" s="51"/>
    </row>
    <row r="57352" spans="9:13">
      <c r="I57352" s="51"/>
      <c r="M57352" s="51"/>
    </row>
    <row r="57353" spans="9:13">
      <c r="I57353" s="51"/>
      <c r="M57353" s="51"/>
    </row>
    <row r="57354" spans="9:13">
      <c r="I57354" s="51"/>
      <c r="M57354" s="51"/>
    </row>
    <row r="57355" spans="9:13">
      <c r="I57355" s="51"/>
      <c r="M57355" s="51"/>
    </row>
    <row r="57356" spans="9:13">
      <c r="I57356" s="51"/>
      <c r="M57356" s="51"/>
    </row>
    <row r="57357" spans="9:13">
      <c r="I57357" s="51"/>
      <c r="M57357" s="51"/>
    </row>
    <row r="57358" spans="9:13">
      <c r="I57358" s="51"/>
      <c r="M57358" s="51"/>
    </row>
    <row r="57359" spans="9:13">
      <c r="I57359" s="51"/>
      <c r="M57359" s="51"/>
    </row>
    <row r="57360" spans="9:13">
      <c r="I57360" s="51"/>
      <c r="M57360" s="51"/>
    </row>
    <row r="57361" spans="9:13">
      <c r="I57361" s="51"/>
      <c r="M57361" s="51"/>
    </row>
    <row r="57362" spans="9:13">
      <c r="I57362" s="51"/>
      <c r="M57362" s="51"/>
    </row>
    <row r="57363" spans="9:13">
      <c r="I57363" s="51"/>
      <c r="M57363" s="51"/>
    </row>
    <row r="57364" spans="9:13">
      <c r="I57364" s="51"/>
      <c r="M57364" s="51"/>
    </row>
    <row r="57365" spans="9:13">
      <c r="I57365" s="51"/>
      <c r="M57365" s="51"/>
    </row>
    <row r="57366" spans="9:13">
      <c r="I57366" s="51"/>
      <c r="M57366" s="51"/>
    </row>
    <row r="57367" spans="9:13">
      <c r="I57367" s="51"/>
      <c r="M57367" s="51"/>
    </row>
    <row r="57368" spans="9:13">
      <c r="I57368" s="51"/>
      <c r="M57368" s="51"/>
    </row>
    <row r="57369" spans="9:13">
      <c r="I57369" s="51"/>
      <c r="M57369" s="51"/>
    </row>
    <row r="57370" spans="9:13">
      <c r="I57370" s="51"/>
      <c r="M57370" s="51"/>
    </row>
    <row r="57371" spans="9:13">
      <c r="I57371" s="51"/>
      <c r="M57371" s="51"/>
    </row>
    <row r="57372" spans="9:13">
      <c r="I57372" s="51"/>
      <c r="M57372" s="51"/>
    </row>
    <row r="57373" spans="9:13">
      <c r="I57373" s="51"/>
      <c r="M57373" s="51"/>
    </row>
    <row r="57374" spans="9:13">
      <c r="I57374" s="51"/>
      <c r="M57374" s="51"/>
    </row>
    <row r="57375" spans="9:13">
      <c r="I57375" s="51"/>
      <c r="M57375" s="51"/>
    </row>
    <row r="57376" spans="9:13">
      <c r="I57376" s="51"/>
      <c r="M57376" s="51"/>
    </row>
    <row r="57377" spans="9:13">
      <c r="I57377" s="51"/>
      <c r="M57377" s="51"/>
    </row>
    <row r="57378" spans="9:13">
      <c r="I57378" s="51"/>
      <c r="M57378" s="51"/>
    </row>
    <row r="57379" spans="9:13">
      <c r="I57379" s="51"/>
      <c r="M57379" s="51"/>
    </row>
    <row r="57380" spans="9:13">
      <c r="I57380" s="51"/>
      <c r="M57380" s="51"/>
    </row>
    <row r="57381" spans="9:13">
      <c r="I57381" s="51"/>
      <c r="M57381" s="51"/>
    </row>
    <row r="57382" spans="9:13">
      <c r="I57382" s="51"/>
      <c r="M57382" s="51"/>
    </row>
    <row r="57383" spans="9:13">
      <c r="I57383" s="51"/>
      <c r="M57383" s="51"/>
    </row>
    <row r="57384" spans="9:13">
      <c r="I57384" s="51"/>
      <c r="M57384" s="51"/>
    </row>
    <row r="57385" spans="9:13">
      <c r="I57385" s="51"/>
      <c r="M57385" s="51"/>
    </row>
    <row r="57386" spans="9:13">
      <c r="I57386" s="51"/>
      <c r="M57386" s="51"/>
    </row>
    <row r="57387" spans="9:13">
      <c r="I57387" s="51"/>
      <c r="M57387" s="51"/>
    </row>
    <row r="57388" spans="9:13">
      <c r="I57388" s="51"/>
      <c r="M57388" s="51"/>
    </row>
    <row r="57389" spans="9:13">
      <c r="I57389" s="51"/>
      <c r="M57389" s="51"/>
    </row>
    <row r="57390" spans="9:13">
      <c r="I57390" s="51"/>
      <c r="M57390" s="51"/>
    </row>
    <row r="57391" spans="9:13">
      <c r="I57391" s="51"/>
      <c r="M57391" s="51"/>
    </row>
    <row r="57392" spans="9:13">
      <c r="I57392" s="51"/>
      <c r="M57392" s="51"/>
    </row>
    <row r="57393" spans="9:13">
      <c r="I57393" s="51"/>
      <c r="M57393" s="51"/>
    </row>
    <row r="57394" spans="9:13">
      <c r="I57394" s="51"/>
      <c r="M57394" s="51"/>
    </row>
    <row r="57395" spans="9:13">
      <c r="I57395" s="51"/>
      <c r="M57395" s="51"/>
    </row>
    <row r="57396" spans="9:13">
      <c r="I57396" s="51"/>
      <c r="M57396" s="51"/>
    </row>
    <row r="57397" spans="9:13">
      <c r="I57397" s="51"/>
      <c r="M57397" s="51"/>
    </row>
    <row r="57398" spans="9:13">
      <c r="I57398" s="51"/>
      <c r="M57398" s="51"/>
    </row>
    <row r="57399" spans="9:13">
      <c r="I57399" s="51"/>
      <c r="M57399" s="51"/>
    </row>
    <row r="57400" spans="9:13">
      <c r="I57400" s="51"/>
      <c r="M57400" s="51"/>
    </row>
    <row r="57401" spans="9:13">
      <c r="I57401" s="51"/>
      <c r="M57401" s="51"/>
    </row>
    <row r="57402" spans="9:13">
      <c r="I57402" s="51"/>
      <c r="M57402" s="51"/>
    </row>
    <row r="57403" spans="9:13">
      <c r="I57403" s="51"/>
      <c r="M57403" s="51"/>
    </row>
    <row r="57404" spans="9:13">
      <c r="I57404" s="51"/>
      <c r="M57404" s="51"/>
    </row>
    <row r="57405" spans="9:13">
      <c r="I57405" s="51"/>
      <c r="M57405" s="51"/>
    </row>
    <row r="57406" spans="9:13">
      <c r="I57406" s="51"/>
      <c r="M57406" s="51"/>
    </row>
    <row r="57407" spans="9:13">
      <c r="I57407" s="51"/>
      <c r="M57407" s="51"/>
    </row>
    <row r="57408" spans="9:13">
      <c r="I57408" s="51"/>
      <c r="M57408" s="51"/>
    </row>
    <row r="57409" spans="9:13">
      <c r="I57409" s="51"/>
      <c r="M57409" s="51"/>
    </row>
    <row r="57410" spans="9:13">
      <c r="I57410" s="51"/>
      <c r="M57410" s="51"/>
    </row>
    <row r="57411" spans="9:13">
      <c r="I57411" s="51"/>
      <c r="M57411" s="51"/>
    </row>
    <row r="57412" spans="9:13">
      <c r="I57412" s="51"/>
      <c r="M57412" s="51"/>
    </row>
    <row r="57413" spans="9:13">
      <c r="I57413" s="51"/>
      <c r="M57413" s="51"/>
    </row>
    <row r="57414" spans="9:13">
      <c r="I57414" s="51"/>
      <c r="M57414" s="51"/>
    </row>
    <row r="57415" spans="9:13">
      <c r="I57415" s="51"/>
      <c r="M57415" s="51"/>
    </row>
    <row r="57416" spans="9:13">
      <c r="I57416" s="51"/>
      <c r="M57416" s="51"/>
    </row>
    <row r="57417" spans="9:13">
      <c r="I57417" s="51"/>
      <c r="M57417" s="51"/>
    </row>
    <row r="57418" spans="9:13">
      <c r="I57418" s="51"/>
      <c r="M57418" s="51"/>
    </row>
    <row r="57419" spans="9:13">
      <c r="I57419" s="51"/>
      <c r="M57419" s="51"/>
    </row>
    <row r="57420" spans="9:13">
      <c r="I57420" s="51"/>
      <c r="M57420" s="51"/>
    </row>
    <row r="57421" spans="9:13">
      <c r="I57421" s="51"/>
      <c r="M57421" s="51"/>
    </row>
    <row r="57422" spans="9:13">
      <c r="I57422" s="51"/>
      <c r="M57422" s="51"/>
    </row>
    <row r="57423" spans="9:13">
      <c r="I57423" s="51"/>
      <c r="M57423" s="51"/>
    </row>
    <row r="57424" spans="9:13">
      <c r="I57424" s="51"/>
      <c r="M57424" s="51"/>
    </row>
    <row r="57425" spans="9:13">
      <c r="I57425" s="51"/>
      <c r="M57425" s="51"/>
    </row>
    <row r="57426" spans="9:13">
      <c r="I57426" s="51"/>
      <c r="M57426" s="51"/>
    </row>
    <row r="57427" spans="9:13">
      <c r="I57427" s="51"/>
      <c r="M57427" s="51"/>
    </row>
    <row r="57428" spans="9:13">
      <c r="I57428" s="51"/>
      <c r="M57428" s="51"/>
    </row>
    <row r="57429" spans="9:13">
      <c r="I57429" s="51"/>
      <c r="M57429" s="51"/>
    </row>
    <row r="57430" spans="9:13">
      <c r="I57430" s="51"/>
      <c r="M57430" s="51"/>
    </row>
    <row r="57431" spans="9:13">
      <c r="I57431" s="51"/>
      <c r="M57431" s="51"/>
    </row>
    <row r="57432" spans="9:13">
      <c r="I57432" s="51"/>
      <c r="M57432" s="51"/>
    </row>
    <row r="57433" spans="9:13">
      <c r="I57433" s="51"/>
      <c r="M57433" s="51"/>
    </row>
    <row r="57434" spans="9:13">
      <c r="I57434" s="51"/>
      <c r="M57434" s="51"/>
    </row>
    <row r="57435" spans="9:13">
      <c r="I57435" s="51"/>
      <c r="M57435" s="51"/>
    </row>
    <row r="57436" spans="9:13">
      <c r="I57436" s="51"/>
      <c r="M57436" s="51"/>
    </row>
    <row r="57437" spans="9:13">
      <c r="I57437" s="51"/>
      <c r="M57437" s="51"/>
    </row>
    <row r="57438" spans="9:13">
      <c r="I57438" s="51"/>
      <c r="M57438" s="51"/>
    </row>
    <row r="57439" spans="9:13">
      <c r="I57439" s="51"/>
      <c r="M57439" s="51"/>
    </row>
    <row r="57440" spans="9:13">
      <c r="I57440" s="51"/>
      <c r="M57440" s="51"/>
    </row>
    <row r="57441" spans="9:13">
      <c r="I57441" s="51"/>
      <c r="M57441" s="51"/>
    </row>
    <row r="57442" spans="9:13">
      <c r="I57442" s="51"/>
      <c r="M57442" s="51"/>
    </row>
    <row r="57443" spans="9:13">
      <c r="I57443" s="51"/>
      <c r="M57443" s="51"/>
    </row>
    <row r="57444" spans="9:13">
      <c r="I57444" s="51"/>
      <c r="M57444" s="51"/>
    </row>
    <row r="57445" spans="9:13">
      <c r="I57445" s="51"/>
      <c r="M57445" s="51"/>
    </row>
    <row r="57446" spans="9:13">
      <c r="I57446" s="51"/>
      <c r="M57446" s="51"/>
    </row>
    <row r="57447" spans="9:13">
      <c r="I57447" s="51"/>
      <c r="M57447" s="51"/>
    </row>
    <row r="57448" spans="9:13">
      <c r="I57448" s="51"/>
      <c r="M57448" s="51"/>
    </row>
    <row r="57449" spans="9:13">
      <c r="I57449" s="51"/>
      <c r="M57449" s="51"/>
    </row>
    <row r="57450" spans="9:13">
      <c r="I57450" s="51"/>
      <c r="M57450" s="51"/>
    </row>
    <row r="57451" spans="9:13">
      <c r="I57451" s="51"/>
      <c r="M57451" s="51"/>
    </row>
    <row r="57452" spans="9:13">
      <c r="I57452" s="51"/>
      <c r="M57452" s="51"/>
    </row>
    <row r="57453" spans="9:13">
      <c r="I57453" s="51"/>
      <c r="M57453" s="51"/>
    </row>
    <row r="57454" spans="9:13">
      <c r="I57454" s="51"/>
      <c r="M57454" s="51"/>
    </row>
    <row r="57455" spans="9:13">
      <c r="I57455" s="51"/>
      <c r="M57455" s="51"/>
    </row>
    <row r="57456" spans="9:13">
      <c r="I57456" s="51"/>
      <c r="M57456" s="51"/>
    </row>
    <row r="57457" spans="9:13">
      <c r="I57457" s="51"/>
      <c r="M57457" s="51"/>
    </row>
    <row r="57458" spans="9:13">
      <c r="I57458" s="51"/>
      <c r="M57458" s="51"/>
    </row>
    <row r="57459" spans="9:13">
      <c r="I57459" s="51"/>
      <c r="M57459" s="51"/>
    </row>
    <row r="57460" spans="9:13">
      <c r="I57460" s="51"/>
      <c r="M57460" s="51"/>
    </row>
    <row r="57461" spans="9:13">
      <c r="I57461" s="51"/>
      <c r="M57461" s="51"/>
    </row>
    <row r="57462" spans="9:13">
      <c r="I57462" s="51"/>
      <c r="M57462" s="51"/>
    </row>
    <row r="57463" spans="9:13">
      <c r="I57463" s="51"/>
      <c r="M57463" s="51"/>
    </row>
    <row r="57464" spans="9:13">
      <c r="I57464" s="51"/>
      <c r="M57464" s="51"/>
    </row>
    <row r="57465" spans="9:13">
      <c r="I57465" s="51"/>
      <c r="M57465" s="51"/>
    </row>
    <row r="57466" spans="9:13">
      <c r="I57466" s="51"/>
      <c r="M57466" s="51"/>
    </row>
    <row r="57467" spans="9:13">
      <c r="I57467" s="51"/>
      <c r="M57467" s="51"/>
    </row>
    <row r="57468" spans="9:13">
      <c r="I57468" s="51"/>
      <c r="M57468" s="51"/>
    </row>
    <row r="57469" spans="9:13">
      <c r="I57469" s="51"/>
      <c r="M57469" s="51"/>
    </row>
    <row r="57470" spans="9:13">
      <c r="I57470" s="51"/>
      <c r="M57470" s="51"/>
    </row>
    <row r="57471" spans="9:13">
      <c r="I57471" s="51"/>
      <c r="M57471" s="51"/>
    </row>
    <row r="57472" spans="9:13">
      <c r="I57472" s="51"/>
      <c r="M57472" s="51"/>
    </row>
    <row r="57473" spans="9:13">
      <c r="I57473" s="51"/>
      <c r="M57473" s="51"/>
    </row>
    <row r="57474" spans="9:13">
      <c r="I57474" s="51"/>
      <c r="M57474" s="51"/>
    </row>
    <row r="57475" spans="9:13">
      <c r="I57475" s="51"/>
      <c r="M57475" s="51"/>
    </row>
    <row r="57476" spans="9:13">
      <c r="I57476" s="51"/>
      <c r="M57476" s="51"/>
    </row>
    <row r="57477" spans="9:13">
      <c r="I57477" s="51"/>
      <c r="M57477" s="51"/>
    </row>
    <row r="57478" spans="9:13">
      <c r="I57478" s="51"/>
      <c r="M57478" s="51"/>
    </row>
    <row r="57479" spans="9:13">
      <c r="I57479" s="51"/>
      <c r="M57479" s="51"/>
    </row>
    <row r="57480" spans="9:13">
      <c r="I57480" s="51"/>
      <c r="M57480" s="51"/>
    </row>
    <row r="57481" spans="9:13">
      <c r="I57481" s="51"/>
      <c r="M57481" s="51"/>
    </row>
    <row r="57482" spans="9:13">
      <c r="I57482" s="51"/>
      <c r="M57482" s="51"/>
    </row>
    <row r="57483" spans="9:13">
      <c r="I57483" s="51"/>
      <c r="M57483" s="51"/>
    </row>
    <row r="57484" spans="9:13">
      <c r="I57484" s="51"/>
      <c r="M57484" s="51"/>
    </row>
    <row r="57485" spans="9:13">
      <c r="I57485" s="51"/>
      <c r="M57485" s="51"/>
    </row>
    <row r="57486" spans="9:13">
      <c r="I57486" s="51"/>
      <c r="M57486" s="51"/>
    </row>
    <row r="57487" spans="9:13">
      <c r="I57487" s="51"/>
      <c r="M57487" s="51"/>
    </row>
    <row r="57488" spans="9:13">
      <c r="I57488" s="51"/>
      <c r="M57488" s="51"/>
    </row>
    <row r="57489" spans="9:13">
      <c r="I57489" s="51"/>
      <c r="M57489" s="51"/>
    </row>
    <row r="57490" spans="9:13">
      <c r="I57490" s="51"/>
      <c r="M57490" s="51"/>
    </row>
    <row r="57491" spans="9:13">
      <c r="I57491" s="51"/>
      <c r="M57491" s="51"/>
    </row>
    <row r="57492" spans="9:13">
      <c r="I57492" s="51"/>
      <c r="M57492" s="51"/>
    </row>
    <row r="57493" spans="9:13">
      <c r="I57493" s="51"/>
      <c r="M57493" s="51"/>
    </row>
    <row r="57494" spans="9:13">
      <c r="I57494" s="51"/>
      <c r="M57494" s="51"/>
    </row>
    <row r="57495" spans="9:13">
      <c r="I57495" s="51"/>
      <c r="M57495" s="51"/>
    </row>
    <row r="57496" spans="9:13">
      <c r="I57496" s="51"/>
      <c r="M57496" s="51"/>
    </row>
    <row r="57497" spans="9:13">
      <c r="I57497" s="51"/>
      <c r="M57497" s="51"/>
    </row>
    <row r="57498" spans="9:13">
      <c r="I57498" s="51"/>
      <c r="M57498" s="51"/>
    </row>
    <row r="57499" spans="9:13">
      <c r="I57499" s="51"/>
      <c r="M57499" s="51"/>
    </row>
    <row r="57500" spans="9:13">
      <c r="I57500" s="51"/>
      <c r="M57500" s="51"/>
    </row>
    <row r="57501" spans="9:13">
      <c r="I57501" s="51"/>
      <c r="M57501" s="51"/>
    </row>
    <row r="57502" spans="9:13">
      <c r="I57502" s="51"/>
      <c r="M57502" s="51"/>
    </row>
    <row r="57503" spans="9:13">
      <c r="I57503" s="51"/>
      <c r="M57503" s="51"/>
    </row>
    <row r="57504" spans="9:13">
      <c r="I57504" s="51"/>
      <c r="M57504" s="51"/>
    </row>
    <row r="57505" spans="9:13">
      <c r="I57505" s="51"/>
      <c r="M57505" s="51"/>
    </row>
    <row r="57506" spans="9:13">
      <c r="I57506" s="51"/>
      <c r="M57506" s="51"/>
    </row>
    <row r="57507" spans="9:13">
      <c r="I57507" s="51"/>
      <c r="M57507" s="51"/>
    </row>
    <row r="57508" spans="9:13">
      <c r="I57508" s="51"/>
      <c r="M57508" s="51"/>
    </row>
    <row r="57509" spans="9:13">
      <c r="I57509" s="51"/>
      <c r="M57509" s="51"/>
    </row>
    <row r="57510" spans="9:13">
      <c r="I57510" s="51"/>
      <c r="M57510" s="51"/>
    </row>
    <row r="57511" spans="9:13">
      <c r="I57511" s="51"/>
      <c r="M57511" s="51"/>
    </row>
    <row r="57512" spans="9:13">
      <c r="I57512" s="51"/>
      <c r="M57512" s="51"/>
    </row>
    <row r="57513" spans="9:13">
      <c r="I57513" s="51"/>
      <c r="M57513" s="51"/>
    </row>
    <row r="57514" spans="9:13">
      <c r="I57514" s="51"/>
      <c r="M57514" s="51"/>
    </row>
    <row r="57515" spans="9:13">
      <c r="I57515" s="51"/>
      <c r="M57515" s="51"/>
    </row>
    <row r="57516" spans="9:13">
      <c r="I57516" s="51"/>
      <c r="M57516" s="51"/>
    </row>
    <row r="57517" spans="9:13">
      <c r="I57517" s="51"/>
      <c r="M57517" s="51"/>
    </row>
    <row r="57518" spans="9:13">
      <c r="I57518" s="51"/>
      <c r="M57518" s="51"/>
    </row>
    <row r="57519" spans="9:13">
      <c r="I57519" s="51"/>
      <c r="M57519" s="51"/>
    </row>
    <row r="57520" spans="9:13">
      <c r="I57520" s="51"/>
      <c r="M57520" s="51"/>
    </row>
    <row r="57521" spans="9:13">
      <c r="I57521" s="51"/>
      <c r="M57521" s="51"/>
    </row>
    <row r="57522" spans="9:13">
      <c r="I57522" s="51"/>
      <c r="M57522" s="51"/>
    </row>
    <row r="57523" spans="9:13">
      <c r="I57523" s="51"/>
      <c r="M57523" s="51"/>
    </row>
    <row r="57524" spans="9:13">
      <c r="I57524" s="51"/>
      <c r="M57524" s="51"/>
    </row>
    <row r="57525" spans="9:13">
      <c r="I57525" s="51"/>
      <c r="M57525" s="51"/>
    </row>
    <row r="57526" spans="9:13">
      <c r="I57526" s="51"/>
      <c r="M57526" s="51"/>
    </row>
    <row r="57527" spans="9:13">
      <c r="I57527" s="51"/>
      <c r="M57527" s="51"/>
    </row>
    <row r="57528" spans="9:13">
      <c r="I57528" s="51"/>
      <c r="M57528" s="51"/>
    </row>
    <row r="57529" spans="9:13">
      <c r="I57529" s="51"/>
      <c r="M57529" s="51"/>
    </row>
    <row r="57530" spans="9:13">
      <c r="I57530" s="51"/>
      <c r="M57530" s="51"/>
    </row>
    <row r="57531" spans="9:13">
      <c r="I57531" s="51"/>
      <c r="M57531" s="51"/>
    </row>
    <row r="57532" spans="9:13">
      <c r="I57532" s="51"/>
      <c r="M57532" s="51"/>
    </row>
    <row r="57533" spans="9:13">
      <c r="I57533" s="51"/>
      <c r="M57533" s="51"/>
    </row>
    <row r="57534" spans="9:13">
      <c r="I57534" s="51"/>
      <c r="M57534" s="51"/>
    </row>
    <row r="57535" spans="9:13">
      <c r="I57535" s="51"/>
      <c r="M57535" s="51"/>
    </row>
    <row r="57536" spans="9:13">
      <c r="I57536" s="51"/>
      <c r="M57536" s="51"/>
    </row>
    <row r="57537" spans="9:13">
      <c r="I57537" s="51"/>
      <c r="M57537" s="51"/>
    </row>
    <row r="57538" spans="9:13">
      <c r="I57538" s="51"/>
      <c r="M57538" s="51"/>
    </row>
    <row r="57539" spans="9:13">
      <c r="I57539" s="51"/>
      <c r="M57539" s="51"/>
    </row>
    <row r="57540" spans="9:13">
      <c r="I57540" s="51"/>
      <c r="M57540" s="51"/>
    </row>
    <row r="57541" spans="9:13">
      <c r="I57541" s="51"/>
      <c r="M57541" s="51"/>
    </row>
    <row r="57542" spans="9:13">
      <c r="I57542" s="51"/>
      <c r="M57542" s="51"/>
    </row>
    <row r="57543" spans="9:13">
      <c r="I57543" s="51"/>
      <c r="M57543" s="51"/>
    </row>
    <row r="57544" spans="9:13">
      <c r="I57544" s="51"/>
      <c r="M57544" s="51"/>
    </row>
    <row r="57545" spans="9:13">
      <c r="I57545" s="51"/>
      <c r="M57545" s="51"/>
    </row>
    <row r="57546" spans="9:13">
      <c r="I57546" s="51"/>
      <c r="M57546" s="51"/>
    </row>
    <row r="57547" spans="9:13">
      <c r="I57547" s="51"/>
      <c r="M57547" s="51"/>
    </row>
    <row r="57548" spans="9:13">
      <c r="I57548" s="51"/>
      <c r="M57548" s="51"/>
    </row>
    <row r="57549" spans="9:13">
      <c r="I57549" s="51"/>
      <c r="M57549" s="51"/>
    </row>
    <row r="57550" spans="9:13">
      <c r="I57550" s="51"/>
      <c r="M57550" s="51"/>
    </row>
    <row r="57551" spans="9:13">
      <c r="I57551" s="51"/>
      <c r="M57551" s="51"/>
    </row>
    <row r="57552" spans="9:13">
      <c r="I57552" s="51"/>
      <c r="M57552" s="51"/>
    </row>
    <row r="57553" spans="9:13">
      <c r="I57553" s="51"/>
      <c r="M57553" s="51"/>
    </row>
    <row r="57554" spans="9:13">
      <c r="I57554" s="51"/>
      <c r="M57554" s="51"/>
    </row>
    <row r="57555" spans="9:13">
      <c r="I57555" s="51"/>
      <c r="M57555" s="51"/>
    </row>
    <row r="57556" spans="9:13">
      <c r="I57556" s="51"/>
      <c r="M57556" s="51"/>
    </row>
    <row r="57557" spans="9:13">
      <c r="I57557" s="51"/>
      <c r="M57557" s="51"/>
    </row>
    <row r="57558" spans="9:13">
      <c r="I57558" s="51"/>
      <c r="M57558" s="51"/>
    </row>
    <row r="57559" spans="9:13">
      <c r="I57559" s="51"/>
      <c r="M57559" s="51"/>
    </row>
    <row r="57560" spans="9:13">
      <c r="I57560" s="51"/>
      <c r="M57560" s="51"/>
    </row>
    <row r="57561" spans="9:13">
      <c r="I57561" s="51"/>
      <c r="M57561" s="51"/>
    </row>
    <row r="57562" spans="9:13">
      <c r="I57562" s="51"/>
      <c r="M57562" s="51"/>
    </row>
    <row r="57563" spans="9:13">
      <c r="I57563" s="51"/>
      <c r="M57563" s="51"/>
    </row>
    <row r="57564" spans="9:13">
      <c r="I57564" s="51"/>
      <c r="M57564" s="51"/>
    </row>
    <row r="57565" spans="9:13">
      <c r="I57565" s="51"/>
      <c r="M57565" s="51"/>
    </row>
    <row r="57566" spans="9:13">
      <c r="I57566" s="51"/>
      <c r="M57566" s="51"/>
    </row>
    <row r="57567" spans="9:13">
      <c r="I57567" s="51"/>
      <c r="M57567" s="51"/>
    </row>
    <row r="57568" spans="9:13">
      <c r="I57568" s="51"/>
      <c r="M57568" s="51"/>
    </row>
    <row r="57569" spans="9:13">
      <c r="I57569" s="51"/>
      <c r="M57569" s="51"/>
    </row>
    <row r="57570" spans="9:13">
      <c r="I57570" s="51"/>
      <c r="M57570" s="51"/>
    </row>
    <row r="57571" spans="9:13">
      <c r="I57571" s="51"/>
      <c r="M57571" s="51"/>
    </row>
    <row r="57572" spans="9:13">
      <c r="I57572" s="51"/>
      <c r="M57572" s="51"/>
    </row>
    <row r="57573" spans="9:13">
      <c r="I57573" s="51"/>
      <c r="M57573" s="51"/>
    </row>
    <row r="57574" spans="9:13">
      <c r="I57574" s="51"/>
      <c r="M57574" s="51"/>
    </row>
    <row r="57575" spans="9:13">
      <c r="I57575" s="51"/>
      <c r="M57575" s="51"/>
    </row>
    <row r="57576" spans="9:13">
      <c r="I57576" s="51"/>
      <c r="M57576" s="51"/>
    </row>
    <row r="57577" spans="9:13">
      <c r="I57577" s="51"/>
      <c r="M57577" s="51"/>
    </row>
    <row r="57578" spans="9:13">
      <c r="I57578" s="51"/>
      <c r="M57578" s="51"/>
    </row>
    <row r="57579" spans="9:13">
      <c r="I57579" s="51"/>
      <c r="M57579" s="51"/>
    </row>
    <row r="57580" spans="9:13">
      <c r="I57580" s="51"/>
      <c r="M57580" s="51"/>
    </row>
    <row r="57581" spans="9:13">
      <c r="I57581" s="51"/>
      <c r="M57581" s="51"/>
    </row>
    <row r="57582" spans="9:13">
      <c r="I57582" s="51"/>
      <c r="M57582" s="51"/>
    </row>
    <row r="57583" spans="9:13">
      <c r="I57583" s="51"/>
      <c r="M57583" s="51"/>
    </row>
    <row r="57584" spans="9:13">
      <c r="I57584" s="51"/>
      <c r="M57584" s="51"/>
    </row>
    <row r="57585" spans="9:13">
      <c r="I57585" s="51"/>
      <c r="M57585" s="51"/>
    </row>
    <row r="57586" spans="9:13">
      <c r="I57586" s="51"/>
      <c r="M57586" s="51"/>
    </row>
    <row r="57587" spans="9:13">
      <c r="I57587" s="51"/>
      <c r="M57587" s="51"/>
    </row>
    <row r="57588" spans="9:13">
      <c r="I57588" s="51"/>
      <c r="M57588" s="51"/>
    </row>
    <row r="57589" spans="9:13">
      <c r="I57589" s="51"/>
      <c r="M57589" s="51"/>
    </row>
    <row r="57590" spans="9:13">
      <c r="I57590" s="51"/>
      <c r="M57590" s="51"/>
    </row>
    <row r="57591" spans="9:13">
      <c r="I57591" s="51"/>
      <c r="M57591" s="51"/>
    </row>
    <row r="57592" spans="9:13">
      <c r="I57592" s="51"/>
      <c r="M57592" s="51"/>
    </row>
    <row r="57593" spans="9:13">
      <c r="I57593" s="51"/>
      <c r="M57593" s="51"/>
    </row>
    <row r="57594" spans="9:13">
      <c r="I57594" s="51"/>
      <c r="M57594" s="51"/>
    </row>
    <row r="57595" spans="9:13">
      <c r="I57595" s="51"/>
      <c r="M57595" s="51"/>
    </row>
    <row r="57596" spans="9:13">
      <c r="I57596" s="51"/>
      <c r="M57596" s="51"/>
    </row>
    <row r="57597" spans="9:13">
      <c r="I57597" s="51"/>
      <c r="M57597" s="51"/>
    </row>
    <row r="57598" spans="9:13">
      <c r="I57598" s="51"/>
      <c r="M57598" s="51"/>
    </row>
    <row r="57599" spans="9:13">
      <c r="I57599" s="51"/>
      <c r="M57599" s="51"/>
    </row>
    <row r="57600" spans="9:13">
      <c r="I57600" s="51"/>
      <c r="M57600" s="51"/>
    </row>
    <row r="57601" spans="9:13">
      <c r="I57601" s="51"/>
      <c r="M57601" s="51"/>
    </row>
    <row r="57602" spans="9:13">
      <c r="I57602" s="51"/>
      <c r="M57602" s="51"/>
    </row>
    <row r="57603" spans="9:13">
      <c r="I57603" s="51"/>
      <c r="M57603" s="51"/>
    </row>
    <row r="57604" spans="9:13">
      <c r="I57604" s="51"/>
      <c r="M57604" s="51"/>
    </row>
    <row r="57605" spans="9:13">
      <c r="I57605" s="51"/>
      <c r="M57605" s="51"/>
    </row>
    <row r="57606" spans="9:13">
      <c r="I57606" s="51"/>
      <c r="M57606" s="51"/>
    </row>
    <row r="57607" spans="9:13">
      <c r="I57607" s="51"/>
      <c r="M57607" s="51"/>
    </row>
    <row r="57608" spans="9:13">
      <c r="I57608" s="51"/>
      <c r="M57608" s="51"/>
    </row>
    <row r="57609" spans="9:13">
      <c r="I57609" s="51"/>
      <c r="M57609" s="51"/>
    </row>
    <row r="57610" spans="9:13">
      <c r="I57610" s="51"/>
      <c r="M57610" s="51"/>
    </row>
    <row r="57611" spans="9:13">
      <c r="I57611" s="51"/>
      <c r="M57611" s="51"/>
    </row>
    <row r="57612" spans="9:13">
      <c r="I57612" s="51"/>
      <c r="M57612" s="51"/>
    </row>
    <row r="57613" spans="9:13">
      <c r="I57613" s="51"/>
      <c r="M57613" s="51"/>
    </row>
    <row r="57614" spans="9:13">
      <c r="I57614" s="51"/>
      <c r="M57614" s="51"/>
    </row>
    <row r="57615" spans="9:13">
      <c r="I57615" s="51"/>
      <c r="M57615" s="51"/>
    </row>
    <row r="57616" spans="9:13">
      <c r="I57616" s="51"/>
      <c r="M57616" s="51"/>
    </row>
    <row r="57617" spans="9:13">
      <c r="I57617" s="51"/>
      <c r="M57617" s="51"/>
    </row>
    <row r="57618" spans="9:13">
      <c r="I57618" s="51"/>
      <c r="M57618" s="51"/>
    </row>
    <row r="57619" spans="9:13">
      <c r="I57619" s="51"/>
      <c r="M57619" s="51"/>
    </row>
    <row r="57620" spans="9:13">
      <c r="I57620" s="51"/>
      <c r="M57620" s="51"/>
    </row>
    <row r="57621" spans="9:13">
      <c r="I57621" s="51"/>
      <c r="M57621" s="51"/>
    </row>
    <row r="57622" spans="9:13">
      <c r="I57622" s="51"/>
      <c r="M57622" s="51"/>
    </row>
    <row r="57623" spans="9:13">
      <c r="I57623" s="51"/>
      <c r="M57623" s="51"/>
    </row>
    <row r="57624" spans="9:13">
      <c r="I57624" s="51"/>
      <c r="M57624" s="51"/>
    </row>
    <row r="57625" spans="9:13">
      <c r="I57625" s="51"/>
      <c r="M57625" s="51"/>
    </row>
    <row r="57626" spans="9:13">
      <c r="I57626" s="51"/>
      <c r="M57626" s="51"/>
    </row>
    <row r="57627" spans="9:13">
      <c r="I57627" s="51"/>
      <c r="M57627" s="51"/>
    </row>
    <row r="57628" spans="9:13">
      <c r="I57628" s="51"/>
      <c r="M57628" s="51"/>
    </row>
    <row r="57629" spans="9:13">
      <c r="I57629" s="51"/>
      <c r="M57629" s="51"/>
    </row>
    <row r="57630" spans="9:13">
      <c r="I57630" s="51"/>
      <c r="M57630" s="51"/>
    </row>
    <row r="57631" spans="9:13">
      <c r="I57631" s="51"/>
      <c r="M57631" s="51"/>
    </row>
    <row r="57632" spans="9:13">
      <c r="I57632" s="51"/>
      <c r="M57632" s="51"/>
    </row>
    <row r="57633" spans="9:13">
      <c r="I57633" s="51"/>
      <c r="M57633" s="51"/>
    </row>
    <row r="57634" spans="9:13">
      <c r="I57634" s="51"/>
      <c r="M57634" s="51"/>
    </row>
    <row r="57635" spans="9:13">
      <c r="I57635" s="51"/>
      <c r="M57635" s="51"/>
    </row>
    <row r="57636" spans="9:13">
      <c r="I57636" s="51"/>
      <c r="M57636" s="51"/>
    </row>
    <row r="57637" spans="9:13">
      <c r="I57637" s="51"/>
      <c r="M57637" s="51"/>
    </row>
    <row r="57638" spans="9:13">
      <c r="I57638" s="51"/>
      <c r="M57638" s="51"/>
    </row>
    <row r="57639" spans="9:13">
      <c r="I57639" s="51"/>
      <c r="M57639" s="51"/>
    </row>
    <row r="57640" spans="9:13">
      <c r="I57640" s="51"/>
      <c r="M57640" s="51"/>
    </row>
    <row r="57641" spans="9:13">
      <c r="I57641" s="51"/>
      <c r="M57641" s="51"/>
    </row>
    <row r="57642" spans="9:13">
      <c r="I57642" s="51"/>
      <c r="M57642" s="51"/>
    </row>
    <row r="57643" spans="9:13">
      <c r="I57643" s="51"/>
      <c r="M57643" s="51"/>
    </row>
    <row r="57644" spans="9:13">
      <c r="I57644" s="51"/>
      <c r="M57644" s="51"/>
    </row>
    <row r="57645" spans="9:13">
      <c r="I57645" s="51"/>
      <c r="M57645" s="51"/>
    </row>
    <row r="57646" spans="9:13">
      <c r="I57646" s="51"/>
      <c r="M57646" s="51"/>
    </row>
    <row r="57647" spans="9:13">
      <c r="I57647" s="51"/>
      <c r="M57647" s="51"/>
    </row>
    <row r="57648" spans="9:13">
      <c r="I57648" s="51"/>
      <c r="M57648" s="51"/>
    </row>
    <row r="57649" spans="9:13">
      <c r="I57649" s="51"/>
      <c r="M57649" s="51"/>
    </row>
    <row r="57650" spans="9:13">
      <c r="I57650" s="51"/>
      <c r="M57650" s="51"/>
    </row>
    <row r="57651" spans="9:13">
      <c r="I57651" s="51"/>
      <c r="M57651" s="51"/>
    </row>
    <row r="57652" spans="9:13">
      <c r="I57652" s="51"/>
      <c r="M57652" s="51"/>
    </row>
    <row r="57653" spans="9:13">
      <c r="I57653" s="51"/>
      <c r="M57653" s="51"/>
    </row>
    <row r="57654" spans="9:13">
      <c r="I57654" s="51"/>
      <c r="M57654" s="51"/>
    </row>
    <row r="57655" spans="9:13">
      <c r="I57655" s="51"/>
      <c r="M57655" s="51"/>
    </row>
    <row r="57656" spans="9:13">
      <c r="I57656" s="51"/>
      <c r="M57656" s="51"/>
    </row>
    <row r="57657" spans="9:13">
      <c r="I57657" s="51"/>
      <c r="M57657" s="51"/>
    </row>
    <row r="57658" spans="9:13">
      <c r="I57658" s="51"/>
      <c r="M57658" s="51"/>
    </row>
    <row r="57659" spans="9:13">
      <c r="I57659" s="51"/>
      <c r="M57659" s="51"/>
    </row>
    <row r="57660" spans="9:13">
      <c r="I57660" s="51"/>
      <c r="M57660" s="51"/>
    </row>
    <row r="57661" spans="9:13">
      <c r="I57661" s="51"/>
      <c r="M57661" s="51"/>
    </row>
    <row r="57662" spans="9:13">
      <c r="I57662" s="51"/>
      <c r="M57662" s="51"/>
    </row>
    <row r="57663" spans="9:13">
      <c r="I57663" s="51"/>
      <c r="M57663" s="51"/>
    </row>
    <row r="57664" spans="9:13">
      <c r="I57664" s="51"/>
      <c r="M57664" s="51"/>
    </row>
    <row r="57665" spans="9:13">
      <c r="I57665" s="51"/>
      <c r="M57665" s="51"/>
    </row>
    <row r="57666" spans="9:13">
      <c r="I57666" s="51"/>
      <c r="M57666" s="51"/>
    </row>
    <row r="57667" spans="9:13">
      <c r="I57667" s="51"/>
      <c r="M57667" s="51"/>
    </row>
    <row r="57668" spans="9:13">
      <c r="I57668" s="51"/>
      <c r="M57668" s="51"/>
    </row>
    <row r="57669" spans="9:13">
      <c r="I57669" s="51"/>
      <c r="M57669" s="51"/>
    </row>
    <row r="57670" spans="9:13">
      <c r="I57670" s="51"/>
      <c r="M57670" s="51"/>
    </row>
    <row r="57671" spans="9:13">
      <c r="I57671" s="51"/>
      <c r="M57671" s="51"/>
    </row>
    <row r="57672" spans="9:13">
      <c r="I57672" s="51"/>
      <c r="M57672" s="51"/>
    </row>
    <row r="57673" spans="9:13">
      <c r="I57673" s="51"/>
      <c r="M57673" s="51"/>
    </row>
    <row r="57674" spans="9:13">
      <c r="I57674" s="51"/>
      <c r="M57674" s="51"/>
    </row>
    <row r="57675" spans="9:13">
      <c r="I57675" s="51"/>
      <c r="M57675" s="51"/>
    </row>
    <row r="57676" spans="9:13">
      <c r="I57676" s="51"/>
      <c r="M57676" s="51"/>
    </row>
    <row r="57677" spans="9:13">
      <c r="I57677" s="51"/>
      <c r="M57677" s="51"/>
    </row>
    <row r="57678" spans="9:13">
      <c r="I57678" s="51"/>
      <c r="M57678" s="51"/>
    </row>
    <row r="57679" spans="9:13">
      <c r="I57679" s="51"/>
      <c r="M57679" s="51"/>
    </row>
    <row r="57680" spans="9:13">
      <c r="I57680" s="51"/>
      <c r="M57680" s="51"/>
    </row>
    <row r="57681" spans="9:13">
      <c r="I57681" s="51"/>
      <c r="M57681" s="51"/>
    </row>
    <row r="57682" spans="9:13">
      <c r="I57682" s="51"/>
      <c r="M57682" s="51"/>
    </row>
    <row r="57683" spans="9:13">
      <c r="I57683" s="51"/>
      <c r="M57683" s="51"/>
    </row>
    <row r="57684" spans="9:13">
      <c r="I57684" s="51"/>
      <c r="M57684" s="51"/>
    </row>
    <row r="57685" spans="9:13">
      <c r="I57685" s="51"/>
      <c r="M57685" s="51"/>
    </row>
    <row r="57686" spans="9:13">
      <c r="I57686" s="51"/>
      <c r="M57686" s="51"/>
    </row>
    <row r="57687" spans="9:13">
      <c r="I57687" s="51"/>
      <c r="M57687" s="51"/>
    </row>
    <row r="57688" spans="9:13">
      <c r="I57688" s="51"/>
      <c r="M57688" s="51"/>
    </row>
    <row r="57689" spans="9:13">
      <c r="I57689" s="51"/>
      <c r="M57689" s="51"/>
    </row>
    <row r="57690" spans="9:13">
      <c r="I57690" s="51"/>
      <c r="M57690" s="51"/>
    </row>
    <row r="57691" spans="9:13">
      <c r="I57691" s="51"/>
      <c r="M57691" s="51"/>
    </row>
    <row r="57692" spans="9:13">
      <c r="I57692" s="51"/>
      <c r="M57692" s="51"/>
    </row>
    <row r="57693" spans="9:13">
      <c r="I57693" s="51"/>
      <c r="M57693" s="51"/>
    </row>
    <row r="57694" spans="9:13">
      <c r="I57694" s="51"/>
      <c r="M57694" s="51"/>
    </row>
    <row r="57695" spans="9:13">
      <c r="I57695" s="51"/>
      <c r="M57695" s="51"/>
    </row>
    <row r="57696" spans="9:13">
      <c r="I57696" s="51"/>
      <c r="M57696" s="51"/>
    </row>
    <row r="57697" spans="9:13">
      <c r="I57697" s="51"/>
      <c r="M57697" s="51"/>
    </row>
    <row r="57698" spans="9:13">
      <c r="I57698" s="51"/>
      <c r="M57698" s="51"/>
    </row>
    <row r="57699" spans="9:13">
      <c r="I57699" s="51"/>
      <c r="M57699" s="51"/>
    </row>
    <row r="57700" spans="9:13">
      <c r="I57700" s="51"/>
      <c r="M57700" s="51"/>
    </row>
    <row r="57701" spans="9:13">
      <c r="I57701" s="51"/>
      <c r="M57701" s="51"/>
    </row>
    <row r="57702" spans="9:13">
      <c r="I57702" s="51"/>
      <c r="M57702" s="51"/>
    </row>
    <row r="57703" spans="9:13">
      <c r="I57703" s="51"/>
      <c r="M57703" s="51"/>
    </row>
    <row r="57704" spans="9:13">
      <c r="I57704" s="51"/>
      <c r="M57704" s="51"/>
    </row>
    <row r="57705" spans="9:13">
      <c r="I57705" s="51"/>
      <c r="M57705" s="51"/>
    </row>
    <row r="57706" spans="9:13">
      <c r="I57706" s="51"/>
      <c r="M57706" s="51"/>
    </row>
    <row r="57707" spans="9:13">
      <c r="I57707" s="51"/>
      <c r="M57707" s="51"/>
    </row>
    <row r="57708" spans="9:13">
      <c r="I57708" s="51"/>
      <c r="M57708" s="51"/>
    </row>
    <row r="57709" spans="9:13">
      <c r="I57709" s="51"/>
      <c r="M57709" s="51"/>
    </row>
    <row r="57710" spans="9:13">
      <c r="I57710" s="51"/>
      <c r="M57710" s="51"/>
    </row>
    <row r="57711" spans="9:13">
      <c r="I57711" s="51"/>
      <c r="M57711" s="51"/>
    </row>
    <row r="57712" spans="9:13">
      <c r="I57712" s="51"/>
      <c r="M57712" s="51"/>
    </row>
    <row r="57713" spans="9:13">
      <c r="I57713" s="51"/>
      <c r="M57713" s="51"/>
    </row>
    <row r="57714" spans="9:13">
      <c r="I57714" s="51"/>
      <c r="M57714" s="51"/>
    </row>
    <row r="57715" spans="9:13">
      <c r="I57715" s="51"/>
      <c r="M57715" s="51"/>
    </row>
    <row r="57716" spans="9:13">
      <c r="I57716" s="51"/>
      <c r="M57716" s="51"/>
    </row>
    <row r="57717" spans="9:13">
      <c r="I57717" s="51"/>
      <c r="M57717" s="51"/>
    </row>
    <row r="57718" spans="9:13">
      <c r="I57718" s="51"/>
      <c r="M57718" s="51"/>
    </row>
    <row r="57719" spans="9:13">
      <c r="I57719" s="51"/>
      <c r="M57719" s="51"/>
    </row>
    <row r="57720" spans="9:13">
      <c r="I57720" s="51"/>
      <c r="M57720" s="51"/>
    </row>
    <row r="57721" spans="9:13">
      <c r="I57721" s="51"/>
      <c r="M57721" s="51"/>
    </row>
    <row r="57722" spans="9:13">
      <c r="I57722" s="51"/>
      <c r="M57722" s="51"/>
    </row>
    <row r="57723" spans="9:13">
      <c r="I57723" s="51"/>
      <c r="M57723" s="51"/>
    </row>
    <row r="57724" spans="9:13">
      <c r="I57724" s="51"/>
      <c r="M57724" s="51"/>
    </row>
    <row r="57725" spans="9:13">
      <c r="I57725" s="51"/>
      <c r="M57725" s="51"/>
    </row>
    <row r="57726" spans="9:13">
      <c r="I57726" s="51"/>
      <c r="M57726" s="51"/>
    </row>
    <row r="57727" spans="9:13">
      <c r="I57727" s="51"/>
      <c r="M57727" s="51"/>
    </row>
    <row r="57728" spans="9:13">
      <c r="I57728" s="51"/>
      <c r="M57728" s="51"/>
    </row>
    <row r="57729" spans="9:13">
      <c r="I57729" s="51"/>
      <c r="M57729" s="51"/>
    </row>
    <row r="57730" spans="9:13">
      <c r="I57730" s="51"/>
      <c r="M57730" s="51"/>
    </row>
    <row r="57731" spans="9:13">
      <c r="I57731" s="51"/>
      <c r="M57731" s="51"/>
    </row>
    <row r="57732" spans="9:13">
      <c r="I57732" s="51"/>
      <c r="M57732" s="51"/>
    </row>
    <row r="57733" spans="9:13">
      <c r="I57733" s="51"/>
      <c r="M57733" s="51"/>
    </row>
    <row r="57734" spans="9:13">
      <c r="I57734" s="51"/>
      <c r="M57734" s="51"/>
    </row>
    <row r="57735" spans="9:13">
      <c r="I57735" s="51"/>
      <c r="M57735" s="51"/>
    </row>
    <row r="57736" spans="9:13">
      <c r="I57736" s="51"/>
      <c r="M57736" s="51"/>
    </row>
    <row r="57737" spans="9:13">
      <c r="I57737" s="51"/>
      <c r="M57737" s="51"/>
    </row>
    <row r="57738" spans="9:13">
      <c r="I57738" s="51"/>
      <c r="M57738" s="51"/>
    </row>
    <row r="57739" spans="9:13">
      <c r="I57739" s="51"/>
      <c r="M57739" s="51"/>
    </row>
    <row r="57740" spans="9:13">
      <c r="I57740" s="51"/>
      <c r="M57740" s="51"/>
    </row>
    <row r="57741" spans="9:13">
      <c r="I57741" s="51"/>
      <c r="M57741" s="51"/>
    </row>
    <row r="57742" spans="9:13">
      <c r="I57742" s="51"/>
      <c r="M57742" s="51"/>
    </row>
    <row r="57743" spans="9:13">
      <c r="I57743" s="51"/>
      <c r="M57743" s="51"/>
    </row>
    <row r="57744" spans="9:13">
      <c r="I57744" s="51"/>
      <c r="M57744" s="51"/>
    </row>
    <row r="57745" spans="9:13">
      <c r="I57745" s="51"/>
      <c r="M57745" s="51"/>
    </row>
    <row r="57746" spans="9:13">
      <c r="I57746" s="51"/>
      <c r="M57746" s="51"/>
    </row>
    <row r="57747" spans="9:13">
      <c r="I57747" s="51"/>
      <c r="M57747" s="51"/>
    </row>
    <row r="57748" spans="9:13">
      <c r="I57748" s="51"/>
      <c r="M57748" s="51"/>
    </row>
    <row r="57749" spans="9:13">
      <c r="I57749" s="51"/>
      <c r="M57749" s="51"/>
    </row>
    <row r="57750" spans="9:13">
      <c r="I57750" s="51"/>
      <c r="M57750" s="51"/>
    </row>
    <row r="57751" spans="9:13">
      <c r="I57751" s="51"/>
      <c r="M57751" s="51"/>
    </row>
    <row r="57752" spans="9:13">
      <c r="I57752" s="51"/>
      <c r="M57752" s="51"/>
    </row>
    <row r="57753" spans="9:13">
      <c r="I57753" s="51"/>
      <c r="M57753" s="51"/>
    </row>
    <row r="57754" spans="9:13">
      <c r="I57754" s="51"/>
      <c r="M57754" s="51"/>
    </row>
    <row r="57755" spans="9:13">
      <c r="I57755" s="51"/>
      <c r="M57755" s="51"/>
    </row>
    <row r="57756" spans="9:13">
      <c r="I57756" s="51"/>
      <c r="M57756" s="51"/>
    </row>
    <row r="57757" spans="9:13">
      <c r="I57757" s="51"/>
      <c r="M57757" s="51"/>
    </row>
    <row r="57758" spans="9:13">
      <c r="I57758" s="51"/>
      <c r="M57758" s="51"/>
    </row>
    <row r="57759" spans="9:13">
      <c r="I57759" s="51"/>
      <c r="M57759" s="51"/>
    </row>
    <row r="57760" spans="9:13">
      <c r="I57760" s="51"/>
      <c r="M57760" s="51"/>
    </row>
    <row r="57761" spans="9:13">
      <c r="I57761" s="51"/>
      <c r="M57761" s="51"/>
    </row>
    <row r="57762" spans="9:13">
      <c r="I57762" s="51"/>
      <c r="M57762" s="51"/>
    </row>
    <row r="57763" spans="9:13">
      <c r="I57763" s="51"/>
      <c r="M57763" s="51"/>
    </row>
    <row r="57764" spans="9:13">
      <c r="I57764" s="51"/>
      <c r="M57764" s="51"/>
    </row>
    <row r="57765" spans="9:13">
      <c r="I57765" s="51"/>
      <c r="M57765" s="51"/>
    </row>
    <row r="57766" spans="9:13">
      <c r="I57766" s="51"/>
      <c r="M57766" s="51"/>
    </row>
    <row r="57767" spans="9:13">
      <c r="I57767" s="51"/>
      <c r="M57767" s="51"/>
    </row>
    <row r="57768" spans="9:13">
      <c r="I57768" s="51"/>
      <c r="M57768" s="51"/>
    </row>
    <row r="57769" spans="9:13">
      <c r="I57769" s="51"/>
      <c r="M57769" s="51"/>
    </row>
    <row r="57770" spans="9:13">
      <c r="I57770" s="51"/>
      <c r="M57770" s="51"/>
    </row>
    <row r="57771" spans="9:13">
      <c r="I57771" s="51"/>
      <c r="M57771" s="51"/>
    </row>
    <row r="57772" spans="9:13">
      <c r="I57772" s="51"/>
      <c r="M57772" s="51"/>
    </row>
    <row r="57773" spans="9:13">
      <c r="I57773" s="51"/>
      <c r="M57773" s="51"/>
    </row>
    <row r="57774" spans="9:13">
      <c r="I57774" s="51"/>
      <c r="M57774" s="51"/>
    </row>
    <row r="57775" spans="9:13">
      <c r="I57775" s="51"/>
      <c r="M57775" s="51"/>
    </row>
    <row r="57776" spans="9:13">
      <c r="I57776" s="51"/>
      <c r="M57776" s="51"/>
    </row>
    <row r="57777" spans="9:13">
      <c r="I57777" s="51"/>
      <c r="M57777" s="51"/>
    </row>
    <row r="57778" spans="9:13">
      <c r="I57778" s="51"/>
      <c r="M57778" s="51"/>
    </row>
    <row r="57779" spans="9:13">
      <c r="I57779" s="51"/>
      <c r="M57779" s="51"/>
    </row>
    <row r="57780" spans="9:13">
      <c r="I57780" s="51"/>
      <c r="M57780" s="51"/>
    </row>
    <row r="57781" spans="9:13">
      <c r="I57781" s="51"/>
      <c r="M57781" s="51"/>
    </row>
    <row r="57782" spans="9:13">
      <c r="I57782" s="51"/>
      <c r="M57782" s="51"/>
    </row>
    <row r="57783" spans="9:13">
      <c r="I57783" s="51"/>
      <c r="M57783" s="51"/>
    </row>
    <row r="57784" spans="9:13">
      <c r="I57784" s="51"/>
      <c r="M57784" s="51"/>
    </row>
    <row r="57785" spans="9:13">
      <c r="I57785" s="51"/>
      <c r="M57785" s="51"/>
    </row>
    <row r="57786" spans="9:13">
      <c r="I57786" s="51"/>
      <c r="M57786" s="51"/>
    </row>
    <row r="57787" spans="9:13">
      <c r="I57787" s="51"/>
      <c r="M57787" s="51"/>
    </row>
    <row r="57788" spans="9:13">
      <c r="I57788" s="51"/>
      <c r="M57788" s="51"/>
    </row>
    <row r="57789" spans="9:13">
      <c r="I57789" s="51"/>
      <c r="M57789" s="51"/>
    </row>
    <row r="57790" spans="9:13">
      <c r="I57790" s="51"/>
      <c r="M57790" s="51"/>
    </row>
    <row r="57791" spans="9:13">
      <c r="I57791" s="51"/>
      <c r="M57791" s="51"/>
    </row>
    <row r="57792" spans="9:13">
      <c r="I57792" s="51"/>
      <c r="M57792" s="51"/>
    </row>
    <row r="57793" spans="9:13">
      <c r="I57793" s="51"/>
      <c r="M57793" s="51"/>
    </row>
    <row r="57794" spans="9:13">
      <c r="I57794" s="51"/>
      <c r="M57794" s="51"/>
    </row>
    <row r="57795" spans="9:13">
      <c r="I57795" s="51"/>
      <c r="M57795" s="51"/>
    </row>
    <row r="57796" spans="9:13">
      <c r="I57796" s="51"/>
      <c r="M57796" s="51"/>
    </row>
    <row r="57797" spans="9:13">
      <c r="I57797" s="51"/>
      <c r="M57797" s="51"/>
    </row>
    <row r="57798" spans="9:13">
      <c r="I57798" s="51"/>
      <c r="M57798" s="51"/>
    </row>
    <row r="57799" spans="9:13">
      <c r="I57799" s="51"/>
      <c r="M57799" s="51"/>
    </row>
    <row r="57800" spans="9:13">
      <c r="I57800" s="51"/>
      <c r="M57800" s="51"/>
    </row>
    <row r="57801" spans="9:13">
      <c r="I57801" s="51"/>
      <c r="M57801" s="51"/>
    </row>
    <row r="57802" spans="9:13">
      <c r="I57802" s="51"/>
      <c r="M57802" s="51"/>
    </row>
    <row r="57803" spans="9:13">
      <c r="I57803" s="51"/>
      <c r="M57803" s="51"/>
    </row>
    <row r="57804" spans="9:13">
      <c r="I57804" s="51"/>
      <c r="M57804" s="51"/>
    </row>
    <row r="57805" spans="9:13">
      <c r="I57805" s="51"/>
      <c r="M57805" s="51"/>
    </row>
    <row r="57806" spans="9:13">
      <c r="I57806" s="51"/>
      <c r="M57806" s="51"/>
    </row>
    <row r="57807" spans="9:13">
      <c r="I57807" s="51"/>
      <c r="M57807" s="51"/>
    </row>
    <row r="57808" spans="9:13">
      <c r="I57808" s="51"/>
      <c r="M57808" s="51"/>
    </row>
    <row r="57809" spans="9:13">
      <c r="I57809" s="51"/>
      <c r="M57809" s="51"/>
    </row>
    <row r="57810" spans="9:13">
      <c r="I57810" s="51"/>
      <c r="M57810" s="51"/>
    </row>
    <row r="57811" spans="9:13">
      <c r="I57811" s="51"/>
      <c r="M57811" s="51"/>
    </row>
    <row r="57812" spans="9:13">
      <c r="I57812" s="51"/>
      <c r="M57812" s="51"/>
    </row>
    <row r="57813" spans="9:13">
      <c r="I57813" s="51"/>
      <c r="M57813" s="51"/>
    </row>
    <row r="57814" spans="9:13">
      <c r="I57814" s="51"/>
      <c r="M57814" s="51"/>
    </row>
    <row r="57815" spans="9:13">
      <c r="I57815" s="51"/>
      <c r="M57815" s="51"/>
    </row>
    <row r="57816" spans="9:13">
      <c r="I57816" s="51"/>
      <c r="M57816" s="51"/>
    </row>
    <row r="57817" spans="9:13">
      <c r="I57817" s="51"/>
      <c r="M57817" s="51"/>
    </row>
    <row r="57818" spans="9:13">
      <c r="I57818" s="51"/>
      <c r="M57818" s="51"/>
    </row>
    <row r="57819" spans="9:13">
      <c r="I57819" s="51"/>
      <c r="M57819" s="51"/>
    </row>
    <row r="57820" spans="9:13">
      <c r="I57820" s="51"/>
      <c r="M57820" s="51"/>
    </row>
    <row r="57821" spans="9:13">
      <c r="I57821" s="51"/>
      <c r="M57821" s="51"/>
    </row>
    <row r="57822" spans="9:13">
      <c r="I57822" s="51"/>
      <c r="M57822" s="51"/>
    </row>
    <row r="57823" spans="9:13">
      <c r="I57823" s="51"/>
      <c r="M57823" s="51"/>
    </row>
    <row r="57824" spans="9:13">
      <c r="I57824" s="51"/>
      <c r="M57824" s="51"/>
    </row>
    <row r="57825" spans="9:13">
      <c r="I57825" s="51"/>
      <c r="M57825" s="51"/>
    </row>
    <row r="57826" spans="9:13">
      <c r="I57826" s="51"/>
      <c r="M57826" s="51"/>
    </row>
    <row r="57827" spans="9:13">
      <c r="I57827" s="51"/>
      <c r="M57827" s="51"/>
    </row>
    <row r="57828" spans="9:13">
      <c r="I57828" s="51"/>
      <c r="M57828" s="51"/>
    </row>
    <row r="57829" spans="9:13">
      <c r="I57829" s="51"/>
      <c r="M57829" s="51"/>
    </row>
    <row r="57830" spans="9:13">
      <c r="I57830" s="51"/>
      <c r="M57830" s="51"/>
    </row>
    <row r="57831" spans="9:13">
      <c r="I57831" s="51"/>
      <c r="M57831" s="51"/>
    </row>
    <row r="57832" spans="9:13">
      <c r="I57832" s="51"/>
      <c r="M57832" s="51"/>
    </row>
    <row r="57833" spans="9:13">
      <c r="I57833" s="51"/>
      <c r="M57833" s="51"/>
    </row>
    <row r="57834" spans="9:13">
      <c r="I57834" s="51"/>
      <c r="M57834" s="51"/>
    </row>
    <row r="57835" spans="9:13">
      <c r="I57835" s="51"/>
      <c r="M57835" s="51"/>
    </row>
    <row r="57836" spans="9:13">
      <c r="I57836" s="51"/>
      <c r="M57836" s="51"/>
    </row>
    <row r="57837" spans="9:13">
      <c r="I57837" s="51"/>
      <c r="M57837" s="51"/>
    </row>
    <row r="57838" spans="9:13">
      <c r="I57838" s="51"/>
      <c r="M57838" s="51"/>
    </row>
    <row r="57839" spans="9:13">
      <c r="I57839" s="51"/>
      <c r="M57839" s="51"/>
    </row>
    <row r="57840" spans="9:13">
      <c r="I57840" s="51"/>
      <c r="M57840" s="51"/>
    </row>
    <row r="57841" spans="9:13">
      <c r="I57841" s="51"/>
      <c r="M57841" s="51"/>
    </row>
    <row r="57842" spans="9:13">
      <c r="I57842" s="51"/>
      <c r="M57842" s="51"/>
    </row>
    <row r="57843" spans="9:13">
      <c r="I57843" s="51"/>
      <c r="M57843" s="51"/>
    </row>
    <row r="57844" spans="9:13">
      <c r="I57844" s="51"/>
      <c r="M57844" s="51"/>
    </row>
    <row r="57845" spans="9:13">
      <c r="I57845" s="51"/>
      <c r="M57845" s="51"/>
    </row>
    <row r="57846" spans="9:13">
      <c r="I57846" s="51"/>
      <c r="M57846" s="51"/>
    </row>
    <row r="57847" spans="9:13">
      <c r="I57847" s="51"/>
      <c r="M57847" s="51"/>
    </row>
    <row r="57848" spans="9:13">
      <c r="I57848" s="51"/>
      <c r="M57848" s="51"/>
    </row>
    <row r="57849" spans="9:13">
      <c r="I57849" s="51"/>
      <c r="M57849" s="51"/>
    </row>
    <row r="57850" spans="9:13">
      <c r="I57850" s="51"/>
      <c r="M57850" s="51"/>
    </row>
    <row r="57851" spans="9:13">
      <c r="I57851" s="51"/>
      <c r="M57851" s="51"/>
    </row>
    <row r="57852" spans="9:13">
      <c r="I57852" s="51"/>
      <c r="M57852" s="51"/>
    </row>
    <row r="57853" spans="9:13">
      <c r="I57853" s="51"/>
      <c r="M57853" s="51"/>
    </row>
    <row r="57854" spans="9:13">
      <c r="I57854" s="51"/>
      <c r="M57854" s="51"/>
    </row>
    <row r="57855" spans="9:13">
      <c r="I57855" s="51"/>
      <c r="M57855" s="51"/>
    </row>
    <row r="57856" spans="9:13">
      <c r="I57856" s="51"/>
      <c r="M57856" s="51"/>
    </row>
    <row r="57857" spans="9:13">
      <c r="I57857" s="51"/>
      <c r="M57857" s="51"/>
    </row>
    <row r="57858" spans="9:13">
      <c r="I57858" s="51"/>
      <c r="M57858" s="51"/>
    </row>
    <row r="57859" spans="9:13">
      <c r="I57859" s="51"/>
      <c r="M57859" s="51"/>
    </row>
    <row r="57860" spans="9:13">
      <c r="I57860" s="51"/>
      <c r="M57860" s="51"/>
    </row>
    <row r="57861" spans="9:13">
      <c r="I57861" s="51"/>
      <c r="M57861" s="51"/>
    </row>
    <row r="57862" spans="9:13">
      <c r="I57862" s="51"/>
      <c r="M57862" s="51"/>
    </row>
    <row r="57863" spans="9:13">
      <c r="I57863" s="51"/>
      <c r="M57863" s="51"/>
    </row>
    <row r="57864" spans="9:13">
      <c r="I57864" s="51"/>
      <c r="M57864" s="51"/>
    </row>
    <row r="57865" spans="9:13">
      <c r="I57865" s="51"/>
      <c r="M57865" s="51"/>
    </row>
    <row r="57866" spans="9:13">
      <c r="I57866" s="51"/>
      <c r="M57866" s="51"/>
    </row>
    <row r="57867" spans="9:13">
      <c r="I57867" s="51"/>
      <c r="M57867" s="51"/>
    </row>
    <row r="57868" spans="9:13">
      <c r="I57868" s="51"/>
      <c r="M57868" s="51"/>
    </row>
    <row r="57869" spans="9:13">
      <c r="I57869" s="51"/>
      <c r="M57869" s="51"/>
    </row>
    <row r="57870" spans="9:13">
      <c r="I57870" s="51"/>
      <c r="M57870" s="51"/>
    </row>
    <row r="57871" spans="9:13">
      <c r="I57871" s="51"/>
      <c r="M57871" s="51"/>
    </row>
    <row r="57872" spans="9:13">
      <c r="I57872" s="51"/>
      <c r="M57872" s="51"/>
    </row>
    <row r="57873" spans="9:13">
      <c r="I57873" s="51"/>
      <c r="M57873" s="51"/>
    </row>
    <row r="57874" spans="9:13">
      <c r="I57874" s="51"/>
      <c r="M57874" s="51"/>
    </row>
    <row r="57875" spans="9:13">
      <c r="I57875" s="51"/>
      <c r="M57875" s="51"/>
    </row>
    <row r="57876" spans="9:13">
      <c r="I57876" s="51"/>
      <c r="M57876" s="51"/>
    </row>
    <row r="57877" spans="9:13">
      <c r="I57877" s="51"/>
      <c r="M57877" s="51"/>
    </row>
    <row r="57878" spans="9:13">
      <c r="I57878" s="51"/>
      <c r="M57878" s="51"/>
    </row>
    <row r="57879" spans="9:13">
      <c r="I57879" s="51"/>
      <c r="M57879" s="51"/>
    </row>
    <row r="57880" spans="9:13">
      <c r="I57880" s="51"/>
      <c r="M57880" s="51"/>
    </row>
    <row r="57881" spans="9:13">
      <c r="I57881" s="51"/>
      <c r="M57881" s="51"/>
    </row>
    <row r="57882" spans="9:13">
      <c r="I57882" s="51"/>
      <c r="M57882" s="51"/>
    </row>
    <row r="57883" spans="9:13">
      <c r="I57883" s="51"/>
      <c r="M57883" s="51"/>
    </row>
    <row r="57884" spans="9:13">
      <c r="I57884" s="51"/>
      <c r="M57884" s="51"/>
    </row>
    <row r="57885" spans="9:13">
      <c r="I57885" s="51"/>
      <c r="M57885" s="51"/>
    </row>
    <row r="57886" spans="9:13">
      <c r="I57886" s="51"/>
      <c r="M57886" s="51"/>
    </row>
    <row r="57887" spans="9:13">
      <c r="I57887" s="51"/>
      <c r="M57887" s="51"/>
    </row>
    <row r="57888" spans="9:13">
      <c r="I57888" s="51"/>
      <c r="M57888" s="51"/>
    </row>
    <row r="57889" spans="9:13">
      <c r="I57889" s="51"/>
      <c r="M57889" s="51"/>
    </row>
    <row r="57890" spans="9:13">
      <c r="I57890" s="51"/>
      <c r="M57890" s="51"/>
    </row>
    <row r="57891" spans="9:13">
      <c r="I57891" s="51"/>
      <c r="M57891" s="51"/>
    </row>
    <row r="57892" spans="9:13">
      <c r="I57892" s="51"/>
      <c r="M57892" s="51"/>
    </row>
    <row r="57893" spans="9:13">
      <c r="I57893" s="51"/>
      <c r="M57893" s="51"/>
    </row>
    <row r="57894" spans="9:13">
      <c r="I57894" s="51"/>
      <c r="M57894" s="51"/>
    </row>
    <row r="57895" spans="9:13">
      <c r="I57895" s="51"/>
      <c r="M57895" s="51"/>
    </row>
    <row r="57896" spans="9:13">
      <c r="I57896" s="51"/>
      <c r="M57896" s="51"/>
    </row>
    <row r="57897" spans="9:13">
      <c r="I57897" s="51"/>
      <c r="M57897" s="51"/>
    </row>
    <row r="57898" spans="9:13">
      <c r="I57898" s="51"/>
      <c r="M57898" s="51"/>
    </row>
    <row r="57899" spans="9:13">
      <c r="I57899" s="51"/>
      <c r="M57899" s="51"/>
    </row>
    <row r="57900" spans="9:13">
      <c r="I57900" s="51"/>
      <c r="M57900" s="51"/>
    </row>
    <row r="57901" spans="9:13">
      <c r="I57901" s="51"/>
      <c r="M57901" s="51"/>
    </row>
    <row r="57902" spans="9:13">
      <c r="I57902" s="51"/>
      <c r="M57902" s="51"/>
    </row>
    <row r="57903" spans="9:13">
      <c r="I57903" s="51"/>
      <c r="M57903" s="51"/>
    </row>
    <row r="57904" spans="9:13">
      <c r="I57904" s="51"/>
      <c r="M57904" s="51"/>
    </row>
    <row r="57905" spans="9:13">
      <c r="I57905" s="51"/>
      <c r="M57905" s="51"/>
    </row>
    <row r="57906" spans="9:13">
      <c r="I57906" s="51"/>
      <c r="M57906" s="51"/>
    </row>
    <row r="57907" spans="9:13">
      <c r="I57907" s="51"/>
      <c r="M57907" s="51"/>
    </row>
    <row r="57908" spans="9:13">
      <c r="I57908" s="51"/>
      <c r="M57908" s="51"/>
    </row>
    <row r="57909" spans="9:13">
      <c r="I57909" s="51"/>
      <c r="M57909" s="51"/>
    </row>
    <row r="57910" spans="9:13">
      <c r="I57910" s="51"/>
      <c r="M57910" s="51"/>
    </row>
    <row r="57911" spans="9:13">
      <c r="I57911" s="51"/>
      <c r="M57911" s="51"/>
    </row>
    <row r="57912" spans="9:13">
      <c r="I57912" s="51"/>
      <c r="M57912" s="51"/>
    </row>
    <row r="57913" spans="9:13">
      <c r="I57913" s="51"/>
      <c r="M57913" s="51"/>
    </row>
    <row r="57914" spans="9:13">
      <c r="I57914" s="51"/>
      <c r="M57914" s="51"/>
    </row>
    <row r="57915" spans="9:13">
      <c r="I57915" s="51"/>
      <c r="M57915" s="51"/>
    </row>
    <row r="57916" spans="9:13">
      <c r="I57916" s="51"/>
      <c r="M57916" s="51"/>
    </row>
    <row r="57917" spans="9:13">
      <c r="I57917" s="51"/>
      <c r="M57917" s="51"/>
    </row>
    <row r="57918" spans="9:13">
      <c r="I57918" s="51"/>
      <c r="M57918" s="51"/>
    </row>
    <row r="57919" spans="9:13">
      <c r="I57919" s="51"/>
      <c r="M57919" s="51"/>
    </row>
    <row r="57920" spans="9:13">
      <c r="I57920" s="51"/>
      <c r="M57920" s="51"/>
    </row>
    <row r="57921" spans="9:13">
      <c r="I57921" s="51"/>
      <c r="M57921" s="51"/>
    </row>
    <row r="57922" spans="9:13">
      <c r="I57922" s="51"/>
      <c r="M57922" s="51"/>
    </row>
    <row r="57923" spans="9:13">
      <c r="I57923" s="51"/>
      <c r="M57923" s="51"/>
    </row>
    <row r="57924" spans="9:13">
      <c r="I57924" s="51"/>
      <c r="M57924" s="51"/>
    </row>
    <row r="57925" spans="9:13">
      <c r="I57925" s="51"/>
      <c r="M57925" s="51"/>
    </row>
    <row r="57926" spans="9:13">
      <c r="I57926" s="51"/>
      <c r="M57926" s="51"/>
    </row>
    <row r="57927" spans="9:13">
      <c r="I57927" s="51"/>
      <c r="M57927" s="51"/>
    </row>
    <row r="57928" spans="9:13">
      <c r="I57928" s="51"/>
      <c r="M57928" s="51"/>
    </row>
    <row r="57929" spans="9:13">
      <c r="I57929" s="51"/>
      <c r="M57929" s="51"/>
    </row>
    <row r="57930" spans="9:13">
      <c r="I57930" s="51"/>
      <c r="M57930" s="51"/>
    </row>
    <row r="57931" spans="9:13">
      <c r="I57931" s="51"/>
      <c r="M57931" s="51"/>
    </row>
    <row r="57932" spans="9:13">
      <c r="I57932" s="51"/>
      <c r="M57932" s="51"/>
    </row>
    <row r="57933" spans="9:13">
      <c r="I57933" s="51"/>
      <c r="M57933" s="51"/>
    </row>
    <row r="57934" spans="9:13">
      <c r="I57934" s="51"/>
      <c r="M57934" s="51"/>
    </row>
    <row r="57935" spans="9:13">
      <c r="I57935" s="51"/>
      <c r="M57935" s="51"/>
    </row>
    <row r="57936" spans="9:13">
      <c r="I57936" s="51"/>
      <c r="M57936" s="51"/>
    </row>
    <row r="57937" spans="9:13">
      <c r="I57937" s="51"/>
      <c r="M57937" s="51"/>
    </row>
    <row r="57938" spans="9:13">
      <c r="I57938" s="51"/>
      <c r="M57938" s="51"/>
    </row>
    <row r="57939" spans="9:13">
      <c r="I57939" s="51"/>
      <c r="M57939" s="51"/>
    </row>
    <row r="57940" spans="9:13">
      <c r="I57940" s="51"/>
      <c r="M57940" s="51"/>
    </row>
    <row r="57941" spans="9:13">
      <c r="I57941" s="51"/>
      <c r="M57941" s="51"/>
    </row>
    <row r="57942" spans="9:13">
      <c r="I57942" s="51"/>
      <c r="M57942" s="51"/>
    </row>
    <row r="57943" spans="9:13">
      <c r="I57943" s="51"/>
      <c r="M57943" s="51"/>
    </row>
    <row r="57944" spans="9:13">
      <c r="I57944" s="51"/>
      <c r="M57944" s="51"/>
    </row>
    <row r="57945" spans="9:13">
      <c r="I57945" s="51"/>
      <c r="M57945" s="51"/>
    </row>
    <row r="57946" spans="9:13">
      <c r="I57946" s="51"/>
      <c r="M57946" s="51"/>
    </row>
    <row r="57947" spans="9:13">
      <c r="I57947" s="51"/>
      <c r="M57947" s="51"/>
    </row>
    <row r="57948" spans="9:13">
      <c r="I57948" s="51"/>
      <c r="M57948" s="51"/>
    </row>
    <row r="57949" spans="9:13">
      <c r="I57949" s="51"/>
      <c r="M57949" s="51"/>
    </row>
    <row r="57950" spans="9:13">
      <c r="I57950" s="51"/>
      <c r="M57950" s="51"/>
    </row>
    <row r="57951" spans="9:13">
      <c r="I57951" s="51"/>
      <c r="M57951" s="51"/>
    </row>
    <row r="57952" spans="9:13">
      <c r="I57952" s="51"/>
      <c r="M57952" s="51"/>
    </row>
    <row r="57953" spans="9:13">
      <c r="I57953" s="51"/>
      <c r="M57953" s="51"/>
    </row>
    <row r="57954" spans="9:13">
      <c r="I57954" s="51"/>
      <c r="M57954" s="51"/>
    </row>
    <row r="57955" spans="9:13">
      <c r="I57955" s="51"/>
      <c r="M57955" s="51"/>
    </row>
    <row r="57956" spans="9:13">
      <c r="I57956" s="51"/>
      <c r="M57956" s="51"/>
    </row>
    <row r="57957" spans="9:13">
      <c r="I57957" s="51"/>
      <c r="M57957" s="51"/>
    </row>
    <row r="57958" spans="9:13">
      <c r="I57958" s="51"/>
      <c r="M57958" s="51"/>
    </row>
    <row r="57959" spans="9:13">
      <c r="I57959" s="51"/>
      <c r="M57959" s="51"/>
    </row>
    <row r="57960" spans="9:13">
      <c r="I57960" s="51"/>
      <c r="M57960" s="51"/>
    </row>
    <row r="57961" spans="9:13">
      <c r="I57961" s="51"/>
      <c r="M57961" s="51"/>
    </row>
    <row r="57962" spans="9:13">
      <c r="I57962" s="51"/>
      <c r="M57962" s="51"/>
    </row>
    <row r="57963" spans="9:13">
      <c r="I57963" s="51"/>
      <c r="M57963" s="51"/>
    </row>
    <row r="57964" spans="9:13">
      <c r="I57964" s="51"/>
      <c r="M57964" s="51"/>
    </row>
    <row r="57965" spans="9:13">
      <c r="I57965" s="51"/>
      <c r="M57965" s="51"/>
    </row>
    <row r="57966" spans="9:13">
      <c r="I57966" s="51"/>
      <c r="M57966" s="51"/>
    </row>
    <row r="57967" spans="9:13">
      <c r="I57967" s="51"/>
      <c r="M57967" s="51"/>
    </row>
    <row r="57968" spans="9:13">
      <c r="I57968" s="51"/>
      <c r="M57968" s="51"/>
    </row>
    <row r="57969" spans="9:13">
      <c r="I57969" s="51"/>
      <c r="M57969" s="51"/>
    </row>
    <row r="57970" spans="9:13">
      <c r="I57970" s="51"/>
      <c r="M57970" s="51"/>
    </row>
    <row r="57971" spans="9:13">
      <c r="I57971" s="51"/>
      <c r="M57971" s="51"/>
    </row>
    <row r="57972" spans="9:13">
      <c r="I57972" s="51"/>
      <c r="M57972" s="51"/>
    </row>
    <row r="57973" spans="9:13">
      <c r="I57973" s="51"/>
      <c r="M57973" s="51"/>
    </row>
    <row r="57974" spans="9:13">
      <c r="I57974" s="51"/>
      <c r="M57974" s="51"/>
    </row>
    <row r="57975" spans="9:13">
      <c r="I57975" s="51"/>
      <c r="M57975" s="51"/>
    </row>
    <row r="57976" spans="9:13">
      <c r="I57976" s="51"/>
      <c r="M57976" s="51"/>
    </row>
    <row r="57977" spans="9:13">
      <c r="I57977" s="51"/>
      <c r="M57977" s="51"/>
    </row>
    <row r="57978" spans="9:13">
      <c r="I57978" s="51"/>
      <c r="M57978" s="51"/>
    </row>
    <row r="57979" spans="9:13">
      <c r="I57979" s="51"/>
      <c r="M57979" s="51"/>
    </row>
    <row r="57980" spans="9:13">
      <c r="I57980" s="51"/>
      <c r="M57980" s="51"/>
    </row>
    <row r="57981" spans="9:13">
      <c r="I57981" s="51"/>
      <c r="M57981" s="51"/>
    </row>
    <row r="57982" spans="9:13">
      <c r="I57982" s="51"/>
      <c r="M57982" s="51"/>
    </row>
    <row r="57983" spans="9:13">
      <c r="I57983" s="51"/>
      <c r="M57983" s="51"/>
    </row>
    <row r="57984" spans="9:13">
      <c r="I57984" s="51"/>
      <c r="M57984" s="51"/>
    </row>
    <row r="57985" spans="9:13">
      <c r="I57985" s="51"/>
      <c r="M57985" s="51"/>
    </row>
    <row r="57986" spans="9:13">
      <c r="I57986" s="51"/>
      <c r="M57986" s="51"/>
    </row>
    <row r="57987" spans="9:13">
      <c r="I57987" s="51"/>
      <c r="M57987" s="51"/>
    </row>
    <row r="57988" spans="9:13">
      <c r="I57988" s="51"/>
      <c r="M57988" s="51"/>
    </row>
    <row r="57989" spans="9:13">
      <c r="I57989" s="51"/>
      <c r="M57989" s="51"/>
    </row>
    <row r="57990" spans="9:13">
      <c r="I57990" s="51"/>
      <c r="M57990" s="51"/>
    </row>
    <row r="57991" spans="9:13">
      <c r="I57991" s="51"/>
      <c r="M57991" s="51"/>
    </row>
    <row r="57992" spans="9:13">
      <c r="I57992" s="51"/>
      <c r="M57992" s="51"/>
    </row>
    <row r="57993" spans="9:13">
      <c r="I57993" s="51"/>
      <c r="M57993" s="51"/>
    </row>
    <row r="57994" spans="9:13">
      <c r="I57994" s="51"/>
      <c r="M57994" s="51"/>
    </row>
    <row r="57995" spans="9:13">
      <c r="I57995" s="51"/>
      <c r="M57995" s="51"/>
    </row>
    <row r="57996" spans="9:13">
      <c r="I57996" s="51"/>
      <c r="M57996" s="51"/>
    </row>
    <row r="57997" spans="9:13">
      <c r="I57997" s="51"/>
      <c r="M57997" s="51"/>
    </row>
    <row r="57998" spans="9:13">
      <c r="I57998" s="51"/>
      <c r="M57998" s="51"/>
    </row>
    <row r="57999" spans="9:13">
      <c r="I57999" s="51"/>
      <c r="M57999" s="51"/>
    </row>
    <row r="58000" spans="9:13">
      <c r="I58000" s="51"/>
      <c r="M58000" s="51"/>
    </row>
    <row r="58001" spans="9:13">
      <c r="I58001" s="51"/>
      <c r="M58001" s="51"/>
    </row>
    <row r="58002" spans="9:13">
      <c r="I58002" s="51"/>
      <c r="M58002" s="51"/>
    </row>
    <row r="58003" spans="9:13">
      <c r="I58003" s="51"/>
      <c r="M58003" s="51"/>
    </row>
    <row r="58004" spans="9:13">
      <c r="I58004" s="51"/>
      <c r="M58004" s="51"/>
    </row>
    <row r="58005" spans="9:13">
      <c r="I58005" s="51"/>
      <c r="M58005" s="51"/>
    </row>
    <row r="58006" spans="9:13">
      <c r="I58006" s="51"/>
      <c r="M58006" s="51"/>
    </row>
    <row r="58007" spans="9:13">
      <c r="I58007" s="51"/>
      <c r="M58007" s="51"/>
    </row>
    <row r="58008" spans="9:13">
      <c r="I58008" s="51"/>
      <c r="M58008" s="51"/>
    </row>
    <row r="58009" spans="9:13">
      <c r="I58009" s="51"/>
      <c r="M58009" s="51"/>
    </row>
    <row r="58010" spans="9:13">
      <c r="I58010" s="51"/>
      <c r="M58010" s="51"/>
    </row>
    <row r="58011" spans="9:13">
      <c r="I58011" s="51"/>
      <c r="M58011" s="51"/>
    </row>
    <row r="58012" spans="9:13">
      <c r="I58012" s="51"/>
      <c r="M58012" s="51"/>
    </row>
    <row r="58013" spans="9:13">
      <c r="I58013" s="51"/>
      <c r="M58013" s="51"/>
    </row>
    <row r="58014" spans="9:13">
      <c r="I58014" s="51"/>
      <c r="M58014" s="51"/>
    </row>
    <row r="58015" spans="9:13">
      <c r="I58015" s="51"/>
      <c r="M58015" s="51"/>
    </row>
    <row r="58016" spans="9:13">
      <c r="I58016" s="51"/>
      <c r="M58016" s="51"/>
    </row>
    <row r="58017" spans="9:13">
      <c r="I58017" s="51"/>
      <c r="M58017" s="51"/>
    </row>
    <row r="58018" spans="9:13">
      <c r="I58018" s="51"/>
      <c r="M58018" s="51"/>
    </row>
    <row r="58019" spans="9:13">
      <c r="I58019" s="51"/>
      <c r="M58019" s="51"/>
    </row>
    <row r="58020" spans="9:13">
      <c r="I58020" s="51"/>
      <c r="M58020" s="51"/>
    </row>
    <row r="58021" spans="9:13">
      <c r="I58021" s="51"/>
      <c r="M58021" s="51"/>
    </row>
    <row r="58022" spans="9:13">
      <c r="I58022" s="51"/>
      <c r="M58022" s="51"/>
    </row>
    <row r="58023" spans="9:13">
      <c r="I58023" s="51"/>
      <c r="M58023" s="51"/>
    </row>
    <row r="58024" spans="9:13">
      <c r="I58024" s="51"/>
      <c r="M58024" s="51"/>
    </row>
    <row r="58025" spans="9:13">
      <c r="I58025" s="51"/>
      <c r="M58025" s="51"/>
    </row>
    <row r="58026" spans="9:13">
      <c r="I58026" s="51"/>
      <c r="M58026" s="51"/>
    </row>
    <row r="58027" spans="9:13">
      <c r="I58027" s="51"/>
      <c r="M58027" s="51"/>
    </row>
    <row r="58028" spans="9:13">
      <c r="I58028" s="51"/>
      <c r="M58028" s="51"/>
    </row>
    <row r="58029" spans="9:13">
      <c r="I58029" s="51"/>
      <c r="M58029" s="51"/>
    </row>
    <row r="58030" spans="9:13">
      <c r="I58030" s="51"/>
      <c r="M58030" s="51"/>
    </row>
    <row r="58031" spans="9:13">
      <c r="I58031" s="51"/>
      <c r="M58031" s="51"/>
    </row>
    <row r="58032" spans="9:13">
      <c r="I58032" s="51"/>
      <c r="M58032" s="51"/>
    </row>
    <row r="58033" spans="9:13">
      <c r="I58033" s="51"/>
      <c r="M58033" s="51"/>
    </row>
    <row r="58034" spans="9:13">
      <c r="I58034" s="51"/>
      <c r="M58034" s="51"/>
    </row>
    <row r="58035" spans="9:13">
      <c r="I58035" s="51"/>
      <c r="M58035" s="51"/>
    </row>
    <row r="58036" spans="9:13">
      <c r="I58036" s="51"/>
      <c r="M58036" s="51"/>
    </row>
    <row r="58037" spans="9:13">
      <c r="I58037" s="51"/>
      <c r="M58037" s="51"/>
    </row>
    <row r="58038" spans="9:13">
      <c r="I58038" s="51"/>
      <c r="M58038" s="51"/>
    </row>
    <row r="58039" spans="9:13">
      <c r="I58039" s="51"/>
      <c r="M58039" s="51"/>
    </row>
    <row r="58040" spans="9:13">
      <c r="I58040" s="51"/>
      <c r="M58040" s="51"/>
    </row>
    <row r="58041" spans="9:13">
      <c r="I58041" s="51"/>
      <c r="M58041" s="51"/>
    </row>
    <row r="58042" spans="9:13">
      <c r="I58042" s="51"/>
      <c r="M58042" s="51"/>
    </row>
    <row r="58043" spans="9:13">
      <c r="I58043" s="51"/>
      <c r="M58043" s="51"/>
    </row>
    <row r="58044" spans="9:13">
      <c r="I58044" s="51"/>
      <c r="M58044" s="51"/>
    </row>
    <row r="58045" spans="9:13">
      <c r="I58045" s="51"/>
      <c r="M58045" s="51"/>
    </row>
    <row r="58046" spans="9:13">
      <c r="I58046" s="51"/>
      <c r="M58046" s="51"/>
    </row>
    <row r="58047" spans="9:13">
      <c r="I58047" s="51"/>
      <c r="M58047" s="51"/>
    </row>
    <row r="58048" spans="9:13">
      <c r="I58048" s="51"/>
      <c r="M58048" s="51"/>
    </row>
    <row r="58049" spans="9:13">
      <c r="I58049" s="51"/>
      <c r="M58049" s="51"/>
    </row>
    <row r="58050" spans="9:13">
      <c r="I58050" s="51"/>
      <c r="M58050" s="51"/>
    </row>
    <row r="58051" spans="9:13">
      <c r="I58051" s="51"/>
      <c r="M58051" s="51"/>
    </row>
    <row r="58052" spans="9:13">
      <c r="I58052" s="51"/>
      <c r="M58052" s="51"/>
    </row>
    <row r="58053" spans="9:13">
      <c r="I58053" s="51"/>
      <c r="M58053" s="51"/>
    </row>
    <row r="58054" spans="9:13">
      <c r="I58054" s="51"/>
      <c r="M58054" s="51"/>
    </row>
    <row r="58055" spans="9:13">
      <c r="I58055" s="51"/>
      <c r="M58055" s="51"/>
    </row>
    <row r="58056" spans="9:13">
      <c r="I58056" s="51"/>
      <c r="M58056" s="51"/>
    </row>
    <row r="58057" spans="9:13">
      <c r="I58057" s="51"/>
      <c r="M58057" s="51"/>
    </row>
    <row r="58058" spans="9:13">
      <c r="I58058" s="51"/>
      <c r="M58058" s="51"/>
    </row>
    <row r="58059" spans="9:13">
      <c r="I58059" s="51"/>
      <c r="M58059" s="51"/>
    </row>
    <row r="58060" spans="9:13">
      <c r="I58060" s="51"/>
      <c r="M58060" s="51"/>
    </row>
    <row r="58061" spans="9:13">
      <c r="I58061" s="51"/>
      <c r="M58061" s="51"/>
    </row>
    <row r="58062" spans="9:13">
      <c r="I58062" s="51"/>
      <c r="M58062" s="51"/>
    </row>
    <row r="58063" spans="9:13">
      <c r="I58063" s="51"/>
      <c r="M58063" s="51"/>
    </row>
    <row r="58064" spans="9:13">
      <c r="I58064" s="51"/>
      <c r="M58064" s="51"/>
    </row>
    <row r="58065" spans="9:13">
      <c r="I58065" s="51"/>
      <c r="M58065" s="51"/>
    </row>
    <row r="58066" spans="9:13">
      <c r="I58066" s="51"/>
      <c r="M58066" s="51"/>
    </row>
    <row r="58067" spans="9:13">
      <c r="I58067" s="51"/>
      <c r="M58067" s="51"/>
    </row>
    <row r="58068" spans="9:13">
      <c r="I58068" s="51"/>
      <c r="M58068" s="51"/>
    </row>
    <row r="58069" spans="9:13">
      <c r="I58069" s="51"/>
      <c r="M58069" s="51"/>
    </row>
    <row r="58070" spans="9:13">
      <c r="I58070" s="51"/>
      <c r="M58070" s="51"/>
    </row>
    <row r="58071" spans="9:13">
      <c r="I58071" s="51"/>
      <c r="M58071" s="51"/>
    </row>
    <row r="58072" spans="9:13">
      <c r="I58072" s="51"/>
      <c r="M58072" s="51"/>
    </row>
    <row r="58073" spans="9:13">
      <c r="I58073" s="51"/>
      <c r="M58073" s="51"/>
    </row>
    <row r="58074" spans="9:13">
      <c r="I58074" s="51"/>
      <c r="M58074" s="51"/>
    </row>
    <row r="58075" spans="9:13">
      <c r="I58075" s="51"/>
      <c r="M58075" s="51"/>
    </row>
    <row r="58076" spans="9:13">
      <c r="I58076" s="51"/>
      <c r="M58076" s="51"/>
    </row>
    <row r="58077" spans="9:13">
      <c r="I58077" s="51"/>
      <c r="M58077" s="51"/>
    </row>
    <row r="58078" spans="9:13">
      <c r="I58078" s="51"/>
      <c r="M58078" s="51"/>
    </row>
    <row r="58079" spans="9:13">
      <c r="I58079" s="51"/>
      <c r="M58079" s="51"/>
    </row>
    <row r="58080" spans="9:13">
      <c r="I58080" s="51"/>
      <c r="M58080" s="51"/>
    </row>
    <row r="58081" spans="9:13">
      <c r="I58081" s="51"/>
      <c r="M58081" s="51"/>
    </row>
    <row r="58082" spans="9:13">
      <c r="I58082" s="51"/>
      <c r="M58082" s="51"/>
    </row>
    <row r="58083" spans="9:13">
      <c r="I58083" s="51"/>
      <c r="M58083" s="51"/>
    </row>
    <row r="58084" spans="9:13">
      <c r="I58084" s="51"/>
      <c r="M58084" s="51"/>
    </row>
    <row r="58085" spans="9:13">
      <c r="I58085" s="51"/>
      <c r="M58085" s="51"/>
    </row>
    <row r="58086" spans="9:13">
      <c r="I58086" s="51"/>
      <c r="M58086" s="51"/>
    </row>
    <row r="58087" spans="9:13">
      <c r="I58087" s="51"/>
      <c r="M58087" s="51"/>
    </row>
    <row r="58088" spans="9:13">
      <c r="I58088" s="51"/>
      <c r="M58088" s="51"/>
    </row>
    <row r="58089" spans="9:13">
      <c r="I58089" s="51"/>
      <c r="M58089" s="51"/>
    </row>
    <row r="58090" spans="9:13">
      <c r="I58090" s="51"/>
      <c r="M58090" s="51"/>
    </row>
    <row r="58091" spans="9:13">
      <c r="I58091" s="51"/>
      <c r="M58091" s="51"/>
    </row>
    <row r="58092" spans="9:13">
      <c r="I58092" s="51"/>
      <c r="M58092" s="51"/>
    </row>
    <row r="58093" spans="9:13">
      <c r="I58093" s="51"/>
      <c r="M58093" s="51"/>
    </row>
    <row r="58094" spans="9:13">
      <c r="I58094" s="51"/>
      <c r="M58094" s="51"/>
    </row>
    <row r="58095" spans="9:13">
      <c r="I58095" s="51"/>
      <c r="M58095" s="51"/>
    </row>
    <row r="58096" spans="9:13">
      <c r="I58096" s="51"/>
      <c r="M58096" s="51"/>
    </row>
    <row r="58097" spans="9:13">
      <c r="I58097" s="51"/>
      <c r="M58097" s="51"/>
    </row>
    <row r="58098" spans="9:13">
      <c r="I58098" s="51"/>
      <c r="M58098" s="51"/>
    </row>
    <row r="58099" spans="9:13">
      <c r="I58099" s="51"/>
      <c r="M58099" s="51"/>
    </row>
    <row r="58100" spans="9:13">
      <c r="I58100" s="51"/>
      <c r="M58100" s="51"/>
    </row>
    <row r="58101" spans="9:13">
      <c r="I58101" s="51"/>
      <c r="M58101" s="51"/>
    </row>
    <row r="58102" spans="9:13">
      <c r="I58102" s="51"/>
      <c r="M58102" s="51"/>
    </row>
    <row r="58103" spans="9:13">
      <c r="I58103" s="51"/>
      <c r="M58103" s="51"/>
    </row>
    <row r="58104" spans="9:13">
      <c r="I58104" s="51"/>
      <c r="M58104" s="51"/>
    </row>
    <row r="58105" spans="9:13">
      <c r="I58105" s="51"/>
      <c r="M58105" s="51"/>
    </row>
    <row r="58106" spans="9:13">
      <c r="I58106" s="51"/>
      <c r="M58106" s="51"/>
    </row>
    <row r="58107" spans="9:13">
      <c r="I58107" s="51"/>
      <c r="M58107" s="51"/>
    </row>
    <row r="58108" spans="9:13">
      <c r="I58108" s="51"/>
      <c r="M58108" s="51"/>
    </row>
    <row r="58109" spans="9:13">
      <c r="I58109" s="51"/>
      <c r="M58109" s="51"/>
    </row>
    <row r="58110" spans="9:13">
      <c r="I58110" s="51"/>
      <c r="M58110" s="51"/>
    </row>
    <row r="58111" spans="9:13">
      <c r="I58111" s="51"/>
      <c r="M58111" s="51"/>
    </row>
    <row r="58112" spans="9:13">
      <c r="I58112" s="51"/>
      <c r="M58112" s="51"/>
    </row>
    <row r="58113" spans="9:13">
      <c r="I58113" s="51"/>
      <c r="M58113" s="51"/>
    </row>
    <row r="58114" spans="9:13">
      <c r="I58114" s="51"/>
      <c r="M58114" s="51"/>
    </row>
    <row r="58115" spans="9:13">
      <c r="I58115" s="51"/>
      <c r="M58115" s="51"/>
    </row>
    <row r="58116" spans="9:13">
      <c r="I58116" s="51"/>
      <c r="M58116" s="51"/>
    </row>
    <row r="58117" spans="9:13">
      <c r="I58117" s="51"/>
      <c r="M58117" s="51"/>
    </row>
    <row r="58118" spans="9:13">
      <c r="I58118" s="51"/>
      <c r="M58118" s="51"/>
    </row>
    <row r="58119" spans="9:13">
      <c r="I58119" s="51"/>
      <c r="M58119" s="51"/>
    </row>
    <row r="58120" spans="9:13">
      <c r="I58120" s="51"/>
      <c r="M58120" s="51"/>
    </row>
    <row r="58121" spans="9:13">
      <c r="I58121" s="51"/>
      <c r="M58121" s="51"/>
    </row>
    <row r="58122" spans="9:13">
      <c r="I58122" s="51"/>
      <c r="M58122" s="51"/>
    </row>
    <row r="58123" spans="9:13">
      <c r="I58123" s="51"/>
      <c r="M58123" s="51"/>
    </row>
    <row r="58124" spans="9:13">
      <c r="I58124" s="51"/>
      <c r="M58124" s="51"/>
    </row>
    <row r="58125" spans="9:13">
      <c r="I58125" s="51"/>
      <c r="M58125" s="51"/>
    </row>
    <row r="58126" spans="9:13">
      <c r="I58126" s="51"/>
      <c r="M58126" s="51"/>
    </row>
    <row r="58127" spans="9:13">
      <c r="I58127" s="51"/>
      <c r="M58127" s="51"/>
    </row>
    <row r="58128" spans="9:13">
      <c r="I58128" s="51"/>
      <c r="M58128" s="51"/>
    </row>
    <row r="58129" spans="9:13">
      <c r="I58129" s="51"/>
      <c r="M58129" s="51"/>
    </row>
    <row r="58130" spans="9:13">
      <c r="I58130" s="51"/>
      <c r="M58130" s="51"/>
    </row>
    <row r="58131" spans="9:13">
      <c r="I58131" s="51"/>
      <c r="M58131" s="51"/>
    </row>
    <row r="58132" spans="9:13">
      <c r="I58132" s="51"/>
      <c r="M58132" s="51"/>
    </row>
    <row r="58133" spans="9:13">
      <c r="I58133" s="51"/>
      <c r="M58133" s="51"/>
    </row>
    <row r="58134" spans="9:13">
      <c r="I58134" s="51"/>
      <c r="M58134" s="51"/>
    </row>
    <row r="58135" spans="9:13">
      <c r="I58135" s="51"/>
      <c r="M58135" s="51"/>
    </row>
    <row r="58136" spans="9:13">
      <c r="I58136" s="51"/>
      <c r="M58136" s="51"/>
    </row>
    <row r="58137" spans="9:13">
      <c r="I58137" s="51"/>
      <c r="M58137" s="51"/>
    </row>
    <row r="58138" spans="9:13">
      <c r="I58138" s="51"/>
      <c r="M58138" s="51"/>
    </row>
    <row r="58139" spans="9:13">
      <c r="I58139" s="51"/>
      <c r="M58139" s="51"/>
    </row>
    <row r="58140" spans="9:13">
      <c r="I58140" s="51"/>
      <c r="M58140" s="51"/>
    </row>
    <row r="58141" spans="9:13">
      <c r="I58141" s="51"/>
      <c r="M58141" s="51"/>
    </row>
    <row r="58142" spans="9:13">
      <c r="I58142" s="51"/>
      <c r="M58142" s="51"/>
    </row>
    <row r="58143" spans="9:13">
      <c r="I58143" s="51"/>
      <c r="M58143" s="51"/>
    </row>
    <row r="58144" spans="9:13">
      <c r="I58144" s="51"/>
      <c r="M58144" s="51"/>
    </row>
    <row r="58145" spans="9:13">
      <c r="I58145" s="51"/>
      <c r="M58145" s="51"/>
    </row>
    <row r="58146" spans="9:13">
      <c r="I58146" s="51"/>
      <c r="M58146" s="51"/>
    </row>
    <row r="58147" spans="9:13">
      <c r="I58147" s="51"/>
      <c r="M58147" s="51"/>
    </row>
    <row r="58148" spans="9:13">
      <c r="I58148" s="51"/>
      <c r="M58148" s="51"/>
    </row>
    <row r="58149" spans="9:13">
      <c r="I58149" s="51"/>
      <c r="M58149" s="51"/>
    </row>
    <row r="58150" spans="9:13">
      <c r="I58150" s="51"/>
      <c r="M58150" s="51"/>
    </row>
    <row r="58151" spans="9:13">
      <c r="I58151" s="51"/>
      <c r="M58151" s="51"/>
    </row>
    <row r="58152" spans="9:13">
      <c r="I58152" s="51"/>
      <c r="M58152" s="51"/>
    </row>
    <row r="58153" spans="9:13">
      <c r="I58153" s="51"/>
      <c r="M58153" s="51"/>
    </row>
    <row r="58154" spans="9:13">
      <c r="I58154" s="51"/>
      <c r="M58154" s="51"/>
    </row>
    <row r="58155" spans="9:13">
      <c r="I58155" s="51"/>
      <c r="M58155" s="51"/>
    </row>
    <row r="58156" spans="9:13">
      <c r="I58156" s="51"/>
      <c r="M58156" s="51"/>
    </row>
    <row r="58157" spans="9:13">
      <c r="I58157" s="51"/>
      <c r="M58157" s="51"/>
    </row>
    <row r="58158" spans="9:13">
      <c r="I58158" s="51"/>
      <c r="M58158" s="51"/>
    </row>
    <row r="58159" spans="9:13">
      <c r="I58159" s="51"/>
      <c r="M58159" s="51"/>
    </row>
    <row r="58160" spans="9:13">
      <c r="I58160" s="51"/>
      <c r="M58160" s="51"/>
    </row>
    <row r="58161" spans="9:13">
      <c r="I58161" s="51"/>
      <c r="M58161" s="51"/>
    </row>
    <row r="58162" spans="9:13">
      <c r="I58162" s="51"/>
      <c r="M58162" s="51"/>
    </row>
    <row r="58163" spans="9:13">
      <c r="I58163" s="51"/>
      <c r="M58163" s="51"/>
    </row>
    <row r="58164" spans="9:13">
      <c r="I58164" s="51"/>
      <c r="M58164" s="51"/>
    </row>
    <row r="58165" spans="9:13">
      <c r="I58165" s="51"/>
      <c r="M58165" s="51"/>
    </row>
    <row r="58166" spans="9:13">
      <c r="I58166" s="51"/>
      <c r="M58166" s="51"/>
    </row>
    <row r="58167" spans="9:13">
      <c r="I58167" s="51"/>
      <c r="M58167" s="51"/>
    </row>
    <row r="58168" spans="9:13">
      <c r="I58168" s="51"/>
      <c r="M58168" s="51"/>
    </row>
    <row r="58169" spans="9:13">
      <c r="I58169" s="51"/>
      <c r="M58169" s="51"/>
    </row>
    <row r="58170" spans="9:13">
      <c r="I58170" s="51"/>
      <c r="M58170" s="51"/>
    </row>
    <row r="58171" spans="9:13">
      <c r="I58171" s="51"/>
      <c r="M58171" s="51"/>
    </row>
    <row r="58172" spans="9:13">
      <c r="I58172" s="51"/>
      <c r="M58172" s="51"/>
    </row>
    <row r="58173" spans="9:13">
      <c r="I58173" s="51"/>
      <c r="M58173" s="51"/>
    </row>
    <row r="58174" spans="9:13">
      <c r="I58174" s="51"/>
      <c r="M58174" s="51"/>
    </row>
    <row r="58175" spans="9:13">
      <c r="I58175" s="51"/>
      <c r="M58175" s="51"/>
    </row>
    <row r="58176" spans="9:13">
      <c r="I58176" s="51"/>
      <c r="M58176" s="51"/>
    </row>
    <row r="58177" spans="9:13">
      <c r="I58177" s="51"/>
      <c r="M58177" s="51"/>
    </row>
    <row r="58178" spans="9:13">
      <c r="I58178" s="51"/>
      <c r="M58178" s="51"/>
    </row>
    <row r="58179" spans="9:13">
      <c r="I58179" s="51"/>
      <c r="M58179" s="51"/>
    </row>
    <row r="58180" spans="9:13">
      <c r="I58180" s="51"/>
      <c r="M58180" s="51"/>
    </row>
    <row r="58181" spans="9:13">
      <c r="I58181" s="51"/>
      <c r="M58181" s="51"/>
    </row>
    <row r="58182" spans="9:13">
      <c r="I58182" s="51"/>
      <c r="M58182" s="51"/>
    </row>
    <row r="58183" spans="9:13">
      <c r="I58183" s="51"/>
      <c r="M58183" s="51"/>
    </row>
    <row r="58184" spans="9:13">
      <c r="I58184" s="51"/>
      <c r="M58184" s="51"/>
    </row>
    <row r="58185" spans="9:13">
      <c r="I58185" s="51"/>
      <c r="M58185" s="51"/>
    </row>
    <row r="58186" spans="9:13">
      <c r="I58186" s="51"/>
      <c r="M58186" s="51"/>
    </row>
    <row r="58187" spans="9:13">
      <c r="I58187" s="51"/>
      <c r="M58187" s="51"/>
    </row>
    <row r="58188" spans="9:13">
      <c r="I58188" s="51"/>
      <c r="M58188" s="51"/>
    </row>
    <row r="58189" spans="9:13">
      <c r="I58189" s="51"/>
      <c r="M58189" s="51"/>
    </row>
    <row r="58190" spans="9:13">
      <c r="I58190" s="51"/>
      <c r="M58190" s="51"/>
    </row>
    <row r="58191" spans="9:13">
      <c r="I58191" s="51"/>
      <c r="M58191" s="51"/>
    </row>
    <row r="58192" spans="9:13">
      <c r="I58192" s="51"/>
      <c r="M58192" s="51"/>
    </row>
    <row r="58193" spans="9:13">
      <c r="I58193" s="51"/>
      <c r="M58193" s="51"/>
    </row>
    <row r="58194" spans="9:13">
      <c r="I58194" s="51"/>
      <c r="M58194" s="51"/>
    </row>
    <row r="58195" spans="9:13">
      <c r="I58195" s="51"/>
      <c r="M58195" s="51"/>
    </row>
    <row r="58196" spans="9:13">
      <c r="I58196" s="51"/>
      <c r="M58196" s="51"/>
    </row>
    <row r="58197" spans="9:13">
      <c r="I58197" s="51"/>
      <c r="M58197" s="51"/>
    </row>
    <row r="58198" spans="9:13">
      <c r="I58198" s="51"/>
      <c r="M58198" s="51"/>
    </row>
    <row r="58199" spans="9:13">
      <c r="I58199" s="51"/>
      <c r="M58199" s="51"/>
    </row>
    <row r="58200" spans="9:13">
      <c r="I58200" s="51"/>
      <c r="M58200" s="51"/>
    </row>
    <row r="58201" spans="9:13">
      <c r="I58201" s="51"/>
      <c r="M58201" s="51"/>
    </row>
    <row r="58202" spans="9:13">
      <c r="I58202" s="51"/>
      <c r="M58202" s="51"/>
    </row>
    <row r="58203" spans="9:13">
      <c r="I58203" s="51"/>
      <c r="M58203" s="51"/>
    </row>
    <row r="58204" spans="9:13">
      <c r="I58204" s="51"/>
      <c r="M58204" s="51"/>
    </row>
    <row r="58205" spans="9:13">
      <c r="I58205" s="51"/>
      <c r="M58205" s="51"/>
    </row>
    <row r="58206" spans="9:13">
      <c r="I58206" s="51"/>
      <c r="M58206" s="51"/>
    </row>
    <row r="58207" spans="9:13">
      <c r="I58207" s="51"/>
      <c r="M58207" s="51"/>
    </row>
    <row r="58208" spans="9:13">
      <c r="I58208" s="51"/>
      <c r="M58208" s="51"/>
    </row>
    <row r="58209" spans="9:13">
      <c r="I58209" s="51"/>
      <c r="M58209" s="51"/>
    </row>
    <row r="58210" spans="9:13">
      <c r="I58210" s="51"/>
      <c r="M58210" s="51"/>
    </row>
    <row r="58211" spans="9:13">
      <c r="I58211" s="51"/>
      <c r="M58211" s="51"/>
    </row>
    <row r="58212" spans="9:13">
      <c r="I58212" s="51"/>
      <c r="M58212" s="51"/>
    </row>
    <row r="58213" spans="9:13">
      <c r="I58213" s="51"/>
      <c r="M58213" s="51"/>
    </row>
    <row r="58214" spans="9:13">
      <c r="I58214" s="51"/>
      <c r="M58214" s="51"/>
    </row>
    <row r="58215" spans="9:13">
      <c r="I58215" s="51"/>
      <c r="M58215" s="51"/>
    </row>
    <row r="58216" spans="9:13">
      <c r="I58216" s="51"/>
      <c r="M58216" s="51"/>
    </row>
    <row r="58217" spans="9:13">
      <c r="I58217" s="51"/>
      <c r="M58217" s="51"/>
    </row>
    <row r="58218" spans="9:13">
      <c r="I58218" s="51"/>
      <c r="M58218" s="51"/>
    </row>
    <row r="58219" spans="9:13">
      <c r="I58219" s="51"/>
      <c r="M58219" s="51"/>
    </row>
    <row r="58220" spans="9:13">
      <c r="I58220" s="51"/>
      <c r="M58220" s="51"/>
    </row>
    <row r="58221" spans="9:13">
      <c r="I58221" s="51"/>
      <c r="M58221" s="51"/>
    </row>
    <row r="58222" spans="9:13">
      <c r="I58222" s="51"/>
      <c r="M58222" s="51"/>
    </row>
    <row r="58223" spans="9:13">
      <c r="I58223" s="51"/>
      <c r="M58223" s="51"/>
    </row>
    <row r="58224" spans="9:13">
      <c r="I58224" s="51"/>
      <c r="M58224" s="51"/>
    </row>
    <row r="58225" spans="9:13">
      <c r="I58225" s="51"/>
      <c r="M58225" s="51"/>
    </row>
    <row r="58226" spans="9:13">
      <c r="I58226" s="51"/>
      <c r="M58226" s="51"/>
    </row>
    <row r="58227" spans="9:13">
      <c r="I58227" s="51"/>
      <c r="M58227" s="51"/>
    </row>
    <row r="58228" spans="9:13">
      <c r="I58228" s="51"/>
      <c r="M58228" s="51"/>
    </row>
    <row r="58229" spans="9:13">
      <c r="I58229" s="51"/>
      <c r="M58229" s="51"/>
    </row>
    <row r="58230" spans="9:13">
      <c r="I58230" s="51"/>
      <c r="M58230" s="51"/>
    </row>
    <row r="58231" spans="9:13">
      <c r="I58231" s="51"/>
      <c r="M58231" s="51"/>
    </row>
    <row r="58232" spans="9:13">
      <c r="I58232" s="51"/>
      <c r="M58232" s="51"/>
    </row>
    <row r="58233" spans="9:13">
      <c r="I58233" s="51"/>
      <c r="M58233" s="51"/>
    </row>
    <row r="58234" spans="9:13">
      <c r="I58234" s="51"/>
      <c r="M58234" s="51"/>
    </row>
    <row r="58235" spans="9:13">
      <c r="I58235" s="51"/>
      <c r="M58235" s="51"/>
    </row>
    <row r="58236" spans="9:13">
      <c r="I58236" s="51"/>
      <c r="M58236" s="51"/>
    </row>
    <row r="58237" spans="9:13">
      <c r="I58237" s="51"/>
      <c r="M58237" s="51"/>
    </row>
    <row r="58238" spans="9:13">
      <c r="I58238" s="51"/>
      <c r="M58238" s="51"/>
    </row>
    <row r="58239" spans="9:13">
      <c r="I58239" s="51"/>
      <c r="M58239" s="51"/>
    </row>
    <row r="58240" spans="9:13">
      <c r="I58240" s="51"/>
      <c r="M58240" s="51"/>
    </row>
    <row r="58241" spans="9:13">
      <c r="I58241" s="51"/>
      <c r="M58241" s="51"/>
    </row>
    <row r="58242" spans="9:13">
      <c r="I58242" s="51"/>
      <c r="M58242" s="51"/>
    </row>
    <row r="58243" spans="9:13">
      <c r="I58243" s="51"/>
      <c r="M58243" s="51"/>
    </row>
    <row r="58244" spans="9:13">
      <c r="I58244" s="51"/>
      <c r="M58244" s="51"/>
    </row>
    <row r="58245" spans="9:13">
      <c r="I58245" s="51"/>
      <c r="M58245" s="51"/>
    </row>
    <row r="58246" spans="9:13">
      <c r="I58246" s="51"/>
      <c r="M58246" s="51"/>
    </row>
    <row r="58247" spans="9:13">
      <c r="I58247" s="51"/>
      <c r="M58247" s="51"/>
    </row>
    <row r="58248" spans="9:13">
      <c r="I58248" s="51"/>
      <c r="M58248" s="51"/>
    </row>
    <row r="58249" spans="9:13">
      <c r="I58249" s="51"/>
      <c r="M58249" s="51"/>
    </row>
    <row r="58250" spans="9:13">
      <c r="I58250" s="51"/>
      <c r="M58250" s="51"/>
    </row>
    <row r="58251" spans="9:13">
      <c r="I58251" s="51"/>
      <c r="M58251" s="51"/>
    </row>
    <row r="58252" spans="9:13">
      <c r="I58252" s="51"/>
      <c r="M58252" s="51"/>
    </row>
    <row r="58253" spans="9:13">
      <c r="I58253" s="51"/>
      <c r="M58253" s="51"/>
    </row>
    <row r="58254" spans="9:13">
      <c r="I58254" s="51"/>
      <c r="M58254" s="51"/>
    </row>
    <row r="58255" spans="9:13">
      <c r="I58255" s="51"/>
      <c r="M58255" s="51"/>
    </row>
    <row r="58256" spans="9:13">
      <c r="I58256" s="51"/>
      <c r="M58256" s="51"/>
    </row>
    <row r="58257" spans="9:13">
      <c r="I58257" s="51"/>
      <c r="M58257" s="51"/>
    </row>
    <row r="58258" spans="9:13">
      <c r="I58258" s="51"/>
      <c r="M58258" s="51"/>
    </row>
    <row r="58259" spans="9:13">
      <c r="I58259" s="51"/>
      <c r="M58259" s="51"/>
    </row>
    <row r="58260" spans="9:13">
      <c r="I58260" s="51"/>
      <c r="M58260" s="51"/>
    </row>
    <row r="58261" spans="9:13">
      <c r="I58261" s="51"/>
      <c r="M58261" s="51"/>
    </row>
    <row r="58262" spans="9:13">
      <c r="I58262" s="51"/>
      <c r="M58262" s="51"/>
    </row>
    <row r="58263" spans="9:13">
      <c r="I58263" s="51"/>
      <c r="M58263" s="51"/>
    </row>
    <row r="58264" spans="9:13">
      <c r="I58264" s="51"/>
      <c r="M58264" s="51"/>
    </row>
    <row r="58265" spans="9:13">
      <c r="I58265" s="51"/>
      <c r="M58265" s="51"/>
    </row>
    <row r="58266" spans="9:13">
      <c r="I58266" s="51"/>
      <c r="M58266" s="51"/>
    </row>
    <row r="58267" spans="9:13">
      <c r="I58267" s="51"/>
      <c r="M58267" s="51"/>
    </row>
    <row r="58268" spans="9:13">
      <c r="I58268" s="51"/>
      <c r="M58268" s="51"/>
    </row>
    <row r="58269" spans="9:13">
      <c r="I58269" s="51"/>
      <c r="M58269" s="51"/>
    </row>
    <row r="58270" spans="9:13">
      <c r="I58270" s="51"/>
      <c r="M58270" s="51"/>
    </row>
    <row r="58271" spans="9:13">
      <c r="I58271" s="51"/>
      <c r="M58271" s="51"/>
    </row>
    <row r="58272" spans="9:13">
      <c r="I58272" s="51"/>
      <c r="M58272" s="51"/>
    </row>
    <row r="58273" spans="9:13">
      <c r="I58273" s="51"/>
      <c r="M58273" s="51"/>
    </row>
    <row r="58274" spans="9:13">
      <c r="I58274" s="51"/>
      <c r="M58274" s="51"/>
    </row>
    <row r="58275" spans="9:13">
      <c r="I58275" s="51"/>
      <c r="M58275" s="51"/>
    </row>
    <row r="58276" spans="9:13">
      <c r="I58276" s="51"/>
      <c r="M58276" s="51"/>
    </row>
    <row r="58277" spans="9:13">
      <c r="I58277" s="51"/>
      <c r="M58277" s="51"/>
    </row>
    <row r="58278" spans="9:13">
      <c r="I58278" s="51"/>
      <c r="M58278" s="51"/>
    </row>
    <row r="58279" spans="9:13">
      <c r="I58279" s="51"/>
      <c r="M58279" s="51"/>
    </row>
    <row r="58280" spans="9:13">
      <c r="I58280" s="51"/>
      <c r="M58280" s="51"/>
    </row>
    <row r="58281" spans="9:13">
      <c r="I58281" s="51"/>
      <c r="M58281" s="51"/>
    </row>
    <row r="58282" spans="9:13">
      <c r="I58282" s="51"/>
      <c r="M58282" s="51"/>
    </row>
    <row r="58283" spans="9:13">
      <c r="I58283" s="51"/>
      <c r="M58283" s="51"/>
    </row>
    <row r="58284" spans="9:13">
      <c r="I58284" s="51"/>
      <c r="M58284" s="51"/>
    </row>
    <row r="58285" spans="9:13">
      <c r="I58285" s="51"/>
      <c r="M58285" s="51"/>
    </row>
    <row r="58286" spans="9:13">
      <c r="I58286" s="51"/>
      <c r="M58286" s="51"/>
    </row>
    <row r="58287" spans="9:13">
      <c r="I58287" s="51"/>
      <c r="M58287" s="51"/>
    </row>
    <row r="58288" spans="9:13">
      <c r="I58288" s="51"/>
      <c r="M58288" s="51"/>
    </row>
    <row r="58289" spans="9:13">
      <c r="I58289" s="51"/>
      <c r="M58289" s="51"/>
    </row>
    <row r="58290" spans="9:13">
      <c r="I58290" s="51"/>
      <c r="M58290" s="51"/>
    </row>
    <row r="58291" spans="9:13">
      <c r="I58291" s="51"/>
      <c r="M58291" s="51"/>
    </row>
    <row r="58292" spans="9:13">
      <c r="I58292" s="51"/>
      <c r="M58292" s="51"/>
    </row>
    <row r="58293" spans="9:13">
      <c r="I58293" s="51"/>
      <c r="M58293" s="51"/>
    </row>
    <row r="58294" spans="9:13">
      <c r="I58294" s="51"/>
      <c r="M58294" s="51"/>
    </row>
    <row r="58295" spans="9:13">
      <c r="I58295" s="51"/>
      <c r="M58295" s="51"/>
    </row>
    <row r="58296" spans="9:13">
      <c r="I58296" s="51"/>
      <c r="M58296" s="51"/>
    </row>
    <row r="58297" spans="9:13">
      <c r="I58297" s="51"/>
      <c r="M58297" s="51"/>
    </row>
    <row r="58298" spans="9:13">
      <c r="I58298" s="51"/>
      <c r="M58298" s="51"/>
    </row>
    <row r="58299" spans="9:13">
      <c r="I58299" s="51"/>
      <c r="M58299" s="51"/>
    </row>
    <row r="58300" spans="9:13">
      <c r="I58300" s="51"/>
      <c r="M58300" s="51"/>
    </row>
    <row r="58301" spans="9:13">
      <c r="I58301" s="51"/>
      <c r="M58301" s="51"/>
    </row>
    <row r="58302" spans="9:13">
      <c r="I58302" s="51"/>
      <c r="M58302" s="51"/>
    </row>
    <row r="58303" spans="9:13">
      <c r="I58303" s="51"/>
      <c r="M58303" s="51"/>
    </row>
    <row r="58304" spans="9:13">
      <c r="I58304" s="51"/>
      <c r="M58304" s="51"/>
    </row>
    <row r="58305" spans="9:13">
      <c r="I58305" s="51"/>
      <c r="M58305" s="51"/>
    </row>
    <row r="58306" spans="9:13">
      <c r="I58306" s="51"/>
      <c r="M58306" s="51"/>
    </row>
    <row r="58307" spans="9:13">
      <c r="I58307" s="51"/>
      <c r="M58307" s="51"/>
    </row>
    <row r="58308" spans="9:13">
      <c r="I58308" s="51"/>
      <c r="M58308" s="51"/>
    </row>
    <row r="58309" spans="9:13">
      <c r="I58309" s="51"/>
      <c r="M58309" s="51"/>
    </row>
    <row r="58310" spans="9:13">
      <c r="I58310" s="51"/>
      <c r="M58310" s="51"/>
    </row>
    <row r="58311" spans="9:13">
      <c r="I58311" s="51"/>
      <c r="M58311" s="51"/>
    </row>
    <row r="58312" spans="9:13">
      <c r="I58312" s="51"/>
      <c r="M58312" s="51"/>
    </row>
    <row r="58313" spans="9:13">
      <c r="I58313" s="51"/>
      <c r="M58313" s="51"/>
    </row>
    <row r="58314" spans="9:13">
      <c r="I58314" s="51"/>
      <c r="M58314" s="51"/>
    </row>
    <row r="58315" spans="9:13">
      <c r="I58315" s="51"/>
      <c r="M58315" s="51"/>
    </row>
    <row r="58316" spans="9:13">
      <c r="I58316" s="51"/>
      <c r="M58316" s="51"/>
    </row>
    <row r="58317" spans="9:13">
      <c r="I58317" s="51"/>
      <c r="M58317" s="51"/>
    </row>
    <row r="58318" spans="9:13">
      <c r="I58318" s="51"/>
      <c r="M58318" s="51"/>
    </row>
    <row r="58319" spans="9:13">
      <c r="I58319" s="51"/>
      <c r="M58319" s="51"/>
    </row>
    <row r="58320" spans="9:13">
      <c r="I58320" s="51"/>
      <c r="M58320" s="51"/>
    </row>
    <row r="58321" spans="9:13">
      <c r="I58321" s="51"/>
      <c r="M58321" s="51"/>
    </row>
    <row r="58322" spans="9:13">
      <c r="I58322" s="51"/>
      <c r="M58322" s="51"/>
    </row>
    <row r="58323" spans="9:13">
      <c r="I58323" s="51"/>
      <c r="M58323" s="51"/>
    </row>
    <row r="58324" spans="9:13">
      <c r="I58324" s="51"/>
      <c r="M58324" s="51"/>
    </row>
    <row r="58325" spans="9:13">
      <c r="I58325" s="51"/>
      <c r="M58325" s="51"/>
    </row>
    <row r="58326" spans="9:13">
      <c r="I58326" s="51"/>
      <c r="M58326" s="51"/>
    </row>
    <row r="58327" spans="9:13">
      <c r="I58327" s="51"/>
      <c r="M58327" s="51"/>
    </row>
    <row r="58328" spans="9:13">
      <c r="I58328" s="51"/>
      <c r="M58328" s="51"/>
    </row>
    <row r="58329" spans="9:13">
      <c r="I58329" s="51"/>
      <c r="M58329" s="51"/>
    </row>
    <row r="58330" spans="9:13">
      <c r="I58330" s="51"/>
      <c r="M58330" s="51"/>
    </row>
    <row r="58331" spans="9:13">
      <c r="I58331" s="51"/>
      <c r="M58331" s="51"/>
    </row>
    <row r="58332" spans="9:13">
      <c r="I58332" s="51"/>
      <c r="M58332" s="51"/>
    </row>
    <row r="58333" spans="9:13">
      <c r="I58333" s="51"/>
      <c r="M58333" s="51"/>
    </row>
    <row r="58334" spans="9:13">
      <c r="I58334" s="51"/>
      <c r="M58334" s="51"/>
    </row>
    <row r="58335" spans="9:13">
      <c r="I58335" s="51"/>
      <c r="M58335" s="51"/>
    </row>
    <row r="58336" spans="9:13">
      <c r="I58336" s="51"/>
      <c r="M58336" s="51"/>
    </row>
    <row r="58337" spans="9:13">
      <c r="I58337" s="51"/>
      <c r="M58337" s="51"/>
    </row>
    <row r="58338" spans="9:13">
      <c r="I58338" s="51"/>
      <c r="M58338" s="51"/>
    </row>
    <row r="58339" spans="9:13">
      <c r="I58339" s="51"/>
      <c r="M58339" s="51"/>
    </row>
    <row r="58340" spans="9:13">
      <c r="I58340" s="51"/>
      <c r="M58340" s="51"/>
    </row>
    <row r="58341" spans="9:13">
      <c r="I58341" s="51"/>
      <c r="M58341" s="51"/>
    </row>
    <row r="58342" spans="9:13">
      <c r="I58342" s="51"/>
      <c r="M58342" s="51"/>
    </row>
    <row r="58343" spans="9:13">
      <c r="I58343" s="51"/>
      <c r="M58343" s="51"/>
    </row>
    <row r="58344" spans="9:13">
      <c r="I58344" s="51"/>
      <c r="M58344" s="51"/>
    </row>
    <row r="58345" spans="9:13">
      <c r="I58345" s="51"/>
      <c r="M58345" s="51"/>
    </row>
    <row r="58346" spans="9:13">
      <c r="I58346" s="51"/>
      <c r="M58346" s="51"/>
    </row>
    <row r="58347" spans="9:13">
      <c r="I58347" s="51"/>
      <c r="M58347" s="51"/>
    </row>
    <row r="58348" spans="9:13">
      <c r="I58348" s="51"/>
      <c r="M58348" s="51"/>
    </row>
    <row r="58349" spans="9:13">
      <c r="I58349" s="51"/>
      <c r="M58349" s="51"/>
    </row>
    <row r="58350" spans="9:13">
      <c r="I58350" s="51"/>
      <c r="M58350" s="51"/>
    </row>
    <row r="58351" spans="9:13">
      <c r="I58351" s="51"/>
      <c r="M58351" s="51"/>
    </row>
    <row r="58352" spans="9:13">
      <c r="I58352" s="51"/>
      <c r="M58352" s="51"/>
    </row>
    <row r="58353" spans="9:13">
      <c r="I58353" s="51"/>
      <c r="M58353" s="51"/>
    </row>
    <row r="58354" spans="9:13">
      <c r="I58354" s="51"/>
      <c r="M58354" s="51"/>
    </row>
    <row r="58355" spans="9:13">
      <c r="I58355" s="51"/>
      <c r="M58355" s="51"/>
    </row>
    <row r="58356" spans="9:13">
      <c r="I58356" s="51"/>
      <c r="M58356" s="51"/>
    </row>
    <row r="58357" spans="9:13">
      <c r="I58357" s="51"/>
      <c r="M58357" s="51"/>
    </row>
    <row r="58358" spans="9:13">
      <c r="I58358" s="51"/>
      <c r="M58358" s="51"/>
    </row>
    <row r="58359" spans="9:13">
      <c r="I58359" s="51"/>
      <c r="M58359" s="51"/>
    </row>
    <row r="58360" spans="9:13">
      <c r="I58360" s="51"/>
      <c r="M58360" s="51"/>
    </row>
    <row r="58361" spans="9:13">
      <c r="I58361" s="51"/>
      <c r="M58361" s="51"/>
    </row>
    <row r="58362" spans="9:13">
      <c r="I58362" s="51"/>
      <c r="M58362" s="51"/>
    </row>
    <row r="58363" spans="9:13">
      <c r="I58363" s="51"/>
      <c r="M58363" s="51"/>
    </row>
    <row r="58364" spans="9:13">
      <c r="I58364" s="51"/>
      <c r="M58364" s="51"/>
    </row>
    <row r="58365" spans="9:13">
      <c r="I58365" s="51"/>
      <c r="M58365" s="51"/>
    </row>
    <row r="58366" spans="9:13">
      <c r="I58366" s="51"/>
      <c r="M58366" s="51"/>
    </row>
    <row r="58367" spans="9:13">
      <c r="I58367" s="51"/>
      <c r="M58367" s="51"/>
    </row>
    <row r="58368" spans="9:13">
      <c r="I58368" s="51"/>
      <c r="M58368" s="51"/>
    </row>
    <row r="58369" spans="9:13">
      <c r="I58369" s="51"/>
      <c r="M58369" s="51"/>
    </row>
    <row r="58370" spans="9:13">
      <c r="I58370" s="51"/>
      <c r="M58370" s="51"/>
    </row>
    <row r="58371" spans="9:13">
      <c r="I58371" s="51"/>
      <c r="M58371" s="51"/>
    </row>
    <row r="58372" spans="9:13">
      <c r="I58372" s="51"/>
      <c r="M58372" s="51"/>
    </row>
    <row r="58373" spans="9:13">
      <c r="I58373" s="51"/>
      <c r="M58373" s="51"/>
    </row>
    <row r="58374" spans="9:13">
      <c r="I58374" s="51"/>
      <c r="M58374" s="51"/>
    </row>
    <row r="58375" spans="9:13">
      <c r="I58375" s="51"/>
      <c r="M58375" s="51"/>
    </row>
    <row r="58376" spans="9:13">
      <c r="I58376" s="51"/>
      <c r="M58376" s="51"/>
    </row>
    <row r="58377" spans="9:13">
      <c r="I58377" s="51"/>
      <c r="M58377" s="51"/>
    </row>
    <row r="58378" spans="9:13">
      <c r="I58378" s="51"/>
      <c r="M58378" s="51"/>
    </row>
    <row r="58379" spans="9:13">
      <c r="I58379" s="51"/>
      <c r="M58379" s="51"/>
    </row>
    <row r="58380" spans="9:13">
      <c r="I58380" s="51"/>
      <c r="M58380" s="51"/>
    </row>
    <row r="58381" spans="9:13">
      <c r="I58381" s="51"/>
      <c r="M58381" s="51"/>
    </row>
    <row r="58382" spans="9:13">
      <c r="I58382" s="51"/>
      <c r="M58382" s="51"/>
    </row>
    <row r="58383" spans="9:13">
      <c r="I58383" s="51"/>
      <c r="M58383" s="51"/>
    </row>
    <row r="58384" spans="9:13">
      <c r="I58384" s="51"/>
      <c r="M58384" s="51"/>
    </row>
    <row r="58385" spans="9:13">
      <c r="I58385" s="51"/>
      <c r="M58385" s="51"/>
    </row>
    <row r="58386" spans="9:13">
      <c r="I58386" s="51"/>
      <c r="M58386" s="51"/>
    </row>
    <row r="58387" spans="9:13">
      <c r="I58387" s="51"/>
      <c r="M58387" s="51"/>
    </row>
    <row r="58388" spans="9:13">
      <c r="I58388" s="51"/>
      <c r="M58388" s="51"/>
    </row>
    <row r="58389" spans="9:13">
      <c r="I58389" s="51"/>
      <c r="M58389" s="51"/>
    </row>
    <row r="58390" spans="9:13">
      <c r="I58390" s="51"/>
      <c r="M58390" s="51"/>
    </row>
    <row r="58391" spans="9:13">
      <c r="I58391" s="51"/>
      <c r="M58391" s="51"/>
    </row>
    <row r="58392" spans="9:13">
      <c r="I58392" s="51"/>
      <c r="M58392" s="51"/>
    </row>
    <row r="58393" spans="9:13">
      <c r="I58393" s="51"/>
      <c r="M58393" s="51"/>
    </row>
    <row r="58394" spans="9:13">
      <c r="I58394" s="51"/>
      <c r="M58394" s="51"/>
    </row>
    <row r="58395" spans="9:13">
      <c r="I58395" s="51"/>
      <c r="M58395" s="51"/>
    </row>
    <row r="58396" spans="9:13">
      <c r="I58396" s="51"/>
      <c r="M58396" s="51"/>
    </row>
    <row r="58397" spans="9:13">
      <c r="I58397" s="51"/>
      <c r="M58397" s="51"/>
    </row>
    <row r="58398" spans="9:13">
      <c r="I58398" s="51"/>
      <c r="M58398" s="51"/>
    </row>
    <row r="58399" spans="9:13">
      <c r="I58399" s="51"/>
      <c r="M58399" s="51"/>
    </row>
    <row r="58400" spans="9:13">
      <c r="I58400" s="51"/>
      <c r="M58400" s="51"/>
    </row>
    <row r="58401" spans="9:13">
      <c r="I58401" s="51"/>
      <c r="M58401" s="51"/>
    </row>
    <row r="58402" spans="9:13">
      <c r="I58402" s="51"/>
      <c r="M58402" s="51"/>
    </row>
    <row r="58403" spans="9:13">
      <c r="I58403" s="51"/>
      <c r="M58403" s="51"/>
    </row>
    <row r="58404" spans="9:13">
      <c r="I58404" s="51"/>
      <c r="M58404" s="51"/>
    </row>
    <row r="58405" spans="9:13">
      <c r="I58405" s="51"/>
      <c r="M58405" s="51"/>
    </row>
    <row r="58406" spans="9:13">
      <c r="I58406" s="51"/>
      <c r="M58406" s="51"/>
    </row>
    <row r="58407" spans="9:13">
      <c r="I58407" s="51"/>
      <c r="M58407" s="51"/>
    </row>
    <row r="58408" spans="9:13">
      <c r="I58408" s="51"/>
      <c r="M58408" s="51"/>
    </row>
    <row r="58409" spans="9:13">
      <c r="I58409" s="51"/>
      <c r="M58409" s="51"/>
    </row>
    <row r="58410" spans="9:13">
      <c r="I58410" s="51"/>
      <c r="M58410" s="51"/>
    </row>
    <row r="58411" spans="9:13">
      <c r="I58411" s="51"/>
      <c r="M58411" s="51"/>
    </row>
    <row r="58412" spans="9:13">
      <c r="I58412" s="51"/>
      <c r="M58412" s="51"/>
    </row>
    <row r="58413" spans="9:13">
      <c r="I58413" s="51"/>
      <c r="M58413" s="51"/>
    </row>
    <row r="58414" spans="9:13">
      <c r="I58414" s="51"/>
      <c r="M58414" s="51"/>
    </row>
    <row r="58415" spans="9:13">
      <c r="I58415" s="51"/>
      <c r="M58415" s="51"/>
    </row>
    <row r="58416" spans="9:13">
      <c r="I58416" s="51"/>
      <c r="M58416" s="51"/>
    </row>
    <row r="58417" spans="9:13">
      <c r="I58417" s="51"/>
      <c r="M58417" s="51"/>
    </row>
    <row r="58418" spans="9:13">
      <c r="I58418" s="51"/>
      <c r="M58418" s="51"/>
    </row>
    <row r="58419" spans="9:13">
      <c r="I58419" s="51"/>
      <c r="M58419" s="51"/>
    </row>
    <row r="58420" spans="9:13">
      <c r="I58420" s="51"/>
      <c r="M58420" s="51"/>
    </row>
    <row r="58421" spans="9:13">
      <c r="I58421" s="51"/>
      <c r="M58421" s="51"/>
    </row>
    <row r="58422" spans="9:13">
      <c r="I58422" s="51"/>
      <c r="M58422" s="51"/>
    </row>
    <row r="58423" spans="9:13">
      <c r="I58423" s="51"/>
      <c r="M58423" s="51"/>
    </row>
    <row r="58424" spans="9:13">
      <c r="I58424" s="51"/>
      <c r="M58424" s="51"/>
    </row>
    <row r="58425" spans="9:13">
      <c r="I58425" s="51"/>
      <c r="M58425" s="51"/>
    </row>
    <row r="58426" spans="9:13">
      <c r="I58426" s="51"/>
      <c r="M58426" s="51"/>
    </row>
    <row r="58427" spans="9:13">
      <c r="I58427" s="51"/>
      <c r="M58427" s="51"/>
    </row>
    <row r="58428" spans="9:13">
      <c r="I58428" s="51"/>
      <c r="M58428" s="51"/>
    </row>
    <row r="58429" spans="9:13">
      <c r="I58429" s="51"/>
      <c r="M58429" s="51"/>
    </row>
    <row r="58430" spans="9:13">
      <c r="I58430" s="51"/>
      <c r="M58430" s="51"/>
    </row>
    <row r="58431" spans="9:13">
      <c r="I58431" s="51"/>
      <c r="M58431" s="51"/>
    </row>
    <row r="58432" spans="9:13">
      <c r="I58432" s="51"/>
      <c r="M58432" s="51"/>
    </row>
    <row r="58433" spans="9:13">
      <c r="I58433" s="51"/>
      <c r="M58433" s="51"/>
    </row>
    <row r="58434" spans="9:13">
      <c r="I58434" s="51"/>
      <c r="M58434" s="51"/>
    </row>
    <row r="58435" spans="9:13">
      <c r="I58435" s="51"/>
      <c r="M58435" s="51"/>
    </row>
    <row r="58436" spans="9:13">
      <c r="I58436" s="51"/>
      <c r="M58436" s="51"/>
    </row>
    <row r="58437" spans="9:13">
      <c r="I58437" s="51"/>
      <c r="M58437" s="51"/>
    </row>
    <row r="58438" spans="9:13">
      <c r="I58438" s="51"/>
      <c r="M58438" s="51"/>
    </row>
    <row r="58439" spans="9:13">
      <c r="I58439" s="51"/>
      <c r="M58439" s="51"/>
    </row>
    <row r="58440" spans="9:13">
      <c r="I58440" s="51"/>
      <c r="M58440" s="51"/>
    </row>
    <row r="58441" spans="9:13">
      <c r="I58441" s="51"/>
      <c r="M58441" s="51"/>
    </row>
    <row r="58442" spans="9:13">
      <c r="I58442" s="51"/>
      <c r="M58442" s="51"/>
    </row>
    <row r="58443" spans="9:13">
      <c r="I58443" s="51"/>
      <c r="M58443" s="51"/>
    </row>
    <row r="58444" spans="9:13">
      <c r="I58444" s="51"/>
      <c r="M58444" s="51"/>
    </row>
    <row r="58445" spans="9:13">
      <c r="I58445" s="51"/>
      <c r="M58445" s="51"/>
    </row>
    <row r="58446" spans="9:13">
      <c r="I58446" s="51"/>
      <c r="M58446" s="51"/>
    </row>
    <row r="58447" spans="9:13">
      <c r="I58447" s="51"/>
      <c r="M58447" s="51"/>
    </row>
    <row r="58448" spans="9:13">
      <c r="I58448" s="51"/>
      <c r="M58448" s="51"/>
    </row>
    <row r="58449" spans="9:13">
      <c r="I58449" s="51"/>
      <c r="M58449" s="51"/>
    </row>
    <row r="58450" spans="9:13">
      <c r="I58450" s="51"/>
      <c r="M58450" s="51"/>
    </row>
    <row r="58451" spans="9:13">
      <c r="I58451" s="51"/>
      <c r="M58451" s="51"/>
    </row>
    <row r="58452" spans="9:13">
      <c r="I58452" s="51"/>
      <c r="M58452" s="51"/>
    </row>
    <row r="58453" spans="9:13">
      <c r="I58453" s="51"/>
      <c r="M58453" s="51"/>
    </row>
    <row r="58454" spans="9:13">
      <c r="I58454" s="51"/>
      <c r="M58454" s="51"/>
    </row>
    <row r="58455" spans="9:13">
      <c r="I58455" s="51"/>
      <c r="M58455" s="51"/>
    </row>
    <row r="58456" spans="9:13">
      <c r="I58456" s="51"/>
      <c r="M58456" s="51"/>
    </row>
    <row r="58457" spans="9:13">
      <c r="I58457" s="51"/>
      <c r="M58457" s="51"/>
    </row>
    <row r="58458" spans="9:13">
      <c r="I58458" s="51"/>
      <c r="M58458" s="51"/>
    </row>
    <row r="58459" spans="9:13">
      <c r="I58459" s="51"/>
      <c r="M58459" s="51"/>
    </row>
    <row r="58460" spans="9:13">
      <c r="I58460" s="51"/>
      <c r="M58460" s="51"/>
    </row>
    <row r="58461" spans="9:13">
      <c r="I58461" s="51"/>
      <c r="M58461" s="51"/>
    </row>
    <row r="58462" spans="9:13">
      <c r="I58462" s="51"/>
      <c r="M58462" s="51"/>
    </row>
    <row r="58463" spans="9:13">
      <c r="I58463" s="51"/>
      <c r="M58463" s="51"/>
    </row>
    <row r="58464" spans="9:13">
      <c r="I58464" s="51"/>
      <c r="M58464" s="51"/>
    </row>
    <row r="58465" spans="9:13">
      <c r="I58465" s="51"/>
      <c r="M58465" s="51"/>
    </row>
    <row r="58466" spans="9:13">
      <c r="I58466" s="51"/>
      <c r="M58466" s="51"/>
    </row>
    <row r="58467" spans="9:13">
      <c r="I58467" s="51"/>
      <c r="M58467" s="51"/>
    </row>
    <row r="58468" spans="9:13">
      <c r="I58468" s="51"/>
      <c r="M58468" s="51"/>
    </row>
    <row r="58469" spans="9:13">
      <c r="I58469" s="51"/>
      <c r="M58469" s="51"/>
    </row>
    <row r="58470" spans="9:13">
      <c r="I58470" s="51"/>
      <c r="M58470" s="51"/>
    </row>
    <row r="58471" spans="9:13">
      <c r="I58471" s="51"/>
      <c r="M58471" s="51"/>
    </row>
    <row r="58472" spans="9:13">
      <c r="I58472" s="51"/>
      <c r="M58472" s="51"/>
    </row>
    <row r="58473" spans="9:13">
      <c r="I58473" s="51"/>
      <c r="M58473" s="51"/>
    </row>
    <row r="58474" spans="9:13">
      <c r="I58474" s="51"/>
      <c r="M58474" s="51"/>
    </row>
    <row r="58475" spans="9:13">
      <c r="I58475" s="51"/>
      <c r="M58475" s="51"/>
    </row>
    <row r="58476" spans="9:13">
      <c r="I58476" s="51"/>
      <c r="M58476" s="51"/>
    </row>
    <row r="58477" spans="9:13">
      <c r="I58477" s="51"/>
      <c r="M58477" s="51"/>
    </row>
    <row r="58478" spans="9:13">
      <c r="I58478" s="51"/>
      <c r="M58478" s="51"/>
    </row>
    <row r="58479" spans="9:13">
      <c r="I58479" s="51"/>
      <c r="M58479" s="51"/>
    </row>
    <row r="58480" spans="9:13">
      <c r="I58480" s="51"/>
      <c r="M58480" s="51"/>
    </row>
    <row r="58481" spans="9:13">
      <c r="I58481" s="51"/>
      <c r="M58481" s="51"/>
    </row>
    <row r="58482" spans="9:13">
      <c r="I58482" s="51"/>
      <c r="M58482" s="51"/>
    </row>
    <row r="58483" spans="9:13">
      <c r="I58483" s="51"/>
      <c r="M58483" s="51"/>
    </row>
    <row r="58484" spans="9:13">
      <c r="I58484" s="51"/>
      <c r="M58484" s="51"/>
    </row>
    <row r="58485" spans="9:13">
      <c r="I58485" s="51"/>
      <c r="M58485" s="51"/>
    </row>
    <row r="58486" spans="9:13">
      <c r="I58486" s="51"/>
      <c r="M58486" s="51"/>
    </row>
    <row r="58487" spans="9:13">
      <c r="I58487" s="51"/>
      <c r="M58487" s="51"/>
    </row>
    <row r="58488" spans="9:13">
      <c r="I58488" s="51"/>
      <c r="M58488" s="51"/>
    </row>
    <row r="58489" spans="9:13">
      <c r="I58489" s="51"/>
      <c r="M58489" s="51"/>
    </row>
    <row r="58490" spans="9:13">
      <c r="I58490" s="51"/>
      <c r="M58490" s="51"/>
    </row>
    <row r="58491" spans="9:13">
      <c r="I58491" s="51"/>
      <c r="M58491" s="51"/>
    </row>
    <row r="58492" spans="9:13">
      <c r="I58492" s="51"/>
      <c r="M58492" s="51"/>
    </row>
    <row r="58493" spans="9:13">
      <c r="I58493" s="51"/>
      <c r="M58493" s="51"/>
    </row>
    <row r="58494" spans="9:13">
      <c r="I58494" s="51"/>
      <c r="M58494" s="51"/>
    </row>
    <row r="58495" spans="9:13">
      <c r="I58495" s="51"/>
      <c r="M58495" s="51"/>
    </row>
    <row r="58496" spans="9:13">
      <c r="I58496" s="51"/>
      <c r="M58496" s="51"/>
    </row>
    <row r="58497" spans="9:13">
      <c r="I58497" s="51"/>
      <c r="M58497" s="51"/>
    </row>
    <row r="58498" spans="9:13">
      <c r="I58498" s="51"/>
      <c r="M58498" s="51"/>
    </row>
    <row r="58499" spans="9:13">
      <c r="I58499" s="51"/>
      <c r="M58499" s="51"/>
    </row>
    <row r="58500" spans="9:13">
      <c r="I58500" s="51"/>
      <c r="M58500" s="51"/>
    </row>
    <row r="58501" spans="9:13">
      <c r="I58501" s="51"/>
      <c r="M58501" s="51"/>
    </row>
    <row r="58502" spans="9:13">
      <c r="I58502" s="51"/>
      <c r="M58502" s="51"/>
    </row>
    <row r="58503" spans="9:13">
      <c r="I58503" s="51"/>
      <c r="M58503" s="51"/>
    </row>
    <row r="58504" spans="9:13">
      <c r="I58504" s="51"/>
      <c r="M58504" s="51"/>
    </row>
    <row r="58505" spans="9:13">
      <c r="I58505" s="51"/>
      <c r="M58505" s="51"/>
    </row>
    <row r="58506" spans="9:13">
      <c r="I58506" s="51"/>
      <c r="M58506" s="51"/>
    </row>
    <row r="58507" spans="9:13">
      <c r="I58507" s="51"/>
      <c r="M58507" s="51"/>
    </row>
    <row r="58508" spans="9:13">
      <c r="I58508" s="51"/>
      <c r="M58508" s="51"/>
    </row>
    <row r="58509" spans="9:13">
      <c r="I58509" s="51"/>
      <c r="M58509" s="51"/>
    </row>
    <row r="58510" spans="9:13">
      <c r="I58510" s="51"/>
      <c r="M58510" s="51"/>
    </row>
    <row r="58511" spans="9:13">
      <c r="I58511" s="51"/>
      <c r="M58511" s="51"/>
    </row>
    <row r="58512" spans="9:13">
      <c r="I58512" s="51"/>
      <c r="M58512" s="51"/>
    </row>
    <row r="58513" spans="9:13">
      <c r="I58513" s="51"/>
      <c r="M58513" s="51"/>
    </row>
    <row r="58514" spans="9:13">
      <c r="I58514" s="51"/>
      <c r="M58514" s="51"/>
    </row>
    <row r="58515" spans="9:13">
      <c r="I58515" s="51"/>
      <c r="M58515" s="51"/>
    </row>
    <row r="58516" spans="9:13">
      <c r="I58516" s="51"/>
      <c r="M58516" s="51"/>
    </row>
    <row r="58517" spans="9:13">
      <c r="I58517" s="51"/>
      <c r="M58517" s="51"/>
    </row>
    <row r="58518" spans="9:13">
      <c r="I58518" s="51"/>
      <c r="M58518" s="51"/>
    </row>
    <row r="58519" spans="9:13">
      <c r="I58519" s="51"/>
      <c r="M58519" s="51"/>
    </row>
    <row r="58520" spans="9:13">
      <c r="I58520" s="51"/>
      <c r="M58520" s="51"/>
    </row>
    <row r="58521" spans="9:13">
      <c r="I58521" s="51"/>
      <c r="M58521" s="51"/>
    </row>
    <row r="58522" spans="9:13">
      <c r="I58522" s="51"/>
      <c r="M58522" s="51"/>
    </row>
    <row r="58523" spans="9:13">
      <c r="I58523" s="51"/>
      <c r="M58523" s="51"/>
    </row>
    <row r="58524" spans="9:13">
      <c r="I58524" s="51"/>
      <c r="M58524" s="51"/>
    </row>
    <row r="58525" spans="9:13">
      <c r="I58525" s="51"/>
      <c r="M58525" s="51"/>
    </row>
    <row r="58526" spans="9:13">
      <c r="I58526" s="51"/>
      <c r="M58526" s="51"/>
    </row>
    <row r="58527" spans="9:13">
      <c r="I58527" s="51"/>
      <c r="M58527" s="51"/>
    </row>
    <row r="58528" spans="9:13">
      <c r="I58528" s="51"/>
      <c r="M58528" s="51"/>
    </row>
    <row r="58529" spans="9:13">
      <c r="I58529" s="51"/>
      <c r="M58529" s="51"/>
    </row>
    <row r="58530" spans="9:13">
      <c r="I58530" s="51"/>
      <c r="M58530" s="51"/>
    </row>
    <row r="58531" spans="9:13">
      <c r="I58531" s="51"/>
      <c r="M58531" s="51"/>
    </row>
    <row r="58532" spans="9:13">
      <c r="I58532" s="51"/>
      <c r="M58532" s="51"/>
    </row>
    <row r="58533" spans="9:13">
      <c r="I58533" s="51"/>
      <c r="M58533" s="51"/>
    </row>
    <row r="58534" spans="9:13">
      <c r="I58534" s="51"/>
      <c r="M58534" s="51"/>
    </row>
    <row r="58535" spans="9:13">
      <c r="I58535" s="51"/>
      <c r="M58535" s="51"/>
    </row>
    <row r="58536" spans="9:13">
      <c r="I58536" s="51"/>
      <c r="M58536" s="51"/>
    </row>
    <row r="58537" spans="9:13">
      <c r="I58537" s="51"/>
      <c r="M58537" s="51"/>
    </row>
    <row r="58538" spans="9:13">
      <c r="I58538" s="51"/>
      <c r="M58538" s="51"/>
    </row>
    <row r="58539" spans="9:13">
      <c r="I58539" s="51"/>
      <c r="M58539" s="51"/>
    </row>
    <row r="58540" spans="9:13">
      <c r="I58540" s="51"/>
      <c r="M58540" s="51"/>
    </row>
    <row r="58541" spans="9:13">
      <c r="I58541" s="51"/>
      <c r="M58541" s="51"/>
    </row>
    <row r="58542" spans="9:13">
      <c r="I58542" s="51"/>
      <c r="M58542" s="51"/>
    </row>
    <row r="58543" spans="9:13">
      <c r="I58543" s="51"/>
      <c r="M58543" s="51"/>
    </row>
    <row r="58544" spans="9:13">
      <c r="I58544" s="51"/>
      <c r="M58544" s="51"/>
    </row>
    <row r="58545" spans="9:13">
      <c r="I58545" s="51"/>
      <c r="M58545" s="51"/>
    </row>
    <row r="58546" spans="9:13">
      <c r="I58546" s="51"/>
      <c r="M58546" s="51"/>
    </row>
    <row r="58547" spans="9:13">
      <c r="I58547" s="51"/>
      <c r="M58547" s="51"/>
    </row>
    <row r="58548" spans="9:13">
      <c r="I58548" s="51"/>
      <c r="M58548" s="51"/>
    </row>
    <row r="58549" spans="9:13">
      <c r="I58549" s="51"/>
      <c r="M58549" s="51"/>
    </row>
    <row r="58550" spans="9:13">
      <c r="I58550" s="51"/>
      <c r="M58550" s="51"/>
    </row>
    <row r="58551" spans="9:13">
      <c r="I58551" s="51"/>
      <c r="M58551" s="51"/>
    </row>
    <row r="58552" spans="9:13">
      <c r="I58552" s="51"/>
      <c r="M58552" s="51"/>
    </row>
    <row r="58553" spans="9:13">
      <c r="I58553" s="51"/>
      <c r="M58553" s="51"/>
    </row>
    <row r="58554" spans="9:13">
      <c r="I58554" s="51"/>
      <c r="M58554" s="51"/>
    </row>
    <row r="58555" spans="9:13">
      <c r="I58555" s="51"/>
      <c r="M58555" s="51"/>
    </row>
    <row r="58556" spans="9:13">
      <c r="I58556" s="51"/>
      <c r="M58556" s="51"/>
    </row>
    <row r="58557" spans="9:13">
      <c r="I58557" s="51"/>
      <c r="M58557" s="51"/>
    </row>
    <row r="58558" spans="9:13">
      <c r="I58558" s="51"/>
      <c r="M58558" s="51"/>
    </row>
    <row r="58559" spans="9:13">
      <c r="I58559" s="51"/>
      <c r="M58559" s="51"/>
    </row>
    <row r="58560" spans="9:13">
      <c r="I58560" s="51"/>
      <c r="M58560" s="51"/>
    </row>
    <row r="58561" spans="9:13">
      <c r="I58561" s="51"/>
      <c r="M58561" s="51"/>
    </row>
    <row r="58562" spans="9:13">
      <c r="I58562" s="51"/>
      <c r="M58562" s="51"/>
    </row>
    <row r="58563" spans="9:13">
      <c r="I58563" s="51"/>
      <c r="M58563" s="51"/>
    </row>
    <row r="58564" spans="9:13">
      <c r="I58564" s="51"/>
      <c r="M58564" s="51"/>
    </row>
    <row r="58565" spans="9:13">
      <c r="I58565" s="51"/>
      <c r="M58565" s="51"/>
    </row>
    <row r="58566" spans="9:13">
      <c r="I58566" s="51"/>
      <c r="M58566" s="51"/>
    </row>
    <row r="58567" spans="9:13">
      <c r="I58567" s="51"/>
      <c r="M58567" s="51"/>
    </row>
    <row r="58568" spans="9:13">
      <c r="I58568" s="51"/>
      <c r="M58568" s="51"/>
    </row>
    <row r="58569" spans="9:13">
      <c r="I58569" s="51"/>
      <c r="M58569" s="51"/>
    </row>
    <row r="58570" spans="9:13">
      <c r="I58570" s="51"/>
      <c r="M58570" s="51"/>
    </row>
    <row r="58571" spans="9:13">
      <c r="I58571" s="51"/>
      <c r="M58571" s="51"/>
    </row>
    <row r="58572" spans="9:13">
      <c r="I58572" s="51"/>
      <c r="M58572" s="51"/>
    </row>
    <row r="58573" spans="9:13">
      <c r="I58573" s="51"/>
      <c r="M58573" s="51"/>
    </row>
    <row r="58574" spans="9:13">
      <c r="I58574" s="51"/>
      <c r="M58574" s="51"/>
    </row>
    <row r="58575" spans="9:13">
      <c r="I58575" s="51"/>
      <c r="M58575" s="51"/>
    </row>
    <row r="58576" spans="9:13">
      <c r="I58576" s="51"/>
      <c r="M58576" s="51"/>
    </row>
    <row r="58577" spans="9:13">
      <c r="I58577" s="51"/>
      <c r="M58577" s="51"/>
    </row>
    <row r="58578" spans="9:13">
      <c r="I58578" s="51"/>
      <c r="M58578" s="51"/>
    </row>
    <row r="58579" spans="9:13">
      <c r="I58579" s="51"/>
      <c r="M58579" s="51"/>
    </row>
    <row r="58580" spans="9:13">
      <c r="I58580" s="51"/>
      <c r="M58580" s="51"/>
    </row>
    <row r="58581" spans="9:13">
      <c r="I58581" s="51"/>
      <c r="M58581" s="51"/>
    </row>
    <row r="58582" spans="9:13">
      <c r="I58582" s="51"/>
      <c r="M58582" s="51"/>
    </row>
    <row r="58583" spans="9:13">
      <c r="I58583" s="51"/>
      <c r="M58583" s="51"/>
    </row>
    <row r="58584" spans="9:13">
      <c r="I58584" s="51"/>
      <c r="M58584" s="51"/>
    </row>
    <row r="58585" spans="9:13">
      <c r="I58585" s="51"/>
      <c r="M58585" s="51"/>
    </row>
    <row r="58586" spans="9:13">
      <c r="I58586" s="51"/>
      <c r="M58586" s="51"/>
    </row>
    <row r="58587" spans="9:13">
      <c r="I58587" s="51"/>
      <c r="M58587" s="51"/>
    </row>
    <row r="58588" spans="9:13">
      <c r="I58588" s="51"/>
      <c r="M58588" s="51"/>
    </row>
    <row r="58589" spans="9:13">
      <c r="I58589" s="51"/>
      <c r="M58589" s="51"/>
    </row>
    <row r="58590" spans="9:13">
      <c r="I58590" s="51"/>
      <c r="M58590" s="51"/>
    </row>
    <row r="58591" spans="9:13">
      <c r="I58591" s="51"/>
      <c r="M58591" s="51"/>
    </row>
    <row r="58592" spans="9:13">
      <c r="I58592" s="51"/>
      <c r="M58592" s="51"/>
    </row>
    <row r="58593" spans="9:13">
      <c r="I58593" s="51"/>
      <c r="M58593" s="51"/>
    </row>
    <row r="58594" spans="9:13">
      <c r="I58594" s="51"/>
      <c r="M58594" s="51"/>
    </row>
    <row r="58595" spans="9:13">
      <c r="I58595" s="51"/>
      <c r="M58595" s="51"/>
    </row>
    <row r="58596" spans="9:13">
      <c r="I58596" s="51"/>
      <c r="M58596" s="51"/>
    </row>
    <row r="58597" spans="9:13">
      <c r="I58597" s="51"/>
      <c r="M58597" s="51"/>
    </row>
    <row r="58598" spans="9:13">
      <c r="I58598" s="51"/>
      <c r="M58598" s="51"/>
    </row>
    <row r="58599" spans="9:13">
      <c r="I58599" s="51"/>
      <c r="M58599" s="51"/>
    </row>
    <row r="58600" spans="9:13">
      <c r="I58600" s="51"/>
      <c r="M58600" s="51"/>
    </row>
    <row r="58601" spans="9:13">
      <c r="I58601" s="51"/>
      <c r="M58601" s="51"/>
    </row>
    <row r="58602" spans="9:13">
      <c r="I58602" s="51"/>
      <c r="M58602" s="51"/>
    </row>
    <row r="58603" spans="9:13">
      <c r="I58603" s="51"/>
      <c r="M58603" s="51"/>
    </row>
    <row r="58604" spans="9:13">
      <c r="I58604" s="51"/>
      <c r="M58604" s="51"/>
    </row>
    <row r="58605" spans="9:13">
      <c r="I58605" s="51"/>
      <c r="M58605" s="51"/>
    </row>
    <row r="58606" spans="9:13">
      <c r="I58606" s="51"/>
      <c r="M58606" s="51"/>
    </row>
    <row r="58607" spans="9:13">
      <c r="I58607" s="51"/>
      <c r="M58607" s="51"/>
    </row>
    <row r="58608" spans="9:13">
      <c r="I58608" s="51"/>
      <c r="M58608" s="51"/>
    </row>
    <row r="58609" spans="9:13">
      <c r="I58609" s="51"/>
      <c r="M58609" s="51"/>
    </row>
    <row r="58610" spans="9:13">
      <c r="I58610" s="51"/>
      <c r="M58610" s="51"/>
    </row>
    <row r="58611" spans="9:13">
      <c r="I58611" s="51"/>
      <c r="M58611" s="51"/>
    </row>
    <row r="58612" spans="9:13">
      <c r="I58612" s="51"/>
      <c r="M58612" s="51"/>
    </row>
    <row r="58613" spans="9:13">
      <c r="I58613" s="51"/>
      <c r="M58613" s="51"/>
    </row>
    <row r="58614" spans="9:13">
      <c r="I58614" s="51"/>
      <c r="M58614" s="51"/>
    </row>
    <row r="58615" spans="9:13">
      <c r="I58615" s="51"/>
      <c r="M58615" s="51"/>
    </row>
    <row r="58616" spans="9:13">
      <c r="I58616" s="51"/>
      <c r="M58616" s="51"/>
    </row>
    <row r="58617" spans="9:13">
      <c r="I58617" s="51"/>
      <c r="M58617" s="51"/>
    </row>
    <row r="58618" spans="9:13">
      <c r="I58618" s="51"/>
      <c r="M58618" s="51"/>
    </row>
    <row r="58619" spans="9:13">
      <c r="I58619" s="51"/>
      <c r="M58619" s="51"/>
    </row>
    <row r="58620" spans="9:13">
      <c r="I58620" s="51"/>
      <c r="M58620" s="51"/>
    </row>
    <row r="58621" spans="9:13">
      <c r="I58621" s="51"/>
      <c r="M58621" s="51"/>
    </row>
    <row r="58622" spans="9:13">
      <c r="I58622" s="51"/>
      <c r="M58622" s="51"/>
    </row>
    <row r="58623" spans="9:13">
      <c r="I58623" s="51"/>
      <c r="M58623" s="51"/>
    </row>
    <row r="58624" spans="9:13">
      <c r="I58624" s="51"/>
      <c r="M58624" s="51"/>
    </row>
    <row r="58625" spans="9:13">
      <c r="I58625" s="51"/>
      <c r="M58625" s="51"/>
    </row>
    <row r="58626" spans="9:13">
      <c r="I58626" s="51"/>
      <c r="M58626" s="51"/>
    </row>
    <row r="58627" spans="9:13">
      <c r="I58627" s="51"/>
      <c r="M58627" s="51"/>
    </row>
    <row r="58628" spans="9:13">
      <c r="I58628" s="51"/>
      <c r="M58628" s="51"/>
    </row>
    <row r="58629" spans="9:13">
      <c r="I58629" s="51"/>
      <c r="M58629" s="51"/>
    </row>
    <row r="58630" spans="9:13">
      <c r="I58630" s="51"/>
      <c r="M58630" s="51"/>
    </row>
    <row r="58631" spans="9:13">
      <c r="I58631" s="51"/>
      <c r="M58631" s="51"/>
    </row>
    <row r="58632" spans="9:13">
      <c r="I58632" s="51"/>
      <c r="M58632" s="51"/>
    </row>
    <row r="58633" spans="9:13">
      <c r="I58633" s="51"/>
      <c r="M58633" s="51"/>
    </row>
    <row r="58634" spans="9:13">
      <c r="I58634" s="51"/>
      <c r="M58634" s="51"/>
    </row>
    <row r="58635" spans="9:13">
      <c r="I58635" s="51"/>
      <c r="M58635" s="51"/>
    </row>
    <row r="58636" spans="9:13">
      <c r="I58636" s="51"/>
      <c r="M58636" s="51"/>
    </row>
    <row r="58637" spans="9:13">
      <c r="I58637" s="51"/>
      <c r="M58637" s="51"/>
    </row>
    <row r="58638" spans="9:13">
      <c r="I58638" s="51"/>
      <c r="M58638" s="51"/>
    </row>
    <row r="58639" spans="9:13">
      <c r="I58639" s="51"/>
      <c r="M58639" s="51"/>
    </row>
    <row r="58640" spans="9:13">
      <c r="I58640" s="51"/>
      <c r="M58640" s="51"/>
    </row>
    <row r="58641" spans="9:13">
      <c r="I58641" s="51"/>
      <c r="M58641" s="51"/>
    </row>
    <row r="58642" spans="9:13">
      <c r="I58642" s="51"/>
      <c r="M58642" s="51"/>
    </row>
    <row r="58643" spans="9:13">
      <c r="I58643" s="51"/>
      <c r="M58643" s="51"/>
    </row>
    <row r="58644" spans="9:13">
      <c r="I58644" s="51"/>
      <c r="M58644" s="51"/>
    </row>
    <row r="58645" spans="9:13">
      <c r="I58645" s="51"/>
      <c r="M58645" s="51"/>
    </row>
    <row r="58646" spans="9:13">
      <c r="I58646" s="51"/>
      <c r="M58646" s="51"/>
    </row>
    <row r="58647" spans="9:13">
      <c r="I58647" s="51"/>
      <c r="M58647" s="51"/>
    </row>
    <row r="58648" spans="9:13">
      <c r="I58648" s="51"/>
      <c r="M58648" s="51"/>
    </row>
    <row r="58649" spans="9:13">
      <c r="I58649" s="51"/>
      <c r="M58649" s="51"/>
    </row>
    <row r="58650" spans="9:13">
      <c r="I58650" s="51"/>
      <c r="M58650" s="51"/>
    </row>
    <row r="58651" spans="9:13">
      <c r="I58651" s="51"/>
      <c r="M58651" s="51"/>
    </row>
    <row r="58652" spans="9:13">
      <c r="I58652" s="51"/>
      <c r="M58652" s="51"/>
    </row>
    <row r="58653" spans="9:13">
      <c r="I58653" s="51"/>
      <c r="M58653" s="51"/>
    </row>
    <row r="58654" spans="9:13">
      <c r="I58654" s="51"/>
      <c r="M58654" s="51"/>
    </row>
    <row r="58655" spans="9:13">
      <c r="I58655" s="51"/>
      <c r="M58655" s="51"/>
    </row>
    <row r="58656" spans="9:13">
      <c r="I58656" s="51"/>
      <c r="M58656" s="51"/>
    </row>
    <row r="58657" spans="9:13">
      <c r="I58657" s="51"/>
      <c r="M58657" s="51"/>
    </row>
    <row r="58658" spans="9:13">
      <c r="I58658" s="51"/>
      <c r="M58658" s="51"/>
    </row>
    <row r="58659" spans="9:13">
      <c r="I58659" s="51"/>
      <c r="M58659" s="51"/>
    </row>
    <row r="58660" spans="9:13">
      <c r="I58660" s="51"/>
      <c r="M58660" s="51"/>
    </row>
    <row r="58661" spans="9:13">
      <c r="I58661" s="51"/>
      <c r="M58661" s="51"/>
    </row>
    <row r="58662" spans="9:13">
      <c r="I58662" s="51"/>
      <c r="M58662" s="51"/>
    </row>
    <row r="58663" spans="9:13">
      <c r="I58663" s="51"/>
      <c r="M58663" s="51"/>
    </row>
    <row r="58664" spans="9:13">
      <c r="I58664" s="51"/>
      <c r="M58664" s="51"/>
    </row>
    <row r="58665" spans="9:13">
      <c r="I58665" s="51"/>
      <c r="M58665" s="51"/>
    </row>
    <row r="58666" spans="9:13">
      <c r="I58666" s="51"/>
      <c r="M58666" s="51"/>
    </row>
    <row r="58667" spans="9:13">
      <c r="I58667" s="51"/>
      <c r="M58667" s="51"/>
    </row>
    <row r="58668" spans="9:13">
      <c r="I58668" s="51"/>
      <c r="M58668" s="51"/>
    </row>
    <row r="58669" spans="9:13">
      <c r="I58669" s="51"/>
      <c r="M58669" s="51"/>
    </row>
    <row r="58670" spans="9:13">
      <c r="I58670" s="51"/>
      <c r="M58670" s="51"/>
    </row>
    <row r="58671" spans="9:13">
      <c r="I58671" s="51"/>
      <c r="M58671" s="51"/>
    </row>
    <row r="58672" spans="9:13">
      <c r="I58672" s="51"/>
      <c r="M58672" s="51"/>
    </row>
    <row r="58673" spans="9:13">
      <c r="I58673" s="51"/>
      <c r="M58673" s="51"/>
    </row>
    <row r="58674" spans="9:13">
      <c r="I58674" s="51"/>
      <c r="M58674" s="51"/>
    </row>
    <row r="58675" spans="9:13">
      <c r="I58675" s="51"/>
      <c r="M58675" s="51"/>
    </row>
    <row r="58676" spans="9:13">
      <c r="I58676" s="51"/>
      <c r="M58676" s="51"/>
    </row>
    <row r="58677" spans="9:13">
      <c r="I58677" s="51"/>
      <c r="M58677" s="51"/>
    </row>
    <row r="58678" spans="9:13">
      <c r="I58678" s="51"/>
      <c r="M58678" s="51"/>
    </row>
    <row r="58679" spans="9:13">
      <c r="I58679" s="51"/>
      <c r="M58679" s="51"/>
    </row>
    <row r="58680" spans="9:13">
      <c r="I58680" s="51"/>
      <c r="M58680" s="51"/>
    </row>
    <row r="58681" spans="9:13">
      <c r="I58681" s="51"/>
      <c r="M58681" s="51"/>
    </row>
    <row r="58682" spans="9:13">
      <c r="I58682" s="51"/>
      <c r="M58682" s="51"/>
    </row>
    <row r="58683" spans="9:13">
      <c r="I58683" s="51"/>
      <c r="M58683" s="51"/>
    </row>
    <row r="58684" spans="9:13">
      <c r="I58684" s="51"/>
      <c r="M58684" s="51"/>
    </row>
    <row r="58685" spans="9:13">
      <c r="I58685" s="51"/>
      <c r="M58685" s="51"/>
    </row>
    <row r="58686" spans="9:13">
      <c r="I58686" s="51"/>
      <c r="M58686" s="51"/>
    </row>
    <row r="58687" spans="9:13">
      <c r="I58687" s="51"/>
      <c r="M58687" s="51"/>
    </row>
    <row r="58688" spans="9:13">
      <c r="I58688" s="51"/>
      <c r="M58688" s="51"/>
    </row>
    <row r="58689" spans="9:13">
      <c r="I58689" s="51"/>
      <c r="M58689" s="51"/>
    </row>
    <row r="58690" spans="9:13">
      <c r="I58690" s="51"/>
      <c r="M58690" s="51"/>
    </row>
    <row r="58691" spans="9:13">
      <c r="I58691" s="51"/>
      <c r="M58691" s="51"/>
    </row>
    <row r="58692" spans="9:13">
      <c r="I58692" s="51"/>
      <c r="M58692" s="51"/>
    </row>
    <row r="58693" spans="9:13">
      <c r="I58693" s="51"/>
      <c r="M58693" s="51"/>
    </row>
    <row r="58694" spans="9:13">
      <c r="I58694" s="51"/>
      <c r="M58694" s="51"/>
    </row>
    <row r="58695" spans="9:13">
      <c r="I58695" s="51"/>
      <c r="M58695" s="51"/>
    </row>
    <row r="58696" spans="9:13">
      <c r="I58696" s="51"/>
      <c r="M58696" s="51"/>
    </row>
    <row r="58697" spans="9:13">
      <c r="I58697" s="51"/>
      <c r="M58697" s="51"/>
    </row>
    <row r="58698" spans="9:13">
      <c r="I58698" s="51"/>
      <c r="M58698" s="51"/>
    </row>
    <row r="58699" spans="9:13">
      <c r="I58699" s="51"/>
      <c r="M58699" s="51"/>
    </row>
    <row r="58700" spans="9:13">
      <c r="I58700" s="51"/>
      <c r="M58700" s="51"/>
    </row>
    <row r="58701" spans="9:13">
      <c r="I58701" s="51"/>
      <c r="M58701" s="51"/>
    </row>
    <row r="58702" spans="9:13">
      <c r="I58702" s="51"/>
      <c r="M58702" s="51"/>
    </row>
    <row r="58703" spans="9:13">
      <c r="I58703" s="51"/>
      <c r="M58703" s="51"/>
    </row>
    <row r="58704" spans="9:13">
      <c r="I58704" s="51"/>
      <c r="M58704" s="51"/>
    </row>
    <row r="58705" spans="9:13">
      <c r="I58705" s="51"/>
      <c r="M58705" s="51"/>
    </row>
    <row r="58706" spans="9:13">
      <c r="I58706" s="51"/>
      <c r="M58706" s="51"/>
    </row>
    <row r="58707" spans="9:13">
      <c r="I58707" s="51"/>
      <c r="M58707" s="51"/>
    </row>
    <row r="58708" spans="9:13">
      <c r="I58708" s="51"/>
      <c r="M58708" s="51"/>
    </row>
    <row r="58709" spans="9:13">
      <c r="I58709" s="51"/>
      <c r="M58709" s="51"/>
    </row>
    <row r="58710" spans="9:13">
      <c r="I58710" s="51"/>
      <c r="M58710" s="51"/>
    </row>
    <row r="58711" spans="9:13">
      <c r="I58711" s="51"/>
      <c r="M58711" s="51"/>
    </row>
    <row r="58712" spans="9:13">
      <c r="I58712" s="51"/>
      <c r="M58712" s="51"/>
    </row>
    <row r="58713" spans="9:13">
      <c r="I58713" s="51"/>
      <c r="M58713" s="51"/>
    </row>
    <row r="58714" spans="9:13">
      <c r="I58714" s="51"/>
      <c r="M58714" s="51"/>
    </row>
    <row r="58715" spans="9:13">
      <c r="I58715" s="51"/>
      <c r="M58715" s="51"/>
    </row>
    <row r="58716" spans="9:13">
      <c r="I58716" s="51"/>
      <c r="M58716" s="51"/>
    </row>
    <row r="58717" spans="9:13">
      <c r="I58717" s="51"/>
      <c r="M58717" s="51"/>
    </row>
    <row r="58718" spans="9:13">
      <c r="I58718" s="51"/>
      <c r="M58718" s="51"/>
    </row>
    <row r="58719" spans="9:13">
      <c r="I58719" s="51"/>
      <c r="M58719" s="51"/>
    </row>
    <row r="58720" spans="9:13">
      <c r="I58720" s="51"/>
      <c r="M58720" s="51"/>
    </row>
    <row r="58721" spans="9:13">
      <c r="I58721" s="51"/>
      <c r="M58721" s="51"/>
    </row>
    <row r="58722" spans="9:13">
      <c r="I58722" s="51"/>
      <c r="M58722" s="51"/>
    </row>
    <row r="58723" spans="9:13">
      <c r="I58723" s="51"/>
      <c r="M58723" s="51"/>
    </row>
    <row r="58724" spans="9:13">
      <c r="I58724" s="51"/>
      <c r="M58724" s="51"/>
    </row>
    <row r="58725" spans="9:13">
      <c r="I58725" s="51"/>
      <c r="M58725" s="51"/>
    </row>
    <row r="58726" spans="9:13">
      <c r="I58726" s="51"/>
      <c r="M58726" s="51"/>
    </row>
    <row r="58727" spans="9:13">
      <c r="I58727" s="51"/>
      <c r="M58727" s="51"/>
    </row>
    <row r="58728" spans="9:13">
      <c r="I58728" s="51"/>
      <c r="M58728" s="51"/>
    </row>
    <row r="58729" spans="9:13">
      <c r="I58729" s="51"/>
      <c r="M58729" s="51"/>
    </row>
    <row r="58730" spans="9:13">
      <c r="I58730" s="51"/>
      <c r="M58730" s="51"/>
    </row>
    <row r="58731" spans="9:13">
      <c r="I58731" s="51"/>
      <c r="M58731" s="51"/>
    </row>
    <row r="58732" spans="9:13">
      <c r="I58732" s="51"/>
      <c r="M58732" s="51"/>
    </row>
    <row r="58733" spans="9:13">
      <c r="I58733" s="51"/>
      <c r="M58733" s="51"/>
    </row>
    <row r="58734" spans="9:13">
      <c r="I58734" s="51"/>
      <c r="M58734" s="51"/>
    </row>
    <row r="58735" spans="9:13">
      <c r="I58735" s="51"/>
      <c r="M58735" s="51"/>
    </row>
    <row r="58736" spans="9:13">
      <c r="I58736" s="51"/>
      <c r="M58736" s="51"/>
    </row>
    <row r="58737" spans="9:13">
      <c r="I58737" s="51"/>
      <c r="M58737" s="51"/>
    </row>
    <row r="58738" spans="9:13">
      <c r="I58738" s="51"/>
      <c r="M58738" s="51"/>
    </row>
    <row r="58739" spans="9:13">
      <c r="I58739" s="51"/>
      <c r="M58739" s="51"/>
    </row>
    <row r="58740" spans="9:13">
      <c r="I58740" s="51"/>
      <c r="M58740" s="51"/>
    </row>
    <row r="58741" spans="9:13">
      <c r="I58741" s="51"/>
      <c r="M58741" s="51"/>
    </row>
    <row r="58742" spans="9:13">
      <c r="I58742" s="51"/>
      <c r="M58742" s="51"/>
    </row>
    <row r="58743" spans="9:13">
      <c r="I58743" s="51"/>
      <c r="M58743" s="51"/>
    </row>
    <row r="58744" spans="9:13">
      <c r="I58744" s="51"/>
      <c r="M58744" s="51"/>
    </row>
    <row r="58745" spans="9:13">
      <c r="I58745" s="51"/>
      <c r="M58745" s="51"/>
    </row>
    <row r="58746" spans="9:13">
      <c r="I58746" s="51"/>
      <c r="M58746" s="51"/>
    </row>
    <row r="58747" spans="9:13">
      <c r="I58747" s="51"/>
      <c r="M58747" s="51"/>
    </row>
    <row r="58748" spans="9:13">
      <c r="I58748" s="51"/>
      <c r="M58748" s="51"/>
    </row>
    <row r="58749" spans="9:13">
      <c r="I58749" s="51"/>
      <c r="M58749" s="51"/>
    </row>
    <row r="58750" spans="9:13">
      <c r="I58750" s="51"/>
      <c r="M58750" s="51"/>
    </row>
    <row r="58751" spans="9:13">
      <c r="I58751" s="51"/>
      <c r="M58751" s="51"/>
    </row>
    <row r="58752" spans="9:13">
      <c r="I58752" s="51"/>
      <c r="M58752" s="51"/>
    </row>
    <row r="58753" spans="9:13">
      <c r="I58753" s="51"/>
      <c r="M58753" s="51"/>
    </row>
    <row r="58754" spans="9:13">
      <c r="I58754" s="51"/>
      <c r="M58754" s="51"/>
    </row>
    <row r="58755" spans="9:13">
      <c r="I58755" s="51"/>
      <c r="M58755" s="51"/>
    </row>
    <row r="58756" spans="9:13">
      <c r="I58756" s="51"/>
      <c r="M58756" s="51"/>
    </row>
    <row r="58757" spans="9:13">
      <c r="I58757" s="51"/>
      <c r="M58757" s="51"/>
    </row>
    <row r="58758" spans="9:13">
      <c r="I58758" s="51"/>
      <c r="M58758" s="51"/>
    </row>
    <row r="58759" spans="9:13">
      <c r="I58759" s="51"/>
      <c r="M58759" s="51"/>
    </row>
    <row r="58760" spans="9:13">
      <c r="I58760" s="51"/>
      <c r="M58760" s="51"/>
    </row>
    <row r="58761" spans="9:13">
      <c r="I58761" s="51"/>
      <c r="M58761" s="51"/>
    </row>
    <row r="58762" spans="9:13">
      <c r="I58762" s="51"/>
      <c r="M58762" s="51"/>
    </row>
    <row r="58763" spans="9:13">
      <c r="I58763" s="51"/>
      <c r="M58763" s="51"/>
    </row>
    <row r="58764" spans="9:13">
      <c r="I58764" s="51"/>
      <c r="M58764" s="51"/>
    </row>
    <row r="58765" spans="9:13">
      <c r="I58765" s="51"/>
      <c r="M58765" s="51"/>
    </row>
    <row r="58766" spans="9:13">
      <c r="I58766" s="51"/>
      <c r="M58766" s="51"/>
    </row>
    <row r="58767" spans="9:13">
      <c r="I58767" s="51"/>
      <c r="M58767" s="51"/>
    </row>
    <row r="58768" spans="9:13">
      <c r="I58768" s="51"/>
      <c r="M58768" s="51"/>
    </row>
    <row r="58769" spans="9:13">
      <c r="I58769" s="51"/>
      <c r="M58769" s="51"/>
    </row>
    <row r="58770" spans="9:13">
      <c r="I58770" s="51"/>
      <c r="M58770" s="51"/>
    </row>
    <row r="58771" spans="9:13">
      <c r="I58771" s="51"/>
      <c r="M58771" s="51"/>
    </row>
    <row r="58772" spans="9:13">
      <c r="I58772" s="51"/>
      <c r="M58772" s="51"/>
    </row>
    <row r="58773" spans="9:13">
      <c r="I58773" s="51"/>
      <c r="M58773" s="51"/>
    </row>
    <row r="58774" spans="9:13">
      <c r="I58774" s="51"/>
      <c r="M58774" s="51"/>
    </row>
    <row r="58775" spans="9:13">
      <c r="I58775" s="51"/>
      <c r="M58775" s="51"/>
    </row>
    <row r="58776" spans="9:13">
      <c r="I58776" s="51"/>
      <c r="M58776" s="51"/>
    </row>
    <row r="58777" spans="9:13">
      <c r="I58777" s="51"/>
      <c r="M58777" s="51"/>
    </row>
    <row r="58778" spans="9:13">
      <c r="I58778" s="51"/>
      <c r="M58778" s="51"/>
    </row>
    <row r="58779" spans="9:13">
      <c r="I58779" s="51"/>
      <c r="M58779" s="51"/>
    </row>
    <row r="58780" spans="9:13">
      <c r="I58780" s="51"/>
      <c r="M58780" s="51"/>
    </row>
    <row r="58781" spans="9:13">
      <c r="I58781" s="51"/>
      <c r="M58781" s="51"/>
    </row>
    <row r="58782" spans="9:13">
      <c r="I58782" s="51"/>
      <c r="M58782" s="51"/>
    </row>
    <row r="58783" spans="9:13">
      <c r="I58783" s="51"/>
      <c r="M58783" s="51"/>
    </row>
    <row r="58784" spans="9:13">
      <c r="I58784" s="51"/>
      <c r="M58784" s="51"/>
    </row>
    <row r="58785" spans="9:13">
      <c r="I58785" s="51"/>
      <c r="M58785" s="51"/>
    </row>
    <row r="58786" spans="9:13">
      <c r="I58786" s="51"/>
      <c r="M58786" s="51"/>
    </row>
    <row r="58787" spans="9:13">
      <c r="I58787" s="51"/>
      <c r="M58787" s="51"/>
    </row>
    <row r="58788" spans="9:13">
      <c r="I58788" s="51"/>
      <c r="M58788" s="51"/>
    </row>
    <row r="58789" spans="9:13">
      <c r="I58789" s="51"/>
      <c r="M58789" s="51"/>
    </row>
    <row r="58790" spans="9:13">
      <c r="I58790" s="51"/>
      <c r="M58790" s="51"/>
    </row>
    <row r="58791" spans="9:13">
      <c r="I58791" s="51"/>
      <c r="M58791" s="51"/>
    </row>
    <row r="58792" spans="9:13">
      <c r="I58792" s="51"/>
      <c r="M58792" s="51"/>
    </row>
    <row r="58793" spans="9:13">
      <c r="I58793" s="51"/>
      <c r="M58793" s="51"/>
    </row>
    <row r="58794" spans="9:13">
      <c r="I58794" s="51"/>
      <c r="M58794" s="51"/>
    </row>
    <row r="58795" spans="9:13">
      <c r="I58795" s="51"/>
      <c r="M58795" s="51"/>
    </row>
    <row r="58796" spans="9:13">
      <c r="I58796" s="51"/>
      <c r="M58796" s="51"/>
    </row>
    <row r="58797" spans="9:13">
      <c r="I58797" s="51"/>
      <c r="M58797" s="51"/>
    </row>
    <row r="58798" spans="9:13">
      <c r="I58798" s="51"/>
      <c r="M58798" s="51"/>
    </row>
    <row r="58799" spans="9:13">
      <c r="I58799" s="51"/>
      <c r="M58799" s="51"/>
    </row>
    <row r="58800" spans="9:13">
      <c r="I58800" s="51"/>
      <c r="M58800" s="51"/>
    </row>
    <row r="58801" spans="9:13">
      <c r="I58801" s="51"/>
      <c r="M58801" s="51"/>
    </row>
    <row r="58802" spans="9:13">
      <c r="I58802" s="51"/>
      <c r="M58802" s="51"/>
    </row>
    <row r="58803" spans="9:13">
      <c r="I58803" s="51"/>
      <c r="M58803" s="51"/>
    </row>
    <row r="58804" spans="9:13">
      <c r="I58804" s="51"/>
      <c r="M58804" s="51"/>
    </row>
    <row r="58805" spans="9:13">
      <c r="I58805" s="51"/>
      <c r="M58805" s="51"/>
    </row>
    <row r="58806" spans="9:13">
      <c r="I58806" s="51"/>
      <c r="M58806" s="51"/>
    </row>
    <row r="58807" spans="9:13">
      <c r="I58807" s="51"/>
      <c r="M58807" s="51"/>
    </row>
    <row r="58808" spans="9:13">
      <c r="I58808" s="51"/>
      <c r="M58808" s="51"/>
    </row>
    <row r="58809" spans="9:13">
      <c r="I58809" s="51"/>
      <c r="M58809" s="51"/>
    </row>
    <row r="58810" spans="9:13">
      <c r="I58810" s="51"/>
      <c r="M58810" s="51"/>
    </row>
    <row r="58811" spans="9:13">
      <c r="I58811" s="51"/>
      <c r="M58811" s="51"/>
    </row>
    <row r="58812" spans="9:13">
      <c r="I58812" s="51"/>
      <c r="M58812" s="51"/>
    </row>
    <row r="58813" spans="9:13">
      <c r="I58813" s="51"/>
      <c r="M58813" s="51"/>
    </row>
    <row r="58814" spans="9:13">
      <c r="I58814" s="51"/>
      <c r="M58814" s="51"/>
    </row>
    <row r="58815" spans="9:13">
      <c r="I58815" s="51"/>
      <c r="M58815" s="51"/>
    </row>
    <row r="58816" spans="9:13">
      <c r="I58816" s="51"/>
      <c r="M58816" s="51"/>
    </row>
    <row r="58817" spans="9:13">
      <c r="I58817" s="51"/>
      <c r="M58817" s="51"/>
    </row>
    <row r="58818" spans="9:13">
      <c r="I58818" s="51"/>
      <c r="M58818" s="51"/>
    </row>
    <row r="58819" spans="9:13">
      <c r="I58819" s="51"/>
      <c r="M58819" s="51"/>
    </row>
    <row r="58820" spans="9:13">
      <c r="I58820" s="51"/>
      <c r="M58820" s="51"/>
    </row>
    <row r="58821" spans="9:13">
      <c r="I58821" s="51"/>
      <c r="M58821" s="51"/>
    </row>
    <row r="58822" spans="9:13">
      <c r="I58822" s="51"/>
      <c r="M58822" s="51"/>
    </row>
    <row r="58823" spans="9:13">
      <c r="I58823" s="51"/>
      <c r="M58823" s="51"/>
    </row>
    <row r="58824" spans="9:13">
      <c r="I58824" s="51"/>
      <c r="M58824" s="51"/>
    </row>
    <row r="58825" spans="9:13">
      <c r="I58825" s="51"/>
      <c r="M58825" s="51"/>
    </row>
    <row r="58826" spans="9:13">
      <c r="I58826" s="51"/>
      <c r="M58826" s="51"/>
    </row>
    <row r="58827" spans="9:13">
      <c r="I58827" s="51"/>
      <c r="M58827" s="51"/>
    </row>
    <row r="58828" spans="9:13">
      <c r="I58828" s="51"/>
      <c r="M58828" s="51"/>
    </row>
    <row r="58829" spans="9:13">
      <c r="I58829" s="51"/>
      <c r="M58829" s="51"/>
    </row>
    <row r="58830" spans="9:13">
      <c r="I58830" s="51"/>
      <c r="M58830" s="51"/>
    </row>
    <row r="58831" spans="9:13">
      <c r="I58831" s="51"/>
      <c r="M58831" s="51"/>
    </row>
    <row r="58832" spans="9:13">
      <c r="I58832" s="51"/>
      <c r="M58832" s="51"/>
    </row>
    <row r="58833" spans="9:13">
      <c r="I58833" s="51"/>
      <c r="M58833" s="51"/>
    </row>
    <row r="58834" spans="9:13">
      <c r="I58834" s="51"/>
      <c r="M58834" s="51"/>
    </row>
    <row r="58835" spans="9:13">
      <c r="I58835" s="51"/>
      <c r="M58835" s="51"/>
    </row>
    <row r="58836" spans="9:13">
      <c r="I58836" s="51"/>
      <c r="M58836" s="51"/>
    </row>
    <row r="58837" spans="9:13">
      <c r="I58837" s="51"/>
      <c r="M58837" s="51"/>
    </row>
    <row r="58838" spans="9:13">
      <c r="I58838" s="51"/>
      <c r="M58838" s="51"/>
    </row>
    <row r="58839" spans="9:13">
      <c r="I58839" s="51"/>
      <c r="M58839" s="51"/>
    </row>
    <row r="58840" spans="9:13">
      <c r="I58840" s="51"/>
      <c r="M58840" s="51"/>
    </row>
    <row r="58841" spans="9:13">
      <c r="I58841" s="51"/>
      <c r="M58841" s="51"/>
    </row>
    <row r="58842" spans="9:13">
      <c r="I58842" s="51"/>
      <c r="M58842" s="51"/>
    </row>
    <row r="58843" spans="9:13">
      <c r="I58843" s="51"/>
      <c r="M58843" s="51"/>
    </row>
    <row r="58844" spans="9:13">
      <c r="I58844" s="51"/>
      <c r="M58844" s="51"/>
    </row>
    <row r="58845" spans="9:13">
      <c r="I58845" s="51"/>
      <c r="M58845" s="51"/>
    </row>
    <row r="58846" spans="9:13">
      <c r="I58846" s="51"/>
      <c r="M58846" s="51"/>
    </row>
    <row r="58847" spans="9:13">
      <c r="I58847" s="51"/>
      <c r="M58847" s="51"/>
    </row>
    <row r="58848" spans="9:13">
      <c r="I58848" s="51"/>
      <c r="M58848" s="51"/>
    </row>
    <row r="58849" spans="9:13">
      <c r="I58849" s="51"/>
      <c r="M58849" s="51"/>
    </row>
    <row r="58850" spans="9:13">
      <c r="I58850" s="51"/>
      <c r="M58850" s="51"/>
    </row>
    <row r="58851" spans="9:13">
      <c r="I58851" s="51"/>
      <c r="M58851" s="51"/>
    </row>
    <row r="58852" spans="9:13">
      <c r="I58852" s="51"/>
      <c r="M58852" s="51"/>
    </row>
    <row r="58853" spans="9:13">
      <c r="I58853" s="51"/>
      <c r="M58853" s="51"/>
    </row>
    <row r="58854" spans="9:13">
      <c r="I58854" s="51"/>
      <c r="M58854" s="51"/>
    </row>
    <row r="58855" spans="9:13">
      <c r="I58855" s="51"/>
      <c r="M58855" s="51"/>
    </row>
    <row r="58856" spans="9:13">
      <c r="I58856" s="51"/>
      <c r="M58856" s="51"/>
    </row>
    <row r="58857" spans="9:13">
      <c r="I58857" s="51"/>
      <c r="M58857" s="51"/>
    </row>
    <row r="58858" spans="9:13">
      <c r="I58858" s="51"/>
      <c r="M58858" s="51"/>
    </row>
    <row r="58859" spans="9:13">
      <c r="I58859" s="51"/>
      <c r="M58859" s="51"/>
    </row>
    <row r="58860" spans="9:13">
      <c r="I58860" s="51"/>
      <c r="M58860" s="51"/>
    </row>
    <row r="58861" spans="9:13">
      <c r="I58861" s="51"/>
      <c r="M58861" s="51"/>
    </row>
    <row r="58862" spans="9:13">
      <c r="I58862" s="51"/>
      <c r="M58862" s="51"/>
    </row>
    <row r="58863" spans="9:13">
      <c r="I58863" s="51"/>
      <c r="M58863" s="51"/>
    </row>
    <row r="58864" spans="9:13">
      <c r="I58864" s="51"/>
      <c r="M58864" s="51"/>
    </row>
    <row r="58865" spans="9:13">
      <c r="I58865" s="51"/>
      <c r="M58865" s="51"/>
    </row>
    <row r="58866" spans="9:13">
      <c r="I58866" s="51"/>
      <c r="M58866" s="51"/>
    </row>
    <row r="58867" spans="9:13">
      <c r="I58867" s="51"/>
      <c r="M58867" s="51"/>
    </row>
    <row r="58868" spans="9:13">
      <c r="I58868" s="51"/>
      <c r="M58868" s="51"/>
    </row>
    <row r="58869" spans="9:13">
      <c r="I58869" s="51"/>
      <c r="M58869" s="51"/>
    </row>
    <row r="58870" spans="9:13">
      <c r="I58870" s="51"/>
      <c r="M58870" s="51"/>
    </row>
    <row r="58871" spans="9:13">
      <c r="I58871" s="51"/>
      <c r="M58871" s="51"/>
    </row>
    <row r="58872" spans="9:13">
      <c r="I58872" s="51"/>
      <c r="M58872" s="51"/>
    </row>
    <row r="58873" spans="9:13">
      <c r="I58873" s="51"/>
      <c r="M58873" s="51"/>
    </row>
    <row r="58874" spans="9:13">
      <c r="I58874" s="51"/>
      <c r="M58874" s="51"/>
    </row>
    <row r="58875" spans="9:13">
      <c r="I58875" s="51"/>
      <c r="M58875" s="51"/>
    </row>
    <row r="58876" spans="9:13">
      <c r="I58876" s="51"/>
      <c r="M58876" s="51"/>
    </row>
    <row r="58877" spans="9:13">
      <c r="I58877" s="51"/>
      <c r="M58877" s="51"/>
    </row>
    <row r="58878" spans="9:13">
      <c r="I58878" s="51"/>
      <c r="M58878" s="51"/>
    </row>
    <row r="58879" spans="9:13">
      <c r="I58879" s="51"/>
      <c r="M58879" s="51"/>
    </row>
    <row r="58880" spans="9:13">
      <c r="I58880" s="51"/>
      <c r="M58880" s="51"/>
    </row>
    <row r="58881" spans="9:13">
      <c r="I58881" s="51"/>
      <c r="M58881" s="51"/>
    </row>
    <row r="58882" spans="9:13">
      <c r="I58882" s="51"/>
      <c r="M58882" s="51"/>
    </row>
    <row r="58883" spans="9:13">
      <c r="I58883" s="51"/>
      <c r="M58883" s="51"/>
    </row>
    <row r="58884" spans="9:13">
      <c r="I58884" s="51"/>
      <c r="M58884" s="51"/>
    </row>
    <row r="58885" spans="9:13">
      <c r="I58885" s="51"/>
      <c r="M58885" s="51"/>
    </row>
    <row r="58886" spans="9:13">
      <c r="I58886" s="51"/>
      <c r="M58886" s="51"/>
    </row>
    <row r="58887" spans="9:13">
      <c r="I58887" s="51"/>
      <c r="M58887" s="51"/>
    </row>
    <row r="58888" spans="9:13">
      <c r="I58888" s="51"/>
      <c r="M58888" s="51"/>
    </row>
    <row r="58889" spans="9:13">
      <c r="I58889" s="51"/>
      <c r="M58889" s="51"/>
    </row>
    <row r="58890" spans="9:13">
      <c r="I58890" s="51"/>
      <c r="M58890" s="51"/>
    </row>
    <row r="58891" spans="9:13">
      <c r="I58891" s="51"/>
      <c r="M58891" s="51"/>
    </row>
    <row r="58892" spans="9:13">
      <c r="I58892" s="51"/>
      <c r="M58892" s="51"/>
    </row>
    <row r="58893" spans="9:13">
      <c r="I58893" s="51"/>
      <c r="M58893" s="51"/>
    </row>
    <row r="58894" spans="9:13">
      <c r="I58894" s="51"/>
      <c r="M58894" s="51"/>
    </row>
    <row r="58895" spans="9:13">
      <c r="I58895" s="51"/>
      <c r="M58895" s="51"/>
    </row>
    <row r="58896" spans="9:13">
      <c r="I58896" s="51"/>
      <c r="M58896" s="51"/>
    </row>
    <row r="58897" spans="9:13">
      <c r="I58897" s="51"/>
      <c r="M58897" s="51"/>
    </row>
    <row r="58898" spans="9:13">
      <c r="I58898" s="51"/>
      <c r="M58898" s="51"/>
    </row>
    <row r="58899" spans="9:13">
      <c r="I58899" s="51"/>
      <c r="M58899" s="51"/>
    </row>
    <row r="58900" spans="9:13">
      <c r="I58900" s="51"/>
      <c r="M58900" s="51"/>
    </row>
    <row r="58901" spans="9:13">
      <c r="I58901" s="51"/>
      <c r="M58901" s="51"/>
    </row>
    <row r="58902" spans="9:13">
      <c r="I58902" s="51"/>
      <c r="M58902" s="51"/>
    </row>
    <row r="58903" spans="9:13">
      <c r="I58903" s="51"/>
      <c r="M58903" s="51"/>
    </row>
    <row r="58904" spans="9:13">
      <c r="I58904" s="51"/>
      <c r="M58904" s="51"/>
    </row>
    <row r="58905" spans="9:13">
      <c r="I58905" s="51"/>
      <c r="M58905" s="51"/>
    </row>
    <row r="58906" spans="9:13">
      <c r="I58906" s="51"/>
      <c r="M58906" s="51"/>
    </row>
    <row r="58907" spans="9:13">
      <c r="I58907" s="51"/>
      <c r="M58907" s="51"/>
    </row>
    <row r="58908" spans="9:13">
      <c r="I58908" s="51"/>
      <c r="M58908" s="51"/>
    </row>
    <row r="58909" spans="9:13">
      <c r="I58909" s="51"/>
      <c r="M58909" s="51"/>
    </row>
    <row r="58910" spans="9:13">
      <c r="I58910" s="51"/>
      <c r="M58910" s="51"/>
    </row>
    <row r="58911" spans="9:13">
      <c r="I58911" s="51"/>
      <c r="M58911" s="51"/>
    </row>
    <row r="58912" spans="9:13">
      <c r="I58912" s="51"/>
      <c r="M58912" s="51"/>
    </row>
    <row r="58913" spans="9:13">
      <c r="I58913" s="51"/>
      <c r="M58913" s="51"/>
    </row>
    <row r="58914" spans="9:13">
      <c r="I58914" s="51"/>
      <c r="M58914" s="51"/>
    </row>
    <row r="58915" spans="9:13">
      <c r="I58915" s="51"/>
      <c r="M58915" s="51"/>
    </row>
    <row r="58916" spans="9:13">
      <c r="I58916" s="51"/>
      <c r="M58916" s="51"/>
    </row>
    <row r="58917" spans="9:13">
      <c r="I58917" s="51"/>
      <c r="M58917" s="51"/>
    </row>
    <row r="58918" spans="9:13">
      <c r="I58918" s="51"/>
      <c r="M58918" s="51"/>
    </row>
    <row r="58919" spans="9:13">
      <c r="I58919" s="51"/>
      <c r="M58919" s="51"/>
    </row>
    <row r="58920" spans="9:13">
      <c r="I58920" s="51"/>
      <c r="M58920" s="51"/>
    </row>
    <row r="58921" spans="9:13">
      <c r="I58921" s="51"/>
      <c r="M58921" s="51"/>
    </row>
    <row r="58922" spans="9:13">
      <c r="I58922" s="51"/>
      <c r="M58922" s="51"/>
    </row>
    <row r="58923" spans="9:13">
      <c r="I58923" s="51"/>
      <c r="M58923" s="51"/>
    </row>
    <row r="58924" spans="9:13">
      <c r="I58924" s="51"/>
      <c r="M58924" s="51"/>
    </row>
    <row r="58925" spans="9:13">
      <c r="I58925" s="51"/>
      <c r="M58925" s="51"/>
    </row>
    <row r="58926" spans="9:13">
      <c r="I58926" s="51"/>
      <c r="M58926" s="51"/>
    </row>
    <row r="58927" spans="9:13">
      <c r="I58927" s="51"/>
      <c r="M58927" s="51"/>
    </row>
    <row r="58928" spans="9:13">
      <c r="I58928" s="51"/>
      <c r="M58928" s="51"/>
    </row>
    <row r="58929" spans="9:13">
      <c r="I58929" s="51"/>
      <c r="M58929" s="51"/>
    </row>
    <row r="58930" spans="9:13">
      <c r="I58930" s="51"/>
      <c r="M58930" s="51"/>
    </row>
    <row r="58931" spans="9:13">
      <c r="I58931" s="51"/>
      <c r="M58931" s="51"/>
    </row>
    <row r="58932" spans="9:13">
      <c r="I58932" s="51"/>
      <c r="M58932" s="51"/>
    </row>
    <row r="58933" spans="9:13">
      <c r="I58933" s="51"/>
      <c r="M58933" s="51"/>
    </row>
    <row r="58934" spans="9:13">
      <c r="I58934" s="51"/>
      <c r="M58934" s="51"/>
    </row>
    <row r="58935" spans="9:13">
      <c r="I58935" s="51"/>
      <c r="M58935" s="51"/>
    </row>
    <row r="58936" spans="9:13">
      <c r="I58936" s="51"/>
      <c r="M58936" s="51"/>
    </row>
    <row r="58937" spans="9:13">
      <c r="I58937" s="51"/>
      <c r="M58937" s="51"/>
    </row>
    <row r="58938" spans="9:13">
      <c r="I58938" s="51"/>
      <c r="M58938" s="51"/>
    </row>
    <row r="58939" spans="9:13">
      <c r="I58939" s="51"/>
      <c r="M58939" s="51"/>
    </row>
    <row r="58940" spans="9:13">
      <c r="I58940" s="51"/>
      <c r="M58940" s="51"/>
    </row>
    <row r="58941" spans="9:13">
      <c r="I58941" s="51"/>
      <c r="M58941" s="51"/>
    </row>
    <row r="58942" spans="9:13">
      <c r="I58942" s="51"/>
      <c r="M58942" s="51"/>
    </row>
    <row r="58943" spans="9:13">
      <c r="I58943" s="51"/>
      <c r="M58943" s="51"/>
    </row>
    <row r="58944" spans="9:13">
      <c r="I58944" s="51"/>
      <c r="M58944" s="51"/>
    </row>
    <row r="58945" spans="9:13">
      <c r="I58945" s="51"/>
      <c r="M58945" s="51"/>
    </row>
    <row r="58946" spans="9:13">
      <c r="I58946" s="51"/>
      <c r="M58946" s="51"/>
    </row>
    <row r="58947" spans="9:13">
      <c r="I58947" s="51"/>
      <c r="M58947" s="51"/>
    </row>
    <row r="58948" spans="9:13">
      <c r="I58948" s="51"/>
      <c r="M58948" s="51"/>
    </row>
    <row r="58949" spans="9:13">
      <c r="I58949" s="51"/>
      <c r="M58949" s="51"/>
    </row>
    <row r="58950" spans="9:13">
      <c r="I58950" s="51"/>
      <c r="M58950" s="51"/>
    </row>
    <row r="58951" spans="9:13">
      <c r="I58951" s="51"/>
      <c r="M58951" s="51"/>
    </row>
    <row r="58952" spans="9:13">
      <c r="I58952" s="51"/>
      <c r="M58952" s="51"/>
    </row>
    <row r="58953" spans="9:13">
      <c r="I58953" s="51"/>
      <c r="M58953" s="51"/>
    </row>
    <row r="58954" spans="9:13">
      <c r="I58954" s="51"/>
      <c r="M58954" s="51"/>
    </row>
    <row r="58955" spans="9:13">
      <c r="I58955" s="51"/>
      <c r="M58955" s="51"/>
    </row>
    <row r="58956" spans="9:13">
      <c r="I58956" s="51"/>
      <c r="M58956" s="51"/>
    </row>
    <row r="58957" spans="9:13">
      <c r="I58957" s="51"/>
      <c r="M58957" s="51"/>
    </row>
    <row r="58958" spans="9:13">
      <c r="I58958" s="51"/>
      <c r="M58958" s="51"/>
    </row>
    <row r="58959" spans="9:13">
      <c r="I58959" s="51"/>
      <c r="M58959" s="51"/>
    </row>
    <row r="58960" spans="9:13">
      <c r="I58960" s="51"/>
      <c r="M58960" s="51"/>
    </row>
    <row r="58961" spans="9:13">
      <c r="I58961" s="51"/>
      <c r="M58961" s="51"/>
    </row>
    <row r="58962" spans="9:13">
      <c r="I58962" s="51"/>
      <c r="M58962" s="51"/>
    </row>
    <row r="58963" spans="9:13">
      <c r="I58963" s="51"/>
      <c r="M58963" s="51"/>
    </row>
    <row r="58964" spans="9:13">
      <c r="I58964" s="51"/>
      <c r="M58964" s="51"/>
    </row>
    <row r="58965" spans="9:13">
      <c r="I58965" s="51"/>
      <c r="M58965" s="51"/>
    </row>
    <row r="58966" spans="9:13">
      <c r="I58966" s="51"/>
      <c r="M58966" s="51"/>
    </row>
    <row r="58967" spans="9:13">
      <c r="I58967" s="51"/>
      <c r="M58967" s="51"/>
    </row>
    <row r="58968" spans="9:13">
      <c r="I58968" s="51"/>
      <c r="M58968" s="51"/>
    </row>
    <row r="58969" spans="9:13">
      <c r="I58969" s="51"/>
      <c r="M58969" s="51"/>
    </row>
    <row r="58970" spans="9:13">
      <c r="I58970" s="51"/>
      <c r="M58970" s="51"/>
    </row>
    <row r="58971" spans="9:13">
      <c r="I58971" s="51"/>
      <c r="M58971" s="51"/>
    </row>
    <row r="58972" spans="9:13">
      <c r="I58972" s="51"/>
      <c r="M58972" s="51"/>
    </row>
    <row r="58973" spans="9:13">
      <c r="I58973" s="51"/>
      <c r="M58973" s="51"/>
    </row>
    <row r="58974" spans="9:13">
      <c r="I58974" s="51"/>
      <c r="M58974" s="51"/>
    </row>
    <row r="58975" spans="9:13">
      <c r="I58975" s="51"/>
      <c r="M58975" s="51"/>
    </row>
    <row r="58976" spans="9:13">
      <c r="I58976" s="51"/>
      <c r="M58976" s="51"/>
    </row>
    <row r="58977" spans="9:13">
      <c r="I58977" s="51"/>
      <c r="M58977" s="51"/>
    </row>
    <row r="58978" spans="9:13">
      <c r="I58978" s="51"/>
      <c r="M58978" s="51"/>
    </row>
    <row r="58979" spans="9:13">
      <c r="I58979" s="51"/>
      <c r="M58979" s="51"/>
    </row>
    <row r="58980" spans="9:13">
      <c r="I58980" s="51"/>
      <c r="M58980" s="51"/>
    </row>
    <row r="58981" spans="9:13">
      <c r="I58981" s="51"/>
      <c r="M58981" s="51"/>
    </row>
    <row r="58982" spans="9:13">
      <c r="I58982" s="51"/>
      <c r="M58982" s="51"/>
    </row>
    <row r="58983" spans="9:13">
      <c r="I58983" s="51"/>
      <c r="M58983" s="51"/>
    </row>
    <row r="58984" spans="9:13">
      <c r="I58984" s="51"/>
      <c r="M58984" s="51"/>
    </row>
    <row r="58985" spans="9:13">
      <c r="I58985" s="51"/>
      <c r="M58985" s="51"/>
    </row>
    <row r="58986" spans="9:13">
      <c r="I58986" s="51"/>
      <c r="M58986" s="51"/>
    </row>
    <row r="58987" spans="9:13">
      <c r="I58987" s="51"/>
      <c r="M58987" s="51"/>
    </row>
    <row r="58988" spans="9:13">
      <c r="I58988" s="51"/>
      <c r="M58988" s="51"/>
    </row>
    <row r="58989" spans="9:13">
      <c r="I58989" s="51"/>
      <c r="M58989" s="51"/>
    </row>
    <row r="58990" spans="9:13">
      <c r="I58990" s="51"/>
      <c r="M58990" s="51"/>
    </row>
    <row r="58991" spans="9:13">
      <c r="I58991" s="51"/>
      <c r="M58991" s="51"/>
    </row>
    <row r="58992" spans="9:13">
      <c r="I58992" s="51"/>
      <c r="M58992" s="51"/>
    </row>
    <row r="58993" spans="9:13">
      <c r="I58993" s="51"/>
      <c r="M58993" s="51"/>
    </row>
    <row r="58994" spans="9:13">
      <c r="I58994" s="51"/>
      <c r="M58994" s="51"/>
    </row>
    <row r="58995" spans="9:13">
      <c r="I58995" s="51"/>
      <c r="M58995" s="51"/>
    </row>
    <row r="58996" spans="9:13">
      <c r="I58996" s="51"/>
      <c r="M58996" s="51"/>
    </row>
    <row r="58997" spans="9:13">
      <c r="I58997" s="51"/>
      <c r="M58997" s="51"/>
    </row>
    <row r="58998" spans="9:13">
      <c r="I58998" s="51"/>
      <c r="M58998" s="51"/>
    </row>
    <row r="58999" spans="9:13">
      <c r="I58999" s="51"/>
      <c r="M58999" s="51"/>
    </row>
    <row r="59000" spans="9:13">
      <c r="I59000" s="51"/>
      <c r="M59000" s="51"/>
    </row>
    <row r="59001" spans="9:13">
      <c r="I59001" s="51"/>
      <c r="M59001" s="51"/>
    </row>
    <row r="59002" spans="9:13">
      <c r="I59002" s="51"/>
      <c r="M59002" s="51"/>
    </row>
    <row r="59003" spans="9:13">
      <c r="I59003" s="51"/>
      <c r="M59003" s="51"/>
    </row>
    <row r="59004" spans="9:13">
      <c r="I59004" s="51"/>
      <c r="M59004" s="51"/>
    </row>
    <row r="59005" spans="9:13">
      <c r="I59005" s="51"/>
      <c r="M59005" s="51"/>
    </row>
    <row r="59006" spans="9:13">
      <c r="I59006" s="51"/>
      <c r="M59006" s="51"/>
    </row>
    <row r="59007" spans="9:13">
      <c r="I59007" s="51"/>
      <c r="M59007" s="51"/>
    </row>
    <row r="59008" spans="9:13">
      <c r="I59008" s="51"/>
      <c r="M59008" s="51"/>
    </row>
    <row r="59009" spans="9:13">
      <c r="I59009" s="51"/>
      <c r="M59009" s="51"/>
    </row>
    <row r="59010" spans="9:13">
      <c r="I59010" s="51"/>
      <c r="M59010" s="51"/>
    </row>
    <row r="59011" spans="9:13">
      <c r="I59011" s="51"/>
      <c r="M59011" s="51"/>
    </row>
    <row r="59012" spans="9:13">
      <c r="I59012" s="51"/>
      <c r="M59012" s="51"/>
    </row>
    <row r="59013" spans="9:13">
      <c r="I59013" s="51"/>
      <c r="M59013" s="51"/>
    </row>
    <row r="59014" spans="9:13">
      <c r="I59014" s="51"/>
      <c r="M59014" s="51"/>
    </row>
    <row r="59015" spans="9:13">
      <c r="I59015" s="51"/>
      <c r="M59015" s="51"/>
    </row>
    <row r="59016" spans="9:13">
      <c r="I59016" s="51"/>
      <c r="M59016" s="51"/>
    </row>
    <row r="59017" spans="9:13">
      <c r="I59017" s="51"/>
      <c r="M59017" s="51"/>
    </row>
    <row r="59018" spans="9:13">
      <c r="I59018" s="51"/>
      <c r="M59018" s="51"/>
    </row>
    <row r="59019" spans="9:13">
      <c r="I59019" s="51"/>
      <c r="M59019" s="51"/>
    </row>
    <row r="59020" spans="9:13">
      <c r="I59020" s="51"/>
      <c r="M59020" s="51"/>
    </row>
    <row r="59021" spans="9:13">
      <c r="I59021" s="51"/>
      <c r="M59021" s="51"/>
    </row>
    <row r="59022" spans="9:13">
      <c r="I59022" s="51"/>
      <c r="M59022" s="51"/>
    </row>
    <row r="59023" spans="9:13">
      <c r="I59023" s="51"/>
      <c r="M59023" s="51"/>
    </row>
    <row r="59024" spans="9:13">
      <c r="I59024" s="51"/>
      <c r="M59024" s="51"/>
    </row>
    <row r="59025" spans="9:13">
      <c r="I59025" s="51"/>
      <c r="M59025" s="51"/>
    </row>
    <row r="59026" spans="9:13">
      <c r="I59026" s="51"/>
      <c r="M59026" s="51"/>
    </row>
    <row r="59027" spans="9:13">
      <c r="I59027" s="51"/>
      <c r="M59027" s="51"/>
    </row>
    <row r="59028" spans="9:13">
      <c r="I59028" s="51"/>
      <c r="M59028" s="51"/>
    </row>
    <row r="59029" spans="9:13">
      <c r="I59029" s="51"/>
      <c r="M59029" s="51"/>
    </row>
    <row r="59030" spans="9:13">
      <c r="I59030" s="51"/>
      <c r="M59030" s="51"/>
    </row>
    <row r="59031" spans="9:13">
      <c r="I59031" s="51"/>
      <c r="M59031" s="51"/>
    </row>
    <row r="59032" spans="9:13">
      <c r="I59032" s="51"/>
      <c r="M59032" s="51"/>
    </row>
    <row r="59033" spans="9:13">
      <c r="I59033" s="51"/>
      <c r="M59033" s="51"/>
    </row>
    <row r="59034" spans="9:13">
      <c r="I59034" s="51"/>
      <c r="M59034" s="51"/>
    </row>
    <row r="59035" spans="9:13">
      <c r="I59035" s="51"/>
      <c r="M59035" s="51"/>
    </row>
    <row r="59036" spans="9:13">
      <c r="I59036" s="51"/>
      <c r="M59036" s="51"/>
    </row>
    <row r="59037" spans="9:13">
      <c r="I59037" s="51"/>
      <c r="M59037" s="51"/>
    </row>
    <row r="59038" spans="9:13">
      <c r="I59038" s="51"/>
      <c r="M59038" s="51"/>
    </row>
    <row r="59039" spans="9:13">
      <c r="I59039" s="51"/>
      <c r="M59039" s="51"/>
    </row>
    <row r="59040" spans="9:13">
      <c r="I59040" s="51"/>
      <c r="M59040" s="51"/>
    </row>
    <row r="59041" spans="9:13">
      <c r="I59041" s="51"/>
      <c r="M59041" s="51"/>
    </row>
    <row r="59042" spans="9:13">
      <c r="I59042" s="51"/>
      <c r="M59042" s="51"/>
    </row>
    <row r="59043" spans="9:13">
      <c r="I59043" s="51"/>
      <c r="M59043" s="51"/>
    </row>
    <row r="59044" spans="9:13">
      <c r="I59044" s="51"/>
      <c r="M59044" s="51"/>
    </row>
    <row r="59045" spans="9:13">
      <c r="I59045" s="51"/>
      <c r="M59045" s="51"/>
    </row>
    <row r="59046" spans="9:13">
      <c r="I59046" s="51"/>
      <c r="M59046" s="51"/>
    </row>
    <row r="59047" spans="9:13">
      <c r="I59047" s="51"/>
      <c r="M59047" s="51"/>
    </row>
    <row r="59048" spans="9:13">
      <c r="I59048" s="51"/>
      <c r="M59048" s="51"/>
    </row>
    <row r="59049" spans="9:13">
      <c r="I59049" s="51"/>
      <c r="M59049" s="51"/>
    </row>
    <row r="59050" spans="9:13">
      <c r="I59050" s="51"/>
      <c r="M59050" s="51"/>
    </row>
    <row r="59051" spans="9:13">
      <c r="I59051" s="51"/>
      <c r="M59051" s="51"/>
    </row>
    <row r="59052" spans="9:13">
      <c r="I59052" s="51"/>
      <c r="M59052" s="51"/>
    </row>
    <row r="59053" spans="9:13">
      <c r="I59053" s="51"/>
      <c r="M59053" s="51"/>
    </row>
    <row r="59054" spans="9:13">
      <c r="I59054" s="51"/>
      <c r="M59054" s="51"/>
    </row>
    <row r="59055" spans="9:13">
      <c r="I59055" s="51"/>
      <c r="M59055" s="51"/>
    </row>
    <row r="59056" spans="9:13">
      <c r="I59056" s="51"/>
      <c r="M59056" s="51"/>
    </row>
    <row r="59057" spans="9:13">
      <c r="I59057" s="51"/>
      <c r="M59057" s="51"/>
    </row>
    <row r="59058" spans="9:13">
      <c r="I59058" s="51"/>
      <c r="M59058" s="51"/>
    </row>
    <row r="59059" spans="9:13">
      <c r="I59059" s="51"/>
      <c r="M59059" s="51"/>
    </row>
    <row r="59060" spans="9:13">
      <c r="I59060" s="51"/>
      <c r="M59060" s="51"/>
    </row>
    <row r="59061" spans="9:13">
      <c r="I59061" s="51"/>
      <c r="M59061" s="51"/>
    </row>
    <row r="59062" spans="9:13">
      <c r="I59062" s="51"/>
      <c r="M59062" s="51"/>
    </row>
    <row r="59063" spans="9:13">
      <c r="I59063" s="51"/>
      <c r="M59063" s="51"/>
    </row>
    <row r="59064" spans="9:13">
      <c r="I59064" s="51"/>
      <c r="M59064" s="51"/>
    </row>
    <row r="59065" spans="9:13">
      <c r="I59065" s="51"/>
      <c r="M59065" s="51"/>
    </row>
    <row r="59066" spans="9:13">
      <c r="I59066" s="51"/>
      <c r="M59066" s="51"/>
    </row>
    <row r="59067" spans="9:13">
      <c r="I59067" s="51"/>
      <c r="M59067" s="51"/>
    </row>
    <row r="59068" spans="9:13">
      <c r="I59068" s="51"/>
      <c r="M59068" s="51"/>
    </row>
    <row r="59069" spans="9:13">
      <c r="I59069" s="51"/>
      <c r="M59069" s="51"/>
    </row>
    <row r="59070" spans="9:13">
      <c r="I59070" s="51"/>
      <c r="M59070" s="51"/>
    </row>
    <row r="59071" spans="9:13">
      <c r="I59071" s="51"/>
      <c r="M59071" s="51"/>
    </row>
    <row r="59072" spans="9:13">
      <c r="I59072" s="51"/>
      <c r="M59072" s="51"/>
    </row>
    <row r="59073" spans="9:13">
      <c r="I59073" s="51"/>
      <c r="M59073" s="51"/>
    </row>
    <row r="59074" spans="9:13">
      <c r="I59074" s="51"/>
      <c r="M59074" s="51"/>
    </row>
    <row r="59075" spans="9:13">
      <c r="I59075" s="51"/>
      <c r="M59075" s="51"/>
    </row>
    <row r="59076" spans="9:13">
      <c r="I59076" s="51"/>
      <c r="M59076" s="51"/>
    </row>
    <row r="59077" spans="9:13">
      <c r="I59077" s="51"/>
      <c r="M59077" s="51"/>
    </row>
    <row r="59078" spans="9:13">
      <c r="I59078" s="51"/>
      <c r="M59078" s="51"/>
    </row>
    <row r="59079" spans="9:13">
      <c r="I59079" s="51"/>
      <c r="M59079" s="51"/>
    </row>
    <row r="59080" spans="9:13">
      <c r="I59080" s="51"/>
      <c r="M59080" s="51"/>
    </row>
    <row r="59081" spans="9:13">
      <c r="I59081" s="51"/>
      <c r="M59081" s="51"/>
    </row>
    <row r="59082" spans="9:13">
      <c r="I59082" s="51"/>
      <c r="M59082" s="51"/>
    </row>
    <row r="59083" spans="9:13">
      <c r="I59083" s="51"/>
      <c r="M59083" s="51"/>
    </row>
    <row r="59084" spans="9:13">
      <c r="I59084" s="51"/>
      <c r="M59084" s="51"/>
    </row>
    <row r="59085" spans="9:13">
      <c r="I59085" s="51"/>
      <c r="M59085" s="51"/>
    </row>
    <row r="59086" spans="9:13">
      <c r="I59086" s="51"/>
      <c r="M59086" s="51"/>
    </row>
    <row r="59087" spans="9:13">
      <c r="I59087" s="51"/>
      <c r="M59087" s="51"/>
    </row>
    <row r="59088" spans="9:13">
      <c r="I59088" s="51"/>
      <c r="M59088" s="51"/>
    </row>
    <row r="59089" spans="9:13">
      <c r="I59089" s="51"/>
      <c r="M59089" s="51"/>
    </row>
    <row r="59090" spans="9:13">
      <c r="I59090" s="51"/>
      <c r="M59090" s="51"/>
    </row>
    <row r="59091" spans="9:13">
      <c r="I59091" s="51"/>
      <c r="M59091" s="51"/>
    </row>
    <row r="59092" spans="9:13">
      <c r="I59092" s="51"/>
      <c r="M59092" s="51"/>
    </row>
    <row r="59093" spans="9:13">
      <c r="I59093" s="51"/>
      <c r="M59093" s="51"/>
    </row>
    <row r="59094" spans="9:13">
      <c r="I59094" s="51"/>
      <c r="M59094" s="51"/>
    </row>
    <row r="59095" spans="9:13">
      <c r="I59095" s="51"/>
      <c r="M59095" s="51"/>
    </row>
    <row r="59096" spans="9:13">
      <c r="I59096" s="51"/>
      <c r="M59096" s="51"/>
    </row>
    <row r="59097" spans="9:13">
      <c r="I59097" s="51"/>
      <c r="M59097" s="51"/>
    </row>
    <row r="59098" spans="9:13">
      <c r="I59098" s="51"/>
      <c r="M59098" s="51"/>
    </row>
    <row r="59099" spans="9:13">
      <c r="I59099" s="51"/>
      <c r="M59099" s="51"/>
    </row>
    <row r="59100" spans="9:13">
      <c r="I59100" s="51"/>
      <c r="M59100" s="51"/>
    </row>
    <row r="59101" spans="9:13">
      <c r="I59101" s="51"/>
      <c r="M59101" s="51"/>
    </row>
    <row r="59102" spans="9:13">
      <c r="I59102" s="51"/>
      <c r="M59102" s="51"/>
    </row>
    <row r="59103" spans="9:13">
      <c r="I59103" s="51"/>
      <c r="M59103" s="51"/>
    </row>
    <row r="59104" spans="9:13">
      <c r="I59104" s="51"/>
      <c r="M59104" s="51"/>
    </row>
    <row r="59105" spans="9:13">
      <c r="I59105" s="51"/>
      <c r="M59105" s="51"/>
    </row>
    <row r="59106" spans="9:13">
      <c r="I59106" s="51"/>
      <c r="M59106" s="51"/>
    </row>
    <row r="59107" spans="9:13">
      <c r="I59107" s="51"/>
      <c r="M59107" s="51"/>
    </row>
    <row r="59108" spans="9:13">
      <c r="I59108" s="51"/>
      <c r="M59108" s="51"/>
    </row>
    <row r="59109" spans="9:13">
      <c r="I59109" s="51"/>
      <c r="M59109" s="51"/>
    </row>
    <row r="59110" spans="9:13">
      <c r="I59110" s="51"/>
      <c r="M59110" s="51"/>
    </row>
    <row r="59111" spans="9:13">
      <c r="I59111" s="51"/>
      <c r="M59111" s="51"/>
    </row>
    <row r="59112" spans="9:13">
      <c r="I59112" s="51"/>
      <c r="M59112" s="51"/>
    </row>
    <row r="59113" spans="9:13">
      <c r="I59113" s="51"/>
      <c r="M59113" s="51"/>
    </row>
    <row r="59114" spans="9:13">
      <c r="I59114" s="51"/>
      <c r="M59114" s="51"/>
    </row>
    <row r="59115" spans="9:13">
      <c r="I59115" s="51"/>
      <c r="M59115" s="51"/>
    </row>
    <row r="59116" spans="9:13">
      <c r="I59116" s="51"/>
      <c r="M59116" s="51"/>
    </row>
    <row r="59117" spans="9:13">
      <c r="I59117" s="51"/>
      <c r="M59117" s="51"/>
    </row>
    <row r="59118" spans="9:13">
      <c r="I59118" s="51"/>
      <c r="M59118" s="51"/>
    </row>
    <row r="59119" spans="9:13">
      <c r="I59119" s="51"/>
      <c r="M59119" s="51"/>
    </row>
    <row r="59120" spans="9:13">
      <c r="I59120" s="51"/>
      <c r="M59120" s="51"/>
    </row>
    <row r="59121" spans="9:13">
      <c r="I59121" s="51"/>
      <c r="M59121" s="51"/>
    </row>
    <row r="59122" spans="9:13">
      <c r="I59122" s="51"/>
      <c r="M59122" s="51"/>
    </row>
    <row r="59123" spans="9:13">
      <c r="I59123" s="51"/>
      <c r="M59123" s="51"/>
    </row>
    <row r="59124" spans="9:13">
      <c r="I59124" s="51"/>
      <c r="M59124" s="51"/>
    </row>
    <row r="59125" spans="9:13">
      <c r="I59125" s="51"/>
      <c r="M59125" s="51"/>
    </row>
    <row r="59126" spans="9:13">
      <c r="I59126" s="51"/>
      <c r="M59126" s="51"/>
    </row>
    <row r="59127" spans="9:13">
      <c r="I59127" s="51"/>
      <c r="M59127" s="51"/>
    </row>
    <row r="59128" spans="9:13">
      <c r="I59128" s="51"/>
      <c r="M59128" s="51"/>
    </row>
    <row r="59129" spans="9:13">
      <c r="I59129" s="51"/>
      <c r="M59129" s="51"/>
    </row>
    <row r="59130" spans="9:13">
      <c r="I59130" s="51"/>
      <c r="M59130" s="51"/>
    </row>
    <row r="59131" spans="9:13">
      <c r="I59131" s="51"/>
      <c r="M59131" s="51"/>
    </row>
    <row r="59132" spans="9:13">
      <c r="I59132" s="51"/>
      <c r="M59132" s="51"/>
    </row>
    <row r="59133" spans="9:13">
      <c r="I59133" s="51"/>
      <c r="M59133" s="51"/>
    </row>
    <row r="59134" spans="9:13">
      <c r="I59134" s="51"/>
      <c r="M59134" s="51"/>
    </row>
    <row r="59135" spans="9:13">
      <c r="I59135" s="51"/>
      <c r="M59135" s="51"/>
    </row>
    <row r="59136" spans="9:13">
      <c r="I59136" s="51"/>
      <c r="M59136" s="51"/>
    </row>
    <row r="59137" spans="9:13">
      <c r="I59137" s="51"/>
      <c r="M59137" s="51"/>
    </row>
    <row r="59138" spans="9:13">
      <c r="I59138" s="51"/>
      <c r="M59138" s="51"/>
    </row>
    <row r="59139" spans="9:13">
      <c r="I59139" s="51"/>
      <c r="M59139" s="51"/>
    </row>
    <row r="59140" spans="9:13">
      <c r="I59140" s="51"/>
      <c r="M59140" s="51"/>
    </row>
    <row r="59141" spans="9:13">
      <c r="I59141" s="51"/>
      <c r="M59141" s="51"/>
    </row>
    <row r="59142" spans="9:13">
      <c r="I59142" s="51"/>
      <c r="M59142" s="51"/>
    </row>
    <row r="59143" spans="9:13">
      <c r="I59143" s="51"/>
      <c r="M59143" s="51"/>
    </row>
    <row r="59144" spans="9:13">
      <c r="I59144" s="51"/>
      <c r="M59144" s="51"/>
    </row>
    <row r="59145" spans="9:13">
      <c r="I59145" s="51"/>
      <c r="M59145" s="51"/>
    </row>
    <row r="59146" spans="9:13">
      <c r="I59146" s="51"/>
      <c r="M59146" s="51"/>
    </row>
    <row r="59147" spans="9:13">
      <c r="I59147" s="51"/>
      <c r="M59147" s="51"/>
    </row>
    <row r="59148" spans="9:13">
      <c r="I59148" s="51"/>
      <c r="M59148" s="51"/>
    </row>
    <row r="59149" spans="9:13">
      <c r="I59149" s="51"/>
      <c r="M59149" s="51"/>
    </row>
    <row r="59150" spans="9:13">
      <c r="I59150" s="51"/>
      <c r="M59150" s="51"/>
    </row>
    <row r="59151" spans="9:13">
      <c r="I59151" s="51"/>
      <c r="M59151" s="51"/>
    </row>
    <row r="59152" spans="9:13">
      <c r="I59152" s="51"/>
      <c r="M59152" s="51"/>
    </row>
    <row r="59153" spans="9:13">
      <c r="I59153" s="51"/>
      <c r="M59153" s="51"/>
    </row>
    <row r="59154" spans="9:13">
      <c r="I59154" s="51"/>
      <c r="M59154" s="51"/>
    </row>
    <row r="59155" spans="9:13">
      <c r="I59155" s="51"/>
      <c r="M59155" s="51"/>
    </row>
    <row r="59156" spans="9:13">
      <c r="I59156" s="51"/>
      <c r="M59156" s="51"/>
    </row>
    <row r="59157" spans="9:13">
      <c r="I59157" s="51"/>
      <c r="M59157" s="51"/>
    </row>
    <row r="59158" spans="9:13">
      <c r="I59158" s="51"/>
      <c r="M59158" s="51"/>
    </row>
    <row r="59159" spans="9:13">
      <c r="I59159" s="51"/>
      <c r="M59159" s="51"/>
    </row>
    <row r="59160" spans="9:13">
      <c r="I59160" s="51"/>
      <c r="M59160" s="51"/>
    </row>
    <row r="59161" spans="9:13">
      <c r="I59161" s="51"/>
      <c r="M59161" s="51"/>
    </row>
    <row r="59162" spans="9:13">
      <c r="I59162" s="51"/>
      <c r="M59162" s="51"/>
    </row>
    <row r="59163" spans="9:13">
      <c r="I59163" s="51"/>
      <c r="M59163" s="51"/>
    </row>
    <row r="59164" spans="9:13">
      <c r="I59164" s="51"/>
      <c r="M59164" s="51"/>
    </row>
    <row r="59165" spans="9:13">
      <c r="I59165" s="51"/>
      <c r="M59165" s="51"/>
    </row>
    <row r="59166" spans="9:13">
      <c r="I59166" s="51"/>
      <c r="M59166" s="51"/>
    </row>
    <row r="59167" spans="9:13">
      <c r="I59167" s="51"/>
      <c r="M59167" s="51"/>
    </row>
    <row r="59168" spans="9:13">
      <c r="I59168" s="51"/>
      <c r="M59168" s="51"/>
    </row>
    <row r="59169" spans="9:13">
      <c r="I59169" s="51"/>
      <c r="M59169" s="51"/>
    </row>
    <row r="59170" spans="9:13">
      <c r="I59170" s="51"/>
      <c r="M59170" s="51"/>
    </row>
    <row r="59171" spans="9:13">
      <c r="I59171" s="51"/>
      <c r="M59171" s="51"/>
    </row>
    <row r="59172" spans="9:13">
      <c r="I59172" s="51"/>
      <c r="M59172" s="51"/>
    </row>
    <row r="59173" spans="9:13">
      <c r="I59173" s="51"/>
      <c r="M59173" s="51"/>
    </row>
    <row r="59174" spans="9:13">
      <c r="I59174" s="51"/>
      <c r="M59174" s="51"/>
    </row>
    <row r="59175" spans="9:13">
      <c r="I59175" s="51"/>
      <c r="M59175" s="51"/>
    </row>
    <row r="59176" spans="9:13">
      <c r="I59176" s="51"/>
      <c r="M59176" s="51"/>
    </row>
    <row r="59177" spans="9:13">
      <c r="I59177" s="51"/>
      <c r="M59177" s="51"/>
    </row>
    <row r="59178" spans="9:13">
      <c r="I59178" s="51"/>
      <c r="M59178" s="51"/>
    </row>
    <row r="59179" spans="9:13">
      <c r="I59179" s="51"/>
      <c r="M59179" s="51"/>
    </row>
    <row r="59180" spans="9:13">
      <c r="I59180" s="51"/>
      <c r="M59180" s="51"/>
    </row>
    <row r="59181" spans="9:13">
      <c r="I59181" s="51"/>
      <c r="M59181" s="51"/>
    </row>
    <row r="59182" spans="9:13">
      <c r="I59182" s="51"/>
      <c r="M59182" s="51"/>
    </row>
    <row r="59183" spans="9:13">
      <c r="I59183" s="51"/>
      <c r="M59183" s="51"/>
    </row>
    <row r="59184" spans="9:13">
      <c r="I59184" s="51"/>
      <c r="M59184" s="51"/>
    </row>
    <row r="59185" spans="9:13">
      <c r="I59185" s="51"/>
      <c r="M59185" s="51"/>
    </row>
    <row r="59186" spans="9:13">
      <c r="I59186" s="51"/>
      <c r="M59186" s="51"/>
    </row>
    <row r="59187" spans="9:13">
      <c r="I59187" s="51"/>
      <c r="M59187" s="51"/>
    </row>
    <row r="59188" spans="9:13">
      <c r="I59188" s="51"/>
      <c r="M59188" s="51"/>
    </row>
    <row r="59189" spans="9:13">
      <c r="I59189" s="51"/>
      <c r="M59189" s="51"/>
    </row>
    <row r="59190" spans="9:13">
      <c r="I59190" s="51"/>
      <c r="M59190" s="51"/>
    </row>
    <row r="59191" spans="9:13">
      <c r="I59191" s="51"/>
      <c r="M59191" s="51"/>
    </row>
    <row r="59192" spans="9:13">
      <c r="I59192" s="51"/>
      <c r="M59192" s="51"/>
    </row>
    <row r="59193" spans="9:13">
      <c r="I59193" s="51"/>
      <c r="M59193" s="51"/>
    </row>
    <row r="59194" spans="9:13">
      <c r="I59194" s="51"/>
      <c r="M59194" s="51"/>
    </row>
    <row r="59195" spans="9:13">
      <c r="I59195" s="51"/>
      <c r="M59195" s="51"/>
    </row>
    <row r="59196" spans="9:13">
      <c r="I59196" s="51"/>
      <c r="M59196" s="51"/>
    </row>
    <row r="59197" spans="9:13">
      <c r="I59197" s="51"/>
      <c r="M59197" s="51"/>
    </row>
    <row r="59198" spans="9:13">
      <c r="I59198" s="51"/>
      <c r="M59198" s="51"/>
    </row>
    <row r="59199" spans="9:13">
      <c r="I59199" s="51"/>
      <c r="M59199" s="51"/>
    </row>
    <row r="59200" spans="9:13">
      <c r="I59200" s="51"/>
      <c r="M59200" s="51"/>
    </row>
    <row r="59201" spans="9:13">
      <c r="I59201" s="51"/>
      <c r="M59201" s="51"/>
    </row>
    <row r="59202" spans="9:13">
      <c r="I59202" s="51"/>
      <c r="M59202" s="51"/>
    </row>
    <row r="59203" spans="9:13">
      <c r="I59203" s="51"/>
      <c r="M59203" s="51"/>
    </row>
    <row r="59204" spans="9:13">
      <c r="I59204" s="51"/>
      <c r="M59204" s="51"/>
    </row>
    <row r="59205" spans="9:13">
      <c r="I59205" s="51"/>
      <c r="M59205" s="51"/>
    </row>
    <row r="59206" spans="9:13">
      <c r="I59206" s="51"/>
      <c r="M59206" s="51"/>
    </row>
    <row r="59207" spans="9:13">
      <c r="I59207" s="51"/>
      <c r="M59207" s="51"/>
    </row>
    <row r="59208" spans="9:13">
      <c r="I59208" s="51"/>
      <c r="M59208" s="51"/>
    </row>
    <row r="59209" spans="9:13">
      <c r="I59209" s="51"/>
      <c r="M59209" s="51"/>
    </row>
    <row r="59210" spans="9:13">
      <c r="I59210" s="51"/>
      <c r="M59210" s="51"/>
    </row>
    <row r="59211" spans="9:13">
      <c r="I59211" s="51"/>
      <c r="M59211" s="51"/>
    </row>
    <row r="59212" spans="9:13">
      <c r="I59212" s="51"/>
      <c r="M59212" s="51"/>
    </row>
    <row r="59213" spans="9:13">
      <c r="I59213" s="51"/>
      <c r="M59213" s="51"/>
    </row>
    <row r="59214" spans="9:13">
      <c r="I59214" s="51"/>
      <c r="M59214" s="51"/>
    </row>
    <row r="59215" spans="9:13">
      <c r="I59215" s="51"/>
      <c r="M59215" s="51"/>
    </row>
    <row r="59216" spans="9:13">
      <c r="I59216" s="51"/>
      <c r="M59216" s="51"/>
    </row>
    <row r="59217" spans="9:13">
      <c r="I59217" s="51"/>
      <c r="M59217" s="51"/>
    </row>
    <row r="59218" spans="9:13">
      <c r="I59218" s="51"/>
      <c r="M59218" s="51"/>
    </row>
    <row r="59219" spans="9:13">
      <c r="I59219" s="51"/>
      <c r="M59219" s="51"/>
    </row>
    <row r="59220" spans="9:13">
      <c r="I59220" s="51"/>
      <c r="M59220" s="51"/>
    </row>
    <row r="59221" spans="9:13">
      <c r="I59221" s="51"/>
      <c r="M59221" s="51"/>
    </row>
    <row r="59222" spans="9:13">
      <c r="I59222" s="51"/>
      <c r="M59222" s="51"/>
    </row>
    <row r="59223" spans="9:13">
      <c r="I59223" s="51"/>
      <c r="M59223" s="51"/>
    </row>
    <row r="59224" spans="9:13">
      <c r="I59224" s="51"/>
      <c r="M59224" s="51"/>
    </row>
    <row r="59225" spans="9:13">
      <c r="I59225" s="51"/>
      <c r="M59225" s="51"/>
    </row>
    <row r="59226" spans="9:13">
      <c r="I59226" s="51"/>
      <c r="M59226" s="51"/>
    </row>
    <row r="59227" spans="9:13">
      <c r="I59227" s="51"/>
      <c r="M59227" s="51"/>
    </row>
    <row r="59228" spans="9:13">
      <c r="I59228" s="51"/>
      <c r="M59228" s="51"/>
    </row>
    <row r="59229" spans="9:13">
      <c r="I59229" s="51"/>
      <c r="M59229" s="51"/>
    </row>
    <row r="59230" spans="9:13">
      <c r="I59230" s="51"/>
      <c r="M59230" s="51"/>
    </row>
    <row r="59231" spans="9:13">
      <c r="I59231" s="51"/>
      <c r="M59231" s="51"/>
    </row>
    <row r="59232" spans="9:13">
      <c r="I59232" s="51"/>
      <c r="M59232" s="51"/>
    </row>
    <row r="59233" spans="9:13">
      <c r="I59233" s="51"/>
      <c r="M59233" s="51"/>
    </row>
    <row r="59234" spans="9:13">
      <c r="I59234" s="51"/>
      <c r="M59234" s="51"/>
    </row>
    <row r="59235" spans="9:13">
      <c r="I59235" s="51"/>
      <c r="M59235" s="51"/>
    </row>
    <row r="59236" spans="9:13">
      <c r="I59236" s="51"/>
      <c r="M59236" s="51"/>
    </row>
    <row r="59237" spans="9:13">
      <c r="I59237" s="51"/>
      <c r="M59237" s="51"/>
    </row>
    <row r="59238" spans="9:13">
      <c r="I59238" s="51"/>
      <c r="M59238" s="51"/>
    </row>
    <row r="59239" spans="9:13">
      <c r="I59239" s="51"/>
      <c r="M59239" s="51"/>
    </row>
    <row r="59240" spans="9:13">
      <c r="I59240" s="51"/>
      <c r="M59240" s="51"/>
    </row>
    <row r="59241" spans="9:13">
      <c r="I59241" s="51"/>
      <c r="M59241" s="51"/>
    </row>
    <row r="59242" spans="9:13">
      <c r="I59242" s="51"/>
      <c r="M59242" s="51"/>
    </row>
    <row r="59243" spans="9:13">
      <c r="I59243" s="51"/>
      <c r="M59243" s="51"/>
    </row>
    <row r="59244" spans="9:13">
      <c r="I59244" s="51"/>
      <c r="M59244" s="51"/>
    </row>
    <row r="59245" spans="9:13">
      <c r="I59245" s="51"/>
      <c r="M59245" s="51"/>
    </row>
    <row r="59246" spans="9:13">
      <c r="I59246" s="51"/>
      <c r="M59246" s="51"/>
    </row>
    <row r="59247" spans="9:13">
      <c r="I59247" s="51"/>
      <c r="M59247" s="51"/>
    </row>
    <row r="59248" spans="9:13">
      <c r="I59248" s="51"/>
      <c r="M59248" s="51"/>
    </row>
    <row r="59249" spans="9:13">
      <c r="I59249" s="51"/>
      <c r="M59249" s="51"/>
    </row>
    <row r="59250" spans="9:13">
      <c r="I59250" s="51"/>
      <c r="M59250" s="51"/>
    </row>
    <row r="59251" spans="9:13">
      <c r="I59251" s="51"/>
      <c r="M59251" s="51"/>
    </row>
    <row r="59252" spans="9:13">
      <c r="I59252" s="51"/>
      <c r="M59252" s="51"/>
    </row>
    <row r="59253" spans="9:13">
      <c r="I59253" s="51"/>
      <c r="M59253" s="51"/>
    </row>
    <row r="59254" spans="9:13">
      <c r="I59254" s="51"/>
      <c r="M59254" s="51"/>
    </row>
    <row r="59255" spans="9:13">
      <c r="I59255" s="51"/>
      <c r="M59255" s="51"/>
    </row>
    <row r="59256" spans="9:13">
      <c r="I59256" s="51"/>
      <c r="M59256" s="51"/>
    </row>
    <row r="59257" spans="9:13">
      <c r="I59257" s="51"/>
      <c r="M59257" s="51"/>
    </row>
    <row r="59258" spans="9:13">
      <c r="I59258" s="51"/>
      <c r="M59258" s="51"/>
    </row>
    <row r="59259" spans="9:13">
      <c r="I59259" s="51"/>
      <c r="M59259" s="51"/>
    </row>
    <row r="59260" spans="9:13">
      <c r="I59260" s="51"/>
      <c r="M59260" s="51"/>
    </row>
    <row r="59261" spans="9:13">
      <c r="I59261" s="51"/>
      <c r="M59261" s="51"/>
    </row>
    <row r="59262" spans="9:13">
      <c r="I59262" s="51"/>
      <c r="M59262" s="51"/>
    </row>
    <row r="59263" spans="9:13">
      <c r="I59263" s="51"/>
      <c r="M59263" s="51"/>
    </row>
    <row r="59264" spans="9:13">
      <c r="I59264" s="51"/>
      <c r="M59264" s="51"/>
    </row>
    <row r="59265" spans="9:13">
      <c r="I59265" s="51"/>
      <c r="M59265" s="51"/>
    </row>
    <row r="59266" spans="9:13">
      <c r="I59266" s="51"/>
      <c r="M59266" s="51"/>
    </row>
    <row r="59267" spans="9:13">
      <c r="I59267" s="51"/>
      <c r="M59267" s="51"/>
    </row>
    <row r="59268" spans="9:13">
      <c r="I59268" s="51"/>
      <c r="M59268" s="51"/>
    </row>
    <row r="59269" spans="9:13">
      <c r="I59269" s="51"/>
      <c r="M59269" s="51"/>
    </row>
    <row r="59270" spans="9:13">
      <c r="I59270" s="51"/>
      <c r="M59270" s="51"/>
    </row>
    <row r="59271" spans="9:13">
      <c r="I59271" s="51"/>
      <c r="M59271" s="51"/>
    </row>
    <row r="59272" spans="9:13">
      <c r="I59272" s="51"/>
      <c r="M59272" s="51"/>
    </row>
    <row r="59273" spans="9:13">
      <c r="I59273" s="51"/>
      <c r="M59273" s="51"/>
    </row>
    <row r="59274" spans="9:13">
      <c r="I59274" s="51"/>
      <c r="M59274" s="51"/>
    </row>
    <row r="59275" spans="9:13">
      <c r="I59275" s="51"/>
      <c r="M59275" s="51"/>
    </row>
    <row r="59276" spans="9:13">
      <c r="I59276" s="51"/>
      <c r="M59276" s="51"/>
    </row>
    <row r="59277" spans="9:13">
      <c r="I59277" s="51"/>
      <c r="M59277" s="51"/>
    </row>
    <row r="59278" spans="9:13">
      <c r="I59278" s="51"/>
      <c r="M59278" s="51"/>
    </row>
    <row r="59279" spans="9:13">
      <c r="I59279" s="51"/>
      <c r="M59279" s="51"/>
    </row>
    <row r="59280" spans="9:13">
      <c r="I59280" s="51"/>
      <c r="M59280" s="51"/>
    </row>
    <row r="59281" spans="9:13">
      <c r="I59281" s="51"/>
      <c r="M59281" s="51"/>
    </row>
    <row r="59282" spans="9:13">
      <c r="I59282" s="51"/>
      <c r="M59282" s="51"/>
    </row>
    <row r="59283" spans="9:13">
      <c r="I59283" s="51"/>
      <c r="M59283" s="51"/>
    </row>
    <row r="59284" spans="9:13">
      <c r="I59284" s="51"/>
      <c r="M59284" s="51"/>
    </row>
    <row r="59285" spans="9:13">
      <c r="I59285" s="51"/>
      <c r="M59285" s="51"/>
    </row>
    <row r="59286" spans="9:13">
      <c r="I59286" s="51"/>
      <c r="M59286" s="51"/>
    </row>
    <row r="59287" spans="9:13">
      <c r="I59287" s="51"/>
      <c r="M59287" s="51"/>
    </row>
    <row r="59288" spans="9:13">
      <c r="I59288" s="51"/>
      <c r="M59288" s="51"/>
    </row>
    <row r="59289" spans="9:13">
      <c r="I59289" s="51"/>
      <c r="M59289" s="51"/>
    </row>
    <row r="59290" spans="9:13">
      <c r="I59290" s="51"/>
      <c r="M59290" s="51"/>
    </row>
    <row r="59291" spans="9:13">
      <c r="I59291" s="51"/>
      <c r="M59291" s="51"/>
    </row>
    <row r="59292" spans="9:13">
      <c r="I59292" s="51"/>
      <c r="M59292" s="51"/>
    </row>
    <row r="59293" spans="9:13">
      <c r="I59293" s="51"/>
      <c r="M59293" s="51"/>
    </row>
    <row r="59294" spans="9:13">
      <c r="I59294" s="51"/>
      <c r="M59294" s="51"/>
    </row>
    <row r="59295" spans="9:13">
      <c r="I59295" s="51"/>
      <c r="M59295" s="51"/>
    </row>
    <row r="59296" spans="9:13">
      <c r="I59296" s="51"/>
      <c r="M59296" s="51"/>
    </row>
    <row r="59297" spans="9:13">
      <c r="I59297" s="51"/>
      <c r="M59297" s="51"/>
    </row>
    <row r="59298" spans="9:13">
      <c r="I59298" s="51"/>
      <c r="M59298" s="51"/>
    </row>
    <row r="59299" spans="9:13">
      <c r="I59299" s="51"/>
      <c r="M59299" s="51"/>
    </row>
    <row r="59300" spans="9:13">
      <c r="I59300" s="51"/>
      <c r="M59300" s="51"/>
    </row>
    <row r="59301" spans="9:13">
      <c r="I59301" s="51"/>
      <c r="M59301" s="51"/>
    </row>
    <row r="59302" spans="9:13">
      <c r="I59302" s="51"/>
      <c r="M59302" s="51"/>
    </row>
    <row r="59303" spans="9:13">
      <c r="I59303" s="51"/>
      <c r="M59303" s="51"/>
    </row>
    <row r="59304" spans="9:13">
      <c r="I59304" s="51"/>
      <c r="M59304" s="51"/>
    </row>
    <row r="59305" spans="9:13">
      <c r="I59305" s="51"/>
      <c r="M59305" s="51"/>
    </row>
    <row r="59306" spans="9:13">
      <c r="I59306" s="51"/>
      <c r="M59306" s="51"/>
    </row>
    <row r="59307" spans="9:13">
      <c r="I59307" s="51"/>
      <c r="M59307" s="51"/>
    </row>
    <row r="59308" spans="9:13">
      <c r="I59308" s="51"/>
      <c r="M59308" s="51"/>
    </row>
    <row r="59309" spans="9:13">
      <c r="I59309" s="51"/>
      <c r="M59309" s="51"/>
    </row>
    <row r="59310" spans="9:13">
      <c r="I59310" s="51"/>
      <c r="M59310" s="51"/>
    </row>
    <row r="59311" spans="9:13">
      <c r="I59311" s="51"/>
      <c r="M59311" s="51"/>
    </row>
    <row r="59312" spans="9:13">
      <c r="I59312" s="51"/>
      <c r="M59312" s="51"/>
    </row>
    <row r="59313" spans="9:13">
      <c r="I59313" s="51"/>
      <c r="M59313" s="51"/>
    </row>
    <row r="59314" spans="9:13">
      <c r="I59314" s="51"/>
      <c r="M59314" s="51"/>
    </row>
    <row r="59315" spans="9:13">
      <c r="I59315" s="51"/>
      <c r="M59315" s="51"/>
    </row>
    <row r="59316" spans="9:13">
      <c r="I59316" s="51"/>
      <c r="M59316" s="51"/>
    </row>
    <row r="59317" spans="9:13">
      <c r="I59317" s="51"/>
      <c r="M59317" s="51"/>
    </row>
    <row r="59318" spans="9:13">
      <c r="I59318" s="51"/>
      <c r="M59318" s="51"/>
    </row>
    <row r="59319" spans="9:13">
      <c r="I59319" s="51"/>
      <c r="M59319" s="51"/>
    </row>
    <row r="59320" spans="9:13">
      <c r="I59320" s="51"/>
      <c r="M59320" s="51"/>
    </row>
    <row r="59321" spans="9:13">
      <c r="I59321" s="51"/>
      <c r="M59321" s="51"/>
    </row>
    <row r="59322" spans="9:13">
      <c r="I59322" s="51"/>
      <c r="M59322" s="51"/>
    </row>
    <row r="59323" spans="9:13">
      <c r="I59323" s="51"/>
      <c r="M59323" s="51"/>
    </row>
    <row r="59324" spans="9:13">
      <c r="I59324" s="51"/>
      <c r="M59324" s="51"/>
    </row>
    <row r="59325" spans="9:13">
      <c r="I59325" s="51"/>
      <c r="M59325" s="51"/>
    </row>
    <row r="59326" spans="9:13">
      <c r="I59326" s="51"/>
      <c r="M59326" s="51"/>
    </row>
    <row r="59327" spans="9:13">
      <c r="I59327" s="51"/>
      <c r="M59327" s="51"/>
    </row>
    <row r="59328" spans="9:13">
      <c r="I59328" s="51"/>
      <c r="M59328" s="51"/>
    </row>
    <row r="59329" spans="9:13">
      <c r="I59329" s="51"/>
      <c r="M59329" s="51"/>
    </row>
    <row r="59330" spans="9:13">
      <c r="I59330" s="51"/>
      <c r="M59330" s="51"/>
    </row>
    <row r="59331" spans="9:13">
      <c r="I59331" s="51"/>
      <c r="M59331" s="51"/>
    </row>
    <row r="59332" spans="9:13">
      <c r="I59332" s="51"/>
      <c r="M59332" s="51"/>
    </row>
    <row r="59333" spans="9:13">
      <c r="I59333" s="51"/>
      <c r="M59333" s="51"/>
    </row>
    <row r="59334" spans="9:13">
      <c r="I59334" s="51"/>
      <c r="M59334" s="51"/>
    </row>
    <row r="59335" spans="9:13">
      <c r="I59335" s="51"/>
      <c r="M59335" s="51"/>
    </row>
    <row r="59336" spans="9:13">
      <c r="I59336" s="51"/>
      <c r="M59336" s="51"/>
    </row>
    <row r="59337" spans="9:13">
      <c r="I59337" s="51"/>
      <c r="M59337" s="51"/>
    </row>
    <row r="59338" spans="9:13">
      <c r="I59338" s="51"/>
      <c r="M59338" s="51"/>
    </row>
    <row r="59339" spans="9:13">
      <c r="I59339" s="51"/>
      <c r="M59339" s="51"/>
    </row>
    <row r="59340" spans="9:13">
      <c r="I59340" s="51"/>
      <c r="M59340" s="51"/>
    </row>
    <row r="59341" spans="9:13">
      <c r="I59341" s="51"/>
      <c r="M59341" s="51"/>
    </row>
    <row r="59342" spans="9:13">
      <c r="I59342" s="51"/>
      <c r="M59342" s="51"/>
    </row>
    <row r="59343" spans="9:13">
      <c r="I59343" s="51"/>
      <c r="M59343" s="51"/>
    </row>
    <row r="59344" spans="9:13">
      <c r="I59344" s="51"/>
      <c r="M59344" s="51"/>
    </row>
    <row r="59345" spans="9:13">
      <c r="I59345" s="51"/>
      <c r="M59345" s="51"/>
    </row>
    <row r="59346" spans="9:13">
      <c r="I59346" s="51"/>
      <c r="M59346" s="51"/>
    </row>
    <row r="59347" spans="9:13">
      <c r="I59347" s="51"/>
      <c r="M59347" s="51"/>
    </row>
    <row r="59348" spans="9:13">
      <c r="I59348" s="51"/>
      <c r="M59348" s="51"/>
    </row>
    <row r="59349" spans="9:13">
      <c r="I59349" s="51"/>
      <c r="M59349" s="51"/>
    </row>
    <row r="59350" spans="9:13">
      <c r="I59350" s="51"/>
      <c r="M59350" s="51"/>
    </row>
    <row r="59351" spans="9:13">
      <c r="I59351" s="51"/>
      <c r="M59351" s="51"/>
    </row>
    <row r="59352" spans="9:13">
      <c r="I59352" s="51"/>
      <c r="M59352" s="51"/>
    </row>
    <row r="59353" spans="9:13">
      <c r="I59353" s="51"/>
      <c r="M59353" s="51"/>
    </row>
    <row r="59354" spans="9:13">
      <c r="I59354" s="51"/>
      <c r="M59354" s="51"/>
    </row>
    <row r="59355" spans="9:13">
      <c r="I59355" s="51"/>
      <c r="M59355" s="51"/>
    </row>
    <row r="59356" spans="9:13">
      <c r="I59356" s="51"/>
      <c r="M59356" s="51"/>
    </row>
    <row r="59357" spans="9:13">
      <c r="I59357" s="51"/>
      <c r="M59357" s="51"/>
    </row>
    <row r="59358" spans="9:13">
      <c r="I59358" s="51"/>
      <c r="M59358" s="51"/>
    </row>
    <row r="59359" spans="9:13">
      <c r="I59359" s="51"/>
      <c r="M59359" s="51"/>
    </row>
    <row r="59360" spans="9:13">
      <c r="I59360" s="51"/>
      <c r="M59360" s="51"/>
    </row>
    <row r="59361" spans="9:13">
      <c r="I59361" s="51"/>
      <c r="M59361" s="51"/>
    </row>
    <row r="59362" spans="9:13">
      <c r="I59362" s="51"/>
      <c r="M59362" s="51"/>
    </row>
    <row r="59363" spans="9:13">
      <c r="I59363" s="51"/>
      <c r="M59363" s="51"/>
    </row>
    <row r="59364" spans="9:13">
      <c r="I59364" s="51"/>
      <c r="M59364" s="51"/>
    </row>
    <row r="59365" spans="9:13">
      <c r="I59365" s="51"/>
      <c r="M59365" s="51"/>
    </row>
    <row r="59366" spans="9:13">
      <c r="I59366" s="51"/>
      <c r="M59366" s="51"/>
    </row>
    <row r="59367" spans="9:13">
      <c r="I59367" s="51"/>
      <c r="M59367" s="51"/>
    </row>
    <row r="59368" spans="9:13">
      <c r="I59368" s="51"/>
      <c r="M59368" s="51"/>
    </row>
    <row r="59369" spans="9:13">
      <c r="I59369" s="51"/>
      <c r="M59369" s="51"/>
    </row>
    <row r="59370" spans="9:13">
      <c r="I59370" s="51"/>
      <c r="M59370" s="51"/>
    </row>
    <row r="59371" spans="9:13">
      <c r="I59371" s="51"/>
      <c r="M59371" s="51"/>
    </row>
    <row r="59372" spans="9:13">
      <c r="I59372" s="51"/>
      <c r="M59372" s="51"/>
    </row>
    <row r="59373" spans="9:13">
      <c r="I59373" s="51"/>
      <c r="M59373" s="51"/>
    </row>
    <row r="59374" spans="9:13">
      <c r="I59374" s="51"/>
      <c r="M59374" s="51"/>
    </row>
    <row r="59375" spans="9:13">
      <c r="I59375" s="51"/>
      <c r="M59375" s="51"/>
    </row>
    <row r="59376" spans="9:13">
      <c r="I59376" s="51"/>
      <c r="M59376" s="51"/>
    </row>
    <row r="59377" spans="9:13">
      <c r="I59377" s="51"/>
      <c r="M59377" s="51"/>
    </row>
    <row r="59378" spans="9:13">
      <c r="I59378" s="51"/>
      <c r="M59378" s="51"/>
    </row>
    <row r="59379" spans="9:13">
      <c r="I59379" s="51"/>
      <c r="M59379" s="51"/>
    </row>
    <row r="59380" spans="9:13">
      <c r="I59380" s="51"/>
      <c r="M59380" s="51"/>
    </row>
    <row r="59381" spans="9:13">
      <c r="I59381" s="51"/>
      <c r="M59381" s="51"/>
    </row>
    <row r="59382" spans="9:13">
      <c r="I59382" s="51"/>
      <c r="M59382" s="51"/>
    </row>
    <row r="59383" spans="9:13">
      <c r="I59383" s="51"/>
      <c r="M59383" s="51"/>
    </row>
    <row r="59384" spans="9:13">
      <c r="I59384" s="51"/>
      <c r="M59384" s="51"/>
    </row>
    <row r="59385" spans="9:13">
      <c r="I59385" s="51"/>
      <c r="M59385" s="51"/>
    </row>
    <row r="59386" spans="9:13">
      <c r="I59386" s="51"/>
      <c r="M59386" s="51"/>
    </row>
    <row r="59387" spans="9:13">
      <c r="I59387" s="51"/>
      <c r="M59387" s="51"/>
    </row>
    <row r="59388" spans="9:13">
      <c r="I59388" s="51"/>
      <c r="M59388" s="51"/>
    </row>
    <row r="59389" spans="9:13">
      <c r="I59389" s="51"/>
      <c r="M59389" s="51"/>
    </row>
    <row r="59390" spans="9:13">
      <c r="I59390" s="51"/>
      <c r="M59390" s="51"/>
    </row>
    <row r="59391" spans="9:13">
      <c r="I59391" s="51"/>
      <c r="M59391" s="51"/>
    </row>
    <row r="59392" spans="9:13">
      <c r="I59392" s="51"/>
      <c r="M59392" s="51"/>
    </row>
    <row r="59393" spans="9:13">
      <c r="I59393" s="51"/>
      <c r="M59393" s="51"/>
    </row>
    <row r="59394" spans="9:13">
      <c r="I59394" s="51"/>
      <c r="M59394" s="51"/>
    </row>
    <row r="59395" spans="9:13">
      <c r="I59395" s="51"/>
      <c r="M59395" s="51"/>
    </row>
    <row r="59396" spans="9:13">
      <c r="I59396" s="51"/>
      <c r="M59396" s="51"/>
    </row>
    <row r="59397" spans="9:13">
      <c r="I59397" s="51"/>
      <c r="M59397" s="51"/>
    </row>
    <row r="59398" spans="9:13">
      <c r="I59398" s="51"/>
      <c r="M59398" s="51"/>
    </row>
    <row r="59399" spans="9:13">
      <c r="I59399" s="51"/>
      <c r="M59399" s="51"/>
    </row>
    <row r="59400" spans="9:13">
      <c r="I59400" s="51"/>
      <c r="M59400" s="51"/>
    </row>
    <row r="59401" spans="9:13">
      <c r="I59401" s="51"/>
      <c r="M59401" s="51"/>
    </row>
    <row r="59402" spans="9:13">
      <c r="I59402" s="51"/>
      <c r="M59402" s="51"/>
    </row>
    <row r="59403" spans="9:13">
      <c r="I59403" s="51"/>
      <c r="M59403" s="51"/>
    </row>
    <row r="59404" spans="9:13">
      <c r="I59404" s="51"/>
      <c r="M59404" s="51"/>
    </row>
    <row r="59405" spans="9:13">
      <c r="I59405" s="51"/>
      <c r="M59405" s="51"/>
    </row>
    <row r="59406" spans="9:13">
      <c r="I59406" s="51"/>
      <c r="M59406" s="51"/>
    </row>
    <row r="59407" spans="9:13">
      <c r="I59407" s="51"/>
      <c r="M59407" s="51"/>
    </row>
    <row r="59408" spans="9:13">
      <c r="I59408" s="51"/>
      <c r="M59408" s="51"/>
    </row>
    <row r="59409" spans="9:13">
      <c r="I59409" s="51"/>
      <c r="M59409" s="51"/>
    </row>
    <row r="59410" spans="9:13">
      <c r="I59410" s="51"/>
      <c r="M59410" s="51"/>
    </row>
    <row r="59411" spans="9:13">
      <c r="I59411" s="51"/>
      <c r="M59411" s="51"/>
    </row>
    <row r="59412" spans="9:13">
      <c r="I59412" s="51"/>
      <c r="M59412" s="51"/>
    </row>
    <row r="59413" spans="9:13">
      <c r="I59413" s="51"/>
      <c r="M59413" s="51"/>
    </row>
    <row r="59414" spans="9:13">
      <c r="I59414" s="51"/>
      <c r="M59414" s="51"/>
    </row>
    <row r="59415" spans="9:13">
      <c r="I59415" s="51"/>
      <c r="M59415" s="51"/>
    </row>
    <row r="59416" spans="9:13">
      <c r="I59416" s="51"/>
      <c r="M59416" s="51"/>
    </row>
    <row r="59417" spans="9:13">
      <c r="I59417" s="51"/>
      <c r="M59417" s="51"/>
    </row>
    <row r="59418" spans="9:13">
      <c r="I59418" s="51"/>
      <c r="M59418" s="51"/>
    </row>
    <row r="59419" spans="9:13">
      <c r="I59419" s="51"/>
      <c r="M59419" s="51"/>
    </row>
    <row r="59420" spans="9:13">
      <c r="I59420" s="51"/>
      <c r="M59420" s="51"/>
    </row>
    <row r="59421" spans="9:13">
      <c r="I59421" s="51"/>
      <c r="M59421" s="51"/>
    </row>
    <row r="59422" spans="9:13">
      <c r="I59422" s="51"/>
      <c r="M59422" s="51"/>
    </row>
    <row r="59423" spans="9:13">
      <c r="I59423" s="51"/>
      <c r="M59423" s="51"/>
    </row>
    <row r="59424" spans="9:13">
      <c r="I59424" s="51"/>
      <c r="M59424" s="51"/>
    </row>
    <row r="59425" spans="9:13">
      <c r="I59425" s="51"/>
      <c r="M59425" s="51"/>
    </row>
    <row r="59426" spans="9:13">
      <c r="I59426" s="51"/>
      <c r="M59426" s="51"/>
    </row>
    <row r="59427" spans="9:13">
      <c r="I59427" s="51"/>
      <c r="M59427" s="51"/>
    </row>
    <row r="59428" spans="9:13">
      <c r="I59428" s="51"/>
      <c r="M59428" s="51"/>
    </row>
    <row r="59429" spans="9:13">
      <c r="I59429" s="51"/>
      <c r="M59429" s="51"/>
    </row>
    <row r="59430" spans="9:13">
      <c r="I59430" s="51"/>
      <c r="M59430" s="51"/>
    </row>
    <row r="59431" spans="9:13">
      <c r="I59431" s="51"/>
      <c r="M59431" s="51"/>
    </row>
    <row r="59432" spans="9:13">
      <c r="I59432" s="51"/>
      <c r="M59432" s="51"/>
    </row>
    <row r="59433" spans="9:13">
      <c r="I59433" s="51"/>
      <c r="M59433" s="51"/>
    </row>
    <row r="59434" spans="9:13">
      <c r="I59434" s="51"/>
      <c r="M59434" s="51"/>
    </row>
    <row r="59435" spans="9:13">
      <c r="I59435" s="51"/>
      <c r="M59435" s="51"/>
    </row>
    <row r="59436" spans="9:13">
      <c r="I59436" s="51"/>
      <c r="M59436" s="51"/>
    </row>
    <row r="59437" spans="9:13">
      <c r="I59437" s="51"/>
      <c r="M59437" s="51"/>
    </row>
    <row r="59438" spans="9:13">
      <c r="I59438" s="51"/>
      <c r="M59438" s="51"/>
    </row>
    <row r="59439" spans="9:13">
      <c r="I59439" s="51"/>
      <c r="M59439" s="51"/>
    </row>
    <row r="59440" spans="9:13">
      <c r="I59440" s="51"/>
      <c r="M59440" s="51"/>
    </row>
    <row r="59441" spans="9:13">
      <c r="I59441" s="51"/>
      <c r="M59441" s="51"/>
    </row>
    <row r="59442" spans="9:13">
      <c r="I59442" s="51"/>
      <c r="M59442" s="51"/>
    </row>
    <row r="59443" spans="9:13">
      <c r="I59443" s="51"/>
      <c r="M59443" s="51"/>
    </row>
    <row r="59444" spans="9:13">
      <c r="I59444" s="51"/>
      <c r="M59444" s="51"/>
    </row>
    <row r="59445" spans="9:13">
      <c r="I59445" s="51"/>
      <c r="M59445" s="51"/>
    </row>
    <row r="59446" spans="9:13">
      <c r="I59446" s="51"/>
      <c r="M59446" s="51"/>
    </row>
    <row r="59447" spans="9:13">
      <c r="I59447" s="51"/>
      <c r="M59447" s="51"/>
    </row>
    <row r="59448" spans="9:13">
      <c r="I59448" s="51"/>
      <c r="M59448" s="51"/>
    </row>
    <row r="59449" spans="9:13">
      <c r="I59449" s="51"/>
      <c r="M59449" s="51"/>
    </row>
    <row r="59450" spans="9:13">
      <c r="I59450" s="51"/>
      <c r="M59450" s="51"/>
    </row>
    <row r="59451" spans="9:13">
      <c r="I59451" s="51"/>
      <c r="M59451" s="51"/>
    </row>
    <row r="59452" spans="9:13">
      <c r="I59452" s="51"/>
      <c r="M59452" s="51"/>
    </row>
    <row r="59453" spans="9:13">
      <c r="I59453" s="51"/>
      <c r="M59453" s="51"/>
    </row>
    <row r="59454" spans="9:13">
      <c r="I59454" s="51"/>
      <c r="M59454" s="51"/>
    </row>
    <row r="59455" spans="9:13">
      <c r="I59455" s="51"/>
      <c r="M59455" s="51"/>
    </row>
    <row r="59456" spans="9:13">
      <c r="I59456" s="51"/>
      <c r="M59456" s="51"/>
    </row>
    <row r="59457" spans="9:13">
      <c r="I59457" s="51"/>
      <c r="M59457" s="51"/>
    </row>
    <row r="59458" spans="9:13">
      <c r="I59458" s="51"/>
      <c r="M59458" s="51"/>
    </row>
    <row r="59459" spans="9:13">
      <c r="I59459" s="51"/>
      <c r="M59459" s="51"/>
    </row>
    <row r="59460" spans="9:13">
      <c r="I59460" s="51"/>
      <c r="M59460" s="51"/>
    </row>
    <row r="59461" spans="9:13">
      <c r="I59461" s="51"/>
      <c r="M59461" s="51"/>
    </row>
    <row r="59462" spans="9:13">
      <c r="I59462" s="51"/>
      <c r="M59462" s="51"/>
    </row>
    <row r="59463" spans="9:13">
      <c r="I59463" s="51"/>
      <c r="M59463" s="51"/>
    </row>
    <row r="59464" spans="9:13">
      <c r="I59464" s="51"/>
      <c r="M59464" s="51"/>
    </row>
    <row r="59465" spans="9:13">
      <c r="I59465" s="51"/>
      <c r="M59465" s="51"/>
    </row>
    <row r="59466" spans="9:13">
      <c r="I59466" s="51"/>
      <c r="M59466" s="51"/>
    </row>
    <row r="59467" spans="9:13">
      <c r="I59467" s="51"/>
      <c r="M59467" s="51"/>
    </row>
    <row r="59468" spans="9:13">
      <c r="I59468" s="51"/>
      <c r="M59468" s="51"/>
    </row>
    <row r="59469" spans="9:13">
      <c r="I59469" s="51"/>
      <c r="M59469" s="51"/>
    </row>
    <row r="59470" spans="9:13">
      <c r="I59470" s="51"/>
      <c r="M59470" s="51"/>
    </row>
    <row r="59471" spans="9:13">
      <c r="I59471" s="51"/>
      <c r="M59471" s="51"/>
    </row>
    <row r="59472" spans="9:13">
      <c r="I59472" s="51"/>
      <c r="M59472" s="51"/>
    </row>
    <row r="59473" spans="9:13">
      <c r="I59473" s="51"/>
      <c r="M59473" s="51"/>
    </row>
    <row r="59474" spans="9:13">
      <c r="I59474" s="51"/>
      <c r="M59474" s="51"/>
    </row>
    <row r="59475" spans="9:13">
      <c r="I59475" s="51"/>
      <c r="M59475" s="51"/>
    </row>
    <row r="59476" spans="9:13">
      <c r="I59476" s="51"/>
      <c r="M59476" s="51"/>
    </row>
    <row r="59477" spans="9:13">
      <c r="I59477" s="51"/>
      <c r="M59477" s="51"/>
    </row>
    <row r="59478" spans="9:13">
      <c r="I59478" s="51"/>
      <c r="M59478" s="51"/>
    </row>
    <row r="59479" spans="9:13">
      <c r="I59479" s="51"/>
      <c r="M59479" s="51"/>
    </row>
    <row r="59480" spans="9:13">
      <c r="I59480" s="51"/>
      <c r="M59480" s="51"/>
    </row>
    <row r="59481" spans="9:13">
      <c r="I59481" s="51"/>
      <c r="M59481" s="51"/>
    </row>
    <row r="59482" spans="9:13">
      <c r="I59482" s="51"/>
      <c r="M59482" s="51"/>
    </row>
    <row r="59483" spans="9:13">
      <c r="I59483" s="51"/>
      <c r="M59483" s="51"/>
    </row>
    <row r="59484" spans="9:13">
      <c r="I59484" s="51"/>
      <c r="M59484" s="51"/>
    </row>
    <row r="59485" spans="9:13">
      <c r="I59485" s="51"/>
      <c r="M59485" s="51"/>
    </row>
    <row r="59486" spans="9:13">
      <c r="I59486" s="51"/>
      <c r="M59486" s="51"/>
    </row>
    <row r="59487" spans="9:13">
      <c r="I59487" s="51"/>
      <c r="M59487" s="51"/>
    </row>
    <row r="59488" spans="9:13">
      <c r="I59488" s="51"/>
      <c r="M59488" s="51"/>
    </row>
    <row r="59489" spans="9:13">
      <c r="I59489" s="51"/>
      <c r="M59489" s="51"/>
    </row>
    <row r="59490" spans="9:13">
      <c r="I59490" s="51"/>
      <c r="M59490" s="51"/>
    </row>
    <row r="59491" spans="9:13">
      <c r="I59491" s="51"/>
      <c r="M59491" s="51"/>
    </row>
    <row r="59492" spans="9:13">
      <c r="I59492" s="51"/>
      <c r="M59492" s="51"/>
    </row>
    <row r="59493" spans="9:13">
      <c r="I59493" s="51"/>
      <c r="M59493" s="51"/>
    </row>
    <row r="59494" spans="9:13">
      <c r="I59494" s="51"/>
      <c r="M59494" s="51"/>
    </row>
    <row r="59495" spans="9:13">
      <c r="I59495" s="51"/>
      <c r="M59495" s="51"/>
    </row>
    <row r="59496" spans="9:13">
      <c r="I59496" s="51"/>
      <c r="M59496" s="51"/>
    </row>
    <row r="59497" spans="9:13">
      <c r="I59497" s="51"/>
      <c r="M59497" s="51"/>
    </row>
    <row r="59498" spans="9:13">
      <c r="I59498" s="51"/>
      <c r="M59498" s="51"/>
    </row>
    <row r="59499" spans="9:13">
      <c r="I59499" s="51"/>
      <c r="M59499" s="51"/>
    </row>
    <row r="59500" spans="9:13">
      <c r="I59500" s="51"/>
      <c r="M59500" s="51"/>
    </row>
    <row r="59501" spans="9:13">
      <c r="I59501" s="51"/>
      <c r="M59501" s="51"/>
    </row>
    <row r="59502" spans="9:13">
      <c r="I59502" s="51"/>
      <c r="M59502" s="51"/>
    </row>
    <row r="59503" spans="9:13">
      <c r="I59503" s="51"/>
      <c r="M59503" s="51"/>
    </row>
    <row r="59504" spans="9:13">
      <c r="I59504" s="51"/>
      <c r="M59504" s="51"/>
    </row>
    <row r="59505" spans="9:13">
      <c r="I59505" s="51"/>
      <c r="M59505" s="51"/>
    </row>
    <row r="59506" spans="9:13">
      <c r="I59506" s="51"/>
      <c r="M59506" s="51"/>
    </row>
    <row r="59507" spans="9:13">
      <c r="I59507" s="51"/>
      <c r="M59507" s="51"/>
    </row>
    <row r="59508" spans="9:13">
      <c r="I59508" s="51"/>
      <c r="M59508" s="51"/>
    </row>
    <row r="59509" spans="9:13">
      <c r="I59509" s="51"/>
      <c r="M59509" s="51"/>
    </row>
    <row r="59510" spans="9:13">
      <c r="I59510" s="51"/>
      <c r="M59510" s="51"/>
    </row>
    <row r="59511" spans="9:13">
      <c r="I59511" s="51"/>
      <c r="M59511" s="51"/>
    </row>
    <row r="59512" spans="9:13">
      <c r="I59512" s="51"/>
      <c r="M59512" s="51"/>
    </row>
    <row r="59513" spans="9:13">
      <c r="I59513" s="51"/>
      <c r="M59513" s="51"/>
    </row>
    <row r="59514" spans="9:13">
      <c r="I59514" s="51"/>
      <c r="M59514" s="51"/>
    </row>
    <row r="59515" spans="9:13">
      <c r="I59515" s="51"/>
      <c r="M59515" s="51"/>
    </row>
    <row r="59516" spans="9:13">
      <c r="I59516" s="51"/>
      <c r="M59516" s="51"/>
    </row>
    <row r="59517" spans="9:13">
      <c r="I59517" s="51"/>
      <c r="M59517" s="51"/>
    </row>
    <row r="59518" spans="9:13">
      <c r="I59518" s="51"/>
      <c r="M59518" s="51"/>
    </row>
    <row r="59519" spans="9:13">
      <c r="I59519" s="51"/>
      <c r="M59519" s="51"/>
    </row>
    <row r="59520" spans="9:13">
      <c r="I59520" s="51"/>
      <c r="M59520" s="51"/>
    </row>
    <row r="59521" spans="9:13">
      <c r="I59521" s="51"/>
      <c r="M59521" s="51"/>
    </row>
    <row r="59522" spans="9:13">
      <c r="I59522" s="51"/>
      <c r="M59522" s="51"/>
    </row>
    <row r="59523" spans="9:13">
      <c r="I59523" s="51"/>
      <c r="M59523" s="51"/>
    </row>
    <row r="59524" spans="9:13">
      <c r="I59524" s="51"/>
      <c r="M59524" s="51"/>
    </row>
    <row r="59525" spans="9:13">
      <c r="I59525" s="51"/>
      <c r="M59525" s="51"/>
    </row>
    <row r="59526" spans="9:13">
      <c r="I59526" s="51"/>
      <c r="M59526" s="51"/>
    </row>
    <row r="59527" spans="9:13">
      <c r="I59527" s="51"/>
      <c r="M59527" s="51"/>
    </row>
    <row r="59528" spans="9:13">
      <c r="I59528" s="51"/>
      <c r="M59528" s="51"/>
    </row>
    <row r="59529" spans="9:13">
      <c r="I59529" s="51"/>
      <c r="M59529" s="51"/>
    </row>
    <row r="59530" spans="9:13">
      <c r="I59530" s="51"/>
      <c r="M59530" s="51"/>
    </row>
    <row r="59531" spans="9:13">
      <c r="I59531" s="51"/>
      <c r="M59531" s="51"/>
    </row>
    <row r="59532" spans="9:13">
      <c r="I59532" s="51"/>
      <c r="M59532" s="51"/>
    </row>
    <row r="59533" spans="9:13">
      <c r="I59533" s="51"/>
      <c r="M59533" s="51"/>
    </row>
    <row r="59534" spans="9:13">
      <c r="I59534" s="51"/>
      <c r="M59534" s="51"/>
    </row>
    <row r="59535" spans="9:13">
      <c r="I59535" s="51"/>
      <c r="M59535" s="51"/>
    </row>
    <row r="59536" spans="9:13">
      <c r="I59536" s="51"/>
      <c r="M59536" s="51"/>
    </row>
    <row r="59537" spans="9:13">
      <c r="I59537" s="51"/>
      <c r="M59537" s="51"/>
    </row>
    <row r="59538" spans="9:13">
      <c r="I59538" s="51"/>
      <c r="M59538" s="51"/>
    </row>
    <row r="59539" spans="9:13">
      <c r="I59539" s="51"/>
      <c r="M59539" s="51"/>
    </row>
    <row r="59540" spans="9:13">
      <c r="I59540" s="51"/>
      <c r="M59540" s="51"/>
    </row>
    <row r="59541" spans="9:13">
      <c r="I59541" s="51"/>
      <c r="M59541" s="51"/>
    </row>
    <row r="59542" spans="9:13">
      <c r="I59542" s="51"/>
      <c r="M59542" s="51"/>
    </row>
    <row r="59543" spans="9:13">
      <c r="I59543" s="51"/>
      <c r="M59543" s="51"/>
    </row>
    <row r="59544" spans="9:13">
      <c r="I59544" s="51"/>
      <c r="M59544" s="51"/>
    </row>
    <row r="59545" spans="9:13">
      <c r="I59545" s="51"/>
      <c r="M59545" s="51"/>
    </row>
    <row r="59546" spans="9:13">
      <c r="I59546" s="51"/>
      <c r="M59546" s="51"/>
    </row>
    <row r="59547" spans="9:13">
      <c r="I59547" s="51"/>
      <c r="M59547" s="51"/>
    </row>
    <row r="59548" spans="9:13">
      <c r="I59548" s="51"/>
      <c r="M59548" s="51"/>
    </row>
    <row r="59549" spans="9:13">
      <c r="I59549" s="51"/>
      <c r="M59549" s="51"/>
    </row>
    <row r="59550" spans="9:13">
      <c r="I59550" s="51"/>
      <c r="M59550" s="51"/>
    </row>
    <row r="59551" spans="9:13">
      <c r="I59551" s="51"/>
      <c r="M59551" s="51"/>
    </row>
    <row r="59552" spans="9:13">
      <c r="I59552" s="51"/>
      <c r="M59552" s="51"/>
    </row>
    <row r="59553" spans="9:13">
      <c r="I59553" s="51"/>
      <c r="M59553" s="51"/>
    </row>
    <row r="59554" spans="9:13">
      <c r="I59554" s="51"/>
      <c r="M59554" s="51"/>
    </row>
    <row r="59555" spans="9:13">
      <c r="I59555" s="51"/>
      <c r="M59555" s="51"/>
    </row>
    <row r="59556" spans="9:13">
      <c r="I59556" s="51"/>
      <c r="M59556" s="51"/>
    </row>
    <row r="59557" spans="9:13">
      <c r="I59557" s="51"/>
      <c r="M59557" s="51"/>
    </row>
    <row r="59558" spans="9:13">
      <c r="I59558" s="51"/>
      <c r="M59558" s="51"/>
    </row>
    <row r="59559" spans="9:13">
      <c r="I59559" s="51"/>
      <c r="M59559" s="51"/>
    </row>
    <row r="59560" spans="9:13">
      <c r="I59560" s="51"/>
      <c r="M59560" s="51"/>
    </row>
    <row r="59561" spans="9:13">
      <c r="I59561" s="51"/>
      <c r="M59561" s="51"/>
    </row>
    <row r="59562" spans="9:13">
      <c r="I59562" s="51"/>
      <c r="M59562" s="51"/>
    </row>
    <row r="59563" spans="9:13">
      <c r="I59563" s="51"/>
      <c r="M59563" s="51"/>
    </row>
    <row r="59564" spans="9:13">
      <c r="I59564" s="51"/>
      <c r="M59564" s="51"/>
    </row>
    <row r="59565" spans="9:13">
      <c r="I59565" s="51"/>
      <c r="M59565" s="51"/>
    </row>
    <row r="59566" spans="9:13">
      <c r="I59566" s="51"/>
      <c r="M59566" s="51"/>
    </row>
    <row r="59567" spans="9:13">
      <c r="I59567" s="51"/>
      <c r="M59567" s="51"/>
    </row>
    <row r="59568" spans="9:13">
      <c r="I59568" s="51"/>
      <c r="M59568" s="51"/>
    </row>
    <row r="59569" spans="9:13">
      <c r="I59569" s="51"/>
      <c r="M59569" s="51"/>
    </row>
    <row r="59570" spans="9:13">
      <c r="I59570" s="51"/>
      <c r="M59570" s="51"/>
    </row>
    <row r="59571" spans="9:13">
      <c r="I59571" s="51"/>
      <c r="M59571" s="51"/>
    </row>
    <row r="59572" spans="9:13">
      <c r="I59572" s="51"/>
      <c r="M59572" s="51"/>
    </row>
    <row r="59573" spans="9:13">
      <c r="I59573" s="51"/>
      <c r="M59573" s="51"/>
    </row>
    <row r="59574" spans="9:13">
      <c r="I59574" s="51"/>
      <c r="M59574" s="51"/>
    </row>
    <row r="59575" spans="9:13">
      <c r="I59575" s="51"/>
      <c r="M59575" s="51"/>
    </row>
    <row r="59576" spans="9:13">
      <c r="I59576" s="51"/>
      <c r="M59576" s="51"/>
    </row>
    <row r="59577" spans="9:13">
      <c r="I59577" s="51"/>
      <c r="M59577" s="51"/>
    </row>
    <row r="59578" spans="9:13">
      <c r="I59578" s="51"/>
      <c r="M59578" s="51"/>
    </row>
    <row r="59579" spans="9:13">
      <c r="I59579" s="51"/>
      <c r="M59579" s="51"/>
    </row>
    <row r="59580" spans="9:13">
      <c r="I59580" s="51"/>
      <c r="M59580" s="51"/>
    </row>
    <row r="59581" spans="9:13">
      <c r="I59581" s="51"/>
      <c r="M59581" s="51"/>
    </row>
    <row r="59582" spans="9:13">
      <c r="I59582" s="51"/>
      <c r="M59582" s="51"/>
    </row>
    <row r="59583" spans="9:13">
      <c r="I59583" s="51"/>
      <c r="M59583" s="51"/>
    </row>
    <row r="59584" spans="9:13">
      <c r="I59584" s="51"/>
      <c r="M59584" s="51"/>
    </row>
    <row r="59585" spans="9:13">
      <c r="I59585" s="51"/>
      <c r="M59585" s="51"/>
    </row>
    <row r="59586" spans="9:13">
      <c r="I59586" s="51"/>
      <c r="M59586" s="51"/>
    </row>
    <row r="59587" spans="9:13">
      <c r="I59587" s="51"/>
      <c r="M59587" s="51"/>
    </row>
    <row r="59588" spans="9:13">
      <c r="I59588" s="51"/>
      <c r="M59588" s="51"/>
    </row>
    <row r="59589" spans="9:13">
      <c r="I59589" s="51"/>
      <c r="M59589" s="51"/>
    </row>
    <row r="59590" spans="9:13">
      <c r="I59590" s="51"/>
      <c r="M59590" s="51"/>
    </row>
    <row r="59591" spans="9:13">
      <c r="I59591" s="51"/>
      <c r="M59591" s="51"/>
    </row>
    <row r="59592" spans="9:13">
      <c r="I59592" s="51"/>
      <c r="M59592" s="51"/>
    </row>
    <row r="59593" spans="9:13">
      <c r="I59593" s="51"/>
      <c r="M59593" s="51"/>
    </row>
    <row r="59594" spans="9:13">
      <c r="I59594" s="51"/>
      <c r="M59594" s="51"/>
    </row>
    <row r="59595" spans="9:13">
      <c r="I59595" s="51"/>
      <c r="M59595" s="51"/>
    </row>
    <row r="59596" spans="9:13">
      <c r="I59596" s="51"/>
      <c r="M59596" s="51"/>
    </row>
    <row r="59597" spans="9:13">
      <c r="I59597" s="51"/>
      <c r="M59597" s="51"/>
    </row>
    <row r="59598" spans="9:13">
      <c r="I59598" s="51"/>
      <c r="M59598" s="51"/>
    </row>
    <row r="59599" spans="9:13">
      <c r="I59599" s="51"/>
      <c r="M59599" s="51"/>
    </row>
    <row r="59600" spans="9:13">
      <c r="I59600" s="51"/>
      <c r="M59600" s="51"/>
    </row>
    <row r="59601" spans="9:13">
      <c r="I59601" s="51"/>
      <c r="M59601" s="51"/>
    </row>
    <row r="59602" spans="9:13">
      <c r="I59602" s="51"/>
      <c r="M59602" s="51"/>
    </row>
    <row r="59603" spans="9:13">
      <c r="I59603" s="51"/>
      <c r="M59603" s="51"/>
    </row>
    <row r="59604" spans="9:13">
      <c r="I59604" s="51"/>
      <c r="M59604" s="51"/>
    </row>
    <row r="59605" spans="9:13">
      <c r="I59605" s="51"/>
      <c r="M59605" s="51"/>
    </row>
    <row r="59606" spans="9:13">
      <c r="I59606" s="51"/>
      <c r="M59606" s="51"/>
    </row>
    <row r="59607" spans="9:13">
      <c r="I59607" s="51"/>
      <c r="M59607" s="51"/>
    </row>
    <row r="59608" spans="9:13">
      <c r="I59608" s="51"/>
      <c r="M59608" s="51"/>
    </row>
    <row r="59609" spans="9:13">
      <c r="I59609" s="51"/>
      <c r="M59609" s="51"/>
    </row>
    <row r="59610" spans="9:13">
      <c r="I59610" s="51"/>
      <c r="M59610" s="51"/>
    </row>
    <row r="59611" spans="9:13">
      <c r="I59611" s="51"/>
      <c r="M59611" s="51"/>
    </row>
    <row r="59612" spans="9:13">
      <c r="I59612" s="51"/>
      <c r="M59612" s="51"/>
    </row>
    <row r="59613" spans="9:13">
      <c r="I59613" s="51"/>
      <c r="M59613" s="51"/>
    </row>
    <row r="59614" spans="9:13">
      <c r="I59614" s="51"/>
      <c r="M59614" s="51"/>
    </row>
    <row r="59615" spans="9:13">
      <c r="I59615" s="51"/>
      <c r="M59615" s="51"/>
    </row>
    <row r="59616" spans="9:13">
      <c r="I59616" s="51"/>
      <c r="M59616" s="51"/>
    </row>
    <row r="59617" spans="9:13">
      <c r="I59617" s="51"/>
      <c r="M59617" s="51"/>
    </row>
    <row r="59618" spans="9:13">
      <c r="I59618" s="51"/>
      <c r="M59618" s="51"/>
    </row>
    <row r="59619" spans="9:13">
      <c r="I59619" s="51"/>
      <c r="M59619" s="51"/>
    </row>
    <row r="59620" spans="9:13">
      <c r="I59620" s="51"/>
      <c r="M59620" s="51"/>
    </row>
    <row r="59621" spans="9:13">
      <c r="I59621" s="51"/>
      <c r="M59621" s="51"/>
    </row>
    <row r="59622" spans="9:13">
      <c r="I59622" s="51"/>
      <c r="M59622" s="51"/>
    </row>
    <row r="59623" spans="9:13">
      <c r="I59623" s="51"/>
      <c r="M59623" s="51"/>
    </row>
    <row r="59624" spans="9:13">
      <c r="I59624" s="51"/>
      <c r="M59624" s="51"/>
    </row>
    <row r="59625" spans="9:13">
      <c r="I59625" s="51"/>
      <c r="M59625" s="51"/>
    </row>
    <row r="59626" spans="9:13">
      <c r="I59626" s="51"/>
      <c r="M59626" s="51"/>
    </row>
    <row r="59627" spans="9:13">
      <c r="I59627" s="51"/>
      <c r="M59627" s="51"/>
    </row>
    <row r="59628" spans="9:13">
      <c r="I59628" s="51"/>
      <c r="M59628" s="51"/>
    </row>
    <row r="59629" spans="9:13">
      <c r="I59629" s="51"/>
      <c r="M59629" s="51"/>
    </row>
    <row r="59630" spans="9:13">
      <c r="I59630" s="51"/>
      <c r="M59630" s="51"/>
    </row>
    <row r="59631" spans="9:13">
      <c r="I59631" s="51"/>
      <c r="M59631" s="51"/>
    </row>
    <row r="59632" spans="9:13">
      <c r="I59632" s="51"/>
      <c r="M59632" s="51"/>
    </row>
    <row r="59633" spans="9:13">
      <c r="I59633" s="51"/>
      <c r="M59633" s="51"/>
    </row>
    <row r="59634" spans="9:13">
      <c r="I59634" s="51"/>
      <c r="M59634" s="51"/>
    </row>
    <row r="59635" spans="9:13">
      <c r="I59635" s="51"/>
      <c r="M59635" s="51"/>
    </row>
    <row r="59636" spans="9:13">
      <c r="I59636" s="51"/>
      <c r="M59636" s="51"/>
    </row>
    <row r="59637" spans="9:13">
      <c r="I59637" s="51"/>
      <c r="M59637" s="51"/>
    </row>
    <row r="59638" spans="9:13">
      <c r="I59638" s="51"/>
      <c r="M59638" s="51"/>
    </row>
    <row r="59639" spans="9:13">
      <c r="I59639" s="51"/>
      <c r="M59639" s="51"/>
    </row>
    <row r="59640" spans="9:13">
      <c r="I59640" s="51"/>
      <c r="M59640" s="51"/>
    </row>
    <row r="59641" spans="9:13">
      <c r="I59641" s="51"/>
      <c r="M59641" s="51"/>
    </row>
    <row r="59642" spans="9:13">
      <c r="I59642" s="51"/>
      <c r="M59642" s="51"/>
    </row>
    <row r="59643" spans="9:13">
      <c r="I59643" s="51"/>
      <c r="M59643" s="51"/>
    </row>
    <row r="59644" spans="9:13">
      <c r="I59644" s="51"/>
      <c r="M59644" s="51"/>
    </row>
    <row r="59645" spans="9:13">
      <c r="I59645" s="51"/>
      <c r="M59645" s="51"/>
    </row>
    <row r="59646" spans="9:13">
      <c r="I59646" s="51"/>
      <c r="M59646" s="51"/>
    </row>
    <row r="59647" spans="9:13">
      <c r="I59647" s="51"/>
      <c r="M59647" s="51"/>
    </row>
    <row r="59648" spans="9:13">
      <c r="I59648" s="51"/>
      <c r="M59648" s="51"/>
    </row>
    <row r="59649" spans="9:13">
      <c r="I59649" s="51"/>
      <c r="M59649" s="51"/>
    </row>
    <row r="59650" spans="9:13">
      <c r="I59650" s="51"/>
      <c r="M59650" s="51"/>
    </row>
    <row r="59651" spans="9:13">
      <c r="I59651" s="51"/>
      <c r="M59651" s="51"/>
    </row>
    <row r="59652" spans="9:13">
      <c r="I59652" s="51"/>
      <c r="M59652" s="51"/>
    </row>
    <row r="59653" spans="9:13">
      <c r="I59653" s="51"/>
      <c r="M59653" s="51"/>
    </row>
    <row r="59654" spans="9:13">
      <c r="I59654" s="51"/>
      <c r="M59654" s="51"/>
    </row>
    <row r="59655" spans="9:13">
      <c r="I59655" s="51"/>
      <c r="M59655" s="51"/>
    </row>
    <row r="59656" spans="9:13">
      <c r="I59656" s="51"/>
      <c r="M59656" s="51"/>
    </row>
    <row r="59657" spans="9:13">
      <c r="I59657" s="51"/>
      <c r="M59657" s="51"/>
    </row>
    <row r="59658" spans="9:13">
      <c r="I59658" s="51"/>
      <c r="M59658" s="51"/>
    </row>
    <row r="59659" spans="9:13">
      <c r="I59659" s="51"/>
      <c r="M59659" s="51"/>
    </row>
    <row r="59660" spans="9:13">
      <c r="I59660" s="51"/>
      <c r="M59660" s="51"/>
    </row>
    <row r="59661" spans="9:13">
      <c r="I59661" s="51"/>
      <c r="M59661" s="51"/>
    </row>
    <row r="59662" spans="9:13">
      <c r="I59662" s="51"/>
      <c r="M59662" s="51"/>
    </row>
    <row r="59663" spans="9:13">
      <c r="I59663" s="51"/>
      <c r="M59663" s="51"/>
    </row>
    <row r="59664" spans="9:13">
      <c r="I59664" s="51"/>
      <c r="M59664" s="51"/>
    </row>
    <row r="59665" spans="9:13">
      <c r="I59665" s="51"/>
      <c r="M59665" s="51"/>
    </row>
    <row r="59666" spans="9:13">
      <c r="I59666" s="51"/>
      <c r="M59666" s="51"/>
    </row>
    <row r="59667" spans="9:13">
      <c r="I59667" s="51"/>
      <c r="M59667" s="51"/>
    </row>
    <row r="59668" spans="9:13">
      <c r="I59668" s="51"/>
      <c r="M59668" s="51"/>
    </row>
    <row r="59669" spans="9:13">
      <c r="I59669" s="51"/>
      <c r="M59669" s="51"/>
    </row>
    <row r="59670" spans="9:13">
      <c r="I59670" s="51"/>
      <c r="M59670" s="51"/>
    </row>
    <row r="59671" spans="9:13">
      <c r="I59671" s="51"/>
      <c r="M59671" s="51"/>
    </row>
    <row r="59672" spans="9:13">
      <c r="I59672" s="51"/>
      <c r="M59672" s="51"/>
    </row>
    <row r="59673" spans="9:13">
      <c r="I59673" s="51"/>
      <c r="M59673" s="51"/>
    </row>
    <row r="59674" spans="9:13">
      <c r="I59674" s="51"/>
      <c r="M59674" s="51"/>
    </row>
    <row r="59675" spans="9:13">
      <c r="I59675" s="51"/>
      <c r="M59675" s="51"/>
    </row>
    <row r="59676" spans="9:13">
      <c r="I59676" s="51"/>
      <c r="M59676" s="51"/>
    </row>
    <row r="59677" spans="9:13">
      <c r="I59677" s="51"/>
      <c r="M59677" s="51"/>
    </row>
    <row r="59678" spans="9:13">
      <c r="I59678" s="51"/>
      <c r="M59678" s="51"/>
    </row>
    <row r="59679" spans="9:13">
      <c r="I59679" s="51"/>
      <c r="M59679" s="51"/>
    </row>
    <row r="59680" spans="9:13">
      <c r="I59680" s="51"/>
      <c r="M59680" s="51"/>
    </row>
    <row r="59681" spans="9:13">
      <c r="I59681" s="51"/>
      <c r="M59681" s="51"/>
    </row>
    <row r="59682" spans="9:13">
      <c r="I59682" s="51"/>
      <c r="M59682" s="51"/>
    </row>
    <row r="59683" spans="9:13">
      <c r="I59683" s="51"/>
      <c r="M59683" s="51"/>
    </row>
    <row r="59684" spans="9:13">
      <c r="I59684" s="51"/>
      <c r="M59684" s="51"/>
    </row>
    <row r="59685" spans="9:13">
      <c r="I59685" s="51"/>
      <c r="M59685" s="51"/>
    </row>
    <row r="59686" spans="9:13">
      <c r="I59686" s="51"/>
      <c r="M59686" s="51"/>
    </row>
    <row r="59687" spans="9:13">
      <c r="I59687" s="51"/>
      <c r="M59687" s="51"/>
    </row>
    <row r="59688" spans="9:13">
      <c r="I59688" s="51"/>
      <c r="M59688" s="51"/>
    </row>
    <row r="59689" spans="9:13">
      <c r="I59689" s="51"/>
      <c r="M59689" s="51"/>
    </row>
    <row r="59690" spans="9:13">
      <c r="I59690" s="51"/>
      <c r="M59690" s="51"/>
    </row>
    <row r="59691" spans="9:13">
      <c r="I59691" s="51"/>
      <c r="M59691" s="51"/>
    </row>
    <row r="59692" spans="9:13">
      <c r="I59692" s="51"/>
      <c r="M59692" s="51"/>
    </row>
    <row r="59693" spans="9:13">
      <c r="I59693" s="51"/>
      <c r="M59693" s="51"/>
    </row>
    <row r="59694" spans="9:13">
      <c r="I59694" s="51"/>
      <c r="M59694" s="51"/>
    </row>
    <row r="59695" spans="9:13">
      <c r="I59695" s="51"/>
      <c r="M59695" s="51"/>
    </row>
    <row r="59696" spans="9:13">
      <c r="I59696" s="51"/>
      <c r="M59696" s="51"/>
    </row>
    <row r="59697" spans="9:13">
      <c r="I59697" s="51"/>
      <c r="M59697" s="51"/>
    </row>
    <row r="59698" spans="9:13">
      <c r="I59698" s="51"/>
      <c r="M59698" s="51"/>
    </row>
    <row r="59699" spans="9:13">
      <c r="I59699" s="51"/>
      <c r="M59699" s="51"/>
    </row>
    <row r="59700" spans="9:13">
      <c r="I59700" s="51"/>
      <c r="M59700" s="51"/>
    </row>
    <row r="59701" spans="9:13">
      <c r="I59701" s="51"/>
      <c r="M59701" s="51"/>
    </row>
    <row r="59702" spans="9:13">
      <c r="I59702" s="51"/>
      <c r="M59702" s="51"/>
    </row>
    <row r="59703" spans="9:13">
      <c r="I59703" s="51"/>
      <c r="M59703" s="51"/>
    </row>
    <row r="59704" spans="9:13">
      <c r="I59704" s="51"/>
      <c r="M59704" s="51"/>
    </row>
    <row r="59705" spans="9:13">
      <c r="I59705" s="51"/>
      <c r="M59705" s="51"/>
    </row>
    <row r="59706" spans="9:13">
      <c r="I59706" s="51"/>
      <c r="M59706" s="51"/>
    </row>
    <row r="59707" spans="9:13">
      <c r="I59707" s="51"/>
      <c r="M59707" s="51"/>
    </row>
    <row r="59708" spans="9:13">
      <c r="I59708" s="51"/>
      <c r="M59708" s="51"/>
    </row>
    <row r="59709" spans="9:13">
      <c r="I59709" s="51"/>
      <c r="M59709" s="51"/>
    </row>
    <row r="59710" spans="9:13">
      <c r="I59710" s="51"/>
      <c r="M59710" s="51"/>
    </row>
    <row r="59711" spans="9:13">
      <c r="I59711" s="51"/>
      <c r="M59711" s="51"/>
    </row>
    <row r="59712" spans="9:13">
      <c r="I59712" s="51"/>
      <c r="M59712" s="51"/>
    </row>
    <row r="59713" spans="9:13">
      <c r="I59713" s="51"/>
      <c r="M59713" s="51"/>
    </row>
    <row r="59714" spans="9:13">
      <c r="I59714" s="51"/>
      <c r="M59714" s="51"/>
    </row>
    <row r="59715" spans="9:13">
      <c r="I59715" s="51"/>
      <c r="M59715" s="51"/>
    </row>
    <row r="59716" spans="9:13">
      <c r="I59716" s="51"/>
      <c r="M59716" s="51"/>
    </row>
    <row r="59717" spans="9:13">
      <c r="I59717" s="51"/>
      <c r="M59717" s="51"/>
    </row>
    <row r="59718" spans="9:13">
      <c r="I59718" s="51"/>
      <c r="M59718" s="51"/>
    </row>
    <row r="59719" spans="9:13">
      <c r="I59719" s="51"/>
      <c r="M59719" s="51"/>
    </row>
    <row r="59720" spans="9:13">
      <c r="I59720" s="51"/>
      <c r="M59720" s="51"/>
    </row>
    <row r="59721" spans="9:13">
      <c r="I59721" s="51"/>
      <c r="M59721" s="51"/>
    </row>
    <row r="59722" spans="9:13">
      <c r="I59722" s="51"/>
      <c r="M59722" s="51"/>
    </row>
    <row r="59723" spans="9:13">
      <c r="I59723" s="51"/>
      <c r="M59723" s="51"/>
    </row>
    <row r="59724" spans="9:13">
      <c r="I59724" s="51"/>
      <c r="M59724" s="51"/>
    </row>
    <row r="59725" spans="9:13">
      <c r="I59725" s="51"/>
      <c r="M59725" s="51"/>
    </row>
    <row r="59726" spans="9:13">
      <c r="I59726" s="51"/>
      <c r="M59726" s="51"/>
    </row>
    <row r="59727" spans="9:13">
      <c r="I59727" s="51"/>
      <c r="M59727" s="51"/>
    </row>
    <row r="59728" spans="9:13">
      <c r="I59728" s="51"/>
      <c r="M59728" s="51"/>
    </row>
    <row r="59729" spans="9:13">
      <c r="I59729" s="51"/>
      <c r="M59729" s="51"/>
    </row>
    <row r="59730" spans="9:13">
      <c r="I59730" s="51"/>
      <c r="M59730" s="51"/>
    </row>
    <row r="59731" spans="9:13">
      <c r="I59731" s="51"/>
      <c r="M59731" s="51"/>
    </row>
    <row r="59732" spans="9:13">
      <c r="I59732" s="51"/>
      <c r="M59732" s="51"/>
    </row>
    <row r="59733" spans="9:13">
      <c r="I59733" s="51"/>
      <c r="M59733" s="51"/>
    </row>
    <row r="59734" spans="9:13">
      <c r="I59734" s="51"/>
      <c r="M59734" s="51"/>
    </row>
    <row r="59735" spans="9:13">
      <c r="I59735" s="51"/>
      <c r="M59735" s="51"/>
    </row>
    <row r="59736" spans="9:13">
      <c r="I59736" s="51"/>
      <c r="M59736" s="51"/>
    </row>
    <row r="59737" spans="9:13">
      <c r="I59737" s="51"/>
      <c r="M59737" s="51"/>
    </row>
    <row r="59738" spans="9:13">
      <c r="I59738" s="51"/>
      <c r="M59738" s="51"/>
    </row>
    <row r="59739" spans="9:13">
      <c r="I59739" s="51"/>
      <c r="M59739" s="51"/>
    </row>
    <row r="59740" spans="9:13">
      <c r="I59740" s="51"/>
      <c r="M59740" s="51"/>
    </row>
    <row r="59741" spans="9:13">
      <c r="I59741" s="51"/>
      <c r="M59741" s="51"/>
    </row>
    <row r="59742" spans="9:13">
      <c r="I59742" s="51"/>
      <c r="M59742" s="51"/>
    </row>
    <row r="59743" spans="9:13">
      <c r="I59743" s="51"/>
      <c r="M59743" s="51"/>
    </row>
    <row r="59744" spans="9:13">
      <c r="I59744" s="51"/>
      <c r="M59744" s="51"/>
    </row>
    <row r="59745" spans="9:13">
      <c r="I59745" s="51"/>
      <c r="M59745" s="51"/>
    </row>
    <row r="59746" spans="9:13">
      <c r="I59746" s="51"/>
      <c r="M59746" s="51"/>
    </row>
    <row r="59747" spans="9:13">
      <c r="I59747" s="51"/>
      <c r="M59747" s="51"/>
    </row>
    <row r="59748" spans="9:13">
      <c r="I59748" s="51"/>
      <c r="M59748" s="51"/>
    </row>
    <row r="59749" spans="9:13">
      <c r="I59749" s="51"/>
      <c r="M59749" s="51"/>
    </row>
    <row r="59750" spans="9:13">
      <c r="I59750" s="51"/>
      <c r="M59750" s="51"/>
    </row>
    <row r="59751" spans="9:13">
      <c r="I59751" s="51"/>
      <c r="M59751" s="51"/>
    </row>
    <row r="59752" spans="9:13">
      <c r="I59752" s="51"/>
      <c r="M59752" s="51"/>
    </row>
    <row r="59753" spans="9:13">
      <c r="I59753" s="51"/>
      <c r="M59753" s="51"/>
    </row>
    <row r="59754" spans="9:13">
      <c r="I59754" s="51"/>
      <c r="M59754" s="51"/>
    </row>
    <row r="59755" spans="9:13">
      <c r="I59755" s="51"/>
      <c r="M59755" s="51"/>
    </row>
    <row r="59756" spans="9:13">
      <c r="I59756" s="51"/>
      <c r="M59756" s="51"/>
    </row>
    <row r="59757" spans="9:13">
      <c r="I59757" s="51"/>
      <c r="M59757" s="51"/>
    </row>
    <row r="59758" spans="9:13">
      <c r="I59758" s="51"/>
      <c r="M59758" s="51"/>
    </row>
    <row r="59759" spans="9:13">
      <c r="I59759" s="51"/>
      <c r="M59759" s="51"/>
    </row>
    <row r="59760" spans="9:13">
      <c r="I59760" s="51"/>
      <c r="M59760" s="51"/>
    </row>
    <row r="59761" spans="9:13">
      <c r="I59761" s="51"/>
      <c r="M59761" s="51"/>
    </row>
    <row r="59762" spans="9:13">
      <c r="I59762" s="51"/>
      <c r="M59762" s="51"/>
    </row>
    <row r="59763" spans="9:13">
      <c r="I59763" s="51"/>
      <c r="M59763" s="51"/>
    </row>
    <row r="59764" spans="9:13">
      <c r="I59764" s="51"/>
      <c r="M59764" s="51"/>
    </row>
    <row r="59765" spans="9:13">
      <c r="I59765" s="51"/>
      <c r="M59765" s="51"/>
    </row>
    <row r="59766" spans="9:13">
      <c r="I59766" s="51"/>
      <c r="M59766" s="51"/>
    </row>
    <row r="59767" spans="9:13">
      <c r="I59767" s="51"/>
      <c r="M59767" s="51"/>
    </row>
    <row r="59768" spans="9:13">
      <c r="I59768" s="51"/>
      <c r="M59768" s="51"/>
    </row>
    <row r="59769" spans="9:13">
      <c r="I59769" s="51"/>
      <c r="M59769" s="51"/>
    </row>
    <row r="59770" spans="9:13">
      <c r="I59770" s="51"/>
      <c r="M59770" s="51"/>
    </row>
    <row r="59771" spans="9:13">
      <c r="I59771" s="51"/>
      <c r="M59771" s="51"/>
    </row>
    <row r="59772" spans="9:13">
      <c r="I59772" s="51"/>
      <c r="M59772" s="51"/>
    </row>
    <row r="59773" spans="9:13">
      <c r="I59773" s="51"/>
      <c r="M59773" s="51"/>
    </row>
    <row r="59774" spans="9:13">
      <c r="I59774" s="51"/>
      <c r="M59774" s="51"/>
    </row>
    <row r="59775" spans="9:13">
      <c r="I59775" s="51"/>
      <c r="M59775" s="51"/>
    </row>
    <row r="59776" spans="9:13">
      <c r="I59776" s="51"/>
      <c r="M59776" s="51"/>
    </row>
    <row r="59777" spans="9:13">
      <c r="I59777" s="51"/>
      <c r="M59777" s="51"/>
    </row>
    <row r="59778" spans="9:13">
      <c r="I59778" s="51"/>
      <c r="M59778" s="51"/>
    </row>
    <row r="59779" spans="9:13">
      <c r="I59779" s="51"/>
      <c r="M59779" s="51"/>
    </row>
    <row r="59780" spans="9:13">
      <c r="I59780" s="51"/>
      <c r="M59780" s="51"/>
    </row>
    <row r="59781" spans="9:13">
      <c r="I59781" s="51"/>
      <c r="M59781" s="51"/>
    </row>
    <row r="59782" spans="9:13">
      <c r="I59782" s="51"/>
      <c r="M59782" s="51"/>
    </row>
    <row r="59783" spans="9:13">
      <c r="I59783" s="51"/>
      <c r="M59783" s="51"/>
    </row>
    <row r="59784" spans="9:13">
      <c r="I59784" s="51"/>
      <c r="M59784" s="51"/>
    </row>
    <row r="59785" spans="9:13">
      <c r="I59785" s="51"/>
      <c r="M59785" s="51"/>
    </row>
    <row r="59786" spans="9:13">
      <c r="I59786" s="51"/>
      <c r="M59786" s="51"/>
    </row>
    <row r="59787" spans="9:13">
      <c r="I59787" s="51"/>
      <c r="M59787" s="51"/>
    </row>
    <row r="59788" spans="9:13">
      <c r="I59788" s="51"/>
      <c r="M59788" s="51"/>
    </row>
    <row r="59789" spans="9:13">
      <c r="I59789" s="51"/>
      <c r="M59789" s="51"/>
    </row>
    <row r="59790" spans="9:13">
      <c r="I59790" s="51"/>
      <c r="M59790" s="51"/>
    </row>
    <row r="59791" spans="9:13">
      <c r="I59791" s="51"/>
      <c r="M59791" s="51"/>
    </row>
    <row r="59792" spans="9:13">
      <c r="I59792" s="51"/>
      <c r="M59792" s="51"/>
    </row>
    <row r="59793" spans="9:13">
      <c r="I59793" s="51"/>
      <c r="M59793" s="51"/>
    </row>
    <row r="59794" spans="9:13">
      <c r="I59794" s="51"/>
      <c r="M59794" s="51"/>
    </row>
    <row r="59795" spans="9:13">
      <c r="I59795" s="51"/>
      <c r="M59795" s="51"/>
    </row>
    <row r="59796" spans="9:13">
      <c r="I59796" s="51"/>
      <c r="M59796" s="51"/>
    </row>
    <row r="59797" spans="9:13">
      <c r="I59797" s="51"/>
      <c r="M59797" s="51"/>
    </row>
    <row r="59798" spans="9:13">
      <c r="I59798" s="51"/>
      <c r="M59798" s="51"/>
    </row>
    <row r="59799" spans="9:13">
      <c r="I59799" s="51"/>
      <c r="M59799" s="51"/>
    </row>
    <row r="59800" spans="9:13">
      <c r="I59800" s="51"/>
      <c r="M59800" s="51"/>
    </row>
    <row r="59801" spans="9:13">
      <c r="I59801" s="51"/>
      <c r="M59801" s="51"/>
    </row>
    <row r="59802" spans="9:13">
      <c r="I59802" s="51"/>
      <c r="M59802" s="51"/>
    </row>
    <row r="59803" spans="9:13">
      <c r="I59803" s="51"/>
      <c r="M59803" s="51"/>
    </row>
    <row r="59804" spans="9:13">
      <c r="I59804" s="51"/>
      <c r="M59804" s="51"/>
    </row>
    <row r="59805" spans="9:13">
      <c r="I59805" s="51"/>
      <c r="M59805" s="51"/>
    </row>
    <row r="59806" spans="9:13">
      <c r="I59806" s="51"/>
      <c r="M59806" s="51"/>
    </row>
    <row r="59807" spans="9:13">
      <c r="I59807" s="51"/>
      <c r="M59807" s="51"/>
    </row>
    <row r="59808" spans="9:13">
      <c r="I59808" s="51"/>
      <c r="M59808" s="51"/>
    </row>
    <row r="59809" spans="9:13">
      <c r="I59809" s="51"/>
      <c r="M59809" s="51"/>
    </row>
    <row r="59810" spans="9:13">
      <c r="I59810" s="51"/>
      <c r="M59810" s="51"/>
    </row>
    <row r="59811" spans="9:13">
      <c r="I59811" s="51"/>
      <c r="M59811" s="51"/>
    </row>
    <row r="59812" spans="9:13">
      <c r="I59812" s="51"/>
      <c r="M59812" s="51"/>
    </row>
    <row r="59813" spans="9:13">
      <c r="I59813" s="51"/>
      <c r="M59813" s="51"/>
    </row>
    <row r="59814" spans="9:13">
      <c r="I59814" s="51"/>
      <c r="M59814" s="51"/>
    </row>
    <row r="59815" spans="9:13">
      <c r="I59815" s="51"/>
      <c r="M59815" s="51"/>
    </row>
    <row r="59816" spans="9:13">
      <c r="I59816" s="51"/>
      <c r="M59816" s="51"/>
    </row>
    <row r="59817" spans="9:13">
      <c r="I59817" s="51"/>
      <c r="M59817" s="51"/>
    </row>
    <row r="59818" spans="9:13">
      <c r="I59818" s="51"/>
      <c r="M59818" s="51"/>
    </row>
    <row r="59819" spans="9:13">
      <c r="I59819" s="51"/>
      <c r="M59819" s="51"/>
    </row>
    <row r="59820" spans="9:13">
      <c r="I59820" s="51"/>
      <c r="M59820" s="51"/>
    </row>
    <row r="59821" spans="9:13">
      <c r="I59821" s="51"/>
      <c r="M59821" s="51"/>
    </row>
    <row r="59822" spans="9:13">
      <c r="I59822" s="51"/>
      <c r="M59822" s="51"/>
    </row>
    <row r="59823" spans="9:13">
      <c r="I59823" s="51"/>
      <c r="M59823" s="51"/>
    </row>
    <row r="59824" spans="9:13">
      <c r="I59824" s="51"/>
      <c r="M59824" s="51"/>
    </row>
    <row r="59825" spans="9:13">
      <c r="I59825" s="51"/>
      <c r="M59825" s="51"/>
    </row>
    <row r="59826" spans="9:13">
      <c r="I59826" s="51"/>
      <c r="M59826" s="51"/>
    </row>
    <row r="59827" spans="9:13">
      <c r="I59827" s="51"/>
      <c r="M59827" s="51"/>
    </row>
    <row r="59828" spans="9:13">
      <c r="I59828" s="51"/>
      <c r="M59828" s="51"/>
    </row>
    <row r="59829" spans="9:13">
      <c r="I59829" s="51"/>
      <c r="M59829" s="51"/>
    </row>
    <row r="59830" spans="9:13">
      <c r="I59830" s="51"/>
      <c r="M59830" s="51"/>
    </row>
    <row r="59831" spans="9:13">
      <c r="I59831" s="51"/>
      <c r="M59831" s="51"/>
    </row>
    <row r="59832" spans="9:13">
      <c r="I59832" s="51"/>
      <c r="M59832" s="51"/>
    </row>
    <row r="59833" spans="9:13">
      <c r="I59833" s="51"/>
      <c r="M59833" s="51"/>
    </row>
    <row r="59834" spans="9:13">
      <c r="I59834" s="51"/>
      <c r="M59834" s="51"/>
    </row>
    <row r="59835" spans="9:13">
      <c r="I59835" s="51"/>
      <c r="M59835" s="51"/>
    </row>
    <row r="59836" spans="9:13">
      <c r="I59836" s="51"/>
      <c r="M59836" s="51"/>
    </row>
    <row r="59837" spans="9:13">
      <c r="I59837" s="51"/>
      <c r="M59837" s="51"/>
    </row>
    <row r="59838" spans="9:13">
      <c r="I59838" s="51"/>
      <c r="M59838" s="51"/>
    </row>
    <row r="59839" spans="9:13">
      <c r="I59839" s="51"/>
      <c r="M59839" s="51"/>
    </row>
    <row r="59840" spans="9:13">
      <c r="I59840" s="51"/>
      <c r="M59840" s="51"/>
    </row>
    <row r="59841" spans="9:13">
      <c r="I59841" s="51"/>
      <c r="M59841" s="51"/>
    </row>
    <row r="59842" spans="9:13">
      <c r="I59842" s="51"/>
      <c r="M59842" s="51"/>
    </row>
    <row r="59843" spans="9:13">
      <c r="I59843" s="51"/>
      <c r="M59843" s="51"/>
    </row>
    <row r="59844" spans="9:13">
      <c r="I59844" s="51"/>
      <c r="M59844" s="51"/>
    </row>
    <row r="59845" spans="9:13">
      <c r="I59845" s="51"/>
      <c r="M59845" s="51"/>
    </row>
    <row r="59846" spans="9:13">
      <c r="I59846" s="51"/>
      <c r="M59846" s="51"/>
    </row>
    <row r="59847" spans="9:13">
      <c r="I59847" s="51"/>
      <c r="M59847" s="51"/>
    </row>
    <row r="59848" spans="9:13">
      <c r="I59848" s="51"/>
      <c r="M59848" s="51"/>
    </row>
    <row r="59849" spans="9:13">
      <c r="I59849" s="51"/>
      <c r="M59849" s="51"/>
    </row>
    <row r="59850" spans="9:13">
      <c r="I59850" s="51"/>
      <c r="M59850" s="51"/>
    </row>
    <row r="59851" spans="9:13">
      <c r="I59851" s="51"/>
      <c r="M59851" s="51"/>
    </row>
    <row r="59852" spans="9:13">
      <c r="I59852" s="51"/>
      <c r="M59852" s="51"/>
    </row>
    <row r="59853" spans="9:13">
      <c r="I59853" s="51"/>
      <c r="M59853" s="51"/>
    </row>
    <row r="59854" spans="9:13">
      <c r="I59854" s="51"/>
      <c r="M59854" s="51"/>
    </row>
    <row r="59855" spans="9:13">
      <c r="I59855" s="51"/>
      <c r="M59855" s="51"/>
    </row>
    <row r="59856" spans="9:13">
      <c r="I59856" s="51"/>
      <c r="M59856" s="51"/>
    </row>
    <row r="59857" spans="9:13">
      <c r="I59857" s="51"/>
      <c r="M59857" s="51"/>
    </row>
    <row r="59858" spans="9:13">
      <c r="I59858" s="51"/>
      <c r="M59858" s="51"/>
    </row>
    <row r="59859" spans="9:13">
      <c r="I59859" s="51"/>
      <c r="M59859" s="51"/>
    </row>
    <row r="59860" spans="9:13">
      <c r="I59860" s="51"/>
      <c r="M59860" s="51"/>
    </row>
    <row r="59861" spans="9:13">
      <c r="I59861" s="51"/>
      <c r="M59861" s="51"/>
    </row>
    <row r="59862" spans="9:13">
      <c r="I59862" s="51"/>
      <c r="M59862" s="51"/>
    </row>
    <row r="59863" spans="9:13">
      <c r="I59863" s="51"/>
      <c r="M59863" s="51"/>
    </row>
    <row r="59864" spans="9:13">
      <c r="I59864" s="51"/>
      <c r="M59864" s="51"/>
    </row>
    <row r="59865" spans="9:13">
      <c r="I59865" s="51"/>
      <c r="M59865" s="51"/>
    </row>
    <row r="59866" spans="9:13">
      <c r="I59866" s="51"/>
      <c r="M59866" s="51"/>
    </row>
    <row r="59867" spans="9:13">
      <c r="I59867" s="51"/>
      <c r="M59867" s="51"/>
    </row>
    <row r="59868" spans="9:13">
      <c r="I59868" s="51"/>
      <c r="M59868" s="51"/>
    </row>
    <row r="59869" spans="9:13">
      <c r="I59869" s="51"/>
      <c r="M59869" s="51"/>
    </row>
    <row r="59870" spans="9:13">
      <c r="I59870" s="51"/>
      <c r="M59870" s="51"/>
    </row>
    <row r="59871" spans="9:13">
      <c r="I59871" s="51"/>
      <c r="M59871" s="51"/>
    </row>
    <row r="59872" spans="9:13">
      <c r="I59872" s="51"/>
      <c r="M59872" s="51"/>
    </row>
    <row r="59873" spans="9:13">
      <c r="I59873" s="51"/>
      <c r="M59873" s="51"/>
    </row>
    <row r="59874" spans="9:13">
      <c r="I59874" s="51"/>
      <c r="M59874" s="51"/>
    </row>
    <row r="59875" spans="9:13">
      <c r="I59875" s="51"/>
      <c r="M59875" s="51"/>
    </row>
    <row r="59876" spans="9:13">
      <c r="I59876" s="51"/>
      <c r="M59876" s="51"/>
    </row>
    <row r="59877" spans="9:13">
      <c r="I59877" s="51"/>
      <c r="M59877" s="51"/>
    </row>
    <row r="59878" spans="9:13">
      <c r="I59878" s="51"/>
      <c r="M59878" s="51"/>
    </row>
    <row r="59879" spans="9:13">
      <c r="I59879" s="51"/>
      <c r="M59879" s="51"/>
    </row>
    <row r="59880" spans="9:13">
      <c r="I59880" s="51"/>
      <c r="M59880" s="51"/>
    </row>
    <row r="59881" spans="9:13">
      <c r="I59881" s="51"/>
      <c r="M59881" s="51"/>
    </row>
    <row r="59882" spans="9:13">
      <c r="I59882" s="51"/>
      <c r="M59882" s="51"/>
    </row>
    <row r="59883" spans="9:13">
      <c r="I59883" s="51"/>
      <c r="M59883" s="51"/>
    </row>
    <row r="59884" spans="9:13">
      <c r="I59884" s="51"/>
      <c r="M59884" s="51"/>
    </row>
    <row r="59885" spans="9:13">
      <c r="I59885" s="51"/>
      <c r="M59885" s="51"/>
    </row>
    <row r="59886" spans="9:13">
      <c r="I59886" s="51"/>
      <c r="M59886" s="51"/>
    </row>
    <row r="59887" spans="9:13">
      <c r="I59887" s="51"/>
      <c r="M59887" s="51"/>
    </row>
    <row r="59888" spans="9:13">
      <c r="I59888" s="51"/>
      <c r="M59888" s="51"/>
    </row>
    <row r="59889" spans="9:13">
      <c r="I59889" s="51"/>
      <c r="M59889" s="51"/>
    </row>
    <row r="59890" spans="9:13">
      <c r="I59890" s="51"/>
      <c r="M59890" s="51"/>
    </row>
    <row r="59891" spans="9:13">
      <c r="I59891" s="51"/>
      <c r="M59891" s="51"/>
    </row>
    <row r="59892" spans="9:13">
      <c r="I59892" s="51"/>
      <c r="M59892" s="51"/>
    </row>
    <row r="59893" spans="9:13">
      <c r="I59893" s="51"/>
      <c r="M59893" s="51"/>
    </row>
    <row r="59894" spans="9:13">
      <c r="I59894" s="51"/>
      <c r="M59894" s="51"/>
    </row>
    <row r="59895" spans="9:13">
      <c r="I59895" s="51"/>
      <c r="M59895" s="51"/>
    </row>
    <row r="59896" spans="9:13">
      <c r="I59896" s="51"/>
      <c r="M59896" s="51"/>
    </row>
    <row r="59897" spans="9:13">
      <c r="I59897" s="51"/>
      <c r="M59897" s="51"/>
    </row>
    <row r="59898" spans="9:13">
      <c r="I59898" s="51"/>
      <c r="M59898" s="51"/>
    </row>
    <row r="59899" spans="9:13">
      <c r="I59899" s="51"/>
      <c r="M59899" s="51"/>
    </row>
    <row r="59900" spans="9:13">
      <c r="I59900" s="51"/>
      <c r="M59900" s="51"/>
    </row>
    <row r="59901" spans="9:13">
      <c r="I59901" s="51"/>
      <c r="M59901" s="51"/>
    </row>
    <row r="59902" spans="9:13">
      <c r="I59902" s="51"/>
      <c r="M59902" s="51"/>
    </row>
    <row r="59903" spans="9:13">
      <c r="I59903" s="51"/>
      <c r="M59903" s="51"/>
    </row>
    <row r="59904" spans="9:13">
      <c r="I59904" s="51"/>
      <c r="M59904" s="51"/>
    </row>
    <row r="59905" spans="9:13">
      <c r="I59905" s="51"/>
      <c r="M59905" s="51"/>
    </row>
    <row r="59906" spans="9:13">
      <c r="I59906" s="51"/>
      <c r="M59906" s="51"/>
    </row>
    <row r="59907" spans="9:13">
      <c r="I59907" s="51"/>
      <c r="M59907" s="51"/>
    </row>
    <row r="59908" spans="9:13">
      <c r="I59908" s="51"/>
      <c r="M59908" s="51"/>
    </row>
    <row r="59909" spans="9:13">
      <c r="I59909" s="51"/>
      <c r="M59909" s="51"/>
    </row>
    <row r="59910" spans="9:13">
      <c r="I59910" s="51"/>
      <c r="M59910" s="51"/>
    </row>
    <row r="59911" spans="9:13">
      <c r="I59911" s="51"/>
      <c r="M59911" s="51"/>
    </row>
    <row r="59912" spans="9:13">
      <c r="I59912" s="51"/>
      <c r="M59912" s="51"/>
    </row>
    <row r="59913" spans="9:13">
      <c r="I59913" s="51"/>
      <c r="M59913" s="51"/>
    </row>
    <row r="59914" spans="9:13">
      <c r="I59914" s="51"/>
      <c r="M59914" s="51"/>
    </row>
    <row r="59915" spans="9:13">
      <c r="I59915" s="51"/>
      <c r="M59915" s="51"/>
    </row>
    <row r="59916" spans="9:13">
      <c r="I59916" s="51"/>
      <c r="M59916" s="51"/>
    </row>
    <row r="59917" spans="9:13">
      <c r="I59917" s="51"/>
      <c r="M59917" s="51"/>
    </row>
    <row r="59918" spans="9:13">
      <c r="I59918" s="51"/>
      <c r="M59918" s="51"/>
    </row>
    <row r="59919" spans="9:13">
      <c r="I59919" s="51"/>
      <c r="M59919" s="51"/>
    </row>
    <row r="59920" spans="9:13">
      <c r="I59920" s="51"/>
      <c r="M59920" s="51"/>
    </row>
    <row r="59921" spans="9:13">
      <c r="I59921" s="51"/>
      <c r="M59921" s="51"/>
    </row>
    <row r="59922" spans="9:13">
      <c r="I59922" s="51"/>
      <c r="M59922" s="51"/>
    </row>
    <row r="59923" spans="9:13">
      <c r="I59923" s="51"/>
      <c r="M59923" s="51"/>
    </row>
    <row r="59924" spans="9:13">
      <c r="I59924" s="51"/>
      <c r="M59924" s="51"/>
    </row>
    <row r="59925" spans="9:13">
      <c r="I59925" s="51"/>
      <c r="M59925" s="51"/>
    </row>
    <row r="59926" spans="9:13">
      <c r="I59926" s="51"/>
      <c r="M59926" s="51"/>
    </row>
    <row r="59927" spans="9:13">
      <c r="I59927" s="51"/>
      <c r="M59927" s="51"/>
    </row>
    <row r="59928" spans="9:13">
      <c r="I59928" s="51"/>
      <c r="M59928" s="51"/>
    </row>
    <row r="59929" spans="9:13">
      <c r="I59929" s="51"/>
      <c r="M59929" s="51"/>
    </row>
    <row r="59930" spans="9:13">
      <c r="I59930" s="51"/>
      <c r="M59930" s="51"/>
    </row>
    <row r="59931" spans="9:13">
      <c r="I59931" s="51"/>
      <c r="M59931" s="51"/>
    </row>
    <row r="59932" spans="9:13">
      <c r="I59932" s="51"/>
      <c r="M59932" s="51"/>
    </row>
    <row r="59933" spans="9:13">
      <c r="I59933" s="51"/>
      <c r="M59933" s="51"/>
    </row>
    <row r="59934" spans="9:13">
      <c r="I59934" s="51"/>
      <c r="M59934" s="51"/>
    </row>
    <row r="59935" spans="9:13">
      <c r="I59935" s="51"/>
      <c r="M59935" s="51"/>
    </row>
    <row r="59936" spans="9:13">
      <c r="I59936" s="51"/>
      <c r="M59936" s="51"/>
    </row>
    <row r="59937" spans="9:13">
      <c r="I59937" s="51"/>
      <c r="M59937" s="51"/>
    </row>
    <row r="59938" spans="9:13">
      <c r="I59938" s="51"/>
      <c r="M59938" s="51"/>
    </row>
    <row r="59939" spans="9:13">
      <c r="I59939" s="51"/>
      <c r="M59939" s="51"/>
    </row>
    <row r="59940" spans="9:13">
      <c r="I59940" s="51"/>
      <c r="M59940" s="51"/>
    </row>
    <row r="59941" spans="9:13">
      <c r="I59941" s="51"/>
      <c r="M59941" s="51"/>
    </row>
    <row r="59942" spans="9:13">
      <c r="I59942" s="51"/>
      <c r="M59942" s="51"/>
    </row>
    <row r="59943" spans="9:13">
      <c r="I59943" s="51"/>
      <c r="M59943" s="51"/>
    </row>
    <row r="59944" spans="9:13">
      <c r="I59944" s="51"/>
      <c r="M59944" s="51"/>
    </row>
    <row r="59945" spans="9:13">
      <c r="I59945" s="51"/>
      <c r="M59945" s="51"/>
    </row>
    <row r="59946" spans="9:13">
      <c r="I59946" s="51"/>
      <c r="M59946" s="51"/>
    </row>
    <row r="59947" spans="9:13">
      <c r="I59947" s="51"/>
      <c r="M59947" s="51"/>
    </row>
    <row r="59948" spans="9:13">
      <c r="I59948" s="51"/>
      <c r="M59948" s="51"/>
    </row>
    <row r="59949" spans="9:13">
      <c r="I59949" s="51"/>
      <c r="M59949" s="51"/>
    </row>
    <row r="59950" spans="9:13">
      <c r="I59950" s="51"/>
      <c r="M59950" s="51"/>
    </row>
    <row r="59951" spans="9:13">
      <c r="I59951" s="51"/>
      <c r="M59951" s="51"/>
    </row>
    <row r="59952" spans="9:13">
      <c r="I59952" s="51"/>
      <c r="M59952" s="51"/>
    </row>
    <row r="59953" spans="9:13">
      <c r="I59953" s="51"/>
      <c r="M59953" s="51"/>
    </row>
    <row r="59954" spans="9:13">
      <c r="I59954" s="51"/>
      <c r="M59954" s="51"/>
    </row>
    <row r="59955" spans="9:13">
      <c r="I59955" s="51"/>
      <c r="M59955" s="51"/>
    </row>
    <row r="59956" spans="9:13">
      <c r="I59956" s="51"/>
      <c r="M59956" s="51"/>
    </row>
    <row r="59957" spans="9:13">
      <c r="I59957" s="51"/>
      <c r="M59957" s="51"/>
    </row>
    <row r="59958" spans="9:13">
      <c r="I59958" s="51"/>
      <c r="M59958" s="51"/>
    </row>
    <row r="59959" spans="9:13">
      <c r="I59959" s="51"/>
      <c r="M59959" s="51"/>
    </row>
    <row r="59960" spans="9:13">
      <c r="I59960" s="51"/>
      <c r="M59960" s="51"/>
    </row>
    <row r="59961" spans="9:13">
      <c r="I59961" s="51"/>
      <c r="M59961" s="51"/>
    </row>
    <row r="59962" spans="9:13">
      <c r="I59962" s="51"/>
      <c r="M59962" s="51"/>
    </row>
    <row r="59963" spans="9:13">
      <c r="I59963" s="51"/>
      <c r="M59963" s="51"/>
    </row>
    <row r="59964" spans="9:13">
      <c r="I59964" s="51"/>
      <c r="M59964" s="51"/>
    </row>
    <row r="59965" spans="9:13">
      <c r="I59965" s="51"/>
      <c r="M59965" s="51"/>
    </row>
    <row r="59966" spans="9:13">
      <c r="I59966" s="51"/>
      <c r="M59966" s="51"/>
    </row>
    <row r="59967" spans="9:13">
      <c r="I59967" s="51"/>
      <c r="M59967" s="51"/>
    </row>
    <row r="59968" spans="9:13">
      <c r="I59968" s="51"/>
      <c r="M59968" s="51"/>
    </row>
    <row r="59969" spans="9:13">
      <c r="I59969" s="51"/>
      <c r="M59969" s="51"/>
    </row>
    <row r="59970" spans="9:13">
      <c r="I59970" s="51"/>
      <c r="M59970" s="51"/>
    </row>
    <row r="59971" spans="9:13">
      <c r="I59971" s="51"/>
      <c r="M59971" s="51"/>
    </row>
    <row r="59972" spans="9:13">
      <c r="I59972" s="51"/>
      <c r="M59972" s="51"/>
    </row>
    <row r="59973" spans="9:13">
      <c r="I59973" s="51"/>
      <c r="M59973" s="51"/>
    </row>
    <row r="59974" spans="9:13">
      <c r="I59974" s="51"/>
      <c r="M59974" s="51"/>
    </row>
    <row r="59975" spans="9:13">
      <c r="I59975" s="51"/>
      <c r="M59975" s="51"/>
    </row>
    <row r="59976" spans="9:13">
      <c r="I59976" s="51"/>
      <c r="M59976" s="51"/>
    </row>
    <row r="59977" spans="9:13">
      <c r="I59977" s="51"/>
      <c r="M59977" s="51"/>
    </row>
    <row r="59978" spans="9:13">
      <c r="I59978" s="51"/>
      <c r="M59978" s="51"/>
    </row>
    <row r="59979" spans="9:13">
      <c r="I59979" s="51"/>
      <c r="M59979" s="51"/>
    </row>
    <row r="59980" spans="9:13">
      <c r="I59980" s="51"/>
      <c r="M59980" s="51"/>
    </row>
    <row r="59981" spans="9:13">
      <c r="I59981" s="51"/>
      <c r="M59981" s="51"/>
    </row>
    <row r="59982" spans="9:13">
      <c r="I59982" s="51"/>
      <c r="M59982" s="51"/>
    </row>
    <row r="59983" spans="9:13">
      <c r="I59983" s="51"/>
      <c r="M59983" s="51"/>
    </row>
    <row r="59984" spans="9:13">
      <c r="I59984" s="51"/>
      <c r="M59984" s="51"/>
    </row>
    <row r="59985" spans="9:13">
      <c r="I59985" s="51"/>
      <c r="M59985" s="51"/>
    </row>
    <row r="59986" spans="9:13">
      <c r="I59986" s="51"/>
      <c r="M59986" s="51"/>
    </row>
    <row r="59987" spans="9:13">
      <c r="I59987" s="51"/>
      <c r="M59987" s="51"/>
    </row>
    <row r="59988" spans="9:13">
      <c r="I59988" s="51"/>
      <c r="M59988" s="51"/>
    </row>
    <row r="59989" spans="9:13">
      <c r="I59989" s="51"/>
      <c r="M59989" s="51"/>
    </row>
    <row r="59990" spans="9:13">
      <c r="I59990" s="51"/>
      <c r="M59990" s="51"/>
    </row>
    <row r="59991" spans="9:13">
      <c r="I59991" s="51"/>
      <c r="M59991" s="51"/>
    </row>
    <row r="59992" spans="9:13">
      <c r="I59992" s="51"/>
      <c r="M59992" s="51"/>
    </row>
    <row r="59993" spans="9:13">
      <c r="I59993" s="51"/>
      <c r="M59993" s="51"/>
    </row>
    <row r="59994" spans="9:13">
      <c r="I59994" s="51"/>
      <c r="M59994" s="51"/>
    </row>
    <row r="59995" spans="9:13">
      <c r="I59995" s="51"/>
      <c r="M59995" s="51"/>
    </row>
    <row r="59996" spans="9:13">
      <c r="I59996" s="51"/>
      <c r="M59996" s="51"/>
    </row>
    <row r="59997" spans="9:13">
      <c r="I59997" s="51"/>
      <c r="M59997" s="51"/>
    </row>
    <row r="59998" spans="9:13">
      <c r="I59998" s="51"/>
      <c r="M59998" s="51"/>
    </row>
    <row r="59999" spans="9:13">
      <c r="I59999" s="51"/>
      <c r="M59999" s="51"/>
    </row>
    <row r="60000" spans="9:13">
      <c r="I60000" s="51"/>
      <c r="M60000" s="51"/>
    </row>
    <row r="60001" spans="9:13">
      <c r="I60001" s="51"/>
      <c r="M60001" s="51"/>
    </row>
    <row r="60002" spans="9:13">
      <c r="I60002" s="51"/>
      <c r="M60002" s="51"/>
    </row>
    <row r="60003" spans="9:13">
      <c r="I60003" s="51"/>
      <c r="M60003" s="51"/>
    </row>
    <row r="60004" spans="9:13">
      <c r="I60004" s="51"/>
      <c r="M60004" s="51"/>
    </row>
    <row r="60005" spans="9:13">
      <c r="I60005" s="51"/>
      <c r="M60005" s="51"/>
    </row>
    <row r="60006" spans="9:13">
      <c r="I60006" s="51"/>
      <c r="M60006" s="51"/>
    </row>
    <row r="60007" spans="9:13">
      <c r="I60007" s="51"/>
      <c r="M60007" s="51"/>
    </row>
    <row r="60008" spans="9:13">
      <c r="I60008" s="51"/>
      <c r="M60008" s="51"/>
    </row>
    <row r="60009" spans="9:13">
      <c r="I60009" s="51"/>
      <c r="M60009" s="51"/>
    </row>
    <row r="60010" spans="9:13">
      <c r="I60010" s="51"/>
      <c r="M60010" s="51"/>
    </row>
    <row r="60011" spans="9:13">
      <c r="I60011" s="51"/>
      <c r="M60011" s="51"/>
    </row>
    <row r="60012" spans="9:13">
      <c r="I60012" s="51"/>
      <c r="M60012" s="51"/>
    </row>
    <row r="60013" spans="9:13">
      <c r="I60013" s="51"/>
      <c r="M60013" s="51"/>
    </row>
    <row r="60014" spans="9:13">
      <c r="I60014" s="51"/>
      <c r="M60014" s="51"/>
    </row>
    <row r="60015" spans="9:13">
      <c r="I60015" s="51"/>
      <c r="M60015" s="51"/>
    </row>
    <row r="60016" spans="9:13">
      <c r="I60016" s="51"/>
      <c r="M60016" s="51"/>
    </row>
    <row r="60017" spans="9:13">
      <c r="I60017" s="51"/>
      <c r="M60017" s="51"/>
    </row>
    <row r="60018" spans="9:13">
      <c r="I60018" s="51"/>
      <c r="M60018" s="51"/>
    </row>
    <row r="60019" spans="9:13">
      <c r="I60019" s="51"/>
      <c r="M60019" s="51"/>
    </row>
    <row r="60020" spans="9:13">
      <c r="I60020" s="51"/>
      <c r="M60020" s="51"/>
    </row>
    <row r="60021" spans="9:13">
      <c r="I60021" s="51"/>
      <c r="M60021" s="51"/>
    </row>
    <row r="60022" spans="9:13">
      <c r="I60022" s="51"/>
      <c r="M60022" s="51"/>
    </row>
    <row r="60023" spans="9:13">
      <c r="I60023" s="51"/>
      <c r="M60023" s="51"/>
    </row>
    <row r="60024" spans="9:13">
      <c r="I60024" s="51"/>
      <c r="M60024" s="51"/>
    </row>
    <row r="60025" spans="9:13">
      <c r="I60025" s="51"/>
      <c r="M60025" s="51"/>
    </row>
    <row r="60026" spans="9:13">
      <c r="I60026" s="51"/>
      <c r="M60026" s="51"/>
    </row>
    <row r="60027" spans="9:13">
      <c r="I60027" s="51"/>
      <c r="M60027" s="51"/>
    </row>
    <row r="60028" spans="9:13">
      <c r="I60028" s="51"/>
      <c r="M60028" s="51"/>
    </row>
    <row r="60029" spans="9:13">
      <c r="I60029" s="51"/>
      <c r="M60029" s="51"/>
    </row>
    <row r="60030" spans="9:13">
      <c r="I60030" s="51"/>
      <c r="M60030" s="51"/>
    </row>
    <row r="60031" spans="9:13">
      <c r="I60031" s="51"/>
      <c r="M60031" s="51"/>
    </row>
    <row r="60032" spans="9:13">
      <c r="I60032" s="51"/>
      <c r="M60032" s="51"/>
    </row>
    <row r="60033" spans="9:13">
      <c r="I60033" s="51"/>
      <c r="M60033" s="51"/>
    </row>
    <row r="60034" spans="9:13">
      <c r="I60034" s="51"/>
      <c r="M60034" s="51"/>
    </row>
    <row r="60035" spans="9:13">
      <c r="I60035" s="51"/>
      <c r="M60035" s="51"/>
    </row>
    <row r="60036" spans="9:13">
      <c r="I60036" s="51"/>
      <c r="M60036" s="51"/>
    </row>
    <row r="60037" spans="9:13">
      <c r="I60037" s="51"/>
      <c r="M60037" s="51"/>
    </row>
    <row r="60038" spans="9:13">
      <c r="I60038" s="51"/>
      <c r="M60038" s="51"/>
    </row>
    <row r="60039" spans="9:13">
      <c r="I60039" s="51"/>
      <c r="M60039" s="51"/>
    </row>
    <row r="60040" spans="9:13">
      <c r="I60040" s="51"/>
      <c r="M60040" s="51"/>
    </row>
    <row r="60041" spans="9:13">
      <c r="I60041" s="51"/>
      <c r="M60041" s="51"/>
    </row>
    <row r="60042" spans="9:13">
      <c r="I60042" s="51"/>
      <c r="M60042" s="51"/>
    </row>
    <row r="60043" spans="9:13">
      <c r="I60043" s="51"/>
      <c r="M60043" s="51"/>
    </row>
    <row r="60044" spans="9:13">
      <c r="I60044" s="51"/>
      <c r="M60044" s="51"/>
    </row>
    <row r="60045" spans="9:13">
      <c r="I60045" s="51"/>
      <c r="M60045" s="51"/>
    </row>
    <row r="60046" spans="9:13">
      <c r="I60046" s="51"/>
      <c r="M60046" s="51"/>
    </row>
    <row r="60047" spans="9:13">
      <c r="I60047" s="51"/>
      <c r="M60047" s="51"/>
    </row>
    <row r="60048" spans="9:13">
      <c r="I60048" s="51"/>
      <c r="M60048" s="51"/>
    </row>
    <row r="60049" spans="9:13">
      <c r="I60049" s="51"/>
      <c r="M60049" s="51"/>
    </row>
    <row r="60050" spans="9:13">
      <c r="I60050" s="51"/>
      <c r="M60050" s="51"/>
    </row>
    <row r="60051" spans="9:13">
      <c r="I60051" s="51"/>
      <c r="M60051" s="51"/>
    </row>
    <row r="60052" spans="9:13">
      <c r="I60052" s="51"/>
      <c r="M60052" s="51"/>
    </row>
    <row r="60053" spans="9:13">
      <c r="I60053" s="51"/>
      <c r="M60053" s="51"/>
    </row>
    <row r="60054" spans="9:13">
      <c r="I60054" s="51"/>
      <c r="M60054" s="51"/>
    </row>
    <row r="60055" spans="9:13">
      <c r="I60055" s="51"/>
      <c r="M60055" s="51"/>
    </row>
    <row r="60056" spans="9:13">
      <c r="I60056" s="51"/>
      <c r="M60056" s="51"/>
    </row>
    <row r="60057" spans="9:13">
      <c r="I60057" s="51"/>
      <c r="M60057" s="51"/>
    </row>
    <row r="60058" spans="9:13">
      <c r="I60058" s="51"/>
      <c r="M60058" s="51"/>
    </row>
    <row r="60059" spans="9:13">
      <c r="I60059" s="51"/>
      <c r="M60059" s="51"/>
    </row>
    <row r="60060" spans="9:13">
      <c r="I60060" s="51"/>
      <c r="M60060" s="51"/>
    </row>
    <row r="60061" spans="9:13">
      <c r="I60061" s="51"/>
      <c r="M60061" s="51"/>
    </row>
    <row r="60062" spans="9:13">
      <c r="I60062" s="51"/>
      <c r="M60062" s="51"/>
    </row>
    <row r="60063" spans="9:13">
      <c r="I60063" s="51"/>
      <c r="M60063" s="51"/>
    </row>
    <row r="60064" spans="9:13">
      <c r="I60064" s="51"/>
      <c r="M60064" s="51"/>
    </row>
    <row r="60065" spans="9:13">
      <c r="I60065" s="51"/>
      <c r="M60065" s="51"/>
    </row>
    <row r="60066" spans="9:13">
      <c r="I60066" s="51"/>
      <c r="M60066" s="51"/>
    </row>
    <row r="60067" spans="9:13">
      <c r="I60067" s="51"/>
      <c r="M60067" s="51"/>
    </row>
    <row r="60068" spans="9:13">
      <c r="I60068" s="51"/>
      <c r="M60068" s="51"/>
    </row>
    <row r="60069" spans="9:13">
      <c r="I60069" s="51"/>
      <c r="M60069" s="51"/>
    </row>
    <row r="60070" spans="9:13">
      <c r="I60070" s="51"/>
      <c r="M60070" s="51"/>
    </row>
    <row r="60071" spans="9:13">
      <c r="I60071" s="51"/>
      <c r="M60071" s="51"/>
    </row>
    <row r="60072" spans="9:13">
      <c r="I60072" s="51"/>
      <c r="M60072" s="51"/>
    </row>
    <row r="60073" spans="9:13">
      <c r="I60073" s="51"/>
      <c r="M60073" s="51"/>
    </row>
    <row r="60074" spans="9:13">
      <c r="I60074" s="51"/>
      <c r="M60074" s="51"/>
    </row>
    <row r="60075" spans="9:13">
      <c r="I60075" s="51"/>
      <c r="M60075" s="51"/>
    </row>
    <row r="60076" spans="9:13">
      <c r="I60076" s="51"/>
      <c r="M60076" s="51"/>
    </row>
    <row r="60077" spans="9:13">
      <c r="I60077" s="51"/>
      <c r="M60077" s="51"/>
    </row>
    <row r="60078" spans="9:13">
      <c r="I60078" s="51"/>
      <c r="M60078" s="51"/>
    </row>
    <row r="60079" spans="9:13">
      <c r="I60079" s="51"/>
      <c r="M60079" s="51"/>
    </row>
    <row r="60080" spans="9:13">
      <c r="I60080" s="51"/>
      <c r="M60080" s="51"/>
    </row>
    <row r="60081" spans="9:13">
      <c r="I60081" s="51"/>
      <c r="M60081" s="51"/>
    </row>
    <row r="60082" spans="9:13">
      <c r="I60082" s="51"/>
      <c r="M60082" s="51"/>
    </row>
    <row r="60083" spans="9:13">
      <c r="I60083" s="51"/>
      <c r="M60083" s="51"/>
    </row>
    <row r="60084" spans="9:13">
      <c r="I60084" s="51"/>
      <c r="M60084" s="51"/>
    </row>
    <row r="60085" spans="9:13">
      <c r="I60085" s="51"/>
      <c r="M60085" s="51"/>
    </row>
    <row r="60086" spans="9:13">
      <c r="I60086" s="51"/>
      <c r="M60086" s="51"/>
    </row>
    <row r="60087" spans="9:13">
      <c r="I60087" s="51"/>
      <c r="M60087" s="51"/>
    </row>
    <row r="60088" spans="9:13">
      <c r="I60088" s="51"/>
      <c r="M60088" s="51"/>
    </row>
    <row r="60089" spans="9:13">
      <c r="I60089" s="51"/>
      <c r="M60089" s="51"/>
    </row>
    <row r="60090" spans="9:13">
      <c r="I60090" s="51"/>
      <c r="M60090" s="51"/>
    </row>
    <row r="60091" spans="9:13">
      <c r="I60091" s="51"/>
      <c r="M60091" s="51"/>
    </row>
    <row r="60092" spans="9:13">
      <c r="I60092" s="51"/>
      <c r="M60092" s="51"/>
    </row>
    <row r="60093" spans="9:13">
      <c r="I60093" s="51"/>
      <c r="M60093" s="51"/>
    </row>
    <row r="60094" spans="9:13">
      <c r="I60094" s="51"/>
      <c r="M60094" s="51"/>
    </row>
    <row r="60095" spans="9:13">
      <c r="I60095" s="51"/>
      <c r="M60095" s="51"/>
    </row>
    <row r="60096" spans="9:13">
      <c r="I60096" s="51"/>
      <c r="M60096" s="51"/>
    </row>
    <row r="60097" spans="9:13">
      <c r="I60097" s="51"/>
      <c r="M60097" s="51"/>
    </row>
    <row r="60098" spans="9:13">
      <c r="I60098" s="51"/>
      <c r="M60098" s="51"/>
    </row>
    <row r="60099" spans="9:13">
      <c r="I60099" s="51"/>
      <c r="M60099" s="51"/>
    </row>
    <row r="60100" spans="9:13">
      <c r="I60100" s="51"/>
      <c r="M60100" s="51"/>
    </row>
    <row r="60101" spans="9:13">
      <c r="I60101" s="51"/>
      <c r="M60101" s="51"/>
    </row>
    <row r="60102" spans="9:13">
      <c r="I60102" s="51"/>
      <c r="M60102" s="51"/>
    </row>
    <row r="60103" spans="9:13">
      <c r="I60103" s="51"/>
      <c r="M60103" s="51"/>
    </row>
    <row r="60104" spans="9:13">
      <c r="I60104" s="51"/>
      <c r="M60104" s="51"/>
    </row>
    <row r="60105" spans="9:13">
      <c r="I60105" s="51"/>
      <c r="M60105" s="51"/>
    </row>
    <row r="60106" spans="9:13">
      <c r="I60106" s="51"/>
      <c r="M60106" s="51"/>
    </row>
    <row r="60107" spans="9:13">
      <c r="I60107" s="51"/>
      <c r="M60107" s="51"/>
    </row>
    <row r="60108" spans="9:13">
      <c r="I60108" s="51"/>
      <c r="M60108" s="51"/>
    </row>
    <row r="60109" spans="9:13">
      <c r="I60109" s="51"/>
      <c r="M60109" s="51"/>
    </row>
    <row r="60110" spans="9:13">
      <c r="I60110" s="51"/>
      <c r="M60110" s="51"/>
    </row>
    <row r="60111" spans="9:13">
      <c r="I60111" s="51"/>
      <c r="M60111" s="51"/>
    </row>
    <row r="60112" spans="9:13">
      <c r="I60112" s="51"/>
      <c r="M60112" s="51"/>
    </row>
    <row r="60113" spans="9:13">
      <c r="I60113" s="51"/>
      <c r="M60113" s="51"/>
    </row>
    <row r="60114" spans="9:13">
      <c r="I60114" s="51"/>
      <c r="M60114" s="51"/>
    </row>
    <row r="60115" spans="9:13">
      <c r="I60115" s="51"/>
      <c r="M60115" s="51"/>
    </row>
    <row r="60116" spans="9:13">
      <c r="I60116" s="51"/>
      <c r="M60116" s="51"/>
    </row>
    <row r="60117" spans="9:13">
      <c r="I60117" s="51"/>
      <c r="M60117" s="51"/>
    </row>
    <row r="60118" spans="9:13">
      <c r="I60118" s="51"/>
      <c r="M60118" s="51"/>
    </row>
    <row r="60119" spans="9:13">
      <c r="I60119" s="51"/>
      <c r="M60119" s="51"/>
    </row>
    <row r="60120" spans="9:13">
      <c r="I60120" s="51"/>
      <c r="M60120" s="51"/>
    </row>
    <row r="60121" spans="9:13">
      <c r="I60121" s="51"/>
      <c r="M60121" s="51"/>
    </row>
    <row r="60122" spans="9:13">
      <c r="I60122" s="51"/>
      <c r="M60122" s="51"/>
    </row>
    <row r="60123" spans="9:13">
      <c r="I60123" s="51"/>
      <c r="M60123" s="51"/>
    </row>
    <row r="60124" spans="9:13">
      <c r="I60124" s="51"/>
      <c r="M60124" s="51"/>
    </row>
    <row r="60125" spans="9:13">
      <c r="I60125" s="51"/>
      <c r="M60125" s="51"/>
    </row>
    <row r="60126" spans="9:13">
      <c r="I60126" s="51"/>
      <c r="M60126" s="51"/>
    </row>
    <row r="60127" spans="9:13">
      <c r="I60127" s="51"/>
      <c r="M60127" s="51"/>
    </row>
    <row r="60128" spans="9:13">
      <c r="I60128" s="51"/>
      <c r="M60128" s="51"/>
    </row>
    <row r="60129" spans="9:13">
      <c r="I60129" s="51"/>
      <c r="M60129" s="51"/>
    </row>
    <row r="60130" spans="9:13">
      <c r="I60130" s="51"/>
      <c r="M60130" s="51"/>
    </row>
    <row r="60131" spans="9:13">
      <c r="I60131" s="51"/>
      <c r="M60131" s="51"/>
    </row>
    <row r="60132" spans="9:13">
      <c r="I60132" s="51"/>
      <c r="M60132" s="51"/>
    </row>
    <row r="60133" spans="9:13">
      <c r="I60133" s="51"/>
      <c r="M60133" s="51"/>
    </row>
    <row r="60134" spans="9:13">
      <c r="I60134" s="51"/>
      <c r="M60134" s="51"/>
    </row>
    <row r="60135" spans="9:13">
      <c r="I60135" s="51"/>
      <c r="M60135" s="51"/>
    </row>
    <row r="60136" spans="9:13">
      <c r="I60136" s="51"/>
      <c r="M60136" s="51"/>
    </row>
    <row r="60137" spans="9:13">
      <c r="I60137" s="51"/>
      <c r="M60137" s="51"/>
    </row>
    <row r="60138" spans="9:13">
      <c r="I60138" s="51"/>
      <c r="M60138" s="51"/>
    </row>
    <row r="60139" spans="9:13">
      <c r="I60139" s="51"/>
      <c r="M60139" s="51"/>
    </row>
    <row r="60140" spans="9:13">
      <c r="I60140" s="51"/>
      <c r="M60140" s="51"/>
    </row>
    <row r="60141" spans="9:13">
      <c r="I60141" s="51"/>
      <c r="M60141" s="51"/>
    </row>
    <row r="60142" spans="9:13">
      <c r="I60142" s="51"/>
      <c r="M60142" s="51"/>
    </row>
    <row r="60143" spans="9:13">
      <c r="I60143" s="51"/>
      <c r="M60143" s="51"/>
    </row>
    <row r="60144" spans="9:13">
      <c r="I60144" s="51"/>
      <c r="M60144" s="51"/>
    </row>
    <row r="60145" spans="9:13">
      <c r="I60145" s="51"/>
      <c r="M60145" s="51"/>
    </row>
    <row r="60146" spans="9:13">
      <c r="I60146" s="51"/>
      <c r="M60146" s="51"/>
    </row>
    <row r="60147" spans="9:13">
      <c r="I60147" s="51"/>
      <c r="M60147" s="51"/>
    </row>
    <row r="60148" spans="9:13">
      <c r="I60148" s="51"/>
      <c r="M60148" s="51"/>
    </row>
    <row r="60149" spans="9:13">
      <c r="I60149" s="51"/>
      <c r="M60149" s="51"/>
    </row>
    <row r="60150" spans="9:13">
      <c r="I60150" s="51"/>
      <c r="M60150" s="51"/>
    </row>
    <row r="60151" spans="9:13">
      <c r="I60151" s="51"/>
      <c r="M60151" s="51"/>
    </row>
    <row r="60152" spans="9:13">
      <c r="I60152" s="51"/>
      <c r="M60152" s="51"/>
    </row>
    <row r="60153" spans="9:13">
      <c r="I60153" s="51"/>
      <c r="M60153" s="51"/>
    </row>
    <row r="60154" spans="9:13">
      <c r="I60154" s="51"/>
      <c r="M60154" s="51"/>
    </row>
    <row r="60155" spans="9:13">
      <c r="I60155" s="51"/>
      <c r="M60155" s="51"/>
    </row>
    <row r="60156" spans="9:13">
      <c r="I60156" s="51"/>
      <c r="M60156" s="51"/>
    </row>
    <row r="60157" spans="9:13">
      <c r="I60157" s="51"/>
      <c r="M60157" s="51"/>
    </row>
    <row r="60158" spans="9:13">
      <c r="I60158" s="51"/>
      <c r="M60158" s="51"/>
    </row>
    <row r="60159" spans="9:13">
      <c r="I60159" s="51"/>
      <c r="M60159" s="51"/>
    </row>
    <row r="60160" spans="9:13">
      <c r="I60160" s="51"/>
      <c r="M60160" s="51"/>
    </row>
    <row r="60161" spans="9:13">
      <c r="I60161" s="51"/>
      <c r="M60161" s="51"/>
    </row>
    <row r="60162" spans="9:13">
      <c r="I60162" s="51"/>
      <c r="M60162" s="51"/>
    </row>
    <row r="60163" spans="9:13">
      <c r="I60163" s="51"/>
      <c r="M60163" s="51"/>
    </row>
    <row r="60164" spans="9:13">
      <c r="I60164" s="51"/>
      <c r="M60164" s="51"/>
    </row>
    <row r="60165" spans="9:13">
      <c r="I60165" s="51"/>
      <c r="M60165" s="51"/>
    </row>
    <row r="60166" spans="9:13">
      <c r="I60166" s="51"/>
      <c r="M60166" s="51"/>
    </row>
    <row r="60167" spans="9:13">
      <c r="I60167" s="51"/>
      <c r="M60167" s="51"/>
    </row>
    <row r="60168" spans="9:13">
      <c r="I60168" s="51"/>
      <c r="M60168" s="51"/>
    </row>
    <row r="60169" spans="9:13">
      <c r="I60169" s="51"/>
      <c r="M60169" s="51"/>
    </row>
    <row r="60170" spans="9:13">
      <c r="I60170" s="51"/>
      <c r="M60170" s="51"/>
    </row>
    <row r="60171" spans="9:13">
      <c r="I60171" s="51"/>
      <c r="M60171" s="51"/>
    </row>
    <row r="60172" spans="9:13">
      <c r="I60172" s="51"/>
      <c r="M60172" s="51"/>
    </row>
    <row r="60173" spans="9:13">
      <c r="I60173" s="51"/>
      <c r="M60173" s="51"/>
    </row>
    <row r="60174" spans="9:13">
      <c r="I60174" s="51"/>
      <c r="M60174" s="51"/>
    </row>
    <row r="60175" spans="9:13">
      <c r="I60175" s="51"/>
      <c r="M60175" s="51"/>
    </row>
    <row r="60176" spans="9:13">
      <c r="I60176" s="51"/>
      <c r="M60176" s="51"/>
    </row>
    <row r="60177" spans="9:13">
      <c r="I60177" s="51"/>
      <c r="M60177" s="51"/>
    </row>
    <row r="60178" spans="9:13">
      <c r="I60178" s="51"/>
      <c r="M60178" s="51"/>
    </row>
    <row r="60179" spans="9:13">
      <c r="I60179" s="51"/>
      <c r="M60179" s="51"/>
    </row>
    <row r="60180" spans="9:13">
      <c r="I60180" s="51"/>
      <c r="M60180" s="51"/>
    </row>
    <row r="60181" spans="9:13">
      <c r="I60181" s="51"/>
      <c r="M60181" s="51"/>
    </row>
    <row r="60182" spans="9:13">
      <c r="I60182" s="51"/>
      <c r="M60182" s="51"/>
    </row>
    <row r="60183" spans="9:13">
      <c r="I60183" s="51"/>
      <c r="M60183" s="51"/>
    </row>
    <row r="60184" spans="9:13">
      <c r="I60184" s="51"/>
      <c r="M60184" s="51"/>
    </row>
    <row r="60185" spans="9:13">
      <c r="I60185" s="51"/>
      <c r="M60185" s="51"/>
    </row>
    <row r="60186" spans="9:13">
      <c r="I60186" s="51"/>
      <c r="M60186" s="51"/>
    </row>
    <row r="60187" spans="9:13">
      <c r="I60187" s="51"/>
      <c r="M60187" s="51"/>
    </row>
    <row r="60188" spans="9:13">
      <c r="I60188" s="51"/>
      <c r="M60188" s="51"/>
    </row>
    <row r="60189" spans="9:13">
      <c r="I60189" s="51"/>
      <c r="M60189" s="51"/>
    </row>
    <row r="60190" spans="9:13">
      <c r="I60190" s="51"/>
      <c r="M60190" s="51"/>
    </row>
    <row r="60191" spans="9:13">
      <c r="I60191" s="51"/>
      <c r="M60191" s="51"/>
    </row>
    <row r="60192" spans="9:13">
      <c r="I60192" s="51"/>
      <c r="M60192" s="51"/>
    </row>
    <row r="60193" spans="9:13">
      <c r="I60193" s="51"/>
      <c r="M60193" s="51"/>
    </row>
    <row r="60194" spans="9:13">
      <c r="I60194" s="51"/>
      <c r="M60194" s="51"/>
    </row>
    <row r="60195" spans="9:13">
      <c r="I60195" s="51"/>
      <c r="M60195" s="51"/>
    </row>
    <row r="60196" spans="9:13">
      <c r="I60196" s="51"/>
      <c r="M60196" s="51"/>
    </row>
    <row r="60197" spans="9:13">
      <c r="I60197" s="51"/>
      <c r="M60197" s="51"/>
    </row>
    <row r="60198" spans="9:13">
      <c r="I60198" s="51"/>
      <c r="M60198" s="51"/>
    </row>
    <row r="60199" spans="9:13">
      <c r="I60199" s="51"/>
      <c r="M60199" s="51"/>
    </row>
    <row r="60200" spans="9:13">
      <c r="I60200" s="51"/>
      <c r="M60200" s="51"/>
    </row>
    <row r="60201" spans="9:13">
      <c r="I60201" s="51"/>
      <c r="M60201" s="51"/>
    </row>
    <row r="60202" spans="9:13">
      <c r="I60202" s="51"/>
      <c r="M60202" s="51"/>
    </row>
    <row r="60203" spans="9:13">
      <c r="I60203" s="51"/>
      <c r="M60203" s="51"/>
    </row>
    <row r="60204" spans="9:13">
      <c r="I60204" s="51"/>
      <c r="M60204" s="51"/>
    </row>
    <row r="60205" spans="9:13">
      <c r="I60205" s="51"/>
      <c r="M60205" s="51"/>
    </row>
    <row r="60206" spans="9:13">
      <c r="I60206" s="51"/>
      <c r="M60206" s="51"/>
    </row>
    <row r="60207" spans="9:13">
      <c r="I60207" s="51"/>
      <c r="M60207" s="51"/>
    </row>
    <row r="60208" spans="9:13">
      <c r="I60208" s="51"/>
      <c r="M60208" s="51"/>
    </row>
    <row r="60209" spans="9:13">
      <c r="I60209" s="51"/>
      <c r="M60209" s="51"/>
    </row>
    <row r="60210" spans="9:13">
      <c r="I60210" s="51"/>
      <c r="M60210" s="51"/>
    </row>
    <row r="60211" spans="9:13">
      <c r="I60211" s="51"/>
      <c r="M60211" s="51"/>
    </row>
    <row r="60212" spans="9:13">
      <c r="I60212" s="51"/>
      <c r="M60212" s="51"/>
    </row>
    <row r="60213" spans="9:13">
      <c r="I60213" s="51"/>
      <c r="M60213" s="51"/>
    </row>
    <row r="60214" spans="9:13">
      <c r="I60214" s="51"/>
      <c r="M60214" s="51"/>
    </row>
    <row r="60215" spans="9:13">
      <c r="I60215" s="51"/>
      <c r="M60215" s="51"/>
    </row>
    <row r="60216" spans="9:13">
      <c r="I60216" s="51"/>
      <c r="M60216" s="51"/>
    </row>
    <row r="60217" spans="9:13">
      <c r="I60217" s="51"/>
      <c r="M60217" s="51"/>
    </row>
    <row r="60218" spans="9:13">
      <c r="I60218" s="51"/>
      <c r="M60218" s="51"/>
    </row>
    <row r="60219" spans="9:13">
      <c r="I60219" s="51"/>
      <c r="M60219" s="51"/>
    </row>
    <row r="60220" spans="9:13">
      <c r="I60220" s="51"/>
      <c r="M60220" s="51"/>
    </row>
    <row r="60221" spans="9:13">
      <c r="I60221" s="51"/>
      <c r="M60221" s="51"/>
    </row>
    <row r="60222" spans="9:13">
      <c r="I60222" s="51"/>
      <c r="M60222" s="51"/>
    </row>
    <row r="60223" spans="9:13">
      <c r="I60223" s="51"/>
      <c r="M60223" s="51"/>
    </row>
    <row r="60224" spans="9:13">
      <c r="I60224" s="51"/>
      <c r="M60224" s="51"/>
    </row>
    <row r="60225" spans="9:13">
      <c r="I60225" s="51"/>
      <c r="M60225" s="51"/>
    </row>
    <row r="60226" spans="9:13">
      <c r="I60226" s="51"/>
      <c r="M60226" s="51"/>
    </row>
    <row r="60227" spans="9:13">
      <c r="I60227" s="51"/>
      <c r="M60227" s="51"/>
    </row>
    <row r="60228" spans="9:13">
      <c r="I60228" s="51"/>
      <c r="M60228" s="51"/>
    </row>
    <row r="60229" spans="9:13">
      <c r="I60229" s="51"/>
      <c r="M60229" s="51"/>
    </row>
    <row r="60230" spans="9:13">
      <c r="I60230" s="51"/>
      <c r="M60230" s="51"/>
    </row>
    <row r="60231" spans="9:13">
      <c r="I60231" s="51"/>
      <c r="M60231" s="51"/>
    </row>
    <row r="60232" spans="9:13">
      <c r="I60232" s="51"/>
      <c r="M60232" s="51"/>
    </row>
    <row r="60233" spans="9:13">
      <c r="I60233" s="51"/>
      <c r="M60233" s="51"/>
    </row>
    <row r="60234" spans="9:13">
      <c r="I60234" s="51"/>
      <c r="M60234" s="51"/>
    </row>
    <row r="60235" spans="9:13">
      <c r="I60235" s="51"/>
      <c r="M60235" s="51"/>
    </row>
    <row r="60236" spans="9:13">
      <c r="I60236" s="51"/>
      <c r="M60236" s="51"/>
    </row>
    <row r="60237" spans="9:13">
      <c r="I60237" s="51"/>
      <c r="M60237" s="51"/>
    </row>
    <row r="60238" spans="9:13">
      <c r="I60238" s="51"/>
      <c r="M60238" s="51"/>
    </row>
    <row r="60239" spans="9:13">
      <c r="I60239" s="51"/>
      <c r="M60239" s="51"/>
    </row>
    <row r="60240" spans="9:13">
      <c r="I60240" s="51"/>
      <c r="M60240" s="51"/>
    </row>
    <row r="60241" spans="9:13">
      <c r="I60241" s="51"/>
      <c r="M60241" s="51"/>
    </row>
    <row r="60242" spans="9:13">
      <c r="I60242" s="51"/>
      <c r="M60242" s="51"/>
    </row>
    <row r="60243" spans="9:13">
      <c r="I60243" s="51"/>
      <c r="M60243" s="51"/>
    </row>
    <row r="60244" spans="9:13">
      <c r="I60244" s="51"/>
      <c r="M60244" s="51"/>
    </row>
    <row r="60245" spans="9:13">
      <c r="I60245" s="51"/>
      <c r="M60245" s="51"/>
    </row>
    <row r="60246" spans="9:13">
      <c r="I60246" s="51"/>
      <c r="M60246" s="51"/>
    </row>
    <row r="60247" spans="9:13">
      <c r="I60247" s="51"/>
      <c r="M60247" s="51"/>
    </row>
    <row r="60248" spans="9:13">
      <c r="I60248" s="51"/>
      <c r="M60248" s="51"/>
    </row>
    <row r="60249" spans="9:13">
      <c r="I60249" s="51"/>
      <c r="M60249" s="51"/>
    </row>
    <row r="60250" spans="9:13">
      <c r="I60250" s="51"/>
      <c r="M60250" s="51"/>
    </row>
    <row r="60251" spans="9:13">
      <c r="I60251" s="51"/>
      <c r="M60251" s="51"/>
    </row>
    <row r="60252" spans="9:13">
      <c r="I60252" s="51"/>
      <c r="M60252" s="51"/>
    </row>
    <row r="60253" spans="9:13">
      <c r="I60253" s="51"/>
      <c r="M60253" s="51"/>
    </row>
    <row r="60254" spans="9:13">
      <c r="I60254" s="51"/>
      <c r="M60254" s="51"/>
    </row>
    <row r="60255" spans="9:13">
      <c r="I60255" s="51"/>
      <c r="M60255" s="51"/>
    </row>
    <row r="60256" spans="9:13">
      <c r="I60256" s="51"/>
      <c r="M60256" s="51"/>
    </row>
    <row r="60257" spans="9:13">
      <c r="I60257" s="51"/>
      <c r="M60257" s="51"/>
    </row>
    <row r="60258" spans="9:13">
      <c r="I60258" s="51"/>
      <c r="M60258" s="51"/>
    </row>
    <row r="60259" spans="9:13">
      <c r="I60259" s="51"/>
      <c r="M60259" s="51"/>
    </row>
    <row r="60260" spans="9:13">
      <c r="I60260" s="51"/>
      <c r="M60260" s="51"/>
    </row>
    <row r="60261" spans="9:13">
      <c r="I60261" s="51"/>
      <c r="M60261" s="51"/>
    </row>
    <row r="60262" spans="9:13">
      <c r="I60262" s="51"/>
      <c r="M60262" s="51"/>
    </row>
    <row r="60263" spans="9:13">
      <c r="I60263" s="51"/>
      <c r="M60263" s="51"/>
    </row>
    <row r="60264" spans="9:13">
      <c r="I60264" s="51"/>
      <c r="M60264" s="51"/>
    </row>
    <row r="60265" spans="9:13">
      <c r="I60265" s="51"/>
      <c r="M60265" s="51"/>
    </row>
    <row r="60266" spans="9:13">
      <c r="I60266" s="51"/>
      <c r="M60266" s="51"/>
    </row>
    <row r="60267" spans="9:13">
      <c r="I60267" s="51"/>
      <c r="M60267" s="51"/>
    </row>
    <row r="60268" spans="9:13">
      <c r="I60268" s="51"/>
      <c r="M60268" s="51"/>
    </row>
    <row r="60269" spans="9:13">
      <c r="I60269" s="51"/>
      <c r="M60269" s="51"/>
    </row>
    <row r="60270" spans="9:13">
      <c r="I60270" s="51"/>
      <c r="M60270" s="51"/>
    </row>
    <row r="60271" spans="9:13">
      <c r="I60271" s="51"/>
      <c r="M60271" s="51"/>
    </row>
    <row r="60272" spans="9:13">
      <c r="I60272" s="51"/>
      <c r="M60272" s="51"/>
    </row>
    <row r="60273" spans="9:13">
      <c r="I60273" s="51"/>
      <c r="M60273" s="51"/>
    </row>
    <row r="60274" spans="9:13">
      <c r="I60274" s="51"/>
      <c r="M60274" s="51"/>
    </row>
    <row r="60275" spans="9:13">
      <c r="I60275" s="51"/>
      <c r="M60275" s="51"/>
    </row>
    <row r="60276" spans="9:13">
      <c r="I60276" s="51"/>
      <c r="M60276" s="51"/>
    </row>
    <row r="60277" spans="9:13">
      <c r="I60277" s="51"/>
      <c r="M60277" s="51"/>
    </row>
    <row r="60278" spans="9:13">
      <c r="I60278" s="51"/>
      <c r="M60278" s="51"/>
    </row>
    <row r="60279" spans="9:13">
      <c r="I60279" s="51"/>
      <c r="M60279" s="51"/>
    </row>
    <row r="60280" spans="9:13">
      <c r="I60280" s="51"/>
      <c r="M60280" s="51"/>
    </row>
    <row r="60281" spans="9:13">
      <c r="I60281" s="51"/>
      <c r="M60281" s="51"/>
    </row>
    <row r="60282" spans="9:13">
      <c r="I60282" s="51"/>
      <c r="M60282" s="51"/>
    </row>
    <row r="60283" spans="9:13">
      <c r="I60283" s="51"/>
      <c r="M60283" s="51"/>
    </row>
    <row r="60284" spans="9:13">
      <c r="I60284" s="51"/>
      <c r="M60284" s="51"/>
    </row>
    <row r="60285" spans="9:13">
      <c r="I60285" s="51"/>
      <c r="M60285" s="51"/>
    </row>
    <row r="60286" spans="9:13">
      <c r="I60286" s="51"/>
      <c r="M60286" s="51"/>
    </row>
    <row r="60287" spans="9:13">
      <c r="I60287" s="51"/>
      <c r="M60287" s="51"/>
    </row>
    <row r="60288" spans="9:13">
      <c r="I60288" s="51"/>
      <c r="M60288" s="51"/>
    </row>
    <row r="60289" spans="9:13">
      <c r="I60289" s="51"/>
      <c r="M60289" s="51"/>
    </row>
    <row r="60290" spans="9:13">
      <c r="I60290" s="51"/>
      <c r="M60290" s="51"/>
    </row>
    <row r="60291" spans="9:13">
      <c r="I60291" s="51"/>
      <c r="M60291" s="51"/>
    </row>
    <row r="60292" spans="9:13">
      <c r="I60292" s="51"/>
      <c r="M60292" s="51"/>
    </row>
    <row r="60293" spans="9:13">
      <c r="I60293" s="51"/>
      <c r="M60293" s="51"/>
    </row>
    <row r="60294" spans="9:13">
      <c r="I60294" s="51"/>
      <c r="M60294" s="51"/>
    </row>
    <row r="60295" spans="9:13">
      <c r="I60295" s="51"/>
      <c r="M60295" s="51"/>
    </row>
    <row r="60296" spans="9:13">
      <c r="I60296" s="51"/>
      <c r="M60296" s="51"/>
    </row>
    <row r="60297" spans="9:13">
      <c r="I60297" s="51"/>
      <c r="M60297" s="51"/>
    </row>
    <row r="60298" spans="9:13">
      <c r="I60298" s="51"/>
      <c r="M60298" s="51"/>
    </row>
    <row r="60299" spans="9:13">
      <c r="I60299" s="51"/>
      <c r="M60299" s="51"/>
    </row>
    <row r="60300" spans="9:13">
      <c r="I60300" s="51"/>
      <c r="M60300" s="51"/>
    </row>
    <row r="60301" spans="9:13">
      <c r="I60301" s="51"/>
      <c r="M60301" s="51"/>
    </row>
    <row r="60302" spans="9:13">
      <c r="I60302" s="51"/>
      <c r="M60302" s="51"/>
    </row>
    <row r="60303" spans="9:13">
      <c r="I60303" s="51"/>
      <c r="M60303" s="51"/>
    </row>
    <row r="60304" spans="9:13">
      <c r="I60304" s="51"/>
      <c r="M60304" s="51"/>
    </row>
    <row r="60305" spans="9:13">
      <c r="I60305" s="51"/>
      <c r="M60305" s="51"/>
    </row>
    <row r="60306" spans="9:13">
      <c r="I60306" s="51"/>
      <c r="M60306" s="51"/>
    </row>
    <row r="60307" spans="9:13">
      <c r="I60307" s="51"/>
      <c r="M60307" s="51"/>
    </row>
    <row r="60308" spans="9:13">
      <c r="I60308" s="51"/>
      <c r="M60308" s="51"/>
    </row>
    <row r="60309" spans="9:13">
      <c r="I60309" s="51"/>
      <c r="M60309" s="51"/>
    </row>
    <row r="60310" spans="9:13">
      <c r="I60310" s="51"/>
      <c r="M60310" s="51"/>
    </row>
    <row r="60311" spans="9:13">
      <c r="I60311" s="51"/>
      <c r="M60311" s="51"/>
    </row>
    <row r="60312" spans="9:13">
      <c r="I60312" s="51"/>
      <c r="M60312" s="51"/>
    </row>
    <row r="60313" spans="9:13">
      <c r="I60313" s="51"/>
      <c r="M60313" s="51"/>
    </row>
    <row r="60314" spans="9:13">
      <c r="I60314" s="51"/>
      <c r="M60314" s="51"/>
    </row>
    <row r="60315" spans="9:13">
      <c r="I60315" s="51"/>
      <c r="M60315" s="51"/>
    </row>
    <row r="60316" spans="9:13">
      <c r="I60316" s="51"/>
      <c r="M60316" s="51"/>
    </row>
    <row r="60317" spans="9:13">
      <c r="I60317" s="51"/>
      <c r="M60317" s="51"/>
    </row>
    <row r="60318" spans="9:13">
      <c r="I60318" s="51"/>
      <c r="M60318" s="51"/>
    </row>
    <row r="60319" spans="9:13">
      <c r="I60319" s="51"/>
      <c r="M60319" s="51"/>
    </row>
    <row r="60320" spans="9:13">
      <c r="I60320" s="51"/>
      <c r="M60320" s="51"/>
    </row>
    <row r="60321" spans="9:13">
      <c r="I60321" s="51"/>
      <c r="M60321" s="51"/>
    </row>
    <row r="60322" spans="9:13">
      <c r="I60322" s="51"/>
      <c r="M60322" s="51"/>
    </row>
    <row r="60323" spans="9:13">
      <c r="I60323" s="51"/>
      <c r="M60323" s="51"/>
    </row>
    <row r="60324" spans="9:13">
      <c r="I60324" s="51"/>
      <c r="M60324" s="51"/>
    </row>
    <row r="60325" spans="9:13">
      <c r="I60325" s="51"/>
      <c r="M60325" s="51"/>
    </row>
    <row r="60326" spans="9:13">
      <c r="I60326" s="51"/>
      <c r="M60326" s="51"/>
    </row>
    <row r="60327" spans="9:13">
      <c r="I60327" s="51"/>
      <c r="M60327" s="51"/>
    </row>
    <row r="60328" spans="9:13">
      <c r="I60328" s="51"/>
      <c r="M60328" s="51"/>
    </row>
    <row r="60329" spans="9:13">
      <c r="I60329" s="51"/>
      <c r="M60329" s="51"/>
    </row>
    <row r="60330" spans="9:13">
      <c r="I60330" s="51"/>
      <c r="M60330" s="51"/>
    </row>
    <row r="60331" spans="9:13">
      <c r="I60331" s="51"/>
      <c r="M60331" s="51"/>
    </row>
    <row r="60332" spans="9:13">
      <c r="I60332" s="51"/>
      <c r="M60332" s="51"/>
    </row>
    <row r="60333" spans="9:13">
      <c r="I60333" s="51"/>
      <c r="M60333" s="51"/>
    </row>
    <row r="60334" spans="9:13">
      <c r="I60334" s="51"/>
      <c r="M60334" s="51"/>
    </row>
    <row r="60335" spans="9:13">
      <c r="I60335" s="51"/>
      <c r="M60335" s="51"/>
    </row>
    <row r="60336" spans="9:13">
      <c r="I60336" s="51"/>
      <c r="M60336" s="51"/>
    </row>
    <row r="60337" spans="9:13">
      <c r="I60337" s="51"/>
      <c r="M60337" s="51"/>
    </row>
    <row r="60338" spans="9:13">
      <c r="I60338" s="51"/>
      <c r="M60338" s="51"/>
    </row>
    <row r="60339" spans="9:13">
      <c r="I60339" s="51"/>
      <c r="M60339" s="51"/>
    </row>
    <row r="60340" spans="9:13">
      <c r="I60340" s="51"/>
      <c r="M60340" s="51"/>
    </row>
    <row r="60341" spans="9:13">
      <c r="I60341" s="51"/>
      <c r="M60341" s="51"/>
    </row>
    <row r="60342" spans="9:13">
      <c r="I60342" s="51"/>
      <c r="M60342" s="51"/>
    </row>
    <row r="60343" spans="9:13">
      <c r="I60343" s="51"/>
      <c r="M60343" s="51"/>
    </row>
    <row r="60344" spans="9:13">
      <c r="I60344" s="51"/>
      <c r="M60344" s="51"/>
    </row>
    <row r="60345" spans="9:13">
      <c r="I60345" s="51"/>
      <c r="M60345" s="51"/>
    </row>
    <row r="60346" spans="9:13">
      <c r="I60346" s="51"/>
      <c r="M60346" s="51"/>
    </row>
    <row r="60347" spans="9:13">
      <c r="I60347" s="51"/>
      <c r="M60347" s="51"/>
    </row>
    <row r="60348" spans="9:13">
      <c r="I60348" s="51"/>
      <c r="M60348" s="51"/>
    </row>
    <row r="60349" spans="9:13">
      <c r="I60349" s="51"/>
      <c r="M60349" s="51"/>
    </row>
    <row r="60350" spans="9:13">
      <c r="I60350" s="51"/>
      <c r="M60350" s="51"/>
    </row>
    <row r="60351" spans="9:13">
      <c r="I60351" s="51"/>
      <c r="M60351" s="51"/>
    </row>
    <row r="60352" spans="9:13">
      <c r="I60352" s="51"/>
      <c r="M60352" s="51"/>
    </row>
    <row r="60353" spans="9:13">
      <c r="I60353" s="51"/>
      <c r="M60353" s="51"/>
    </row>
    <row r="60354" spans="9:13">
      <c r="I60354" s="51"/>
      <c r="M60354" s="51"/>
    </row>
    <row r="60355" spans="9:13">
      <c r="I60355" s="51"/>
      <c r="M60355" s="51"/>
    </row>
    <row r="60356" spans="9:13">
      <c r="I60356" s="51"/>
      <c r="M60356" s="51"/>
    </row>
    <row r="60357" spans="9:13">
      <c r="I60357" s="51"/>
      <c r="M60357" s="51"/>
    </row>
    <row r="60358" spans="9:13">
      <c r="I60358" s="51"/>
      <c r="M60358" s="51"/>
    </row>
    <row r="60359" spans="9:13">
      <c r="I60359" s="51"/>
      <c r="M60359" s="51"/>
    </row>
    <row r="60360" spans="9:13">
      <c r="I60360" s="51"/>
      <c r="M60360" s="51"/>
    </row>
    <row r="60361" spans="9:13">
      <c r="I60361" s="51"/>
      <c r="M60361" s="51"/>
    </row>
    <row r="60362" spans="9:13">
      <c r="I60362" s="51"/>
      <c r="M60362" s="51"/>
    </row>
    <row r="60363" spans="9:13">
      <c r="I60363" s="51"/>
      <c r="M60363" s="51"/>
    </row>
    <row r="60364" spans="9:13">
      <c r="I60364" s="51"/>
      <c r="M60364" s="51"/>
    </row>
    <row r="60365" spans="9:13">
      <c r="I60365" s="51"/>
      <c r="M60365" s="51"/>
    </row>
    <row r="60366" spans="9:13">
      <c r="I60366" s="51"/>
      <c r="M60366" s="51"/>
    </row>
    <row r="60367" spans="9:13">
      <c r="I60367" s="51"/>
      <c r="M60367" s="51"/>
    </row>
    <row r="60368" spans="9:13">
      <c r="I60368" s="51"/>
      <c r="M60368" s="51"/>
    </row>
    <row r="60369" spans="9:13">
      <c r="I60369" s="51"/>
      <c r="M60369" s="51"/>
    </row>
    <row r="60370" spans="9:13">
      <c r="I60370" s="51"/>
      <c r="M60370" s="51"/>
    </row>
    <row r="60371" spans="9:13">
      <c r="I60371" s="51"/>
      <c r="M60371" s="51"/>
    </row>
    <row r="60372" spans="9:13">
      <c r="I60372" s="51"/>
      <c r="M60372" s="51"/>
    </row>
    <row r="60373" spans="9:13">
      <c r="I60373" s="51"/>
      <c r="M60373" s="51"/>
    </row>
    <row r="60374" spans="9:13">
      <c r="I60374" s="51"/>
      <c r="M60374" s="51"/>
    </row>
    <row r="60375" spans="9:13">
      <c r="I60375" s="51"/>
      <c r="M60375" s="51"/>
    </row>
    <row r="60376" spans="9:13">
      <c r="I60376" s="51"/>
      <c r="M60376" s="51"/>
    </row>
    <row r="60377" spans="9:13">
      <c r="I60377" s="51"/>
      <c r="M60377" s="51"/>
    </row>
    <row r="60378" spans="9:13">
      <c r="I60378" s="51"/>
      <c r="M60378" s="51"/>
    </row>
    <row r="60379" spans="9:13">
      <c r="I60379" s="51"/>
      <c r="M60379" s="51"/>
    </row>
    <row r="60380" spans="9:13">
      <c r="I60380" s="51"/>
      <c r="M60380" s="51"/>
    </row>
    <row r="60381" spans="9:13">
      <c r="I60381" s="51"/>
      <c r="M60381" s="51"/>
    </row>
    <row r="60382" spans="9:13">
      <c r="I60382" s="51"/>
      <c r="M60382" s="51"/>
    </row>
    <row r="60383" spans="9:13">
      <c r="I60383" s="51"/>
      <c r="M60383" s="51"/>
    </row>
    <row r="60384" spans="9:13">
      <c r="I60384" s="51"/>
      <c r="M60384" s="51"/>
    </row>
    <row r="60385" spans="9:13">
      <c r="I60385" s="51"/>
      <c r="M60385" s="51"/>
    </row>
    <row r="60386" spans="9:13">
      <c r="I60386" s="51"/>
      <c r="M60386" s="51"/>
    </row>
    <row r="60387" spans="9:13">
      <c r="I60387" s="51"/>
      <c r="M60387" s="51"/>
    </row>
    <row r="60388" spans="9:13">
      <c r="I60388" s="51"/>
      <c r="M60388" s="51"/>
    </row>
    <row r="60389" spans="9:13">
      <c r="I60389" s="51"/>
      <c r="M60389" s="51"/>
    </row>
    <row r="60390" spans="9:13">
      <c r="I60390" s="51"/>
      <c r="M60390" s="51"/>
    </row>
    <row r="60391" spans="9:13">
      <c r="I60391" s="51"/>
      <c r="M60391" s="51"/>
    </row>
    <row r="60392" spans="9:13">
      <c r="I60392" s="51"/>
      <c r="M60392" s="51"/>
    </row>
    <row r="60393" spans="9:13">
      <c r="I60393" s="51"/>
      <c r="M60393" s="51"/>
    </row>
    <row r="60394" spans="9:13">
      <c r="I60394" s="51"/>
      <c r="M60394" s="51"/>
    </row>
    <row r="60395" spans="9:13">
      <c r="I60395" s="51"/>
      <c r="M60395" s="51"/>
    </row>
    <row r="60396" spans="9:13">
      <c r="I60396" s="51"/>
      <c r="M60396" s="51"/>
    </row>
    <row r="60397" spans="9:13">
      <c r="I60397" s="51"/>
      <c r="M60397" s="51"/>
    </row>
    <row r="60398" spans="9:13">
      <c r="I60398" s="51"/>
      <c r="M60398" s="51"/>
    </row>
    <row r="60399" spans="9:13">
      <c r="I60399" s="51"/>
      <c r="M60399" s="51"/>
    </row>
    <row r="60400" spans="9:13">
      <c r="I60400" s="51"/>
      <c r="M60400" s="51"/>
    </row>
    <row r="60401" spans="9:13">
      <c r="I60401" s="51"/>
      <c r="M60401" s="51"/>
    </row>
    <row r="60402" spans="9:13">
      <c r="I60402" s="51"/>
      <c r="M60402" s="51"/>
    </row>
    <row r="60403" spans="9:13">
      <c r="I60403" s="51"/>
      <c r="M60403" s="51"/>
    </row>
    <row r="60404" spans="9:13">
      <c r="I60404" s="51"/>
      <c r="M60404" s="51"/>
    </row>
    <row r="60405" spans="9:13">
      <c r="I60405" s="51"/>
      <c r="M60405" s="51"/>
    </row>
    <row r="60406" spans="9:13">
      <c r="I60406" s="51"/>
      <c r="M60406" s="51"/>
    </row>
    <row r="60407" spans="9:13">
      <c r="I60407" s="51"/>
      <c r="M60407" s="51"/>
    </row>
    <row r="60408" spans="9:13">
      <c r="I60408" s="51"/>
      <c r="M60408" s="51"/>
    </row>
    <row r="60409" spans="9:13">
      <c r="I60409" s="51"/>
      <c r="M60409" s="51"/>
    </row>
    <row r="60410" spans="9:13">
      <c r="I60410" s="51"/>
      <c r="M60410" s="51"/>
    </row>
    <row r="60411" spans="9:13">
      <c r="I60411" s="51"/>
      <c r="M60411" s="51"/>
    </row>
    <row r="60412" spans="9:13">
      <c r="I60412" s="51"/>
      <c r="M60412" s="51"/>
    </row>
    <row r="60413" spans="9:13">
      <c r="I60413" s="51"/>
      <c r="M60413" s="51"/>
    </row>
    <row r="60414" spans="9:13">
      <c r="I60414" s="51"/>
      <c r="M60414" s="51"/>
    </row>
    <row r="60415" spans="9:13">
      <c r="I60415" s="51"/>
      <c r="M60415" s="51"/>
    </row>
    <row r="60416" spans="9:13">
      <c r="I60416" s="51"/>
      <c r="M60416" s="51"/>
    </row>
    <row r="60417" spans="9:13">
      <c r="I60417" s="51"/>
      <c r="M60417" s="51"/>
    </row>
    <row r="60418" spans="9:13">
      <c r="I60418" s="51"/>
      <c r="M60418" s="51"/>
    </row>
    <row r="60419" spans="9:13">
      <c r="I60419" s="51"/>
      <c r="M60419" s="51"/>
    </row>
    <row r="60420" spans="9:13">
      <c r="I60420" s="51"/>
      <c r="M60420" s="51"/>
    </row>
    <row r="60421" spans="9:13">
      <c r="I60421" s="51"/>
      <c r="M60421" s="51"/>
    </row>
    <row r="60422" spans="9:13">
      <c r="I60422" s="51"/>
      <c r="M60422" s="51"/>
    </row>
    <row r="60423" spans="9:13">
      <c r="I60423" s="51"/>
      <c r="M60423" s="51"/>
    </row>
    <row r="60424" spans="9:13">
      <c r="I60424" s="51"/>
      <c r="M60424" s="51"/>
    </row>
    <row r="60425" spans="9:13">
      <c r="I60425" s="51"/>
      <c r="M60425" s="51"/>
    </row>
    <row r="60426" spans="9:13">
      <c r="I60426" s="51"/>
      <c r="M60426" s="51"/>
    </row>
    <row r="60427" spans="9:13">
      <c r="I60427" s="51"/>
      <c r="M60427" s="51"/>
    </row>
    <row r="60428" spans="9:13">
      <c r="I60428" s="51"/>
      <c r="M60428" s="51"/>
    </row>
    <row r="60429" spans="9:13">
      <c r="I60429" s="51"/>
      <c r="M60429" s="51"/>
    </row>
    <row r="60430" spans="9:13">
      <c r="I60430" s="51"/>
      <c r="M60430" s="51"/>
    </row>
    <row r="60431" spans="9:13">
      <c r="I60431" s="51"/>
      <c r="M60431" s="51"/>
    </row>
    <row r="60432" spans="9:13">
      <c r="I60432" s="51"/>
      <c r="M60432" s="51"/>
    </row>
    <row r="60433" spans="9:13">
      <c r="I60433" s="51"/>
      <c r="M60433" s="51"/>
    </row>
    <row r="60434" spans="9:13">
      <c r="I60434" s="51"/>
      <c r="M60434" s="51"/>
    </row>
    <row r="60435" spans="9:13">
      <c r="I60435" s="51"/>
      <c r="M60435" s="51"/>
    </row>
    <row r="60436" spans="9:13">
      <c r="I60436" s="51"/>
      <c r="M60436" s="51"/>
    </row>
    <row r="60437" spans="9:13">
      <c r="I60437" s="51"/>
      <c r="M60437" s="51"/>
    </row>
    <row r="60438" spans="9:13">
      <c r="I60438" s="51"/>
      <c r="M60438" s="51"/>
    </row>
    <row r="60439" spans="9:13">
      <c r="I60439" s="51"/>
      <c r="M60439" s="51"/>
    </row>
    <row r="60440" spans="9:13">
      <c r="I60440" s="51"/>
      <c r="M60440" s="51"/>
    </row>
    <row r="60441" spans="9:13">
      <c r="I60441" s="51"/>
      <c r="M60441" s="51"/>
    </row>
    <row r="60442" spans="9:13">
      <c r="I60442" s="51"/>
      <c r="M60442" s="51"/>
    </row>
    <row r="60443" spans="9:13">
      <c r="I60443" s="51"/>
      <c r="M60443" s="51"/>
    </row>
    <row r="60444" spans="9:13">
      <c r="I60444" s="51"/>
      <c r="M60444" s="51"/>
    </row>
    <row r="60445" spans="9:13">
      <c r="I60445" s="51"/>
      <c r="M60445" s="51"/>
    </row>
    <row r="60446" spans="9:13">
      <c r="I60446" s="51"/>
      <c r="M60446" s="51"/>
    </row>
    <row r="60447" spans="9:13">
      <c r="I60447" s="51"/>
      <c r="M60447" s="51"/>
    </row>
    <row r="60448" spans="9:13">
      <c r="I60448" s="51"/>
      <c r="M60448" s="51"/>
    </row>
    <row r="60449" spans="9:13">
      <c r="I60449" s="51"/>
      <c r="M60449" s="51"/>
    </row>
    <row r="60450" spans="9:13">
      <c r="I60450" s="51"/>
      <c r="M60450" s="51"/>
    </row>
    <row r="60451" spans="9:13">
      <c r="I60451" s="51"/>
      <c r="M60451" s="51"/>
    </row>
    <row r="60452" spans="9:13">
      <c r="I60452" s="51"/>
      <c r="M60452" s="51"/>
    </row>
    <row r="60453" spans="9:13">
      <c r="I60453" s="51"/>
      <c r="M60453" s="51"/>
    </row>
    <row r="60454" spans="9:13">
      <c r="I60454" s="51"/>
      <c r="M60454" s="51"/>
    </row>
    <row r="60455" spans="9:13">
      <c r="I60455" s="51"/>
      <c r="M60455" s="51"/>
    </row>
    <row r="60456" spans="9:13">
      <c r="I60456" s="51"/>
      <c r="M60456" s="51"/>
    </row>
    <row r="60457" spans="9:13">
      <c r="I60457" s="51"/>
      <c r="M60457" s="51"/>
    </row>
    <row r="60458" spans="9:13">
      <c r="I60458" s="51"/>
      <c r="M60458" s="51"/>
    </row>
    <row r="60459" spans="9:13">
      <c r="I60459" s="51"/>
      <c r="M60459" s="51"/>
    </row>
    <row r="60460" spans="9:13">
      <c r="I60460" s="51"/>
      <c r="M60460" s="51"/>
    </row>
    <row r="60461" spans="9:13">
      <c r="I60461" s="51"/>
      <c r="M60461" s="51"/>
    </row>
    <row r="60462" spans="9:13">
      <c r="I60462" s="51"/>
      <c r="M60462" s="51"/>
    </row>
    <row r="60463" spans="9:13">
      <c r="I60463" s="51"/>
      <c r="M60463" s="51"/>
    </row>
    <row r="60464" spans="9:13">
      <c r="I60464" s="51"/>
      <c r="M60464" s="51"/>
    </row>
    <row r="60465" spans="9:13">
      <c r="I60465" s="51"/>
      <c r="M60465" s="51"/>
    </row>
    <row r="60466" spans="9:13">
      <c r="I60466" s="51"/>
      <c r="M60466" s="51"/>
    </row>
    <row r="60467" spans="9:13">
      <c r="I60467" s="51"/>
      <c r="M60467" s="51"/>
    </row>
    <row r="60468" spans="9:13">
      <c r="I60468" s="51"/>
      <c r="M60468" s="51"/>
    </row>
    <row r="60469" spans="9:13">
      <c r="I60469" s="51"/>
      <c r="M60469" s="51"/>
    </row>
    <row r="60470" spans="9:13">
      <c r="I60470" s="51"/>
      <c r="M60470" s="51"/>
    </row>
    <row r="60471" spans="9:13">
      <c r="I60471" s="51"/>
      <c r="M60471" s="51"/>
    </row>
    <row r="60472" spans="9:13">
      <c r="I60472" s="51"/>
      <c r="M60472" s="51"/>
    </row>
    <row r="60473" spans="9:13">
      <c r="I60473" s="51"/>
      <c r="M60473" s="51"/>
    </row>
    <row r="60474" spans="9:13">
      <c r="I60474" s="51"/>
      <c r="M60474" s="51"/>
    </row>
    <row r="60475" spans="9:13">
      <c r="I60475" s="51"/>
      <c r="M60475" s="51"/>
    </row>
    <row r="60476" spans="9:13">
      <c r="I60476" s="51"/>
      <c r="M60476" s="51"/>
    </row>
    <row r="60477" spans="9:13">
      <c r="I60477" s="51"/>
      <c r="M60477" s="51"/>
    </row>
    <row r="60478" spans="9:13">
      <c r="I60478" s="51"/>
      <c r="M60478" s="51"/>
    </row>
    <row r="60479" spans="9:13">
      <c r="I60479" s="51"/>
      <c r="M60479" s="51"/>
    </row>
    <row r="60480" spans="9:13">
      <c r="I60480" s="51"/>
      <c r="M60480" s="51"/>
    </row>
    <row r="60481" spans="9:13">
      <c r="I60481" s="51"/>
      <c r="M60481" s="51"/>
    </row>
    <row r="60482" spans="9:13">
      <c r="I60482" s="51"/>
      <c r="M60482" s="51"/>
    </row>
    <row r="60483" spans="9:13">
      <c r="I60483" s="51"/>
      <c r="M60483" s="51"/>
    </row>
    <row r="60484" spans="9:13">
      <c r="I60484" s="51"/>
      <c r="M60484" s="51"/>
    </row>
    <row r="60485" spans="9:13">
      <c r="I60485" s="51"/>
      <c r="M60485" s="51"/>
    </row>
    <row r="60486" spans="9:13">
      <c r="I60486" s="51"/>
      <c r="M60486" s="51"/>
    </row>
    <row r="60487" spans="9:13">
      <c r="I60487" s="51"/>
      <c r="M60487" s="51"/>
    </row>
    <row r="60488" spans="9:13">
      <c r="I60488" s="51"/>
      <c r="M60488" s="51"/>
    </row>
    <row r="60489" spans="9:13">
      <c r="I60489" s="51"/>
      <c r="M60489" s="51"/>
    </row>
    <row r="60490" spans="9:13">
      <c r="I60490" s="51"/>
      <c r="M60490" s="51"/>
    </row>
    <row r="60491" spans="9:13">
      <c r="I60491" s="51"/>
      <c r="M60491" s="51"/>
    </row>
    <row r="60492" spans="9:13">
      <c r="I60492" s="51"/>
      <c r="M60492" s="51"/>
    </row>
    <row r="60493" spans="9:13">
      <c r="I60493" s="51"/>
      <c r="M60493" s="51"/>
    </row>
    <row r="60494" spans="9:13">
      <c r="I60494" s="51"/>
      <c r="M60494" s="51"/>
    </row>
    <row r="60495" spans="9:13">
      <c r="I60495" s="51"/>
      <c r="M60495" s="51"/>
    </row>
    <row r="60496" spans="9:13">
      <c r="I60496" s="51"/>
      <c r="M60496" s="51"/>
    </row>
    <row r="60497" spans="9:13">
      <c r="I60497" s="51"/>
      <c r="M60497" s="51"/>
    </row>
    <row r="60498" spans="9:13">
      <c r="I60498" s="51"/>
      <c r="M60498" s="51"/>
    </row>
    <row r="60499" spans="9:13">
      <c r="I60499" s="51"/>
      <c r="M60499" s="51"/>
    </row>
    <row r="60500" spans="9:13">
      <c r="I60500" s="51"/>
      <c r="M60500" s="51"/>
    </row>
    <row r="60501" spans="9:13">
      <c r="I60501" s="51"/>
      <c r="M60501" s="51"/>
    </row>
    <row r="60502" spans="9:13">
      <c r="I60502" s="51"/>
      <c r="M60502" s="51"/>
    </row>
    <row r="60503" spans="9:13">
      <c r="I60503" s="51"/>
      <c r="M60503" s="51"/>
    </row>
    <row r="60504" spans="9:13">
      <c r="I60504" s="51"/>
      <c r="M60504" s="51"/>
    </row>
    <row r="60505" spans="9:13">
      <c r="I60505" s="51"/>
      <c r="M60505" s="51"/>
    </row>
    <row r="60506" spans="9:13">
      <c r="I60506" s="51"/>
      <c r="M60506" s="51"/>
    </row>
    <row r="60507" spans="9:13">
      <c r="I60507" s="51"/>
      <c r="M60507" s="51"/>
    </row>
    <row r="60508" spans="9:13">
      <c r="I60508" s="51"/>
      <c r="M60508" s="51"/>
    </row>
    <row r="60509" spans="9:13">
      <c r="I60509" s="51"/>
      <c r="M60509" s="51"/>
    </row>
    <row r="60510" spans="9:13">
      <c r="I60510" s="51"/>
      <c r="M60510" s="51"/>
    </row>
    <row r="60511" spans="9:13">
      <c r="I60511" s="51"/>
      <c r="M60511" s="51"/>
    </row>
    <row r="60512" spans="9:13">
      <c r="I60512" s="51"/>
      <c r="M60512" s="51"/>
    </row>
    <row r="60513" spans="9:13">
      <c r="I60513" s="51"/>
      <c r="M60513" s="51"/>
    </row>
    <row r="60514" spans="9:13">
      <c r="I60514" s="51"/>
      <c r="M60514" s="51"/>
    </row>
    <row r="60515" spans="9:13">
      <c r="I60515" s="51"/>
      <c r="M60515" s="51"/>
    </row>
    <row r="60516" spans="9:13">
      <c r="I60516" s="51"/>
      <c r="M60516" s="51"/>
    </row>
    <row r="60517" spans="9:13">
      <c r="I60517" s="51"/>
      <c r="M60517" s="51"/>
    </row>
    <row r="60518" spans="9:13">
      <c r="I60518" s="51"/>
      <c r="M60518" s="51"/>
    </row>
    <row r="60519" spans="9:13">
      <c r="I60519" s="51"/>
      <c r="M60519" s="51"/>
    </row>
    <row r="60520" spans="9:13">
      <c r="I60520" s="51"/>
      <c r="M60520" s="51"/>
    </row>
    <row r="60521" spans="9:13">
      <c r="I60521" s="51"/>
      <c r="M60521" s="51"/>
    </row>
    <row r="60522" spans="9:13">
      <c r="I60522" s="51"/>
      <c r="M60522" s="51"/>
    </row>
    <row r="60523" spans="9:13">
      <c r="I60523" s="51"/>
      <c r="M60523" s="51"/>
    </row>
    <row r="60524" spans="9:13">
      <c r="I60524" s="51"/>
      <c r="M60524" s="51"/>
    </row>
    <row r="60525" spans="9:13">
      <c r="I60525" s="51"/>
      <c r="M60525" s="51"/>
    </row>
    <row r="60526" spans="9:13">
      <c r="I60526" s="51"/>
      <c r="M60526" s="51"/>
    </row>
    <row r="60527" spans="9:13">
      <c r="I60527" s="51"/>
      <c r="M60527" s="51"/>
    </row>
    <row r="60528" spans="9:13">
      <c r="I60528" s="51"/>
      <c r="M60528" s="51"/>
    </row>
    <row r="60529" spans="9:13">
      <c r="I60529" s="51"/>
      <c r="M60529" s="51"/>
    </row>
    <row r="60530" spans="9:13">
      <c r="I60530" s="51"/>
      <c r="M60530" s="51"/>
    </row>
    <row r="60531" spans="9:13">
      <c r="I60531" s="51"/>
      <c r="M60531" s="51"/>
    </row>
    <row r="60532" spans="9:13">
      <c r="I60532" s="51"/>
      <c r="M60532" s="51"/>
    </row>
    <row r="60533" spans="9:13">
      <c r="I60533" s="51"/>
      <c r="M60533" s="51"/>
    </row>
    <row r="60534" spans="9:13">
      <c r="I60534" s="51"/>
      <c r="M60534" s="51"/>
    </row>
    <row r="60535" spans="9:13">
      <c r="I60535" s="51"/>
      <c r="M60535" s="51"/>
    </row>
    <row r="60536" spans="9:13">
      <c r="I60536" s="51"/>
      <c r="M60536" s="51"/>
    </row>
    <row r="60537" spans="9:13">
      <c r="I60537" s="51"/>
      <c r="M60537" s="51"/>
    </row>
    <row r="60538" spans="9:13">
      <c r="I60538" s="51"/>
      <c r="M60538" s="51"/>
    </row>
    <row r="60539" spans="9:13">
      <c r="I60539" s="51"/>
      <c r="M60539" s="51"/>
    </row>
    <row r="60540" spans="9:13">
      <c r="I60540" s="51"/>
      <c r="M60540" s="51"/>
    </row>
    <row r="60541" spans="9:13">
      <c r="I60541" s="51"/>
      <c r="M60541" s="51"/>
    </row>
    <row r="60542" spans="9:13">
      <c r="I60542" s="51"/>
      <c r="M60542" s="51"/>
    </row>
    <row r="60543" spans="9:13">
      <c r="I60543" s="51"/>
      <c r="M60543" s="51"/>
    </row>
    <row r="60544" spans="9:13">
      <c r="I60544" s="51"/>
      <c r="M60544" s="51"/>
    </row>
    <row r="60545" spans="9:13">
      <c r="I60545" s="51"/>
      <c r="M60545" s="51"/>
    </row>
    <row r="60546" spans="9:13">
      <c r="I60546" s="51"/>
      <c r="M60546" s="51"/>
    </row>
    <row r="60547" spans="9:13">
      <c r="I60547" s="51"/>
      <c r="M60547" s="51"/>
    </row>
    <row r="60548" spans="9:13">
      <c r="I60548" s="51"/>
      <c r="M60548" s="51"/>
    </row>
    <row r="60549" spans="9:13">
      <c r="I60549" s="51"/>
      <c r="M60549" s="51"/>
    </row>
    <row r="60550" spans="9:13">
      <c r="I60550" s="51"/>
      <c r="M60550" s="51"/>
    </row>
    <row r="60551" spans="9:13">
      <c r="I60551" s="51"/>
      <c r="M60551" s="51"/>
    </row>
    <row r="60552" spans="9:13">
      <c r="I60552" s="51"/>
      <c r="M60552" s="51"/>
    </row>
    <row r="60553" spans="9:13">
      <c r="I60553" s="51"/>
      <c r="M60553" s="51"/>
    </row>
    <row r="60554" spans="9:13">
      <c r="I60554" s="51"/>
      <c r="M60554" s="51"/>
    </row>
    <row r="60555" spans="9:13">
      <c r="I60555" s="51"/>
      <c r="M60555" s="51"/>
    </row>
    <row r="60556" spans="9:13">
      <c r="I60556" s="51"/>
      <c r="M60556" s="51"/>
    </row>
    <row r="60557" spans="9:13">
      <c r="I60557" s="51"/>
      <c r="M60557" s="51"/>
    </row>
    <row r="60558" spans="9:13">
      <c r="I60558" s="51"/>
      <c r="M60558" s="51"/>
    </row>
    <row r="60559" spans="9:13">
      <c r="I60559" s="51"/>
      <c r="M60559" s="51"/>
    </row>
    <row r="60560" spans="9:13">
      <c r="I60560" s="51"/>
      <c r="M60560" s="51"/>
    </row>
    <row r="60561" spans="9:13">
      <c r="I60561" s="51"/>
      <c r="M60561" s="51"/>
    </row>
    <row r="60562" spans="9:13">
      <c r="I60562" s="51"/>
      <c r="M60562" s="51"/>
    </row>
    <row r="60563" spans="9:13">
      <c r="I60563" s="51"/>
      <c r="M60563" s="51"/>
    </row>
    <row r="60564" spans="9:13">
      <c r="I60564" s="51"/>
      <c r="M60564" s="51"/>
    </row>
    <row r="60565" spans="9:13">
      <c r="I60565" s="51"/>
      <c r="M60565" s="51"/>
    </row>
    <row r="60566" spans="9:13">
      <c r="I60566" s="51"/>
      <c r="M60566" s="51"/>
    </row>
    <row r="60567" spans="9:13">
      <c r="I60567" s="51"/>
      <c r="M60567" s="51"/>
    </row>
    <row r="60568" spans="9:13">
      <c r="I60568" s="51"/>
      <c r="M60568" s="51"/>
    </row>
    <row r="60569" spans="9:13">
      <c r="I60569" s="51"/>
      <c r="M60569" s="51"/>
    </row>
    <row r="60570" spans="9:13">
      <c r="I60570" s="51"/>
      <c r="M60570" s="51"/>
    </row>
    <row r="60571" spans="9:13">
      <c r="I60571" s="51"/>
      <c r="M60571" s="51"/>
    </row>
    <row r="60572" spans="9:13">
      <c r="I60572" s="51"/>
      <c r="M60572" s="51"/>
    </row>
    <row r="60573" spans="9:13">
      <c r="I60573" s="51"/>
      <c r="M60573" s="51"/>
    </row>
    <row r="60574" spans="9:13">
      <c r="I60574" s="51"/>
      <c r="M60574" s="51"/>
    </row>
    <row r="60575" spans="9:13">
      <c r="I60575" s="51"/>
      <c r="M60575" s="51"/>
    </row>
    <row r="60576" spans="9:13">
      <c r="I60576" s="51"/>
      <c r="M60576" s="51"/>
    </row>
    <row r="60577" spans="9:13">
      <c r="I60577" s="51"/>
      <c r="M60577" s="51"/>
    </row>
    <row r="60578" spans="9:13">
      <c r="I60578" s="51"/>
      <c r="M60578" s="51"/>
    </row>
    <row r="60579" spans="9:13">
      <c r="I60579" s="51"/>
      <c r="M60579" s="51"/>
    </row>
    <row r="60580" spans="9:13">
      <c r="I60580" s="51"/>
      <c r="M60580" s="51"/>
    </row>
    <row r="60581" spans="9:13">
      <c r="I60581" s="51"/>
      <c r="M60581" s="51"/>
    </row>
    <row r="60582" spans="9:13">
      <c r="I60582" s="51"/>
      <c r="M60582" s="51"/>
    </row>
    <row r="60583" spans="9:13">
      <c r="I60583" s="51"/>
      <c r="M60583" s="51"/>
    </row>
    <row r="60584" spans="9:13">
      <c r="I60584" s="51"/>
      <c r="M60584" s="51"/>
    </row>
    <row r="60585" spans="9:13">
      <c r="I60585" s="51"/>
      <c r="M60585" s="51"/>
    </row>
    <row r="60586" spans="9:13">
      <c r="I60586" s="51"/>
      <c r="M60586" s="51"/>
    </row>
    <row r="60587" spans="9:13">
      <c r="I60587" s="51"/>
      <c r="M60587" s="51"/>
    </row>
    <row r="60588" spans="9:13">
      <c r="I60588" s="51"/>
      <c r="M60588" s="51"/>
    </row>
    <row r="60589" spans="9:13">
      <c r="I60589" s="51"/>
      <c r="M60589" s="51"/>
    </row>
    <row r="60590" spans="9:13">
      <c r="I60590" s="51"/>
      <c r="M60590" s="51"/>
    </row>
    <row r="60591" spans="9:13">
      <c r="I60591" s="51"/>
      <c r="M60591" s="51"/>
    </row>
    <row r="60592" spans="9:13">
      <c r="I60592" s="51"/>
      <c r="M60592" s="51"/>
    </row>
    <row r="60593" spans="9:13">
      <c r="I60593" s="51"/>
      <c r="M60593" s="51"/>
    </row>
    <row r="60594" spans="9:13">
      <c r="I60594" s="51"/>
      <c r="M60594" s="51"/>
    </row>
    <row r="60595" spans="9:13">
      <c r="I60595" s="51"/>
      <c r="M60595" s="51"/>
    </row>
    <row r="60596" spans="9:13">
      <c r="I60596" s="51"/>
      <c r="M60596" s="51"/>
    </row>
    <row r="60597" spans="9:13">
      <c r="I60597" s="51"/>
      <c r="M60597" s="51"/>
    </row>
    <row r="60598" spans="9:13">
      <c r="I60598" s="51"/>
      <c r="M60598" s="51"/>
    </row>
    <row r="60599" spans="9:13">
      <c r="I60599" s="51"/>
      <c r="M60599" s="51"/>
    </row>
    <row r="60600" spans="9:13">
      <c r="I60600" s="51"/>
      <c r="M60600" s="51"/>
    </row>
    <row r="60601" spans="9:13">
      <c r="I60601" s="51"/>
      <c r="M60601" s="51"/>
    </row>
    <row r="60602" spans="9:13">
      <c r="I60602" s="51"/>
      <c r="M60602" s="51"/>
    </row>
    <row r="60603" spans="9:13">
      <c r="I60603" s="51"/>
      <c r="M60603" s="51"/>
    </row>
    <row r="60604" spans="9:13">
      <c r="I60604" s="51"/>
      <c r="M60604" s="51"/>
    </row>
    <row r="60605" spans="9:13">
      <c r="I60605" s="51"/>
      <c r="M60605" s="51"/>
    </row>
    <row r="60606" spans="9:13">
      <c r="I60606" s="51"/>
      <c r="M60606" s="51"/>
    </row>
    <row r="60607" spans="9:13">
      <c r="I60607" s="51"/>
      <c r="M60607" s="51"/>
    </row>
    <row r="60608" spans="9:13">
      <c r="I60608" s="51"/>
      <c r="M60608" s="51"/>
    </row>
    <row r="60609" spans="9:13">
      <c r="I60609" s="51"/>
      <c r="M60609" s="51"/>
    </row>
    <row r="60610" spans="9:13">
      <c r="I60610" s="51"/>
      <c r="M60610" s="51"/>
    </row>
    <row r="60611" spans="9:13">
      <c r="I60611" s="51"/>
      <c r="M60611" s="51"/>
    </row>
    <row r="60612" spans="9:13">
      <c r="I60612" s="51"/>
      <c r="M60612" s="51"/>
    </row>
    <row r="60613" spans="9:13">
      <c r="I60613" s="51"/>
      <c r="M60613" s="51"/>
    </row>
    <row r="60614" spans="9:13">
      <c r="I60614" s="51"/>
      <c r="M60614" s="51"/>
    </row>
    <row r="60615" spans="9:13">
      <c r="I60615" s="51"/>
      <c r="M60615" s="51"/>
    </row>
    <row r="60616" spans="9:13">
      <c r="I60616" s="51"/>
      <c r="M60616" s="51"/>
    </row>
    <row r="60617" spans="9:13">
      <c r="I60617" s="51"/>
      <c r="M60617" s="51"/>
    </row>
    <row r="60618" spans="9:13">
      <c r="I60618" s="51"/>
      <c r="M60618" s="51"/>
    </row>
    <row r="60619" spans="9:13">
      <c r="I60619" s="51"/>
      <c r="M60619" s="51"/>
    </row>
    <row r="60620" spans="9:13">
      <c r="I60620" s="51"/>
      <c r="M60620" s="51"/>
    </row>
    <row r="60621" spans="9:13">
      <c r="I60621" s="51"/>
      <c r="M60621" s="51"/>
    </row>
    <row r="60622" spans="9:13">
      <c r="I60622" s="51"/>
      <c r="M60622" s="51"/>
    </row>
    <row r="60623" spans="9:13">
      <c r="I60623" s="51"/>
      <c r="M60623" s="51"/>
    </row>
    <row r="60624" spans="9:13">
      <c r="I60624" s="51"/>
      <c r="M60624" s="51"/>
    </row>
    <row r="60625" spans="9:13">
      <c r="I60625" s="51"/>
      <c r="M60625" s="51"/>
    </row>
    <row r="60626" spans="9:13">
      <c r="I60626" s="51"/>
      <c r="M60626" s="51"/>
    </row>
    <row r="60627" spans="9:13">
      <c r="I60627" s="51"/>
      <c r="M60627" s="51"/>
    </row>
    <row r="60628" spans="9:13">
      <c r="I60628" s="51"/>
      <c r="M60628" s="51"/>
    </row>
    <row r="60629" spans="9:13">
      <c r="I60629" s="51"/>
      <c r="M60629" s="51"/>
    </row>
    <row r="60630" spans="9:13">
      <c r="I60630" s="51"/>
      <c r="M60630" s="51"/>
    </row>
    <row r="60631" spans="9:13">
      <c r="I60631" s="51"/>
      <c r="M60631" s="51"/>
    </row>
    <row r="60632" spans="9:13">
      <c r="I60632" s="51"/>
      <c r="M60632" s="51"/>
    </row>
    <row r="60633" spans="9:13">
      <c r="I60633" s="51"/>
      <c r="M60633" s="51"/>
    </row>
    <row r="60634" spans="9:13">
      <c r="I60634" s="51"/>
      <c r="M60634" s="51"/>
    </row>
    <row r="60635" spans="9:13">
      <c r="I60635" s="51"/>
      <c r="M60635" s="51"/>
    </row>
    <row r="60636" spans="9:13">
      <c r="I60636" s="51"/>
      <c r="M60636" s="51"/>
    </row>
    <row r="60637" spans="9:13">
      <c r="I60637" s="51"/>
      <c r="M60637" s="51"/>
    </row>
    <row r="60638" spans="9:13">
      <c r="I60638" s="51"/>
      <c r="M60638" s="51"/>
    </row>
    <row r="60639" spans="9:13">
      <c r="I60639" s="51"/>
      <c r="M60639" s="51"/>
    </row>
    <row r="60640" spans="9:13">
      <c r="I60640" s="51"/>
      <c r="M60640" s="51"/>
    </row>
    <row r="60641" spans="9:13">
      <c r="I60641" s="51"/>
      <c r="M60641" s="51"/>
    </row>
    <row r="60642" spans="9:13">
      <c r="I60642" s="51"/>
      <c r="M60642" s="51"/>
    </row>
    <row r="60643" spans="9:13">
      <c r="I60643" s="51"/>
      <c r="M60643" s="51"/>
    </row>
    <row r="60644" spans="9:13">
      <c r="I60644" s="51"/>
      <c r="M60644" s="51"/>
    </row>
    <row r="60645" spans="9:13">
      <c r="I60645" s="51"/>
      <c r="M60645" s="51"/>
    </row>
    <row r="60646" spans="9:13">
      <c r="I60646" s="51"/>
      <c r="M60646" s="51"/>
    </row>
    <row r="60647" spans="9:13">
      <c r="I60647" s="51"/>
      <c r="M60647" s="51"/>
    </row>
    <row r="60648" spans="9:13">
      <c r="I60648" s="51"/>
      <c r="M60648" s="51"/>
    </row>
    <row r="60649" spans="9:13">
      <c r="I60649" s="51"/>
      <c r="M60649" s="51"/>
    </row>
    <row r="60650" spans="9:13">
      <c r="I60650" s="51"/>
      <c r="M60650" s="51"/>
    </row>
    <row r="60651" spans="9:13">
      <c r="I60651" s="51"/>
      <c r="M60651" s="51"/>
    </row>
    <row r="60652" spans="9:13">
      <c r="I60652" s="51"/>
      <c r="M60652" s="51"/>
    </row>
    <row r="60653" spans="9:13">
      <c r="I60653" s="51"/>
      <c r="M60653" s="51"/>
    </row>
    <row r="60654" spans="9:13">
      <c r="I60654" s="51"/>
      <c r="M60654" s="51"/>
    </row>
    <row r="60655" spans="9:13">
      <c r="I60655" s="51"/>
      <c r="M60655" s="51"/>
    </row>
    <row r="60656" spans="9:13">
      <c r="I60656" s="51"/>
      <c r="M60656" s="51"/>
    </row>
    <row r="60657" spans="9:13">
      <c r="I60657" s="51"/>
      <c r="M60657" s="51"/>
    </row>
    <row r="60658" spans="9:13">
      <c r="I60658" s="51"/>
      <c r="M60658" s="51"/>
    </row>
    <row r="60659" spans="9:13">
      <c r="I60659" s="51"/>
      <c r="M60659" s="51"/>
    </row>
    <row r="60660" spans="9:13">
      <c r="I60660" s="51"/>
      <c r="M60660" s="51"/>
    </row>
    <row r="60661" spans="9:13">
      <c r="I60661" s="51"/>
      <c r="M60661" s="51"/>
    </row>
    <row r="60662" spans="9:13">
      <c r="I60662" s="51"/>
      <c r="M60662" s="51"/>
    </row>
    <row r="60663" spans="9:13">
      <c r="I60663" s="51"/>
      <c r="M60663" s="51"/>
    </row>
    <row r="60664" spans="9:13">
      <c r="I60664" s="51"/>
      <c r="M60664" s="51"/>
    </row>
    <row r="60665" spans="9:13">
      <c r="I60665" s="51"/>
      <c r="M60665" s="51"/>
    </row>
    <row r="60666" spans="9:13">
      <c r="I60666" s="51"/>
      <c r="M60666" s="51"/>
    </row>
    <row r="60667" spans="9:13">
      <c r="I60667" s="51"/>
      <c r="M60667" s="51"/>
    </row>
    <row r="60668" spans="9:13">
      <c r="I60668" s="51"/>
      <c r="M60668" s="51"/>
    </row>
    <row r="60669" spans="9:13">
      <c r="I60669" s="51"/>
      <c r="M60669" s="51"/>
    </row>
    <row r="60670" spans="9:13">
      <c r="I60670" s="51"/>
      <c r="M60670" s="51"/>
    </row>
    <row r="60671" spans="9:13">
      <c r="I60671" s="51"/>
      <c r="M60671" s="51"/>
    </row>
    <row r="60672" spans="9:13">
      <c r="I60672" s="51"/>
      <c r="M60672" s="51"/>
    </row>
    <row r="60673" spans="9:13">
      <c r="I60673" s="51"/>
      <c r="M60673" s="51"/>
    </row>
    <row r="60674" spans="9:13">
      <c r="I60674" s="51"/>
      <c r="M60674" s="51"/>
    </row>
    <row r="60675" spans="9:13">
      <c r="I60675" s="51"/>
      <c r="M60675" s="51"/>
    </row>
    <row r="60676" spans="9:13">
      <c r="I60676" s="51"/>
      <c r="M60676" s="51"/>
    </row>
    <row r="60677" spans="9:13">
      <c r="I60677" s="51"/>
      <c r="M60677" s="51"/>
    </row>
    <row r="60678" spans="9:13">
      <c r="I60678" s="51"/>
      <c r="M60678" s="51"/>
    </row>
    <row r="60679" spans="9:13">
      <c r="I60679" s="51"/>
      <c r="M60679" s="51"/>
    </row>
    <row r="60680" spans="9:13">
      <c r="I60680" s="51"/>
      <c r="M60680" s="51"/>
    </row>
    <row r="60681" spans="9:13">
      <c r="I60681" s="51"/>
      <c r="M60681" s="51"/>
    </row>
    <row r="60682" spans="9:13">
      <c r="I60682" s="51"/>
      <c r="M60682" s="51"/>
    </row>
    <row r="60683" spans="9:13">
      <c r="I60683" s="51"/>
      <c r="M60683" s="51"/>
    </row>
    <row r="60684" spans="9:13">
      <c r="I60684" s="51"/>
      <c r="M60684" s="51"/>
    </row>
    <row r="60685" spans="9:13">
      <c r="I60685" s="51"/>
      <c r="M60685" s="51"/>
    </row>
    <row r="60686" spans="9:13">
      <c r="I60686" s="51"/>
      <c r="M60686" s="51"/>
    </row>
    <row r="60687" spans="9:13">
      <c r="I60687" s="51"/>
      <c r="M60687" s="51"/>
    </row>
    <row r="60688" spans="9:13">
      <c r="I60688" s="51"/>
      <c r="M60688" s="51"/>
    </row>
    <row r="60689" spans="9:13">
      <c r="I60689" s="51"/>
      <c r="M60689" s="51"/>
    </row>
    <row r="60690" spans="9:13">
      <c r="I60690" s="51"/>
      <c r="M60690" s="51"/>
    </row>
    <row r="60691" spans="9:13">
      <c r="I60691" s="51"/>
      <c r="M60691" s="51"/>
    </row>
    <row r="60692" spans="9:13">
      <c r="I60692" s="51"/>
      <c r="M60692" s="51"/>
    </row>
    <row r="60693" spans="9:13">
      <c r="I60693" s="51"/>
      <c r="M60693" s="51"/>
    </row>
    <row r="60694" spans="9:13">
      <c r="I60694" s="51"/>
      <c r="M60694" s="51"/>
    </row>
    <row r="60695" spans="9:13">
      <c r="I60695" s="51"/>
      <c r="M60695" s="51"/>
    </row>
    <row r="60696" spans="9:13">
      <c r="I60696" s="51"/>
      <c r="M60696" s="51"/>
    </row>
    <row r="60697" spans="9:13">
      <c r="I60697" s="51"/>
      <c r="M60697" s="51"/>
    </row>
    <row r="60698" spans="9:13">
      <c r="I60698" s="51"/>
      <c r="M60698" s="51"/>
    </row>
    <row r="60699" spans="9:13">
      <c r="I60699" s="51"/>
      <c r="M60699" s="51"/>
    </row>
    <row r="60700" spans="9:13">
      <c r="I60700" s="51"/>
      <c r="M60700" s="51"/>
    </row>
    <row r="60701" spans="9:13">
      <c r="I60701" s="51"/>
      <c r="M60701" s="51"/>
    </row>
    <row r="60702" spans="9:13">
      <c r="I60702" s="51"/>
      <c r="M60702" s="51"/>
    </row>
    <row r="60703" spans="9:13">
      <c r="I60703" s="51"/>
      <c r="M60703" s="51"/>
    </row>
    <row r="60704" spans="9:13">
      <c r="I60704" s="51"/>
      <c r="M60704" s="51"/>
    </row>
    <row r="60705" spans="9:13">
      <c r="I60705" s="51"/>
      <c r="M60705" s="51"/>
    </row>
    <row r="60706" spans="9:13">
      <c r="I60706" s="51"/>
      <c r="M60706" s="51"/>
    </row>
    <row r="60707" spans="9:13">
      <c r="I60707" s="51"/>
      <c r="M60707" s="51"/>
    </row>
    <row r="60708" spans="9:13">
      <c r="I60708" s="51"/>
      <c r="M60708" s="51"/>
    </row>
    <row r="60709" spans="9:13">
      <c r="I60709" s="51"/>
      <c r="M60709" s="51"/>
    </row>
    <row r="60710" spans="9:13">
      <c r="I60710" s="51"/>
      <c r="M60710" s="51"/>
    </row>
    <row r="60711" spans="9:13">
      <c r="I60711" s="51"/>
      <c r="M60711" s="51"/>
    </row>
    <row r="60712" spans="9:13">
      <c r="I60712" s="51"/>
      <c r="M60712" s="51"/>
    </row>
    <row r="60713" spans="9:13">
      <c r="I60713" s="51"/>
      <c r="M60713" s="51"/>
    </row>
    <row r="60714" spans="9:13">
      <c r="I60714" s="51"/>
      <c r="M60714" s="51"/>
    </row>
    <row r="60715" spans="9:13">
      <c r="I60715" s="51"/>
      <c r="M60715" s="51"/>
    </row>
    <row r="60716" spans="9:13">
      <c r="I60716" s="51"/>
      <c r="M60716" s="51"/>
    </row>
    <row r="60717" spans="9:13">
      <c r="I60717" s="51"/>
      <c r="M60717" s="51"/>
    </row>
    <row r="60718" spans="9:13">
      <c r="I60718" s="51"/>
      <c r="M60718" s="51"/>
    </row>
    <row r="60719" spans="9:13">
      <c r="I60719" s="51"/>
      <c r="M60719" s="51"/>
    </row>
    <row r="60720" spans="9:13">
      <c r="I60720" s="51"/>
      <c r="M60720" s="51"/>
    </row>
    <row r="60721" spans="9:13">
      <c r="I60721" s="51"/>
      <c r="M60721" s="51"/>
    </row>
    <row r="60722" spans="9:13">
      <c r="I60722" s="51"/>
      <c r="M60722" s="51"/>
    </row>
    <row r="60723" spans="9:13">
      <c r="I60723" s="51"/>
      <c r="M60723" s="51"/>
    </row>
    <row r="60724" spans="9:13">
      <c r="I60724" s="51"/>
      <c r="M60724" s="51"/>
    </row>
    <row r="60725" spans="9:13">
      <c r="I60725" s="51"/>
      <c r="M60725" s="51"/>
    </row>
    <row r="60726" spans="9:13">
      <c r="I60726" s="51"/>
      <c r="M60726" s="51"/>
    </row>
    <row r="60727" spans="9:13">
      <c r="I60727" s="51"/>
      <c r="M60727" s="51"/>
    </row>
    <row r="60728" spans="9:13">
      <c r="I60728" s="51"/>
      <c r="M60728" s="51"/>
    </row>
    <row r="60729" spans="9:13">
      <c r="I60729" s="51"/>
      <c r="M60729" s="51"/>
    </row>
    <row r="60730" spans="9:13">
      <c r="I60730" s="51"/>
      <c r="M60730" s="51"/>
    </row>
    <row r="60731" spans="9:13">
      <c r="I60731" s="51"/>
      <c r="M60731" s="51"/>
    </row>
    <row r="60732" spans="9:13">
      <c r="I60732" s="51"/>
      <c r="M60732" s="51"/>
    </row>
    <row r="60733" spans="9:13">
      <c r="I60733" s="51"/>
      <c r="M60733" s="51"/>
    </row>
    <row r="60734" spans="9:13">
      <c r="I60734" s="51"/>
      <c r="M60734" s="51"/>
    </row>
    <row r="60735" spans="9:13">
      <c r="I60735" s="51"/>
      <c r="M60735" s="51"/>
    </row>
    <row r="60736" spans="9:13">
      <c r="I60736" s="51"/>
      <c r="M60736" s="51"/>
    </row>
    <row r="60737" spans="9:13">
      <c r="I60737" s="51"/>
      <c r="M60737" s="51"/>
    </row>
    <row r="60738" spans="9:13">
      <c r="I60738" s="51"/>
      <c r="M60738" s="51"/>
    </row>
    <row r="60739" spans="9:13">
      <c r="I60739" s="51"/>
      <c r="M60739" s="51"/>
    </row>
    <row r="60740" spans="9:13">
      <c r="I60740" s="51"/>
      <c r="M60740" s="51"/>
    </row>
    <row r="60741" spans="9:13">
      <c r="I60741" s="51"/>
      <c r="M60741" s="51"/>
    </row>
    <row r="60742" spans="9:13">
      <c r="I60742" s="51"/>
      <c r="M60742" s="51"/>
    </row>
    <row r="60743" spans="9:13">
      <c r="I60743" s="51"/>
      <c r="M60743" s="51"/>
    </row>
    <row r="60744" spans="9:13">
      <c r="I60744" s="51"/>
      <c r="M60744" s="51"/>
    </row>
    <row r="60745" spans="9:13">
      <c r="I60745" s="51"/>
      <c r="M60745" s="51"/>
    </row>
    <row r="60746" spans="9:13">
      <c r="I60746" s="51"/>
      <c r="M60746" s="51"/>
    </row>
    <row r="60747" spans="9:13">
      <c r="I60747" s="51"/>
      <c r="M60747" s="51"/>
    </row>
    <row r="60748" spans="9:13">
      <c r="I60748" s="51"/>
      <c r="M60748" s="51"/>
    </row>
    <row r="60749" spans="9:13">
      <c r="I60749" s="51"/>
      <c r="M60749" s="51"/>
    </row>
    <row r="60750" spans="9:13">
      <c r="I60750" s="51"/>
      <c r="M60750" s="51"/>
    </row>
    <row r="60751" spans="9:13">
      <c r="I60751" s="51"/>
      <c r="M60751" s="51"/>
    </row>
    <row r="60752" spans="9:13">
      <c r="I60752" s="51"/>
      <c r="M60752" s="51"/>
    </row>
    <row r="60753" spans="9:13">
      <c r="I60753" s="51"/>
      <c r="M60753" s="51"/>
    </row>
    <row r="60754" spans="9:13">
      <c r="I60754" s="51"/>
      <c r="M60754" s="51"/>
    </row>
    <row r="60755" spans="9:13">
      <c r="I60755" s="51"/>
      <c r="M60755" s="51"/>
    </row>
    <row r="60756" spans="9:13">
      <c r="I60756" s="51"/>
      <c r="M60756" s="51"/>
    </row>
    <row r="60757" spans="9:13">
      <c r="I60757" s="51"/>
      <c r="M60757" s="51"/>
    </row>
    <row r="60758" spans="9:13">
      <c r="I60758" s="51"/>
      <c r="M60758" s="51"/>
    </row>
    <row r="60759" spans="9:13">
      <c r="I60759" s="51"/>
      <c r="M60759" s="51"/>
    </row>
    <row r="60760" spans="9:13">
      <c r="I60760" s="51"/>
      <c r="M60760" s="51"/>
    </row>
    <row r="60761" spans="9:13">
      <c r="I60761" s="51"/>
      <c r="M60761" s="51"/>
    </row>
    <row r="60762" spans="9:13">
      <c r="I60762" s="51"/>
      <c r="M60762" s="51"/>
    </row>
    <row r="60763" spans="9:13">
      <c r="I60763" s="51"/>
      <c r="M60763" s="51"/>
    </row>
    <row r="60764" spans="9:13">
      <c r="I60764" s="51"/>
      <c r="M60764" s="51"/>
    </row>
    <row r="60765" spans="9:13">
      <c r="I60765" s="51"/>
      <c r="M60765" s="51"/>
    </row>
    <row r="60766" spans="9:13">
      <c r="I60766" s="51"/>
      <c r="M60766" s="51"/>
    </row>
    <row r="60767" spans="9:13">
      <c r="I60767" s="51"/>
      <c r="M60767" s="51"/>
    </row>
    <row r="60768" spans="9:13">
      <c r="I60768" s="51"/>
      <c r="M60768" s="51"/>
    </row>
    <row r="60769" spans="9:13">
      <c r="I60769" s="51"/>
      <c r="M60769" s="51"/>
    </row>
    <row r="60770" spans="9:13">
      <c r="I60770" s="51"/>
      <c r="M60770" s="51"/>
    </row>
    <row r="60771" spans="9:13">
      <c r="I60771" s="51"/>
      <c r="M60771" s="51"/>
    </row>
    <row r="60772" spans="9:13">
      <c r="I60772" s="51"/>
      <c r="M60772" s="51"/>
    </row>
    <row r="60773" spans="9:13">
      <c r="I60773" s="51"/>
      <c r="M60773" s="51"/>
    </row>
    <row r="60774" spans="9:13">
      <c r="I60774" s="51"/>
      <c r="M60774" s="51"/>
    </row>
    <row r="60775" spans="9:13">
      <c r="I60775" s="51"/>
      <c r="M60775" s="51"/>
    </row>
    <row r="60776" spans="9:13">
      <c r="I60776" s="51"/>
      <c r="M60776" s="51"/>
    </row>
    <row r="60777" spans="9:13">
      <c r="I60777" s="51"/>
      <c r="M60777" s="51"/>
    </row>
    <row r="60778" spans="9:13">
      <c r="I60778" s="51"/>
      <c r="M60778" s="51"/>
    </row>
    <row r="60779" spans="9:13">
      <c r="I60779" s="51"/>
      <c r="M60779" s="51"/>
    </row>
    <row r="60780" spans="9:13">
      <c r="I60780" s="51"/>
      <c r="M60780" s="51"/>
    </row>
    <row r="60781" spans="9:13">
      <c r="I60781" s="51"/>
      <c r="M60781" s="51"/>
    </row>
    <row r="60782" spans="9:13">
      <c r="I60782" s="51"/>
      <c r="M60782" s="51"/>
    </row>
    <row r="60783" spans="9:13">
      <c r="I60783" s="51"/>
      <c r="M60783" s="51"/>
    </row>
    <row r="60784" spans="9:13">
      <c r="I60784" s="51"/>
      <c r="M60784" s="51"/>
    </row>
    <row r="60785" spans="9:13">
      <c r="I60785" s="51"/>
      <c r="M60785" s="51"/>
    </row>
    <row r="60786" spans="9:13">
      <c r="I60786" s="51"/>
      <c r="M60786" s="51"/>
    </row>
    <row r="60787" spans="9:13">
      <c r="I60787" s="51"/>
      <c r="M60787" s="51"/>
    </row>
    <row r="60788" spans="9:13">
      <c r="I60788" s="51"/>
      <c r="M60788" s="51"/>
    </row>
    <row r="60789" spans="9:13">
      <c r="I60789" s="51"/>
      <c r="M60789" s="51"/>
    </row>
    <row r="60790" spans="9:13">
      <c r="I60790" s="51"/>
      <c r="M60790" s="51"/>
    </row>
    <row r="60791" spans="9:13">
      <c r="I60791" s="51"/>
      <c r="M60791" s="51"/>
    </row>
    <row r="60792" spans="9:13">
      <c r="I60792" s="51"/>
      <c r="M60792" s="51"/>
    </row>
    <row r="60793" spans="9:13">
      <c r="I60793" s="51"/>
      <c r="M60793" s="51"/>
    </row>
    <row r="60794" spans="9:13">
      <c r="I60794" s="51"/>
      <c r="M60794" s="51"/>
    </row>
    <row r="60795" spans="9:13">
      <c r="I60795" s="51"/>
      <c r="M60795" s="51"/>
    </row>
    <row r="60796" spans="9:13">
      <c r="I60796" s="51"/>
      <c r="M60796" s="51"/>
    </row>
    <row r="60797" spans="9:13">
      <c r="I60797" s="51"/>
      <c r="M60797" s="51"/>
    </row>
    <row r="60798" spans="9:13">
      <c r="I60798" s="51"/>
      <c r="M60798" s="51"/>
    </row>
    <row r="60799" spans="9:13">
      <c r="I60799" s="51"/>
      <c r="M60799" s="51"/>
    </row>
    <row r="60800" spans="9:13">
      <c r="I60800" s="51"/>
      <c r="M60800" s="51"/>
    </row>
    <row r="60801" spans="9:13">
      <c r="I60801" s="51"/>
      <c r="M60801" s="51"/>
    </row>
    <row r="60802" spans="9:13">
      <c r="I60802" s="51"/>
      <c r="M60802" s="51"/>
    </row>
    <row r="60803" spans="9:13">
      <c r="I60803" s="51"/>
      <c r="M60803" s="51"/>
    </row>
    <row r="60804" spans="9:13">
      <c r="I60804" s="51"/>
      <c r="M60804" s="51"/>
    </row>
    <row r="60805" spans="9:13">
      <c r="I60805" s="51"/>
      <c r="M60805" s="51"/>
    </row>
    <row r="60806" spans="9:13">
      <c r="I60806" s="51"/>
      <c r="M60806" s="51"/>
    </row>
    <row r="60807" spans="9:13">
      <c r="I60807" s="51"/>
      <c r="M60807" s="51"/>
    </row>
    <row r="60808" spans="9:13">
      <c r="I60808" s="51"/>
      <c r="M60808" s="51"/>
    </row>
    <row r="60809" spans="9:13">
      <c r="I60809" s="51"/>
      <c r="M60809" s="51"/>
    </row>
    <row r="60810" spans="9:13">
      <c r="I60810" s="51"/>
      <c r="M60810" s="51"/>
    </row>
    <row r="60811" spans="9:13">
      <c r="I60811" s="51"/>
      <c r="M60811" s="51"/>
    </row>
    <row r="60812" spans="9:13">
      <c r="I60812" s="51"/>
      <c r="M60812" s="51"/>
    </row>
    <row r="60813" spans="9:13">
      <c r="I60813" s="51"/>
      <c r="M60813" s="51"/>
    </row>
    <row r="60814" spans="9:13">
      <c r="I60814" s="51"/>
      <c r="M60814" s="51"/>
    </row>
    <row r="60815" spans="9:13">
      <c r="I60815" s="51"/>
      <c r="M60815" s="51"/>
    </row>
    <row r="60816" spans="9:13">
      <c r="I60816" s="51"/>
      <c r="M60816" s="51"/>
    </row>
    <row r="60817" spans="9:13">
      <c r="I60817" s="51"/>
      <c r="M60817" s="51"/>
    </row>
    <row r="60818" spans="9:13">
      <c r="I60818" s="51"/>
      <c r="M60818" s="51"/>
    </row>
    <row r="60819" spans="9:13">
      <c r="I60819" s="51"/>
      <c r="M60819" s="51"/>
    </row>
    <row r="60820" spans="9:13">
      <c r="I60820" s="51"/>
      <c r="M60820" s="51"/>
    </row>
    <row r="60821" spans="9:13">
      <c r="I60821" s="51"/>
      <c r="M60821" s="51"/>
    </row>
    <row r="60822" spans="9:13">
      <c r="I60822" s="51"/>
      <c r="M60822" s="51"/>
    </row>
    <row r="60823" spans="9:13">
      <c r="I60823" s="51"/>
      <c r="M60823" s="51"/>
    </row>
    <row r="60824" spans="9:13">
      <c r="I60824" s="51"/>
      <c r="M60824" s="51"/>
    </row>
    <row r="60825" spans="9:13">
      <c r="I60825" s="51"/>
      <c r="M60825" s="51"/>
    </row>
    <row r="60826" spans="9:13">
      <c r="I60826" s="51"/>
      <c r="M60826" s="51"/>
    </row>
    <row r="60827" spans="9:13">
      <c r="I60827" s="51"/>
      <c r="M60827" s="51"/>
    </row>
    <row r="60828" spans="9:13">
      <c r="I60828" s="51"/>
      <c r="M60828" s="51"/>
    </row>
    <row r="60829" spans="9:13">
      <c r="I60829" s="51"/>
      <c r="M60829" s="51"/>
    </row>
    <row r="60830" spans="9:13">
      <c r="I60830" s="51"/>
      <c r="M60830" s="51"/>
    </row>
    <row r="60831" spans="9:13">
      <c r="I60831" s="51"/>
      <c r="M60831" s="51"/>
    </row>
    <row r="60832" spans="9:13">
      <c r="I60832" s="51"/>
      <c r="M60832" s="51"/>
    </row>
    <row r="60833" spans="9:13">
      <c r="I60833" s="51"/>
      <c r="M60833" s="51"/>
    </row>
    <row r="60834" spans="9:13">
      <c r="I60834" s="51"/>
      <c r="M60834" s="51"/>
    </row>
    <row r="60835" spans="9:13">
      <c r="I60835" s="51"/>
      <c r="M60835" s="51"/>
    </row>
    <row r="60836" spans="9:13">
      <c r="I60836" s="51"/>
      <c r="M60836" s="51"/>
    </row>
    <row r="60837" spans="9:13">
      <c r="I60837" s="51"/>
      <c r="M60837" s="51"/>
    </row>
    <row r="60838" spans="9:13">
      <c r="I60838" s="51"/>
      <c r="M60838" s="51"/>
    </row>
    <row r="60839" spans="9:13">
      <c r="I60839" s="51"/>
      <c r="M60839" s="51"/>
    </row>
    <row r="60840" spans="9:13">
      <c r="I60840" s="51"/>
      <c r="M60840" s="51"/>
    </row>
    <row r="60841" spans="9:13">
      <c r="I60841" s="51"/>
      <c r="M60841" s="51"/>
    </row>
    <row r="60842" spans="9:13">
      <c r="I60842" s="51"/>
      <c r="M60842" s="51"/>
    </row>
    <row r="60843" spans="9:13">
      <c r="I60843" s="51"/>
      <c r="M60843" s="51"/>
    </row>
    <row r="60844" spans="9:13">
      <c r="I60844" s="51"/>
      <c r="M60844" s="51"/>
    </row>
    <row r="60845" spans="9:13">
      <c r="I60845" s="51"/>
      <c r="M60845" s="51"/>
    </row>
    <row r="60846" spans="9:13">
      <c r="I60846" s="51"/>
      <c r="M60846" s="51"/>
    </row>
    <row r="60847" spans="9:13">
      <c r="I60847" s="51"/>
      <c r="M60847" s="51"/>
    </row>
    <row r="60848" spans="9:13">
      <c r="I60848" s="51"/>
      <c r="M60848" s="51"/>
    </row>
    <row r="60849" spans="9:13">
      <c r="I60849" s="51"/>
      <c r="M60849" s="51"/>
    </row>
    <row r="60850" spans="9:13">
      <c r="I60850" s="51"/>
      <c r="M60850" s="51"/>
    </row>
    <row r="60851" spans="9:13">
      <c r="I60851" s="51"/>
      <c r="M60851" s="51"/>
    </row>
    <row r="60852" spans="9:13">
      <c r="I60852" s="51"/>
      <c r="M60852" s="51"/>
    </row>
    <row r="60853" spans="9:13">
      <c r="I60853" s="51"/>
      <c r="M60853" s="51"/>
    </row>
    <row r="60854" spans="9:13">
      <c r="I60854" s="51"/>
      <c r="M60854" s="51"/>
    </row>
    <row r="60855" spans="9:13">
      <c r="I60855" s="51"/>
      <c r="M60855" s="51"/>
    </row>
    <row r="60856" spans="9:13">
      <c r="I60856" s="51"/>
      <c r="M60856" s="51"/>
    </row>
    <row r="60857" spans="9:13">
      <c r="I60857" s="51"/>
      <c r="M60857" s="51"/>
    </row>
    <row r="60858" spans="9:13">
      <c r="I60858" s="51"/>
      <c r="M60858" s="51"/>
    </row>
    <row r="60859" spans="9:13">
      <c r="I60859" s="51"/>
      <c r="M60859" s="51"/>
    </row>
    <row r="60860" spans="9:13">
      <c r="I60860" s="51"/>
      <c r="M60860" s="51"/>
    </row>
    <row r="60861" spans="9:13">
      <c r="I60861" s="51"/>
      <c r="M60861" s="51"/>
    </row>
    <row r="60862" spans="9:13">
      <c r="I60862" s="51"/>
      <c r="M60862" s="51"/>
    </row>
    <row r="60863" spans="9:13">
      <c r="I60863" s="51"/>
      <c r="M60863" s="51"/>
    </row>
    <row r="60864" spans="9:13">
      <c r="I60864" s="51"/>
      <c r="M60864" s="51"/>
    </row>
    <row r="60865" spans="9:13">
      <c r="I60865" s="51"/>
      <c r="M60865" s="51"/>
    </row>
    <row r="60866" spans="9:13">
      <c r="I60866" s="51"/>
      <c r="M60866" s="51"/>
    </row>
    <row r="60867" spans="9:13">
      <c r="I60867" s="51"/>
      <c r="M60867" s="51"/>
    </row>
    <row r="60868" spans="9:13">
      <c r="I60868" s="51"/>
      <c r="M60868" s="51"/>
    </row>
    <row r="60869" spans="9:13">
      <c r="I60869" s="51"/>
      <c r="M60869" s="51"/>
    </row>
    <row r="60870" spans="9:13">
      <c r="I60870" s="51"/>
      <c r="M60870" s="51"/>
    </row>
    <row r="60871" spans="9:13">
      <c r="I60871" s="51"/>
      <c r="M60871" s="51"/>
    </row>
    <row r="60872" spans="9:13">
      <c r="I60872" s="51"/>
      <c r="M60872" s="51"/>
    </row>
    <row r="60873" spans="9:13">
      <c r="I60873" s="51"/>
      <c r="M60873" s="51"/>
    </row>
    <row r="60874" spans="9:13">
      <c r="I60874" s="51"/>
      <c r="M60874" s="51"/>
    </row>
    <row r="60875" spans="9:13">
      <c r="I60875" s="51"/>
      <c r="M60875" s="51"/>
    </row>
    <row r="60876" spans="9:13">
      <c r="I60876" s="51"/>
      <c r="M60876" s="51"/>
    </row>
    <row r="60877" spans="9:13">
      <c r="I60877" s="51"/>
      <c r="M60877" s="51"/>
    </row>
    <row r="60878" spans="9:13">
      <c r="I60878" s="51"/>
      <c r="M60878" s="51"/>
    </row>
    <row r="60879" spans="9:13">
      <c r="I60879" s="51"/>
      <c r="M60879" s="51"/>
    </row>
    <row r="60880" spans="9:13">
      <c r="I60880" s="51"/>
      <c r="M60880" s="51"/>
    </row>
    <row r="60881" spans="9:13">
      <c r="I60881" s="51"/>
      <c r="M60881" s="51"/>
    </row>
    <row r="60882" spans="9:13">
      <c r="I60882" s="51"/>
      <c r="M60882" s="51"/>
    </row>
    <row r="60883" spans="9:13">
      <c r="I60883" s="51"/>
      <c r="M60883" s="51"/>
    </row>
    <row r="60884" spans="9:13">
      <c r="I60884" s="51"/>
      <c r="M60884" s="51"/>
    </row>
    <row r="60885" spans="9:13">
      <c r="I60885" s="51"/>
      <c r="M60885" s="51"/>
    </row>
    <row r="60886" spans="9:13">
      <c r="I60886" s="51"/>
      <c r="M60886" s="51"/>
    </row>
    <row r="60887" spans="9:13">
      <c r="I60887" s="51"/>
      <c r="M60887" s="51"/>
    </row>
    <row r="60888" spans="9:13">
      <c r="I60888" s="51"/>
      <c r="M60888" s="51"/>
    </row>
    <row r="60889" spans="9:13">
      <c r="I60889" s="51"/>
      <c r="M60889" s="51"/>
    </row>
    <row r="60890" spans="9:13">
      <c r="I60890" s="51"/>
      <c r="M60890" s="51"/>
    </row>
    <row r="60891" spans="9:13">
      <c r="I60891" s="51"/>
      <c r="M60891" s="51"/>
    </row>
    <row r="60892" spans="9:13">
      <c r="I60892" s="51"/>
      <c r="M60892" s="51"/>
    </row>
    <row r="60893" spans="9:13">
      <c r="I60893" s="51"/>
      <c r="M60893" s="51"/>
    </row>
    <row r="60894" spans="9:13">
      <c r="I60894" s="51"/>
      <c r="M60894" s="51"/>
    </row>
    <row r="60895" spans="9:13">
      <c r="I60895" s="51"/>
      <c r="M60895" s="51"/>
    </row>
    <row r="60896" spans="9:13">
      <c r="I60896" s="51"/>
      <c r="M60896" s="51"/>
    </row>
    <row r="60897" spans="9:13">
      <c r="I60897" s="51"/>
      <c r="M60897" s="51"/>
    </row>
    <row r="60898" spans="9:13">
      <c r="I60898" s="51"/>
      <c r="M60898" s="51"/>
    </row>
    <row r="60899" spans="9:13">
      <c r="I60899" s="51"/>
      <c r="M60899" s="51"/>
    </row>
    <row r="60900" spans="9:13">
      <c r="I60900" s="51"/>
      <c r="M60900" s="51"/>
    </row>
    <row r="60901" spans="9:13">
      <c r="I60901" s="51"/>
      <c r="M60901" s="51"/>
    </row>
    <row r="60902" spans="9:13">
      <c r="I60902" s="51"/>
      <c r="M60902" s="51"/>
    </row>
    <row r="60903" spans="9:13">
      <c r="I60903" s="51"/>
      <c r="M60903" s="51"/>
    </row>
    <row r="60904" spans="9:13">
      <c r="I60904" s="51"/>
      <c r="M60904" s="51"/>
    </row>
    <row r="60905" spans="9:13">
      <c r="I60905" s="51"/>
      <c r="M60905" s="51"/>
    </row>
    <row r="60906" spans="9:13">
      <c r="I60906" s="51"/>
      <c r="M60906" s="51"/>
    </row>
    <row r="60907" spans="9:13">
      <c r="I60907" s="51"/>
      <c r="M60907" s="51"/>
    </row>
    <row r="60908" spans="9:13">
      <c r="I60908" s="51"/>
      <c r="M60908" s="51"/>
    </row>
    <row r="60909" spans="9:13">
      <c r="I60909" s="51"/>
      <c r="M60909" s="51"/>
    </row>
    <row r="60910" spans="9:13">
      <c r="I60910" s="51"/>
      <c r="M60910" s="51"/>
    </row>
    <row r="60911" spans="9:13">
      <c r="I60911" s="51"/>
      <c r="M60911" s="51"/>
    </row>
    <row r="60912" spans="9:13">
      <c r="I60912" s="51"/>
      <c r="M60912" s="51"/>
    </row>
    <row r="60913" spans="9:13">
      <c r="I60913" s="51"/>
      <c r="M60913" s="51"/>
    </row>
    <row r="60914" spans="9:13">
      <c r="I60914" s="51"/>
      <c r="M60914" s="51"/>
    </row>
    <row r="60915" spans="9:13">
      <c r="I60915" s="51"/>
      <c r="M60915" s="51"/>
    </row>
    <row r="60916" spans="9:13">
      <c r="I60916" s="51"/>
      <c r="M60916" s="51"/>
    </row>
    <row r="60917" spans="9:13">
      <c r="I60917" s="51"/>
      <c r="M60917" s="51"/>
    </row>
    <row r="60918" spans="9:13">
      <c r="I60918" s="51"/>
      <c r="M60918" s="51"/>
    </row>
    <row r="60919" spans="9:13">
      <c r="I60919" s="51"/>
      <c r="M60919" s="51"/>
    </row>
    <row r="60920" spans="9:13">
      <c r="I60920" s="51"/>
      <c r="M60920" s="51"/>
    </row>
    <row r="60921" spans="9:13">
      <c r="I60921" s="51"/>
      <c r="M60921" s="51"/>
    </row>
    <row r="60922" spans="9:13">
      <c r="I60922" s="51"/>
      <c r="M60922" s="51"/>
    </row>
    <row r="60923" spans="9:13">
      <c r="I60923" s="51"/>
      <c r="M60923" s="51"/>
    </row>
    <row r="60924" spans="9:13">
      <c r="I60924" s="51"/>
      <c r="M60924" s="51"/>
    </row>
    <row r="60925" spans="9:13">
      <c r="I60925" s="51"/>
      <c r="M60925" s="51"/>
    </row>
    <row r="60926" spans="9:13">
      <c r="I60926" s="51"/>
      <c r="M60926" s="51"/>
    </row>
    <row r="60927" spans="9:13">
      <c r="I60927" s="51"/>
      <c r="M60927" s="51"/>
    </row>
    <row r="60928" spans="9:13">
      <c r="I60928" s="51"/>
      <c r="M60928" s="51"/>
    </row>
    <row r="60929" spans="9:13">
      <c r="I60929" s="51"/>
      <c r="M60929" s="51"/>
    </row>
    <row r="60930" spans="9:13">
      <c r="I60930" s="51"/>
      <c r="M60930" s="51"/>
    </row>
    <row r="60931" spans="9:13">
      <c r="I60931" s="51"/>
      <c r="M60931" s="51"/>
    </row>
    <row r="60932" spans="9:13">
      <c r="I60932" s="51"/>
      <c r="M60932" s="51"/>
    </row>
    <row r="60933" spans="9:13">
      <c r="I60933" s="51"/>
      <c r="M60933" s="51"/>
    </row>
    <row r="60934" spans="9:13">
      <c r="I60934" s="51"/>
      <c r="M60934" s="51"/>
    </row>
    <row r="60935" spans="9:13">
      <c r="I60935" s="51"/>
      <c r="M60935" s="51"/>
    </row>
    <row r="60936" spans="9:13">
      <c r="I60936" s="51"/>
      <c r="M60936" s="51"/>
    </row>
    <row r="60937" spans="9:13">
      <c r="I60937" s="51"/>
      <c r="M60937" s="51"/>
    </row>
    <row r="60938" spans="9:13">
      <c r="I60938" s="51"/>
      <c r="M60938" s="51"/>
    </row>
    <row r="60939" spans="9:13">
      <c r="I60939" s="51"/>
      <c r="M60939" s="51"/>
    </row>
    <row r="60940" spans="9:13">
      <c r="I60940" s="51"/>
      <c r="M60940" s="51"/>
    </row>
    <row r="60941" spans="9:13">
      <c r="I60941" s="51"/>
      <c r="M60941" s="51"/>
    </row>
    <row r="60942" spans="9:13">
      <c r="I60942" s="51"/>
      <c r="M60942" s="51"/>
    </row>
    <row r="60943" spans="9:13">
      <c r="I60943" s="51"/>
      <c r="M60943" s="51"/>
    </row>
    <row r="60944" spans="9:13">
      <c r="I60944" s="51"/>
      <c r="M60944" s="51"/>
    </row>
    <row r="60945" spans="9:13">
      <c r="I60945" s="51"/>
      <c r="M60945" s="51"/>
    </row>
    <row r="60946" spans="9:13">
      <c r="I60946" s="51"/>
      <c r="M60946" s="51"/>
    </row>
    <row r="60947" spans="9:13">
      <c r="I60947" s="51"/>
      <c r="M60947" s="51"/>
    </row>
    <row r="60948" spans="9:13">
      <c r="I60948" s="51"/>
      <c r="M60948" s="51"/>
    </row>
    <row r="60949" spans="9:13">
      <c r="I60949" s="51"/>
      <c r="M60949" s="51"/>
    </row>
    <row r="60950" spans="9:13">
      <c r="I60950" s="51"/>
      <c r="M60950" s="51"/>
    </row>
    <row r="60951" spans="9:13">
      <c r="I60951" s="51"/>
      <c r="M60951" s="51"/>
    </row>
    <row r="60952" spans="9:13">
      <c r="I60952" s="51"/>
      <c r="M60952" s="51"/>
    </row>
    <row r="60953" spans="9:13">
      <c r="I60953" s="51"/>
      <c r="M60953" s="51"/>
    </row>
    <row r="60954" spans="9:13">
      <c r="I60954" s="51"/>
      <c r="M60954" s="51"/>
    </row>
    <row r="60955" spans="9:13">
      <c r="I60955" s="51"/>
      <c r="M60955" s="51"/>
    </row>
    <row r="60956" spans="9:13">
      <c r="I60956" s="51"/>
      <c r="M60956" s="51"/>
    </row>
    <row r="60957" spans="9:13">
      <c r="I60957" s="51"/>
      <c r="M60957" s="51"/>
    </row>
    <row r="60958" spans="9:13">
      <c r="I60958" s="51"/>
      <c r="M60958" s="51"/>
    </row>
    <row r="60959" spans="9:13">
      <c r="I60959" s="51"/>
      <c r="M60959" s="51"/>
    </row>
    <row r="60960" spans="9:13">
      <c r="I60960" s="51"/>
      <c r="M60960" s="51"/>
    </row>
    <row r="60961" spans="9:13">
      <c r="I60961" s="51"/>
      <c r="M60961" s="51"/>
    </row>
    <row r="60962" spans="9:13">
      <c r="I60962" s="51"/>
      <c r="M60962" s="51"/>
    </row>
    <row r="60963" spans="9:13">
      <c r="I60963" s="51"/>
      <c r="M60963" s="51"/>
    </row>
    <row r="60964" spans="9:13">
      <c r="I60964" s="51"/>
      <c r="M60964" s="51"/>
    </row>
    <row r="60965" spans="9:13">
      <c r="I60965" s="51"/>
      <c r="M60965" s="51"/>
    </row>
    <row r="60966" spans="9:13">
      <c r="I60966" s="51"/>
      <c r="M60966" s="51"/>
    </row>
    <row r="60967" spans="9:13">
      <c r="I60967" s="51"/>
      <c r="M60967" s="51"/>
    </row>
    <row r="60968" spans="9:13">
      <c r="I60968" s="51"/>
      <c r="M60968" s="51"/>
    </row>
    <row r="60969" spans="9:13">
      <c r="I60969" s="51"/>
      <c r="M60969" s="51"/>
    </row>
    <row r="60970" spans="9:13">
      <c r="I60970" s="51"/>
      <c r="M60970" s="51"/>
    </row>
    <row r="60971" spans="9:13">
      <c r="I60971" s="51"/>
      <c r="M60971" s="51"/>
    </row>
    <row r="60972" spans="9:13">
      <c r="I60972" s="51"/>
      <c r="M60972" s="51"/>
    </row>
    <row r="60973" spans="9:13">
      <c r="I60973" s="51"/>
      <c r="M60973" s="51"/>
    </row>
    <row r="60974" spans="9:13">
      <c r="I60974" s="51"/>
      <c r="M60974" s="51"/>
    </row>
    <row r="60975" spans="9:13">
      <c r="I60975" s="51"/>
      <c r="M60975" s="51"/>
    </row>
    <row r="60976" spans="9:13">
      <c r="I60976" s="51"/>
      <c r="M60976" s="51"/>
    </row>
    <row r="60977" spans="9:13">
      <c r="I60977" s="51"/>
      <c r="M60977" s="51"/>
    </row>
    <row r="60978" spans="9:13">
      <c r="I60978" s="51"/>
      <c r="M60978" s="51"/>
    </row>
    <row r="60979" spans="9:13">
      <c r="I60979" s="51"/>
      <c r="M60979" s="51"/>
    </row>
    <row r="60980" spans="9:13">
      <c r="I60980" s="51"/>
      <c r="M60980" s="51"/>
    </row>
    <row r="60981" spans="9:13">
      <c r="I60981" s="51"/>
      <c r="M60981" s="51"/>
    </row>
    <row r="60982" spans="9:13">
      <c r="I60982" s="51"/>
      <c r="M60982" s="51"/>
    </row>
    <row r="60983" spans="9:13">
      <c r="I60983" s="51"/>
      <c r="M60983" s="51"/>
    </row>
    <row r="60984" spans="9:13">
      <c r="I60984" s="51"/>
      <c r="M60984" s="51"/>
    </row>
    <row r="60985" spans="9:13">
      <c r="I60985" s="51"/>
      <c r="M60985" s="51"/>
    </row>
    <row r="60986" spans="9:13">
      <c r="I60986" s="51"/>
      <c r="M60986" s="51"/>
    </row>
    <row r="60987" spans="9:13">
      <c r="I60987" s="51"/>
      <c r="M60987" s="51"/>
    </row>
    <row r="60988" spans="9:13">
      <c r="I60988" s="51"/>
      <c r="M60988" s="51"/>
    </row>
    <row r="60989" spans="9:13">
      <c r="I60989" s="51"/>
      <c r="M60989" s="51"/>
    </row>
    <row r="60990" spans="9:13">
      <c r="I60990" s="51"/>
      <c r="M60990" s="51"/>
    </row>
    <row r="60991" spans="9:13">
      <c r="I60991" s="51"/>
      <c r="M60991" s="51"/>
    </row>
    <row r="60992" spans="9:13">
      <c r="I60992" s="51"/>
      <c r="M60992" s="51"/>
    </row>
    <row r="60993" spans="9:13">
      <c r="I60993" s="51"/>
      <c r="M60993" s="51"/>
    </row>
    <row r="60994" spans="9:13">
      <c r="I60994" s="51"/>
      <c r="M60994" s="51"/>
    </row>
    <row r="60995" spans="9:13">
      <c r="I60995" s="51"/>
      <c r="M60995" s="51"/>
    </row>
    <row r="60996" spans="9:13">
      <c r="I60996" s="51"/>
      <c r="M60996" s="51"/>
    </row>
    <row r="60997" spans="9:13">
      <c r="I60997" s="51"/>
      <c r="M60997" s="51"/>
    </row>
    <row r="60998" spans="9:13">
      <c r="I60998" s="51"/>
      <c r="M60998" s="51"/>
    </row>
    <row r="60999" spans="9:13">
      <c r="I60999" s="51"/>
      <c r="M60999" s="51"/>
    </row>
    <row r="61000" spans="9:13">
      <c r="I61000" s="51"/>
      <c r="M61000" s="51"/>
    </row>
    <row r="61001" spans="9:13">
      <c r="I61001" s="51"/>
      <c r="M61001" s="51"/>
    </row>
    <row r="61002" spans="9:13">
      <c r="I61002" s="51"/>
      <c r="M61002" s="51"/>
    </row>
    <row r="61003" spans="9:13">
      <c r="I61003" s="51"/>
      <c r="M61003" s="51"/>
    </row>
    <row r="61004" spans="9:13">
      <c r="I61004" s="51"/>
      <c r="M61004" s="51"/>
    </row>
    <row r="61005" spans="9:13">
      <c r="I61005" s="51"/>
      <c r="M61005" s="51"/>
    </row>
    <row r="61006" spans="9:13">
      <c r="I61006" s="51"/>
      <c r="M61006" s="51"/>
    </row>
    <row r="61007" spans="9:13">
      <c r="I61007" s="51"/>
      <c r="M61007" s="51"/>
    </row>
    <row r="61008" spans="9:13">
      <c r="I61008" s="51"/>
      <c r="M61008" s="51"/>
    </row>
    <row r="61009" spans="9:13">
      <c r="I61009" s="51"/>
      <c r="M61009" s="51"/>
    </row>
    <row r="61010" spans="9:13">
      <c r="I61010" s="51"/>
      <c r="M61010" s="51"/>
    </row>
    <row r="61011" spans="9:13">
      <c r="I61011" s="51"/>
      <c r="M61011" s="51"/>
    </row>
    <row r="61012" spans="9:13">
      <c r="I61012" s="51"/>
      <c r="M61012" s="51"/>
    </row>
    <row r="61013" spans="9:13">
      <c r="I61013" s="51"/>
      <c r="M61013" s="51"/>
    </row>
    <row r="61014" spans="9:13">
      <c r="I61014" s="51"/>
      <c r="M61014" s="51"/>
    </row>
    <row r="61015" spans="9:13">
      <c r="I61015" s="51"/>
      <c r="M61015" s="51"/>
    </row>
    <row r="61016" spans="9:13">
      <c r="I61016" s="51"/>
      <c r="M61016" s="51"/>
    </row>
    <row r="61017" spans="9:13">
      <c r="I61017" s="51"/>
      <c r="M61017" s="51"/>
    </row>
    <row r="61018" spans="9:13">
      <c r="I61018" s="51"/>
      <c r="M61018" s="51"/>
    </row>
    <row r="61019" spans="9:13">
      <c r="I61019" s="51"/>
      <c r="M61019" s="51"/>
    </row>
    <row r="61020" spans="9:13">
      <c r="I61020" s="51"/>
      <c r="M61020" s="51"/>
    </row>
    <row r="61021" spans="9:13">
      <c r="I61021" s="51"/>
      <c r="M61021" s="51"/>
    </row>
    <row r="61022" spans="9:13">
      <c r="I61022" s="51"/>
      <c r="M61022" s="51"/>
    </row>
    <row r="61023" spans="9:13">
      <c r="I61023" s="51"/>
      <c r="M61023" s="51"/>
    </row>
    <row r="61024" spans="9:13">
      <c r="I61024" s="51"/>
      <c r="M61024" s="51"/>
    </row>
    <row r="61025" spans="9:13">
      <c r="I61025" s="51"/>
      <c r="M61025" s="51"/>
    </row>
    <row r="61026" spans="9:13">
      <c r="I61026" s="51"/>
      <c r="M61026" s="51"/>
    </row>
    <row r="61027" spans="9:13">
      <c r="I61027" s="51"/>
      <c r="M61027" s="51"/>
    </row>
    <row r="61028" spans="9:13">
      <c r="I61028" s="51"/>
      <c r="M61028" s="51"/>
    </row>
    <row r="61029" spans="9:13">
      <c r="I61029" s="51"/>
      <c r="M61029" s="51"/>
    </row>
    <row r="61030" spans="9:13">
      <c r="I61030" s="51"/>
      <c r="M61030" s="51"/>
    </row>
    <row r="61031" spans="9:13">
      <c r="I61031" s="51"/>
      <c r="M61031" s="51"/>
    </row>
    <row r="61032" spans="9:13">
      <c r="I61032" s="51"/>
      <c r="M61032" s="51"/>
    </row>
    <row r="61033" spans="9:13">
      <c r="I61033" s="51"/>
      <c r="M61033" s="51"/>
    </row>
    <row r="61034" spans="9:13">
      <c r="I61034" s="51"/>
      <c r="M61034" s="51"/>
    </row>
    <row r="61035" spans="9:13">
      <c r="I61035" s="51"/>
      <c r="M61035" s="51"/>
    </row>
    <row r="61036" spans="9:13">
      <c r="I61036" s="51"/>
      <c r="M61036" s="51"/>
    </row>
    <row r="61037" spans="9:13">
      <c r="I61037" s="51"/>
      <c r="M61037" s="51"/>
    </row>
    <row r="61038" spans="9:13">
      <c r="I61038" s="51"/>
      <c r="M61038" s="51"/>
    </row>
    <row r="61039" spans="9:13">
      <c r="I61039" s="51"/>
      <c r="M61039" s="51"/>
    </row>
    <row r="61040" spans="9:13">
      <c r="I61040" s="51"/>
      <c r="M61040" s="51"/>
    </row>
    <row r="61041" spans="9:13">
      <c r="I61041" s="51"/>
      <c r="M61041" s="51"/>
    </row>
    <row r="61042" spans="9:13">
      <c r="I61042" s="51"/>
      <c r="M61042" s="51"/>
    </row>
    <row r="61043" spans="9:13">
      <c r="I61043" s="51"/>
      <c r="M61043" s="51"/>
    </row>
    <row r="61044" spans="9:13">
      <c r="I61044" s="51"/>
      <c r="M61044" s="51"/>
    </row>
    <row r="61045" spans="9:13">
      <c r="I61045" s="51"/>
      <c r="M61045" s="51"/>
    </row>
    <row r="61046" spans="9:13">
      <c r="I61046" s="51"/>
      <c r="M61046" s="51"/>
    </row>
    <row r="61047" spans="9:13">
      <c r="I61047" s="51"/>
      <c r="M61047" s="51"/>
    </row>
    <row r="61048" spans="9:13">
      <c r="I61048" s="51"/>
      <c r="M61048" s="51"/>
    </row>
    <row r="61049" spans="9:13">
      <c r="I61049" s="51"/>
      <c r="M61049" s="51"/>
    </row>
    <row r="61050" spans="9:13">
      <c r="I61050" s="51"/>
      <c r="M61050" s="51"/>
    </row>
    <row r="61051" spans="9:13">
      <c r="I61051" s="51"/>
      <c r="M61051" s="51"/>
    </row>
    <row r="61052" spans="9:13">
      <c r="I61052" s="51"/>
      <c r="M61052" s="51"/>
    </row>
    <row r="61053" spans="9:13">
      <c r="I61053" s="51"/>
      <c r="M61053" s="51"/>
    </row>
    <row r="61054" spans="9:13">
      <c r="I61054" s="51"/>
      <c r="M61054" s="51"/>
    </row>
    <row r="61055" spans="9:13">
      <c r="I61055" s="51"/>
      <c r="M61055" s="51"/>
    </row>
    <row r="61056" spans="9:13">
      <c r="I61056" s="51"/>
      <c r="M61056" s="51"/>
    </row>
    <row r="61057" spans="9:13">
      <c r="I61057" s="51"/>
      <c r="M61057" s="51"/>
    </row>
    <row r="61058" spans="9:13">
      <c r="I61058" s="51"/>
      <c r="M61058" s="51"/>
    </row>
    <row r="61059" spans="9:13">
      <c r="I61059" s="51"/>
      <c r="M61059" s="51"/>
    </row>
    <row r="61060" spans="9:13">
      <c r="I61060" s="51"/>
      <c r="M61060" s="51"/>
    </row>
    <row r="61061" spans="9:13">
      <c r="I61061" s="51"/>
      <c r="M61061" s="51"/>
    </row>
    <row r="61062" spans="9:13">
      <c r="I61062" s="51"/>
      <c r="M61062" s="51"/>
    </row>
    <row r="61063" spans="9:13">
      <c r="I61063" s="51"/>
      <c r="M61063" s="51"/>
    </row>
    <row r="61064" spans="9:13">
      <c r="I61064" s="51"/>
      <c r="M61064" s="51"/>
    </row>
    <row r="61065" spans="9:13">
      <c r="I61065" s="51"/>
      <c r="M61065" s="51"/>
    </row>
    <row r="61066" spans="9:13">
      <c r="I61066" s="51"/>
      <c r="M61066" s="51"/>
    </row>
    <row r="61067" spans="9:13">
      <c r="I61067" s="51"/>
      <c r="M61067" s="51"/>
    </row>
    <row r="61068" spans="9:13">
      <c r="I61068" s="51"/>
      <c r="M61068" s="51"/>
    </row>
    <row r="61069" spans="9:13">
      <c r="I61069" s="51"/>
      <c r="M61069" s="51"/>
    </row>
    <row r="61070" spans="9:13">
      <c r="I61070" s="51"/>
      <c r="M61070" s="51"/>
    </row>
    <row r="61071" spans="9:13">
      <c r="I61071" s="51"/>
      <c r="M61071" s="51"/>
    </row>
    <row r="61072" spans="9:13">
      <c r="I61072" s="51"/>
      <c r="M61072" s="51"/>
    </row>
    <row r="61073" spans="9:13">
      <c r="I61073" s="51"/>
      <c r="M61073" s="51"/>
    </row>
    <row r="61074" spans="9:13">
      <c r="I61074" s="51"/>
      <c r="M61074" s="51"/>
    </row>
    <row r="61075" spans="9:13">
      <c r="I61075" s="51"/>
      <c r="M61075" s="51"/>
    </row>
    <row r="61076" spans="9:13">
      <c r="I61076" s="51"/>
      <c r="M61076" s="51"/>
    </row>
    <row r="61077" spans="9:13">
      <c r="I61077" s="51"/>
      <c r="M61077" s="51"/>
    </row>
    <row r="61078" spans="9:13">
      <c r="I61078" s="51"/>
      <c r="M61078" s="51"/>
    </row>
    <row r="61079" spans="9:13">
      <c r="I61079" s="51"/>
      <c r="M61079" s="51"/>
    </row>
    <row r="61080" spans="9:13">
      <c r="I61080" s="51"/>
      <c r="M61080" s="51"/>
    </row>
    <row r="61081" spans="9:13">
      <c r="I61081" s="51"/>
      <c r="M61081" s="51"/>
    </row>
    <row r="61082" spans="9:13">
      <c r="I61082" s="51"/>
      <c r="M61082" s="51"/>
    </row>
    <row r="61083" spans="9:13">
      <c r="I61083" s="51"/>
      <c r="M61083" s="51"/>
    </row>
    <row r="61084" spans="9:13">
      <c r="I61084" s="51"/>
      <c r="M61084" s="51"/>
    </row>
    <row r="61085" spans="9:13">
      <c r="I61085" s="51"/>
      <c r="M61085" s="51"/>
    </row>
    <row r="61086" spans="9:13">
      <c r="I61086" s="51"/>
      <c r="M61086" s="51"/>
    </row>
    <row r="61087" spans="9:13">
      <c r="I61087" s="51"/>
      <c r="M61087" s="51"/>
    </row>
    <row r="61088" spans="9:13">
      <c r="I61088" s="51"/>
      <c r="M61088" s="51"/>
    </row>
    <row r="61089" spans="9:13">
      <c r="I61089" s="51"/>
      <c r="M61089" s="51"/>
    </row>
    <row r="61090" spans="9:13">
      <c r="I61090" s="51"/>
      <c r="M61090" s="51"/>
    </row>
    <row r="61091" spans="9:13">
      <c r="I61091" s="51"/>
      <c r="M61091" s="51"/>
    </row>
    <row r="61092" spans="9:13">
      <c r="I61092" s="51"/>
      <c r="M61092" s="51"/>
    </row>
    <row r="61093" spans="9:13">
      <c r="I61093" s="51"/>
      <c r="M61093" s="51"/>
    </row>
    <row r="61094" spans="9:13">
      <c r="I61094" s="51"/>
      <c r="M61094" s="51"/>
    </row>
    <row r="61095" spans="9:13">
      <c r="I61095" s="51"/>
      <c r="M61095" s="51"/>
    </row>
    <row r="61096" spans="9:13">
      <c r="I61096" s="51"/>
      <c r="M61096" s="51"/>
    </row>
    <row r="61097" spans="9:13">
      <c r="I61097" s="51"/>
      <c r="M61097" s="51"/>
    </row>
    <row r="61098" spans="9:13">
      <c r="I61098" s="51"/>
      <c r="M61098" s="51"/>
    </row>
    <row r="61099" spans="9:13">
      <c r="I61099" s="51"/>
      <c r="M61099" s="51"/>
    </row>
    <row r="61100" spans="9:13">
      <c r="I61100" s="51"/>
      <c r="M61100" s="51"/>
    </row>
    <row r="61101" spans="9:13">
      <c r="I61101" s="51"/>
      <c r="M61101" s="51"/>
    </row>
    <row r="61102" spans="9:13">
      <c r="I61102" s="51"/>
      <c r="M61102" s="51"/>
    </row>
    <row r="61103" spans="9:13">
      <c r="I61103" s="51"/>
      <c r="M61103" s="51"/>
    </row>
    <row r="61104" spans="9:13">
      <c r="I61104" s="51"/>
      <c r="M61104" s="51"/>
    </row>
    <row r="61105" spans="9:13">
      <c r="I61105" s="51"/>
      <c r="M61105" s="51"/>
    </row>
    <row r="61106" spans="9:13">
      <c r="I61106" s="51"/>
      <c r="M61106" s="51"/>
    </row>
    <row r="61107" spans="9:13">
      <c r="I61107" s="51"/>
      <c r="M61107" s="51"/>
    </row>
    <row r="61108" spans="9:13">
      <c r="I61108" s="51"/>
      <c r="M61108" s="51"/>
    </row>
    <row r="61109" spans="9:13">
      <c r="I61109" s="51"/>
      <c r="M61109" s="51"/>
    </row>
    <row r="61110" spans="9:13">
      <c r="I61110" s="51"/>
      <c r="M61110" s="51"/>
    </row>
    <row r="61111" spans="9:13">
      <c r="I61111" s="51"/>
      <c r="M61111" s="51"/>
    </row>
    <row r="61112" spans="9:13">
      <c r="I61112" s="51"/>
      <c r="M61112" s="51"/>
    </row>
    <row r="61113" spans="9:13">
      <c r="I61113" s="51"/>
      <c r="M61113" s="51"/>
    </row>
    <row r="61114" spans="9:13">
      <c r="I61114" s="51"/>
      <c r="M61114" s="51"/>
    </row>
    <row r="61115" spans="9:13">
      <c r="I61115" s="51"/>
      <c r="M61115" s="51"/>
    </row>
    <row r="61116" spans="9:13">
      <c r="I61116" s="51"/>
      <c r="M61116" s="51"/>
    </row>
    <row r="61117" spans="9:13">
      <c r="I61117" s="51"/>
      <c r="M61117" s="51"/>
    </row>
    <row r="61118" spans="9:13">
      <c r="I61118" s="51"/>
      <c r="M61118" s="51"/>
    </row>
    <row r="61119" spans="9:13">
      <c r="I61119" s="51"/>
      <c r="M61119" s="51"/>
    </row>
    <row r="61120" spans="9:13">
      <c r="I61120" s="51"/>
      <c r="M61120" s="51"/>
    </row>
    <row r="61121" spans="9:13">
      <c r="I61121" s="51"/>
      <c r="M61121" s="51"/>
    </row>
    <row r="61122" spans="9:13">
      <c r="I61122" s="51"/>
      <c r="M61122" s="51"/>
    </row>
    <row r="61123" spans="9:13">
      <c r="I61123" s="51"/>
      <c r="M61123" s="51"/>
    </row>
    <row r="61124" spans="9:13">
      <c r="I61124" s="51"/>
      <c r="M61124" s="51"/>
    </row>
    <row r="61125" spans="9:13">
      <c r="I61125" s="51"/>
      <c r="M61125" s="51"/>
    </row>
    <row r="61126" spans="9:13">
      <c r="I61126" s="51"/>
      <c r="M61126" s="51"/>
    </row>
    <row r="61127" spans="9:13">
      <c r="I61127" s="51"/>
      <c r="M61127" s="51"/>
    </row>
    <row r="61128" spans="9:13">
      <c r="I61128" s="51"/>
      <c r="M61128" s="51"/>
    </row>
    <row r="61129" spans="9:13">
      <c r="I61129" s="51"/>
      <c r="M61129" s="51"/>
    </row>
    <row r="61130" spans="9:13">
      <c r="I61130" s="51"/>
      <c r="M61130" s="51"/>
    </row>
    <row r="61131" spans="9:13">
      <c r="I61131" s="51"/>
      <c r="M61131" s="51"/>
    </row>
    <row r="61132" spans="9:13">
      <c r="I61132" s="51"/>
      <c r="M61132" s="51"/>
    </row>
    <row r="61133" spans="9:13">
      <c r="I61133" s="51"/>
      <c r="M61133" s="51"/>
    </row>
    <row r="61134" spans="9:13">
      <c r="I61134" s="51"/>
      <c r="M61134" s="51"/>
    </row>
    <row r="61135" spans="9:13">
      <c r="I61135" s="51"/>
      <c r="M61135" s="51"/>
    </row>
    <row r="61136" spans="9:13">
      <c r="I61136" s="51"/>
      <c r="M61136" s="51"/>
    </row>
    <row r="61137" spans="9:13">
      <c r="I61137" s="51"/>
      <c r="M61137" s="51"/>
    </row>
    <row r="61138" spans="9:13">
      <c r="I61138" s="51"/>
      <c r="M61138" s="51"/>
    </row>
    <row r="61139" spans="9:13">
      <c r="I61139" s="51"/>
      <c r="M61139" s="51"/>
    </row>
    <row r="61140" spans="9:13">
      <c r="I61140" s="51"/>
      <c r="M61140" s="51"/>
    </row>
    <row r="61141" spans="9:13">
      <c r="I61141" s="51"/>
      <c r="M61141" s="51"/>
    </row>
    <row r="61142" spans="9:13">
      <c r="I61142" s="51"/>
      <c r="M61142" s="51"/>
    </row>
    <row r="61143" spans="9:13">
      <c r="I61143" s="51"/>
      <c r="M61143" s="51"/>
    </row>
    <row r="61144" spans="9:13">
      <c r="I61144" s="51"/>
      <c r="M61144" s="51"/>
    </row>
    <row r="61145" spans="9:13">
      <c r="I61145" s="51"/>
      <c r="M61145" s="51"/>
    </row>
    <row r="61146" spans="9:13">
      <c r="I61146" s="51"/>
      <c r="M61146" s="51"/>
    </row>
    <row r="61147" spans="9:13">
      <c r="I61147" s="51"/>
      <c r="M61147" s="51"/>
    </row>
    <row r="61148" spans="9:13">
      <c r="I61148" s="51"/>
      <c r="M61148" s="51"/>
    </row>
    <row r="61149" spans="9:13">
      <c r="I61149" s="51"/>
      <c r="M61149" s="51"/>
    </row>
    <row r="61150" spans="9:13">
      <c r="I61150" s="51"/>
      <c r="M61150" s="51"/>
    </row>
    <row r="61151" spans="9:13">
      <c r="I61151" s="51"/>
      <c r="M61151" s="51"/>
    </row>
    <row r="61152" spans="9:13">
      <c r="I61152" s="51"/>
      <c r="M61152" s="51"/>
    </row>
    <row r="61153" spans="9:13">
      <c r="I61153" s="51"/>
      <c r="M61153" s="51"/>
    </row>
    <row r="61154" spans="9:13">
      <c r="I61154" s="51"/>
      <c r="M61154" s="51"/>
    </row>
    <row r="61155" spans="9:13">
      <c r="I61155" s="51"/>
      <c r="M61155" s="51"/>
    </row>
    <row r="61156" spans="9:13">
      <c r="I61156" s="51"/>
      <c r="M61156" s="51"/>
    </row>
    <row r="61157" spans="9:13">
      <c r="I61157" s="51"/>
      <c r="M61157" s="51"/>
    </row>
    <row r="61158" spans="9:13">
      <c r="I61158" s="51"/>
      <c r="M61158" s="51"/>
    </row>
    <row r="61159" spans="9:13">
      <c r="I61159" s="51"/>
      <c r="M61159" s="51"/>
    </row>
    <row r="61160" spans="9:13">
      <c r="I61160" s="51"/>
      <c r="M61160" s="51"/>
    </row>
    <row r="61161" spans="9:13">
      <c r="I61161" s="51"/>
      <c r="M61161" s="51"/>
    </row>
    <row r="61162" spans="9:13">
      <c r="I61162" s="51"/>
      <c r="M61162" s="51"/>
    </row>
    <row r="61163" spans="9:13">
      <c r="I61163" s="51"/>
      <c r="M61163" s="51"/>
    </row>
    <row r="61164" spans="9:13">
      <c r="I61164" s="51"/>
      <c r="M61164" s="51"/>
    </row>
    <row r="61165" spans="9:13">
      <c r="I61165" s="51"/>
      <c r="M61165" s="51"/>
    </row>
    <row r="61166" spans="9:13">
      <c r="I61166" s="51"/>
      <c r="M61166" s="51"/>
    </row>
    <row r="61167" spans="9:13">
      <c r="I61167" s="51"/>
      <c r="M61167" s="51"/>
    </row>
    <row r="61168" spans="9:13">
      <c r="I61168" s="51"/>
      <c r="M61168" s="51"/>
    </row>
    <row r="61169" spans="9:13">
      <c r="I61169" s="51"/>
      <c r="M61169" s="51"/>
    </row>
    <row r="61170" spans="9:13">
      <c r="I61170" s="51"/>
      <c r="M61170" s="51"/>
    </row>
    <row r="61171" spans="9:13">
      <c r="I61171" s="51"/>
      <c r="M61171" s="51"/>
    </row>
    <row r="61172" spans="9:13">
      <c r="I61172" s="51"/>
      <c r="M61172" s="51"/>
    </row>
    <row r="61173" spans="9:13">
      <c r="I61173" s="51"/>
      <c r="M61173" s="51"/>
    </row>
    <row r="61174" spans="9:13">
      <c r="I61174" s="51"/>
      <c r="M61174" s="51"/>
    </row>
    <row r="61175" spans="9:13">
      <c r="I61175" s="51"/>
      <c r="M61175" s="51"/>
    </row>
    <row r="61176" spans="9:13">
      <c r="I61176" s="51"/>
      <c r="M61176" s="51"/>
    </row>
    <row r="61177" spans="9:13">
      <c r="I61177" s="51"/>
      <c r="M61177" s="51"/>
    </row>
    <row r="61178" spans="9:13">
      <c r="I61178" s="51"/>
      <c r="M61178" s="51"/>
    </row>
    <row r="61179" spans="9:13">
      <c r="I61179" s="51"/>
      <c r="M61179" s="51"/>
    </row>
    <row r="61180" spans="9:13">
      <c r="I61180" s="51"/>
      <c r="M61180" s="51"/>
    </row>
    <row r="61181" spans="9:13">
      <c r="I61181" s="51"/>
      <c r="M61181" s="51"/>
    </row>
    <row r="61182" spans="9:13">
      <c r="I61182" s="51"/>
      <c r="M61182" s="51"/>
    </row>
    <row r="61183" spans="9:13">
      <c r="I61183" s="51"/>
      <c r="M61183" s="51"/>
    </row>
    <row r="61184" spans="9:13">
      <c r="I61184" s="51"/>
      <c r="M61184" s="51"/>
    </row>
    <row r="61185" spans="9:13">
      <c r="I61185" s="51"/>
      <c r="M61185" s="51"/>
    </row>
    <row r="61186" spans="9:13">
      <c r="I61186" s="51"/>
      <c r="M61186" s="51"/>
    </row>
    <row r="61187" spans="9:13">
      <c r="I61187" s="51"/>
      <c r="M61187" s="51"/>
    </row>
    <row r="61188" spans="9:13">
      <c r="I61188" s="51"/>
      <c r="M61188" s="51"/>
    </row>
    <row r="61189" spans="9:13">
      <c r="I61189" s="51"/>
      <c r="M61189" s="51"/>
    </row>
    <row r="61190" spans="9:13">
      <c r="I61190" s="51"/>
      <c r="M61190" s="51"/>
    </row>
    <row r="61191" spans="9:13">
      <c r="I61191" s="51"/>
      <c r="M61191" s="51"/>
    </row>
    <row r="61192" spans="9:13">
      <c r="I61192" s="51"/>
      <c r="M61192" s="51"/>
    </row>
    <row r="61193" spans="9:13">
      <c r="I61193" s="51"/>
      <c r="M61193" s="51"/>
    </row>
    <row r="61194" spans="9:13">
      <c r="I61194" s="51"/>
      <c r="M61194" s="51"/>
    </row>
    <row r="61195" spans="9:13">
      <c r="I61195" s="51"/>
      <c r="M61195" s="51"/>
    </row>
    <row r="61196" spans="9:13">
      <c r="I61196" s="51"/>
      <c r="M61196" s="51"/>
    </row>
    <row r="61197" spans="9:13">
      <c r="I61197" s="51"/>
      <c r="M61197" s="51"/>
    </row>
    <row r="61198" spans="9:13">
      <c r="I61198" s="51"/>
      <c r="M61198" s="51"/>
    </row>
    <row r="61199" spans="9:13">
      <c r="I61199" s="51"/>
      <c r="M61199" s="51"/>
    </row>
    <row r="61200" spans="9:13">
      <c r="I61200" s="51"/>
      <c r="M61200" s="51"/>
    </row>
    <row r="61201" spans="9:13">
      <c r="I61201" s="51"/>
      <c r="M61201" s="51"/>
    </row>
    <row r="61202" spans="9:13">
      <c r="I61202" s="51"/>
      <c r="M61202" s="51"/>
    </row>
    <row r="61203" spans="9:13">
      <c r="I61203" s="51"/>
      <c r="M61203" s="51"/>
    </row>
    <row r="61204" spans="9:13">
      <c r="I61204" s="51"/>
      <c r="M61204" s="51"/>
    </row>
    <row r="61205" spans="9:13">
      <c r="I61205" s="51"/>
      <c r="M61205" s="51"/>
    </row>
    <row r="61206" spans="9:13">
      <c r="I61206" s="51"/>
      <c r="M61206" s="51"/>
    </row>
    <row r="61207" spans="9:13">
      <c r="I61207" s="51"/>
      <c r="M61207" s="51"/>
    </row>
    <row r="61208" spans="9:13">
      <c r="I61208" s="51"/>
      <c r="M61208" s="51"/>
    </row>
    <row r="61209" spans="9:13">
      <c r="I61209" s="51"/>
      <c r="M61209" s="51"/>
    </row>
    <row r="61210" spans="9:13">
      <c r="I61210" s="51"/>
      <c r="M61210" s="51"/>
    </row>
    <row r="61211" spans="9:13">
      <c r="I61211" s="51"/>
      <c r="M61211" s="51"/>
    </row>
    <row r="61212" spans="9:13">
      <c r="I61212" s="51"/>
      <c r="M61212" s="51"/>
    </row>
    <row r="61213" spans="9:13">
      <c r="I61213" s="51"/>
      <c r="M61213" s="51"/>
    </row>
    <row r="61214" spans="9:13">
      <c r="I61214" s="51"/>
      <c r="M61214" s="51"/>
    </row>
    <row r="61215" spans="9:13">
      <c r="I61215" s="51"/>
      <c r="M61215" s="51"/>
    </row>
    <row r="61216" spans="9:13">
      <c r="I61216" s="51"/>
      <c r="M61216" s="51"/>
    </row>
    <row r="61217" spans="9:13">
      <c r="I61217" s="51"/>
      <c r="M61217" s="51"/>
    </row>
    <row r="61218" spans="9:13">
      <c r="I61218" s="51"/>
      <c r="M61218" s="51"/>
    </row>
    <row r="61219" spans="9:13">
      <c r="I61219" s="51"/>
      <c r="M61219" s="51"/>
    </row>
    <row r="61220" spans="9:13">
      <c r="I61220" s="51"/>
      <c r="M61220" s="51"/>
    </row>
    <row r="61221" spans="9:13">
      <c r="I61221" s="51"/>
      <c r="M61221" s="51"/>
    </row>
    <row r="61222" spans="9:13">
      <c r="I61222" s="51"/>
      <c r="M61222" s="51"/>
    </row>
    <row r="61223" spans="9:13">
      <c r="I61223" s="51"/>
      <c r="M61223" s="51"/>
    </row>
    <row r="61224" spans="9:13">
      <c r="I61224" s="51"/>
      <c r="M61224" s="51"/>
    </row>
    <row r="61225" spans="9:13">
      <c r="I61225" s="51"/>
      <c r="M61225" s="51"/>
    </row>
    <row r="61226" spans="9:13">
      <c r="I61226" s="51"/>
      <c r="M61226" s="51"/>
    </row>
    <row r="61227" spans="9:13">
      <c r="I61227" s="51"/>
      <c r="M61227" s="51"/>
    </row>
    <row r="61228" spans="9:13">
      <c r="I61228" s="51"/>
      <c r="M61228" s="51"/>
    </row>
    <row r="61229" spans="9:13">
      <c r="I61229" s="51"/>
      <c r="M61229" s="51"/>
    </row>
    <row r="61230" spans="9:13">
      <c r="I61230" s="51"/>
      <c r="M61230" s="51"/>
    </row>
    <row r="61231" spans="9:13">
      <c r="I61231" s="51"/>
      <c r="M61231" s="51"/>
    </row>
    <row r="61232" spans="9:13">
      <c r="I61232" s="51"/>
      <c r="M61232" s="51"/>
    </row>
    <row r="61233" spans="9:13">
      <c r="I61233" s="51"/>
      <c r="M61233" s="51"/>
    </row>
    <row r="61234" spans="9:13">
      <c r="I61234" s="51"/>
      <c r="M61234" s="51"/>
    </row>
    <row r="61235" spans="9:13">
      <c r="I61235" s="51"/>
      <c r="M61235" s="51"/>
    </row>
    <row r="61236" spans="9:13">
      <c r="I61236" s="51"/>
      <c r="M61236" s="51"/>
    </row>
    <row r="61237" spans="9:13">
      <c r="I61237" s="51"/>
      <c r="M61237" s="51"/>
    </row>
    <row r="61238" spans="9:13">
      <c r="I61238" s="51"/>
      <c r="M61238" s="51"/>
    </row>
    <row r="61239" spans="9:13">
      <c r="I61239" s="51"/>
      <c r="M61239" s="51"/>
    </row>
    <row r="61240" spans="9:13">
      <c r="I61240" s="51"/>
      <c r="M61240" s="51"/>
    </row>
    <row r="61241" spans="9:13">
      <c r="I61241" s="51"/>
      <c r="M61241" s="51"/>
    </row>
    <row r="61242" spans="9:13">
      <c r="I61242" s="51"/>
      <c r="M61242" s="51"/>
    </row>
    <row r="61243" spans="9:13">
      <c r="I61243" s="51"/>
      <c r="M61243" s="51"/>
    </row>
    <row r="61244" spans="9:13">
      <c r="I61244" s="51"/>
      <c r="M61244" s="51"/>
    </row>
    <row r="61245" spans="9:13">
      <c r="I61245" s="51"/>
      <c r="M61245" s="51"/>
    </row>
    <row r="61246" spans="9:13">
      <c r="I61246" s="51"/>
      <c r="M61246" s="51"/>
    </row>
    <row r="61247" spans="9:13">
      <c r="I61247" s="51"/>
      <c r="M61247" s="51"/>
    </row>
    <row r="61248" spans="9:13">
      <c r="I61248" s="51"/>
      <c r="M61248" s="51"/>
    </row>
    <row r="61249" spans="9:13">
      <c r="I61249" s="51"/>
      <c r="M61249" s="51"/>
    </row>
    <row r="61250" spans="9:13">
      <c r="I61250" s="51"/>
      <c r="M61250" s="51"/>
    </row>
    <row r="61251" spans="9:13">
      <c r="I61251" s="51"/>
      <c r="M61251" s="51"/>
    </row>
    <row r="61252" spans="9:13">
      <c r="I61252" s="51"/>
      <c r="M61252" s="51"/>
    </row>
    <row r="61253" spans="9:13">
      <c r="I61253" s="51"/>
      <c r="M61253" s="51"/>
    </row>
    <row r="61254" spans="9:13">
      <c r="I61254" s="51"/>
      <c r="M61254" s="51"/>
    </row>
    <row r="61255" spans="9:13">
      <c r="I61255" s="51"/>
      <c r="M61255" s="51"/>
    </row>
    <row r="61256" spans="9:13">
      <c r="I61256" s="51"/>
      <c r="M61256" s="51"/>
    </row>
    <row r="61257" spans="9:13">
      <c r="I61257" s="51"/>
      <c r="M61257" s="51"/>
    </row>
    <row r="61258" spans="9:13">
      <c r="I61258" s="51"/>
      <c r="M61258" s="51"/>
    </row>
    <row r="61259" spans="9:13">
      <c r="I61259" s="51"/>
      <c r="M61259" s="51"/>
    </row>
    <row r="61260" spans="9:13">
      <c r="I61260" s="51"/>
      <c r="M61260" s="51"/>
    </row>
    <row r="61261" spans="9:13">
      <c r="I61261" s="51"/>
      <c r="M61261" s="51"/>
    </row>
    <row r="61262" spans="9:13">
      <c r="I61262" s="51"/>
      <c r="M61262" s="51"/>
    </row>
    <row r="61263" spans="9:13">
      <c r="I61263" s="51"/>
      <c r="M61263" s="51"/>
    </row>
    <row r="61264" spans="9:13">
      <c r="I61264" s="51"/>
      <c r="M61264" s="51"/>
    </row>
    <row r="61265" spans="9:13">
      <c r="I61265" s="51"/>
      <c r="M61265" s="51"/>
    </row>
    <row r="61266" spans="9:13">
      <c r="I61266" s="51"/>
      <c r="M61266" s="51"/>
    </row>
    <row r="61267" spans="9:13">
      <c r="I61267" s="51"/>
      <c r="M61267" s="51"/>
    </row>
    <row r="61268" spans="9:13">
      <c r="I61268" s="51"/>
      <c r="M61268" s="51"/>
    </row>
    <row r="61269" spans="9:13">
      <c r="I61269" s="51"/>
      <c r="M61269" s="51"/>
    </row>
    <row r="61270" spans="9:13">
      <c r="I61270" s="51"/>
      <c r="M61270" s="51"/>
    </row>
    <row r="61271" spans="9:13">
      <c r="I61271" s="51"/>
      <c r="M61271" s="51"/>
    </row>
    <row r="61272" spans="9:13">
      <c r="I61272" s="51"/>
      <c r="M61272" s="51"/>
    </row>
    <row r="61273" spans="9:13">
      <c r="I61273" s="51"/>
      <c r="M61273" s="51"/>
    </row>
    <row r="61274" spans="9:13">
      <c r="I61274" s="51"/>
      <c r="M61274" s="51"/>
    </row>
    <row r="61275" spans="9:13">
      <c r="I61275" s="51"/>
      <c r="M61275" s="51"/>
    </row>
    <row r="61276" spans="9:13">
      <c r="I61276" s="51"/>
      <c r="M61276" s="51"/>
    </row>
    <row r="61277" spans="9:13">
      <c r="I61277" s="51"/>
      <c r="M61277" s="51"/>
    </row>
    <row r="61278" spans="9:13">
      <c r="I61278" s="51"/>
      <c r="M61278" s="51"/>
    </row>
    <row r="61279" spans="9:13">
      <c r="I61279" s="51"/>
      <c r="M61279" s="51"/>
    </row>
    <row r="61280" spans="9:13">
      <c r="I61280" s="51"/>
      <c r="M61280" s="51"/>
    </row>
    <row r="61281" spans="9:13">
      <c r="I61281" s="51"/>
      <c r="M61281" s="51"/>
    </row>
    <row r="61282" spans="9:13">
      <c r="I61282" s="51"/>
      <c r="M61282" s="51"/>
    </row>
    <row r="61283" spans="9:13">
      <c r="I61283" s="51"/>
      <c r="M61283" s="51"/>
    </row>
    <row r="61284" spans="9:13">
      <c r="I61284" s="51"/>
      <c r="M61284" s="51"/>
    </row>
    <row r="61285" spans="9:13">
      <c r="I61285" s="51"/>
      <c r="M61285" s="51"/>
    </row>
    <row r="61286" spans="9:13">
      <c r="I61286" s="51"/>
      <c r="M61286" s="51"/>
    </row>
    <row r="61287" spans="9:13">
      <c r="I61287" s="51"/>
      <c r="M61287" s="51"/>
    </row>
    <row r="61288" spans="9:13">
      <c r="I61288" s="51"/>
      <c r="M61288" s="51"/>
    </row>
    <row r="61289" spans="9:13">
      <c r="I61289" s="51"/>
      <c r="M61289" s="51"/>
    </row>
    <row r="61290" spans="9:13">
      <c r="I61290" s="51"/>
      <c r="M61290" s="51"/>
    </row>
    <row r="61291" spans="9:13">
      <c r="I61291" s="51"/>
      <c r="M61291" s="51"/>
    </row>
    <row r="61292" spans="9:13">
      <c r="I61292" s="51"/>
      <c r="M61292" s="51"/>
    </row>
    <row r="61293" spans="9:13">
      <c r="I61293" s="51"/>
      <c r="M61293" s="51"/>
    </row>
    <row r="61294" spans="9:13">
      <c r="I61294" s="51"/>
      <c r="M61294" s="51"/>
    </row>
    <row r="61295" spans="9:13">
      <c r="I61295" s="51"/>
      <c r="M61295" s="51"/>
    </row>
    <row r="61296" spans="9:13">
      <c r="I61296" s="51"/>
      <c r="M61296" s="51"/>
    </row>
    <row r="61297" spans="9:13">
      <c r="I61297" s="51"/>
      <c r="M61297" s="51"/>
    </row>
    <row r="61298" spans="9:13">
      <c r="I61298" s="51"/>
      <c r="M61298" s="51"/>
    </row>
    <row r="61299" spans="9:13">
      <c r="I61299" s="51"/>
      <c r="M61299" s="51"/>
    </row>
    <row r="61300" spans="9:13">
      <c r="I61300" s="51"/>
      <c r="M61300" s="51"/>
    </row>
    <row r="61301" spans="9:13">
      <c r="I61301" s="51"/>
      <c r="M61301" s="51"/>
    </row>
    <row r="61302" spans="9:13">
      <c r="I61302" s="51"/>
      <c r="M61302" s="51"/>
    </row>
    <row r="61303" spans="9:13">
      <c r="I61303" s="51"/>
      <c r="M61303" s="51"/>
    </row>
    <row r="61304" spans="9:13">
      <c r="I61304" s="51"/>
      <c r="M61304" s="51"/>
    </row>
    <row r="61305" spans="9:13">
      <c r="I61305" s="51"/>
      <c r="M61305" s="51"/>
    </row>
    <row r="61306" spans="9:13">
      <c r="I61306" s="51"/>
      <c r="M61306" s="51"/>
    </row>
    <row r="61307" spans="9:13">
      <c r="I61307" s="51"/>
      <c r="M61307" s="51"/>
    </row>
    <row r="61308" spans="9:13">
      <c r="I61308" s="51"/>
      <c r="M61308" s="51"/>
    </row>
    <row r="61309" spans="9:13">
      <c r="I61309" s="51"/>
      <c r="M61309" s="51"/>
    </row>
    <row r="61310" spans="9:13">
      <c r="I61310" s="51"/>
      <c r="M61310" s="51"/>
    </row>
    <row r="61311" spans="9:13">
      <c r="I61311" s="51"/>
      <c r="M61311" s="51"/>
    </row>
    <row r="61312" spans="9:13">
      <c r="I61312" s="51"/>
      <c r="M61312" s="51"/>
    </row>
    <row r="61313" spans="9:13">
      <c r="I61313" s="51"/>
      <c r="M61313" s="51"/>
    </row>
    <row r="61314" spans="9:13">
      <c r="I61314" s="51"/>
      <c r="M61314" s="51"/>
    </row>
    <row r="61315" spans="9:13">
      <c r="I61315" s="51"/>
      <c r="M61315" s="51"/>
    </row>
    <row r="61316" spans="9:13">
      <c r="I61316" s="51"/>
      <c r="M61316" s="51"/>
    </row>
    <row r="61317" spans="9:13">
      <c r="I61317" s="51"/>
      <c r="M61317" s="51"/>
    </row>
    <row r="61318" spans="9:13">
      <c r="I61318" s="51"/>
      <c r="M61318" s="51"/>
    </row>
    <row r="61319" spans="9:13">
      <c r="I61319" s="51"/>
      <c r="M61319" s="51"/>
    </row>
    <row r="61320" spans="9:13">
      <c r="I61320" s="51"/>
      <c r="M61320" s="51"/>
    </row>
    <row r="61321" spans="9:13">
      <c r="I61321" s="51"/>
      <c r="M61321" s="51"/>
    </row>
    <row r="61322" spans="9:13">
      <c r="I61322" s="51"/>
      <c r="M61322" s="51"/>
    </row>
    <row r="61323" spans="9:13">
      <c r="I61323" s="51"/>
      <c r="M61323" s="51"/>
    </row>
    <row r="61324" spans="9:13">
      <c r="I61324" s="51"/>
      <c r="M61324" s="51"/>
    </row>
    <row r="61325" spans="9:13">
      <c r="I61325" s="51"/>
      <c r="M61325" s="51"/>
    </row>
    <row r="61326" spans="9:13">
      <c r="I61326" s="51"/>
      <c r="M61326" s="51"/>
    </row>
    <row r="61327" spans="9:13">
      <c r="I61327" s="51"/>
      <c r="M61327" s="51"/>
    </row>
    <row r="61328" spans="9:13">
      <c r="I61328" s="51"/>
      <c r="M61328" s="51"/>
    </row>
    <row r="61329" spans="9:13">
      <c r="I61329" s="51"/>
      <c r="M61329" s="51"/>
    </row>
    <row r="61330" spans="9:13">
      <c r="I61330" s="51"/>
      <c r="M61330" s="51"/>
    </row>
    <row r="61331" spans="9:13">
      <c r="I61331" s="51"/>
      <c r="M61331" s="51"/>
    </row>
    <row r="61332" spans="9:13">
      <c r="I61332" s="51"/>
      <c r="M61332" s="51"/>
    </row>
    <row r="61333" spans="9:13">
      <c r="I61333" s="51"/>
      <c r="M61333" s="51"/>
    </row>
    <row r="61334" spans="9:13">
      <c r="I61334" s="51"/>
      <c r="M61334" s="51"/>
    </row>
    <row r="61335" spans="9:13">
      <c r="I61335" s="51"/>
      <c r="M61335" s="51"/>
    </row>
    <row r="61336" spans="9:13">
      <c r="I61336" s="51"/>
      <c r="M61336" s="51"/>
    </row>
    <row r="61337" spans="9:13">
      <c r="I61337" s="51"/>
      <c r="M61337" s="51"/>
    </row>
    <row r="61338" spans="9:13">
      <c r="I61338" s="51"/>
      <c r="M61338" s="51"/>
    </row>
    <row r="61339" spans="9:13">
      <c r="I61339" s="51"/>
      <c r="M61339" s="51"/>
    </row>
    <row r="61340" spans="9:13">
      <c r="I61340" s="51"/>
      <c r="M61340" s="51"/>
    </row>
    <row r="61341" spans="9:13">
      <c r="I61341" s="51"/>
      <c r="M61341" s="51"/>
    </row>
    <row r="61342" spans="9:13">
      <c r="I61342" s="51"/>
      <c r="M61342" s="51"/>
    </row>
    <row r="61343" spans="9:13">
      <c r="I61343" s="51"/>
      <c r="M61343" s="51"/>
    </row>
    <row r="61344" spans="9:13">
      <c r="I61344" s="51"/>
      <c r="M61344" s="51"/>
    </row>
    <row r="61345" spans="9:13">
      <c r="I61345" s="51"/>
      <c r="M61345" s="51"/>
    </row>
    <row r="61346" spans="9:13">
      <c r="I61346" s="51"/>
      <c r="M61346" s="51"/>
    </row>
    <row r="61347" spans="9:13">
      <c r="I61347" s="51"/>
      <c r="M61347" s="51"/>
    </row>
    <row r="61348" spans="9:13">
      <c r="I61348" s="51"/>
      <c r="M61348" s="51"/>
    </row>
    <row r="61349" spans="9:13">
      <c r="I61349" s="51"/>
      <c r="M61349" s="51"/>
    </row>
    <row r="61350" spans="9:13">
      <c r="I61350" s="51"/>
      <c r="M61350" s="51"/>
    </row>
    <row r="61351" spans="9:13">
      <c r="I61351" s="51"/>
      <c r="M61351" s="51"/>
    </row>
    <row r="61352" spans="9:13">
      <c r="I61352" s="51"/>
      <c r="M61352" s="51"/>
    </row>
    <row r="61353" spans="9:13">
      <c r="I61353" s="51"/>
      <c r="M61353" s="51"/>
    </row>
    <row r="61354" spans="9:13">
      <c r="I61354" s="51"/>
      <c r="M61354" s="51"/>
    </row>
    <row r="61355" spans="9:13">
      <c r="I61355" s="51"/>
      <c r="M61355" s="51"/>
    </row>
    <row r="61356" spans="9:13">
      <c r="I61356" s="51"/>
      <c r="M61356" s="51"/>
    </row>
    <row r="61357" spans="9:13">
      <c r="I61357" s="51"/>
      <c r="M61357" s="51"/>
    </row>
    <row r="61358" spans="9:13">
      <c r="I61358" s="51"/>
      <c r="M61358" s="51"/>
    </row>
    <row r="61359" spans="9:13">
      <c r="I61359" s="51"/>
      <c r="M61359" s="51"/>
    </row>
    <row r="61360" spans="9:13">
      <c r="I61360" s="51"/>
      <c r="M61360" s="51"/>
    </row>
    <row r="61361" spans="9:13">
      <c r="I61361" s="51"/>
      <c r="M61361" s="51"/>
    </row>
    <row r="61362" spans="9:13">
      <c r="I61362" s="51"/>
      <c r="M61362" s="51"/>
    </row>
    <row r="61363" spans="9:13">
      <c r="I61363" s="51"/>
      <c r="M61363" s="51"/>
    </row>
    <row r="61364" spans="9:13">
      <c r="I61364" s="51"/>
      <c r="M61364" s="51"/>
    </row>
    <row r="61365" spans="9:13">
      <c r="I61365" s="51"/>
      <c r="M61365" s="51"/>
    </row>
    <row r="61366" spans="9:13">
      <c r="I61366" s="51"/>
      <c r="M61366" s="51"/>
    </row>
    <row r="61367" spans="9:13">
      <c r="I61367" s="51"/>
      <c r="M61367" s="51"/>
    </row>
    <row r="61368" spans="9:13">
      <c r="I61368" s="51"/>
      <c r="M61368" s="51"/>
    </row>
    <row r="61369" spans="9:13">
      <c r="I61369" s="51"/>
      <c r="M61369" s="51"/>
    </row>
    <row r="61370" spans="9:13">
      <c r="I61370" s="51"/>
      <c r="M61370" s="51"/>
    </row>
    <row r="61371" spans="9:13">
      <c r="I61371" s="51"/>
      <c r="M61371" s="51"/>
    </row>
    <row r="61372" spans="9:13">
      <c r="I61372" s="51"/>
      <c r="M61372" s="51"/>
    </row>
    <row r="61373" spans="9:13">
      <c r="I61373" s="51"/>
      <c r="M61373" s="51"/>
    </row>
    <row r="61374" spans="9:13">
      <c r="I61374" s="51"/>
      <c r="M61374" s="51"/>
    </row>
    <row r="61375" spans="9:13">
      <c r="I61375" s="51"/>
      <c r="M61375" s="51"/>
    </row>
    <row r="61376" spans="9:13">
      <c r="I61376" s="51"/>
      <c r="M61376" s="51"/>
    </row>
    <row r="61377" spans="9:13">
      <c r="I61377" s="51"/>
      <c r="M61377" s="51"/>
    </row>
    <row r="61378" spans="9:13">
      <c r="I61378" s="51"/>
      <c r="M61378" s="51"/>
    </row>
    <row r="61379" spans="9:13">
      <c r="I61379" s="51"/>
      <c r="M61379" s="51"/>
    </row>
    <row r="61380" spans="9:13">
      <c r="I61380" s="51"/>
      <c r="M61380" s="51"/>
    </row>
    <row r="61381" spans="9:13">
      <c r="I61381" s="51"/>
      <c r="M61381" s="51"/>
    </row>
    <row r="61382" spans="9:13">
      <c r="I61382" s="51"/>
      <c r="M61382" s="51"/>
    </row>
    <row r="61383" spans="9:13">
      <c r="I61383" s="51"/>
      <c r="M61383" s="51"/>
    </row>
    <row r="61384" spans="9:13">
      <c r="I61384" s="51"/>
      <c r="M61384" s="51"/>
    </row>
    <row r="61385" spans="9:13">
      <c r="I61385" s="51"/>
      <c r="M61385" s="51"/>
    </row>
    <row r="61386" spans="9:13">
      <c r="I61386" s="51"/>
      <c r="M61386" s="51"/>
    </row>
    <row r="61387" spans="9:13">
      <c r="I61387" s="51"/>
      <c r="M61387" s="51"/>
    </row>
    <row r="61388" spans="9:13">
      <c r="I61388" s="51"/>
      <c r="M61388" s="51"/>
    </row>
    <row r="61389" spans="9:13">
      <c r="I61389" s="51"/>
      <c r="M61389" s="51"/>
    </row>
    <row r="61390" spans="9:13">
      <c r="I61390" s="51"/>
      <c r="M61390" s="51"/>
    </row>
    <row r="61391" spans="9:13">
      <c r="I61391" s="51"/>
      <c r="M61391" s="51"/>
    </row>
    <row r="61392" spans="9:13">
      <c r="I61392" s="51"/>
      <c r="M61392" s="51"/>
    </row>
    <row r="61393" spans="9:13">
      <c r="I61393" s="51"/>
      <c r="M61393" s="51"/>
    </row>
    <row r="61394" spans="9:13">
      <c r="I61394" s="51"/>
      <c r="M61394" s="51"/>
    </row>
    <row r="61395" spans="9:13">
      <c r="I61395" s="51"/>
      <c r="M61395" s="51"/>
    </row>
    <row r="61396" spans="9:13">
      <c r="I61396" s="51"/>
      <c r="M61396" s="51"/>
    </row>
    <row r="61397" spans="9:13">
      <c r="I61397" s="51"/>
      <c r="M61397" s="51"/>
    </row>
    <row r="61398" spans="9:13">
      <c r="I61398" s="51"/>
      <c r="M61398" s="51"/>
    </row>
    <row r="61399" spans="9:13">
      <c r="I61399" s="51"/>
      <c r="M61399" s="51"/>
    </row>
    <row r="61400" spans="9:13">
      <c r="I61400" s="51"/>
      <c r="M61400" s="51"/>
    </row>
    <row r="61401" spans="9:13">
      <c r="I61401" s="51"/>
      <c r="M61401" s="51"/>
    </row>
    <row r="61402" spans="9:13">
      <c r="I61402" s="51"/>
      <c r="M61402" s="51"/>
    </row>
    <row r="61403" spans="9:13">
      <c r="I61403" s="51"/>
      <c r="M61403" s="51"/>
    </row>
    <row r="61404" spans="9:13">
      <c r="I61404" s="51"/>
      <c r="M61404" s="51"/>
    </row>
    <row r="61405" spans="9:13">
      <c r="I61405" s="51"/>
      <c r="M61405" s="51"/>
    </row>
    <row r="61406" spans="9:13">
      <c r="I61406" s="51"/>
      <c r="M61406" s="51"/>
    </row>
    <row r="61407" spans="9:13">
      <c r="I61407" s="51"/>
      <c r="M61407" s="51"/>
    </row>
    <row r="61408" spans="9:13">
      <c r="I61408" s="51"/>
      <c r="M61408" s="51"/>
    </row>
    <row r="61409" spans="9:13">
      <c r="I61409" s="51"/>
      <c r="M61409" s="51"/>
    </row>
    <row r="61410" spans="9:13">
      <c r="I61410" s="51"/>
      <c r="M61410" s="51"/>
    </row>
    <row r="61411" spans="9:13">
      <c r="I61411" s="51"/>
      <c r="M61411" s="51"/>
    </row>
    <row r="61412" spans="9:13">
      <c r="I61412" s="51"/>
      <c r="M61412" s="51"/>
    </row>
    <row r="61413" spans="9:13">
      <c r="I61413" s="51"/>
      <c r="M61413" s="51"/>
    </row>
    <row r="61414" spans="9:13">
      <c r="I61414" s="51"/>
      <c r="M61414" s="51"/>
    </row>
    <row r="61415" spans="9:13">
      <c r="I61415" s="51"/>
      <c r="M61415" s="51"/>
    </row>
    <row r="61416" spans="9:13">
      <c r="I61416" s="51"/>
      <c r="M61416" s="51"/>
    </row>
    <row r="61417" spans="9:13">
      <c r="I61417" s="51"/>
      <c r="M61417" s="51"/>
    </row>
    <row r="61418" spans="9:13">
      <c r="I61418" s="51"/>
      <c r="M61418" s="51"/>
    </row>
    <row r="61419" spans="9:13">
      <c r="I61419" s="51"/>
      <c r="M61419" s="51"/>
    </row>
    <row r="61420" spans="9:13">
      <c r="I61420" s="51"/>
      <c r="M61420" s="51"/>
    </row>
    <row r="61421" spans="9:13">
      <c r="I61421" s="51"/>
      <c r="M61421" s="51"/>
    </row>
    <row r="61422" spans="9:13">
      <c r="I61422" s="51"/>
      <c r="M61422" s="51"/>
    </row>
    <row r="61423" spans="9:13">
      <c r="I61423" s="51"/>
      <c r="M61423" s="51"/>
    </row>
    <row r="61424" spans="9:13">
      <c r="I61424" s="51"/>
      <c r="M61424" s="51"/>
    </row>
    <row r="61425" spans="9:13">
      <c r="I61425" s="51"/>
      <c r="M61425" s="51"/>
    </row>
    <row r="61426" spans="9:13">
      <c r="I61426" s="51"/>
      <c r="M61426" s="51"/>
    </row>
    <row r="61427" spans="9:13">
      <c r="I61427" s="51"/>
      <c r="M61427" s="51"/>
    </row>
    <row r="61428" spans="9:13">
      <c r="I61428" s="51"/>
      <c r="M61428" s="51"/>
    </row>
    <row r="61429" spans="9:13">
      <c r="I61429" s="51"/>
      <c r="M61429" s="51"/>
    </row>
    <row r="61430" spans="9:13">
      <c r="I61430" s="51"/>
      <c r="M61430" s="51"/>
    </row>
    <row r="61431" spans="9:13">
      <c r="I61431" s="51"/>
      <c r="M61431" s="51"/>
    </row>
    <row r="61432" spans="9:13">
      <c r="I61432" s="51"/>
      <c r="M61432" s="51"/>
    </row>
    <row r="61433" spans="9:13">
      <c r="I61433" s="51"/>
      <c r="M61433" s="51"/>
    </row>
    <row r="61434" spans="9:13">
      <c r="I61434" s="51"/>
      <c r="M61434" s="51"/>
    </row>
    <row r="61435" spans="9:13">
      <c r="I61435" s="51"/>
      <c r="M61435" s="51"/>
    </row>
    <row r="61436" spans="9:13">
      <c r="I61436" s="51"/>
      <c r="M61436" s="51"/>
    </row>
    <row r="61437" spans="9:13">
      <c r="I61437" s="51"/>
      <c r="M61437" s="51"/>
    </row>
    <row r="61438" spans="9:13">
      <c r="I61438" s="51"/>
      <c r="M61438" s="51"/>
    </row>
    <row r="61439" spans="9:13">
      <c r="I61439" s="51"/>
      <c r="M61439" s="51"/>
    </row>
    <row r="61440" spans="9:13">
      <c r="I61440" s="51"/>
      <c r="M61440" s="51"/>
    </row>
    <row r="61441" spans="9:13">
      <c r="I61441" s="51"/>
      <c r="M61441" s="51"/>
    </row>
    <row r="61442" spans="9:13">
      <c r="I61442" s="51"/>
      <c r="M61442" s="51"/>
    </row>
    <row r="61443" spans="9:13">
      <c r="I61443" s="51"/>
      <c r="M61443" s="51"/>
    </row>
    <row r="61444" spans="9:13">
      <c r="I61444" s="51"/>
      <c r="M61444" s="51"/>
    </row>
    <row r="61445" spans="9:13">
      <c r="I61445" s="51"/>
      <c r="M61445" s="51"/>
    </row>
    <row r="61446" spans="9:13">
      <c r="I61446" s="51"/>
      <c r="M61446" s="51"/>
    </row>
    <row r="61447" spans="9:13">
      <c r="I61447" s="51"/>
      <c r="M61447" s="51"/>
    </row>
    <row r="61448" spans="9:13">
      <c r="I61448" s="51"/>
      <c r="M61448" s="51"/>
    </row>
    <row r="61449" spans="9:13">
      <c r="I61449" s="51"/>
      <c r="M61449" s="51"/>
    </row>
    <row r="61450" spans="9:13">
      <c r="I61450" s="51"/>
      <c r="M61450" s="51"/>
    </row>
    <row r="61451" spans="9:13">
      <c r="I61451" s="51"/>
      <c r="M61451" s="51"/>
    </row>
    <row r="61452" spans="9:13">
      <c r="I61452" s="51"/>
      <c r="M61452" s="51"/>
    </row>
    <row r="61453" spans="9:13">
      <c r="I61453" s="51"/>
      <c r="M61453" s="51"/>
    </row>
    <row r="61454" spans="9:13">
      <c r="I61454" s="51"/>
      <c r="M61454" s="51"/>
    </row>
    <row r="61455" spans="9:13">
      <c r="I61455" s="51"/>
      <c r="M61455" s="51"/>
    </row>
    <row r="61456" spans="9:13">
      <c r="I61456" s="51"/>
      <c r="M61456" s="51"/>
    </row>
    <row r="61457" spans="9:13">
      <c r="I61457" s="51"/>
      <c r="M61457" s="51"/>
    </row>
    <row r="61458" spans="9:13">
      <c r="I61458" s="51"/>
      <c r="M61458" s="51"/>
    </row>
    <row r="61459" spans="9:13">
      <c r="I61459" s="51"/>
      <c r="M61459" s="51"/>
    </row>
    <row r="61460" spans="9:13">
      <c r="I61460" s="51"/>
      <c r="M61460" s="51"/>
    </row>
    <row r="61461" spans="9:13">
      <c r="I61461" s="51"/>
      <c r="M61461" s="51"/>
    </row>
    <row r="61462" spans="9:13">
      <c r="I61462" s="51"/>
      <c r="M61462" s="51"/>
    </row>
    <row r="61463" spans="9:13">
      <c r="I61463" s="51"/>
      <c r="M61463" s="51"/>
    </row>
    <row r="61464" spans="9:13">
      <c r="I61464" s="51"/>
      <c r="M61464" s="51"/>
    </row>
    <row r="61465" spans="9:13">
      <c r="I61465" s="51"/>
      <c r="M61465" s="51"/>
    </row>
    <row r="61466" spans="9:13">
      <c r="I61466" s="51"/>
      <c r="M61466" s="51"/>
    </row>
    <row r="61467" spans="9:13">
      <c r="I61467" s="51"/>
      <c r="M61467" s="51"/>
    </row>
    <row r="61468" spans="9:13">
      <c r="I61468" s="51"/>
      <c r="M61468" s="51"/>
    </row>
    <row r="61469" spans="9:13">
      <c r="I61469" s="51"/>
      <c r="M61469" s="51"/>
    </row>
    <row r="61470" spans="9:13">
      <c r="I61470" s="51"/>
      <c r="M61470" s="51"/>
    </row>
    <row r="61471" spans="9:13">
      <c r="I61471" s="51"/>
      <c r="M61471" s="51"/>
    </row>
    <row r="61472" spans="9:13">
      <c r="I61472" s="51"/>
      <c r="M61472" s="51"/>
    </row>
    <row r="61473" spans="9:13">
      <c r="I61473" s="51"/>
      <c r="M61473" s="51"/>
    </row>
    <row r="61474" spans="9:13">
      <c r="I61474" s="51"/>
      <c r="M61474" s="51"/>
    </row>
    <row r="61475" spans="9:13">
      <c r="I61475" s="51"/>
      <c r="M61475" s="51"/>
    </row>
    <row r="61476" spans="9:13">
      <c r="I61476" s="51"/>
      <c r="M61476" s="51"/>
    </row>
    <row r="61477" spans="9:13">
      <c r="I61477" s="51"/>
      <c r="M61477" s="51"/>
    </row>
    <row r="61478" spans="9:13">
      <c r="I61478" s="51"/>
      <c r="M61478" s="51"/>
    </row>
    <row r="61479" spans="9:13">
      <c r="I61479" s="51"/>
      <c r="M61479" s="51"/>
    </row>
    <row r="61480" spans="9:13">
      <c r="I61480" s="51"/>
      <c r="M61480" s="51"/>
    </row>
    <row r="61481" spans="9:13">
      <c r="I61481" s="51"/>
      <c r="M61481" s="51"/>
    </row>
    <row r="61482" spans="9:13">
      <c r="I61482" s="51"/>
      <c r="M61482" s="51"/>
    </row>
    <row r="61483" spans="9:13">
      <c r="I61483" s="51"/>
      <c r="M61483" s="51"/>
    </row>
    <row r="61484" spans="9:13">
      <c r="I61484" s="51"/>
      <c r="M61484" s="51"/>
    </row>
    <row r="61485" spans="9:13">
      <c r="I61485" s="51"/>
      <c r="M61485" s="51"/>
    </row>
    <row r="61486" spans="9:13">
      <c r="I61486" s="51"/>
      <c r="M61486" s="51"/>
    </row>
    <row r="61487" spans="9:13">
      <c r="I61487" s="51"/>
      <c r="M61487" s="51"/>
    </row>
    <row r="61488" spans="9:13">
      <c r="I61488" s="51"/>
      <c r="M61488" s="51"/>
    </row>
    <row r="61489" spans="9:13">
      <c r="I61489" s="51"/>
      <c r="M61489" s="51"/>
    </row>
    <row r="61490" spans="9:13">
      <c r="I61490" s="51"/>
      <c r="M61490" s="51"/>
    </row>
    <row r="61491" spans="9:13">
      <c r="I61491" s="51"/>
      <c r="M61491" s="51"/>
    </row>
    <row r="61492" spans="9:13">
      <c r="I61492" s="51"/>
      <c r="M61492" s="51"/>
    </row>
    <row r="61493" spans="9:13">
      <c r="I61493" s="51"/>
      <c r="M61493" s="51"/>
    </row>
    <row r="61494" spans="9:13">
      <c r="I61494" s="51"/>
      <c r="M61494" s="51"/>
    </row>
    <row r="61495" spans="9:13">
      <c r="I61495" s="51"/>
      <c r="M61495" s="51"/>
    </row>
    <row r="61496" spans="9:13">
      <c r="I61496" s="51"/>
      <c r="M61496" s="51"/>
    </row>
    <row r="61497" spans="9:13">
      <c r="I61497" s="51"/>
      <c r="M61497" s="51"/>
    </row>
    <row r="61498" spans="9:13">
      <c r="I61498" s="51"/>
      <c r="M61498" s="51"/>
    </row>
    <row r="61499" spans="9:13">
      <c r="I61499" s="51"/>
      <c r="M61499" s="51"/>
    </row>
    <row r="61500" spans="9:13">
      <c r="I61500" s="51"/>
      <c r="M61500" s="51"/>
    </row>
    <row r="61501" spans="9:13">
      <c r="I61501" s="51"/>
      <c r="M61501" s="51"/>
    </row>
    <row r="61502" spans="9:13">
      <c r="I61502" s="51"/>
      <c r="M61502" s="51"/>
    </row>
    <row r="61503" spans="9:13">
      <c r="I61503" s="51"/>
      <c r="M61503" s="51"/>
    </row>
    <row r="61504" spans="9:13">
      <c r="I61504" s="51"/>
      <c r="M61504" s="51"/>
    </row>
    <row r="61505" spans="9:13">
      <c r="I61505" s="51"/>
      <c r="M61505" s="51"/>
    </row>
    <row r="61506" spans="9:13">
      <c r="I61506" s="51"/>
      <c r="M61506" s="51"/>
    </row>
    <row r="61507" spans="9:13">
      <c r="I61507" s="51"/>
      <c r="M61507" s="51"/>
    </row>
    <row r="61508" spans="9:13">
      <c r="I61508" s="51"/>
      <c r="M61508" s="51"/>
    </row>
    <row r="61509" spans="9:13">
      <c r="I61509" s="51"/>
      <c r="M61509" s="51"/>
    </row>
    <row r="61510" spans="9:13">
      <c r="I61510" s="51"/>
      <c r="M61510" s="51"/>
    </row>
    <row r="61511" spans="9:13">
      <c r="I61511" s="51"/>
      <c r="M61511" s="51"/>
    </row>
    <row r="61512" spans="9:13">
      <c r="I61512" s="51"/>
      <c r="M61512" s="51"/>
    </row>
    <row r="61513" spans="9:13">
      <c r="I61513" s="51"/>
      <c r="M61513" s="51"/>
    </row>
    <row r="61514" spans="9:13">
      <c r="I61514" s="51"/>
      <c r="M61514" s="51"/>
    </row>
    <row r="61515" spans="9:13">
      <c r="I61515" s="51"/>
      <c r="M61515" s="51"/>
    </row>
    <row r="61516" spans="9:13">
      <c r="I61516" s="51"/>
      <c r="M61516" s="51"/>
    </row>
    <row r="61517" spans="9:13">
      <c r="I61517" s="51"/>
      <c r="M61517" s="51"/>
    </row>
    <row r="61518" spans="9:13">
      <c r="I61518" s="51"/>
      <c r="M61518" s="51"/>
    </row>
    <row r="61519" spans="9:13">
      <c r="I61519" s="51"/>
      <c r="M61519" s="51"/>
    </row>
    <row r="61520" spans="9:13">
      <c r="I61520" s="51"/>
      <c r="M61520" s="51"/>
    </row>
    <row r="61521" spans="9:13">
      <c r="I61521" s="51"/>
      <c r="M61521" s="51"/>
    </row>
    <row r="61522" spans="9:13">
      <c r="I61522" s="51"/>
      <c r="M61522" s="51"/>
    </row>
    <row r="61523" spans="9:13">
      <c r="I61523" s="51"/>
      <c r="M61523" s="51"/>
    </row>
    <row r="61524" spans="9:13">
      <c r="I61524" s="51"/>
      <c r="M61524" s="51"/>
    </row>
    <row r="61525" spans="9:13">
      <c r="I61525" s="51"/>
      <c r="M61525" s="51"/>
    </row>
    <row r="61526" spans="9:13">
      <c r="I61526" s="51"/>
      <c r="M61526" s="51"/>
    </row>
    <row r="61527" spans="9:13">
      <c r="I61527" s="51"/>
      <c r="M61527" s="51"/>
    </row>
    <row r="61528" spans="9:13">
      <c r="I61528" s="51"/>
      <c r="M61528" s="51"/>
    </row>
    <row r="61529" spans="9:13">
      <c r="I61529" s="51"/>
      <c r="M61529" s="51"/>
    </row>
    <row r="61530" spans="9:13">
      <c r="I61530" s="51"/>
      <c r="M61530" s="51"/>
    </row>
    <row r="61531" spans="9:13">
      <c r="I61531" s="51"/>
      <c r="M61531" s="51"/>
    </row>
    <row r="61532" spans="9:13">
      <c r="I61532" s="51"/>
      <c r="M61532" s="51"/>
    </row>
    <row r="61533" spans="9:13">
      <c r="I61533" s="51"/>
      <c r="M61533" s="51"/>
    </row>
    <row r="61534" spans="9:13">
      <c r="I61534" s="51"/>
      <c r="M61534" s="51"/>
    </row>
    <row r="61535" spans="9:13">
      <c r="I61535" s="51"/>
      <c r="M61535" s="51"/>
    </row>
    <row r="61536" spans="9:13">
      <c r="I61536" s="51"/>
      <c r="M61536" s="51"/>
    </row>
    <row r="61537" spans="9:13">
      <c r="I61537" s="51"/>
      <c r="M61537" s="51"/>
    </row>
    <row r="61538" spans="9:13">
      <c r="I61538" s="51"/>
      <c r="M61538" s="51"/>
    </row>
    <row r="61539" spans="9:13">
      <c r="I61539" s="51"/>
      <c r="M61539" s="51"/>
    </row>
    <row r="61540" spans="9:13">
      <c r="I61540" s="51"/>
      <c r="M61540" s="51"/>
    </row>
    <row r="61541" spans="9:13">
      <c r="I61541" s="51"/>
      <c r="M61541" s="51"/>
    </row>
    <row r="61542" spans="9:13">
      <c r="I61542" s="51"/>
      <c r="M61542" s="51"/>
    </row>
    <row r="61543" spans="9:13">
      <c r="I61543" s="51"/>
      <c r="M61543" s="51"/>
    </row>
    <row r="61544" spans="9:13">
      <c r="I61544" s="51"/>
      <c r="M61544" s="51"/>
    </row>
    <row r="61545" spans="9:13">
      <c r="I61545" s="51"/>
      <c r="M61545" s="51"/>
    </row>
    <row r="61546" spans="9:13">
      <c r="I61546" s="51"/>
      <c r="M61546" s="51"/>
    </row>
    <row r="61547" spans="9:13">
      <c r="I61547" s="51"/>
      <c r="M61547" s="51"/>
    </row>
    <row r="61548" spans="9:13">
      <c r="I61548" s="51"/>
      <c r="M61548" s="51"/>
    </row>
    <row r="61549" spans="9:13">
      <c r="I61549" s="51"/>
      <c r="M61549" s="51"/>
    </row>
    <row r="61550" spans="9:13">
      <c r="I61550" s="51"/>
      <c r="M61550" s="51"/>
    </row>
    <row r="61551" spans="9:13">
      <c r="I61551" s="51"/>
      <c r="M61551" s="51"/>
    </row>
    <row r="61552" spans="9:13">
      <c r="I61552" s="51"/>
      <c r="M61552" s="51"/>
    </row>
    <row r="61553" spans="9:13">
      <c r="I61553" s="51"/>
      <c r="M61553" s="51"/>
    </row>
    <row r="61554" spans="9:13">
      <c r="I61554" s="51"/>
      <c r="M61554" s="51"/>
    </row>
    <row r="61555" spans="9:13">
      <c r="I61555" s="51"/>
      <c r="M61555" s="51"/>
    </row>
    <row r="61556" spans="9:13">
      <c r="I61556" s="51"/>
      <c r="M61556" s="51"/>
    </row>
    <row r="61557" spans="9:13">
      <c r="I61557" s="51"/>
      <c r="M61557" s="51"/>
    </row>
    <row r="61558" spans="9:13">
      <c r="I61558" s="51"/>
      <c r="M61558" s="51"/>
    </row>
    <row r="61559" spans="9:13">
      <c r="I61559" s="51"/>
      <c r="M61559" s="51"/>
    </row>
    <row r="61560" spans="9:13">
      <c r="I61560" s="51"/>
      <c r="M61560" s="51"/>
    </row>
    <row r="61561" spans="9:13">
      <c r="I61561" s="51"/>
      <c r="M61561" s="51"/>
    </row>
    <row r="61562" spans="9:13">
      <c r="I61562" s="51"/>
      <c r="M61562" s="51"/>
    </row>
    <row r="61563" spans="9:13">
      <c r="I61563" s="51"/>
      <c r="M61563" s="51"/>
    </row>
    <row r="61564" spans="9:13">
      <c r="I61564" s="51"/>
      <c r="M61564" s="51"/>
    </row>
    <row r="61565" spans="9:13">
      <c r="I61565" s="51"/>
      <c r="M61565" s="51"/>
    </row>
    <row r="61566" spans="9:13">
      <c r="I61566" s="51"/>
      <c r="M61566" s="51"/>
    </row>
    <row r="61567" spans="9:13">
      <c r="I61567" s="51"/>
      <c r="M61567" s="51"/>
    </row>
    <row r="61568" spans="9:13">
      <c r="I61568" s="51"/>
      <c r="M61568" s="51"/>
    </row>
    <row r="61569" spans="9:13">
      <c r="I61569" s="51"/>
      <c r="M61569" s="51"/>
    </row>
    <row r="61570" spans="9:13">
      <c r="I61570" s="51"/>
      <c r="M61570" s="51"/>
    </row>
    <row r="61571" spans="9:13">
      <c r="I61571" s="51"/>
      <c r="M61571" s="51"/>
    </row>
    <row r="61572" spans="9:13">
      <c r="I61572" s="51"/>
      <c r="M61572" s="51"/>
    </row>
    <row r="61573" spans="9:13">
      <c r="I61573" s="51"/>
      <c r="M61573" s="51"/>
    </row>
    <row r="61574" spans="9:13">
      <c r="I61574" s="51"/>
      <c r="M61574" s="51"/>
    </row>
    <row r="61575" spans="9:13">
      <c r="I61575" s="51"/>
      <c r="M61575" s="51"/>
    </row>
    <row r="61576" spans="9:13">
      <c r="I61576" s="51"/>
      <c r="M61576" s="51"/>
    </row>
    <row r="61577" spans="9:13">
      <c r="I61577" s="51"/>
      <c r="M61577" s="51"/>
    </row>
    <row r="61578" spans="9:13">
      <c r="I61578" s="51"/>
      <c r="M61578" s="51"/>
    </row>
    <row r="61579" spans="9:13">
      <c r="I61579" s="51"/>
      <c r="M61579" s="51"/>
    </row>
    <row r="61580" spans="9:13">
      <c r="I61580" s="51"/>
      <c r="M61580" s="51"/>
    </row>
    <row r="61581" spans="9:13">
      <c r="I61581" s="51"/>
      <c r="M61581" s="51"/>
    </row>
    <row r="61582" spans="9:13">
      <c r="I61582" s="51"/>
      <c r="M61582" s="51"/>
    </row>
    <row r="61583" spans="9:13">
      <c r="I61583" s="51"/>
      <c r="M61583" s="51"/>
    </row>
    <row r="61584" spans="9:13">
      <c r="I61584" s="51"/>
      <c r="M61584" s="51"/>
    </row>
    <row r="61585" spans="9:13">
      <c r="I61585" s="51"/>
      <c r="M61585" s="51"/>
    </row>
    <row r="61586" spans="9:13">
      <c r="I61586" s="51"/>
      <c r="M61586" s="51"/>
    </row>
    <row r="61587" spans="9:13">
      <c r="I61587" s="51"/>
      <c r="M61587" s="51"/>
    </row>
    <row r="61588" spans="9:13">
      <c r="I61588" s="51"/>
      <c r="M61588" s="51"/>
    </row>
    <row r="61589" spans="9:13">
      <c r="I61589" s="51"/>
      <c r="M61589" s="51"/>
    </row>
    <row r="61590" spans="9:13">
      <c r="I61590" s="51"/>
      <c r="M61590" s="51"/>
    </row>
    <row r="61591" spans="9:13">
      <c r="I61591" s="51"/>
      <c r="M61591" s="51"/>
    </row>
    <row r="61592" spans="9:13">
      <c r="I61592" s="51"/>
      <c r="M61592" s="51"/>
    </row>
    <row r="61593" spans="9:13">
      <c r="I61593" s="51"/>
      <c r="M61593" s="51"/>
    </row>
    <row r="61594" spans="9:13">
      <c r="I61594" s="51"/>
      <c r="M61594" s="51"/>
    </row>
    <row r="61595" spans="9:13">
      <c r="I61595" s="51"/>
      <c r="M61595" s="51"/>
    </row>
    <row r="61596" spans="9:13">
      <c r="I61596" s="51"/>
      <c r="M61596" s="51"/>
    </row>
    <row r="61597" spans="9:13">
      <c r="I61597" s="51"/>
      <c r="M61597" s="51"/>
    </row>
    <row r="61598" spans="9:13">
      <c r="I61598" s="51"/>
      <c r="M61598" s="51"/>
    </row>
    <row r="61599" spans="9:13">
      <c r="I61599" s="51"/>
      <c r="M61599" s="51"/>
    </row>
    <row r="61600" spans="9:13">
      <c r="I61600" s="51"/>
      <c r="M61600" s="51"/>
    </row>
    <row r="61601" spans="9:13">
      <c r="I61601" s="51"/>
      <c r="M61601" s="51"/>
    </row>
    <row r="61602" spans="9:13">
      <c r="I61602" s="51"/>
      <c r="M61602" s="51"/>
    </row>
    <row r="61603" spans="9:13">
      <c r="I61603" s="51"/>
      <c r="M61603" s="51"/>
    </row>
    <row r="61604" spans="9:13">
      <c r="I61604" s="51"/>
      <c r="M61604" s="51"/>
    </row>
    <row r="61605" spans="9:13">
      <c r="I61605" s="51"/>
      <c r="M61605" s="51"/>
    </row>
    <row r="61606" spans="9:13">
      <c r="I61606" s="51"/>
      <c r="M61606" s="51"/>
    </row>
    <row r="61607" spans="9:13">
      <c r="I61607" s="51"/>
      <c r="M61607" s="51"/>
    </row>
    <row r="61608" spans="9:13">
      <c r="I61608" s="51"/>
      <c r="M61608" s="51"/>
    </row>
    <row r="61609" spans="9:13">
      <c r="I61609" s="51"/>
      <c r="M61609" s="51"/>
    </row>
    <row r="61610" spans="9:13">
      <c r="I61610" s="51"/>
      <c r="M61610" s="51"/>
    </row>
    <row r="61611" spans="9:13">
      <c r="I61611" s="51"/>
      <c r="M61611" s="51"/>
    </row>
    <row r="61612" spans="9:13">
      <c r="I61612" s="51"/>
      <c r="M61612" s="51"/>
    </row>
    <row r="61613" spans="9:13">
      <c r="I61613" s="51"/>
      <c r="M61613" s="51"/>
    </row>
    <row r="61614" spans="9:13">
      <c r="I61614" s="51"/>
      <c r="M61614" s="51"/>
    </row>
    <row r="61615" spans="9:13">
      <c r="I61615" s="51"/>
      <c r="M61615" s="51"/>
    </row>
    <row r="61616" spans="9:13">
      <c r="I61616" s="51"/>
      <c r="M61616" s="51"/>
    </row>
    <row r="61617" spans="9:13">
      <c r="I61617" s="51"/>
      <c r="M61617" s="51"/>
    </row>
    <row r="61618" spans="9:13">
      <c r="I61618" s="51"/>
      <c r="M61618" s="51"/>
    </row>
    <row r="61619" spans="9:13">
      <c r="I61619" s="51"/>
      <c r="M61619" s="51"/>
    </row>
    <row r="61620" spans="9:13">
      <c r="I61620" s="51"/>
      <c r="M61620" s="51"/>
    </row>
    <row r="61621" spans="9:13">
      <c r="I61621" s="51"/>
      <c r="M61621" s="51"/>
    </row>
    <row r="61622" spans="9:13">
      <c r="I61622" s="51"/>
      <c r="M61622" s="51"/>
    </row>
    <row r="61623" spans="9:13">
      <c r="I61623" s="51"/>
      <c r="M61623" s="51"/>
    </row>
    <row r="61624" spans="9:13">
      <c r="I61624" s="51"/>
      <c r="M61624" s="51"/>
    </row>
    <row r="61625" spans="9:13">
      <c r="I61625" s="51"/>
      <c r="M61625" s="51"/>
    </row>
    <row r="61626" spans="9:13">
      <c r="I61626" s="51"/>
      <c r="M61626" s="51"/>
    </row>
    <row r="61627" spans="9:13">
      <c r="I61627" s="51"/>
      <c r="M61627" s="51"/>
    </row>
    <row r="61628" spans="9:13">
      <c r="I61628" s="51"/>
      <c r="M61628" s="51"/>
    </row>
    <row r="61629" spans="9:13">
      <c r="I61629" s="51"/>
      <c r="M61629" s="51"/>
    </row>
    <row r="61630" spans="9:13">
      <c r="I61630" s="51"/>
      <c r="M61630" s="51"/>
    </row>
    <row r="61631" spans="9:13">
      <c r="I61631" s="51"/>
      <c r="M61631" s="51"/>
    </row>
    <row r="61632" spans="9:13">
      <c r="I61632" s="51"/>
      <c r="M61632" s="51"/>
    </row>
    <row r="61633" spans="9:13">
      <c r="I61633" s="51"/>
      <c r="M61633" s="51"/>
    </row>
    <row r="61634" spans="9:13">
      <c r="I61634" s="51"/>
      <c r="M61634" s="51"/>
    </row>
    <row r="61635" spans="9:13">
      <c r="I61635" s="51"/>
      <c r="M61635" s="51"/>
    </row>
    <row r="61636" spans="9:13">
      <c r="I61636" s="51"/>
      <c r="M61636" s="51"/>
    </row>
    <row r="61637" spans="9:13">
      <c r="I61637" s="51"/>
      <c r="M61637" s="51"/>
    </row>
    <row r="61638" spans="9:13">
      <c r="I61638" s="51"/>
      <c r="M61638" s="51"/>
    </row>
    <row r="61639" spans="9:13">
      <c r="I61639" s="51"/>
      <c r="M61639" s="51"/>
    </row>
    <row r="61640" spans="9:13">
      <c r="I61640" s="51"/>
      <c r="M61640" s="51"/>
    </row>
    <row r="61641" spans="9:13">
      <c r="I61641" s="51"/>
      <c r="M61641" s="51"/>
    </row>
    <row r="61642" spans="9:13">
      <c r="I61642" s="51"/>
      <c r="M61642" s="51"/>
    </row>
    <row r="61643" spans="9:13">
      <c r="I61643" s="51"/>
      <c r="M61643" s="51"/>
    </row>
    <row r="61644" spans="9:13">
      <c r="I61644" s="51"/>
      <c r="M61644" s="51"/>
    </row>
    <row r="61645" spans="9:13">
      <c r="I61645" s="51"/>
      <c r="M61645" s="51"/>
    </row>
    <row r="61646" spans="9:13">
      <c r="I61646" s="51"/>
      <c r="M61646" s="51"/>
    </row>
    <row r="61647" spans="9:13">
      <c r="I61647" s="51"/>
      <c r="M61647" s="51"/>
    </row>
    <row r="61648" spans="9:13">
      <c r="I61648" s="51"/>
      <c r="M61648" s="51"/>
    </row>
    <row r="61649" spans="9:13">
      <c r="I61649" s="51"/>
      <c r="M61649" s="51"/>
    </row>
    <row r="61650" spans="9:13">
      <c r="I61650" s="51"/>
      <c r="M61650" s="51"/>
    </row>
    <row r="61651" spans="9:13">
      <c r="I61651" s="51"/>
      <c r="M61651" s="51"/>
    </row>
    <row r="61652" spans="9:13">
      <c r="I61652" s="51"/>
      <c r="M61652" s="51"/>
    </row>
    <row r="61653" spans="9:13">
      <c r="I61653" s="51"/>
      <c r="M61653" s="51"/>
    </row>
    <row r="61654" spans="9:13">
      <c r="I61654" s="51"/>
      <c r="M61654" s="51"/>
    </row>
    <row r="61655" spans="9:13">
      <c r="I61655" s="51"/>
      <c r="M61655" s="51"/>
    </row>
    <row r="61656" spans="9:13">
      <c r="I61656" s="51"/>
      <c r="M61656" s="51"/>
    </row>
    <row r="61657" spans="9:13">
      <c r="I61657" s="51"/>
      <c r="M61657" s="51"/>
    </row>
    <row r="61658" spans="9:13">
      <c r="I61658" s="51"/>
      <c r="M61658" s="51"/>
    </row>
    <row r="61659" spans="9:13">
      <c r="I61659" s="51"/>
      <c r="M61659" s="51"/>
    </row>
    <row r="61660" spans="9:13">
      <c r="I61660" s="51"/>
      <c r="M61660" s="51"/>
    </row>
    <row r="61661" spans="9:13">
      <c r="I61661" s="51"/>
      <c r="M61661" s="51"/>
    </row>
    <row r="61662" spans="9:13">
      <c r="I61662" s="51"/>
      <c r="M61662" s="51"/>
    </row>
    <row r="61663" spans="9:13">
      <c r="I61663" s="51"/>
      <c r="M61663" s="51"/>
    </row>
    <row r="61664" spans="9:13">
      <c r="I61664" s="51"/>
      <c r="M61664" s="51"/>
    </row>
    <row r="61665" spans="9:13">
      <c r="I61665" s="51"/>
      <c r="M61665" s="51"/>
    </row>
    <row r="61666" spans="9:13">
      <c r="I61666" s="51"/>
      <c r="M61666" s="51"/>
    </row>
    <row r="61667" spans="9:13">
      <c r="I61667" s="51"/>
      <c r="M61667" s="51"/>
    </row>
    <row r="61668" spans="9:13">
      <c r="I61668" s="51"/>
      <c r="M61668" s="51"/>
    </row>
    <row r="61669" spans="9:13">
      <c r="I61669" s="51"/>
      <c r="M61669" s="51"/>
    </row>
    <row r="61670" spans="9:13">
      <c r="I61670" s="51"/>
      <c r="M61670" s="51"/>
    </row>
    <row r="61671" spans="9:13">
      <c r="I61671" s="51"/>
      <c r="M61671" s="51"/>
    </row>
    <row r="61672" spans="9:13">
      <c r="I61672" s="51"/>
      <c r="M61672" s="51"/>
    </row>
    <row r="61673" spans="9:13">
      <c r="I61673" s="51"/>
      <c r="M61673" s="51"/>
    </row>
    <row r="61674" spans="9:13">
      <c r="I61674" s="51"/>
      <c r="M61674" s="51"/>
    </row>
    <row r="61675" spans="9:13">
      <c r="I61675" s="51"/>
      <c r="M61675" s="51"/>
    </row>
    <row r="61676" spans="9:13">
      <c r="I61676" s="51"/>
      <c r="M61676" s="51"/>
    </row>
    <row r="61677" spans="9:13">
      <c r="I61677" s="51"/>
      <c r="M61677" s="51"/>
    </row>
    <row r="61678" spans="9:13">
      <c r="I61678" s="51"/>
      <c r="M61678" s="51"/>
    </row>
    <row r="61679" spans="9:13">
      <c r="I61679" s="51"/>
      <c r="M61679" s="51"/>
    </row>
    <row r="61680" spans="9:13">
      <c r="I61680" s="51"/>
      <c r="M61680" s="51"/>
    </row>
    <row r="61681" spans="9:13">
      <c r="I61681" s="51"/>
      <c r="M61681" s="51"/>
    </row>
    <row r="61682" spans="9:13">
      <c r="I61682" s="51"/>
      <c r="M61682" s="51"/>
    </row>
    <row r="61683" spans="9:13">
      <c r="I61683" s="51"/>
      <c r="M61683" s="51"/>
    </row>
    <row r="61684" spans="9:13">
      <c r="I61684" s="51"/>
      <c r="M61684" s="51"/>
    </row>
    <row r="61685" spans="9:13">
      <c r="I61685" s="51"/>
      <c r="M61685" s="51"/>
    </row>
    <row r="61686" spans="9:13">
      <c r="I61686" s="51"/>
      <c r="M61686" s="51"/>
    </row>
    <row r="61687" spans="9:13">
      <c r="I61687" s="51"/>
      <c r="M61687" s="51"/>
    </row>
    <row r="61688" spans="9:13">
      <c r="I61688" s="51"/>
      <c r="M61688" s="51"/>
    </row>
    <row r="61689" spans="9:13">
      <c r="I61689" s="51"/>
      <c r="M61689" s="51"/>
    </row>
    <row r="61690" spans="9:13">
      <c r="I61690" s="51"/>
      <c r="M61690" s="51"/>
    </row>
    <row r="61691" spans="9:13">
      <c r="I61691" s="51"/>
      <c r="M61691" s="51"/>
    </row>
    <row r="61692" spans="9:13">
      <c r="I61692" s="51"/>
      <c r="M61692" s="51"/>
    </row>
    <row r="61693" spans="9:13">
      <c r="I61693" s="51"/>
      <c r="M61693" s="51"/>
    </row>
    <row r="61694" spans="9:13">
      <c r="I61694" s="51"/>
      <c r="M61694" s="51"/>
    </row>
    <row r="61695" spans="9:13">
      <c r="I61695" s="51"/>
      <c r="M61695" s="51"/>
    </row>
    <row r="61696" spans="9:13">
      <c r="I61696" s="51"/>
      <c r="M61696" s="51"/>
    </row>
    <row r="61697" spans="9:13">
      <c r="I61697" s="51"/>
      <c r="M61697" s="51"/>
    </row>
    <row r="61698" spans="9:13">
      <c r="I61698" s="51"/>
      <c r="M61698" s="51"/>
    </row>
    <row r="61699" spans="9:13">
      <c r="I61699" s="51"/>
      <c r="M61699" s="51"/>
    </row>
    <row r="61700" spans="9:13">
      <c r="I61700" s="51"/>
      <c r="M61700" s="51"/>
    </row>
    <row r="61701" spans="9:13">
      <c r="I61701" s="51"/>
      <c r="M61701" s="51"/>
    </row>
    <row r="61702" spans="9:13">
      <c r="I61702" s="51"/>
      <c r="M61702" s="51"/>
    </row>
    <row r="61703" spans="9:13">
      <c r="I61703" s="51"/>
      <c r="M61703" s="51"/>
    </row>
    <row r="61704" spans="9:13">
      <c r="I61704" s="51"/>
      <c r="M61704" s="51"/>
    </row>
    <row r="61705" spans="9:13">
      <c r="I61705" s="51"/>
      <c r="M61705" s="51"/>
    </row>
    <row r="61706" spans="9:13">
      <c r="I61706" s="51"/>
      <c r="M61706" s="51"/>
    </row>
    <row r="61707" spans="9:13">
      <c r="I61707" s="51"/>
      <c r="M61707" s="51"/>
    </row>
    <row r="61708" spans="9:13">
      <c r="I61708" s="51"/>
      <c r="M61708" s="51"/>
    </row>
    <row r="61709" spans="9:13">
      <c r="I61709" s="51"/>
      <c r="M61709" s="51"/>
    </row>
    <row r="61710" spans="9:13">
      <c r="I61710" s="51"/>
      <c r="M61710" s="51"/>
    </row>
    <row r="61711" spans="9:13">
      <c r="I61711" s="51"/>
      <c r="M61711" s="51"/>
    </row>
    <row r="61712" spans="9:13">
      <c r="I61712" s="51"/>
      <c r="M61712" s="51"/>
    </row>
    <row r="61713" spans="9:13">
      <c r="I61713" s="51"/>
      <c r="M61713" s="51"/>
    </row>
    <row r="61714" spans="9:13">
      <c r="I61714" s="51"/>
      <c r="M61714" s="51"/>
    </row>
    <row r="61715" spans="9:13">
      <c r="I61715" s="51"/>
      <c r="M61715" s="51"/>
    </row>
    <row r="61716" spans="9:13">
      <c r="I61716" s="51"/>
      <c r="M61716" s="51"/>
    </row>
    <row r="61717" spans="9:13">
      <c r="I61717" s="51"/>
      <c r="M61717" s="51"/>
    </row>
    <row r="61718" spans="9:13">
      <c r="I61718" s="51"/>
      <c r="M61718" s="51"/>
    </row>
    <row r="61719" spans="9:13">
      <c r="I61719" s="51"/>
      <c r="M61719" s="51"/>
    </row>
    <row r="61720" spans="9:13">
      <c r="I61720" s="51"/>
      <c r="M61720" s="51"/>
    </row>
    <row r="61721" spans="9:13">
      <c r="I61721" s="51"/>
      <c r="M61721" s="51"/>
    </row>
    <row r="61722" spans="9:13">
      <c r="I61722" s="51"/>
      <c r="M61722" s="51"/>
    </row>
    <row r="61723" spans="9:13">
      <c r="I61723" s="51"/>
      <c r="M61723" s="51"/>
    </row>
    <row r="61724" spans="9:13">
      <c r="I61724" s="51"/>
      <c r="M61724" s="51"/>
    </row>
    <row r="61725" spans="9:13">
      <c r="I61725" s="51"/>
      <c r="M61725" s="51"/>
    </row>
    <row r="61726" spans="9:13">
      <c r="I61726" s="51"/>
      <c r="M61726" s="51"/>
    </row>
    <row r="61727" spans="9:13">
      <c r="I61727" s="51"/>
      <c r="M61727" s="51"/>
    </row>
    <row r="61728" spans="9:13">
      <c r="I61728" s="51"/>
      <c r="M61728" s="51"/>
    </row>
    <row r="61729" spans="9:13">
      <c r="I61729" s="51"/>
      <c r="M61729" s="51"/>
    </row>
    <row r="61730" spans="9:13">
      <c r="I61730" s="51"/>
      <c r="M61730" s="51"/>
    </row>
    <row r="61731" spans="9:13">
      <c r="I61731" s="51"/>
      <c r="M61731" s="51"/>
    </row>
    <row r="61732" spans="9:13">
      <c r="I61732" s="51"/>
      <c r="M61732" s="51"/>
    </row>
    <row r="61733" spans="9:13">
      <c r="I61733" s="51"/>
      <c r="M61733" s="51"/>
    </row>
    <row r="61734" spans="9:13">
      <c r="I61734" s="51"/>
      <c r="M61734" s="51"/>
    </row>
    <row r="61735" spans="9:13">
      <c r="I61735" s="51"/>
      <c r="M61735" s="51"/>
    </row>
    <row r="61736" spans="9:13">
      <c r="I61736" s="51"/>
      <c r="M61736" s="51"/>
    </row>
    <row r="61737" spans="9:13">
      <c r="I61737" s="51"/>
      <c r="M61737" s="51"/>
    </row>
    <row r="61738" spans="9:13">
      <c r="I61738" s="51"/>
      <c r="M61738" s="51"/>
    </row>
    <row r="61739" spans="9:13">
      <c r="I61739" s="51"/>
      <c r="M61739" s="51"/>
    </row>
    <row r="61740" spans="9:13">
      <c r="I61740" s="51"/>
      <c r="M61740" s="51"/>
    </row>
    <row r="61741" spans="9:13">
      <c r="I61741" s="51"/>
      <c r="M61741" s="51"/>
    </row>
    <row r="61742" spans="9:13">
      <c r="I61742" s="51"/>
      <c r="M61742" s="51"/>
    </row>
    <row r="61743" spans="9:13">
      <c r="I61743" s="51"/>
      <c r="M61743" s="51"/>
    </row>
    <row r="61744" spans="9:13">
      <c r="I61744" s="51"/>
      <c r="M61744" s="51"/>
    </row>
    <row r="61745" spans="9:13">
      <c r="I61745" s="51"/>
      <c r="M61745" s="51"/>
    </row>
    <row r="61746" spans="9:13">
      <c r="I61746" s="51"/>
      <c r="M61746" s="51"/>
    </row>
    <row r="61747" spans="9:13">
      <c r="I61747" s="51"/>
      <c r="M61747" s="51"/>
    </row>
    <row r="61748" spans="9:13">
      <c r="I61748" s="51"/>
      <c r="M61748" s="51"/>
    </row>
    <row r="61749" spans="9:13">
      <c r="I61749" s="51"/>
      <c r="M61749" s="51"/>
    </row>
    <row r="61750" spans="9:13">
      <c r="I61750" s="51"/>
      <c r="M61750" s="51"/>
    </row>
    <row r="61751" spans="9:13">
      <c r="I61751" s="51"/>
      <c r="M61751" s="51"/>
    </row>
    <row r="61752" spans="9:13">
      <c r="I61752" s="51"/>
      <c r="M61752" s="51"/>
    </row>
    <row r="61753" spans="9:13">
      <c r="I61753" s="51"/>
      <c r="M61753" s="51"/>
    </row>
    <row r="61754" spans="9:13">
      <c r="I61754" s="51"/>
      <c r="M61754" s="51"/>
    </row>
    <row r="61755" spans="9:13">
      <c r="I61755" s="51"/>
      <c r="M61755" s="51"/>
    </row>
    <row r="61756" spans="9:13">
      <c r="I61756" s="51"/>
      <c r="M61756" s="51"/>
    </row>
    <row r="61757" spans="9:13">
      <c r="I61757" s="51"/>
      <c r="M61757" s="51"/>
    </row>
    <row r="61758" spans="9:13">
      <c r="I61758" s="51"/>
      <c r="M61758" s="51"/>
    </row>
    <row r="61759" spans="9:13">
      <c r="I61759" s="51"/>
      <c r="M61759" s="51"/>
    </row>
    <row r="61760" spans="9:13">
      <c r="I61760" s="51"/>
      <c r="M61760" s="51"/>
    </row>
    <row r="61761" spans="9:13">
      <c r="I61761" s="51"/>
      <c r="M61761" s="51"/>
    </row>
    <row r="61762" spans="9:13">
      <c r="I61762" s="51"/>
      <c r="M61762" s="51"/>
    </row>
    <row r="61763" spans="9:13">
      <c r="I61763" s="51"/>
      <c r="M61763" s="51"/>
    </row>
    <row r="61764" spans="9:13">
      <c r="I61764" s="51"/>
      <c r="M61764" s="51"/>
    </row>
    <row r="61765" spans="9:13">
      <c r="I61765" s="51"/>
      <c r="M61765" s="51"/>
    </row>
    <row r="61766" spans="9:13">
      <c r="I61766" s="51"/>
      <c r="M61766" s="51"/>
    </row>
    <row r="61767" spans="9:13">
      <c r="I61767" s="51"/>
      <c r="M61767" s="51"/>
    </row>
    <row r="61768" spans="9:13">
      <c r="I61768" s="51"/>
      <c r="M61768" s="51"/>
    </row>
    <row r="61769" spans="9:13">
      <c r="I61769" s="51"/>
      <c r="M61769" s="51"/>
    </row>
    <row r="61770" spans="9:13">
      <c r="I61770" s="51"/>
      <c r="M61770" s="51"/>
    </row>
    <row r="61771" spans="9:13">
      <c r="I61771" s="51"/>
      <c r="M61771" s="51"/>
    </row>
    <row r="61772" spans="9:13">
      <c r="I61772" s="51"/>
      <c r="M61772" s="51"/>
    </row>
    <row r="61773" spans="9:13">
      <c r="I61773" s="51"/>
      <c r="M61773" s="51"/>
    </row>
    <row r="61774" spans="9:13">
      <c r="I61774" s="51"/>
      <c r="M61774" s="51"/>
    </row>
    <row r="61775" spans="9:13">
      <c r="I61775" s="51"/>
      <c r="M61775" s="51"/>
    </row>
    <row r="61776" spans="9:13">
      <c r="I61776" s="51"/>
      <c r="M61776" s="51"/>
    </row>
    <row r="61777" spans="9:13">
      <c r="I61777" s="51"/>
      <c r="M61777" s="51"/>
    </row>
    <row r="61778" spans="9:13">
      <c r="I61778" s="51"/>
      <c r="M61778" s="51"/>
    </row>
    <row r="61779" spans="9:13">
      <c r="I61779" s="51"/>
      <c r="M61779" s="51"/>
    </row>
    <row r="61780" spans="9:13">
      <c r="I61780" s="51"/>
      <c r="M61780" s="51"/>
    </row>
    <row r="61781" spans="9:13">
      <c r="I61781" s="51"/>
      <c r="M61781" s="51"/>
    </row>
    <row r="61782" spans="9:13">
      <c r="I61782" s="51"/>
      <c r="M61782" s="51"/>
    </row>
    <row r="61783" spans="9:13">
      <c r="I61783" s="51"/>
      <c r="M61783" s="51"/>
    </row>
    <row r="61784" spans="9:13">
      <c r="I61784" s="51"/>
      <c r="M61784" s="51"/>
    </row>
    <row r="61785" spans="9:13">
      <c r="I61785" s="51"/>
      <c r="M61785" s="51"/>
    </row>
    <row r="61786" spans="9:13">
      <c r="I61786" s="51"/>
      <c r="M61786" s="51"/>
    </row>
    <row r="61787" spans="9:13">
      <c r="I61787" s="51"/>
      <c r="M61787" s="51"/>
    </row>
    <row r="61788" spans="9:13">
      <c r="I61788" s="51"/>
      <c r="M61788" s="51"/>
    </row>
    <row r="61789" spans="9:13">
      <c r="I61789" s="51"/>
      <c r="M61789" s="51"/>
    </row>
    <row r="61790" spans="9:13">
      <c r="I61790" s="51"/>
      <c r="M61790" s="51"/>
    </row>
    <row r="61791" spans="9:13">
      <c r="I61791" s="51"/>
      <c r="M61791" s="51"/>
    </row>
    <row r="61792" spans="9:13">
      <c r="I61792" s="51"/>
      <c r="M61792" s="51"/>
    </row>
    <row r="61793" spans="9:13">
      <c r="I61793" s="51"/>
      <c r="M61793" s="51"/>
    </row>
    <row r="61794" spans="9:13">
      <c r="I61794" s="51"/>
      <c r="M61794" s="51"/>
    </row>
    <row r="61795" spans="9:13">
      <c r="I61795" s="51"/>
      <c r="M61795" s="51"/>
    </row>
    <row r="61796" spans="9:13">
      <c r="I61796" s="51"/>
      <c r="M61796" s="51"/>
    </row>
    <row r="61797" spans="9:13">
      <c r="I61797" s="51"/>
      <c r="M61797" s="51"/>
    </row>
    <row r="61798" spans="9:13">
      <c r="I61798" s="51"/>
      <c r="M61798" s="51"/>
    </row>
    <row r="61799" spans="9:13">
      <c r="I61799" s="51"/>
      <c r="M61799" s="51"/>
    </row>
    <row r="61800" spans="9:13">
      <c r="I61800" s="51"/>
      <c r="M61800" s="51"/>
    </row>
    <row r="61801" spans="9:13">
      <c r="I61801" s="51"/>
      <c r="M61801" s="51"/>
    </row>
    <row r="61802" spans="9:13">
      <c r="I61802" s="51"/>
      <c r="M61802" s="51"/>
    </row>
    <row r="61803" spans="9:13">
      <c r="I61803" s="51"/>
      <c r="M61803" s="51"/>
    </row>
    <row r="61804" spans="9:13">
      <c r="I61804" s="51"/>
      <c r="M61804" s="51"/>
    </row>
    <row r="61805" spans="9:13">
      <c r="I61805" s="51"/>
      <c r="M61805" s="51"/>
    </row>
    <row r="61806" spans="9:13">
      <c r="I61806" s="51"/>
      <c r="M61806" s="51"/>
    </row>
    <row r="61807" spans="9:13">
      <c r="I61807" s="51"/>
      <c r="M61807" s="51"/>
    </row>
    <row r="61808" spans="9:13">
      <c r="I61808" s="51"/>
      <c r="M61808" s="51"/>
    </row>
    <row r="61809" spans="9:13">
      <c r="I61809" s="51"/>
      <c r="M61809" s="51"/>
    </row>
    <row r="61810" spans="9:13">
      <c r="I61810" s="51"/>
      <c r="M61810" s="51"/>
    </row>
    <row r="61811" spans="9:13">
      <c r="I61811" s="51"/>
      <c r="M61811" s="51"/>
    </row>
    <row r="61812" spans="9:13">
      <c r="I61812" s="51"/>
      <c r="M61812" s="51"/>
    </row>
    <row r="61813" spans="9:13">
      <c r="I61813" s="51"/>
      <c r="M61813" s="51"/>
    </row>
    <row r="61814" spans="9:13">
      <c r="I61814" s="51"/>
      <c r="M61814" s="51"/>
    </row>
    <row r="61815" spans="9:13">
      <c r="I61815" s="51"/>
      <c r="M61815" s="51"/>
    </row>
    <row r="61816" spans="9:13">
      <c r="I61816" s="51"/>
      <c r="M61816" s="51"/>
    </row>
    <row r="61817" spans="9:13">
      <c r="I61817" s="51"/>
      <c r="M61817" s="51"/>
    </row>
    <row r="61818" spans="9:13">
      <c r="I61818" s="51"/>
      <c r="M61818" s="51"/>
    </row>
    <row r="61819" spans="9:13">
      <c r="I61819" s="51"/>
      <c r="M61819" s="51"/>
    </row>
    <row r="61820" spans="9:13">
      <c r="I61820" s="51"/>
      <c r="M61820" s="51"/>
    </row>
    <row r="61821" spans="9:13">
      <c r="I61821" s="51"/>
      <c r="M61821" s="51"/>
    </row>
    <row r="61822" spans="9:13">
      <c r="I61822" s="51"/>
      <c r="M61822" s="51"/>
    </row>
    <row r="61823" spans="9:13">
      <c r="I61823" s="51"/>
      <c r="M61823" s="51"/>
    </row>
    <row r="61824" spans="9:13">
      <c r="I61824" s="51"/>
      <c r="M61824" s="51"/>
    </row>
    <row r="61825" spans="9:13">
      <c r="I61825" s="51"/>
      <c r="M61825" s="51"/>
    </row>
    <row r="61826" spans="9:13">
      <c r="I61826" s="51"/>
      <c r="M61826" s="51"/>
    </row>
    <row r="61827" spans="9:13">
      <c r="I61827" s="51"/>
      <c r="M61827" s="51"/>
    </row>
    <row r="61828" spans="9:13">
      <c r="I61828" s="51"/>
      <c r="M61828" s="51"/>
    </row>
    <row r="61829" spans="9:13">
      <c r="I61829" s="51"/>
      <c r="M61829" s="51"/>
    </row>
    <row r="61830" spans="9:13">
      <c r="I61830" s="51"/>
      <c r="M61830" s="51"/>
    </row>
    <row r="61831" spans="9:13">
      <c r="I61831" s="51"/>
      <c r="M61831" s="51"/>
    </row>
    <row r="61832" spans="9:13">
      <c r="I61832" s="51"/>
      <c r="M61832" s="51"/>
    </row>
    <row r="61833" spans="9:13">
      <c r="I61833" s="51"/>
      <c r="M61833" s="51"/>
    </row>
    <row r="61834" spans="9:13">
      <c r="I61834" s="51"/>
      <c r="M61834" s="51"/>
    </row>
    <row r="61835" spans="9:13">
      <c r="I61835" s="51"/>
      <c r="M61835" s="51"/>
    </row>
    <row r="61836" spans="9:13">
      <c r="I61836" s="51"/>
      <c r="M61836" s="51"/>
    </row>
    <row r="61837" spans="9:13">
      <c r="I61837" s="51"/>
      <c r="M61837" s="51"/>
    </row>
    <row r="61838" spans="9:13">
      <c r="I61838" s="51"/>
      <c r="M61838" s="51"/>
    </row>
    <row r="61839" spans="9:13">
      <c r="I61839" s="51"/>
      <c r="M61839" s="51"/>
    </row>
    <row r="61840" spans="9:13">
      <c r="I61840" s="51"/>
      <c r="M61840" s="51"/>
    </row>
    <row r="61841" spans="9:13">
      <c r="I61841" s="51"/>
      <c r="M61841" s="51"/>
    </row>
    <row r="61842" spans="9:13">
      <c r="I61842" s="51"/>
      <c r="M61842" s="51"/>
    </row>
    <row r="61843" spans="9:13">
      <c r="I61843" s="51"/>
      <c r="M61843" s="51"/>
    </row>
    <row r="61844" spans="9:13">
      <c r="I61844" s="51"/>
      <c r="M61844" s="51"/>
    </row>
    <row r="61845" spans="9:13">
      <c r="I61845" s="51"/>
      <c r="M61845" s="51"/>
    </row>
    <row r="61846" spans="9:13">
      <c r="I61846" s="51"/>
      <c r="M61846" s="51"/>
    </row>
    <row r="61847" spans="9:13">
      <c r="I61847" s="51"/>
      <c r="M61847" s="51"/>
    </row>
    <row r="61848" spans="9:13">
      <c r="I61848" s="51"/>
      <c r="M61848" s="51"/>
    </row>
    <row r="61849" spans="9:13">
      <c r="I61849" s="51"/>
      <c r="M61849" s="51"/>
    </row>
    <row r="61850" spans="9:13">
      <c r="I61850" s="51"/>
      <c r="M61850" s="51"/>
    </row>
    <row r="61851" spans="9:13">
      <c r="I61851" s="51"/>
      <c r="M61851" s="51"/>
    </row>
    <row r="61852" spans="9:13">
      <c r="I61852" s="51"/>
      <c r="M61852" s="51"/>
    </row>
    <row r="61853" spans="9:13">
      <c r="I61853" s="51"/>
      <c r="M61853" s="51"/>
    </row>
    <row r="61854" spans="9:13">
      <c r="I61854" s="51"/>
      <c r="M61854" s="51"/>
    </row>
    <row r="61855" spans="9:13">
      <c r="I61855" s="51"/>
      <c r="M61855" s="51"/>
    </row>
    <row r="61856" spans="9:13">
      <c r="I61856" s="51"/>
      <c r="M61856" s="51"/>
    </row>
    <row r="61857" spans="9:13">
      <c r="I61857" s="51"/>
      <c r="M61857" s="51"/>
    </row>
    <row r="61858" spans="9:13">
      <c r="I61858" s="51"/>
      <c r="M61858" s="51"/>
    </row>
    <row r="61859" spans="9:13">
      <c r="I61859" s="51"/>
      <c r="M61859" s="51"/>
    </row>
    <row r="61860" spans="9:13">
      <c r="I61860" s="51"/>
      <c r="M61860" s="51"/>
    </row>
    <row r="61861" spans="9:13">
      <c r="I61861" s="51"/>
      <c r="M61861" s="51"/>
    </row>
    <row r="61862" spans="9:13">
      <c r="I61862" s="51"/>
      <c r="M61862" s="51"/>
    </row>
    <row r="61863" spans="9:13">
      <c r="I61863" s="51"/>
      <c r="M61863" s="51"/>
    </row>
    <row r="61864" spans="9:13">
      <c r="I61864" s="51"/>
      <c r="M61864" s="51"/>
    </row>
    <row r="61865" spans="9:13">
      <c r="I61865" s="51"/>
      <c r="M61865" s="51"/>
    </row>
    <row r="61866" spans="9:13">
      <c r="I61866" s="51"/>
      <c r="M61866" s="51"/>
    </row>
    <row r="61867" spans="9:13">
      <c r="I61867" s="51"/>
      <c r="M61867" s="51"/>
    </row>
    <row r="61868" spans="9:13">
      <c r="I61868" s="51"/>
      <c r="M61868" s="51"/>
    </row>
    <row r="61869" spans="9:13">
      <c r="I61869" s="51"/>
      <c r="M61869" s="51"/>
    </row>
    <row r="61870" spans="9:13">
      <c r="I61870" s="51"/>
      <c r="M61870" s="51"/>
    </row>
    <row r="61871" spans="9:13">
      <c r="I61871" s="51"/>
      <c r="M61871" s="51"/>
    </row>
    <row r="61872" spans="9:13">
      <c r="I61872" s="51"/>
      <c r="M61872" s="51"/>
    </row>
    <row r="61873" spans="9:13">
      <c r="I61873" s="51"/>
      <c r="M61873" s="51"/>
    </row>
    <row r="61874" spans="9:13">
      <c r="I61874" s="51"/>
      <c r="M61874" s="51"/>
    </row>
    <row r="61875" spans="9:13">
      <c r="I61875" s="51"/>
      <c r="M61875" s="51"/>
    </row>
    <row r="61876" spans="9:13">
      <c r="I61876" s="51"/>
      <c r="M61876" s="51"/>
    </row>
    <row r="61877" spans="9:13">
      <c r="I61877" s="51"/>
      <c r="M61877" s="51"/>
    </row>
    <row r="61878" spans="9:13">
      <c r="I61878" s="51"/>
      <c r="M61878" s="51"/>
    </row>
    <row r="61879" spans="9:13">
      <c r="I61879" s="51"/>
      <c r="M61879" s="51"/>
    </row>
    <row r="61880" spans="9:13">
      <c r="I61880" s="51"/>
      <c r="M61880" s="51"/>
    </row>
    <row r="61881" spans="9:13">
      <c r="I61881" s="51"/>
      <c r="M61881" s="51"/>
    </row>
    <row r="61882" spans="9:13">
      <c r="I61882" s="51"/>
      <c r="M61882" s="51"/>
    </row>
    <row r="61883" spans="9:13">
      <c r="I61883" s="51"/>
      <c r="M61883" s="51"/>
    </row>
    <row r="61884" spans="9:13">
      <c r="I61884" s="51"/>
      <c r="M61884" s="51"/>
    </row>
    <row r="61885" spans="9:13">
      <c r="I61885" s="51"/>
      <c r="M61885" s="51"/>
    </row>
    <row r="61886" spans="9:13">
      <c r="I61886" s="51"/>
      <c r="M61886" s="51"/>
    </row>
    <row r="61887" spans="9:13">
      <c r="I61887" s="51"/>
      <c r="M61887" s="51"/>
    </row>
    <row r="61888" spans="9:13">
      <c r="I61888" s="51"/>
      <c r="M61888" s="51"/>
    </row>
    <row r="61889" spans="9:13">
      <c r="I61889" s="51"/>
      <c r="M61889" s="51"/>
    </row>
    <row r="61890" spans="9:13">
      <c r="I61890" s="51"/>
      <c r="M61890" s="51"/>
    </row>
    <row r="61891" spans="9:13">
      <c r="I61891" s="51"/>
      <c r="M61891" s="51"/>
    </row>
    <row r="61892" spans="9:13">
      <c r="I61892" s="51"/>
      <c r="M61892" s="51"/>
    </row>
    <row r="61893" spans="9:13">
      <c r="I61893" s="51"/>
      <c r="M61893" s="51"/>
    </row>
    <row r="61894" spans="9:13">
      <c r="I61894" s="51"/>
      <c r="M61894" s="51"/>
    </row>
    <row r="61895" spans="9:13">
      <c r="I61895" s="51"/>
      <c r="M61895" s="51"/>
    </row>
    <row r="61896" spans="9:13">
      <c r="I61896" s="51"/>
      <c r="M61896" s="51"/>
    </row>
    <row r="61897" spans="9:13">
      <c r="I61897" s="51"/>
      <c r="M61897" s="51"/>
    </row>
    <row r="61898" spans="9:13">
      <c r="I61898" s="51"/>
      <c r="M61898" s="51"/>
    </row>
    <row r="61899" spans="9:13">
      <c r="I61899" s="51"/>
      <c r="M61899" s="51"/>
    </row>
    <row r="61900" spans="9:13">
      <c r="I61900" s="51"/>
      <c r="M61900" s="51"/>
    </row>
    <row r="61901" spans="9:13">
      <c r="I61901" s="51"/>
      <c r="M61901" s="51"/>
    </row>
    <row r="61902" spans="9:13">
      <c r="I61902" s="51"/>
      <c r="M61902" s="51"/>
    </row>
    <row r="61903" spans="9:13">
      <c r="I61903" s="51"/>
      <c r="M61903" s="51"/>
    </row>
    <row r="61904" spans="9:13">
      <c r="I61904" s="51"/>
      <c r="M61904" s="51"/>
    </row>
    <row r="61905" spans="9:13">
      <c r="I61905" s="51"/>
      <c r="M61905" s="51"/>
    </row>
    <row r="61906" spans="9:13">
      <c r="I61906" s="51"/>
      <c r="M61906" s="51"/>
    </row>
    <row r="61907" spans="9:13">
      <c r="I61907" s="51"/>
      <c r="M61907" s="51"/>
    </row>
    <row r="61908" spans="9:13">
      <c r="I61908" s="51"/>
      <c r="M61908" s="51"/>
    </row>
    <row r="61909" spans="9:13">
      <c r="I61909" s="51"/>
      <c r="M61909" s="51"/>
    </row>
    <row r="61910" spans="9:13">
      <c r="I61910" s="51"/>
      <c r="M61910" s="51"/>
    </row>
    <row r="61911" spans="9:13">
      <c r="I61911" s="51"/>
      <c r="M61911" s="51"/>
    </row>
    <row r="61912" spans="9:13">
      <c r="I61912" s="51"/>
      <c r="M61912" s="51"/>
    </row>
    <row r="61913" spans="9:13">
      <c r="I61913" s="51"/>
      <c r="M61913" s="51"/>
    </row>
    <row r="61914" spans="9:13">
      <c r="I61914" s="51"/>
      <c r="M61914" s="51"/>
    </row>
    <row r="61915" spans="9:13">
      <c r="I61915" s="51"/>
      <c r="M61915" s="51"/>
    </row>
    <row r="61916" spans="9:13">
      <c r="I61916" s="51"/>
      <c r="M61916" s="51"/>
    </row>
    <row r="61917" spans="9:13">
      <c r="I61917" s="51"/>
      <c r="M61917" s="51"/>
    </row>
    <row r="61918" spans="9:13">
      <c r="I61918" s="51"/>
      <c r="M61918" s="51"/>
    </row>
    <row r="61919" spans="9:13">
      <c r="I61919" s="51"/>
      <c r="M61919" s="51"/>
    </row>
    <row r="61920" spans="9:13">
      <c r="I61920" s="51"/>
      <c r="M61920" s="51"/>
    </row>
    <row r="61921" spans="9:13">
      <c r="I61921" s="51"/>
      <c r="M61921" s="51"/>
    </row>
    <row r="61922" spans="9:13">
      <c r="I61922" s="51"/>
      <c r="M61922" s="51"/>
    </row>
    <row r="61923" spans="9:13">
      <c r="I61923" s="51"/>
      <c r="M61923" s="51"/>
    </row>
    <row r="61924" spans="9:13">
      <c r="I61924" s="51"/>
      <c r="M61924" s="51"/>
    </row>
    <row r="61925" spans="9:13">
      <c r="I61925" s="51"/>
      <c r="M61925" s="51"/>
    </row>
    <row r="61926" spans="9:13">
      <c r="I61926" s="51"/>
      <c r="M61926" s="51"/>
    </row>
    <row r="61927" spans="9:13">
      <c r="I61927" s="51"/>
      <c r="M61927" s="51"/>
    </row>
    <row r="61928" spans="9:13">
      <c r="I61928" s="51"/>
      <c r="M61928" s="51"/>
    </row>
    <row r="61929" spans="9:13">
      <c r="I61929" s="51"/>
      <c r="M61929" s="51"/>
    </row>
    <row r="61930" spans="9:13">
      <c r="I61930" s="51"/>
      <c r="M61930" s="51"/>
    </row>
    <row r="61931" spans="9:13">
      <c r="I61931" s="51"/>
      <c r="M61931" s="51"/>
    </row>
    <row r="61932" spans="9:13">
      <c r="I61932" s="51"/>
      <c r="M61932" s="51"/>
    </row>
    <row r="61933" spans="9:13">
      <c r="I61933" s="51"/>
      <c r="M61933" s="51"/>
    </row>
    <row r="61934" spans="9:13">
      <c r="I61934" s="51"/>
      <c r="M61934" s="51"/>
    </row>
    <row r="61935" spans="9:13">
      <c r="I61935" s="51"/>
      <c r="M61935" s="51"/>
    </row>
    <row r="61936" spans="9:13">
      <c r="I61936" s="51"/>
      <c r="M61936" s="51"/>
    </row>
    <row r="61937" spans="9:13">
      <c r="I61937" s="51"/>
      <c r="M61937" s="51"/>
    </row>
    <row r="61938" spans="9:13">
      <c r="I61938" s="51"/>
      <c r="M61938" s="51"/>
    </row>
    <row r="61939" spans="9:13">
      <c r="I61939" s="51"/>
      <c r="M61939" s="51"/>
    </row>
    <row r="61940" spans="9:13">
      <c r="I61940" s="51"/>
      <c r="M61940" s="51"/>
    </row>
    <row r="61941" spans="9:13">
      <c r="I61941" s="51"/>
      <c r="M61941" s="51"/>
    </row>
    <row r="61942" spans="9:13">
      <c r="I61942" s="51"/>
      <c r="M61942" s="51"/>
    </row>
    <row r="61943" spans="9:13">
      <c r="I61943" s="51"/>
      <c r="M61943" s="51"/>
    </row>
    <row r="61944" spans="9:13">
      <c r="I61944" s="51"/>
      <c r="M61944" s="51"/>
    </row>
    <row r="61945" spans="9:13">
      <c r="I61945" s="51"/>
      <c r="M61945" s="51"/>
    </row>
    <row r="61946" spans="9:13">
      <c r="I61946" s="51"/>
      <c r="M61946" s="51"/>
    </row>
    <row r="61947" spans="9:13">
      <c r="I61947" s="51"/>
      <c r="M61947" s="51"/>
    </row>
    <row r="61948" spans="9:13">
      <c r="I61948" s="51"/>
      <c r="M61948" s="51"/>
    </row>
    <row r="61949" spans="9:13">
      <c r="I61949" s="51"/>
      <c r="M61949" s="51"/>
    </row>
    <row r="61950" spans="9:13">
      <c r="I61950" s="51"/>
      <c r="M61950" s="51"/>
    </row>
    <row r="61951" spans="9:13">
      <c r="I61951" s="51"/>
      <c r="M61951" s="51"/>
    </row>
    <row r="61952" spans="9:13">
      <c r="I61952" s="51"/>
      <c r="M61952" s="51"/>
    </row>
    <row r="61953" spans="9:13">
      <c r="I61953" s="51"/>
      <c r="M61953" s="51"/>
    </row>
    <row r="61954" spans="9:13">
      <c r="I61954" s="51"/>
      <c r="M61954" s="51"/>
    </row>
    <row r="61955" spans="9:13">
      <c r="I61955" s="51"/>
      <c r="M61955" s="51"/>
    </row>
    <row r="61956" spans="9:13">
      <c r="I61956" s="51"/>
      <c r="M61956" s="51"/>
    </row>
    <row r="61957" spans="9:13">
      <c r="I61957" s="51"/>
      <c r="M61957" s="51"/>
    </row>
    <row r="61958" spans="9:13">
      <c r="I61958" s="51"/>
      <c r="M61958" s="51"/>
    </row>
    <row r="61959" spans="9:13">
      <c r="I61959" s="51"/>
      <c r="M61959" s="51"/>
    </row>
    <row r="61960" spans="9:13">
      <c r="I61960" s="51"/>
      <c r="M61960" s="51"/>
    </row>
    <row r="61961" spans="9:13">
      <c r="I61961" s="51"/>
      <c r="M61961" s="51"/>
    </row>
    <row r="61962" spans="9:13">
      <c r="I61962" s="51"/>
      <c r="M61962" s="51"/>
    </row>
    <row r="61963" spans="9:13">
      <c r="I61963" s="51"/>
      <c r="M61963" s="51"/>
    </row>
    <row r="61964" spans="9:13">
      <c r="I61964" s="51"/>
      <c r="M61964" s="51"/>
    </row>
    <row r="61965" spans="9:13">
      <c r="I61965" s="51"/>
      <c r="M61965" s="51"/>
    </row>
    <row r="61966" spans="9:13">
      <c r="I61966" s="51"/>
      <c r="M61966" s="51"/>
    </row>
    <row r="61967" spans="9:13">
      <c r="I61967" s="51"/>
      <c r="M61967" s="51"/>
    </row>
    <row r="61968" spans="9:13">
      <c r="I61968" s="51"/>
      <c r="M61968" s="51"/>
    </row>
    <row r="61969" spans="9:13">
      <c r="I61969" s="51"/>
      <c r="M61969" s="51"/>
    </row>
    <row r="61970" spans="9:13">
      <c r="I61970" s="51"/>
      <c r="M61970" s="51"/>
    </row>
    <row r="61971" spans="9:13">
      <c r="I61971" s="51"/>
      <c r="M61971" s="51"/>
    </row>
    <row r="61972" spans="9:13">
      <c r="I61972" s="51"/>
      <c r="M61972" s="51"/>
    </row>
    <row r="61973" spans="9:13">
      <c r="I61973" s="51"/>
      <c r="M61973" s="51"/>
    </row>
    <row r="61974" spans="9:13">
      <c r="I61974" s="51"/>
      <c r="M61974" s="51"/>
    </row>
    <row r="61975" spans="9:13">
      <c r="I61975" s="51"/>
      <c r="M61975" s="51"/>
    </row>
    <row r="61976" spans="9:13">
      <c r="I61976" s="51"/>
      <c r="M61976" s="51"/>
    </row>
    <row r="61977" spans="9:13">
      <c r="I61977" s="51"/>
      <c r="M61977" s="51"/>
    </row>
    <row r="61978" spans="9:13">
      <c r="I61978" s="51"/>
      <c r="M61978" s="51"/>
    </row>
    <row r="61979" spans="9:13">
      <c r="I61979" s="51"/>
      <c r="M61979" s="51"/>
    </row>
    <row r="61980" spans="9:13">
      <c r="I61980" s="51"/>
      <c r="M61980" s="51"/>
    </row>
    <row r="61981" spans="9:13">
      <c r="I61981" s="51"/>
      <c r="M61981" s="51"/>
    </row>
    <row r="61982" spans="9:13">
      <c r="I61982" s="51"/>
      <c r="M61982" s="51"/>
    </row>
    <row r="61983" spans="9:13">
      <c r="I61983" s="51"/>
      <c r="M61983" s="51"/>
    </row>
    <row r="61984" spans="9:13">
      <c r="I61984" s="51"/>
      <c r="M61984" s="51"/>
    </row>
    <row r="61985" spans="9:13">
      <c r="I61985" s="51"/>
      <c r="M61985" s="51"/>
    </row>
    <row r="61986" spans="9:13">
      <c r="I61986" s="51"/>
      <c r="M61986" s="51"/>
    </row>
    <row r="61987" spans="9:13">
      <c r="I61987" s="51"/>
      <c r="M61987" s="51"/>
    </row>
    <row r="61988" spans="9:13">
      <c r="I61988" s="51"/>
      <c r="M61988" s="51"/>
    </row>
    <row r="61989" spans="9:13">
      <c r="I61989" s="51"/>
      <c r="M61989" s="51"/>
    </row>
    <row r="61990" spans="9:13">
      <c r="I61990" s="51"/>
      <c r="M61990" s="51"/>
    </row>
    <row r="61991" spans="9:13">
      <c r="I61991" s="51"/>
      <c r="M61991" s="51"/>
    </row>
    <row r="61992" spans="9:13">
      <c r="I61992" s="51"/>
      <c r="M61992" s="51"/>
    </row>
    <row r="61993" spans="9:13">
      <c r="I61993" s="51"/>
      <c r="M61993" s="51"/>
    </row>
    <row r="61994" spans="9:13">
      <c r="I61994" s="51"/>
      <c r="M61994" s="51"/>
    </row>
    <row r="61995" spans="9:13">
      <c r="I61995" s="51"/>
      <c r="M61995" s="51"/>
    </row>
    <row r="61996" spans="9:13">
      <c r="I61996" s="51"/>
      <c r="M61996" s="51"/>
    </row>
    <row r="61997" spans="9:13">
      <c r="I61997" s="51"/>
      <c r="M61997" s="51"/>
    </row>
    <row r="61998" spans="9:13">
      <c r="I61998" s="51"/>
      <c r="M61998" s="51"/>
    </row>
    <row r="61999" spans="9:13">
      <c r="I61999" s="51"/>
      <c r="M61999" s="51"/>
    </row>
    <row r="62000" spans="9:13">
      <c r="I62000" s="51"/>
      <c r="M62000" s="51"/>
    </row>
    <row r="62001" spans="9:13">
      <c r="I62001" s="51"/>
      <c r="M62001" s="51"/>
    </row>
    <row r="62002" spans="9:13">
      <c r="I62002" s="51"/>
      <c r="M62002" s="51"/>
    </row>
    <row r="62003" spans="9:13">
      <c r="I62003" s="51"/>
      <c r="M62003" s="51"/>
    </row>
    <row r="62004" spans="9:13">
      <c r="I62004" s="51"/>
      <c r="M62004" s="51"/>
    </row>
    <row r="62005" spans="9:13">
      <c r="I62005" s="51"/>
      <c r="M62005" s="51"/>
    </row>
    <row r="62006" spans="9:13">
      <c r="I62006" s="51"/>
      <c r="M62006" s="51"/>
    </row>
    <row r="62007" spans="9:13">
      <c r="I62007" s="51"/>
      <c r="M62007" s="51"/>
    </row>
    <row r="62008" spans="9:13">
      <c r="I62008" s="51"/>
      <c r="M62008" s="51"/>
    </row>
    <row r="62009" spans="9:13">
      <c r="I62009" s="51"/>
      <c r="M62009" s="51"/>
    </row>
    <row r="62010" spans="9:13">
      <c r="I62010" s="51"/>
      <c r="M62010" s="51"/>
    </row>
    <row r="62011" spans="9:13">
      <c r="I62011" s="51"/>
      <c r="M62011" s="51"/>
    </row>
    <row r="62012" spans="9:13">
      <c r="I62012" s="51"/>
      <c r="M62012" s="51"/>
    </row>
    <row r="62013" spans="9:13">
      <c r="I62013" s="51"/>
      <c r="M62013" s="51"/>
    </row>
    <row r="62014" spans="9:13">
      <c r="I62014" s="51"/>
      <c r="M62014" s="51"/>
    </row>
    <row r="62015" spans="9:13">
      <c r="I62015" s="51"/>
      <c r="M62015" s="51"/>
    </row>
    <row r="62016" spans="9:13">
      <c r="I62016" s="51"/>
      <c r="M62016" s="51"/>
    </row>
    <row r="62017" spans="9:13">
      <c r="I62017" s="51"/>
      <c r="M62017" s="51"/>
    </row>
    <row r="62018" spans="9:13">
      <c r="I62018" s="51"/>
      <c r="M62018" s="51"/>
    </row>
    <row r="62019" spans="9:13">
      <c r="I62019" s="51"/>
      <c r="M62019" s="51"/>
    </row>
    <row r="62020" spans="9:13">
      <c r="I62020" s="51"/>
      <c r="M62020" s="51"/>
    </row>
    <row r="62021" spans="9:13">
      <c r="I62021" s="51"/>
      <c r="M62021" s="51"/>
    </row>
    <row r="62022" spans="9:13">
      <c r="I62022" s="51"/>
      <c r="M62022" s="51"/>
    </row>
    <row r="62023" spans="9:13">
      <c r="I62023" s="51"/>
      <c r="M62023" s="51"/>
    </row>
    <row r="62024" spans="9:13">
      <c r="I62024" s="51"/>
      <c r="M62024" s="51"/>
    </row>
    <row r="62025" spans="9:13">
      <c r="I62025" s="51"/>
      <c r="M62025" s="51"/>
    </row>
    <row r="62026" spans="9:13">
      <c r="I62026" s="51"/>
      <c r="M62026" s="51"/>
    </row>
    <row r="62027" spans="9:13">
      <c r="I62027" s="51"/>
      <c r="M62027" s="51"/>
    </row>
    <row r="62028" spans="9:13">
      <c r="I62028" s="51"/>
      <c r="M62028" s="51"/>
    </row>
    <row r="62029" spans="9:13">
      <c r="I62029" s="51"/>
      <c r="M62029" s="51"/>
    </row>
    <row r="62030" spans="9:13">
      <c r="I62030" s="51"/>
      <c r="M62030" s="51"/>
    </row>
    <row r="62031" spans="9:13">
      <c r="I62031" s="51"/>
      <c r="M62031" s="51"/>
    </row>
    <row r="62032" spans="9:13">
      <c r="I62032" s="51"/>
      <c r="M62032" s="51"/>
    </row>
    <row r="62033" spans="9:13">
      <c r="I62033" s="51"/>
      <c r="M62033" s="51"/>
    </row>
    <row r="62034" spans="9:13">
      <c r="I62034" s="51"/>
      <c r="M62034" s="51"/>
    </row>
    <row r="62035" spans="9:13">
      <c r="I62035" s="51"/>
      <c r="M62035" s="51"/>
    </row>
    <row r="62036" spans="9:13">
      <c r="I62036" s="51"/>
      <c r="M62036" s="51"/>
    </row>
    <row r="62037" spans="9:13">
      <c r="I62037" s="51"/>
      <c r="M62037" s="51"/>
    </row>
    <row r="62038" spans="9:13">
      <c r="I62038" s="51"/>
      <c r="M62038" s="51"/>
    </row>
    <row r="62039" spans="9:13">
      <c r="I62039" s="51"/>
      <c r="M62039" s="51"/>
    </row>
    <row r="62040" spans="9:13">
      <c r="I62040" s="51"/>
      <c r="M62040" s="51"/>
    </row>
    <row r="62041" spans="9:13">
      <c r="I62041" s="51"/>
      <c r="M62041" s="51"/>
    </row>
    <row r="62042" spans="9:13">
      <c r="I62042" s="51"/>
      <c r="M62042" s="51"/>
    </row>
    <row r="62043" spans="9:13">
      <c r="I62043" s="51"/>
      <c r="M62043" s="51"/>
    </row>
    <row r="62044" spans="9:13">
      <c r="I62044" s="51"/>
      <c r="M62044" s="51"/>
    </row>
    <row r="62045" spans="9:13">
      <c r="I62045" s="51"/>
      <c r="M62045" s="51"/>
    </row>
    <row r="62046" spans="9:13">
      <c r="I62046" s="51"/>
      <c r="M62046" s="51"/>
    </row>
    <row r="62047" spans="9:13">
      <c r="I62047" s="51"/>
      <c r="M62047" s="51"/>
    </row>
    <row r="62048" spans="9:13">
      <c r="I62048" s="51"/>
      <c r="M62048" s="51"/>
    </row>
    <row r="62049" spans="9:13">
      <c r="I62049" s="51"/>
      <c r="M62049" s="51"/>
    </row>
    <row r="62050" spans="9:13">
      <c r="I62050" s="51"/>
      <c r="M62050" s="51"/>
    </row>
    <row r="62051" spans="9:13">
      <c r="I62051" s="51"/>
      <c r="M62051" s="51"/>
    </row>
    <row r="62052" spans="9:13">
      <c r="I62052" s="51"/>
      <c r="M62052" s="51"/>
    </row>
    <row r="62053" spans="9:13">
      <c r="I62053" s="51"/>
      <c r="M62053" s="51"/>
    </row>
    <row r="62054" spans="9:13">
      <c r="I62054" s="51"/>
      <c r="M62054" s="51"/>
    </row>
    <row r="62055" spans="9:13">
      <c r="I62055" s="51"/>
      <c r="M62055" s="51"/>
    </row>
    <row r="62056" spans="9:13">
      <c r="I62056" s="51"/>
      <c r="M62056" s="51"/>
    </row>
    <row r="62057" spans="9:13">
      <c r="I62057" s="51"/>
      <c r="M62057" s="51"/>
    </row>
    <row r="62058" spans="9:13">
      <c r="I62058" s="51"/>
      <c r="M62058" s="51"/>
    </row>
    <row r="62059" spans="9:13">
      <c r="I62059" s="51"/>
      <c r="M62059" s="51"/>
    </row>
    <row r="62060" spans="9:13">
      <c r="I62060" s="51"/>
      <c r="M62060" s="51"/>
    </row>
    <row r="62061" spans="9:13">
      <c r="I62061" s="51"/>
      <c r="M62061" s="51"/>
    </row>
    <row r="62062" spans="9:13">
      <c r="I62062" s="51"/>
      <c r="M62062" s="51"/>
    </row>
    <row r="62063" spans="9:13">
      <c r="I62063" s="51"/>
      <c r="M62063" s="51"/>
    </row>
    <row r="62064" spans="9:13">
      <c r="I62064" s="51"/>
      <c r="M62064" s="51"/>
    </row>
    <row r="62065" spans="9:13">
      <c r="I62065" s="51"/>
      <c r="M62065" s="51"/>
    </row>
    <row r="62066" spans="9:13">
      <c r="I62066" s="51"/>
      <c r="M62066" s="51"/>
    </row>
    <row r="62067" spans="9:13">
      <c r="I62067" s="51"/>
      <c r="M62067" s="51"/>
    </row>
    <row r="62068" spans="9:13">
      <c r="I62068" s="51"/>
      <c r="M62068" s="51"/>
    </row>
    <row r="62069" spans="9:13">
      <c r="I62069" s="51"/>
      <c r="M62069" s="51"/>
    </row>
    <row r="62070" spans="9:13">
      <c r="I62070" s="51"/>
      <c r="M62070" s="51"/>
    </row>
    <row r="62071" spans="9:13">
      <c r="I62071" s="51"/>
      <c r="M62071" s="51"/>
    </row>
    <row r="62072" spans="9:13">
      <c r="I62072" s="51"/>
      <c r="M62072" s="51"/>
    </row>
    <row r="62073" spans="9:13">
      <c r="I62073" s="51"/>
      <c r="M62073" s="51"/>
    </row>
    <row r="62074" spans="9:13">
      <c r="I62074" s="51"/>
      <c r="M62074" s="51"/>
    </row>
    <row r="62075" spans="9:13">
      <c r="I62075" s="51"/>
      <c r="M62075" s="51"/>
    </row>
    <row r="62076" spans="9:13">
      <c r="I62076" s="51"/>
      <c r="M62076" s="51"/>
    </row>
    <row r="62077" spans="9:13">
      <c r="I62077" s="51"/>
      <c r="M62077" s="51"/>
    </row>
    <row r="62078" spans="9:13">
      <c r="I62078" s="51"/>
      <c r="M62078" s="51"/>
    </row>
    <row r="62079" spans="9:13">
      <c r="I62079" s="51"/>
      <c r="M62079" s="51"/>
    </row>
    <row r="62080" spans="9:13">
      <c r="I62080" s="51"/>
      <c r="M62080" s="51"/>
    </row>
    <row r="62081" spans="9:13">
      <c r="I62081" s="51"/>
      <c r="M62081" s="51"/>
    </row>
    <row r="62082" spans="9:13">
      <c r="I62082" s="51"/>
      <c r="M62082" s="51"/>
    </row>
    <row r="62083" spans="9:13">
      <c r="I62083" s="51"/>
      <c r="M62083" s="51"/>
    </row>
    <row r="62084" spans="9:13">
      <c r="I62084" s="51"/>
      <c r="M62084" s="51"/>
    </row>
    <row r="62085" spans="9:13">
      <c r="I62085" s="51"/>
      <c r="M62085" s="51"/>
    </row>
    <row r="62086" spans="9:13">
      <c r="I62086" s="51"/>
      <c r="M62086" s="51"/>
    </row>
    <row r="62087" spans="9:13">
      <c r="I62087" s="51"/>
      <c r="M62087" s="51"/>
    </row>
    <row r="62088" spans="9:13">
      <c r="I62088" s="51"/>
      <c r="M62088" s="51"/>
    </row>
    <row r="62089" spans="9:13">
      <c r="I62089" s="51"/>
      <c r="M62089" s="51"/>
    </row>
    <row r="62090" spans="9:13">
      <c r="I62090" s="51"/>
      <c r="M62090" s="51"/>
    </row>
    <row r="62091" spans="9:13">
      <c r="I62091" s="51"/>
      <c r="M62091" s="51"/>
    </row>
    <row r="62092" spans="9:13">
      <c r="I62092" s="51"/>
      <c r="M62092" s="51"/>
    </row>
    <row r="62093" spans="9:13">
      <c r="I62093" s="51"/>
      <c r="M62093" s="51"/>
    </row>
    <row r="62094" spans="9:13">
      <c r="I62094" s="51"/>
      <c r="M62094" s="51"/>
    </row>
    <row r="62095" spans="9:13">
      <c r="I62095" s="51"/>
      <c r="M62095" s="51"/>
    </row>
    <row r="62096" spans="9:13">
      <c r="I62096" s="51"/>
      <c r="M62096" s="51"/>
    </row>
    <row r="62097" spans="9:13">
      <c r="I62097" s="51"/>
      <c r="M62097" s="51"/>
    </row>
    <row r="62098" spans="9:13">
      <c r="I62098" s="51"/>
      <c r="M62098" s="51"/>
    </row>
    <row r="62099" spans="9:13">
      <c r="I62099" s="51"/>
      <c r="M62099" s="51"/>
    </row>
    <row r="62100" spans="9:13">
      <c r="I62100" s="51"/>
      <c r="M62100" s="51"/>
    </row>
    <row r="62101" spans="9:13">
      <c r="I62101" s="51"/>
      <c r="M62101" s="51"/>
    </row>
    <row r="62102" spans="9:13">
      <c r="I62102" s="51"/>
      <c r="M62102" s="51"/>
    </row>
    <row r="62103" spans="9:13">
      <c r="I62103" s="51"/>
      <c r="M62103" s="51"/>
    </row>
    <row r="62104" spans="9:13">
      <c r="I62104" s="51"/>
      <c r="M62104" s="51"/>
    </row>
    <row r="62105" spans="9:13">
      <c r="I62105" s="51"/>
      <c r="M62105" s="51"/>
    </row>
    <row r="62106" spans="9:13">
      <c r="I62106" s="51"/>
      <c r="M62106" s="51"/>
    </row>
    <row r="62107" spans="9:13">
      <c r="I62107" s="51"/>
      <c r="M62107" s="51"/>
    </row>
    <row r="62108" spans="9:13">
      <c r="I62108" s="51"/>
      <c r="M62108" s="51"/>
    </row>
    <row r="62109" spans="9:13">
      <c r="I62109" s="51"/>
      <c r="M62109" s="51"/>
    </row>
    <row r="62110" spans="9:13">
      <c r="I62110" s="51"/>
      <c r="M62110" s="51"/>
    </row>
    <row r="62111" spans="9:13">
      <c r="I62111" s="51"/>
      <c r="M62111" s="51"/>
    </row>
    <row r="62112" spans="9:13">
      <c r="I62112" s="51"/>
      <c r="M62112" s="51"/>
    </row>
    <row r="62113" spans="9:13">
      <c r="I62113" s="51"/>
      <c r="M62113" s="51"/>
    </row>
    <row r="62114" spans="9:13">
      <c r="I62114" s="51"/>
      <c r="M62114" s="51"/>
    </row>
    <row r="62115" spans="9:13">
      <c r="I62115" s="51"/>
      <c r="M62115" s="51"/>
    </row>
    <row r="62116" spans="9:13">
      <c r="I62116" s="51"/>
      <c r="M62116" s="51"/>
    </row>
    <row r="62117" spans="9:13">
      <c r="I62117" s="51"/>
      <c r="M62117" s="51"/>
    </row>
    <row r="62118" spans="9:13">
      <c r="I62118" s="51"/>
      <c r="M62118" s="51"/>
    </row>
    <row r="62119" spans="9:13">
      <c r="I62119" s="51"/>
      <c r="M62119" s="51"/>
    </row>
    <row r="62120" spans="9:13">
      <c r="I62120" s="51"/>
      <c r="M62120" s="51"/>
    </row>
    <row r="62121" spans="9:13">
      <c r="I62121" s="51"/>
      <c r="M62121" s="51"/>
    </row>
    <row r="62122" spans="9:13">
      <c r="I62122" s="51"/>
      <c r="M62122" s="51"/>
    </row>
    <row r="62123" spans="9:13">
      <c r="I62123" s="51"/>
      <c r="M62123" s="51"/>
    </row>
    <row r="62124" spans="9:13">
      <c r="I62124" s="51"/>
      <c r="M62124" s="51"/>
    </row>
    <row r="62125" spans="9:13">
      <c r="I62125" s="51"/>
      <c r="M62125" s="51"/>
    </row>
    <row r="62126" spans="9:13">
      <c r="I62126" s="51"/>
      <c r="M62126" s="51"/>
    </row>
    <row r="62127" spans="9:13">
      <c r="I62127" s="51"/>
      <c r="M62127" s="51"/>
    </row>
    <row r="62128" spans="9:13">
      <c r="I62128" s="51"/>
      <c r="M62128" s="51"/>
    </row>
    <row r="62129" spans="9:13">
      <c r="I62129" s="51"/>
      <c r="M62129" s="51"/>
    </row>
    <row r="62130" spans="9:13">
      <c r="I62130" s="51"/>
      <c r="M62130" s="51"/>
    </row>
    <row r="62131" spans="9:13">
      <c r="I62131" s="51"/>
      <c r="M62131" s="51"/>
    </row>
    <row r="62132" spans="9:13">
      <c r="I62132" s="51"/>
      <c r="M62132" s="51"/>
    </row>
    <row r="62133" spans="9:13">
      <c r="I62133" s="51"/>
      <c r="M62133" s="51"/>
    </row>
    <row r="62134" spans="9:13">
      <c r="I62134" s="51"/>
      <c r="M62134" s="51"/>
    </row>
    <row r="62135" spans="9:13">
      <c r="I62135" s="51"/>
      <c r="M62135" s="51"/>
    </row>
    <row r="62136" spans="9:13">
      <c r="I62136" s="51"/>
      <c r="M62136" s="51"/>
    </row>
    <row r="62137" spans="9:13">
      <c r="I62137" s="51"/>
      <c r="M62137" s="51"/>
    </row>
    <row r="62138" spans="9:13">
      <c r="I62138" s="51"/>
      <c r="M62138" s="51"/>
    </row>
    <row r="62139" spans="9:13">
      <c r="I62139" s="51"/>
      <c r="M62139" s="51"/>
    </row>
    <row r="62140" spans="9:13">
      <c r="I62140" s="51"/>
      <c r="M62140" s="51"/>
    </row>
    <row r="62141" spans="9:13">
      <c r="I62141" s="51"/>
      <c r="M62141" s="51"/>
    </row>
    <row r="62142" spans="9:13">
      <c r="I62142" s="51"/>
      <c r="M62142" s="51"/>
    </row>
    <row r="62143" spans="9:13">
      <c r="I62143" s="51"/>
      <c r="M62143" s="51"/>
    </row>
    <row r="62144" spans="9:13">
      <c r="I62144" s="51"/>
      <c r="M62144" s="51"/>
    </row>
    <row r="62145" spans="9:13">
      <c r="I62145" s="51"/>
      <c r="M62145" s="51"/>
    </row>
    <row r="62146" spans="9:13">
      <c r="I62146" s="51"/>
      <c r="M62146" s="51"/>
    </row>
    <row r="62147" spans="9:13">
      <c r="I62147" s="51"/>
      <c r="M62147" s="51"/>
    </row>
    <row r="62148" spans="9:13">
      <c r="I62148" s="51"/>
      <c r="M62148" s="51"/>
    </row>
    <row r="62149" spans="9:13">
      <c r="I62149" s="51"/>
      <c r="M62149" s="51"/>
    </row>
    <row r="62150" spans="9:13">
      <c r="I62150" s="51"/>
      <c r="M62150" s="51"/>
    </row>
    <row r="62151" spans="9:13">
      <c r="I62151" s="51"/>
      <c r="M62151" s="51"/>
    </row>
    <row r="62152" spans="9:13">
      <c r="I62152" s="51"/>
      <c r="M62152" s="51"/>
    </row>
    <row r="62153" spans="9:13">
      <c r="I62153" s="51"/>
      <c r="M62153" s="51"/>
    </row>
    <row r="62154" spans="9:13">
      <c r="I62154" s="51"/>
      <c r="M62154" s="51"/>
    </row>
    <row r="62155" spans="9:13">
      <c r="I62155" s="51"/>
      <c r="M62155" s="51"/>
    </row>
    <row r="62156" spans="9:13">
      <c r="I62156" s="51"/>
      <c r="M62156" s="51"/>
    </row>
    <row r="62157" spans="9:13">
      <c r="I62157" s="51"/>
      <c r="M62157" s="51"/>
    </row>
    <row r="62158" spans="9:13">
      <c r="I62158" s="51"/>
      <c r="M62158" s="51"/>
    </row>
    <row r="62159" spans="9:13">
      <c r="I62159" s="51"/>
      <c r="M62159" s="51"/>
    </row>
    <row r="62160" spans="9:13">
      <c r="I62160" s="51"/>
      <c r="M62160" s="51"/>
    </row>
    <row r="62161" spans="9:13">
      <c r="I62161" s="51"/>
      <c r="M62161" s="51"/>
    </row>
    <row r="62162" spans="9:13">
      <c r="I62162" s="51"/>
      <c r="M62162" s="51"/>
    </row>
    <row r="62163" spans="9:13">
      <c r="I62163" s="51"/>
      <c r="M62163" s="51"/>
    </row>
    <row r="62164" spans="9:13">
      <c r="I62164" s="51"/>
      <c r="M62164" s="51"/>
    </row>
    <row r="62165" spans="9:13">
      <c r="I62165" s="51"/>
      <c r="M62165" s="51"/>
    </row>
    <row r="62166" spans="9:13">
      <c r="I62166" s="51"/>
      <c r="M62166" s="51"/>
    </row>
    <row r="62167" spans="9:13">
      <c r="I62167" s="51"/>
      <c r="M62167" s="51"/>
    </row>
    <row r="62168" spans="9:13">
      <c r="I62168" s="51"/>
      <c r="M62168" s="51"/>
    </row>
    <row r="62169" spans="9:13">
      <c r="I62169" s="51"/>
      <c r="M62169" s="51"/>
    </row>
    <row r="62170" spans="9:13">
      <c r="I62170" s="51"/>
      <c r="M62170" s="51"/>
    </row>
    <row r="62171" spans="9:13">
      <c r="I62171" s="51"/>
      <c r="M62171" s="51"/>
    </row>
    <row r="62172" spans="9:13">
      <c r="I62172" s="51"/>
      <c r="M62172" s="51"/>
    </row>
    <row r="62173" spans="9:13">
      <c r="I62173" s="51"/>
      <c r="M62173" s="51"/>
    </row>
    <row r="62174" spans="9:13">
      <c r="I62174" s="51"/>
      <c r="M62174" s="51"/>
    </row>
    <row r="62175" spans="9:13">
      <c r="I62175" s="51"/>
      <c r="M62175" s="51"/>
    </row>
    <row r="62176" spans="9:13">
      <c r="I62176" s="51"/>
      <c r="M62176" s="51"/>
    </row>
    <row r="62177" spans="9:13">
      <c r="I62177" s="51"/>
      <c r="M62177" s="51"/>
    </row>
    <row r="62178" spans="9:13">
      <c r="I62178" s="51"/>
      <c r="M62178" s="51"/>
    </row>
    <row r="62179" spans="9:13">
      <c r="I62179" s="51"/>
      <c r="M62179" s="51"/>
    </row>
    <row r="62180" spans="9:13">
      <c r="I62180" s="51"/>
      <c r="M62180" s="51"/>
    </row>
    <row r="62181" spans="9:13">
      <c r="I62181" s="51"/>
      <c r="M62181" s="51"/>
    </row>
    <row r="62182" spans="9:13">
      <c r="I62182" s="51"/>
      <c r="M62182" s="51"/>
    </row>
    <row r="62183" spans="9:13">
      <c r="I62183" s="51"/>
      <c r="M62183" s="51"/>
    </row>
    <row r="62184" spans="9:13">
      <c r="I62184" s="51"/>
      <c r="M62184" s="51"/>
    </row>
    <row r="62185" spans="9:13">
      <c r="I62185" s="51"/>
      <c r="M62185" s="51"/>
    </row>
    <row r="62186" spans="9:13">
      <c r="I62186" s="51"/>
      <c r="M62186" s="51"/>
    </row>
    <row r="62187" spans="9:13">
      <c r="I62187" s="51"/>
      <c r="M62187" s="51"/>
    </row>
    <row r="62188" spans="9:13">
      <c r="I62188" s="51"/>
      <c r="M62188" s="51"/>
    </row>
    <row r="62189" spans="9:13">
      <c r="I62189" s="51"/>
      <c r="M62189" s="51"/>
    </row>
    <row r="62190" spans="9:13">
      <c r="I62190" s="51"/>
      <c r="M62190" s="51"/>
    </row>
    <row r="62191" spans="9:13">
      <c r="I62191" s="51"/>
      <c r="M62191" s="51"/>
    </row>
    <row r="62192" spans="9:13">
      <c r="I62192" s="51"/>
      <c r="M62192" s="51"/>
    </row>
    <row r="62193" spans="9:13">
      <c r="I62193" s="51"/>
      <c r="M62193" s="51"/>
    </row>
    <row r="62194" spans="9:13">
      <c r="I62194" s="51"/>
      <c r="M62194" s="51"/>
    </row>
    <row r="62195" spans="9:13">
      <c r="I62195" s="51"/>
      <c r="M62195" s="51"/>
    </row>
    <row r="62196" spans="9:13">
      <c r="I62196" s="51"/>
      <c r="M62196" s="51"/>
    </row>
    <row r="62197" spans="9:13">
      <c r="I62197" s="51"/>
      <c r="M62197" s="51"/>
    </row>
    <row r="62198" spans="9:13">
      <c r="I62198" s="51"/>
      <c r="M62198" s="51"/>
    </row>
    <row r="62199" spans="9:13">
      <c r="I62199" s="51"/>
      <c r="M62199" s="51"/>
    </row>
    <row r="62200" spans="9:13">
      <c r="I62200" s="51"/>
      <c r="M62200" s="51"/>
    </row>
    <row r="62201" spans="9:13">
      <c r="I62201" s="51"/>
      <c r="M62201" s="51"/>
    </row>
    <row r="62202" spans="9:13">
      <c r="I62202" s="51"/>
      <c r="M62202" s="51"/>
    </row>
    <row r="62203" spans="9:13">
      <c r="I62203" s="51"/>
      <c r="M62203" s="51"/>
    </row>
    <row r="62204" spans="9:13">
      <c r="I62204" s="51"/>
      <c r="M62204" s="51"/>
    </row>
    <row r="62205" spans="9:13">
      <c r="I62205" s="51"/>
      <c r="M62205" s="51"/>
    </row>
    <row r="62206" spans="9:13">
      <c r="I62206" s="51"/>
      <c r="M62206" s="51"/>
    </row>
    <row r="62207" spans="9:13">
      <c r="I62207" s="51"/>
      <c r="M62207" s="51"/>
    </row>
    <row r="62208" spans="9:13">
      <c r="I62208" s="51"/>
      <c r="M62208" s="51"/>
    </row>
    <row r="62209" spans="9:13">
      <c r="I62209" s="51"/>
      <c r="M62209" s="51"/>
    </row>
    <row r="62210" spans="9:13">
      <c r="I62210" s="51"/>
      <c r="M62210" s="51"/>
    </row>
    <row r="62211" spans="9:13">
      <c r="I62211" s="51"/>
      <c r="M62211" s="51"/>
    </row>
    <row r="62212" spans="9:13">
      <c r="I62212" s="51"/>
      <c r="M62212" s="51"/>
    </row>
    <row r="62213" spans="9:13">
      <c r="I62213" s="51"/>
      <c r="M62213" s="51"/>
    </row>
    <row r="62214" spans="9:13">
      <c r="I62214" s="51"/>
      <c r="M62214" s="51"/>
    </row>
    <row r="62215" spans="9:13">
      <c r="I62215" s="51"/>
      <c r="M62215" s="51"/>
    </row>
    <row r="62216" spans="9:13">
      <c r="I62216" s="51"/>
      <c r="M62216" s="51"/>
    </row>
    <row r="62217" spans="9:13">
      <c r="I62217" s="51"/>
      <c r="M62217" s="51"/>
    </row>
    <row r="62218" spans="9:13">
      <c r="I62218" s="51"/>
      <c r="M62218" s="51"/>
    </row>
    <row r="62219" spans="9:13">
      <c r="I62219" s="51"/>
      <c r="M62219" s="51"/>
    </row>
    <row r="62220" spans="9:13">
      <c r="I62220" s="51"/>
      <c r="M62220" s="51"/>
    </row>
    <row r="62221" spans="9:13">
      <c r="I62221" s="51"/>
      <c r="M62221" s="51"/>
    </row>
    <row r="62222" spans="9:13">
      <c r="I62222" s="51"/>
      <c r="M62222" s="51"/>
    </row>
    <row r="62223" spans="9:13">
      <c r="I62223" s="51"/>
      <c r="M62223" s="51"/>
    </row>
    <row r="62224" spans="9:13">
      <c r="I62224" s="51"/>
      <c r="M62224" s="51"/>
    </row>
    <row r="62225" spans="9:13">
      <c r="I62225" s="51"/>
      <c r="M62225" s="51"/>
    </row>
    <row r="62226" spans="9:13">
      <c r="I62226" s="51"/>
      <c r="M62226" s="51"/>
    </row>
    <row r="62227" spans="9:13">
      <c r="I62227" s="51"/>
      <c r="M62227" s="51"/>
    </row>
    <row r="62228" spans="9:13">
      <c r="I62228" s="51"/>
      <c r="M62228" s="51"/>
    </row>
    <row r="62229" spans="9:13">
      <c r="I62229" s="51"/>
      <c r="M62229" s="51"/>
    </row>
    <row r="62230" spans="9:13">
      <c r="I62230" s="51"/>
      <c r="M62230" s="51"/>
    </row>
    <row r="62231" spans="9:13">
      <c r="I62231" s="51"/>
      <c r="M62231" s="51"/>
    </row>
    <row r="62232" spans="9:13">
      <c r="I62232" s="51"/>
      <c r="M62232" s="51"/>
    </row>
    <row r="62233" spans="9:13">
      <c r="I62233" s="51"/>
      <c r="M62233" s="51"/>
    </row>
    <row r="62234" spans="9:13">
      <c r="I62234" s="51"/>
      <c r="M62234" s="51"/>
    </row>
    <row r="62235" spans="9:13">
      <c r="I62235" s="51"/>
      <c r="M62235" s="51"/>
    </row>
    <row r="62236" spans="9:13">
      <c r="I62236" s="51"/>
      <c r="M62236" s="51"/>
    </row>
    <row r="62237" spans="9:13">
      <c r="I62237" s="51"/>
      <c r="M62237" s="51"/>
    </row>
    <row r="62238" spans="9:13">
      <c r="I62238" s="51"/>
      <c r="M62238" s="51"/>
    </row>
    <row r="62239" spans="9:13">
      <c r="I62239" s="51"/>
      <c r="M62239" s="51"/>
    </row>
    <row r="62240" spans="9:13">
      <c r="I62240" s="51"/>
      <c r="M62240" s="51"/>
    </row>
    <row r="62241" spans="9:13">
      <c r="I62241" s="51"/>
      <c r="M62241" s="51"/>
    </row>
    <row r="62242" spans="9:13">
      <c r="I62242" s="51"/>
      <c r="M62242" s="51"/>
    </row>
    <row r="62243" spans="9:13">
      <c r="I62243" s="51"/>
      <c r="M62243" s="51"/>
    </row>
    <row r="62244" spans="9:13">
      <c r="I62244" s="51"/>
      <c r="M62244" s="51"/>
    </row>
    <row r="62245" spans="9:13">
      <c r="I62245" s="51"/>
      <c r="M62245" s="51"/>
    </row>
    <row r="62246" spans="9:13">
      <c r="I62246" s="51"/>
      <c r="M62246" s="51"/>
    </row>
    <row r="62247" spans="9:13">
      <c r="I62247" s="51"/>
      <c r="M62247" s="51"/>
    </row>
    <row r="62248" spans="9:13">
      <c r="I62248" s="51"/>
      <c r="M62248" s="51"/>
    </row>
    <row r="62249" spans="9:13">
      <c r="I62249" s="51"/>
      <c r="M62249" s="51"/>
    </row>
    <row r="62250" spans="9:13">
      <c r="I62250" s="51"/>
      <c r="M62250" s="51"/>
    </row>
    <row r="62251" spans="9:13">
      <c r="I62251" s="51"/>
      <c r="M62251" s="51"/>
    </row>
    <row r="62252" spans="9:13">
      <c r="I62252" s="51"/>
      <c r="M62252" s="51"/>
    </row>
    <row r="62253" spans="9:13">
      <c r="I62253" s="51"/>
      <c r="M62253" s="51"/>
    </row>
    <row r="62254" spans="9:13">
      <c r="I62254" s="51"/>
      <c r="M62254" s="51"/>
    </row>
    <row r="62255" spans="9:13">
      <c r="I62255" s="51"/>
      <c r="M62255" s="51"/>
    </row>
    <row r="62256" spans="9:13">
      <c r="I62256" s="51"/>
      <c r="M62256" s="51"/>
    </row>
    <row r="62257" spans="9:13">
      <c r="I62257" s="51"/>
      <c r="M62257" s="51"/>
    </row>
    <row r="62258" spans="9:13">
      <c r="I62258" s="51"/>
      <c r="M62258" s="51"/>
    </row>
    <row r="62259" spans="9:13">
      <c r="I62259" s="51"/>
      <c r="M62259" s="51"/>
    </row>
    <row r="62260" spans="9:13">
      <c r="I62260" s="51"/>
      <c r="M62260" s="51"/>
    </row>
    <row r="62261" spans="9:13">
      <c r="I62261" s="51"/>
      <c r="M62261" s="51"/>
    </row>
    <row r="62262" spans="9:13">
      <c r="I62262" s="51"/>
      <c r="M62262" s="51"/>
    </row>
    <row r="62263" spans="9:13">
      <c r="I62263" s="51"/>
      <c r="M62263" s="51"/>
    </row>
    <row r="62264" spans="9:13">
      <c r="I62264" s="51"/>
      <c r="M62264" s="51"/>
    </row>
    <row r="62265" spans="9:13">
      <c r="I62265" s="51"/>
      <c r="M62265" s="51"/>
    </row>
    <row r="62266" spans="9:13">
      <c r="I62266" s="51"/>
      <c r="M62266" s="51"/>
    </row>
    <row r="62267" spans="9:13">
      <c r="I62267" s="51"/>
      <c r="M62267" s="51"/>
    </row>
    <row r="62268" spans="9:13">
      <c r="I62268" s="51"/>
      <c r="M62268" s="51"/>
    </row>
    <row r="62269" spans="9:13">
      <c r="I62269" s="51"/>
      <c r="M62269" s="51"/>
    </row>
    <row r="62270" spans="9:13">
      <c r="I62270" s="51"/>
      <c r="M62270" s="51"/>
    </row>
    <row r="62271" spans="9:13">
      <c r="I62271" s="51"/>
      <c r="M62271" s="51"/>
    </row>
    <row r="62272" spans="9:13">
      <c r="I62272" s="51"/>
      <c r="M62272" s="51"/>
    </row>
    <row r="62273" spans="9:13">
      <c r="I62273" s="51"/>
      <c r="M62273" s="51"/>
    </row>
    <row r="62274" spans="9:13">
      <c r="I62274" s="51"/>
      <c r="M62274" s="51"/>
    </row>
    <row r="62275" spans="9:13">
      <c r="I62275" s="51"/>
      <c r="M62275" s="51"/>
    </row>
    <row r="62276" spans="9:13">
      <c r="I62276" s="51"/>
      <c r="M62276" s="51"/>
    </row>
    <row r="62277" spans="9:13">
      <c r="I62277" s="51"/>
      <c r="M62277" s="51"/>
    </row>
    <row r="62278" spans="9:13">
      <c r="I62278" s="51"/>
      <c r="M62278" s="51"/>
    </row>
    <row r="62279" spans="9:13">
      <c r="I62279" s="51"/>
      <c r="M62279" s="51"/>
    </row>
    <row r="62280" spans="9:13">
      <c r="I62280" s="51"/>
      <c r="M62280" s="51"/>
    </row>
    <row r="62281" spans="9:13">
      <c r="I62281" s="51"/>
      <c r="M62281" s="51"/>
    </row>
    <row r="62282" spans="9:13">
      <c r="I62282" s="51"/>
      <c r="M62282" s="51"/>
    </row>
    <row r="62283" spans="9:13">
      <c r="I62283" s="51"/>
      <c r="M62283" s="51"/>
    </row>
    <row r="62284" spans="9:13">
      <c r="I62284" s="51"/>
      <c r="M62284" s="51"/>
    </row>
    <row r="62285" spans="9:13">
      <c r="I62285" s="51"/>
      <c r="M62285" s="51"/>
    </row>
    <row r="62286" spans="9:13">
      <c r="I62286" s="51"/>
      <c r="M62286" s="51"/>
    </row>
    <row r="62287" spans="9:13">
      <c r="I62287" s="51"/>
      <c r="M62287" s="51"/>
    </row>
    <row r="62288" spans="9:13">
      <c r="I62288" s="51"/>
      <c r="M62288" s="51"/>
    </row>
    <row r="62289" spans="9:13">
      <c r="I62289" s="51"/>
      <c r="M62289" s="51"/>
    </row>
    <row r="62290" spans="9:13">
      <c r="I62290" s="51"/>
      <c r="M62290" s="51"/>
    </row>
    <row r="62291" spans="9:13">
      <c r="I62291" s="51"/>
      <c r="M62291" s="51"/>
    </row>
    <row r="62292" spans="9:13">
      <c r="I62292" s="51"/>
      <c r="M62292" s="51"/>
    </row>
    <row r="62293" spans="9:13">
      <c r="I62293" s="51"/>
      <c r="M62293" s="51"/>
    </row>
    <row r="62294" spans="9:13">
      <c r="I62294" s="51"/>
      <c r="M62294" s="51"/>
    </row>
    <row r="62295" spans="9:13">
      <c r="I62295" s="51"/>
      <c r="M62295" s="51"/>
    </row>
    <row r="62296" spans="9:13">
      <c r="I62296" s="51"/>
      <c r="M62296" s="51"/>
    </row>
    <row r="62297" spans="9:13">
      <c r="I62297" s="51"/>
      <c r="M62297" s="51"/>
    </row>
    <row r="62298" spans="9:13">
      <c r="I62298" s="51"/>
      <c r="M62298" s="51"/>
    </row>
    <row r="62299" spans="9:13">
      <c r="I62299" s="51"/>
      <c r="M62299" s="51"/>
    </row>
    <row r="62300" spans="9:13">
      <c r="I62300" s="51"/>
      <c r="M62300" s="51"/>
    </row>
    <row r="62301" spans="9:13">
      <c r="I62301" s="51"/>
      <c r="M62301" s="51"/>
    </row>
    <row r="62302" spans="9:13">
      <c r="I62302" s="51"/>
      <c r="M62302" s="51"/>
    </row>
    <row r="62303" spans="9:13">
      <c r="I62303" s="51"/>
      <c r="M62303" s="51"/>
    </row>
    <row r="62304" spans="9:13">
      <c r="I62304" s="51"/>
      <c r="M62304" s="51"/>
    </row>
    <row r="62305" spans="9:13">
      <c r="I62305" s="51"/>
      <c r="M62305" s="51"/>
    </row>
    <row r="62306" spans="9:13">
      <c r="I62306" s="51"/>
      <c r="M62306" s="51"/>
    </row>
    <row r="62307" spans="9:13">
      <c r="I62307" s="51"/>
      <c r="M62307" s="51"/>
    </row>
    <row r="62308" spans="9:13">
      <c r="I62308" s="51"/>
      <c r="M62308" s="51"/>
    </row>
    <row r="62309" spans="9:13">
      <c r="I62309" s="51"/>
      <c r="M62309" s="51"/>
    </row>
    <row r="62310" spans="9:13">
      <c r="I62310" s="51"/>
      <c r="M62310" s="51"/>
    </row>
    <row r="62311" spans="9:13">
      <c r="I62311" s="51"/>
      <c r="M62311" s="51"/>
    </row>
    <row r="62312" spans="9:13">
      <c r="I62312" s="51"/>
      <c r="M62312" s="51"/>
    </row>
    <row r="62313" spans="9:13">
      <c r="I62313" s="51"/>
      <c r="M62313" s="51"/>
    </row>
    <row r="62314" spans="9:13">
      <c r="I62314" s="51"/>
      <c r="M62314" s="51"/>
    </row>
    <row r="62315" spans="9:13">
      <c r="I62315" s="51"/>
      <c r="M62315" s="51"/>
    </row>
    <row r="62316" spans="9:13">
      <c r="I62316" s="51"/>
      <c r="M62316" s="51"/>
    </row>
    <row r="62317" spans="9:13">
      <c r="I62317" s="51"/>
      <c r="M62317" s="51"/>
    </row>
    <row r="62318" spans="9:13">
      <c r="I62318" s="51"/>
      <c r="M62318" s="51"/>
    </row>
    <row r="62319" spans="9:13">
      <c r="I62319" s="51"/>
      <c r="M62319" s="51"/>
    </row>
    <row r="62320" spans="9:13">
      <c r="I62320" s="51"/>
      <c r="M62320" s="51"/>
    </row>
    <row r="62321" spans="9:13">
      <c r="I62321" s="51"/>
      <c r="M62321" s="51"/>
    </row>
    <row r="62322" spans="9:13">
      <c r="I62322" s="51"/>
      <c r="M62322" s="51"/>
    </row>
    <row r="62323" spans="9:13">
      <c r="I62323" s="51"/>
      <c r="M62323" s="51"/>
    </row>
    <row r="62324" spans="9:13">
      <c r="I62324" s="51"/>
      <c r="M62324" s="51"/>
    </row>
    <row r="62325" spans="9:13">
      <c r="I62325" s="51"/>
      <c r="M62325" s="51"/>
    </row>
    <row r="62326" spans="9:13">
      <c r="I62326" s="51"/>
      <c r="M62326" s="51"/>
    </row>
    <row r="62327" spans="9:13">
      <c r="I62327" s="51"/>
      <c r="M62327" s="51"/>
    </row>
    <row r="62328" spans="9:13">
      <c r="I62328" s="51"/>
      <c r="M62328" s="51"/>
    </row>
    <row r="62329" spans="9:13">
      <c r="I62329" s="51"/>
      <c r="M62329" s="51"/>
    </row>
    <row r="62330" spans="9:13">
      <c r="I62330" s="51"/>
      <c r="M62330" s="51"/>
    </row>
    <row r="62331" spans="9:13">
      <c r="I62331" s="51"/>
      <c r="M62331" s="51"/>
    </row>
    <row r="62332" spans="9:13">
      <c r="I62332" s="51"/>
      <c r="M62332" s="51"/>
    </row>
    <row r="62333" spans="9:13">
      <c r="I62333" s="51"/>
      <c r="M62333" s="51"/>
    </row>
    <row r="62334" spans="9:13">
      <c r="I62334" s="51"/>
      <c r="M62334" s="51"/>
    </row>
    <row r="62335" spans="9:13">
      <c r="I62335" s="51"/>
      <c r="M62335" s="51"/>
    </row>
    <row r="62336" spans="9:13">
      <c r="I62336" s="51"/>
      <c r="M62336" s="51"/>
    </row>
    <row r="62337" spans="9:13">
      <c r="I62337" s="51"/>
      <c r="M62337" s="51"/>
    </row>
    <row r="62338" spans="9:13">
      <c r="I62338" s="51"/>
      <c r="M62338" s="51"/>
    </row>
    <row r="62339" spans="9:13">
      <c r="I62339" s="51"/>
      <c r="M62339" s="51"/>
    </row>
    <row r="62340" spans="9:13">
      <c r="I62340" s="51"/>
      <c r="M62340" s="51"/>
    </row>
    <row r="62341" spans="9:13">
      <c r="I62341" s="51"/>
      <c r="M62341" s="51"/>
    </row>
    <row r="62342" spans="9:13">
      <c r="I62342" s="51"/>
      <c r="M62342" s="51"/>
    </row>
    <row r="62343" spans="9:13">
      <c r="I62343" s="51"/>
      <c r="M62343" s="51"/>
    </row>
    <row r="62344" spans="9:13">
      <c r="I62344" s="51"/>
      <c r="M62344" s="51"/>
    </row>
    <row r="62345" spans="9:13">
      <c r="I62345" s="51"/>
      <c r="M62345" s="51"/>
    </row>
    <row r="62346" spans="9:13">
      <c r="I62346" s="51"/>
      <c r="M62346" s="51"/>
    </row>
    <row r="62347" spans="9:13">
      <c r="I62347" s="51"/>
      <c r="M62347" s="51"/>
    </row>
    <row r="62348" spans="9:13">
      <c r="I62348" s="51"/>
      <c r="M62348" s="51"/>
    </row>
    <row r="62349" spans="9:13">
      <c r="I62349" s="51"/>
      <c r="M62349" s="51"/>
    </row>
    <row r="62350" spans="9:13">
      <c r="I62350" s="51"/>
      <c r="M62350" s="51"/>
    </row>
    <row r="62351" spans="9:13">
      <c r="I62351" s="51"/>
      <c r="M62351" s="51"/>
    </row>
    <row r="62352" spans="9:13">
      <c r="I62352" s="51"/>
      <c r="M62352" s="51"/>
    </row>
    <row r="62353" spans="9:13">
      <c r="I62353" s="51"/>
      <c r="M62353" s="51"/>
    </row>
    <row r="62354" spans="9:13">
      <c r="I62354" s="51"/>
      <c r="M62354" s="51"/>
    </row>
    <row r="62355" spans="9:13">
      <c r="I62355" s="51"/>
      <c r="M62355" s="51"/>
    </row>
    <row r="62356" spans="9:13">
      <c r="I62356" s="51"/>
      <c r="M62356" s="51"/>
    </row>
    <row r="62357" spans="9:13">
      <c r="I62357" s="51"/>
      <c r="M62357" s="51"/>
    </row>
    <row r="62358" spans="9:13">
      <c r="I62358" s="51"/>
      <c r="M62358" s="51"/>
    </row>
    <row r="62359" spans="9:13">
      <c r="I62359" s="51"/>
      <c r="M62359" s="51"/>
    </row>
    <row r="62360" spans="9:13">
      <c r="I62360" s="51"/>
      <c r="M62360" s="51"/>
    </row>
    <row r="62361" spans="9:13">
      <c r="I62361" s="51"/>
      <c r="M62361" s="51"/>
    </row>
    <row r="62362" spans="9:13">
      <c r="I62362" s="51"/>
      <c r="M62362" s="51"/>
    </row>
    <row r="62363" spans="9:13">
      <c r="I62363" s="51"/>
      <c r="M62363" s="51"/>
    </row>
    <row r="62364" spans="9:13">
      <c r="I62364" s="51"/>
      <c r="M62364" s="51"/>
    </row>
    <row r="62365" spans="9:13">
      <c r="I62365" s="51"/>
      <c r="M62365" s="51"/>
    </row>
    <row r="62366" spans="9:13">
      <c r="I62366" s="51"/>
      <c r="M62366" s="51"/>
    </row>
    <row r="62367" spans="9:13">
      <c r="I62367" s="51"/>
      <c r="M62367" s="51"/>
    </row>
    <row r="62368" spans="9:13">
      <c r="I62368" s="51"/>
      <c r="M62368" s="51"/>
    </row>
    <row r="62369" spans="9:13">
      <c r="I62369" s="51"/>
      <c r="M62369" s="51"/>
    </row>
    <row r="62370" spans="9:13">
      <c r="I62370" s="51"/>
      <c r="M62370" s="51"/>
    </row>
    <row r="62371" spans="9:13">
      <c r="I62371" s="51"/>
      <c r="M62371" s="51"/>
    </row>
    <row r="62372" spans="9:13">
      <c r="I62372" s="51"/>
      <c r="M62372" s="51"/>
    </row>
    <row r="62373" spans="9:13">
      <c r="I62373" s="51"/>
      <c r="M62373" s="51"/>
    </row>
    <row r="62374" spans="9:13">
      <c r="I62374" s="51"/>
      <c r="M62374" s="51"/>
    </row>
    <row r="62375" spans="9:13">
      <c r="I62375" s="51"/>
      <c r="M62375" s="51"/>
    </row>
    <row r="62376" spans="9:13">
      <c r="I62376" s="51"/>
      <c r="M62376" s="51"/>
    </row>
    <row r="62377" spans="9:13">
      <c r="I62377" s="51"/>
      <c r="M62377" s="51"/>
    </row>
    <row r="62378" spans="9:13">
      <c r="I62378" s="51"/>
      <c r="M62378" s="51"/>
    </row>
    <row r="62379" spans="9:13">
      <c r="I62379" s="51"/>
      <c r="M62379" s="51"/>
    </row>
    <row r="62380" spans="9:13">
      <c r="I62380" s="51"/>
      <c r="M62380" s="51"/>
    </row>
    <row r="62381" spans="9:13">
      <c r="I62381" s="51"/>
      <c r="M62381" s="51"/>
    </row>
    <row r="62382" spans="9:13">
      <c r="I62382" s="51"/>
      <c r="M62382" s="51"/>
    </row>
    <row r="62383" spans="9:13">
      <c r="I62383" s="51"/>
      <c r="M62383" s="51"/>
    </row>
    <row r="62384" spans="9:13">
      <c r="I62384" s="51"/>
      <c r="M62384" s="51"/>
    </row>
    <row r="62385" spans="9:13">
      <c r="I62385" s="51"/>
      <c r="M62385" s="51"/>
    </row>
    <row r="62386" spans="9:13">
      <c r="I62386" s="51"/>
      <c r="M62386" s="51"/>
    </row>
    <row r="62387" spans="9:13">
      <c r="I62387" s="51"/>
      <c r="M62387" s="51"/>
    </row>
    <row r="62388" spans="9:13">
      <c r="I62388" s="51"/>
      <c r="M62388" s="51"/>
    </row>
    <row r="62389" spans="9:13">
      <c r="I62389" s="51"/>
      <c r="M62389" s="51"/>
    </row>
    <row r="62390" spans="9:13">
      <c r="I62390" s="51"/>
      <c r="M62390" s="51"/>
    </row>
    <row r="62391" spans="9:13">
      <c r="I62391" s="51"/>
      <c r="M62391" s="51"/>
    </row>
    <row r="62392" spans="9:13">
      <c r="I62392" s="51"/>
      <c r="M62392" s="51"/>
    </row>
    <row r="62393" spans="9:13">
      <c r="I62393" s="51"/>
      <c r="M62393" s="51"/>
    </row>
    <row r="62394" spans="9:13">
      <c r="I62394" s="51"/>
      <c r="M62394" s="51"/>
    </row>
    <row r="62395" spans="9:13">
      <c r="I62395" s="51"/>
      <c r="M62395" s="51"/>
    </row>
    <row r="62396" spans="9:13">
      <c r="I62396" s="51"/>
      <c r="M62396" s="51"/>
    </row>
    <row r="62397" spans="9:13">
      <c r="I62397" s="51"/>
      <c r="M62397" s="51"/>
    </row>
    <row r="62398" spans="9:13">
      <c r="I62398" s="51"/>
      <c r="M62398" s="51"/>
    </row>
    <row r="62399" spans="9:13">
      <c r="I62399" s="51"/>
      <c r="M62399" s="51"/>
    </row>
    <row r="62400" spans="9:13">
      <c r="I62400" s="51"/>
      <c r="M62400" s="51"/>
    </row>
    <row r="62401" spans="9:13">
      <c r="I62401" s="51"/>
      <c r="M62401" s="51"/>
    </row>
    <row r="62402" spans="9:13">
      <c r="I62402" s="51"/>
      <c r="M62402" s="51"/>
    </row>
    <row r="62403" spans="9:13">
      <c r="I62403" s="51"/>
      <c r="M62403" s="51"/>
    </row>
    <row r="62404" spans="9:13">
      <c r="I62404" s="51"/>
      <c r="M62404" s="51"/>
    </row>
    <row r="62405" spans="9:13">
      <c r="I62405" s="51"/>
      <c r="M62405" s="51"/>
    </row>
    <row r="62406" spans="9:13">
      <c r="I62406" s="51"/>
      <c r="M62406" s="51"/>
    </row>
    <row r="62407" spans="9:13">
      <c r="I62407" s="51"/>
      <c r="M62407" s="51"/>
    </row>
    <row r="62408" spans="9:13">
      <c r="I62408" s="51"/>
      <c r="M62408" s="51"/>
    </row>
    <row r="62409" spans="9:13">
      <c r="I62409" s="51"/>
      <c r="M62409" s="51"/>
    </row>
    <row r="62410" spans="9:13">
      <c r="I62410" s="51"/>
      <c r="M62410" s="51"/>
    </row>
    <row r="62411" spans="9:13">
      <c r="I62411" s="51"/>
      <c r="M62411" s="51"/>
    </row>
    <row r="62412" spans="9:13">
      <c r="I62412" s="51"/>
      <c r="M62412" s="51"/>
    </row>
    <row r="62413" spans="9:13">
      <c r="I62413" s="51"/>
      <c r="M62413" s="51"/>
    </row>
    <row r="62414" spans="9:13">
      <c r="I62414" s="51"/>
      <c r="M62414" s="51"/>
    </row>
    <row r="62415" spans="9:13">
      <c r="I62415" s="51"/>
      <c r="M62415" s="51"/>
    </row>
    <row r="62416" spans="9:13">
      <c r="I62416" s="51"/>
      <c r="M62416" s="51"/>
    </row>
    <row r="62417" spans="9:13">
      <c r="I62417" s="51"/>
      <c r="M62417" s="51"/>
    </row>
    <row r="62418" spans="9:13">
      <c r="I62418" s="51"/>
      <c r="M62418" s="51"/>
    </row>
    <row r="62419" spans="9:13">
      <c r="I62419" s="51"/>
      <c r="M62419" s="51"/>
    </row>
    <row r="62420" spans="9:13">
      <c r="I62420" s="51"/>
      <c r="M62420" s="51"/>
    </row>
    <row r="62421" spans="9:13">
      <c r="I62421" s="51"/>
      <c r="M62421" s="51"/>
    </row>
    <row r="62422" spans="9:13">
      <c r="I62422" s="51"/>
      <c r="M62422" s="51"/>
    </row>
    <row r="62423" spans="9:13">
      <c r="I62423" s="51"/>
      <c r="M62423" s="51"/>
    </row>
    <row r="62424" spans="9:13">
      <c r="I62424" s="51"/>
      <c r="M62424" s="51"/>
    </row>
    <row r="62425" spans="9:13">
      <c r="I62425" s="51"/>
      <c r="M62425" s="51"/>
    </row>
    <row r="62426" spans="9:13">
      <c r="I62426" s="51"/>
      <c r="M62426" s="51"/>
    </row>
    <row r="62427" spans="9:13">
      <c r="I62427" s="51"/>
      <c r="M62427" s="51"/>
    </row>
    <row r="62428" spans="9:13">
      <c r="I62428" s="51"/>
      <c r="M62428" s="51"/>
    </row>
    <row r="62429" spans="9:13">
      <c r="I62429" s="51"/>
      <c r="M62429" s="51"/>
    </row>
    <row r="62430" spans="9:13">
      <c r="I62430" s="51"/>
      <c r="M62430" s="51"/>
    </row>
    <row r="62431" spans="9:13">
      <c r="I62431" s="51"/>
      <c r="M62431" s="51"/>
    </row>
    <row r="62432" spans="9:13">
      <c r="I62432" s="51"/>
      <c r="M62432" s="51"/>
    </row>
    <row r="62433" spans="9:13">
      <c r="I62433" s="51"/>
      <c r="M62433" s="51"/>
    </row>
    <row r="62434" spans="9:13">
      <c r="I62434" s="51"/>
      <c r="M62434" s="51"/>
    </row>
    <row r="62435" spans="9:13">
      <c r="I62435" s="51"/>
      <c r="M62435" s="51"/>
    </row>
    <row r="62436" spans="9:13">
      <c r="I62436" s="51"/>
      <c r="M62436" s="51"/>
    </row>
    <row r="62437" spans="9:13">
      <c r="I62437" s="51"/>
      <c r="M62437" s="51"/>
    </row>
    <row r="62438" spans="9:13">
      <c r="I62438" s="51"/>
      <c r="M62438" s="51"/>
    </row>
    <row r="62439" spans="9:13">
      <c r="I62439" s="51"/>
      <c r="M62439" s="51"/>
    </row>
    <row r="62440" spans="9:13">
      <c r="I62440" s="51"/>
      <c r="M62440" s="51"/>
    </row>
    <row r="62441" spans="9:13">
      <c r="I62441" s="51"/>
      <c r="M62441" s="51"/>
    </row>
    <row r="62442" spans="9:13">
      <c r="I62442" s="51"/>
      <c r="M62442" s="51"/>
    </row>
    <row r="62443" spans="9:13">
      <c r="I62443" s="51"/>
      <c r="M62443" s="51"/>
    </row>
    <row r="62444" spans="9:13">
      <c r="I62444" s="51"/>
      <c r="M62444" s="51"/>
    </row>
    <row r="62445" spans="9:13">
      <c r="I62445" s="51"/>
      <c r="M62445" s="51"/>
    </row>
    <row r="62446" spans="9:13">
      <c r="I62446" s="51"/>
      <c r="M62446" s="51"/>
    </row>
    <row r="62447" spans="9:13">
      <c r="I62447" s="51"/>
      <c r="M62447" s="51"/>
    </row>
    <row r="62448" spans="9:13">
      <c r="I62448" s="51"/>
      <c r="M62448" s="51"/>
    </row>
    <row r="62449" spans="9:13">
      <c r="I62449" s="51"/>
      <c r="M62449" s="51"/>
    </row>
    <row r="62450" spans="9:13">
      <c r="I62450" s="51"/>
      <c r="M62450" s="51"/>
    </row>
    <row r="62451" spans="9:13">
      <c r="I62451" s="51"/>
      <c r="M62451" s="51"/>
    </row>
    <row r="62452" spans="9:13">
      <c r="I62452" s="51"/>
      <c r="M62452" s="51"/>
    </row>
    <row r="62453" spans="9:13">
      <c r="I62453" s="51"/>
      <c r="M62453" s="51"/>
    </row>
    <row r="62454" spans="9:13">
      <c r="I62454" s="51"/>
      <c r="M62454" s="51"/>
    </row>
    <row r="62455" spans="9:13">
      <c r="I62455" s="51"/>
      <c r="M62455" s="51"/>
    </row>
    <row r="62456" spans="9:13">
      <c r="I62456" s="51"/>
      <c r="M62456" s="51"/>
    </row>
    <row r="62457" spans="9:13">
      <c r="I62457" s="51"/>
      <c r="M62457" s="51"/>
    </row>
    <row r="62458" spans="9:13">
      <c r="I62458" s="51"/>
      <c r="M62458" s="51"/>
    </row>
    <row r="62459" spans="9:13">
      <c r="I62459" s="51"/>
      <c r="M62459" s="51"/>
    </row>
    <row r="62460" spans="9:13">
      <c r="I62460" s="51"/>
      <c r="M62460" s="51"/>
    </row>
    <row r="62461" spans="9:13">
      <c r="I62461" s="51"/>
      <c r="M62461" s="51"/>
    </row>
    <row r="62462" spans="9:13">
      <c r="I62462" s="51"/>
      <c r="M62462" s="51"/>
    </row>
    <row r="62463" spans="9:13">
      <c r="I62463" s="51"/>
      <c r="M62463" s="51"/>
    </row>
    <row r="62464" spans="9:13">
      <c r="I62464" s="51"/>
      <c r="M62464" s="51"/>
    </row>
    <row r="62465" spans="9:13">
      <c r="I62465" s="51"/>
      <c r="M62465" s="51"/>
    </row>
    <row r="62466" spans="9:13">
      <c r="I62466" s="51"/>
      <c r="M62466" s="51"/>
    </row>
    <row r="62467" spans="9:13">
      <c r="I62467" s="51"/>
      <c r="M62467" s="51"/>
    </row>
    <row r="62468" spans="9:13">
      <c r="I62468" s="51"/>
      <c r="M62468" s="51"/>
    </row>
    <row r="62469" spans="9:13">
      <c r="I62469" s="51"/>
      <c r="M62469" s="51"/>
    </row>
    <row r="62470" spans="9:13">
      <c r="I62470" s="51"/>
      <c r="M62470" s="51"/>
    </row>
    <row r="62471" spans="9:13">
      <c r="I62471" s="51"/>
      <c r="M62471" s="51"/>
    </row>
    <row r="62472" spans="9:13">
      <c r="I62472" s="51"/>
      <c r="M62472" s="51"/>
    </row>
    <row r="62473" spans="9:13">
      <c r="I62473" s="51"/>
      <c r="M62473" s="51"/>
    </row>
    <row r="62474" spans="9:13">
      <c r="I62474" s="51"/>
      <c r="M62474" s="51"/>
    </row>
    <row r="62475" spans="9:13">
      <c r="I62475" s="51"/>
      <c r="M62475" s="51"/>
    </row>
    <row r="62476" spans="9:13">
      <c r="I62476" s="51"/>
      <c r="M62476" s="51"/>
    </row>
    <row r="62477" spans="9:13">
      <c r="I62477" s="51"/>
      <c r="M62477" s="51"/>
    </row>
    <row r="62478" spans="9:13">
      <c r="I62478" s="51"/>
      <c r="M62478" s="51"/>
    </row>
    <row r="62479" spans="9:13">
      <c r="I62479" s="51"/>
      <c r="M62479" s="51"/>
    </row>
    <row r="62480" spans="9:13">
      <c r="I62480" s="51"/>
      <c r="M62480" s="51"/>
    </row>
    <row r="62481" spans="9:13">
      <c r="I62481" s="51"/>
      <c r="M62481" s="51"/>
    </row>
    <row r="62482" spans="9:13">
      <c r="I62482" s="51"/>
      <c r="M62482" s="51"/>
    </row>
    <row r="62483" spans="9:13">
      <c r="I62483" s="51"/>
      <c r="M62483" s="51"/>
    </row>
    <row r="62484" spans="9:13">
      <c r="I62484" s="51"/>
      <c r="M62484" s="51"/>
    </row>
    <row r="62485" spans="9:13">
      <c r="I62485" s="51"/>
      <c r="M62485" s="51"/>
    </row>
    <row r="62486" spans="9:13">
      <c r="I62486" s="51"/>
      <c r="M62486" s="51"/>
    </row>
    <row r="62487" spans="9:13">
      <c r="I62487" s="51"/>
      <c r="M62487" s="51"/>
    </row>
    <row r="62488" spans="9:13">
      <c r="I62488" s="51"/>
      <c r="M62488" s="51"/>
    </row>
    <row r="62489" spans="9:13">
      <c r="I62489" s="51"/>
      <c r="M62489" s="51"/>
    </row>
    <row r="62490" spans="9:13">
      <c r="I62490" s="51"/>
      <c r="M62490" s="51"/>
    </row>
    <row r="62491" spans="9:13">
      <c r="I62491" s="51"/>
      <c r="M62491" s="51"/>
    </row>
    <row r="62492" spans="9:13">
      <c r="I62492" s="51"/>
      <c r="M62492" s="51"/>
    </row>
    <row r="62493" spans="9:13">
      <c r="I62493" s="51"/>
      <c r="M62493" s="51"/>
    </row>
    <row r="62494" spans="9:13">
      <c r="I62494" s="51"/>
      <c r="M62494" s="51"/>
    </row>
    <row r="62495" spans="9:13">
      <c r="I62495" s="51"/>
      <c r="M62495" s="51"/>
    </row>
    <row r="62496" spans="9:13">
      <c r="I62496" s="51"/>
      <c r="M62496" s="51"/>
    </row>
    <row r="62497" spans="9:13">
      <c r="I62497" s="51"/>
      <c r="M62497" s="51"/>
    </row>
    <row r="62498" spans="9:13">
      <c r="I62498" s="51"/>
      <c r="M62498" s="51"/>
    </row>
    <row r="62499" spans="9:13">
      <c r="I62499" s="51"/>
      <c r="M62499" s="51"/>
    </row>
    <row r="62500" spans="9:13">
      <c r="I62500" s="51"/>
      <c r="M62500" s="51"/>
    </row>
    <row r="62501" spans="9:13">
      <c r="I62501" s="51"/>
      <c r="M62501" s="51"/>
    </row>
    <row r="62502" spans="9:13">
      <c r="I62502" s="51"/>
      <c r="M62502" s="51"/>
    </row>
    <row r="62503" spans="9:13">
      <c r="I62503" s="51"/>
      <c r="M62503" s="51"/>
    </row>
    <row r="62504" spans="9:13">
      <c r="I62504" s="51"/>
      <c r="M62504" s="51"/>
    </row>
    <row r="62505" spans="9:13">
      <c r="I62505" s="51"/>
      <c r="M62505" s="51"/>
    </row>
    <row r="62506" spans="9:13">
      <c r="I62506" s="51"/>
      <c r="M62506" s="51"/>
    </row>
    <row r="62507" spans="9:13">
      <c r="I62507" s="51"/>
      <c r="M62507" s="51"/>
    </row>
    <row r="62508" spans="9:13">
      <c r="I62508" s="51"/>
      <c r="M62508" s="51"/>
    </row>
    <row r="62509" spans="9:13">
      <c r="I62509" s="51"/>
      <c r="M62509" s="51"/>
    </row>
    <row r="62510" spans="9:13">
      <c r="I62510" s="51"/>
      <c r="M62510" s="51"/>
    </row>
    <row r="62511" spans="9:13">
      <c r="I62511" s="51"/>
      <c r="M62511" s="51"/>
    </row>
    <row r="62512" spans="9:13">
      <c r="I62512" s="51"/>
      <c r="M62512" s="51"/>
    </row>
    <row r="62513" spans="9:13">
      <c r="I62513" s="51"/>
      <c r="M62513" s="51"/>
    </row>
    <row r="62514" spans="9:13">
      <c r="I62514" s="51"/>
      <c r="M62514" s="51"/>
    </row>
    <row r="62515" spans="9:13">
      <c r="I62515" s="51"/>
      <c r="M62515" s="51"/>
    </row>
    <row r="62516" spans="9:13">
      <c r="I62516" s="51"/>
      <c r="M62516" s="51"/>
    </row>
    <row r="62517" spans="9:13">
      <c r="I62517" s="51"/>
      <c r="M62517" s="51"/>
    </row>
    <row r="62518" spans="9:13">
      <c r="I62518" s="51"/>
      <c r="M62518" s="51"/>
    </row>
    <row r="62519" spans="9:13">
      <c r="I62519" s="51"/>
      <c r="M62519" s="51"/>
    </row>
    <row r="62520" spans="9:13">
      <c r="I62520" s="51"/>
      <c r="M62520" s="51"/>
    </row>
    <row r="62521" spans="9:13">
      <c r="I62521" s="51"/>
      <c r="M62521" s="51"/>
    </row>
    <row r="62522" spans="9:13">
      <c r="I62522" s="51"/>
      <c r="M62522" s="51"/>
    </row>
    <row r="62523" spans="9:13">
      <c r="I62523" s="51"/>
      <c r="M62523" s="51"/>
    </row>
    <row r="62524" spans="9:13">
      <c r="I62524" s="51"/>
      <c r="M62524" s="51"/>
    </row>
    <row r="62525" spans="9:13">
      <c r="I62525" s="51"/>
      <c r="M62525" s="51"/>
    </row>
    <row r="62526" spans="9:13">
      <c r="I62526" s="51"/>
      <c r="M62526" s="51"/>
    </row>
    <row r="62527" spans="9:13">
      <c r="I62527" s="51"/>
      <c r="M62527" s="51"/>
    </row>
    <row r="62528" spans="9:13">
      <c r="I62528" s="51"/>
      <c r="M62528" s="51"/>
    </row>
    <row r="62529" spans="9:13">
      <c r="I62529" s="51"/>
      <c r="M62529" s="51"/>
    </row>
    <row r="62530" spans="9:13">
      <c r="I62530" s="51"/>
      <c r="M62530" s="51"/>
    </row>
    <row r="62531" spans="9:13">
      <c r="I62531" s="51"/>
      <c r="M62531" s="51"/>
    </row>
    <row r="62532" spans="9:13">
      <c r="I62532" s="51"/>
      <c r="M62532" s="51"/>
    </row>
    <row r="62533" spans="9:13">
      <c r="I62533" s="51"/>
      <c r="M62533" s="51"/>
    </row>
    <row r="62534" spans="9:13">
      <c r="I62534" s="51"/>
      <c r="M62534" s="51"/>
    </row>
    <row r="62535" spans="9:13">
      <c r="I62535" s="51"/>
      <c r="M62535" s="51"/>
    </row>
    <row r="62536" spans="9:13">
      <c r="I62536" s="51"/>
      <c r="M62536" s="51"/>
    </row>
    <row r="62537" spans="9:13">
      <c r="I62537" s="51"/>
      <c r="M62537" s="51"/>
    </row>
    <row r="62538" spans="9:13">
      <c r="I62538" s="51"/>
      <c r="M62538" s="51"/>
    </row>
    <row r="62539" spans="9:13">
      <c r="I62539" s="51"/>
      <c r="M62539" s="51"/>
    </row>
    <row r="62540" spans="9:13">
      <c r="I62540" s="51"/>
      <c r="M62540" s="51"/>
    </row>
    <row r="62541" spans="9:13">
      <c r="I62541" s="51"/>
      <c r="M62541" s="51"/>
    </row>
    <row r="62542" spans="9:13">
      <c r="I62542" s="51"/>
      <c r="M62542" s="51"/>
    </row>
    <row r="62543" spans="9:13">
      <c r="I62543" s="51"/>
      <c r="M62543" s="51"/>
    </row>
    <row r="62544" spans="9:13">
      <c r="I62544" s="51"/>
      <c r="M62544" s="51"/>
    </row>
    <row r="62545" spans="9:13">
      <c r="I62545" s="51"/>
      <c r="M62545" s="51"/>
    </row>
    <row r="62546" spans="9:13">
      <c r="I62546" s="51"/>
      <c r="M62546" s="51"/>
    </row>
    <row r="62547" spans="9:13">
      <c r="I62547" s="51"/>
      <c r="M62547" s="51"/>
    </row>
    <row r="62548" spans="9:13">
      <c r="I62548" s="51"/>
      <c r="M62548" s="51"/>
    </row>
    <row r="62549" spans="9:13">
      <c r="I62549" s="51"/>
      <c r="M62549" s="51"/>
    </row>
    <row r="62550" spans="9:13">
      <c r="I62550" s="51"/>
      <c r="M62550" s="51"/>
    </row>
    <row r="62551" spans="9:13">
      <c r="I62551" s="51"/>
      <c r="M62551" s="51"/>
    </row>
    <row r="62552" spans="9:13">
      <c r="I62552" s="51"/>
      <c r="M62552" s="51"/>
    </row>
    <row r="62553" spans="9:13">
      <c r="I62553" s="51"/>
      <c r="M62553" s="51"/>
    </row>
    <row r="62554" spans="9:13">
      <c r="I62554" s="51"/>
      <c r="M62554" s="51"/>
    </row>
    <row r="62555" spans="9:13">
      <c r="I62555" s="51"/>
      <c r="M62555" s="51"/>
    </row>
    <row r="62556" spans="9:13">
      <c r="I62556" s="51"/>
      <c r="M62556" s="51"/>
    </row>
    <row r="62557" spans="9:13">
      <c r="I62557" s="51"/>
      <c r="M62557" s="51"/>
    </row>
    <row r="62558" spans="9:13">
      <c r="I62558" s="51"/>
      <c r="M62558" s="51"/>
    </row>
    <row r="62559" spans="9:13">
      <c r="I62559" s="51"/>
      <c r="M62559" s="51"/>
    </row>
    <row r="62560" spans="9:13">
      <c r="I62560" s="51"/>
      <c r="M62560" s="51"/>
    </row>
    <row r="62561" spans="9:13">
      <c r="I62561" s="51"/>
      <c r="M62561" s="51"/>
    </row>
    <row r="62562" spans="9:13">
      <c r="I62562" s="51"/>
      <c r="M62562" s="51"/>
    </row>
    <row r="62563" spans="9:13">
      <c r="I62563" s="51"/>
      <c r="M62563" s="51"/>
    </row>
    <row r="62564" spans="9:13">
      <c r="I62564" s="51"/>
      <c r="M62564" s="51"/>
    </row>
    <row r="62565" spans="9:13">
      <c r="I62565" s="51"/>
      <c r="M62565" s="51"/>
    </row>
    <row r="62566" spans="9:13">
      <c r="I62566" s="51"/>
      <c r="M62566" s="51"/>
    </row>
    <row r="62567" spans="9:13">
      <c r="I62567" s="51"/>
      <c r="M62567" s="51"/>
    </row>
    <row r="62568" spans="9:13">
      <c r="I62568" s="51"/>
      <c r="M62568" s="51"/>
    </row>
    <row r="62569" spans="9:13">
      <c r="I62569" s="51"/>
      <c r="M62569" s="51"/>
    </row>
    <row r="62570" spans="9:13">
      <c r="I62570" s="51"/>
      <c r="M62570" s="51"/>
    </row>
    <row r="62571" spans="9:13">
      <c r="I62571" s="51"/>
      <c r="M62571" s="51"/>
    </row>
    <row r="62572" spans="9:13">
      <c r="I62572" s="51"/>
      <c r="M62572" s="51"/>
    </row>
    <row r="62573" spans="9:13">
      <c r="I62573" s="51"/>
      <c r="M62573" s="51"/>
    </row>
    <row r="62574" spans="9:13">
      <c r="I62574" s="51"/>
      <c r="M62574" s="51"/>
    </row>
    <row r="62575" spans="9:13">
      <c r="I62575" s="51"/>
      <c r="M62575" s="51"/>
    </row>
    <row r="62576" spans="9:13">
      <c r="I62576" s="51"/>
      <c r="M62576" s="51"/>
    </row>
    <row r="62577" spans="9:13">
      <c r="I62577" s="51"/>
      <c r="M62577" s="51"/>
    </row>
    <row r="62578" spans="9:13">
      <c r="I62578" s="51"/>
      <c r="M62578" s="51"/>
    </row>
    <row r="62579" spans="9:13">
      <c r="I62579" s="51"/>
      <c r="M62579" s="51"/>
    </row>
    <row r="62580" spans="9:13">
      <c r="I62580" s="51"/>
      <c r="M62580" s="51"/>
    </row>
    <row r="62581" spans="9:13">
      <c r="I62581" s="51"/>
      <c r="M62581" s="51"/>
    </row>
    <row r="62582" spans="9:13">
      <c r="I62582" s="51"/>
      <c r="M62582" s="51"/>
    </row>
    <row r="62583" spans="9:13">
      <c r="I62583" s="51"/>
      <c r="M62583" s="51"/>
    </row>
    <row r="62584" spans="9:13">
      <c r="I62584" s="51"/>
      <c r="M62584" s="51"/>
    </row>
    <row r="62585" spans="9:13">
      <c r="I62585" s="51"/>
      <c r="M62585" s="51"/>
    </row>
    <row r="62586" spans="9:13">
      <c r="I62586" s="51"/>
      <c r="M62586" s="51"/>
    </row>
    <row r="62587" spans="9:13">
      <c r="I62587" s="51"/>
      <c r="M62587" s="51"/>
    </row>
    <row r="62588" spans="9:13">
      <c r="I62588" s="51"/>
      <c r="M62588" s="51"/>
    </row>
    <row r="62589" spans="9:13">
      <c r="I62589" s="51"/>
      <c r="M62589" s="51"/>
    </row>
    <row r="62590" spans="9:13">
      <c r="I62590" s="51"/>
      <c r="M62590" s="51"/>
    </row>
    <row r="62591" spans="9:13">
      <c r="I62591" s="51"/>
      <c r="M62591" s="51"/>
    </row>
    <row r="62592" spans="9:13">
      <c r="I62592" s="51"/>
      <c r="M62592" s="51"/>
    </row>
    <row r="62593" spans="9:13">
      <c r="I62593" s="51"/>
      <c r="M62593" s="51"/>
    </row>
    <row r="62594" spans="9:13">
      <c r="I62594" s="51"/>
      <c r="M62594" s="51"/>
    </row>
    <row r="62595" spans="9:13">
      <c r="I62595" s="51"/>
      <c r="M62595" s="51"/>
    </row>
    <row r="62596" spans="9:13">
      <c r="I62596" s="51"/>
      <c r="M62596" s="51"/>
    </row>
    <row r="62597" spans="9:13">
      <c r="I62597" s="51"/>
      <c r="M62597" s="51"/>
    </row>
    <row r="62598" spans="9:13">
      <c r="I62598" s="51"/>
      <c r="M62598" s="51"/>
    </row>
    <row r="62599" spans="9:13">
      <c r="I62599" s="51"/>
      <c r="M62599" s="51"/>
    </row>
    <row r="62600" spans="9:13">
      <c r="I62600" s="51"/>
      <c r="M62600" s="51"/>
    </row>
    <row r="62601" spans="9:13">
      <c r="I62601" s="51"/>
      <c r="M62601" s="51"/>
    </row>
    <row r="62602" spans="9:13">
      <c r="I62602" s="51"/>
      <c r="M62602" s="51"/>
    </row>
    <row r="62603" spans="9:13">
      <c r="I62603" s="51"/>
      <c r="M62603" s="51"/>
    </row>
    <row r="62604" spans="9:13">
      <c r="I62604" s="51"/>
      <c r="M62604" s="51"/>
    </row>
    <row r="62605" spans="9:13">
      <c r="I62605" s="51"/>
      <c r="M62605" s="51"/>
    </row>
    <row r="62606" spans="9:13">
      <c r="I62606" s="51"/>
      <c r="M62606" s="51"/>
    </row>
    <row r="62607" spans="9:13">
      <c r="I62607" s="51"/>
      <c r="M62607" s="51"/>
    </row>
    <row r="62608" spans="9:13">
      <c r="I62608" s="51"/>
      <c r="M62608" s="51"/>
    </row>
    <row r="62609" spans="9:13">
      <c r="I62609" s="51"/>
      <c r="M62609" s="51"/>
    </row>
    <row r="62610" spans="9:13">
      <c r="I62610" s="51"/>
      <c r="M62610" s="51"/>
    </row>
    <row r="62611" spans="9:13">
      <c r="I62611" s="51"/>
      <c r="M62611" s="51"/>
    </row>
    <row r="62612" spans="9:13">
      <c r="I62612" s="51"/>
      <c r="M62612" s="51"/>
    </row>
    <row r="62613" spans="9:13">
      <c r="I62613" s="51"/>
      <c r="M62613" s="51"/>
    </row>
    <row r="62614" spans="9:13">
      <c r="I62614" s="51"/>
      <c r="M62614" s="51"/>
    </row>
    <row r="62615" spans="9:13">
      <c r="I62615" s="51"/>
      <c r="M62615" s="51"/>
    </row>
    <row r="62616" spans="9:13">
      <c r="I62616" s="51"/>
      <c r="M62616" s="51"/>
    </row>
    <row r="62617" spans="9:13">
      <c r="I62617" s="51"/>
      <c r="M62617" s="51"/>
    </row>
    <row r="62618" spans="9:13">
      <c r="I62618" s="51"/>
      <c r="M62618" s="51"/>
    </row>
    <row r="62619" spans="9:13">
      <c r="I62619" s="51"/>
      <c r="M62619" s="51"/>
    </row>
    <row r="62620" spans="9:13">
      <c r="I62620" s="51"/>
      <c r="M62620" s="51"/>
    </row>
    <row r="62621" spans="9:13">
      <c r="I62621" s="51"/>
      <c r="M62621" s="51"/>
    </row>
    <row r="62622" spans="9:13">
      <c r="I62622" s="51"/>
      <c r="M62622" s="51"/>
    </row>
    <row r="62623" spans="9:13">
      <c r="I62623" s="51"/>
      <c r="M62623" s="51"/>
    </row>
    <row r="62624" spans="9:13">
      <c r="I62624" s="51"/>
      <c r="M62624" s="51"/>
    </row>
    <row r="62625" spans="9:13">
      <c r="I62625" s="51"/>
      <c r="M62625" s="51"/>
    </row>
    <row r="62626" spans="9:13">
      <c r="I62626" s="51"/>
      <c r="M62626" s="51"/>
    </row>
    <row r="62627" spans="9:13">
      <c r="I62627" s="51"/>
      <c r="M62627" s="51"/>
    </row>
    <row r="62628" spans="9:13">
      <c r="I62628" s="51"/>
      <c r="M62628" s="51"/>
    </row>
    <row r="62629" spans="9:13">
      <c r="I62629" s="51"/>
      <c r="M62629" s="51"/>
    </row>
    <row r="62630" spans="9:13">
      <c r="I62630" s="51"/>
      <c r="M62630" s="51"/>
    </row>
    <row r="62631" spans="9:13">
      <c r="I62631" s="51"/>
      <c r="M62631" s="51"/>
    </row>
    <row r="62632" spans="9:13">
      <c r="I62632" s="51"/>
      <c r="M62632" s="51"/>
    </row>
    <row r="62633" spans="9:13">
      <c r="I62633" s="51"/>
      <c r="M62633" s="51"/>
    </row>
    <row r="62634" spans="9:13">
      <c r="I62634" s="51"/>
      <c r="M62634" s="51"/>
    </row>
    <row r="62635" spans="9:13">
      <c r="I62635" s="51"/>
      <c r="M62635" s="51"/>
    </row>
    <row r="62636" spans="9:13">
      <c r="I62636" s="51"/>
      <c r="M62636" s="51"/>
    </row>
    <row r="62637" spans="9:13">
      <c r="I62637" s="51"/>
      <c r="M62637" s="51"/>
    </row>
    <row r="62638" spans="9:13">
      <c r="I62638" s="51"/>
      <c r="M62638" s="51"/>
    </row>
    <row r="62639" spans="9:13">
      <c r="I62639" s="51"/>
      <c r="M62639" s="51"/>
    </row>
    <row r="62640" spans="9:13">
      <c r="I62640" s="51"/>
      <c r="M62640" s="51"/>
    </row>
    <row r="62641" spans="9:13">
      <c r="I62641" s="51"/>
      <c r="M62641" s="51"/>
    </row>
    <row r="62642" spans="9:13">
      <c r="I62642" s="51"/>
      <c r="M62642" s="51"/>
    </row>
    <row r="62643" spans="9:13">
      <c r="I62643" s="51"/>
      <c r="M62643" s="51"/>
    </row>
    <row r="62644" spans="9:13">
      <c r="I62644" s="51"/>
      <c r="M62644" s="51"/>
    </row>
    <row r="62645" spans="9:13">
      <c r="I62645" s="51"/>
      <c r="M62645" s="51"/>
    </row>
    <row r="62646" spans="9:13">
      <c r="I62646" s="51"/>
      <c r="M62646" s="51"/>
    </row>
    <row r="62647" spans="9:13">
      <c r="I62647" s="51"/>
      <c r="M62647" s="51"/>
    </row>
    <row r="62648" spans="9:13">
      <c r="I62648" s="51"/>
      <c r="M62648" s="51"/>
    </row>
    <row r="62649" spans="9:13">
      <c r="I62649" s="51"/>
      <c r="M62649" s="51"/>
    </row>
    <row r="62650" spans="9:13">
      <c r="I62650" s="51"/>
      <c r="M62650" s="51"/>
    </row>
    <row r="62651" spans="9:13">
      <c r="I62651" s="51"/>
      <c r="M62651" s="51"/>
    </row>
    <row r="62652" spans="9:13">
      <c r="I62652" s="51"/>
      <c r="M62652" s="51"/>
    </row>
    <row r="62653" spans="9:13">
      <c r="I62653" s="51"/>
      <c r="M62653" s="51"/>
    </row>
    <row r="62654" spans="9:13">
      <c r="I62654" s="51"/>
      <c r="M62654" s="51"/>
    </row>
    <row r="62655" spans="9:13">
      <c r="I62655" s="51"/>
      <c r="M62655" s="51"/>
    </row>
    <row r="62656" spans="9:13">
      <c r="I62656" s="51"/>
      <c r="M62656" s="51"/>
    </row>
    <row r="62657" spans="9:13">
      <c r="I62657" s="51"/>
      <c r="M62657" s="51"/>
    </row>
    <row r="62658" spans="9:13">
      <c r="I62658" s="51"/>
      <c r="M62658" s="51"/>
    </row>
    <row r="62659" spans="9:13">
      <c r="I62659" s="51"/>
      <c r="M62659" s="51"/>
    </row>
    <row r="62660" spans="9:13">
      <c r="I62660" s="51"/>
      <c r="M62660" s="51"/>
    </row>
    <row r="62661" spans="9:13">
      <c r="I62661" s="51"/>
      <c r="M62661" s="51"/>
    </row>
    <row r="62662" spans="9:13">
      <c r="I62662" s="51"/>
      <c r="M62662" s="51"/>
    </row>
    <row r="62663" spans="9:13">
      <c r="I62663" s="51"/>
      <c r="M62663" s="51"/>
    </row>
    <row r="62664" spans="9:13">
      <c r="I62664" s="51"/>
      <c r="M62664" s="51"/>
    </row>
    <row r="62665" spans="9:13">
      <c r="I62665" s="51"/>
      <c r="M62665" s="51"/>
    </row>
    <row r="62666" spans="9:13">
      <c r="I62666" s="51"/>
      <c r="M62666" s="51"/>
    </row>
    <row r="62667" spans="9:13">
      <c r="I62667" s="51"/>
      <c r="M62667" s="51"/>
    </row>
    <row r="62668" spans="9:13">
      <c r="I62668" s="51"/>
      <c r="M62668" s="51"/>
    </row>
    <row r="62669" spans="9:13">
      <c r="I62669" s="51"/>
      <c r="M62669" s="51"/>
    </row>
    <row r="62670" spans="9:13">
      <c r="I62670" s="51"/>
      <c r="M62670" s="51"/>
    </row>
    <row r="62671" spans="9:13">
      <c r="I62671" s="51"/>
      <c r="M62671" s="51"/>
    </row>
    <row r="62672" spans="9:13">
      <c r="I62672" s="51"/>
      <c r="M62672" s="51"/>
    </row>
    <row r="62673" spans="9:13">
      <c r="I62673" s="51"/>
      <c r="M62673" s="51"/>
    </row>
    <row r="62674" spans="9:13">
      <c r="I62674" s="51"/>
      <c r="M62674" s="51"/>
    </row>
    <row r="62675" spans="9:13">
      <c r="I62675" s="51"/>
      <c r="M62675" s="51"/>
    </row>
    <row r="62676" spans="9:13">
      <c r="I62676" s="51"/>
      <c r="M62676" s="51"/>
    </row>
    <row r="62677" spans="9:13">
      <c r="I62677" s="51"/>
      <c r="M62677" s="51"/>
    </row>
    <row r="62678" spans="9:13">
      <c r="I62678" s="51"/>
      <c r="M62678" s="51"/>
    </row>
    <row r="62679" spans="9:13">
      <c r="I62679" s="51"/>
      <c r="M62679" s="51"/>
    </row>
    <row r="62680" spans="9:13">
      <c r="I62680" s="51"/>
      <c r="M62680" s="51"/>
    </row>
    <row r="62681" spans="9:13">
      <c r="I62681" s="51"/>
      <c r="M62681" s="51"/>
    </row>
    <row r="62682" spans="9:13">
      <c r="I62682" s="51"/>
      <c r="M62682" s="51"/>
    </row>
    <row r="62683" spans="9:13">
      <c r="I62683" s="51"/>
      <c r="M62683" s="51"/>
    </row>
    <row r="62684" spans="9:13">
      <c r="I62684" s="51"/>
      <c r="M62684" s="51"/>
    </row>
    <row r="62685" spans="9:13">
      <c r="I62685" s="51"/>
      <c r="M62685" s="51"/>
    </row>
    <row r="62686" spans="9:13">
      <c r="I62686" s="51"/>
      <c r="M62686" s="51"/>
    </row>
    <row r="62687" spans="9:13">
      <c r="I62687" s="51"/>
      <c r="M62687" s="51"/>
    </row>
    <row r="62688" spans="9:13">
      <c r="I62688" s="51"/>
      <c r="M62688" s="51"/>
    </row>
    <row r="62689" spans="9:13">
      <c r="I62689" s="51"/>
      <c r="M62689" s="51"/>
    </row>
    <row r="62690" spans="9:13">
      <c r="I62690" s="51"/>
      <c r="M62690" s="51"/>
    </row>
    <row r="62691" spans="9:13">
      <c r="I62691" s="51"/>
      <c r="M62691" s="51"/>
    </row>
    <row r="62692" spans="9:13">
      <c r="I62692" s="51"/>
      <c r="M62692" s="51"/>
    </row>
    <row r="62693" spans="9:13">
      <c r="I62693" s="51"/>
      <c r="M62693" s="51"/>
    </row>
    <row r="62694" spans="9:13">
      <c r="I62694" s="51"/>
      <c r="M62694" s="51"/>
    </row>
    <row r="62695" spans="9:13">
      <c r="I62695" s="51"/>
      <c r="M62695" s="51"/>
    </row>
    <row r="62696" spans="9:13">
      <c r="I62696" s="51"/>
      <c r="M62696" s="51"/>
    </row>
    <row r="62697" spans="9:13">
      <c r="I62697" s="51"/>
      <c r="M62697" s="51"/>
    </row>
    <row r="62698" spans="9:13">
      <c r="I62698" s="51"/>
      <c r="M62698" s="51"/>
    </row>
    <row r="62699" spans="9:13">
      <c r="I62699" s="51"/>
      <c r="M62699" s="51"/>
    </row>
    <row r="62700" spans="9:13">
      <c r="I62700" s="51"/>
      <c r="M62700" s="51"/>
    </row>
    <row r="62701" spans="9:13">
      <c r="I62701" s="51"/>
      <c r="M62701" s="51"/>
    </row>
    <row r="62702" spans="9:13">
      <c r="I62702" s="51"/>
      <c r="M62702" s="51"/>
    </row>
    <row r="62703" spans="9:13">
      <c r="I62703" s="51"/>
      <c r="M62703" s="51"/>
    </row>
    <row r="62704" spans="9:13">
      <c r="I62704" s="51"/>
      <c r="M62704" s="51"/>
    </row>
    <row r="62705" spans="9:13">
      <c r="I62705" s="51"/>
      <c r="M62705" s="51"/>
    </row>
    <row r="62706" spans="9:13">
      <c r="I62706" s="51"/>
      <c r="M62706" s="51"/>
    </row>
    <row r="62707" spans="9:13">
      <c r="I62707" s="51"/>
      <c r="M62707" s="51"/>
    </row>
    <row r="62708" spans="9:13">
      <c r="I62708" s="51"/>
      <c r="M62708" s="51"/>
    </row>
    <row r="62709" spans="9:13">
      <c r="I62709" s="51"/>
      <c r="M62709" s="51"/>
    </row>
    <row r="62710" spans="9:13">
      <c r="I62710" s="51"/>
      <c r="M62710" s="51"/>
    </row>
    <row r="62711" spans="9:13">
      <c r="I62711" s="51"/>
      <c r="M62711" s="51"/>
    </row>
    <row r="62712" spans="9:13">
      <c r="I62712" s="51"/>
      <c r="M62712" s="51"/>
    </row>
    <row r="62713" spans="9:13">
      <c r="I62713" s="51"/>
      <c r="M62713" s="51"/>
    </row>
    <row r="62714" spans="9:13">
      <c r="I62714" s="51"/>
      <c r="M62714" s="51"/>
    </row>
    <row r="62715" spans="9:13">
      <c r="I62715" s="51"/>
      <c r="M62715" s="51"/>
    </row>
    <row r="62716" spans="9:13">
      <c r="I62716" s="51"/>
      <c r="M62716" s="51"/>
    </row>
    <row r="62717" spans="9:13">
      <c r="I62717" s="51"/>
      <c r="M62717" s="51"/>
    </row>
    <row r="62718" spans="9:13">
      <c r="I62718" s="51"/>
      <c r="M62718" s="51"/>
    </row>
    <row r="62719" spans="9:13">
      <c r="I62719" s="51"/>
      <c r="M62719" s="51"/>
    </row>
    <row r="62720" spans="9:13">
      <c r="I62720" s="51"/>
      <c r="M62720" s="51"/>
    </row>
    <row r="62721" spans="9:13">
      <c r="I62721" s="51"/>
      <c r="M62721" s="51"/>
    </row>
    <row r="62722" spans="9:13">
      <c r="I62722" s="51"/>
      <c r="M62722" s="51"/>
    </row>
    <row r="62723" spans="9:13">
      <c r="I62723" s="51"/>
      <c r="M62723" s="51"/>
    </row>
    <row r="62724" spans="9:13">
      <c r="I62724" s="51"/>
      <c r="M62724" s="51"/>
    </row>
    <row r="62725" spans="9:13">
      <c r="I62725" s="51"/>
      <c r="M62725" s="51"/>
    </row>
    <row r="62726" spans="9:13">
      <c r="I62726" s="51"/>
      <c r="M62726" s="51"/>
    </row>
    <row r="62727" spans="9:13">
      <c r="I62727" s="51"/>
      <c r="M62727" s="51"/>
    </row>
    <row r="62728" spans="9:13">
      <c r="I62728" s="51"/>
      <c r="M62728" s="51"/>
    </row>
    <row r="62729" spans="9:13">
      <c r="I62729" s="51"/>
      <c r="M62729" s="51"/>
    </row>
    <row r="62730" spans="9:13">
      <c r="I62730" s="51"/>
      <c r="M62730" s="51"/>
    </row>
    <row r="62731" spans="9:13">
      <c r="I62731" s="51"/>
      <c r="M62731" s="51"/>
    </row>
    <row r="62732" spans="9:13">
      <c r="I62732" s="51"/>
      <c r="M62732" s="51"/>
    </row>
    <row r="62733" spans="9:13">
      <c r="I62733" s="51"/>
      <c r="M62733" s="51"/>
    </row>
    <row r="62734" spans="9:13">
      <c r="I62734" s="51"/>
      <c r="M62734" s="51"/>
    </row>
    <row r="62735" spans="9:13">
      <c r="I62735" s="51"/>
      <c r="M62735" s="51"/>
    </row>
    <row r="62736" spans="9:13">
      <c r="I62736" s="51"/>
      <c r="M62736" s="51"/>
    </row>
    <row r="62737" spans="9:13">
      <c r="I62737" s="51"/>
      <c r="M62737" s="51"/>
    </row>
    <row r="62738" spans="9:13">
      <c r="I62738" s="51"/>
      <c r="M62738" s="51"/>
    </row>
    <row r="62739" spans="9:13">
      <c r="I62739" s="51"/>
      <c r="M62739" s="51"/>
    </row>
    <row r="62740" spans="9:13">
      <c r="I62740" s="51"/>
      <c r="M62740" s="51"/>
    </row>
    <row r="62741" spans="9:13">
      <c r="I62741" s="51"/>
      <c r="M62741" s="51"/>
    </row>
    <row r="62742" spans="9:13">
      <c r="I62742" s="51"/>
      <c r="M62742" s="51"/>
    </row>
    <row r="62743" spans="9:13">
      <c r="I62743" s="51"/>
      <c r="M62743" s="51"/>
    </row>
    <row r="62744" spans="9:13">
      <c r="I62744" s="51"/>
      <c r="M62744" s="51"/>
    </row>
    <row r="62745" spans="9:13">
      <c r="I62745" s="51"/>
      <c r="M62745" s="51"/>
    </row>
    <row r="62746" spans="9:13">
      <c r="I62746" s="51"/>
      <c r="M62746" s="51"/>
    </row>
    <row r="62747" spans="9:13">
      <c r="I62747" s="51"/>
      <c r="M62747" s="51"/>
    </row>
    <row r="62748" spans="9:13">
      <c r="I62748" s="51"/>
      <c r="M62748" s="51"/>
    </row>
    <row r="62749" spans="9:13">
      <c r="I62749" s="51"/>
      <c r="M62749" s="51"/>
    </row>
    <row r="62750" spans="9:13">
      <c r="I62750" s="51"/>
      <c r="M62750" s="51"/>
    </row>
    <row r="62751" spans="9:13">
      <c r="I62751" s="51"/>
      <c r="M62751" s="51"/>
    </row>
    <row r="62752" spans="9:13">
      <c r="I62752" s="51"/>
      <c r="M62752" s="51"/>
    </row>
    <row r="62753" spans="9:13">
      <c r="I62753" s="51"/>
      <c r="M62753" s="51"/>
    </row>
    <row r="62754" spans="9:13">
      <c r="I62754" s="51"/>
      <c r="M62754" s="51"/>
    </row>
    <row r="62755" spans="9:13">
      <c r="I62755" s="51"/>
      <c r="M62755" s="51"/>
    </row>
    <row r="62756" spans="9:13">
      <c r="I62756" s="51"/>
      <c r="M62756" s="51"/>
    </row>
    <row r="62757" spans="9:13">
      <c r="I62757" s="51"/>
      <c r="M62757" s="51"/>
    </row>
    <row r="62758" spans="9:13">
      <c r="I62758" s="51"/>
      <c r="M62758" s="51"/>
    </row>
    <row r="62759" spans="9:13">
      <c r="I62759" s="51"/>
      <c r="M62759" s="51"/>
    </row>
    <row r="62760" spans="9:13">
      <c r="I62760" s="51"/>
      <c r="M62760" s="51"/>
    </row>
    <row r="62761" spans="9:13">
      <c r="I62761" s="51"/>
      <c r="M62761" s="51"/>
    </row>
    <row r="62762" spans="9:13">
      <c r="I62762" s="51"/>
      <c r="M62762" s="51"/>
    </row>
    <row r="62763" spans="9:13">
      <c r="I62763" s="51"/>
      <c r="M62763" s="51"/>
    </row>
    <row r="62764" spans="9:13">
      <c r="I62764" s="51"/>
      <c r="M62764" s="51"/>
    </row>
    <row r="62765" spans="9:13">
      <c r="I62765" s="51"/>
      <c r="M62765" s="51"/>
    </row>
    <row r="62766" spans="9:13">
      <c r="I62766" s="51"/>
      <c r="M62766" s="51"/>
    </row>
    <row r="62767" spans="9:13">
      <c r="I62767" s="51"/>
      <c r="M62767" s="51"/>
    </row>
    <row r="62768" spans="9:13">
      <c r="I62768" s="51"/>
      <c r="M62768" s="51"/>
    </row>
    <row r="62769" spans="9:13">
      <c r="I62769" s="51"/>
      <c r="M62769" s="51"/>
    </row>
    <row r="62770" spans="9:13">
      <c r="I62770" s="51"/>
      <c r="M62770" s="51"/>
    </row>
    <row r="62771" spans="9:13">
      <c r="I62771" s="51"/>
      <c r="M62771" s="51"/>
    </row>
    <row r="62772" spans="9:13">
      <c r="I62772" s="51"/>
      <c r="M62772" s="51"/>
    </row>
    <row r="62773" spans="9:13">
      <c r="I62773" s="51"/>
      <c r="M62773" s="51"/>
    </row>
    <row r="62774" spans="9:13">
      <c r="I62774" s="51"/>
      <c r="M62774" s="51"/>
    </row>
    <row r="62775" spans="9:13">
      <c r="I62775" s="51"/>
      <c r="M62775" s="51"/>
    </row>
    <row r="62776" spans="9:13">
      <c r="I62776" s="51"/>
      <c r="M62776" s="51"/>
    </row>
    <row r="62777" spans="9:13">
      <c r="I62777" s="51"/>
      <c r="M62777" s="51"/>
    </row>
    <row r="62778" spans="9:13">
      <c r="I62778" s="51"/>
      <c r="M62778" s="51"/>
    </row>
    <row r="62779" spans="9:13">
      <c r="I62779" s="51"/>
      <c r="M62779" s="51"/>
    </row>
    <row r="62780" spans="9:13">
      <c r="I62780" s="51"/>
      <c r="M62780" s="51"/>
    </row>
    <row r="62781" spans="9:13">
      <c r="I62781" s="51"/>
      <c r="M62781" s="51"/>
    </row>
    <row r="62782" spans="9:13">
      <c r="I62782" s="51"/>
      <c r="M62782" s="51"/>
    </row>
    <row r="62783" spans="9:13">
      <c r="I62783" s="51"/>
      <c r="M62783" s="51"/>
    </row>
    <row r="62784" spans="9:13">
      <c r="I62784" s="51"/>
      <c r="M62784" s="51"/>
    </row>
    <row r="62785" spans="9:13">
      <c r="I62785" s="51"/>
      <c r="M62785" s="51"/>
    </row>
    <row r="62786" spans="9:13">
      <c r="I62786" s="51"/>
      <c r="M62786" s="51"/>
    </row>
    <row r="62787" spans="9:13">
      <c r="I62787" s="51"/>
      <c r="M62787" s="51"/>
    </row>
    <row r="62788" spans="9:13">
      <c r="I62788" s="51"/>
      <c r="M62788" s="51"/>
    </row>
    <row r="62789" spans="9:13">
      <c r="I62789" s="51"/>
      <c r="M62789" s="51"/>
    </row>
    <row r="62790" spans="9:13">
      <c r="I62790" s="51"/>
      <c r="M62790" s="51"/>
    </row>
    <row r="62791" spans="9:13">
      <c r="I62791" s="51"/>
      <c r="M62791" s="51"/>
    </row>
    <row r="62792" spans="9:13">
      <c r="I62792" s="51"/>
      <c r="M62792" s="51"/>
    </row>
    <row r="62793" spans="9:13">
      <c r="I62793" s="51"/>
      <c r="M62793" s="51"/>
    </row>
    <row r="62794" spans="9:13">
      <c r="I62794" s="51"/>
      <c r="M62794" s="51"/>
    </row>
    <row r="62795" spans="9:13">
      <c r="I62795" s="51"/>
      <c r="M62795" s="51"/>
    </row>
    <row r="62796" spans="9:13">
      <c r="I62796" s="51"/>
      <c r="M62796" s="51"/>
    </row>
    <row r="62797" spans="9:13">
      <c r="I62797" s="51"/>
      <c r="M62797" s="51"/>
    </row>
    <row r="62798" spans="9:13">
      <c r="I62798" s="51"/>
      <c r="M62798" s="51"/>
    </row>
    <row r="62799" spans="9:13">
      <c r="I62799" s="51"/>
      <c r="M62799" s="51"/>
    </row>
    <row r="62800" spans="9:13">
      <c r="I62800" s="51"/>
      <c r="M62800" s="51"/>
    </row>
    <row r="62801" spans="9:13">
      <c r="I62801" s="51"/>
      <c r="M62801" s="51"/>
    </row>
    <row r="62802" spans="9:13">
      <c r="I62802" s="51"/>
      <c r="M62802" s="51"/>
    </row>
    <row r="62803" spans="9:13">
      <c r="I62803" s="51"/>
      <c r="M62803" s="51"/>
    </row>
    <row r="62804" spans="9:13">
      <c r="I62804" s="51"/>
      <c r="M62804" s="51"/>
    </row>
    <row r="62805" spans="9:13">
      <c r="I62805" s="51"/>
      <c r="M62805" s="51"/>
    </row>
    <row r="62806" spans="9:13">
      <c r="I62806" s="51"/>
      <c r="M62806" s="51"/>
    </row>
    <row r="62807" spans="9:13">
      <c r="I62807" s="51"/>
      <c r="M62807" s="51"/>
    </row>
    <row r="62808" spans="9:13">
      <c r="I62808" s="51"/>
      <c r="M62808" s="51"/>
    </row>
    <row r="62809" spans="9:13">
      <c r="I62809" s="51"/>
      <c r="M62809" s="51"/>
    </row>
    <row r="62810" spans="9:13">
      <c r="I62810" s="51"/>
      <c r="M62810" s="51"/>
    </row>
    <row r="62811" spans="9:13">
      <c r="I62811" s="51"/>
      <c r="M62811" s="51"/>
    </row>
    <row r="62812" spans="9:13">
      <c r="I62812" s="51"/>
      <c r="M62812" s="51"/>
    </row>
    <row r="62813" spans="9:13">
      <c r="I62813" s="51"/>
      <c r="M62813" s="51"/>
    </row>
    <row r="62814" spans="9:13">
      <c r="I62814" s="51"/>
      <c r="M62814" s="51"/>
    </row>
    <row r="62815" spans="9:13">
      <c r="I62815" s="51"/>
      <c r="M62815" s="51"/>
    </row>
    <row r="62816" spans="9:13">
      <c r="I62816" s="51"/>
      <c r="M62816" s="51"/>
    </row>
    <row r="62817" spans="9:13">
      <c r="I62817" s="51"/>
      <c r="M62817" s="51"/>
    </row>
    <row r="62818" spans="9:13">
      <c r="I62818" s="51"/>
      <c r="M62818" s="51"/>
    </row>
    <row r="62819" spans="9:13">
      <c r="I62819" s="51"/>
      <c r="M62819" s="51"/>
    </row>
    <row r="62820" spans="9:13">
      <c r="I62820" s="51"/>
      <c r="M62820" s="51"/>
    </row>
    <row r="62821" spans="9:13">
      <c r="I62821" s="51"/>
      <c r="M62821" s="51"/>
    </row>
    <row r="62822" spans="9:13">
      <c r="I62822" s="51"/>
      <c r="M62822" s="51"/>
    </row>
    <row r="62823" spans="9:13">
      <c r="I62823" s="51"/>
      <c r="M62823" s="51"/>
    </row>
    <row r="62824" spans="9:13">
      <c r="I62824" s="51"/>
      <c r="M62824" s="51"/>
    </row>
    <row r="62825" spans="9:13">
      <c r="I62825" s="51"/>
      <c r="M62825" s="51"/>
    </row>
    <row r="62826" spans="9:13">
      <c r="I62826" s="51"/>
      <c r="M62826" s="51"/>
    </row>
    <row r="62827" spans="9:13">
      <c r="I62827" s="51"/>
      <c r="M62827" s="51"/>
    </row>
    <row r="62828" spans="9:13">
      <c r="I62828" s="51"/>
      <c r="M62828" s="51"/>
    </row>
    <row r="62829" spans="9:13">
      <c r="I62829" s="51"/>
      <c r="M62829" s="51"/>
    </row>
    <row r="62830" spans="9:13">
      <c r="I62830" s="51"/>
      <c r="M62830" s="51"/>
    </row>
    <row r="62831" spans="9:13">
      <c r="I62831" s="51"/>
      <c r="M62831" s="51"/>
    </row>
    <row r="62832" spans="9:13">
      <c r="I62832" s="51"/>
      <c r="M62832" s="51"/>
    </row>
    <row r="62833" spans="9:13">
      <c r="I62833" s="51"/>
      <c r="M62833" s="51"/>
    </row>
    <row r="62834" spans="9:13">
      <c r="I62834" s="51"/>
      <c r="M62834" s="51"/>
    </row>
    <row r="62835" spans="9:13">
      <c r="I62835" s="51"/>
      <c r="M62835" s="51"/>
    </row>
    <row r="62836" spans="9:13">
      <c r="I62836" s="51"/>
      <c r="M62836" s="51"/>
    </row>
    <row r="62837" spans="9:13">
      <c r="I62837" s="51"/>
      <c r="M62837" s="51"/>
    </row>
    <row r="62838" spans="9:13">
      <c r="I62838" s="51"/>
      <c r="M62838" s="51"/>
    </row>
    <row r="62839" spans="9:13">
      <c r="I62839" s="51"/>
      <c r="M62839" s="51"/>
    </row>
    <row r="62840" spans="9:13">
      <c r="I62840" s="51"/>
      <c r="M62840" s="51"/>
    </row>
    <row r="62841" spans="9:13">
      <c r="I62841" s="51"/>
      <c r="M62841" s="51"/>
    </row>
    <row r="62842" spans="9:13">
      <c r="I62842" s="51"/>
      <c r="M62842" s="51"/>
    </row>
    <row r="62843" spans="9:13">
      <c r="I62843" s="51"/>
      <c r="M62843" s="51"/>
    </row>
    <row r="62844" spans="9:13">
      <c r="I62844" s="51"/>
      <c r="M62844" s="51"/>
    </row>
    <row r="62845" spans="9:13">
      <c r="I62845" s="51"/>
      <c r="M62845" s="51"/>
    </row>
    <row r="62846" spans="9:13">
      <c r="I62846" s="51"/>
      <c r="M62846" s="51"/>
    </row>
    <row r="62847" spans="9:13">
      <c r="I62847" s="51"/>
      <c r="M62847" s="51"/>
    </row>
    <row r="62848" spans="9:13">
      <c r="I62848" s="51"/>
      <c r="M62848" s="51"/>
    </row>
    <row r="62849" spans="9:13">
      <c r="I62849" s="51"/>
      <c r="M62849" s="51"/>
    </row>
    <row r="62850" spans="9:13">
      <c r="I62850" s="51"/>
      <c r="M62850" s="51"/>
    </row>
    <row r="62851" spans="9:13">
      <c r="I62851" s="51"/>
      <c r="M62851" s="51"/>
    </row>
    <row r="62852" spans="9:13">
      <c r="I62852" s="51"/>
      <c r="M62852" s="51"/>
    </row>
    <row r="62853" spans="9:13">
      <c r="I62853" s="51"/>
      <c r="M62853" s="51"/>
    </row>
    <row r="62854" spans="9:13">
      <c r="I62854" s="51"/>
      <c r="M62854" s="51"/>
    </row>
    <row r="62855" spans="9:13">
      <c r="I62855" s="51"/>
      <c r="M62855" s="51"/>
    </row>
    <row r="62856" spans="9:13">
      <c r="I62856" s="51"/>
      <c r="M62856" s="51"/>
    </row>
    <row r="62857" spans="9:13">
      <c r="I62857" s="51"/>
      <c r="M62857" s="51"/>
    </row>
    <row r="62858" spans="9:13">
      <c r="I62858" s="51"/>
      <c r="M62858" s="51"/>
    </row>
    <row r="62859" spans="9:13">
      <c r="I62859" s="51"/>
      <c r="M62859" s="51"/>
    </row>
    <row r="62860" spans="9:13">
      <c r="I62860" s="51"/>
      <c r="M62860" s="51"/>
    </row>
    <row r="62861" spans="9:13">
      <c r="I62861" s="51"/>
      <c r="M62861" s="51"/>
    </row>
    <row r="62862" spans="9:13">
      <c r="I62862" s="51"/>
      <c r="M62862" s="51"/>
    </row>
    <row r="62863" spans="9:13">
      <c r="I62863" s="51"/>
      <c r="M62863" s="51"/>
    </row>
    <row r="62864" spans="9:13">
      <c r="I62864" s="51"/>
      <c r="M62864" s="51"/>
    </row>
    <row r="62865" spans="9:13">
      <c r="I62865" s="51"/>
      <c r="M62865" s="51"/>
    </row>
    <row r="62866" spans="9:13">
      <c r="I62866" s="51"/>
      <c r="M62866" s="51"/>
    </row>
    <row r="62867" spans="9:13">
      <c r="I62867" s="51"/>
      <c r="M62867" s="51"/>
    </row>
    <row r="62868" spans="9:13">
      <c r="I62868" s="51"/>
      <c r="M62868" s="51"/>
    </row>
    <row r="62869" spans="9:13">
      <c r="I62869" s="51"/>
      <c r="M62869" s="51"/>
    </row>
    <row r="62870" spans="9:13">
      <c r="I62870" s="51"/>
      <c r="M62870" s="51"/>
    </row>
    <row r="62871" spans="9:13">
      <c r="I62871" s="51"/>
      <c r="M62871" s="51"/>
    </row>
    <row r="62872" spans="9:13">
      <c r="I62872" s="51"/>
      <c r="M62872" s="51"/>
    </row>
    <row r="62873" spans="9:13">
      <c r="I62873" s="51"/>
      <c r="M62873" s="51"/>
    </row>
    <row r="62874" spans="9:13">
      <c r="I62874" s="51"/>
      <c r="M62874" s="51"/>
    </row>
    <row r="62875" spans="9:13">
      <c r="I62875" s="51"/>
      <c r="M62875" s="51"/>
    </row>
    <row r="62876" spans="9:13">
      <c r="I62876" s="51"/>
      <c r="M62876" s="51"/>
    </row>
    <row r="62877" spans="9:13">
      <c r="I62877" s="51"/>
      <c r="M62877" s="51"/>
    </row>
    <row r="62878" spans="9:13">
      <c r="I62878" s="51"/>
      <c r="M62878" s="51"/>
    </row>
    <row r="62879" spans="9:13">
      <c r="I62879" s="51"/>
      <c r="M62879" s="51"/>
    </row>
    <row r="62880" spans="9:13">
      <c r="I62880" s="51"/>
      <c r="M62880" s="51"/>
    </row>
    <row r="62881" spans="9:13">
      <c r="I62881" s="51"/>
      <c r="M62881" s="51"/>
    </row>
    <row r="62882" spans="9:13">
      <c r="I62882" s="51"/>
      <c r="M62882" s="51"/>
    </row>
    <row r="62883" spans="9:13">
      <c r="I62883" s="51"/>
      <c r="M62883" s="51"/>
    </row>
    <row r="62884" spans="9:13">
      <c r="I62884" s="51"/>
      <c r="M62884" s="51"/>
    </row>
    <row r="62885" spans="9:13">
      <c r="I62885" s="51"/>
      <c r="M62885" s="51"/>
    </row>
    <row r="62886" spans="9:13">
      <c r="I62886" s="51"/>
      <c r="M62886" s="51"/>
    </row>
    <row r="62887" spans="9:13">
      <c r="I62887" s="51"/>
      <c r="M62887" s="51"/>
    </row>
    <row r="62888" spans="9:13">
      <c r="I62888" s="51"/>
      <c r="M62888" s="51"/>
    </row>
    <row r="62889" spans="9:13">
      <c r="I62889" s="51"/>
      <c r="M62889" s="51"/>
    </row>
    <row r="62890" spans="9:13">
      <c r="I62890" s="51"/>
      <c r="M62890" s="51"/>
    </row>
    <row r="62891" spans="9:13">
      <c r="I62891" s="51"/>
      <c r="M62891" s="51"/>
    </row>
    <row r="62892" spans="9:13">
      <c r="I62892" s="51"/>
      <c r="M62892" s="51"/>
    </row>
    <row r="62893" spans="9:13">
      <c r="I62893" s="51"/>
      <c r="M62893" s="51"/>
    </row>
    <row r="62894" spans="9:13">
      <c r="I62894" s="51"/>
      <c r="M62894" s="51"/>
    </row>
    <row r="62895" spans="9:13">
      <c r="I62895" s="51"/>
      <c r="M62895" s="51"/>
    </row>
    <row r="62896" spans="9:13">
      <c r="I62896" s="51"/>
      <c r="M62896" s="51"/>
    </row>
    <row r="62897" spans="9:13">
      <c r="I62897" s="51"/>
      <c r="M62897" s="51"/>
    </row>
    <row r="62898" spans="9:13">
      <c r="I62898" s="51"/>
      <c r="M62898" s="51"/>
    </row>
    <row r="62899" spans="9:13">
      <c r="I62899" s="51"/>
      <c r="M62899" s="51"/>
    </row>
    <row r="62900" spans="9:13">
      <c r="I62900" s="51"/>
      <c r="M62900" s="51"/>
    </row>
    <row r="62901" spans="9:13">
      <c r="I62901" s="51"/>
      <c r="M62901" s="51"/>
    </row>
    <row r="62902" spans="9:13">
      <c r="I62902" s="51"/>
      <c r="M62902" s="51"/>
    </row>
    <row r="62903" spans="9:13">
      <c r="I62903" s="51"/>
      <c r="M62903" s="51"/>
    </row>
    <row r="62904" spans="9:13">
      <c r="I62904" s="51"/>
      <c r="M62904" s="51"/>
    </row>
    <row r="62905" spans="9:13">
      <c r="I62905" s="51"/>
      <c r="M62905" s="51"/>
    </row>
    <row r="62906" spans="9:13">
      <c r="I62906" s="51"/>
      <c r="M62906" s="51"/>
    </row>
    <row r="62907" spans="9:13">
      <c r="I62907" s="51"/>
      <c r="M62907" s="51"/>
    </row>
    <row r="62908" spans="9:13">
      <c r="I62908" s="51"/>
      <c r="M62908" s="51"/>
    </row>
    <row r="62909" spans="9:13">
      <c r="I62909" s="51"/>
      <c r="M62909" s="51"/>
    </row>
    <row r="62910" spans="9:13">
      <c r="I62910" s="51"/>
      <c r="M62910" s="51"/>
    </row>
    <row r="62911" spans="9:13">
      <c r="I62911" s="51"/>
      <c r="M62911" s="51"/>
    </row>
    <row r="62912" spans="9:13">
      <c r="I62912" s="51"/>
      <c r="M62912" s="51"/>
    </row>
    <row r="62913" spans="9:13">
      <c r="I62913" s="51"/>
      <c r="M62913" s="51"/>
    </row>
    <row r="62914" spans="9:13">
      <c r="I62914" s="51"/>
      <c r="M62914" s="51"/>
    </row>
    <row r="62915" spans="9:13">
      <c r="I62915" s="51"/>
      <c r="M62915" s="51"/>
    </row>
    <row r="62916" spans="9:13">
      <c r="I62916" s="51"/>
      <c r="M62916" s="51"/>
    </row>
    <row r="62917" spans="9:13">
      <c r="I62917" s="51"/>
      <c r="M62917" s="51"/>
    </row>
    <row r="62918" spans="9:13">
      <c r="I62918" s="51"/>
      <c r="M62918" s="51"/>
    </row>
    <row r="62919" spans="9:13">
      <c r="I62919" s="51"/>
      <c r="M62919" s="51"/>
    </row>
    <row r="62920" spans="9:13">
      <c r="I62920" s="51"/>
      <c r="M62920" s="51"/>
    </row>
    <row r="62921" spans="9:13">
      <c r="I62921" s="51"/>
      <c r="M62921" s="51"/>
    </row>
    <row r="62922" spans="9:13">
      <c r="I62922" s="51"/>
      <c r="M62922" s="51"/>
    </row>
    <row r="62923" spans="9:13">
      <c r="I62923" s="51"/>
      <c r="M62923" s="51"/>
    </row>
    <row r="62924" spans="9:13">
      <c r="I62924" s="51"/>
      <c r="M62924" s="51"/>
    </row>
    <row r="62925" spans="9:13">
      <c r="I62925" s="51"/>
      <c r="M62925" s="51"/>
    </row>
    <row r="62926" spans="9:13">
      <c r="I62926" s="51"/>
      <c r="M62926" s="51"/>
    </row>
    <row r="62927" spans="9:13">
      <c r="I62927" s="51"/>
      <c r="M62927" s="51"/>
    </row>
    <row r="62928" spans="9:13">
      <c r="I62928" s="51"/>
      <c r="M62928" s="51"/>
    </row>
    <row r="62929" spans="9:13">
      <c r="I62929" s="51"/>
      <c r="M62929" s="51"/>
    </row>
    <row r="62930" spans="9:13">
      <c r="I62930" s="51"/>
      <c r="M62930" s="51"/>
    </row>
    <row r="62931" spans="9:13">
      <c r="I62931" s="51"/>
      <c r="M62931" s="51"/>
    </row>
    <row r="62932" spans="9:13">
      <c r="I62932" s="51"/>
      <c r="M62932" s="51"/>
    </row>
    <row r="62933" spans="9:13">
      <c r="I62933" s="51"/>
      <c r="M62933" s="51"/>
    </row>
    <row r="62934" spans="9:13">
      <c r="I62934" s="51"/>
      <c r="M62934" s="51"/>
    </row>
    <row r="62935" spans="9:13">
      <c r="I62935" s="51"/>
      <c r="M62935" s="51"/>
    </row>
    <row r="62936" spans="9:13">
      <c r="I62936" s="51"/>
      <c r="M62936" s="51"/>
    </row>
    <row r="62937" spans="9:13">
      <c r="I62937" s="51"/>
      <c r="M62937" s="51"/>
    </row>
    <row r="62938" spans="9:13">
      <c r="I62938" s="51"/>
      <c r="M62938" s="51"/>
    </row>
    <row r="62939" spans="9:13">
      <c r="I62939" s="51"/>
      <c r="M62939" s="51"/>
    </row>
    <row r="62940" spans="9:13">
      <c r="I62940" s="51"/>
      <c r="M62940" s="51"/>
    </row>
    <row r="62941" spans="9:13">
      <c r="I62941" s="51"/>
      <c r="M62941" s="51"/>
    </row>
    <row r="62942" spans="9:13">
      <c r="I62942" s="51"/>
      <c r="M62942" s="51"/>
    </row>
    <row r="62943" spans="9:13">
      <c r="I62943" s="51"/>
      <c r="M62943" s="51"/>
    </row>
    <row r="62944" spans="9:13">
      <c r="I62944" s="51"/>
      <c r="M62944" s="51"/>
    </row>
    <row r="62945" spans="9:13">
      <c r="I62945" s="51"/>
      <c r="M62945" s="51"/>
    </row>
    <row r="62946" spans="9:13">
      <c r="I62946" s="51"/>
      <c r="M62946" s="51"/>
    </row>
    <row r="62947" spans="9:13">
      <c r="I62947" s="51"/>
      <c r="M62947" s="51"/>
    </row>
    <row r="62948" spans="9:13">
      <c r="I62948" s="51"/>
      <c r="M62948" s="51"/>
    </row>
    <row r="62949" spans="9:13">
      <c r="I62949" s="51"/>
      <c r="M62949" s="51"/>
    </row>
    <row r="62950" spans="9:13">
      <c r="I62950" s="51"/>
      <c r="M62950" s="51"/>
    </row>
    <row r="62951" spans="9:13">
      <c r="I62951" s="51"/>
      <c r="M62951" s="51"/>
    </row>
    <row r="62952" spans="9:13">
      <c r="I62952" s="51"/>
      <c r="M62952" s="51"/>
    </row>
    <row r="62953" spans="9:13">
      <c r="I62953" s="51"/>
      <c r="M62953" s="51"/>
    </row>
    <row r="62954" spans="9:13">
      <c r="I62954" s="51"/>
      <c r="M62954" s="51"/>
    </row>
    <row r="62955" spans="9:13">
      <c r="I62955" s="51"/>
      <c r="M62955" s="51"/>
    </row>
    <row r="62956" spans="9:13">
      <c r="I62956" s="51"/>
      <c r="M62956" s="51"/>
    </row>
    <row r="62957" spans="9:13">
      <c r="I62957" s="51"/>
      <c r="M62957" s="51"/>
    </row>
    <row r="62958" spans="9:13">
      <c r="I62958" s="51"/>
      <c r="M62958" s="51"/>
    </row>
    <row r="62959" spans="9:13">
      <c r="I62959" s="51"/>
      <c r="M62959" s="51"/>
    </row>
    <row r="62960" spans="9:13">
      <c r="I62960" s="51"/>
      <c r="M62960" s="51"/>
    </row>
    <row r="62961" spans="9:13">
      <c r="I62961" s="51"/>
      <c r="M62961" s="51"/>
    </row>
    <row r="62962" spans="9:13">
      <c r="I62962" s="51"/>
      <c r="M62962" s="51"/>
    </row>
    <row r="62963" spans="9:13">
      <c r="I62963" s="51"/>
      <c r="M62963" s="51"/>
    </row>
    <row r="62964" spans="9:13">
      <c r="I62964" s="51"/>
      <c r="M62964" s="51"/>
    </row>
    <row r="62965" spans="9:13">
      <c r="I62965" s="51"/>
      <c r="M62965" s="51"/>
    </row>
    <row r="62966" spans="9:13">
      <c r="I62966" s="51"/>
      <c r="M62966" s="51"/>
    </row>
    <row r="62967" spans="9:13">
      <c r="I62967" s="51"/>
      <c r="M62967" s="51"/>
    </row>
    <row r="62968" spans="9:13">
      <c r="I62968" s="51"/>
      <c r="M62968" s="51"/>
    </row>
    <row r="62969" spans="9:13">
      <c r="I62969" s="51"/>
      <c r="M62969" s="51"/>
    </row>
    <row r="62970" spans="9:13">
      <c r="I62970" s="51"/>
      <c r="M62970" s="51"/>
    </row>
    <row r="62971" spans="9:13">
      <c r="I62971" s="51"/>
      <c r="M62971" s="51"/>
    </row>
    <row r="62972" spans="9:13">
      <c r="I62972" s="51"/>
      <c r="M62972" s="51"/>
    </row>
    <row r="62973" spans="9:13">
      <c r="I62973" s="51"/>
      <c r="M62973" s="51"/>
    </row>
    <row r="62974" spans="9:13">
      <c r="I62974" s="51"/>
      <c r="M62974" s="51"/>
    </row>
    <row r="62975" spans="9:13">
      <c r="I62975" s="51"/>
      <c r="M62975" s="51"/>
    </row>
    <row r="62976" spans="9:13">
      <c r="I62976" s="51"/>
      <c r="M62976" s="51"/>
    </row>
    <row r="62977" spans="9:13">
      <c r="I62977" s="51"/>
      <c r="M62977" s="51"/>
    </row>
    <row r="62978" spans="9:13">
      <c r="I62978" s="51"/>
      <c r="M62978" s="51"/>
    </row>
    <row r="62979" spans="9:13">
      <c r="I62979" s="51"/>
      <c r="M62979" s="51"/>
    </row>
    <row r="62980" spans="9:13">
      <c r="I62980" s="51"/>
      <c r="M62980" s="51"/>
    </row>
    <row r="62981" spans="9:13">
      <c r="I62981" s="51"/>
      <c r="M62981" s="51"/>
    </row>
    <row r="62982" spans="9:13">
      <c r="I62982" s="51"/>
      <c r="M62982" s="51"/>
    </row>
    <row r="62983" spans="9:13">
      <c r="I62983" s="51"/>
      <c r="M62983" s="51"/>
    </row>
    <row r="62984" spans="9:13">
      <c r="I62984" s="51"/>
      <c r="M62984" s="51"/>
    </row>
    <row r="62985" spans="9:13">
      <c r="I62985" s="51"/>
      <c r="M62985" s="51"/>
    </row>
    <row r="62986" spans="9:13">
      <c r="I62986" s="51"/>
      <c r="M62986" s="51"/>
    </row>
    <row r="62987" spans="9:13">
      <c r="I62987" s="51"/>
      <c r="M62987" s="51"/>
    </row>
    <row r="62988" spans="9:13">
      <c r="I62988" s="51"/>
      <c r="M62988" s="51"/>
    </row>
    <row r="62989" spans="9:13">
      <c r="I62989" s="51"/>
      <c r="M62989" s="51"/>
    </row>
    <row r="62990" spans="9:13">
      <c r="I62990" s="51"/>
      <c r="M62990" s="51"/>
    </row>
    <row r="62991" spans="9:13">
      <c r="I62991" s="51"/>
      <c r="M62991" s="51"/>
    </row>
    <row r="62992" spans="9:13">
      <c r="I62992" s="51"/>
      <c r="M62992" s="51"/>
    </row>
    <row r="62993" spans="9:13">
      <c r="I62993" s="51"/>
      <c r="M62993" s="51"/>
    </row>
    <row r="62994" spans="9:13">
      <c r="I62994" s="51"/>
      <c r="M62994" s="51"/>
    </row>
    <row r="62995" spans="9:13">
      <c r="I62995" s="51"/>
      <c r="M62995" s="51"/>
    </row>
    <row r="62996" spans="9:13">
      <c r="I62996" s="51"/>
      <c r="M62996" s="51"/>
    </row>
    <row r="62997" spans="9:13">
      <c r="I62997" s="51"/>
      <c r="M62997" s="51"/>
    </row>
    <row r="62998" spans="9:13">
      <c r="I62998" s="51"/>
      <c r="M62998" s="51"/>
    </row>
    <row r="62999" spans="9:13">
      <c r="I62999" s="51"/>
      <c r="M62999" s="51"/>
    </row>
    <row r="63000" spans="9:13">
      <c r="I63000" s="51"/>
      <c r="M63000" s="51"/>
    </row>
    <row r="63001" spans="9:13">
      <c r="I63001" s="51"/>
      <c r="M63001" s="51"/>
    </row>
    <row r="63002" spans="9:13">
      <c r="I63002" s="51"/>
      <c r="M63002" s="51"/>
    </row>
    <row r="63003" spans="9:13">
      <c r="I63003" s="51"/>
      <c r="M63003" s="51"/>
    </row>
    <row r="63004" spans="9:13">
      <c r="I63004" s="51"/>
      <c r="M63004" s="51"/>
    </row>
    <row r="63005" spans="9:13">
      <c r="I63005" s="51"/>
      <c r="M63005" s="51"/>
    </row>
    <row r="63006" spans="9:13">
      <c r="I63006" s="51"/>
      <c r="M63006" s="51"/>
    </row>
    <row r="63007" spans="9:13">
      <c r="I63007" s="51"/>
      <c r="M63007" s="51"/>
    </row>
    <row r="63008" spans="9:13">
      <c r="I63008" s="51"/>
      <c r="M63008" s="51"/>
    </row>
    <row r="63009" spans="9:13">
      <c r="I63009" s="51"/>
      <c r="M63009" s="51"/>
    </row>
    <row r="63010" spans="9:13">
      <c r="I63010" s="51"/>
      <c r="M63010" s="51"/>
    </row>
    <row r="63011" spans="9:13">
      <c r="I63011" s="51"/>
      <c r="M63011" s="51"/>
    </row>
    <row r="63012" spans="9:13">
      <c r="I63012" s="51"/>
      <c r="M63012" s="51"/>
    </row>
    <row r="63013" spans="9:13">
      <c r="I63013" s="51"/>
      <c r="M63013" s="51"/>
    </row>
    <row r="63014" spans="9:13">
      <c r="I63014" s="51"/>
      <c r="M63014" s="51"/>
    </row>
    <row r="63015" spans="9:13">
      <c r="I63015" s="51"/>
      <c r="M63015" s="51"/>
    </row>
    <row r="63016" spans="9:13">
      <c r="I63016" s="51"/>
      <c r="M63016" s="51"/>
    </row>
    <row r="63017" spans="9:13">
      <c r="I63017" s="51"/>
      <c r="M63017" s="51"/>
    </row>
    <row r="63018" spans="9:13">
      <c r="I63018" s="51"/>
      <c r="M63018" s="51"/>
    </row>
    <row r="63019" spans="9:13">
      <c r="I63019" s="51"/>
      <c r="M63019" s="51"/>
    </row>
    <row r="63020" spans="9:13">
      <c r="I63020" s="51"/>
      <c r="M63020" s="51"/>
    </row>
    <row r="63021" spans="9:13">
      <c r="I63021" s="51"/>
      <c r="M63021" s="51"/>
    </row>
    <row r="63022" spans="9:13">
      <c r="I63022" s="51"/>
      <c r="M63022" s="51"/>
    </row>
    <row r="63023" spans="9:13">
      <c r="I63023" s="51"/>
      <c r="M63023" s="51"/>
    </row>
    <row r="63024" spans="9:13">
      <c r="I63024" s="51"/>
      <c r="M63024" s="51"/>
    </row>
    <row r="63025" spans="9:13">
      <c r="I63025" s="51"/>
      <c r="M63025" s="51"/>
    </row>
    <row r="63026" spans="9:13">
      <c r="I63026" s="51"/>
      <c r="M63026" s="51"/>
    </row>
    <row r="63027" spans="9:13">
      <c r="I63027" s="51"/>
      <c r="M63027" s="51"/>
    </row>
    <row r="63028" spans="9:13">
      <c r="I63028" s="51"/>
      <c r="M63028" s="51"/>
    </row>
    <row r="63029" spans="9:13">
      <c r="I63029" s="51"/>
      <c r="M63029" s="51"/>
    </row>
    <row r="63030" spans="9:13">
      <c r="I63030" s="51"/>
      <c r="M63030" s="51"/>
    </row>
    <row r="63031" spans="9:13">
      <c r="I63031" s="51"/>
      <c r="M63031" s="51"/>
    </row>
    <row r="63032" spans="9:13">
      <c r="I63032" s="51"/>
      <c r="M63032" s="51"/>
    </row>
    <row r="63033" spans="9:13">
      <c r="I63033" s="51"/>
      <c r="M63033" s="51"/>
    </row>
    <row r="63034" spans="9:13">
      <c r="I63034" s="51"/>
      <c r="M63034" s="51"/>
    </row>
    <row r="63035" spans="9:13">
      <c r="I63035" s="51"/>
      <c r="M63035" s="51"/>
    </row>
    <row r="63036" spans="9:13">
      <c r="I63036" s="51"/>
      <c r="M63036" s="51"/>
    </row>
    <row r="63037" spans="9:13">
      <c r="I63037" s="51"/>
      <c r="M63037" s="51"/>
    </row>
    <row r="63038" spans="9:13">
      <c r="I63038" s="51"/>
      <c r="M63038" s="51"/>
    </row>
    <row r="63039" spans="9:13">
      <c r="I63039" s="51"/>
      <c r="M63039" s="51"/>
    </row>
    <row r="63040" spans="9:13">
      <c r="I63040" s="51"/>
      <c r="M63040" s="51"/>
    </row>
    <row r="63041" spans="9:13">
      <c r="I63041" s="51"/>
      <c r="M63041" s="51"/>
    </row>
    <row r="63042" spans="9:13">
      <c r="I63042" s="51"/>
      <c r="M63042" s="51"/>
    </row>
    <row r="63043" spans="9:13">
      <c r="I63043" s="51"/>
      <c r="M63043" s="51"/>
    </row>
    <row r="63044" spans="9:13">
      <c r="I63044" s="51"/>
      <c r="M63044" s="51"/>
    </row>
    <row r="63045" spans="9:13">
      <c r="I63045" s="51"/>
      <c r="M63045" s="51"/>
    </row>
    <row r="63046" spans="9:13">
      <c r="I63046" s="51"/>
      <c r="M63046" s="51"/>
    </row>
    <row r="63047" spans="9:13">
      <c r="I63047" s="51"/>
      <c r="M63047" s="51"/>
    </row>
    <row r="63048" spans="9:13">
      <c r="I63048" s="51"/>
      <c r="M63048" s="51"/>
    </row>
    <row r="63049" spans="9:13">
      <c r="I63049" s="51"/>
      <c r="M63049" s="51"/>
    </row>
    <row r="63050" spans="9:13">
      <c r="I63050" s="51"/>
      <c r="M63050" s="51"/>
    </row>
    <row r="63051" spans="9:13">
      <c r="I63051" s="51"/>
      <c r="M63051" s="51"/>
    </row>
    <row r="63052" spans="9:13">
      <c r="I63052" s="51"/>
      <c r="M63052" s="51"/>
    </row>
    <row r="63053" spans="9:13">
      <c r="I63053" s="51"/>
      <c r="M63053" s="51"/>
    </row>
    <row r="63054" spans="9:13">
      <c r="I63054" s="51"/>
      <c r="M63054" s="51"/>
    </row>
    <row r="63055" spans="9:13">
      <c r="I63055" s="51"/>
      <c r="M63055" s="51"/>
    </row>
    <row r="63056" spans="9:13">
      <c r="I63056" s="51"/>
      <c r="M63056" s="51"/>
    </row>
    <row r="63057" spans="9:13">
      <c r="I63057" s="51"/>
      <c r="M63057" s="51"/>
    </row>
    <row r="63058" spans="9:13">
      <c r="I63058" s="51"/>
      <c r="M63058" s="51"/>
    </row>
    <row r="63059" spans="9:13">
      <c r="I63059" s="51"/>
      <c r="M63059" s="51"/>
    </row>
    <row r="63060" spans="9:13">
      <c r="I63060" s="51"/>
      <c r="M63060" s="51"/>
    </row>
    <row r="63061" spans="9:13">
      <c r="I63061" s="51"/>
      <c r="M63061" s="51"/>
    </row>
    <row r="63062" spans="9:13">
      <c r="I63062" s="51"/>
      <c r="M63062" s="51"/>
    </row>
    <row r="63063" spans="9:13">
      <c r="I63063" s="51"/>
      <c r="M63063" s="51"/>
    </row>
    <row r="63064" spans="9:13">
      <c r="I63064" s="51"/>
      <c r="M63064" s="51"/>
    </row>
    <row r="63065" spans="9:13">
      <c r="I63065" s="51"/>
      <c r="M63065" s="51"/>
    </row>
    <row r="63066" spans="9:13">
      <c r="I63066" s="51"/>
      <c r="M63066" s="51"/>
    </row>
    <row r="63067" spans="9:13">
      <c r="I63067" s="51"/>
      <c r="M63067" s="51"/>
    </row>
    <row r="63068" spans="9:13">
      <c r="I63068" s="51"/>
      <c r="M63068" s="51"/>
    </row>
    <row r="63069" spans="9:13">
      <c r="I63069" s="51"/>
      <c r="M63069" s="51"/>
    </row>
    <row r="63070" spans="9:13">
      <c r="I63070" s="51"/>
      <c r="M63070" s="51"/>
    </row>
    <row r="63071" spans="9:13">
      <c r="I63071" s="51"/>
      <c r="M63071" s="51"/>
    </row>
    <row r="63072" spans="9:13">
      <c r="I63072" s="51"/>
      <c r="M63072" s="51"/>
    </row>
    <row r="63073" spans="9:13">
      <c r="I63073" s="51"/>
      <c r="M63073" s="51"/>
    </row>
    <row r="63074" spans="9:13">
      <c r="I63074" s="51"/>
      <c r="M63074" s="51"/>
    </row>
    <row r="63075" spans="9:13">
      <c r="I63075" s="51"/>
      <c r="M63075" s="51"/>
    </row>
    <row r="63076" spans="9:13">
      <c r="I63076" s="51"/>
      <c r="M63076" s="51"/>
    </row>
    <row r="63077" spans="9:13">
      <c r="I63077" s="51"/>
      <c r="M63077" s="51"/>
    </row>
    <row r="63078" spans="9:13">
      <c r="I63078" s="51"/>
      <c r="M63078" s="51"/>
    </row>
    <row r="63079" spans="9:13">
      <c r="I63079" s="51"/>
      <c r="M63079" s="51"/>
    </row>
    <row r="63080" spans="9:13">
      <c r="I63080" s="51"/>
      <c r="M63080" s="51"/>
    </row>
    <row r="63081" spans="9:13">
      <c r="I63081" s="51"/>
      <c r="M63081" s="51"/>
    </row>
    <row r="63082" spans="9:13">
      <c r="I63082" s="51"/>
      <c r="M63082" s="51"/>
    </row>
    <row r="63083" spans="9:13">
      <c r="I63083" s="51"/>
      <c r="M63083" s="51"/>
    </row>
    <row r="63084" spans="9:13">
      <c r="I63084" s="51"/>
      <c r="M63084" s="51"/>
    </row>
    <row r="63085" spans="9:13">
      <c r="I63085" s="51"/>
      <c r="M63085" s="51"/>
    </row>
    <row r="63086" spans="9:13">
      <c r="I63086" s="51"/>
      <c r="M63086" s="51"/>
    </row>
    <row r="63087" spans="9:13">
      <c r="I63087" s="51"/>
      <c r="M63087" s="51"/>
    </row>
    <row r="63088" spans="9:13">
      <c r="I63088" s="51"/>
      <c r="M63088" s="51"/>
    </row>
    <row r="63089" spans="9:13">
      <c r="I63089" s="51"/>
      <c r="M63089" s="51"/>
    </row>
    <row r="63090" spans="9:13">
      <c r="I63090" s="51"/>
      <c r="M63090" s="51"/>
    </row>
    <row r="63091" spans="9:13">
      <c r="I63091" s="51"/>
      <c r="M63091" s="51"/>
    </row>
    <row r="63092" spans="9:13">
      <c r="I63092" s="51"/>
      <c r="M63092" s="51"/>
    </row>
    <row r="63093" spans="9:13">
      <c r="I63093" s="51"/>
      <c r="M63093" s="51"/>
    </row>
    <row r="63094" spans="9:13">
      <c r="I63094" s="51"/>
      <c r="M63094" s="51"/>
    </row>
    <row r="63095" spans="9:13">
      <c r="I63095" s="51"/>
      <c r="M63095" s="51"/>
    </row>
    <row r="63096" spans="9:13">
      <c r="I63096" s="51"/>
      <c r="M63096" s="51"/>
    </row>
    <row r="63097" spans="9:13">
      <c r="I63097" s="51"/>
      <c r="M63097" s="51"/>
    </row>
    <row r="63098" spans="9:13">
      <c r="I63098" s="51"/>
      <c r="M63098" s="51"/>
    </row>
    <row r="63099" spans="9:13">
      <c r="I63099" s="51"/>
      <c r="M63099" s="51"/>
    </row>
    <row r="63100" spans="9:13">
      <c r="I63100" s="51"/>
      <c r="M63100" s="51"/>
    </row>
    <row r="63101" spans="9:13">
      <c r="I63101" s="51"/>
      <c r="M63101" s="51"/>
    </row>
    <row r="63102" spans="9:13">
      <c r="I63102" s="51"/>
      <c r="M63102" s="51"/>
    </row>
    <row r="63103" spans="9:13">
      <c r="I63103" s="51"/>
      <c r="M63103" s="51"/>
    </row>
    <row r="63104" spans="9:13">
      <c r="I63104" s="51"/>
      <c r="M63104" s="51"/>
    </row>
    <row r="63105" spans="9:13">
      <c r="I63105" s="51"/>
      <c r="M63105" s="51"/>
    </row>
    <row r="63106" spans="9:13">
      <c r="I63106" s="51"/>
      <c r="M63106" s="51"/>
    </row>
    <row r="63107" spans="9:13">
      <c r="I63107" s="51"/>
      <c r="M63107" s="51"/>
    </row>
    <row r="63108" spans="9:13">
      <c r="I63108" s="51"/>
      <c r="M63108" s="51"/>
    </row>
    <row r="63109" spans="9:13">
      <c r="I63109" s="51"/>
      <c r="M63109" s="51"/>
    </row>
    <row r="63110" spans="9:13">
      <c r="I63110" s="51"/>
      <c r="M63110" s="51"/>
    </row>
    <row r="63111" spans="9:13">
      <c r="I63111" s="51"/>
      <c r="M63111" s="51"/>
    </row>
    <row r="63112" spans="9:13">
      <c r="I63112" s="51"/>
      <c r="M63112" s="51"/>
    </row>
    <row r="63113" spans="9:13">
      <c r="I63113" s="51"/>
      <c r="M63113" s="51"/>
    </row>
    <row r="63114" spans="9:13">
      <c r="I63114" s="51"/>
      <c r="M63114" s="51"/>
    </row>
    <row r="63115" spans="9:13">
      <c r="I63115" s="51"/>
      <c r="M63115" s="51"/>
    </row>
    <row r="63116" spans="9:13">
      <c r="I63116" s="51"/>
      <c r="M63116" s="51"/>
    </row>
    <row r="63117" spans="9:13">
      <c r="I63117" s="51"/>
      <c r="M63117" s="51"/>
    </row>
    <row r="63118" spans="9:13">
      <c r="I63118" s="51"/>
      <c r="M63118" s="51"/>
    </row>
    <row r="63119" spans="9:13">
      <c r="I63119" s="51"/>
      <c r="M63119" s="51"/>
    </row>
    <row r="63120" spans="9:13">
      <c r="I63120" s="51"/>
      <c r="M63120" s="51"/>
    </row>
    <row r="63121" spans="9:13">
      <c r="I63121" s="51"/>
      <c r="M63121" s="51"/>
    </row>
    <row r="63122" spans="9:13">
      <c r="I63122" s="51"/>
      <c r="M63122" s="51"/>
    </row>
    <row r="63123" spans="9:13">
      <c r="I63123" s="51"/>
      <c r="M63123" s="51"/>
    </row>
    <row r="63124" spans="9:13">
      <c r="I63124" s="51"/>
      <c r="M63124" s="51"/>
    </row>
    <row r="63125" spans="9:13">
      <c r="I63125" s="51"/>
      <c r="M63125" s="51"/>
    </row>
    <row r="63126" spans="9:13">
      <c r="I63126" s="51"/>
      <c r="M63126" s="51"/>
    </row>
    <row r="63127" spans="9:13">
      <c r="I63127" s="51"/>
      <c r="M63127" s="51"/>
    </row>
    <row r="63128" spans="9:13">
      <c r="I63128" s="51"/>
      <c r="M63128" s="51"/>
    </row>
    <row r="63129" spans="9:13">
      <c r="I63129" s="51"/>
      <c r="M63129" s="51"/>
    </row>
    <row r="63130" spans="9:13">
      <c r="I63130" s="51"/>
      <c r="M63130" s="51"/>
    </row>
    <row r="63131" spans="9:13">
      <c r="I63131" s="51"/>
      <c r="M63131" s="51"/>
    </row>
    <row r="63132" spans="9:13">
      <c r="I63132" s="51"/>
      <c r="M63132" s="51"/>
    </row>
    <row r="63133" spans="9:13">
      <c r="I63133" s="51"/>
      <c r="M63133" s="51"/>
    </row>
    <row r="63134" spans="9:13">
      <c r="I63134" s="51"/>
      <c r="M63134" s="51"/>
    </row>
    <row r="63135" spans="9:13">
      <c r="I63135" s="51"/>
      <c r="M63135" s="51"/>
    </row>
    <row r="63136" spans="9:13">
      <c r="I63136" s="51"/>
      <c r="M63136" s="51"/>
    </row>
    <row r="63137" spans="9:13">
      <c r="I63137" s="51"/>
      <c r="M63137" s="51"/>
    </row>
    <row r="63138" spans="9:13">
      <c r="I63138" s="51"/>
      <c r="M63138" s="51"/>
    </row>
    <row r="63139" spans="9:13">
      <c r="I63139" s="51"/>
      <c r="M63139" s="51"/>
    </row>
    <row r="63140" spans="9:13">
      <c r="I63140" s="51"/>
      <c r="M63140" s="51"/>
    </row>
    <row r="63141" spans="9:13">
      <c r="I63141" s="51"/>
      <c r="M63141" s="51"/>
    </row>
    <row r="63142" spans="9:13">
      <c r="I63142" s="51"/>
      <c r="M63142" s="51"/>
    </row>
    <row r="63143" spans="9:13">
      <c r="I63143" s="51"/>
      <c r="M63143" s="51"/>
    </row>
    <row r="63144" spans="9:13">
      <c r="I63144" s="51"/>
      <c r="M63144" s="51"/>
    </row>
    <row r="63145" spans="9:13">
      <c r="I63145" s="51"/>
      <c r="M63145" s="51"/>
    </row>
    <row r="63146" spans="9:13">
      <c r="I63146" s="51"/>
      <c r="M63146" s="51"/>
    </row>
    <row r="63147" spans="9:13">
      <c r="I63147" s="51"/>
      <c r="M63147" s="51"/>
    </row>
    <row r="63148" spans="9:13">
      <c r="I63148" s="51"/>
      <c r="M63148" s="51"/>
    </row>
    <row r="63149" spans="9:13">
      <c r="I63149" s="51"/>
      <c r="M63149" s="51"/>
    </row>
    <row r="63150" spans="9:13">
      <c r="I63150" s="51"/>
      <c r="M63150" s="51"/>
    </row>
    <row r="63151" spans="9:13">
      <c r="I63151" s="51"/>
      <c r="M63151" s="51"/>
    </row>
    <row r="63152" spans="9:13">
      <c r="I63152" s="51"/>
      <c r="M63152" s="51"/>
    </row>
    <row r="63153" spans="9:13">
      <c r="I63153" s="51"/>
      <c r="M63153" s="51"/>
    </row>
    <row r="63154" spans="9:13">
      <c r="I63154" s="51"/>
      <c r="M63154" s="51"/>
    </row>
    <row r="63155" spans="9:13">
      <c r="I63155" s="51"/>
      <c r="M63155" s="51"/>
    </row>
    <row r="63156" spans="9:13">
      <c r="I63156" s="51"/>
      <c r="M63156" s="51"/>
    </row>
    <row r="63157" spans="9:13">
      <c r="I63157" s="51"/>
      <c r="M63157" s="51"/>
    </row>
    <row r="63158" spans="9:13">
      <c r="I63158" s="51"/>
      <c r="M63158" s="51"/>
    </row>
    <row r="63159" spans="9:13">
      <c r="I63159" s="51"/>
      <c r="M63159" s="51"/>
    </row>
    <row r="63160" spans="9:13">
      <c r="I63160" s="51"/>
      <c r="M63160" s="51"/>
    </row>
    <row r="63161" spans="9:13">
      <c r="I63161" s="51"/>
      <c r="M63161" s="51"/>
    </row>
    <row r="63162" spans="9:13">
      <c r="I63162" s="51"/>
      <c r="M63162" s="51"/>
    </row>
    <row r="63163" spans="9:13">
      <c r="I63163" s="51"/>
      <c r="M63163" s="51"/>
    </row>
    <row r="63164" spans="9:13">
      <c r="I63164" s="51"/>
      <c r="M63164" s="51"/>
    </row>
    <row r="63165" spans="9:13">
      <c r="I63165" s="51"/>
      <c r="M63165" s="51"/>
    </row>
    <row r="63166" spans="9:13">
      <c r="I63166" s="51"/>
      <c r="M63166" s="51"/>
    </row>
    <row r="63167" spans="9:13">
      <c r="I63167" s="51"/>
      <c r="M63167" s="51"/>
    </row>
    <row r="63168" spans="9:13">
      <c r="I63168" s="51"/>
      <c r="M63168" s="51"/>
    </row>
    <row r="63169" spans="9:13">
      <c r="I63169" s="51"/>
      <c r="M63169" s="51"/>
    </row>
    <row r="63170" spans="9:13">
      <c r="I63170" s="51"/>
      <c r="M63170" s="51"/>
    </row>
    <row r="63171" spans="9:13">
      <c r="I63171" s="51"/>
      <c r="M63171" s="51"/>
    </row>
    <row r="63172" spans="9:13">
      <c r="I63172" s="51"/>
      <c r="M63172" s="51"/>
    </row>
    <row r="63173" spans="9:13">
      <c r="I63173" s="51"/>
      <c r="M63173" s="51"/>
    </row>
    <row r="63174" spans="9:13">
      <c r="I63174" s="51"/>
      <c r="M63174" s="51"/>
    </row>
    <row r="63175" spans="9:13">
      <c r="I63175" s="51"/>
      <c r="M63175" s="51"/>
    </row>
    <row r="63176" spans="9:13">
      <c r="I63176" s="51"/>
      <c r="M63176" s="51"/>
    </row>
    <row r="63177" spans="9:13">
      <c r="I63177" s="51"/>
      <c r="M63177" s="51"/>
    </row>
    <row r="63178" spans="9:13">
      <c r="I63178" s="51"/>
      <c r="M63178" s="51"/>
    </row>
    <row r="63179" spans="9:13">
      <c r="I63179" s="51"/>
      <c r="M63179" s="51"/>
    </row>
    <row r="63180" spans="9:13">
      <c r="I63180" s="51"/>
      <c r="M63180" s="51"/>
    </row>
    <row r="63181" spans="9:13">
      <c r="I63181" s="51"/>
      <c r="M63181" s="51"/>
    </row>
    <row r="63182" spans="9:13">
      <c r="I63182" s="51"/>
      <c r="M63182" s="51"/>
    </row>
    <row r="63183" spans="9:13">
      <c r="I63183" s="51"/>
      <c r="M63183" s="51"/>
    </row>
    <row r="63184" spans="9:13">
      <c r="I63184" s="51"/>
      <c r="M63184" s="51"/>
    </row>
    <row r="63185" spans="9:13">
      <c r="I63185" s="51"/>
      <c r="M63185" s="51"/>
    </row>
    <row r="63186" spans="9:13">
      <c r="I63186" s="51"/>
      <c r="M63186" s="51"/>
    </row>
    <row r="63187" spans="9:13">
      <c r="I63187" s="51"/>
      <c r="M63187" s="51"/>
    </row>
    <row r="63188" spans="9:13">
      <c r="I63188" s="51"/>
      <c r="M63188" s="51"/>
    </row>
    <row r="63189" spans="9:13">
      <c r="I63189" s="51"/>
      <c r="M63189" s="51"/>
    </row>
    <row r="63190" spans="9:13">
      <c r="I63190" s="51"/>
      <c r="M63190" s="51"/>
    </row>
    <row r="63191" spans="9:13">
      <c r="I63191" s="51"/>
      <c r="M63191" s="51"/>
    </row>
    <row r="63192" spans="9:13">
      <c r="I63192" s="51"/>
      <c r="M63192" s="51"/>
    </row>
    <row r="63193" spans="9:13">
      <c r="I63193" s="51"/>
      <c r="M63193" s="51"/>
    </row>
    <row r="63194" spans="9:13">
      <c r="I63194" s="51"/>
      <c r="M63194" s="51"/>
    </row>
    <row r="63195" spans="9:13">
      <c r="I63195" s="51"/>
      <c r="M63195" s="51"/>
    </row>
    <row r="63196" spans="9:13">
      <c r="I63196" s="51"/>
      <c r="M63196" s="51"/>
    </row>
    <row r="63197" spans="9:13">
      <c r="I63197" s="51"/>
      <c r="M63197" s="51"/>
    </row>
    <row r="63198" spans="9:13">
      <c r="I63198" s="51"/>
      <c r="M63198" s="51"/>
    </row>
    <row r="63199" spans="9:13">
      <c r="I63199" s="51"/>
      <c r="M63199" s="51"/>
    </row>
    <row r="63200" spans="9:13">
      <c r="I63200" s="51"/>
      <c r="M63200" s="51"/>
    </row>
    <row r="63201" spans="9:13">
      <c r="I63201" s="51"/>
      <c r="M63201" s="51"/>
    </row>
    <row r="63202" spans="9:13">
      <c r="I63202" s="51"/>
      <c r="M63202" s="51"/>
    </row>
    <row r="63203" spans="9:13">
      <c r="I63203" s="51"/>
      <c r="M63203" s="51"/>
    </row>
    <row r="63204" spans="9:13">
      <c r="I63204" s="51"/>
      <c r="M63204" s="51"/>
    </row>
    <row r="63205" spans="9:13">
      <c r="I63205" s="51"/>
      <c r="M63205" s="51"/>
    </row>
    <row r="63206" spans="9:13">
      <c r="I63206" s="51"/>
      <c r="M63206" s="51"/>
    </row>
    <row r="63207" spans="9:13">
      <c r="I63207" s="51"/>
      <c r="M63207" s="51"/>
    </row>
    <row r="63208" spans="9:13">
      <c r="I63208" s="51"/>
      <c r="M63208" s="51"/>
    </row>
    <row r="63209" spans="9:13">
      <c r="I63209" s="51"/>
      <c r="M63209" s="51"/>
    </row>
    <row r="63210" spans="9:13">
      <c r="I63210" s="51"/>
      <c r="M63210" s="51"/>
    </row>
    <row r="63211" spans="9:13">
      <c r="I63211" s="51"/>
      <c r="M63211" s="51"/>
    </row>
    <row r="63212" spans="9:13">
      <c r="I63212" s="51"/>
      <c r="M63212" s="51"/>
    </row>
    <row r="63213" spans="9:13">
      <c r="I63213" s="51"/>
      <c r="M63213" s="51"/>
    </row>
    <row r="63214" spans="9:13">
      <c r="I63214" s="51"/>
      <c r="M63214" s="51"/>
    </row>
    <row r="63215" spans="9:13">
      <c r="I63215" s="51"/>
      <c r="M63215" s="51"/>
    </row>
    <row r="63216" spans="9:13">
      <c r="I63216" s="51"/>
      <c r="M63216" s="51"/>
    </row>
    <row r="63217" spans="9:13">
      <c r="I63217" s="51"/>
      <c r="M63217" s="51"/>
    </row>
    <row r="63218" spans="9:13">
      <c r="I63218" s="51"/>
      <c r="M63218" s="51"/>
    </row>
    <row r="63219" spans="9:13">
      <c r="I63219" s="51"/>
      <c r="M63219" s="51"/>
    </row>
    <row r="63220" spans="9:13">
      <c r="I63220" s="51"/>
      <c r="M63220" s="51"/>
    </row>
    <row r="63221" spans="9:13">
      <c r="I63221" s="51"/>
      <c r="M63221" s="51"/>
    </row>
    <row r="63222" spans="9:13">
      <c r="I63222" s="51"/>
      <c r="M63222" s="51"/>
    </row>
    <row r="63223" spans="9:13">
      <c r="I63223" s="51"/>
      <c r="M63223" s="51"/>
    </row>
    <row r="63224" spans="9:13">
      <c r="I63224" s="51"/>
      <c r="M63224" s="51"/>
    </row>
    <row r="63225" spans="9:13">
      <c r="I63225" s="51"/>
      <c r="M63225" s="51"/>
    </row>
    <row r="63226" spans="9:13">
      <c r="I63226" s="51"/>
      <c r="M63226" s="51"/>
    </row>
    <row r="63227" spans="9:13">
      <c r="I63227" s="51"/>
      <c r="M63227" s="51"/>
    </row>
    <row r="63228" spans="9:13">
      <c r="I63228" s="51"/>
      <c r="M63228" s="51"/>
    </row>
    <row r="63229" spans="9:13">
      <c r="I63229" s="51"/>
      <c r="M63229" s="51"/>
    </row>
    <row r="63230" spans="9:13">
      <c r="I63230" s="51"/>
      <c r="M63230" s="51"/>
    </row>
    <row r="63231" spans="9:13">
      <c r="I63231" s="51"/>
      <c r="M63231" s="51"/>
    </row>
    <row r="63232" spans="9:13">
      <c r="I63232" s="51"/>
      <c r="M63232" s="51"/>
    </row>
    <row r="63233" spans="9:13">
      <c r="I63233" s="51"/>
      <c r="M63233" s="51"/>
    </row>
    <row r="63234" spans="9:13">
      <c r="I63234" s="51"/>
      <c r="M63234" s="51"/>
    </row>
    <row r="63235" spans="9:13">
      <c r="I63235" s="51"/>
      <c r="M63235" s="51"/>
    </row>
    <row r="63236" spans="9:13">
      <c r="I63236" s="51"/>
      <c r="M63236" s="51"/>
    </row>
    <row r="63237" spans="9:13">
      <c r="I63237" s="51"/>
      <c r="M63237" s="51"/>
    </row>
    <row r="63238" spans="9:13">
      <c r="I63238" s="51"/>
      <c r="M63238" s="51"/>
    </row>
    <row r="63239" spans="9:13">
      <c r="I63239" s="51"/>
      <c r="M63239" s="51"/>
    </row>
    <row r="63240" spans="9:13">
      <c r="I63240" s="51"/>
      <c r="M63240" s="51"/>
    </row>
    <row r="63241" spans="9:13">
      <c r="I63241" s="51"/>
      <c r="M63241" s="51"/>
    </row>
    <row r="63242" spans="9:13">
      <c r="I63242" s="51"/>
      <c r="M63242" s="51"/>
    </row>
    <row r="63243" spans="9:13">
      <c r="I63243" s="51"/>
      <c r="M63243" s="51"/>
    </row>
    <row r="63244" spans="9:13">
      <c r="I63244" s="51"/>
      <c r="M63244" s="51"/>
    </row>
    <row r="63245" spans="9:13">
      <c r="I63245" s="51"/>
      <c r="M63245" s="51"/>
    </row>
    <row r="63246" spans="9:13">
      <c r="I63246" s="51"/>
      <c r="M63246" s="51"/>
    </row>
    <row r="63247" spans="9:13">
      <c r="I63247" s="51"/>
      <c r="M63247" s="51"/>
    </row>
    <row r="63248" spans="9:13">
      <c r="I63248" s="51"/>
      <c r="M63248" s="51"/>
    </row>
    <row r="63249" spans="9:13">
      <c r="I63249" s="51"/>
      <c r="M63249" s="51"/>
    </row>
    <row r="63250" spans="9:13">
      <c r="I63250" s="51"/>
      <c r="M63250" s="51"/>
    </row>
    <row r="63251" spans="9:13">
      <c r="I63251" s="51"/>
      <c r="M63251" s="51"/>
    </row>
    <row r="63252" spans="9:13">
      <c r="I63252" s="51"/>
      <c r="M63252" s="51"/>
    </row>
    <row r="63253" spans="9:13">
      <c r="I63253" s="51"/>
      <c r="M63253" s="51"/>
    </row>
    <row r="63254" spans="9:13">
      <c r="I63254" s="51"/>
      <c r="M63254" s="51"/>
    </row>
    <row r="63255" spans="9:13">
      <c r="I63255" s="51"/>
      <c r="M63255" s="51"/>
    </row>
    <row r="63256" spans="9:13">
      <c r="I63256" s="51"/>
      <c r="M63256" s="51"/>
    </row>
    <row r="63257" spans="9:13">
      <c r="I63257" s="51"/>
      <c r="M63257" s="51"/>
    </row>
    <row r="63258" spans="9:13">
      <c r="I63258" s="51"/>
      <c r="M63258" s="51"/>
    </row>
    <row r="63259" spans="9:13">
      <c r="I63259" s="51"/>
      <c r="M63259" s="51"/>
    </row>
    <row r="63260" spans="9:13">
      <c r="I63260" s="51"/>
      <c r="M63260" s="51"/>
    </row>
    <row r="63261" spans="9:13">
      <c r="I63261" s="51"/>
      <c r="M63261" s="51"/>
    </row>
    <row r="63262" spans="9:13">
      <c r="I63262" s="51"/>
      <c r="M63262" s="51"/>
    </row>
    <row r="63263" spans="9:13">
      <c r="I63263" s="51"/>
      <c r="M63263" s="51"/>
    </row>
    <row r="63264" spans="9:13">
      <c r="I63264" s="51"/>
      <c r="M63264" s="51"/>
    </row>
    <row r="63265" spans="9:13">
      <c r="I63265" s="51"/>
      <c r="M63265" s="51"/>
    </row>
    <row r="63266" spans="9:13">
      <c r="I63266" s="51"/>
      <c r="M63266" s="51"/>
    </row>
    <row r="63267" spans="9:13">
      <c r="I63267" s="51"/>
      <c r="M63267" s="51"/>
    </row>
    <row r="63268" spans="9:13">
      <c r="I63268" s="51"/>
      <c r="M63268" s="51"/>
    </row>
    <row r="63269" spans="9:13">
      <c r="I63269" s="51"/>
      <c r="M63269" s="51"/>
    </row>
    <row r="63270" spans="9:13">
      <c r="I63270" s="51"/>
      <c r="M63270" s="51"/>
    </row>
    <row r="63271" spans="9:13">
      <c r="I63271" s="51"/>
      <c r="M63271" s="51"/>
    </row>
    <row r="63272" spans="9:13">
      <c r="I63272" s="51"/>
      <c r="M63272" s="51"/>
    </row>
    <row r="63273" spans="9:13">
      <c r="I63273" s="51"/>
      <c r="M63273" s="51"/>
    </row>
    <row r="63274" spans="9:13">
      <c r="I63274" s="51"/>
      <c r="M63274" s="51"/>
    </row>
    <row r="63275" spans="9:13">
      <c r="I63275" s="51"/>
      <c r="M63275" s="51"/>
    </row>
    <row r="63276" spans="9:13">
      <c r="I63276" s="51"/>
      <c r="M63276" s="51"/>
    </row>
    <row r="63277" spans="9:13">
      <c r="I63277" s="51"/>
      <c r="M63277" s="51"/>
    </row>
    <row r="63278" spans="9:13">
      <c r="I63278" s="51"/>
      <c r="M63278" s="51"/>
    </row>
    <row r="63279" spans="9:13">
      <c r="I63279" s="51"/>
      <c r="M63279" s="51"/>
    </row>
    <row r="63280" spans="9:13">
      <c r="I63280" s="51"/>
      <c r="M63280" s="51"/>
    </row>
    <row r="63281" spans="9:13">
      <c r="I63281" s="51"/>
      <c r="M63281" s="51"/>
    </row>
    <row r="63282" spans="9:13">
      <c r="I63282" s="51"/>
      <c r="M63282" s="51"/>
    </row>
    <row r="63283" spans="9:13">
      <c r="I63283" s="51"/>
      <c r="M63283" s="51"/>
    </row>
    <row r="63284" spans="9:13">
      <c r="I63284" s="51"/>
      <c r="M63284" s="51"/>
    </row>
    <row r="63285" spans="9:13">
      <c r="I63285" s="51"/>
      <c r="M63285" s="51"/>
    </row>
    <row r="63286" spans="9:13">
      <c r="I63286" s="51"/>
      <c r="M63286" s="51"/>
    </row>
    <row r="63287" spans="9:13">
      <c r="I63287" s="51"/>
      <c r="M63287" s="51"/>
    </row>
    <row r="63288" spans="9:13">
      <c r="I63288" s="51"/>
      <c r="M63288" s="51"/>
    </row>
    <row r="63289" spans="9:13">
      <c r="I63289" s="51"/>
      <c r="M63289" s="51"/>
    </row>
    <row r="63290" spans="9:13">
      <c r="I63290" s="51"/>
      <c r="M63290" s="51"/>
    </row>
    <row r="63291" spans="9:13">
      <c r="I63291" s="51"/>
      <c r="M63291" s="51"/>
    </row>
    <row r="63292" spans="9:13">
      <c r="I63292" s="51"/>
      <c r="M63292" s="51"/>
    </row>
    <row r="63293" spans="9:13">
      <c r="I63293" s="51"/>
      <c r="M63293" s="51"/>
    </row>
    <row r="63294" spans="9:13">
      <c r="I63294" s="51"/>
      <c r="M63294" s="51"/>
    </row>
    <row r="63295" spans="9:13">
      <c r="I63295" s="51"/>
      <c r="M63295" s="51"/>
    </row>
    <row r="63296" spans="9:13">
      <c r="I63296" s="51"/>
      <c r="M63296" s="51"/>
    </row>
    <row r="63297" spans="9:13">
      <c r="I63297" s="51"/>
      <c r="M63297" s="51"/>
    </row>
    <row r="63298" spans="9:13">
      <c r="I63298" s="51"/>
      <c r="M63298" s="51"/>
    </row>
    <row r="63299" spans="9:13">
      <c r="I63299" s="51"/>
      <c r="M63299" s="51"/>
    </row>
    <row r="63300" spans="9:13">
      <c r="I63300" s="51"/>
      <c r="M63300" s="51"/>
    </row>
    <row r="63301" spans="9:13">
      <c r="I63301" s="51"/>
      <c r="M63301" s="51"/>
    </row>
    <row r="63302" spans="9:13">
      <c r="I63302" s="51"/>
      <c r="M63302" s="51"/>
    </row>
    <row r="63303" spans="9:13">
      <c r="I63303" s="51"/>
      <c r="M63303" s="51"/>
    </row>
    <row r="63304" spans="9:13">
      <c r="I63304" s="51"/>
      <c r="M63304" s="51"/>
    </row>
    <row r="63305" spans="9:13">
      <c r="I63305" s="51"/>
      <c r="M63305" s="51"/>
    </row>
    <row r="63306" spans="9:13">
      <c r="I63306" s="51"/>
      <c r="M63306" s="51"/>
    </row>
    <row r="63307" spans="9:13">
      <c r="I63307" s="51"/>
      <c r="M63307" s="51"/>
    </row>
    <row r="63308" spans="9:13">
      <c r="I63308" s="51"/>
      <c r="M63308" s="51"/>
    </row>
    <row r="63309" spans="9:13">
      <c r="I63309" s="51"/>
      <c r="M63309" s="51"/>
    </row>
    <row r="63310" spans="9:13">
      <c r="I63310" s="51"/>
      <c r="M63310" s="51"/>
    </row>
    <row r="63311" spans="9:13">
      <c r="I63311" s="51"/>
      <c r="M63311" s="51"/>
    </row>
    <row r="63312" spans="9:13">
      <c r="I63312" s="51"/>
      <c r="M63312" s="51"/>
    </row>
    <row r="63313" spans="9:13">
      <c r="I63313" s="51"/>
      <c r="M63313" s="51"/>
    </row>
    <row r="63314" spans="9:13">
      <c r="I63314" s="51"/>
      <c r="M63314" s="51"/>
    </row>
    <row r="63315" spans="9:13">
      <c r="I63315" s="51"/>
      <c r="M63315" s="51"/>
    </row>
    <row r="63316" spans="9:13">
      <c r="I63316" s="51"/>
      <c r="M63316" s="51"/>
    </row>
    <row r="63317" spans="9:13">
      <c r="I63317" s="51"/>
      <c r="M63317" s="51"/>
    </row>
    <row r="63318" spans="9:13">
      <c r="I63318" s="51"/>
      <c r="M63318" s="51"/>
    </row>
    <row r="63319" spans="9:13">
      <c r="I63319" s="51"/>
      <c r="M63319" s="51"/>
    </row>
    <row r="63320" spans="9:13">
      <c r="I63320" s="51"/>
      <c r="M63320" s="51"/>
    </row>
    <row r="63321" spans="9:13">
      <c r="I63321" s="51"/>
      <c r="M63321" s="51"/>
    </row>
    <row r="63322" spans="9:13">
      <c r="I63322" s="51"/>
      <c r="M63322" s="51"/>
    </row>
    <row r="63323" spans="9:13">
      <c r="I63323" s="51"/>
      <c r="M63323" s="51"/>
    </row>
    <row r="63324" spans="9:13">
      <c r="I63324" s="51"/>
      <c r="M63324" s="51"/>
    </row>
    <row r="63325" spans="9:13">
      <c r="I63325" s="51"/>
      <c r="M63325" s="51"/>
    </row>
    <row r="63326" spans="9:13">
      <c r="I63326" s="51"/>
      <c r="M63326" s="51"/>
    </row>
    <row r="63327" spans="9:13">
      <c r="I63327" s="51"/>
      <c r="M63327" s="51"/>
    </row>
    <row r="63328" spans="9:13">
      <c r="I63328" s="51"/>
      <c r="M63328" s="51"/>
    </row>
    <row r="63329" spans="9:13">
      <c r="I63329" s="51"/>
      <c r="M63329" s="51"/>
    </row>
    <row r="63330" spans="9:13">
      <c r="I63330" s="51"/>
      <c r="M63330" s="51"/>
    </row>
    <row r="63331" spans="9:13">
      <c r="I63331" s="51"/>
      <c r="M63331" s="51"/>
    </row>
    <row r="63332" spans="9:13">
      <c r="I63332" s="51"/>
      <c r="M63332" s="51"/>
    </row>
    <row r="63333" spans="9:13">
      <c r="I63333" s="51"/>
      <c r="M63333" s="51"/>
    </row>
    <row r="63334" spans="9:13">
      <c r="I63334" s="51"/>
      <c r="M63334" s="51"/>
    </row>
    <row r="63335" spans="9:13">
      <c r="I63335" s="51"/>
      <c r="M63335" s="51"/>
    </row>
    <row r="63336" spans="9:13">
      <c r="I63336" s="51"/>
      <c r="M63336" s="51"/>
    </row>
    <row r="63337" spans="9:13">
      <c r="I63337" s="51"/>
      <c r="M63337" s="51"/>
    </row>
    <row r="63338" spans="9:13">
      <c r="I63338" s="51"/>
      <c r="M63338" s="51"/>
    </row>
    <row r="63339" spans="9:13">
      <c r="I63339" s="51"/>
      <c r="M63339" s="51"/>
    </row>
    <row r="63340" spans="9:13">
      <c r="I63340" s="51"/>
      <c r="M63340" s="51"/>
    </row>
    <row r="63341" spans="9:13">
      <c r="I63341" s="51"/>
      <c r="M63341" s="51"/>
    </row>
    <row r="63342" spans="9:13">
      <c r="I63342" s="51"/>
      <c r="M63342" s="51"/>
    </row>
    <row r="63343" spans="9:13">
      <c r="I63343" s="51"/>
      <c r="M63343" s="51"/>
    </row>
    <row r="63344" spans="9:13">
      <c r="I63344" s="51"/>
      <c r="M63344" s="51"/>
    </row>
    <row r="63345" spans="9:13">
      <c r="I63345" s="51"/>
      <c r="M63345" s="51"/>
    </row>
    <row r="63346" spans="9:13">
      <c r="I63346" s="51"/>
      <c r="M63346" s="51"/>
    </row>
    <row r="63347" spans="9:13">
      <c r="I63347" s="51"/>
      <c r="M63347" s="51"/>
    </row>
    <row r="63348" spans="9:13">
      <c r="I63348" s="51"/>
      <c r="M63348" s="51"/>
    </row>
    <row r="63349" spans="9:13">
      <c r="I63349" s="51"/>
      <c r="M63349" s="51"/>
    </row>
    <row r="63350" spans="9:13">
      <c r="I63350" s="51"/>
      <c r="M63350" s="51"/>
    </row>
    <row r="63351" spans="9:13">
      <c r="I63351" s="51"/>
      <c r="M63351" s="51"/>
    </row>
    <row r="63352" spans="9:13">
      <c r="I63352" s="51"/>
      <c r="M63352" s="51"/>
    </row>
    <row r="63353" spans="9:13">
      <c r="I63353" s="51"/>
      <c r="M63353" s="51"/>
    </row>
    <row r="63354" spans="9:13">
      <c r="I63354" s="51"/>
      <c r="M63354" s="51"/>
    </row>
    <row r="63355" spans="9:13">
      <c r="I63355" s="51"/>
      <c r="M63355" s="51"/>
    </row>
    <row r="63356" spans="9:13">
      <c r="I63356" s="51"/>
      <c r="M63356" s="51"/>
    </row>
    <row r="63357" spans="9:13">
      <c r="I63357" s="51"/>
      <c r="M63357" s="51"/>
    </row>
    <row r="63358" spans="9:13">
      <c r="I63358" s="51"/>
      <c r="M63358" s="51"/>
    </row>
    <row r="63359" spans="9:13">
      <c r="I63359" s="51"/>
      <c r="M63359" s="51"/>
    </row>
    <row r="63360" spans="9:13">
      <c r="I63360" s="51"/>
      <c r="M63360" s="51"/>
    </row>
    <row r="63361" spans="9:13">
      <c r="I63361" s="51"/>
      <c r="M63361" s="51"/>
    </row>
    <row r="63362" spans="9:13">
      <c r="I63362" s="51"/>
      <c r="M63362" s="51"/>
    </row>
    <row r="63363" spans="9:13">
      <c r="I63363" s="51"/>
      <c r="M63363" s="51"/>
    </row>
    <row r="63364" spans="9:13">
      <c r="I63364" s="51"/>
      <c r="M63364" s="51"/>
    </row>
    <row r="63365" spans="9:13">
      <c r="I63365" s="51"/>
      <c r="M63365" s="51"/>
    </row>
    <row r="63366" spans="9:13">
      <c r="I63366" s="51"/>
      <c r="M63366" s="51"/>
    </row>
    <row r="63367" spans="9:13">
      <c r="I63367" s="51"/>
      <c r="M63367" s="51"/>
    </row>
    <row r="63368" spans="9:13">
      <c r="I63368" s="51"/>
      <c r="M63368" s="51"/>
    </row>
    <row r="63369" spans="9:13">
      <c r="I63369" s="51"/>
      <c r="M63369" s="51"/>
    </row>
    <row r="63370" spans="9:13">
      <c r="I63370" s="51"/>
      <c r="M63370" s="51"/>
    </row>
    <row r="63371" spans="9:13">
      <c r="I63371" s="51"/>
      <c r="M63371" s="51"/>
    </row>
    <row r="63372" spans="9:13">
      <c r="I63372" s="51"/>
      <c r="M63372" s="51"/>
    </row>
    <row r="63373" spans="9:13">
      <c r="I63373" s="51"/>
      <c r="M63373" s="51"/>
    </row>
    <row r="63374" spans="9:13">
      <c r="I63374" s="51"/>
      <c r="M63374" s="51"/>
    </row>
    <row r="63375" spans="9:13">
      <c r="I63375" s="51"/>
      <c r="M63375" s="51"/>
    </row>
    <row r="63376" spans="9:13">
      <c r="I63376" s="51"/>
      <c r="M63376" s="51"/>
    </row>
    <row r="63377" spans="9:13">
      <c r="I63377" s="51"/>
      <c r="M63377" s="51"/>
    </row>
    <row r="63378" spans="9:13">
      <c r="I63378" s="51"/>
      <c r="M63378" s="51"/>
    </row>
    <row r="63379" spans="9:13">
      <c r="I63379" s="51"/>
      <c r="M63379" s="51"/>
    </row>
    <row r="63380" spans="9:13">
      <c r="I63380" s="51"/>
      <c r="M63380" s="51"/>
    </row>
    <row r="63381" spans="9:13">
      <c r="I63381" s="51"/>
      <c r="M63381" s="51"/>
    </row>
    <row r="63382" spans="9:13">
      <c r="I63382" s="51"/>
      <c r="M63382" s="51"/>
    </row>
    <row r="63383" spans="9:13">
      <c r="I63383" s="51"/>
      <c r="M63383" s="51"/>
    </row>
    <row r="63384" spans="9:13">
      <c r="I63384" s="51"/>
      <c r="M63384" s="51"/>
    </row>
    <row r="63385" spans="9:13">
      <c r="I63385" s="51"/>
      <c r="M63385" s="51"/>
    </row>
    <row r="63386" spans="9:13">
      <c r="I63386" s="51"/>
      <c r="M63386" s="51"/>
    </row>
    <row r="63387" spans="9:13">
      <c r="I63387" s="51"/>
      <c r="M63387" s="51"/>
    </row>
    <row r="63388" spans="9:13">
      <c r="I63388" s="51"/>
      <c r="M63388" s="51"/>
    </row>
    <row r="63389" spans="9:13">
      <c r="I63389" s="51"/>
      <c r="M63389" s="51"/>
    </row>
    <row r="63390" spans="9:13">
      <c r="I63390" s="51"/>
      <c r="M63390" s="51"/>
    </row>
    <row r="63391" spans="9:13">
      <c r="I63391" s="51"/>
      <c r="M63391" s="51"/>
    </row>
    <row r="63392" spans="9:13">
      <c r="I63392" s="51"/>
      <c r="M63392" s="51"/>
    </row>
    <row r="63393" spans="9:13">
      <c r="I63393" s="51"/>
      <c r="M63393" s="51"/>
    </row>
    <row r="63394" spans="9:13">
      <c r="I63394" s="51"/>
      <c r="M63394" s="51"/>
    </row>
    <row r="63395" spans="9:13">
      <c r="I63395" s="51"/>
      <c r="M63395" s="51"/>
    </row>
    <row r="63396" spans="9:13">
      <c r="I63396" s="51"/>
      <c r="M63396" s="51"/>
    </row>
    <row r="63397" spans="9:13">
      <c r="I63397" s="51"/>
      <c r="M63397" s="51"/>
    </row>
    <row r="63398" spans="9:13">
      <c r="I63398" s="51"/>
      <c r="M63398" s="51"/>
    </row>
    <row r="63399" spans="9:13">
      <c r="I63399" s="51"/>
      <c r="M63399" s="51"/>
    </row>
    <row r="63400" spans="9:13">
      <c r="I63400" s="51"/>
      <c r="M63400" s="51"/>
    </row>
    <row r="63401" spans="9:13">
      <c r="I63401" s="51"/>
      <c r="M63401" s="51"/>
    </row>
    <row r="63402" spans="9:13">
      <c r="I63402" s="51"/>
      <c r="M63402" s="51"/>
    </row>
    <row r="63403" spans="9:13">
      <c r="I63403" s="51"/>
      <c r="M63403" s="51"/>
    </row>
    <row r="63404" spans="9:13">
      <c r="I63404" s="51"/>
      <c r="M63404" s="51"/>
    </row>
    <row r="63405" spans="9:13">
      <c r="I63405" s="51"/>
      <c r="M63405" s="51"/>
    </row>
    <row r="63406" spans="9:13">
      <c r="I63406" s="51"/>
      <c r="M63406" s="51"/>
    </row>
    <row r="63407" spans="9:13">
      <c r="I63407" s="51"/>
      <c r="M63407" s="51"/>
    </row>
    <row r="63408" spans="9:13">
      <c r="I63408" s="51"/>
      <c r="M63408" s="51"/>
    </row>
    <row r="63409" spans="9:13">
      <c r="I63409" s="51"/>
      <c r="M63409" s="51"/>
    </row>
    <row r="63410" spans="9:13">
      <c r="I63410" s="51"/>
      <c r="M63410" s="51"/>
    </row>
    <row r="63411" spans="9:13">
      <c r="I63411" s="51"/>
      <c r="M63411" s="51"/>
    </row>
    <row r="63412" spans="9:13">
      <c r="I63412" s="51"/>
      <c r="M63412" s="51"/>
    </row>
    <row r="63413" spans="9:13">
      <c r="I63413" s="51"/>
      <c r="M63413" s="51"/>
    </row>
    <row r="63414" spans="9:13">
      <c r="I63414" s="51"/>
      <c r="M63414" s="51"/>
    </row>
    <row r="63415" spans="9:13">
      <c r="I63415" s="51"/>
      <c r="M63415" s="51"/>
    </row>
    <row r="63416" spans="9:13">
      <c r="I63416" s="51"/>
      <c r="M63416" s="51"/>
    </row>
    <row r="63417" spans="9:13">
      <c r="I63417" s="51"/>
      <c r="M63417" s="51"/>
    </row>
    <row r="63418" spans="9:13">
      <c r="I63418" s="51"/>
      <c r="M63418" s="51"/>
    </row>
    <row r="63419" spans="9:13">
      <c r="I63419" s="51"/>
      <c r="M63419" s="51"/>
    </row>
    <row r="63420" spans="9:13">
      <c r="I63420" s="51"/>
      <c r="M63420" s="51"/>
    </row>
    <row r="63421" spans="9:13">
      <c r="I63421" s="51"/>
      <c r="M63421" s="51"/>
    </row>
    <row r="63422" spans="9:13">
      <c r="I63422" s="51"/>
      <c r="M63422" s="51"/>
    </row>
    <row r="63423" spans="9:13">
      <c r="I63423" s="51"/>
      <c r="M63423" s="51"/>
    </row>
    <row r="63424" spans="9:13">
      <c r="I63424" s="51"/>
      <c r="M63424" s="51"/>
    </row>
    <row r="63425" spans="9:13">
      <c r="I63425" s="51"/>
      <c r="M63425" s="51"/>
    </row>
    <row r="63426" spans="9:13">
      <c r="I63426" s="51"/>
      <c r="M63426" s="51"/>
    </row>
    <row r="63427" spans="9:13">
      <c r="I63427" s="51"/>
      <c r="M63427" s="51"/>
    </row>
    <row r="63428" spans="9:13">
      <c r="I63428" s="51"/>
      <c r="M63428" s="51"/>
    </row>
    <row r="63429" spans="9:13">
      <c r="I63429" s="51"/>
      <c r="M63429" s="51"/>
    </row>
    <row r="63430" spans="9:13">
      <c r="I63430" s="51"/>
      <c r="M63430" s="51"/>
    </row>
    <row r="63431" spans="9:13">
      <c r="I63431" s="51"/>
      <c r="M63431" s="51"/>
    </row>
    <row r="63432" spans="9:13">
      <c r="I63432" s="51"/>
      <c r="M63432" s="51"/>
    </row>
    <row r="63433" spans="9:13">
      <c r="I63433" s="51"/>
      <c r="M63433" s="51"/>
    </row>
    <row r="63434" spans="9:13">
      <c r="I63434" s="51"/>
      <c r="M63434" s="51"/>
    </row>
    <row r="63435" spans="9:13">
      <c r="I63435" s="51"/>
      <c r="M63435" s="51"/>
    </row>
    <row r="63436" spans="9:13">
      <c r="I63436" s="51"/>
      <c r="M63436" s="51"/>
    </row>
    <row r="63437" spans="9:13">
      <c r="I63437" s="51"/>
      <c r="M63437" s="51"/>
    </row>
    <row r="63438" spans="9:13">
      <c r="I63438" s="51"/>
      <c r="M63438" s="51"/>
    </row>
    <row r="63439" spans="9:13">
      <c r="I63439" s="51"/>
      <c r="M63439" s="51"/>
    </row>
    <row r="63440" spans="9:13">
      <c r="I63440" s="51"/>
      <c r="M63440" s="51"/>
    </row>
    <row r="63441" spans="9:13">
      <c r="I63441" s="51"/>
      <c r="M63441" s="51"/>
    </row>
    <row r="63442" spans="9:13">
      <c r="I63442" s="51"/>
      <c r="M63442" s="51"/>
    </row>
    <row r="63443" spans="9:13">
      <c r="I63443" s="51"/>
      <c r="M63443" s="51"/>
    </row>
    <row r="63444" spans="9:13">
      <c r="I63444" s="51"/>
      <c r="M63444" s="51"/>
    </row>
    <row r="63445" spans="9:13">
      <c r="I63445" s="51"/>
      <c r="M63445" s="51"/>
    </row>
    <row r="63446" spans="9:13">
      <c r="I63446" s="51"/>
      <c r="M63446" s="51"/>
    </row>
    <row r="63447" spans="9:13">
      <c r="I63447" s="51"/>
      <c r="M63447" s="51"/>
    </row>
    <row r="63448" spans="9:13">
      <c r="I63448" s="51"/>
      <c r="M63448" s="51"/>
    </row>
    <row r="63449" spans="9:13">
      <c r="I63449" s="51"/>
      <c r="M63449" s="51"/>
    </row>
    <row r="63450" spans="9:13">
      <c r="I63450" s="51"/>
      <c r="M63450" s="51"/>
    </row>
    <row r="63451" spans="9:13">
      <c r="I63451" s="51"/>
      <c r="M63451" s="51"/>
    </row>
    <row r="63452" spans="9:13">
      <c r="I63452" s="51"/>
      <c r="M63452" s="51"/>
    </row>
    <row r="63453" spans="9:13">
      <c r="I63453" s="51"/>
      <c r="M63453" s="51"/>
    </row>
    <row r="63454" spans="9:13">
      <c r="I63454" s="51"/>
      <c r="M63454" s="51"/>
    </row>
    <row r="63455" spans="9:13">
      <c r="I63455" s="51"/>
      <c r="M63455" s="51"/>
    </row>
    <row r="63456" spans="9:13">
      <c r="I63456" s="51"/>
      <c r="M63456" s="51"/>
    </row>
    <row r="63457" spans="9:13">
      <c r="I63457" s="51"/>
      <c r="M63457" s="51"/>
    </row>
    <row r="63458" spans="9:13">
      <c r="I63458" s="51"/>
      <c r="M63458" s="51"/>
    </row>
    <row r="63459" spans="9:13">
      <c r="I63459" s="51"/>
      <c r="M63459" s="51"/>
    </row>
    <row r="63460" spans="9:13">
      <c r="I63460" s="51"/>
      <c r="M63460" s="51"/>
    </row>
    <row r="63461" spans="9:13">
      <c r="I63461" s="51"/>
      <c r="M63461" s="51"/>
    </row>
    <row r="63462" spans="9:13">
      <c r="I63462" s="51"/>
      <c r="M63462" s="51"/>
    </row>
    <row r="63463" spans="9:13">
      <c r="I63463" s="51"/>
      <c r="M63463" s="51"/>
    </row>
    <row r="63464" spans="9:13">
      <c r="I63464" s="51"/>
      <c r="M63464" s="51"/>
    </row>
    <row r="63465" spans="9:13">
      <c r="I63465" s="51"/>
      <c r="M63465" s="51"/>
    </row>
    <row r="63466" spans="9:13">
      <c r="I63466" s="51"/>
      <c r="M63466" s="51"/>
    </row>
    <row r="63467" spans="9:13">
      <c r="I63467" s="51"/>
      <c r="M63467" s="51"/>
    </row>
    <row r="63468" spans="9:13">
      <c r="I63468" s="51"/>
      <c r="M63468" s="51"/>
    </row>
    <row r="63469" spans="9:13">
      <c r="I63469" s="51"/>
      <c r="M63469" s="51"/>
    </row>
    <row r="63470" spans="9:13">
      <c r="I63470" s="51"/>
      <c r="M63470" s="51"/>
    </row>
    <row r="63471" spans="9:13">
      <c r="I63471" s="51"/>
      <c r="M63471" s="51"/>
    </row>
    <row r="63472" spans="9:13">
      <c r="I63472" s="51"/>
      <c r="M63472" s="51"/>
    </row>
    <row r="63473" spans="9:13">
      <c r="I63473" s="51"/>
      <c r="M63473" s="51"/>
    </row>
    <row r="63474" spans="9:13">
      <c r="I63474" s="51"/>
      <c r="M63474" s="51"/>
    </row>
    <row r="63475" spans="9:13">
      <c r="I63475" s="51"/>
      <c r="M63475" s="51"/>
    </row>
    <row r="63476" spans="9:13">
      <c r="I63476" s="51"/>
      <c r="M63476" s="51"/>
    </row>
    <row r="63477" spans="9:13">
      <c r="I63477" s="51"/>
      <c r="M63477" s="51"/>
    </row>
    <row r="63478" spans="9:13">
      <c r="I63478" s="51"/>
      <c r="M63478" s="51"/>
    </row>
    <row r="63479" spans="9:13">
      <c r="I63479" s="51"/>
      <c r="M63479" s="51"/>
    </row>
    <row r="63480" spans="9:13">
      <c r="I63480" s="51"/>
      <c r="M63480" s="51"/>
    </row>
    <row r="63481" spans="9:13">
      <c r="I63481" s="51"/>
      <c r="M63481" s="51"/>
    </row>
    <row r="63482" spans="9:13">
      <c r="I63482" s="51"/>
      <c r="M63482" s="51"/>
    </row>
    <row r="63483" spans="9:13">
      <c r="I63483" s="51"/>
      <c r="M63483" s="51"/>
    </row>
    <row r="63484" spans="9:13">
      <c r="I63484" s="51"/>
      <c r="M63484" s="51"/>
    </row>
    <row r="63485" spans="9:13">
      <c r="I63485" s="51"/>
      <c r="M63485" s="51"/>
    </row>
    <row r="63486" spans="9:13">
      <c r="I63486" s="51"/>
      <c r="M63486" s="51"/>
    </row>
    <row r="63487" spans="9:13">
      <c r="I63487" s="51"/>
      <c r="M63487" s="51"/>
    </row>
    <row r="63488" spans="9:13">
      <c r="I63488" s="51"/>
      <c r="M63488" s="51"/>
    </row>
    <row r="63489" spans="9:13">
      <c r="I63489" s="51"/>
      <c r="M63489" s="51"/>
    </row>
    <row r="63490" spans="9:13">
      <c r="I63490" s="51"/>
      <c r="M63490" s="51"/>
    </row>
    <row r="63491" spans="9:13">
      <c r="I63491" s="51"/>
      <c r="M63491" s="51"/>
    </row>
    <row r="63492" spans="9:13">
      <c r="I63492" s="51"/>
      <c r="M63492" s="51"/>
    </row>
    <row r="63493" spans="9:13">
      <c r="I63493" s="51"/>
      <c r="M63493" s="51"/>
    </row>
    <row r="63494" spans="9:13">
      <c r="I63494" s="51"/>
      <c r="M63494" s="51"/>
    </row>
    <row r="63495" spans="9:13">
      <c r="I63495" s="51"/>
      <c r="M63495" s="51"/>
    </row>
    <row r="63496" spans="9:13">
      <c r="I63496" s="51"/>
      <c r="M63496" s="51"/>
    </row>
    <row r="63497" spans="9:13">
      <c r="I63497" s="51"/>
      <c r="M63497" s="51"/>
    </row>
    <row r="63498" spans="9:13">
      <c r="I63498" s="51"/>
      <c r="M63498" s="51"/>
    </row>
    <row r="63499" spans="9:13">
      <c r="I63499" s="51"/>
      <c r="M63499" s="51"/>
    </row>
    <row r="63500" spans="9:13">
      <c r="I63500" s="51"/>
      <c r="M63500" s="51"/>
    </row>
    <row r="63501" spans="9:13">
      <c r="I63501" s="51"/>
      <c r="M63501" s="51"/>
    </row>
    <row r="63502" spans="9:13">
      <c r="I63502" s="51"/>
      <c r="M63502" s="51"/>
    </row>
    <row r="63503" spans="9:13">
      <c r="I63503" s="51"/>
      <c r="M63503" s="51"/>
    </row>
    <row r="63504" spans="9:13">
      <c r="I63504" s="51"/>
      <c r="M63504" s="51"/>
    </row>
    <row r="63505" spans="9:13">
      <c r="I63505" s="51"/>
      <c r="M63505" s="51"/>
    </row>
    <row r="63506" spans="9:13">
      <c r="I63506" s="51"/>
      <c r="M63506" s="51"/>
    </row>
    <row r="63507" spans="9:13">
      <c r="I63507" s="51"/>
      <c r="M63507" s="51"/>
    </row>
    <row r="63508" spans="9:13">
      <c r="I63508" s="51"/>
      <c r="M63508" s="51"/>
    </row>
    <row r="63509" spans="9:13">
      <c r="I63509" s="51"/>
      <c r="M63509" s="51"/>
    </row>
    <row r="63510" spans="9:13">
      <c r="I63510" s="51"/>
      <c r="M63510" s="51"/>
    </row>
    <row r="63511" spans="9:13">
      <c r="I63511" s="51"/>
      <c r="M63511" s="51"/>
    </row>
    <row r="63512" spans="9:13">
      <c r="I63512" s="51"/>
      <c r="M63512" s="51"/>
    </row>
    <row r="63513" spans="9:13">
      <c r="I63513" s="51"/>
      <c r="M63513" s="51"/>
    </row>
    <row r="63514" spans="9:13">
      <c r="I63514" s="51"/>
      <c r="M63514" s="51"/>
    </row>
    <row r="63515" spans="9:13">
      <c r="I63515" s="51"/>
      <c r="M63515" s="51"/>
    </row>
    <row r="63516" spans="9:13">
      <c r="I63516" s="51"/>
      <c r="M63516" s="51"/>
    </row>
    <row r="63517" spans="9:13">
      <c r="I63517" s="51"/>
      <c r="M63517" s="51"/>
    </row>
    <row r="63518" spans="9:13">
      <c r="I63518" s="51"/>
      <c r="M63518" s="51"/>
    </row>
    <row r="63519" spans="9:13">
      <c r="I63519" s="51"/>
      <c r="M63519" s="51"/>
    </row>
    <row r="63520" spans="9:13">
      <c r="I63520" s="51"/>
      <c r="M63520" s="51"/>
    </row>
    <row r="63521" spans="9:13">
      <c r="I63521" s="51"/>
      <c r="M63521" s="51"/>
    </row>
    <row r="63522" spans="9:13">
      <c r="I63522" s="51"/>
      <c r="M63522" s="51"/>
    </row>
    <row r="63523" spans="9:13">
      <c r="I63523" s="51"/>
      <c r="M63523" s="51"/>
    </row>
    <row r="63524" spans="9:13">
      <c r="I63524" s="51"/>
      <c r="M63524" s="51"/>
    </row>
    <row r="63525" spans="9:13">
      <c r="I63525" s="51"/>
      <c r="M63525" s="51"/>
    </row>
    <row r="63526" spans="9:13">
      <c r="I63526" s="51"/>
      <c r="M63526" s="51"/>
    </row>
    <row r="63527" spans="9:13">
      <c r="I63527" s="51"/>
      <c r="M63527" s="51"/>
    </row>
    <row r="63528" spans="9:13">
      <c r="I63528" s="51"/>
      <c r="M63528" s="51"/>
    </row>
    <row r="63529" spans="9:13">
      <c r="I63529" s="51"/>
      <c r="M63529" s="51"/>
    </row>
    <row r="63530" spans="9:13">
      <c r="I63530" s="51"/>
      <c r="M63530" s="51"/>
    </row>
    <row r="63531" spans="9:13">
      <c r="I63531" s="51"/>
      <c r="M63531" s="51"/>
    </row>
    <row r="63532" spans="9:13">
      <c r="I63532" s="51"/>
      <c r="M63532" s="51"/>
    </row>
    <row r="63533" spans="9:13">
      <c r="I63533" s="51"/>
      <c r="M63533" s="51"/>
    </row>
    <row r="63534" spans="9:13">
      <c r="I63534" s="51"/>
      <c r="M63534" s="51"/>
    </row>
    <row r="63535" spans="9:13">
      <c r="I63535" s="51"/>
      <c r="M63535" s="51"/>
    </row>
    <row r="63536" spans="9:13">
      <c r="I63536" s="51"/>
      <c r="M63536" s="51"/>
    </row>
    <row r="63537" spans="9:13">
      <c r="I63537" s="51"/>
      <c r="M63537" s="51"/>
    </row>
    <row r="63538" spans="9:13">
      <c r="I63538" s="51"/>
      <c r="M63538" s="51"/>
    </row>
    <row r="63539" spans="9:13">
      <c r="I63539" s="51"/>
      <c r="M63539" s="51"/>
    </row>
    <row r="63540" spans="9:13">
      <c r="I63540" s="51"/>
      <c r="M63540" s="51"/>
    </row>
    <row r="63541" spans="9:13">
      <c r="I63541" s="51"/>
      <c r="M63541" s="51"/>
    </row>
    <row r="63542" spans="9:13">
      <c r="I63542" s="51"/>
      <c r="M63542" s="51"/>
    </row>
    <row r="63543" spans="9:13">
      <c r="I63543" s="51"/>
      <c r="M63543" s="51"/>
    </row>
    <row r="63544" spans="9:13">
      <c r="I63544" s="51"/>
      <c r="M63544" s="51"/>
    </row>
    <row r="63545" spans="9:13">
      <c r="I63545" s="51"/>
      <c r="M63545" s="51"/>
    </row>
    <row r="63546" spans="9:13">
      <c r="I63546" s="51"/>
      <c r="M63546" s="51"/>
    </row>
    <row r="63547" spans="9:13">
      <c r="I63547" s="51"/>
      <c r="M63547" s="51"/>
    </row>
    <row r="63548" spans="9:13">
      <c r="I63548" s="51"/>
      <c r="M63548" s="51"/>
    </row>
    <row r="63549" spans="9:13">
      <c r="I63549" s="51"/>
      <c r="M63549" s="51"/>
    </row>
    <row r="63550" spans="9:13">
      <c r="I63550" s="51"/>
      <c r="M63550" s="51"/>
    </row>
    <row r="63551" spans="9:13">
      <c r="I63551" s="51"/>
      <c r="M63551" s="51"/>
    </row>
    <row r="63552" spans="9:13">
      <c r="I63552" s="51"/>
      <c r="M63552" s="51"/>
    </row>
    <row r="63553" spans="9:13">
      <c r="I63553" s="51"/>
      <c r="M63553" s="51"/>
    </row>
    <row r="63554" spans="9:13">
      <c r="I63554" s="51"/>
      <c r="M63554" s="51"/>
    </row>
    <row r="63555" spans="9:13">
      <c r="I63555" s="51"/>
      <c r="M63555" s="51"/>
    </row>
    <row r="63556" spans="9:13">
      <c r="I63556" s="51"/>
      <c r="M63556" s="51"/>
    </row>
    <row r="63557" spans="9:13">
      <c r="I63557" s="51"/>
      <c r="M63557" s="51"/>
    </row>
    <row r="63558" spans="9:13">
      <c r="I63558" s="51"/>
      <c r="M63558" s="51"/>
    </row>
    <row r="63559" spans="9:13">
      <c r="I63559" s="51"/>
      <c r="M63559" s="51"/>
    </row>
    <row r="63560" spans="9:13">
      <c r="I63560" s="51"/>
      <c r="M63560" s="51"/>
    </row>
    <row r="63561" spans="9:13">
      <c r="I63561" s="51"/>
      <c r="M63561" s="51"/>
    </row>
    <row r="63562" spans="9:13">
      <c r="I63562" s="51"/>
      <c r="M63562" s="51"/>
    </row>
    <row r="63563" spans="9:13">
      <c r="I63563" s="51"/>
      <c r="M63563" s="51"/>
    </row>
    <row r="63564" spans="9:13">
      <c r="I63564" s="51"/>
      <c r="M63564" s="51"/>
    </row>
    <row r="63565" spans="9:13">
      <c r="I63565" s="51"/>
      <c r="M63565" s="51"/>
    </row>
    <row r="63566" spans="9:13">
      <c r="I63566" s="51"/>
      <c r="M63566" s="51"/>
    </row>
    <row r="63567" spans="9:13">
      <c r="I63567" s="51"/>
      <c r="M63567" s="51"/>
    </row>
    <row r="63568" spans="9:13">
      <c r="I63568" s="51"/>
      <c r="M63568" s="51"/>
    </row>
    <row r="63569" spans="9:13">
      <c r="I63569" s="51"/>
      <c r="M63569" s="51"/>
    </row>
    <row r="63570" spans="9:13">
      <c r="I63570" s="51"/>
      <c r="M63570" s="51"/>
    </row>
    <row r="63571" spans="9:13">
      <c r="I63571" s="51"/>
      <c r="M63571" s="51"/>
    </row>
    <row r="63572" spans="9:13">
      <c r="I63572" s="51"/>
      <c r="M63572" s="51"/>
    </row>
    <row r="63573" spans="9:13">
      <c r="I63573" s="51"/>
      <c r="M63573" s="51"/>
    </row>
    <row r="63574" spans="9:13">
      <c r="I63574" s="51"/>
      <c r="M63574" s="51"/>
    </row>
    <row r="63575" spans="9:13">
      <c r="I63575" s="51"/>
      <c r="M63575" s="51"/>
    </row>
    <row r="63576" spans="9:13">
      <c r="I63576" s="51"/>
      <c r="M63576" s="51"/>
    </row>
    <row r="63577" spans="9:13">
      <c r="I63577" s="51"/>
      <c r="M63577" s="51"/>
    </row>
    <row r="63578" spans="9:13">
      <c r="I63578" s="51"/>
      <c r="M63578" s="51"/>
    </row>
    <row r="63579" spans="9:13">
      <c r="I63579" s="51"/>
      <c r="M63579" s="51"/>
    </row>
    <row r="63580" spans="9:13">
      <c r="I63580" s="51"/>
      <c r="M63580" s="51"/>
    </row>
    <row r="63581" spans="9:13">
      <c r="I63581" s="51"/>
      <c r="M63581" s="51"/>
    </row>
    <row r="63582" spans="9:13">
      <c r="I63582" s="51"/>
      <c r="M63582" s="51"/>
    </row>
    <row r="63583" spans="9:13">
      <c r="I63583" s="51"/>
      <c r="M63583" s="51"/>
    </row>
    <row r="63584" spans="9:13">
      <c r="I63584" s="51"/>
      <c r="M63584" s="51"/>
    </row>
    <row r="63585" spans="9:13">
      <c r="I63585" s="51"/>
      <c r="M63585" s="51"/>
    </row>
    <row r="63586" spans="9:13">
      <c r="I63586" s="51"/>
      <c r="M63586" s="51"/>
    </row>
    <row r="63587" spans="9:13">
      <c r="I63587" s="51"/>
      <c r="M63587" s="51"/>
    </row>
    <row r="63588" spans="9:13">
      <c r="I63588" s="51"/>
      <c r="M63588" s="51"/>
    </row>
    <row r="63589" spans="9:13">
      <c r="I63589" s="51"/>
      <c r="M63589" s="51"/>
    </row>
    <row r="63590" spans="9:13">
      <c r="I63590" s="51"/>
      <c r="M63590" s="51"/>
    </row>
    <row r="63591" spans="9:13">
      <c r="I63591" s="51"/>
      <c r="M63591" s="51"/>
    </row>
    <row r="63592" spans="9:13">
      <c r="I63592" s="51"/>
      <c r="M63592" s="51"/>
    </row>
    <row r="63593" spans="9:13">
      <c r="I63593" s="51"/>
      <c r="M63593" s="51"/>
    </row>
    <row r="63594" spans="9:13">
      <c r="I63594" s="51"/>
      <c r="M63594" s="51"/>
    </row>
    <row r="63595" spans="9:13">
      <c r="I63595" s="51"/>
      <c r="M63595" s="51"/>
    </row>
    <row r="63596" spans="9:13">
      <c r="I63596" s="51"/>
      <c r="M63596" s="51"/>
    </row>
    <row r="63597" spans="9:13">
      <c r="I63597" s="51"/>
      <c r="M63597" s="51"/>
    </row>
    <row r="63598" spans="9:13">
      <c r="I63598" s="51"/>
      <c r="M63598" s="51"/>
    </row>
    <row r="63599" spans="9:13">
      <c r="I63599" s="51"/>
      <c r="M63599" s="51"/>
    </row>
    <row r="63600" spans="9:13">
      <c r="I63600" s="51"/>
      <c r="M63600" s="51"/>
    </row>
    <row r="63601" spans="9:13">
      <c r="I63601" s="51"/>
      <c r="M63601" s="51"/>
    </row>
    <row r="63602" spans="9:13">
      <c r="I63602" s="51"/>
      <c r="M63602" s="51"/>
    </row>
    <row r="63603" spans="9:13">
      <c r="I63603" s="51"/>
      <c r="M63603" s="51"/>
    </row>
    <row r="63604" spans="9:13">
      <c r="I63604" s="51"/>
      <c r="M63604" s="51"/>
    </row>
    <row r="63605" spans="9:13">
      <c r="I63605" s="51"/>
      <c r="M63605" s="51"/>
    </row>
    <row r="63606" spans="9:13">
      <c r="I63606" s="51"/>
      <c r="M63606" s="51"/>
    </row>
    <row r="63607" spans="9:13">
      <c r="I63607" s="51"/>
      <c r="M63607" s="51"/>
    </row>
    <row r="63608" spans="9:13">
      <c r="I63608" s="51"/>
      <c r="M63608" s="51"/>
    </row>
    <row r="63609" spans="9:13">
      <c r="I63609" s="51"/>
      <c r="M63609" s="51"/>
    </row>
    <row r="63610" spans="9:13">
      <c r="I63610" s="51"/>
      <c r="M63610" s="51"/>
    </row>
    <row r="63611" spans="9:13">
      <c r="I63611" s="51"/>
      <c r="M63611" s="51"/>
    </row>
    <row r="63612" spans="9:13">
      <c r="I63612" s="51"/>
      <c r="M63612" s="51"/>
    </row>
    <row r="63613" spans="9:13">
      <c r="I63613" s="51"/>
      <c r="M63613" s="51"/>
    </row>
    <row r="63614" spans="9:13">
      <c r="I63614" s="51"/>
      <c r="M63614" s="51"/>
    </row>
    <row r="63615" spans="9:13">
      <c r="I63615" s="51"/>
      <c r="M63615" s="51"/>
    </row>
    <row r="63616" spans="9:13">
      <c r="I63616" s="51"/>
      <c r="M63616" s="51"/>
    </row>
    <row r="63617" spans="9:13">
      <c r="I63617" s="51"/>
      <c r="M63617" s="51"/>
    </row>
    <row r="63618" spans="9:13">
      <c r="I63618" s="51"/>
      <c r="M63618" s="51"/>
    </row>
    <row r="63619" spans="9:13">
      <c r="I63619" s="51"/>
      <c r="M63619" s="51"/>
    </row>
    <row r="63620" spans="9:13">
      <c r="I63620" s="51"/>
      <c r="M63620" s="51"/>
    </row>
    <row r="63621" spans="9:13">
      <c r="I63621" s="51"/>
      <c r="M63621" s="51"/>
    </row>
    <row r="63622" spans="9:13">
      <c r="I63622" s="51"/>
      <c r="M63622" s="51"/>
    </row>
    <row r="63623" spans="9:13">
      <c r="I63623" s="51"/>
      <c r="M63623" s="51"/>
    </row>
    <row r="63624" spans="9:13">
      <c r="I63624" s="51"/>
      <c r="M63624" s="51"/>
    </row>
    <row r="63625" spans="9:13">
      <c r="I63625" s="51"/>
      <c r="M63625" s="51"/>
    </row>
    <row r="63626" spans="9:13">
      <c r="I63626" s="51"/>
      <c r="M63626" s="51"/>
    </row>
    <row r="63627" spans="9:13">
      <c r="I63627" s="51"/>
      <c r="M63627" s="51"/>
    </row>
    <row r="63628" spans="9:13">
      <c r="I63628" s="51"/>
      <c r="M63628" s="51"/>
    </row>
    <row r="63629" spans="9:13">
      <c r="I63629" s="51"/>
      <c r="M63629" s="51"/>
    </row>
    <row r="63630" spans="9:13">
      <c r="I63630" s="51"/>
      <c r="M63630" s="51"/>
    </row>
    <row r="63631" spans="9:13">
      <c r="I63631" s="51"/>
      <c r="M63631" s="51"/>
    </row>
    <row r="63632" spans="9:13">
      <c r="I63632" s="51"/>
      <c r="M63632" s="51"/>
    </row>
    <row r="63633" spans="9:13">
      <c r="I63633" s="51"/>
      <c r="M63633" s="51"/>
    </row>
    <row r="63634" spans="9:13">
      <c r="I63634" s="51"/>
      <c r="M63634" s="51"/>
    </row>
    <row r="63635" spans="9:13">
      <c r="I63635" s="51"/>
      <c r="M63635" s="51"/>
    </row>
    <row r="63636" spans="9:13">
      <c r="I63636" s="51"/>
      <c r="M63636" s="51"/>
    </row>
    <row r="63637" spans="9:13">
      <c r="I63637" s="51"/>
      <c r="M63637" s="51"/>
    </row>
    <row r="63638" spans="9:13">
      <c r="I63638" s="51"/>
      <c r="M63638" s="51"/>
    </row>
    <row r="63639" spans="9:13">
      <c r="I63639" s="51"/>
      <c r="M63639" s="51"/>
    </row>
    <row r="63640" spans="9:13">
      <c r="I63640" s="51"/>
      <c r="M63640" s="51"/>
    </row>
    <row r="63641" spans="9:13">
      <c r="I63641" s="51"/>
      <c r="M63641" s="51"/>
    </row>
    <row r="63642" spans="9:13">
      <c r="I63642" s="51"/>
      <c r="M63642" s="51"/>
    </row>
    <row r="63643" spans="9:13">
      <c r="I63643" s="51"/>
      <c r="M63643" s="51"/>
    </row>
    <row r="63644" spans="9:13">
      <c r="I63644" s="51"/>
      <c r="M63644" s="51"/>
    </row>
    <row r="63645" spans="9:13">
      <c r="I63645" s="51"/>
      <c r="M63645" s="51"/>
    </row>
    <row r="63646" spans="9:13">
      <c r="I63646" s="51"/>
      <c r="M63646" s="51"/>
    </row>
    <row r="63647" spans="9:13">
      <c r="I63647" s="51"/>
      <c r="M63647" s="51"/>
    </row>
    <row r="63648" spans="9:13">
      <c r="I63648" s="51"/>
      <c r="M63648" s="51"/>
    </row>
    <row r="63649" spans="9:13">
      <c r="I63649" s="51"/>
      <c r="M63649" s="51"/>
    </row>
    <row r="63650" spans="9:13">
      <c r="I63650" s="51"/>
      <c r="M63650" s="51"/>
    </row>
    <row r="63651" spans="9:13">
      <c r="I63651" s="51"/>
      <c r="M63651" s="51"/>
    </row>
    <row r="63652" spans="9:13">
      <c r="I63652" s="51"/>
      <c r="M63652" s="51"/>
    </row>
    <row r="63653" spans="9:13">
      <c r="I63653" s="51"/>
      <c r="M63653" s="51"/>
    </row>
    <row r="63654" spans="9:13">
      <c r="I63654" s="51"/>
      <c r="M63654" s="51"/>
    </row>
    <row r="63655" spans="9:13">
      <c r="I63655" s="51"/>
      <c r="M63655" s="51"/>
    </row>
    <row r="63656" spans="9:13">
      <c r="I63656" s="51"/>
      <c r="M63656" s="51"/>
    </row>
    <row r="63657" spans="9:13">
      <c r="I63657" s="51"/>
      <c r="M63657" s="51"/>
    </row>
    <row r="63658" spans="9:13">
      <c r="I63658" s="51"/>
      <c r="M63658" s="51"/>
    </row>
    <row r="63659" spans="9:13">
      <c r="I63659" s="51"/>
      <c r="M63659" s="51"/>
    </row>
    <row r="63660" spans="9:13">
      <c r="I63660" s="51"/>
      <c r="M63660" s="51"/>
    </row>
    <row r="63661" spans="9:13">
      <c r="I63661" s="51"/>
      <c r="M63661" s="51"/>
    </row>
    <row r="63662" spans="9:13">
      <c r="I63662" s="51"/>
      <c r="M63662" s="51"/>
    </row>
    <row r="63663" spans="9:13">
      <c r="I63663" s="51"/>
      <c r="M63663" s="51"/>
    </row>
    <row r="63664" spans="9:13">
      <c r="I63664" s="51"/>
      <c r="M63664" s="51"/>
    </row>
    <row r="63665" spans="9:13">
      <c r="I63665" s="51"/>
      <c r="M63665" s="51"/>
    </row>
    <row r="63666" spans="9:13">
      <c r="I63666" s="51"/>
      <c r="M63666" s="51"/>
    </row>
    <row r="63667" spans="9:13">
      <c r="I63667" s="51"/>
      <c r="M63667" s="51"/>
    </row>
    <row r="63668" spans="9:13">
      <c r="I63668" s="51"/>
      <c r="M63668" s="51"/>
    </row>
    <row r="63669" spans="9:13">
      <c r="I63669" s="51"/>
      <c r="M63669" s="51"/>
    </row>
    <row r="63670" spans="9:13">
      <c r="I63670" s="51"/>
      <c r="M63670" s="51"/>
    </row>
    <row r="63671" spans="9:13">
      <c r="I63671" s="51"/>
      <c r="M63671" s="51"/>
    </row>
    <row r="63672" spans="9:13">
      <c r="I63672" s="51"/>
      <c r="M63672" s="51"/>
    </row>
    <row r="63673" spans="9:13">
      <c r="I63673" s="51"/>
      <c r="M63673" s="51"/>
    </row>
    <row r="63674" spans="9:13">
      <c r="I63674" s="51"/>
      <c r="M63674" s="51"/>
    </row>
    <row r="63675" spans="9:13">
      <c r="I63675" s="51"/>
      <c r="M63675" s="51"/>
    </row>
    <row r="63676" spans="9:13">
      <c r="I63676" s="51"/>
      <c r="M63676" s="51"/>
    </row>
    <row r="63677" spans="9:13">
      <c r="I63677" s="51"/>
      <c r="M63677" s="51"/>
    </row>
    <row r="63678" spans="9:13">
      <c r="I63678" s="51"/>
      <c r="M63678" s="51"/>
    </row>
    <row r="63679" spans="9:13">
      <c r="I63679" s="51"/>
      <c r="M63679" s="51"/>
    </row>
    <row r="63680" spans="9:13">
      <c r="I63680" s="51"/>
      <c r="M63680" s="51"/>
    </row>
    <row r="63681" spans="9:13">
      <c r="I63681" s="51"/>
      <c r="M63681" s="51"/>
    </row>
    <row r="63682" spans="9:13">
      <c r="I63682" s="51"/>
      <c r="M63682" s="51"/>
    </row>
    <row r="63683" spans="9:13">
      <c r="I63683" s="51"/>
      <c r="M63683" s="51"/>
    </row>
    <row r="63684" spans="9:13">
      <c r="I63684" s="51"/>
      <c r="M63684" s="51"/>
    </row>
    <row r="63685" spans="9:13">
      <c r="I63685" s="51"/>
      <c r="M63685" s="51"/>
    </row>
    <row r="63686" spans="9:13">
      <c r="I63686" s="51"/>
      <c r="M63686" s="51"/>
    </row>
    <row r="63687" spans="9:13">
      <c r="I63687" s="51"/>
      <c r="M63687" s="51"/>
    </row>
    <row r="63688" spans="9:13">
      <c r="I63688" s="51"/>
      <c r="M63688" s="51"/>
    </row>
    <row r="63689" spans="9:13">
      <c r="I63689" s="51"/>
      <c r="M63689" s="51"/>
    </row>
    <row r="63690" spans="9:13">
      <c r="I63690" s="51"/>
      <c r="M63690" s="51"/>
    </row>
    <row r="63691" spans="9:13">
      <c r="I63691" s="51"/>
      <c r="M63691" s="51"/>
    </row>
    <row r="63692" spans="9:13">
      <c r="I63692" s="51"/>
      <c r="M63692" s="51"/>
    </row>
    <row r="63693" spans="9:13">
      <c r="I63693" s="51"/>
      <c r="M63693" s="51"/>
    </row>
    <row r="63694" spans="9:13">
      <c r="I63694" s="51"/>
      <c r="M63694" s="51"/>
    </row>
    <row r="63695" spans="9:13">
      <c r="I63695" s="51"/>
      <c r="M63695" s="51"/>
    </row>
    <row r="63696" spans="9:13">
      <c r="I63696" s="51"/>
      <c r="M63696" s="51"/>
    </row>
    <row r="63697" spans="9:13">
      <c r="I63697" s="51"/>
      <c r="M63697" s="51"/>
    </row>
    <row r="63698" spans="9:13">
      <c r="I63698" s="51"/>
      <c r="M63698" s="51"/>
    </row>
    <row r="63699" spans="9:13">
      <c r="I63699" s="51"/>
      <c r="M63699" s="51"/>
    </row>
    <row r="63700" spans="9:13">
      <c r="I63700" s="51"/>
      <c r="M63700" s="51"/>
    </row>
    <row r="63701" spans="9:13">
      <c r="I63701" s="51"/>
      <c r="M63701" s="51"/>
    </row>
    <row r="63702" spans="9:13">
      <c r="I63702" s="51"/>
      <c r="M63702" s="51"/>
    </row>
    <row r="63703" spans="9:13">
      <c r="I63703" s="51"/>
      <c r="M63703" s="51"/>
    </row>
    <row r="63704" spans="9:13">
      <c r="I63704" s="51"/>
      <c r="M63704" s="51"/>
    </row>
    <row r="63705" spans="9:13">
      <c r="I63705" s="51"/>
      <c r="M63705" s="51"/>
    </row>
    <row r="63706" spans="9:13">
      <c r="I63706" s="51"/>
      <c r="M63706" s="51"/>
    </row>
    <row r="63707" spans="9:13">
      <c r="I63707" s="51"/>
      <c r="M63707" s="51"/>
    </row>
    <row r="63708" spans="9:13">
      <c r="I63708" s="51"/>
      <c r="M63708" s="51"/>
    </row>
    <row r="63709" spans="9:13">
      <c r="I63709" s="51"/>
      <c r="M63709" s="51"/>
    </row>
    <row r="63710" spans="9:13">
      <c r="I63710" s="51"/>
      <c r="M63710" s="51"/>
    </row>
    <row r="63711" spans="9:13">
      <c r="I63711" s="51"/>
      <c r="M63711" s="51"/>
    </row>
    <row r="63712" spans="9:13">
      <c r="I63712" s="51"/>
      <c r="M63712" s="51"/>
    </row>
    <row r="63713" spans="9:13">
      <c r="I63713" s="51"/>
      <c r="M63713" s="51"/>
    </row>
    <row r="63714" spans="9:13">
      <c r="I63714" s="51"/>
      <c r="M63714" s="51"/>
    </row>
    <row r="63715" spans="9:13">
      <c r="I63715" s="51"/>
      <c r="M63715" s="51"/>
    </row>
    <row r="63716" spans="9:13">
      <c r="I63716" s="51"/>
      <c r="M63716" s="51"/>
    </row>
    <row r="63717" spans="9:13">
      <c r="I63717" s="51"/>
      <c r="M63717" s="51"/>
    </row>
    <row r="63718" spans="9:13">
      <c r="I63718" s="51"/>
      <c r="M63718" s="51"/>
    </row>
    <row r="63719" spans="9:13">
      <c r="I63719" s="51"/>
      <c r="M63719" s="51"/>
    </row>
    <row r="63720" spans="9:13">
      <c r="I63720" s="51"/>
      <c r="M63720" s="51"/>
    </row>
    <row r="63721" spans="9:13">
      <c r="I63721" s="51"/>
      <c r="M63721" s="51"/>
    </row>
    <row r="63722" spans="9:13">
      <c r="I63722" s="51"/>
      <c r="M63722" s="51"/>
    </row>
    <row r="63723" spans="9:13">
      <c r="I63723" s="51"/>
      <c r="M63723" s="51"/>
    </row>
    <row r="63724" spans="9:13">
      <c r="I63724" s="51"/>
      <c r="M63724" s="51"/>
    </row>
    <row r="63725" spans="9:13">
      <c r="I63725" s="51"/>
      <c r="M63725" s="51"/>
    </row>
    <row r="63726" spans="9:13">
      <c r="I63726" s="51"/>
      <c r="M63726" s="51"/>
    </row>
    <row r="63727" spans="9:13">
      <c r="I63727" s="51"/>
      <c r="M63727" s="51"/>
    </row>
    <row r="63728" spans="9:13">
      <c r="I63728" s="51"/>
      <c r="M63728" s="51"/>
    </row>
    <row r="63729" spans="9:13">
      <c r="I63729" s="51"/>
      <c r="M63729" s="51"/>
    </row>
    <row r="63730" spans="9:13">
      <c r="I63730" s="51"/>
      <c r="M63730" s="51"/>
    </row>
    <row r="63731" spans="9:13">
      <c r="I63731" s="51"/>
      <c r="M63731" s="51"/>
    </row>
    <row r="63732" spans="9:13">
      <c r="I63732" s="51"/>
      <c r="M63732" s="51"/>
    </row>
    <row r="63733" spans="9:13">
      <c r="I63733" s="51"/>
      <c r="M63733" s="51"/>
    </row>
    <row r="63734" spans="9:13">
      <c r="I63734" s="51"/>
      <c r="M63734" s="51"/>
    </row>
    <row r="63735" spans="9:13">
      <c r="I63735" s="51"/>
      <c r="M63735" s="51"/>
    </row>
    <row r="63736" spans="9:13">
      <c r="I63736" s="51"/>
      <c r="M63736" s="51"/>
    </row>
    <row r="63737" spans="9:13">
      <c r="I63737" s="51"/>
      <c r="M63737" s="51"/>
    </row>
    <row r="63738" spans="9:13">
      <c r="I63738" s="51"/>
      <c r="M63738" s="51"/>
    </row>
    <row r="63739" spans="9:13">
      <c r="I63739" s="51"/>
      <c r="M63739" s="51"/>
    </row>
    <row r="63740" spans="9:13">
      <c r="I63740" s="51"/>
      <c r="M63740" s="51"/>
    </row>
    <row r="63741" spans="9:13">
      <c r="I63741" s="51"/>
      <c r="M63741" s="51"/>
    </row>
    <row r="63742" spans="9:13">
      <c r="I63742" s="51"/>
      <c r="M63742" s="51"/>
    </row>
    <row r="63743" spans="9:13">
      <c r="I63743" s="51"/>
      <c r="M63743" s="51"/>
    </row>
    <row r="63744" spans="9:13">
      <c r="I63744" s="51"/>
      <c r="M63744" s="51"/>
    </row>
    <row r="63745" spans="9:13">
      <c r="I63745" s="51"/>
      <c r="M63745" s="51"/>
    </row>
    <row r="63746" spans="9:13">
      <c r="I63746" s="51"/>
      <c r="M63746" s="51"/>
    </row>
    <row r="63747" spans="9:13">
      <c r="I63747" s="51"/>
      <c r="M63747" s="51"/>
    </row>
    <row r="63748" spans="9:13">
      <c r="I63748" s="51"/>
      <c r="M63748" s="51"/>
    </row>
    <row r="63749" spans="9:13">
      <c r="I63749" s="51"/>
      <c r="M63749" s="51"/>
    </row>
    <row r="63750" spans="9:13">
      <c r="I63750" s="51"/>
      <c r="M63750" s="51"/>
    </row>
    <row r="63751" spans="9:13">
      <c r="I63751" s="51"/>
      <c r="M63751" s="51"/>
    </row>
    <row r="63752" spans="9:13">
      <c r="I63752" s="51"/>
      <c r="M63752" s="51"/>
    </row>
    <row r="63753" spans="9:13">
      <c r="I63753" s="51"/>
      <c r="M63753" s="51"/>
    </row>
    <row r="63754" spans="9:13">
      <c r="I63754" s="51"/>
      <c r="M63754" s="51"/>
    </row>
    <row r="63755" spans="9:13">
      <c r="I63755" s="51"/>
      <c r="M63755" s="51"/>
    </row>
    <row r="63756" spans="9:13">
      <c r="I63756" s="51"/>
      <c r="M63756" s="51"/>
    </row>
    <row r="63757" spans="9:13">
      <c r="I63757" s="51"/>
      <c r="M63757" s="51"/>
    </row>
    <row r="63758" spans="9:13">
      <c r="I63758" s="51"/>
      <c r="M63758" s="51"/>
    </row>
    <row r="63759" spans="9:13">
      <c r="I63759" s="51"/>
      <c r="M63759" s="51"/>
    </row>
    <row r="63760" spans="9:13">
      <c r="I63760" s="51"/>
      <c r="M63760" s="51"/>
    </row>
    <row r="63761" spans="9:13">
      <c r="I63761" s="51"/>
      <c r="M63761" s="51"/>
    </row>
    <row r="63762" spans="9:13">
      <c r="I63762" s="51"/>
      <c r="M63762" s="51"/>
    </row>
    <row r="63763" spans="9:13">
      <c r="I63763" s="51"/>
      <c r="M63763" s="51"/>
    </row>
    <row r="63764" spans="9:13">
      <c r="I63764" s="51"/>
      <c r="M63764" s="51"/>
    </row>
    <row r="63765" spans="9:13">
      <c r="I63765" s="51"/>
      <c r="M63765" s="51"/>
    </row>
    <row r="63766" spans="9:13">
      <c r="I63766" s="51"/>
      <c r="M63766" s="51"/>
    </row>
    <row r="63767" spans="9:13">
      <c r="I63767" s="51"/>
      <c r="M63767" s="51"/>
    </row>
    <row r="63768" spans="9:13">
      <c r="I63768" s="51"/>
      <c r="M63768" s="51"/>
    </row>
    <row r="63769" spans="9:13">
      <c r="I63769" s="51"/>
      <c r="M63769" s="51"/>
    </row>
    <row r="63770" spans="9:13">
      <c r="I63770" s="51"/>
      <c r="M63770" s="51"/>
    </row>
    <row r="63771" spans="9:13">
      <c r="I63771" s="51"/>
      <c r="M63771" s="51"/>
    </row>
    <row r="63772" spans="9:13">
      <c r="I63772" s="51"/>
      <c r="M63772" s="51"/>
    </row>
    <row r="63773" spans="9:13">
      <c r="I63773" s="51"/>
      <c r="M63773" s="51"/>
    </row>
    <row r="63774" spans="9:13">
      <c r="I63774" s="51"/>
      <c r="M63774" s="51"/>
    </row>
    <row r="63775" spans="9:13">
      <c r="I63775" s="51"/>
      <c r="M63775" s="51"/>
    </row>
    <row r="63776" spans="9:13">
      <c r="I63776" s="51"/>
      <c r="M63776" s="51"/>
    </row>
    <row r="63777" spans="9:13">
      <c r="I63777" s="51"/>
      <c r="M63777" s="51"/>
    </row>
    <row r="63778" spans="9:13">
      <c r="I63778" s="51"/>
      <c r="M63778" s="51"/>
    </row>
    <row r="63779" spans="9:13">
      <c r="I63779" s="51"/>
      <c r="M63779" s="51"/>
    </row>
    <row r="63780" spans="9:13">
      <c r="I63780" s="51"/>
      <c r="M63780" s="51"/>
    </row>
    <row r="63781" spans="9:13">
      <c r="I63781" s="51"/>
      <c r="M63781" s="51"/>
    </row>
    <row r="63782" spans="9:13">
      <c r="I63782" s="51"/>
      <c r="M63782" s="51"/>
    </row>
    <row r="63783" spans="9:13">
      <c r="I63783" s="51"/>
      <c r="M63783" s="51"/>
    </row>
    <row r="63784" spans="9:13">
      <c r="I63784" s="51"/>
      <c r="M63784" s="51"/>
    </row>
    <row r="63785" spans="9:13">
      <c r="I63785" s="51"/>
      <c r="M63785" s="51"/>
    </row>
    <row r="63786" spans="9:13">
      <c r="I63786" s="51"/>
      <c r="M63786" s="51"/>
    </row>
    <row r="63787" spans="9:13">
      <c r="I63787" s="51"/>
      <c r="M63787" s="51"/>
    </row>
    <row r="63788" spans="9:13">
      <c r="I63788" s="51"/>
      <c r="M63788" s="51"/>
    </row>
    <row r="63789" spans="9:13">
      <c r="I63789" s="51"/>
      <c r="M63789" s="51"/>
    </row>
    <row r="63790" spans="9:13">
      <c r="I63790" s="51"/>
      <c r="M63790" s="51"/>
    </row>
    <row r="63791" spans="9:13">
      <c r="I63791" s="51"/>
      <c r="M63791" s="51"/>
    </row>
    <row r="63792" spans="9:13">
      <c r="I63792" s="51"/>
      <c r="M63792" s="51"/>
    </row>
    <row r="63793" spans="9:13">
      <c r="I63793" s="51"/>
      <c r="M63793" s="51"/>
    </row>
    <row r="63794" spans="9:13">
      <c r="I63794" s="51"/>
      <c r="M63794" s="51"/>
    </row>
    <row r="63795" spans="9:13">
      <c r="I63795" s="51"/>
      <c r="M63795" s="51"/>
    </row>
    <row r="63796" spans="9:13">
      <c r="I63796" s="51"/>
      <c r="M63796" s="51"/>
    </row>
    <row r="63797" spans="9:13">
      <c r="I63797" s="51"/>
      <c r="M63797" s="51"/>
    </row>
    <row r="63798" spans="9:13">
      <c r="I63798" s="51"/>
      <c r="M63798" s="51"/>
    </row>
    <row r="63799" spans="9:13">
      <c r="I63799" s="51"/>
      <c r="M63799" s="51"/>
    </row>
    <row r="63800" spans="9:13">
      <c r="I63800" s="51"/>
      <c r="M63800" s="51"/>
    </row>
    <row r="63801" spans="9:13">
      <c r="I63801" s="51"/>
      <c r="M63801" s="51"/>
    </row>
    <row r="63802" spans="9:13">
      <c r="I63802" s="51"/>
      <c r="M63802" s="51"/>
    </row>
    <row r="63803" spans="9:13">
      <c r="I63803" s="51"/>
      <c r="M63803" s="51"/>
    </row>
    <row r="63804" spans="9:13">
      <c r="I63804" s="51"/>
      <c r="M63804" s="51"/>
    </row>
    <row r="63805" spans="9:13">
      <c r="I63805" s="51"/>
      <c r="M63805" s="51"/>
    </row>
    <row r="63806" spans="9:13">
      <c r="I63806" s="51"/>
      <c r="M63806" s="51"/>
    </row>
    <row r="63807" spans="9:13">
      <c r="I63807" s="51"/>
      <c r="M63807" s="51"/>
    </row>
    <row r="63808" spans="9:13">
      <c r="I63808" s="51"/>
      <c r="M63808" s="51"/>
    </row>
    <row r="63809" spans="9:13">
      <c r="I63809" s="51"/>
      <c r="M63809" s="51"/>
    </row>
    <row r="63810" spans="9:13">
      <c r="I63810" s="51"/>
      <c r="M63810" s="51"/>
    </row>
    <row r="63811" spans="9:13">
      <c r="I63811" s="51"/>
      <c r="M63811" s="51"/>
    </row>
    <row r="63812" spans="9:13">
      <c r="I63812" s="51"/>
      <c r="M63812" s="51"/>
    </row>
    <row r="63813" spans="9:13">
      <c r="I63813" s="51"/>
      <c r="M63813" s="51"/>
    </row>
    <row r="63814" spans="9:13">
      <c r="I63814" s="51"/>
      <c r="M63814" s="51"/>
    </row>
    <row r="63815" spans="9:13">
      <c r="I63815" s="51"/>
      <c r="M63815" s="51"/>
    </row>
    <row r="63816" spans="9:13">
      <c r="I63816" s="51"/>
      <c r="M63816" s="51"/>
    </row>
    <row r="63817" spans="9:13">
      <c r="I63817" s="51"/>
      <c r="M63817" s="51"/>
    </row>
    <row r="63818" spans="9:13">
      <c r="I63818" s="51"/>
      <c r="M63818" s="51"/>
    </row>
    <row r="63819" spans="9:13">
      <c r="I63819" s="51"/>
      <c r="M63819" s="51"/>
    </row>
    <row r="63820" spans="9:13">
      <c r="I63820" s="51"/>
      <c r="M63820" s="51"/>
    </row>
    <row r="63821" spans="9:13">
      <c r="I63821" s="51"/>
      <c r="M63821" s="51"/>
    </row>
    <row r="63822" spans="9:13">
      <c r="I63822" s="51"/>
      <c r="M63822" s="51"/>
    </row>
    <row r="63823" spans="9:13">
      <c r="I63823" s="51"/>
      <c r="M63823" s="51"/>
    </row>
    <row r="63824" spans="9:13">
      <c r="I63824" s="51"/>
      <c r="M63824" s="51"/>
    </row>
    <row r="63825" spans="9:13">
      <c r="I63825" s="51"/>
      <c r="M63825" s="51"/>
    </row>
    <row r="63826" spans="9:13">
      <c r="I63826" s="51"/>
      <c r="M63826" s="51"/>
    </row>
    <row r="63827" spans="9:13">
      <c r="I63827" s="51"/>
      <c r="M63827" s="51"/>
    </row>
    <row r="63828" spans="9:13">
      <c r="I63828" s="51"/>
      <c r="M63828" s="51"/>
    </row>
    <row r="63829" spans="9:13">
      <c r="I63829" s="51"/>
      <c r="M63829" s="51"/>
    </row>
    <row r="63830" spans="9:13">
      <c r="I63830" s="51"/>
      <c r="M63830" s="51"/>
    </row>
    <row r="63831" spans="9:13">
      <c r="I63831" s="51"/>
      <c r="M63831" s="51"/>
    </row>
    <row r="63832" spans="9:13">
      <c r="I63832" s="51"/>
      <c r="M63832" s="51"/>
    </row>
    <row r="63833" spans="9:13">
      <c r="I63833" s="51"/>
      <c r="M63833" s="51"/>
    </row>
    <row r="63834" spans="9:13">
      <c r="I63834" s="51"/>
      <c r="M63834" s="51"/>
    </row>
    <row r="63835" spans="9:13">
      <c r="I63835" s="51"/>
      <c r="M63835" s="51"/>
    </row>
    <row r="63836" spans="9:13">
      <c r="I63836" s="51"/>
      <c r="M63836" s="51"/>
    </row>
    <row r="63837" spans="9:13">
      <c r="I63837" s="51"/>
      <c r="M63837" s="51"/>
    </row>
    <row r="63838" spans="9:13">
      <c r="I63838" s="51"/>
      <c r="M63838" s="51"/>
    </row>
    <row r="63839" spans="9:13">
      <c r="I63839" s="51"/>
      <c r="M63839" s="51"/>
    </row>
    <row r="63840" spans="9:13">
      <c r="I63840" s="51"/>
      <c r="M63840" s="51"/>
    </row>
    <row r="63841" spans="9:13">
      <c r="I63841" s="51"/>
      <c r="M63841" s="51"/>
    </row>
    <row r="63842" spans="9:13">
      <c r="I63842" s="51"/>
      <c r="M63842" s="51"/>
    </row>
    <row r="63843" spans="9:13">
      <c r="I63843" s="51"/>
      <c r="M63843" s="51"/>
    </row>
    <row r="63844" spans="9:13">
      <c r="I63844" s="51"/>
      <c r="M63844" s="51"/>
    </row>
    <row r="63845" spans="9:13">
      <c r="I63845" s="51"/>
      <c r="M63845" s="51"/>
    </row>
    <row r="63846" spans="9:13">
      <c r="I63846" s="51"/>
      <c r="M63846" s="51"/>
    </row>
    <row r="63847" spans="9:13">
      <c r="I63847" s="51"/>
      <c r="M63847" s="51"/>
    </row>
    <row r="63848" spans="9:13">
      <c r="I63848" s="51"/>
      <c r="M63848" s="51"/>
    </row>
    <row r="63849" spans="9:13">
      <c r="I63849" s="51"/>
      <c r="M63849" s="51"/>
    </row>
    <row r="63850" spans="9:13">
      <c r="I63850" s="51"/>
      <c r="M63850" s="51"/>
    </row>
    <row r="63851" spans="9:13">
      <c r="I63851" s="51"/>
      <c r="M63851" s="51"/>
    </row>
    <row r="63852" spans="9:13">
      <c r="I63852" s="51"/>
      <c r="M63852" s="51"/>
    </row>
    <row r="63853" spans="9:13">
      <c r="I63853" s="51"/>
      <c r="M63853" s="51"/>
    </row>
    <row r="63854" spans="9:13">
      <c r="I63854" s="51"/>
      <c r="M63854" s="51"/>
    </row>
    <row r="63855" spans="9:13">
      <c r="I63855" s="51"/>
      <c r="M63855" s="51"/>
    </row>
    <row r="63856" spans="9:13">
      <c r="I63856" s="51"/>
      <c r="M63856" s="51"/>
    </row>
    <row r="63857" spans="9:13">
      <c r="I63857" s="51"/>
      <c r="M63857" s="51"/>
    </row>
    <row r="63858" spans="9:13">
      <c r="I63858" s="51"/>
      <c r="M63858" s="51"/>
    </row>
    <row r="63859" spans="9:13">
      <c r="I63859" s="51"/>
      <c r="M63859" s="51"/>
    </row>
    <row r="63860" spans="9:13">
      <c r="I63860" s="51"/>
      <c r="M63860" s="51"/>
    </row>
    <row r="63861" spans="9:13">
      <c r="I63861" s="51"/>
      <c r="M63861" s="51"/>
    </row>
    <row r="63862" spans="9:13">
      <c r="I63862" s="51"/>
      <c r="M63862" s="51"/>
    </row>
    <row r="63863" spans="9:13">
      <c r="I63863" s="51"/>
      <c r="M63863" s="51"/>
    </row>
    <row r="63864" spans="9:13">
      <c r="I63864" s="51"/>
      <c r="M63864" s="51"/>
    </row>
    <row r="63865" spans="9:13">
      <c r="I63865" s="51"/>
      <c r="M63865" s="51"/>
    </row>
    <row r="63866" spans="9:13">
      <c r="I63866" s="51"/>
      <c r="M63866" s="51"/>
    </row>
    <row r="63867" spans="9:13">
      <c r="I63867" s="51"/>
      <c r="M63867" s="51"/>
    </row>
    <row r="63868" spans="9:13">
      <c r="I63868" s="51"/>
      <c r="M63868" s="51"/>
    </row>
    <row r="63869" spans="9:13">
      <c r="I63869" s="51"/>
      <c r="M63869" s="51"/>
    </row>
    <row r="63870" spans="9:13">
      <c r="I63870" s="51"/>
      <c r="M63870" s="51"/>
    </row>
    <row r="63871" spans="9:13">
      <c r="I63871" s="51"/>
      <c r="M63871" s="51"/>
    </row>
    <row r="63872" spans="9:13">
      <c r="I63872" s="51"/>
      <c r="M63872" s="51"/>
    </row>
    <row r="63873" spans="9:13">
      <c r="I63873" s="51"/>
      <c r="M63873" s="51"/>
    </row>
    <row r="63874" spans="9:13">
      <c r="I63874" s="51"/>
      <c r="M63874" s="51"/>
    </row>
    <row r="63875" spans="9:13">
      <c r="I63875" s="51"/>
      <c r="M63875" s="51"/>
    </row>
    <row r="63876" spans="9:13">
      <c r="I63876" s="51"/>
      <c r="M63876" s="51"/>
    </row>
    <row r="63877" spans="9:13">
      <c r="I63877" s="51"/>
      <c r="M63877" s="51"/>
    </row>
    <row r="63878" spans="9:13">
      <c r="I63878" s="51"/>
      <c r="M63878" s="51"/>
    </row>
    <row r="63879" spans="9:13">
      <c r="I63879" s="51"/>
      <c r="M63879" s="51"/>
    </row>
    <row r="63880" spans="9:13">
      <c r="I63880" s="51"/>
      <c r="M63880" s="51"/>
    </row>
    <row r="63881" spans="9:13">
      <c r="I63881" s="51"/>
      <c r="M63881" s="51"/>
    </row>
    <row r="63882" spans="9:13">
      <c r="I63882" s="51"/>
      <c r="M63882" s="51"/>
    </row>
    <row r="63883" spans="9:13">
      <c r="I63883" s="51"/>
      <c r="M63883" s="51"/>
    </row>
    <row r="63884" spans="9:13">
      <c r="I63884" s="51"/>
      <c r="M63884" s="51"/>
    </row>
    <row r="63885" spans="9:13">
      <c r="I63885" s="51"/>
      <c r="M63885" s="51"/>
    </row>
    <row r="63886" spans="9:13">
      <c r="I63886" s="51"/>
      <c r="M63886" s="51"/>
    </row>
    <row r="63887" spans="9:13">
      <c r="I63887" s="51"/>
      <c r="M63887" s="51"/>
    </row>
    <row r="63888" spans="9:13">
      <c r="I63888" s="51"/>
      <c r="M63888" s="51"/>
    </row>
    <row r="63889" spans="9:13">
      <c r="I63889" s="51"/>
      <c r="M63889" s="51"/>
    </row>
    <row r="63890" spans="9:13">
      <c r="I63890" s="51"/>
      <c r="M63890" s="51"/>
    </row>
    <row r="63891" spans="9:13">
      <c r="I63891" s="51"/>
      <c r="M63891" s="51"/>
    </row>
    <row r="63892" spans="9:13">
      <c r="I63892" s="51"/>
      <c r="M63892" s="51"/>
    </row>
    <row r="63893" spans="9:13">
      <c r="I63893" s="51"/>
      <c r="M63893" s="51"/>
    </row>
    <row r="63894" spans="9:13">
      <c r="I63894" s="51"/>
      <c r="M63894" s="51"/>
    </row>
    <row r="63895" spans="9:13">
      <c r="I63895" s="51"/>
      <c r="M63895" s="51"/>
    </row>
    <row r="63896" spans="9:13">
      <c r="I63896" s="51"/>
      <c r="M63896" s="51"/>
    </row>
    <row r="63897" spans="9:13">
      <c r="I63897" s="51"/>
      <c r="M63897" s="51"/>
    </row>
    <row r="63898" spans="9:13">
      <c r="I63898" s="51"/>
      <c r="M63898" s="51"/>
    </row>
    <row r="63899" spans="9:13">
      <c r="I63899" s="51"/>
      <c r="M63899" s="51"/>
    </row>
    <row r="63900" spans="9:13">
      <c r="I63900" s="51"/>
      <c r="M63900" s="51"/>
    </row>
    <row r="63901" spans="9:13">
      <c r="I63901" s="51"/>
      <c r="M63901" s="51"/>
    </row>
    <row r="63902" spans="9:13">
      <c r="I63902" s="51"/>
      <c r="M63902" s="51"/>
    </row>
    <row r="63903" spans="9:13">
      <c r="I63903" s="51"/>
      <c r="M63903" s="51"/>
    </row>
    <row r="63904" spans="9:13">
      <c r="I63904" s="51"/>
      <c r="M63904" s="51"/>
    </row>
    <row r="63905" spans="9:13">
      <c r="I63905" s="51"/>
      <c r="M63905" s="51"/>
    </row>
    <row r="63906" spans="9:13">
      <c r="I63906" s="51"/>
      <c r="M63906" s="51"/>
    </row>
    <row r="63907" spans="9:13">
      <c r="I63907" s="51"/>
      <c r="M63907" s="51"/>
    </row>
    <row r="63908" spans="9:13">
      <c r="I63908" s="51"/>
      <c r="M63908" s="51"/>
    </row>
    <row r="63909" spans="9:13">
      <c r="I63909" s="51"/>
      <c r="M63909" s="51"/>
    </row>
    <row r="63910" spans="9:13">
      <c r="I63910" s="51"/>
      <c r="M63910" s="51"/>
    </row>
    <row r="63911" spans="9:13">
      <c r="I63911" s="51"/>
      <c r="M63911" s="51"/>
    </row>
    <row r="63912" spans="9:13">
      <c r="I63912" s="51"/>
      <c r="M63912" s="51"/>
    </row>
    <row r="63913" spans="9:13">
      <c r="I63913" s="51"/>
      <c r="M63913" s="51"/>
    </row>
    <row r="63914" spans="9:13">
      <c r="I63914" s="51"/>
      <c r="M63914" s="51"/>
    </row>
    <row r="63915" spans="9:13">
      <c r="I63915" s="51"/>
      <c r="M63915" s="51"/>
    </row>
    <row r="63916" spans="9:13">
      <c r="I63916" s="51"/>
      <c r="M63916" s="51"/>
    </row>
    <row r="63917" spans="9:13">
      <c r="I63917" s="51"/>
      <c r="M63917" s="51"/>
    </row>
    <row r="63918" spans="9:13">
      <c r="I63918" s="51"/>
      <c r="M63918" s="51"/>
    </row>
    <row r="63919" spans="9:13">
      <c r="I63919" s="51"/>
      <c r="M63919" s="51"/>
    </row>
    <row r="63920" spans="9:13">
      <c r="I63920" s="51"/>
      <c r="M63920" s="51"/>
    </row>
    <row r="63921" spans="9:13">
      <c r="I63921" s="51"/>
      <c r="M63921" s="51"/>
    </row>
    <row r="63922" spans="9:13">
      <c r="I63922" s="51"/>
      <c r="M63922" s="51"/>
    </row>
    <row r="63923" spans="9:13">
      <c r="I63923" s="51"/>
      <c r="M63923" s="51"/>
    </row>
    <row r="63924" spans="9:13">
      <c r="I63924" s="51"/>
      <c r="M63924" s="51"/>
    </row>
    <row r="63925" spans="9:13">
      <c r="I63925" s="51"/>
      <c r="M63925" s="51"/>
    </row>
    <row r="63926" spans="9:13">
      <c r="I63926" s="51"/>
      <c r="M63926" s="51"/>
    </row>
    <row r="63927" spans="9:13">
      <c r="I63927" s="51"/>
      <c r="M63927" s="51"/>
    </row>
    <row r="63928" spans="9:13">
      <c r="I63928" s="51"/>
      <c r="M63928" s="51"/>
    </row>
    <row r="63929" spans="9:13">
      <c r="I63929" s="51"/>
      <c r="M63929" s="51"/>
    </row>
    <row r="63930" spans="9:13">
      <c r="I63930" s="51"/>
      <c r="M63930" s="51"/>
    </row>
    <row r="63931" spans="9:13">
      <c r="I63931" s="51"/>
      <c r="M63931" s="51"/>
    </row>
    <row r="63932" spans="9:13">
      <c r="I63932" s="51"/>
      <c r="M63932" s="51"/>
    </row>
    <row r="63933" spans="9:13">
      <c r="I63933" s="51"/>
      <c r="M63933" s="51"/>
    </row>
    <row r="63934" spans="9:13">
      <c r="I63934" s="51"/>
      <c r="M63934" s="51"/>
    </row>
    <row r="63935" spans="9:13">
      <c r="I63935" s="51"/>
      <c r="M63935" s="51"/>
    </row>
    <row r="63936" spans="9:13">
      <c r="I63936" s="51"/>
      <c r="M63936" s="51"/>
    </row>
    <row r="63937" spans="9:13">
      <c r="I63937" s="51"/>
      <c r="M63937" s="51"/>
    </row>
    <row r="63938" spans="9:13">
      <c r="I63938" s="51"/>
      <c r="M63938" s="51"/>
    </row>
    <row r="63939" spans="9:13">
      <c r="I63939" s="51"/>
      <c r="M63939" s="51"/>
    </row>
    <row r="63940" spans="9:13">
      <c r="I63940" s="51"/>
      <c r="M63940" s="51"/>
    </row>
    <row r="63941" spans="9:13">
      <c r="I63941" s="51"/>
      <c r="M63941" s="51"/>
    </row>
    <row r="63942" spans="9:13">
      <c r="I63942" s="51"/>
      <c r="M63942" s="51"/>
    </row>
    <row r="63943" spans="9:13">
      <c r="I63943" s="51"/>
      <c r="M63943" s="51"/>
    </row>
    <row r="63944" spans="9:13">
      <c r="I63944" s="51"/>
      <c r="M63944" s="51"/>
    </row>
    <row r="63945" spans="9:13">
      <c r="I63945" s="51"/>
      <c r="M63945" s="51"/>
    </row>
    <row r="63946" spans="9:13">
      <c r="I63946" s="51"/>
      <c r="M63946" s="51"/>
    </row>
    <row r="63947" spans="9:13">
      <c r="I63947" s="51"/>
      <c r="M63947" s="51"/>
    </row>
    <row r="63948" spans="9:13">
      <c r="I63948" s="51"/>
      <c r="M63948" s="51"/>
    </row>
    <row r="63949" spans="9:13">
      <c r="I63949" s="51"/>
      <c r="M63949" s="51"/>
    </row>
    <row r="63950" spans="9:13">
      <c r="I63950" s="51"/>
      <c r="M63950" s="51"/>
    </row>
    <row r="63951" spans="9:13">
      <c r="I63951" s="51"/>
      <c r="M63951" s="51"/>
    </row>
    <row r="63952" spans="9:13">
      <c r="I63952" s="51"/>
      <c r="M63952" s="51"/>
    </row>
    <row r="63953" spans="9:13">
      <c r="I63953" s="51"/>
      <c r="M63953" s="51"/>
    </row>
    <row r="63954" spans="9:13">
      <c r="I63954" s="51"/>
      <c r="M63954" s="51"/>
    </row>
    <row r="63955" spans="9:13">
      <c r="I63955" s="51"/>
      <c r="M63955" s="51"/>
    </row>
    <row r="63956" spans="9:13">
      <c r="I63956" s="51"/>
      <c r="M63956" s="51"/>
    </row>
    <row r="63957" spans="9:13">
      <c r="I63957" s="51"/>
      <c r="M63957" s="51"/>
    </row>
    <row r="63958" spans="9:13">
      <c r="I63958" s="51"/>
      <c r="M63958" s="51"/>
    </row>
    <row r="63959" spans="9:13">
      <c r="I63959" s="51"/>
      <c r="M63959" s="51"/>
    </row>
    <row r="63960" spans="9:13">
      <c r="I63960" s="51"/>
      <c r="M63960" s="51"/>
    </row>
    <row r="63961" spans="9:13">
      <c r="I63961" s="51"/>
      <c r="M63961" s="51"/>
    </row>
    <row r="63962" spans="9:13">
      <c r="I63962" s="51"/>
      <c r="M63962" s="51"/>
    </row>
    <row r="63963" spans="9:13">
      <c r="I63963" s="51"/>
      <c r="M63963" s="51"/>
    </row>
    <row r="63964" spans="9:13">
      <c r="I63964" s="51"/>
      <c r="M63964" s="51"/>
    </row>
    <row r="63965" spans="9:13">
      <c r="I63965" s="51"/>
      <c r="M63965" s="51"/>
    </row>
    <row r="63966" spans="9:13">
      <c r="I63966" s="51"/>
      <c r="M63966" s="51"/>
    </row>
    <row r="63967" spans="9:13">
      <c r="I63967" s="51"/>
      <c r="M63967" s="51"/>
    </row>
    <row r="63968" spans="9:13">
      <c r="I63968" s="51"/>
      <c r="M63968" s="51"/>
    </row>
    <row r="63969" spans="9:13">
      <c r="I63969" s="51"/>
      <c r="M63969" s="51"/>
    </row>
    <row r="63970" spans="9:13">
      <c r="I63970" s="51"/>
      <c r="M63970" s="51"/>
    </row>
    <row r="63971" spans="9:13">
      <c r="I63971" s="51"/>
      <c r="M63971" s="51"/>
    </row>
    <row r="63972" spans="9:13">
      <c r="I63972" s="51"/>
      <c r="M63972" s="51"/>
    </row>
    <row r="63973" spans="9:13">
      <c r="I63973" s="51"/>
      <c r="M63973" s="51"/>
    </row>
    <row r="63974" spans="9:13">
      <c r="I63974" s="51"/>
      <c r="M63974" s="51"/>
    </row>
    <row r="63975" spans="9:13">
      <c r="I63975" s="51"/>
      <c r="M63975" s="51"/>
    </row>
    <row r="63976" spans="9:13">
      <c r="I63976" s="51"/>
      <c r="M63976" s="51"/>
    </row>
    <row r="63977" spans="9:13">
      <c r="I63977" s="51"/>
      <c r="M63977" s="51"/>
    </row>
    <row r="63978" spans="9:13">
      <c r="I63978" s="51"/>
      <c r="M63978" s="51"/>
    </row>
    <row r="63979" spans="9:13">
      <c r="I63979" s="51"/>
      <c r="M63979" s="51"/>
    </row>
    <row r="63980" spans="9:13">
      <c r="I63980" s="51"/>
      <c r="M63980" s="51"/>
    </row>
    <row r="63981" spans="9:13">
      <c r="I63981" s="51"/>
      <c r="M63981" s="51"/>
    </row>
    <row r="63982" spans="9:13">
      <c r="I63982" s="51"/>
      <c r="M63982" s="51"/>
    </row>
    <row r="63983" spans="9:13">
      <c r="I63983" s="51"/>
      <c r="M63983" s="51"/>
    </row>
    <row r="63984" spans="9:13">
      <c r="I63984" s="51"/>
      <c r="M63984" s="51"/>
    </row>
    <row r="63985" spans="9:13">
      <c r="I63985" s="51"/>
      <c r="M63985" s="51"/>
    </row>
    <row r="63986" spans="9:13">
      <c r="I63986" s="51"/>
      <c r="M63986" s="51"/>
    </row>
    <row r="63987" spans="9:13">
      <c r="I63987" s="51"/>
      <c r="M63987" s="51"/>
    </row>
    <row r="63988" spans="9:13">
      <c r="I63988" s="51"/>
      <c r="M63988" s="51"/>
    </row>
    <row r="63989" spans="9:13">
      <c r="I63989" s="51"/>
      <c r="M63989" s="51"/>
    </row>
    <row r="63990" spans="9:13">
      <c r="I63990" s="51"/>
      <c r="M63990" s="51"/>
    </row>
    <row r="63991" spans="9:13">
      <c r="I63991" s="51"/>
      <c r="M63991" s="51"/>
    </row>
    <row r="63992" spans="9:13">
      <c r="I63992" s="51"/>
      <c r="M63992" s="51"/>
    </row>
    <row r="63993" spans="9:13">
      <c r="I63993" s="51"/>
      <c r="M63993" s="51"/>
    </row>
    <row r="63994" spans="9:13">
      <c r="I63994" s="51"/>
      <c r="M63994" s="51"/>
    </row>
    <row r="63995" spans="9:13">
      <c r="I63995" s="51"/>
      <c r="M63995" s="51"/>
    </row>
    <row r="63996" spans="9:13">
      <c r="I63996" s="51"/>
      <c r="M63996" s="51"/>
    </row>
    <row r="63997" spans="9:13">
      <c r="I63997" s="51"/>
      <c r="M63997" s="51"/>
    </row>
    <row r="63998" spans="9:13">
      <c r="I63998" s="51"/>
      <c r="M63998" s="51"/>
    </row>
    <row r="63999" spans="9:13">
      <c r="I63999" s="51"/>
      <c r="M63999" s="51"/>
    </row>
    <row r="64000" spans="9:13">
      <c r="I64000" s="51"/>
      <c r="M64000" s="51"/>
    </row>
    <row r="64001" spans="9:13">
      <c r="I64001" s="51"/>
      <c r="M64001" s="51"/>
    </row>
    <row r="64002" spans="9:13">
      <c r="I64002" s="51"/>
      <c r="M64002" s="51"/>
    </row>
    <row r="64003" spans="9:13">
      <c r="I64003" s="51"/>
      <c r="M64003" s="51"/>
    </row>
    <row r="64004" spans="9:13">
      <c r="I64004" s="51"/>
      <c r="M64004" s="51"/>
    </row>
    <row r="64005" spans="9:13">
      <c r="I64005" s="51"/>
      <c r="M64005" s="51"/>
    </row>
    <row r="64006" spans="9:13">
      <c r="I64006" s="51"/>
      <c r="M64006" s="51"/>
    </row>
    <row r="64007" spans="9:13">
      <c r="I64007" s="51"/>
      <c r="M64007" s="51"/>
    </row>
    <row r="64008" spans="9:13">
      <c r="I64008" s="51"/>
      <c r="M64008" s="51"/>
    </row>
    <row r="64009" spans="9:13">
      <c r="I64009" s="51"/>
      <c r="M64009" s="51"/>
    </row>
    <row r="64010" spans="9:13">
      <c r="I64010" s="51"/>
      <c r="M64010" s="51"/>
    </row>
    <row r="64011" spans="9:13">
      <c r="I64011" s="51"/>
      <c r="M64011" s="51"/>
    </row>
    <row r="64012" spans="9:13">
      <c r="I64012" s="51"/>
      <c r="M64012" s="51"/>
    </row>
    <row r="64013" spans="9:13">
      <c r="I64013" s="51"/>
      <c r="M64013" s="51"/>
    </row>
    <row r="64014" spans="9:13">
      <c r="I64014" s="51"/>
      <c r="M64014" s="51"/>
    </row>
    <row r="64015" spans="9:13">
      <c r="I64015" s="51"/>
      <c r="M64015" s="51"/>
    </row>
    <row r="64016" spans="9:13">
      <c r="I64016" s="51"/>
      <c r="M64016" s="51"/>
    </row>
    <row r="64017" spans="9:13">
      <c r="I64017" s="51"/>
      <c r="M64017" s="51"/>
    </row>
    <row r="64018" spans="9:13">
      <c r="I64018" s="51"/>
      <c r="M64018" s="51"/>
    </row>
    <row r="64019" spans="9:13">
      <c r="I64019" s="51"/>
      <c r="M64019" s="51"/>
    </row>
    <row r="64020" spans="9:13">
      <c r="I64020" s="51"/>
      <c r="M64020" s="51"/>
    </row>
    <row r="64021" spans="9:13">
      <c r="I64021" s="51"/>
      <c r="M64021" s="51"/>
    </row>
    <row r="64022" spans="9:13">
      <c r="I64022" s="51"/>
      <c r="M64022" s="51"/>
    </row>
    <row r="64023" spans="9:13">
      <c r="I64023" s="51"/>
      <c r="M64023" s="51"/>
    </row>
    <row r="64024" spans="9:13">
      <c r="I64024" s="51"/>
      <c r="M64024" s="51"/>
    </row>
    <row r="64025" spans="9:13">
      <c r="I64025" s="51"/>
      <c r="M64025" s="51"/>
    </row>
    <row r="64026" spans="9:13">
      <c r="I64026" s="51"/>
      <c r="M64026" s="51"/>
    </row>
    <row r="64027" spans="9:13">
      <c r="I64027" s="51"/>
      <c r="M64027" s="51"/>
    </row>
    <row r="64028" spans="9:13">
      <c r="I64028" s="51"/>
      <c r="M64028" s="51"/>
    </row>
    <row r="64029" spans="9:13">
      <c r="I64029" s="51"/>
      <c r="M64029" s="51"/>
    </row>
    <row r="64030" spans="9:13">
      <c r="I64030" s="51"/>
      <c r="M64030" s="51"/>
    </row>
    <row r="64031" spans="9:13">
      <c r="I64031" s="51"/>
      <c r="M64031" s="51"/>
    </row>
    <row r="64032" spans="9:13">
      <c r="I64032" s="51"/>
      <c r="M64032" s="51"/>
    </row>
    <row r="64033" spans="9:13">
      <c r="I64033" s="51"/>
      <c r="M64033" s="51"/>
    </row>
    <row r="64034" spans="9:13">
      <c r="I64034" s="51"/>
      <c r="M64034" s="51"/>
    </row>
    <row r="64035" spans="9:13">
      <c r="I64035" s="51"/>
      <c r="M64035" s="51"/>
    </row>
    <row r="64036" spans="9:13">
      <c r="I64036" s="51"/>
      <c r="M64036" s="51"/>
    </row>
    <row r="64037" spans="9:13">
      <c r="I64037" s="51"/>
      <c r="M64037" s="51"/>
    </row>
    <row r="64038" spans="9:13">
      <c r="I64038" s="51"/>
      <c r="M64038" s="51"/>
    </row>
    <row r="64039" spans="9:13">
      <c r="I64039" s="51"/>
      <c r="M64039" s="51"/>
    </row>
    <row r="64040" spans="9:13">
      <c r="I64040" s="51"/>
      <c r="M64040" s="51"/>
    </row>
    <row r="64041" spans="9:13">
      <c r="I64041" s="51"/>
      <c r="M64041" s="51"/>
    </row>
    <row r="64042" spans="9:13">
      <c r="I64042" s="51"/>
      <c r="M64042" s="51"/>
    </row>
    <row r="64043" spans="9:13">
      <c r="I64043" s="51"/>
      <c r="M64043" s="51"/>
    </row>
    <row r="64044" spans="9:13">
      <c r="I64044" s="51"/>
      <c r="M64044" s="51"/>
    </row>
    <row r="64045" spans="9:13">
      <c r="I64045" s="51"/>
      <c r="M64045" s="51"/>
    </row>
    <row r="64046" spans="9:13">
      <c r="I64046" s="51"/>
      <c r="M64046" s="51"/>
    </row>
    <row r="64047" spans="9:13">
      <c r="I64047" s="51"/>
      <c r="M64047" s="51"/>
    </row>
    <row r="64048" spans="9:13">
      <c r="I64048" s="51"/>
      <c r="M64048" s="51"/>
    </row>
    <row r="64049" spans="9:13">
      <c r="I64049" s="51"/>
      <c r="M64049" s="51"/>
    </row>
    <row r="64050" spans="9:13">
      <c r="I64050" s="51"/>
      <c r="M64050" s="51"/>
    </row>
    <row r="64051" spans="9:13">
      <c r="I64051" s="51"/>
      <c r="M64051" s="51"/>
    </row>
    <row r="64052" spans="9:13">
      <c r="I64052" s="51"/>
      <c r="M64052" s="51"/>
    </row>
    <row r="64053" spans="9:13">
      <c r="I64053" s="51"/>
      <c r="M64053" s="51"/>
    </row>
    <row r="64054" spans="9:13">
      <c r="I64054" s="51"/>
      <c r="M64054" s="51"/>
    </row>
    <row r="64055" spans="9:13">
      <c r="I64055" s="51"/>
      <c r="M64055" s="51"/>
    </row>
    <row r="64056" spans="9:13">
      <c r="I64056" s="51"/>
      <c r="M64056" s="51"/>
    </row>
    <row r="64057" spans="9:13">
      <c r="I64057" s="51"/>
      <c r="M64057" s="51"/>
    </row>
    <row r="64058" spans="9:13">
      <c r="I64058" s="51"/>
      <c r="M64058" s="51"/>
    </row>
    <row r="64059" spans="9:13">
      <c r="I64059" s="51"/>
      <c r="M64059" s="51"/>
    </row>
    <row r="64060" spans="9:13">
      <c r="I64060" s="51"/>
      <c r="M64060" s="51"/>
    </row>
    <row r="64061" spans="9:13">
      <c r="I64061" s="51"/>
      <c r="M64061" s="51"/>
    </row>
    <row r="64062" spans="9:13">
      <c r="I64062" s="51"/>
      <c r="M64062" s="51"/>
    </row>
    <row r="64063" spans="9:13">
      <c r="I64063" s="51"/>
      <c r="M64063" s="51"/>
    </row>
    <row r="64064" spans="9:13">
      <c r="I64064" s="51"/>
      <c r="M64064" s="51"/>
    </row>
    <row r="64065" spans="9:13">
      <c r="I64065" s="51"/>
      <c r="M64065" s="51"/>
    </row>
    <row r="64066" spans="9:13">
      <c r="I64066" s="51"/>
      <c r="M64066" s="51"/>
    </row>
    <row r="64067" spans="9:13">
      <c r="I64067" s="51"/>
      <c r="M64067" s="51"/>
    </row>
    <row r="64068" spans="9:13">
      <c r="I64068" s="51"/>
      <c r="M64068" s="51"/>
    </row>
    <row r="64069" spans="9:13">
      <c r="I64069" s="51"/>
      <c r="M64069" s="51"/>
    </row>
    <row r="64070" spans="9:13">
      <c r="I64070" s="51"/>
      <c r="M64070" s="51"/>
    </row>
    <row r="64071" spans="9:13">
      <c r="I64071" s="51"/>
      <c r="M64071" s="51"/>
    </row>
    <row r="64072" spans="9:13">
      <c r="I64072" s="51"/>
      <c r="M64072" s="51"/>
    </row>
    <row r="64073" spans="9:13">
      <c r="I64073" s="51"/>
      <c r="M64073" s="51"/>
    </row>
    <row r="64074" spans="9:13">
      <c r="I64074" s="51"/>
      <c r="M64074" s="51"/>
    </row>
    <row r="64075" spans="9:13">
      <c r="I64075" s="51"/>
      <c r="M64075" s="51"/>
    </row>
    <row r="64076" spans="9:13">
      <c r="I64076" s="51"/>
      <c r="M64076" s="51"/>
    </row>
    <row r="64077" spans="9:13">
      <c r="I64077" s="51"/>
      <c r="M64077" s="51"/>
    </row>
    <row r="64078" spans="9:13">
      <c r="I64078" s="51"/>
      <c r="M64078" s="51"/>
    </row>
    <row r="64079" spans="9:13">
      <c r="I64079" s="51"/>
      <c r="M64079" s="51"/>
    </row>
    <row r="64080" spans="9:13">
      <c r="I64080" s="51"/>
      <c r="M64080" s="51"/>
    </row>
    <row r="64081" spans="9:13">
      <c r="I64081" s="51"/>
      <c r="M64081" s="51"/>
    </row>
    <row r="64082" spans="9:13">
      <c r="I64082" s="51"/>
      <c r="M64082" s="51"/>
    </row>
    <row r="64083" spans="9:13">
      <c r="I64083" s="51"/>
      <c r="M64083" s="51"/>
    </row>
    <row r="64084" spans="9:13">
      <c r="I64084" s="51"/>
      <c r="M64084" s="51"/>
    </row>
    <row r="64085" spans="9:13">
      <c r="I64085" s="51"/>
      <c r="M64085" s="51"/>
    </row>
    <row r="64086" spans="9:13">
      <c r="I64086" s="51"/>
      <c r="M64086" s="51"/>
    </row>
    <row r="64087" spans="9:13">
      <c r="I64087" s="51"/>
      <c r="M64087" s="51"/>
    </row>
    <row r="64088" spans="9:13">
      <c r="I64088" s="51"/>
      <c r="M64088" s="51"/>
    </row>
    <row r="64089" spans="9:13">
      <c r="I64089" s="51"/>
      <c r="M64089" s="51"/>
    </row>
    <row r="64090" spans="9:13">
      <c r="I64090" s="51"/>
      <c r="M64090" s="51"/>
    </row>
    <row r="64091" spans="9:13">
      <c r="I64091" s="51"/>
      <c r="M64091" s="51"/>
    </row>
    <row r="64092" spans="9:13">
      <c r="I64092" s="51"/>
      <c r="M64092" s="51"/>
    </row>
    <row r="64093" spans="9:13">
      <c r="I64093" s="51"/>
      <c r="M64093" s="51"/>
    </row>
    <row r="64094" spans="9:13">
      <c r="I64094" s="51"/>
      <c r="M64094" s="51"/>
    </row>
    <row r="64095" spans="9:13">
      <c r="I64095" s="51"/>
      <c r="M64095" s="51"/>
    </row>
    <row r="64096" spans="9:13">
      <c r="I64096" s="51"/>
      <c r="M64096" s="51"/>
    </row>
    <row r="64097" spans="9:13">
      <c r="I64097" s="51"/>
      <c r="M64097" s="51"/>
    </row>
    <row r="64098" spans="9:13">
      <c r="I64098" s="51"/>
      <c r="M64098" s="51"/>
    </row>
    <row r="64099" spans="9:13">
      <c r="I64099" s="51"/>
      <c r="M64099" s="51"/>
    </row>
    <row r="64100" spans="9:13">
      <c r="I64100" s="51"/>
      <c r="M64100" s="51"/>
    </row>
    <row r="64101" spans="9:13">
      <c r="I64101" s="51"/>
      <c r="M64101" s="51"/>
    </row>
    <row r="64102" spans="9:13">
      <c r="I64102" s="51"/>
      <c r="M64102" s="51"/>
    </row>
    <row r="64103" spans="9:13">
      <c r="I64103" s="51"/>
      <c r="M64103" s="51"/>
    </row>
    <row r="64104" spans="9:13">
      <c r="I64104" s="51"/>
      <c r="M64104" s="51"/>
    </row>
    <row r="64105" spans="9:13">
      <c r="I64105" s="51"/>
      <c r="M64105" s="51"/>
    </row>
    <row r="64106" spans="9:13">
      <c r="I64106" s="51"/>
      <c r="M64106" s="51"/>
    </row>
    <row r="64107" spans="9:13">
      <c r="I64107" s="51"/>
      <c r="M64107" s="51"/>
    </row>
    <row r="64108" spans="9:13">
      <c r="I64108" s="51"/>
      <c r="M64108" s="51"/>
    </row>
    <row r="64109" spans="9:13">
      <c r="I64109" s="51"/>
      <c r="M64109" s="51"/>
    </row>
    <row r="64110" spans="9:13">
      <c r="I64110" s="51"/>
      <c r="M64110" s="51"/>
    </row>
    <row r="64111" spans="9:13">
      <c r="I64111" s="51"/>
      <c r="M64111" s="51"/>
    </row>
    <row r="64112" spans="9:13">
      <c r="I64112" s="51"/>
      <c r="M64112" s="51"/>
    </row>
    <row r="64113" spans="9:13">
      <c r="I64113" s="51"/>
      <c r="M64113" s="51"/>
    </row>
    <row r="64114" spans="9:13">
      <c r="I64114" s="51"/>
      <c r="M64114" s="51"/>
    </row>
    <row r="64115" spans="9:13">
      <c r="I64115" s="51"/>
      <c r="M64115" s="51"/>
    </row>
    <row r="64116" spans="9:13">
      <c r="I64116" s="51"/>
      <c r="M64116" s="51"/>
    </row>
    <row r="64117" spans="9:13">
      <c r="I64117" s="51"/>
      <c r="M64117" s="51"/>
    </row>
    <row r="64118" spans="9:13">
      <c r="I64118" s="51"/>
      <c r="M64118" s="51"/>
    </row>
    <row r="64119" spans="9:13">
      <c r="I64119" s="51"/>
      <c r="M64119" s="51"/>
    </row>
    <row r="64120" spans="9:13">
      <c r="I64120" s="51"/>
      <c r="M64120" s="51"/>
    </row>
    <row r="64121" spans="9:13">
      <c r="I64121" s="51"/>
      <c r="M64121" s="51"/>
    </row>
    <row r="64122" spans="9:13">
      <c r="I64122" s="51"/>
      <c r="M64122" s="51"/>
    </row>
    <row r="64123" spans="9:13">
      <c r="I64123" s="51"/>
      <c r="M64123" s="51"/>
    </row>
    <row r="64124" spans="9:13">
      <c r="I64124" s="51"/>
      <c r="M64124" s="51"/>
    </row>
    <row r="64125" spans="9:13">
      <c r="I64125" s="51"/>
      <c r="M64125" s="51"/>
    </row>
    <row r="64126" spans="9:13">
      <c r="I64126" s="51"/>
      <c r="M64126" s="51"/>
    </row>
    <row r="64127" spans="9:13">
      <c r="I64127" s="51"/>
      <c r="M64127" s="51"/>
    </row>
    <row r="64128" spans="9:13">
      <c r="I64128" s="51"/>
      <c r="M64128" s="51"/>
    </row>
    <row r="64129" spans="9:13">
      <c r="I64129" s="51"/>
      <c r="M64129" s="51"/>
    </row>
    <row r="64130" spans="9:13">
      <c r="I64130" s="51"/>
      <c r="M64130" s="51"/>
    </row>
    <row r="64131" spans="9:13">
      <c r="I64131" s="51"/>
      <c r="M64131" s="51"/>
    </row>
    <row r="64132" spans="9:13">
      <c r="I64132" s="51"/>
      <c r="M64132" s="51"/>
    </row>
    <row r="64133" spans="9:13">
      <c r="I64133" s="51"/>
      <c r="M64133" s="51"/>
    </row>
    <row r="64134" spans="9:13">
      <c r="I64134" s="51"/>
      <c r="M64134" s="51"/>
    </row>
    <row r="64135" spans="9:13">
      <c r="I64135" s="51"/>
      <c r="M64135" s="51"/>
    </row>
    <row r="64136" spans="9:13">
      <c r="I64136" s="51"/>
      <c r="M64136" s="51"/>
    </row>
    <row r="64137" spans="9:13">
      <c r="I64137" s="51"/>
      <c r="M64137" s="51"/>
    </row>
    <row r="64138" spans="9:13">
      <c r="I64138" s="51"/>
      <c r="M64138" s="51"/>
    </row>
    <row r="64139" spans="9:13">
      <c r="I64139" s="51"/>
      <c r="M64139" s="51"/>
    </row>
    <row r="64140" spans="9:13">
      <c r="I64140" s="51"/>
      <c r="M64140" s="51"/>
    </row>
    <row r="64141" spans="9:13">
      <c r="I64141" s="51"/>
      <c r="M64141" s="51"/>
    </row>
    <row r="64142" spans="9:13">
      <c r="I64142" s="51"/>
      <c r="M64142" s="51"/>
    </row>
    <row r="64143" spans="9:13">
      <c r="I64143" s="51"/>
      <c r="M64143" s="51"/>
    </row>
    <row r="64144" spans="9:13">
      <c r="I64144" s="51"/>
      <c r="M64144" s="51"/>
    </row>
    <row r="64145" spans="9:13">
      <c r="I64145" s="51"/>
      <c r="M64145" s="51"/>
    </row>
    <row r="64146" spans="9:13">
      <c r="I64146" s="51"/>
      <c r="M64146" s="51"/>
    </row>
    <row r="64147" spans="9:13">
      <c r="I64147" s="51"/>
      <c r="M64147" s="51"/>
    </row>
    <row r="64148" spans="9:13">
      <c r="I64148" s="51"/>
      <c r="M64148" s="51"/>
    </row>
    <row r="64149" spans="9:13">
      <c r="I64149" s="51"/>
      <c r="M64149" s="51"/>
    </row>
    <row r="64150" spans="9:13">
      <c r="I64150" s="51"/>
      <c r="M64150" s="51"/>
    </row>
    <row r="64151" spans="9:13">
      <c r="I64151" s="51"/>
      <c r="M64151" s="51"/>
    </row>
    <row r="64152" spans="9:13">
      <c r="I64152" s="51"/>
      <c r="M64152" s="51"/>
    </row>
    <row r="64153" spans="9:13">
      <c r="I64153" s="51"/>
      <c r="M64153" s="51"/>
    </row>
    <row r="64154" spans="9:13">
      <c r="I64154" s="51"/>
      <c r="M64154" s="51"/>
    </row>
    <row r="64155" spans="9:13">
      <c r="I64155" s="51"/>
      <c r="M64155" s="51"/>
    </row>
    <row r="64156" spans="9:13">
      <c r="I64156" s="51"/>
      <c r="M64156" s="51"/>
    </row>
    <row r="64157" spans="9:13">
      <c r="I64157" s="51"/>
      <c r="M64157" s="51"/>
    </row>
    <row r="64158" spans="9:13">
      <c r="I64158" s="51"/>
      <c r="M64158" s="51"/>
    </row>
    <row r="64159" spans="9:13">
      <c r="I64159" s="51"/>
      <c r="M64159" s="51"/>
    </row>
    <row r="64160" spans="9:13">
      <c r="I64160" s="51"/>
      <c r="M64160" s="51"/>
    </row>
    <row r="64161" spans="9:13">
      <c r="I64161" s="51"/>
      <c r="M64161" s="51"/>
    </row>
    <row r="64162" spans="9:13">
      <c r="I64162" s="51"/>
      <c r="M64162" s="51"/>
    </row>
    <row r="64163" spans="9:13">
      <c r="I64163" s="51"/>
      <c r="M64163" s="51"/>
    </row>
    <row r="64164" spans="9:13">
      <c r="I64164" s="51"/>
      <c r="M64164" s="51"/>
    </row>
    <row r="64165" spans="9:13">
      <c r="I64165" s="51"/>
      <c r="M64165" s="51"/>
    </row>
    <row r="64166" spans="9:13">
      <c r="I64166" s="51"/>
      <c r="M64166" s="51"/>
    </row>
    <row r="64167" spans="9:13">
      <c r="I64167" s="51"/>
      <c r="M64167" s="51"/>
    </row>
    <row r="64168" spans="9:13">
      <c r="I64168" s="51"/>
      <c r="M64168" s="51"/>
    </row>
    <row r="64169" spans="9:13">
      <c r="I64169" s="51"/>
      <c r="M64169" s="51"/>
    </row>
    <row r="64170" spans="9:13">
      <c r="I64170" s="51"/>
      <c r="M64170" s="51"/>
    </row>
    <row r="64171" spans="9:13">
      <c r="I64171" s="51"/>
      <c r="M64171" s="51"/>
    </row>
    <row r="64172" spans="9:13">
      <c r="I64172" s="51"/>
      <c r="M64172" s="51"/>
    </row>
    <row r="64173" spans="9:13">
      <c r="I64173" s="51"/>
      <c r="M64173" s="51"/>
    </row>
    <row r="64174" spans="9:13">
      <c r="I64174" s="51"/>
      <c r="M64174" s="51"/>
    </row>
    <row r="64175" spans="9:13">
      <c r="I64175" s="51"/>
      <c r="M64175" s="51"/>
    </row>
    <row r="64176" spans="9:13">
      <c r="I64176" s="51"/>
      <c r="M64176" s="51"/>
    </row>
    <row r="64177" spans="9:13">
      <c r="I64177" s="51"/>
      <c r="M64177" s="51"/>
    </row>
    <row r="64178" spans="9:13">
      <c r="I64178" s="51"/>
      <c r="M64178" s="51"/>
    </row>
    <row r="64179" spans="9:13">
      <c r="I64179" s="51"/>
      <c r="M64179" s="51"/>
    </row>
    <row r="64180" spans="9:13">
      <c r="I64180" s="51"/>
      <c r="M64180" s="51"/>
    </row>
    <row r="64181" spans="9:13">
      <c r="I64181" s="51"/>
      <c r="M64181" s="51"/>
    </row>
    <row r="64182" spans="9:13">
      <c r="I64182" s="51"/>
      <c r="M64182" s="51"/>
    </row>
    <row r="64183" spans="9:13">
      <c r="I64183" s="51"/>
      <c r="M64183" s="51"/>
    </row>
    <row r="64184" spans="9:13">
      <c r="I64184" s="51"/>
      <c r="M64184" s="51"/>
    </row>
    <row r="64185" spans="9:13">
      <c r="I64185" s="51"/>
      <c r="M64185" s="51"/>
    </row>
    <row r="64186" spans="9:13">
      <c r="I64186" s="51"/>
      <c r="M64186" s="51"/>
    </row>
    <row r="64187" spans="9:13">
      <c r="I64187" s="51"/>
      <c r="M64187" s="51"/>
    </row>
    <row r="64188" spans="9:13">
      <c r="I64188" s="51"/>
      <c r="M64188" s="51"/>
    </row>
    <row r="64189" spans="9:13">
      <c r="I64189" s="51"/>
      <c r="M64189" s="51"/>
    </row>
    <row r="64190" spans="9:13">
      <c r="I64190" s="51"/>
      <c r="M64190" s="51"/>
    </row>
    <row r="64191" spans="9:13">
      <c r="I64191" s="51"/>
      <c r="M64191" s="51"/>
    </row>
    <row r="64192" spans="9:13">
      <c r="I64192" s="51"/>
      <c r="M64192" s="51"/>
    </row>
    <row r="64193" spans="9:13">
      <c r="I64193" s="51"/>
      <c r="M64193" s="51"/>
    </row>
    <row r="64194" spans="9:13">
      <c r="I64194" s="51"/>
      <c r="M64194" s="51"/>
    </row>
    <row r="64195" spans="9:13">
      <c r="I64195" s="51"/>
      <c r="M64195" s="51"/>
    </row>
    <row r="64196" spans="9:13">
      <c r="I64196" s="51"/>
      <c r="M64196" s="51"/>
    </row>
    <row r="64197" spans="9:13">
      <c r="I64197" s="51"/>
      <c r="M64197" s="51"/>
    </row>
    <row r="64198" spans="9:13">
      <c r="I64198" s="51"/>
      <c r="M64198" s="51"/>
    </row>
    <row r="64199" spans="9:13">
      <c r="I64199" s="51"/>
      <c r="M64199" s="51"/>
    </row>
    <row r="64200" spans="9:13">
      <c r="I64200" s="51"/>
      <c r="M64200" s="51"/>
    </row>
    <row r="64201" spans="9:13">
      <c r="I64201" s="51"/>
      <c r="M64201" s="51"/>
    </row>
    <row r="64202" spans="9:13">
      <c r="I64202" s="51"/>
      <c r="M64202" s="51"/>
    </row>
    <row r="64203" spans="9:13">
      <c r="I64203" s="51"/>
      <c r="M64203" s="51"/>
    </row>
    <row r="64204" spans="9:13">
      <c r="I64204" s="51"/>
      <c r="M64204" s="51"/>
    </row>
    <row r="64205" spans="9:13">
      <c r="I64205" s="51"/>
      <c r="M64205" s="51"/>
    </row>
    <row r="64206" spans="9:13">
      <c r="I64206" s="51"/>
      <c r="M64206" s="51"/>
    </row>
    <row r="64207" spans="9:13">
      <c r="I64207" s="51"/>
      <c r="M64207" s="51"/>
    </row>
    <row r="64208" spans="9:13">
      <c r="I64208" s="51"/>
      <c r="M64208" s="51"/>
    </row>
    <row r="64209" spans="9:13">
      <c r="I64209" s="51"/>
      <c r="M64209" s="51"/>
    </row>
    <row r="64210" spans="9:13">
      <c r="I64210" s="51"/>
      <c r="M64210" s="51"/>
    </row>
    <row r="64211" spans="9:13">
      <c r="I64211" s="51"/>
      <c r="M64211" s="51"/>
    </row>
    <row r="64212" spans="9:13">
      <c r="I64212" s="51"/>
      <c r="M64212" s="51"/>
    </row>
    <row r="64213" spans="9:13">
      <c r="I64213" s="51"/>
      <c r="M64213" s="51"/>
    </row>
    <row r="64214" spans="9:13">
      <c r="I64214" s="51"/>
      <c r="M64214" s="51"/>
    </row>
    <row r="64215" spans="9:13">
      <c r="I64215" s="51"/>
      <c r="M64215" s="51"/>
    </row>
    <row r="64216" spans="9:13">
      <c r="I64216" s="51"/>
      <c r="M64216" s="51"/>
    </row>
    <row r="64217" spans="9:13">
      <c r="I64217" s="51"/>
      <c r="M64217" s="51"/>
    </row>
    <row r="64218" spans="9:13">
      <c r="I64218" s="51"/>
      <c r="M64218" s="51"/>
    </row>
    <row r="64219" spans="9:13">
      <c r="I64219" s="51"/>
      <c r="M64219" s="51"/>
    </row>
    <row r="64220" spans="9:13">
      <c r="I64220" s="51"/>
      <c r="M64220" s="51"/>
    </row>
    <row r="64221" spans="9:13">
      <c r="I64221" s="51"/>
      <c r="M64221" s="51"/>
    </row>
    <row r="64222" spans="9:13">
      <c r="I64222" s="51"/>
      <c r="M64222" s="51"/>
    </row>
    <row r="64223" spans="9:13">
      <c r="I64223" s="51"/>
      <c r="M64223" s="51"/>
    </row>
    <row r="64224" spans="9:13">
      <c r="I64224" s="51"/>
      <c r="M64224" s="51"/>
    </row>
    <row r="64225" spans="9:13">
      <c r="I64225" s="51"/>
      <c r="M64225" s="51"/>
    </row>
    <row r="64226" spans="9:13">
      <c r="I64226" s="51"/>
      <c r="M64226" s="51"/>
    </row>
    <row r="64227" spans="9:13">
      <c r="I64227" s="51"/>
      <c r="M64227" s="51"/>
    </row>
    <row r="64228" spans="9:13">
      <c r="I64228" s="51"/>
      <c r="M64228" s="51"/>
    </row>
    <row r="64229" spans="9:13">
      <c r="I64229" s="51"/>
      <c r="M64229" s="51"/>
    </row>
    <row r="64230" spans="9:13">
      <c r="I64230" s="51"/>
      <c r="M64230" s="51"/>
    </row>
    <row r="64231" spans="9:13">
      <c r="I64231" s="51"/>
      <c r="M64231" s="51"/>
    </row>
    <row r="64232" spans="9:13">
      <c r="I64232" s="51"/>
      <c r="M64232" s="51"/>
    </row>
    <row r="64233" spans="9:13">
      <c r="I64233" s="51"/>
      <c r="M64233" s="51"/>
    </row>
    <row r="64234" spans="9:13">
      <c r="I64234" s="51"/>
      <c r="M64234" s="51"/>
    </row>
    <row r="64235" spans="9:13">
      <c r="I64235" s="51"/>
      <c r="M64235" s="51"/>
    </row>
    <row r="64236" spans="9:13">
      <c r="I64236" s="51"/>
      <c r="M64236" s="51"/>
    </row>
    <row r="64237" spans="9:13">
      <c r="I64237" s="51"/>
      <c r="M64237" s="51"/>
    </row>
    <row r="64238" spans="9:13">
      <c r="I64238" s="51"/>
      <c r="M64238" s="51"/>
    </row>
    <row r="64239" spans="9:13">
      <c r="I64239" s="51"/>
      <c r="M64239" s="51"/>
    </row>
    <row r="64240" spans="9:13">
      <c r="I64240" s="51"/>
      <c r="M64240" s="51"/>
    </row>
    <row r="64241" spans="9:13">
      <c r="I64241" s="51"/>
      <c r="M64241" s="51"/>
    </row>
    <row r="64242" spans="9:13">
      <c r="I64242" s="51"/>
      <c r="M64242" s="51"/>
    </row>
    <row r="64243" spans="9:13">
      <c r="I64243" s="51"/>
      <c r="M64243" s="51"/>
    </row>
    <row r="64244" spans="9:13">
      <c r="I64244" s="51"/>
      <c r="M64244" s="51"/>
    </row>
    <row r="64245" spans="9:13">
      <c r="I64245" s="51"/>
      <c r="M64245" s="51"/>
    </row>
    <row r="64246" spans="9:13">
      <c r="I64246" s="51"/>
      <c r="M64246" s="51"/>
    </row>
    <row r="64247" spans="9:13">
      <c r="I64247" s="51"/>
      <c r="M64247" s="51"/>
    </row>
    <row r="64248" spans="9:13">
      <c r="I64248" s="51"/>
      <c r="M64248" s="51"/>
    </row>
    <row r="64249" spans="9:13">
      <c r="I64249" s="51"/>
      <c r="M64249" s="51"/>
    </row>
    <row r="64250" spans="9:13">
      <c r="I64250" s="51"/>
      <c r="M64250" s="51"/>
    </row>
    <row r="64251" spans="9:13">
      <c r="I64251" s="51"/>
      <c r="M64251" s="51"/>
    </row>
    <row r="64252" spans="9:13">
      <c r="I64252" s="51"/>
      <c r="M64252" s="51"/>
    </row>
    <row r="64253" spans="9:13">
      <c r="I64253" s="51"/>
      <c r="M64253" s="51"/>
    </row>
    <row r="64254" spans="9:13">
      <c r="I64254" s="51"/>
      <c r="M64254" s="51"/>
    </row>
    <row r="64255" spans="9:13">
      <c r="I64255" s="51"/>
      <c r="M64255" s="51"/>
    </row>
    <row r="64256" spans="9:13">
      <c r="I64256" s="51"/>
      <c r="M64256" s="51"/>
    </row>
    <row r="64257" spans="9:13">
      <c r="I64257" s="51"/>
      <c r="M64257" s="51"/>
    </row>
    <row r="64258" spans="9:13">
      <c r="I64258" s="51"/>
      <c r="M64258" s="51"/>
    </row>
    <row r="64259" spans="9:13">
      <c r="I64259" s="51"/>
      <c r="M64259" s="51"/>
    </row>
    <row r="64260" spans="9:13">
      <c r="I64260" s="51"/>
      <c r="M64260" s="51"/>
    </row>
    <row r="64261" spans="9:13">
      <c r="I64261" s="51"/>
      <c r="M64261" s="51"/>
    </row>
    <row r="64262" spans="9:13">
      <c r="I64262" s="51"/>
      <c r="M64262" s="51"/>
    </row>
    <row r="64263" spans="9:13">
      <c r="I64263" s="51"/>
      <c r="M64263" s="51"/>
    </row>
    <row r="64264" spans="9:13">
      <c r="I64264" s="51"/>
      <c r="M64264" s="51"/>
    </row>
    <row r="64265" spans="9:13">
      <c r="I64265" s="51"/>
      <c r="M64265" s="51"/>
    </row>
    <row r="64266" spans="9:13">
      <c r="I64266" s="51"/>
      <c r="M64266" s="51"/>
    </row>
    <row r="64267" spans="9:13">
      <c r="I64267" s="51"/>
      <c r="M64267" s="51"/>
    </row>
    <row r="64268" spans="9:13">
      <c r="I64268" s="51"/>
      <c r="M64268" s="51"/>
    </row>
    <row r="64269" spans="9:13">
      <c r="I64269" s="51"/>
      <c r="M64269" s="51"/>
    </row>
    <row r="64270" spans="9:13">
      <c r="I64270" s="51"/>
      <c r="M64270" s="51"/>
    </row>
    <row r="64271" spans="9:13">
      <c r="I64271" s="51"/>
      <c r="M64271" s="51"/>
    </row>
    <row r="64272" spans="9:13">
      <c r="I64272" s="51"/>
      <c r="M64272" s="51"/>
    </row>
    <row r="64273" spans="9:13">
      <c r="I64273" s="51"/>
      <c r="M64273" s="51"/>
    </row>
    <row r="64274" spans="9:13">
      <c r="I64274" s="51"/>
      <c r="M64274" s="51"/>
    </row>
    <row r="64275" spans="9:13">
      <c r="I64275" s="51"/>
      <c r="M64275" s="51"/>
    </row>
    <row r="64276" spans="9:13">
      <c r="I64276" s="51"/>
      <c r="M64276" s="51"/>
    </row>
    <row r="64277" spans="9:13">
      <c r="I64277" s="51"/>
      <c r="M64277" s="51"/>
    </row>
    <row r="64278" spans="9:13">
      <c r="I64278" s="51"/>
      <c r="M64278" s="51"/>
    </row>
    <row r="64279" spans="9:13">
      <c r="I64279" s="51"/>
      <c r="M64279" s="51"/>
    </row>
    <row r="64280" spans="9:13">
      <c r="I64280" s="51"/>
      <c r="M64280" s="51"/>
    </row>
    <row r="64281" spans="9:13">
      <c r="I64281" s="51"/>
      <c r="M64281" s="51"/>
    </row>
    <row r="64282" spans="9:13">
      <c r="I64282" s="51"/>
      <c r="M64282" s="51"/>
    </row>
    <row r="64283" spans="9:13">
      <c r="I64283" s="51"/>
      <c r="M64283" s="51"/>
    </row>
    <row r="64284" spans="9:13">
      <c r="I64284" s="51"/>
      <c r="M64284" s="51"/>
    </row>
    <row r="64285" spans="9:13">
      <c r="I64285" s="51"/>
      <c r="M64285" s="51"/>
    </row>
    <row r="64286" spans="9:13">
      <c r="I64286" s="51"/>
      <c r="M64286" s="51"/>
    </row>
    <row r="64287" spans="9:13">
      <c r="I64287" s="51"/>
      <c r="M64287" s="51"/>
    </row>
    <row r="64288" spans="9:13">
      <c r="I64288" s="51"/>
      <c r="M64288" s="51"/>
    </row>
    <row r="64289" spans="9:13">
      <c r="I64289" s="51"/>
      <c r="M64289" s="51"/>
    </row>
    <row r="64290" spans="9:13">
      <c r="I64290" s="51"/>
      <c r="M64290" s="51"/>
    </row>
    <row r="64291" spans="9:13">
      <c r="I64291" s="51"/>
      <c r="M64291" s="51"/>
    </row>
    <row r="64292" spans="9:13">
      <c r="I64292" s="51"/>
      <c r="M64292" s="51"/>
    </row>
    <row r="64293" spans="9:13">
      <c r="I64293" s="51"/>
      <c r="M64293" s="51"/>
    </row>
    <row r="64294" spans="9:13">
      <c r="I64294" s="51"/>
      <c r="M64294" s="51"/>
    </row>
    <row r="64295" spans="9:13">
      <c r="I64295" s="51"/>
      <c r="M64295" s="51"/>
    </row>
    <row r="64296" spans="9:13">
      <c r="I64296" s="51"/>
      <c r="M64296" s="51"/>
    </row>
    <row r="64297" spans="9:13">
      <c r="I64297" s="51"/>
      <c r="M64297" s="51"/>
    </row>
    <row r="64298" spans="9:13">
      <c r="I64298" s="51"/>
      <c r="M64298" s="51"/>
    </row>
    <row r="64299" spans="9:13">
      <c r="I64299" s="51"/>
      <c r="M64299" s="51"/>
    </row>
    <row r="64300" spans="9:13">
      <c r="I64300" s="51"/>
      <c r="M64300" s="51"/>
    </row>
    <row r="64301" spans="9:13">
      <c r="I64301" s="51"/>
      <c r="M64301" s="51"/>
    </row>
    <row r="64302" spans="9:13">
      <c r="I64302" s="51"/>
      <c r="M64302" s="51"/>
    </row>
    <row r="64303" spans="9:13">
      <c r="I64303" s="51"/>
      <c r="M64303" s="51"/>
    </row>
    <row r="64304" spans="9:13">
      <c r="I64304" s="51"/>
      <c r="M64304" s="51"/>
    </row>
    <row r="64305" spans="9:13">
      <c r="I64305" s="51"/>
      <c r="M64305" s="51"/>
    </row>
    <row r="64306" spans="9:13">
      <c r="I64306" s="51"/>
      <c r="M64306" s="51"/>
    </row>
    <row r="64307" spans="9:13">
      <c r="I64307" s="51"/>
      <c r="M64307" s="51"/>
    </row>
    <row r="64308" spans="9:13">
      <c r="I64308" s="51"/>
      <c r="M64308" s="51"/>
    </row>
    <row r="64309" spans="9:13">
      <c r="I64309" s="51"/>
      <c r="M64309" s="51"/>
    </row>
    <row r="64310" spans="9:13">
      <c r="I64310" s="51"/>
      <c r="M64310" s="51"/>
    </row>
    <row r="64311" spans="9:13">
      <c r="I64311" s="51"/>
      <c r="M64311" s="51"/>
    </row>
    <row r="64312" spans="9:13">
      <c r="I64312" s="51"/>
      <c r="M64312" s="51"/>
    </row>
    <row r="64313" spans="9:13">
      <c r="I64313" s="51"/>
      <c r="M64313" s="51"/>
    </row>
    <row r="64314" spans="9:13">
      <c r="I64314" s="51"/>
      <c r="M64314" s="51"/>
    </row>
    <row r="64315" spans="9:13">
      <c r="I64315" s="51"/>
      <c r="M64315" s="51"/>
    </row>
    <row r="64316" spans="9:13">
      <c r="I64316" s="51"/>
      <c r="M64316" s="51"/>
    </row>
    <row r="64317" spans="9:13">
      <c r="I64317" s="51"/>
      <c r="M64317" s="51"/>
    </row>
    <row r="64318" spans="9:13">
      <c r="I64318" s="51"/>
      <c r="M64318" s="51"/>
    </row>
    <row r="64319" spans="9:13">
      <c r="I64319" s="51"/>
      <c r="M64319" s="51"/>
    </row>
    <row r="64320" spans="9:13">
      <c r="I64320" s="51"/>
      <c r="M64320" s="51"/>
    </row>
    <row r="64321" spans="9:13">
      <c r="I64321" s="51"/>
      <c r="M64321" s="51"/>
    </row>
    <row r="64322" spans="9:13">
      <c r="I64322" s="51"/>
      <c r="M64322" s="51"/>
    </row>
    <row r="64323" spans="9:13">
      <c r="I64323" s="51"/>
      <c r="M64323" s="51"/>
    </row>
    <row r="64324" spans="9:13">
      <c r="I64324" s="51"/>
      <c r="M64324" s="51"/>
    </row>
    <row r="64325" spans="9:13">
      <c r="I64325" s="51"/>
      <c r="M64325" s="51"/>
    </row>
    <row r="64326" spans="9:13">
      <c r="I64326" s="51"/>
      <c r="M64326" s="51"/>
    </row>
    <row r="64327" spans="9:13">
      <c r="I64327" s="51"/>
      <c r="M64327" s="51"/>
    </row>
    <row r="64328" spans="9:13">
      <c r="I64328" s="51"/>
      <c r="M64328" s="51"/>
    </row>
    <row r="64329" spans="9:13">
      <c r="I64329" s="51"/>
      <c r="M64329" s="51"/>
    </row>
    <row r="64330" spans="9:13">
      <c r="I64330" s="51"/>
      <c r="M64330" s="51"/>
    </row>
    <row r="64331" spans="9:13">
      <c r="I64331" s="51"/>
      <c r="M64331" s="51"/>
    </row>
    <row r="64332" spans="9:13">
      <c r="I64332" s="51"/>
      <c r="M64332" s="51"/>
    </row>
    <row r="64333" spans="9:13">
      <c r="I64333" s="51"/>
      <c r="M64333" s="51"/>
    </row>
    <row r="64334" spans="9:13">
      <c r="I64334" s="51"/>
      <c r="M64334" s="51"/>
    </row>
    <row r="64335" spans="9:13">
      <c r="I64335" s="51"/>
      <c r="M64335" s="51"/>
    </row>
    <row r="64336" spans="9:13">
      <c r="I64336" s="51"/>
      <c r="M64336" s="51"/>
    </row>
    <row r="64337" spans="9:13">
      <c r="I64337" s="51"/>
      <c r="M64337" s="51"/>
    </row>
    <row r="64338" spans="9:13">
      <c r="I64338" s="51"/>
      <c r="M64338" s="51"/>
    </row>
    <row r="64339" spans="9:13">
      <c r="I64339" s="51"/>
      <c r="M64339" s="51"/>
    </row>
    <row r="64340" spans="9:13">
      <c r="I64340" s="51"/>
      <c r="M64340" s="51"/>
    </row>
    <row r="64341" spans="9:13">
      <c r="I64341" s="51"/>
      <c r="M64341" s="51"/>
    </row>
    <row r="64342" spans="9:13">
      <c r="I64342" s="51"/>
      <c r="M64342" s="51"/>
    </row>
    <row r="64343" spans="9:13">
      <c r="I64343" s="51"/>
      <c r="M64343" s="51"/>
    </row>
    <row r="64344" spans="9:13">
      <c r="I64344" s="51"/>
      <c r="M64344" s="51"/>
    </row>
    <row r="64345" spans="9:13">
      <c r="I64345" s="51"/>
      <c r="M64345" s="51"/>
    </row>
    <row r="64346" spans="9:13">
      <c r="I64346" s="51"/>
      <c r="M64346" s="51"/>
    </row>
    <row r="64347" spans="9:13">
      <c r="I64347" s="51"/>
      <c r="M64347" s="51"/>
    </row>
    <row r="64348" spans="9:13">
      <c r="I64348" s="51"/>
      <c r="M64348" s="51"/>
    </row>
    <row r="64349" spans="9:13">
      <c r="I64349" s="51"/>
      <c r="M64349" s="51"/>
    </row>
    <row r="64350" spans="9:13">
      <c r="I64350" s="51"/>
      <c r="M64350" s="51"/>
    </row>
    <row r="64351" spans="9:13">
      <c r="I64351" s="51"/>
      <c r="M64351" s="51"/>
    </row>
    <row r="64352" spans="9:13">
      <c r="I64352" s="51"/>
      <c r="M64352" s="51"/>
    </row>
    <row r="64353" spans="9:13">
      <c r="I64353" s="51"/>
      <c r="M64353" s="51"/>
    </row>
    <row r="64354" spans="9:13">
      <c r="I64354" s="51"/>
      <c r="M64354" s="51"/>
    </row>
    <row r="64355" spans="9:13">
      <c r="I64355" s="51"/>
      <c r="M64355" s="51"/>
    </row>
    <row r="64356" spans="9:13">
      <c r="I64356" s="51"/>
      <c r="M64356" s="51"/>
    </row>
    <row r="64357" spans="9:13">
      <c r="I64357" s="51"/>
      <c r="M64357" s="51"/>
    </row>
    <row r="64358" spans="9:13">
      <c r="I64358" s="51"/>
      <c r="M64358" s="51"/>
    </row>
    <row r="64359" spans="9:13">
      <c r="I64359" s="51"/>
      <c r="M64359" s="51"/>
    </row>
    <row r="64360" spans="9:13">
      <c r="I64360" s="51"/>
      <c r="M64360" s="51"/>
    </row>
    <row r="64361" spans="9:13">
      <c r="I64361" s="51"/>
      <c r="M64361" s="51"/>
    </row>
    <row r="64362" spans="9:13">
      <c r="I64362" s="51"/>
      <c r="M64362" s="51"/>
    </row>
    <row r="64363" spans="9:13">
      <c r="I64363" s="51"/>
      <c r="M64363" s="51"/>
    </row>
    <row r="64364" spans="9:13">
      <c r="I64364" s="51"/>
      <c r="M64364" s="51"/>
    </row>
    <row r="64365" spans="9:13">
      <c r="I64365" s="51"/>
      <c r="M64365" s="51"/>
    </row>
    <row r="64366" spans="9:13">
      <c r="I64366" s="51"/>
      <c r="M64366" s="51"/>
    </row>
    <row r="64367" spans="9:13">
      <c r="I64367" s="51"/>
      <c r="M64367" s="51"/>
    </row>
    <row r="64368" spans="9:13">
      <c r="I64368" s="51"/>
      <c r="M64368" s="51"/>
    </row>
    <row r="64369" spans="9:13">
      <c r="I64369" s="51"/>
      <c r="M64369" s="51"/>
    </row>
    <row r="64370" spans="9:13">
      <c r="I64370" s="51"/>
      <c r="M64370" s="51"/>
    </row>
    <row r="64371" spans="9:13">
      <c r="I64371" s="51"/>
      <c r="M64371" s="51"/>
    </row>
    <row r="64372" spans="9:13">
      <c r="I64372" s="51"/>
      <c r="M64372" s="51"/>
    </row>
    <row r="64373" spans="9:13">
      <c r="I64373" s="51"/>
      <c r="M64373" s="51"/>
    </row>
    <row r="64374" spans="9:13">
      <c r="I64374" s="51"/>
      <c r="M64374" s="51"/>
    </row>
    <row r="64375" spans="9:13">
      <c r="I64375" s="51"/>
      <c r="M64375" s="51"/>
    </row>
    <row r="64376" spans="9:13">
      <c r="I64376" s="51"/>
      <c r="M64376" s="51"/>
    </row>
    <row r="64377" spans="9:13">
      <c r="I64377" s="51"/>
      <c r="M64377" s="51"/>
    </row>
    <row r="64378" spans="9:13">
      <c r="I64378" s="51"/>
      <c r="M64378" s="51"/>
    </row>
    <row r="64379" spans="9:13">
      <c r="I64379" s="51"/>
      <c r="M64379" s="51"/>
    </row>
    <row r="64380" spans="9:13">
      <c r="I64380" s="51"/>
      <c r="M64380" s="51"/>
    </row>
    <row r="64381" spans="9:13">
      <c r="I64381" s="51"/>
      <c r="M64381" s="51"/>
    </row>
    <row r="64382" spans="9:13">
      <c r="I64382" s="51"/>
      <c r="M64382" s="51"/>
    </row>
    <row r="64383" spans="9:13">
      <c r="I64383" s="51"/>
      <c r="M64383" s="51"/>
    </row>
    <row r="64384" spans="9:13">
      <c r="I64384" s="51"/>
      <c r="M64384" s="51"/>
    </row>
    <row r="64385" spans="9:13">
      <c r="I64385" s="51"/>
      <c r="M64385" s="51"/>
    </row>
    <row r="64386" spans="9:13">
      <c r="I64386" s="51"/>
      <c r="M64386" s="51"/>
    </row>
    <row r="64387" spans="9:13">
      <c r="I64387" s="51"/>
      <c r="M64387" s="51"/>
    </row>
    <row r="64388" spans="9:13">
      <c r="I64388" s="51"/>
      <c r="M64388" s="51"/>
    </row>
    <row r="64389" spans="9:13">
      <c r="I64389" s="51"/>
      <c r="M64389" s="51"/>
    </row>
    <row r="64390" spans="9:13">
      <c r="I64390" s="51"/>
      <c r="M64390" s="51"/>
    </row>
    <row r="64391" spans="9:13">
      <c r="I64391" s="51"/>
      <c r="M64391" s="51"/>
    </row>
    <row r="64392" spans="9:13">
      <c r="I64392" s="51"/>
      <c r="M64392" s="51"/>
    </row>
    <row r="64393" spans="9:13">
      <c r="I64393" s="51"/>
      <c r="M64393" s="51"/>
    </row>
    <row r="64394" spans="9:13">
      <c r="I64394" s="51"/>
      <c r="M64394" s="51"/>
    </row>
    <row r="64395" spans="9:13">
      <c r="I64395" s="51"/>
      <c r="M64395" s="51"/>
    </row>
    <row r="64396" spans="9:13">
      <c r="I64396" s="51"/>
      <c r="M64396" s="51"/>
    </row>
    <row r="64397" spans="9:13">
      <c r="I64397" s="51"/>
      <c r="M64397" s="51"/>
    </row>
    <row r="64398" spans="9:13">
      <c r="I64398" s="51"/>
      <c r="M64398" s="51"/>
    </row>
    <row r="64399" spans="9:13">
      <c r="I64399" s="51"/>
      <c r="M64399" s="51"/>
    </row>
    <row r="64400" spans="9:13">
      <c r="I64400" s="51"/>
      <c r="M64400" s="51"/>
    </row>
    <row r="64401" spans="9:13">
      <c r="I64401" s="51"/>
      <c r="M64401" s="51"/>
    </row>
    <row r="64402" spans="9:13">
      <c r="I64402" s="51"/>
      <c r="M64402" s="51"/>
    </row>
    <row r="64403" spans="9:13">
      <c r="I64403" s="51"/>
      <c r="M64403" s="51"/>
    </row>
    <row r="64404" spans="9:13">
      <c r="I64404" s="51"/>
      <c r="M64404" s="51"/>
    </row>
    <row r="64405" spans="9:13">
      <c r="I64405" s="51"/>
      <c r="M64405" s="51"/>
    </row>
    <row r="64406" spans="9:13">
      <c r="I64406" s="51"/>
      <c r="M64406" s="51"/>
    </row>
    <row r="64407" spans="9:13">
      <c r="I64407" s="51"/>
      <c r="M64407" s="51"/>
    </row>
    <row r="64408" spans="9:13">
      <c r="I64408" s="51"/>
      <c r="M64408" s="51"/>
    </row>
    <row r="64409" spans="9:13">
      <c r="I64409" s="51"/>
      <c r="M64409" s="51"/>
    </row>
    <row r="64410" spans="9:13">
      <c r="I64410" s="51"/>
      <c r="M64410" s="51"/>
    </row>
    <row r="64411" spans="9:13">
      <c r="I64411" s="51"/>
      <c r="M64411" s="51"/>
    </row>
    <row r="64412" spans="9:13">
      <c r="I64412" s="51"/>
      <c r="M64412" s="51"/>
    </row>
    <row r="64413" spans="9:13">
      <c r="I64413" s="51"/>
      <c r="M64413" s="51"/>
    </row>
    <row r="64414" spans="9:13">
      <c r="I64414" s="51"/>
      <c r="M64414" s="51"/>
    </row>
    <row r="64415" spans="9:13">
      <c r="I64415" s="51"/>
      <c r="M64415" s="51"/>
    </row>
    <row r="64416" spans="9:13">
      <c r="I64416" s="51"/>
      <c r="M64416" s="51"/>
    </row>
    <row r="64417" spans="9:13">
      <c r="I64417" s="51"/>
      <c r="M64417" s="51"/>
    </row>
    <row r="64418" spans="9:13">
      <c r="I64418" s="51"/>
      <c r="M64418" s="51"/>
    </row>
    <row r="64419" spans="9:13">
      <c r="I64419" s="51"/>
      <c r="M64419" s="51"/>
    </row>
    <row r="64420" spans="9:13">
      <c r="I64420" s="51"/>
      <c r="M64420" s="51"/>
    </row>
    <row r="64421" spans="9:13">
      <c r="I64421" s="51"/>
      <c r="M64421" s="51"/>
    </row>
    <row r="64422" spans="9:13">
      <c r="I64422" s="51"/>
      <c r="M64422" s="51"/>
    </row>
    <row r="64423" spans="9:13">
      <c r="I64423" s="51"/>
      <c r="M64423" s="51"/>
    </row>
    <row r="64424" spans="9:13">
      <c r="I64424" s="51"/>
      <c r="M64424" s="51"/>
    </row>
    <row r="64425" spans="9:13">
      <c r="I64425" s="51"/>
      <c r="M64425" s="51"/>
    </row>
    <row r="64426" spans="9:13">
      <c r="I64426" s="51"/>
      <c r="M64426" s="51"/>
    </row>
    <row r="64427" spans="9:13">
      <c r="I64427" s="51"/>
      <c r="M64427" s="51"/>
    </row>
    <row r="64428" spans="9:13">
      <c r="I64428" s="51"/>
      <c r="M64428" s="51"/>
    </row>
    <row r="64429" spans="9:13">
      <c r="I64429" s="51"/>
      <c r="M64429" s="51"/>
    </row>
    <row r="64430" spans="9:13">
      <c r="I64430" s="51"/>
      <c r="M64430" s="51"/>
    </row>
    <row r="64431" spans="9:13">
      <c r="I64431" s="51"/>
      <c r="M64431" s="51"/>
    </row>
    <row r="64432" spans="9:13">
      <c r="I64432" s="51"/>
      <c r="M64432" s="51"/>
    </row>
    <row r="64433" spans="9:13">
      <c r="I64433" s="51"/>
      <c r="M64433" s="51"/>
    </row>
    <row r="64434" spans="9:13">
      <c r="I64434" s="51"/>
      <c r="M64434" s="51"/>
    </row>
    <row r="64435" spans="9:13">
      <c r="I64435" s="51"/>
      <c r="M64435" s="51"/>
    </row>
    <row r="64436" spans="9:13">
      <c r="I64436" s="51"/>
      <c r="M64436" s="51"/>
    </row>
    <row r="64437" spans="9:13">
      <c r="I64437" s="51"/>
      <c r="M64437" s="51"/>
    </row>
    <row r="64438" spans="9:13">
      <c r="I64438" s="51"/>
      <c r="M64438" s="51"/>
    </row>
    <row r="64439" spans="9:13">
      <c r="I64439" s="51"/>
      <c r="M64439" s="51"/>
    </row>
    <row r="64440" spans="9:13">
      <c r="I64440" s="51"/>
      <c r="M64440" s="51"/>
    </row>
    <row r="64441" spans="9:13">
      <c r="I64441" s="51"/>
      <c r="M64441" s="51"/>
    </row>
    <row r="64442" spans="9:13">
      <c r="I64442" s="51"/>
      <c r="M64442" s="51"/>
    </row>
    <row r="64443" spans="9:13">
      <c r="I64443" s="51"/>
      <c r="M64443" s="51"/>
    </row>
    <row r="64444" spans="9:13">
      <c r="I64444" s="51"/>
      <c r="M64444" s="51"/>
    </row>
    <row r="64445" spans="9:13">
      <c r="I64445" s="51"/>
      <c r="M64445" s="51"/>
    </row>
    <row r="64446" spans="9:13">
      <c r="I64446" s="51"/>
      <c r="M64446" s="51"/>
    </row>
    <row r="64447" spans="9:13">
      <c r="I64447" s="51"/>
      <c r="M64447" s="51"/>
    </row>
    <row r="64448" spans="9:13">
      <c r="I64448" s="51"/>
      <c r="M64448" s="51"/>
    </row>
    <row r="64449" spans="9:13">
      <c r="I64449" s="51"/>
      <c r="M64449" s="51"/>
    </row>
    <row r="64450" spans="9:13">
      <c r="I64450" s="51"/>
      <c r="M64450" s="51"/>
    </row>
    <row r="64451" spans="9:13">
      <c r="I64451" s="51"/>
      <c r="M64451" s="51"/>
    </row>
    <row r="64452" spans="9:13">
      <c r="I64452" s="51"/>
      <c r="M64452" s="51"/>
    </row>
    <row r="64453" spans="9:13">
      <c r="I64453" s="51"/>
      <c r="M64453" s="51"/>
    </row>
    <row r="64454" spans="9:13">
      <c r="I64454" s="51"/>
      <c r="M64454" s="51"/>
    </row>
    <row r="64455" spans="9:13">
      <c r="I64455" s="51"/>
      <c r="M64455" s="51"/>
    </row>
    <row r="64456" spans="9:13">
      <c r="I64456" s="51"/>
      <c r="M64456" s="51"/>
    </row>
    <row r="64457" spans="9:13">
      <c r="I64457" s="51"/>
      <c r="M64457" s="51"/>
    </row>
    <row r="64458" spans="9:13">
      <c r="I64458" s="51"/>
      <c r="M64458" s="51"/>
    </row>
    <row r="64459" spans="9:13">
      <c r="I64459" s="51"/>
      <c r="M64459" s="51"/>
    </row>
    <row r="64460" spans="9:13">
      <c r="I64460" s="51"/>
      <c r="M64460" s="51"/>
    </row>
    <row r="64461" spans="9:13">
      <c r="I64461" s="51"/>
      <c r="M64461" s="51"/>
    </row>
    <row r="64462" spans="9:13">
      <c r="I64462" s="51"/>
      <c r="M64462" s="51"/>
    </row>
    <row r="64463" spans="9:13">
      <c r="I64463" s="51"/>
      <c r="M64463" s="51"/>
    </row>
    <row r="64464" spans="9:13">
      <c r="I64464" s="51"/>
      <c r="M64464" s="51"/>
    </row>
    <row r="64465" spans="9:13">
      <c r="I64465" s="51"/>
      <c r="M64465" s="51"/>
    </row>
    <row r="64466" spans="9:13">
      <c r="I64466" s="51"/>
      <c r="M64466" s="51"/>
    </row>
    <row r="64467" spans="9:13">
      <c r="I64467" s="51"/>
      <c r="M64467" s="51"/>
    </row>
    <row r="64468" spans="9:13">
      <c r="I64468" s="51"/>
      <c r="M64468" s="51"/>
    </row>
    <row r="64469" spans="9:13">
      <c r="I64469" s="51"/>
      <c r="M64469" s="51"/>
    </row>
    <row r="64470" spans="9:13">
      <c r="I64470" s="51"/>
      <c r="M64470" s="51"/>
    </row>
    <row r="64471" spans="9:13">
      <c r="I64471" s="51"/>
      <c r="M64471" s="51"/>
    </row>
    <row r="64472" spans="9:13">
      <c r="I64472" s="51"/>
      <c r="M64472" s="51"/>
    </row>
    <row r="64473" spans="9:13">
      <c r="I64473" s="51"/>
      <c r="M64473" s="51"/>
    </row>
    <row r="64474" spans="9:13">
      <c r="I64474" s="51"/>
      <c r="M64474" s="51"/>
    </row>
    <row r="64475" spans="9:13">
      <c r="I64475" s="51"/>
      <c r="M64475" s="51"/>
    </row>
    <row r="64476" spans="9:13">
      <c r="I64476" s="51"/>
      <c r="M64476" s="51"/>
    </row>
    <row r="64477" spans="9:13">
      <c r="I64477" s="51"/>
      <c r="M64477" s="51"/>
    </row>
    <row r="64478" spans="9:13">
      <c r="I64478" s="51"/>
      <c r="M64478" s="51"/>
    </row>
    <row r="64479" spans="9:13">
      <c r="I64479" s="51"/>
      <c r="M64479" s="51"/>
    </row>
    <row r="64480" spans="9:13">
      <c r="I64480" s="51"/>
      <c r="M64480" s="51"/>
    </row>
    <row r="64481" spans="9:13">
      <c r="I64481" s="51"/>
      <c r="M64481" s="51"/>
    </row>
    <row r="64482" spans="9:13">
      <c r="I64482" s="51"/>
      <c r="M64482" s="51"/>
    </row>
    <row r="64483" spans="9:13">
      <c r="I64483" s="51"/>
      <c r="M64483" s="51"/>
    </row>
    <row r="64484" spans="9:13">
      <c r="I64484" s="51"/>
      <c r="M64484" s="51"/>
    </row>
    <row r="64485" spans="9:13">
      <c r="I64485" s="51"/>
      <c r="M64485" s="51"/>
    </row>
    <row r="64486" spans="9:13">
      <c r="I64486" s="51"/>
      <c r="M64486" s="51"/>
    </row>
    <row r="64487" spans="9:13">
      <c r="I64487" s="51"/>
      <c r="M64487" s="51"/>
    </row>
    <row r="64488" spans="9:13">
      <c r="I64488" s="51"/>
      <c r="M64488" s="51"/>
    </row>
    <row r="64489" spans="9:13">
      <c r="I64489" s="51"/>
      <c r="M64489" s="51"/>
    </row>
    <row r="64490" spans="9:13">
      <c r="I64490" s="51"/>
      <c r="M64490" s="51"/>
    </row>
    <row r="64491" spans="9:13">
      <c r="I64491" s="51"/>
      <c r="M64491" s="51"/>
    </row>
    <row r="64492" spans="9:13">
      <c r="I64492" s="51"/>
      <c r="M64492" s="51"/>
    </row>
    <row r="64493" spans="9:13">
      <c r="I64493" s="51"/>
      <c r="M64493" s="51"/>
    </row>
    <row r="64494" spans="9:13">
      <c r="I64494" s="51"/>
      <c r="M64494" s="51"/>
    </row>
    <row r="64495" spans="9:13">
      <c r="I64495" s="51"/>
      <c r="M64495" s="51"/>
    </row>
    <row r="64496" spans="9:13">
      <c r="I64496" s="51"/>
      <c r="M64496" s="51"/>
    </row>
    <row r="64497" spans="9:13">
      <c r="I64497" s="51"/>
      <c r="M64497" s="51"/>
    </row>
    <row r="64498" spans="9:13">
      <c r="I64498" s="51"/>
      <c r="M64498" s="51"/>
    </row>
    <row r="64499" spans="9:13">
      <c r="I64499" s="51"/>
      <c r="M64499" s="51"/>
    </row>
    <row r="64500" spans="9:13">
      <c r="I64500" s="51"/>
      <c r="M64500" s="51"/>
    </row>
    <row r="64501" spans="9:13">
      <c r="I64501" s="51"/>
      <c r="M64501" s="51"/>
    </row>
    <row r="64502" spans="9:13">
      <c r="I64502" s="51"/>
      <c r="M64502" s="51"/>
    </row>
    <row r="64503" spans="9:13">
      <c r="I64503" s="51"/>
      <c r="M64503" s="51"/>
    </row>
    <row r="64504" spans="9:13">
      <c r="I64504" s="51"/>
      <c r="M64504" s="51"/>
    </row>
    <row r="64505" spans="9:13">
      <c r="I64505" s="51"/>
      <c r="M64505" s="51"/>
    </row>
    <row r="64506" spans="9:13">
      <c r="I64506" s="51"/>
      <c r="M64506" s="51"/>
    </row>
    <row r="64507" spans="9:13">
      <c r="I64507" s="51"/>
      <c r="M64507" s="51"/>
    </row>
    <row r="64508" spans="9:13">
      <c r="I64508" s="51"/>
      <c r="M64508" s="51"/>
    </row>
    <row r="64509" spans="9:13">
      <c r="I64509" s="51"/>
      <c r="M64509" s="51"/>
    </row>
    <row r="64510" spans="9:13">
      <c r="I64510" s="51"/>
      <c r="M64510" s="51"/>
    </row>
    <row r="64511" spans="9:13">
      <c r="I64511" s="51"/>
      <c r="M64511" s="51"/>
    </row>
    <row r="64512" spans="9:13">
      <c r="I64512" s="51"/>
      <c r="M64512" s="51"/>
    </row>
    <row r="64513" spans="9:13">
      <c r="I64513" s="51"/>
      <c r="M64513" s="51"/>
    </row>
    <row r="64514" spans="9:13">
      <c r="I64514" s="51"/>
      <c r="M64514" s="51"/>
    </row>
    <row r="64515" spans="9:13">
      <c r="I64515" s="51"/>
      <c r="M64515" s="51"/>
    </row>
    <row r="64516" spans="9:13">
      <c r="I64516" s="51"/>
      <c r="M64516" s="51"/>
    </row>
    <row r="64517" spans="9:13">
      <c r="I64517" s="51"/>
      <c r="M64517" s="51"/>
    </row>
    <row r="64518" spans="9:13">
      <c r="I64518" s="51"/>
      <c r="M64518" s="51"/>
    </row>
    <row r="64519" spans="9:13">
      <c r="I64519" s="51"/>
      <c r="M64519" s="51"/>
    </row>
    <row r="64520" spans="9:13">
      <c r="I64520" s="51"/>
      <c r="M64520" s="51"/>
    </row>
    <row r="64521" spans="9:13">
      <c r="I64521" s="51"/>
      <c r="M64521" s="51"/>
    </row>
    <row r="64522" spans="9:13">
      <c r="I64522" s="51"/>
      <c r="M64522" s="51"/>
    </row>
    <row r="64523" spans="9:13">
      <c r="I64523" s="51"/>
      <c r="M64523" s="51"/>
    </row>
    <row r="64524" spans="9:13">
      <c r="I64524" s="51"/>
      <c r="M64524" s="51"/>
    </row>
    <row r="64525" spans="9:13">
      <c r="I64525" s="51"/>
      <c r="M64525" s="51"/>
    </row>
    <row r="64526" spans="9:13">
      <c r="I64526" s="51"/>
      <c r="M64526" s="51"/>
    </row>
    <row r="64527" spans="9:13">
      <c r="I64527" s="51"/>
      <c r="M64527" s="51"/>
    </row>
    <row r="64528" spans="9:13">
      <c r="I64528" s="51"/>
      <c r="M64528" s="51"/>
    </row>
    <row r="64529" spans="9:13">
      <c r="I64529" s="51"/>
      <c r="M64529" s="51"/>
    </row>
    <row r="64530" spans="9:13">
      <c r="I64530" s="51"/>
      <c r="M64530" s="51"/>
    </row>
    <row r="64531" spans="9:13">
      <c r="I64531" s="51"/>
      <c r="M64531" s="51"/>
    </row>
    <row r="64532" spans="9:13">
      <c r="I64532" s="51"/>
      <c r="M64532" s="51"/>
    </row>
    <row r="64533" spans="9:13">
      <c r="I64533" s="51"/>
      <c r="M64533" s="51"/>
    </row>
    <row r="64534" spans="9:13">
      <c r="I64534" s="51"/>
      <c r="M64534" s="51"/>
    </row>
    <row r="64535" spans="9:13">
      <c r="I64535" s="51"/>
      <c r="M64535" s="51"/>
    </row>
    <row r="64536" spans="9:13">
      <c r="I64536" s="51"/>
      <c r="M64536" s="51"/>
    </row>
    <row r="64537" spans="9:13">
      <c r="I64537" s="51"/>
      <c r="M64537" s="51"/>
    </row>
    <row r="64538" spans="9:13">
      <c r="I64538" s="51"/>
      <c r="M64538" s="51"/>
    </row>
    <row r="64539" spans="9:13">
      <c r="I64539" s="51"/>
      <c r="M64539" s="51"/>
    </row>
    <row r="64540" spans="9:13">
      <c r="I64540" s="51"/>
      <c r="M64540" s="51"/>
    </row>
    <row r="64541" spans="9:13">
      <c r="I64541" s="51"/>
      <c r="M64541" s="51"/>
    </row>
    <row r="64542" spans="9:13">
      <c r="I64542" s="51"/>
      <c r="M64542" s="51"/>
    </row>
    <row r="64543" spans="9:13">
      <c r="I64543" s="51"/>
      <c r="M64543" s="51"/>
    </row>
    <row r="64544" spans="9:13">
      <c r="I64544" s="51"/>
      <c r="M64544" s="51"/>
    </row>
    <row r="64545" spans="9:13">
      <c r="I64545" s="51"/>
      <c r="M64545" s="51"/>
    </row>
    <row r="64546" spans="9:13">
      <c r="I64546" s="51"/>
      <c r="M64546" s="51"/>
    </row>
    <row r="64547" spans="9:13">
      <c r="I64547" s="51"/>
      <c r="M64547" s="51"/>
    </row>
    <row r="64548" spans="9:13">
      <c r="I64548" s="51"/>
      <c r="M64548" s="51"/>
    </row>
    <row r="64549" spans="9:13">
      <c r="I64549" s="51"/>
      <c r="M64549" s="51"/>
    </row>
    <row r="64550" spans="9:13">
      <c r="I64550" s="51"/>
      <c r="M64550" s="51"/>
    </row>
    <row r="64551" spans="9:13">
      <c r="I64551" s="51"/>
      <c r="M64551" s="51"/>
    </row>
    <row r="64552" spans="9:13">
      <c r="I64552" s="51"/>
      <c r="M64552" s="51"/>
    </row>
    <row r="64553" spans="9:13">
      <c r="I64553" s="51"/>
      <c r="M64553" s="51"/>
    </row>
    <row r="64554" spans="9:13">
      <c r="I64554" s="51"/>
      <c r="M64554" s="51"/>
    </row>
    <row r="64555" spans="9:13">
      <c r="I64555" s="51"/>
      <c r="M64555" s="51"/>
    </row>
    <row r="64556" spans="9:13">
      <c r="I64556" s="51"/>
      <c r="M64556" s="51"/>
    </row>
    <row r="64557" spans="9:13">
      <c r="I64557" s="51"/>
      <c r="M64557" s="51"/>
    </row>
    <row r="64558" spans="9:13">
      <c r="I64558" s="51"/>
      <c r="M64558" s="51"/>
    </row>
    <row r="64559" spans="9:13">
      <c r="I64559" s="51"/>
      <c r="M64559" s="51"/>
    </row>
    <row r="64560" spans="9:13">
      <c r="I64560" s="51"/>
      <c r="M64560" s="51"/>
    </row>
    <row r="64561" spans="9:13">
      <c r="I64561" s="51"/>
      <c r="M64561" s="51"/>
    </row>
    <row r="64562" spans="9:13">
      <c r="I64562" s="51"/>
      <c r="M64562" s="51"/>
    </row>
    <row r="64563" spans="9:13">
      <c r="I64563" s="51"/>
      <c r="M64563" s="51"/>
    </row>
    <row r="64564" spans="9:13">
      <c r="I64564" s="51"/>
      <c r="M64564" s="51"/>
    </row>
    <row r="64565" spans="9:13">
      <c r="I64565" s="51"/>
      <c r="M64565" s="51"/>
    </row>
    <row r="64566" spans="9:13">
      <c r="I64566" s="51"/>
      <c r="M64566" s="51"/>
    </row>
    <row r="64567" spans="9:13">
      <c r="I64567" s="51"/>
      <c r="M64567" s="51"/>
    </row>
    <row r="64568" spans="9:13">
      <c r="I64568" s="51"/>
      <c r="M64568" s="51"/>
    </row>
    <row r="64569" spans="9:13">
      <c r="I64569" s="51"/>
      <c r="M64569" s="51"/>
    </row>
    <row r="64570" spans="9:13">
      <c r="I64570" s="51"/>
      <c r="M64570" s="51"/>
    </row>
    <row r="64571" spans="9:13">
      <c r="I64571" s="51"/>
      <c r="M64571" s="51"/>
    </row>
    <row r="64572" spans="9:13">
      <c r="I64572" s="51"/>
      <c r="M64572" s="51"/>
    </row>
    <row r="64573" spans="9:13">
      <c r="I64573" s="51"/>
      <c r="M64573" s="51"/>
    </row>
    <row r="64574" spans="9:13">
      <c r="I64574" s="51"/>
      <c r="M64574" s="51"/>
    </row>
    <row r="64575" spans="9:13">
      <c r="I64575" s="51"/>
      <c r="M64575" s="51"/>
    </row>
    <row r="64576" spans="9:13">
      <c r="I64576" s="51"/>
      <c r="M64576" s="51"/>
    </row>
    <row r="64577" spans="9:13">
      <c r="I64577" s="51"/>
      <c r="M64577" s="51"/>
    </row>
    <row r="64578" spans="9:13">
      <c r="I64578" s="51"/>
      <c r="M64578" s="51"/>
    </row>
    <row r="64579" spans="9:13">
      <c r="I64579" s="51"/>
      <c r="M64579" s="51"/>
    </row>
    <row r="64580" spans="9:13">
      <c r="I64580" s="51"/>
      <c r="M64580" s="51"/>
    </row>
    <row r="64581" spans="9:13">
      <c r="I64581" s="51"/>
      <c r="M64581" s="51"/>
    </row>
    <row r="64582" spans="9:13">
      <c r="I64582" s="51"/>
      <c r="M64582" s="51"/>
    </row>
    <row r="64583" spans="9:13">
      <c r="I64583" s="51"/>
      <c r="M64583" s="51"/>
    </row>
    <row r="64584" spans="9:13">
      <c r="I64584" s="51"/>
      <c r="M64584" s="51"/>
    </row>
    <row r="64585" spans="9:13">
      <c r="I64585" s="51"/>
      <c r="M64585" s="51"/>
    </row>
    <row r="64586" spans="9:13">
      <c r="I64586" s="51"/>
      <c r="M64586" s="51"/>
    </row>
    <row r="64587" spans="9:13">
      <c r="I64587" s="51"/>
      <c r="M64587" s="51"/>
    </row>
    <row r="64588" spans="9:13">
      <c r="I64588" s="51"/>
      <c r="M64588" s="51"/>
    </row>
    <row r="64589" spans="9:13">
      <c r="I64589" s="51"/>
      <c r="M64589" s="51"/>
    </row>
    <row r="64590" spans="9:13">
      <c r="I64590" s="51"/>
      <c r="M64590" s="51"/>
    </row>
    <row r="64591" spans="9:13">
      <c r="I64591" s="51"/>
      <c r="M64591" s="51"/>
    </row>
    <row r="64592" spans="9:13">
      <c r="I64592" s="51"/>
      <c r="M64592" s="51"/>
    </row>
    <row r="64593" spans="9:13">
      <c r="I64593" s="51"/>
      <c r="M64593" s="51"/>
    </row>
    <row r="64594" spans="9:13">
      <c r="I64594" s="51"/>
      <c r="M64594" s="51"/>
    </row>
    <row r="64595" spans="9:13">
      <c r="I64595" s="51"/>
      <c r="M64595" s="51"/>
    </row>
    <row r="64596" spans="9:13">
      <c r="I64596" s="51"/>
      <c r="M64596" s="51"/>
    </row>
    <row r="64597" spans="9:13">
      <c r="I64597" s="51"/>
      <c r="M64597" s="51"/>
    </row>
    <row r="64598" spans="9:13">
      <c r="I64598" s="51"/>
      <c r="M64598" s="51"/>
    </row>
    <row r="64599" spans="9:13">
      <c r="I64599" s="51"/>
      <c r="M64599" s="51"/>
    </row>
    <row r="64600" spans="9:13">
      <c r="I64600" s="51"/>
      <c r="M64600" s="51"/>
    </row>
    <row r="64601" spans="9:13">
      <c r="I64601" s="51"/>
      <c r="M64601" s="51"/>
    </row>
    <row r="64602" spans="9:13">
      <c r="I64602" s="51"/>
      <c r="M64602" s="51"/>
    </row>
    <row r="64603" spans="9:13">
      <c r="I64603" s="51"/>
      <c r="M64603" s="51"/>
    </row>
    <row r="64604" spans="9:13">
      <c r="I64604" s="51"/>
      <c r="M64604" s="51"/>
    </row>
    <row r="64605" spans="9:13">
      <c r="I64605" s="51"/>
      <c r="M64605" s="51"/>
    </row>
    <row r="64606" spans="9:13">
      <c r="I64606" s="51"/>
      <c r="M64606" s="51"/>
    </row>
    <row r="64607" spans="9:13">
      <c r="I64607" s="51"/>
      <c r="M64607" s="51"/>
    </row>
    <row r="64608" spans="9:13">
      <c r="I64608" s="51"/>
      <c r="M64608" s="51"/>
    </row>
    <row r="64609" spans="9:13">
      <c r="I64609" s="51"/>
      <c r="M64609" s="51"/>
    </row>
    <row r="64610" spans="9:13">
      <c r="I64610" s="51"/>
      <c r="M64610" s="51"/>
    </row>
    <row r="64611" spans="9:13">
      <c r="I64611" s="51"/>
      <c r="M64611" s="51"/>
    </row>
    <row r="64612" spans="9:13">
      <c r="I64612" s="51"/>
      <c r="M64612" s="51"/>
    </row>
    <row r="64613" spans="9:13">
      <c r="I64613" s="51"/>
      <c r="M64613" s="51"/>
    </row>
    <row r="64614" spans="9:13">
      <c r="I64614" s="51"/>
      <c r="M64614" s="51"/>
    </row>
    <row r="64615" spans="9:13">
      <c r="I64615" s="51"/>
      <c r="M64615" s="51"/>
    </row>
    <row r="64616" spans="9:13">
      <c r="I64616" s="51"/>
      <c r="M64616" s="51"/>
    </row>
    <row r="64617" spans="9:13">
      <c r="I64617" s="51"/>
      <c r="M64617" s="51"/>
    </row>
    <row r="64618" spans="9:13">
      <c r="I64618" s="51"/>
      <c r="M64618" s="51"/>
    </row>
    <row r="64619" spans="9:13">
      <c r="I64619" s="51"/>
      <c r="M64619" s="51"/>
    </row>
    <row r="64620" spans="9:13">
      <c r="I64620" s="51"/>
      <c r="M64620" s="51"/>
    </row>
    <row r="64621" spans="9:13">
      <c r="I64621" s="51"/>
      <c r="M64621" s="51"/>
    </row>
    <row r="64622" spans="9:13">
      <c r="I64622" s="51"/>
      <c r="M64622" s="51"/>
    </row>
    <row r="64623" spans="9:13">
      <c r="I64623" s="51"/>
      <c r="M64623" s="51"/>
    </row>
    <row r="64624" spans="9:13">
      <c r="I64624" s="51"/>
      <c r="M64624" s="51"/>
    </row>
    <row r="64625" spans="9:13">
      <c r="I64625" s="51"/>
      <c r="M64625" s="51"/>
    </row>
    <row r="64626" spans="9:13">
      <c r="I64626" s="51"/>
      <c r="M64626" s="51"/>
    </row>
    <row r="64627" spans="9:13">
      <c r="I64627" s="51"/>
      <c r="M64627" s="51"/>
    </row>
    <row r="64628" spans="9:13">
      <c r="I64628" s="51"/>
      <c r="M64628" s="51"/>
    </row>
    <row r="64629" spans="9:13">
      <c r="I64629" s="51"/>
      <c r="M64629" s="51"/>
    </row>
    <row r="64630" spans="9:13">
      <c r="I64630" s="51"/>
      <c r="M64630" s="51"/>
    </row>
    <row r="64631" spans="9:13">
      <c r="I64631" s="51"/>
      <c r="M64631" s="51"/>
    </row>
    <row r="64632" spans="9:13">
      <c r="I64632" s="51"/>
      <c r="M64632" s="51"/>
    </row>
    <row r="64633" spans="9:13">
      <c r="I64633" s="51"/>
      <c r="M64633" s="51"/>
    </row>
    <row r="64634" spans="9:13">
      <c r="I64634" s="51"/>
      <c r="M64634" s="51"/>
    </row>
    <row r="64635" spans="9:13">
      <c r="I64635" s="51"/>
      <c r="M64635" s="51"/>
    </row>
    <row r="64636" spans="9:13">
      <c r="I64636" s="51"/>
      <c r="M64636" s="51"/>
    </row>
    <row r="64637" spans="9:13">
      <c r="I64637" s="51"/>
      <c r="M64637" s="51"/>
    </row>
    <row r="64638" spans="9:13">
      <c r="I64638" s="51"/>
      <c r="M64638" s="51"/>
    </row>
    <row r="64639" spans="9:13">
      <c r="I64639" s="51"/>
      <c r="M64639" s="51"/>
    </row>
    <row r="64640" spans="9:13">
      <c r="I64640" s="51"/>
      <c r="M64640" s="51"/>
    </row>
    <row r="64641" spans="9:13">
      <c r="I64641" s="51"/>
      <c r="M64641" s="51"/>
    </row>
    <row r="64642" spans="9:13">
      <c r="I64642" s="51"/>
      <c r="M64642" s="51"/>
    </row>
    <row r="64643" spans="9:13">
      <c r="I64643" s="51"/>
      <c r="M64643" s="51"/>
    </row>
    <row r="64644" spans="9:13">
      <c r="I64644" s="51"/>
      <c r="M64644" s="51"/>
    </row>
    <row r="64645" spans="9:13">
      <c r="I64645" s="51"/>
      <c r="M64645" s="51"/>
    </row>
    <row r="64646" spans="9:13">
      <c r="I64646" s="51"/>
      <c r="M64646" s="51"/>
    </row>
    <row r="64647" spans="9:13">
      <c r="I64647" s="51"/>
      <c r="M64647" s="51"/>
    </row>
    <row r="64648" spans="9:13">
      <c r="I64648" s="51"/>
      <c r="M64648" s="51"/>
    </row>
    <row r="64649" spans="9:13">
      <c r="I64649" s="51"/>
      <c r="M64649" s="51"/>
    </row>
    <row r="64650" spans="9:13">
      <c r="I64650" s="51"/>
      <c r="M64650" s="51"/>
    </row>
    <row r="64651" spans="9:13">
      <c r="I64651" s="51"/>
      <c r="M64651" s="51"/>
    </row>
    <row r="64652" spans="9:13">
      <c r="I64652" s="51"/>
      <c r="M64652" s="51"/>
    </row>
    <row r="64653" spans="9:13">
      <c r="I64653" s="51"/>
      <c r="M64653" s="51"/>
    </row>
    <row r="64654" spans="9:13">
      <c r="I64654" s="51"/>
      <c r="M64654" s="51"/>
    </row>
    <row r="64655" spans="9:13">
      <c r="I64655" s="51"/>
      <c r="M64655" s="51"/>
    </row>
    <row r="64656" spans="9:13">
      <c r="I64656" s="51"/>
      <c r="M64656" s="51"/>
    </row>
    <row r="64657" spans="9:13">
      <c r="I64657" s="51"/>
      <c r="M64657" s="51"/>
    </row>
    <row r="64658" spans="9:13">
      <c r="I64658" s="51"/>
      <c r="M64658" s="51"/>
    </row>
    <row r="64659" spans="9:13">
      <c r="I64659" s="51"/>
      <c r="M64659" s="51"/>
    </row>
    <row r="64660" spans="9:13">
      <c r="I64660" s="51"/>
      <c r="M64660" s="51"/>
    </row>
    <row r="64661" spans="9:13">
      <c r="I64661" s="51"/>
      <c r="M64661" s="51"/>
    </row>
    <row r="64662" spans="9:13">
      <c r="I64662" s="51"/>
      <c r="M64662" s="51"/>
    </row>
    <row r="64663" spans="9:13">
      <c r="I64663" s="51"/>
      <c r="M64663" s="51"/>
    </row>
    <row r="64664" spans="9:13">
      <c r="I64664" s="51"/>
      <c r="M64664" s="51"/>
    </row>
    <row r="64665" spans="9:13">
      <c r="I64665" s="51"/>
      <c r="M64665" s="51"/>
    </row>
    <row r="64666" spans="9:13">
      <c r="I64666" s="51"/>
      <c r="M64666" s="51"/>
    </row>
    <row r="64667" spans="9:13">
      <c r="I64667" s="51"/>
      <c r="M64667" s="51"/>
    </row>
    <row r="64668" spans="9:13">
      <c r="I64668" s="51"/>
      <c r="M64668" s="51"/>
    </row>
    <row r="64669" spans="9:13">
      <c r="I64669" s="51"/>
      <c r="M64669" s="51"/>
    </row>
    <row r="64670" spans="9:13">
      <c r="I64670" s="51"/>
      <c r="M64670" s="51"/>
    </row>
    <row r="64671" spans="9:13">
      <c r="I64671" s="51"/>
      <c r="M64671" s="51"/>
    </row>
    <row r="64672" spans="9:13">
      <c r="I64672" s="51"/>
      <c r="M64672" s="51"/>
    </row>
    <row r="64673" spans="9:13">
      <c r="I64673" s="51"/>
      <c r="M64673" s="51"/>
    </row>
    <row r="64674" spans="9:13">
      <c r="I64674" s="51"/>
      <c r="M64674" s="51"/>
    </row>
    <row r="64675" spans="9:13">
      <c r="I64675" s="51"/>
      <c r="M64675" s="51"/>
    </row>
    <row r="64676" spans="9:13">
      <c r="I64676" s="51"/>
      <c r="M64676" s="51"/>
    </row>
    <row r="64677" spans="9:13">
      <c r="I64677" s="51"/>
      <c r="M64677" s="51"/>
    </row>
    <row r="64678" spans="9:13">
      <c r="I64678" s="51"/>
      <c r="M64678" s="51"/>
    </row>
    <row r="64679" spans="9:13">
      <c r="I64679" s="51"/>
      <c r="M64679" s="51"/>
    </row>
    <row r="64680" spans="9:13">
      <c r="I64680" s="51"/>
      <c r="M64680" s="51"/>
    </row>
    <row r="64681" spans="9:13">
      <c r="I64681" s="51"/>
      <c r="M64681" s="51"/>
    </row>
    <row r="64682" spans="9:13">
      <c r="I64682" s="51"/>
      <c r="M64682" s="51"/>
    </row>
    <row r="64683" spans="9:13">
      <c r="I64683" s="51"/>
      <c r="M64683" s="51"/>
    </row>
    <row r="64684" spans="9:13">
      <c r="I64684" s="51"/>
      <c r="M64684" s="51"/>
    </row>
    <row r="64685" spans="9:13">
      <c r="I64685" s="51"/>
      <c r="M64685" s="51"/>
    </row>
    <row r="64686" spans="9:13">
      <c r="I64686" s="51"/>
      <c r="M64686" s="51"/>
    </row>
    <row r="64687" spans="9:13">
      <c r="I64687" s="51"/>
      <c r="M64687" s="51"/>
    </row>
    <row r="64688" spans="9:13">
      <c r="I64688" s="51"/>
      <c r="M64688" s="51"/>
    </row>
    <row r="64689" spans="9:13">
      <c r="I64689" s="51"/>
      <c r="M64689" s="51"/>
    </row>
    <row r="64690" spans="9:13">
      <c r="I64690" s="51"/>
      <c r="M64690" s="51"/>
    </row>
    <row r="64691" spans="9:13">
      <c r="I64691" s="51"/>
      <c r="M64691" s="51"/>
    </row>
    <row r="64692" spans="9:13">
      <c r="I64692" s="51"/>
      <c r="M64692" s="51"/>
    </row>
    <row r="64693" spans="9:13">
      <c r="I64693" s="51"/>
      <c r="M64693" s="51"/>
    </row>
    <row r="64694" spans="9:13">
      <c r="I64694" s="51"/>
      <c r="M64694" s="51"/>
    </row>
    <row r="64695" spans="9:13">
      <c r="I64695" s="51"/>
      <c r="M64695" s="51"/>
    </row>
    <row r="64696" spans="9:13">
      <c r="I64696" s="51"/>
      <c r="M64696" s="51"/>
    </row>
    <row r="64697" spans="9:13">
      <c r="I64697" s="51"/>
      <c r="M64697" s="51"/>
    </row>
    <row r="64698" spans="9:13">
      <c r="I64698" s="51"/>
      <c r="M64698" s="51"/>
    </row>
    <row r="64699" spans="9:13">
      <c r="I64699" s="51"/>
      <c r="M64699" s="51"/>
    </row>
    <row r="64700" spans="9:13">
      <c r="I64700" s="51"/>
      <c r="M64700" s="51"/>
    </row>
    <row r="64701" spans="9:13">
      <c r="I64701" s="51"/>
      <c r="M64701" s="51"/>
    </row>
    <row r="64702" spans="9:13">
      <c r="I64702" s="51"/>
      <c r="M64702" s="51"/>
    </row>
    <row r="64703" spans="9:13">
      <c r="I64703" s="51"/>
      <c r="M64703" s="51"/>
    </row>
    <row r="64704" spans="9:13">
      <c r="I64704" s="51"/>
      <c r="M64704" s="51"/>
    </row>
    <row r="64705" spans="9:13">
      <c r="I64705" s="51"/>
      <c r="M64705" s="51"/>
    </row>
    <row r="64706" spans="9:13">
      <c r="I64706" s="51"/>
      <c r="M64706" s="51"/>
    </row>
    <row r="64707" spans="9:13">
      <c r="I64707" s="51"/>
      <c r="M64707" s="51"/>
    </row>
    <row r="64708" spans="9:13">
      <c r="I64708" s="51"/>
      <c r="M64708" s="51"/>
    </row>
    <row r="64709" spans="9:13">
      <c r="I64709" s="51"/>
      <c r="M64709" s="51"/>
    </row>
    <row r="64710" spans="9:13">
      <c r="I64710" s="51"/>
      <c r="M64710" s="51"/>
    </row>
    <row r="64711" spans="9:13">
      <c r="I64711" s="51"/>
      <c r="M64711" s="51"/>
    </row>
    <row r="64712" spans="9:13">
      <c r="I64712" s="51"/>
      <c r="M64712" s="51"/>
    </row>
    <row r="64713" spans="9:13">
      <c r="I64713" s="51"/>
      <c r="M64713" s="51"/>
    </row>
    <row r="64714" spans="9:13">
      <c r="I64714" s="51"/>
      <c r="M64714" s="51"/>
    </row>
    <row r="64715" spans="9:13">
      <c r="I64715" s="51"/>
      <c r="M64715" s="51"/>
    </row>
    <row r="64716" spans="9:13">
      <c r="I64716" s="51"/>
      <c r="M64716" s="51"/>
    </row>
    <row r="64717" spans="9:13">
      <c r="I64717" s="51"/>
      <c r="M64717" s="51"/>
    </row>
    <row r="64718" spans="9:13">
      <c r="I64718" s="51"/>
      <c r="M64718" s="51"/>
    </row>
    <row r="64719" spans="9:13">
      <c r="I64719" s="51"/>
      <c r="M64719" s="51"/>
    </row>
    <row r="64720" spans="9:13">
      <c r="I64720" s="51"/>
      <c r="M64720" s="51"/>
    </row>
    <row r="64721" spans="9:13">
      <c r="I64721" s="51"/>
      <c r="M64721" s="51"/>
    </row>
    <row r="64722" spans="9:13">
      <c r="I64722" s="51"/>
      <c r="M64722" s="51"/>
    </row>
    <row r="64723" spans="9:13">
      <c r="I64723" s="51"/>
      <c r="M64723" s="51"/>
    </row>
    <row r="64724" spans="9:13">
      <c r="I64724" s="51"/>
      <c r="M64724" s="51"/>
    </row>
    <row r="64725" spans="9:13">
      <c r="I64725" s="51"/>
      <c r="M64725" s="51"/>
    </row>
    <row r="64726" spans="9:13">
      <c r="I64726" s="51"/>
      <c r="M64726" s="51"/>
    </row>
    <row r="64727" spans="9:13">
      <c r="I64727" s="51"/>
      <c r="M64727" s="51"/>
    </row>
    <row r="64728" spans="9:13">
      <c r="I64728" s="51"/>
      <c r="M64728" s="51"/>
    </row>
    <row r="64729" spans="9:13">
      <c r="I64729" s="51"/>
      <c r="M64729" s="51"/>
    </row>
    <row r="64730" spans="9:13">
      <c r="I64730" s="51"/>
      <c r="M64730" s="51"/>
    </row>
    <row r="64731" spans="9:13">
      <c r="I64731" s="51"/>
      <c r="M64731" s="51"/>
    </row>
    <row r="64732" spans="9:13">
      <c r="I64732" s="51"/>
      <c r="M64732" s="51"/>
    </row>
    <row r="64733" spans="9:13">
      <c r="I64733" s="51"/>
      <c r="M64733" s="51"/>
    </row>
    <row r="64734" spans="9:13">
      <c r="I64734" s="51"/>
      <c r="M64734" s="51"/>
    </row>
    <row r="64735" spans="9:13">
      <c r="I64735" s="51"/>
      <c r="M64735" s="51"/>
    </row>
    <row r="64736" spans="9:13">
      <c r="I64736" s="51"/>
      <c r="M64736" s="51"/>
    </row>
    <row r="64737" spans="9:13">
      <c r="I64737" s="51"/>
      <c r="M64737" s="51"/>
    </row>
    <row r="64738" spans="9:13">
      <c r="I64738" s="51"/>
      <c r="M64738" s="51"/>
    </row>
    <row r="64739" spans="9:13">
      <c r="I64739" s="51"/>
      <c r="M64739" s="51"/>
    </row>
    <row r="64740" spans="9:13">
      <c r="I64740" s="51"/>
      <c r="M64740" s="51"/>
    </row>
    <row r="64741" spans="9:13">
      <c r="I64741" s="51"/>
      <c r="M64741" s="51"/>
    </row>
    <row r="64742" spans="9:13">
      <c r="I64742" s="51"/>
      <c r="M64742" s="51"/>
    </row>
    <row r="64743" spans="9:13">
      <c r="I64743" s="51"/>
      <c r="M64743" s="51"/>
    </row>
    <row r="64744" spans="9:13">
      <c r="I64744" s="51"/>
      <c r="M64744" s="51"/>
    </row>
    <row r="64745" spans="9:13">
      <c r="I64745" s="51"/>
      <c r="M64745" s="51"/>
    </row>
    <row r="64746" spans="9:13">
      <c r="I64746" s="51"/>
      <c r="M64746" s="51"/>
    </row>
    <row r="64747" spans="9:13">
      <c r="I64747" s="51"/>
      <c r="M64747" s="51"/>
    </row>
    <row r="64748" spans="9:13">
      <c r="I64748" s="51"/>
      <c r="M64748" s="51"/>
    </row>
    <row r="64749" spans="9:13">
      <c r="I64749" s="51"/>
      <c r="M64749" s="51"/>
    </row>
    <row r="64750" spans="9:13">
      <c r="I64750" s="51"/>
      <c r="M64750" s="51"/>
    </row>
    <row r="64751" spans="9:13">
      <c r="I64751" s="51"/>
      <c r="M64751" s="51"/>
    </row>
    <row r="64752" spans="9:13">
      <c r="I64752" s="51"/>
      <c r="M64752" s="51"/>
    </row>
    <row r="64753" spans="9:13">
      <c r="I64753" s="51"/>
      <c r="M64753" s="51"/>
    </row>
    <row r="64754" spans="9:13">
      <c r="I64754" s="51"/>
      <c r="M64754" s="51"/>
    </row>
    <row r="64755" spans="9:13">
      <c r="I64755" s="51"/>
      <c r="M64755" s="51"/>
    </row>
    <row r="64756" spans="9:13">
      <c r="I64756" s="51"/>
      <c r="M64756" s="51"/>
    </row>
    <row r="64757" spans="9:13">
      <c r="I64757" s="51"/>
      <c r="M64757" s="51"/>
    </row>
    <row r="64758" spans="9:13">
      <c r="I64758" s="51"/>
      <c r="M64758" s="51"/>
    </row>
    <row r="64759" spans="9:13">
      <c r="I64759" s="51"/>
      <c r="M64759" s="51"/>
    </row>
    <row r="64760" spans="9:13">
      <c r="I64760" s="51"/>
      <c r="M64760" s="51"/>
    </row>
    <row r="64761" spans="9:13">
      <c r="I64761" s="51"/>
      <c r="M64761" s="51"/>
    </row>
    <row r="64762" spans="9:13">
      <c r="I64762" s="51"/>
      <c r="M64762" s="51"/>
    </row>
    <row r="64763" spans="9:13">
      <c r="I64763" s="51"/>
      <c r="M64763" s="51"/>
    </row>
    <row r="64764" spans="9:13">
      <c r="I64764" s="51"/>
      <c r="M64764" s="51"/>
    </row>
    <row r="64765" spans="9:13">
      <c r="I64765" s="51"/>
      <c r="M64765" s="51"/>
    </row>
    <row r="64766" spans="9:13">
      <c r="I64766" s="51"/>
      <c r="M64766" s="51"/>
    </row>
    <row r="64767" spans="9:13">
      <c r="I64767" s="51"/>
      <c r="M64767" s="51"/>
    </row>
    <row r="64768" spans="9:13">
      <c r="I64768" s="51"/>
      <c r="M64768" s="51"/>
    </row>
    <row r="64769" spans="9:13">
      <c r="I64769" s="51"/>
      <c r="M64769" s="51"/>
    </row>
    <row r="64770" spans="9:13">
      <c r="I64770" s="51"/>
      <c r="M64770" s="51"/>
    </row>
    <row r="64771" spans="9:13">
      <c r="I64771" s="51"/>
      <c r="M64771" s="51"/>
    </row>
    <row r="64772" spans="9:13">
      <c r="I64772" s="51"/>
      <c r="M64772" s="51"/>
    </row>
    <row r="64773" spans="9:13">
      <c r="I64773" s="51"/>
      <c r="M64773" s="51"/>
    </row>
    <row r="64774" spans="9:13">
      <c r="I64774" s="51"/>
      <c r="M64774" s="51"/>
    </row>
    <row r="64775" spans="9:13">
      <c r="I64775" s="51"/>
      <c r="M64775" s="51"/>
    </row>
    <row r="64776" spans="9:13">
      <c r="I64776" s="51"/>
      <c r="M64776" s="51"/>
    </row>
    <row r="64777" spans="9:13">
      <c r="I64777" s="51"/>
      <c r="M64777" s="51"/>
    </row>
    <row r="64778" spans="9:13">
      <c r="I64778" s="51"/>
      <c r="M64778" s="51"/>
    </row>
    <row r="64779" spans="9:13">
      <c r="I64779" s="51"/>
      <c r="M64779" s="51"/>
    </row>
    <row r="64780" spans="9:13">
      <c r="I64780" s="51"/>
      <c r="M64780" s="51"/>
    </row>
    <row r="64781" spans="9:13">
      <c r="I64781" s="51"/>
      <c r="M64781" s="51"/>
    </row>
    <row r="64782" spans="9:13">
      <c r="I64782" s="51"/>
      <c r="M64782" s="51"/>
    </row>
    <row r="64783" spans="9:13">
      <c r="I64783" s="51"/>
      <c r="M64783" s="51"/>
    </row>
    <row r="64784" spans="9:13">
      <c r="I64784" s="51"/>
      <c r="M64784" s="51"/>
    </row>
    <row r="64785" spans="9:13">
      <c r="I64785" s="51"/>
      <c r="M64785" s="51"/>
    </row>
    <row r="64786" spans="9:13">
      <c r="I64786" s="51"/>
      <c r="M64786" s="51"/>
    </row>
    <row r="64787" spans="9:13">
      <c r="I64787" s="51"/>
      <c r="M64787" s="51"/>
    </row>
    <row r="64788" spans="9:13">
      <c r="I64788" s="51"/>
      <c r="M64788" s="51"/>
    </row>
    <row r="64789" spans="9:13">
      <c r="I64789" s="51"/>
      <c r="M64789" s="51"/>
    </row>
    <row r="64790" spans="9:13">
      <c r="I64790" s="51"/>
      <c r="M64790" s="51"/>
    </row>
    <row r="64791" spans="9:13">
      <c r="I64791" s="51"/>
      <c r="M64791" s="51"/>
    </row>
    <row r="64792" spans="9:13">
      <c r="I64792" s="51"/>
      <c r="M64792" s="51"/>
    </row>
    <row r="64793" spans="9:13">
      <c r="I64793" s="51"/>
      <c r="M64793" s="51"/>
    </row>
    <row r="64794" spans="9:13">
      <c r="I64794" s="51"/>
      <c r="M64794" s="51"/>
    </row>
    <row r="64795" spans="9:13">
      <c r="I64795" s="51"/>
      <c r="M64795" s="51"/>
    </row>
    <row r="64796" spans="9:13">
      <c r="I64796" s="51"/>
      <c r="M64796" s="51"/>
    </row>
    <row r="64797" spans="9:13">
      <c r="I64797" s="51"/>
      <c r="M64797" s="51"/>
    </row>
    <row r="64798" spans="9:13">
      <c r="I64798" s="51"/>
      <c r="M64798" s="51"/>
    </row>
    <row r="64799" spans="9:13">
      <c r="I64799" s="51"/>
      <c r="M64799" s="51"/>
    </row>
    <row r="64800" spans="9:13">
      <c r="I64800" s="51"/>
      <c r="M64800" s="51"/>
    </row>
    <row r="64801" spans="9:13">
      <c r="I64801" s="51"/>
      <c r="M64801" s="51"/>
    </row>
    <row r="64802" spans="9:13">
      <c r="I64802" s="51"/>
      <c r="M64802" s="51"/>
    </row>
    <row r="64803" spans="9:13">
      <c r="I64803" s="51"/>
      <c r="M64803" s="51"/>
    </row>
    <row r="64804" spans="9:13">
      <c r="I64804" s="51"/>
      <c r="M64804" s="51"/>
    </row>
    <row r="64805" spans="9:13">
      <c r="I64805" s="51"/>
      <c r="M64805" s="51"/>
    </row>
    <row r="64806" spans="9:13">
      <c r="I64806" s="51"/>
      <c r="M64806" s="51"/>
    </row>
    <row r="64807" spans="9:13">
      <c r="I64807" s="51"/>
      <c r="M64807" s="51"/>
    </row>
    <row r="64808" spans="9:13">
      <c r="I64808" s="51"/>
      <c r="M64808" s="51"/>
    </row>
    <row r="64809" spans="9:13">
      <c r="I64809" s="51"/>
      <c r="M64809" s="51"/>
    </row>
    <row r="64810" spans="9:13">
      <c r="I64810" s="51"/>
      <c r="M64810" s="51"/>
    </row>
    <row r="64811" spans="9:13">
      <c r="I64811" s="51"/>
      <c r="M64811" s="51"/>
    </row>
    <row r="64812" spans="9:13">
      <c r="I64812" s="51"/>
      <c r="M64812" s="51"/>
    </row>
    <row r="64813" spans="9:13">
      <c r="I64813" s="51"/>
      <c r="M64813" s="51"/>
    </row>
    <row r="64814" spans="9:13">
      <c r="I64814" s="51"/>
      <c r="M64814" s="51"/>
    </row>
    <row r="64815" spans="9:13">
      <c r="I64815" s="51"/>
      <c r="M64815" s="51"/>
    </row>
    <row r="64816" spans="9:13">
      <c r="I64816" s="51"/>
      <c r="M64816" s="51"/>
    </row>
    <row r="64817" spans="9:13">
      <c r="I64817" s="51"/>
      <c r="M64817" s="51"/>
    </row>
    <row r="64818" spans="9:13">
      <c r="I64818" s="51"/>
      <c r="M64818" s="51"/>
    </row>
    <row r="64819" spans="9:13">
      <c r="I64819" s="51"/>
      <c r="M64819" s="51"/>
    </row>
    <row r="64820" spans="9:13">
      <c r="I64820" s="51"/>
      <c r="M64820" s="51"/>
    </row>
    <row r="64821" spans="9:13">
      <c r="I64821" s="51"/>
      <c r="M64821" s="51"/>
    </row>
    <row r="64822" spans="9:13">
      <c r="I64822" s="51"/>
      <c r="M64822" s="51"/>
    </row>
    <row r="64823" spans="9:13">
      <c r="I64823" s="51"/>
      <c r="M64823" s="51"/>
    </row>
    <row r="64824" spans="9:13">
      <c r="I64824" s="51"/>
      <c r="M64824" s="51"/>
    </row>
    <row r="64825" spans="9:13">
      <c r="I64825" s="51"/>
      <c r="M64825" s="51"/>
    </row>
    <row r="64826" spans="9:13">
      <c r="I64826" s="51"/>
      <c r="M64826" s="51"/>
    </row>
    <row r="64827" spans="9:13">
      <c r="I64827" s="51"/>
      <c r="M64827" s="51"/>
    </row>
    <row r="64828" spans="9:13">
      <c r="I64828" s="51"/>
      <c r="M64828" s="51"/>
    </row>
    <row r="64829" spans="9:13">
      <c r="I64829" s="51"/>
      <c r="M64829" s="51"/>
    </row>
    <row r="64830" spans="9:13">
      <c r="I64830" s="51"/>
      <c r="M64830" s="51"/>
    </row>
    <row r="64831" spans="9:13">
      <c r="I64831" s="51"/>
      <c r="M64831" s="51"/>
    </row>
    <row r="64832" spans="9:13">
      <c r="I64832" s="51"/>
      <c r="M64832" s="51"/>
    </row>
    <row r="64833" spans="9:13">
      <c r="I64833" s="51"/>
      <c r="M64833" s="51"/>
    </row>
    <row r="64834" spans="9:13">
      <c r="I64834" s="51"/>
      <c r="M64834" s="51"/>
    </row>
    <row r="64835" spans="9:13">
      <c r="I64835" s="51"/>
      <c r="M64835" s="51"/>
    </row>
    <row r="64836" spans="9:13">
      <c r="I64836" s="51"/>
      <c r="M64836" s="51"/>
    </row>
    <row r="64837" spans="9:13">
      <c r="I64837" s="51"/>
      <c r="M64837" s="51"/>
    </row>
    <row r="64838" spans="9:13">
      <c r="I64838" s="51"/>
      <c r="M64838" s="51"/>
    </row>
    <row r="64839" spans="9:13">
      <c r="I64839" s="51"/>
      <c r="M64839" s="51"/>
    </row>
    <row r="64840" spans="9:13">
      <c r="I64840" s="51"/>
      <c r="M64840" s="51"/>
    </row>
    <row r="64841" spans="9:13">
      <c r="I64841" s="51"/>
      <c r="M64841" s="51"/>
    </row>
    <row r="64842" spans="9:13">
      <c r="I64842" s="51"/>
      <c r="M64842" s="51"/>
    </row>
    <row r="64843" spans="9:13">
      <c r="I64843" s="51"/>
      <c r="M64843" s="51"/>
    </row>
    <row r="64844" spans="9:13">
      <c r="I64844" s="51"/>
      <c r="M64844" s="51"/>
    </row>
    <row r="64845" spans="9:13">
      <c r="I64845" s="51"/>
      <c r="M64845" s="51"/>
    </row>
    <row r="64846" spans="9:13">
      <c r="I64846" s="51"/>
      <c r="M64846" s="51"/>
    </row>
    <row r="64847" spans="9:13">
      <c r="I64847" s="51"/>
      <c r="M64847" s="51"/>
    </row>
    <row r="64848" spans="9:13">
      <c r="I64848" s="51"/>
      <c r="M64848" s="51"/>
    </row>
    <row r="64849" spans="9:13">
      <c r="I64849" s="51"/>
      <c r="M64849" s="51"/>
    </row>
    <row r="64850" spans="9:13">
      <c r="I64850" s="51"/>
      <c r="M64850" s="51"/>
    </row>
    <row r="64851" spans="9:13">
      <c r="I64851" s="51"/>
      <c r="M64851" s="51"/>
    </row>
    <row r="64852" spans="9:13">
      <c r="I64852" s="51"/>
      <c r="M64852" s="51"/>
    </row>
    <row r="64853" spans="9:13">
      <c r="I64853" s="51"/>
      <c r="M64853" s="51"/>
    </row>
    <row r="64854" spans="9:13">
      <c r="I64854" s="51"/>
      <c r="M64854" s="51"/>
    </row>
    <row r="64855" spans="9:13">
      <c r="I64855" s="51"/>
      <c r="M64855" s="51"/>
    </row>
    <row r="64856" spans="9:13">
      <c r="I64856" s="51"/>
      <c r="M64856" s="51"/>
    </row>
    <row r="64857" spans="9:13">
      <c r="I64857" s="51"/>
      <c r="M64857" s="51"/>
    </row>
    <row r="64858" spans="9:13">
      <c r="I64858" s="51"/>
      <c r="M64858" s="51"/>
    </row>
    <row r="64859" spans="9:13">
      <c r="I64859" s="51"/>
      <c r="M64859" s="51"/>
    </row>
    <row r="64860" spans="9:13">
      <c r="I64860" s="51"/>
      <c r="M64860" s="51"/>
    </row>
    <row r="64861" spans="9:13">
      <c r="I64861" s="51"/>
      <c r="M64861" s="51"/>
    </row>
    <row r="64862" spans="9:13">
      <c r="I64862" s="51"/>
      <c r="M64862" s="51"/>
    </row>
    <row r="64863" spans="9:13">
      <c r="I64863" s="51"/>
      <c r="M64863" s="51"/>
    </row>
    <row r="64864" spans="9:13">
      <c r="I64864" s="51"/>
      <c r="M64864" s="51"/>
    </row>
    <row r="64865" spans="9:13">
      <c r="I64865" s="51"/>
      <c r="M64865" s="51"/>
    </row>
    <row r="64866" spans="9:13">
      <c r="I64866" s="51"/>
      <c r="M64866" s="51"/>
    </row>
    <row r="64867" spans="9:13">
      <c r="I64867" s="51"/>
      <c r="M64867" s="51"/>
    </row>
    <row r="64868" spans="9:13">
      <c r="I64868" s="51"/>
      <c r="M64868" s="51"/>
    </row>
    <row r="64869" spans="9:13">
      <c r="I64869" s="51"/>
      <c r="M64869" s="51"/>
    </row>
    <row r="64870" spans="9:13">
      <c r="I64870" s="51"/>
      <c r="M64870" s="51"/>
    </row>
    <row r="64871" spans="9:13">
      <c r="I64871" s="51"/>
      <c r="M64871" s="51"/>
    </row>
    <row r="64872" spans="9:13">
      <c r="I64872" s="51"/>
      <c r="M64872" s="51"/>
    </row>
    <row r="64873" spans="9:13">
      <c r="I64873" s="51"/>
      <c r="M64873" s="51"/>
    </row>
    <row r="64874" spans="9:13">
      <c r="I64874" s="51"/>
      <c r="M64874" s="51"/>
    </row>
    <row r="64875" spans="9:13">
      <c r="I64875" s="51"/>
      <c r="M64875" s="51"/>
    </row>
    <row r="64876" spans="9:13">
      <c r="I64876" s="51"/>
      <c r="M64876" s="51"/>
    </row>
    <row r="64877" spans="9:13">
      <c r="I64877" s="51"/>
      <c r="M64877" s="51"/>
    </row>
    <row r="64878" spans="9:13">
      <c r="I64878" s="51"/>
      <c r="M64878" s="51"/>
    </row>
    <row r="64879" spans="9:13">
      <c r="I64879" s="51"/>
      <c r="M64879" s="51"/>
    </row>
    <row r="64880" spans="9:13">
      <c r="I64880" s="51"/>
      <c r="M64880" s="51"/>
    </row>
    <row r="64881" spans="9:13">
      <c r="I64881" s="51"/>
      <c r="M64881" s="51"/>
    </row>
    <row r="64882" spans="9:13">
      <c r="I64882" s="51"/>
      <c r="M64882" s="51"/>
    </row>
    <row r="64883" spans="9:13">
      <c r="I64883" s="51"/>
      <c r="M64883" s="51"/>
    </row>
    <row r="64884" spans="9:13">
      <c r="I64884" s="51"/>
      <c r="M64884" s="51"/>
    </row>
    <row r="64885" spans="9:13">
      <c r="I64885" s="51"/>
      <c r="M64885" s="51"/>
    </row>
    <row r="64886" spans="9:13">
      <c r="I64886" s="51"/>
      <c r="M64886" s="51"/>
    </row>
    <row r="64887" spans="9:13">
      <c r="I64887" s="51"/>
      <c r="M64887" s="51"/>
    </row>
    <row r="64888" spans="9:13">
      <c r="I64888" s="51"/>
      <c r="M64888" s="51"/>
    </row>
    <row r="64889" spans="9:13">
      <c r="I64889" s="51"/>
      <c r="M64889" s="51"/>
    </row>
    <row r="64890" spans="9:13">
      <c r="I64890" s="51"/>
      <c r="M64890" s="51"/>
    </row>
    <row r="64891" spans="9:13">
      <c r="I64891" s="51"/>
      <c r="M64891" s="51"/>
    </row>
    <row r="64892" spans="9:13">
      <c r="I64892" s="51"/>
      <c r="M64892" s="51"/>
    </row>
    <row r="64893" spans="9:13">
      <c r="I64893" s="51"/>
      <c r="M64893" s="51"/>
    </row>
    <row r="64894" spans="9:13">
      <c r="I64894" s="51"/>
      <c r="M64894" s="51"/>
    </row>
    <row r="64895" spans="9:13">
      <c r="I64895" s="51"/>
      <c r="M64895" s="51"/>
    </row>
    <row r="64896" spans="9:13">
      <c r="I64896" s="51"/>
      <c r="M64896" s="51"/>
    </row>
    <row r="64897" spans="9:13">
      <c r="I64897" s="51"/>
      <c r="M64897" s="51"/>
    </row>
    <row r="64898" spans="9:13">
      <c r="I64898" s="51"/>
      <c r="M64898" s="51"/>
    </row>
    <row r="64899" spans="9:13">
      <c r="I64899" s="51"/>
      <c r="M64899" s="51"/>
    </row>
    <row r="64900" spans="9:13">
      <c r="I64900" s="51"/>
      <c r="M64900" s="51"/>
    </row>
    <row r="64901" spans="9:13">
      <c r="I64901" s="51"/>
      <c r="M64901" s="51"/>
    </row>
    <row r="64902" spans="9:13">
      <c r="I64902" s="51"/>
      <c r="M64902" s="51"/>
    </row>
    <row r="64903" spans="9:13">
      <c r="I64903" s="51"/>
      <c r="M64903" s="51"/>
    </row>
    <row r="64904" spans="9:13">
      <c r="I64904" s="51"/>
      <c r="M64904" s="51"/>
    </row>
    <row r="64905" spans="9:13">
      <c r="I64905" s="51"/>
      <c r="M64905" s="51"/>
    </row>
    <row r="64906" spans="9:13">
      <c r="I64906" s="51"/>
      <c r="M64906" s="51"/>
    </row>
    <row r="64907" spans="9:13">
      <c r="I64907" s="51"/>
      <c r="M64907" s="51"/>
    </row>
    <row r="64908" spans="9:13">
      <c r="I64908" s="51"/>
      <c r="M64908" s="51"/>
    </row>
    <row r="64909" spans="9:13">
      <c r="I64909" s="51"/>
      <c r="M64909" s="51"/>
    </row>
    <row r="64910" spans="9:13">
      <c r="I64910" s="51"/>
      <c r="M64910" s="51"/>
    </row>
    <row r="64911" spans="9:13">
      <c r="I64911" s="51"/>
      <c r="M64911" s="51"/>
    </row>
    <row r="64912" spans="9:13">
      <c r="I64912" s="51"/>
      <c r="M64912" s="51"/>
    </row>
    <row r="64913" spans="9:13">
      <c r="I64913" s="51"/>
      <c r="M64913" s="51"/>
    </row>
    <row r="64914" spans="9:13">
      <c r="I64914" s="51"/>
      <c r="M64914" s="51"/>
    </row>
    <row r="64915" spans="9:13">
      <c r="I64915" s="51"/>
      <c r="M64915" s="51"/>
    </row>
    <row r="64916" spans="9:13">
      <c r="I64916" s="51"/>
      <c r="M64916" s="51"/>
    </row>
    <row r="64917" spans="9:13">
      <c r="I64917" s="51"/>
      <c r="M64917" s="51"/>
    </row>
    <row r="64918" spans="9:13">
      <c r="I64918" s="51"/>
      <c r="M64918" s="51"/>
    </row>
    <row r="64919" spans="9:13">
      <c r="I64919" s="51"/>
      <c r="M64919" s="51"/>
    </row>
    <row r="64920" spans="9:13">
      <c r="I64920" s="51"/>
      <c r="M64920" s="51"/>
    </row>
    <row r="64921" spans="9:13">
      <c r="I64921" s="51"/>
      <c r="M64921" s="51"/>
    </row>
    <row r="64922" spans="9:13">
      <c r="I64922" s="51"/>
      <c r="M64922" s="51"/>
    </row>
    <row r="64923" spans="9:13">
      <c r="I64923" s="51"/>
      <c r="M64923" s="51"/>
    </row>
    <row r="64924" spans="9:13">
      <c r="I64924" s="51"/>
      <c r="M64924" s="51"/>
    </row>
    <row r="64925" spans="9:13">
      <c r="I64925" s="51"/>
      <c r="M64925" s="51"/>
    </row>
    <row r="64926" spans="9:13">
      <c r="I64926" s="51"/>
      <c r="M64926" s="51"/>
    </row>
    <row r="64927" spans="9:13">
      <c r="I64927" s="51"/>
      <c r="M64927" s="51"/>
    </row>
    <row r="64928" spans="9:13">
      <c r="I64928" s="51"/>
      <c r="M64928" s="51"/>
    </row>
    <row r="64929" spans="9:13">
      <c r="I64929" s="51"/>
      <c r="M64929" s="51"/>
    </row>
    <row r="64930" spans="9:13">
      <c r="I64930" s="51"/>
      <c r="M64930" s="51"/>
    </row>
    <row r="64931" spans="9:13">
      <c r="I64931" s="51"/>
      <c r="M64931" s="51"/>
    </row>
    <row r="64932" spans="9:13">
      <c r="I64932" s="51"/>
      <c r="M64932" s="51"/>
    </row>
    <row r="64933" spans="9:13">
      <c r="I64933" s="51"/>
      <c r="M64933" s="51"/>
    </row>
    <row r="64934" spans="9:13">
      <c r="I64934" s="51"/>
      <c r="M64934" s="51"/>
    </row>
    <row r="64935" spans="9:13">
      <c r="I64935" s="51"/>
      <c r="M64935" s="51"/>
    </row>
    <row r="64936" spans="9:13">
      <c r="I64936" s="51"/>
      <c r="M64936" s="51"/>
    </row>
    <row r="64937" spans="9:13">
      <c r="I64937" s="51"/>
      <c r="M64937" s="51"/>
    </row>
    <row r="64938" spans="9:13">
      <c r="I64938" s="51"/>
      <c r="M64938" s="51"/>
    </row>
    <row r="64939" spans="9:13">
      <c r="I64939" s="51"/>
      <c r="M64939" s="51"/>
    </row>
    <row r="64940" spans="9:13">
      <c r="I64940" s="51"/>
      <c r="M64940" s="51"/>
    </row>
    <row r="64941" spans="9:13">
      <c r="I64941" s="51"/>
      <c r="M64941" s="51"/>
    </row>
    <row r="64942" spans="9:13">
      <c r="I64942" s="51"/>
      <c r="M64942" s="51"/>
    </row>
    <row r="64943" spans="9:13">
      <c r="I64943" s="51"/>
      <c r="M64943" s="51"/>
    </row>
    <row r="64944" spans="9:13">
      <c r="I64944" s="51"/>
      <c r="M64944" s="51"/>
    </row>
    <row r="64945" spans="9:13">
      <c r="I64945" s="51"/>
      <c r="M64945" s="51"/>
    </row>
    <row r="64946" spans="9:13">
      <c r="I64946" s="51"/>
      <c r="M64946" s="51"/>
    </row>
    <row r="64947" spans="9:13">
      <c r="I64947" s="51"/>
      <c r="M64947" s="51"/>
    </row>
    <row r="64948" spans="9:13">
      <c r="I64948" s="51"/>
      <c r="M64948" s="51"/>
    </row>
    <row r="64949" spans="9:13">
      <c r="I64949" s="51"/>
      <c r="M64949" s="51"/>
    </row>
    <row r="64950" spans="9:13">
      <c r="I64950" s="51"/>
      <c r="M64950" s="51"/>
    </row>
    <row r="64951" spans="9:13">
      <c r="I64951" s="51"/>
      <c r="M64951" s="51"/>
    </row>
    <row r="64952" spans="9:13">
      <c r="I64952" s="51"/>
      <c r="M64952" s="51"/>
    </row>
    <row r="64953" spans="9:13">
      <c r="I64953" s="51"/>
      <c r="M64953" s="51"/>
    </row>
    <row r="64954" spans="9:13">
      <c r="I64954" s="51"/>
      <c r="M64954" s="51"/>
    </row>
    <row r="64955" spans="9:13">
      <c r="I64955" s="51"/>
      <c r="M64955" s="51"/>
    </row>
    <row r="64956" spans="9:13">
      <c r="I64956" s="51"/>
      <c r="M64956" s="51"/>
    </row>
    <row r="64957" spans="9:13">
      <c r="I64957" s="51"/>
      <c r="M64957" s="51"/>
    </row>
    <row r="64958" spans="9:13">
      <c r="I64958" s="51"/>
      <c r="M64958" s="51"/>
    </row>
    <row r="64959" spans="9:13">
      <c r="I64959" s="51"/>
      <c r="M64959" s="51"/>
    </row>
    <row r="64960" spans="9:13">
      <c r="I64960" s="51"/>
      <c r="M64960" s="51"/>
    </row>
    <row r="64961" spans="9:13">
      <c r="I64961" s="51"/>
      <c r="M64961" s="51"/>
    </row>
    <row r="64962" spans="9:13">
      <c r="I64962" s="51"/>
      <c r="M64962" s="51"/>
    </row>
    <row r="64963" spans="9:13">
      <c r="I64963" s="51"/>
      <c r="M64963" s="51"/>
    </row>
    <row r="64964" spans="9:13">
      <c r="I64964" s="51"/>
      <c r="M64964" s="51"/>
    </row>
    <row r="64965" spans="9:13">
      <c r="I64965" s="51"/>
      <c r="M64965" s="51"/>
    </row>
    <row r="64966" spans="9:13">
      <c r="I64966" s="51"/>
      <c r="M64966" s="51"/>
    </row>
    <row r="64967" spans="9:13">
      <c r="I64967" s="51"/>
      <c r="M64967" s="51"/>
    </row>
    <row r="64968" spans="9:13">
      <c r="I64968" s="51"/>
      <c r="M64968" s="51"/>
    </row>
    <row r="64969" spans="9:13">
      <c r="I64969" s="51"/>
      <c r="M64969" s="51"/>
    </row>
    <row r="64970" spans="9:13">
      <c r="I64970" s="51"/>
      <c r="M64970" s="51"/>
    </row>
    <row r="64971" spans="9:13">
      <c r="I64971" s="51"/>
      <c r="M64971" s="51"/>
    </row>
    <row r="64972" spans="9:13">
      <c r="I64972" s="51"/>
      <c r="M64972" s="51"/>
    </row>
    <row r="64973" spans="9:13">
      <c r="I64973" s="51"/>
      <c r="M64973" s="51"/>
    </row>
    <row r="64974" spans="9:13">
      <c r="I64974" s="51"/>
      <c r="M64974" s="51"/>
    </row>
    <row r="64975" spans="9:13">
      <c r="I64975" s="51"/>
      <c r="M64975" s="51"/>
    </row>
    <row r="64976" spans="9:13">
      <c r="I64976" s="51"/>
      <c r="M64976" s="51"/>
    </row>
    <row r="64977" spans="9:13">
      <c r="I64977" s="51"/>
      <c r="M64977" s="51"/>
    </row>
    <row r="64978" spans="9:13">
      <c r="I64978" s="51"/>
      <c r="M64978" s="51"/>
    </row>
    <row r="64979" spans="9:13">
      <c r="I64979" s="51"/>
      <c r="M64979" s="51"/>
    </row>
    <row r="64980" spans="9:13">
      <c r="I64980" s="51"/>
      <c r="M64980" s="51"/>
    </row>
    <row r="64981" spans="9:13">
      <c r="I64981" s="51"/>
      <c r="M64981" s="51"/>
    </row>
    <row r="64982" spans="9:13">
      <c r="I64982" s="51"/>
      <c r="M64982" s="51"/>
    </row>
    <row r="64983" spans="9:13">
      <c r="I64983" s="51"/>
      <c r="M64983" s="51"/>
    </row>
    <row r="64984" spans="9:13">
      <c r="I64984" s="51"/>
      <c r="M64984" s="51"/>
    </row>
    <row r="64985" spans="9:13">
      <c r="I64985" s="51"/>
      <c r="M64985" s="51"/>
    </row>
    <row r="64986" spans="9:13">
      <c r="I64986" s="51"/>
      <c r="M64986" s="51"/>
    </row>
    <row r="64987" spans="9:13">
      <c r="I64987" s="51"/>
      <c r="M64987" s="51"/>
    </row>
    <row r="64988" spans="9:13">
      <c r="I64988" s="51"/>
      <c r="M64988" s="51"/>
    </row>
    <row r="64989" spans="9:13">
      <c r="I64989" s="51"/>
      <c r="M64989" s="51"/>
    </row>
    <row r="64990" spans="9:13">
      <c r="I64990" s="51"/>
      <c r="M64990" s="51"/>
    </row>
    <row r="64991" spans="9:13">
      <c r="I64991" s="51"/>
      <c r="M64991" s="51"/>
    </row>
    <row r="64992" spans="9:13">
      <c r="I64992" s="51"/>
      <c r="M64992" s="51"/>
    </row>
    <row r="64993" spans="9:13">
      <c r="I64993" s="51"/>
      <c r="M64993" s="51"/>
    </row>
    <row r="64994" spans="9:13">
      <c r="I64994" s="51"/>
      <c r="M64994" s="51"/>
    </row>
    <row r="64995" spans="9:13">
      <c r="I64995" s="51"/>
      <c r="M64995" s="51"/>
    </row>
    <row r="64996" spans="9:13">
      <c r="I64996" s="51"/>
      <c r="M64996" s="51"/>
    </row>
    <row r="64997" spans="9:13">
      <c r="I64997" s="51"/>
      <c r="M64997" s="51"/>
    </row>
    <row r="64998" spans="9:13">
      <c r="I64998" s="51"/>
      <c r="M64998" s="51"/>
    </row>
    <row r="64999" spans="9:13">
      <c r="I64999" s="51"/>
      <c r="M64999" s="51"/>
    </row>
    <row r="65000" spans="9:13">
      <c r="I65000" s="51"/>
      <c r="M65000" s="51"/>
    </row>
    <row r="65001" spans="9:13">
      <c r="I65001" s="51"/>
      <c r="M65001" s="51"/>
    </row>
    <row r="65002" spans="9:13">
      <c r="I65002" s="51"/>
      <c r="M65002" s="51"/>
    </row>
    <row r="65003" spans="9:13">
      <c r="I65003" s="51"/>
      <c r="M65003" s="51"/>
    </row>
    <row r="65004" spans="9:13">
      <c r="I65004" s="51"/>
      <c r="M65004" s="51"/>
    </row>
    <row r="65005" spans="9:13">
      <c r="I65005" s="51"/>
      <c r="M65005" s="51"/>
    </row>
    <row r="65006" spans="9:13">
      <c r="I65006" s="51"/>
      <c r="M65006" s="51"/>
    </row>
    <row r="65007" spans="9:13">
      <c r="I65007" s="51"/>
      <c r="M65007" s="51"/>
    </row>
    <row r="65008" spans="9:13">
      <c r="I65008" s="51"/>
      <c r="M65008" s="51"/>
    </row>
    <row r="65009" spans="9:13">
      <c r="I65009" s="51"/>
      <c r="M65009" s="51"/>
    </row>
    <row r="65010" spans="9:13">
      <c r="I65010" s="51"/>
      <c r="M65010" s="51"/>
    </row>
    <row r="65011" spans="9:13">
      <c r="I65011" s="51"/>
      <c r="M65011" s="51"/>
    </row>
    <row r="65012" spans="9:13">
      <c r="I65012" s="51"/>
      <c r="M65012" s="51"/>
    </row>
    <row r="65013" spans="9:13">
      <c r="I65013" s="51"/>
      <c r="M65013" s="51"/>
    </row>
    <row r="65014" spans="9:13">
      <c r="I65014" s="51"/>
      <c r="M65014" s="51"/>
    </row>
    <row r="65015" spans="9:13">
      <c r="I65015" s="51"/>
      <c r="M65015" s="51"/>
    </row>
    <row r="65016" spans="9:13">
      <c r="I65016" s="51"/>
      <c r="M65016" s="51"/>
    </row>
    <row r="65017" spans="9:13">
      <c r="I65017" s="51"/>
      <c r="M65017" s="51"/>
    </row>
    <row r="65018" spans="9:13">
      <c r="I65018" s="51"/>
      <c r="M65018" s="51"/>
    </row>
    <row r="65019" spans="9:13">
      <c r="I65019" s="51"/>
      <c r="M65019" s="51"/>
    </row>
    <row r="65020" spans="9:13">
      <c r="I65020" s="51"/>
      <c r="M65020" s="51"/>
    </row>
    <row r="65021" spans="9:13">
      <c r="I65021" s="51"/>
      <c r="M65021" s="51"/>
    </row>
    <row r="65022" spans="9:13">
      <c r="I65022" s="51"/>
      <c r="M65022" s="51"/>
    </row>
    <row r="65023" spans="9:13">
      <c r="I65023" s="51"/>
      <c r="M65023" s="51"/>
    </row>
    <row r="65024" spans="9:13">
      <c r="I65024" s="51"/>
      <c r="M65024" s="51"/>
    </row>
    <row r="65025" spans="9:13">
      <c r="I65025" s="51"/>
      <c r="M65025" s="51"/>
    </row>
    <row r="65026" spans="9:13">
      <c r="I65026" s="51"/>
      <c r="M65026" s="51"/>
    </row>
    <row r="65027" spans="9:13">
      <c r="I65027" s="51"/>
      <c r="M65027" s="51"/>
    </row>
    <row r="65028" spans="9:13">
      <c r="I65028" s="51"/>
      <c r="M65028" s="51"/>
    </row>
    <row r="65029" spans="9:13">
      <c r="I65029" s="51"/>
      <c r="M65029" s="51"/>
    </row>
    <row r="65030" spans="9:13">
      <c r="I65030" s="51"/>
      <c r="M65030" s="51"/>
    </row>
    <row r="65031" spans="9:13">
      <c r="I65031" s="51"/>
      <c r="M65031" s="51"/>
    </row>
    <row r="65032" spans="9:13">
      <c r="I65032" s="51"/>
      <c r="M65032" s="51"/>
    </row>
    <row r="65033" spans="9:13">
      <c r="I65033" s="51"/>
      <c r="M65033" s="51"/>
    </row>
    <row r="65034" spans="9:13">
      <c r="I65034" s="51"/>
      <c r="M65034" s="51"/>
    </row>
    <row r="65035" spans="9:13">
      <c r="I65035" s="51"/>
      <c r="M65035" s="51"/>
    </row>
    <row r="65036" spans="9:13">
      <c r="I65036" s="51"/>
      <c r="M65036" s="51"/>
    </row>
    <row r="65037" spans="9:13">
      <c r="I65037" s="51"/>
      <c r="M65037" s="51"/>
    </row>
    <row r="65038" spans="9:13">
      <c r="I65038" s="51"/>
      <c r="M65038" s="51"/>
    </row>
    <row r="65039" spans="9:13">
      <c r="I65039" s="51"/>
      <c r="M65039" s="51"/>
    </row>
    <row r="65040" spans="9:13">
      <c r="I65040" s="51"/>
      <c r="M65040" s="51"/>
    </row>
    <row r="65041" spans="9:13">
      <c r="I65041" s="51"/>
      <c r="M65041" s="51"/>
    </row>
    <row r="65042" spans="9:13">
      <c r="I65042" s="51"/>
      <c r="M65042" s="51"/>
    </row>
    <row r="65043" spans="9:13">
      <c r="I65043" s="51"/>
      <c r="M65043" s="51"/>
    </row>
    <row r="65044" spans="9:13">
      <c r="I65044" s="51"/>
      <c r="M65044" s="51"/>
    </row>
    <row r="65045" spans="9:13">
      <c r="I65045" s="51"/>
      <c r="M65045" s="51"/>
    </row>
    <row r="65046" spans="9:13">
      <c r="I65046" s="51"/>
      <c r="M65046" s="51"/>
    </row>
    <row r="65047" spans="9:13">
      <c r="I65047" s="51"/>
      <c r="M65047" s="51"/>
    </row>
    <row r="65048" spans="9:13">
      <c r="I65048" s="51"/>
      <c r="M65048" s="51"/>
    </row>
    <row r="65049" spans="9:13">
      <c r="I65049" s="51"/>
      <c r="M65049" s="51"/>
    </row>
    <row r="65050" spans="9:13">
      <c r="I65050" s="51"/>
      <c r="M65050" s="51"/>
    </row>
    <row r="65051" spans="9:13">
      <c r="I65051" s="51"/>
      <c r="M65051" s="51"/>
    </row>
    <row r="65052" spans="9:13">
      <c r="I65052" s="51"/>
      <c r="M65052" s="51"/>
    </row>
    <row r="65053" spans="9:13">
      <c r="I65053" s="51"/>
      <c r="M65053" s="51"/>
    </row>
    <row r="65054" spans="9:13">
      <c r="I65054" s="51"/>
      <c r="M65054" s="51"/>
    </row>
    <row r="65055" spans="9:13">
      <c r="I65055" s="51"/>
      <c r="M65055" s="51"/>
    </row>
    <row r="65056" spans="9:13">
      <c r="I65056" s="51"/>
      <c r="M65056" s="51"/>
    </row>
    <row r="65057" spans="9:13">
      <c r="I65057" s="51"/>
      <c r="M65057" s="51"/>
    </row>
    <row r="65058" spans="9:13">
      <c r="I65058" s="51"/>
      <c r="M65058" s="51"/>
    </row>
    <row r="65059" spans="9:13">
      <c r="I65059" s="51"/>
      <c r="M65059" s="51"/>
    </row>
    <row r="65060" spans="9:13">
      <c r="I65060" s="51"/>
      <c r="M65060" s="51"/>
    </row>
    <row r="65061" spans="9:13">
      <c r="I65061" s="51"/>
      <c r="M65061" s="51"/>
    </row>
    <row r="65062" spans="9:13">
      <c r="I65062" s="51"/>
      <c r="M65062" s="51"/>
    </row>
    <row r="65063" spans="9:13">
      <c r="I65063" s="51"/>
      <c r="M65063" s="51"/>
    </row>
    <row r="65064" spans="9:13">
      <c r="I65064" s="51"/>
      <c r="M65064" s="51"/>
    </row>
    <row r="65065" spans="9:13">
      <c r="I65065" s="51"/>
      <c r="M65065" s="51"/>
    </row>
    <row r="65066" spans="9:13">
      <c r="I65066" s="51"/>
      <c r="M65066" s="51"/>
    </row>
    <row r="65067" spans="9:13">
      <c r="I65067" s="51"/>
      <c r="M65067" s="51"/>
    </row>
    <row r="65068" spans="9:13">
      <c r="I65068" s="51"/>
      <c r="M65068" s="51"/>
    </row>
    <row r="65069" spans="9:13">
      <c r="I65069" s="51"/>
      <c r="M65069" s="51"/>
    </row>
    <row r="65070" spans="9:13">
      <c r="I65070" s="51"/>
      <c r="M65070" s="51"/>
    </row>
    <row r="65071" spans="9:13">
      <c r="I65071" s="51"/>
      <c r="M65071" s="51"/>
    </row>
    <row r="65072" spans="9:13">
      <c r="I65072" s="51"/>
      <c r="M65072" s="51"/>
    </row>
    <row r="65073" spans="9:13">
      <c r="I65073" s="51"/>
      <c r="M65073" s="51"/>
    </row>
    <row r="65074" spans="9:13">
      <c r="I65074" s="51"/>
      <c r="M65074" s="51"/>
    </row>
    <row r="65075" spans="9:13">
      <c r="I65075" s="51"/>
      <c r="M65075" s="51"/>
    </row>
    <row r="65076" spans="9:13">
      <c r="I65076" s="51"/>
      <c r="M65076" s="51"/>
    </row>
    <row r="65077" spans="9:13">
      <c r="I65077" s="51"/>
      <c r="M65077" s="51"/>
    </row>
    <row r="65078" spans="9:13">
      <c r="I65078" s="51"/>
      <c r="M65078" s="51"/>
    </row>
    <row r="65079" spans="9:13">
      <c r="I65079" s="51"/>
      <c r="M65079" s="51"/>
    </row>
    <row r="65080" spans="9:13">
      <c r="I65080" s="51"/>
      <c r="M65080" s="51"/>
    </row>
    <row r="65081" spans="9:13">
      <c r="I65081" s="51"/>
      <c r="M65081" s="51"/>
    </row>
    <row r="65082" spans="9:13">
      <c r="I65082" s="51"/>
      <c r="M65082" s="51"/>
    </row>
    <row r="65083" spans="9:13">
      <c r="I65083" s="51"/>
      <c r="M65083" s="51"/>
    </row>
    <row r="65084" spans="9:13">
      <c r="I65084" s="51"/>
      <c r="M65084" s="51"/>
    </row>
    <row r="65085" spans="9:13">
      <c r="I65085" s="51"/>
      <c r="M65085" s="51"/>
    </row>
    <row r="65086" spans="9:13">
      <c r="I65086" s="51"/>
      <c r="M65086" s="51"/>
    </row>
    <row r="65087" spans="9:13">
      <c r="I65087" s="51"/>
      <c r="M65087" s="51"/>
    </row>
    <row r="65088" spans="9:13">
      <c r="I65088" s="51"/>
      <c r="M65088" s="51"/>
    </row>
    <row r="65089" spans="9:13">
      <c r="I65089" s="51"/>
      <c r="M65089" s="51"/>
    </row>
    <row r="65090" spans="9:13">
      <c r="I65090" s="51"/>
      <c r="M65090" s="51"/>
    </row>
    <row r="65091" spans="9:13">
      <c r="I65091" s="51"/>
      <c r="M65091" s="51"/>
    </row>
    <row r="65092" spans="9:13">
      <c r="I65092" s="51"/>
      <c r="M65092" s="51"/>
    </row>
    <row r="65093" spans="9:13">
      <c r="I65093" s="51"/>
      <c r="M65093" s="51"/>
    </row>
    <row r="65094" spans="9:13">
      <c r="I65094" s="51"/>
      <c r="M65094" s="51"/>
    </row>
    <row r="65095" spans="9:13">
      <c r="I65095" s="51"/>
      <c r="M65095" s="51"/>
    </row>
    <row r="65096" spans="9:13">
      <c r="I65096" s="51"/>
      <c r="M65096" s="51"/>
    </row>
    <row r="65097" spans="9:13">
      <c r="I65097" s="51"/>
      <c r="M65097" s="51"/>
    </row>
    <row r="65098" spans="9:13">
      <c r="I65098" s="51"/>
      <c r="M65098" s="51"/>
    </row>
    <row r="65099" spans="9:13">
      <c r="I65099" s="51"/>
      <c r="M65099" s="51"/>
    </row>
    <row r="65100" spans="9:13">
      <c r="I65100" s="51"/>
      <c r="M65100" s="51"/>
    </row>
    <row r="65101" spans="9:13">
      <c r="I65101" s="51"/>
      <c r="M65101" s="51"/>
    </row>
    <row r="65102" spans="9:13">
      <c r="I65102" s="51"/>
      <c r="M65102" s="51"/>
    </row>
    <row r="65103" spans="9:13">
      <c r="I65103" s="51"/>
      <c r="M65103" s="51"/>
    </row>
    <row r="65104" spans="9:13">
      <c r="I65104" s="51"/>
      <c r="M65104" s="51"/>
    </row>
    <row r="65105" spans="9:13">
      <c r="I65105" s="51"/>
      <c r="M65105" s="51"/>
    </row>
    <row r="65106" spans="9:13">
      <c r="I65106" s="51"/>
      <c r="M65106" s="51"/>
    </row>
    <row r="65107" spans="9:13">
      <c r="I65107" s="51"/>
      <c r="M65107" s="51"/>
    </row>
    <row r="65108" spans="9:13">
      <c r="I65108" s="51"/>
      <c r="M65108" s="51"/>
    </row>
    <row r="65109" spans="9:13">
      <c r="I65109" s="51"/>
      <c r="M65109" s="51"/>
    </row>
    <row r="65110" spans="9:13">
      <c r="I65110" s="51"/>
      <c r="M65110" s="51"/>
    </row>
    <row r="65111" spans="9:13">
      <c r="I65111" s="51"/>
      <c r="M65111" s="51"/>
    </row>
    <row r="65112" spans="9:13">
      <c r="I65112" s="51"/>
      <c r="M65112" s="51"/>
    </row>
    <row r="65113" spans="9:13">
      <c r="I65113" s="51"/>
      <c r="M65113" s="51"/>
    </row>
    <row r="65114" spans="9:13">
      <c r="I65114" s="51"/>
      <c r="M65114" s="51"/>
    </row>
    <row r="65115" spans="9:13">
      <c r="I65115" s="51"/>
      <c r="M65115" s="51"/>
    </row>
    <row r="65116" spans="9:13">
      <c r="I65116" s="51"/>
      <c r="M65116" s="51"/>
    </row>
    <row r="65117" spans="9:13">
      <c r="I65117" s="51"/>
      <c r="M65117" s="51"/>
    </row>
    <row r="65118" spans="9:13">
      <c r="I65118" s="51"/>
      <c r="M65118" s="51"/>
    </row>
    <row r="65119" spans="9:13">
      <c r="I65119" s="51"/>
      <c r="M65119" s="51"/>
    </row>
    <row r="65120" spans="9:13">
      <c r="I65120" s="51"/>
      <c r="M65120" s="51"/>
    </row>
    <row r="65121" spans="9:13">
      <c r="I65121" s="51"/>
      <c r="M65121" s="51"/>
    </row>
    <row r="65122" spans="9:13">
      <c r="I65122" s="51"/>
      <c r="M65122" s="51"/>
    </row>
    <row r="65123" spans="9:13">
      <c r="I65123" s="51"/>
      <c r="M65123" s="51"/>
    </row>
    <row r="65124" spans="9:13">
      <c r="I65124" s="51"/>
      <c r="M65124" s="51"/>
    </row>
    <row r="65125" spans="9:13">
      <c r="I65125" s="51"/>
      <c r="M65125" s="51"/>
    </row>
    <row r="65126" spans="9:13">
      <c r="I65126" s="51"/>
      <c r="M65126" s="51"/>
    </row>
    <row r="65127" spans="9:13">
      <c r="I65127" s="51"/>
      <c r="M65127" s="51"/>
    </row>
    <row r="65128" spans="9:13">
      <c r="I65128" s="51"/>
      <c r="M65128" s="51"/>
    </row>
    <row r="65129" spans="9:13">
      <c r="I65129" s="51"/>
      <c r="M65129" s="51"/>
    </row>
    <row r="65130" spans="9:13">
      <c r="I65130" s="51"/>
      <c r="M65130" s="51"/>
    </row>
    <row r="65131" spans="9:13">
      <c r="I65131" s="51"/>
      <c r="M65131" s="51"/>
    </row>
    <row r="65132" spans="9:13">
      <c r="I65132" s="51"/>
      <c r="M65132" s="51"/>
    </row>
    <row r="65133" spans="9:13">
      <c r="I65133" s="51"/>
      <c r="M65133" s="51"/>
    </row>
    <row r="65134" spans="9:13">
      <c r="I65134" s="51"/>
      <c r="M65134" s="51"/>
    </row>
    <row r="65135" spans="9:13">
      <c r="I65135" s="51"/>
      <c r="M65135" s="51"/>
    </row>
    <row r="65136" spans="9:13">
      <c r="I65136" s="51"/>
      <c r="M65136" s="51"/>
    </row>
    <row r="65137" spans="9:13">
      <c r="I65137" s="51"/>
      <c r="M65137" s="51"/>
    </row>
    <row r="65138" spans="9:13">
      <c r="I65138" s="51"/>
      <c r="M65138" s="51"/>
    </row>
    <row r="65139" spans="9:13">
      <c r="I65139" s="51"/>
      <c r="M65139" s="51"/>
    </row>
    <row r="65140" spans="9:13">
      <c r="I65140" s="51"/>
      <c r="M65140" s="51"/>
    </row>
    <row r="65141" spans="9:13">
      <c r="I65141" s="51"/>
      <c r="M65141" s="51"/>
    </row>
    <row r="65142" spans="9:13">
      <c r="I65142" s="51"/>
      <c r="M65142" s="51"/>
    </row>
    <row r="65143" spans="9:13">
      <c r="I65143" s="51"/>
      <c r="M65143" s="51"/>
    </row>
    <row r="65144" spans="9:13">
      <c r="I65144" s="51"/>
      <c r="M65144" s="51"/>
    </row>
    <row r="65145" spans="9:13">
      <c r="I65145" s="51"/>
      <c r="M65145" s="51"/>
    </row>
    <row r="65146" spans="9:13">
      <c r="I65146" s="51"/>
      <c r="M65146" s="51"/>
    </row>
    <row r="65147" spans="9:13">
      <c r="I65147" s="51"/>
      <c r="M65147" s="51"/>
    </row>
    <row r="65148" spans="9:13">
      <c r="I65148" s="51"/>
      <c r="M65148" s="51"/>
    </row>
    <row r="65149" spans="9:13">
      <c r="I65149" s="51"/>
      <c r="M65149" s="51"/>
    </row>
    <row r="65150" spans="9:13">
      <c r="I65150" s="51"/>
      <c r="M65150" s="51"/>
    </row>
    <row r="65151" spans="9:13">
      <c r="I65151" s="51"/>
      <c r="M65151" s="51"/>
    </row>
    <row r="65152" spans="9:13">
      <c r="I65152" s="51"/>
      <c r="M65152" s="51"/>
    </row>
    <row r="65153" spans="9:13">
      <c r="I65153" s="51"/>
      <c r="M65153" s="51"/>
    </row>
    <row r="65154" spans="9:13">
      <c r="I65154" s="51"/>
      <c r="M65154" s="51"/>
    </row>
    <row r="65155" spans="9:13">
      <c r="I65155" s="51"/>
      <c r="M65155" s="51"/>
    </row>
    <row r="65156" spans="9:13">
      <c r="I65156" s="51"/>
      <c r="M65156" s="51"/>
    </row>
    <row r="65157" spans="9:13">
      <c r="I65157" s="51"/>
      <c r="M65157" s="51"/>
    </row>
    <row r="65158" spans="9:13">
      <c r="I65158" s="51"/>
      <c r="M65158" s="51"/>
    </row>
    <row r="65159" spans="9:13">
      <c r="I65159" s="51"/>
      <c r="M65159" s="51"/>
    </row>
    <row r="65160" spans="9:13">
      <c r="I65160" s="51"/>
      <c r="M65160" s="51"/>
    </row>
    <row r="65161" spans="9:13">
      <c r="I65161" s="51"/>
      <c r="M65161" s="51"/>
    </row>
    <row r="65162" spans="9:13">
      <c r="I65162" s="51"/>
      <c r="M65162" s="51"/>
    </row>
    <row r="65163" spans="9:13">
      <c r="I65163" s="51"/>
      <c r="M65163" s="51"/>
    </row>
    <row r="65164" spans="9:13">
      <c r="I65164" s="51"/>
      <c r="M65164" s="51"/>
    </row>
    <row r="65165" spans="9:13">
      <c r="I65165" s="51"/>
      <c r="M65165" s="51"/>
    </row>
    <row r="65166" spans="9:13">
      <c r="I65166" s="51"/>
      <c r="M65166" s="51"/>
    </row>
    <row r="65167" spans="9:13">
      <c r="I65167" s="51"/>
      <c r="M65167" s="51"/>
    </row>
    <row r="65168" spans="9:13">
      <c r="I65168" s="51"/>
      <c r="M65168" s="51"/>
    </row>
    <row r="65169" spans="9:13">
      <c r="I65169" s="51"/>
      <c r="M65169" s="51"/>
    </row>
    <row r="65170" spans="9:13">
      <c r="I65170" s="51"/>
      <c r="M65170" s="51"/>
    </row>
    <row r="65171" spans="9:13">
      <c r="I65171" s="51"/>
      <c r="M65171" s="51"/>
    </row>
    <row r="65172" spans="9:13">
      <c r="I65172" s="51"/>
      <c r="M65172" s="51"/>
    </row>
    <row r="65173" spans="9:13">
      <c r="I65173" s="51"/>
      <c r="M65173" s="51"/>
    </row>
    <row r="65174" spans="9:13">
      <c r="I65174" s="51"/>
      <c r="M65174" s="51"/>
    </row>
    <row r="65175" spans="9:13">
      <c r="I65175" s="51"/>
      <c r="M65175" s="51"/>
    </row>
    <row r="65176" spans="9:13">
      <c r="I65176" s="51"/>
      <c r="M65176" s="51"/>
    </row>
    <row r="65177" spans="9:13">
      <c r="I65177" s="51"/>
      <c r="M65177" s="51"/>
    </row>
    <row r="65178" spans="9:13">
      <c r="I65178" s="51"/>
      <c r="M65178" s="51"/>
    </row>
    <row r="65179" spans="9:13">
      <c r="I65179" s="51"/>
      <c r="M65179" s="51"/>
    </row>
    <row r="65180" spans="9:13">
      <c r="I65180" s="51"/>
      <c r="M65180" s="51"/>
    </row>
    <row r="65181" spans="9:13">
      <c r="I65181" s="51"/>
      <c r="M65181" s="51"/>
    </row>
    <row r="65182" spans="9:13">
      <c r="I65182" s="51"/>
      <c r="M65182" s="51"/>
    </row>
    <row r="65183" spans="9:13">
      <c r="I65183" s="51"/>
      <c r="M65183" s="51"/>
    </row>
    <row r="65184" spans="9:13">
      <c r="I65184" s="51"/>
      <c r="M65184" s="51"/>
    </row>
    <row r="65185" spans="9:13">
      <c r="I65185" s="51"/>
      <c r="M65185" s="51"/>
    </row>
    <row r="65186" spans="9:13">
      <c r="I65186" s="51"/>
      <c r="M65186" s="51"/>
    </row>
    <row r="65187" spans="9:13">
      <c r="I65187" s="51"/>
      <c r="M65187" s="51"/>
    </row>
    <row r="65188" spans="9:13">
      <c r="I65188" s="51"/>
      <c r="M65188" s="51"/>
    </row>
    <row r="65189" spans="9:13">
      <c r="I65189" s="51"/>
      <c r="M65189" s="51"/>
    </row>
    <row r="65190" spans="9:13">
      <c r="I65190" s="51"/>
      <c r="M65190" s="51"/>
    </row>
    <row r="65191" spans="9:13">
      <c r="I65191" s="51"/>
      <c r="M65191" s="51"/>
    </row>
    <row r="65192" spans="9:13">
      <c r="I65192" s="51"/>
      <c r="M65192" s="51"/>
    </row>
    <row r="65193" spans="9:13">
      <c r="I65193" s="51"/>
      <c r="M65193" s="51"/>
    </row>
    <row r="65194" spans="9:13">
      <c r="I65194" s="51"/>
      <c r="M65194" s="51"/>
    </row>
    <row r="65195" spans="9:13">
      <c r="I65195" s="51"/>
      <c r="M65195" s="51"/>
    </row>
    <row r="65196" spans="9:13">
      <c r="I65196" s="51"/>
      <c r="M65196" s="51"/>
    </row>
    <row r="65197" spans="9:13">
      <c r="I65197" s="51"/>
      <c r="M65197" s="51"/>
    </row>
    <row r="65198" spans="9:13">
      <c r="I65198" s="51"/>
      <c r="M65198" s="51"/>
    </row>
    <row r="65199" spans="9:13">
      <c r="I65199" s="51"/>
      <c r="M65199" s="51"/>
    </row>
    <row r="65200" spans="9:13">
      <c r="I65200" s="51"/>
      <c r="M65200" s="51"/>
    </row>
    <row r="65201" spans="9:13">
      <c r="I65201" s="51"/>
      <c r="M65201" s="51"/>
    </row>
    <row r="65202" spans="9:13">
      <c r="I65202" s="51"/>
      <c r="M65202" s="51"/>
    </row>
    <row r="65203" spans="9:13">
      <c r="I65203" s="51"/>
      <c r="M65203" s="51"/>
    </row>
    <row r="65204" spans="9:13">
      <c r="I65204" s="51"/>
      <c r="M65204" s="51"/>
    </row>
    <row r="65205" spans="9:13">
      <c r="I65205" s="51"/>
      <c r="M65205" s="51"/>
    </row>
    <row r="65206" spans="9:13">
      <c r="I65206" s="51"/>
      <c r="M65206" s="51"/>
    </row>
    <row r="65207" spans="9:13">
      <c r="I65207" s="51"/>
      <c r="M65207" s="51"/>
    </row>
    <row r="65208" spans="9:13">
      <c r="I65208" s="51"/>
      <c r="M65208" s="51"/>
    </row>
    <row r="65209" spans="9:13">
      <c r="I65209" s="51"/>
      <c r="M65209" s="51"/>
    </row>
    <row r="65210" spans="9:13">
      <c r="I65210" s="51"/>
      <c r="M65210" s="51"/>
    </row>
    <row r="65211" spans="9:13">
      <c r="I65211" s="51"/>
      <c r="M65211" s="51"/>
    </row>
    <row r="65212" spans="9:13">
      <c r="I65212" s="51"/>
      <c r="M65212" s="51"/>
    </row>
    <row r="65213" spans="9:13">
      <c r="I65213" s="51"/>
      <c r="M65213" s="51"/>
    </row>
    <row r="65214" spans="9:13">
      <c r="I65214" s="51"/>
      <c r="M65214" s="51"/>
    </row>
    <row r="65215" spans="9:13">
      <c r="I65215" s="51"/>
      <c r="M65215" s="51"/>
    </row>
    <row r="65216" spans="9:13">
      <c r="I65216" s="51"/>
      <c r="M65216" s="51"/>
    </row>
    <row r="65217" spans="9:13">
      <c r="I65217" s="51"/>
      <c r="M65217" s="51"/>
    </row>
    <row r="65218" spans="9:13">
      <c r="I65218" s="51"/>
      <c r="M65218" s="51"/>
    </row>
    <row r="65219" spans="9:13">
      <c r="I65219" s="51"/>
      <c r="M65219" s="51"/>
    </row>
    <row r="65220" spans="9:13">
      <c r="I65220" s="51"/>
      <c r="M65220" s="51"/>
    </row>
    <row r="65221" spans="9:13">
      <c r="I65221" s="51"/>
      <c r="M65221" s="51"/>
    </row>
    <row r="65222" spans="9:13">
      <c r="I65222" s="51"/>
      <c r="M65222" s="51"/>
    </row>
    <row r="65223" spans="9:13">
      <c r="I65223" s="51"/>
      <c r="M65223" s="51"/>
    </row>
    <row r="65224" spans="9:13">
      <c r="I65224" s="51"/>
      <c r="M65224" s="51"/>
    </row>
    <row r="65225" spans="9:13">
      <c r="I65225" s="51"/>
      <c r="M65225" s="51"/>
    </row>
    <row r="65226" spans="9:13">
      <c r="I65226" s="51"/>
      <c r="M65226" s="51"/>
    </row>
    <row r="65227" spans="9:13">
      <c r="I65227" s="51"/>
      <c r="M65227" s="51"/>
    </row>
    <row r="65228" spans="9:13">
      <c r="I65228" s="51"/>
      <c r="M65228" s="51"/>
    </row>
    <row r="65229" spans="9:13">
      <c r="I65229" s="51"/>
      <c r="M65229" s="51"/>
    </row>
    <row r="65230" spans="9:13">
      <c r="I65230" s="51"/>
      <c r="M65230" s="51"/>
    </row>
    <row r="65231" spans="9:13">
      <c r="I65231" s="51"/>
      <c r="M65231" s="51"/>
    </row>
    <row r="65232" spans="9:13">
      <c r="I65232" s="51"/>
      <c r="M65232" s="51"/>
    </row>
    <row r="65233" spans="9:13">
      <c r="I65233" s="51"/>
      <c r="M65233" s="51"/>
    </row>
    <row r="65234" spans="9:13">
      <c r="I65234" s="51"/>
      <c r="M65234" s="51"/>
    </row>
    <row r="65235" spans="9:13">
      <c r="I65235" s="51"/>
      <c r="M65235" s="51"/>
    </row>
    <row r="65236" spans="9:13">
      <c r="I65236" s="51"/>
      <c r="M65236" s="51"/>
    </row>
    <row r="65237" spans="9:13">
      <c r="I65237" s="51"/>
      <c r="M65237" s="51"/>
    </row>
    <row r="65238" spans="9:13">
      <c r="I65238" s="51"/>
      <c r="M65238" s="51"/>
    </row>
    <row r="65239" spans="9:13">
      <c r="I65239" s="51"/>
      <c r="M65239" s="51"/>
    </row>
    <row r="65240" spans="9:13">
      <c r="I65240" s="51"/>
      <c r="M65240" s="51"/>
    </row>
    <row r="65241" spans="9:13">
      <c r="I65241" s="51"/>
      <c r="M65241" s="51"/>
    </row>
    <row r="65242" spans="9:13">
      <c r="I65242" s="51"/>
      <c r="M65242" s="51"/>
    </row>
    <row r="65243" spans="9:13">
      <c r="I65243" s="51"/>
      <c r="M65243" s="51"/>
    </row>
    <row r="65244" spans="9:13">
      <c r="I65244" s="51"/>
      <c r="M65244" s="51"/>
    </row>
    <row r="65245" spans="9:13">
      <c r="I65245" s="51"/>
      <c r="M65245" s="51"/>
    </row>
    <row r="65246" spans="9:13">
      <c r="I65246" s="51"/>
      <c r="M65246" s="51"/>
    </row>
    <row r="65247" spans="9:13">
      <c r="I65247" s="51"/>
      <c r="M65247" s="51"/>
    </row>
    <row r="65248" spans="9:13">
      <c r="I65248" s="51"/>
      <c r="M65248" s="51"/>
    </row>
    <row r="65249" spans="9:13">
      <c r="I65249" s="51"/>
      <c r="M65249" s="51"/>
    </row>
    <row r="65250" spans="9:13">
      <c r="I65250" s="51"/>
      <c r="M65250" s="51"/>
    </row>
    <row r="65251" spans="9:13">
      <c r="I65251" s="51"/>
      <c r="M65251" s="51"/>
    </row>
    <row r="65252" spans="9:13">
      <c r="I65252" s="51"/>
      <c r="M65252" s="51"/>
    </row>
    <row r="65253" spans="9:13">
      <c r="I65253" s="51"/>
      <c r="M65253" s="51"/>
    </row>
    <row r="65254" spans="9:13">
      <c r="I65254" s="51"/>
      <c r="M65254" s="51"/>
    </row>
    <row r="65255" spans="9:13">
      <c r="I65255" s="51"/>
      <c r="M65255" s="51"/>
    </row>
    <row r="65256" spans="9:13">
      <c r="I65256" s="51"/>
      <c r="M65256" s="51"/>
    </row>
    <row r="65257" spans="9:13">
      <c r="I65257" s="51"/>
      <c r="M65257" s="51"/>
    </row>
    <row r="65258" spans="9:13">
      <c r="I65258" s="51"/>
      <c r="M65258" s="51"/>
    </row>
    <row r="65259" spans="9:13">
      <c r="I65259" s="51"/>
      <c r="M65259" s="51"/>
    </row>
    <row r="65260" spans="9:13">
      <c r="I65260" s="51"/>
      <c r="M65260" s="51"/>
    </row>
    <row r="65261" spans="9:13">
      <c r="I65261" s="51"/>
      <c r="M65261" s="51"/>
    </row>
    <row r="65262" spans="9:13">
      <c r="I65262" s="51"/>
      <c r="M65262" s="51"/>
    </row>
    <row r="65263" spans="9:13">
      <c r="I65263" s="51"/>
      <c r="M65263" s="51"/>
    </row>
    <row r="65264" spans="9:13">
      <c r="I65264" s="51"/>
      <c r="M65264" s="51"/>
    </row>
    <row r="65265" spans="9:13">
      <c r="I65265" s="51"/>
      <c r="M65265" s="51"/>
    </row>
    <row r="65266" spans="9:13">
      <c r="I65266" s="51"/>
      <c r="M65266" s="51"/>
    </row>
    <row r="65267" spans="9:13">
      <c r="I65267" s="51"/>
      <c r="M65267" s="51"/>
    </row>
    <row r="65268" spans="9:13">
      <c r="I65268" s="51"/>
      <c r="M65268" s="51"/>
    </row>
    <row r="65269" spans="9:13">
      <c r="I65269" s="51"/>
      <c r="M65269" s="51"/>
    </row>
    <row r="65270" spans="9:13">
      <c r="I65270" s="51"/>
      <c r="M65270" s="51"/>
    </row>
    <row r="65271" spans="9:13">
      <c r="I65271" s="51"/>
      <c r="M65271" s="51"/>
    </row>
    <row r="65272" spans="9:13">
      <c r="I65272" s="51"/>
      <c r="M65272" s="51"/>
    </row>
    <row r="65273" spans="9:13">
      <c r="I65273" s="51"/>
      <c r="M65273" s="51"/>
    </row>
    <row r="65274" spans="9:13">
      <c r="I65274" s="51"/>
      <c r="M65274" s="51"/>
    </row>
    <row r="65275" spans="9:13">
      <c r="I65275" s="51"/>
      <c r="M65275" s="51"/>
    </row>
    <row r="65276" spans="9:13">
      <c r="I65276" s="51"/>
      <c r="M65276" s="51"/>
    </row>
    <row r="65277" spans="9:13">
      <c r="I65277" s="51"/>
      <c r="M65277" s="51"/>
    </row>
    <row r="65278" spans="9:13">
      <c r="I65278" s="51"/>
      <c r="M65278" s="51"/>
    </row>
    <row r="65279" spans="9:13">
      <c r="I65279" s="51"/>
      <c r="M65279" s="51"/>
    </row>
    <row r="65280" spans="9:13">
      <c r="I65280" s="51"/>
      <c r="M65280" s="51"/>
    </row>
    <row r="65281" spans="9:13">
      <c r="I65281" s="51"/>
      <c r="M65281" s="51"/>
    </row>
    <row r="65282" spans="9:13">
      <c r="I65282" s="51"/>
      <c r="M65282" s="51"/>
    </row>
    <row r="65283" spans="9:13">
      <c r="I65283" s="51"/>
      <c r="M65283" s="51"/>
    </row>
    <row r="65284" spans="9:13">
      <c r="I65284" s="51"/>
      <c r="M65284" s="51"/>
    </row>
    <row r="65285" spans="9:13">
      <c r="I65285" s="51"/>
      <c r="M65285" s="51"/>
    </row>
    <row r="65286" spans="9:13">
      <c r="I65286" s="51"/>
      <c r="M65286" s="51"/>
    </row>
    <row r="65287" spans="9:13">
      <c r="I65287" s="51"/>
      <c r="M65287" s="51"/>
    </row>
    <row r="65288" spans="9:13">
      <c r="I65288" s="51"/>
      <c r="M65288" s="51"/>
    </row>
    <row r="65289" spans="9:13">
      <c r="I65289" s="51"/>
      <c r="M65289" s="51"/>
    </row>
    <row r="65290" spans="9:13">
      <c r="I65290" s="51"/>
      <c r="M65290" s="51"/>
    </row>
    <row r="65291" spans="9:13">
      <c r="I65291" s="51"/>
      <c r="M65291" s="51"/>
    </row>
    <row r="65292" spans="9:13">
      <c r="I65292" s="51"/>
      <c r="M65292" s="51"/>
    </row>
    <row r="65293" spans="9:13">
      <c r="I65293" s="51"/>
      <c r="M65293" s="51"/>
    </row>
    <row r="65294" spans="9:13">
      <c r="I65294" s="51"/>
      <c r="M65294" s="51"/>
    </row>
    <row r="65295" spans="9:13">
      <c r="I65295" s="51"/>
      <c r="M65295" s="51"/>
    </row>
    <row r="65296" spans="9:13">
      <c r="I65296" s="51"/>
      <c r="M65296" s="51"/>
    </row>
    <row r="65297" spans="9:13">
      <c r="I65297" s="51"/>
      <c r="M65297" s="51"/>
    </row>
    <row r="65298" spans="9:13">
      <c r="I65298" s="51"/>
      <c r="M65298" s="51"/>
    </row>
    <row r="65299" spans="9:13">
      <c r="I65299" s="51"/>
      <c r="M65299" s="51"/>
    </row>
    <row r="65300" spans="9:13">
      <c r="I65300" s="51"/>
      <c r="M65300" s="51"/>
    </row>
    <row r="65301" spans="9:13">
      <c r="I65301" s="51"/>
      <c r="M65301" s="51"/>
    </row>
    <row r="65302" spans="9:13">
      <c r="I65302" s="51"/>
      <c r="M65302" s="51"/>
    </row>
    <row r="65303" spans="9:13">
      <c r="I65303" s="51"/>
      <c r="M65303" s="51"/>
    </row>
    <row r="65304" spans="9:13">
      <c r="I65304" s="51"/>
      <c r="M65304" s="51"/>
    </row>
    <row r="65305" spans="9:13">
      <c r="I65305" s="51"/>
      <c r="M65305" s="51"/>
    </row>
    <row r="65306" spans="9:13">
      <c r="I65306" s="51"/>
      <c r="M65306" s="51"/>
    </row>
    <row r="65307" spans="9:13">
      <c r="I65307" s="51"/>
      <c r="M65307" s="51"/>
    </row>
    <row r="65308" spans="9:13">
      <c r="I65308" s="51"/>
      <c r="M65308" s="51"/>
    </row>
    <row r="65309" spans="9:13">
      <c r="I65309" s="51"/>
      <c r="M65309" s="51"/>
    </row>
    <row r="65310" spans="9:13">
      <c r="I65310" s="51"/>
      <c r="M65310" s="51"/>
    </row>
    <row r="65311" spans="9:13">
      <c r="I65311" s="51"/>
      <c r="M65311" s="51"/>
    </row>
    <row r="65312" spans="9:13">
      <c r="I65312" s="51"/>
      <c r="M65312" s="51"/>
    </row>
    <row r="65313" spans="9:13">
      <c r="I65313" s="51"/>
      <c r="M65313" s="51"/>
    </row>
    <row r="65314" spans="9:13">
      <c r="I65314" s="51"/>
      <c r="M65314" s="51"/>
    </row>
    <row r="65315" spans="9:13">
      <c r="I65315" s="51"/>
      <c r="M65315" s="51"/>
    </row>
    <row r="65316" spans="9:13">
      <c r="I65316" s="51"/>
      <c r="M65316" s="51"/>
    </row>
    <row r="65317" spans="9:13">
      <c r="I65317" s="51"/>
      <c r="M65317" s="51"/>
    </row>
    <row r="65318" spans="9:13">
      <c r="I65318" s="51"/>
      <c r="M65318" s="51"/>
    </row>
    <row r="65319" spans="9:13">
      <c r="I65319" s="51"/>
      <c r="M65319" s="51"/>
    </row>
    <row r="65320" spans="9:13">
      <c r="I65320" s="51"/>
      <c r="M65320" s="51"/>
    </row>
    <row r="65321" spans="9:13">
      <c r="I65321" s="51"/>
      <c r="M65321" s="51"/>
    </row>
    <row r="65322" spans="9:13">
      <c r="I65322" s="51"/>
      <c r="M65322" s="51"/>
    </row>
    <row r="65323" spans="9:13">
      <c r="I65323" s="51"/>
      <c r="M65323" s="51"/>
    </row>
    <row r="65324" spans="9:13">
      <c r="I65324" s="51"/>
      <c r="M65324" s="51"/>
    </row>
    <row r="65325" spans="9:13">
      <c r="I65325" s="51"/>
      <c r="M65325" s="51"/>
    </row>
    <row r="65326" spans="9:13">
      <c r="I65326" s="51"/>
      <c r="M65326" s="51"/>
    </row>
    <row r="65327" spans="9:13">
      <c r="I65327" s="51"/>
      <c r="M65327" s="51"/>
    </row>
    <row r="65328" spans="9:13">
      <c r="I65328" s="51"/>
      <c r="M65328" s="51"/>
    </row>
    <row r="65329" spans="9:13">
      <c r="I65329" s="51"/>
      <c r="M65329" s="51"/>
    </row>
    <row r="65330" spans="9:13">
      <c r="I65330" s="51"/>
      <c r="M65330" s="51"/>
    </row>
    <row r="65331" spans="9:13">
      <c r="I65331" s="51"/>
      <c r="M65331" s="51"/>
    </row>
    <row r="65332" spans="9:13">
      <c r="I65332" s="51"/>
      <c r="M65332" s="51"/>
    </row>
    <row r="65333" spans="9:13">
      <c r="I65333" s="51"/>
      <c r="M65333" s="51"/>
    </row>
    <row r="65334" spans="9:13">
      <c r="I65334" s="51"/>
      <c r="M65334" s="51"/>
    </row>
    <row r="65335" spans="9:13">
      <c r="I65335" s="51"/>
      <c r="M65335" s="51"/>
    </row>
    <row r="65336" spans="9:13">
      <c r="I65336" s="51"/>
      <c r="M65336" s="51"/>
    </row>
    <row r="65337" spans="9:13">
      <c r="I65337" s="51"/>
      <c r="M65337" s="51"/>
    </row>
    <row r="65338" spans="9:13">
      <c r="I65338" s="51"/>
      <c r="M65338" s="51"/>
    </row>
    <row r="65339" spans="9:13">
      <c r="I65339" s="51"/>
      <c r="M65339" s="51"/>
    </row>
    <row r="65340" spans="9:13">
      <c r="I65340" s="51"/>
      <c r="M65340" s="51"/>
    </row>
    <row r="65341" spans="9:13">
      <c r="I65341" s="51"/>
      <c r="M65341" s="51"/>
    </row>
    <row r="65342" spans="9:13">
      <c r="I65342" s="51"/>
      <c r="M65342" s="51"/>
    </row>
    <row r="65343" spans="9:13">
      <c r="I65343" s="51"/>
      <c r="M65343" s="51"/>
    </row>
    <row r="65344" spans="9:13">
      <c r="I65344" s="51"/>
      <c r="M65344" s="51"/>
    </row>
    <row r="65345" spans="9:13">
      <c r="I65345" s="51"/>
      <c r="M65345" s="51"/>
    </row>
    <row r="65346" spans="9:13">
      <c r="I65346" s="51"/>
      <c r="M65346" s="51"/>
    </row>
    <row r="65347" spans="9:13">
      <c r="I65347" s="51"/>
      <c r="M65347" s="51"/>
    </row>
    <row r="65348" spans="9:13">
      <c r="I65348" s="51"/>
      <c r="M65348" s="51"/>
    </row>
    <row r="65349" spans="9:13">
      <c r="I65349" s="51"/>
      <c r="M65349" s="51"/>
    </row>
    <row r="65350" spans="9:13">
      <c r="I65350" s="51"/>
      <c r="M65350" s="51"/>
    </row>
    <row r="65351" spans="9:13">
      <c r="I65351" s="51"/>
      <c r="M65351" s="51"/>
    </row>
    <row r="65352" spans="9:13">
      <c r="I65352" s="51"/>
      <c r="M65352" s="51"/>
    </row>
    <row r="65353" spans="9:13">
      <c r="I65353" s="51"/>
      <c r="M65353" s="51"/>
    </row>
    <row r="65354" spans="9:13">
      <c r="I65354" s="51"/>
      <c r="M65354" s="51"/>
    </row>
    <row r="65355" spans="9:13">
      <c r="I65355" s="51"/>
      <c r="M65355" s="51"/>
    </row>
    <row r="65356" spans="9:13">
      <c r="I65356" s="51"/>
      <c r="M65356" s="51"/>
    </row>
    <row r="65357" spans="9:13">
      <c r="I65357" s="51"/>
      <c r="M65357" s="51"/>
    </row>
    <row r="65358" spans="9:13">
      <c r="I65358" s="51"/>
      <c r="M65358" s="51"/>
    </row>
    <row r="65359" spans="9:13">
      <c r="I65359" s="51"/>
      <c r="M65359" s="51"/>
    </row>
    <row r="65360" spans="9:13">
      <c r="I65360" s="51"/>
      <c r="M65360" s="51"/>
    </row>
    <row r="65361" spans="9:13">
      <c r="I65361" s="51"/>
      <c r="M65361" s="51"/>
    </row>
    <row r="65362" spans="9:13">
      <c r="I65362" s="51"/>
      <c r="M65362" s="51"/>
    </row>
    <row r="65363" spans="9:13">
      <c r="I65363" s="51"/>
      <c r="M65363" s="51"/>
    </row>
    <row r="65364" spans="9:13">
      <c r="I65364" s="51"/>
      <c r="M65364" s="51"/>
    </row>
    <row r="65365" spans="9:13">
      <c r="I65365" s="51"/>
      <c r="M65365" s="51"/>
    </row>
    <row r="65366" spans="9:13">
      <c r="I65366" s="51"/>
      <c r="M65366" s="51"/>
    </row>
    <row r="65367" spans="9:13">
      <c r="I65367" s="51"/>
      <c r="M65367" s="51"/>
    </row>
    <row r="65368" spans="9:13">
      <c r="I65368" s="51"/>
      <c r="M65368" s="51"/>
    </row>
    <row r="65369" spans="9:13">
      <c r="I65369" s="51"/>
      <c r="M65369" s="51"/>
    </row>
    <row r="65370" spans="9:13">
      <c r="I65370" s="51"/>
      <c r="M65370" s="51"/>
    </row>
    <row r="65371" spans="9:13">
      <c r="I65371" s="51"/>
      <c r="M65371" s="51"/>
    </row>
    <row r="65372" spans="9:13">
      <c r="I65372" s="51"/>
      <c r="M65372" s="51"/>
    </row>
    <row r="65373" spans="9:13">
      <c r="I65373" s="51"/>
      <c r="M65373" s="51"/>
    </row>
    <row r="65374" spans="9:13">
      <c r="I65374" s="51"/>
      <c r="M65374" s="51"/>
    </row>
    <row r="65375" spans="9:13">
      <c r="I65375" s="51"/>
      <c r="M65375" s="51"/>
    </row>
    <row r="65376" spans="9:13">
      <c r="I65376" s="51"/>
      <c r="M65376" s="51"/>
    </row>
    <row r="65377" spans="9:13">
      <c r="I65377" s="51"/>
      <c r="M65377" s="51"/>
    </row>
    <row r="65378" spans="9:13">
      <c r="I65378" s="51"/>
      <c r="M65378" s="51"/>
    </row>
    <row r="65379" spans="9:13">
      <c r="I65379" s="51"/>
      <c r="M65379" s="51"/>
    </row>
    <row r="65380" spans="9:13">
      <c r="I65380" s="51"/>
      <c r="M65380" s="51"/>
    </row>
    <row r="65381" spans="9:13">
      <c r="I65381" s="51"/>
      <c r="M65381" s="51"/>
    </row>
    <row r="65382" spans="9:13">
      <c r="I65382" s="51"/>
      <c r="M65382" s="51"/>
    </row>
    <row r="65383" spans="9:13">
      <c r="I65383" s="51"/>
      <c r="M65383" s="51"/>
    </row>
    <row r="65384" spans="9:13">
      <c r="I65384" s="51"/>
      <c r="M65384" s="51"/>
    </row>
    <row r="65385" spans="9:13">
      <c r="I65385" s="51"/>
      <c r="M65385" s="51"/>
    </row>
    <row r="65386" spans="9:13">
      <c r="I65386" s="51"/>
      <c r="M65386" s="51"/>
    </row>
    <row r="65387" spans="9:13">
      <c r="I65387" s="51"/>
      <c r="M65387" s="51"/>
    </row>
    <row r="65388" spans="9:13">
      <c r="I65388" s="51"/>
      <c r="M65388" s="51"/>
    </row>
    <row r="65389" spans="9:13">
      <c r="I65389" s="51"/>
      <c r="M65389" s="51"/>
    </row>
    <row r="65390" spans="9:13">
      <c r="I65390" s="51"/>
      <c r="M65390" s="51"/>
    </row>
    <row r="65391" spans="9:13">
      <c r="I65391" s="51"/>
      <c r="M65391" s="51"/>
    </row>
    <row r="65392" spans="9:13">
      <c r="I65392" s="51"/>
      <c r="M65392" s="51"/>
    </row>
    <row r="65393" spans="9:13">
      <c r="I65393" s="51"/>
      <c r="M65393" s="51"/>
    </row>
    <row r="65394" spans="9:13">
      <c r="I65394" s="51"/>
      <c r="M65394" s="51"/>
    </row>
    <row r="65395" spans="9:13">
      <c r="I65395" s="51"/>
      <c r="M65395" s="51"/>
    </row>
    <row r="65396" spans="9:13">
      <c r="I65396" s="51"/>
      <c r="M65396" s="51"/>
    </row>
    <row r="65397" spans="9:13">
      <c r="I65397" s="51"/>
      <c r="M65397" s="51"/>
    </row>
    <row r="65398" spans="9:13">
      <c r="I65398" s="51"/>
      <c r="M65398" s="51"/>
    </row>
    <row r="65399" spans="9:13">
      <c r="I65399" s="51"/>
      <c r="M65399" s="51"/>
    </row>
    <row r="65400" spans="9:13">
      <c r="I65400" s="51"/>
      <c r="M65400" s="51"/>
    </row>
    <row r="65401" spans="9:13">
      <c r="I65401" s="51"/>
      <c r="M65401" s="51"/>
    </row>
    <row r="65402" spans="9:13">
      <c r="I65402" s="51"/>
      <c r="M65402" s="51"/>
    </row>
    <row r="65403" spans="9:13">
      <c r="I65403" s="51"/>
      <c r="M65403" s="51"/>
    </row>
    <row r="65404" spans="9:13">
      <c r="I65404" s="51"/>
      <c r="M65404" s="51"/>
    </row>
    <row r="65405" spans="9:13">
      <c r="I65405" s="51"/>
      <c r="M65405" s="51"/>
    </row>
    <row r="65406" spans="9:13">
      <c r="I65406" s="51"/>
      <c r="M65406" s="51"/>
    </row>
    <row r="65407" spans="9:13">
      <c r="I65407" s="51"/>
      <c r="M65407" s="51"/>
    </row>
    <row r="65408" spans="9:13">
      <c r="I65408" s="51"/>
      <c r="M65408" s="51"/>
    </row>
    <row r="65409" spans="9:13">
      <c r="I65409" s="51"/>
      <c r="M65409" s="51"/>
    </row>
    <row r="65410" spans="9:13">
      <c r="I65410" s="51"/>
      <c r="M65410" s="51"/>
    </row>
    <row r="65411" spans="9:13">
      <c r="I65411" s="51"/>
      <c r="M65411" s="51"/>
    </row>
    <row r="65412" spans="9:13">
      <c r="I65412" s="51"/>
      <c r="M65412" s="51"/>
    </row>
    <row r="65413" spans="9:13">
      <c r="I65413" s="51"/>
      <c r="M65413" s="51"/>
    </row>
    <row r="65414" spans="9:13">
      <c r="I65414" s="51"/>
      <c r="M65414" s="51"/>
    </row>
    <row r="65415" spans="9:13">
      <c r="I65415" s="51"/>
      <c r="M65415" s="51"/>
    </row>
    <row r="65416" spans="9:13">
      <c r="I65416" s="51"/>
      <c r="M65416" s="51"/>
    </row>
    <row r="65417" spans="9:13">
      <c r="I65417" s="51"/>
      <c r="M65417" s="51"/>
    </row>
    <row r="65418" spans="9:13">
      <c r="I65418" s="51"/>
      <c r="M65418" s="51"/>
    </row>
    <row r="65419" spans="9:13">
      <c r="I65419" s="51"/>
      <c r="M65419" s="51"/>
    </row>
    <row r="65420" spans="9:13">
      <c r="I65420" s="51"/>
      <c r="M65420" s="51"/>
    </row>
    <row r="65421" spans="9:13">
      <c r="I65421" s="51"/>
      <c r="M65421" s="51"/>
    </row>
    <row r="65422" spans="9:13">
      <c r="I65422" s="51"/>
      <c r="M65422" s="51"/>
    </row>
    <row r="65423" spans="9:13">
      <c r="I65423" s="51"/>
      <c r="M65423" s="51"/>
    </row>
    <row r="65424" spans="9:13">
      <c r="I65424" s="51"/>
      <c r="M65424" s="51"/>
    </row>
    <row r="65425" spans="9:13">
      <c r="I65425" s="51"/>
      <c r="M65425" s="51"/>
    </row>
    <row r="65426" spans="9:13">
      <c r="I65426" s="51"/>
      <c r="M65426" s="51"/>
    </row>
    <row r="65427" spans="9:13">
      <c r="I65427" s="51"/>
      <c r="M65427" s="51"/>
    </row>
    <row r="65428" spans="9:13">
      <c r="I65428" s="51"/>
      <c r="M65428" s="51"/>
    </row>
    <row r="65429" spans="9:13">
      <c r="I65429" s="51"/>
      <c r="M65429" s="51"/>
    </row>
    <row r="65430" spans="9:13">
      <c r="I65430" s="51"/>
      <c r="M65430" s="51"/>
    </row>
    <row r="65431" spans="9:13">
      <c r="I65431" s="51"/>
      <c r="M65431" s="51"/>
    </row>
    <row r="65432" spans="9:13">
      <c r="I65432" s="51"/>
      <c r="M65432" s="51"/>
    </row>
    <row r="65433" spans="9:13">
      <c r="I65433" s="51"/>
      <c r="M65433" s="51"/>
    </row>
    <row r="65434" spans="9:13">
      <c r="I65434" s="51"/>
      <c r="M65434" s="51"/>
    </row>
    <row r="65435" spans="9:13">
      <c r="I65435" s="51"/>
      <c r="M65435" s="51"/>
    </row>
    <row r="65436" spans="9:13">
      <c r="I65436" s="51"/>
      <c r="M65436" s="51"/>
    </row>
    <row r="65437" spans="9:13">
      <c r="I65437" s="51"/>
      <c r="M65437" s="51"/>
    </row>
    <row r="65438" spans="9:13">
      <c r="I65438" s="51"/>
      <c r="M65438" s="51"/>
    </row>
    <row r="65439" spans="9:13">
      <c r="I65439" s="51"/>
      <c r="M65439" s="51"/>
    </row>
    <row r="65440" spans="9:13">
      <c r="I65440" s="51"/>
      <c r="M65440" s="51"/>
    </row>
    <row r="65441" spans="9:13">
      <c r="I65441" s="51"/>
      <c r="M65441" s="51"/>
    </row>
    <row r="65442" spans="9:13">
      <c r="I65442" s="51"/>
      <c r="M65442" s="51"/>
    </row>
    <row r="65443" spans="9:13">
      <c r="I65443" s="51"/>
      <c r="M65443" s="51"/>
    </row>
    <row r="65444" spans="9:13">
      <c r="I65444" s="51"/>
      <c r="M65444" s="51"/>
    </row>
    <row r="65445" spans="9:13">
      <c r="I65445" s="51"/>
      <c r="M65445" s="51"/>
    </row>
    <row r="65446" spans="9:13">
      <c r="I65446" s="51"/>
      <c r="M65446" s="51"/>
    </row>
    <row r="65447" spans="9:13">
      <c r="I65447" s="51"/>
      <c r="M65447" s="51"/>
    </row>
    <row r="65448" spans="9:13">
      <c r="I65448" s="51"/>
      <c r="M65448" s="51"/>
    </row>
    <row r="65449" spans="9:13">
      <c r="I65449" s="51"/>
      <c r="M65449" s="51"/>
    </row>
    <row r="65450" spans="9:13">
      <c r="I65450" s="51"/>
      <c r="M65450" s="51"/>
    </row>
    <row r="65451" spans="9:13">
      <c r="I65451" s="51"/>
      <c r="M65451" s="51"/>
    </row>
    <row r="65452" spans="9:13">
      <c r="I65452" s="51"/>
      <c r="M65452" s="51"/>
    </row>
    <row r="65453" spans="9:13">
      <c r="I65453" s="51"/>
      <c r="M65453" s="51"/>
    </row>
    <row r="65454" spans="9:13">
      <c r="I65454" s="51"/>
      <c r="M65454" s="51"/>
    </row>
    <row r="65455" spans="9:13">
      <c r="I65455" s="51"/>
      <c r="M65455" s="51"/>
    </row>
    <row r="65456" spans="9:13">
      <c r="I65456" s="51"/>
      <c r="M65456" s="51"/>
    </row>
    <row r="65457" spans="9:13">
      <c r="I65457" s="51"/>
      <c r="M65457" s="51"/>
    </row>
    <row r="65458" spans="9:13">
      <c r="I65458" s="51"/>
      <c r="M65458" s="51"/>
    </row>
    <row r="65459" spans="9:13">
      <c r="I65459" s="51"/>
      <c r="M65459" s="51"/>
    </row>
    <row r="65460" spans="9:13">
      <c r="I65460" s="51"/>
      <c r="M65460" s="51"/>
    </row>
    <row r="65461" spans="9:13">
      <c r="I65461" s="51"/>
      <c r="M65461" s="51"/>
    </row>
    <row r="65462" spans="9:13">
      <c r="I65462" s="51"/>
      <c r="M65462" s="51"/>
    </row>
    <row r="65463" spans="9:13">
      <c r="I65463" s="51"/>
      <c r="M65463" s="51"/>
    </row>
    <row r="65464" spans="9:13">
      <c r="I65464" s="51"/>
      <c r="M65464" s="51"/>
    </row>
    <row r="65465" spans="9:13">
      <c r="I65465" s="51"/>
      <c r="M65465" s="51"/>
    </row>
    <row r="65466" spans="9:13">
      <c r="I65466" s="51"/>
      <c r="M65466" s="51"/>
    </row>
    <row r="65467" spans="9:13">
      <c r="I65467" s="51"/>
      <c r="M65467" s="51"/>
    </row>
    <row r="65468" spans="9:13">
      <c r="I65468" s="51"/>
      <c r="M65468" s="51"/>
    </row>
    <row r="65469" spans="9:13">
      <c r="I65469" s="51"/>
      <c r="M65469" s="51"/>
    </row>
    <row r="65470" spans="9:13">
      <c r="I65470" s="51"/>
      <c r="M65470" s="51"/>
    </row>
    <row r="65471" spans="9:13">
      <c r="I65471" s="51"/>
      <c r="M65471" s="51"/>
    </row>
    <row r="65472" spans="9:13">
      <c r="I65472" s="51"/>
      <c r="M65472" s="51"/>
    </row>
    <row r="65473" spans="9:13">
      <c r="I65473" s="51"/>
      <c r="M65473" s="51"/>
    </row>
    <row r="65474" spans="9:13">
      <c r="I65474" s="51"/>
      <c r="M65474" s="51"/>
    </row>
    <row r="65475" spans="9:13">
      <c r="I65475" s="51"/>
      <c r="M65475" s="51"/>
    </row>
    <row r="65476" spans="9:13">
      <c r="I65476" s="51"/>
      <c r="M65476" s="51"/>
    </row>
    <row r="65477" spans="9:13">
      <c r="I65477" s="51"/>
      <c r="M65477" s="51"/>
    </row>
    <row r="65478" spans="9:13">
      <c r="I65478" s="51"/>
      <c r="M65478" s="51"/>
    </row>
    <row r="65479" spans="9:13">
      <c r="I65479" s="51"/>
      <c r="M65479" s="51"/>
    </row>
    <row r="65480" spans="9:13">
      <c r="I65480" s="51"/>
      <c r="M65480" s="51"/>
    </row>
    <row r="65481" spans="9:13">
      <c r="I65481" s="51"/>
      <c r="M65481" s="51"/>
    </row>
    <row r="65482" spans="9:13">
      <c r="I65482" s="51"/>
      <c r="M65482" s="51"/>
    </row>
    <row r="65483" spans="9:13">
      <c r="I65483" s="51"/>
      <c r="M65483" s="51"/>
    </row>
    <row r="65484" spans="9:13">
      <c r="I65484" s="51"/>
      <c r="M65484" s="51"/>
    </row>
    <row r="65485" spans="9:13">
      <c r="I65485" s="51"/>
      <c r="M65485" s="51"/>
    </row>
    <row r="65486" spans="9:13">
      <c r="I65486" s="51"/>
      <c r="M65486" s="51"/>
    </row>
    <row r="65487" spans="9:13">
      <c r="I65487" s="51"/>
      <c r="M65487" s="51"/>
    </row>
    <row r="65488" spans="9:13">
      <c r="I65488" s="51"/>
      <c r="M65488" s="51"/>
    </row>
    <row r="65489" spans="9:13">
      <c r="I65489" s="51"/>
      <c r="M65489" s="51"/>
    </row>
    <row r="65490" spans="9:13">
      <c r="I65490" s="51"/>
      <c r="M65490" s="51"/>
    </row>
    <row r="65491" spans="9:13">
      <c r="I65491" s="51"/>
      <c r="M65491" s="51"/>
    </row>
    <row r="65492" spans="9:13">
      <c r="I65492" s="51"/>
      <c r="M65492" s="51"/>
    </row>
    <row r="65493" spans="9:13">
      <c r="I65493" s="51"/>
      <c r="M65493" s="51"/>
    </row>
    <row r="65494" spans="9:13">
      <c r="I65494" s="51"/>
      <c r="M65494" s="51"/>
    </row>
    <row r="65495" spans="9:13">
      <c r="I65495" s="51"/>
      <c r="M65495" s="51"/>
    </row>
    <row r="65496" spans="9:13">
      <c r="I65496" s="51"/>
      <c r="M65496" s="51"/>
    </row>
    <row r="65497" spans="9:13">
      <c r="I65497" s="51"/>
      <c r="M65497" s="51"/>
    </row>
    <row r="65498" spans="9:13">
      <c r="I65498" s="51"/>
      <c r="M65498" s="51"/>
    </row>
    <row r="65499" spans="9:13">
      <c r="I65499" s="51"/>
      <c r="M65499" s="51"/>
    </row>
    <row r="65500" spans="9:13">
      <c r="I65500" s="51"/>
      <c r="M65500" s="51"/>
    </row>
    <row r="65501" spans="9:13">
      <c r="I65501" s="51"/>
      <c r="M65501" s="51"/>
    </row>
    <row r="65502" spans="9:13">
      <c r="I65502" s="51"/>
      <c r="M65502" s="51"/>
    </row>
    <row r="65503" spans="9:13">
      <c r="I65503" s="51"/>
      <c r="M65503" s="51"/>
    </row>
    <row r="65504" spans="9:13">
      <c r="I65504" s="51"/>
      <c r="M65504" s="51"/>
    </row>
    <row r="65505" spans="9:13">
      <c r="I65505" s="51"/>
      <c r="M65505" s="51"/>
    </row>
    <row r="65506" spans="9:13">
      <c r="I65506" s="51"/>
      <c r="M65506" s="51"/>
    </row>
    <row r="65507" spans="9:13">
      <c r="I65507" s="51"/>
      <c r="M65507" s="51"/>
    </row>
    <row r="65508" spans="9:13">
      <c r="I65508" s="51"/>
      <c r="M65508" s="51"/>
    </row>
    <row r="65509" spans="9:13">
      <c r="I65509" s="51"/>
      <c r="M65509" s="51"/>
    </row>
    <row r="65510" spans="9:13">
      <c r="I65510" s="51"/>
      <c r="M65510" s="51"/>
    </row>
    <row r="65511" spans="9:13">
      <c r="I65511" s="51"/>
      <c r="M65511" s="51"/>
    </row>
    <row r="65512" spans="9:13">
      <c r="I65512" s="51"/>
      <c r="M65512" s="51"/>
    </row>
    <row r="65513" spans="9:13">
      <c r="I65513" s="51"/>
      <c r="M65513" s="51"/>
    </row>
    <row r="65514" spans="9:13">
      <c r="I65514" s="51"/>
      <c r="M65514" s="51"/>
    </row>
    <row r="65515" spans="9:13">
      <c r="I65515" s="51"/>
      <c r="M65515" s="51"/>
    </row>
    <row r="65516" spans="9:13">
      <c r="I65516" s="51"/>
      <c r="M65516" s="51"/>
    </row>
    <row r="65517" spans="9:13">
      <c r="I65517" s="51"/>
      <c r="M65517" s="51"/>
    </row>
    <row r="65518" spans="9:13">
      <c r="I65518" s="51"/>
      <c r="M65518" s="51"/>
    </row>
    <row r="65519" spans="9:13">
      <c r="I65519" s="51"/>
      <c r="M65519" s="51"/>
    </row>
    <row r="65520" spans="9:13">
      <c r="I65520" s="51"/>
      <c r="M65520" s="51"/>
    </row>
    <row r="65521" spans="9:13">
      <c r="I65521" s="51"/>
      <c r="M65521" s="51"/>
    </row>
    <row r="65522" spans="9:13">
      <c r="I65522" s="51"/>
      <c r="M65522" s="51"/>
    </row>
    <row r="65523" spans="9:13">
      <c r="I65523" s="51"/>
      <c r="M65523" s="51"/>
    </row>
    <row r="65524" spans="9:13">
      <c r="I65524" s="51"/>
      <c r="M65524" s="51"/>
    </row>
    <row r="65525" spans="9:13">
      <c r="I65525" s="51"/>
      <c r="M65525" s="51"/>
    </row>
    <row r="65526" spans="9:13">
      <c r="I65526" s="51"/>
      <c r="M65526" s="51"/>
    </row>
    <row r="65527" spans="9:13">
      <c r="I65527" s="51"/>
      <c r="M65527" s="51"/>
    </row>
    <row r="65528" spans="9:13">
      <c r="I65528" s="51"/>
      <c r="M65528" s="51"/>
    </row>
    <row r="65529" spans="9:13">
      <c r="I65529" s="51"/>
      <c r="M65529" s="51"/>
    </row>
    <row r="65530" spans="9:13">
      <c r="I65530" s="51"/>
      <c r="M65530" s="51"/>
    </row>
    <row r="65531" spans="9:13">
      <c r="I65531" s="51"/>
      <c r="M65531" s="51"/>
    </row>
    <row r="65532" spans="9:13">
      <c r="I65532" s="51"/>
      <c r="M65532" s="51"/>
    </row>
    <row r="65533" spans="9:13">
      <c r="I65533" s="51"/>
      <c r="M65533" s="51"/>
    </row>
    <row r="65534" spans="9:13">
      <c r="I65534" s="51"/>
      <c r="M65534" s="51"/>
    </row>
    <row r="65535" spans="9:13">
      <c r="I65535" s="51"/>
      <c r="M65535" s="51"/>
    </row>
    <row r="65536" spans="9:13">
      <c r="I65536" s="51"/>
      <c r="M65536" s="51"/>
    </row>
    <row r="65537" spans="9:13">
      <c r="I65537" s="51"/>
      <c r="M65537" s="51"/>
    </row>
    <row r="65538" spans="9:13">
      <c r="I65538" s="51"/>
      <c r="M65538" s="51"/>
    </row>
    <row r="65539" spans="9:13">
      <c r="I65539" s="51"/>
      <c r="M65539" s="51"/>
    </row>
    <row r="65540" spans="9:13">
      <c r="I65540" s="51"/>
      <c r="M65540" s="51"/>
    </row>
    <row r="65541" spans="9:13">
      <c r="I65541" s="51"/>
      <c r="M65541" s="51"/>
    </row>
    <row r="65542" spans="9:13">
      <c r="I65542" s="51"/>
      <c r="M65542" s="51"/>
    </row>
    <row r="65543" spans="9:13">
      <c r="I65543" s="51"/>
      <c r="M65543" s="51"/>
    </row>
    <row r="65544" spans="9:13">
      <c r="I65544" s="51"/>
      <c r="M65544" s="51"/>
    </row>
    <row r="65545" spans="9:13">
      <c r="I65545" s="51"/>
      <c r="M65545" s="51"/>
    </row>
    <row r="65546" spans="9:13">
      <c r="I65546" s="51"/>
      <c r="M65546" s="51"/>
    </row>
    <row r="65547" spans="9:13">
      <c r="I65547" s="51"/>
      <c r="M65547" s="51"/>
    </row>
    <row r="65548" spans="9:13">
      <c r="I65548" s="51"/>
      <c r="M65548" s="51"/>
    </row>
    <row r="65549" spans="9:13">
      <c r="I65549" s="51"/>
      <c r="M65549" s="51"/>
    </row>
    <row r="65550" spans="9:13">
      <c r="I65550" s="51"/>
      <c r="M65550" s="51"/>
    </row>
    <row r="65551" spans="9:13">
      <c r="I65551" s="51"/>
      <c r="M65551" s="51"/>
    </row>
    <row r="65552" spans="9:13">
      <c r="I65552" s="51"/>
      <c r="M65552" s="51"/>
    </row>
    <row r="65553" spans="9:13">
      <c r="I65553" s="51"/>
      <c r="M65553" s="51"/>
    </row>
    <row r="65554" spans="9:13">
      <c r="I65554" s="51"/>
      <c r="M65554" s="51"/>
    </row>
    <row r="65555" spans="9:13">
      <c r="I65555" s="51"/>
      <c r="M65555" s="51"/>
    </row>
    <row r="65556" spans="9:13">
      <c r="I65556" s="51"/>
      <c r="M65556" s="51"/>
    </row>
    <row r="65557" spans="9:13">
      <c r="I65557" s="51"/>
      <c r="M65557" s="51"/>
    </row>
    <row r="65558" spans="9:13">
      <c r="I65558" s="51"/>
      <c r="M65558" s="51"/>
    </row>
    <row r="65559" spans="9:13">
      <c r="I65559" s="51"/>
      <c r="M65559" s="51"/>
    </row>
    <row r="65560" spans="9:13">
      <c r="I65560" s="51"/>
      <c r="M65560" s="51"/>
    </row>
    <row r="65561" spans="9:13">
      <c r="I65561" s="51"/>
      <c r="M65561" s="51"/>
    </row>
    <row r="65562" spans="9:13">
      <c r="I65562" s="51"/>
      <c r="M65562" s="51"/>
    </row>
    <row r="65563" spans="9:13">
      <c r="I65563" s="51"/>
      <c r="M65563" s="51"/>
    </row>
    <row r="65564" spans="9:13">
      <c r="I65564" s="51"/>
      <c r="M65564" s="51"/>
    </row>
    <row r="65565" spans="9:13">
      <c r="I65565" s="51"/>
      <c r="M65565" s="51"/>
    </row>
    <row r="65566" spans="9:13">
      <c r="I65566" s="51"/>
      <c r="M65566" s="51"/>
    </row>
    <row r="65567" spans="9:13">
      <c r="I65567" s="51"/>
      <c r="M65567" s="51"/>
    </row>
    <row r="65568" spans="9:13">
      <c r="I65568" s="51"/>
      <c r="M65568" s="51"/>
    </row>
    <row r="65569" spans="9:13">
      <c r="I65569" s="51"/>
      <c r="M65569" s="51"/>
    </row>
    <row r="65570" spans="9:13">
      <c r="I65570" s="51"/>
      <c r="M65570" s="51"/>
    </row>
    <row r="65571" spans="9:13">
      <c r="I65571" s="51"/>
      <c r="M65571" s="51"/>
    </row>
    <row r="65572" spans="9:13">
      <c r="I65572" s="51"/>
      <c r="M65572" s="51"/>
    </row>
    <row r="65573" spans="9:13">
      <c r="I65573" s="51"/>
      <c r="M65573" s="51"/>
    </row>
    <row r="65574" spans="9:13">
      <c r="I65574" s="51"/>
      <c r="M65574" s="51"/>
    </row>
    <row r="65575" spans="9:13">
      <c r="I65575" s="51"/>
      <c r="M65575" s="51"/>
    </row>
    <row r="65576" spans="9:13">
      <c r="I65576" s="51"/>
      <c r="M65576" s="51"/>
    </row>
    <row r="65577" spans="9:13">
      <c r="I65577" s="51"/>
      <c r="M65577" s="51"/>
    </row>
    <row r="65578" spans="9:13">
      <c r="I65578" s="51"/>
      <c r="M65578" s="51"/>
    </row>
    <row r="65579" spans="9:13">
      <c r="I65579" s="51"/>
      <c r="M65579" s="51"/>
    </row>
    <row r="65580" spans="9:13">
      <c r="I65580" s="51"/>
      <c r="M65580" s="51"/>
    </row>
    <row r="65581" spans="9:13">
      <c r="I65581" s="51"/>
      <c r="M65581" s="51"/>
    </row>
    <row r="65582" spans="9:13">
      <c r="I65582" s="51"/>
      <c r="M65582" s="51"/>
    </row>
    <row r="65583" spans="9:13">
      <c r="I65583" s="51"/>
      <c r="M65583" s="51"/>
    </row>
    <row r="65584" spans="9:13">
      <c r="I65584" s="51"/>
      <c r="M65584" s="51"/>
    </row>
    <row r="65585" spans="9:13">
      <c r="I65585" s="51"/>
      <c r="M65585" s="51"/>
    </row>
    <row r="65586" spans="9:13">
      <c r="I65586" s="51"/>
      <c r="M65586" s="51"/>
    </row>
    <row r="65587" spans="9:13">
      <c r="I65587" s="51"/>
      <c r="M65587" s="51"/>
    </row>
    <row r="65588" spans="9:13">
      <c r="I65588" s="51"/>
      <c r="M65588" s="51"/>
    </row>
    <row r="65589" spans="9:13">
      <c r="I65589" s="51"/>
      <c r="M65589" s="51"/>
    </row>
    <row r="65590" spans="9:13">
      <c r="I65590" s="51"/>
      <c r="M65590" s="51"/>
    </row>
    <row r="65591" spans="9:13">
      <c r="I65591" s="51"/>
      <c r="M65591" s="51"/>
    </row>
    <row r="65592" spans="9:13">
      <c r="I65592" s="51"/>
      <c r="M65592" s="51"/>
    </row>
    <row r="65593" spans="9:13">
      <c r="I65593" s="51"/>
      <c r="M65593" s="51"/>
    </row>
    <row r="65594" spans="9:13">
      <c r="I65594" s="51"/>
      <c r="M65594" s="51"/>
    </row>
    <row r="65595" spans="9:13">
      <c r="I65595" s="51"/>
      <c r="M65595" s="51"/>
    </row>
    <row r="65596" spans="9:13">
      <c r="I65596" s="51"/>
      <c r="M65596" s="51"/>
    </row>
    <row r="65597" spans="9:13">
      <c r="I65597" s="51"/>
      <c r="M65597" s="51"/>
    </row>
    <row r="65598" spans="9:13">
      <c r="I65598" s="51"/>
      <c r="M65598" s="51"/>
    </row>
    <row r="65599" spans="9:13">
      <c r="I65599" s="51"/>
      <c r="M65599" s="51"/>
    </row>
    <row r="65600" spans="9:13">
      <c r="I65600" s="51"/>
      <c r="M65600" s="51"/>
    </row>
    <row r="65601" spans="9:13">
      <c r="I65601" s="51"/>
      <c r="M65601" s="51"/>
    </row>
    <row r="65602" spans="9:13">
      <c r="I65602" s="51"/>
      <c r="M65602" s="51"/>
    </row>
    <row r="65603" spans="9:13">
      <c r="I65603" s="51"/>
      <c r="M65603" s="51"/>
    </row>
    <row r="65604" spans="9:13">
      <c r="I65604" s="51"/>
      <c r="M65604" s="51"/>
    </row>
    <row r="65605" spans="9:13">
      <c r="I65605" s="51"/>
      <c r="M65605" s="51"/>
    </row>
    <row r="65606" spans="9:13">
      <c r="I65606" s="51"/>
      <c r="M65606" s="51"/>
    </row>
    <row r="65607" spans="9:13">
      <c r="I65607" s="51"/>
      <c r="M65607" s="51"/>
    </row>
    <row r="65608" spans="9:13">
      <c r="I65608" s="51"/>
      <c r="M65608" s="51"/>
    </row>
    <row r="65609" spans="9:13">
      <c r="I65609" s="51"/>
      <c r="M65609" s="51"/>
    </row>
    <row r="65610" spans="9:13">
      <c r="I65610" s="51"/>
      <c r="M65610" s="51"/>
    </row>
    <row r="65611" spans="9:13">
      <c r="I65611" s="51"/>
      <c r="M65611" s="51"/>
    </row>
    <row r="65612" spans="9:13">
      <c r="I65612" s="51"/>
      <c r="M65612" s="51"/>
    </row>
    <row r="65613" spans="9:13">
      <c r="I65613" s="51"/>
      <c r="M65613" s="51"/>
    </row>
    <row r="65614" spans="9:13">
      <c r="I65614" s="51"/>
      <c r="M65614" s="51"/>
    </row>
    <row r="65615" spans="9:13">
      <c r="I65615" s="51"/>
      <c r="M65615" s="51"/>
    </row>
    <row r="65616" spans="9:13">
      <c r="I65616" s="51"/>
      <c r="M65616" s="51"/>
    </row>
    <row r="65617" spans="9:13">
      <c r="I65617" s="51"/>
      <c r="M65617" s="51"/>
    </row>
    <row r="65618" spans="9:13">
      <c r="I65618" s="51"/>
      <c r="M65618" s="51"/>
    </row>
    <row r="65619" spans="9:13">
      <c r="I65619" s="51"/>
      <c r="M65619" s="51"/>
    </row>
    <row r="65620" spans="9:13">
      <c r="I65620" s="51"/>
      <c r="M65620" s="51"/>
    </row>
    <row r="65621" spans="9:13">
      <c r="I65621" s="51"/>
      <c r="M65621" s="51"/>
    </row>
    <row r="65622" spans="9:13">
      <c r="I65622" s="51"/>
      <c r="M65622" s="51"/>
    </row>
    <row r="65623" spans="9:13">
      <c r="I65623" s="51"/>
      <c r="M65623" s="51"/>
    </row>
    <row r="65624" spans="9:13">
      <c r="I65624" s="51"/>
      <c r="M65624" s="51"/>
    </row>
    <row r="65625" spans="9:13">
      <c r="I65625" s="51"/>
      <c r="M65625" s="51"/>
    </row>
    <row r="65626" spans="9:13">
      <c r="I65626" s="51"/>
      <c r="M65626" s="51"/>
    </row>
    <row r="65627" spans="9:13">
      <c r="I65627" s="51"/>
      <c r="M65627" s="51"/>
    </row>
    <row r="65628" spans="9:13">
      <c r="I65628" s="51"/>
      <c r="M65628" s="51"/>
    </row>
    <row r="65629" spans="9:13">
      <c r="I65629" s="51"/>
      <c r="M65629" s="51"/>
    </row>
    <row r="65630" spans="9:13">
      <c r="I65630" s="51"/>
      <c r="M65630" s="51"/>
    </row>
    <row r="65631" spans="9:13">
      <c r="I65631" s="51"/>
      <c r="M65631" s="51"/>
    </row>
    <row r="65632" spans="9:13">
      <c r="I65632" s="51"/>
      <c r="M65632" s="51"/>
    </row>
    <row r="65633" spans="9:13">
      <c r="I65633" s="51"/>
      <c r="M65633" s="51"/>
    </row>
    <row r="65634" spans="9:13">
      <c r="I65634" s="51"/>
      <c r="M65634" s="51"/>
    </row>
    <row r="65635" spans="9:13">
      <c r="I65635" s="51"/>
      <c r="M65635" s="51"/>
    </row>
    <row r="65636" spans="9:13">
      <c r="I65636" s="51"/>
      <c r="M65636" s="51"/>
    </row>
    <row r="65637" spans="9:13">
      <c r="I65637" s="51"/>
      <c r="M65637" s="51"/>
    </row>
    <row r="65638" spans="9:13">
      <c r="I65638" s="51"/>
      <c r="M65638" s="51"/>
    </row>
    <row r="65639" spans="9:13">
      <c r="I65639" s="51"/>
      <c r="M65639" s="51"/>
    </row>
    <row r="65640" spans="9:13">
      <c r="I65640" s="51"/>
      <c r="M65640" s="51"/>
    </row>
    <row r="65641" spans="9:13">
      <c r="I65641" s="51"/>
      <c r="M65641" s="51"/>
    </row>
    <row r="65642" spans="9:13">
      <c r="I65642" s="51"/>
      <c r="M65642" s="51"/>
    </row>
    <row r="65643" spans="9:13">
      <c r="I65643" s="51"/>
      <c r="M65643" s="51"/>
    </row>
    <row r="65644" spans="9:13">
      <c r="I65644" s="51"/>
      <c r="M65644" s="51"/>
    </row>
    <row r="65645" spans="9:13">
      <c r="I65645" s="51"/>
      <c r="M65645" s="51"/>
    </row>
    <row r="65646" spans="9:13">
      <c r="I65646" s="51"/>
      <c r="M65646" s="51"/>
    </row>
    <row r="65647" spans="9:13">
      <c r="I65647" s="51"/>
      <c r="M65647" s="51"/>
    </row>
    <row r="65648" spans="9:13">
      <c r="I65648" s="51"/>
      <c r="M65648" s="51"/>
    </row>
    <row r="65649" spans="9:13">
      <c r="I65649" s="51"/>
      <c r="M65649" s="51"/>
    </row>
    <row r="65650" spans="9:13">
      <c r="I65650" s="51"/>
      <c r="M65650" s="51"/>
    </row>
    <row r="65651" spans="9:13">
      <c r="I65651" s="51"/>
      <c r="M65651" s="51"/>
    </row>
    <row r="65652" spans="9:13">
      <c r="I65652" s="51"/>
      <c r="M65652" s="51"/>
    </row>
    <row r="65653" spans="9:13">
      <c r="I65653" s="51"/>
      <c r="M65653" s="51"/>
    </row>
    <row r="65654" spans="9:13">
      <c r="I65654" s="51"/>
      <c r="M65654" s="51"/>
    </row>
    <row r="65655" spans="9:13">
      <c r="I65655" s="51"/>
      <c r="M65655" s="51"/>
    </row>
    <row r="65656" spans="9:13">
      <c r="I65656" s="51"/>
      <c r="M65656" s="51"/>
    </row>
    <row r="65657" spans="9:13">
      <c r="I65657" s="51"/>
      <c r="M65657" s="51"/>
    </row>
    <row r="65658" spans="9:13">
      <c r="I65658" s="51"/>
      <c r="M65658" s="51"/>
    </row>
    <row r="65659" spans="9:13">
      <c r="I65659" s="51"/>
      <c r="M65659" s="51"/>
    </row>
    <row r="65660" spans="9:13">
      <c r="I65660" s="51"/>
      <c r="M65660" s="51"/>
    </row>
    <row r="65661" spans="9:13">
      <c r="I65661" s="51"/>
      <c r="M65661" s="51"/>
    </row>
    <row r="65662" spans="9:13">
      <c r="I65662" s="51"/>
      <c r="M65662" s="51"/>
    </row>
    <row r="65663" spans="9:13">
      <c r="I65663" s="51"/>
      <c r="M65663" s="51"/>
    </row>
    <row r="65664" spans="9:13">
      <c r="I65664" s="51"/>
      <c r="M65664" s="51"/>
    </row>
    <row r="65665" spans="9:13">
      <c r="I65665" s="51"/>
      <c r="M65665" s="51"/>
    </row>
    <row r="65666" spans="9:13">
      <c r="I65666" s="51"/>
      <c r="M65666" s="51"/>
    </row>
    <row r="65667" spans="9:13">
      <c r="I65667" s="51"/>
      <c r="M65667" s="51"/>
    </row>
    <row r="65668" spans="9:13">
      <c r="I65668" s="51"/>
      <c r="M65668" s="51"/>
    </row>
    <row r="65669" spans="9:13">
      <c r="I65669" s="51"/>
      <c r="M65669" s="51"/>
    </row>
    <row r="65670" spans="9:13">
      <c r="I65670" s="51"/>
      <c r="M65670" s="51"/>
    </row>
    <row r="65671" spans="9:13">
      <c r="I65671" s="51"/>
      <c r="M65671" s="51"/>
    </row>
    <row r="65672" spans="9:13">
      <c r="I65672" s="51"/>
      <c r="M65672" s="51"/>
    </row>
    <row r="65673" spans="9:13">
      <c r="I65673" s="51"/>
      <c r="M65673" s="51"/>
    </row>
    <row r="65674" spans="9:13">
      <c r="I65674" s="51"/>
      <c r="M65674" s="51"/>
    </row>
    <row r="65675" spans="9:13">
      <c r="I65675" s="51"/>
      <c r="M65675" s="51"/>
    </row>
    <row r="65676" spans="9:13">
      <c r="I65676" s="51"/>
      <c r="M65676" s="51"/>
    </row>
    <row r="65677" spans="9:13">
      <c r="I65677" s="51"/>
      <c r="M65677" s="51"/>
    </row>
    <row r="65678" spans="9:13">
      <c r="I65678" s="51"/>
      <c r="M65678" s="51"/>
    </row>
    <row r="65679" spans="9:13">
      <c r="I65679" s="51"/>
      <c r="M65679" s="51"/>
    </row>
    <row r="65680" spans="9:13">
      <c r="I65680" s="51"/>
      <c r="M65680" s="51"/>
    </row>
    <row r="65681" spans="9:13">
      <c r="I65681" s="51"/>
      <c r="M65681" s="51"/>
    </row>
    <row r="65682" spans="9:13">
      <c r="I65682" s="51"/>
      <c r="M65682" s="51"/>
    </row>
    <row r="65683" spans="9:13">
      <c r="I65683" s="51"/>
      <c r="M65683" s="51"/>
    </row>
    <row r="65684" spans="9:13">
      <c r="I65684" s="51"/>
      <c r="M65684" s="51"/>
    </row>
    <row r="65685" spans="9:13">
      <c r="I65685" s="51"/>
      <c r="M65685" s="51"/>
    </row>
    <row r="65686" spans="9:13">
      <c r="I65686" s="51"/>
      <c r="M65686" s="51"/>
    </row>
    <row r="65687" spans="9:13">
      <c r="I65687" s="51"/>
      <c r="M65687" s="51"/>
    </row>
    <row r="65688" spans="9:13">
      <c r="I65688" s="51"/>
      <c r="M65688" s="51"/>
    </row>
    <row r="65689" spans="9:13">
      <c r="I65689" s="51"/>
      <c r="M65689" s="51"/>
    </row>
    <row r="65690" spans="9:13">
      <c r="I65690" s="51"/>
      <c r="M65690" s="51"/>
    </row>
    <row r="65691" spans="9:13">
      <c r="I65691" s="51"/>
      <c r="M65691" s="51"/>
    </row>
    <row r="65692" spans="9:13">
      <c r="I65692" s="51"/>
      <c r="M65692" s="51"/>
    </row>
    <row r="65693" spans="9:13">
      <c r="I65693" s="51"/>
      <c r="M65693" s="51"/>
    </row>
    <row r="65694" spans="9:13">
      <c r="I65694" s="51"/>
      <c r="M65694" s="51"/>
    </row>
    <row r="65695" spans="9:13">
      <c r="I65695" s="51"/>
      <c r="M65695" s="51"/>
    </row>
    <row r="65696" spans="9:13">
      <c r="I65696" s="51"/>
      <c r="M65696" s="51"/>
    </row>
    <row r="65697" spans="9:13">
      <c r="I65697" s="51"/>
      <c r="M65697" s="51"/>
    </row>
    <row r="65698" spans="9:13">
      <c r="I65698" s="51"/>
      <c r="M65698" s="51"/>
    </row>
    <row r="65699" spans="9:13">
      <c r="I65699" s="51"/>
      <c r="M65699" s="51"/>
    </row>
    <row r="65700" spans="9:13">
      <c r="I65700" s="51"/>
      <c r="M65700" s="51"/>
    </row>
    <row r="65701" spans="9:13">
      <c r="I65701" s="51"/>
      <c r="M65701" s="51"/>
    </row>
    <row r="65702" spans="9:13">
      <c r="I65702" s="51"/>
      <c r="M65702" s="51"/>
    </row>
    <row r="65703" spans="9:13">
      <c r="I65703" s="51"/>
      <c r="M65703" s="51"/>
    </row>
    <row r="65704" spans="9:13">
      <c r="I65704" s="51"/>
      <c r="M65704" s="51"/>
    </row>
    <row r="65705" spans="9:13">
      <c r="I65705" s="51"/>
      <c r="M65705" s="51"/>
    </row>
    <row r="65706" spans="9:13">
      <c r="I65706" s="51"/>
      <c r="M65706" s="51"/>
    </row>
    <row r="65707" spans="9:13">
      <c r="I65707" s="51"/>
      <c r="M65707" s="51"/>
    </row>
    <row r="65708" spans="9:13">
      <c r="I65708" s="51"/>
      <c r="M65708" s="51"/>
    </row>
    <row r="65709" spans="9:13">
      <c r="I65709" s="51"/>
      <c r="M65709" s="51"/>
    </row>
    <row r="65710" spans="9:13">
      <c r="I65710" s="51"/>
      <c r="M65710" s="51"/>
    </row>
    <row r="65711" spans="9:13">
      <c r="I65711" s="51"/>
      <c r="M65711" s="51"/>
    </row>
    <row r="65712" spans="9:13">
      <c r="I65712" s="51"/>
      <c r="M65712" s="51"/>
    </row>
    <row r="65713" spans="9:13">
      <c r="I65713" s="51"/>
      <c r="M65713" s="51"/>
    </row>
    <row r="65714" spans="9:13">
      <c r="I65714" s="51"/>
      <c r="M65714" s="51"/>
    </row>
    <row r="65715" spans="9:13">
      <c r="I65715" s="51"/>
      <c r="M65715" s="51"/>
    </row>
    <row r="65716" spans="9:13">
      <c r="I65716" s="51"/>
      <c r="M65716" s="51"/>
    </row>
    <row r="65717" spans="9:13">
      <c r="I65717" s="51"/>
      <c r="M65717" s="51"/>
    </row>
    <row r="65718" spans="9:13">
      <c r="I65718" s="51"/>
      <c r="M65718" s="51"/>
    </row>
    <row r="65719" spans="9:13">
      <c r="I65719" s="51"/>
      <c r="M65719" s="51"/>
    </row>
    <row r="65720" spans="9:13">
      <c r="I65720" s="51"/>
      <c r="M65720" s="51"/>
    </row>
    <row r="65721" spans="9:13">
      <c r="I65721" s="51"/>
      <c r="M65721" s="51"/>
    </row>
    <row r="65722" spans="9:13">
      <c r="I65722" s="51"/>
      <c r="M65722" s="51"/>
    </row>
    <row r="65723" spans="9:13">
      <c r="I65723" s="51"/>
      <c r="M65723" s="51"/>
    </row>
    <row r="65724" spans="9:13">
      <c r="I65724" s="51"/>
      <c r="M65724" s="51"/>
    </row>
    <row r="65725" spans="9:13">
      <c r="I65725" s="51"/>
      <c r="M65725" s="51"/>
    </row>
    <row r="65726" spans="9:13">
      <c r="I65726" s="51"/>
      <c r="M65726" s="51"/>
    </row>
    <row r="65727" spans="9:13">
      <c r="I65727" s="51"/>
      <c r="M65727" s="51"/>
    </row>
    <row r="65728" spans="9:13">
      <c r="I65728" s="51"/>
      <c r="M65728" s="51"/>
    </row>
    <row r="65729" spans="9:13">
      <c r="I65729" s="51"/>
      <c r="M65729" s="51"/>
    </row>
    <row r="65730" spans="9:13">
      <c r="I65730" s="51"/>
      <c r="M65730" s="51"/>
    </row>
    <row r="65731" spans="9:13">
      <c r="I65731" s="51"/>
      <c r="M65731" s="51"/>
    </row>
    <row r="65732" spans="9:13">
      <c r="I65732" s="51"/>
      <c r="M65732" s="51"/>
    </row>
    <row r="65733" spans="9:13">
      <c r="I65733" s="51"/>
      <c r="M65733" s="51"/>
    </row>
    <row r="65734" spans="9:13">
      <c r="I65734" s="51"/>
      <c r="M65734" s="51"/>
    </row>
    <row r="65735" spans="9:13">
      <c r="I65735" s="51"/>
      <c r="M65735" s="51"/>
    </row>
    <row r="65736" spans="9:13">
      <c r="I65736" s="51"/>
      <c r="M65736" s="51"/>
    </row>
    <row r="65737" spans="9:13">
      <c r="I65737" s="51"/>
      <c r="M65737" s="51"/>
    </row>
    <row r="65738" spans="9:13">
      <c r="I65738" s="51"/>
      <c r="M65738" s="51"/>
    </row>
    <row r="65739" spans="9:13">
      <c r="I65739" s="51"/>
      <c r="M65739" s="51"/>
    </row>
    <row r="65740" spans="9:13">
      <c r="I65740" s="51"/>
      <c r="M65740" s="51"/>
    </row>
    <row r="65741" spans="9:13">
      <c r="I65741" s="51"/>
      <c r="M65741" s="51"/>
    </row>
    <row r="65742" spans="9:13">
      <c r="I65742" s="51"/>
      <c r="M65742" s="51"/>
    </row>
    <row r="65743" spans="9:13">
      <c r="I65743" s="51"/>
      <c r="M65743" s="51"/>
    </row>
    <row r="65744" spans="9:13">
      <c r="I65744" s="51"/>
      <c r="M65744" s="51"/>
    </row>
    <row r="65745" spans="9:13">
      <c r="I65745" s="51"/>
      <c r="M65745" s="51"/>
    </row>
    <row r="65746" spans="9:13">
      <c r="I65746" s="51"/>
      <c r="M65746" s="51"/>
    </row>
    <row r="65747" spans="9:13">
      <c r="I65747" s="51"/>
      <c r="M65747" s="51"/>
    </row>
    <row r="65748" spans="9:13">
      <c r="I65748" s="51"/>
      <c r="M65748" s="51"/>
    </row>
    <row r="65749" spans="9:13">
      <c r="I65749" s="51"/>
      <c r="M65749" s="51"/>
    </row>
    <row r="65750" spans="9:13">
      <c r="I65750" s="51"/>
      <c r="M65750" s="51"/>
    </row>
    <row r="65751" spans="9:13">
      <c r="I65751" s="51"/>
      <c r="M65751" s="51"/>
    </row>
    <row r="65752" spans="9:13">
      <c r="I65752" s="51"/>
      <c r="M65752" s="51"/>
    </row>
    <row r="65753" spans="9:13">
      <c r="I65753" s="51"/>
      <c r="M65753" s="51"/>
    </row>
    <row r="65754" spans="9:13">
      <c r="I65754" s="51"/>
      <c r="M65754" s="51"/>
    </row>
    <row r="65755" spans="9:13">
      <c r="I65755" s="51"/>
      <c r="M65755" s="51"/>
    </row>
    <row r="65756" spans="9:13">
      <c r="I65756" s="51"/>
      <c r="M65756" s="51"/>
    </row>
    <row r="65757" spans="9:13">
      <c r="I65757" s="51"/>
      <c r="M65757" s="51"/>
    </row>
    <row r="65758" spans="9:13">
      <c r="I65758" s="51"/>
      <c r="M65758" s="51"/>
    </row>
    <row r="65759" spans="9:13">
      <c r="I65759" s="51"/>
      <c r="M65759" s="51"/>
    </row>
    <row r="65760" spans="9:13">
      <c r="I65760" s="51"/>
      <c r="M65760" s="51"/>
    </row>
    <row r="65761" spans="9:13">
      <c r="I65761" s="51"/>
      <c r="M65761" s="51"/>
    </row>
    <row r="65762" spans="9:13">
      <c r="I65762" s="51"/>
      <c r="M65762" s="51"/>
    </row>
    <row r="65763" spans="9:13">
      <c r="I65763" s="51"/>
      <c r="M65763" s="51"/>
    </row>
    <row r="65764" spans="9:13">
      <c r="I65764" s="51"/>
      <c r="M65764" s="51"/>
    </row>
    <row r="65765" spans="9:13">
      <c r="I65765" s="51"/>
      <c r="M65765" s="51"/>
    </row>
    <row r="65766" spans="9:13">
      <c r="I65766" s="51"/>
      <c r="M65766" s="51"/>
    </row>
    <row r="65767" spans="9:13">
      <c r="I65767" s="51"/>
      <c r="M65767" s="51"/>
    </row>
    <row r="65768" spans="9:13">
      <c r="I65768" s="51"/>
      <c r="M65768" s="51"/>
    </row>
    <row r="65769" spans="9:13">
      <c r="I65769" s="51"/>
      <c r="M65769" s="51"/>
    </row>
    <row r="65770" spans="9:13">
      <c r="I65770" s="51"/>
      <c r="M65770" s="51"/>
    </row>
    <row r="65771" spans="9:13">
      <c r="I65771" s="51"/>
      <c r="M65771" s="51"/>
    </row>
    <row r="65772" spans="9:13">
      <c r="I65772" s="51"/>
      <c r="M65772" s="51"/>
    </row>
    <row r="65773" spans="9:13">
      <c r="I65773" s="51"/>
      <c r="M65773" s="51"/>
    </row>
    <row r="65774" spans="9:13">
      <c r="I65774" s="51"/>
      <c r="M65774" s="51"/>
    </row>
    <row r="65775" spans="9:13">
      <c r="I65775" s="51"/>
      <c r="M65775" s="51"/>
    </row>
    <row r="65776" spans="9:13">
      <c r="I65776" s="51"/>
      <c r="M65776" s="51"/>
    </row>
    <row r="65777" spans="9:13">
      <c r="I65777" s="51"/>
      <c r="M65777" s="51"/>
    </row>
    <row r="65778" spans="9:13">
      <c r="I65778" s="51"/>
      <c r="M65778" s="51"/>
    </row>
    <row r="65779" spans="9:13">
      <c r="I65779" s="51"/>
      <c r="M65779" s="51"/>
    </row>
    <row r="65780" spans="9:13">
      <c r="I65780" s="51"/>
      <c r="M65780" s="51"/>
    </row>
    <row r="65781" spans="9:13">
      <c r="I65781" s="51"/>
      <c r="M65781" s="51"/>
    </row>
    <row r="65782" spans="9:13">
      <c r="I65782" s="51"/>
      <c r="M65782" s="51"/>
    </row>
    <row r="65783" spans="9:13">
      <c r="I65783" s="51"/>
      <c r="M65783" s="51"/>
    </row>
    <row r="65784" spans="9:13">
      <c r="I65784" s="51"/>
      <c r="M65784" s="51"/>
    </row>
    <row r="65785" spans="9:13">
      <c r="I65785" s="51"/>
      <c r="M65785" s="51"/>
    </row>
    <row r="65786" spans="9:13">
      <c r="I65786" s="51"/>
      <c r="M65786" s="51"/>
    </row>
    <row r="65787" spans="9:13">
      <c r="I65787" s="51"/>
      <c r="M65787" s="51"/>
    </row>
    <row r="65788" spans="9:13">
      <c r="I65788" s="51"/>
      <c r="M65788" s="51"/>
    </row>
    <row r="65789" spans="9:13">
      <c r="I65789" s="51"/>
      <c r="M65789" s="51"/>
    </row>
    <row r="65790" spans="9:13">
      <c r="I65790" s="51"/>
      <c r="M65790" s="51"/>
    </row>
    <row r="65791" spans="9:13">
      <c r="I65791" s="51"/>
      <c r="M65791" s="51"/>
    </row>
    <row r="65792" spans="9:13">
      <c r="I65792" s="51"/>
      <c r="M65792" s="51"/>
    </row>
    <row r="65793" spans="9:13">
      <c r="I65793" s="51"/>
      <c r="M65793" s="51"/>
    </row>
    <row r="65794" spans="9:13">
      <c r="I65794" s="51"/>
      <c r="M65794" s="51"/>
    </row>
    <row r="65795" spans="9:13">
      <c r="I65795" s="51"/>
      <c r="M65795" s="51"/>
    </row>
    <row r="65796" spans="9:13">
      <c r="I65796" s="51"/>
      <c r="M65796" s="51"/>
    </row>
    <row r="65797" spans="9:13">
      <c r="I65797" s="51"/>
      <c r="M65797" s="51"/>
    </row>
    <row r="65798" spans="9:13">
      <c r="I65798" s="51"/>
      <c r="M65798" s="51"/>
    </row>
    <row r="65799" spans="9:13">
      <c r="I65799" s="51"/>
      <c r="M65799" s="51"/>
    </row>
    <row r="65800" spans="9:13">
      <c r="I65800" s="51"/>
      <c r="M65800" s="51"/>
    </row>
    <row r="65801" spans="9:13">
      <c r="I65801" s="51"/>
      <c r="M65801" s="51"/>
    </row>
    <row r="65802" spans="9:13">
      <c r="I65802" s="51"/>
      <c r="M65802" s="51"/>
    </row>
    <row r="65803" spans="9:13">
      <c r="I65803" s="51"/>
      <c r="M65803" s="51"/>
    </row>
    <row r="65804" spans="9:13">
      <c r="I65804" s="51"/>
      <c r="M65804" s="51"/>
    </row>
    <row r="65805" spans="9:13">
      <c r="I65805" s="51"/>
      <c r="M65805" s="51"/>
    </row>
    <row r="65806" spans="9:13">
      <c r="I65806" s="51"/>
      <c r="M65806" s="51"/>
    </row>
    <row r="65807" spans="9:13">
      <c r="I65807" s="51"/>
      <c r="M65807" s="51"/>
    </row>
    <row r="65808" spans="9:13">
      <c r="I65808" s="51"/>
      <c r="M65808" s="51"/>
    </row>
    <row r="65809" spans="9:13">
      <c r="I65809" s="51"/>
      <c r="M65809" s="51"/>
    </row>
    <row r="65810" spans="9:13">
      <c r="I65810" s="51"/>
      <c r="M65810" s="51"/>
    </row>
    <row r="65811" spans="9:13">
      <c r="I65811" s="51"/>
      <c r="M65811" s="51"/>
    </row>
    <row r="65812" spans="9:13">
      <c r="I65812" s="51"/>
      <c r="M65812" s="51"/>
    </row>
    <row r="65813" spans="9:13">
      <c r="I65813" s="51"/>
      <c r="M65813" s="51"/>
    </row>
    <row r="65814" spans="9:13">
      <c r="I65814" s="51"/>
      <c r="M65814" s="51"/>
    </row>
    <row r="65815" spans="9:13">
      <c r="I65815" s="51"/>
      <c r="M65815" s="51"/>
    </row>
    <row r="65816" spans="9:13">
      <c r="I65816" s="51"/>
      <c r="M65816" s="51"/>
    </row>
    <row r="65817" spans="9:13">
      <c r="I65817" s="51"/>
      <c r="M65817" s="51"/>
    </row>
    <row r="65818" spans="9:13">
      <c r="I65818" s="51"/>
      <c r="M65818" s="51"/>
    </row>
    <row r="65819" spans="9:13">
      <c r="I65819" s="51"/>
      <c r="M65819" s="51"/>
    </row>
    <row r="65820" spans="9:13">
      <c r="I65820" s="51"/>
      <c r="M65820" s="51"/>
    </row>
    <row r="65821" spans="9:13">
      <c r="I65821" s="51"/>
      <c r="M65821" s="51"/>
    </row>
    <row r="65822" spans="9:13">
      <c r="I65822" s="51"/>
      <c r="M65822" s="51"/>
    </row>
    <row r="65823" spans="9:13">
      <c r="I65823" s="51"/>
      <c r="M65823" s="51"/>
    </row>
    <row r="65824" spans="9:13">
      <c r="I65824" s="51"/>
      <c r="M65824" s="51"/>
    </row>
    <row r="65825" spans="9:13">
      <c r="I65825" s="51"/>
      <c r="M65825" s="51"/>
    </row>
    <row r="65826" spans="9:13">
      <c r="I65826" s="51"/>
      <c r="M65826" s="51"/>
    </row>
    <row r="65827" spans="9:13">
      <c r="I65827" s="51"/>
      <c r="M65827" s="51"/>
    </row>
    <row r="65828" spans="9:13">
      <c r="I65828" s="51"/>
      <c r="M65828" s="51"/>
    </row>
    <row r="65829" spans="9:13">
      <c r="I65829" s="51"/>
      <c r="M65829" s="51"/>
    </row>
    <row r="65830" spans="9:13">
      <c r="I65830" s="51"/>
      <c r="M65830" s="51"/>
    </row>
    <row r="65831" spans="9:13">
      <c r="I65831" s="51"/>
      <c r="M65831" s="51"/>
    </row>
    <row r="65832" spans="9:13">
      <c r="I65832" s="51"/>
      <c r="M65832" s="51"/>
    </row>
    <row r="65833" spans="9:13">
      <c r="I65833" s="51"/>
      <c r="M65833" s="51"/>
    </row>
    <row r="65834" spans="9:13">
      <c r="I65834" s="51"/>
      <c r="M65834" s="51"/>
    </row>
    <row r="65835" spans="9:13">
      <c r="I65835" s="51"/>
      <c r="M65835" s="51"/>
    </row>
    <row r="65836" spans="9:13">
      <c r="I65836" s="51"/>
      <c r="M65836" s="51"/>
    </row>
    <row r="65837" spans="9:13">
      <c r="I65837" s="51"/>
      <c r="M65837" s="51"/>
    </row>
    <row r="65838" spans="9:13">
      <c r="I65838" s="51"/>
      <c r="M65838" s="51"/>
    </row>
    <row r="65839" spans="9:13">
      <c r="I65839" s="51"/>
      <c r="M65839" s="51"/>
    </row>
    <row r="65840" spans="9:13">
      <c r="I65840" s="51"/>
      <c r="M65840" s="51"/>
    </row>
    <row r="65841" spans="9:13">
      <c r="I65841" s="51"/>
      <c r="M65841" s="51"/>
    </row>
    <row r="65842" spans="9:13">
      <c r="I65842" s="51"/>
      <c r="M65842" s="51"/>
    </row>
    <row r="65843" spans="9:13">
      <c r="I65843" s="51"/>
      <c r="M65843" s="51"/>
    </row>
    <row r="65844" spans="9:13">
      <c r="I65844" s="51"/>
      <c r="M65844" s="51"/>
    </row>
    <row r="65845" spans="9:13">
      <c r="I65845" s="51"/>
      <c r="M65845" s="51"/>
    </row>
    <row r="65846" spans="9:13">
      <c r="I65846" s="51"/>
      <c r="M65846" s="51"/>
    </row>
    <row r="65847" spans="9:13">
      <c r="I65847" s="51"/>
      <c r="M65847" s="51"/>
    </row>
    <row r="65848" spans="9:13">
      <c r="I65848" s="51"/>
      <c r="M65848" s="51"/>
    </row>
    <row r="65849" spans="9:13">
      <c r="I65849" s="51"/>
      <c r="M65849" s="51"/>
    </row>
    <row r="65850" spans="9:13">
      <c r="I65850" s="51"/>
      <c r="M65850" s="51"/>
    </row>
    <row r="65851" spans="9:13">
      <c r="I65851" s="51"/>
      <c r="M65851" s="51"/>
    </row>
    <row r="65852" spans="9:13">
      <c r="I65852" s="51"/>
      <c r="M65852" s="51"/>
    </row>
    <row r="65853" spans="9:13">
      <c r="I65853" s="51"/>
      <c r="M65853" s="51"/>
    </row>
    <row r="65854" spans="9:13">
      <c r="I65854" s="51"/>
      <c r="M65854" s="51"/>
    </row>
    <row r="65855" spans="9:13">
      <c r="I65855" s="51"/>
      <c r="M65855" s="51"/>
    </row>
    <row r="65856" spans="9:13">
      <c r="I65856" s="51"/>
      <c r="M65856" s="51"/>
    </row>
    <row r="65857" spans="9:13">
      <c r="I65857" s="51"/>
      <c r="M65857" s="51"/>
    </row>
    <row r="65858" spans="9:13">
      <c r="I65858" s="51"/>
      <c r="M65858" s="51"/>
    </row>
    <row r="65859" spans="9:13">
      <c r="I65859" s="51"/>
      <c r="M65859" s="51"/>
    </row>
    <row r="65860" spans="9:13">
      <c r="I65860" s="51"/>
      <c r="M65860" s="51"/>
    </row>
    <row r="65861" spans="9:13">
      <c r="I65861" s="51"/>
      <c r="M65861" s="51"/>
    </row>
    <row r="65862" spans="9:13">
      <c r="I65862" s="51"/>
      <c r="M65862" s="51"/>
    </row>
    <row r="65863" spans="9:13">
      <c r="I65863" s="51"/>
      <c r="M65863" s="51"/>
    </row>
    <row r="65864" spans="9:13">
      <c r="I65864" s="51"/>
      <c r="M65864" s="51"/>
    </row>
    <row r="65865" spans="9:13">
      <c r="I65865" s="51"/>
      <c r="M65865" s="51"/>
    </row>
    <row r="65866" spans="9:13">
      <c r="I65866" s="51"/>
      <c r="M65866" s="51"/>
    </row>
    <row r="65867" spans="9:13">
      <c r="I65867" s="51"/>
      <c r="M65867" s="51"/>
    </row>
    <row r="65868" spans="9:13">
      <c r="I65868" s="51"/>
      <c r="M65868" s="51"/>
    </row>
    <row r="65869" spans="9:13">
      <c r="I65869" s="51"/>
      <c r="M65869" s="51"/>
    </row>
    <row r="65870" spans="9:13">
      <c r="I65870" s="51"/>
      <c r="M65870" s="51"/>
    </row>
    <row r="65871" spans="9:13">
      <c r="I65871" s="51"/>
      <c r="M65871" s="51"/>
    </row>
    <row r="65872" spans="9:13">
      <c r="I65872" s="51"/>
      <c r="M65872" s="51"/>
    </row>
    <row r="65873" spans="9:13">
      <c r="I65873" s="51"/>
      <c r="M65873" s="51"/>
    </row>
    <row r="65874" spans="9:13">
      <c r="I65874" s="51"/>
      <c r="M65874" s="51"/>
    </row>
    <row r="65875" spans="9:13">
      <c r="I65875" s="51"/>
      <c r="M65875" s="51"/>
    </row>
    <row r="65876" spans="9:13">
      <c r="I65876" s="51"/>
      <c r="M65876" s="51"/>
    </row>
    <row r="65877" spans="9:13">
      <c r="I65877" s="51"/>
      <c r="M65877" s="51"/>
    </row>
    <row r="65878" spans="9:13">
      <c r="I65878" s="51"/>
      <c r="M65878" s="51"/>
    </row>
    <row r="65879" spans="9:13">
      <c r="I65879" s="51"/>
      <c r="M65879" s="51"/>
    </row>
    <row r="65880" spans="9:13">
      <c r="I65880" s="51"/>
      <c r="M65880" s="51"/>
    </row>
    <row r="65881" spans="9:13">
      <c r="I65881" s="51"/>
      <c r="M65881" s="51"/>
    </row>
    <row r="65882" spans="9:13">
      <c r="I65882" s="51"/>
      <c r="M65882" s="51"/>
    </row>
    <row r="65883" spans="9:13">
      <c r="I65883" s="51"/>
      <c r="M65883" s="51"/>
    </row>
    <row r="65884" spans="9:13">
      <c r="I65884" s="51"/>
      <c r="M65884" s="51"/>
    </row>
    <row r="65885" spans="9:13">
      <c r="I65885" s="51"/>
      <c r="M65885" s="51"/>
    </row>
    <row r="65886" spans="9:13">
      <c r="I65886" s="51"/>
      <c r="M65886" s="51"/>
    </row>
    <row r="65887" spans="9:13">
      <c r="I65887" s="51"/>
      <c r="M65887" s="51"/>
    </row>
    <row r="65888" spans="9:13">
      <c r="I65888" s="51"/>
      <c r="M65888" s="51"/>
    </row>
    <row r="65889" spans="9:13">
      <c r="I65889" s="51"/>
      <c r="M65889" s="51"/>
    </row>
    <row r="65890" spans="9:13">
      <c r="I65890" s="51"/>
      <c r="M65890" s="51"/>
    </row>
    <row r="65891" spans="9:13">
      <c r="I65891" s="51"/>
      <c r="M65891" s="51"/>
    </row>
    <row r="65892" spans="9:13">
      <c r="I65892" s="51"/>
      <c r="M65892" s="51"/>
    </row>
    <row r="65893" spans="9:13">
      <c r="I65893" s="51"/>
      <c r="M65893" s="51"/>
    </row>
    <row r="65894" spans="9:13">
      <c r="I65894" s="51"/>
      <c r="M65894" s="51"/>
    </row>
    <row r="65895" spans="9:13">
      <c r="I65895" s="51"/>
      <c r="M65895" s="51"/>
    </row>
    <row r="65896" spans="9:13">
      <c r="I65896" s="51"/>
      <c r="M65896" s="51"/>
    </row>
    <row r="65897" spans="9:13">
      <c r="I65897" s="51"/>
      <c r="M65897" s="51"/>
    </row>
    <row r="65898" spans="9:13">
      <c r="I65898" s="51"/>
      <c r="M65898" s="51"/>
    </row>
    <row r="65899" spans="9:13">
      <c r="I65899" s="51"/>
      <c r="M65899" s="51"/>
    </row>
    <row r="65900" spans="9:13">
      <c r="I65900" s="51"/>
      <c r="M65900" s="51"/>
    </row>
    <row r="65901" spans="9:13">
      <c r="I65901" s="51"/>
      <c r="M65901" s="51"/>
    </row>
    <row r="65902" spans="9:13">
      <c r="I65902" s="51"/>
      <c r="M65902" s="51"/>
    </row>
    <row r="65903" spans="9:13">
      <c r="I65903" s="51"/>
      <c r="M65903" s="51"/>
    </row>
    <row r="65904" spans="9:13">
      <c r="I65904" s="51"/>
      <c r="M65904" s="51"/>
    </row>
    <row r="65905" spans="9:13">
      <c r="I65905" s="51"/>
      <c r="M65905" s="51"/>
    </row>
    <row r="65906" spans="9:13">
      <c r="I65906" s="51"/>
      <c r="M65906" s="51"/>
    </row>
    <row r="65907" spans="9:13">
      <c r="I65907" s="51"/>
      <c r="M65907" s="51"/>
    </row>
    <row r="65908" spans="9:13">
      <c r="I65908" s="51"/>
      <c r="M65908" s="51"/>
    </row>
    <row r="65909" spans="9:13">
      <c r="I65909" s="51"/>
      <c r="M65909" s="51"/>
    </row>
    <row r="65910" spans="9:13">
      <c r="I65910" s="51"/>
      <c r="M65910" s="51"/>
    </row>
    <row r="65911" spans="9:13">
      <c r="I65911" s="51"/>
      <c r="M65911" s="51"/>
    </row>
    <row r="65912" spans="9:13">
      <c r="I65912" s="51"/>
      <c r="M65912" s="51"/>
    </row>
    <row r="65913" spans="9:13">
      <c r="I65913" s="51"/>
      <c r="M65913" s="51"/>
    </row>
    <row r="65914" spans="9:13">
      <c r="I65914" s="51"/>
      <c r="M65914" s="51"/>
    </row>
    <row r="65915" spans="9:13">
      <c r="I65915" s="51"/>
      <c r="M65915" s="51"/>
    </row>
    <row r="65916" spans="9:13">
      <c r="I65916" s="51"/>
      <c r="M65916" s="51"/>
    </row>
    <row r="65917" spans="9:13">
      <c r="I65917" s="51"/>
      <c r="M65917" s="51"/>
    </row>
    <row r="65918" spans="9:13">
      <c r="I65918" s="51"/>
      <c r="M65918" s="51"/>
    </row>
    <row r="65919" spans="9:13">
      <c r="I65919" s="51"/>
      <c r="M65919" s="51"/>
    </row>
    <row r="65920" spans="9:13">
      <c r="I65920" s="51"/>
      <c r="M65920" s="51"/>
    </row>
    <row r="65921" spans="9:13">
      <c r="I65921" s="51"/>
      <c r="M65921" s="51"/>
    </row>
    <row r="65922" spans="9:13">
      <c r="I65922" s="51"/>
      <c r="M65922" s="51"/>
    </row>
    <row r="65923" spans="9:13">
      <c r="I65923" s="51"/>
      <c r="M65923" s="51"/>
    </row>
    <row r="65924" spans="9:13">
      <c r="I65924" s="51"/>
      <c r="M65924" s="51"/>
    </row>
    <row r="65925" spans="9:13">
      <c r="I65925" s="51"/>
      <c r="M65925" s="51"/>
    </row>
    <row r="65926" spans="9:13">
      <c r="I65926" s="51"/>
      <c r="M65926" s="51"/>
    </row>
    <row r="65927" spans="9:13">
      <c r="I65927" s="51"/>
      <c r="M65927" s="51"/>
    </row>
    <row r="65928" spans="9:13">
      <c r="I65928" s="51"/>
      <c r="M65928" s="51"/>
    </row>
    <row r="65929" spans="9:13">
      <c r="I65929" s="51"/>
      <c r="M65929" s="51"/>
    </row>
    <row r="65930" spans="9:13">
      <c r="I65930" s="51"/>
      <c r="M65930" s="51"/>
    </row>
    <row r="65931" spans="9:13">
      <c r="I65931" s="51"/>
      <c r="M65931" s="51"/>
    </row>
    <row r="65932" spans="9:13">
      <c r="I65932" s="51"/>
      <c r="M65932" s="51"/>
    </row>
    <row r="65933" spans="9:13">
      <c r="I65933" s="51"/>
      <c r="M65933" s="51"/>
    </row>
    <row r="65934" spans="9:13">
      <c r="I65934" s="51"/>
      <c r="M65934" s="51"/>
    </row>
    <row r="65935" spans="9:13">
      <c r="I65935" s="51"/>
      <c r="M65935" s="51"/>
    </row>
    <row r="65936" spans="9:13">
      <c r="I65936" s="51"/>
      <c r="M65936" s="51"/>
    </row>
    <row r="65937" spans="9:13">
      <c r="I65937" s="51"/>
      <c r="M65937" s="51"/>
    </row>
    <row r="65938" spans="9:13">
      <c r="I65938" s="51"/>
      <c r="M65938" s="51"/>
    </row>
    <row r="65939" spans="9:13">
      <c r="I65939" s="51"/>
      <c r="M65939" s="51"/>
    </row>
    <row r="65940" spans="9:13">
      <c r="I65940" s="51"/>
      <c r="M65940" s="51"/>
    </row>
    <row r="65941" spans="9:13">
      <c r="I65941" s="51"/>
      <c r="M65941" s="51"/>
    </row>
    <row r="65942" spans="9:13">
      <c r="I65942" s="51"/>
      <c r="M65942" s="51"/>
    </row>
    <row r="65943" spans="9:13">
      <c r="I65943" s="51"/>
      <c r="M65943" s="51"/>
    </row>
    <row r="65944" spans="9:13">
      <c r="I65944" s="51"/>
      <c r="M65944" s="51"/>
    </row>
    <row r="65945" spans="9:13">
      <c r="I65945" s="51"/>
      <c r="M65945" s="51"/>
    </row>
    <row r="65946" spans="9:13">
      <c r="I65946" s="51"/>
      <c r="M65946" s="51"/>
    </row>
    <row r="65947" spans="9:13">
      <c r="I65947" s="51"/>
      <c r="M65947" s="51"/>
    </row>
    <row r="65948" spans="9:13">
      <c r="I65948" s="51"/>
      <c r="M65948" s="51"/>
    </row>
    <row r="65949" spans="9:13">
      <c r="I65949" s="51"/>
      <c r="M65949" s="51"/>
    </row>
    <row r="65950" spans="9:13">
      <c r="I65950" s="51"/>
      <c r="M65950" s="51"/>
    </row>
    <row r="65951" spans="9:13">
      <c r="I65951" s="51"/>
      <c r="M65951" s="51"/>
    </row>
    <row r="65952" spans="9:13">
      <c r="I65952" s="51"/>
      <c r="M65952" s="51"/>
    </row>
    <row r="65953" spans="9:13">
      <c r="I65953" s="51"/>
      <c r="M65953" s="51"/>
    </row>
    <row r="65954" spans="9:13">
      <c r="I65954" s="51"/>
      <c r="M65954" s="51"/>
    </row>
    <row r="65955" spans="9:13">
      <c r="I65955" s="51"/>
      <c r="M65955" s="51"/>
    </row>
    <row r="65956" spans="9:13">
      <c r="I65956" s="51"/>
      <c r="M65956" s="51"/>
    </row>
    <row r="65957" spans="9:13">
      <c r="I65957" s="51"/>
      <c r="M65957" s="51"/>
    </row>
    <row r="65958" spans="9:13">
      <c r="I65958" s="51"/>
      <c r="M65958" s="51"/>
    </row>
    <row r="65959" spans="9:13">
      <c r="I65959" s="51"/>
      <c r="M65959" s="51"/>
    </row>
    <row r="65960" spans="9:13">
      <c r="I65960" s="51"/>
      <c r="M65960" s="51"/>
    </row>
    <row r="65961" spans="9:13">
      <c r="I65961" s="51"/>
      <c r="M65961" s="51"/>
    </row>
    <row r="65962" spans="9:13">
      <c r="I65962" s="51"/>
      <c r="M65962" s="51"/>
    </row>
    <row r="65963" spans="9:13">
      <c r="I65963" s="51"/>
      <c r="M65963" s="51"/>
    </row>
    <row r="65964" spans="9:13">
      <c r="I65964" s="51"/>
      <c r="M65964" s="51"/>
    </row>
    <row r="65965" spans="9:13">
      <c r="I65965" s="51"/>
      <c r="M65965" s="51"/>
    </row>
    <row r="65966" spans="9:13">
      <c r="I65966" s="51"/>
      <c r="M65966" s="51"/>
    </row>
    <row r="65967" spans="9:13">
      <c r="I65967" s="51"/>
      <c r="M65967" s="51"/>
    </row>
    <row r="65968" spans="9:13">
      <c r="I65968" s="51"/>
      <c r="M65968" s="51"/>
    </row>
    <row r="65969" spans="9:13">
      <c r="I65969" s="51"/>
      <c r="M65969" s="51"/>
    </row>
    <row r="65970" spans="9:13">
      <c r="I65970" s="51"/>
      <c r="M65970" s="51"/>
    </row>
    <row r="65971" spans="9:13">
      <c r="I65971" s="51"/>
      <c r="M65971" s="51"/>
    </row>
    <row r="65972" spans="9:13">
      <c r="I65972" s="51"/>
      <c r="M65972" s="51"/>
    </row>
    <row r="65973" spans="9:13">
      <c r="I65973" s="51"/>
      <c r="M65973" s="51"/>
    </row>
    <row r="65974" spans="9:13">
      <c r="I65974" s="51"/>
      <c r="M65974" s="51"/>
    </row>
    <row r="65975" spans="9:13">
      <c r="I65975" s="51"/>
      <c r="M65975" s="51"/>
    </row>
    <row r="65976" spans="9:13">
      <c r="I65976" s="51"/>
      <c r="M65976" s="51"/>
    </row>
    <row r="65977" spans="9:13">
      <c r="I65977" s="51"/>
      <c r="M65977" s="51"/>
    </row>
    <row r="65978" spans="9:13">
      <c r="I65978" s="51"/>
      <c r="M65978" s="51"/>
    </row>
    <row r="65979" spans="9:13">
      <c r="I65979" s="51"/>
      <c r="M65979" s="51"/>
    </row>
    <row r="65980" spans="9:13">
      <c r="I65980" s="51"/>
      <c r="M65980" s="51"/>
    </row>
    <row r="65981" spans="9:13">
      <c r="I65981" s="51"/>
      <c r="M65981" s="51"/>
    </row>
    <row r="65982" spans="9:13">
      <c r="I65982" s="51"/>
      <c r="M65982" s="51"/>
    </row>
    <row r="65983" spans="9:13">
      <c r="I65983" s="51"/>
      <c r="M65983" s="51"/>
    </row>
    <row r="65984" spans="9:13">
      <c r="I65984" s="51"/>
      <c r="M65984" s="51"/>
    </row>
    <row r="65985" spans="9:13">
      <c r="I65985" s="51"/>
      <c r="M65985" s="51"/>
    </row>
    <row r="65986" spans="9:13">
      <c r="I65986" s="51"/>
      <c r="M65986" s="51"/>
    </row>
    <row r="65987" spans="9:13">
      <c r="I65987" s="51"/>
      <c r="M65987" s="51"/>
    </row>
    <row r="65988" spans="9:13">
      <c r="I65988" s="51"/>
      <c r="M65988" s="51"/>
    </row>
    <row r="65989" spans="9:13">
      <c r="I65989" s="51"/>
      <c r="M65989" s="51"/>
    </row>
    <row r="65990" spans="9:13">
      <c r="I65990" s="51"/>
      <c r="M65990" s="51"/>
    </row>
    <row r="65991" spans="9:13">
      <c r="I65991" s="51"/>
      <c r="M65991" s="51"/>
    </row>
    <row r="65992" spans="9:13">
      <c r="I65992" s="51"/>
      <c r="M65992" s="51"/>
    </row>
    <row r="65993" spans="9:13">
      <c r="I65993" s="51"/>
      <c r="M65993" s="51"/>
    </row>
    <row r="65994" spans="9:13">
      <c r="I65994" s="51"/>
      <c r="M65994" s="51"/>
    </row>
    <row r="65995" spans="9:13">
      <c r="I65995" s="51"/>
      <c r="M65995" s="51"/>
    </row>
    <row r="65996" spans="9:13">
      <c r="I65996" s="51"/>
      <c r="M65996" s="51"/>
    </row>
    <row r="65997" spans="9:13">
      <c r="I65997" s="51"/>
      <c r="M65997" s="51"/>
    </row>
    <row r="65998" spans="9:13">
      <c r="I65998" s="51"/>
      <c r="M65998" s="51"/>
    </row>
    <row r="65999" spans="9:13">
      <c r="I65999" s="51"/>
      <c r="M65999" s="51"/>
    </row>
    <row r="66000" spans="9:13">
      <c r="I66000" s="51"/>
      <c r="M66000" s="51"/>
    </row>
    <row r="66001" spans="9:13">
      <c r="I66001" s="51"/>
      <c r="M66001" s="51"/>
    </row>
    <row r="66002" spans="9:13">
      <c r="I66002" s="51"/>
      <c r="M66002" s="51"/>
    </row>
    <row r="66003" spans="9:13">
      <c r="I66003" s="51"/>
      <c r="M66003" s="51"/>
    </row>
    <row r="66004" spans="9:13">
      <c r="I66004" s="51"/>
      <c r="M66004" s="51"/>
    </row>
    <row r="66005" spans="9:13">
      <c r="I66005" s="51"/>
      <c r="M66005" s="51"/>
    </row>
    <row r="66006" spans="9:13">
      <c r="I66006" s="51"/>
      <c r="M66006" s="51"/>
    </row>
    <row r="66007" spans="9:13">
      <c r="I66007" s="51"/>
      <c r="M66007" s="51"/>
    </row>
    <row r="66008" spans="9:13">
      <c r="I66008" s="51"/>
      <c r="M66008" s="51"/>
    </row>
    <row r="66009" spans="9:13">
      <c r="I66009" s="51"/>
      <c r="M66009" s="51"/>
    </row>
    <row r="66010" spans="9:13">
      <c r="I66010" s="51"/>
      <c r="M66010" s="51"/>
    </row>
    <row r="66011" spans="9:13">
      <c r="I66011" s="51"/>
      <c r="M66011" s="51"/>
    </row>
    <row r="66012" spans="9:13">
      <c r="I66012" s="51"/>
      <c r="M66012" s="51"/>
    </row>
    <row r="66013" spans="9:13">
      <c r="I66013" s="51"/>
      <c r="M66013" s="51"/>
    </row>
    <row r="66014" spans="9:13">
      <c r="I66014" s="51"/>
      <c r="M66014" s="51"/>
    </row>
    <row r="66015" spans="9:13">
      <c r="I66015" s="51"/>
      <c r="M66015" s="51"/>
    </row>
    <row r="66016" spans="9:13">
      <c r="I66016" s="51"/>
      <c r="M66016" s="51"/>
    </row>
    <row r="66017" spans="9:13">
      <c r="I66017" s="51"/>
      <c r="M66017" s="51"/>
    </row>
    <row r="66018" spans="9:13">
      <c r="I66018" s="51"/>
      <c r="M66018" s="51"/>
    </row>
    <row r="66019" spans="9:13">
      <c r="I66019" s="51"/>
      <c r="M66019" s="51"/>
    </row>
    <row r="66020" spans="9:13">
      <c r="I66020" s="51"/>
      <c r="M66020" s="51"/>
    </row>
    <row r="66021" spans="9:13">
      <c r="I66021" s="51"/>
      <c r="M66021" s="51"/>
    </row>
    <row r="66022" spans="9:13">
      <c r="I66022" s="51"/>
      <c r="M66022" s="51"/>
    </row>
    <row r="66023" spans="9:13">
      <c r="I66023" s="51"/>
      <c r="M66023" s="51"/>
    </row>
    <row r="66024" spans="9:13">
      <c r="I66024" s="51"/>
      <c r="M66024" s="51"/>
    </row>
    <row r="66025" spans="9:13">
      <c r="I66025" s="51"/>
      <c r="M66025" s="51"/>
    </row>
    <row r="66026" spans="9:13">
      <c r="I66026" s="51"/>
      <c r="M66026" s="51"/>
    </row>
    <row r="66027" spans="9:13">
      <c r="I66027" s="51"/>
      <c r="M66027" s="51"/>
    </row>
    <row r="66028" spans="9:13">
      <c r="I66028" s="51"/>
      <c r="M66028" s="51"/>
    </row>
    <row r="66029" spans="9:13">
      <c r="I66029" s="51"/>
      <c r="M66029" s="51"/>
    </row>
    <row r="66030" spans="9:13">
      <c r="I66030" s="51"/>
      <c r="M66030" s="51"/>
    </row>
    <row r="66031" spans="9:13">
      <c r="I66031" s="51"/>
      <c r="M66031" s="51"/>
    </row>
    <row r="66032" spans="9:13">
      <c r="I66032" s="51"/>
      <c r="M66032" s="51"/>
    </row>
    <row r="66033" spans="9:13">
      <c r="I66033" s="51"/>
      <c r="M66033" s="51"/>
    </row>
    <row r="66034" spans="9:13">
      <c r="I66034" s="51"/>
      <c r="M66034" s="51"/>
    </row>
    <row r="66035" spans="9:13">
      <c r="I66035" s="51"/>
      <c r="M66035" s="51"/>
    </row>
    <row r="66036" spans="9:13">
      <c r="I66036" s="51"/>
      <c r="M66036" s="51"/>
    </row>
    <row r="66037" spans="9:13">
      <c r="I66037" s="51"/>
      <c r="M66037" s="51"/>
    </row>
    <row r="66038" spans="9:13">
      <c r="I66038" s="51"/>
      <c r="M66038" s="51"/>
    </row>
    <row r="66039" spans="9:13">
      <c r="I66039" s="51"/>
      <c r="M66039" s="51"/>
    </row>
    <row r="66040" spans="9:13">
      <c r="I66040" s="51"/>
      <c r="M66040" s="51"/>
    </row>
    <row r="66041" spans="9:13">
      <c r="I66041" s="51"/>
      <c r="M66041" s="51"/>
    </row>
    <row r="66042" spans="9:13">
      <c r="I66042" s="51"/>
      <c r="M66042" s="51"/>
    </row>
    <row r="66043" spans="9:13">
      <c r="I66043" s="51"/>
      <c r="M66043" s="51"/>
    </row>
    <row r="66044" spans="9:13">
      <c r="I66044" s="51"/>
      <c r="M66044" s="51"/>
    </row>
    <row r="66045" spans="9:13">
      <c r="I66045" s="51"/>
      <c r="M66045" s="51"/>
    </row>
    <row r="66046" spans="9:13">
      <c r="I66046" s="51"/>
      <c r="M66046" s="51"/>
    </row>
    <row r="66047" spans="9:13">
      <c r="I66047" s="51"/>
      <c r="M66047" s="51"/>
    </row>
    <row r="66048" spans="9:13">
      <c r="I66048" s="51"/>
      <c r="M66048" s="51"/>
    </row>
    <row r="66049" spans="9:13">
      <c r="I66049" s="51"/>
      <c r="M66049" s="51"/>
    </row>
    <row r="66050" spans="9:13">
      <c r="I66050" s="51"/>
      <c r="M66050" s="51"/>
    </row>
    <row r="66051" spans="9:13">
      <c r="I66051" s="51"/>
      <c r="M66051" s="51"/>
    </row>
    <row r="66052" spans="9:13">
      <c r="I66052" s="51"/>
      <c r="M66052" s="51"/>
    </row>
    <row r="66053" spans="9:13">
      <c r="I66053" s="51"/>
      <c r="M66053" s="51"/>
    </row>
    <row r="66054" spans="9:13">
      <c r="I66054" s="51"/>
      <c r="M66054" s="51"/>
    </row>
    <row r="66055" spans="9:13">
      <c r="I66055" s="51"/>
      <c r="M66055" s="51"/>
    </row>
    <row r="66056" spans="9:13">
      <c r="I66056" s="51"/>
      <c r="M66056" s="51"/>
    </row>
    <row r="66057" spans="9:13">
      <c r="I66057" s="51"/>
      <c r="M66057" s="51"/>
    </row>
    <row r="66058" spans="9:13">
      <c r="I66058" s="51"/>
      <c r="M66058" s="51"/>
    </row>
    <row r="66059" spans="9:13">
      <c r="I66059" s="51"/>
      <c r="M66059" s="51"/>
    </row>
    <row r="66060" spans="9:13">
      <c r="I66060" s="51"/>
      <c r="M66060" s="51"/>
    </row>
    <row r="66061" spans="9:13">
      <c r="I66061" s="51"/>
      <c r="M66061" s="51"/>
    </row>
    <row r="66062" spans="9:13">
      <c r="I66062" s="51"/>
      <c r="M66062" s="51"/>
    </row>
    <row r="66063" spans="9:13">
      <c r="I66063" s="51"/>
      <c r="M66063" s="51"/>
    </row>
    <row r="66064" spans="9:13">
      <c r="I66064" s="51"/>
      <c r="M66064" s="51"/>
    </row>
    <row r="66065" spans="9:13">
      <c r="I66065" s="51"/>
      <c r="M66065" s="51"/>
    </row>
    <row r="66066" spans="9:13">
      <c r="I66066" s="51"/>
      <c r="M66066" s="51"/>
    </row>
    <row r="66067" spans="9:13">
      <c r="I66067" s="51"/>
      <c r="M66067" s="51"/>
    </row>
    <row r="66068" spans="9:13">
      <c r="I66068" s="51"/>
      <c r="M66068" s="51"/>
    </row>
    <row r="66069" spans="9:13">
      <c r="I66069" s="51"/>
      <c r="M66069" s="51"/>
    </row>
    <row r="66070" spans="9:13">
      <c r="I66070" s="51"/>
      <c r="M66070" s="51"/>
    </row>
    <row r="66071" spans="9:13">
      <c r="I66071" s="51"/>
      <c r="M66071" s="51"/>
    </row>
    <row r="66072" spans="9:13">
      <c r="I66072" s="51"/>
      <c r="M66072" s="51"/>
    </row>
    <row r="66073" spans="9:13">
      <c r="I66073" s="51"/>
      <c r="M66073" s="51"/>
    </row>
    <row r="66074" spans="9:13">
      <c r="I66074" s="51"/>
      <c r="M66074" s="51"/>
    </row>
    <row r="66075" spans="9:13">
      <c r="I66075" s="51"/>
      <c r="M66075" s="51"/>
    </row>
    <row r="66076" spans="9:13">
      <c r="I66076" s="51"/>
      <c r="M66076" s="51"/>
    </row>
    <row r="66077" spans="9:13">
      <c r="I66077" s="51"/>
      <c r="M66077" s="51"/>
    </row>
    <row r="66078" spans="9:13">
      <c r="I66078" s="51"/>
      <c r="M66078" s="51"/>
    </row>
    <row r="66079" spans="9:13">
      <c r="I66079" s="51"/>
      <c r="M66079" s="51"/>
    </row>
    <row r="66080" spans="9:13">
      <c r="I66080" s="51"/>
      <c r="M66080" s="51"/>
    </row>
    <row r="66081" spans="9:13">
      <c r="I66081" s="51"/>
      <c r="M66081" s="51"/>
    </row>
    <row r="66082" spans="9:13">
      <c r="I66082" s="51"/>
      <c r="M66082" s="51"/>
    </row>
    <row r="66083" spans="9:13">
      <c r="I66083" s="51"/>
      <c r="M66083" s="51"/>
    </row>
    <row r="66084" spans="9:13">
      <c r="I66084" s="51"/>
      <c r="M66084" s="51"/>
    </row>
    <row r="66085" spans="9:13">
      <c r="I66085" s="51"/>
      <c r="M66085" s="51"/>
    </row>
    <row r="66086" spans="9:13">
      <c r="I66086" s="51"/>
      <c r="M66086" s="51"/>
    </row>
    <row r="66087" spans="9:13">
      <c r="I66087" s="51"/>
      <c r="M66087" s="51"/>
    </row>
    <row r="66088" spans="9:13">
      <c r="I66088" s="51"/>
      <c r="M66088" s="51"/>
    </row>
    <row r="66089" spans="9:13">
      <c r="I66089" s="51"/>
      <c r="M66089" s="51"/>
    </row>
    <row r="66090" spans="9:13">
      <c r="I66090" s="51"/>
      <c r="M66090" s="51"/>
    </row>
    <row r="66091" spans="9:13">
      <c r="I66091" s="51"/>
      <c r="M66091" s="51"/>
    </row>
    <row r="66092" spans="9:13">
      <c r="I66092" s="51"/>
      <c r="M66092" s="51"/>
    </row>
    <row r="66093" spans="9:13">
      <c r="I66093" s="51"/>
      <c r="M66093" s="51"/>
    </row>
    <row r="66094" spans="9:13">
      <c r="I66094" s="51"/>
      <c r="M66094" s="51"/>
    </row>
    <row r="66095" spans="9:13">
      <c r="I66095" s="51"/>
      <c r="M66095" s="51"/>
    </row>
    <row r="66096" spans="9:13">
      <c r="I66096" s="51"/>
      <c r="M66096" s="51"/>
    </row>
    <row r="66097" spans="9:13">
      <c r="I66097" s="51"/>
      <c r="M66097" s="51"/>
    </row>
    <row r="66098" spans="9:13">
      <c r="I66098" s="51"/>
      <c r="M66098" s="51"/>
    </row>
    <row r="66099" spans="9:13">
      <c r="I66099" s="51"/>
      <c r="M66099" s="51"/>
    </row>
    <row r="66100" spans="9:13">
      <c r="I66100" s="51"/>
      <c r="M66100" s="51"/>
    </row>
    <row r="66101" spans="9:13">
      <c r="I66101" s="51"/>
      <c r="M66101" s="51"/>
    </row>
    <row r="66102" spans="9:13">
      <c r="I66102" s="51"/>
      <c r="M66102" s="51"/>
    </row>
    <row r="66103" spans="9:13">
      <c r="I66103" s="51"/>
      <c r="M66103" s="51"/>
    </row>
    <row r="66104" spans="9:13">
      <c r="I66104" s="51"/>
      <c r="M66104" s="51"/>
    </row>
    <row r="66105" spans="9:13">
      <c r="I66105" s="51"/>
      <c r="M66105" s="51"/>
    </row>
    <row r="66106" spans="9:13">
      <c r="I66106" s="51"/>
      <c r="M66106" s="51"/>
    </row>
    <row r="66107" spans="9:13">
      <c r="I66107" s="51"/>
      <c r="M66107" s="51"/>
    </row>
    <row r="66108" spans="9:13">
      <c r="I66108" s="51"/>
      <c r="M66108" s="51"/>
    </row>
    <row r="66109" spans="9:13">
      <c r="I66109" s="51"/>
      <c r="M66109" s="51"/>
    </row>
    <row r="66110" spans="9:13">
      <c r="I66110" s="51"/>
      <c r="M66110" s="51"/>
    </row>
    <row r="66111" spans="9:13">
      <c r="I66111" s="51"/>
      <c r="M66111" s="51"/>
    </row>
    <row r="66112" spans="9:13">
      <c r="I66112" s="51"/>
      <c r="M66112" s="51"/>
    </row>
    <row r="66113" spans="9:13">
      <c r="I66113" s="51"/>
      <c r="M66113" s="51"/>
    </row>
    <row r="66114" spans="9:13">
      <c r="I66114" s="51"/>
      <c r="M66114" s="51"/>
    </row>
    <row r="66115" spans="9:13">
      <c r="I66115" s="51"/>
      <c r="M66115" s="51"/>
    </row>
    <row r="66116" spans="9:13">
      <c r="I66116" s="51"/>
      <c r="M66116" s="51"/>
    </row>
    <row r="66117" spans="9:13">
      <c r="I66117" s="51"/>
      <c r="M66117" s="51"/>
    </row>
    <row r="66118" spans="9:13">
      <c r="I66118" s="51"/>
      <c r="M66118" s="51"/>
    </row>
    <row r="66119" spans="9:13">
      <c r="I66119" s="51"/>
      <c r="M66119" s="51"/>
    </row>
    <row r="66120" spans="9:13">
      <c r="I66120" s="51"/>
      <c r="M66120" s="51"/>
    </row>
    <row r="66121" spans="9:13">
      <c r="I66121" s="51"/>
      <c r="M66121" s="51"/>
    </row>
    <row r="66122" spans="9:13">
      <c r="I66122" s="51"/>
      <c r="M66122" s="51"/>
    </row>
    <row r="66123" spans="9:13">
      <c r="I66123" s="51"/>
      <c r="M66123" s="51"/>
    </row>
    <row r="66124" spans="9:13">
      <c r="I66124" s="51"/>
      <c r="M66124" s="51"/>
    </row>
    <row r="66125" spans="9:13">
      <c r="I66125" s="51"/>
      <c r="M66125" s="51"/>
    </row>
    <row r="66126" spans="9:13">
      <c r="I66126" s="51"/>
      <c r="M66126" s="51"/>
    </row>
    <row r="66127" spans="9:13">
      <c r="I66127" s="51"/>
      <c r="M66127" s="51"/>
    </row>
    <row r="66128" spans="9:13">
      <c r="I66128" s="51"/>
      <c r="M66128" s="51"/>
    </row>
    <row r="66129" spans="9:13">
      <c r="I66129" s="51"/>
      <c r="M66129" s="51"/>
    </row>
    <row r="66130" spans="9:13">
      <c r="I66130" s="51"/>
      <c r="M66130" s="51"/>
    </row>
    <row r="66131" spans="9:13">
      <c r="I66131" s="51"/>
      <c r="M66131" s="51"/>
    </row>
    <row r="66132" spans="9:13">
      <c r="I66132" s="51"/>
      <c r="M66132" s="51"/>
    </row>
    <row r="66133" spans="9:13">
      <c r="I66133" s="51"/>
      <c r="M66133" s="51"/>
    </row>
    <row r="66134" spans="9:13">
      <c r="I66134" s="51"/>
      <c r="M66134" s="51"/>
    </row>
    <row r="66135" spans="9:13">
      <c r="I66135" s="51"/>
      <c r="M66135" s="51"/>
    </row>
    <row r="66136" spans="9:13">
      <c r="I66136" s="51"/>
      <c r="M66136" s="51"/>
    </row>
    <row r="66137" spans="9:13">
      <c r="I66137" s="51"/>
      <c r="M66137" s="51"/>
    </row>
    <row r="66138" spans="9:13">
      <c r="I66138" s="51"/>
      <c r="M66138" s="51"/>
    </row>
    <row r="66139" spans="9:13">
      <c r="I66139" s="51"/>
      <c r="M66139" s="51"/>
    </row>
    <row r="66140" spans="9:13">
      <c r="I66140" s="51"/>
      <c r="M66140" s="51"/>
    </row>
    <row r="66141" spans="9:13">
      <c r="I66141" s="51"/>
      <c r="M66141" s="51"/>
    </row>
    <row r="66142" spans="9:13">
      <c r="I66142" s="51"/>
      <c r="M66142" s="51"/>
    </row>
    <row r="66143" spans="9:13">
      <c r="I66143" s="51"/>
      <c r="M66143" s="51"/>
    </row>
    <row r="66144" spans="9:13">
      <c r="I66144" s="51"/>
      <c r="M66144" s="51"/>
    </row>
    <row r="66145" spans="9:13">
      <c r="I66145" s="51"/>
      <c r="M66145" s="51"/>
    </row>
    <row r="66146" spans="9:13">
      <c r="I66146" s="51"/>
      <c r="M66146" s="51"/>
    </row>
    <row r="66147" spans="9:13">
      <c r="I66147" s="51"/>
      <c r="M66147" s="51"/>
    </row>
    <row r="66148" spans="9:13">
      <c r="I66148" s="51"/>
      <c r="M66148" s="51"/>
    </row>
    <row r="66149" spans="9:13">
      <c r="I66149" s="51"/>
      <c r="M66149" s="51"/>
    </row>
    <row r="66150" spans="9:13">
      <c r="I66150" s="51"/>
      <c r="M66150" s="51"/>
    </row>
    <row r="66151" spans="9:13">
      <c r="I66151" s="51"/>
      <c r="M66151" s="51"/>
    </row>
    <row r="66152" spans="9:13">
      <c r="I66152" s="51"/>
      <c r="M66152" s="51"/>
    </row>
    <row r="66153" spans="9:13">
      <c r="I66153" s="51"/>
      <c r="M66153" s="51"/>
    </row>
    <row r="66154" spans="9:13">
      <c r="I66154" s="51"/>
      <c r="M66154" s="51"/>
    </row>
    <row r="66155" spans="9:13">
      <c r="I66155" s="51"/>
      <c r="M66155" s="51"/>
    </row>
    <row r="66156" spans="9:13">
      <c r="I66156" s="51"/>
      <c r="M66156" s="51"/>
    </row>
    <row r="66157" spans="9:13">
      <c r="I66157" s="51"/>
      <c r="M66157" s="51"/>
    </row>
    <row r="66158" spans="9:13">
      <c r="I66158" s="51"/>
      <c r="M66158" s="51"/>
    </row>
    <row r="66159" spans="9:13">
      <c r="I66159" s="51"/>
      <c r="M66159" s="51"/>
    </row>
    <row r="66160" spans="9:13">
      <c r="I66160" s="51"/>
      <c r="M66160" s="51"/>
    </row>
    <row r="66161" spans="9:13">
      <c r="I66161" s="51"/>
      <c r="M66161" s="51"/>
    </row>
    <row r="66162" spans="9:13">
      <c r="I66162" s="51"/>
      <c r="M66162" s="51"/>
    </row>
    <row r="66163" spans="9:13">
      <c r="I66163" s="51"/>
      <c r="M66163" s="51"/>
    </row>
    <row r="66164" spans="9:13">
      <c r="I66164" s="51"/>
      <c r="M66164" s="51"/>
    </row>
    <row r="66165" spans="9:13">
      <c r="I66165" s="51"/>
      <c r="M66165" s="51"/>
    </row>
    <row r="66166" spans="9:13">
      <c r="I66166" s="51"/>
      <c r="M66166" s="51"/>
    </row>
    <row r="66167" spans="9:13">
      <c r="I66167" s="51"/>
      <c r="M66167" s="51"/>
    </row>
    <row r="66168" spans="9:13">
      <c r="I66168" s="51"/>
      <c r="M66168" s="51"/>
    </row>
    <row r="66169" spans="9:13">
      <c r="I66169" s="51"/>
      <c r="M66169" s="51"/>
    </row>
    <row r="66170" spans="9:13">
      <c r="I66170" s="51"/>
      <c r="M66170" s="51"/>
    </row>
    <row r="66171" spans="9:13">
      <c r="I66171" s="51"/>
      <c r="M66171" s="51"/>
    </row>
    <row r="66172" spans="9:13">
      <c r="I66172" s="51"/>
      <c r="M66172" s="51"/>
    </row>
    <row r="66173" spans="9:13">
      <c r="I66173" s="51"/>
      <c r="M66173" s="51"/>
    </row>
    <row r="66174" spans="9:13">
      <c r="I66174" s="51"/>
      <c r="M66174" s="51"/>
    </row>
    <row r="66175" spans="9:13">
      <c r="I66175" s="51"/>
      <c r="M66175" s="51"/>
    </row>
    <row r="66176" spans="9:13">
      <c r="I66176" s="51"/>
      <c r="M66176" s="51"/>
    </row>
    <row r="66177" spans="9:13">
      <c r="I66177" s="51"/>
      <c r="M66177" s="51"/>
    </row>
    <row r="66178" spans="9:13">
      <c r="I66178" s="51"/>
      <c r="M66178" s="51"/>
    </row>
    <row r="66179" spans="9:13">
      <c r="I66179" s="51"/>
      <c r="M66179" s="51"/>
    </row>
    <row r="66180" spans="9:13">
      <c r="I66180" s="51"/>
      <c r="M66180" s="51"/>
    </row>
    <row r="66181" spans="9:13">
      <c r="I66181" s="51"/>
      <c r="M66181" s="51"/>
    </row>
    <row r="66182" spans="9:13">
      <c r="I66182" s="51"/>
      <c r="M66182" s="51"/>
    </row>
    <row r="66183" spans="9:13">
      <c r="I66183" s="51"/>
      <c r="M66183" s="51"/>
    </row>
    <row r="66184" spans="9:13">
      <c r="I66184" s="51"/>
      <c r="M66184" s="51"/>
    </row>
    <row r="66185" spans="9:13">
      <c r="I66185" s="51"/>
      <c r="M66185" s="51"/>
    </row>
    <row r="66186" spans="9:13">
      <c r="I66186" s="51"/>
      <c r="M66186" s="51"/>
    </row>
    <row r="66187" spans="9:13">
      <c r="I66187" s="51"/>
      <c r="M66187" s="51"/>
    </row>
    <row r="66188" spans="9:13">
      <c r="I66188" s="51"/>
      <c r="M66188" s="51"/>
    </row>
    <row r="66189" spans="9:13">
      <c r="I66189" s="51"/>
      <c r="M66189" s="51"/>
    </row>
    <row r="66190" spans="9:13">
      <c r="I66190" s="51"/>
      <c r="M66190" s="51"/>
    </row>
    <row r="66191" spans="9:13">
      <c r="I66191" s="51"/>
      <c r="M66191" s="51"/>
    </row>
    <row r="66192" spans="9:13">
      <c r="I66192" s="51"/>
      <c r="M66192" s="51"/>
    </row>
    <row r="66193" spans="9:13">
      <c r="I66193" s="51"/>
      <c r="M66193" s="51"/>
    </row>
    <row r="66194" spans="9:13">
      <c r="I66194" s="51"/>
      <c r="M66194" s="51"/>
    </row>
    <row r="66195" spans="9:13">
      <c r="I66195" s="51"/>
      <c r="M66195" s="51"/>
    </row>
    <row r="66196" spans="9:13">
      <c r="I66196" s="51"/>
      <c r="M66196" s="51"/>
    </row>
    <row r="66197" spans="9:13">
      <c r="I66197" s="51"/>
      <c r="M66197" s="51"/>
    </row>
    <row r="66198" spans="9:13">
      <c r="I66198" s="51"/>
      <c r="M66198" s="51"/>
    </row>
    <row r="66199" spans="9:13">
      <c r="I66199" s="51"/>
      <c r="M66199" s="51"/>
    </row>
    <row r="66200" spans="9:13">
      <c r="I66200" s="51"/>
      <c r="M66200" s="51"/>
    </row>
    <row r="66201" spans="9:13">
      <c r="I66201" s="51"/>
      <c r="M66201" s="51"/>
    </row>
    <row r="66202" spans="9:13">
      <c r="I66202" s="51"/>
      <c r="M66202" s="51"/>
    </row>
    <row r="66203" spans="9:13">
      <c r="I66203" s="51"/>
      <c r="M66203" s="51"/>
    </row>
    <row r="66204" spans="9:13">
      <c r="I66204" s="51"/>
      <c r="M66204" s="51"/>
    </row>
    <row r="66205" spans="9:13">
      <c r="I66205" s="51"/>
      <c r="M66205" s="51"/>
    </row>
    <row r="66206" spans="9:13">
      <c r="I66206" s="51"/>
      <c r="M66206" s="51"/>
    </row>
    <row r="66207" spans="9:13">
      <c r="I66207" s="51"/>
      <c r="M66207" s="51"/>
    </row>
    <row r="66208" spans="9:13">
      <c r="I66208" s="51"/>
      <c r="M66208" s="51"/>
    </row>
    <row r="66209" spans="9:13">
      <c r="I66209" s="51"/>
      <c r="M66209" s="51"/>
    </row>
    <row r="66210" spans="9:13">
      <c r="I66210" s="51"/>
      <c r="M66210" s="51"/>
    </row>
    <row r="66211" spans="9:13">
      <c r="I66211" s="51"/>
      <c r="M66211" s="51"/>
    </row>
    <row r="66212" spans="9:13">
      <c r="I66212" s="51"/>
      <c r="M66212" s="51"/>
    </row>
    <row r="66213" spans="9:13">
      <c r="I66213" s="51"/>
      <c r="M66213" s="51"/>
    </row>
    <row r="66214" spans="9:13">
      <c r="I66214" s="51"/>
      <c r="M66214" s="51"/>
    </row>
    <row r="66215" spans="9:13">
      <c r="I66215" s="51"/>
      <c r="M66215" s="51"/>
    </row>
    <row r="66216" spans="9:13">
      <c r="I66216" s="51"/>
      <c r="M66216" s="51"/>
    </row>
    <row r="66217" spans="9:13">
      <c r="I66217" s="51"/>
      <c r="M66217" s="51"/>
    </row>
    <row r="66218" spans="9:13">
      <c r="I66218" s="51"/>
      <c r="M66218" s="51"/>
    </row>
    <row r="66219" spans="9:13">
      <c r="I66219" s="51"/>
      <c r="M66219" s="51"/>
    </row>
    <row r="66220" spans="9:13">
      <c r="I66220" s="51"/>
      <c r="M66220" s="51"/>
    </row>
    <row r="66221" spans="9:13">
      <c r="I66221" s="51"/>
      <c r="M66221" s="51"/>
    </row>
    <row r="66222" spans="9:13">
      <c r="I66222" s="51"/>
      <c r="M66222" s="51"/>
    </row>
    <row r="66223" spans="9:13">
      <c r="I66223" s="51"/>
      <c r="M66223" s="51"/>
    </row>
    <row r="66224" spans="9:13">
      <c r="I66224" s="51"/>
      <c r="M66224" s="51"/>
    </row>
    <row r="66225" spans="9:13">
      <c r="I66225" s="51"/>
      <c r="M66225" s="51"/>
    </row>
    <row r="66226" spans="9:13">
      <c r="I66226" s="51"/>
      <c r="M66226" s="51"/>
    </row>
    <row r="66227" spans="9:13">
      <c r="I66227" s="51"/>
      <c r="M66227" s="51"/>
    </row>
    <row r="66228" spans="9:13">
      <c r="I66228" s="51"/>
      <c r="M66228" s="51"/>
    </row>
    <row r="66229" spans="9:13">
      <c r="I66229" s="51"/>
      <c r="M66229" s="51"/>
    </row>
    <row r="66230" spans="9:13">
      <c r="I66230" s="51"/>
      <c r="M66230" s="51"/>
    </row>
    <row r="66231" spans="9:13">
      <c r="I66231" s="51"/>
      <c r="M66231" s="51"/>
    </row>
    <row r="66232" spans="9:13">
      <c r="I66232" s="51"/>
      <c r="M66232" s="51"/>
    </row>
    <row r="66233" spans="9:13">
      <c r="I66233" s="51"/>
      <c r="M66233" s="51"/>
    </row>
    <row r="66234" spans="9:13">
      <c r="I66234" s="51"/>
      <c r="M66234" s="51"/>
    </row>
    <row r="66235" spans="9:13">
      <c r="I66235" s="51"/>
      <c r="M66235" s="51"/>
    </row>
    <row r="66236" spans="9:13">
      <c r="I66236" s="51"/>
      <c r="M66236" s="51"/>
    </row>
    <row r="66237" spans="9:13">
      <c r="I66237" s="51"/>
      <c r="M66237" s="51"/>
    </row>
    <row r="66238" spans="9:13">
      <c r="I66238" s="51"/>
      <c r="M66238" s="51"/>
    </row>
    <row r="66239" spans="9:13">
      <c r="I66239" s="51"/>
      <c r="M66239" s="51"/>
    </row>
    <row r="66240" spans="9:13">
      <c r="I66240" s="51"/>
      <c r="M66240" s="51"/>
    </row>
    <row r="66241" spans="9:13">
      <c r="I66241" s="51"/>
      <c r="M66241" s="51"/>
    </row>
    <row r="66242" spans="9:13">
      <c r="I66242" s="51"/>
      <c r="M66242" s="51"/>
    </row>
    <row r="66243" spans="9:13">
      <c r="I66243" s="51"/>
      <c r="M66243" s="51"/>
    </row>
    <row r="66244" spans="9:13">
      <c r="I66244" s="51"/>
      <c r="M66244" s="51"/>
    </row>
    <row r="66245" spans="9:13">
      <c r="I66245" s="51"/>
      <c r="M66245" s="51"/>
    </row>
    <row r="66246" spans="9:13">
      <c r="I66246" s="51"/>
      <c r="M66246" s="51"/>
    </row>
    <row r="66247" spans="9:13">
      <c r="I66247" s="51"/>
      <c r="M66247" s="51"/>
    </row>
    <row r="66248" spans="9:13">
      <c r="I66248" s="51"/>
      <c r="M66248" s="51"/>
    </row>
    <row r="66249" spans="9:13">
      <c r="I66249" s="51"/>
      <c r="M66249" s="51"/>
    </row>
    <row r="66250" spans="9:13">
      <c r="I66250" s="51"/>
      <c r="M66250" s="51"/>
    </row>
    <row r="66251" spans="9:13">
      <c r="I66251" s="51"/>
      <c r="M66251" s="51"/>
    </row>
    <row r="66252" spans="9:13">
      <c r="I66252" s="51"/>
      <c r="M66252" s="51"/>
    </row>
    <row r="66253" spans="9:13">
      <c r="I66253" s="51"/>
      <c r="M66253" s="51"/>
    </row>
    <row r="66254" spans="9:13">
      <c r="I66254" s="51"/>
      <c r="M66254" s="51"/>
    </row>
    <row r="66255" spans="9:13">
      <c r="I66255" s="51"/>
      <c r="M66255" s="51"/>
    </row>
    <row r="66256" spans="9:13">
      <c r="I66256" s="51"/>
      <c r="M66256" s="51"/>
    </row>
    <row r="66257" spans="9:13">
      <c r="I66257" s="51"/>
      <c r="M66257" s="51"/>
    </row>
    <row r="66258" spans="9:13">
      <c r="I66258" s="51"/>
      <c r="M66258" s="51"/>
    </row>
    <row r="66259" spans="9:13">
      <c r="I66259" s="51"/>
      <c r="M66259" s="51"/>
    </row>
    <row r="66260" spans="9:13">
      <c r="I66260" s="51"/>
      <c r="M66260" s="51"/>
    </row>
    <row r="66261" spans="9:13">
      <c r="I66261" s="51"/>
      <c r="M66261" s="51"/>
    </row>
    <row r="66262" spans="9:13">
      <c r="I66262" s="51"/>
      <c r="M66262" s="51"/>
    </row>
    <row r="66263" spans="9:13">
      <c r="I66263" s="51"/>
      <c r="M66263" s="51"/>
    </row>
    <row r="66264" spans="9:13">
      <c r="I66264" s="51"/>
      <c r="M66264" s="51"/>
    </row>
    <row r="66265" spans="9:13">
      <c r="I66265" s="51"/>
      <c r="M66265" s="51"/>
    </row>
    <row r="66266" spans="9:13">
      <c r="I66266" s="51"/>
      <c r="M66266" s="51"/>
    </row>
    <row r="66267" spans="9:13">
      <c r="I66267" s="51"/>
      <c r="M66267" s="51"/>
    </row>
    <row r="66268" spans="9:13">
      <c r="I66268" s="51"/>
      <c r="M66268" s="51"/>
    </row>
    <row r="66269" spans="9:13">
      <c r="I66269" s="51"/>
      <c r="M66269" s="51"/>
    </row>
    <row r="66270" spans="9:13">
      <c r="I66270" s="51"/>
      <c r="M66270" s="51"/>
    </row>
    <row r="66271" spans="9:13">
      <c r="I66271" s="51"/>
      <c r="M66271" s="51"/>
    </row>
    <row r="66272" spans="9:13">
      <c r="I66272" s="51"/>
      <c r="M66272" s="51"/>
    </row>
    <row r="66273" spans="9:13">
      <c r="I66273" s="51"/>
      <c r="M66273" s="51"/>
    </row>
    <row r="66274" spans="9:13">
      <c r="I66274" s="51"/>
      <c r="M66274" s="51"/>
    </row>
    <row r="66275" spans="9:13">
      <c r="I66275" s="51"/>
      <c r="M66275" s="51"/>
    </row>
    <row r="66276" spans="9:13">
      <c r="I66276" s="51"/>
      <c r="M66276" s="51"/>
    </row>
    <row r="66277" spans="9:13">
      <c r="I66277" s="51"/>
      <c r="M66277" s="51"/>
    </row>
    <row r="66278" spans="9:13">
      <c r="I66278" s="51"/>
      <c r="M66278" s="51"/>
    </row>
    <row r="66279" spans="9:13">
      <c r="I66279" s="51"/>
      <c r="M66279" s="51"/>
    </row>
    <row r="66280" spans="9:13">
      <c r="I66280" s="51"/>
      <c r="M66280" s="51"/>
    </row>
    <row r="66281" spans="9:13">
      <c r="I66281" s="51"/>
      <c r="M66281" s="51"/>
    </row>
    <row r="66282" spans="9:13">
      <c r="I66282" s="51"/>
      <c r="M66282" s="51"/>
    </row>
    <row r="66283" spans="9:13">
      <c r="I66283" s="51"/>
      <c r="M66283" s="51"/>
    </row>
    <row r="66284" spans="9:13">
      <c r="I66284" s="51"/>
      <c r="M66284" s="51"/>
    </row>
    <row r="66285" spans="9:13">
      <c r="I66285" s="51"/>
      <c r="M66285" s="51"/>
    </row>
    <row r="66286" spans="9:13">
      <c r="I66286" s="51"/>
      <c r="M66286" s="51"/>
    </row>
    <row r="66287" spans="9:13">
      <c r="I66287" s="51"/>
      <c r="M66287" s="51"/>
    </row>
    <row r="66288" spans="9:13">
      <c r="I66288" s="51"/>
      <c r="M66288" s="51"/>
    </row>
    <row r="66289" spans="9:13">
      <c r="I66289" s="51"/>
      <c r="M66289" s="51"/>
    </row>
    <row r="66290" spans="9:13">
      <c r="I66290" s="51"/>
      <c r="M66290" s="51"/>
    </row>
    <row r="66291" spans="9:13">
      <c r="I66291" s="51"/>
      <c r="M66291" s="51"/>
    </row>
    <row r="66292" spans="9:13">
      <c r="I66292" s="51"/>
      <c r="M66292" s="51"/>
    </row>
    <row r="66293" spans="9:13">
      <c r="I66293" s="51"/>
      <c r="M66293" s="51"/>
    </row>
    <row r="66294" spans="9:13">
      <c r="I66294" s="51"/>
      <c r="M66294" s="51"/>
    </row>
    <row r="66295" spans="9:13">
      <c r="I66295" s="51"/>
      <c r="M66295" s="51"/>
    </row>
    <row r="66296" spans="9:13">
      <c r="I66296" s="51"/>
      <c r="M66296" s="51"/>
    </row>
    <row r="66297" spans="9:13">
      <c r="I66297" s="51"/>
      <c r="M66297" s="51"/>
    </row>
    <row r="66298" spans="9:13">
      <c r="I66298" s="51"/>
      <c r="M66298" s="51"/>
    </row>
    <row r="66299" spans="9:13">
      <c r="I66299" s="51"/>
      <c r="M66299" s="51"/>
    </row>
    <row r="66300" spans="9:13">
      <c r="I66300" s="51"/>
      <c r="M66300" s="51"/>
    </row>
    <row r="66301" spans="9:13">
      <c r="I66301" s="51"/>
      <c r="M66301" s="51"/>
    </row>
    <row r="66302" spans="9:13">
      <c r="I66302" s="51"/>
      <c r="M66302" s="51"/>
    </row>
    <row r="66303" spans="9:13">
      <c r="I66303" s="51"/>
      <c r="M66303" s="51"/>
    </row>
    <row r="66304" spans="9:13">
      <c r="I66304" s="51"/>
      <c r="M66304" s="51"/>
    </row>
    <row r="66305" spans="9:13">
      <c r="I66305" s="51"/>
      <c r="M66305" s="51"/>
    </row>
    <row r="66306" spans="9:13">
      <c r="I66306" s="51"/>
      <c r="M66306" s="51"/>
    </row>
    <row r="66307" spans="9:13">
      <c r="I66307" s="51"/>
      <c r="M66307" s="51"/>
    </row>
    <row r="66308" spans="9:13">
      <c r="I66308" s="51"/>
      <c r="M66308" s="51"/>
    </row>
    <row r="66309" spans="9:13">
      <c r="I66309" s="51"/>
      <c r="M66309" s="51"/>
    </row>
    <row r="66310" spans="9:13">
      <c r="I66310" s="51"/>
      <c r="M66310" s="51"/>
    </row>
    <row r="66311" spans="9:13">
      <c r="I66311" s="51"/>
      <c r="M66311" s="51"/>
    </row>
    <row r="66312" spans="9:13">
      <c r="I66312" s="51"/>
      <c r="M66312" s="51"/>
    </row>
    <row r="66313" spans="9:13">
      <c r="I66313" s="51"/>
      <c r="M66313" s="51"/>
    </row>
    <row r="66314" spans="9:13">
      <c r="I66314" s="51"/>
      <c r="M66314" s="51"/>
    </row>
    <row r="66315" spans="9:13">
      <c r="I66315" s="51"/>
      <c r="M66315" s="51"/>
    </row>
    <row r="66316" spans="9:13">
      <c r="I66316" s="51"/>
      <c r="M66316" s="51"/>
    </row>
    <row r="66317" spans="9:13">
      <c r="I66317" s="51"/>
      <c r="M66317" s="51"/>
    </row>
    <row r="66318" spans="9:13">
      <c r="I66318" s="51"/>
      <c r="M66318" s="51"/>
    </row>
    <row r="66319" spans="9:13">
      <c r="I66319" s="51"/>
      <c r="M66319" s="51"/>
    </row>
    <row r="66320" spans="9:13">
      <c r="I66320" s="51"/>
      <c r="M66320" s="51"/>
    </row>
    <row r="66321" spans="9:13">
      <c r="I66321" s="51"/>
      <c r="M66321" s="51"/>
    </row>
    <row r="66322" spans="9:13">
      <c r="I66322" s="51"/>
      <c r="M66322" s="51"/>
    </row>
    <row r="66323" spans="9:13">
      <c r="I66323" s="51"/>
      <c r="M66323" s="51"/>
    </row>
    <row r="66324" spans="9:13">
      <c r="I66324" s="51"/>
      <c r="M66324" s="51"/>
    </row>
    <row r="66325" spans="9:13">
      <c r="I66325" s="51"/>
      <c r="M66325" s="51"/>
    </row>
    <row r="66326" spans="9:13">
      <c r="I66326" s="51"/>
      <c r="M66326" s="51"/>
    </row>
    <row r="66327" spans="9:13">
      <c r="I66327" s="51"/>
      <c r="M66327" s="51"/>
    </row>
    <row r="66328" spans="9:13">
      <c r="I66328" s="51"/>
      <c r="M66328" s="51"/>
    </row>
    <row r="66329" spans="9:13">
      <c r="I66329" s="51"/>
      <c r="M66329" s="51"/>
    </row>
    <row r="66330" spans="9:13">
      <c r="I66330" s="51"/>
      <c r="M66330" s="51"/>
    </row>
    <row r="66331" spans="9:13">
      <c r="I66331" s="51"/>
      <c r="M66331" s="51"/>
    </row>
    <row r="66332" spans="9:13">
      <c r="I66332" s="51"/>
      <c r="M66332" s="51"/>
    </row>
    <row r="66333" spans="9:13">
      <c r="I66333" s="51"/>
      <c r="M66333" s="51"/>
    </row>
    <row r="66334" spans="9:13">
      <c r="I66334" s="51"/>
      <c r="M66334" s="51"/>
    </row>
    <row r="66335" spans="9:13">
      <c r="I66335" s="51"/>
      <c r="M66335" s="51"/>
    </row>
    <row r="66336" spans="9:13">
      <c r="I66336" s="51"/>
      <c r="M66336" s="51"/>
    </row>
    <row r="66337" spans="9:13">
      <c r="I66337" s="51"/>
      <c r="M66337" s="51"/>
    </row>
    <row r="66338" spans="9:13">
      <c r="I66338" s="51"/>
      <c r="M66338" s="51"/>
    </row>
    <row r="66339" spans="9:13">
      <c r="I66339" s="51"/>
      <c r="M66339" s="51"/>
    </row>
    <row r="66340" spans="9:13">
      <c r="I66340" s="51"/>
      <c r="M66340" s="51"/>
    </row>
    <row r="66341" spans="9:13">
      <c r="I66341" s="51"/>
      <c r="M66341" s="51"/>
    </row>
    <row r="66342" spans="9:13">
      <c r="I66342" s="51"/>
      <c r="M66342" s="51"/>
    </row>
    <row r="66343" spans="9:13">
      <c r="I66343" s="51"/>
      <c r="M66343" s="51"/>
    </row>
    <row r="66344" spans="9:13">
      <c r="I66344" s="51"/>
      <c r="M66344" s="51"/>
    </row>
    <row r="66345" spans="9:13">
      <c r="I66345" s="51"/>
      <c r="M66345" s="51"/>
    </row>
    <row r="66346" spans="9:13">
      <c r="I66346" s="51"/>
      <c r="M66346" s="51"/>
    </row>
    <row r="66347" spans="9:13">
      <c r="I66347" s="51"/>
      <c r="M66347" s="51"/>
    </row>
    <row r="66348" spans="9:13">
      <c r="I66348" s="51"/>
      <c r="M66348" s="51"/>
    </row>
    <row r="66349" spans="9:13">
      <c r="I66349" s="51"/>
      <c r="M66349" s="51"/>
    </row>
    <row r="66350" spans="9:13">
      <c r="I66350" s="51"/>
      <c r="M66350" s="51"/>
    </row>
    <row r="66351" spans="9:13">
      <c r="I66351" s="51"/>
      <c r="M66351" s="51"/>
    </row>
    <row r="66352" spans="9:13">
      <c r="I66352" s="51"/>
      <c r="M66352" s="51"/>
    </row>
    <row r="66353" spans="9:13">
      <c r="I66353" s="51"/>
      <c r="M66353" s="51"/>
    </row>
    <row r="66354" spans="9:13">
      <c r="I66354" s="51"/>
      <c r="M66354" s="51"/>
    </row>
    <row r="66355" spans="9:13">
      <c r="I66355" s="51"/>
      <c r="M66355" s="51"/>
    </row>
    <row r="66356" spans="9:13">
      <c r="I66356" s="51"/>
      <c r="M66356" s="51"/>
    </row>
    <row r="66357" spans="9:13">
      <c r="I66357" s="51"/>
      <c r="M66357" s="51"/>
    </row>
    <row r="66358" spans="9:13">
      <c r="I66358" s="51"/>
      <c r="M66358" s="51"/>
    </row>
    <row r="66359" spans="9:13">
      <c r="I66359" s="51"/>
      <c r="M66359" s="51"/>
    </row>
    <row r="66360" spans="9:13">
      <c r="I66360" s="51"/>
      <c r="M66360" s="51"/>
    </row>
    <row r="66361" spans="9:13">
      <c r="I66361" s="51"/>
      <c r="M66361" s="51"/>
    </row>
    <row r="66362" spans="9:13">
      <c r="I66362" s="51"/>
      <c r="M66362" s="51"/>
    </row>
    <row r="66363" spans="9:13">
      <c r="I66363" s="51"/>
      <c r="M66363" s="51"/>
    </row>
    <row r="66364" spans="9:13">
      <c r="I66364" s="51"/>
      <c r="M66364" s="51"/>
    </row>
    <row r="66365" spans="9:13">
      <c r="I66365" s="51"/>
      <c r="M66365" s="51"/>
    </row>
    <row r="66366" spans="9:13">
      <c r="I66366" s="51"/>
      <c r="M66366" s="51"/>
    </row>
    <row r="66367" spans="9:13">
      <c r="I66367" s="51"/>
      <c r="M66367" s="51"/>
    </row>
    <row r="66368" spans="9:13">
      <c r="I66368" s="51"/>
      <c r="M66368" s="51"/>
    </row>
    <row r="66369" spans="9:13">
      <c r="I66369" s="51"/>
      <c r="M66369" s="51"/>
    </row>
    <row r="66370" spans="9:13">
      <c r="I66370" s="51"/>
      <c r="M66370" s="51"/>
    </row>
    <row r="66371" spans="9:13">
      <c r="I66371" s="51"/>
      <c r="M66371" s="51"/>
    </row>
    <row r="66372" spans="9:13">
      <c r="I66372" s="51"/>
      <c r="M66372" s="51"/>
    </row>
    <row r="66373" spans="9:13">
      <c r="I66373" s="51"/>
      <c r="M66373" s="51"/>
    </row>
    <row r="66374" spans="9:13">
      <c r="I66374" s="51"/>
      <c r="M66374" s="51"/>
    </row>
    <row r="66375" spans="9:13">
      <c r="I66375" s="51"/>
      <c r="M66375" s="51"/>
    </row>
    <row r="66376" spans="9:13">
      <c r="I66376" s="51"/>
      <c r="M66376" s="51"/>
    </row>
    <row r="66377" spans="9:13">
      <c r="I66377" s="51"/>
      <c r="M66377" s="51"/>
    </row>
    <row r="66378" spans="9:13">
      <c r="I66378" s="51"/>
      <c r="M66378" s="51"/>
    </row>
    <row r="66379" spans="9:13">
      <c r="I66379" s="51"/>
      <c r="M66379" s="51"/>
    </row>
    <row r="66380" spans="9:13">
      <c r="I66380" s="51"/>
      <c r="M66380" s="51"/>
    </row>
    <row r="66381" spans="9:13">
      <c r="I66381" s="51"/>
      <c r="M66381" s="51"/>
    </row>
    <row r="66382" spans="9:13">
      <c r="I66382" s="51"/>
      <c r="M66382" s="51"/>
    </row>
    <row r="66383" spans="9:13">
      <c r="I66383" s="51"/>
      <c r="M66383" s="51"/>
    </row>
    <row r="66384" spans="9:13">
      <c r="I66384" s="51"/>
      <c r="M66384" s="51"/>
    </row>
    <row r="66385" spans="9:13">
      <c r="I66385" s="51"/>
      <c r="M66385" s="51"/>
    </row>
    <row r="66386" spans="9:13">
      <c r="I66386" s="51"/>
      <c r="M66386" s="51"/>
    </row>
    <row r="66387" spans="9:13">
      <c r="I66387" s="51"/>
      <c r="M66387" s="51"/>
    </row>
    <row r="66388" spans="9:13">
      <c r="I66388" s="51"/>
      <c r="M66388" s="51"/>
    </row>
    <row r="66389" spans="9:13">
      <c r="I66389" s="51"/>
      <c r="M66389" s="51"/>
    </row>
    <row r="66390" spans="9:13">
      <c r="I66390" s="51"/>
      <c r="M66390" s="51"/>
    </row>
    <row r="66391" spans="9:13">
      <c r="I66391" s="51"/>
      <c r="M66391" s="51"/>
    </row>
    <row r="66392" spans="9:13">
      <c r="I66392" s="51"/>
      <c r="M66392" s="51"/>
    </row>
    <row r="66393" spans="9:13">
      <c r="I66393" s="51"/>
      <c r="M66393" s="51"/>
    </row>
    <row r="66394" spans="9:13">
      <c r="I66394" s="51"/>
      <c r="M66394" s="51"/>
    </row>
    <row r="66395" spans="9:13">
      <c r="I66395" s="51"/>
      <c r="M66395" s="51"/>
    </row>
    <row r="66396" spans="9:13">
      <c r="I66396" s="51"/>
      <c r="M66396" s="51"/>
    </row>
    <row r="66397" spans="9:13">
      <c r="I66397" s="51"/>
      <c r="M66397" s="51"/>
    </row>
    <row r="66398" spans="9:13">
      <c r="I66398" s="51"/>
      <c r="M66398" s="51"/>
    </row>
    <row r="66399" spans="9:13">
      <c r="I66399" s="51"/>
      <c r="M66399" s="51"/>
    </row>
    <row r="66400" spans="9:13">
      <c r="I66400" s="51"/>
      <c r="M66400" s="51"/>
    </row>
    <row r="66401" spans="9:13">
      <c r="I66401" s="51"/>
      <c r="M66401" s="51"/>
    </row>
    <row r="66402" spans="9:13">
      <c r="I66402" s="51"/>
      <c r="M66402" s="51"/>
    </row>
    <row r="66403" spans="9:13">
      <c r="I66403" s="51"/>
      <c r="M66403" s="51"/>
    </row>
    <row r="66404" spans="9:13">
      <c r="I66404" s="51"/>
      <c r="M66404" s="51"/>
    </row>
    <row r="66405" spans="9:13">
      <c r="I66405" s="51"/>
      <c r="M66405" s="51"/>
    </row>
    <row r="66406" spans="9:13">
      <c r="I66406" s="51"/>
      <c r="M66406" s="51"/>
    </row>
    <row r="66407" spans="9:13">
      <c r="I66407" s="51"/>
      <c r="M66407" s="51"/>
    </row>
    <row r="66408" spans="9:13">
      <c r="I66408" s="51"/>
      <c r="M66408" s="51"/>
    </row>
    <row r="66409" spans="9:13">
      <c r="I66409" s="51"/>
      <c r="M66409" s="51"/>
    </row>
    <row r="66410" spans="9:13">
      <c r="I66410" s="51"/>
      <c r="M66410" s="51"/>
    </row>
    <row r="66411" spans="9:13">
      <c r="I66411" s="51"/>
      <c r="M66411" s="51"/>
    </row>
    <row r="66412" spans="9:13">
      <c r="I66412" s="51"/>
      <c r="M66412" s="51"/>
    </row>
    <row r="66413" spans="9:13">
      <c r="I66413" s="51"/>
      <c r="M66413" s="51"/>
    </row>
    <row r="66414" spans="9:13">
      <c r="I66414" s="51"/>
      <c r="M66414" s="51"/>
    </row>
    <row r="66415" spans="9:13">
      <c r="I66415" s="51"/>
      <c r="M66415" s="51"/>
    </row>
    <row r="66416" spans="9:13">
      <c r="I66416" s="51"/>
      <c r="M66416" s="51"/>
    </row>
    <row r="66417" spans="9:13">
      <c r="I66417" s="51"/>
      <c r="M66417" s="51"/>
    </row>
    <row r="66418" spans="9:13">
      <c r="I66418" s="51"/>
      <c r="M66418" s="51"/>
    </row>
    <row r="66419" spans="9:13">
      <c r="I66419" s="51"/>
      <c r="M66419" s="51"/>
    </row>
    <row r="66420" spans="9:13">
      <c r="I66420" s="51"/>
      <c r="M66420" s="51"/>
    </row>
    <row r="66421" spans="9:13">
      <c r="I66421" s="51"/>
      <c r="M66421" s="51"/>
    </row>
    <row r="66422" spans="9:13">
      <c r="I66422" s="51"/>
      <c r="M66422" s="51"/>
    </row>
    <row r="66423" spans="9:13">
      <c r="I66423" s="51"/>
      <c r="M66423" s="51"/>
    </row>
    <row r="66424" spans="9:13">
      <c r="I66424" s="51"/>
      <c r="M66424" s="51"/>
    </row>
    <row r="66425" spans="9:13">
      <c r="I66425" s="51"/>
      <c r="M66425" s="51"/>
    </row>
    <row r="66426" spans="9:13">
      <c r="I66426" s="51"/>
      <c r="M66426" s="51"/>
    </row>
    <row r="66427" spans="9:13">
      <c r="I66427" s="51"/>
      <c r="M66427" s="51"/>
    </row>
    <row r="66428" spans="9:13">
      <c r="I66428" s="51"/>
      <c r="M66428" s="51"/>
    </row>
    <row r="66429" spans="9:13">
      <c r="I66429" s="51"/>
      <c r="M66429" s="51"/>
    </row>
    <row r="66430" spans="9:13">
      <c r="I66430" s="51"/>
      <c r="M66430" s="51"/>
    </row>
    <row r="66431" spans="9:13">
      <c r="I66431" s="51"/>
      <c r="M66431" s="51"/>
    </row>
    <row r="66432" spans="9:13">
      <c r="I66432" s="51"/>
      <c r="M66432" s="51"/>
    </row>
    <row r="66433" spans="9:13">
      <c r="I66433" s="51"/>
      <c r="M66433" s="51"/>
    </row>
    <row r="66434" spans="9:13">
      <c r="I66434" s="51"/>
      <c r="M66434" s="51"/>
    </row>
    <row r="66435" spans="9:13">
      <c r="I66435" s="51"/>
      <c r="M66435" s="51"/>
    </row>
    <row r="66436" spans="9:13">
      <c r="I66436" s="51"/>
      <c r="M66436" s="51"/>
    </row>
    <row r="66437" spans="9:13">
      <c r="I66437" s="51"/>
      <c r="M66437" s="51"/>
    </row>
    <row r="66438" spans="9:13">
      <c r="I66438" s="51"/>
      <c r="M66438" s="51"/>
    </row>
    <row r="66439" spans="9:13">
      <c r="I66439" s="51"/>
      <c r="M66439" s="51"/>
    </row>
    <row r="66440" spans="9:13">
      <c r="I66440" s="51"/>
      <c r="M66440" s="51"/>
    </row>
    <row r="66441" spans="9:13">
      <c r="I66441" s="51"/>
      <c r="M66441" s="51"/>
    </row>
    <row r="66442" spans="9:13">
      <c r="I66442" s="51"/>
      <c r="M66442" s="51"/>
    </row>
    <row r="66443" spans="9:13">
      <c r="I66443" s="51"/>
      <c r="M66443" s="51"/>
    </row>
    <row r="66444" spans="9:13">
      <c r="I66444" s="51"/>
      <c r="M66444" s="51"/>
    </row>
    <row r="66445" spans="9:13">
      <c r="I66445" s="51"/>
      <c r="M66445" s="51"/>
    </row>
    <row r="66446" spans="9:13">
      <c r="I66446" s="51"/>
      <c r="M66446" s="51"/>
    </row>
    <row r="66447" spans="9:13">
      <c r="I66447" s="51"/>
      <c r="M66447" s="51"/>
    </row>
    <row r="66448" spans="9:13">
      <c r="I66448" s="51"/>
      <c r="M66448" s="51"/>
    </row>
    <row r="66449" spans="9:13">
      <c r="I66449" s="51"/>
      <c r="M66449" s="51"/>
    </row>
    <row r="66450" spans="9:13">
      <c r="I66450" s="51"/>
      <c r="M66450" s="51"/>
    </row>
    <row r="66451" spans="9:13">
      <c r="I66451" s="51"/>
      <c r="M66451" s="51"/>
    </row>
    <row r="66452" spans="9:13">
      <c r="I66452" s="51"/>
      <c r="M66452" s="51"/>
    </row>
    <row r="66453" spans="9:13">
      <c r="I66453" s="51"/>
      <c r="M66453" s="51"/>
    </row>
    <row r="66454" spans="9:13">
      <c r="I66454" s="51"/>
      <c r="M66454" s="51"/>
    </row>
    <row r="66455" spans="9:13">
      <c r="I66455" s="51"/>
      <c r="M66455" s="51"/>
    </row>
    <row r="66456" spans="9:13">
      <c r="I66456" s="51"/>
      <c r="M66456" s="51"/>
    </row>
    <row r="66457" spans="9:13">
      <c r="I66457" s="51"/>
      <c r="M66457" s="51"/>
    </row>
    <row r="66458" spans="9:13">
      <c r="I66458" s="51"/>
      <c r="M66458" s="51"/>
    </row>
    <row r="66459" spans="9:13">
      <c r="I66459" s="51"/>
      <c r="M66459" s="51"/>
    </row>
    <row r="66460" spans="9:13">
      <c r="I66460" s="51"/>
      <c r="M66460" s="51"/>
    </row>
    <row r="66461" spans="9:13">
      <c r="I66461" s="51"/>
      <c r="M66461" s="51"/>
    </row>
    <row r="66462" spans="9:13">
      <c r="I66462" s="51"/>
      <c r="M66462" s="51"/>
    </row>
    <row r="66463" spans="9:13">
      <c r="I66463" s="51"/>
      <c r="M66463" s="51"/>
    </row>
    <row r="66464" spans="9:13">
      <c r="I66464" s="51"/>
      <c r="M66464" s="51"/>
    </row>
    <row r="66465" spans="9:13">
      <c r="I66465" s="51"/>
      <c r="M66465" s="51"/>
    </row>
    <row r="66466" spans="9:13">
      <c r="I66466" s="51"/>
      <c r="M66466" s="51"/>
    </row>
    <row r="66467" spans="9:13">
      <c r="I66467" s="51"/>
      <c r="M66467" s="51"/>
    </row>
    <row r="66468" spans="9:13">
      <c r="I66468" s="51"/>
      <c r="M66468" s="51"/>
    </row>
    <row r="66469" spans="9:13">
      <c r="I66469" s="51"/>
      <c r="M66469" s="51"/>
    </row>
    <row r="66470" spans="9:13">
      <c r="I66470" s="51"/>
      <c r="M66470" s="51"/>
    </row>
    <row r="66471" spans="9:13">
      <c r="I66471" s="51"/>
      <c r="M66471" s="51"/>
    </row>
    <row r="66472" spans="9:13">
      <c r="I66472" s="51"/>
      <c r="M66472" s="51"/>
    </row>
    <row r="66473" spans="9:13">
      <c r="I66473" s="51"/>
      <c r="M66473" s="51"/>
    </row>
    <row r="66474" spans="9:13">
      <c r="I66474" s="51"/>
      <c r="M66474" s="51"/>
    </row>
    <row r="66475" spans="9:13">
      <c r="I66475" s="51"/>
      <c r="M66475" s="51"/>
    </row>
    <row r="66476" spans="9:13">
      <c r="I66476" s="51"/>
      <c r="M66476" s="51"/>
    </row>
    <row r="66477" spans="9:13">
      <c r="I66477" s="51"/>
      <c r="M66477" s="51"/>
    </row>
    <row r="66478" spans="9:13">
      <c r="I66478" s="51"/>
      <c r="M66478" s="51"/>
    </row>
    <row r="66479" spans="9:13">
      <c r="I66479" s="51"/>
      <c r="M66479" s="51"/>
    </row>
    <row r="66480" spans="9:13">
      <c r="I66480" s="51"/>
      <c r="M66480" s="51"/>
    </row>
    <row r="66481" spans="9:13">
      <c r="I66481" s="51"/>
      <c r="M66481" s="51"/>
    </row>
    <row r="66482" spans="9:13">
      <c r="I66482" s="51"/>
      <c r="M66482" s="51"/>
    </row>
    <row r="66483" spans="9:13">
      <c r="I66483" s="51"/>
      <c r="M66483" s="51"/>
    </row>
    <row r="66484" spans="9:13">
      <c r="I66484" s="51"/>
      <c r="M66484" s="51"/>
    </row>
    <row r="66485" spans="9:13">
      <c r="I66485" s="51"/>
      <c r="M66485" s="51"/>
    </row>
    <row r="66486" spans="9:13">
      <c r="I66486" s="51"/>
      <c r="M66486" s="51"/>
    </row>
    <row r="66487" spans="9:13">
      <c r="I66487" s="51"/>
      <c r="M66487" s="51"/>
    </row>
    <row r="66488" spans="9:13">
      <c r="I66488" s="51"/>
      <c r="M66488" s="51"/>
    </row>
    <row r="66489" spans="9:13">
      <c r="I66489" s="51"/>
      <c r="M66489" s="51"/>
    </row>
    <row r="66490" spans="9:13">
      <c r="I66490" s="51"/>
      <c r="M66490" s="51"/>
    </row>
    <row r="66491" spans="9:13">
      <c r="I66491" s="51"/>
      <c r="M66491" s="51"/>
    </row>
    <row r="66492" spans="9:13">
      <c r="I66492" s="51"/>
      <c r="M66492" s="51"/>
    </row>
    <row r="66493" spans="9:13">
      <c r="I66493" s="51"/>
      <c r="M66493" s="51"/>
    </row>
    <row r="66494" spans="9:13">
      <c r="I66494" s="51"/>
      <c r="M66494" s="51"/>
    </row>
    <row r="66495" spans="9:13">
      <c r="I66495" s="51"/>
      <c r="M66495" s="51"/>
    </row>
    <row r="66496" spans="9:13">
      <c r="I66496" s="51"/>
      <c r="M66496" s="51"/>
    </row>
    <row r="66497" spans="9:13">
      <c r="I66497" s="51"/>
      <c r="M66497" s="51"/>
    </row>
    <row r="66498" spans="9:13">
      <c r="I66498" s="51"/>
      <c r="M66498" s="51"/>
    </row>
    <row r="66499" spans="9:13">
      <c r="I66499" s="51"/>
      <c r="M66499" s="51"/>
    </row>
    <row r="66500" spans="9:13">
      <c r="I66500" s="51"/>
      <c r="M66500" s="51"/>
    </row>
    <row r="66501" spans="9:13">
      <c r="I66501" s="51"/>
      <c r="M66501" s="51"/>
    </row>
    <row r="66502" spans="9:13">
      <c r="I66502" s="51"/>
      <c r="M66502" s="51"/>
    </row>
    <row r="66503" spans="9:13">
      <c r="I66503" s="51"/>
      <c r="M66503" s="51"/>
    </row>
    <row r="66504" spans="9:13">
      <c r="I66504" s="51"/>
      <c r="M66504" s="51"/>
    </row>
    <row r="66505" spans="9:13">
      <c r="I66505" s="51"/>
      <c r="M66505" s="51"/>
    </row>
    <row r="66506" spans="9:13">
      <c r="I66506" s="51"/>
      <c r="M66506" s="51"/>
    </row>
    <row r="66507" spans="9:13">
      <c r="I66507" s="51"/>
      <c r="M66507" s="51"/>
    </row>
    <row r="66508" spans="9:13">
      <c r="I66508" s="51"/>
      <c r="M66508" s="51"/>
    </row>
    <row r="66509" spans="9:13">
      <c r="I66509" s="51"/>
      <c r="M66509" s="51"/>
    </row>
    <row r="66510" spans="9:13">
      <c r="I66510" s="51"/>
      <c r="M66510" s="51"/>
    </row>
    <row r="66511" spans="9:13">
      <c r="I66511" s="51"/>
      <c r="M66511" s="51"/>
    </row>
    <row r="66512" spans="9:13">
      <c r="I66512" s="51"/>
      <c r="M66512" s="51"/>
    </row>
    <row r="66513" spans="9:13">
      <c r="I66513" s="51"/>
      <c r="M66513" s="51"/>
    </row>
    <row r="66514" spans="9:13">
      <c r="I66514" s="51"/>
      <c r="M66514" s="51"/>
    </row>
    <row r="66515" spans="9:13">
      <c r="I66515" s="51"/>
      <c r="M66515" s="51"/>
    </row>
    <row r="66516" spans="9:13">
      <c r="I66516" s="51"/>
      <c r="M66516" s="51"/>
    </row>
    <row r="66517" spans="9:13">
      <c r="I66517" s="51"/>
      <c r="M66517" s="51"/>
    </row>
    <row r="66518" spans="9:13">
      <c r="I66518" s="51"/>
      <c r="M66518" s="51"/>
    </row>
    <row r="66519" spans="9:13">
      <c r="I66519" s="51"/>
      <c r="M66519" s="51"/>
    </row>
    <row r="66520" spans="9:13">
      <c r="I66520" s="51"/>
      <c r="M66520" s="51"/>
    </row>
    <row r="66521" spans="9:13">
      <c r="I66521" s="51"/>
      <c r="M66521" s="51"/>
    </row>
    <row r="66522" spans="9:13">
      <c r="I66522" s="51"/>
      <c r="M66522" s="51"/>
    </row>
    <row r="66523" spans="9:13">
      <c r="I66523" s="51"/>
      <c r="M66523" s="51"/>
    </row>
    <row r="66524" spans="9:13">
      <c r="I66524" s="51"/>
      <c r="M66524" s="51"/>
    </row>
    <row r="66525" spans="9:13">
      <c r="I66525" s="51"/>
      <c r="M66525" s="51"/>
    </row>
    <row r="66526" spans="9:13">
      <c r="I66526" s="51"/>
      <c r="M66526" s="51"/>
    </row>
    <row r="66527" spans="9:13">
      <c r="I66527" s="51"/>
      <c r="M66527" s="51"/>
    </row>
    <row r="66528" spans="9:13">
      <c r="I66528" s="51"/>
      <c r="M66528" s="51"/>
    </row>
    <row r="66529" spans="9:13">
      <c r="I66529" s="51"/>
      <c r="M66529" s="51"/>
    </row>
    <row r="66530" spans="9:13">
      <c r="I66530" s="51"/>
      <c r="M66530" s="51"/>
    </row>
    <row r="66531" spans="9:13">
      <c r="I66531" s="51"/>
      <c r="M66531" s="51"/>
    </row>
    <row r="66532" spans="9:13">
      <c r="I66532" s="51"/>
      <c r="M66532" s="51"/>
    </row>
    <row r="66533" spans="9:13">
      <c r="I66533" s="51"/>
      <c r="M66533" s="51"/>
    </row>
    <row r="66534" spans="9:13">
      <c r="I66534" s="51"/>
      <c r="M66534" s="51"/>
    </row>
    <row r="66535" spans="9:13">
      <c r="I66535" s="51"/>
      <c r="M66535" s="51"/>
    </row>
    <row r="66536" spans="9:13">
      <c r="I66536" s="51"/>
      <c r="M66536" s="51"/>
    </row>
    <row r="66537" spans="9:13">
      <c r="I66537" s="51"/>
      <c r="M66537" s="51"/>
    </row>
    <row r="66538" spans="9:13">
      <c r="I66538" s="51"/>
      <c r="M66538" s="51"/>
    </row>
    <row r="66539" spans="9:13">
      <c r="I66539" s="51"/>
      <c r="M66539" s="51"/>
    </row>
    <row r="66540" spans="9:13">
      <c r="I66540" s="51"/>
      <c r="M66540" s="51"/>
    </row>
    <row r="66541" spans="9:13">
      <c r="I66541" s="51"/>
      <c r="M66541" s="51"/>
    </row>
    <row r="66542" spans="9:13">
      <c r="I66542" s="51"/>
      <c r="M66542" s="51"/>
    </row>
    <row r="66543" spans="9:13">
      <c r="I66543" s="51"/>
      <c r="M66543" s="51"/>
    </row>
    <row r="66544" spans="9:13">
      <c r="I66544" s="51"/>
      <c r="M66544" s="51"/>
    </row>
    <row r="66545" spans="9:13">
      <c r="I66545" s="51"/>
      <c r="M66545" s="51"/>
    </row>
    <row r="66546" spans="9:13">
      <c r="I66546" s="51"/>
      <c r="M66546" s="51"/>
    </row>
    <row r="66547" spans="9:13">
      <c r="I66547" s="51"/>
      <c r="M66547" s="51"/>
    </row>
    <row r="66548" spans="9:13">
      <c r="I66548" s="51"/>
      <c r="M66548" s="51"/>
    </row>
    <row r="66549" spans="9:13">
      <c r="I66549" s="51"/>
      <c r="M66549" s="51"/>
    </row>
    <row r="66550" spans="9:13">
      <c r="I66550" s="51"/>
      <c r="M66550" s="51"/>
    </row>
    <row r="66551" spans="9:13">
      <c r="I66551" s="51"/>
      <c r="M66551" s="51"/>
    </row>
    <row r="66552" spans="9:13">
      <c r="I66552" s="51"/>
      <c r="M66552" s="51"/>
    </row>
    <row r="66553" spans="9:13">
      <c r="I66553" s="51"/>
      <c r="M66553" s="51"/>
    </row>
    <row r="66554" spans="9:13">
      <c r="I66554" s="51"/>
      <c r="M66554" s="51"/>
    </row>
    <row r="66555" spans="9:13">
      <c r="I66555" s="51"/>
      <c r="M66555" s="51"/>
    </row>
    <row r="66556" spans="9:13">
      <c r="I66556" s="51"/>
      <c r="M66556" s="51"/>
    </row>
    <row r="66557" spans="9:13">
      <c r="I66557" s="51"/>
      <c r="M66557" s="51"/>
    </row>
    <row r="66558" spans="9:13">
      <c r="I66558" s="51"/>
      <c r="M66558" s="51"/>
    </row>
    <row r="66559" spans="9:13">
      <c r="I66559" s="51"/>
      <c r="M66559" s="51"/>
    </row>
    <row r="66560" spans="9:13">
      <c r="I66560" s="51"/>
      <c r="M66560" s="51"/>
    </row>
    <row r="66561" spans="9:13">
      <c r="I66561" s="51"/>
      <c r="M66561" s="51"/>
    </row>
    <row r="66562" spans="9:13">
      <c r="I66562" s="51"/>
      <c r="M66562" s="51"/>
    </row>
    <row r="66563" spans="9:13">
      <c r="I66563" s="51"/>
      <c r="M66563" s="51"/>
    </row>
    <row r="66564" spans="9:13">
      <c r="I66564" s="51"/>
      <c r="M66564" s="51"/>
    </row>
    <row r="66565" spans="9:13">
      <c r="I66565" s="51"/>
      <c r="M66565" s="51"/>
    </row>
    <row r="66566" spans="9:13">
      <c r="I66566" s="51"/>
      <c r="M66566" s="51"/>
    </row>
    <row r="66567" spans="9:13">
      <c r="I66567" s="51"/>
      <c r="M66567" s="51"/>
    </row>
    <row r="66568" spans="9:13">
      <c r="I66568" s="51"/>
      <c r="M66568" s="51"/>
    </row>
    <row r="66569" spans="9:13">
      <c r="I66569" s="51"/>
      <c r="M66569" s="51"/>
    </row>
    <row r="66570" spans="9:13">
      <c r="I66570" s="51"/>
      <c r="M66570" s="51"/>
    </row>
    <row r="66571" spans="9:13">
      <c r="I66571" s="51"/>
      <c r="M66571" s="51"/>
    </row>
    <row r="66572" spans="9:13">
      <c r="I66572" s="51"/>
      <c r="M66572" s="51"/>
    </row>
    <row r="66573" spans="9:13">
      <c r="I66573" s="51"/>
      <c r="M66573" s="51"/>
    </row>
    <row r="66574" spans="9:13">
      <c r="I66574" s="51"/>
      <c r="M66574" s="51"/>
    </row>
    <row r="66575" spans="9:13">
      <c r="I66575" s="51"/>
      <c r="M66575" s="51"/>
    </row>
    <row r="66576" spans="9:13">
      <c r="I66576" s="51"/>
      <c r="M66576" s="51"/>
    </row>
    <row r="66577" spans="9:13">
      <c r="I66577" s="51"/>
      <c r="M66577" s="51"/>
    </row>
    <row r="66578" spans="9:13">
      <c r="I66578" s="51"/>
      <c r="M66578" s="51"/>
    </row>
    <row r="66579" spans="9:13">
      <c r="I66579" s="51"/>
      <c r="M66579" s="51"/>
    </row>
    <row r="66580" spans="9:13">
      <c r="I66580" s="51"/>
      <c r="M66580" s="51"/>
    </row>
    <row r="66581" spans="9:13">
      <c r="I66581" s="51"/>
      <c r="M66581" s="51"/>
    </row>
    <row r="66582" spans="9:13">
      <c r="I66582" s="51"/>
      <c r="M66582" s="51"/>
    </row>
    <row r="66583" spans="9:13">
      <c r="I66583" s="51"/>
      <c r="M66583" s="51"/>
    </row>
    <row r="66584" spans="9:13">
      <c r="I66584" s="51"/>
      <c r="M66584" s="51"/>
    </row>
    <row r="66585" spans="9:13">
      <c r="I66585" s="51"/>
      <c r="M66585" s="51"/>
    </row>
    <row r="66586" spans="9:13">
      <c r="I66586" s="51"/>
      <c r="M66586" s="51"/>
    </row>
    <row r="66587" spans="9:13">
      <c r="I66587" s="51"/>
      <c r="M66587" s="51"/>
    </row>
    <row r="66588" spans="9:13">
      <c r="I66588" s="51"/>
      <c r="M66588" s="51"/>
    </row>
    <row r="66589" spans="9:13">
      <c r="I66589" s="51"/>
      <c r="M66589" s="51"/>
    </row>
    <row r="66590" spans="9:13">
      <c r="I66590" s="51"/>
      <c r="M66590" s="51"/>
    </row>
    <row r="66591" spans="9:13">
      <c r="I66591" s="51"/>
      <c r="M66591" s="51"/>
    </row>
    <row r="66592" spans="9:13">
      <c r="I66592" s="51"/>
      <c r="M66592" s="51"/>
    </row>
    <row r="66593" spans="9:13">
      <c r="I66593" s="51"/>
      <c r="M66593" s="51"/>
    </row>
    <row r="66594" spans="9:13">
      <c r="I66594" s="51"/>
      <c r="M66594" s="51"/>
    </row>
    <row r="66595" spans="9:13">
      <c r="I66595" s="51"/>
      <c r="M66595" s="51"/>
    </row>
    <row r="66596" spans="9:13">
      <c r="I66596" s="51"/>
      <c r="M66596" s="51"/>
    </row>
    <row r="66597" spans="9:13">
      <c r="I66597" s="51"/>
      <c r="M66597" s="51"/>
    </row>
    <row r="66598" spans="9:13">
      <c r="I66598" s="51"/>
      <c r="M66598" s="51"/>
    </row>
    <row r="66599" spans="9:13">
      <c r="I66599" s="51"/>
      <c r="M66599" s="51"/>
    </row>
    <row r="66600" spans="9:13">
      <c r="I66600" s="51"/>
      <c r="M66600" s="51"/>
    </row>
    <row r="66601" spans="9:13">
      <c r="I66601" s="51"/>
      <c r="M66601" s="51"/>
    </row>
    <row r="66602" spans="9:13">
      <c r="I66602" s="51"/>
      <c r="M66602" s="51"/>
    </row>
    <row r="66603" spans="9:13">
      <c r="I66603" s="51"/>
      <c r="M66603" s="51"/>
    </row>
    <row r="66604" spans="9:13">
      <c r="I66604" s="51"/>
      <c r="M66604" s="51"/>
    </row>
    <row r="66605" spans="9:13">
      <c r="I66605" s="51"/>
      <c r="M66605" s="51"/>
    </row>
    <row r="66606" spans="9:13">
      <c r="I66606" s="51"/>
      <c r="M66606" s="51"/>
    </row>
    <row r="66607" spans="9:13">
      <c r="I66607" s="51"/>
      <c r="M66607" s="51"/>
    </row>
    <row r="66608" spans="9:13">
      <c r="I66608" s="51"/>
      <c r="M66608" s="51"/>
    </row>
    <row r="66609" spans="9:13">
      <c r="I66609" s="51"/>
      <c r="M66609" s="51"/>
    </row>
    <row r="66610" spans="9:13">
      <c r="I66610" s="51"/>
      <c r="M66610" s="51"/>
    </row>
    <row r="66611" spans="9:13">
      <c r="I66611" s="51"/>
      <c r="M66611" s="51"/>
    </row>
    <row r="66612" spans="9:13">
      <c r="I66612" s="51"/>
      <c r="M66612" s="51"/>
    </row>
    <row r="66613" spans="9:13">
      <c r="I66613" s="51"/>
      <c r="M66613" s="51"/>
    </row>
    <row r="66614" spans="9:13">
      <c r="I66614" s="51"/>
      <c r="M66614" s="51"/>
    </row>
    <row r="66615" spans="9:13">
      <c r="I66615" s="51"/>
      <c r="M66615" s="51"/>
    </row>
    <row r="66616" spans="9:13">
      <c r="I66616" s="51"/>
      <c r="M66616" s="51"/>
    </row>
    <row r="66617" spans="9:13">
      <c r="I66617" s="51"/>
      <c r="M66617" s="51"/>
    </row>
    <row r="66618" spans="9:13">
      <c r="I66618" s="51"/>
      <c r="M66618" s="51"/>
    </row>
    <row r="66619" spans="9:13">
      <c r="I66619" s="51"/>
      <c r="M66619" s="51"/>
    </row>
    <row r="66620" spans="9:13">
      <c r="I66620" s="51"/>
      <c r="M66620" s="51"/>
    </row>
    <row r="66621" spans="9:13">
      <c r="I66621" s="51"/>
      <c r="M66621" s="51"/>
    </row>
    <row r="66622" spans="9:13">
      <c r="I66622" s="51"/>
      <c r="M66622" s="51"/>
    </row>
    <row r="66623" spans="9:13">
      <c r="I66623" s="51"/>
      <c r="M66623" s="51"/>
    </row>
    <row r="66624" spans="9:13">
      <c r="I66624" s="51"/>
      <c r="M66624" s="51"/>
    </row>
    <row r="66625" spans="9:13">
      <c r="I66625" s="51"/>
      <c r="M66625" s="51"/>
    </row>
    <row r="66626" spans="9:13">
      <c r="I66626" s="51"/>
      <c r="M66626" s="51"/>
    </row>
    <row r="66627" spans="9:13">
      <c r="I66627" s="51"/>
      <c r="M66627" s="51"/>
    </row>
    <row r="66628" spans="9:13">
      <c r="I66628" s="51"/>
      <c r="M66628" s="51"/>
    </row>
    <row r="66629" spans="9:13">
      <c r="I66629" s="51"/>
      <c r="M66629" s="51"/>
    </row>
    <row r="66630" spans="9:13">
      <c r="I66630" s="51"/>
      <c r="M66630" s="51"/>
    </row>
    <row r="66631" spans="9:13">
      <c r="I66631" s="51"/>
      <c r="M66631" s="51"/>
    </row>
    <row r="66632" spans="9:13">
      <c r="I66632" s="51"/>
      <c r="M66632" s="51"/>
    </row>
    <row r="66633" spans="9:13">
      <c r="I66633" s="51"/>
      <c r="M66633" s="51"/>
    </row>
    <row r="66634" spans="9:13">
      <c r="I66634" s="51"/>
      <c r="M66634" s="51"/>
    </row>
    <row r="66635" spans="9:13">
      <c r="I66635" s="51"/>
      <c r="M66635" s="51"/>
    </row>
    <row r="66636" spans="9:13">
      <c r="I66636" s="51"/>
      <c r="M66636" s="51"/>
    </row>
    <row r="66637" spans="9:13">
      <c r="I66637" s="51"/>
      <c r="M66637" s="51"/>
    </row>
    <row r="66638" spans="9:13">
      <c r="I66638" s="51"/>
      <c r="M66638" s="51"/>
    </row>
    <row r="66639" spans="9:13">
      <c r="I66639" s="51"/>
      <c r="M66639" s="51"/>
    </row>
    <row r="66640" spans="9:13">
      <c r="I66640" s="51"/>
      <c r="M66640" s="51"/>
    </row>
    <row r="66641" spans="9:13">
      <c r="I66641" s="51"/>
      <c r="M66641" s="51"/>
    </row>
    <row r="66642" spans="9:13">
      <c r="I66642" s="51"/>
      <c r="M66642" s="51"/>
    </row>
    <row r="66643" spans="9:13">
      <c r="I66643" s="51"/>
      <c r="M66643" s="51"/>
    </row>
    <row r="66644" spans="9:13">
      <c r="I66644" s="51"/>
      <c r="M66644" s="51"/>
    </row>
    <row r="66645" spans="9:13">
      <c r="I66645" s="51"/>
      <c r="M66645" s="51"/>
    </row>
    <row r="66646" spans="9:13">
      <c r="I66646" s="51"/>
      <c r="M66646" s="51"/>
    </row>
    <row r="66647" spans="9:13">
      <c r="I66647" s="51"/>
      <c r="M66647" s="51"/>
    </row>
    <row r="66648" spans="9:13">
      <c r="I66648" s="51"/>
      <c r="M66648" s="51"/>
    </row>
    <row r="66649" spans="9:13">
      <c r="I66649" s="51"/>
      <c r="M66649" s="51"/>
    </row>
    <row r="66650" spans="9:13">
      <c r="I66650" s="51"/>
      <c r="M66650" s="51"/>
    </row>
    <row r="66651" spans="9:13">
      <c r="I66651" s="51"/>
      <c r="M66651" s="51"/>
    </row>
    <row r="66652" spans="9:13">
      <c r="I66652" s="51"/>
      <c r="M66652" s="51"/>
    </row>
    <row r="66653" spans="9:13">
      <c r="I66653" s="51"/>
      <c r="M66653" s="51"/>
    </row>
    <row r="66654" spans="9:13">
      <c r="I66654" s="51"/>
      <c r="M66654" s="51"/>
    </row>
    <row r="66655" spans="9:13">
      <c r="I66655" s="51"/>
      <c r="M66655" s="51"/>
    </row>
    <row r="66656" spans="9:13">
      <c r="I66656" s="51"/>
      <c r="M66656" s="51"/>
    </row>
    <row r="66657" spans="9:13">
      <c r="I66657" s="51"/>
      <c r="M66657" s="51"/>
    </row>
    <row r="66658" spans="9:13">
      <c r="I66658" s="51"/>
      <c r="M66658" s="51"/>
    </row>
    <row r="66659" spans="9:13">
      <c r="I66659" s="51"/>
      <c r="M66659" s="51"/>
    </row>
    <row r="66660" spans="9:13">
      <c r="I66660" s="51"/>
      <c r="M66660" s="51"/>
    </row>
    <row r="66661" spans="9:13">
      <c r="I66661" s="51"/>
      <c r="M66661" s="51"/>
    </row>
    <row r="66662" spans="9:13">
      <c r="I66662" s="51"/>
      <c r="M66662" s="51"/>
    </row>
    <row r="66663" spans="9:13">
      <c r="I66663" s="51"/>
      <c r="M66663" s="51"/>
    </row>
    <row r="66664" spans="9:13">
      <c r="I66664" s="51"/>
      <c r="M66664" s="51"/>
    </row>
    <row r="66665" spans="9:13">
      <c r="I66665" s="51"/>
      <c r="M66665" s="51"/>
    </row>
    <row r="66666" spans="9:13">
      <c r="I66666" s="51"/>
      <c r="M66666" s="51"/>
    </row>
    <row r="66667" spans="9:13">
      <c r="I66667" s="51"/>
      <c r="M66667" s="51"/>
    </row>
    <row r="66668" spans="9:13">
      <c r="I66668" s="51"/>
      <c r="M66668" s="51"/>
    </row>
    <row r="66669" spans="9:13">
      <c r="I66669" s="51"/>
      <c r="M66669" s="51"/>
    </row>
    <row r="66670" spans="9:13">
      <c r="I66670" s="51"/>
      <c r="M66670" s="51"/>
    </row>
    <row r="66671" spans="9:13">
      <c r="I66671" s="51"/>
      <c r="M66671" s="51"/>
    </row>
    <row r="66672" spans="9:13">
      <c r="I66672" s="51"/>
      <c r="M66672" s="51"/>
    </row>
    <row r="66673" spans="9:13">
      <c r="I66673" s="51"/>
      <c r="M66673" s="51"/>
    </row>
    <row r="66674" spans="9:13">
      <c r="I66674" s="51"/>
      <c r="M66674" s="51"/>
    </row>
    <row r="66675" spans="9:13">
      <c r="I66675" s="51"/>
      <c r="M66675" s="51"/>
    </row>
    <row r="66676" spans="9:13">
      <c r="I66676" s="51"/>
      <c r="M66676" s="51"/>
    </row>
    <row r="66677" spans="9:13">
      <c r="I66677" s="51"/>
      <c r="M66677" s="51"/>
    </row>
    <row r="66678" spans="9:13">
      <c r="I66678" s="51"/>
      <c r="M66678" s="51"/>
    </row>
    <row r="66679" spans="9:13">
      <c r="I66679" s="51"/>
      <c r="M66679" s="51"/>
    </row>
    <row r="66680" spans="9:13">
      <c r="I66680" s="51"/>
      <c r="M66680" s="51"/>
    </row>
    <row r="66681" spans="9:13">
      <c r="I66681" s="51"/>
      <c r="M66681" s="51"/>
    </row>
    <row r="66682" spans="9:13">
      <c r="I66682" s="51"/>
      <c r="M66682" s="51"/>
    </row>
    <row r="66683" spans="9:13">
      <c r="I66683" s="51"/>
      <c r="M66683" s="51"/>
    </row>
    <row r="66684" spans="9:13">
      <c r="I66684" s="51"/>
      <c r="M66684" s="51"/>
    </row>
    <row r="66685" spans="9:13">
      <c r="I66685" s="51"/>
      <c r="M66685" s="51"/>
    </row>
    <row r="66686" spans="9:13">
      <c r="I66686" s="51"/>
      <c r="M66686" s="51"/>
    </row>
    <row r="66687" spans="9:13">
      <c r="I66687" s="51"/>
      <c r="M66687" s="51"/>
    </row>
    <row r="66688" spans="9:13">
      <c r="I66688" s="51"/>
      <c r="M66688" s="51"/>
    </row>
    <row r="66689" spans="9:13">
      <c r="I66689" s="51"/>
      <c r="M66689" s="51"/>
    </row>
    <row r="66690" spans="9:13">
      <c r="I66690" s="51"/>
      <c r="M66690" s="51"/>
    </row>
    <row r="66691" spans="9:13">
      <c r="I66691" s="51"/>
      <c r="M66691" s="51"/>
    </row>
    <row r="66692" spans="9:13">
      <c r="I66692" s="51"/>
      <c r="M66692" s="51"/>
    </row>
    <row r="66693" spans="9:13">
      <c r="I66693" s="51"/>
      <c r="M66693" s="51"/>
    </row>
    <row r="66694" spans="9:13">
      <c r="I66694" s="51"/>
      <c r="M66694" s="51"/>
    </row>
    <row r="66695" spans="9:13">
      <c r="I66695" s="51"/>
      <c r="M66695" s="51"/>
    </row>
    <row r="66696" spans="9:13">
      <c r="I66696" s="51"/>
      <c r="M66696" s="51"/>
    </row>
    <row r="66697" spans="9:13">
      <c r="I66697" s="51"/>
      <c r="M66697" s="51"/>
    </row>
    <row r="66698" spans="9:13">
      <c r="I66698" s="51"/>
      <c r="M66698" s="51"/>
    </row>
    <row r="66699" spans="9:13">
      <c r="I66699" s="51"/>
      <c r="M66699" s="51"/>
    </row>
    <row r="66700" spans="9:13">
      <c r="I66700" s="51"/>
      <c r="M66700" s="51"/>
    </row>
    <row r="66701" spans="9:13">
      <c r="I66701" s="51"/>
      <c r="M66701" s="51"/>
    </row>
    <row r="66702" spans="9:13">
      <c r="I66702" s="51"/>
      <c r="M66702" s="51"/>
    </row>
    <row r="66703" spans="9:13">
      <c r="I66703" s="51"/>
      <c r="M66703" s="51"/>
    </row>
    <row r="66704" spans="9:13">
      <c r="I66704" s="51"/>
      <c r="M66704" s="51"/>
    </row>
    <row r="66705" spans="9:13">
      <c r="I66705" s="51"/>
      <c r="M66705" s="51"/>
    </row>
    <row r="66706" spans="9:13">
      <c r="I66706" s="51"/>
      <c r="M66706" s="51"/>
    </row>
    <row r="66707" spans="9:13">
      <c r="I66707" s="51"/>
      <c r="M66707" s="51"/>
    </row>
    <row r="66708" spans="9:13">
      <c r="I66708" s="51"/>
      <c r="M66708" s="51"/>
    </row>
    <row r="66709" spans="9:13">
      <c r="I66709" s="51"/>
      <c r="M66709" s="51"/>
    </row>
    <row r="66710" spans="9:13">
      <c r="I66710" s="51"/>
      <c r="M66710" s="51"/>
    </row>
    <row r="66711" spans="9:13">
      <c r="I66711" s="51"/>
      <c r="M66711" s="51"/>
    </row>
    <row r="66712" spans="9:13">
      <c r="I66712" s="51"/>
      <c r="M66712" s="51"/>
    </row>
    <row r="66713" spans="9:13">
      <c r="I66713" s="51"/>
      <c r="M66713" s="51"/>
    </row>
    <row r="66714" spans="9:13">
      <c r="I66714" s="51"/>
      <c r="M66714" s="51"/>
    </row>
    <row r="66715" spans="9:13">
      <c r="I66715" s="51"/>
      <c r="M66715" s="51"/>
    </row>
    <row r="66716" spans="9:13">
      <c r="I66716" s="51"/>
      <c r="M66716" s="51"/>
    </row>
    <row r="66717" spans="9:13">
      <c r="I66717" s="51"/>
      <c r="M66717" s="51"/>
    </row>
    <row r="66718" spans="9:13">
      <c r="I66718" s="51"/>
      <c r="M66718" s="51"/>
    </row>
    <row r="66719" spans="9:13">
      <c r="I66719" s="51"/>
      <c r="M66719" s="51"/>
    </row>
    <row r="66720" spans="9:13">
      <c r="I66720" s="51"/>
      <c r="M66720" s="51"/>
    </row>
    <row r="66721" spans="9:13">
      <c r="I66721" s="51"/>
      <c r="M66721" s="51"/>
    </row>
    <row r="66722" spans="9:13">
      <c r="I66722" s="51"/>
      <c r="M66722" s="51"/>
    </row>
    <row r="66723" spans="9:13">
      <c r="I66723" s="51"/>
      <c r="M66723" s="51"/>
    </row>
    <row r="66724" spans="9:13">
      <c r="I66724" s="51"/>
      <c r="M66724" s="51"/>
    </row>
    <row r="66725" spans="9:13">
      <c r="I66725" s="51"/>
      <c r="M66725" s="51"/>
    </row>
    <row r="66726" spans="9:13">
      <c r="I66726" s="51"/>
      <c r="M66726" s="51"/>
    </row>
    <row r="66727" spans="9:13">
      <c r="I66727" s="51"/>
      <c r="M66727" s="51"/>
    </row>
    <row r="66728" spans="9:13">
      <c r="I66728" s="51"/>
      <c r="M66728" s="51"/>
    </row>
    <row r="66729" spans="9:13">
      <c r="I66729" s="51"/>
      <c r="M66729" s="51"/>
    </row>
    <row r="66730" spans="9:13">
      <c r="I66730" s="51"/>
      <c r="M66730" s="51"/>
    </row>
    <row r="66731" spans="9:13">
      <c r="I66731" s="51"/>
      <c r="M66731" s="51"/>
    </row>
    <row r="66732" spans="9:13">
      <c r="I66732" s="51"/>
      <c r="M66732" s="51"/>
    </row>
    <row r="66733" spans="9:13">
      <c r="I66733" s="51"/>
      <c r="M66733" s="51"/>
    </row>
    <row r="66734" spans="9:13">
      <c r="I66734" s="51"/>
      <c r="M66734" s="51"/>
    </row>
    <row r="66735" spans="9:13">
      <c r="I66735" s="51"/>
      <c r="M66735" s="51"/>
    </row>
    <row r="66736" spans="9:13">
      <c r="I66736" s="51"/>
      <c r="M66736" s="51"/>
    </row>
    <row r="66737" spans="9:13">
      <c r="I66737" s="51"/>
      <c r="M66737" s="51"/>
    </row>
    <row r="66738" spans="9:13">
      <c r="I66738" s="51"/>
      <c r="M66738" s="51"/>
    </row>
    <row r="66739" spans="9:13">
      <c r="I66739" s="51"/>
      <c r="M66739" s="51"/>
    </row>
    <row r="66740" spans="9:13">
      <c r="I66740" s="51"/>
      <c r="M66740" s="51"/>
    </row>
    <row r="66741" spans="9:13">
      <c r="I66741" s="51"/>
      <c r="M66741" s="51"/>
    </row>
    <row r="66742" spans="9:13">
      <c r="I66742" s="51"/>
      <c r="M66742" s="51"/>
    </row>
    <row r="66743" spans="9:13">
      <c r="I66743" s="51"/>
      <c r="M66743" s="51"/>
    </row>
    <row r="66744" spans="9:13">
      <c r="I66744" s="51"/>
      <c r="M66744" s="51"/>
    </row>
    <row r="66745" spans="9:13">
      <c r="I66745" s="51"/>
      <c r="M66745" s="51"/>
    </row>
    <row r="66746" spans="9:13">
      <c r="I66746" s="51"/>
      <c r="M66746" s="51"/>
    </row>
    <row r="66747" spans="9:13">
      <c r="I66747" s="51"/>
      <c r="M66747" s="51"/>
    </row>
    <row r="66748" spans="9:13">
      <c r="I66748" s="51"/>
      <c r="M66748" s="51"/>
    </row>
    <row r="66749" spans="9:13">
      <c r="I66749" s="51"/>
      <c r="M66749" s="51"/>
    </row>
    <row r="66750" spans="9:13">
      <c r="I66750" s="51"/>
      <c r="M66750" s="51"/>
    </row>
    <row r="66751" spans="9:13">
      <c r="I66751" s="51"/>
      <c r="M66751" s="51"/>
    </row>
    <row r="66752" spans="9:13">
      <c r="I66752" s="51"/>
      <c r="M66752" s="51"/>
    </row>
    <row r="66753" spans="9:13">
      <c r="I66753" s="51"/>
      <c r="M66753" s="51"/>
    </row>
    <row r="66754" spans="9:13">
      <c r="I66754" s="51"/>
      <c r="M66754" s="51"/>
    </row>
    <row r="66755" spans="9:13">
      <c r="I66755" s="51"/>
      <c r="M66755" s="51"/>
    </row>
    <row r="66756" spans="9:13">
      <c r="I66756" s="51"/>
      <c r="M66756" s="51"/>
    </row>
    <row r="66757" spans="9:13">
      <c r="I66757" s="51"/>
      <c r="M66757" s="51"/>
    </row>
    <row r="66758" spans="9:13">
      <c r="I66758" s="51"/>
      <c r="M66758" s="51"/>
    </row>
    <row r="66759" spans="9:13">
      <c r="I66759" s="51"/>
      <c r="M66759" s="51"/>
    </row>
    <row r="66760" spans="9:13">
      <c r="I66760" s="51"/>
      <c r="M66760" s="51"/>
    </row>
    <row r="66761" spans="9:13">
      <c r="I66761" s="51"/>
      <c r="M66761" s="51"/>
    </row>
    <row r="66762" spans="9:13">
      <c r="I66762" s="51"/>
      <c r="M66762" s="51"/>
    </row>
    <row r="66763" spans="9:13">
      <c r="I66763" s="51"/>
      <c r="M66763" s="51"/>
    </row>
    <row r="66764" spans="9:13">
      <c r="I66764" s="51"/>
      <c r="M66764" s="51"/>
    </row>
    <row r="66765" spans="9:13">
      <c r="I66765" s="51"/>
      <c r="M66765" s="51"/>
    </row>
    <row r="66766" spans="9:13">
      <c r="I66766" s="51"/>
      <c r="M66766" s="51"/>
    </row>
    <row r="66767" spans="9:13">
      <c r="I66767" s="51"/>
      <c r="M66767" s="51"/>
    </row>
    <row r="66768" spans="9:13">
      <c r="I66768" s="51"/>
      <c r="M66768" s="51"/>
    </row>
    <row r="66769" spans="9:13">
      <c r="I66769" s="51"/>
      <c r="M66769" s="51"/>
    </row>
    <row r="66770" spans="9:13">
      <c r="I66770" s="51"/>
      <c r="M66770" s="51"/>
    </row>
    <row r="66771" spans="9:13">
      <c r="I66771" s="51"/>
      <c r="M66771" s="51"/>
    </row>
    <row r="66772" spans="9:13">
      <c r="I66772" s="51"/>
      <c r="M66772" s="51"/>
    </row>
    <row r="66773" spans="9:13">
      <c r="I66773" s="51"/>
      <c r="M66773" s="51"/>
    </row>
    <row r="66774" spans="9:13">
      <c r="I66774" s="51"/>
      <c r="M66774" s="51"/>
    </row>
    <row r="66775" spans="9:13">
      <c r="I66775" s="51"/>
      <c r="M66775" s="51"/>
    </row>
    <row r="66776" spans="9:13">
      <c r="I66776" s="51"/>
      <c r="M66776" s="51"/>
    </row>
    <row r="66777" spans="9:13">
      <c r="I66777" s="51"/>
      <c r="M66777" s="51"/>
    </row>
    <row r="66778" spans="9:13">
      <c r="I66778" s="51"/>
      <c r="M66778" s="51"/>
    </row>
    <row r="66779" spans="9:13">
      <c r="I66779" s="51"/>
      <c r="M66779" s="51"/>
    </row>
    <row r="66780" spans="9:13">
      <c r="I66780" s="51"/>
      <c r="M66780" s="51"/>
    </row>
    <row r="66781" spans="9:13">
      <c r="I66781" s="51"/>
      <c r="M66781" s="51"/>
    </row>
    <row r="66782" spans="9:13">
      <c r="I66782" s="51"/>
      <c r="M66782" s="51"/>
    </row>
    <row r="66783" spans="9:13">
      <c r="I66783" s="51"/>
      <c r="M66783" s="51"/>
    </row>
    <row r="66784" spans="9:13">
      <c r="I66784" s="51"/>
      <c r="M66784" s="51"/>
    </row>
    <row r="66785" spans="9:13">
      <c r="I66785" s="51"/>
      <c r="M66785" s="51"/>
    </row>
    <row r="66786" spans="9:13">
      <c r="I66786" s="51"/>
      <c r="M66786" s="51"/>
    </row>
    <row r="66787" spans="9:13">
      <c r="I66787" s="51"/>
      <c r="M66787" s="51"/>
    </row>
    <row r="66788" spans="9:13">
      <c r="I66788" s="51"/>
      <c r="M66788" s="51"/>
    </row>
    <row r="66789" spans="9:13">
      <c r="I66789" s="51"/>
      <c r="M66789" s="51"/>
    </row>
    <row r="66790" spans="9:13">
      <c r="I66790" s="51"/>
      <c r="M66790" s="51"/>
    </row>
    <row r="66791" spans="9:13">
      <c r="I66791" s="51"/>
      <c r="M66791" s="51"/>
    </row>
    <row r="66792" spans="9:13">
      <c r="I66792" s="51"/>
      <c r="M66792" s="51"/>
    </row>
    <row r="66793" spans="9:13">
      <c r="I66793" s="51"/>
      <c r="M66793" s="51"/>
    </row>
    <row r="66794" spans="9:13">
      <c r="I66794" s="51"/>
      <c r="M66794" s="51"/>
    </row>
    <row r="66795" spans="9:13">
      <c r="I66795" s="51"/>
      <c r="M66795" s="51"/>
    </row>
    <row r="66796" spans="9:13">
      <c r="I66796" s="51"/>
      <c r="M66796" s="51"/>
    </row>
    <row r="66797" spans="9:13">
      <c r="I66797" s="51"/>
      <c r="M66797" s="51"/>
    </row>
    <row r="66798" spans="9:13">
      <c r="I66798" s="51"/>
      <c r="M66798" s="51"/>
    </row>
    <row r="66799" spans="9:13">
      <c r="I66799" s="51"/>
      <c r="M66799" s="51"/>
    </row>
    <row r="66800" spans="9:13">
      <c r="I66800" s="51"/>
      <c r="M66800" s="51"/>
    </row>
    <row r="66801" spans="9:13">
      <c r="I66801" s="51"/>
      <c r="M66801" s="51"/>
    </row>
    <row r="66802" spans="9:13">
      <c r="I66802" s="51"/>
      <c r="M66802" s="51"/>
    </row>
    <row r="66803" spans="9:13">
      <c r="I66803" s="51"/>
      <c r="M66803" s="51"/>
    </row>
    <row r="66804" spans="9:13">
      <c r="I66804" s="51"/>
      <c r="M66804" s="51"/>
    </row>
    <row r="66805" spans="9:13">
      <c r="I66805" s="51"/>
      <c r="M66805" s="51"/>
    </row>
    <row r="66806" spans="9:13">
      <c r="I66806" s="51"/>
      <c r="M66806" s="51"/>
    </row>
    <row r="66807" spans="9:13">
      <c r="I66807" s="51"/>
      <c r="M66807" s="51"/>
    </row>
    <row r="66808" spans="9:13">
      <c r="I66808" s="51"/>
      <c r="M66808" s="51"/>
    </row>
    <row r="66809" spans="9:13">
      <c r="I66809" s="51"/>
      <c r="M66809" s="51"/>
    </row>
    <row r="66810" spans="9:13">
      <c r="I66810" s="51"/>
      <c r="M66810" s="51"/>
    </row>
    <row r="66811" spans="9:13">
      <c r="I66811" s="51"/>
      <c r="M66811" s="51"/>
    </row>
    <row r="66812" spans="9:13">
      <c r="I66812" s="51"/>
      <c r="M66812" s="51"/>
    </row>
    <row r="66813" spans="9:13">
      <c r="I66813" s="51"/>
      <c r="M66813" s="51"/>
    </row>
    <row r="66814" spans="9:13">
      <c r="I66814" s="51"/>
      <c r="M66814" s="51"/>
    </row>
    <row r="66815" spans="9:13">
      <c r="I66815" s="51"/>
      <c r="M66815" s="51"/>
    </row>
    <row r="66816" spans="9:13">
      <c r="I66816" s="51"/>
      <c r="M66816" s="51"/>
    </row>
    <row r="66817" spans="9:13">
      <c r="I66817" s="51"/>
      <c r="M66817" s="51"/>
    </row>
    <row r="66818" spans="9:13">
      <c r="I66818" s="51"/>
      <c r="M66818" s="51"/>
    </row>
    <row r="66819" spans="9:13">
      <c r="I66819" s="51"/>
      <c r="M66819" s="51"/>
    </row>
    <row r="66820" spans="9:13">
      <c r="I66820" s="51"/>
      <c r="M66820" s="51"/>
    </row>
    <row r="66821" spans="9:13">
      <c r="I66821" s="51"/>
      <c r="M66821" s="51"/>
    </row>
    <row r="66822" spans="9:13">
      <c r="I66822" s="51"/>
      <c r="M66822" s="51"/>
    </row>
    <row r="66823" spans="9:13">
      <c r="I66823" s="51"/>
      <c r="M66823" s="51"/>
    </row>
    <row r="66824" spans="9:13">
      <c r="I66824" s="51"/>
      <c r="M66824" s="51"/>
    </row>
    <row r="66825" spans="9:13">
      <c r="I66825" s="51"/>
      <c r="M66825" s="51"/>
    </row>
    <row r="66826" spans="9:13">
      <c r="I66826" s="51"/>
      <c r="M66826" s="51"/>
    </row>
    <row r="66827" spans="9:13">
      <c r="I66827" s="51"/>
      <c r="M66827" s="51"/>
    </row>
    <row r="66828" spans="9:13">
      <c r="I66828" s="51"/>
      <c r="M66828" s="51"/>
    </row>
    <row r="66829" spans="9:13">
      <c r="I66829" s="51"/>
      <c r="M66829" s="51"/>
    </row>
    <row r="66830" spans="9:13">
      <c r="I66830" s="51"/>
      <c r="M66830" s="51"/>
    </row>
    <row r="66831" spans="9:13">
      <c r="I66831" s="51"/>
      <c r="M66831" s="51"/>
    </row>
    <row r="66832" spans="9:13">
      <c r="I66832" s="51"/>
      <c r="M66832" s="51"/>
    </row>
    <row r="66833" spans="9:13">
      <c r="I66833" s="51"/>
      <c r="M66833" s="51"/>
    </row>
    <row r="66834" spans="9:13">
      <c r="I66834" s="51"/>
      <c r="M66834" s="51"/>
    </row>
    <row r="66835" spans="9:13">
      <c r="I66835" s="51"/>
      <c r="M66835" s="51"/>
    </row>
    <row r="66836" spans="9:13">
      <c r="I66836" s="51"/>
      <c r="M66836" s="51"/>
    </row>
    <row r="66837" spans="9:13">
      <c r="I66837" s="51"/>
      <c r="M66837" s="51"/>
    </row>
    <row r="66838" spans="9:13">
      <c r="I66838" s="51"/>
      <c r="M66838" s="51"/>
    </row>
    <row r="66839" spans="9:13">
      <c r="I66839" s="51"/>
      <c r="M66839" s="51"/>
    </row>
    <row r="66840" spans="9:13">
      <c r="I66840" s="51"/>
      <c r="M66840" s="51"/>
    </row>
    <row r="66841" spans="9:13">
      <c r="I66841" s="51"/>
      <c r="M66841" s="51"/>
    </row>
    <row r="66842" spans="9:13">
      <c r="I66842" s="51"/>
      <c r="M66842" s="51"/>
    </row>
    <row r="66843" spans="9:13">
      <c r="I66843" s="51"/>
      <c r="M66843" s="51"/>
    </row>
    <row r="66844" spans="9:13">
      <c r="I66844" s="51"/>
      <c r="M66844" s="51"/>
    </row>
    <row r="66845" spans="9:13">
      <c r="I66845" s="51"/>
      <c r="M66845" s="51"/>
    </row>
    <row r="66846" spans="9:13">
      <c r="I66846" s="51"/>
      <c r="M66846" s="51"/>
    </row>
    <row r="66847" spans="9:13">
      <c r="I66847" s="51"/>
      <c r="M66847" s="51"/>
    </row>
    <row r="66848" spans="9:13">
      <c r="I66848" s="51"/>
      <c r="M66848" s="51"/>
    </row>
    <row r="66849" spans="9:13">
      <c r="I66849" s="51"/>
      <c r="M66849" s="51"/>
    </row>
    <row r="66850" spans="9:13">
      <c r="I66850" s="51"/>
      <c r="M66850" s="51"/>
    </row>
    <row r="66851" spans="9:13">
      <c r="I66851" s="51"/>
      <c r="M66851" s="51"/>
    </row>
    <row r="66852" spans="9:13">
      <c r="I66852" s="51"/>
      <c r="M66852" s="51"/>
    </row>
    <row r="66853" spans="9:13">
      <c r="I66853" s="51"/>
      <c r="M66853" s="51"/>
    </row>
    <row r="66854" spans="9:13">
      <c r="I66854" s="51"/>
      <c r="M66854" s="51"/>
    </row>
    <row r="66855" spans="9:13">
      <c r="I66855" s="51"/>
      <c r="M66855" s="51"/>
    </row>
    <row r="66856" spans="9:13">
      <c r="I66856" s="51"/>
      <c r="M66856" s="51"/>
    </row>
    <row r="66857" spans="9:13">
      <c r="I66857" s="51"/>
      <c r="M66857" s="51"/>
    </row>
    <row r="66858" spans="9:13">
      <c r="I66858" s="51"/>
      <c r="M66858" s="51"/>
    </row>
    <row r="66859" spans="9:13">
      <c r="I66859" s="51"/>
      <c r="M66859" s="51"/>
    </row>
    <row r="66860" spans="9:13">
      <c r="I66860" s="51"/>
      <c r="M66860" s="51"/>
    </row>
    <row r="66861" spans="9:13">
      <c r="I66861" s="51"/>
      <c r="M66861" s="51"/>
    </row>
    <row r="66862" spans="9:13">
      <c r="I66862" s="51"/>
      <c r="M66862" s="51"/>
    </row>
    <row r="66863" spans="9:13">
      <c r="I66863" s="51"/>
      <c r="M66863" s="51"/>
    </row>
    <row r="66864" spans="9:13">
      <c r="I66864" s="51"/>
      <c r="M66864" s="51"/>
    </row>
    <row r="66865" spans="9:13">
      <c r="I66865" s="51"/>
      <c r="M66865" s="51"/>
    </row>
    <row r="66866" spans="9:13">
      <c r="I66866" s="51"/>
      <c r="M66866" s="51"/>
    </row>
    <row r="66867" spans="9:13">
      <c r="I66867" s="51"/>
      <c r="M66867" s="51"/>
    </row>
    <row r="66868" spans="9:13">
      <c r="I66868" s="51"/>
      <c r="M66868" s="51"/>
    </row>
    <row r="66869" spans="9:13">
      <c r="I66869" s="51"/>
      <c r="M66869" s="51"/>
    </row>
    <row r="66870" spans="9:13">
      <c r="I66870" s="51"/>
      <c r="M66870" s="51"/>
    </row>
    <row r="66871" spans="9:13">
      <c r="I66871" s="51"/>
      <c r="M66871" s="51"/>
    </row>
    <row r="66872" spans="9:13">
      <c r="I66872" s="51"/>
      <c r="M66872" s="51"/>
    </row>
    <row r="66873" spans="9:13">
      <c r="I66873" s="51"/>
      <c r="M66873" s="51"/>
    </row>
    <row r="66874" spans="9:13">
      <c r="I66874" s="51"/>
      <c r="M66874" s="51"/>
    </row>
    <row r="66875" spans="9:13">
      <c r="I66875" s="51"/>
      <c r="M66875" s="51"/>
    </row>
    <row r="66876" spans="9:13">
      <c r="I66876" s="51"/>
      <c r="M66876" s="51"/>
    </row>
    <row r="66877" spans="9:13">
      <c r="I66877" s="51"/>
      <c r="M66877" s="51"/>
    </row>
    <row r="66878" spans="9:13">
      <c r="I66878" s="51"/>
      <c r="M66878" s="51"/>
    </row>
    <row r="66879" spans="9:13">
      <c r="I66879" s="51"/>
      <c r="M66879" s="51"/>
    </row>
    <row r="66880" spans="9:13">
      <c r="I66880" s="51"/>
      <c r="M66880" s="51"/>
    </row>
    <row r="66881" spans="9:13">
      <c r="I66881" s="51"/>
      <c r="M66881" s="51"/>
    </row>
    <row r="66882" spans="9:13">
      <c r="I66882" s="51"/>
      <c r="M66882" s="51"/>
    </row>
    <row r="66883" spans="9:13">
      <c r="I66883" s="51"/>
      <c r="M66883" s="51"/>
    </row>
    <row r="66884" spans="9:13">
      <c r="I66884" s="51"/>
      <c r="M66884" s="51"/>
    </row>
    <row r="66885" spans="9:13">
      <c r="I66885" s="51"/>
      <c r="M66885" s="51"/>
    </row>
    <row r="66886" spans="9:13">
      <c r="I66886" s="51"/>
      <c r="M66886" s="51"/>
    </row>
    <row r="66887" spans="9:13">
      <c r="I66887" s="51"/>
      <c r="M66887" s="51"/>
    </row>
    <row r="66888" spans="9:13">
      <c r="I66888" s="51"/>
      <c r="M66888" s="51"/>
    </row>
    <row r="66889" spans="9:13">
      <c r="I66889" s="51"/>
      <c r="M66889" s="51"/>
    </row>
    <row r="66890" spans="9:13">
      <c r="I66890" s="51"/>
      <c r="M66890" s="51"/>
    </row>
    <row r="66891" spans="9:13">
      <c r="I66891" s="51"/>
      <c r="M66891" s="51"/>
    </row>
    <row r="66892" spans="9:13">
      <c r="I66892" s="51"/>
      <c r="M66892" s="51"/>
    </row>
    <row r="66893" spans="9:13">
      <c r="I66893" s="51"/>
      <c r="M66893" s="51"/>
    </row>
    <row r="66894" spans="9:13">
      <c r="I66894" s="51"/>
      <c r="M66894" s="51"/>
    </row>
    <row r="66895" spans="9:13">
      <c r="I66895" s="51"/>
      <c r="M66895" s="51"/>
    </row>
    <row r="66896" spans="9:13">
      <c r="I66896" s="51"/>
      <c r="M66896" s="51"/>
    </row>
    <row r="66897" spans="9:13">
      <c r="I66897" s="51"/>
      <c r="M66897" s="51"/>
    </row>
    <row r="66898" spans="9:13">
      <c r="I66898" s="51"/>
      <c r="M66898" s="51"/>
    </row>
    <row r="66899" spans="9:13">
      <c r="I66899" s="51"/>
      <c r="M66899" s="51"/>
    </row>
    <row r="66900" spans="9:13">
      <c r="I66900" s="51"/>
      <c r="M66900" s="51"/>
    </row>
    <row r="66901" spans="9:13">
      <c r="I66901" s="51"/>
      <c r="M66901" s="51"/>
    </row>
    <row r="66902" spans="9:13">
      <c r="I66902" s="51"/>
      <c r="M66902" s="51"/>
    </row>
    <row r="66903" spans="9:13">
      <c r="I66903" s="51"/>
      <c r="M66903" s="51"/>
    </row>
    <row r="66904" spans="9:13">
      <c r="I66904" s="51"/>
      <c r="M66904" s="51"/>
    </row>
    <row r="66905" spans="9:13">
      <c r="I66905" s="51"/>
      <c r="M66905" s="51"/>
    </row>
    <row r="66906" spans="9:13">
      <c r="I66906" s="51"/>
      <c r="M66906" s="51"/>
    </row>
    <row r="66907" spans="9:13">
      <c r="I66907" s="51"/>
      <c r="M66907" s="51"/>
    </row>
    <row r="66908" spans="9:13">
      <c r="I66908" s="51"/>
      <c r="M66908" s="51"/>
    </row>
    <row r="66909" spans="9:13">
      <c r="I66909" s="51"/>
      <c r="M66909" s="51"/>
    </row>
    <row r="66910" spans="9:13">
      <c r="I66910" s="51"/>
      <c r="M66910" s="51"/>
    </row>
    <row r="66911" spans="9:13">
      <c r="I66911" s="51"/>
      <c r="M66911" s="51"/>
    </row>
    <row r="66912" spans="9:13">
      <c r="I66912" s="51"/>
      <c r="M66912" s="51"/>
    </row>
    <row r="66913" spans="9:13">
      <c r="I66913" s="51"/>
      <c r="M66913" s="51"/>
    </row>
    <row r="66914" spans="9:13">
      <c r="I66914" s="51"/>
      <c r="M66914" s="51"/>
    </row>
    <row r="66915" spans="9:13">
      <c r="I66915" s="51"/>
      <c r="M66915" s="51"/>
    </row>
    <row r="66916" spans="9:13">
      <c r="I66916" s="51"/>
      <c r="M66916" s="51"/>
    </row>
    <row r="66917" spans="9:13">
      <c r="I66917" s="51"/>
      <c r="M66917" s="51"/>
    </row>
    <row r="66918" spans="9:13">
      <c r="I66918" s="51"/>
      <c r="M66918" s="51"/>
    </row>
    <row r="66919" spans="9:13">
      <c r="I66919" s="51"/>
      <c r="M66919" s="51"/>
    </row>
    <row r="66920" spans="9:13">
      <c r="I66920" s="51"/>
      <c r="M66920" s="51"/>
    </row>
    <row r="66921" spans="9:13">
      <c r="I66921" s="51"/>
      <c r="M66921" s="51"/>
    </row>
    <row r="66922" spans="9:13">
      <c r="I66922" s="51"/>
      <c r="M66922" s="51"/>
    </row>
    <row r="66923" spans="9:13">
      <c r="I66923" s="51"/>
      <c r="M66923" s="51"/>
    </row>
    <row r="66924" spans="9:13">
      <c r="I66924" s="51"/>
      <c r="M66924" s="51"/>
    </row>
    <row r="66925" spans="9:13">
      <c r="I66925" s="51"/>
      <c r="M66925" s="51"/>
    </row>
    <row r="66926" spans="9:13">
      <c r="I66926" s="51"/>
      <c r="M66926" s="51"/>
    </row>
    <row r="66927" spans="9:13">
      <c r="I66927" s="51"/>
      <c r="M66927" s="51"/>
    </row>
    <row r="66928" spans="9:13">
      <c r="I66928" s="51"/>
      <c r="M66928" s="51"/>
    </row>
    <row r="66929" spans="9:13">
      <c r="I66929" s="51"/>
      <c r="M66929" s="51"/>
    </row>
    <row r="66930" spans="9:13">
      <c r="I66930" s="51"/>
      <c r="M66930" s="51"/>
    </row>
    <row r="66931" spans="9:13">
      <c r="I66931" s="51"/>
      <c r="M66931" s="51"/>
    </row>
    <row r="66932" spans="9:13">
      <c r="I66932" s="51"/>
      <c r="M66932" s="51"/>
    </row>
    <row r="66933" spans="9:13">
      <c r="I66933" s="51"/>
      <c r="M66933" s="51"/>
    </row>
    <row r="66934" spans="9:13">
      <c r="I66934" s="51"/>
      <c r="M66934" s="51"/>
    </row>
    <row r="66935" spans="9:13">
      <c r="I66935" s="51"/>
      <c r="M66935" s="51"/>
    </row>
    <row r="66936" spans="9:13">
      <c r="I66936" s="51"/>
      <c r="M66936" s="51"/>
    </row>
    <row r="66937" spans="9:13">
      <c r="I66937" s="51"/>
      <c r="M66937" s="51"/>
    </row>
    <row r="66938" spans="9:13">
      <c r="I66938" s="51"/>
      <c r="M66938" s="51"/>
    </row>
    <row r="66939" spans="9:13">
      <c r="I66939" s="51"/>
      <c r="M66939" s="51"/>
    </row>
    <row r="66940" spans="9:13">
      <c r="I66940" s="51"/>
      <c r="M66940" s="51"/>
    </row>
    <row r="66941" spans="9:13">
      <c r="I66941" s="51"/>
      <c r="M66941" s="51"/>
    </row>
    <row r="66942" spans="9:13">
      <c r="I66942" s="51"/>
      <c r="M66942" s="51"/>
    </row>
    <row r="66943" spans="9:13">
      <c r="I66943" s="51"/>
      <c r="M66943" s="51"/>
    </row>
    <row r="66944" spans="9:13">
      <c r="I66944" s="51"/>
      <c r="M66944" s="51"/>
    </row>
    <row r="66945" spans="9:13">
      <c r="I66945" s="51"/>
      <c r="M66945" s="51"/>
    </row>
    <row r="66946" spans="9:13">
      <c r="I66946" s="51"/>
      <c r="M66946" s="51"/>
    </row>
    <row r="66947" spans="9:13">
      <c r="I66947" s="51"/>
      <c r="M66947" s="51"/>
    </row>
    <row r="66948" spans="9:13">
      <c r="I66948" s="51"/>
      <c r="M66948" s="51"/>
    </row>
    <row r="66949" spans="9:13">
      <c r="I66949" s="51"/>
      <c r="M66949" s="51"/>
    </row>
    <row r="66950" spans="9:13">
      <c r="I66950" s="51"/>
      <c r="M66950" s="51"/>
    </row>
    <row r="66951" spans="9:13">
      <c r="I66951" s="51"/>
      <c r="M66951" s="51"/>
    </row>
    <row r="66952" spans="9:13">
      <c r="I66952" s="51"/>
      <c r="M66952" s="51"/>
    </row>
    <row r="66953" spans="9:13">
      <c r="I66953" s="51"/>
      <c r="M66953" s="51"/>
    </row>
    <row r="66954" spans="9:13">
      <c r="I66954" s="51"/>
      <c r="M66954" s="51"/>
    </row>
    <row r="66955" spans="9:13">
      <c r="I66955" s="51"/>
      <c r="M66955" s="51"/>
    </row>
    <row r="66956" spans="9:13">
      <c r="I66956" s="51"/>
      <c r="M66956" s="51"/>
    </row>
    <row r="66957" spans="9:13">
      <c r="I66957" s="51"/>
      <c r="M66957" s="51"/>
    </row>
    <row r="66958" spans="9:13">
      <c r="I66958" s="51"/>
      <c r="M66958" s="51"/>
    </row>
    <row r="66959" spans="9:13">
      <c r="I66959" s="51"/>
      <c r="M66959" s="51"/>
    </row>
    <row r="66960" spans="9:13">
      <c r="I66960" s="51"/>
      <c r="M66960" s="51"/>
    </row>
    <row r="66961" spans="9:13">
      <c r="I66961" s="51"/>
      <c r="M66961" s="51"/>
    </row>
    <row r="66962" spans="9:13">
      <c r="I66962" s="51"/>
      <c r="M66962" s="51"/>
    </row>
    <row r="66963" spans="9:13">
      <c r="I66963" s="51"/>
      <c r="M66963" s="51"/>
    </row>
    <row r="66964" spans="9:13">
      <c r="I66964" s="51"/>
      <c r="M66964" s="51"/>
    </row>
    <row r="66965" spans="9:13">
      <c r="I66965" s="51"/>
      <c r="M66965" s="51"/>
    </row>
    <row r="66966" spans="9:13">
      <c r="I66966" s="51"/>
      <c r="M66966" s="51"/>
    </row>
    <row r="66967" spans="9:13">
      <c r="I66967" s="51"/>
      <c r="M66967" s="51"/>
    </row>
    <row r="66968" spans="9:13">
      <c r="I66968" s="51"/>
      <c r="M66968" s="51"/>
    </row>
    <row r="66969" spans="9:13">
      <c r="I66969" s="51"/>
      <c r="M66969" s="51"/>
    </row>
    <row r="66970" spans="9:13">
      <c r="I66970" s="51"/>
      <c r="M66970" s="51"/>
    </row>
    <row r="66971" spans="9:13">
      <c r="I66971" s="51"/>
      <c r="M66971" s="51"/>
    </row>
    <row r="66972" spans="9:13">
      <c r="I66972" s="51"/>
      <c r="M66972" s="51"/>
    </row>
    <row r="66973" spans="9:13">
      <c r="I66973" s="51"/>
      <c r="M66973" s="51"/>
    </row>
    <row r="66974" spans="9:13">
      <c r="I66974" s="51"/>
      <c r="M66974" s="51"/>
    </row>
    <row r="66975" spans="9:13">
      <c r="I66975" s="51"/>
      <c r="M66975" s="51"/>
    </row>
    <row r="66976" spans="9:13">
      <c r="I66976" s="51"/>
      <c r="M66976" s="51"/>
    </row>
    <row r="66977" spans="9:13">
      <c r="I66977" s="51"/>
      <c r="M66977" s="51"/>
    </row>
    <row r="66978" spans="9:13">
      <c r="I66978" s="51"/>
      <c r="M66978" s="51"/>
    </row>
    <row r="66979" spans="9:13">
      <c r="I66979" s="51"/>
      <c r="M66979" s="51"/>
    </row>
    <row r="66980" spans="9:13">
      <c r="I66980" s="51"/>
      <c r="M66980" s="51"/>
    </row>
    <row r="66981" spans="9:13">
      <c r="I66981" s="51"/>
      <c r="M66981" s="51"/>
    </row>
    <row r="66982" spans="9:13">
      <c r="I66982" s="51"/>
      <c r="M66982" s="51"/>
    </row>
    <row r="66983" spans="9:13">
      <c r="I66983" s="51"/>
      <c r="M66983" s="51"/>
    </row>
    <row r="66984" spans="9:13">
      <c r="I66984" s="51"/>
      <c r="M66984" s="51"/>
    </row>
    <row r="66985" spans="9:13">
      <c r="I66985" s="51"/>
      <c r="M66985" s="51"/>
    </row>
    <row r="66986" spans="9:13">
      <c r="I66986" s="51"/>
      <c r="M66986" s="51"/>
    </row>
    <row r="66987" spans="9:13">
      <c r="I66987" s="51"/>
      <c r="M66987" s="51"/>
    </row>
    <row r="66988" spans="9:13">
      <c r="I66988" s="51"/>
      <c r="M66988" s="51"/>
    </row>
    <row r="66989" spans="9:13">
      <c r="I66989" s="51"/>
      <c r="M66989" s="51"/>
    </row>
    <row r="66990" spans="9:13">
      <c r="I66990" s="51"/>
      <c r="M66990" s="51"/>
    </row>
    <row r="66991" spans="9:13">
      <c r="I66991" s="51"/>
      <c r="M66991" s="51"/>
    </row>
    <row r="66992" spans="9:13">
      <c r="I66992" s="51"/>
      <c r="M66992" s="51"/>
    </row>
    <row r="66993" spans="9:13">
      <c r="I66993" s="51"/>
      <c r="M66993" s="51"/>
    </row>
    <row r="66994" spans="9:13">
      <c r="I66994" s="51"/>
      <c r="M66994" s="51"/>
    </row>
    <row r="66995" spans="9:13">
      <c r="I66995" s="51"/>
      <c r="M66995" s="51"/>
    </row>
    <row r="66996" spans="9:13">
      <c r="I66996" s="51"/>
      <c r="M66996" s="51"/>
    </row>
    <row r="66997" spans="9:13">
      <c r="I66997" s="51"/>
      <c r="M66997" s="51"/>
    </row>
    <row r="66998" spans="9:13">
      <c r="I66998" s="51"/>
      <c r="M66998" s="51"/>
    </row>
    <row r="66999" spans="9:13">
      <c r="I66999" s="51"/>
      <c r="M66999" s="51"/>
    </row>
    <row r="67000" spans="9:13">
      <c r="I67000" s="51"/>
      <c r="M67000" s="51"/>
    </row>
    <row r="67001" spans="9:13">
      <c r="I67001" s="51"/>
      <c r="M67001" s="51"/>
    </row>
    <row r="67002" spans="9:13">
      <c r="I67002" s="51"/>
      <c r="M67002" s="51"/>
    </row>
    <row r="67003" spans="9:13">
      <c r="I67003" s="51"/>
      <c r="M67003" s="51"/>
    </row>
    <row r="67004" spans="9:13">
      <c r="I67004" s="51"/>
      <c r="M67004" s="51"/>
    </row>
    <row r="67005" spans="9:13">
      <c r="I67005" s="51"/>
      <c r="M67005" s="51"/>
    </row>
    <row r="67006" spans="9:13">
      <c r="I67006" s="51"/>
      <c r="M67006" s="51"/>
    </row>
    <row r="67007" spans="9:13">
      <c r="I67007" s="51"/>
      <c r="M67007" s="51"/>
    </row>
    <row r="67008" spans="9:13">
      <c r="I67008" s="51"/>
      <c r="M67008" s="51"/>
    </row>
    <row r="67009" spans="9:13">
      <c r="I67009" s="51"/>
      <c r="M67009" s="51"/>
    </row>
    <row r="67010" spans="9:13">
      <c r="I67010" s="51"/>
      <c r="M67010" s="51"/>
    </row>
    <row r="67011" spans="9:13">
      <c r="I67011" s="51"/>
      <c r="M67011" s="51"/>
    </row>
    <row r="67012" spans="9:13">
      <c r="I67012" s="51"/>
      <c r="M67012" s="51"/>
    </row>
    <row r="67013" spans="9:13">
      <c r="I67013" s="51"/>
      <c r="M67013" s="51"/>
    </row>
    <row r="67014" spans="9:13">
      <c r="I67014" s="51"/>
      <c r="M67014" s="51"/>
    </row>
    <row r="67015" spans="9:13">
      <c r="I67015" s="51"/>
      <c r="M67015" s="51"/>
    </row>
    <row r="67016" spans="9:13">
      <c r="I67016" s="51"/>
      <c r="M67016" s="51"/>
    </row>
    <row r="67017" spans="9:13">
      <c r="I67017" s="51"/>
      <c r="M67017" s="51"/>
    </row>
    <row r="67018" spans="9:13">
      <c r="I67018" s="51"/>
      <c r="M67018" s="51"/>
    </row>
    <row r="67019" spans="9:13">
      <c r="I67019" s="51"/>
      <c r="M67019" s="51"/>
    </row>
    <row r="67020" spans="9:13">
      <c r="I67020" s="51"/>
      <c r="M67020" s="51"/>
    </row>
    <row r="67021" spans="9:13">
      <c r="I67021" s="51"/>
      <c r="M67021" s="51"/>
    </row>
    <row r="67022" spans="9:13">
      <c r="I67022" s="51"/>
      <c r="M67022" s="51"/>
    </row>
    <row r="67023" spans="9:13">
      <c r="I67023" s="51"/>
      <c r="M67023" s="51"/>
    </row>
    <row r="67024" spans="9:13">
      <c r="I67024" s="51"/>
      <c r="M67024" s="51"/>
    </row>
    <row r="67025" spans="9:13">
      <c r="I67025" s="51"/>
      <c r="M67025" s="51"/>
    </row>
    <row r="67026" spans="9:13">
      <c r="I67026" s="51"/>
      <c r="M67026" s="51"/>
    </row>
    <row r="67027" spans="9:13">
      <c r="I67027" s="51"/>
      <c r="M67027" s="51"/>
    </row>
    <row r="67028" spans="9:13">
      <c r="I67028" s="51"/>
      <c r="M67028" s="51"/>
    </row>
    <row r="67029" spans="9:13">
      <c r="I67029" s="51"/>
      <c r="M67029" s="51"/>
    </row>
    <row r="67030" spans="9:13">
      <c r="I67030" s="51"/>
      <c r="M67030" s="51"/>
    </row>
    <row r="67031" spans="9:13">
      <c r="I67031" s="51"/>
      <c r="M67031" s="51"/>
    </row>
    <row r="67032" spans="9:13">
      <c r="I67032" s="51"/>
      <c r="M67032" s="51"/>
    </row>
    <row r="67033" spans="9:13">
      <c r="I67033" s="51"/>
      <c r="M67033" s="51"/>
    </row>
    <row r="67034" spans="9:13">
      <c r="I67034" s="51"/>
      <c r="M67034" s="51"/>
    </row>
    <row r="67035" spans="9:13">
      <c r="I67035" s="51"/>
      <c r="M67035" s="51"/>
    </row>
    <row r="67036" spans="9:13">
      <c r="I67036" s="51"/>
      <c r="M67036" s="51"/>
    </row>
    <row r="67037" spans="9:13">
      <c r="I67037" s="51"/>
      <c r="M67037" s="51"/>
    </row>
    <row r="67038" spans="9:13">
      <c r="I67038" s="51"/>
      <c r="M67038" s="51"/>
    </row>
    <row r="67039" spans="9:13">
      <c r="I67039" s="51"/>
      <c r="M67039" s="51"/>
    </row>
    <row r="67040" spans="9:13">
      <c r="I67040" s="51"/>
      <c r="M67040" s="51"/>
    </row>
    <row r="67041" spans="9:13">
      <c r="I67041" s="51"/>
      <c r="M67041" s="51"/>
    </row>
    <row r="67042" spans="9:13">
      <c r="I67042" s="51"/>
      <c r="M67042" s="51"/>
    </row>
    <row r="67043" spans="9:13">
      <c r="I67043" s="51"/>
      <c r="M67043" s="51"/>
    </row>
    <row r="67044" spans="9:13">
      <c r="I67044" s="51"/>
      <c r="M67044" s="51"/>
    </row>
    <row r="67045" spans="9:13">
      <c r="I67045" s="51"/>
      <c r="M67045" s="51"/>
    </row>
    <row r="67046" spans="9:13">
      <c r="I67046" s="51"/>
      <c r="M67046" s="51"/>
    </row>
    <row r="67047" spans="9:13">
      <c r="I67047" s="51"/>
      <c r="M67047" s="51"/>
    </row>
    <row r="67048" spans="9:13">
      <c r="I67048" s="51"/>
      <c r="M67048" s="51"/>
    </row>
    <row r="67049" spans="9:13">
      <c r="I67049" s="51"/>
      <c r="M67049" s="51"/>
    </row>
    <row r="67050" spans="9:13">
      <c r="I67050" s="51"/>
      <c r="M67050" s="51"/>
    </row>
    <row r="67051" spans="9:13">
      <c r="I67051" s="51"/>
      <c r="M67051" s="51"/>
    </row>
    <row r="67052" spans="9:13">
      <c r="I67052" s="51"/>
      <c r="M67052" s="51"/>
    </row>
    <row r="67053" spans="9:13">
      <c r="I67053" s="51"/>
      <c r="M67053" s="51"/>
    </row>
    <row r="67054" spans="9:13">
      <c r="I67054" s="51"/>
      <c r="M67054" s="51"/>
    </row>
    <row r="67055" spans="9:13">
      <c r="I67055" s="51"/>
      <c r="M67055" s="51"/>
    </row>
    <row r="67056" spans="9:13">
      <c r="I67056" s="51"/>
      <c r="M67056" s="51"/>
    </row>
    <row r="67057" spans="9:13">
      <c r="I67057" s="51"/>
      <c r="M67057" s="51"/>
    </row>
    <row r="67058" spans="9:13">
      <c r="I67058" s="51"/>
      <c r="M67058" s="51"/>
    </row>
    <row r="67059" spans="9:13">
      <c r="I67059" s="51"/>
      <c r="M67059" s="51"/>
    </row>
    <row r="67060" spans="9:13">
      <c r="I67060" s="51"/>
      <c r="M67060" s="51"/>
    </row>
    <row r="67061" spans="9:13">
      <c r="I67061" s="51"/>
      <c r="M67061" s="51"/>
    </row>
    <row r="67062" spans="9:13">
      <c r="I67062" s="51"/>
      <c r="M67062" s="51"/>
    </row>
    <row r="67063" spans="9:13">
      <c r="I67063" s="51"/>
      <c r="M67063" s="51"/>
    </row>
    <row r="67064" spans="9:13">
      <c r="I67064" s="51"/>
      <c r="M67064" s="51"/>
    </row>
    <row r="67065" spans="9:13">
      <c r="I67065" s="51"/>
      <c r="M67065" s="51"/>
    </row>
    <row r="67066" spans="9:13">
      <c r="I67066" s="51"/>
      <c r="M67066" s="51"/>
    </row>
    <row r="67067" spans="9:13">
      <c r="I67067" s="51"/>
      <c r="M67067" s="51"/>
    </row>
    <row r="67068" spans="9:13">
      <c r="I67068" s="51"/>
      <c r="M67068" s="51"/>
    </row>
    <row r="67069" spans="9:13">
      <c r="I67069" s="51"/>
      <c r="M67069" s="51"/>
    </row>
    <row r="67070" spans="9:13">
      <c r="I67070" s="51"/>
      <c r="M67070" s="51"/>
    </row>
    <row r="67071" spans="9:13">
      <c r="I67071" s="51"/>
      <c r="M67071" s="51"/>
    </row>
    <row r="67072" spans="9:13">
      <c r="I67072" s="51"/>
      <c r="M67072" s="51"/>
    </row>
    <row r="67073" spans="9:13">
      <c r="I67073" s="51"/>
      <c r="M67073" s="51"/>
    </row>
    <row r="67074" spans="9:13">
      <c r="I67074" s="51"/>
      <c r="M67074" s="51"/>
    </row>
    <row r="67075" spans="9:13">
      <c r="I67075" s="51"/>
      <c r="M67075" s="51"/>
    </row>
    <row r="67076" spans="9:13">
      <c r="I67076" s="51"/>
      <c r="M67076" s="51"/>
    </row>
    <row r="67077" spans="9:13">
      <c r="I67077" s="51"/>
      <c r="M67077" s="51"/>
    </row>
    <row r="67078" spans="9:13">
      <c r="I67078" s="51"/>
      <c r="M67078" s="51"/>
    </row>
    <row r="67079" spans="9:13">
      <c r="I67079" s="51"/>
      <c r="M67079" s="51"/>
    </row>
    <row r="67080" spans="9:13">
      <c r="I67080" s="51"/>
      <c r="M67080" s="51"/>
    </row>
    <row r="67081" spans="9:13">
      <c r="I67081" s="51"/>
      <c r="M67081" s="51"/>
    </row>
    <row r="67082" spans="9:13">
      <c r="I67082" s="51"/>
      <c r="M67082" s="51"/>
    </row>
    <row r="67083" spans="9:13">
      <c r="I67083" s="51"/>
      <c r="M67083" s="51"/>
    </row>
    <row r="67084" spans="9:13">
      <c r="I67084" s="51"/>
      <c r="M67084" s="51"/>
    </row>
    <row r="67085" spans="9:13">
      <c r="I67085" s="51"/>
      <c r="M67085" s="51"/>
    </row>
    <row r="67086" spans="9:13">
      <c r="I67086" s="51"/>
      <c r="M67086" s="51"/>
    </row>
    <row r="67087" spans="9:13">
      <c r="I67087" s="51"/>
      <c r="M67087" s="51"/>
    </row>
    <row r="67088" spans="9:13">
      <c r="I67088" s="51"/>
      <c r="M67088" s="51"/>
    </row>
    <row r="67089" spans="9:13">
      <c r="I67089" s="51"/>
      <c r="M67089" s="51"/>
    </row>
    <row r="67090" spans="9:13">
      <c r="I67090" s="51"/>
      <c r="M67090" s="51"/>
    </row>
    <row r="67091" spans="9:13">
      <c r="I67091" s="51"/>
      <c r="M67091" s="51"/>
    </row>
    <row r="67092" spans="9:13">
      <c r="I67092" s="51"/>
      <c r="M67092" s="51"/>
    </row>
    <row r="67093" spans="9:13">
      <c r="I67093" s="51"/>
      <c r="M67093" s="51"/>
    </row>
    <row r="67094" spans="9:13">
      <c r="I67094" s="51"/>
      <c r="M67094" s="51"/>
    </row>
    <row r="67095" spans="9:13">
      <c r="I67095" s="51"/>
      <c r="M67095" s="51"/>
    </row>
    <row r="67096" spans="9:13">
      <c r="I67096" s="51"/>
      <c r="M67096" s="51"/>
    </row>
    <row r="67097" spans="9:13">
      <c r="I67097" s="51"/>
      <c r="M67097" s="51"/>
    </row>
    <row r="67098" spans="9:13">
      <c r="I67098" s="51"/>
      <c r="M67098" s="51"/>
    </row>
    <row r="67099" spans="9:13">
      <c r="I67099" s="51"/>
      <c r="M67099" s="51"/>
    </row>
    <row r="67100" spans="9:13">
      <c r="I67100" s="51"/>
      <c r="M67100" s="51"/>
    </row>
    <row r="67101" spans="9:13">
      <c r="I67101" s="51"/>
      <c r="M67101" s="51"/>
    </row>
    <row r="67102" spans="9:13">
      <c r="I67102" s="51"/>
      <c r="M67102" s="51"/>
    </row>
    <row r="67103" spans="9:13">
      <c r="I67103" s="51"/>
      <c r="M67103" s="51"/>
    </row>
    <row r="67104" spans="9:13">
      <c r="I67104" s="51"/>
      <c r="M67104" s="51"/>
    </row>
    <row r="67105" spans="9:13">
      <c r="I67105" s="51"/>
      <c r="M67105" s="51"/>
    </row>
    <row r="67106" spans="9:13">
      <c r="I67106" s="51"/>
      <c r="M67106" s="51"/>
    </row>
    <row r="67107" spans="9:13">
      <c r="I67107" s="51"/>
      <c r="M67107" s="51"/>
    </row>
    <row r="67108" spans="9:13">
      <c r="I67108" s="51"/>
      <c r="M67108" s="51"/>
    </row>
    <row r="67109" spans="9:13">
      <c r="I67109" s="51"/>
      <c r="M67109" s="51"/>
    </row>
    <row r="67110" spans="9:13">
      <c r="I67110" s="51"/>
      <c r="M67110" s="51"/>
    </row>
    <row r="67111" spans="9:13">
      <c r="I67111" s="51"/>
      <c r="M67111" s="51"/>
    </row>
    <row r="67112" spans="9:13">
      <c r="I67112" s="51"/>
      <c r="M67112" s="51"/>
    </row>
    <row r="67113" spans="9:13">
      <c r="I67113" s="51"/>
      <c r="M67113" s="51"/>
    </row>
    <row r="67114" spans="9:13">
      <c r="I67114" s="51"/>
      <c r="M67114" s="51"/>
    </row>
    <row r="67115" spans="9:13">
      <c r="I67115" s="51"/>
      <c r="M67115" s="51"/>
    </row>
    <row r="67116" spans="9:13">
      <c r="I67116" s="51"/>
      <c r="M67116" s="51"/>
    </row>
    <row r="67117" spans="9:13">
      <c r="I67117" s="51"/>
      <c r="M67117" s="51"/>
    </row>
    <row r="67118" spans="9:13">
      <c r="I67118" s="51"/>
      <c r="M67118" s="51"/>
    </row>
    <row r="67119" spans="9:13">
      <c r="I67119" s="51"/>
      <c r="M67119" s="51"/>
    </row>
    <row r="67120" spans="9:13">
      <c r="I67120" s="51"/>
      <c r="M67120" s="51"/>
    </row>
    <row r="67121" spans="9:13">
      <c r="I67121" s="51"/>
      <c r="M67121" s="51"/>
    </row>
    <row r="67122" spans="9:13">
      <c r="I67122" s="51"/>
      <c r="M67122" s="51"/>
    </row>
    <row r="67123" spans="9:13">
      <c r="I67123" s="51"/>
      <c r="M67123" s="51"/>
    </row>
    <row r="67124" spans="9:13">
      <c r="I67124" s="51"/>
      <c r="M67124" s="51"/>
    </row>
    <row r="67125" spans="9:13">
      <c r="I67125" s="51"/>
      <c r="M67125" s="51"/>
    </row>
    <row r="67126" spans="9:13">
      <c r="I67126" s="51"/>
      <c r="M67126" s="51"/>
    </row>
    <row r="67127" spans="9:13">
      <c r="I67127" s="51"/>
      <c r="M67127" s="51"/>
    </row>
    <row r="67128" spans="9:13">
      <c r="I67128" s="51"/>
      <c r="M67128" s="51"/>
    </row>
    <row r="67129" spans="9:13">
      <c r="I67129" s="51"/>
      <c r="M67129" s="51"/>
    </row>
    <row r="67130" spans="9:13">
      <c r="I67130" s="51"/>
      <c r="M67130" s="51"/>
    </row>
    <row r="67131" spans="9:13">
      <c r="I67131" s="51"/>
      <c r="M67131" s="51"/>
    </row>
    <row r="67132" spans="9:13">
      <c r="I67132" s="51"/>
      <c r="M67132" s="51"/>
    </row>
    <row r="67133" spans="9:13">
      <c r="I67133" s="51"/>
      <c r="M67133" s="51"/>
    </row>
    <row r="67134" spans="9:13">
      <c r="I67134" s="51"/>
      <c r="M67134" s="51"/>
    </row>
    <row r="67135" spans="9:13">
      <c r="I67135" s="51"/>
      <c r="M67135" s="51"/>
    </row>
    <row r="67136" spans="9:13">
      <c r="I67136" s="51"/>
      <c r="M67136" s="51"/>
    </row>
    <row r="67137" spans="9:13">
      <c r="I67137" s="51"/>
      <c r="M67137" s="51"/>
    </row>
    <row r="67138" spans="9:13">
      <c r="I67138" s="51"/>
      <c r="M67138" s="51"/>
    </row>
    <row r="67139" spans="9:13">
      <c r="I67139" s="51"/>
      <c r="M67139" s="51"/>
    </row>
    <row r="67140" spans="9:13">
      <c r="I67140" s="51"/>
      <c r="M67140" s="51"/>
    </row>
    <row r="67141" spans="9:13">
      <c r="I67141" s="51"/>
      <c r="M67141" s="51"/>
    </row>
    <row r="67142" spans="9:13">
      <c r="I67142" s="51"/>
      <c r="M67142" s="51"/>
    </row>
    <row r="67143" spans="9:13">
      <c r="I67143" s="51"/>
      <c r="M67143" s="51"/>
    </row>
    <row r="67144" spans="9:13">
      <c r="I67144" s="51"/>
      <c r="M67144" s="51"/>
    </row>
    <row r="67145" spans="9:13">
      <c r="I67145" s="51"/>
      <c r="M67145" s="51"/>
    </row>
    <row r="67146" spans="9:13">
      <c r="I67146" s="51"/>
      <c r="M67146" s="51"/>
    </row>
    <row r="67147" spans="9:13">
      <c r="I67147" s="51"/>
      <c r="M67147" s="51"/>
    </row>
    <row r="67148" spans="9:13">
      <c r="I67148" s="51"/>
      <c r="M67148" s="51"/>
    </row>
    <row r="67149" spans="9:13">
      <c r="I67149" s="51"/>
      <c r="M67149" s="51"/>
    </row>
    <row r="67150" spans="9:13">
      <c r="I67150" s="51"/>
      <c r="M67150" s="51"/>
    </row>
    <row r="67151" spans="9:13">
      <c r="I67151" s="51"/>
      <c r="M67151" s="51"/>
    </row>
    <row r="67152" spans="9:13">
      <c r="I67152" s="51"/>
      <c r="M67152" s="51"/>
    </row>
    <row r="67153" spans="9:13">
      <c r="I67153" s="51"/>
      <c r="M67153" s="51"/>
    </row>
    <row r="67154" spans="9:13">
      <c r="I67154" s="51"/>
      <c r="M67154" s="51"/>
    </row>
    <row r="67155" spans="9:13">
      <c r="I67155" s="51"/>
      <c r="M67155" s="51"/>
    </row>
    <row r="67156" spans="9:13">
      <c r="I67156" s="51"/>
      <c r="M67156" s="51"/>
    </row>
    <row r="67157" spans="9:13">
      <c r="I67157" s="51"/>
      <c r="M67157" s="51"/>
    </row>
    <row r="67158" spans="9:13">
      <c r="I67158" s="51"/>
      <c r="M67158" s="51"/>
    </row>
    <row r="67159" spans="9:13">
      <c r="I67159" s="51"/>
      <c r="M67159" s="51"/>
    </row>
    <row r="67160" spans="9:13">
      <c r="I67160" s="51"/>
      <c r="M67160" s="51"/>
    </row>
    <row r="67161" spans="9:13">
      <c r="I67161" s="51"/>
      <c r="M67161" s="51"/>
    </row>
    <row r="67162" spans="9:13">
      <c r="I67162" s="51"/>
      <c r="M67162" s="51"/>
    </row>
    <row r="67163" spans="9:13">
      <c r="I67163" s="51"/>
      <c r="M67163" s="51"/>
    </row>
    <row r="67164" spans="9:13">
      <c r="I67164" s="51"/>
      <c r="M67164" s="51"/>
    </row>
    <row r="67165" spans="9:13">
      <c r="I67165" s="51"/>
      <c r="M67165" s="51"/>
    </row>
    <row r="67166" spans="9:13">
      <c r="I67166" s="51"/>
      <c r="M67166" s="51"/>
    </row>
    <row r="67167" spans="9:13">
      <c r="I67167" s="51"/>
      <c r="M67167" s="51"/>
    </row>
    <row r="67168" spans="9:13">
      <c r="I67168" s="51"/>
      <c r="M67168" s="51"/>
    </row>
    <row r="67169" spans="9:13">
      <c r="I67169" s="51"/>
      <c r="M67169" s="51"/>
    </row>
    <row r="67170" spans="9:13">
      <c r="I67170" s="51"/>
      <c r="M67170" s="51"/>
    </row>
    <row r="67171" spans="9:13">
      <c r="I67171" s="51"/>
      <c r="M67171" s="51"/>
    </row>
    <row r="67172" spans="9:13">
      <c r="I67172" s="51"/>
      <c r="M67172" s="51"/>
    </row>
    <row r="67173" spans="9:13">
      <c r="I67173" s="51"/>
      <c r="M67173" s="51"/>
    </row>
    <row r="67174" spans="9:13">
      <c r="I67174" s="51"/>
      <c r="M67174" s="51"/>
    </row>
    <row r="67175" spans="9:13">
      <c r="I67175" s="51"/>
      <c r="M67175" s="51"/>
    </row>
    <row r="67176" spans="9:13">
      <c r="I67176" s="51"/>
      <c r="M67176" s="51"/>
    </row>
    <row r="67177" spans="9:13">
      <c r="I67177" s="51"/>
      <c r="M67177" s="51"/>
    </row>
    <row r="67178" spans="9:13">
      <c r="I67178" s="51"/>
      <c r="M67178" s="51"/>
    </row>
    <row r="67179" spans="9:13">
      <c r="I67179" s="51"/>
      <c r="M67179" s="51"/>
    </row>
    <row r="67180" spans="9:13">
      <c r="I67180" s="51"/>
      <c r="M67180" s="51"/>
    </row>
    <row r="67181" spans="9:13">
      <c r="I67181" s="51"/>
      <c r="M67181" s="51"/>
    </row>
    <row r="67182" spans="9:13">
      <c r="I67182" s="51"/>
      <c r="M67182" s="51"/>
    </row>
    <row r="67183" spans="9:13">
      <c r="I67183" s="51"/>
      <c r="M67183" s="51"/>
    </row>
    <row r="67184" spans="9:13">
      <c r="I67184" s="51"/>
      <c r="M67184" s="51"/>
    </row>
    <row r="67185" spans="9:13">
      <c r="I67185" s="51"/>
      <c r="M67185" s="51"/>
    </row>
    <row r="67186" spans="9:13">
      <c r="I67186" s="51"/>
      <c r="M67186" s="51"/>
    </row>
    <row r="67187" spans="9:13">
      <c r="I67187" s="51"/>
      <c r="M67187" s="51"/>
    </row>
    <row r="67188" spans="9:13">
      <c r="I67188" s="51"/>
      <c r="M67188" s="51"/>
    </row>
    <row r="67189" spans="9:13">
      <c r="I67189" s="51"/>
      <c r="M67189" s="51"/>
    </row>
    <row r="67190" spans="9:13">
      <c r="I67190" s="51"/>
      <c r="M67190" s="51"/>
    </row>
    <row r="67191" spans="9:13">
      <c r="I67191" s="51"/>
      <c r="M67191" s="51"/>
    </row>
    <row r="67192" spans="9:13">
      <c r="I67192" s="51"/>
      <c r="M67192" s="51"/>
    </row>
    <row r="67193" spans="9:13">
      <c r="I67193" s="51"/>
      <c r="M67193" s="51"/>
    </row>
    <row r="67194" spans="9:13">
      <c r="I67194" s="51"/>
      <c r="M67194" s="51"/>
    </row>
    <row r="67195" spans="9:13">
      <c r="I67195" s="51"/>
      <c r="M67195" s="51"/>
    </row>
    <row r="67196" spans="9:13">
      <c r="I67196" s="51"/>
      <c r="M67196" s="51"/>
    </row>
    <row r="67197" spans="9:13">
      <c r="I67197" s="51"/>
      <c r="M67197" s="51"/>
    </row>
    <row r="67198" spans="9:13">
      <c r="I67198" s="51"/>
      <c r="M67198" s="51"/>
    </row>
    <row r="67199" spans="9:13">
      <c r="I67199" s="51"/>
      <c r="M67199" s="51"/>
    </row>
    <row r="67200" spans="9:13">
      <c r="I67200" s="51"/>
      <c r="M67200" s="51"/>
    </row>
    <row r="67201" spans="9:13">
      <c r="I67201" s="51"/>
      <c r="M67201" s="51"/>
    </row>
    <row r="67202" spans="9:13">
      <c r="I67202" s="51"/>
      <c r="M67202" s="51"/>
    </row>
    <row r="67203" spans="9:13">
      <c r="I67203" s="51"/>
      <c r="M67203" s="51"/>
    </row>
    <row r="67204" spans="9:13">
      <c r="I67204" s="51"/>
      <c r="M67204" s="51"/>
    </row>
    <row r="67205" spans="9:13">
      <c r="I67205" s="51"/>
      <c r="M67205" s="51"/>
    </row>
    <row r="67206" spans="9:13">
      <c r="I67206" s="51"/>
      <c r="M67206" s="51"/>
    </row>
    <row r="67207" spans="9:13">
      <c r="I67207" s="51"/>
      <c r="M67207" s="51"/>
    </row>
    <row r="67208" spans="9:13">
      <c r="I67208" s="51"/>
      <c r="M67208" s="51"/>
    </row>
    <row r="67209" spans="9:13">
      <c r="I67209" s="51"/>
      <c r="M67209" s="51"/>
    </row>
    <row r="67210" spans="9:13">
      <c r="I67210" s="51"/>
      <c r="M67210" s="51"/>
    </row>
    <row r="67211" spans="9:13">
      <c r="I67211" s="51"/>
      <c r="M67211" s="51"/>
    </row>
    <row r="67212" spans="9:13">
      <c r="I67212" s="51"/>
      <c r="M67212" s="51"/>
    </row>
    <row r="67213" spans="9:13">
      <c r="I67213" s="51"/>
      <c r="M67213" s="51"/>
    </row>
    <row r="67214" spans="9:13">
      <c r="I67214" s="51"/>
      <c r="M67214" s="51"/>
    </row>
    <row r="67215" spans="9:13">
      <c r="I67215" s="51"/>
      <c r="M67215" s="51"/>
    </row>
    <row r="67216" spans="9:13">
      <c r="I67216" s="51"/>
      <c r="M67216" s="51"/>
    </row>
    <row r="67217" spans="9:13">
      <c r="I67217" s="51"/>
      <c r="M67217" s="51"/>
    </row>
    <row r="67218" spans="9:13">
      <c r="I67218" s="51"/>
      <c r="M67218" s="51"/>
    </row>
    <row r="67219" spans="9:13">
      <c r="I67219" s="51"/>
      <c r="M67219" s="51"/>
    </row>
    <row r="67220" spans="9:13">
      <c r="I67220" s="51"/>
      <c r="M67220" s="51"/>
    </row>
    <row r="67221" spans="9:13">
      <c r="I67221" s="51"/>
      <c r="M67221" s="51"/>
    </row>
    <row r="67222" spans="9:13">
      <c r="I67222" s="51"/>
      <c r="M67222" s="51"/>
    </row>
    <row r="67223" spans="9:13">
      <c r="I67223" s="51"/>
      <c r="M67223" s="51"/>
    </row>
    <row r="67224" spans="9:13">
      <c r="I67224" s="51"/>
      <c r="M67224" s="51"/>
    </row>
    <row r="67225" spans="9:13">
      <c r="I67225" s="51"/>
      <c r="M67225" s="51"/>
    </row>
    <row r="67226" spans="9:13">
      <c r="I67226" s="51"/>
      <c r="M67226" s="51"/>
    </row>
    <row r="67227" spans="9:13">
      <c r="I67227" s="51"/>
      <c r="M67227" s="51"/>
    </row>
    <row r="67228" spans="9:13">
      <c r="I67228" s="51"/>
      <c r="M67228" s="51"/>
    </row>
    <row r="67229" spans="9:13">
      <c r="I67229" s="51"/>
      <c r="M67229" s="51"/>
    </row>
    <row r="67230" spans="9:13">
      <c r="I67230" s="51"/>
      <c r="M67230" s="51"/>
    </row>
    <row r="67231" spans="9:13">
      <c r="I67231" s="51"/>
      <c r="M67231" s="51"/>
    </row>
    <row r="67232" spans="9:13">
      <c r="I67232" s="51"/>
      <c r="M67232" s="51"/>
    </row>
    <row r="67233" spans="9:13">
      <c r="I67233" s="51"/>
      <c r="M67233" s="51"/>
    </row>
    <row r="67234" spans="9:13">
      <c r="I67234" s="51"/>
      <c r="M67234" s="51"/>
    </row>
    <row r="67235" spans="9:13">
      <c r="I67235" s="51"/>
      <c r="M67235" s="51"/>
    </row>
    <row r="67236" spans="9:13">
      <c r="I67236" s="51"/>
      <c r="M67236" s="51"/>
    </row>
    <row r="67237" spans="9:13">
      <c r="I67237" s="51"/>
      <c r="M67237" s="51"/>
    </row>
    <row r="67238" spans="9:13">
      <c r="I67238" s="51"/>
      <c r="M67238" s="51"/>
    </row>
    <row r="67239" spans="9:13">
      <c r="I67239" s="51"/>
      <c r="M67239" s="51"/>
    </row>
    <row r="67240" spans="9:13">
      <c r="I67240" s="51"/>
      <c r="M67240" s="51"/>
    </row>
    <row r="67241" spans="9:13">
      <c r="I67241" s="51"/>
      <c r="M67241" s="51"/>
    </row>
    <row r="67242" spans="9:13">
      <c r="I67242" s="51"/>
      <c r="M67242" s="51"/>
    </row>
    <row r="67243" spans="9:13">
      <c r="I67243" s="51"/>
      <c r="M67243" s="51"/>
    </row>
    <row r="67244" spans="9:13">
      <c r="I67244" s="51"/>
      <c r="M67244" s="51"/>
    </row>
    <row r="67245" spans="9:13">
      <c r="I67245" s="51"/>
      <c r="M67245" s="51"/>
    </row>
    <row r="67246" spans="9:13">
      <c r="I67246" s="51"/>
      <c r="M67246" s="51"/>
    </row>
    <row r="67247" spans="9:13">
      <c r="I67247" s="51"/>
      <c r="M67247" s="51"/>
    </row>
    <row r="67248" spans="9:13">
      <c r="I67248" s="51"/>
      <c r="M67248" s="51"/>
    </row>
    <row r="67249" spans="9:13">
      <c r="I67249" s="51"/>
      <c r="M67249" s="51"/>
    </row>
    <row r="67250" spans="9:13">
      <c r="I67250" s="51"/>
      <c r="M67250" s="51"/>
    </row>
    <row r="67251" spans="9:13">
      <c r="I67251" s="51"/>
      <c r="M67251" s="51"/>
    </row>
    <row r="67252" spans="9:13">
      <c r="I67252" s="51"/>
      <c r="M67252" s="51"/>
    </row>
    <row r="67253" spans="9:13">
      <c r="I67253" s="51"/>
      <c r="M67253" s="51"/>
    </row>
    <row r="67254" spans="9:13">
      <c r="I67254" s="51"/>
      <c r="M67254" s="51"/>
    </row>
    <row r="67255" spans="9:13">
      <c r="I67255" s="51"/>
      <c r="M67255" s="51"/>
    </row>
    <row r="67256" spans="9:13">
      <c r="I67256" s="51"/>
      <c r="M67256" s="51"/>
    </row>
    <row r="67257" spans="9:13">
      <c r="I67257" s="51"/>
      <c r="M67257" s="51"/>
    </row>
    <row r="67258" spans="9:13">
      <c r="I67258" s="51"/>
      <c r="M67258" s="51"/>
    </row>
    <row r="67259" spans="9:13">
      <c r="I67259" s="51"/>
      <c r="M67259" s="51"/>
    </row>
    <row r="67260" spans="9:13">
      <c r="I67260" s="51"/>
      <c r="M67260" s="51"/>
    </row>
    <row r="67261" spans="9:13">
      <c r="I67261" s="51"/>
      <c r="M67261" s="51"/>
    </row>
    <row r="67262" spans="9:13">
      <c r="I67262" s="51"/>
      <c r="M67262" s="51"/>
    </row>
    <row r="67263" spans="9:13">
      <c r="I67263" s="51"/>
      <c r="M67263" s="51"/>
    </row>
    <row r="67264" spans="9:13">
      <c r="I67264" s="51"/>
      <c r="M67264" s="51"/>
    </row>
    <row r="67265" spans="9:13">
      <c r="I67265" s="51"/>
      <c r="M67265" s="51"/>
    </row>
    <row r="67266" spans="9:13">
      <c r="I67266" s="51"/>
      <c r="M67266" s="51"/>
    </row>
    <row r="67267" spans="9:13">
      <c r="I67267" s="51"/>
      <c r="M67267" s="51"/>
    </row>
    <row r="67268" spans="9:13">
      <c r="I67268" s="51"/>
      <c r="M67268" s="51"/>
    </row>
    <row r="67269" spans="9:13">
      <c r="I67269" s="51"/>
      <c r="M67269" s="51"/>
    </row>
    <row r="67270" spans="9:13">
      <c r="I67270" s="51"/>
      <c r="M67270" s="51"/>
    </row>
    <row r="67271" spans="9:13">
      <c r="I67271" s="51"/>
      <c r="M67271" s="51"/>
    </row>
    <row r="67272" spans="9:13">
      <c r="I67272" s="51"/>
      <c r="M67272" s="51"/>
    </row>
    <row r="67273" spans="9:13">
      <c r="I67273" s="51"/>
      <c r="M67273" s="51"/>
    </row>
    <row r="67274" spans="9:13">
      <c r="I67274" s="51"/>
      <c r="M67274" s="51"/>
    </row>
    <row r="67275" spans="9:13">
      <c r="I67275" s="51"/>
      <c r="M67275" s="51"/>
    </row>
    <row r="67276" spans="9:13">
      <c r="I67276" s="51"/>
      <c r="M67276" s="51"/>
    </row>
    <row r="67277" spans="9:13">
      <c r="I67277" s="51"/>
      <c r="M67277" s="51"/>
    </row>
    <row r="67278" spans="9:13">
      <c r="I67278" s="51"/>
      <c r="M67278" s="51"/>
    </row>
    <row r="67279" spans="9:13">
      <c r="I67279" s="51"/>
      <c r="M67279" s="51"/>
    </row>
    <row r="67280" spans="9:13">
      <c r="I67280" s="51"/>
      <c r="M67280" s="51"/>
    </row>
    <row r="67281" spans="9:13">
      <c r="I67281" s="51"/>
      <c r="M67281" s="51"/>
    </row>
    <row r="67282" spans="9:13">
      <c r="I67282" s="51"/>
      <c r="M67282" s="51"/>
    </row>
    <row r="67283" spans="9:13">
      <c r="I67283" s="51"/>
      <c r="M67283" s="51"/>
    </row>
    <row r="67284" spans="9:13">
      <c r="I67284" s="51"/>
      <c r="M67284" s="51"/>
    </row>
    <row r="67285" spans="9:13">
      <c r="I67285" s="51"/>
      <c r="M67285" s="51"/>
    </row>
    <row r="67286" spans="9:13">
      <c r="I67286" s="51"/>
      <c r="M67286" s="51"/>
    </row>
    <row r="67287" spans="9:13">
      <c r="I67287" s="51"/>
      <c r="M67287" s="51"/>
    </row>
    <row r="67288" spans="9:13">
      <c r="I67288" s="51"/>
      <c r="M67288" s="51"/>
    </row>
    <row r="67289" spans="9:13">
      <c r="I67289" s="51"/>
      <c r="M67289" s="51"/>
    </row>
    <row r="67290" spans="9:13">
      <c r="I67290" s="51"/>
      <c r="M67290" s="51"/>
    </row>
    <row r="67291" spans="9:13">
      <c r="I67291" s="51"/>
      <c r="M67291" s="51"/>
    </row>
    <row r="67292" spans="9:13">
      <c r="I67292" s="51"/>
      <c r="M67292" s="51"/>
    </row>
    <row r="67293" spans="9:13">
      <c r="I67293" s="51"/>
      <c r="M67293" s="51"/>
    </row>
    <row r="67294" spans="9:13">
      <c r="I67294" s="51"/>
      <c r="M67294" s="51"/>
    </row>
    <row r="67295" spans="9:13">
      <c r="I67295" s="51"/>
      <c r="M67295" s="51"/>
    </row>
    <row r="67296" spans="9:13">
      <c r="I67296" s="51"/>
      <c r="M67296" s="51"/>
    </row>
    <row r="67297" spans="9:13">
      <c r="I67297" s="51"/>
      <c r="M67297" s="51"/>
    </row>
    <row r="67298" spans="9:13">
      <c r="I67298" s="51"/>
      <c r="M67298" s="51"/>
    </row>
    <row r="67299" spans="9:13">
      <c r="I67299" s="51"/>
      <c r="M67299" s="51"/>
    </row>
    <row r="67300" spans="9:13">
      <c r="I67300" s="51"/>
      <c r="M67300" s="51"/>
    </row>
    <row r="67301" spans="9:13">
      <c r="I67301" s="51"/>
      <c r="M67301" s="51"/>
    </row>
    <row r="67302" spans="9:13">
      <c r="I67302" s="51"/>
      <c r="M67302" s="51"/>
    </row>
    <row r="67303" spans="9:13">
      <c r="I67303" s="51"/>
      <c r="M67303" s="51"/>
    </row>
    <row r="67304" spans="9:13">
      <c r="I67304" s="51"/>
      <c r="M67304" s="51"/>
    </row>
    <row r="67305" spans="9:13">
      <c r="I67305" s="51"/>
      <c r="M67305" s="51"/>
    </row>
    <row r="67306" spans="9:13">
      <c r="I67306" s="51"/>
      <c r="M67306" s="51"/>
    </row>
    <row r="67307" spans="9:13">
      <c r="I67307" s="51"/>
      <c r="M67307" s="51"/>
    </row>
    <row r="67308" spans="9:13">
      <c r="I67308" s="51"/>
      <c r="M67308" s="51"/>
    </row>
    <row r="67309" spans="9:13">
      <c r="I67309" s="51"/>
      <c r="M67309" s="51"/>
    </row>
    <row r="67310" spans="9:13">
      <c r="I67310" s="51"/>
      <c r="M67310" s="51"/>
    </row>
    <row r="67311" spans="9:13">
      <c r="I67311" s="51"/>
      <c r="M67311" s="51"/>
    </row>
    <row r="67312" spans="9:13">
      <c r="I67312" s="51"/>
      <c r="M67312" s="51"/>
    </row>
    <row r="67313" spans="9:13">
      <c r="I67313" s="51"/>
      <c r="M67313" s="51"/>
    </row>
    <row r="67314" spans="9:13">
      <c r="I67314" s="51"/>
      <c r="M67314" s="51"/>
    </row>
    <row r="67315" spans="9:13">
      <c r="I67315" s="51"/>
      <c r="M67315" s="51"/>
    </row>
    <row r="67316" spans="9:13">
      <c r="I67316" s="51"/>
      <c r="M67316" s="51"/>
    </row>
    <row r="67317" spans="9:13">
      <c r="I67317" s="51"/>
      <c r="M67317" s="51"/>
    </row>
    <row r="67318" spans="9:13">
      <c r="I67318" s="51"/>
      <c r="M67318" s="51"/>
    </row>
    <row r="67319" spans="9:13">
      <c r="I67319" s="51"/>
      <c r="M67319" s="51"/>
    </row>
    <row r="67320" spans="9:13">
      <c r="I67320" s="51"/>
      <c r="M67320" s="51"/>
    </row>
    <row r="67321" spans="9:13">
      <c r="I67321" s="51"/>
      <c r="M67321" s="51"/>
    </row>
    <row r="67322" spans="9:13">
      <c r="I67322" s="51"/>
      <c r="M67322" s="51"/>
    </row>
    <row r="67323" spans="9:13">
      <c r="I67323" s="51"/>
      <c r="M67323" s="51"/>
    </row>
    <row r="67324" spans="9:13">
      <c r="I67324" s="51"/>
      <c r="M67324" s="51"/>
    </row>
    <row r="67325" spans="9:13">
      <c r="I67325" s="51"/>
      <c r="M67325" s="51"/>
    </row>
    <row r="67326" spans="9:13">
      <c r="I67326" s="51"/>
      <c r="M67326" s="51"/>
    </row>
    <row r="67327" spans="9:13">
      <c r="I67327" s="51"/>
      <c r="M67327" s="51"/>
    </row>
    <row r="67328" spans="9:13">
      <c r="I67328" s="51"/>
      <c r="M67328" s="51"/>
    </row>
    <row r="67329" spans="9:13">
      <c r="I67329" s="51"/>
      <c r="M67329" s="51"/>
    </row>
    <row r="67330" spans="9:13">
      <c r="I67330" s="51"/>
      <c r="M67330" s="51"/>
    </row>
    <row r="67331" spans="9:13">
      <c r="I67331" s="51"/>
      <c r="M67331" s="51"/>
    </row>
    <row r="67332" spans="9:13">
      <c r="I67332" s="51"/>
      <c r="M67332" s="51"/>
    </row>
    <row r="67333" spans="9:13">
      <c r="I67333" s="51"/>
      <c r="M67333" s="51"/>
    </row>
    <row r="67334" spans="9:13">
      <c r="I67334" s="51"/>
      <c r="M67334" s="51"/>
    </row>
    <row r="67335" spans="9:13">
      <c r="I67335" s="51"/>
      <c r="M67335" s="51"/>
    </row>
    <row r="67336" spans="9:13">
      <c r="I67336" s="51"/>
      <c r="M67336" s="51"/>
    </row>
    <row r="67337" spans="9:13">
      <c r="I67337" s="51"/>
      <c r="M67337" s="51"/>
    </row>
    <row r="67338" spans="9:13">
      <c r="I67338" s="51"/>
      <c r="M67338" s="51"/>
    </row>
    <row r="67339" spans="9:13">
      <c r="I67339" s="51"/>
      <c r="M67339" s="51"/>
    </row>
    <row r="67340" spans="9:13">
      <c r="I67340" s="51"/>
      <c r="M67340" s="51"/>
    </row>
    <row r="67341" spans="9:13">
      <c r="I67341" s="51"/>
      <c r="M67341" s="51"/>
    </row>
    <row r="67342" spans="9:13">
      <c r="I67342" s="51"/>
      <c r="M67342" s="51"/>
    </row>
    <row r="67343" spans="9:13">
      <c r="I67343" s="51"/>
      <c r="M67343" s="51"/>
    </row>
    <row r="67344" spans="9:13">
      <c r="I67344" s="51"/>
      <c r="M67344" s="51"/>
    </row>
    <row r="67345" spans="9:13">
      <c r="I67345" s="51"/>
      <c r="M67345" s="51"/>
    </row>
    <row r="67346" spans="9:13">
      <c r="I67346" s="51"/>
      <c r="M67346" s="51"/>
    </row>
    <row r="67347" spans="9:13">
      <c r="I67347" s="51"/>
      <c r="M67347" s="51"/>
    </row>
    <row r="67348" spans="9:13">
      <c r="I67348" s="51"/>
      <c r="M67348" s="51"/>
    </row>
    <row r="67349" spans="9:13">
      <c r="I67349" s="51"/>
      <c r="M67349" s="51"/>
    </row>
    <row r="67350" spans="9:13">
      <c r="I67350" s="51"/>
      <c r="M67350" s="51"/>
    </row>
    <row r="67351" spans="9:13">
      <c r="I67351" s="51"/>
      <c r="M67351" s="51"/>
    </row>
    <row r="67352" spans="9:13">
      <c r="I67352" s="51"/>
      <c r="M67352" s="51"/>
    </row>
    <row r="67353" spans="9:13">
      <c r="I67353" s="51"/>
      <c r="M67353" s="51"/>
    </row>
    <row r="67354" spans="9:13">
      <c r="I67354" s="51"/>
      <c r="M67354" s="51"/>
    </row>
    <row r="67355" spans="9:13">
      <c r="I67355" s="51"/>
      <c r="M67355" s="51"/>
    </row>
    <row r="67356" spans="9:13">
      <c r="I67356" s="51"/>
      <c r="M67356" s="51"/>
    </row>
    <row r="67357" spans="9:13">
      <c r="I67357" s="51"/>
      <c r="M67357" s="51"/>
    </row>
    <row r="67358" spans="9:13">
      <c r="I67358" s="51"/>
      <c r="M67358" s="51"/>
    </row>
    <row r="67359" spans="9:13">
      <c r="I67359" s="51"/>
      <c r="M67359" s="51"/>
    </row>
    <row r="67360" spans="9:13">
      <c r="I67360" s="51"/>
      <c r="M67360" s="51"/>
    </row>
    <row r="67361" spans="9:13">
      <c r="I67361" s="51"/>
      <c r="M67361" s="51"/>
    </row>
    <row r="67362" spans="9:13">
      <c r="I67362" s="51"/>
      <c r="M67362" s="51"/>
    </row>
    <row r="67363" spans="9:13">
      <c r="I67363" s="51"/>
      <c r="M67363" s="51"/>
    </row>
    <row r="67364" spans="9:13">
      <c r="I67364" s="51"/>
      <c r="M67364" s="51"/>
    </row>
    <row r="67365" spans="9:13">
      <c r="I67365" s="51"/>
      <c r="M67365" s="51"/>
    </row>
    <row r="67366" spans="9:13">
      <c r="I67366" s="51"/>
      <c r="M67366" s="51"/>
    </row>
    <row r="67367" spans="9:13">
      <c r="I67367" s="51"/>
      <c r="M67367" s="51"/>
    </row>
    <row r="67368" spans="9:13">
      <c r="I67368" s="51"/>
      <c r="M67368" s="51"/>
    </row>
    <row r="67369" spans="9:13">
      <c r="I67369" s="51"/>
      <c r="M67369" s="51"/>
    </row>
    <row r="67370" spans="9:13">
      <c r="I67370" s="51"/>
      <c r="M67370" s="51"/>
    </row>
    <row r="67371" spans="9:13">
      <c r="I67371" s="51"/>
      <c r="M67371" s="51"/>
    </row>
    <row r="67372" spans="9:13">
      <c r="I67372" s="51"/>
      <c r="M67372" s="51"/>
    </row>
    <row r="67373" spans="9:13">
      <c r="I67373" s="51"/>
      <c r="M67373" s="51"/>
    </row>
    <row r="67374" spans="9:13">
      <c r="I67374" s="51"/>
      <c r="M67374" s="51"/>
    </row>
    <row r="67375" spans="9:13">
      <c r="I67375" s="51"/>
      <c r="M67375" s="51"/>
    </row>
    <row r="67376" spans="9:13">
      <c r="I67376" s="51"/>
      <c r="M67376" s="51"/>
    </row>
    <row r="67377" spans="9:13">
      <c r="I67377" s="51"/>
      <c r="M67377" s="51"/>
    </row>
    <row r="67378" spans="9:13">
      <c r="I67378" s="51"/>
      <c r="M67378" s="51"/>
    </row>
    <row r="67379" spans="9:13">
      <c r="I67379" s="51"/>
      <c r="M67379" s="51"/>
    </row>
    <row r="67380" spans="9:13">
      <c r="I67380" s="51"/>
      <c r="M67380" s="51"/>
    </row>
    <row r="67381" spans="9:13">
      <c r="I67381" s="51"/>
      <c r="M67381" s="51"/>
    </row>
    <row r="67382" spans="9:13">
      <c r="I67382" s="51"/>
      <c r="M67382" s="51"/>
    </row>
    <row r="67383" spans="9:13">
      <c r="I67383" s="51"/>
      <c r="M67383" s="51"/>
    </row>
    <row r="67384" spans="9:13">
      <c r="I67384" s="51"/>
      <c r="M67384" s="51"/>
    </row>
    <row r="67385" spans="9:13">
      <c r="I67385" s="51"/>
      <c r="M67385" s="51"/>
    </row>
    <row r="67386" spans="9:13">
      <c r="I67386" s="51"/>
      <c r="M67386" s="51"/>
    </row>
    <row r="67387" spans="9:13">
      <c r="I67387" s="51"/>
      <c r="M67387" s="51"/>
    </row>
    <row r="67388" spans="9:13">
      <c r="I67388" s="51"/>
      <c r="M67388" s="51"/>
    </row>
    <row r="67389" spans="9:13">
      <c r="I67389" s="51"/>
      <c r="M67389" s="51"/>
    </row>
    <row r="67390" spans="9:13">
      <c r="I67390" s="51"/>
      <c r="M67390" s="51"/>
    </row>
    <row r="67391" spans="9:13">
      <c r="I67391" s="51"/>
      <c r="M67391" s="51"/>
    </row>
    <row r="67392" spans="9:13">
      <c r="I67392" s="51"/>
      <c r="M67392" s="51"/>
    </row>
    <row r="67393" spans="9:13">
      <c r="I67393" s="51"/>
      <c r="M67393" s="51"/>
    </row>
    <row r="67394" spans="9:13">
      <c r="I67394" s="51"/>
      <c r="M67394" s="51"/>
    </row>
    <row r="67395" spans="9:13">
      <c r="I67395" s="51"/>
      <c r="M67395" s="51"/>
    </row>
    <row r="67396" spans="9:13">
      <c r="I67396" s="51"/>
      <c r="M67396" s="51"/>
    </row>
    <row r="67397" spans="9:13">
      <c r="I67397" s="51"/>
      <c r="M67397" s="51"/>
    </row>
    <row r="67398" spans="9:13">
      <c r="I67398" s="51"/>
      <c r="M67398" s="51"/>
    </row>
    <row r="67399" spans="9:13">
      <c r="I67399" s="51"/>
      <c r="M67399" s="51"/>
    </row>
    <row r="67400" spans="9:13">
      <c r="I67400" s="51"/>
      <c r="M67400" s="51"/>
    </row>
    <row r="67401" spans="9:13">
      <c r="I67401" s="51"/>
      <c r="M67401" s="51"/>
    </row>
    <row r="67402" spans="9:13">
      <c r="I67402" s="51"/>
      <c r="M67402" s="51"/>
    </row>
    <row r="67403" spans="9:13">
      <c r="I67403" s="51"/>
      <c r="M67403" s="51"/>
    </row>
    <row r="67404" spans="9:13">
      <c r="I67404" s="51"/>
      <c r="M67404" s="51"/>
    </row>
    <row r="67405" spans="9:13">
      <c r="I67405" s="51"/>
      <c r="M67405" s="51"/>
    </row>
    <row r="67406" spans="9:13">
      <c r="I67406" s="51"/>
      <c r="M67406" s="51"/>
    </row>
    <row r="67407" spans="9:13">
      <c r="I67407" s="51"/>
      <c r="M67407" s="51"/>
    </row>
    <row r="67408" spans="9:13">
      <c r="I67408" s="51"/>
      <c r="M67408" s="51"/>
    </row>
    <row r="67409" spans="9:13">
      <c r="I67409" s="51"/>
      <c r="M67409" s="51"/>
    </row>
    <row r="67410" spans="9:13">
      <c r="I67410" s="51"/>
      <c r="M67410" s="51"/>
    </row>
    <row r="67411" spans="9:13">
      <c r="I67411" s="51"/>
      <c r="M67411" s="51"/>
    </row>
    <row r="67412" spans="9:13">
      <c r="I67412" s="51"/>
      <c r="M67412" s="51"/>
    </row>
    <row r="67413" spans="9:13">
      <c r="I67413" s="51"/>
      <c r="M67413" s="51"/>
    </row>
    <row r="67414" spans="9:13">
      <c r="I67414" s="51"/>
      <c r="M67414" s="51"/>
    </row>
    <row r="67415" spans="9:13">
      <c r="I67415" s="51"/>
      <c r="M67415" s="51"/>
    </row>
    <row r="67416" spans="9:13">
      <c r="I67416" s="51"/>
      <c r="M67416" s="51"/>
    </row>
    <row r="67417" spans="9:13">
      <c r="I67417" s="51"/>
      <c r="M67417" s="51"/>
    </row>
    <row r="67418" spans="9:13">
      <c r="I67418" s="51"/>
      <c r="M67418" s="51"/>
    </row>
    <row r="67419" spans="9:13">
      <c r="I67419" s="51"/>
      <c r="M67419" s="51"/>
    </row>
    <row r="67420" spans="9:13">
      <c r="I67420" s="51"/>
      <c r="M67420" s="51"/>
    </row>
    <row r="67421" spans="9:13">
      <c r="I67421" s="51"/>
      <c r="M67421" s="51"/>
    </row>
    <row r="67422" spans="9:13">
      <c r="I67422" s="51"/>
      <c r="M67422" s="51"/>
    </row>
    <row r="67423" spans="9:13">
      <c r="I67423" s="51"/>
      <c r="M67423" s="51"/>
    </row>
    <row r="67424" spans="9:13">
      <c r="I67424" s="51"/>
      <c r="M67424" s="51"/>
    </row>
    <row r="67425" spans="9:13">
      <c r="I67425" s="51"/>
      <c r="M67425" s="51"/>
    </row>
    <row r="67426" spans="9:13">
      <c r="I67426" s="51"/>
      <c r="M67426" s="51"/>
    </row>
    <row r="67427" spans="9:13">
      <c r="I67427" s="51"/>
      <c r="M67427" s="51"/>
    </row>
    <row r="67428" spans="9:13">
      <c r="I67428" s="51"/>
      <c r="M67428" s="51"/>
    </row>
    <row r="67429" spans="9:13">
      <c r="I67429" s="51"/>
      <c r="M67429" s="51"/>
    </row>
    <row r="67430" spans="9:13">
      <c r="I67430" s="51"/>
      <c r="M67430" s="51"/>
    </row>
    <row r="67431" spans="9:13">
      <c r="I67431" s="51"/>
      <c r="M67431" s="51"/>
    </row>
    <row r="67432" spans="9:13">
      <c r="I67432" s="51"/>
      <c r="M67432" s="51"/>
    </row>
    <row r="67433" spans="9:13">
      <c r="I67433" s="51"/>
      <c r="M67433" s="51"/>
    </row>
    <row r="67434" spans="9:13">
      <c r="I67434" s="51"/>
      <c r="M67434" s="51"/>
    </row>
    <row r="67435" spans="9:13">
      <c r="I67435" s="51"/>
      <c r="M67435" s="51"/>
    </row>
    <row r="67436" spans="9:13">
      <c r="I67436" s="51"/>
      <c r="M67436" s="51"/>
    </row>
    <row r="67437" spans="9:13">
      <c r="I67437" s="51"/>
      <c r="M67437" s="51"/>
    </row>
    <row r="67438" spans="9:13">
      <c r="I67438" s="51"/>
      <c r="M67438" s="51"/>
    </row>
    <row r="67439" spans="9:13">
      <c r="I67439" s="51"/>
      <c r="M67439" s="51"/>
    </row>
    <row r="67440" spans="9:13">
      <c r="I67440" s="51"/>
      <c r="M67440" s="51"/>
    </row>
    <row r="67441" spans="9:13">
      <c r="I67441" s="51"/>
      <c r="M67441" s="51"/>
    </row>
    <row r="67442" spans="9:13">
      <c r="I67442" s="51"/>
      <c r="M67442" s="51"/>
    </row>
    <row r="67443" spans="9:13">
      <c r="I67443" s="51"/>
      <c r="M67443" s="51"/>
    </row>
    <row r="67444" spans="9:13">
      <c r="I67444" s="51"/>
      <c r="M67444" s="51"/>
    </row>
    <row r="67445" spans="9:13">
      <c r="I67445" s="51"/>
      <c r="M67445" s="51"/>
    </row>
    <row r="67446" spans="9:13">
      <c r="I67446" s="51"/>
      <c r="M67446" s="51"/>
    </row>
    <row r="67447" spans="9:13">
      <c r="I67447" s="51"/>
      <c r="M67447" s="51"/>
    </row>
    <row r="67448" spans="9:13">
      <c r="I67448" s="51"/>
      <c r="M67448" s="51"/>
    </row>
    <row r="67449" spans="9:13">
      <c r="I67449" s="51"/>
      <c r="M67449" s="51"/>
    </row>
    <row r="67450" spans="9:13">
      <c r="I67450" s="51"/>
      <c r="M67450" s="51"/>
    </row>
    <row r="67451" spans="9:13">
      <c r="I67451" s="51"/>
      <c r="M67451" s="51"/>
    </row>
    <row r="67452" spans="9:13">
      <c r="I67452" s="51"/>
      <c r="M67452" s="51"/>
    </row>
    <row r="67453" spans="9:13">
      <c r="I67453" s="51"/>
      <c r="M67453" s="51"/>
    </row>
    <row r="67454" spans="9:13">
      <c r="I67454" s="51"/>
      <c r="M67454" s="51"/>
    </row>
    <row r="67455" spans="9:13">
      <c r="I67455" s="51"/>
      <c r="M67455" s="51"/>
    </row>
    <row r="67456" spans="9:13">
      <c r="I67456" s="51"/>
      <c r="M67456" s="51"/>
    </row>
    <row r="67457" spans="9:13">
      <c r="I67457" s="51"/>
      <c r="M67457" s="51"/>
    </row>
    <row r="67458" spans="9:13">
      <c r="I67458" s="51"/>
      <c r="M67458" s="51"/>
    </row>
    <row r="67459" spans="9:13">
      <c r="I67459" s="51"/>
      <c r="M67459" s="51"/>
    </row>
    <row r="67460" spans="9:13">
      <c r="I67460" s="51"/>
      <c r="M67460" s="51"/>
    </row>
    <row r="67461" spans="9:13">
      <c r="I67461" s="51"/>
      <c r="M67461" s="51"/>
    </row>
    <row r="67462" spans="9:13">
      <c r="I67462" s="51"/>
      <c r="M67462" s="51"/>
    </row>
    <row r="67463" spans="9:13">
      <c r="I67463" s="51"/>
      <c r="M67463" s="51"/>
    </row>
    <row r="67464" spans="9:13">
      <c r="I67464" s="51"/>
      <c r="M67464" s="51"/>
    </row>
    <row r="67465" spans="9:13">
      <c r="I67465" s="51"/>
      <c r="M67465" s="51"/>
    </row>
    <row r="67466" spans="9:13">
      <c r="I67466" s="51"/>
      <c r="M67466" s="51"/>
    </row>
    <row r="67467" spans="9:13">
      <c r="I67467" s="51"/>
      <c r="M67467" s="51"/>
    </row>
    <row r="67468" spans="9:13">
      <c r="I67468" s="51"/>
      <c r="M67468" s="51"/>
    </row>
    <row r="67469" spans="9:13">
      <c r="I67469" s="51"/>
      <c r="M67469" s="51"/>
    </row>
    <row r="67470" spans="9:13">
      <c r="I67470" s="51"/>
      <c r="M67470" s="51"/>
    </row>
    <row r="67471" spans="9:13">
      <c r="I67471" s="51"/>
      <c r="M67471" s="51"/>
    </row>
    <row r="67472" spans="9:13">
      <c r="I67472" s="51"/>
      <c r="M67472" s="51"/>
    </row>
    <row r="67473" spans="9:13">
      <c r="I67473" s="51"/>
      <c r="M67473" s="51"/>
    </row>
    <row r="67474" spans="9:13">
      <c r="I67474" s="51"/>
      <c r="M67474" s="51"/>
    </row>
    <row r="67475" spans="9:13">
      <c r="I67475" s="51"/>
      <c r="M67475" s="51"/>
    </row>
    <row r="67476" spans="9:13">
      <c r="I67476" s="51"/>
      <c r="M67476" s="51"/>
    </row>
    <row r="67477" spans="9:13">
      <c r="I67477" s="51"/>
      <c r="M67477" s="51"/>
    </row>
    <row r="67478" spans="9:13">
      <c r="I67478" s="51"/>
      <c r="M67478" s="51"/>
    </row>
    <row r="67479" spans="9:13">
      <c r="I67479" s="51"/>
      <c r="M67479" s="51"/>
    </row>
    <row r="67480" spans="9:13">
      <c r="I67480" s="51"/>
      <c r="M67480" s="51"/>
    </row>
    <row r="67481" spans="9:13">
      <c r="I67481" s="51"/>
      <c r="M67481" s="51"/>
    </row>
    <row r="67482" spans="9:13">
      <c r="I67482" s="51"/>
      <c r="M67482" s="51"/>
    </row>
    <row r="67483" spans="9:13">
      <c r="I67483" s="51"/>
      <c r="M67483" s="51"/>
    </row>
    <row r="67484" spans="9:13">
      <c r="I67484" s="51"/>
      <c r="M67484" s="51"/>
    </row>
    <row r="67485" spans="9:13">
      <c r="I67485" s="51"/>
      <c r="M67485" s="51"/>
    </row>
    <row r="67486" spans="9:13">
      <c r="I67486" s="51"/>
      <c r="M67486" s="51"/>
    </row>
    <row r="67487" spans="9:13">
      <c r="I67487" s="51"/>
      <c r="M67487" s="51"/>
    </row>
    <row r="67488" spans="9:13">
      <c r="I67488" s="51"/>
      <c r="M67488" s="51"/>
    </row>
    <row r="67489" spans="9:13">
      <c r="I67489" s="51"/>
      <c r="M67489" s="51"/>
    </row>
    <row r="67490" spans="9:13">
      <c r="I67490" s="51"/>
      <c r="M67490" s="51"/>
    </row>
    <row r="67491" spans="9:13">
      <c r="I67491" s="51"/>
      <c r="M67491" s="51"/>
    </row>
    <row r="67492" spans="9:13">
      <c r="I67492" s="51"/>
      <c r="M67492" s="51"/>
    </row>
    <row r="67493" spans="9:13">
      <c r="I67493" s="51"/>
      <c r="M67493" s="51"/>
    </row>
    <row r="67494" spans="9:13">
      <c r="I67494" s="51"/>
      <c r="M67494" s="51"/>
    </row>
    <row r="67495" spans="9:13">
      <c r="I67495" s="51"/>
      <c r="M67495" s="51"/>
    </row>
    <row r="67496" spans="9:13">
      <c r="I67496" s="51"/>
      <c r="M67496" s="51"/>
    </row>
    <row r="67497" spans="9:13">
      <c r="I67497" s="51"/>
      <c r="M67497" s="51"/>
    </row>
    <row r="67498" spans="9:13">
      <c r="I67498" s="51"/>
      <c r="M67498" s="51"/>
    </row>
    <row r="67499" spans="9:13">
      <c r="I67499" s="51"/>
      <c r="M67499" s="51"/>
    </row>
    <row r="67500" spans="9:13">
      <c r="I67500" s="51"/>
      <c r="M67500" s="51"/>
    </row>
    <row r="67501" spans="9:13">
      <c r="I67501" s="51"/>
      <c r="M67501" s="51"/>
    </row>
    <row r="67502" spans="9:13">
      <c r="I67502" s="51"/>
      <c r="M67502" s="51"/>
    </row>
    <row r="67503" spans="9:13">
      <c r="I67503" s="51"/>
      <c r="M67503" s="51"/>
    </row>
    <row r="67504" spans="9:13">
      <c r="I67504" s="51"/>
      <c r="M67504" s="51"/>
    </row>
    <row r="67505" spans="9:13">
      <c r="I67505" s="51"/>
      <c r="M67505" s="51"/>
    </row>
    <row r="67506" spans="9:13">
      <c r="I67506" s="51"/>
      <c r="M67506" s="51"/>
    </row>
    <row r="67507" spans="9:13">
      <c r="I67507" s="51"/>
      <c r="M67507" s="51"/>
    </row>
    <row r="67508" spans="9:13">
      <c r="I67508" s="51"/>
      <c r="M67508" s="51"/>
    </row>
    <row r="67509" spans="9:13">
      <c r="I67509" s="51"/>
      <c r="M67509" s="51"/>
    </row>
    <row r="67510" spans="9:13">
      <c r="I67510" s="51"/>
      <c r="M67510" s="51"/>
    </row>
    <row r="67511" spans="9:13">
      <c r="I67511" s="51"/>
      <c r="M67511" s="51"/>
    </row>
    <row r="67512" spans="9:13">
      <c r="I67512" s="51"/>
      <c r="M67512" s="51"/>
    </row>
    <row r="67513" spans="9:13">
      <c r="I67513" s="51"/>
      <c r="M67513" s="51"/>
    </row>
    <row r="67514" spans="9:13">
      <c r="I67514" s="51"/>
      <c r="M67514" s="51"/>
    </row>
    <row r="67515" spans="9:13">
      <c r="I67515" s="51"/>
      <c r="M67515" s="51"/>
    </row>
    <row r="67516" spans="9:13">
      <c r="I67516" s="51"/>
      <c r="M67516" s="51"/>
    </row>
    <row r="67517" spans="9:13">
      <c r="I67517" s="51"/>
      <c r="M67517" s="51"/>
    </row>
    <row r="67518" spans="9:13">
      <c r="I67518" s="51"/>
      <c r="M67518" s="51"/>
    </row>
    <row r="67519" spans="9:13">
      <c r="I67519" s="51"/>
      <c r="M67519" s="51"/>
    </row>
    <row r="67520" spans="9:13">
      <c r="I67520" s="51"/>
      <c r="M67520" s="51"/>
    </row>
    <row r="67521" spans="9:13">
      <c r="I67521" s="51"/>
      <c r="M67521" s="51"/>
    </row>
    <row r="67522" spans="9:13">
      <c r="I67522" s="51"/>
      <c r="M67522" s="51"/>
    </row>
    <row r="67523" spans="9:13">
      <c r="I67523" s="51"/>
      <c r="M67523" s="51"/>
    </row>
    <row r="67524" spans="9:13">
      <c r="I67524" s="51"/>
      <c r="M67524" s="51"/>
    </row>
    <row r="67525" spans="9:13">
      <c r="I67525" s="51"/>
      <c r="M67525" s="51"/>
    </row>
    <row r="67526" spans="9:13">
      <c r="I67526" s="51"/>
      <c r="M67526" s="51"/>
    </row>
    <row r="67527" spans="9:13">
      <c r="I67527" s="51"/>
      <c r="M67527" s="51"/>
    </row>
    <row r="67528" spans="9:13">
      <c r="I67528" s="51"/>
      <c r="M67528" s="51"/>
    </row>
    <row r="67529" spans="9:13">
      <c r="I67529" s="51"/>
      <c r="M67529" s="51"/>
    </row>
    <row r="67530" spans="9:13">
      <c r="I67530" s="51"/>
      <c r="M67530" s="51"/>
    </row>
    <row r="67531" spans="9:13">
      <c r="I67531" s="51"/>
      <c r="M67531" s="51"/>
    </row>
    <row r="67532" spans="9:13">
      <c r="I67532" s="51"/>
      <c r="M67532" s="51"/>
    </row>
    <row r="67533" spans="9:13">
      <c r="I67533" s="51"/>
      <c r="M67533" s="51"/>
    </row>
    <row r="67534" spans="9:13">
      <c r="I67534" s="51"/>
      <c r="M67534" s="51"/>
    </row>
    <row r="67535" spans="9:13">
      <c r="I67535" s="51"/>
      <c r="M67535" s="51"/>
    </row>
    <row r="67536" spans="9:13">
      <c r="I67536" s="51"/>
      <c r="M67536" s="51"/>
    </row>
    <row r="67537" spans="9:13">
      <c r="I67537" s="51"/>
      <c r="M67537" s="51"/>
    </row>
    <row r="67538" spans="9:13">
      <c r="I67538" s="51"/>
      <c r="M67538" s="51"/>
    </row>
    <row r="67539" spans="9:13">
      <c r="I67539" s="51"/>
      <c r="M67539" s="51"/>
    </row>
    <row r="67540" spans="9:13">
      <c r="I67540" s="51"/>
      <c r="M67540" s="51"/>
    </row>
    <row r="67541" spans="9:13">
      <c r="I67541" s="51"/>
      <c r="M67541" s="51"/>
    </row>
    <row r="67542" spans="9:13">
      <c r="I67542" s="51"/>
      <c r="M67542" s="51"/>
    </row>
    <row r="67543" spans="9:13">
      <c r="I67543" s="51"/>
      <c r="M67543" s="51"/>
    </row>
    <row r="67544" spans="9:13">
      <c r="I67544" s="51"/>
      <c r="M67544" s="51"/>
    </row>
    <row r="67545" spans="9:13">
      <c r="I67545" s="51"/>
      <c r="M67545" s="51"/>
    </row>
    <row r="67546" spans="9:13">
      <c r="I67546" s="51"/>
      <c r="M67546" s="51"/>
    </row>
    <row r="67547" spans="9:13">
      <c r="I67547" s="51"/>
      <c r="M67547" s="51"/>
    </row>
    <row r="67548" spans="9:13">
      <c r="I67548" s="51"/>
      <c r="M67548" s="51"/>
    </row>
    <row r="67549" spans="9:13">
      <c r="I67549" s="51"/>
      <c r="M67549" s="51"/>
    </row>
    <row r="67550" spans="9:13">
      <c r="I67550" s="51"/>
      <c r="M67550" s="51"/>
    </row>
    <row r="67551" spans="9:13">
      <c r="I67551" s="51"/>
      <c r="M67551" s="51"/>
    </row>
    <row r="67552" spans="9:13">
      <c r="I67552" s="51"/>
      <c r="M67552" s="51"/>
    </row>
    <row r="67553" spans="9:13">
      <c r="I67553" s="51"/>
      <c r="M67553" s="51"/>
    </row>
    <row r="67554" spans="9:13">
      <c r="I67554" s="51"/>
      <c r="M67554" s="51"/>
    </row>
    <row r="67555" spans="9:13">
      <c r="I67555" s="51"/>
      <c r="M67555" s="51"/>
    </row>
    <row r="67556" spans="9:13">
      <c r="I67556" s="51"/>
      <c r="M67556" s="51"/>
    </row>
    <row r="67557" spans="9:13">
      <c r="I67557" s="51"/>
      <c r="M67557" s="51"/>
    </row>
    <row r="67558" spans="9:13">
      <c r="I67558" s="51"/>
      <c r="M67558" s="51"/>
    </row>
    <row r="67559" spans="9:13">
      <c r="I67559" s="51"/>
      <c r="M67559" s="51"/>
    </row>
    <row r="67560" spans="9:13">
      <c r="I67560" s="51"/>
      <c r="M67560" s="51"/>
    </row>
    <row r="67561" spans="9:13">
      <c r="I67561" s="51"/>
      <c r="M67561" s="51"/>
    </row>
    <row r="67562" spans="9:13">
      <c r="I67562" s="51"/>
      <c r="M67562" s="51"/>
    </row>
    <row r="67563" spans="9:13">
      <c r="I67563" s="51"/>
      <c r="M67563" s="51"/>
    </row>
    <row r="67564" spans="9:13">
      <c r="I67564" s="51"/>
      <c r="M67564" s="51"/>
    </row>
    <row r="67565" spans="9:13">
      <c r="I67565" s="51"/>
      <c r="M67565" s="51"/>
    </row>
    <row r="67566" spans="9:13">
      <c r="I67566" s="51"/>
      <c r="M67566" s="51"/>
    </row>
    <row r="67567" spans="9:13">
      <c r="I67567" s="51"/>
      <c r="M67567" s="51"/>
    </row>
    <row r="67568" spans="9:13">
      <c r="I67568" s="51"/>
      <c r="M67568" s="51"/>
    </row>
    <row r="67569" spans="9:13">
      <c r="I67569" s="51"/>
      <c r="M67569" s="51"/>
    </row>
    <row r="67570" spans="9:13">
      <c r="I67570" s="51"/>
      <c r="M67570" s="51"/>
    </row>
    <row r="67571" spans="9:13">
      <c r="I67571" s="51"/>
      <c r="M67571" s="51"/>
    </row>
    <row r="67572" spans="9:13">
      <c r="I67572" s="51"/>
      <c r="M67572" s="51"/>
    </row>
    <row r="67573" spans="9:13">
      <c r="I67573" s="51"/>
      <c r="M67573" s="51"/>
    </row>
    <row r="67574" spans="9:13">
      <c r="I67574" s="51"/>
      <c r="M67574" s="51"/>
    </row>
    <row r="67575" spans="9:13">
      <c r="I67575" s="51"/>
      <c r="M67575" s="51"/>
    </row>
    <row r="67576" spans="9:13">
      <c r="I67576" s="51"/>
      <c r="M67576" s="51"/>
    </row>
    <row r="67577" spans="9:13">
      <c r="I67577" s="51"/>
      <c r="M67577" s="51"/>
    </row>
    <row r="67578" spans="9:13">
      <c r="I67578" s="51"/>
      <c r="M67578" s="51"/>
    </row>
    <row r="67579" spans="9:13">
      <c r="I67579" s="51"/>
      <c r="M67579" s="51"/>
    </row>
    <row r="67580" spans="9:13">
      <c r="I67580" s="51"/>
      <c r="M67580" s="51"/>
    </row>
    <row r="67581" spans="9:13">
      <c r="I67581" s="51"/>
      <c r="M67581" s="51"/>
    </row>
    <row r="67582" spans="9:13">
      <c r="I67582" s="51"/>
      <c r="M67582" s="51"/>
    </row>
    <row r="67583" spans="9:13">
      <c r="I67583" s="51"/>
      <c r="M67583" s="51"/>
    </row>
    <row r="67584" spans="9:13">
      <c r="I67584" s="51"/>
      <c r="M67584" s="51"/>
    </row>
    <row r="67585" spans="9:13">
      <c r="I67585" s="51"/>
      <c r="M67585" s="51"/>
    </row>
    <row r="67586" spans="9:13">
      <c r="I67586" s="51"/>
      <c r="M67586" s="51"/>
    </row>
    <row r="67587" spans="9:13">
      <c r="I67587" s="51"/>
      <c r="M67587" s="51"/>
    </row>
    <row r="67588" spans="9:13">
      <c r="I67588" s="51"/>
      <c r="M67588" s="51"/>
    </row>
    <row r="67589" spans="9:13">
      <c r="I67589" s="51"/>
      <c r="M67589" s="51"/>
    </row>
    <row r="67590" spans="9:13">
      <c r="I67590" s="51"/>
      <c r="M67590" s="51"/>
    </row>
    <row r="67591" spans="9:13">
      <c r="I67591" s="51"/>
      <c r="M67591" s="51"/>
    </row>
    <row r="67592" spans="9:13">
      <c r="I67592" s="51"/>
      <c r="M67592" s="51"/>
    </row>
    <row r="67593" spans="9:13">
      <c r="I67593" s="51"/>
      <c r="M67593" s="51"/>
    </row>
    <row r="67594" spans="9:13">
      <c r="I67594" s="51"/>
      <c r="M67594" s="51"/>
    </row>
    <row r="67595" spans="9:13">
      <c r="I67595" s="51"/>
      <c r="M67595" s="51"/>
    </row>
    <row r="67596" spans="9:13">
      <c r="I67596" s="51"/>
      <c r="M67596" s="51"/>
    </row>
    <row r="67597" spans="9:13">
      <c r="I67597" s="51"/>
      <c r="M67597" s="51"/>
    </row>
    <row r="67598" spans="9:13">
      <c r="I67598" s="51"/>
      <c r="M67598" s="51"/>
    </row>
    <row r="67599" spans="9:13">
      <c r="I67599" s="51"/>
      <c r="M67599" s="51"/>
    </row>
    <row r="67600" spans="9:13">
      <c r="I67600" s="51"/>
      <c r="M67600" s="51"/>
    </row>
    <row r="67601" spans="9:13">
      <c r="I67601" s="51"/>
      <c r="M67601" s="51"/>
    </row>
    <row r="67602" spans="9:13">
      <c r="I67602" s="51"/>
      <c r="M67602" s="51"/>
    </row>
    <row r="67603" spans="9:13">
      <c r="I67603" s="51"/>
      <c r="M67603" s="51"/>
    </row>
    <row r="67604" spans="9:13">
      <c r="I67604" s="51"/>
      <c r="M67604" s="51"/>
    </row>
    <row r="67605" spans="9:13">
      <c r="I67605" s="51"/>
      <c r="M67605" s="51"/>
    </row>
    <row r="67606" spans="9:13">
      <c r="I67606" s="51"/>
      <c r="M67606" s="51"/>
    </row>
    <row r="67607" spans="9:13">
      <c r="I67607" s="51"/>
      <c r="M67607" s="51"/>
    </row>
    <row r="67608" spans="9:13">
      <c r="I67608" s="51"/>
      <c r="M67608" s="51"/>
    </row>
    <row r="67609" spans="9:13">
      <c r="I67609" s="51"/>
      <c r="M67609" s="51"/>
    </row>
    <row r="67610" spans="9:13">
      <c r="I67610" s="51"/>
      <c r="M67610" s="51"/>
    </row>
    <row r="67611" spans="9:13">
      <c r="I67611" s="51"/>
      <c r="M67611" s="51"/>
    </row>
    <row r="67612" spans="9:13">
      <c r="I67612" s="51"/>
      <c r="M67612" s="51"/>
    </row>
    <row r="67613" spans="9:13">
      <c r="I67613" s="51"/>
      <c r="M67613" s="51"/>
    </row>
    <row r="67614" spans="9:13">
      <c r="I67614" s="51"/>
      <c r="M67614" s="51"/>
    </row>
    <row r="67615" spans="9:13">
      <c r="I67615" s="51"/>
      <c r="M67615" s="51"/>
    </row>
    <row r="67616" spans="9:13">
      <c r="I67616" s="51"/>
      <c r="M67616" s="51"/>
    </row>
    <row r="67617" spans="9:13">
      <c r="I67617" s="51"/>
      <c r="M67617" s="51"/>
    </row>
    <row r="67618" spans="9:13">
      <c r="I67618" s="51"/>
      <c r="M67618" s="51"/>
    </row>
    <row r="67619" spans="9:13">
      <c r="I67619" s="51"/>
      <c r="M67619" s="51"/>
    </row>
    <row r="67620" spans="9:13">
      <c r="I67620" s="51"/>
      <c r="M67620" s="51"/>
    </row>
    <row r="67621" spans="9:13">
      <c r="I67621" s="51"/>
      <c r="M67621" s="51"/>
    </row>
    <row r="67622" spans="9:13">
      <c r="I67622" s="51"/>
      <c r="M67622" s="51"/>
    </row>
    <row r="67623" spans="9:13">
      <c r="I67623" s="51"/>
      <c r="M67623" s="51"/>
    </row>
    <row r="67624" spans="9:13">
      <c r="I67624" s="51"/>
      <c r="M67624" s="51"/>
    </row>
    <row r="67625" spans="9:13">
      <c r="I67625" s="51"/>
      <c r="M67625" s="51"/>
    </row>
    <row r="67626" spans="9:13">
      <c r="I67626" s="51"/>
      <c r="M67626" s="51"/>
    </row>
    <row r="67627" spans="9:13">
      <c r="I67627" s="51"/>
      <c r="M67627" s="51"/>
    </row>
    <row r="67628" spans="9:13">
      <c r="I67628" s="51"/>
      <c r="M67628" s="51"/>
    </row>
    <row r="67629" spans="9:13">
      <c r="I67629" s="51"/>
      <c r="M67629" s="51"/>
    </row>
    <row r="67630" spans="9:13">
      <c r="I67630" s="51"/>
      <c r="M67630" s="51"/>
    </row>
    <row r="67631" spans="9:13">
      <c r="I67631" s="51"/>
      <c r="M67631" s="51"/>
    </row>
    <row r="67632" spans="9:13">
      <c r="I67632" s="51"/>
      <c r="M67632" s="51"/>
    </row>
    <row r="67633" spans="9:13">
      <c r="I67633" s="51"/>
      <c r="M67633" s="51"/>
    </row>
    <row r="67634" spans="9:13">
      <c r="I67634" s="51"/>
      <c r="M67634" s="51"/>
    </row>
    <row r="67635" spans="9:13">
      <c r="I67635" s="51"/>
      <c r="M67635" s="51"/>
    </row>
    <row r="67636" spans="9:13">
      <c r="I67636" s="51"/>
      <c r="M67636" s="51"/>
    </row>
    <row r="67637" spans="9:13">
      <c r="I67637" s="51"/>
      <c r="M67637" s="51"/>
    </row>
    <row r="67638" spans="9:13">
      <c r="I67638" s="51"/>
      <c r="M67638" s="51"/>
    </row>
    <row r="67639" spans="9:13">
      <c r="I67639" s="51"/>
      <c r="M67639" s="51"/>
    </row>
    <row r="67640" spans="9:13">
      <c r="I67640" s="51"/>
      <c r="M67640" s="51"/>
    </row>
    <row r="67641" spans="9:13">
      <c r="I67641" s="51"/>
      <c r="M67641" s="51"/>
    </row>
    <row r="67642" spans="9:13">
      <c r="I67642" s="51"/>
      <c r="M67642" s="51"/>
    </row>
    <row r="67643" spans="9:13">
      <c r="I67643" s="51"/>
      <c r="M67643" s="51"/>
    </row>
    <row r="67644" spans="9:13">
      <c r="I67644" s="51"/>
      <c r="M67644" s="51"/>
    </row>
    <row r="67645" spans="9:13">
      <c r="I67645" s="51"/>
      <c r="M67645" s="51"/>
    </row>
    <row r="67646" spans="9:13">
      <c r="I67646" s="51"/>
      <c r="M67646" s="51"/>
    </row>
    <row r="67647" spans="9:13">
      <c r="I67647" s="51"/>
      <c r="M67647" s="51"/>
    </row>
    <row r="67648" spans="9:13">
      <c r="I67648" s="51"/>
      <c r="M67648" s="51"/>
    </row>
    <row r="67649" spans="9:13">
      <c r="I67649" s="51"/>
      <c r="M67649" s="51"/>
    </row>
    <row r="67650" spans="9:13">
      <c r="I67650" s="51"/>
      <c r="M67650" s="51"/>
    </row>
    <row r="67651" spans="9:13">
      <c r="I67651" s="51"/>
      <c r="M67651" s="51"/>
    </row>
    <row r="67652" spans="9:13">
      <c r="I67652" s="51"/>
      <c r="M67652" s="51"/>
    </row>
    <row r="67653" spans="9:13">
      <c r="I67653" s="51"/>
      <c r="M67653" s="51"/>
    </row>
    <row r="67654" spans="9:13">
      <c r="I67654" s="51"/>
      <c r="M67654" s="51"/>
    </row>
    <row r="67655" spans="9:13">
      <c r="I67655" s="51"/>
      <c r="M67655" s="51"/>
    </row>
    <row r="67656" spans="9:13">
      <c r="I67656" s="51"/>
      <c r="M67656" s="51"/>
    </row>
    <row r="67657" spans="9:13">
      <c r="I67657" s="51"/>
      <c r="M67657" s="51"/>
    </row>
    <row r="67658" spans="9:13">
      <c r="I67658" s="51"/>
      <c r="M67658" s="51"/>
    </row>
    <row r="67659" spans="9:13">
      <c r="I67659" s="51"/>
      <c r="M67659" s="51"/>
    </row>
    <row r="67660" spans="9:13">
      <c r="I67660" s="51"/>
      <c r="M67660" s="51"/>
    </row>
    <row r="67661" spans="9:13">
      <c r="I67661" s="51"/>
      <c r="M67661" s="51"/>
    </row>
    <row r="67662" spans="9:13">
      <c r="I67662" s="51"/>
      <c r="M67662" s="51"/>
    </row>
    <row r="67663" spans="9:13">
      <c r="I67663" s="51"/>
      <c r="M67663" s="51"/>
    </row>
    <row r="67664" spans="9:13">
      <c r="I67664" s="51"/>
      <c r="M67664" s="51"/>
    </row>
    <row r="67665" spans="9:13">
      <c r="I67665" s="51"/>
      <c r="M67665" s="51"/>
    </row>
    <row r="67666" spans="9:13">
      <c r="I67666" s="51"/>
      <c r="M67666" s="51"/>
    </row>
    <row r="67667" spans="9:13">
      <c r="I67667" s="51"/>
      <c r="M67667" s="51"/>
    </row>
    <row r="67668" spans="9:13">
      <c r="I67668" s="51"/>
      <c r="M67668" s="51"/>
    </row>
    <row r="67669" spans="9:13">
      <c r="I67669" s="51"/>
      <c r="M67669" s="51"/>
    </row>
    <row r="67670" spans="9:13">
      <c r="I67670" s="51"/>
      <c r="M67670" s="51"/>
    </row>
    <row r="67671" spans="9:13">
      <c r="I67671" s="51"/>
      <c r="M67671" s="51"/>
    </row>
    <row r="67672" spans="9:13">
      <c r="I67672" s="51"/>
      <c r="M67672" s="51"/>
    </row>
    <row r="67673" spans="9:13">
      <c r="I67673" s="51"/>
      <c r="M67673" s="51"/>
    </row>
    <row r="67674" spans="9:13">
      <c r="I67674" s="51"/>
      <c r="M67674" s="51"/>
    </row>
    <row r="67675" spans="9:13">
      <c r="I67675" s="51"/>
      <c r="M67675" s="51"/>
    </row>
    <row r="67676" spans="9:13">
      <c r="I67676" s="51"/>
      <c r="M67676" s="51"/>
    </row>
    <row r="67677" spans="9:13">
      <c r="I67677" s="51"/>
      <c r="M67677" s="51"/>
    </row>
    <row r="67678" spans="9:13">
      <c r="I67678" s="51"/>
      <c r="M67678" s="51"/>
    </row>
    <row r="67679" spans="9:13">
      <c r="I67679" s="51"/>
      <c r="M67679" s="51"/>
    </row>
    <row r="67680" spans="9:13">
      <c r="I67680" s="51"/>
      <c r="M67680" s="51"/>
    </row>
    <row r="67681" spans="9:13">
      <c r="I67681" s="51"/>
      <c r="M67681" s="51"/>
    </row>
    <row r="67682" spans="9:13">
      <c r="I67682" s="51"/>
      <c r="M67682" s="51"/>
    </row>
    <row r="67683" spans="9:13">
      <c r="I67683" s="51"/>
      <c r="M67683" s="51"/>
    </row>
    <row r="67684" spans="9:13">
      <c r="I67684" s="51"/>
      <c r="M67684" s="51"/>
    </row>
    <row r="67685" spans="9:13">
      <c r="I67685" s="51"/>
      <c r="M67685" s="51"/>
    </row>
    <row r="67686" spans="9:13">
      <c r="I67686" s="51"/>
      <c r="M67686" s="51"/>
    </row>
    <row r="67687" spans="9:13">
      <c r="I67687" s="51"/>
      <c r="M67687" s="51"/>
    </row>
    <row r="67688" spans="9:13">
      <c r="I67688" s="51"/>
      <c r="M67688" s="51"/>
    </row>
    <row r="67689" spans="9:13">
      <c r="I67689" s="51"/>
      <c r="M67689" s="51"/>
    </row>
    <row r="67690" spans="9:13">
      <c r="I67690" s="51"/>
      <c r="M67690" s="51"/>
    </row>
    <row r="67691" spans="9:13">
      <c r="I67691" s="51"/>
      <c r="M67691" s="51"/>
    </row>
    <row r="67692" spans="9:13">
      <c r="I67692" s="51"/>
      <c r="M67692" s="51"/>
    </row>
    <row r="67693" spans="9:13">
      <c r="I67693" s="51"/>
      <c r="M67693" s="51"/>
    </row>
    <row r="67694" spans="9:13">
      <c r="I67694" s="51"/>
      <c r="M67694" s="51"/>
    </row>
    <row r="67695" spans="9:13">
      <c r="I67695" s="51"/>
      <c r="M67695" s="51"/>
    </row>
    <row r="67696" spans="9:13">
      <c r="I67696" s="51"/>
      <c r="M67696" s="51"/>
    </row>
    <row r="67697" spans="9:13">
      <c r="I67697" s="51"/>
      <c r="M67697" s="51"/>
    </row>
    <row r="67698" spans="9:13">
      <c r="I67698" s="51"/>
      <c r="M67698" s="51"/>
    </row>
    <row r="67699" spans="9:13">
      <c r="I67699" s="51"/>
      <c r="M67699" s="51"/>
    </row>
    <row r="67700" spans="9:13">
      <c r="I67700" s="51"/>
      <c r="M67700" s="51"/>
    </row>
    <row r="67701" spans="9:13">
      <c r="I67701" s="51"/>
      <c r="M67701" s="51"/>
    </row>
    <row r="67702" spans="9:13">
      <c r="I67702" s="51"/>
      <c r="M67702" s="51"/>
    </row>
    <row r="67703" spans="9:13">
      <c r="I67703" s="51"/>
      <c r="M67703" s="51"/>
    </row>
    <row r="67704" spans="9:13">
      <c r="I67704" s="51"/>
      <c r="M67704" s="51"/>
    </row>
    <row r="67705" spans="9:13">
      <c r="I67705" s="51"/>
      <c r="M67705" s="51"/>
    </row>
    <row r="67706" spans="9:13">
      <c r="I67706" s="51"/>
      <c r="M67706" s="51"/>
    </row>
    <row r="67707" spans="9:13">
      <c r="I67707" s="51"/>
      <c r="M67707" s="51"/>
    </row>
    <row r="67708" spans="9:13">
      <c r="I67708" s="51"/>
      <c r="M67708" s="51"/>
    </row>
    <row r="67709" spans="9:13">
      <c r="I67709" s="51"/>
      <c r="M67709" s="51"/>
    </row>
    <row r="67710" spans="9:13">
      <c r="I67710" s="51"/>
      <c r="M67710" s="51"/>
    </row>
    <row r="67711" spans="9:13">
      <c r="I67711" s="51"/>
      <c r="M67711" s="51"/>
    </row>
    <row r="67712" spans="9:13">
      <c r="I67712" s="51"/>
      <c r="M67712" s="51"/>
    </row>
    <row r="67713" spans="9:13">
      <c r="I67713" s="51"/>
      <c r="M67713" s="51"/>
    </row>
    <row r="67714" spans="9:13">
      <c r="I67714" s="51"/>
      <c r="M67714" s="51"/>
    </row>
    <row r="67715" spans="9:13">
      <c r="I67715" s="51"/>
      <c r="M67715" s="51"/>
    </row>
    <row r="67716" spans="9:13">
      <c r="I67716" s="51"/>
      <c r="M67716" s="51"/>
    </row>
    <row r="67717" spans="9:13">
      <c r="I67717" s="51"/>
      <c r="M67717" s="51"/>
    </row>
    <row r="67718" spans="9:13">
      <c r="I67718" s="51"/>
      <c r="M67718" s="51"/>
    </row>
    <row r="67719" spans="9:13">
      <c r="I67719" s="51"/>
      <c r="M67719" s="51"/>
    </row>
    <row r="67720" spans="9:13">
      <c r="I67720" s="51"/>
      <c r="M67720" s="51"/>
    </row>
    <row r="67721" spans="9:13">
      <c r="I67721" s="51"/>
      <c r="M67721" s="51"/>
    </row>
    <row r="67722" spans="9:13">
      <c r="I67722" s="51"/>
      <c r="M67722" s="51"/>
    </row>
    <row r="67723" spans="9:13">
      <c r="I67723" s="51"/>
      <c r="M67723" s="51"/>
    </row>
    <row r="67724" spans="9:13">
      <c r="I67724" s="51"/>
      <c r="M67724" s="51"/>
    </row>
    <row r="67725" spans="9:13">
      <c r="I67725" s="51"/>
      <c r="M67725" s="51"/>
    </row>
    <row r="67726" spans="9:13">
      <c r="I67726" s="51"/>
      <c r="M67726" s="51"/>
    </row>
    <row r="67727" spans="9:13">
      <c r="I67727" s="51"/>
      <c r="M67727" s="51"/>
    </row>
    <row r="67728" spans="9:13">
      <c r="I67728" s="51"/>
      <c r="M67728" s="51"/>
    </row>
    <row r="67729" spans="9:13">
      <c r="I67729" s="51"/>
      <c r="M67729" s="51"/>
    </row>
    <row r="67730" spans="9:13">
      <c r="I67730" s="51"/>
      <c r="M67730" s="51"/>
    </row>
    <row r="67731" spans="9:13">
      <c r="I67731" s="51"/>
      <c r="M67731" s="51"/>
    </row>
    <row r="67732" spans="9:13">
      <c r="I67732" s="51"/>
      <c r="M67732" s="51"/>
    </row>
    <row r="67733" spans="9:13">
      <c r="I67733" s="51"/>
      <c r="M67733" s="51"/>
    </row>
    <row r="67734" spans="9:13">
      <c r="I67734" s="51"/>
      <c r="M67734" s="51"/>
    </row>
    <row r="67735" spans="9:13">
      <c r="I67735" s="51"/>
      <c r="M67735" s="51"/>
    </row>
    <row r="67736" spans="9:13">
      <c r="I67736" s="51"/>
      <c r="M67736" s="51"/>
    </row>
    <row r="67737" spans="9:13">
      <c r="I67737" s="51"/>
      <c r="M67737" s="51"/>
    </row>
    <row r="67738" spans="9:13">
      <c r="I67738" s="51"/>
      <c r="M67738" s="51"/>
    </row>
    <row r="67739" spans="9:13">
      <c r="I67739" s="51"/>
      <c r="M67739" s="51"/>
    </row>
    <row r="67740" spans="9:13">
      <c r="I67740" s="51"/>
      <c r="M67740" s="51"/>
    </row>
    <row r="67741" spans="9:13">
      <c r="I67741" s="51"/>
      <c r="M67741" s="51"/>
    </row>
    <row r="67742" spans="9:13">
      <c r="I67742" s="51"/>
      <c r="M67742" s="51"/>
    </row>
    <row r="67743" spans="9:13">
      <c r="I67743" s="51"/>
      <c r="M67743" s="51"/>
    </row>
    <row r="67744" spans="9:13">
      <c r="I67744" s="51"/>
      <c r="M67744" s="51"/>
    </row>
    <row r="67745" spans="9:13">
      <c r="I67745" s="51"/>
      <c r="M67745" s="51"/>
    </row>
    <row r="67746" spans="9:13">
      <c r="I67746" s="51"/>
      <c r="M67746" s="51"/>
    </row>
    <row r="67747" spans="9:13">
      <c r="I67747" s="51"/>
      <c r="M67747" s="51"/>
    </row>
    <row r="67748" spans="9:13">
      <c r="I67748" s="51"/>
      <c r="M67748" s="51"/>
    </row>
    <row r="67749" spans="9:13">
      <c r="I67749" s="51"/>
      <c r="M67749" s="51"/>
    </row>
    <row r="67750" spans="9:13">
      <c r="I67750" s="51"/>
      <c r="M67750" s="51"/>
    </row>
    <row r="67751" spans="9:13">
      <c r="I67751" s="51"/>
      <c r="M67751" s="51"/>
    </row>
    <row r="67752" spans="9:13">
      <c r="I67752" s="51"/>
      <c r="M67752" s="51"/>
    </row>
    <row r="67753" spans="9:13">
      <c r="I67753" s="51"/>
      <c r="M67753" s="51"/>
    </row>
    <row r="67754" spans="9:13">
      <c r="I67754" s="51"/>
      <c r="M67754" s="51"/>
    </row>
    <row r="67755" spans="9:13">
      <c r="I67755" s="51"/>
      <c r="M67755" s="51"/>
    </row>
    <row r="67756" spans="9:13">
      <c r="I67756" s="51"/>
      <c r="M67756" s="51"/>
    </row>
    <row r="67757" spans="9:13">
      <c r="I67757" s="51"/>
      <c r="M67757" s="51"/>
    </row>
    <row r="67758" spans="9:13">
      <c r="I67758" s="51"/>
      <c r="M67758" s="51"/>
    </row>
    <row r="67759" spans="9:13">
      <c r="I67759" s="51"/>
      <c r="M67759" s="51"/>
    </row>
    <row r="67760" spans="9:13">
      <c r="I67760" s="51"/>
      <c r="M67760" s="51"/>
    </row>
    <row r="67761" spans="9:13">
      <c r="I67761" s="51"/>
      <c r="M67761" s="51"/>
    </row>
    <row r="67762" spans="9:13">
      <c r="I67762" s="51"/>
      <c r="M67762" s="51"/>
    </row>
    <row r="67763" spans="9:13">
      <c r="I67763" s="51"/>
      <c r="M67763" s="51"/>
    </row>
    <row r="67764" spans="9:13">
      <c r="I67764" s="51"/>
      <c r="M67764" s="51"/>
    </row>
    <row r="67765" spans="9:13">
      <c r="I67765" s="51"/>
      <c r="M67765" s="51"/>
    </row>
    <row r="67766" spans="9:13">
      <c r="I67766" s="51"/>
      <c r="M67766" s="51"/>
    </row>
    <row r="67767" spans="9:13">
      <c r="I67767" s="51"/>
      <c r="M67767" s="51"/>
    </row>
    <row r="67768" spans="9:13">
      <c r="I67768" s="51"/>
      <c r="M67768" s="51"/>
    </row>
    <row r="67769" spans="9:13">
      <c r="I67769" s="51"/>
      <c r="M67769" s="51"/>
    </row>
    <row r="67770" spans="9:13">
      <c r="I67770" s="51"/>
      <c r="M67770" s="51"/>
    </row>
    <row r="67771" spans="9:13">
      <c r="I67771" s="51"/>
      <c r="M67771" s="51"/>
    </row>
    <row r="67772" spans="9:13">
      <c r="I67772" s="51"/>
      <c r="M67772" s="51"/>
    </row>
    <row r="67773" spans="9:13">
      <c r="I67773" s="51"/>
      <c r="M67773" s="51"/>
    </row>
    <row r="67774" spans="9:13">
      <c r="I67774" s="51"/>
      <c r="M67774" s="51"/>
    </row>
    <row r="67775" spans="9:13">
      <c r="I67775" s="51"/>
      <c r="M67775" s="51"/>
    </row>
    <row r="67776" spans="9:13">
      <c r="I67776" s="51"/>
      <c r="M67776" s="51"/>
    </row>
    <row r="67777" spans="9:13">
      <c r="I67777" s="51"/>
      <c r="M67777" s="51"/>
    </row>
    <row r="67778" spans="9:13">
      <c r="I67778" s="51"/>
      <c r="M67778" s="51"/>
    </row>
    <row r="67779" spans="9:13">
      <c r="I67779" s="51"/>
      <c r="M67779" s="51"/>
    </row>
    <row r="67780" spans="9:13">
      <c r="I67780" s="51"/>
      <c r="M67780" s="51"/>
    </row>
    <row r="67781" spans="9:13">
      <c r="I67781" s="51"/>
      <c r="M67781" s="51"/>
    </row>
    <row r="67782" spans="9:13">
      <c r="I67782" s="51"/>
      <c r="M67782" s="51"/>
    </row>
    <row r="67783" spans="9:13">
      <c r="I67783" s="51"/>
      <c r="M67783" s="51"/>
    </row>
    <row r="67784" spans="9:13">
      <c r="I67784" s="51"/>
      <c r="M67784" s="51"/>
    </row>
    <row r="67785" spans="9:13">
      <c r="I67785" s="51"/>
      <c r="M67785" s="51"/>
    </row>
    <row r="67786" spans="9:13">
      <c r="I67786" s="51"/>
      <c r="M67786" s="51"/>
    </row>
    <row r="67787" spans="9:13">
      <c r="I67787" s="51"/>
      <c r="M67787" s="51"/>
    </row>
    <row r="67788" spans="9:13">
      <c r="I67788" s="51"/>
      <c r="M67788" s="51"/>
    </row>
    <row r="67789" spans="9:13">
      <c r="I67789" s="51"/>
      <c r="M67789" s="51"/>
    </row>
    <row r="67790" spans="9:13">
      <c r="I67790" s="51"/>
      <c r="M67790" s="51"/>
    </row>
    <row r="67791" spans="9:13">
      <c r="I67791" s="51"/>
      <c r="M67791" s="51"/>
    </row>
    <row r="67792" spans="9:13">
      <c r="I67792" s="51"/>
      <c r="M67792" s="51"/>
    </row>
    <row r="67793" spans="9:13">
      <c r="I67793" s="51"/>
      <c r="M67793" s="51"/>
    </row>
    <row r="67794" spans="9:13">
      <c r="I67794" s="51"/>
      <c r="M67794" s="51"/>
    </row>
    <row r="67795" spans="9:13">
      <c r="I67795" s="51"/>
      <c r="M67795" s="51"/>
    </row>
    <row r="67796" spans="9:13">
      <c r="I67796" s="51"/>
      <c r="M67796" s="51"/>
    </row>
    <row r="67797" spans="9:13">
      <c r="I67797" s="51"/>
      <c r="M67797" s="51"/>
    </row>
    <row r="67798" spans="9:13">
      <c r="I67798" s="51"/>
      <c r="M67798" s="51"/>
    </row>
    <row r="67799" spans="9:13">
      <c r="I67799" s="51"/>
      <c r="M67799" s="51"/>
    </row>
    <row r="67800" spans="9:13">
      <c r="I67800" s="51"/>
      <c r="M67800" s="51"/>
    </row>
    <row r="67801" spans="9:13">
      <c r="I67801" s="51"/>
      <c r="M67801" s="51"/>
    </row>
    <row r="67802" spans="9:13">
      <c r="I67802" s="51"/>
      <c r="M67802" s="51"/>
    </row>
    <row r="67803" spans="9:13">
      <c r="I67803" s="51"/>
      <c r="M67803" s="51"/>
    </row>
    <row r="67804" spans="9:13">
      <c r="I67804" s="51"/>
      <c r="M67804" s="51"/>
    </row>
    <row r="67805" spans="9:13">
      <c r="I67805" s="51"/>
      <c r="M67805" s="51"/>
    </row>
    <row r="67806" spans="9:13">
      <c r="I67806" s="51"/>
      <c r="M67806" s="51"/>
    </row>
    <row r="67807" spans="9:13">
      <c r="I67807" s="51"/>
      <c r="M67807" s="51"/>
    </row>
    <row r="67808" spans="9:13">
      <c r="I67808" s="51"/>
      <c r="M67808" s="51"/>
    </row>
    <row r="67809" spans="9:13">
      <c r="I67809" s="51"/>
      <c r="M67809" s="51"/>
    </row>
    <row r="67810" spans="9:13">
      <c r="I67810" s="51"/>
      <c r="M67810" s="51"/>
    </row>
    <row r="67811" spans="9:13">
      <c r="I67811" s="51"/>
      <c r="M67811" s="51"/>
    </row>
    <row r="67812" spans="9:13">
      <c r="I67812" s="51"/>
      <c r="M67812" s="51"/>
    </row>
    <row r="67813" spans="9:13">
      <c r="I67813" s="51"/>
      <c r="M67813" s="51"/>
    </row>
    <row r="67814" spans="9:13">
      <c r="I67814" s="51"/>
      <c r="M67814" s="51"/>
    </row>
    <row r="67815" spans="9:13">
      <c r="I67815" s="51"/>
      <c r="M67815" s="51"/>
    </row>
    <row r="67816" spans="9:13">
      <c r="I67816" s="51"/>
      <c r="M67816" s="51"/>
    </row>
    <row r="67817" spans="9:13">
      <c r="I67817" s="51"/>
      <c r="M67817" s="51"/>
    </row>
    <row r="67818" spans="9:13">
      <c r="I67818" s="51"/>
      <c r="M67818" s="51"/>
    </row>
    <row r="67819" spans="9:13">
      <c r="I67819" s="51"/>
      <c r="M67819" s="51"/>
    </row>
    <row r="67820" spans="9:13">
      <c r="I67820" s="51"/>
      <c r="M67820" s="51"/>
    </row>
    <row r="67821" spans="9:13">
      <c r="I67821" s="51"/>
      <c r="M67821" s="51"/>
    </row>
    <row r="67822" spans="9:13">
      <c r="I67822" s="51"/>
      <c r="M67822" s="51"/>
    </row>
    <row r="67823" spans="9:13">
      <c r="I67823" s="51"/>
      <c r="M67823" s="51"/>
    </row>
    <row r="67824" spans="9:13">
      <c r="I67824" s="51"/>
      <c r="M67824" s="51"/>
    </row>
    <row r="67825" spans="9:13">
      <c r="I67825" s="51"/>
      <c r="M67825" s="51"/>
    </row>
    <row r="67826" spans="9:13">
      <c r="I67826" s="51"/>
      <c r="M67826" s="51"/>
    </row>
    <row r="67827" spans="9:13">
      <c r="I67827" s="51"/>
      <c r="M67827" s="51"/>
    </row>
    <row r="67828" spans="9:13">
      <c r="I67828" s="51"/>
      <c r="M67828" s="51"/>
    </row>
    <row r="67829" spans="9:13">
      <c r="I67829" s="51"/>
      <c r="M67829" s="51"/>
    </row>
    <row r="67830" spans="9:13">
      <c r="I67830" s="51"/>
      <c r="M67830" s="51"/>
    </row>
    <row r="67831" spans="9:13">
      <c r="I67831" s="51"/>
      <c r="M67831" s="51"/>
    </row>
    <row r="67832" spans="9:13">
      <c r="I67832" s="51"/>
      <c r="M67832" s="51"/>
    </row>
    <row r="67833" spans="9:13">
      <c r="I67833" s="51"/>
      <c r="M67833" s="51"/>
    </row>
    <row r="67834" spans="9:13">
      <c r="I67834" s="51"/>
      <c r="M67834" s="51"/>
    </row>
    <row r="67835" spans="9:13">
      <c r="I67835" s="51"/>
      <c r="M67835" s="51"/>
    </row>
    <row r="67836" spans="9:13">
      <c r="I67836" s="51"/>
      <c r="M67836" s="51"/>
    </row>
    <row r="67837" spans="9:13">
      <c r="I67837" s="51"/>
      <c r="M67837" s="51"/>
    </row>
    <row r="67838" spans="9:13">
      <c r="I67838" s="51"/>
      <c r="M67838" s="51"/>
    </row>
    <row r="67839" spans="9:13">
      <c r="I67839" s="51"/>
      <c r="M67839" s="51"/>
    </row>
    <row r="67840" spans="9:13">
      <c r="I67840" s="51"/>
      <c r="M67840" s="51"/>
    </row>
    <row r="67841" spans="9:13">
      <c r="I67841" s="51"/>
      <c r="M67841" s="51"/>
    </row>
    <row r="67842" spans="9:13">
      <c r="I67842" s="51"/>
      <c r="M67842" s="51"/>
    </row>
    <row r="67843" spans="9:13">
      <c r="I67843" s="51"/>
      <c r="M67843" s="51"/>
    </row>
    <row r="67844" spans="9:13">
      <c r="I67844" s="51"/>
      <c r="M67844" s="51"/>
    </row>
    <row r="67845" spans="9:13">
      <c r="I67845" s="51"/>
      <c r="M67845" s="51"/>
    </row>
    <row r="67846" spans="9:13">
      <c r="I67846" s="51"/>
      <c r="M67846" s="51"/>
    </row>
    <row r="67847" spans="9:13">
      <c r="I67847" s="51"/>
      <c r="M67847" s="51"/>
    </row>
    <row r="67848" spans="9:13">
      <c r="I67848" s="51"/>
      <c r="M67848" s="51"/>
    </row>
    <row r="67849" spans="9:13">
      <c r="I67849" s="51"/>
      <c r="M67849" s="51"/>
    </row>
    <row r="67850" spans="9:13">
      <c r="I67850" s="51"/>
      <c r="M67850" s="51"/>
    </row>
    <row r="67851" spans="9:13">
      <c r="I67851" s="51"/>
      <c r="M67851" s="51"/>
    </row>
    <row r="67852" spans="9:13">
      <c r="I67852" s="51"/>
      <c r="M67852" s="51"/>
    </row>
    <row r="67853" spans="9:13">
      <c r="I67853" s="51"/>
      <c r="M67853" s="51"/>
    </row>
    <row r="67854" spans="9:13">
      <c r="I67854" s="51"/>
      <c r="M67854" s="51"/>
    </row>
    <row r="67855" spans="9:13">
      <c r="I67855" s="51"/>
      <c r="M67855" s="51"/>
    </row>
    <row r="67856" spans="9:13">
      <c r="I67856" s="51"/>
      <c r="M67856" s="51"/>
    </row>
    <row r="67857" spans="9:13">
      <c r="I67857" s="51"/>
      <c r="M67857" s="51"/>
    </row>
    <row r="67858" spans="9:13">
      <c r="I67858" s="51"/>
      <c r="M67858" s="51"/>
    </row>
    <row r="67859" spans="9:13">
      <c r="I67859" s="51"/>
      <c r="M67859" s="51"/>
    </row>
    <row r="67860" spans="9:13">
      <c r="I67860" s="51"/>
      <c r="M67860" s="51"/>
    </row>
    <row r="67861" spans="9:13">
      <c r="I67861" s="51"/>
      <c r="M67861" s="51"/>
    </row>
    <row r="67862" spans="9:13">
      <c r="I67862" s="51"/>
      <c r="M67862" s="51"/>
    </row>
    <row r="67863" spans="9:13">
      <c r="I67863" s="51"/>
      <c r="M67863" s="51"/>
    </row>
    <row r="67864" spans="9:13">
      <c r="I67864" s="51"/>
      <c r="M67864" s="51"/>
    </row>
    <row r="67865" spans="9:13">
      <c r="I67865" s="51"/>
      <c r="M67865" s="51"/>
    </row>
    <row r="67866" spans="9:13">
      <c r="I67866" s="51"/>
      <c r="M67866" s="51"/>
    </row>
    <row r="67867" spans="9:13">
      <c r="I67867" s="51"/>
      <c r="M67867" s="51"/>
    </row>
    <row r="67868" spans="9:13">
      <c r="I67868" s="51"/>
      <c r="M67868" s="51"/>
    </row>
    <row r="67869" spans="9:13">
      <c r="I67869" s="51"/>
      <c r="M67869" s="51"/>
    </row>
    <row r="67870" spans="9:13">
      <c r="I67870" s="51"/>
      <c r="M67870" s="51"/>
    </row>
    <row r="67871" spans="9:13">
      <c r="I67871" s="51"/>
      <c r="M67871" s="51"/>
    </row>
    <row r="67872" spans="9:13">
      <c r="I67872" s="51"/>
      <c r="M67872" s="51"/>
    </row>
    <row r="67873" spans="9:13">
      <c r="I67873" s="51"/>
      <c r="M67873" s="51"/>
    </row>
    <row r="67874" spans="9:13">
      <c r="I67874" s="51"/>
      <c r="M67874" s="51"/>
    </row>
    <row r="67875" spans="9:13">
      <c r="I67875" s="51"/>
      <c r="M67875" s="51"/>
    </row>
    <row r="67876" spans="9:13">
      <c r="I67876" s="51"/>
      <c r="M67876" s="51"/>
    </row>
    <row r="67877" spans="9:13">
      <c r="I67877" s="51"/>
      <c r="M67877" s="51"/>
    </row>
    <row r="67878" spans="9:13">
      <c r="I67878" s="51"/>
      <c r="M67878" s="51"/>
    </row>
    <row r="67879" spans="9:13">
      <c r="I67879" s="51"/>
      <c r="M67879" s="51"/>
    </row>
    <row r="67880" spans="9:13">
      <c r="I67880" s="51"/>
      <c r="M67880" s="51"/>
    </row>
    <row r="67881" spans="9:13">
      <c r="I67881" s="51"/>
      <c r="M67881" s="51"/>
    </row>
    <row r="67882" spans="9:13">
      <c r="I67882" s="51"/>
      <c r="M67882" s="51"/>
    </row>
    <row r="67883" spans="9:13">
      <c r="I67883" s="51"/>
      <c r="M67883" s="51"/>
    </row>
    <row r="67884" spans="9:13">
      <c r="I67884" s="51"/>
      <c r="M67884" s="51"/>
    </row>
    <row r="67885" spans="9:13">
      <c r="I67885" s="51"/>
      <c r="M67885" s="51"/>
    </row>
    <row r="67886" spans="9:13">
      <c r="I67886" s="51"/>
      <c r="M67886" s="51"/>
    </row>
    <row r="67887" spans="9:13">
      <c r="I67887" s="51"/>
      <c r="M67887" s="51"/>
    </row>
    <row r="67888" spans="9:13">
      <c r="I67888" s="51"/>
      <c r="M67888" s="51"/>
    </row>
    <row r="67889" spans="9:13">
      <c r="I67889" s="51"/>
      <c r="M67889" s="51"/>
    </row>
    <row r="67890" spans="9:13">
      <c r="I67890" s="51"/>
      <c r="M67890" s="51"/>
    </row>
    <row r="67891" spans="9:13">
      <c r="I67891" s="51"/>
      <c r="M67891" s="51"/>
    </row>
    <row r="67892" spans="9:13">
      <c r="I67892" s="51"/>
      <c r="M67892" s="51"/>
    </row>
    <row r="67893" spans="9:13">
      <c r="I67893" s="51"/>
      <c r="M67893" s="51"/>
    </row>
    <row r="67894" spans="9:13">
      <c r="I67894" s="51"/>
      <c r="M67894" s="51"/>
    </row>
    <row r="67895" spans="9:13">
      <c r="I67895" s="51"/>
      <c r="M67895" s="51"/>
    </row>
    <row r="67896" spans="9:13">
      <c r="I67896" s="51"/>
      <c r="M67896" s="51"/>
    </row>
    <row r="67897" spans="9:13">
      <c r="I67897" s="51"/>
      <c r="M67897" s="51"/>
    </row>
    <row r="67898" spans="9:13">
      <c r="I67898" s="51"/>
      <c r="M67898" s="51"/>
    </row>
    <row r="67899" spans="9:13">
      <c r="I67899" s="51"/>
      <c r="M67899" s="51"/>
    </row>
    <row r="67900" spans="9:13">
      <c r="I67900" s="51"/>
      <c r="M67900" s="51"/>
    </row>
    <row r="67901" spans="9:13">
      <c r="I67901" s="51"/>
      <c r="M67901" s="51"/>
    </row>
    <row r="67902" spans="9:13">
      <c r="I67902" s="51"/>
      <c r="M67902" s="51"/>
    </row>
    <row r="67903" spans="9:13">
      <c r="I67903" s="51"/>
      <c r="M67903" s="51"/>
    </row>
    <row r="67904" spans="9:13">
      <c r="I67904" s="51"/>
      <c r="M67904" s="51"/>
    </row>
    <row r="67905" spans="9:13">
      <c r="I67905" s="51"/>
      <c r="M67905" s="51"/>
    </row>
    <row r="67906" spans="9:13">
      <c r="I67906" s="51"/>
      <c r="M67906" s="51"/>
    </row>
    <row r="67907" spans="9:13">
      <c r="I67907" s="51"/>
      <c r="M67907" s="51"/>
    </row>
    <row r="67908" spans="9:13">
      <c r="I67908" s="51"/>
      <c r="M67908" s="51"/>
    </row>
    <row r="67909" spans="9:13">
      <c r="I67909" s="51"/>
      <c r="M67909" s="51"/>
    </row>
    <row r="67910" spans="9:13">
      <c r="I67910" s="51"/>
      <c r="M67910" s="51"/>
    </row>
    <row r="67911" spans="9:13">
      <c r="I67911" s="51"/>
      <c r="M67911" s="51"/>
    </row>
    <row r="67912" spans="9:13">
      <c r="I67912" s="51"/>
      <c r="M67912" s="51"/>
    </row>
    <row r="67913" spans="9:13">
      <c r="I67913" s="51"/>
      <c r="M67913" s="51"/>
    </row>
    <row r="67914" spans="9:13">
      <c r="I67914" s="51"/>
      <c r="M67914" s="51"/>
    </row>
    <row r="67915" spans="9:13">
      <c r="I67915" s="51"/>
      <c r="M67915" s="51"/>
    </row>
    <row r="67916" spans="9:13">
      <c r="I67916" s="51"/>
      <c r="M67916" s="51"/>
    </row>
    <row r="67917" spans="9:13">
      <c r="I67917" s="51"/>
      <c r="M67917" s="51"/>
    </row>
    <row r="67918" spans="9:13">
      <c r="I67918" s="51"/>
      <c r="M67918" s="51"/>
    </row>
    <row r="67919" spans="9:13">
      <c r="I67919" s="51"/>
      <c r="M67919" s="51"/>
    </row>
    <row r="67920" spans="9:13">
      <c r="I67920" s="51"/>
      <c r="M67920" s="51"/>
    </row>
    <row r="67921" spans="9:13">
      <c r="I67921" s="51"/>
      <c r="M67921" s="51"/>
    </row>
    <row r="67922" spans="9:13">
      <c r="I67922" s="51"/>
      <c r="M67922" s="51"/>
    </row>
    <row r="67923" spans="9:13">
      <c r="I67923" s="51"/>
      <c r="M67923" s="51"/>
    </row>
    <row r="67924" spans="9:13">
      <c r="I67924" s="51"/>
      <c r="M67924" s="51"/>
    </row>
    <row r="67925" spans="9:13">
      <c r="I67925" s="51"/>
      <c r="M67925" s="51"/>
    </row>
    <row r="67926" spans="9:13">
      <c r="I67926" s="51"/>
      <c r="M67926" s="51"/>
    </row>
    <row r="67927" spans="9:13">
      <c r="I67927" s="51"/>
      <c r="M67927" s="51"/>
    </row>
    <row r="67928" spans="9:13">
      <c r="I67928" s="51"/>
      <c r="M67928" s="51"/>
    </row>
    <row r="67929" spans="9:13">
      <c r="I67929" s="51"/>
      <c r="M67929" s="51"/>
    </row>
    <row r="67930" spans="9:13">
      <c r="I67930" s="51"/>
      <c r="M67930" s="51"/>
    </row>
    <row r="67931" spans="9:13">
      <c r="I67931" s="51"/>
      <c r="M67931" s="51"/>
    </row>
    <row r="67932" spans="9:13">
      <c r="I67932" s="51"/>
      <c r="M67932" s="51"/>
    </row>
    <row r="67933" spans="9:13">
      <c r="I67933" s="51"/>
      <c r="M67933" s="51"/>
    </row>
    <row r="67934" spans="9:13">
      <c r="I67934" s="51"/>
      <c r="M67934" s="51"/>
    </row>
    <row r="67935" spans="9:13">
      <c r="I67935" s="51"/>
      <c r="M67935" s="51"/>
    </row>
    <row r="67936" spans="9:13">
      <c r="I67936" s="51"/>
      <c r="M67936" s="51"/>
    </row>
    <row r="67937" spans="9:13">
      <c r="I67937" s="51"/>
      <c r="M67937" s="51"/>
    </row>
    <row r="67938" spans="9:13">
      <c r="I67938" s="51"/>
      <c r="M67938" s="51"/>
    </row>
    <row r="67939" spans="9:13">
      <c r="I67939" s="51"/>
      <c r="M67939" s="51"/>
    </row>
    <row r="67940" spans="9:13">
      <c r="I67940" s="51"/>
      <c r="M67940" s="51"/>
    </row>
    <row r="67941" spans="9:13">
      <c r="I67941" s="51"/>
      <c r="M67941" s="51"/>
    </row>
    <row r="67942" spans="9:13">
      <c r="I67942" s="51"/>
      <c r="M67942" s="51"/>
    </row>
    <row r="67943" spans="9:13">
      <c r="I67943" s="51"/>
      <c r="M67943" s="51"/>
    </row>
    <row r="67944" spans="9:13">
      <c r="I67944" s="51"/>
      <c r="M67944" s="51"/>
    </row>
    <row r="67945" spans="9:13">
      <c r="I67945" s="51"/>
      <c r="M67945" s="51"/>
    </row>
    <row r="67946" spans="9:13">
      <c r="I67946" s="51"/>
      <c r="M67946" s="51"/>
    </row>
    <row r="67947" spans="9:13">
      <c r="I67947" s="51"/>
      <c r="M67947" s="51"/>
    </row>
    <row r="67948" spans="9:13">
      <c r="I67948" s="51"/>
      <c r="M67948" s="51"/>
    </row>
    <row r="67949" spans="9:13">
      <c r="I67949" s="51"/>
      <c r="M67949" s="51"/>
    </row>
    <row r="67950" spans="9:13">
      <c r="I67950" s="51"/>
      <c r="M67950" s="51"/>
    </row>
    <row r="67951" spans="9:13">
      <c r="I67951" s="51"/>
      <c r="M67951" s="51"/>
    </row>
    <row r="67952" spans="9:13">
      <c r="I67952" s="51"/>
      <c r="M67952" s="51"/>
    </row>
    <row r="67953" spans="9:13">
      <c r="I67953" s="51"/>
      <c r="M67953" s="51"/>
    </row>
    <row r="67954" spans="9:13">
      <c r="I67954" s="51"/>
      <c r="M67954" s="51"/>
    </row>
    <row r="67955" spans="9:13">
      <c r="I67955" s="51"/>
      <c r="M67955" s="51"/>
    </row>
    <row r="67956" spans="9:13">
      <c r="I67956" s="51"/>
      <c r="M67956" s="51"/>
    </row>
    <row r="67957" spans="9:13">
      <c r="I67957" s="51"/>
      <c r="M67957" s="51"/>
    </row>
    <row r="67958" spans="9:13">
      <c r="I67958" s="51"/>
      <c r="M67958" s="51"/>
    </row>
    <row r="67959" spans="9:13">
      <c r="I67959" s="51"/>
      <c r="M67959" s="51"/>
    </row>
    <row r="67960" spans="9:13">
      <c r="I67960" s="51"/>
      <c r="M67960" s="51"/>
    </row>
    <row r="67961" spans="9:13">
      <c r="I67961" s="51"/>
      <c r="M67961" s="51"/>
    </row>
    <row r="67962" spans="9:13">
      <c r="I67962" s="51"/>
      <c r="M67962" s="51"/>
    </row>
    <row r="67963" spans="9:13">
      <c r="I67963" s="51"/>
      <c r="M67963" s="51"/>
    </row>
    <row r="67964" spans="9:13">
      <c r="I67964" s="51"/>
      <c r="M67964" s="51"/>
    </row>
    <row r="67965" spans="9:13">
      <c r="I67965" s="51"/>
      <c r="M67965" s="51"/>
    </row>
    <row r="67966" spans="9:13">
      <c r="I67966" s="51"/>
      <c r="M67966" s="51"/>
    </row>
    <row r="67967" spans="9:13">
      <c r="I67967" s="51"/>
      <c r="M67967" s="51"/>
    </row>
    <row r="67968" spans="9:13">
      <c r="I67968" s="51"/>
      <c r="M67968" s="51"/>
    </row>
    <row r="67969" spans="9:13">
      <c r="I67969" s="51"/>
      <c r="M67969" s="51"/>
    </row>
    <row r="67970" spans="9:13">
      <c r="I67970" s="51"/>
      <c r="M67970" s="51"/>
    </row>
    <row r="67971" spans="9:13">
      <c r="I67971" s="51"/>
      <c r="M67971" s="51"/>
    </row>
    <row r="67972" spans="9:13">
      <c r="I67972" s="51"/>
      <c r="M67972" s="51"/>
    </row>
    <row r="67973" spans="9:13">
      <c r="I67973" s="51"/>
      <c r="M67973" s="51"/>
    </row>
    <row r="67974" spans="9:13">
      <c r="I67974" s="51"/>
      <c r="M67974" s="51"/>
    </row>
    <row r="67975" spans="9:13">
      <c r="I67975" s="51"/>
      <c r="M67975" s="51"/>
    </row>
    <row r="67976" spans="9:13">
      <c r="I67976" s="51"/>
      <c r="M67976" s="51"/>
    </row>
    <row r="67977" spans="9:13">
      <c r="I67977" s="51"/>
      <c r="M67977" s="51"/>
    </row>
    <row r="67978" spans="9:13">
      <c r="I67978" s="51"/>
      <c r="M67978" s="51"/>
    </row>
    <row r="67979" spans="9:13">
      <c r="I67979" s="51"/>
      <c r="M67979" s="51"/>
    </row>
    <row r="67980" spans="9:13">
      <c r="I67980" s="51"/>
      <c r="M67980" s="51"/>
    </row>
    <row r="67981" spans="9:13">
      <c r="I67981" s="51"/>
      <c r="M67981" s="51"/>
    </row>
    <row r="67982" spans="9:13">
      <c r="I67982" s="51"/>
      <c r="M67982" s="51"/>
    </row>
    <row r="67983" spans="9:13">
      <c r="I67983" s="51"/>
      <c r="M67983" s="51"/>
    </row>
    <row r="67984" spans="9:13">
      <c r="I67984" s="51"/>
      <c r="M67984" s="51"/>
    </row>
    <row r="67985" spans="9:13">
      <c r="I67985" s="51"/>
      <c r="M67985" s="51"/>
    </row>
    <row r="67986" spans="9:13">
      <c r="I67986" s="51"/>
      <c r="M67986" s="51"/>
    </row>
    <row r="67987" spans="9:13">
      <c r="I67987" s="51"/>
      <c r="M67987" s="51"/>
    </row>
    <row r="67988" spans="9:13">
      <c r="I67988" s="51"/>
      <c r="M67988" s="51"/>
    </row>
    <row r="67989" spans="9:13">
      <c r="I67989" s="51"/>
      <c r="M67989" s="51"/>
    </row>
    <row r="67990" spans="9:13">
      <c r="I67990" s="51"/>
      <c r="M67990" s="51"/>
    </row>
    <row r="67991" spans="9:13">
      <c r="I67991" s="51"/>
      <c r="M67991" s="51"/>
    </row>
    <row r="67992" spans="9:13">
      <c r="I67992" s="51"/>
      <c r="M67992" s="51"/>
    </row>
    <row r="67993" spans="9:13">
      <c r="I67993" s="51"/>
      <c r="M67993" s="51"/>
    </row>
    <row r="67994" spans="9:13">
      <c r="I67994" s="51"/>
      <c r="M67994" s="51"/>
    </row>
    <row r="67995" spans="9:13">
      <c r="I67995" s="51"/>
      <c r="M67995" s="51"/>
    </row>
    <row r="67996" spans="9:13">
      <c r="I67996" s="51"/>
      <c r="M67996" s="51"/>
    </row>
    <row r="67997" spans="9:13">
      <c r="I67997" s="51"/>
      <c r="M67997" s="51"/>
    </row>
    <row r="67998" spans="9:13">
      <c r="I67998" s="51"/>
      <c r="M67998" s="51"/>
    </row>
    <row r="67999" spans="9:13">
      <c r="I67999" s="51"/>
      <c r="M67999" s="51"/>
    </row>
    <row r="68000" spans="9:13">
      <c r="I68000" s="51"/>
      <c r="M68000" s="51"/>
    </row>
    <row r="68001" spans="9:13">
      <c r="I68001" s="51"/>
      <c r="M68001" s="51"/>
    </row>
    <row r="68002" spans="9:13">
      <c r="I68002" s="51"/>
      <c r="M68002" s="51"/>
    </row>
    <row r="68003" spans="9:13">
      <c r="I68003" s="51"/>
      <c r="M68003" s="51"/>
    </row>
    <row r="68004" spans="9:13">
      <c r="I68004" s="51"/>
      <c r="M68004" s="51"/>
    </row>
    <row r="68005" spans="9:13">
      <c r="I68005" s="51"/>
      <c r="M68005" s="51"/>
    </row>
    <row r="68006" spans="9:13">
      <c r="I68006" s="51"/>
      <c r="M68006" s="51"/>
    </row>
    <row r="68007" spans="9:13">
      <c r="I68007" s="51"/>
      <c r="M68007" s="51"/>
    </row>
    <row r="68008" spans="9:13">
      <c r="I68008" s="51"/>
      <c r="M68008" s="51"/>
    </row>
    <row r="68009" spans="9:13">
      <c r="I68009" s="51"/>
      <c r="M68009" s="51"/>
    </row>
    <row r="68010" spans="9:13">
      <c r="I68010" s="51"/>
      <c r="M68010" s="51"/>
    </row>
    <row r="68011" spans="9:13">
      <c r="I68011" s="51"/>
      <c r="M68011" s="51"/>
    </row>
    <row r="68012" spans="9:13">
      <c r="I68012" s="51"/>
      <c r="M68012" s="51"/>
    </row>
    <row r="68013" spans="9:13">
      <c r="I68013" s="51"/>
      <c r="M68013" s="51"/>
    </row>
    <row r="68014" spans="9:13">
      <c r="I68014" s="51"/>
      <c r="M68014" s="51"/>
    </row>
    <row r="68015" spans="9:13">
      <c r="I68015" s="51"/>
      <c r="M68015" s="51"/>
    </row>
    <row r="68016" spans="9:13">
      <c r="I68016" s="51"/>
      <c r="M68016" s="51"/>
    </row>
    <row r="68017" spans="9:13">
      <c r="I68017" s="51"/>
      <c r="M68017" s="51"/>
    </row>
    <row r="68018" spans="9:13">
      <c r="I68018" s="51"/>
      <c r="M68018" s="51"/>
    </row>
    <row r="68019" spans="9:13">
      <c r="I68019" s="51"/>
      <c r="M68019" s="51"/>
    </row>
    <row r="68020" spans="9:13">
      <c r="I68020" s="51"/>
      <c r="M68020" s="51"/>
    </row>
    <row r="68021" spans="9:13">
      <c r="I68021" s="51"/>
      <c r="M68021" s="51"/>
    </row>
    <row r="68022" spans="9:13">
      <c r="I68022" s="51"/>
      <c r="M68022" s="51"/>
    </row>
    <row r="68023" spans="9:13">
      <c r="I68023" s="51"/>
      <c r="M68023" s="51"/>
    </row>
    <row r="68024" spans="9:13">
      <c r="I68024" s="51"/>
      <c r="M68024" s="51"/>
    </row>
    <row r="68025" spans="9:13">
      <c r="I68025" s="51"/>
      <c r="M68025" s="51"/>
    </row>
    <row r="68026" spans="9:13">
      <c r="I68026" s="51"/>
      <c r="M68026" s="51"/>
    </row>
    <row r="68027" spans="9:13">
      <c r="I68027" s="51"/>
      <c r="M68027" s="51"/>
    </row>
    <row r="68028" spans="9:13">
      <c r="I68028" s="51"/>
      <c r="M68028" s="51"/>
    </row>
    <row r="68029" spans="9:13">
      <c r="I68029" s="51"/>
      <c r="M68029" s="51"/>
    </row>
    <row r="68030" spans="9:13">
      <c r="I68030" s="51"/>
      <c r="M68030" s="51"/>
    </row>
    <row r="68031" spans="9:13">
      <c r="I68031" s="51"/>
      <c r="M68031" s="51"/>
    </row>
    <row r="68032" spans="9:13">
      <c r="I68032" s="51"/>
      <c r="M68032" s="51"/>
    </row>
    <row r="68033" spans="9:13">
      <c r="I68033" s="51"/>
      <c r="M68033" s="51"/>
    </row>
    <row r="68034" spans="9:13">
      <c r="I68034" s="51"/>
      <c r="M68034" s="51"/>
    </row>
    <row r="68035" spans="9:13">
      <c r="I68035" s="51"/>
      <c r="M68035" s="51"/>
    </row>
    <row r="68036" spans="9:13">
      <c r="I68036" s="51"/>
      <c r="M68036" s="51"/>
    </row>
    <row r="68037" spans="9:13">
      <c r="I68037" s="51"/>
      <c r="M68037" s="51"/>
    </row>
    <row r="68038" spans="9:13">
      <c r="I68038" s="51"/>
      <c r="M68038" s="51"/>
    </row>
    <row r="68039" spans="9:13">
      <c r="I68039" s="51"/>
      <c r="M68039" s="51"/>
    </row>
    <row r="68040" spans="9:13">
      <c r="I68040" s="51"/>
      <c r="M68040" s="51"/>
    </row>
    <row r="68041" spans="9:13">
      <c r="I68041" s="51"/>
      <c r="M68041" s="51"/>
    </row>
    <row r="68042" spans="9:13">
      <c r="I68042" s="51"/>
      <c r="M68042" s="51"/>
    </row>
    <row r="68043" spans="9:13">
      <c r="I68043" s="51"/>
      <c r="M68043" s="51"/>
    </row>
    <row r="68044" spans="9:13">
      <c r="I68044" s="51"/>
      <c r="M68044" s="51"/>
    </row>
    <row r="68045" spans="9:13">
      <c r="I68045" s="51"/>
      <c r="M68045" s="51"/>
    </row>
    <row r="68046" spans="9:13">
      <c r="I68046" s="51"/>
      <c r="M68046" s="51"/>
    </row>
    <row r="68047" spans="9:13">
      <c r="I68047" s="51"/>
      <c r="M68047" s="51"/>
    </row>
    <row r="68048" spans="9:13">
      <c r="I68048" s="51"/>
      <c r="M68048" s="51"/>
    </row>
    <row r="68049" spans="9:13">
      <c r="I68049" s="51"/>
      <c r="M68049" s="51"/>
    </row>
    <row r="68050" spans="9:13">
      <c r="I68050" s="51"/>
      <c r="M68050" s="51"/>
    </row>
    <row r="68051" spans="9:13">
      <c r="I68051" s="51"/>
      <c r="M68051" s="51"/>
    </row>
    <row r="68052" spans="9:13">
      <c r="I68052" s="51"/>
      <c r="M68052" s="51"/>
    </row>
    <row r="68053" spans="9:13">
      <c r="I68053" s="51"/>
      <c r="M68053" s="51"/>
    </row>
    <row r="68054" spans="9:13">
      <c r="I68054" s="51"/>
      <c r="M68054" s="51"/>
    </row>
    <row r="68055" spans="9:13">
      <c r="I68055" s="51"/>
      <c r="M68055" s="51"/>
    </row>
    <row r="68056" spans="9:13">
      <c r="I68056" s="51"/>
      <c r="M68056" s="51"/>
    </row>
    <row r="68057" spans="9:13">
      <c r="I68057" s="51"/>
      <c r="M68057" s="51"/>
    </row>
    <row r="68058" spans="9:13">
      <c r="I68058" s="51"/>
      <c r="M68058" s="51"/>
    </row>
    <row r="68059" spans="9:13">
      <c r="I68059" s="51"/>
      <c r="M68059" s="51"/>
    </row>
    <row r="68060" spans="9:13">
      <c r="I68060" s="51"/>
      <c r="M68060" s="51"/>
    </row>
    <row r="68061" spans="9:13">
      <c r="I68061" s="51"/>
      <c r="M68061" s="51"/>
    </row>
    <row r="68062" spans="9:13">
      <c r="I68062" s="51"/>
      <c r="M68062" s="51"/>
    </row>
    <row r="68063" spans="9:13">
      <c r="I68063" s="51"/>
      <c r="M68063" s="51"/>
    </row>
    <row r="68064" spans="9:13">
      <c r="I68064" s="51"/>
      <c r="M68064" s="51"/>
    </row>
    <row r="68065" spans="9:13">
      <c r="I68065" s="51"/>
      <c r="M68065" s="51"/>
    </row>
    <row r="68066" spans="9:13">
      <c r="I68066" s="51"/>
      <c r="M68066" s="51"/>
    </row>
    <row r="68067" spans="9:13">
      <c r="I68067" s="51"/>
      <c r="M68067" s="51"/>
    </row>
    <row r="68068" spans="9:13">
      <c r="I68068" s="51"/>
      <c r="M68068" s="51"/>
    </row>
    <row r="68069" spans="9:13">
      <c r="I68069" s="51"/>
      <c r="M68069" s="51"/>
    </row>
    <row r="68070" spans="9:13">
      <c r="I68070" s="51"/>
      <c r="M68070" s="51"/>
    </row>
    <row r="68071" spans="9:13">
      <c r="I68071" s="51"/>
      <c r="M68071" s="51"/>
    </row>
    <row r="68072" spans="9:13">
      <c r="I68072" s="51"/>
      <c r="M68072" s="51"/>
    </row>
    <row r="68073" spans="9:13">
      <c r="I68073" s="51"/>
      <c r="M68073" s="51"/>
    </row>
    <row r="68074" spans="9:13">
      <c r="I68074" s="51"/>
      <c r="M68074" s="51"/>
    </row>
    <row r="68075" spans="9:13">
      <c r="I68075" s="51"/>
      <c r="M68075" s="51"/>
    </row>
    <row r="68076" spans="9:13">
      <c r="I68076" s="51"/>
      <c r="M68076" s="51"/>
    </row>
    <row r="68077" spans="9:13">
      <c r="I68077" s="51"/>
      <c r="M68077" s="51"/>
    </row>
    <row r="68078" spans="9:13">
      <c r="I68078" s="51"/>
      <c r="M68078" s="51"/>
    </row>
    <row r="68079" spans="9:13">
      <c r="I68079" s="51"/>
      <c r="M68079" s="51"/>
    </row>
    <row r="68080" spans="9:13">
      <c r="I68080" s="51"/>
      <c r="M68080" s="51"/>
    </row>
    <row r="68081" spans="9:13">
      <c r="I68081" s="51"/>
      <c r="M68081" s="51"/>
    </row>
    <row r="68082" spans="9:13">
      <c r="I68082" s="51"/>
      <c r="M68082" s="51"/>
    </row>
    <row r="68083" spans="9:13">
      <c r="I68083" s="51"/>
      <c r="M68083" s="51"/>
    </row>
    <row r="68084" spans="9:13">
      <c r="I68084" s="51"/>
      <c r="M68084" s="51"/>
    </row>
    <row r="68085" spans="9:13">
      <c r="I68085" s="51"/>
      <c r="M68085" s="51"/>
    </row>
    <row r="68086" spans="9:13">
      <c r="I68086" s="51"/>
      <c r="M68086" s="51"/>
    </row>
    <row r="68087" spans="9:13">
      <c r="I68087" s="51"/>
      <c r="M68087" s="51"/>
    </row>
    <row r="68088" spans="9:13">
      <c r="I68088" s="51"/>
      <c r="M68088" s="51"/>
    </row>
    <row r="68089" spans="9:13">
      <c r="I68089" s="51"/>
      <c r="M68089" s="51"/>
    </row>
    <row r="68090" spans="9:13">
      <c r="I68090" s="51"/>
      <c r="M68090" s="51"/>
    </row>
    <row r="68091" spans="9:13">
      <c r="I68091" s="51"/>
      <c r="M68091" s="51"/>
    </row>
    <row r="68092" spans="9:13">
      <c r="I68092" s="51"/>
      <c r="M68092" s="51"/>
    </row>
    <row r="68093" spans="9:13">
      <c r="I68093" s="51"/>
      <c r="M68093" s="51"/>
    </row>
    <row r="68094" spans="9:13">
      <c r="I68094" s="51"/>
      <c r="M68094" s="51"/>
    </row>
    <row r="68095" spans="9:13">
      <c r="I68095" s="51"/>
      <c r="M68095" s="51"/>
    </row>
    <row r="68096" spans="9:13">
      <c r="I68096" s="51"/>
      <c r="M68096" s="51"/>
    </row>
    <row r="68097" spans="9:13">
      <c r="I68097" s="51"/>
      <c r="M68097" s="51"/>
    </row>
    <row r="68098" spans="9:13">
      <c r="I68098" s="51"/>
      <c r="M68098" s="51"/>
    </row>
    <row r="68099" spans="9:13">
      <c r="I68099" s="51"/>
      <c r="M68099" s="51"/>
    </row>
    <row r="68100" spans="9:13">
      <c r="I68100" s="51"/>
      <c r="M68100" s="51"/>
    </row>
    <row r="68101" spans="9:13">
      <c r="I68101" s="51"/>
      <c r="M68101" s="51"/>
    </row>
    <row r="68102" spans="9:13">
      <c r="I68102" s="51"/>
      <c r="M68102" s="51"/>
    </row>
    <row r="68103" spans="9:13">
      <c r="I68103" s="51"/>
      <c r="M68103" s="51"/>
    </row>
    <row r="68104" spans="9:13">
      <c r="I68104" s="51"/>
      <c r="M68104" s="51"/>
    </row>
    <row r="68105" spans="9:13">
      <c r="I68105" s="51"/>
      <c r="M68105" s="51"/>
    </row>
    <row r="68106" spans="9:13">
      <c r="I68106" s="51"/>
      <c r="M68106" s="51"/>
    </row>
    <row r="68107" spans="9:13">
      <c r="I68107" s="51"/>
      <c r="M68107" s="51"/>
    </row>
    <row r="68108" spans="9:13">
      <c r="I68108" s="51"/>
      <c r="M68108" s="51"/>
    </row>
    <row r="68109" spans="9:13">
      <c r="I68109" s="51"/>
      <c r="M68109" s="51"/>
    </row>
    <row r="68110" spans="9:13">
      <c r="I68110" s="51"/>
      <c r="M68110" s="51"/>
    </row>
    <row r="68111" spans="9:13">
      <c r="I68111" s="51"/>
      <c r="M68111" s="51"/>
    </row>
    <row r="68112" spans="9:13">
      <c r="I68112" s="51"/>
      <c r="M68112" s="51"/>
    </row>
    <row r="68113" spans="9:13">
      <c r="I68113" s="51"/>
      <c r="M68113" s="51"/>
    </row>
    <row r="68114" spans="9:13">
      <c r="I68114" s="51"/>
      <c r="M68114" s="51"/>
    </row>
    <row r="68115" spans="9:13">
      <c r="I68115" s="51"/>
      <c r="M68115" s="51"/>
    </row>
    <row r="68116" spans="9:13">
      <c r="I68116" s="51"/>
      <c r="M68116" s="51"/>
    </row>
    <row r="68117" spans="9:13">
      <c r="I68117" s="51"/>
      <c r="M68117" s="51"/>
    </row>
    <row r="68118" spans="9:13">
      <c r="I68118" s="51"/>
      <c r="M68118" s="51"/>
    </row>
    <row r="68119" spans="9:13">
      <c r="I68119" s="51"/>
      <c r="M68119" s="51"/>
    </row>
    <row r="68120" spans="9:13">
      <c r="I68120" s="51"/>
      <c r="M68120" s="51"/>
    </row>
    <row r="68121" spans="9:13">
      <c r="I68121" s="51"/>
      <c r="M68121" s="51"/>
    </row>
    <row r="68122" spans="9:13">
      <c r="I68122" s="51"/>
      <c r="M68122" s="51"/>
    </row>
    <row r="68123" spans="9:13">
      <c r="I68123" s="51"/>
      <c r="M68123" s="51"/>
    </row>
    <row r="68124" spans="9:13">
      <c r="I68124" s="51"/>
      <c r="M68124" s="51"/>
    </row>
    <row r="68125" spans="9:13">
      <c r="I68125" s="51"/>
      <c r="M68125" s="51"/>
    </row>
    <row r="68126" spans="9:13">
      <c r="I68126" s="51"/>
      <c r="M68126" s="51"/>
    </row>
    <row r="68127" spans="9:13">
      <c r="I68127" s="51"/>
      <c r="M68127" s="51"/>
    </row>
    <row r="68128" spans="9:13">
      <c r="I68128" s="51"/>
      <c r="M68128" s="51"/>
    </row>
    <row r="68129" spans="9:13">
      <c r="I68129" s="51"/>
      <c r="M68129" s="51"/>
    </row>
    <row r="68130" spans="9:13">
      <c r="I68130" s="51"/>
      <c r="M68130" s="51"/>
    </row>
    <row r="68131" spans="9:13">
      <c r="I68131" s="51"/>
      <c r="M68131" s="51"/>
    </row>
    <row r="68132" spans="9:13">
      <c r="I68132" s="51"/>
      <c r="M68132" s="51"/>
    </row>
    <row r="68133" spans="9:13">
      <c r="I68133" s="51"/>
      <c r="M68133" s="51"/>
    </row>
    <row r="68134" spans="9:13">
      <c r="I68134" s="51"/>
      <c r="M68134" s="51"/>
    </row>
    <row r="68135" spans="9:13">
      <c r="I68135" s="51"/>
      <c r="M68135" s="51"/>
    </row>
    <row r="68136" spans="9:13">
      <c r="I68136" s="51"/>
      <c r="M68136" s="51"/>
    </row>
    <row r="68137" spans="9:13">
      <c r="I68137" s="51"/>
      <c r="M68137" s="51"/>
    </row>
    <row r="68138" spans="9:13">
      <c r="I68138" s="51"/>
      <c r="M68138" s="51"/>
    </row>
    <row r="68139" spans="9:13">
      <c r="I68139" s="51"/>
      <c r="M68139" s="51"/>
    </row>
    <row r="68140" spans="9:13">
      <c r="I68140" s="51"/>
      <c r="M68140" s="51"/>
    </row>
    <row r="68141" spans="9:13">
      <c r="I68141" s="51"/>
      <c r="M68141" s="51"/>
    </row>
    <row r="68142" spans="9:13">
      <c r="I68142" s="51"/>
      <c r="M68142" s="51"/>
    </row>
    <row r="68143" spans="9:13">
      <c r="I68143" s="51"/>
      <c r="M68143" s="51"/>
    </row>
    <row r="68144" spans="9:13">
      <c r="I68144" s="51"/>
      <c r="M68144" s="51"/>
    </row>
    <row r="68145" spans="9:13">
      <c r="I68145" s="51"/>
      <c r="M68145" s="51"/>
    </row>
    <row r="68146" spans="9:13">
      <c r="I68146" s="51"/>
      <c r="M68146" s="51"/>
    </row>
    <row r="68147" spans="9:13">
      <c r="I68147" s="51"/>
      <c r="M68147" s="51"/>
    </row>
    <row r="68148" spans="9:13">
      <c r="I68148" s="51"/>
      <c r="M68148" s="51"/>
    </row>
    <row r="68149" spans="9:13">
      <c r="I68149" s="51"/>
      <c r="M68149" s="51"/>
    </row>
    <row r="68150" spans="9:13">
      <c r="I68150" s="51"/>
      <c r="M68150" s="51"/>
    </row>
    <row r="68151" spans="9:13">
      <c r="I68151" s="51"/>
      <c r="M68151" s="51"/>
    </row>
    <row r="68152" spans="9:13">
      <c r="I68152" s="51"/>
      <c r="M68152" s="51"/>
    </row>
    <row r="68153" spans="9:13">
      <c r="I68153" s="51"/>
      <c r="M68153" s="51"/>
    </row>
    <row r="68154" spans="9:13">
      <c r="I68154" s="51"/>
      <c r="M68154" s="51"/>
    </row>
    <row r="68155" spans="9:13">
      <c r="I68155" s="51"/>
      <c r="M68155" s="51"/>
    </row>
    <row r="68156" spans="9:13">
      <c r="I68156" s="51"/>
      <c r="M68156" s="51"/>
    </row>
    <row r="68157" spans="9:13">
      <c r="I68157" s="51"/>
      <c r="M68157" s="51"/>
    </row>
    <row r="68158" spans="9:13">
      <c r="I68158" s="51"/>
      <c r="M68158" s="51"/>
    </row>
    <row r="68159" spans="9:13">
      <c r="I68159" s="51"/>
      <c r="M68159" s="51"/>
    </row>
    <row r="68160" spans="9:13">
      <c r="I68160" s="51"/>
      <c r="M68160" s="51"/>
    </row>
    <row r="68161" spans="9:13">
      <c r="I68161" s="51"/>
      <c r="M68161" s="51"/>
    </row>
    <row r="68162" spans="9:13">
      <c r="I68162" s="51"/>
      <c r="M68162" s="51"/>
    </row>
    <row r="68163" spans="9:13">
      <c r="I68163" s="51"/>
      <c r="M68163" s="51"/>
    </row>
    <row r="68164" spans="9:13">
      <c r="I68164" s="51"/>
      <c r="M68164" s="51"/>
    </row>
    <row r="68165" spans="9:13">
      <c r="I68165" s="51"/>
      <c r="M68165" s="51"/>
    </row>
    <row r="68166" spans="9:13">
      <c r="I68166" s="51"/>
      <c r="M68166" s="51"/>
    </row>
    <row r="68167" spans="9:13">
      <c r="I68167" s="51"/>
      <c r="M68167" s="51"/>
    </row>
    <row r="68168" spans="9:13">
      <c r="I68168" s="51"/>
      <c r="M68168" s="51"/>
    </row>
    <row r="68169" spans="9:13">
      <c r="I68169" s="51"/>
      <c r="M68169" s="51"/>
    </row>
    <row r="68170" spans="9:13">
      <c r="I68170" s="51"/>
      <c r="M68170" s="51"/>
    </row>
    <row r="68171" spans="9:13">
      <c r="I68171" s="51"/>
      <c r="M68171" s="51"/>
    </row>
    <row r="68172" spans="9:13">
      <c r="I68172" s="51"/>
      <c r="M68172" s="51"/>
    </row>
    <row r="68173" spans="9:13">
      <c r="I68173" s="51"/>
      <c r="M68173" s="51"/>
    </row>
    <row r="68174" spans="9:13">
      <c r="I68174" s="51"/>
      <c r="M68174" s="51"/>
    </row>
    <row r="68175" spans="9:13">
      <c r="I68175" s="51"/>
      <c r="M68175" s="51"/>
    </row>
    <row r="68176" spans="9:13">
      <c r="I68176" s="51"/>
      <c r="M68176" s="51"/>
    </row>
    <row r="68177" spans="9:13">
      <c r="I68177" s="51"/>
      <c r="M68177" s="51"/>
    </row>
    <row r="68178" spans="9:13">
      <c r="I68178" s="51"/>
      <c r="M68178" s="51"/>
    </row>
    <row r="68179" spans="9:13">
      <c r="I68179" s="51"/>
      <c r="M68179" s="51"/>
    </row>
    <row r="68180" spans="9:13">
      <c r="I68180" s="51"/>
      <c r="M68180" s="51"/>
    </row>
    <row r="68181" spans="9:13">
      <c r="I68181" s="51"/>
      <c r="M68181" s="51"/>
    </row>
    <row r="68182" spans="9:13">
      <c r="I68182" s="51"/>
      <c r="M68182" s="51"/>
    </row>
    <row r="68183" spans="9:13">
      <c r="I68183" s="51"/>
      <c r="M68183" s="51"/>
    </row>
    <row r="68184" spans="9:13">
      <c r="I68184" s="51"/>
      <c r="M68184" s="51"/>
    </row>
    <row r="68185" spans="9:13">
      <c r="I68185" s="51"/>
      <c r="M68185" s="51"/>
    </row>
    <row r="68186" spans="9:13">
      <c r="I68186" s="51"/>
      <c r="M68186" s="51"/>
    </row>
    <row r="68187" spans="9:13">
      <c r="I68187" s="51"/>
      <c r="M68187" s="51"/>
    </row>
    <row r="68188" spans="9:13">
      <c r="I68188" s="51"/>
      <c r="M68188" s="51"/>
    </row>
    <row r="68189" spans="9:13">
      <c r="I68189" s="51"/>
      <c r="M68189" s="51"/>
    </row>
    <row r="68190" spans="9:13">
      <c r="I68190" s="51"/>
      <c r="M68190" s="51"/>
    </row>
    <row r="68191" spans="9:13">
      <c r="I68191" s="51"/>
      <c r="M68191" s="51"/>
    </row>
    <row r="68192" spans="9:13">
      <c r="I68192" s="51"/>
      <c r="M68192" s="51"/>
    </row>
    <row r="68193" spans="9:13">
      <c r="I68193" s="51"/>
      <c r="M68193" s="51"/>
    </row>
    <row r="68194" spans="9:13">
      <c r="I68194" s="51"/>
      <c r="M68194" s="51"/>
    </row>
    <row r="68195" spans="9:13">
      <c r="I68195" s="51"/>
      <c r="M68195" s="51"/>
    </row>
    <row r="68196" spans="9:13">
      <c r="I68196" s="51"/>
      <c r="M68196" s="51"/>
    </row>
    <row r="68197" spans="9:13">
      <c r="I68197" s="51"/>
      <c r="M68197" s="51"/>
    </row>
    <row r="68198" spans="9:13">
      <c r="I68198" s="51"/>
      <c r="M68198" s="51"/>
    </row>
    <row r="68199" spans="9:13">
      <c r="I68199" s="51"/>
      <c r="M68199" s="51"/>
    </row>
    <row r="68200" spans="9:13">
      <c r="I68200" s="51"/>
      <c r="M68200" s="51"/>
    </row>
    <row r="68201" spans="9:13">
      <c r="I68201" s="51"/>
      <c r="M68201" s="51"/>
    </row>
    <row r="68202" spans="9:13">
      <c r="I68202" s="51"/>
      <c r="M68202" s="51"/>
    </row>
    <row r="68203" spans="9:13">
      <c r="I68203" s="51"/>
      <c r="M68203" s="51"/>
    </row>
    <row r="68204" spans="9:13">
      <c r="I68204" s="51"/>
      <c r="M68204" s="51"/>
    </row>
    <row r="68205" spans="9:13">
      <c r="I68205" s="51"/>
      <c r="M68205" s="51"/>
    </row>
    <row r="68206" spans="9:13">
      <c r="I68206" s="51"/>
      <c r="M68206" s="51"/>
    </row>
    <row r="68207" spans="9:13">
      <c r="I68207" s="51"/>
      <c r="M68207" s="51"/>
    </row>
    <row r="68208" spans="9:13">
      <c r="I68208" s="51"/>
      <c r="M68208" s="51"/>
    </row>
    <row r="68209" spans="9:13">
      <c r="I68209" s="51"/>
      <c r="M68209" s="51"/>
    </row>
    <row r="68210" spans="9:13">
      <c r="I68210" s="51"/>
      <c r="M68210" s="51"/>
    </row>
    <row r="68211" spans="9:13">
      <c r="I68211" s="51"/>
      <c r="M68211" s="51"/>
    </row>
    <row r="68212" spans="9:13">
      <c r="I68212" s="51"/>
      <c r="M68212" s="51"/>
    </row>
    <row r="68213" spans="9:13">
      <c r="I68213" s="51"/>
      <c r="M68213" s="51"/>
    </row>
    <row r="68214" spans="9:13">
      <c r="I68214" s="51"/>
      <c r="M68214" s="51"/>
    </row>
    <row r="68215" spans="9:13">
      <c r="I68215" s="51"/>
      <c r="M68215" s="51"/>
    </row>
    <row r="68216" spans="9:13">
      <c r="I68216" s="51"/>
      <c r="M68216" s="51"/>
    </row>
    <row r="68217" spans="9:13">
      <c r="I68217" s="51"/>
      <c r="M68217" s="51"/>
    </row>
    <row r="68218" spans="9:13">
      <c r="I68218" s="51"/>
      <c r="M68218" s="51"/>
    </row>
    <row r="68219" spans="9:13">
      <c r="I68219" s="51"/>
      <c r="M68219" s="51"/>
    </row>
    <row r="68220" spans="9:13">
      <c r="I68220" s="51"/>
      <c r="M68220" s="51"/>
    </row>
    <row r="68221" spans="9:13">
      <c r="I68221" s="51"/>
      <c r="M68221" s="51"/>
    </row>
    <row r="68222" spans="9:13">
      <c r="I68222" s="51"/>
      <c r="M68222" s="51"/>
    </row>
    <row r="68223" spans="9:13">
      <c r="I68223" s="51"/>
      <c r="M68223" s="51"/>
    </row>
    <row r="68224" spans="9:13">
      <c r="I68224" s="51"/>
      <c r="M68224" s="51"/>
    </row>
    <row r="68225" spans="9:13">
      <c r="I68225" s="51"/>
      <c r="M68225" s="51"/>
    </row>
    <row r="68226" spans="9:13">
      <c r="I68226" s="51"/>
      <c r="M68226" s="51"/>
    </row>
    <row r="68227" spans="9:13">
      <c r="I68227" s="51"/>
      <c r="M68227" s="51"/>
    </row>
    <row r="68228" spans="9:13">
      <c r="I68228" s="51"/>
      <c r="M68228" s="51"/>
    </row>
    <row r="68229" spans="9:13">
      <c r="I68229" s="51"/>
      <c r="M68229" s="51"/>
    </row>
    <row r="68230" spans="9:13">
      <c r="I68230" s="51"/>
      <c r="M68230" s="51"/>
    </row>
    <row r="68231" spans="9:13">
      <c r="I68231" s="51"/>
      <c r="M68231" s="51"/>
    </row>
    <row r="68232" spans="9:13">
      <c r="I68232" s="51"/>
      <c r="M68232" s="51"/>
    </row>
    <row r="68233" spans="9:13">
      <c r="I68233" s="51"/>
      <c r="M68233" s="51"/>
    </row>
    <row r="68234" spans="9:13">
      <c r="I68234" s="51"/>
      <c r="M68234" s="51"/>
    </row>
    <row r="68235" spans="9:13">
      <c r="I68235" s="51"/>
      <c r="M68235" s="51"/>
    </row>
    <row r="68236" spans="9:13">
      <c r="I68236" s="51"/>
      <c r="M68236" s="51"/>
    </row>
    <row r="68237" spans="9:13">
      <c r="I68237" s="51"/>
      <c r="M68237" s="51"/>
    </row>
    <row r="68238" spans="9:13">
      <c r="I68238" s="51"/>
      <c r="M68238" s="51"/>
    </row>
    <row r="68239" spans="9:13">
      <c r="I68239" s="51"/>
      <c r="M68239" s="51"/>
    </row>
    <row r="68240" spans="9:13">
      <c r="I68240" s="51"/>
      <c r="M68240" s="51"/>
    </row>
    <row r="68241" spans="9:13">
      <c r="I68241" s="51"/>
      <c r="M68241" s="51"/>
    </row>
    <row r="68242" spans="9:13">
      <c r="I68242" s="51"/>
      <c r="M68242" s="51"/>
    </row>
    <row r="68243" spans="9:13">
      <c r="I68243" s="51"/>
      <c r="M68243" s="51"/>
    </row>
    <row r="68244" spans="9:13">
      <c r="I68244" s="51"/>
      <c r="M68244" s="51"/>
    </row>
    <row r="68245" spans="9:13">
      <c r="I68245" s="51"/>
      <c r="M68245" s="51"/>
    </row>
    <row r="68246" spans="9:13">
      <c r="I68246" s="51"/>
      <c r="M68246" s="51"/>
    </row>
    <row r="68247" spans="9:13">
      <c r="I68247" s="51"/>
      <c r="M68247" s="51"/>
    </row>
    <row r="68248" spans="9:13">
      <c r="I68248" s="51"/>
      <c r="M68248" s="51"/>
    </row>
    <row r="68249" spans="9:13">
      <c r="I68249" s="51"/>
      <c r="M68249" s="51"/>
    </row>
    <row r="68250" spans="9:13">
      <c r="I68250" s="51"/>
      <c r="M68250" s="51"/>
    </row>
    <row r="68251" spans="9:13">
      <c r="I68251" s="51"/>
      <c r="M68251" s="51"/>
    </row>
    <row r="68252" spans="9:13">
      <c r="I68252" s="51"/>
      <c r="M68252" s="51"/>
    </row>
    <row r="68253" spans="9:13">
      <c r="I68253" s="51"/>
      <c r="M68253" s="51"/>
    </row>
    <row r="68254" spans="9:13">
      <c r="I68254" s="51"/>
      <c r="M68254" s="51"/>
    </row>
    <row r="68255" spans="9:13">
      <c r="I68255" s="51"/>
      <c r="M68255" s="51"/>
    </row>
    <row r="68256" spans="9:13">
      <c r="I68256" s="51"/>
      <c r="M68256" s="51"/>
    </row>
    <row r="68257" spans="9:13">
      <c r="I68257" s="51"/>
      <c r="M68257" s="51"/>
    </row>
    <row r="68258" spans="9:13">
      <c r="I68258" s="51"/>
      <c r="M68258" s="51"/>
    </row>
    <row r="68259" spans="9:13">
      <c r="I68259" s="51"/>
      <c r="M68259" s="51"/>
    </row>
    <row r="68260" spans="9:13">
      <c r="I68260" s="51"/>
      <c r="M68260" s="51"/>
    </row>
    <row r="68261" spans="9:13">
      <c r="I68261" s="51"/>
      <c r="M68261" s="51"/>
    </row>
    <row r="68262" spans="9:13">
      <c r="I68262" s="51"/>
      <c r="M68262" s="51"/>
    </row>
    <row r="68263" spans="9:13">
      <c r="I68263" s="51"/>
      <c r="M68263" s="51"/>
    </row>
    <row r="68264" spans="9:13">
      <c r="I68264" s="51"/>
      <c r="M68264" s="51"/>
    </row>
    <row r="68265" spans="9:13">
      <c r="I68265" s="51"/>
      <c r="M68265" s="51"/>
    </row>
    <row r="68266" spans="9:13">
      <c r="I68266" s="51"/>
      <c r="M68266" s="51"/>
    </row>
    <row r="68267" spans="9:13">
      <c r="I68267" s="51"/>
      <c r="M68267" s="51"/>
    </row>
    <row r="68268" spans="9:13">
      <c r="I68268" s="51"/>
      <c r="M68268" s="51"/>
    </row>
    <row r="68269" spans="9:13">
      <c r="I68269" s="51"/>
      <c r="M68269" s="51"/>
    </row>
    <row r="68270" spans="9:13">
      <c r="I68270" s="51"/>
      <c r="M68270" s="51"/>
    </row>
    <row r="68271" spans="9:13">
      <c r="I68271" s="51"/>
      <c r="M68271" s="51"/>
    </row>
    <row r="68272" spans="9:13">
      <c r="I68272" s="51"/>
      <c r="M68272" s="51"/>
    </row>
    <row r="68273" spans="9:13">
      <c r="I68273" s="51"/>
      <c r="M68273" s="51"/>
    </row>
    <row r="68274" spans="9:13">
      <c r="I68274" s="51"/>
      <c r="M68274" s="51"/>
    </row>
    <row r="68275" spans="9:13">
      <c r="I68275" s="51"/>
      <c r="M68275" s="51"/>
    </row>
    <row r="68276" spans="9:13">
      <c r="I68276" s="51"/>
      <c r="M68276" s="51"/>
    </row>
    <row r="68277" spans="9:13">
      <c r="I68277" s="51"/>
      <c r="M68277" s="51"/>
    </row>
    <row r="68278" spans="9:13">
      <c r="I68278" s="51"/>
      <c r="M68278" s="51"/>
    </row>
    <row r="68279" spans="9:13">
      <c r="I68279" s="51"/>
      <c r="M68279" s="51"/>
    </row>
    <row r="68280" spans="9:13">
      <c r="I68280" s="51"/>
      <c r="M68280" s="51"/>
    </row>
    <row r="68281" spans="9:13">
      <c r="I68281" s="51"/>
      <c r="M68281" s="51"/>
    </row>
    <row r="68282" spans="9:13">
      <c r="I68282" s="51"/>
      <c r="M68282" s="51"/>
    </row>
    <row r="68283" spans="9:13">
      <c r="I68283" s="51"/>
      <c r="M68283" s="51"/>
    </row>
    <row r="68284" spans="9:13">
      <c r="I68284" s="51"/>
      <c r="M68284" s="51"/>
    </row>
    <row r="68285" spans="9:13">
      <c r="I68285" s="51"/>
      <c r="M68285" s="51"/>
    </row>
    <row r="68286" spans="9:13">
      <c r="I68286" s="51"/>
      <c r="M68286" s="51"/>
    </row>
    <row r="68287" spans="9:13">
      <c r="I68287" s="51"/>
      <c r="M68287" s="51"/>
    </row>
    <row r="68288" spans="9:13">
      <c r="I68288" s="51"/>
      <c r="M68288" s="51"/>
    </row>
    <row r="68289" spans="9:13">
      <c r="I68289" s="51"/>
      <c r="M68289" s="51"/>
    </row>
    <row r="68290" spans="9:13">
      <c r="I68290" s="51"/>
      <c r="M68290" s="51"/>
    </row>
    <row r="68291" spans="9:13">
      <c r="I68291" s="51"/>
      <c r="M68291" s="51"/>
    </row>
    <row r="68292" spans="9:13">
      <c r="I68292" s="51"/>
      <c r="M68292" s="51"/>
    </row>
    <row r="68293" spans="9:13">
      <c r="I68293" s="51"/>
      <c r="M68293" s="51"/>
    </row>
    <row r="68294" spans="9:13">
      <c r="I68294" s="51"/>
      <c r="M68294" s="51"/>
    </row>
    <row r="68295" spans="9:13">
      <c r="I68295" s="51"/>
      <c r="M68295" s="51"/>
    </row>
    <row r="68296" spans="9:13">
      <c r="I68296" s="51"/>
      <c r="M68296" s="51"/>
    </row>
    <row r="68297" spans="9:13">
      <c r="I68297" s="51"/>
      <c r="M68297" s="51"/>
    </row>
    <row r="68298" spans="9:13">
      <c r="I68298" s="51"/>
      <c r="M68298" s="51"/>
    </row>
    <row r="68299" spans="9:13">
      <c r="I68299" s="51"/>
      <c r="M68299" s="51"/>
    </row>
    <row r="68300" spans="9:13">
      <c r="I68300" s="51"/>
      <c r="M68300" s="51"/>
    </row>
    <row r="68301" spans="9:13">
      <c r="I68301" s="51"/>
      <c r="M68301" s="51"/>
    </row>
    <row r="68302" spans="9:13">
      <c r="I68302" s="51"/>
      <c r="M68302" s="51"/>
    </row>
    <row r="68303" spans="9:13">
      <c r="I68303" s="51"/>
      <c r="M68303" s="51"/>
    </row>
    <row r="68304" spans="9:13">
      <c r="I68304" s="51"/>
      <c r="M68304" s="51"/>
    </row>
    <row r="68305" spans="9:13">
      <c r="I68305" s="51"/>
      <c r="M68305" s="51"/>
    </row>
    <row r="68306" spans="9:13">
      <c r="I68306" s="51"/>
      <c r="M68306" s="51"/>
    </row>
    <row r="68307" spans="9:13">
      <c r="I68307" s="51"/>
      <c r="M68307" s="51"/>
    </row>
    <row r="68308" spans="9:13">
      <c r="I68308" s="51"/>
      <c r="M68308" s="51"/>
    </row>
    <row r="68309" spans="9:13">
      <c r="I68309" s="51"/>
      <c r="M68309" s="51"/>
    </row>
    <row r="68310" spans="9:13">
      <c r="I68310" s="51"/>
      <c r="M68310" s="51"/>
    </row>
    <row r="68311" spans="9:13">
      <c r="I68311" s="51"/>
      <c r="M68311" s="51"/>
    </row>
    <row r="68312" spans="9:13">
      <c r="I68312" s="51"/>
      <c r="M68312" s="51"/>
    </row>
    <row r="68313" spans="9:13">
      <c r="I68313" s="51"/>
      <c r="M68313" s="51"/>
    </row>
    <row r="68314" spans="9:13">
      <c r="I68314" s="51"/>
      <c r="M68314" s="51"/>
    </row>
    <row r="68315" spans="9:13">
      <c r="I68315" s="51"/>
      <c r="M68315" s="51"/>
    </row>
    <row r="68316" spans="9:13">
      <c r="I68316" s="51"/>
      <c r="M68316" s="51"/>
    </row>
    <row r="68317" spans="9:13">
      <c r="I68317" s="51"/>
      <c r="M68317" s="51"/>
    </row>
    <row r="68318" spans="9:13">
      <c r="I68318" s="51"/>
      <c r="M68318" s="51"/>
    </row>
    <row r="68319" spans="9:13">
      <c r="I68319" s="51"/>
      <c r="M68319" s="51"/>
    </row>
    <row r="68320" spans="9:13">
      <c r="I68320" s="51"/>
      <c r="M68320" s="51"/>
    </row>
    <row r="68321" spans="9:13">
      <c r="I68321" s="51"/>
      <c r="M68321" s="51"/>
    </row>
    <row r="68322" spans="9:13">
      <c r="I68322" s="51"/>
      <c r="M68322" s="51"/>
    </row>
    <row r="68323" spans="9:13">
      <c r="I68323" s="51"/>
      <c r="M68323" s="51"/>
    </row>
    <row r="68324" spans="9:13">
      <c r="I68324" s="51"/>
      <c r="M68324" s="51"/>
    </row>
    <row r="68325" spans="9:13">
      <c r="I68325" s="51"/>
      <c r="M68325" s="51"/>
    </row>
    <row r="68326" spans="9:13">
      <c r="I68326" s="51"/>
      <c r="M68326" s="51"/>
    </row>
    <row r="68327" spans="9:13">
      <c r="I68327" s="51"/>
      <c r="M68327" s="51"/>
    </row>
    <row r="68328" spans="9:13">
      <c r="I68328" s="51"/>
      <c r="M68328" s="51"/>
    </row>
    <row r="68329" spans="9:13">
      <c r="I68329" s="51"/>
      <c r="M68329" s="51"/>
    </row>
    <row r="68330" spans="9:13">
      <c r="I68330" s="51"/>
      <c r="M68330" s="51"/>
    </row>
    <row r="68331" spans="9:13">
      <c r="I68331" s="51"/>
      <c r="M68331" s="51"/>
    </row>
    <row r="68332" spans="9:13">
      <c r="I68332" s="51"/>
      <c r="M68332" s="51"/>
    </row>
    <row r="68333" spans="9:13">
      <c r="I68333" s="51"/>
      <c r="M68333" s="51"/>
    </row>
    <row r="68334" spans="9:13">
      <c r="I68334" s="51"/>
      <c r="M68334" s="51"/>
    </row>
    <row r="68335" spans="9:13">
      <c r="I68335" s="51"/>
      <c r="M68335" s="51"/>
    </row>
    <row r="68336" spans="9:13">
      <c r="I68336" s="51"/>
      <c r="M68336" s="51"/>
    </row>
    <row r="68337" spans="9:13">
      <c r="I68337" s="51"/>
      <c r="M68337" s="51"/>
    </row>
    <row r="68338" spans="9:13">
      <c r="I68338" s="51"/>
      <c r="M68338" s="51"/>
    </row>
    <row r="68339" spans="9:13">
      <c r="I68339" s="51"/>
      <c r="M68339" s="51"/>
    </row>
    <row r="68340" spans="9:13">
      <c r="I68340" s="51"/>
      <c r="M68340" s="51"/>
    </row>
    <row r="68341" spans="9:13">
      <c r="I68341" s="51"/>
      <c r="M68341" s="51"/>
    </row>
    <row r="68342" spans="9:13">
      <c r="I68342" s="51"/>
      <c r="M68342" s="51"/>
    </row>
    <row r="68343" spans="9:13">
      <c r="I68343" s="51"/>
      <c r="M68343" s="51"/>
    </row>
    <row r="68344" spans="9:13">
      <c r="I68344" s="51"/>
      <c r="M68344" s="51"/>
    </row>
    <row r="68345" spans="9:13">
      <c r="I68345" s="51"/>
      <c r="M68345" s="51"/>
    </row>
    <row r="68346" spans="9:13">
      <c r="I68346" s="51"/>
      <c r="M68346" s="51"/>
    </row>
    <row r="68347" spans="9:13">
      <c r="I68347" s="51"/>
      <c r="M68347" s="51"/>
    </row>
    <row r="68348" spans="9:13">
      <c r="I68348" s="51"/>
      <c r="M68348" s="51"/>
    </row>
    <row r="68349" spans="9:13">
      <c r="I68349" s="51"/>
      <c r="M68349" s="51"/>
    </row>
    <row r="68350" spans="9:13">
      <c r="I68350" s="51"/>
      <c r="M68350" s="51"/>
    </row>
    <row r="68351" spans="9:13">
      <c r="I68351" s="51"/>
      <c r="M68351" s="51"/>
    </row>
    <row r="68352" spans="9:13">
      <c r="I68352" s="51"/>
      <c r="M68352" s="51"/>
    </row>
    <row r="68353" spans="9:13">
      <c r="I68353" s="51"/>
      <c r="M68353" s="51"/>
    </row>
    <row r="68354" spans="9:13">
      <c r="I68354" s="51"/>
      <c r="M68354" s="51"/>
    </row>
    <row r="68355" spans="9:13">
      <c r="I68355" s="51"/>
      <c r="M68355" s="51"/>
    </row>
    <row r="68356" spans="9:13">
      <c r="I68356" s="51"/>
      <c r="M68356" s="51"/>
    </row>
    <row r="68357" spans="9:13">
      <c r="I68357" s="51"/>
      <c r="M68357" s="51"/>
    </row>
    <row r="68358" spans="9:13">
      <c r="I68358" s="51"/>
      <c r="M68358" s="51"/>
    </row>
    <row r="68359" spans="9:13">
      <c r="I68359" s="51"/>
      <c r="M68359" s="51"/>
    </row>
    <row r="68360" spans="9:13">
      <c r="I68360" s="51"/>
      <c r="M68360" s="51"/>
    </row>
    <row r="68361" spans="9:13">
      <c r="I68361" s="51"/>
      <c r="M68361" s="51"/>
    </row>
    <row r="68362" spans="9:13">
      <c r="I68362" s="51"/>
      <c r="M68362" s="51"/>
    </row>
    <row r="68363" spans="9:13">
      <c r="I68363" s="51"/>
      <c r="M68363" s="51"/>
    </row>
    <row r="68364" spans="9:13">
      <c r="I68364" s="51"/>
      <c r="M68364" s="51"/>
    </row>
    <row r="68365" spans="9:13">
      <c r="I68365" s="51"/>
      <c r="M68365" s="51"/>
    </row>
    <row r="68366" spans="9:13">
      <c r="I68366" s="51"/>
      <c r="M68366" s="51"/>
    </row>
    <row r="68367" spans="9:13">
      <c r="I68367" s="51"/>
      <c r="M68367" s="51"/>
    </row>
    <row r="68368" spans="9:13">
      <c r="I68368" s="51"/>
      <c r="M68368" s="51"/>
    </row>
    <row r="68369" spans="9:13">
      <c r="I68369" s="51"/>
      <c r="M68369" s="51"/>
    </row>
    <row r="68370" spans="9:13">
      <c r="I68370" s="51"/>
      <c r="M68370" s="51"/>
    </row>
    <row r="68371" spans="9:13">
      <c r="I68371" s="51"/>
      <c r="M68371" s="51"/>
    </row>
    <row r="68372" spans="9:13">
      <c r="I68372" s="51"/>
      <c r="M68372" s="51"/>
    </row>
    <row r="68373" spans="9:13">
      <c r="I68373" s="51"/>
      <c r="M68373" s="51"/>
    </row>
    <row r="68374" spans="9:13">
      <c r="I68374" s="51"/>
      <c r="M68374" s="51"/>
    </row>
    <row r="68375" spans="9:13">
      <c r="I68375" s="51"/>
      <c r="M68375" s="51"/>
    </row>
    <row r="68376" spans="9:13">
      <c r="I68376" s="51"/>
      <c r="M68376" s="51"/>
    </row>
    <row r="68377" spans="9:13">
      <c r="I68377" s="51"/>
      <c r="M68377" s="51"/>
    </row>
    <row r="68378" spans="9:13">
      <c r="I68378" s="51"/>
      <c r="M68378" s="51"/>
    </row>
    <row r="68379" spans="9:13">
      <c r="I68379" s="51"/>
      <c r="M68379" s="51"/>
    </row>
    <row r="68380" spans="9:13">
      <c r="I68380" s="51"/>
      <c r="M68380" s="51"/>
    </row>
    <row r="68381" spans="9:13">
      <c r="I68381" s="51"/>
      <c r="M68381" s="51"/>
    </row>
    <row r="68382" spans="9:13">
      <c r="I68382" s="51"/>
      <c r="M68382" s="51"/>
    </row>
    <row r="68383" spans="9:13">
      <c r="I68383" s="51"/>
      <c r="M68383" s="51"/>
    </row>
    <row r="68384" spans="9:13">
      <c r="I68384" s="51"/>
      <c r="M68384" s="51"/>
    </row>
    <row r="68385" spans="9:13">
      <c r="I68385" s="51"/>
      <c r="M68385" s="51"/>
    </row>
    <row r="68386" spans="9:13">
      <c r="I68386" s="51"/>
      <c r="M68386" s="51"/>
    </row>
    <row r="68387" spans="9:13">
      <c r="I68387" s="51"/>
      <c r="M68387" s="51"/>
    </row>
    <row r="68388" spans="9:13">
      <c r="I68388" s="51"/>
      <c r="M68388" s="51"/>
    </row>
    <row r="68389" spans="9:13">
      <c r="I68389" s="51"/>
      <c r="M68389" s="51"/>
    </row>
    <row r="68390" spans="9:13">
      <c r="I68390" s="51"/>
      <c r="M68390" s="51"/>
    </row>
    <row r="68391" spans="9:13">
      <c r="I68391" s="51"/>
      <c r="M68391" s="51"/>
    </row>
    <row r="68392" spans="9:13">
      <c r="I68392" s="51"/>
      <c r="M68392" s="51"/>
    </row>
    <row r="68393" spans="9:13">
      <c r="I68393" s="51"/>
      <c r="M68393" s="51"/>
    </row>
    <row r="68394" spans="9:13">
      <c r="I68394" s="51"/>
      <c r="M68394" s="51"/>
    </row>
    <row r="68395" spans="9:13">
      <c r="I68395" s="51"/>
      <c r="M68395" s="51"/>
    </row>
    <row r="68396" spans="9:13">
      <c r="I68396" s="51"/>
      <c r="M68396" s="51"/>
    </row>
    <row r="68397" spans="9:13">
      <c r="I68397" s="51"/>
      <c r="M68397" s="51"/>
    </row>
    <row r="68398" spans="9:13">
      <c r="I68398" s="51"/>
      <c r="M68398" s="51"/>
    </row>
    <row r="68399" spans="9:13">
      <c r="I68399" s="51"/>
      <c r="M68399" s="51"/>
    </row>
    <row r="68400" spans="9:13">
      <c r="I68400" s="51"/>
      <c r="M68400" s="51"/>
    </row>
    <row r="68401" spans="9:13">
      <c r="I68401" s="51"/>
      <c r="M68401" s="51"/>
    </row>
    <row r="68402" spans="9:13">
      <c r="I68402" s="51"/>
      <c r="M68402" s="51"/>
    </row>
    <row r="68403" spans="9:13">
      <c r="I68403" s="51"/>
      <c r="M68403" s="51"/>
    </row>
    <row r="68404" spans="9:13">
      <c r="I68404" s="51"/>
      <c r="M68404" s="51"/>
    </row>
    <row r="68405" spans="9:13">
      <c r="I68405" s="51"/>
      <c r="M68405" s="51"/>
    </row>
    <row r="68406" spans="9:13">
      <c r="I68406" s="51"/>
      <c r="M68406" s="51"/>
    </row>
    <row r="68407" spans="9:13">
      <c r="I68407" s="51"/>
      <c r="M68407" s="51"/>
    </row>
    <row r="68408" spans="9:13">
      <c r="I68408" s="51"/>
      <c r="M68408" s="51"/>
    </row>
    <row r="68409" spans="9:13">
      <c r="I68409" s="51"/>
      <c r="M68409" s="51"/>
    </row>
    <row r="68410" spans="9:13">
      <c r="I68410" s="51"/>
      <c r="M68410" s="51"/>
    </row>
    <row r="68411" spans="9:13">
      <c r="I68411" s="51"/>
      <c r="M68411" s="51"/>
    </row>
    <row r="68412" spans="9:13">
      <c r="I68412" s="51"/>
      <c r="M68412" s="51"/>
    </row>
    <row r="68413" spans="9:13">
      <c r="I68413" s="51"/>
      <c r="M68413" s="51"/>
    </row>
    <row r="68414" spans="9:13">
      <c r="I68414" s="51"/>
      <c r="M68414" s="51"/>
    </row>
    <row r="68415" spans="9:13">
      <c r="I68415" s="51"/>
      <c r="M68415" s="51"/>
    </row>
    <row r="68416" spans="9:13">
      <c r="I68416" s="51"/>
      <c r="M68416" s="51"/>
    </row>
    <row r="68417" spans="9:13">
      <c r="I68417" s="51"/>
      <c r="M68417" s="51"/>
    </row>
    <row r="68418" spans="9:13">
      <c r="I68418" s="51"/>
      <c r="M68418" s="51"/>
    </row>
    <row r="68419" spans="9:13">
      <c r="I68419" s="51"/>
      <c r="M68419" s="51"/>
    </row>
    <row r="68420" spans="9:13">
      <c r="I68420" s="51"/>
      <c r="M68420" s="51"/>
    </row>
    <row r="68421" spans="9:13">
      <c r="I68421" s="51"/>
      <c r="M68421" s="51"/>
    </row>
    <row r="68422" spans="9:13">
      <c r="I68422" s="51"/>
      <c r="M68422" s="51"/>
    </row>
    <row r="68423" spans="9:13">
      <c r="I68423" s="51"/>
      <c r="M68423" s="51"/>
    </row>
    <row r="68424" spans="9:13">
      <c r="I68424" s="51"/>
      <c r="M68424" s="51"/>
    </row>
    <row r="68425" spans="9:13">
      <c r="I68425" s="51"/>
      <c r="M68425" s="51"/>
    </row>
    <row r="68426" spans="9:13">
      <c r="I68426" s="51"/>
      <c r="M68426" s="51"/>
    </row>
    <row r="68427" spans="9:13">
      <c r="I68427" s="51"/>
      <c r="M68427" s="51"/>
    </row>
    <row r="68428" spans="9:13">
      <c r="I68428" s="51"/>
      <c r="M68428" s="51"/>
    </row>
    <row r="68429" spans="9:13">
      <c r="I68429" s="51"/>
      <c r="M68429" s="51"/>
    </row>
    <row r="68430" spans="9:13">
      <c r="I68430" s="51"/>
      <c r="M68430" s="51"/>
    </row>
    <row r="68431" spans="9:13">
      <c r="I68431" s="51"/>
      <c r="M68431" s="51"/>
    </row>
    <row r="68432" spans="9:13">
      <c r="I68432" s="51"/>
      <c r="M68432" s="51"/>
    </row>
    <row r="68433" spans="9:13">
      <c r="I68433" s="51"/>
      <c r="M68433" s="51"/>
    </row>
    <row r="68434" spans="9:13">
      <c r="I68434" s="51"/>
      <c r="M68434" s="51"/>
    </row>
    <row r="68435" spans="9:13">
      <c r="I68435" s="51"/>
      <c r="M68435" s="51"/>
    </row>
    <row r="68436" spans="9:13">
      <c r="I68436" s="51"/>
      <c r="M68436" s="51"/>
    </row>
    <row r="68437" spans="9:13">
      <c r="I68437" s="51"/>
      <c r="M68437" s="51"/>
    </row>
    <row r="68438" spans="9:13">
      <c r="I68438" s="51"/>
      <c r="M68438" s="51"/>
    </row>
    <row r="68439" spans="9:13">
      <c r="I68439" s="51"/>
      <c r="M68439" s="51"/>
    </row>
    <row r="68440" spans="9:13">
      <c r="I68440" s="51"/>
      <c r="M68440" s="51"/>
    </row>
    <row r="68441" spans="9:13">
      <c r="I68441" s="51"/>
      <c r="M68441" s="51"/>
    </row>
    <row r="68442" spans="9:13">
      <c r="I68442" s="51"/>
      <c r="M68442" s="51"/>
    </row>
    <row r="68443" spans="9:13">
      <c r="I68443" s="51"/>
      <c r="M68443" s="51"/>
    </row>
    <row r="68444" spans="9:13">
      <c r="I68444" s="51"/>
      <c r="M68444" s="51"/>
    </row>
    <row r="68445" spans="9:13">
      <c r="I68445" s="51"/>
      <c r="M68445" s="51"/>
    </row>
    <row r="68446" spans="9:13">
      <c r="I68446" s="51"/>
      <c r="M68446" s="51"/>
    </row>
    <row r="68447" spans="9:13">
      <c r="I68447" s="51"/>
      <c r="M68447" s="51"/>
    </row>
    <row r="68448" spans="9:13">
      <c r="I68448" s="51"/>
      <c r="M68448" s="51"/>
    </row>
    <row r="68449" spans="9:13">
      <c r="I68449" s="51"/>
      <c r="M68449" s="51"/>
    </row>
    <row r="68450" spans="9:13">
      <c r="I68450" s="51"/>
      <c r="M68450" s="51"/>
    </row>
    <row r="68451" spans="9:13">
      <c r="I68451" s="51"/>
      <c r="M68451" s="51"/>
    </row>
    <row r="68452" spans="9:13">
      <c r="I68452" s="51"/>
      <c r="M68452" s="51"/>
    </row>
    <row r="68453" spans="9:13">
      <c r="I68453" s="51"/>
      <c r="M68453" s="51"/>
    </row>
    <row r="68454" spans="9:13">
      <c r="I68454" s="51"/>
      <c r="M68454" s="51"/>
    </row>
    <row r="68455" spans="9:13">
      <c r="I68455" s="51"/>
      <c r="M68455" s="51"/>
    </row>
    <row r="68456" spans="9:13">
      <c r="I68456" s="51"/>
      <c r="M68456" s="51"/>
    </row>
    <row r="68457" spans="9:13">
      <c r="I68457" s="51"/>
      <c r="M68457" s="51"/>
    </row>
    <row r="68458" spans="9:13">
      <c r="I68458" s="51"/>
      <c r="M68458" s="51"/>
    </row>
    <row r="68459" spans="9:13">
      <c r="I68459" s="51"/>
      <c r="M68459" s="51"/>
    </row>
    <row r="68460" spans="9:13">
      <c r="I68460" s="51"/>
      <c r="M68460" s="51"/>
    </row>
    <row r="68461" spans="9:13">
      <c r="I68461" s="51"/>
      <c r="M68461" s="51"/>
    </row>
    <row r="68462" spans="9:13">
      <c r="I68462" s="51"/>
      <c r="M68462" s="51"/>
    </row>
    <row r="68463" spans="9:13">
      <c r="I68463" s="51"/>
      <c r="M68463" s="51"/>
    </row>
    <row r="68464" spans="9:13">
      <c r="I68464" s="51"/>
      <c r="M68464" s="51"/>
    </row>
    <row r="68465" spans="9:13">
      <c r="I68465" s="51"/>
      <c r="M68465" s="51"/>
    </row>
    <row r="68466" spans="9:13">
      <c r="I68466" s="51"/>
      <c r="M68466" s="51"/>
    </row>
    <row r="68467" spans="9:13">
      <c r="I68467" s="51"/>
      <c r="M68467" s="51"/>
    </row>
    <row r="68468" spans="9:13">
      <c r="I68468" s="51"/>
      <c r="M68468" s="51"/>
    </row>
    <row r="68469" spans="9:13">
      <c r="I68469" s="51"/>
      <c r="M68469" s="51"/>
    </row>
    <row r="68470" spans="9:13">
      <c r="I68470" s="51"/>
      <c r="M68470" s="51"/>
    </row>
    <row r="68471" spans="9:13">
      <c r="I68471" s="51"/>
      <c r="M68471" s="51"/>
    </row>
    <row r="68472" spans="9:13">
      <c r="I68472" s="51"/>
      <c r="M68472" s="51"/>
    </row>
    <row r="68473" spans="9:13">
      <c r="I68473" s="51"/>
      <c r="M68473" s="51"/>
    </row>
    <row r="68474" spans="9:13">
      <c r="I68474" s="51"/>
      <c r="M68474" s="51"/>
    </row>
    <row r="68475" spans="9:13">
      <c r="I68475" s="51"/>
      <c r="M68475" s="51"/>
    </row>
    <row r="68476" spans="9:13">
      <c r="I68476" s="51"/>
      <c r="M68476" s="51"/>
    </row>
    <row r="68477" spans="9:13">
      <c r="I68477" s="51"/>
      <c r="M68477" s="51"/>
    </row>
    <row r="68478" spans="9:13">
      <c r="I68478" s="51"/>
      <c r="M68478" s="51"/>
    </row>
    <row r="68479" spans="9:13">
      <c r="I68479" s="51"/>
      <c r="M68479" s="51"/>
    </row>
    <row r="68480" spans="9:13">
      <c r="I68480" s="51"/>
      <c r="M68480" s="51"/>
    </row>
    <row r="68481" spans="9:13">
      <c r="I68481" s="51"/>
      <c r="M68481" s="51"/>
    </row>
    <row r="68482" spans="9:13">
      <c r="I68482" s="51"/>
      <c r="M68482" s="51"/>
    </row>
    <row r="68483" spans="9:13">
      <c r="I68483" s="51"/>
      <c r="M68483" s="51"/>
    </row>
    <row r="68484" spans="9:13">
      <c r="I68484" s="51"/>
      <c r="M68484" s="51"/>
    </row>
    <row r="68485" spans="9:13">
      <c r="I68485" s="51"/>
      <c r="M68485" s="51"/>
    </row>
    <row r="68486" spans="9:13">
      <c r="I68486" s="51"/>
      <c r="M68486" s="51"/>
    </row>
    <row r="68487" spans="9:13">
      <c r="I68487" s="51"/>
      <c r="M68487" s="51"/>
    </row>
    <row r="68488" spans="9:13">
      <c r="I68488" s="51"/>
      <c r="M68488" s="51"/>
    </row>
    <row r="68489" spans="9:13">
      <c r="I68489" s="51"/>
      <c r="M68489" s="51"/>
    </row>
    <row r="68490" spans="9:13">
      <c r="I68490" s="51"/>
      <c r="M68490" s="51"/>
    </row>
    <row r="68491" spans="9:13">
      <c r="I68491" s="51"/>
      <c r="M68491" s="51"/>
    </row>
    <row r="68492" spans="9:13">
      <c r="I68492" s="51"/>
      <c r="M68492" s="51"/>
    </row>
    <row r="68493" spans="9:13">
      <c r="I68493" s="51"/>
      <c r="M68493" s="51"/>
    </row>
    <row r="68494" spans="9:13">
      <c r="I68494" s="51"/>
      <c r="M68494" s="51"/>
    </row>
    <row r="68495" spans="9:13">
      <c r="I68495" s="51"/>
      <c r="M68495" s="51"/>
    </row>
    <row r="68496" spans="9:13">
      <c r="I68496" s="51"/>
      <c r="M68496" s="51"/>
    </row>
    <row r="68497" spans="9:13">
      <c r="I68497" s="51"/>
      <c r="M68497" s="51"/>
    </row>
    <row r="68498" spans="9:13">
      <c r="I68498" s="51"/>
      <c r="M68498" s="51"/>
    </row>
    <row r="68499" spans="9:13">
      <c r="I68499" s="51"/>
      <c r="M68499" s="51"/>
    </row>
    <row r="68500" spans="9:13">
      <c r="I68500" s="51"/>
      <c r="M68500" s="51"/>
    </row>
    <row r="68501" spans="9:13">
      <c r="I68501" s="51"/>
      <c r="M68501" s="51"/>
    </row>
    <row r="68502" spans="9:13">
      <c r="I68502" s="51"/>
      <c r="M68502" s="51"/>
    </row>
    <row r="68503" spans="9:13">
      <c r="I68503" s="51"/>
      <c r="M68503" s="51"/>
    </row>
    <row r="68504" spans="9:13">
      <c r="I68504" s="51"/>
      <c r="M68504" s="51"/>
    </row>
    <row r="68505" spans="9:13">
      <c r="I68505" s="51"/>
      <c r="M68505" s="51"/>
    </row>
    <row r="68506" spans="9:13">
      <c r="I68506" s="51"/>
      <c r="M68506" s="51"/>
    </row>
    <row r="68507" spans="9:13">
      <c r="I68507" s="51"/>
      <c r="M68507" s="51"/>
    </row>
    <row r="68508" spans="9:13">
      <c r="I68508" s="51"/>
      <c r="M68508" s="51"/>
    </row>
    <row r="68509" spans="9:13">
      <c r="I68509" s="51"/>
      <c r="M68509" s="51"/>
    </row>
    <row r="68510" spans="9:13">
      <c r="I68510" s="51"/>
      <c r="M68510" s="51"/>
    </row>
    <row r="68511" spans="9:13">
      <c r="I68511" s="51"/>
      <c r="M68511" s="51"/>
    </row>
    <row r="68512" spans="9:13">
      <c r="I68512" s="51"/>
      <c r="M68512" s="51"/>
    </row>
    <row r="68513" spans="9:13">
      <c r="I68513" s="51"/>
      <c r="M68513" s="51"/>
    </row>
    <row r="68514" spans="9:13">
      <c r="I68514" s="51"/>
      <c r="M68514" s="51"/>
    </row>
    <row r="68515" spans="9:13">
      <c r="I68515" s="51"/>
      <c r="M68515" s="51"/>
    </row>
    <row r="68516" spans="9:13">
      <c r="I68516" s="51"/>
      <c r="M68516" s="51"/>
    </row>
    <row r="68517" spans="9:13">
      <c r="I68517" s="51"/>
      <c r="M68517" s="51"/>
    </row>
    <row r="68518" spans="9:13">
      <c r="I68518" s="51"/>
      <c r="M68518" s="51"/>
    </row>
    <row r="68519" spans="9:13">
      <c r="I68519" s="51"/>
      <c r="M68519" s="51"/>
    </row>
    <row r="68520" spans="9:13">
      <c r="I68520" s="51"/>
      <c r="M68520" s="51"/>
    </row>
    <row r="68521" spans="9:13">
      <c r="I68521" s="51"/>
      <c r="M68521" s="51"/>
    </row>
    <row r="68522" spans="9:13">
      <c r="I68522" s="51"/>
      <c r="M68522" s="51"/>
    </row>
    <row r="68523" spans="9:13">
      <c r="I68523" s="51"/>
      <c r="M68523" s="51"/>
    </row>
    <row r="68524" spans="9:13">
      <c r="I68524" s="51"/>
      <c r="M68524" s="51"/>
    </row>
    <row r="68525" spans="9:13">
      <c r="I68525" s="51"/>
      <c r="M68525" s="51"/>
    </row>
    <row r="68526" spans="9:13">
      <c r="I68526" s="51"/>
      <c r="M68526" s="51"/>
    </row>
    <row r="68527" spans="9:13">
      <c r="I68527" s="51"/>
      <c r="M68527" s="51"/>
    </row>
    <row r="68528" spans="9:13">
      <c r="I68528" s="51"/>
      <c r="M68528" s="51"/>
    </row>
    <row r="68529" spans="9:13">
      <c r="I68529" s="51"/>
      <c r="M68529" s="51"/>
    </row>
    <row r="68530" spans="9:13">
      <c r="I68530" s="51"/>
      <c r="M68530" s="51"/>
    </row>
    <row r="68531" spans="9:13">
      <c r="I68531" s="51"/>
      <c r="M68531" s="51"/>
    </row>
    <row r="68532" spans="9:13">
      <c r="I68532" s="51"/>
      <c r="M68532" s="51"/>
    </row>
    <row r="68533" spans="9:13">
      <c r="I68533" s="51"/>
      <c r="M68533" s="51"/>
    </row>
    <row r="68534" spans="9:13">
      <c r="I68534" s="51"/>
      <c r="M68534" s="51"/>
    </row>
    <row r="68535" spans="9:13">
      <c r="I68535" s="51"/>
      <c r="M68535" s="51"/>
    </row>
    <row r="68536" spans="9:13">
      <c r="I68536" s="51"/>
      <c r="M68536" s="51"/>
    </row>
    <row r="68537" spans="9:13">
      <c r="I68537" s="51"/>
      <c r="M68537" s="51"/>
    </row>
    <row r="68538" spans="9:13">
      <c r="I68538" s="51"/>
      <c r="M68538" s="51"/>
    </row>
    <row r="68539" spans="9:13">
      <c r="I68539" s="51"/>
      <c r="M68539" s="51"/>
    </row>
    <row r="68540" spans="9:13">
      <c r="I68540" s="51"/>
      <c r="M68540" s="51"/>
    </row>
    <row r="68541" spans="9:13">
      <c r="I68541" s="51"/>
      <c r="M68541" s="51"/>
    </row>
    <row r="68542" spans="9:13">
      <c r="I68542" s="51"/>
      <c r="M68542" s="51"/>
    </row>
    <row r="68543" spans="9:13">
      <c r="I68543" s="51"/>
      <c r="M68543" s="51"/>
    </row>
    <row r="68544" spans="9:13">
      <c r="I68544" s="51"/>
      <c r="M68544" s="51"/>
    </row>
    <row r="68545" spans="9:13">
      <c r="I68545" s="51"/>
      <c r="M68545" s="51"/>
    </row>
    <row r="68546" spans="9:13">
      <c r="I68546" s="51"/>
      <c r="M68546" s="51"/>
    </row>
    <row r="68547" spans="9:13">
      <c r="I68547" s="51"/>
      <c r="M68547" s="51"/>
    </row>
    <row r="68548" spans="9:13">
      <c r="I68548" s="51"/>
      <c r="M68548" s="51"/>
    </row>
    <row r="68549" spans="9:13">
      <c r="I68549" s="51"/>
      <c r="M68549" s="51"/>
    </row>
    <row r="68550" spans="9:13">
      <c r="I68550" s="51"/>
      <c r="M68550" s="51"/>
    </row>
    <row r="68551" spans="9:13">
      <c r="I68551" s="51"/>
      <c r="M68551" s="51"/>
    </row>
    <row r="68552" spans="9:13">
      <c r="I68552" s="51"/>
      <c r="M68552" s="51"/>
    </row>
    <row r="68553" spans="9:13">
      <c r="I68553" s="51"/>
      <c r="M68553" s="51"/>
    </row>
    <row r="68554" spans="9:13">
      <c r="I68554" s="51"/>
      <c r="M68554" s="51"/>
    </row>
    <row r="68555" spans="9:13">
      <c r="I68555" s="51"/>
      <c r="M68555" s="51"/>
    </row>
    <row r="68556" spans="9:13">
      <c r="I68556" s="51"/>
      <c r="M68556" s="51"/>
    </row>
    <row r="68557" spans="9:13">
      <c r="I68557" s="51"/>
      <c r="M68557" s="51"/>
    </row>
    <row r="68558" spans="9:13">
      <c r="I68558" s="51"/>
      <c r="M68558" s="51"/>
    </row>
    <row r="68559" spans="9:13">
      <c r="I68559" s="51"/>
      <c r="M68559" s="51"/>
    </row>
    <row r="68560" spans="9:13">
      <c r="I68560" s="51"/>
      <c r="M68560" s="51"/>
    </row>
    <row r="68561" spans="9:13">
      <c r="I68561" s="51"/>
      <c r="M68561" s="51"/>
    </row>
    <row r="68562" spans="9:13">
      <c r="I68562" s="51"/>
      <c r="M68562" s="51"/>
    </row>
    <row r="68563" spans="9:13">
      <c r="I68563" s="51"/>
      <c r="M68563" s="51"/>
    </row>
    <row r="68564" spans="9:13">
      <c r="I68564" s="51"/>
      <c r="M68564" s="51"/>
    </row>
    <row r="68565" spans="9:13">
      <c r="I68565" s="51"/>
      <c r="M68565" s="51"/>
    </row>
    <row r="68566" spans="9:13">
      <c r="I68566" s="51"/>
      <c r="M68566" s="51"/>
    </row>
    <row r="68567" spans="9:13">
      <c r="I68567" s="51"/>
      <c r="M68567" s="51"/>
    </row>
    <row r="68568" spans="9:13">
      <c r="I68568" s="51"/>
      <c r="M68568" s="51"/>
    </row>
    <row r="68569" spans="9:13">
      <c r="I68569" s="51"/>
      <c r="M68569" s="51"/>
    </row>
    <row r="68570" spans="9:13">
      <c r="I68570" s="51"/>
      <c r="M68570" s="51"/>
    </row>
    <row r="68571" spans="9:13">
      <c r="I68571" s="51"/>
      <c r="M68571" s="51"/>
    </row>
    <row r="68572" spans="9:13">
      <c r="I68572" s="51"/>
      <c r="M68572" s="51"/>
    </row>
    <row r="68573" spans="9:13">
      <c r="I68573" s="51"/>
      <c r="M68573" s="51"/>
    </row>
    <row r="68574" spans="9:13">
      <c r="I68574" s="51"/>
      <c r="M68574" s="51"/>
    </row>
    <row r="68575" spans="9:13">
      <c r="I68575" s="51"/>
      <c r="M68575" s="51"/>
    </row>
    <row r="68576" spans="9:13">
      <c r="I68576" s="51"/>
      <c r="M68576" s="51"/>
    </row>
    <row r="68577" spans="9:13">
      <c r="I68577" s="51"/>
      <c r="M68577" s="51"/>
    </row>
    <row r="68578" spans="9:13">
      <c r="I68578" s="51"/>
      <c r="M68578" s="51"/>
    </row>
    <row r="68579" spans="9:13">
      <c r="I68579" s="51"/>
      <c r="M68579" s="51"/>
    </row>
    <row r="68580" spans="9:13">
      <c r="I68580" s="51"/>
      <c r="M68580" s="51"/>
    </row>
    <row r="68581" spans="9:13">
      <c r="I68581" s="51"/>
      <c r="M68581" s="51"/>
    </row>
    <row r="68582" spans="9:13">
      <c r="I68582" s="51"/>
      <c r="M68582" s="51"/>
    </row>
    <row r="68583" spans="9:13">
      <c r="I68583" s="51"/>
      <c r="M68583" s="51"/>
    </row>
    <row r="68584" spans="9:13">
      <c r="I68584" s="51"/>
      <c r="M68584" s="51"/>
    </row>
    <row r="68585" spans="9:13">
      <c r="I68585" s="51"/>
      <c r="M68585" s="51"/>
    </row>
    <row r="68586" spans="9:13">
      <c r="I68586" s="51"/>
      <c r="M68586" s="51"/>
    </row>
    <row r="68587" spans="9:13">
      <c r="I68587" s="51"/>
      <c r="M68587" s="51"/>
    </row>
    <row r="68588" spans="9:13">
      <c r="I68588" s="51"/>
      <c r="M68588" s="51"/>
    </row>
    <row r="68589" spans="9:13">
      <c r="I68589" s="51"/>
      <c r="M68589" s="51"/>
    </row>
    <row r="68590" spans="9:13">
      <c r="I68590" s="51"/>
      <c r="M68590" s="51"/>
    </row>
    <row r="68591" spans="9:13">
      <c r="I68591" s="51"/>
      <c r="M68591" s="51"/>
    </row>
    <row r="68592" spans="9:13">
      <c r="I68592" s="51"/>
      <c r="M68592" s="51"/>
    </row>
    <row r="68593" spans="9:13">
      <c r="I68593" s="51"/>
      <c r="M68593" s="51"/>
    </row>
    <row r="68594" spans="9:13">
      <c r="I68594" s="51"/>
      <c r="M68594" s="51"/>
    </row>
    <row r="68595" spans="9:13">
      <c r="I68595" s="51"/>
      <c r="M68595" s="51"/>
    </row>
    <row r="68596" spans="9:13">
      <c r="I68596" s="51"/>
      <c r="M68596" s="51"/>
    </row>
    <row r="68597" spans="9:13">
      <c r="I68597" s="51"/>
      <c r="M68597" s="51"/>
    </row>
    <row r="68598" spans="9:13">
      <c r="I68598" s="51"/>
      <c r="M68598" s="51"/>
    </row>
    <row r="68599" spans="9:13">
      <c r="I68599" s="51"/>
      <c r="M68599" s="51"/>
    </row>
    <row r="68600" spans="9:13">
      <c r="I68600" s="51"/>
      <c r="M68600" s="51"/>
    </row>
    <row r="68601" spans="9:13">
      <c r="I68601" s="51"/>
      <c r="M68601" s="51"/>
    </row>
    <row r="68602" spans="9:13">
      <c r="I68602" s="51"/>
      <c r="M68602" s="51"/>
    </row>
    <row r="68603" spans="9:13">
      <c r="I68603" s="51"/>
      <c r="M68603" s="51"/>
    </row>
    <row r="68604" spans="9:13">
      <c r="I68604" s="51"/>
      <c r="M68604" s="51"/>
    </row>
    <row r="68605" spans="9:13">
      <c r="I68605" s="51"/>
      <c r="M68605" s="51"/>
    </row>
    <row r="68606" spans="9:13">
      <c r="I68606" s="51"/>
      <c r="M68606" s="51"/>
    </row>
    <row r="68607" spans="9:13">
      <c r="I68607" s="51"/>
      <c r="M68607" s="51"/>
    </row>
    <row r="68608" spans="9:13">
      <c r="I68608" s="51"/>
      <c r="M68608" s="51"/>
    </row>
    <row r="68609" spans="9:13">
      <c r="I68609" s="51"/>
      <c r="M68609" s="51"/>
    </row>
    <row r="68610" spans="9:13">
      <c r="I68610" s="51"/>
      <c r="M68610" s="51"/>
    </row>
    <row r="68611" spans="9:13">
      <c r="I68611" s="51"/>
      <c r="M68611" s="51"/>
    </row>
    <row r="68612" spans="9:13">
      <c r="I68612" s="51"/>
      <c r="M68612" s="51"/>
    </row>
    <row r="68613" spans="9:13">
      <c r="I68613" s="51"/>
      <c r="M68613" s="51"/>
    </row>
    <row r="68614" spans="9:13">
      <c r="I68614" s="51"/>
      <c r="M68614" s="51"/>
    </row>
    <row r="68615" spans="9:13">
      <c r="I68615" s="51"/>
      <c r="M68615" s="51"/>
    </row>
    <row r="68616" spans="9:13">
      <c r="I68616" s="51"/>
      <c r="M68616" s="51"/>
    </row>
    <row r="68617" spans="9:13">
      <c r="I68617" s="51"/>
      <c r="M68617" s="51"/>
    </row>
    <row r="68618" spans="9:13">
      <c r="I68618" s="51"/>
      <c r="M68618" s="51"/>
    </row>
    <row r="68619" spans="9:13">
      <c r="I68619" s="51"/>
      <c r="M68619" s="51"/>
    </row>
    <row r="68620" spans="9:13">
      <c r="I68620" s="51"/>
      <c r="M68620" s="51"/>
    </row>
    <row r="68621" spans="9:13">
      <c r="I68621" s="51"/>
      <c r="M68621" s="51"/>
    </row>
    <row r="68622" spans="9:13">
      <c r="I68622" s="51"/>
      <c r="M68622" s="51"/>
    </row>
    <row r="68623" spans="9:13">
      <c r="I68623" s="51"/>
      <c r="M68623" s="51"/>
    </row>
    <row r="68624" spans="9:13">
      <c r="I68624" s="51"/>
      <c r="M68624" s="51"/>
    </row>
    <row r="68625" spans="9:13">
      <c r="I68625" s="51"/>
      <c r="M68625" s="51"/>
    </row>
    <row r="68626" spans="9:13">
      <c r="I68626" s="51"/>
      <c r="M68626" s="51"/>
    </row>
    <row r="68627" spans="9:13">
      <c r="I68627" s="51"/>
      <c r="M68627" s="51"/>
    </row>
    <row r="68628" spans="9:13">
      <c r="I68628" s="51"/>
      <c r="M68628" s="51"/>
    </row>
    <row r="68629" spans="9:13">
      <c r="I68629" s="51"/>
      <c r="M68629" s="51"/>
    </row>
    <row r="68630" spans="9:13">
      <c r="I68630" s="51"/>
      <c r="M68630" s="51"/>
    </row>
    <row r="68631" spans="9:13">
      <c r="I68631" s="51"/>
      <c r="M68631" s="51"/>
    </row>
    <row r="68632" spans="9:13">
      <c r="I68632" s="51"/>
      <c r="M68632" s="51"/>
    </row>
    <row r="68633" spans="9:13">
      <c r="I68633" s="51"/>
      <c r="M68633" s="51"/>
    </row>
    <row r="68634" spans="9:13">
      <c r="I68634" s="51"/>
      <c r="M68634" s="51"/>
    </row>
    <row r="68635" spans="9:13">
      <c r="I68635" s="51"/>
      <c r="M68635" s="51"/>
    </row>
    <row r="68636" spans="9:13">
      <c r="I68636" s="51"/>
      <c r="M68636" s="51"/>
    </row>
    <row r="68637" spans="9:13">
      <c r="I68637" s="51"/>
      <c r="M68637" s="51"/>
    </row>
    <row r="68638" spans="9:13">
      <c r="I68638" s="51"/>
      <c r="M68638" s="51"/>
    </row>
    <row r="68639" spans="9:13">
      <c r="I68639" s="51"/>
      <c r="M68639" s="51"/>
    </row>
    <row r="68640" spans="9:13">
      <c r="I68640" s="51"/>
      <c r="M68640" s="51"/>
    </row>
    <row r="68641" spans="9:13">
      <c r="I68641" s="51"/>
      <c r="M68641" s="51"/>
    </row>
    <row r="68642" spans="9:13">
      <c r="I68642" s="51"/>
      <c r="M68642" s="51"/>
    </row>
    <row r="68643" spans="9:13">
      <c r="I68643" s="51"/>
      <c r="M68643" s="51"/>
    </row>
    <row r="68644" spans="9:13">
      <c r="I68644" s="51"/>
      <c r="M68644" s="51"/>
    </row>
    <row r="68645" spans="9:13">
      <c r="I68645" s="51"/>
      <c r="M68645" s="51"/>
    </row>
    <row r="68646" spans="9:13">
      <c r="I68646" s="51"/>
      <c r="M68646" s="51"/>
    </row>
    <row r="68647" spans="9:13">
      <c r="I68647" s="51"/>
      <c r="M68647" s="51"/>
    </row>
    <row r="68648" spans="9:13">
      <c r="I68648" s="51"/>
      <c r="M68648" s="51"/>
    </row>
    <row r="68649" spans="9:13">
      <c r="I68649" s="51"/>
      <c r="M68649" s="51"/>
    </row>
    <row r="68650" spans="9:13">
      <c r="I68650" s="51"/>
      <c r="M68650" s="51"/>
    </row>
    <row r="68651" spans="9:13">
      <c r="I68651" s="51"/>
      <c r="M68651" s="51"/>
    </row>
    <row r="68652" spans="9:13">
      <c r="I68652" s="51"/>
      <c r="M68652" s="51"/>
    </row>
    <row r="68653" spans="9:13">
      <c r="I68653" s="51"/>
      <c r="M68653" s="51"/>
    </row>
    <row r="68654" spans="9:13">
      <c r="I68654" s="51"/>
      <c r="M68654" s="51"/>
    </row>
    <row r="68655" spans="9:13">
      <c r="I68655" s="51"/>
      <c r="M68655" s="51"/>
    </row>
    <row r="68656" spans="9:13">
      <c r="I68656" s="51"/>
      <c r="M68656" s="51"/>
    </row>
    <row r="68657" spans="9:13">
      <c r="I68657" s="51"/>
      <c r="M68657" s="51"/>
    </row>
    <row r="68658" spans="9:13">
      <c r="I68658" s="51"/>
      <c r="M68658" s="51"/>
    </row>
    <row r="68659" spans="9:13">
      <c r="I68659" s="51"/>
      <c r="M68659" s="51"/>
    </row>
    <row r="68660" spans="9:13">
      <c r="I68660" s="51"/>
      <c r="M68660" s="51"/>
    </row>
    <row r="68661" spans="9:13">
      <c r="I68661" s="51"/>
      <c r="M68661" s="51"/>
    </row>
    <row r="68662" spans="9:13">
      <c r="I68662" s="51"/>
      <c r="M68662" s="51"/>
    </row>
    <row r="68663" spans="9:13">
      <c r="I68663" s="51"/>
      <c r="M68663" s="51"/>
    </row>
    <row r="68664" spans="9:13">
      <c r="I68664" s="51"/>
      <c r="M68664" s="51"/>
    </row>
    <row r="68665" spans="9:13">
      <c r="I68665" s="51"/>
      <c r="M68665" s="51"/>
    </row>
    <row r="68666" spans="9:13">
      <c r="I68666" s="51"/>
      <c r="M68666" s="51"/>
    </row>
    <row r="68667" spans="9:13">
      <c r="I68667" s="51"/>
      <c r="M68667" s="51"/>
    </row>
    <row r="68668" spans="9:13">
      <c r="I68668" s="51"/>
      <c r="M68668" s="51"/>
    </row>
    <row r="68669" spans="9:13">
      <c r="I68669" s="51"/>
      <c r="M68669" s="51"/>
    </row>
    <row r="68670" spans="9:13">
      <c r="I68670" s="51"/>
      <c r="M68670" s="51"/>
    </row>
    <row r="68671" spans="9:13">
      <c r="I68671" s="51"/>
      <c r="M68671" s="51"/>
    </row>
    <row r="68672" spans="9:13">
      <c r="I68672" s="51"/>
      <c r="M68672" s="51"/>
    </row>
    <row r="68673" spans="9:13">
      <c r="I68673" s="51"/>
      <c r="M68673" s="51"/>
    </row>
    <row r="68674" spans="9:13">
      <c r="I68674" s="51"/>
      <c r="M68674" s="51"/>
    </row>
    <row r="68675" spans="9:13">
      <c r="I68675" s="51"/>
      <c r="M68675" s="51"/>
    </row>
    <row r="68676" spans="9:13">
      <c r="I68676" s="51"/>
      <c r="M68676" s="51"/>
    </row>
    <row r="68677" spans="9:13">
      <c r="I68677" s="51"/>
      <c r="M68677" s="51"/>
    </row>
    <row r="68678" spans="9:13">
      <c r="I68678" s="51"/>
      <c r="M68678" s="51"/>
    </row>
    <row r="68679" spans="9:13">
      <c r="I68679" s="51"/>
      <c r="M68679" s="51"/>
    </row>
    <row r="68680" spans="9:13">
      <c r="I68680" s="51"/>
      <c r="M68680" s="51"/>
    </row>
    <row r="68681" spans="9:13">
      <c r="I68681" s="51"/>
      <c r="M68681" s="51"/>
    </row>
    <row r="68682" spans="9:13">
      <c r="I68682" s="51"/>
      <c r="M68682" s="51"/>
    </row>
    <row r="68683" spans="9:13">
      <c r="I68683" s="51"/>
      <c r="M68683" s="51"/>
    </row>
    <row r="68684" spans="9:13">
      <c r="I68684" s="51"/>
      <c r="M68684" s="51"/>
    </row>
    <row r="68685" spans="9:13">
      <c r="I68685" s="51"/>
      <c r="M68685" s="51"/>
    </row>
    <row r="68686" spans="9:13">
      <c r="I68686" s="51"/>
      <c r="M68686" s="51"/>
    </row>
    <row r="68687" spans="9:13">
      <c r="I68687" s="51"/>
      <c r="M68687" s="51"/>
    </row>
    <row r="68688" spans="9:13">
      <c r="I68688" s="51"/>
      <c r="M68688" s="51"/>
    </row>
    <row r="68689" spans="9:13">
      <c r="I68689" s="51"/>
      <c r="M68689" s="51"/>
    </row>
    <row r="68690" spans="9:13">
      <c r="I68690" s="51"/>
      <c r="M68690" s="51"/>
    </row>
    <row r="68691" spans="9:13">
      <c r="I68691" s="51"/>
      <c r="M68691" s="51"/>
    </row>
    <row r="68692" spans="9:13">
      <c r="I68692" s="51"/>
      <c r="M68692" s="51"/>
    </row>
    <row r="68693" spans="9:13">
      <c r="I68693" s="51"/>
      <c r="M68693" s="51"/>
    </row>
    <row r="68694" spans="9:13">
      <c r="I68694" s="51"/>
      <c r="M68694" s="51"/>
    </row>
    <row r="68695" spans="9:13">
      <c r="I68695" s="51"/>
      <c r="M68695" s="51"/>
    </row>
    <row r="68696" spans="9:13">
      <c r="I68696" s="51"/>
      <c r="M68696" s="51"/>
    </row>
    <row r="68697" spans="9:13">
      <c r="I68697" s="51"/>
      <c r="M68697" s="51"/>
    </row>
    <row r="68698" spans="9:13">
      <c r="I68698" s="51"/>
      <c r="M68698" s="51"/>
    </row>
    <row r="68699" spans="9:13">
      <c r="I68699" s="51"/>
      <c r="M68699" s="51"/>
    </row>
    <row r="68700" spans="9:13">
      <c r="I68700" s="51"/>
      <c r="M68700" s="51"/>
    </row>
    <row r="68701" spans="9:13">
      <c r="I68701" s="51"/>
      <c r="M68701" s="51"/>
    </row>
    <row r="68702" spans="9:13">
      <c r="I68702" s="51"/>
      <c r="M68702" s="51"/>
    </row>
    <row r="68703" spans="9:13">
      <c r="I68703" s="51"/>
      <c r="M68703" s="51"/>
    </row>
    <row r="68704" spans="9:13">
      <c r="I68704" s="51"/>
      <c r="M68704" s="51"/>
    </row>
    <row r="68705" spans="9:13">
      <c r="I68705" s="51"/>
      <c r="M68705" s="51"/>
    </row>
    <row r="68706" spans="9:13">
      <c r="I68706" s="51"/>
      <c r="M68706" s="51"/>
    </row>
    <row r="68707" spans="9:13">
      <c r="I68707" s="51"/>
      <c r="M68707" s="51"/>
    </row>
    <row r="68708" spans="9:13">
      <c r="I68708" s="51"/>
      <c r="M68708" s="51"/>
    </row>
    <row r="68709" spans="9:13">
      <c r="I68709" s="51"/>
      <c r="M68709" s="51"/>
    </row>
    <row r="68710" spans="9:13">
      <c r="I68710" s="51"/>
      <c r="M68710" s="51"/>
    </row>
    <row r="68711" spans="9:13">
      <c r="I68711" s="51"/>
      <c r="M68711" s="51"/>
    </row>
    <row r="68712" spans="9:13">
      <c r="I68712" s="51"/>
      <c r="M68712" s="51"/>
    </row>
    <row r="68713" spans="9:13">
      <c r="I68713" s="51"/>
      <c r="M68713" s="51"/>
    </row>
    <row r="68714" spans="9:13">
      <c r="I68714" s="51"/>
      <c r="M68714" s="51"/>
    </row>
    <row r="68715" spans="9:13">
      <c r="I68715" s="51"/>
      <c r="M68715" s="51"/>
    </row>
    <row r="68716" spans="9:13">
      <c r="I68716" s="51"/>
      <c r="M68716" s="51"/>
    </row>
    <row r="68717" spans="9:13">
      <c r="I68717" s="51"/>
      <c r="M68717" s="51"/>
    </row>
    <row r="68718" spans="9:13">
      <c r="I68718" s="51"/>
      <c r="M68718" s="51"/>
    </row>
    <row r="68719" spans="9:13">
      <c r="I68719" s="51"/>
      <c r="M68719" s="51"/>
    </row>
    <row r="68720" spans="9:13">
      <c r="I68720" s="51"/>
      <c r="M68720" s="51"/>
    </row>
    <row r="68721" spans="9:13">
      <c r="I68721" s="51"/>
      <c r="M68721" s="51"/>
    </row>
    <row r="68722" spans="9:13">
      <c r="I68722" s="51"/>
      <c r="M68722" s="51"/>
    </row>
    <row r="68723" spans="9:13">
      <c r="I68723" s="51"/>
      <c r="M68723" s="51"/>
    </row>
    <row r="68724" spans="9:13">
      <c r="I68724" s="51"/>
      <c r="M68724" s="51"/>
    </row>
    <row r="68725" spans="9:13">
      <c r="I68725" s="51"/>
      <c r="M68725" s="51"/>
    </row>
    <row r="68726" spans="9:13">
      <c r="I68726" s="51"/>
      <c r="M68726" s="51"/>
    </row>
    <row r="68727" spans="9:13">
      <c r="I68727" s="51"/>
      <c r="M68727" s="51"/>
    </row>
    <row r="68728" spans="9:13">
      <c r="I68728" s="51"/>
      <c r="M68728" s="51"/>
    </row>
    <row r="68729" spans="9:13">
      <c r="I68729" s="51"/>
      <c r="M68729" s="51"/>
    </row>
    <row r="68730" spans="9:13">
      <c r="I68730" s="51"/>
      <c r="M68730" s="51"/>
    </row>
    <row r="68731" spans="9:13">
      <c r="I68731" s="51"/>
      <c r="M68731" s="51"/>
    </row>
    <row r="68732" spans="9:13">
      <c r="I68732" s="51"/>
      <c r="M68732" s="51"/>
    </row>
    <row r="68733" spans="9:13">
      <c r="I68733" s="51"/>
      <c r="M68733" s="51"/>
    </row>
    <row r="68734" spans="9:13">
      <c r="I68734" s="51"/>
      <c r="M68734" s="51"/>
    </row>
    <row r="68735" spans="9:13">
      <c r="I68735" s="51"/>
      <c r="M68735" s="51"/>
    </row>
    <row r="68736" spans="9:13">
      <c r="I68736" s="51"/>
      <c r="M68736" s="51"/>
    </row>
    <row r="68737" spans="9:13">
      <c r="I68737" s="51"/>
      <c r="M68737" s="51"/>
    </row>
    <row r="68738" spans="9:13">
      <c r="I68738" s="51"/>
      <c r="M68738" s="51"/>
    </row>
    <row r="68739" spans="9:13">
      <c r="I68739" s="51"/>
      <c r="M68739" s="51"/>
    </row>
    <row r="68740" spans="9:13">
      <c r="I68740" s="51"/>
      <c r="M68740" s="51"/>
    </row>
    <row r="68741" spans="9:13">
      <c r="I68741" s="51"/>
      <c r="M68741" s="51"/>
    </row>
    <row r="68742" spans="9:13">
      <c r="I68742" s="51"/>
      <c r="M68742" s="51"/>
    </row>
    <row r="68743" spans="9:13">
      <c r="I68743" s="51"/>
      <c r="M68743" s="51"/>
    </row>
    <row r="68744" spans="9:13">
      <c r="I68744" s="51"/>
      <c r="M68744" s="51"/>
    </row>
    <row r="68745" spans="9:13">
      <c r="I68745" s="51"/>
      <c r="M68745" s="51"/>
    </row>
    <row r="68746" spans="9:13">
      <c r="I68746" s="51"/>
      <c r="M68746" s="51"/>
    </row>
    <row r="68747" spans="9:13">
      <c r="I68747" s="51"/>
      <c r="M68747" s="51"/>
    </row>
    <row r="68748" spans="9:13">
      <c r="I68748" s="51"/>
      <c r="M68748" s="51"/>
    </row>
    <row r="68749" spans="9:13">
      <c r="I68749" s="51"/>
      <c r="M68749" s="51"/>
    </row>
    <row r="68750" spans="9:13">
      <c r="I68750" s="51"/>
      <c r="M68750" s="51"/>
    </row>
    <row r="68751" spans="9:13">
      <c r="I68751" s="51"/>
      <c r="M68751" s="51"/>
    </row>
    <row r="68752" spans="9:13">
      <c r="I68752" s="51"/>
      <c r="M68752" s="51"/>
    </row>
    <row r="68753" spans="9:13">
      <c r="I68753" s="51"/>
      <c r="M68753" s="51"/>
    </row>
    <row r="68754" spans="9:13">
      <c r="I68754" s="51"/>
      <c r="M68754" s="51"/>
    </row>
    <row r="68755" spans="9:13">
      <c r="I68755" s="51"/>
      <c r="M68755" s="51"/>
    </row>
    <row r="68756" spans="9:13">
      <c r="I68756" s="51"/>
      <c r="M68756" s="51"/>
    </row>
    <row r="68757" spans="9:13">
      <c r="I68757" s="51"/>
      <c r="M68757" s="51"/>
    </row>
    <row r="68758" spans="9:13">
      <c r="I68758" s="51"/>
      <c r="M68758" s="51"/>
    </row>
    <row r="68759" spans="9:13">
      <c r="I68759" s="51"/>
      <c r="M68759" s="51"/>
    </row>
    <row r="68760" spans="9:13">
      <c r="I68760" s="51"/>
      <c r="M68760" s="51"/>
    </row>
    <row r="68761" spans="9:13">
      <c r="I68761" s="51"/>
      <c r="M68761" s="51"/>
    </row>
    <row r="68762" spans="9:13">
      <c r="I68762" s="51"/>
      <c r="M68762" s="51"/>
    </row>
    <row r="68763" spans="9:13">
      <c r="I68763" s="51"/>
      <c r="M68763" s="51"/>
    </row>
    <row r="68764" spans="9:13">
      <c r="I68764" s="51"/>
      <c r="M68764" s="51"/>
    </row>
    <row r="68765" spans="9:13">
      <c r="I68765" s="51"/>
      <c r="M68765" s="51"/>
    </row>
    <row r="68766" spans="9:13">
      <c r="I68766" s="51"/>
      <c r="M68766" s="51"/>
    </row>
    <row r="68767" spans="9:13">
      <c r="I68767" s="51"/>
      <c r="M68767" s="51"/>
    </row>
    <row r="68768" spans="9:13">
      <c r="I68768" s="51"/>
      <c r="M68768" s="51"/>
    </row>
    <row r="68769" spans="9:13">
      <c r="I68769" s="51"/>
      <c r="M68769" s="51"/>
    </row>
    <row r="68770" spans="9:13">
      <c r="I68770" s="51"/>
      <c r="M68770" s="51"/>
    </row>
    <row r="68771" spans="9:13">
      <c r="I68771" s="51"/>
      <c r="M68771" s="51"/>
    </row>
    <row r="68772" spans="9:13">
      <c r="I68772" s="51"/>
      <c r="M68772" s="51"/>
    </row>
    <row r="68773" spans="9:13">
      <c r="I68773" s="51"/>
      <c r="M68773" s="51"/>
    </row>
    <row r="68774" spans="9:13">
      <c r="I68774" s="51"/>
      <c r="M68774" s="51"/>
    </row>
    <row r="68775" spans="9:13">
      <c r="I68775" s="51"/>
      <c r="M68775" s="51"/>
    </row>
    <row r="68776" spans="9:13">
      <c r="I68776" s="51"/>
      <c r="M68776" s="51"/>
    </row>
    <row r="68777" spans="9:13">
      <c r="I68777" s="51"/>
      <c r="M68777" s="51"/>
    </row>
    <row r="68778" spans="9:13">
      <c r="I68778" s="51"/>
      <c r="M68778" s="51"/>
    </row>
    <row r="68779" spans="9:13">
      <c r="I68779" s="51"/>
      <c r="M68779" s="51"/>
    </row>
    <row r="68780" spans="9:13">
      <c r="I68780" s="51"/>
      <c r="M68780" s="51"/>
    </row>
    <row r="68781" spans="9:13">
      <c r="I68781" s="51"/>
      <c r="M68781" s="51"/>
    </row>
    <row r="68782" spans="9:13">
      <c r="I68782" s="51"/>
      <c r="M68782" s="51"/>
    </row>
    <row r="68783" spans="9:13">
      <c r="I68783" s="51"/>
      <c r="M68783" s="51"/>
    </row>
    <row r="68784" spans="9:13">
      <c r="I68784" s="51"/>
      <c r="M68784" s="51"/>
    </row>
    <row r="68785" spans="9:13">
      <c r="I68785" s="51"/>
      <c r="M68785" s="51"/>
    </row>
    <row r="68786" spans="9:13">
      <c r="I68786" s="51"/>
      <c r="M68786" s="51"/>
    </row>
    <row r="68787" spans="9:13">
      <c r="I68787" s="51"/>
      <c r="M68787" s="51"/>
    </row>
    <row r="68788" spans="9:13">
      <c r="I68788" s="51"/>
      <c r="M68788" s="51"/>
    </row>
    <row r="68789" spans="9:13">
      <c r="I68789" s="51"/>
      <c r="M68789" s="51"/>
    </row>
    <row r="68790" spans="9:13">
      <c r="I68790" s="51"/>
      <c r="M68790" s="51"/>
    </row>
    <row r="68791" spans="9:13">
      <c r="I68791" s="51"/>
      <c r="M68791" s="51"/>
    </row>
    <row r="68792" spans="9:13">
      <c r="I68792" s="51"/>
      <c r="M68792" s="51"/>
    </row>
    <row r="68793" spans="9:13">
      <c r="I68793" s="51"/>
      <c r="M68793" s="51"/>
    </row>
    <row r="68794" spans="9:13">
      <c r="I68794" s="51"/>
      <c r="M68794" s="51"/>
    </row>
    <row r="68795" spans="9:13">
      <c r="I68795" s="51"/>
      <c r="M68795" s="51"/>
    </row>
    <row r="68796" spans="9:13">
      <c r="I68796" s="51"/>
      <c r="M68796" s="51"/>
    </row>
    <row r="68797" spans="9:13">
      <c r="I68797" s="51"/>
      <c r="M68797" s="51"/>
    </row>
    <row r="68798" spans="9:13">
      <c r="I68798" s="51"/>
      <c r="M68798" s="51"/>
    </row>
    <row r="68799" spans="9:13">
      <c r="I68799" s="51"/>
      <c r="M68799" s="51"/>
    </row>
    <row r="68800" spans="9:13">
      <c r="I68800" s="51"/>
      <c r="M68800" s="51"/>
    </row>
    <row r="68801" spans="9:13">
      <c r="I68801" s="51"/>
      <c r="M68801" s="51"/>
    </row>
    <row r="68802" spans="9:13">
      <c r="I68802" s="51"/>
      <c r="M68802" s="51"/>
    </row>
    <row r="68803" spans="9:13">
      <c r="I68803" s="51"/>
      <c r="M68803" s="51"/>
    </row>
    <row r="68804" spans="9:13">
      <c r="I68804" s="51"/>
      <c r="M68804" s="51"/>
    </row>
    <row r="68805" spans="9:13">
      <c r="I68805" s="51"/>
      <c r="M68805" s="51"/>
    </row>
    <row r="68806" spans="9:13">
      <c r="I68806" s="51"/>
      <c r="M68806" s="51"/>
    </row>
    <row r="68807" spans="9:13">
      <c r="I68807" s="51"/>
      <c r="M68807" s="51"/>
    </row>
    <row r="68808" spans="9:13">
      <c r="I68808" s="51"/>
      <c r="M68808" s="51"/>
    </row>
    <row r="68809" spans="9:13">
      <c r="I68809" s="51"/>
      <c r="M68809" s="51"/>
    </row>
    <row r="68810" spans="9:13">
      <c r="I68810" s="51"/>
      <c r="M68810" s="51"/>
    </row>
    <row r="68811" spans="9:13">
      <c r="I68811" s="51"/>
      <c r="M68811" s="51"/>
    </row>
    <row r="68812" spans="9:13">
      <c r="I68812" s="51"/>
      <c r="M68812" s="51"/>
    </row>
    <row r="68813" spans="9:13">
      <c r="I68813" s="51"/>
      <c r="M68813" s="51"/>
    </row>
    <row r="68814" spans="9:13">
      <c r="I68814" s="51"/>
      <c r="M68814" s="51"/>
    </row>
    <row r="68815" spans="9:13">
      <c r="I68815" s="51"/>
      <c r="M68815" s="51"/>
    </row>
    <row r="68816" spans="9:13">
      <c r="I68816" s="51"/>
      <c r="M68816" s="51"/>
    </row>
    <row r="68817" spans="9:13">
      <c r="I68817" s="51"/>
      <c r="M68817" s="51"/>
    </row>
    <row r="68818" spans="9:13">
      <c r="I68818" s="51"/>
      <c r="M68818" s="51"/>
    </row>
    <row r="68819" spans="9:13">
      <c r="I68819" s="51"/>
      <c r="M68819" s="51"/>
    </row>
    <row r="68820" spans="9:13">
      <c r="I68820" s="51"/>
      <c r="M68820" s="51"/>
    </row>
    <row r="68821" spans="9:13">
      <c r="I68821" s="51"/>
      <c r="M68821" s="51"/>
    </row>
    <row r="68822" spans="9:13">
      <c r="I68822" s="51"/>
      <c r="M68822" s="51"/>
    </row>
    <row r="68823" spans="9:13">
      <c r="I68823" s="51"/>
      <c r="M68823" s="51"/>
    </row>
    <row r="68824" spans="9:13">
      <c r="I68824" s="51"/>
      <c r="M68824" s="51"/>
    </row>
    <row r="68825" spans="9:13">
      <c r="I68825" s="51"/>
      <c r="M68825" s="51"/>
    </row>
    <row r="68826" spans="9:13">
      <c r="I68826" s="51"/>
      <c r="M68826" s="51"/>
    </row>
    <row r="68827" spans="9:13">
      <c r="I68827" s="51"/>
      <c r="M68827" s="51"/>
    </row>
    <row r="68828" spans="9:13">
      <c r="I68828" s="51"/>
      <c r="M68828" s="51"/>
    </row>
    <row r="68829" spans="9:13">
      <c r="I68829" s="51"/>
      <c r="M68829" s="51"/>
    </row>
    <row r="68830" spans="9:13">
      <c r="I68830" s="51"/>
      <c r="M68830" s="51"/>
    </row>
    <row r="68831" spans="9:13">
      <c r="I68831" s="51"/>
      <c r="M68831" s="51"/>
    </row>
    <row r="68832" spans="9:13">
      <c r="I68832" s="51"/>
      <c r="M68832" s="51"/>
    </row>
    <row r="68833" spans="9:13">
      <c r="I68833" s="51"/>
      <c r="M68833" s="51"/>
    </row>
    <row r="68834" spans="9:13">
      <c r="I68834" s="51"/>
      <c r="M68834" s="51"/>
    </row>
    <row r="68835" spans="9:13">
      <c r="I68835" s="51"/>
      <c r="M68835" s="51"/>
    </row>
    <row r="68836" spans="9:13">
      <c r="I68836" s="51"/>
      <c r="M68836" s="51"/>
    </row>
    <row r="68837" spans="9:13">
      <c r="I68837" s="51"/>
      <c r="M68837" s="51"/>
    </row>
    <row r="68838" spans="9:13">
      <c r="I68838" s="51"/>
      <c r="M68838" s="51"/>
    </row>
    <row r="68839" spans="9:13">
      <c r="I68839" s="51"/>
      <c r="M68839" s="51"/>
    </row>
    <row r="68840" spans="9:13">
      <c r="I68840" s="51"/>
      <c r="M68840" s="51"/>
    </row>
    <row r="68841" spans="9:13">
      <c r="I68841" s="51"/>
      <c r="M68841" s="51"/>
    </row>
    <row r="68842" spans="9:13">
      <c r="I68842" s="51"/>
      <c r="M68842" s="51"/>
    </row>
    <row r="68843" spans="9:13">
      <c r="I68843" s="51"/>
      <c r="M68843" s="51"/>
    </row>
    <row r="68844" spans="9:13">
      <c r="I68844" s="51"/>
      <c r="M68844" s="51"/>
    </row>
    <row r="68845" spans="9:13">
      <c r="I68845" s="51"/>
      <c r="M68845" s="51"/>
    </row>
    <row r="68846" spans="9:13">
      <c r="I68846" s="51"/>
      <c r="M68846" s="51"/>
    </row>
    <row r="68847" spans="9:13">
      <c r="I68847" s="51"/>
      <c r="M68847" s="51"/>
    </row>
    <row r="68848" spans="9:13">
      <c r="I68848" s="51"/>
      <c r="M68848" s="51"/>
    </row>
    <row r="68849" spans="9:13">
      <c r="I68849" s="51"/>
      <c r="M68849" s="51"/>
    </row>
    <row r="68850" spans="9:13">
      <c r="I68850" s="51"/>
      <c r="M68850" s="51"/>
    </row>
    <row r="68851" spans="9:13">
      <c r="I68851" s="51"/>
      <c r="M68851" s="51"/>
    </row>
    <row r="68852" spans="9:13">
      <c r="I68852" s="51"/>
      <c r="M68852" s="51"/>
    </row>
    <row r="68853" spans="9:13">
      <c r="I68853" s="51"/>
      <c r="M68853" s="51"/>
    </row>
    <row r="68854" spans="9:13">
      <c r="I68854" s="51"/>
      <c r="M68854" s="51"/>
    </row>
    <row r="68855" spans="9:13">
      <c r="I68855" s="51"/>
      <c r="M68855" s="51"/>
    </row>
    <row r="68856" spans="9:13">
      <c r="I68856" s="51"/>
      <c r="M68856" s="51"/>
    </row>
    <row r="68857" spans="9:13">
      <c r="I68857" s="51"/>
      <c r="M68857" s="51"/>
    </row>
    <row r="68858" spans="9:13">
      <c r="I68858" s="51"/>
      <c r="M68858" s="51"/>
    </row>
    <row r="68859" spans="9:13">
      <c r="I68859" s="51"/>
      <c r="M68859" s="51"/>
    </row>
    <row r="68860" spans="9:13">
      <c r="I68860" s="51"/>
      <c r="M68860" s="51"/>
    </row>
    <row r="68861" spans="9:13">
      <c r="I68861" s="51"/>
      <c r="M68861" s="51"/>
    </row>
    <row r="68862" spans="9:13">
      <c r="I68862" s="51"/>
      <c r="M68862" s="51"/>
    </row>
    <row r="68863" spans="9:13">
      <c r="I68863" s="51"/>
      <c r="M68863" s="51"/>
    </row>
    <row r="68864" spans="9:13">
      <c r="I68864" s="51"/>
      <c r="M68864" s="51"/>
    </row>
    <row r="68865" spans="9:13">
      <c r="I68865" s="51"/>
      <c r="M68865" s="51"/>
    </row>
    <row r="68866" spans="9:13">
      <c r="I68866" s="51"/>
      <c r="M68866" s="51"/>
    </row>
    <row r="68867" spans="9:13">
      <c r="I68867" s="51"/>
      <c r="M68867" s="51"/>
    </row>
    <row r="68868" spans="9:13">
      <c r="I68868" s="51"/>
      <c r="M68868" s="51"/>
    </row>
    <row r="68869" spans="9:13">
      <c r="I68869" s="51"/>
      <c r="M68869" s="51"/>
    </row>
    <row r="68870" spans="9:13">
      <c r="I68870" s="51"/>
      <c r="M68870" s="51"/>
    </row>
    <row r="68871" spans="9:13">
      <c r="I68871" s="51"/>
      <c r="M68871" s="51"/>
    </row>
    <row r="68872" spans="9:13">
      <c r="I68872" s="51"/>
      <c r="M68872" s="51"/>
    </row>
    <row r="68873" spans="9:13">
      <c r="I68873" s="51"/>
      <c r="M68873" s="51"/>
    </row>
    <row r="68874" spans="9:13">
      <c r="I68874" s="51"/>
      <c r="M68874" s="51"/>
    </row>
    <row r="68875" spans="9:13">
      <c r="I68875" s="51"/>
      <c r="M68875" s="51"/>
    </row>
    <row r="68876" spans="9:13">
      <c r="I68876" s="51"/>
      <c r="M68876" s="51"/>
    </row>
    <row r="68877" spans="9:13">
      <c r="I68877" s="51"/>
      <c r="M68877" s="51"/>
    </row>
    <row r="68878" spans="9:13">
      <c r="I68878" s="51"/>
      <c r="M68878" s="51"/>
    </row>
    <row r="68879" spans="9:13">
      <c r="I68879" s="51"/>
      <c r="M68879" s="51"/>
    </row>
    <row r="68880" spans="9:13">
      <c r="I68880" s="51"/>
      <c r="M68880" s="51"/>
    </row>
    <row r="68881" spans="9:13">
      <c r="I68881" s="51"/>
      <c r="M68881" s="51"/>
    </row>
    <row r="68882" spans="9:13">
      <c r="I68882" s="51"/>
      <c r="M68882" s="51"/>
    </row>
    <row r="68883" spans="9:13">
      <c r="I68883" s="51"/>
      <c r="M68883" s="51"/>
    </row>
    <row r="68884" spans="9:13">
      <c r="I68884" s="51"/>
      <c r="M68884" s="51"/>
    </row>
    <row r="68885" spans="9:13">
      <c r="I68885" s="51"/>
      <c r="M68885" s="51"/>
    </row>
    <row r="68886" spans="9:13">
      <c r="I68886" s="51"/>
      <c r="M68886" s="51"/>
    </row>
    <row r="68887" spans="9:13">
      <c r="I68887" s="51"/>
      <c r="M68887" s="51"/>
    </row>
    <row r="68888" spans="9:13">
      <c r="I68888" s="51"/>
      <c r="M68888" s="51"/>
    </row>
    <row r="68889" spans="9:13">
      <c r="I68889" s="51"/>
      <c r="M68889" s="51"/>
    </row>
    <row r="68890" spans="9:13">
      <c r="I68890" s="51"/>
      <c r="M68890" s="51"/>
    </row>
    <row r="68891" spans="9:13">
      <c r="I68891" s="51"/>
      <c r="M68891" s="51"/>
    </row>
    <row r="68892" spans="9:13">
      <c r="I68892" s="51"/>
      <c r="M68892" s="51"/>
    </row>
    <row r="68893" spans="9:13">
      <c r="I68893" s="51"/>
      <c r="M68893" s="51"/>
    </row>
    <row r="68894" spans="9:13">
      <c r="I68894" s="51"/>
      <c r="M68894" s="51"/>
    </row>
    <row r="68895" spans="9:13">
      <c r="I68895" s="51"/>
      <c r="M68895" s="51"/>
    </row>
    <row r="68896" spans="9:13">
      <c r="I68896" s="51"/>
      <c r="M68896" s="51"/>
    </row>
    <row r="68897" spans="9:13">
      <c r="I68897" s="51"/>
      <c r="M68897" s="51"/>
    </row>
    <row r="68898" spans="9:13">
      <c r="I68898" s="51"/>
      <c r="M68898" s="51"/>
    </row>
    <row r="68899" spans="9:13">
      <c r="I68899" s="51"/>
      <c r="M68899" s="51"/>
    </row>
    <row r="68900" spans="9:13">
      <c r="I68900" s="51"/>
      <c r="M68900" s="51"/>
    </row>
    <row r="68901" spans="9:13">
      <c r="I68901" s="51"/>
      <c r="M68901" s="51"/>
    </row>
    <row r="68902" spans="9:13">
      <c r="I68902" s="51"/>
      <c r="M68902" s="51"/>
    </row>
    <row r="68903" spans="9:13">
      <c r="I68903" s="51"/>
      <c r="M68903" s="51"/>
    </row>
    <row r="68904" spans="9:13">
      <c r="I68904" s="51"/>
      <c r="M68904" s="51"/>
    </row>
    <row r="68905" spans="9:13">
      <c r="I68905" s="51"/>
      <c r="M68905" s="51"/>
    </row>
    <row r="68906" spans="9:13">
      <c r="I68906" s="51"/>
      <c r="M68906" s="51"/>
    </row>
    <row r="68907" spans="9:13">
      <c r="I68907" s="51"/>
      <c r="M68907" s="51"/>
    </row>
    <row r="68908" spans="9:13">
      <c r="I68908" s="51"/>
      <c r="M68908" s="51"/>
    </row>
    <row r="68909" spans="9:13">
      <c r="I68909" s="51"/>
      <c r="M68909" s="51"/>
    </row>
    <row r="68910" spans="9:13">
      <c r="I68910" s="51"/>
      <c r="M68910" s="51"/>
    </row>
    <row r="68911" spans="9:13">
      <c r="I68911" s="51"/>
      <c r="M68911" s="51"/>
    </row>
    <row r="68912" spans="9:13">
      <c r="I68912" s="51"/>
      <c r="M68912" s="51"/>
    </row>
    <row r="68913" spans="9:13">
      <c r="I68913" s="51"/>
      <c r="M68913" s="51"/>
    </row>
    <row r="68914" spans="9:13">
      <c r="I68914" s="51"/>
      <c r="M68914" s="51"/>
    </row>
    <row r="68915" spans="9:13">
      <c r="I68915" s="51"/>
      <c r="M68915" s="51"/>
    </row>
    <row r="68916" spans="9:13">
      <c r="I68916" s="51"/>
      <c r="M68916" s="51"/>
    </row>
    <row r="68917" spans="9:13">
      <c r="I68917" s="51"/>
      <c r="M68917" s="51"/>
    </row>
    <row r="68918" spans="9:13">
      <c r="I68918" s="51"/>
      <c r="M68918" s="51"/>
    </row>
    <row r="68919" spans="9:13">
      <c r="I68919" s="51"/>
      <c r="M68919" s="51"/>
    </row>
    <row r="68920" spans="9:13">
      <c r="I68920" s="51"/>
      <c r="M68920" s="51"/>
    </row>
    <row r="68921" spans="9:13">
      <c r="I68921" s="51"/>
      <c r="M68921" s="51"/>
    </row>
    <row r="68922" spans="9:13">
      <c r="I68922" s="51"/>
      <c r="M68922" s="51"/>
    </row>
    <row r="68923" spans="9:13">
      <c r="I68923" s="51"/>
      <c r="M68923" s="51"/>
    </row>
    <row r="68924" spans="9:13">
      <c r="I68924" s="51"/>
      <c r="M68924" s="51"/>
    </row>
    <row r="68925" spans="9:13">
      <c r="I68925" s="51"/>
      <c r="M68925" s="51"/>
    </row>
    <row r="68926" spans="9:13">
      <c r="I68926" s="51"/>
      <c r="M68926" s="51"/>
    </row>
    <row r="68927" spans="9:13">
      <c r="I68927" s="51"/>
      <c r="M68927" s="51"/>
    </row>
    <row r="68928" spans="9:13">
      <c r="I68928" s="51"/>
      <c r="M68928" s="51"/>
    </row>
    <row r="68929" spans="9:13">
      <c r="I68929" s="51"/>
      <c r="M68929" s="51"/>
    </row>
    <row r="68930" spans="9:13">
      <c r="I68930" s="51"/>
      <c r="M68930" s="51"/>
    </row>
    <row r="68931" spans="9:13">
      <c r="I68931" s="51"/>
      <c r="M68931" s="51"/>
    </row>
    <row r="68932" spans="9:13">
      <c r="I68932" s="51"/>
      <c r="M68932" s="51"/>
    </row>
    <row r="68933" spans="9:13">
      <c r="I68933" s="51"/>
      <c r="M68933" s="51"/>
    </row>
    <row r="68934" spans="9:13">
      <c r="I68934" s="51"/>
      <c r="M68934" s="51"/>
    </row>
    <row r="68935" spans="9:13">
      <c r="I68935" s="51"/>
      <c r="M68935" s="51"/>
    </row>
    <row r="68936" spans="9:13">
      <c r="I68936" s="51"/>
      <c r="M68936" s="51"/>
    </row>
    <row r="68937" spans="9:13">
      <c r="I68937" s="51"/>
      <c r="M68937" s="51"/>
    </row>
    <row r="68938" spans="9:13">
      <c r="I68938" s="51"/>
      <c r="M68938" s="51"/>
    </row>
    <row r="68939" spans="9:13">
      <c r="I68939" s="51"/>
      <c r="M68939" s="51"/>
    </row>
    <row r="68940" spans="9:13">
      <c r="I68940" s="51"/>
      <c r="M68940" s="51"/>
    </row>
    <row r="68941" spans="9:13">
      <c r="I68941" s="51"/>
      <c r="M68941" s="51"/>
    </row>
    <row r="68942" spans="9:13">
      <c r="I68942" s="51"/>
      <c r="M68942" s="51"/>
    </row>
    <row r="68943" spans="9:13">
      <c r="I68943" s="51"/>
      <c r="M68943" s="51"/>
    </row>
    <row r="68944" spans="9:13">
      <c r="I68944" s="51"/>
      <c r="M68944" s="51"/>
    </row>
    <row r="68945" spans="9:13">
      <c r="I68945" s="51"/>
      <c r="M68945" s="51"/>
    </row>
    <row r="68946" spans="9:13">
      <c r="I68946" s="51"/>
      <c r="M68946" s="51"/>
    </row>
    <row r="68947" spans="9:13">
      <c r="I68947" s="51"/>
      <c r="M68947" s="51"/>
    </row>
    <row r="68948" spans="9:13">
      <c r="I68948" s="51"/>
      <c r="M68948" s="51"/>
    </row>
    <row r="68949" spans="9:13">
      <c r="I68949" s="51"/>
      <c r="M68949" s="51"/>
    </row>
    <row r="68950" spans="9:13">
      <c r="I68950" s="51"/>
      <c r="M68950" s="51"/>
    </row>
    <row r="68951" spans="9:13">
      <c r="I68951" s="51"/>
      <c r="M68951" s="51"/>
    </row>
    <row r="68952" spans="9:13">
      <c r="I68952" s="51"/>
      <c r="M68952" s="51"/>
    </row>
    <row r="68953" spans="9:13">
      <c r="I68953" s="51"/>
      <c r="M68953" s="51"/>
    </row>
    <row r="68954" spans="9:13">
      <c r="I68954" s="51"/>
      <c r="M68954" s="51"/>
    </row>
    <row r="68955" spans="9:13">
      <c r="I68955" s="51"/>
      <c r="M68955" s="51"/>
    </row>
    <row r="68956" spans="9:13">
      <c r="I68956" s="51"/>
      <c r="M68956" s="51"/>
    </row>
    <row r="68957" spans="9:13">
      <c r="I68957" s="51"/>
      <c r="M68957" s="51"/>
    </row>
    <row r="68958" spans="9:13">
      <c r="I68958" s="51"/>
      <c r="M68958" s="51"/>
    </row>
    <row r="68959" spans="9:13">
      <c r="I68959" s="51"/>
      <c r="M68959" s="51"/>
    </row>
    <row r="68960" spans="9:13">
      <c r="I68960" s="51"/>
      <c r="M68960" s="51"/>
    </row>
    <row r="68961" spans="9:13">
      <c r="I68961" s="51"/>
      <c r="M68961" s="51"/>
    </row>
    <row r="68962" spans="9:13">
      <c r="I68962" s="51"/>
      <c r="M68962" s="51"/>
    </row>
    <row r="68963" spans="9:13">
      <c r="I68963" s="51"/>
      <c r="M68963" s="51"/>
    </row>
    <row r="68964" spans="9:13">
      <c r="I68964" s="51"/>
      <c r="M68964" s="51"/>
    </row>
    <row r="68965" spans="9:13">
      <c r="I68965" s="51"/>
      <c r="M68965" s="51"/>
    </row>
    <row r="68966" spans="9:13">
      <c r="I68966" s="51"/>
      <c r="M68966" s="51"/>
    </row>
    <row r="68967" spans="9:13">
      <c r="I68967" s="51"/>
      <c r="M68967" s="51"/>
    </row>
    <row r="68968" spans="9:13">
      <c r="I68968" s="51"/>
      <c r="M68968" s="51"/>
    </row>
    <row r="68969" spans="9:13">
      <c r="I68969" s="51"/>
      <c r="M68969" s="51"/>
    </row>
    <row r="68970" spans="9:13">
      <c r="I68970" s="51"/>
      <c r="M68970" s="51"/>
    </row>
    <row r="68971" spans="9:13">
      <c r="I68971" s="51"/>
      <c r="M68971" s="51"/>
    </row>
    <row r="68972" spans="9:13">
      <c r="I68972" s="51"/>
      <c r="M68972" s="51"/>
    </row>
    <row r="68973" spans="9:13">
      <c r="I68973" s="51"/>
      <c r="M68973" s="51"/>
    </row>
    <row r="68974" spans="9:13">
      <c r="I68974" s="51"/>
      <c r="M68974" s="51"/>
    </row>
    <row r="68975" spans="9:13">
      <c r="I68975" s="51"/>
      <c r="M68975" s="51"/>
    </row>
    <row r="68976" spans="9:13">
      <c r="I68976" s="51"/>
      <c r="M68976" s="51"/>
    </row>
    <row r="68977" spans="9:13">
      <c r="I68977" s="51"/>
      <c r="M68977" s="51"/>
    </row>
    <row r="68978" spans="9:13">
      <c r="I68978" s="51"/>
      <c r="M68978" s="51"/>
    </row>
    <row r="68979" spans="9:13">
      <c r="I68979" s="51"/>
      <c r="M68979" s="51"/>
    </row>
    <row r="68980" spans="9:13">
      <c r="I68980" s="51"/>
      <c r="M68980" s="51"/>
    </row>
    <row r="68981" spans="9:13">
      <c r="I68981" s="51"/>
      <c r="M68981" s="51"/>
    </row>
    <row r="68982" spans="9:13">
      <c r="I68982" s="51"/>
      <c r="M68982" s="51"/>
    </row>
    <row r="68983" spans="9:13">
      <c r="I68983" s="51"/>
      <c r="M68983" s="51"/>
    </row>
    <row r="68984" spans="9:13">
      <c r="I68984" s="51"/>
      <c r="M68984" s="51"/>
    </row>
    <row r="68985" spans="9:13">
      <c r="I68985" s="51"/>
      <c r="M68985" s="51"/>
    </row>
    <row r="68986" spans="9:13">
      <c r="I68986" s="51"/>
      <c r="M68986" s="51"/>
    </row>
    <row r="68987" spans="9:13">
      <c r="I68987" s="51"/>
      <c r="M68987" s="51"/>
    </row>
    <row r="68988" spans="9:13">
      <c r="I68988" s="51"/>
      <c r="M68988" s="51"/>
    </row>
    <row r="68989" spans="9:13">
      <c r="I68989" s="51"/>
      <c r="M68989" s="51"/>
    </row>
    <row r="68990" spans="9:13">
      <c r="I68990" s="51"/>
      <c r="M68990" s="51"/>
    </row>
    <row r="68991" spans="9:13">
      <c r="I68991" s="51"/>
      <c r="M68991" s="51"/>
    </row>
    <row r="68992" spans="9:13">
      <c r="I68992" s="51"/>
      <c r="M68992" s="51"/>
    </row>
    <row r="68993" spans="9:13">
      <c r="I68993" s="51"/>
      <c r="M68993" s="51"/>
    </row>
    <row r="68994" spans="9:13">
      <c r="I68994" s="51"/>
      <c r="M68994" s="51"/>
    </row>
    <row r="68995" spans="9:13">
      <c r="I68995" s="51"/>
      <c r="M68995" s="51"/>
    </row>
    <row r="68996" spans="9:13">
      <c r="I68996" s="51"/>
      <c r="M68996" s="51"/>
    </row>
    <row r="68997" spans="9:13">
      <c r="I68997" s="51"/>
      <c r="M68997" s="51"/>
    </row>
    <row r="68998" spans="9:13">
      <c r="I68998" s="51"/>
      <c r="M68998" s="51"/>
    </row>
    <row r="68999" spans="9:13">
      <c r="I68999" s="51"/>
      <c r="M68999" s="51"/>
    </row>
    <row r="69000" spans="9:13">
      <c r="I69000" s="51"/>
      <c r="M69000" s="51"/>
    </row>
    <row r="69001" spans="9:13">
      <c r="I69001" s="51"/>
      <c r="M69001" s="51"/>
    </row>
    <row r="69002" spans="9:13">
      <c r="I69002" s="51"/>
      <c r="M69002" s="51"/>
    </row>
    <row r="69003" spans="9:13">
      <c r="I69003" s="51"/>
      <c r="M69003" s="51"/>
    </row>
    <row r="69004" spans="9:13">
      <c r="I69004" s="51"/>
      <c r="M69004" s="51"/>
    </row>
    <row r="69005" spans="9:13">
      <c r="I69005" s="51"/>
      <c r="M69005" s="51"/>
    </row>
    <row r="69006" spans="9:13">
      <c r="I69006" s="51"/>
      <c r="M69006" s="51"/>
    </row>
    <row r="69007" spans="9:13">
      <c r="I69007" s="51"/>
      <c r="M69007" s="51"/>
    </row>
    <row r="69008" spans="9:13">
      <c r="I69008" s="51"/>
      <c r="M69008" s="51"/>
    </row>
    <row r="69009" spans="9:13">
      <c r="I69009" s="51"/>
      <c r="M69009" s="51"/>
    </row>
    <row r="69010" spans="9:13">
      <c r="I69010" s="51"/>
      <c r="M69010" s="51"/>
    </row>
    <row r="69011" spans="9:13">
      <c r="I69011" s="51"/>
      <c r="M69011" s="51"/>
    </row>
    <row r="69012" spans="9:13">
      <c r="I69012" s="51"/>
      <c r="M69012" s="51"/>
    </row>
    <row r="69013" spans="9:13">
      <c r="I69013" s="51"/>
      <c r="M69013" s="51"/>
    </row>
    <row r="69014" spans="9:13">
      <c r="I69014" s="51"/>
      <c r="M69014" s="51"/>
    </row>
    <row r="69015" spans="9:13">
      <c r="I69015" s="51"/>
      <c r="M69015" s="51"/>
    </row>
    <row r="69016" spans="9:13">
      <c r="I69016" s="51"/>
      <c r="M69016" s="51"/>
    </row>
    <row r="69017" spans="9:13">
      <c r="I69017" s="51"/>
      <c r="M69017" s="51"/>
    </row>
    <row r="69018" spans="9:13">
      <c r="I69018" s="51"/>
      <c r="M69018" s="51"/>
    </row>
    <row r="69019" spans="9:13">
      <c r="I69019" s="51"/>
      <c r="M69019" s="51"/>
    </row>
    <row r="69020" spans="9:13">
      <c r="I69020" s="51"/>
      <c r="M69020" s="51"/>
    </row>
    <row r="69021" spans="9:13">
      <c r="I69021" s="51"/>
      <c r="M69021" s="51"/>
    </row>
    <row r="69022" spans="9:13">
      <c r="I69022" s="51"/>
      <c r="M69022" s="51"/>
    </row>
    <row r="69023" spans="9:13">
      <c r="I69023" s="51"/>
      <c r="M69023" s="51"/>
    </row>
    <row r="69024" spans="9:13">
      <c r="I69024" s="51"/>
      <c r="M69024" s="51"/>
    </row>
    <row r="69025" spans="9:13">
      <c r="I69025" s="51"/>
      <c r="M69025" s="51"/>
    </row>
    <row r="69026" spans="9:13">
      <c r="I69026" s="51"/>
      <c r="M69026" s="51"/>
    </row>
    <row r="69027" spans="9:13">
      <c r="I69027" s="51"/>
      <c r="M69027" s="51"/>
    </row>
    <row r="69028" spans="9:13">
      <c r="I69028" s="51"/>
      <c r="M69028" s="51"/>
    </row>
    <row r="69029" spans="9:13">
      <c r="I69029" s="51"/>
      <c r="M69029" s="51"/>
    </row>
    <row r="69030" spans="9:13">
      <c r="I69030" s="51"/>
      <c r="M69030" s="51"/>
    </row>
    <row r="69031" spans="9:13">
      <c r="I69031" s="51"/>
      <c r="M69031" s="51"/>
    </row>
    <row r="69032" spans="9:13">
      <c r="I69032" s="51"/>
      <c r="M69032" s="51"/>
    </row>
    <row r="69033" spans="9:13">
      <c r="I69033" s="51"/>
      <c r="M69033" s="51"/>
    </row>
    <row r="69034" spans="9:13">
      <c r="I69034" s="51"/>
      <c r="M69034" s="51"/>
    </row>
    <row r="69035" spans="9:13">
      <c r="I69035" s="51"/>
      <c r="M69035" s="51"/>
    </row>
    <row r="69036" spans="9:13">
      <c r="I69036" s="51"/>
      <c r="M69036" s="51"/>
    </row>
    <row r="69037" spans="9:13">
      <c r="I69037" s="51"/>
      <c r="M69037" s="51"/>
    </row>
    <row r="69038" spans="9:13">
      <c r="I69038" s="51"/>
      <c r="M69038" s="51"/>
    </row>
    <row r="69039" spans="9:13">
      <c r="I69039" s="51"/>
      <c r="M69039" s="51"/>
    </row>
    <row r="69040" spans="9:13">
      <c r="I69040" s="51"/>
      <c r="M69040" s="51"/>
    </row>
    <row r="69041" spans="9:13">
      <c r="I69041" s="51"/>
      <c r="M69041" s="51"/>
    </row>
    <row r="69042" spans="9:13">
      <c r="I69042" s="51"/>
      <c r="M69042" s="51"/>
    </row>
    <row r="69043" spans="9:13">
      <c r="I69043" s="51"/>
      <c r="M69043" s="51"/>
    </row>
    <row r="69044" spans="9:13">
      <c r="I69044" s="51"/>
      <c r="M69044" s="51"/>
    </row>
    <row r="69045" spans="9:13">
      <c r="I69045" s="51"/>
      <c r="M69045" s="51"/>
    </row>
    <row r="69046" spans="9:13">
      <c r="I69046" s="51"/>
      <c r="M69046" s="51"/>
    </row>
    <row r="69047" spans="9:13">
      <c r="I69047" s="51"/>
      <c r="M69047" s="51"/>
    </row>
    <row r="69048" spans="9:13">
      <c r="I69048" s="51"/>
      <c r="M69048" s="51"/>
    </row>
    <row r="69049" spans="9:13">
      <c r="I69049" s="51"/>
      <c r="M69049" s="51"/>
    </row>
    <row r="69050" spans="9:13">
      <c r="I69050" s="51"/>
      <c r="M69050" s="51"/>
    </row>
    <row r="69051" spans="9:13">
      <c r="I69051" s="51"/>
      <c r="M69051" s="51"/>
    </row>
    <row r="69052" spans="9:13">
      <c r="I69052" s="51"/>
      <c r="M69052" s="51"/>
    </row>
    <row r="69053" spans="9:13">
      <c r="I69053" s="51"/>
      <c r="M69053" s="51"/>
    </row>
    <row r="69054" spans="9:13">
      <c r="I69054" s="51"/>
      <c r="M69054" s="51"/>
    </row>
    <row r="69055" spans="9:13">
      <c r="I69055" s="51"/>
      <c r="M69055" s="51"/>
    </row>
    <row r="69056" spans="9:13">
      <c r="I69056" s="51"/>
      <c r="M69056" s="51"/>
    </row>
    <row r="69057" spans="9:13">
      <c r="I69057" s="51"/>
      <c r="M69057" s="51"/>
    </row>
    <row r="69058" spans="9:13">
      <c r="I69058" s="51"/>
      <c r="M69058" s="51"/>
    </row>
    <row r="69059" spans="9:13">
      <c r="I69059" s="51"/>
      <c r="M69059" s="51"/>
    </row>
    <row r="69060" spans="9:13">
      <c r="I69060" s="51"/>
      <c r="M69060" s="51"/>
    </row>
    <row r="69061" spans="9:13">
      <c r="I69061" s="51"/>
      <c r="M69061" s="51"/>
    </row>
    <row r="69062" spans="9:13">
      <c r="I69062" s="51"/>
      <c r="M69062" s="51"/>
    </row>
    <row r="69063" spans="9:13">
      <c r="I69063" s="51"/>
      <c r="M69063" s="51"/>
    </row>
    <row r="69064" spans="9:13">
      <c r="I69064" s="51"/>
      <c r="M69064" s="51"/>
    </row>
    <row r="69065" spans="9:13">
      <c r="I69065" s="51"/>
      <c r="M69065" s="51"/>
    </row>
    <row r="69066" spans="9:13">
      <c r="I69066" s="51"/>
      <c r="M69066" s="51"/>
    </row>
    <row r="69067" spans="9:13">
      <c r="I69067" s="51"/>
      <c r="M69067" s="51"/>
    </row>
    <row r="69068" spans="9:13">
      <c r="I69068" s="51"/>
      <c r="M69068" s="51"/>
    </row>
    <row r="69069" spans="9:13">
      <c r="I69069" s="51"/>
      <c r="M69069" s="51"/>
    </row>
    <row r="69070" spans="9:13">
      <c r="I69070" s="51"/>
      <c r="M69070" s="51"/>
    </row>
    <row r="69071" spans="9:13">
      <c r="I69071" s="51"/>
      <c r="M69071" s="51"/>
    </row>
    <row r="69072" spans="9:13">
      <c r="I69072" s="51"/>
      <c r="M69072" s="51"/>
    </row>
    <row r="69073" spans="9:13">
      <c r="I69073" s="51"/>
      <c r="M69073" s="51"/>
    </row>
    <row r="69074" spans="9:13">
      <c r="I69074" s="51"/>
      <c r="M69074" s="51"/>
    </row>
    <row r="69075" spans="9:13">
      <c r="I69075" s="51"/>
      <c r="M69075" s="51"/>
    </row>
    <row r="69076" spans="9:13">
      <c r="I69076" s="51"/>
      <c r="M69076" s="51"/>
    </row>
    <row r="69077" spans="9:13">
      <c r="I69077" s="51"/>
      <c r="M69077" s="51"/>
    </row>
    <row r="69078" spans="9:13">
      <c r="I69078" s="51"/>
      <c r="M69078" s="51"/>
    </row>
    <row r="69079" spans="9:13">
      <c r="I69079" s="51"/>
      <c r="M69079" s="51"/>
    </row>
    <row r="69080" spans="9:13">
      <c r="I69080" s="51"/>
      <c r="M69080" s="51"/>
    </row>
    <row r="69081" spans="9:13">
      <c r="I69081" s="51"/>
      <c r="M69081" s="51"/>
    </row>
    <row r="69082" spans="9:13">
      <c r="I69082" s="51"/>
      <c r="M69082" s="51"/>
    </row>
    <row r="69083" spans="9:13">
      <c r="I69083" s="51"/>
      <c r="M69083" s="51"/>
    </row>
    <row r="69084" spans="9:13">
      <c r="I69084" s="51"/>
      <c r="M69084" s="51"/>
    </row>
    <row r="69085" spans="9:13">
      <c r="I69085" s="51"/>
      <c r="M69085" s="51"/>
    </row>
    <row r="69086" spans="9:13">
      <c r="I69086" s="51"/>
      <c r="M69086" s="51"/>
    </row>
    <row r="69087" spans="9:13">
      <c r="I69087" s="51"/>
      <c r="M69087" s="51"/>
    </row>
    <row r="69088" spans="9:13">
      <c r="I69088" s="51"/>
      <c r="M69088" s="51"/>
    </row>
    <row r="69089" spans="9:13">
      <c r="I69089" s="51"/>
      <c r="M69089" s="51"/>
    </row>
    <row r="69090" spans="9:13">
      <c r="I69090" s="51"/>
      <c r="M69090" s="51"/>
    </row>
    <row r="69091" spans="9:13">
      <c r="I69091" s="51"/>
      <c r="M69091" s="51"/>
    </row>
    <row r="69092" spans="9:13">
      <c r="I69092" s="51"/>
      <c r="M69092" s="51"/>
    </row>
    <row r="69093" spans="9:13">
      <c r="I69093" s="51"/>
      <c r="M69093" s="51"/>
    </row>
    <row r="69094" spans="9:13">
      <c r="I69094" s="51"/>
      <c r="M69094" s="51"/>
    </row>
    <row r="69095" spans="9:13">
      <c r="I69095" s="51"/>
      <c r="M69095" s="51"/>
    </row>
    <row r="69096" spans="9:13">
      <c r="I69096" s="51"/>
      <c r="M69096" s="51"/>
    </row>
    <row r="69097" spans="9:13">
      <c r="I69097" s="51"/>
      <c r="M69097" s="51"/>
    </row>
    <row r="69098" spans="9:13">
      <c r="I69098" s="51"/>
      <c r="M69098" s="51"/>
    </row>
    <row r="69099" spans="9:13">
      <c r="I69099" s="51"/>
      <c r="M69099" s="51"/>
    </row>
    <row r="69100" spans="9:13">
      <c r="I69100" s="51"/>
      <c r="M69100" s="51"/>
    </row>
    <row r="69101" spans="9:13">
      <c r="I69101" s="51"/>
      <c r="M69101" s="51"/>
    </row>
    <row r="69102" spans="9:13">
      <c r="I69102" s="51"/>
      <c r="M69102" s="51"/>
    </row>
    <row r="69103" spans="9:13">
      <c r="I69103" s="51"/>
      <c r="M69103" s="51"/>
    </row>
    <row r="69104" spans="9:13">
      <c r="I69104" s="51"/>
      <c r="M69104" s="51"/>
    </row>
    <row r="69105" spans="9:13">
      <c r="I69105" s="51"/>
      <c r="M69105" s="51"/>
    </row>
    <row r="69106" spans="9:13">
      <c r="I69106" s="51"/>
      <c r="M69106" s="51"/>
    </row>
    <row r="69107" spans="9:13">
      <c r="I69107" s="51"/>
      <c r="M69107" s="51"/>
    </row>
    <row r="69108" spans="9:13">
      <c r="I69108" s="51"/>
      <c r="M69108" s="51"/>
    </row>
    <row r="69109" spans="9:13">
      <c r="I69109" s="51"/>
      <c r="M69109" s="51"/>
    </row>
    <row r="69110" spans="9:13">
      <c r="I69110" s="51"/>
      <c r="M69110" s="51"/>
    </row>
    <row r="69111" spans="9:13">
      <c r="I69111" s="51"/>
      <c r="M69111" s="51"/>
    </row>
    <row r="69112" spans="9:13">
      <c r="I69112" s="51"/>
      <c r="M69112" s="51"/>
    </row>
    <row r="69113" spans="9:13">
      <c r="I69113" s="51"/>
      <c r="M69113" s="51"/>
    </row>
    <row r="69114" spans="9:13">
      <c r="I69114" s="51"/>
      <c r="M69114" s="51"/>
    </row>
    <row r="69115" spans="9:13">
      <c r="I69115" s="51"/>
      <c r="M69115" s="51"/>
    </row>
    <row r="69116" spans="9:13">
      <c r="I69116" s="51"/>
      <c r="M69116" s="51"/>
    </row>
    <row r="69117" spans="9:13">
      <c r="I69117" s="51"/>
      <c r="M69117" s="51"/>
    </row>
    <row r="69118" spans="9:13">
      <c r="I69118" s="51"/>
      <c r="M69118" s="51"/>
    </row>
    <row r="69119" spans="9:13">
      <c r="I69119" s="51"/>
      <c r="M69119" s="51"/>
    </row>
    <row r="69120" spans="9:13">
      <c r="I69120" s="51"/>
      <c r="M69120" s="51"/>
    </row>
    <row r="69121" spans="9:13">
      <c r="I69121" s="51"/>
      <c r="M69121" s="51"/>
    </row>
    <row r="69122" spans="9:13">
      <c r="I69122" s="51"/>
      <c r="M69122" s="51"/>
    </row>
    <row r="69123" spans="9:13">
      <c r="I69123" s="51"/>
      <c r="M69123" s="51"/>
    </row>
    <row r="69124" spans="9:13">
      <c r="I69124" s="51"/>
      <c r="M69124" s="51"/>
    </row>
    <row r="69125" spans="9:13">
      <c r="I69125" s="51"/>
      <c r="M69125" s="51"/>
    </row>
    <row r="69126" spans="9:13">
      <c r="I69126" s="51"/>
      <c r="M69126" s="51"/>
    </row>
    <row r="69127" spans="9:13">
      <c r="I69127" s="51"/>
      <c r="M69127" s="51"/>
    </row>
    <row r="69128" spans="9:13">
      <c r="I69128" s="51"/>
      <c r="M69128" s="51"/>
    </row>
    <row r="69129" spans="9:13">
      <c r="I69129" s="51"/>
      <c r="M69129" s="51"/>
    </row>
    <row r="69130" spans="9:13">
      <c r="I69130" s="51"/>
      <c r="M69130" s="51"/>
    </row>
    <row r="69131" spans="9:13">
      <c r="I69131" s="51"/>
      <c r="M69131" s="51"/>
    </row>
    <row r="69132" spans="9:13">
      <c r="I69132" s="51"/>
      <c r="M69132" s="51"/>
    </row>
    <row r="69133" spans="9:13">
      <c r="I69133" s="51"/>
      <c r="M69133" s="51"/>
    </row>
    <row r="69134" spans="9:13">
      <c r="I69134" s="51"/>
      <c r="M69134" s="51"/>
    </row>
    <row r="69135" spans="9:13">
      <c r="I69135" s="51"/>
      <c r="M69135" s="51"/>
    </row>
    <row r="69136" spans="9:13">
      <c r="I69136" s="51"/>
      <c r="M69136" s="51"/>
    </row>
    <row r="69137" spans="9:13">
      <c r="I69137" s="51"/>
      <c r="M69137" s="51"/>
    </row>
    <row r="69138" spans="9:13">
      <c r="I69138" s="51"/>
      <c r="M69138" s="51"/>
    </row>
    <row r="69139" spans="9:13">
      <c r="I69139" s="51"/>
      <c r="M69139" s="51"/>
    </row>
    <row r="69140" spans="9:13">
      <c r="I69140" s="51"/>
      <c r="M69140" s="51"/>
    </row>
    <row r="69141" spans="9:13">
      <c r="I69141" s="51"/>
      <c r="M69141" s="51"/>
    </row>
    <row r="69142" spans="9:13">
      <c r="I69142" s="51"/>
      <c r="M69142" s="51"/>
    </row>
    <row r="69143" spans="9:13">
      <c r="I69143" s="51"/>
      <c r="M69143" s="51"/>
    </row>
    <row r="69144" spans="9:13">
      <c r="I69144" s="51"/>
      <c r="M69144" s="51"/>
    </row>
    <row r="69145" spans="9:13">
      <c r="I69145" s="51"/>
      <c r="M69145" s="51"/>
    </row>
    <row r="69146" spans="9:13">
      <c r="I69146" s="51"/>
      <c r="M69146" s="51"/>
    </row>
    <row r="69147" spans="9:13">
      <c r="I69147" s="51"/>
      <c r="M69147" s="51"/>
    </row>
    <row r="69148" spans="9:13">
      <c r="I69148" s="51"/>
      <c r="M69148" s="51"/>
    </row>
    <row r="69149" spans="9:13">
      <c r="I69149" s="51"/>
      <c r="M69149" s="51"/>
    </row>
    <row r="69150" spans="9:13">
      <c r="I69150" s="51"/>
      <c r="M69150" s="51"/>
    </row>
    <row r="69151" spans="9:13">
      <c r="I69151" s="51"/>
      <c r="M69151" s="51"/>
    </row>
    <row r="69152" spans="9:13">
      <c r="I69152" s="51"/>
      <c r="M69152" s="51"/>
    </row>
    <row r="69153" spans="9:13">
      <c r="I69153" s="51"/>
      <c r="M69153" s="51"/>
    </row>
    <row r="69154" spans="9:13">
      <c r="I69154" s="51"/>
      <c r="M69154" s="51"/>
    </row>
    <row r="69155" spans="9:13">
      <c r="I69155" s="51"/>
      <c r="M69155" s="51"/>
    </row>
    <row r="69156" spans="9:13">
      <c r="I69156" s="51"/>
      <c r="M69156" s="51"/>
    </row>
    <row r="69157" spans="9:13">
      <c r="I69157" s="51"/>
      <c r="M69157" s="51"/>
    </row>
    <row r="69158" spans="9:13">
      <c r="I69158" s="51"/>
      <c r="M69158" s="51"/>
    </row>
    <row r="69159" spans="9:13">
      <c r="I69159" s="51"/>
      <c r="M69159" s="51"/>
    </row>
    <row r="69160" spans="9:13">
      <c r="I69160" s="51"/>
      <c r="M69160" s="51"/>
    </row>
    <row r="69161" spans="9:13">
      <c r="I69161" s="51"/>
      <c r="M69161" s="51"/>
    </row>
    <row r="69162" spans="9:13">
      <c r="I69162" s="51"/>
      <c r="M69162" s="51"/>
    </row>
    <row r="69163" spans="9:13">
      <c r="I69163" s="51"/>
      <c r="M69163" s="51"/>
    </row>
    <row r="69164" spans="9:13">
      <c r="I69164" s="51"/>
      <c r="M69164" s="51"/>
    </row>
    <row r="69165" spans="9:13">
      <c r="I69165" s="51"/>
      <c r="M69165" s="51"/>
    </row>
    <row r="69166" spans="9:13">
      <c r="I69166" s="51"/>
      <c r="M69166" s="51"/>
    </row>
    <row r="69167" spans="9:13">
      <c r="I69167" s="51"/>
      <c r="M69167" s="51"/>
    </row>
    <row r="69168" spans="9:13">
      <c r="I69168" s="51"/>
      <c r="M69168" s="51"/>
    </row>
    <row r="69169" spans="9:13">
      <c r="I69169" s="51"/>
      <c r="M69169" s="51"/>
    </row>
    <row r="69170" spans="9:13">
      <c r="I69170" s="51"/>
      <c r="M69170" s="51"/>
    </row>
    <row r="69171" spans="9:13">
      <c r="I69171" s="51"/>
      <c r="M69171" s="51"/>
    </row>
    <row r="69172" spans="9:13">
      <c r="I69172" s="51"/>
      <c r="M69172" s="51"/>
    </row>
    <row r="69173" spans="9:13">
      <c r="I69173" s="51"/>
      <c r="M69173" s="51"/>
    </row>
    <row r="69174" spans="9:13">
      <c r="I69174" s="51"/>
      <c r="M69174" s="51"/>
    </row>
    <row r="69175" spans="9:13">
      <c r="I69175" s="51"/>
      <c r="M69175" s="51"/>
    </row>
    <row r="69176" spans="9:13">
      <c r="I69176" s="51"/>
      <c r="M69176" s="51"/>
    </row>
    <row r="69177" spans="9:13">
      <c r="I69177" s="51"/>
      <c r="M69177" s="51"/>
    </row>
    <row r="69178" spans="9:13">
      <c r="I69178" s="51"/>
      <c r="M69178" s="51"/>
    </row>
    <row r="69179" spans="9:13">
      <c r="I69179" s="51"/>
      <c r="M69179" s="51"/>
    </row>
    <row r="69180" spans="9:13">
      <c r="I69180" s="51"/>
      <c r="M69180" s="51"/>
    </row>
    <row r="69181" spans="9:13">
      <c r="I69181" s="51"/>
      <c r="M69181" s="51"/>
    </row>
    <row r="69182" spans="9:13">
      <c r="I69182" s="51"/>
      <c r="M69182" s="51"/>
    </row>
    <row r="69183" spans="9:13">
      <c r="I69183" s="51"/>
      <c r="M69183" s="51"/>
    </row>
    <row r="69184" spans="9:13">
      <c r="I69184" s="51"/>
      <c r="M69184" s="51"/>
    </row>
    <row r="69185" spans="9:13">
      <c r="I69185" s="51"/>
      <c r="M69185" s="51"/>
    </row>
    <row r="69186" spans="9:13">
      <c r="I69186" s="51"/>
      <c r="M69186" s="51"/>
    </row>
    <row r="69187" spans="9:13">
      <c r="I69187" s="51"/>
      <c r="M69187" s="51"/>
    </row>
    <row r="69188" spans="9:13">
      <c r="I69188" s="51"/>
      <c r="M69188" s="51"/>
    </row>
    <row r="69189" spans="9:13">
      <c r="I69189" s="51"/>
      <c r="M69189" s="51"/>
    </row>
    <row r="69190" spans="9:13">
      <c r="I69190" s="51"/>
      <c r="M69190" s="51"/>
    </row>
    <row r="69191" spans="9:13">
      <c r="I69191" s="51"/>
      <c r="M69191" s="51"/>
    </row>
    <row r="69192" spans="9:13">
      <c r="I69192" s="51"/>
      <c r="M69192" s="51"/>
    </row>
    <row r="69193" spans="9:13">
      <c r="I69193" s="51"/>
      <c r="M69193" s="51"/>
    </row>
    <row r="69194" spans="9:13">
      <c r="I69194" s="51"/>
      <c r="M69194" s="51"/>
    </row>
    <row r="69195" spans="9:13">
      <c r="I69195" s="51"/>
      <c r="M69195" s="51"/>
    </row>
    <row r="69196" spans="9:13">
      <c r="I69196" s="51"/>
      <c r="M69196" s="51"/>
    </row>
    <row r="69197" spans="9:13">
      <c r="I69197" s="51"/>
      <c r="M69197" s="51"/>
    </row>
    <row r="69198" spans="9:13">
      <c r="I69198" s="51"/>
      <c r="M69198" s="51"/>
    </row>
    <row r="69199" spans="9:13">
      <c r="I69199" s="51"/>
      <c r="M69199" s="51"/>
    </row>
    <row r="69200" spans="9:13">
      <c r="I69200" s="51"/>
      <c r="M69200" s="51"/>
    </row>
    <row r="69201" spans="9:13">
      <c r="I69201" s="51"/>
      <c r="M69201" s="51"/>
    </row>
    <row r="69202" spans="9:13">
      <c r="I69202" s="51"/>
      <c r="M69202" s="51"/>
    </row>
    <row r="69203" spans="9:13">
      <c r="I69203" s="51"/>
      <c r="M69203" s="51"/>
    </row>
    <row r="69204" spans="9:13">
      <c r="I69204" s="51"/>
      <c r="M69204" s="51"/>
    </row>
    <row r="69205" spans="9:13">
      <c r="I69205" s="51"/>
      <c r="M69205" s="51"/>
    </row>
    <row r="69206" spans="9:13">
      <c r="I69206" s="51"/>
      <c r="M69206" s="51"/>
    </row>
    <row r="69207" spans="9:13">
      <c r="I69207" s="51"/>
      <c r="M69207" s="51"/>
    </row>
    <row r="69208" spans="9:13">
      <c r="I69208" s="51"/>
      <c r="M69208" s="51"/>
    </row>
    <row r="69209" spans="9:13">
      <c r="I69209" s="51"/>
      <c r="M69209" s="51"/>
    </row>
    <row r="69210" spans="9:13">
      <c r="I69210" s="51"/>
      <c r="M69210" s="51"/>
    </row>
    <row r="69211" spans="9:13">
      <c r="I69211" s="51"/>
      <c r="M69211" s="51"/>
    </row>
    <row r="69212" spans="9:13">
      <c r="I69212" s="51"/>
      <c r="M69212" s="51"/>
    </row>
    <row r="69213" spans="9:13">
      <c r="I69213" s="51"/>
      <c r="M69213" s="51"/>
    </row>
    <row r="69214" spans="9:13">
      <c r="I69214" s="51"/>
      <c r="M69214" s="51"/>
    </row>
    <row r="69215" spans="9:13">
      <c r="I69215" s="51"/>
      <c r="M69215" s="51"/>
    </row>
    <row r="69216" spans="9:13">
      <c r="I69216" s="51"/>
      <c r="M69216" s="51"/>
    </row>
    <row r="69217" spans="9:13">
      <c r="I69217" s="51"/>
      <c r="M69217" s="51"/>
    </row>
    <row r="69218" spans="9:13">
      <c r="I69218" s="51"/>
      <c r="M69218" s="51"/>
    </row>
    <row r="69219" spans="9:13">
      <c r="I69219" s="51"/>
      <c r="M69219" s="51"/>
    </row>
    <row r="69220" spans="9:13">
      <c r="I69220" s="51"/>
      <c r="M69220" s="51"/>
    </row>
    <row r="69221" spans="9:13">
      <c r="I69221" s="51"/>
      <c r="M69221" s="51"/>
    </row>
    <row r="69222" spans="9:13">
      <c r="I69222" s="51"/>
      <c r="M69222" s="51"/>
    </row>
    <row r="69223" spans="9:13">
      <c r="I69223" s="51"/>
      <c r="M69223" s="51"/>
    </row>
    <row r="69224" spans="9:13">
      <c r="I69224" s="51"/>
      <c r="M69224" s="51"/>
    </row>
    <row r="69225" spans="9:13">
      <c r="I69225" s="51"/>
      <c r="M69225" s="51"/>
    </row>
    <row r="69226" spans="9:13">
      <c r="I69226" s="51"/>
      <c r="M69226" s="51"/>
    </row>
    <row r="69227" spans="9:13">
      <c r="I69227" s="51"/>
      <c r="M69227" s="51"/>
    </row>
    <row r="69228" spans="9:13">
      <c r="I69228" s="51"/>
      <c r="M69228" s="51"/>
    </row>
    <row r="69229" spans="9:13">
      <c r="I69229" s="51"/>
      <c r="M69229" s="51"/>
    </row>
    <row r="69230" spans="9:13">
      <c r="I69230" s="51"/>
      <c r="M69230" s="51"/>
    </row>
    <row r="69231" spans="9:13">
      <c r="I69231" s="51"/>
      <c r="M69231" s="51"/>
    </row>
    <row r="69232" spans="9:13">
      <c r="I69232" s="51"/>
      <c r="M69232" s="51"/>
    </row>
    <row r="69233" spans="9:13">
      <c r="I69233" s="51"/>
      <c r="M69233" s="51"/>
    </row>
    <row r="69234" spans="9:13">
      <c r="I69234" s="51"/>
      <c r="M69234" s="51"/>
    </row>
    <row r="69235" spans="9:13">
      <c r="I69235" s="51"/>
      <c r="M69235" s="51"/>
    </row>
    <row r="69236" spans="9:13">
      <c r="I69236" s="51"/>
      <c r="M69236" s="51"/>
    </row>
    <row r="69237" spans="9:13">
      <c r="I69237" s="51"/>
      <c r="M69237" s="51"/>
    </row>
    <row r="69238" spans="9:13">
      <c r="I69238" s="51"/>
      <c r="M69238" s="51"/>
    </row>
    <row r="69239" spans="9:13">
      <c r="I69239" s="51"/>
      <c r="M69239" s="51"/>
    </row>
    <row r="69240" spans="9:13">
      <c r="I69240" s="51"/>
      <c r="M69240" s="51"/>
    </row>
    <row r="69241" spans="9:13">
      <c r="I69241" s="51"/>
      <c r="M69241" s="51"/>
    </row>
    <row r="69242" spans="9:13">
      <c r="I69242" s="51"/>
      <c r="M69242" s="51"/>
    </row>
    <row r="69243" spans="9:13">
      <c r="I69243" s="51"/>
      <c r="M69243" s="51"/>
    </row>
    <row r="69244" spans="9:13">
      <c r="I69244" s="51"/>
      <c r="M69244" s="51"/>
    </row>
    <row r="69245" spans="9:13">
      <c r="I69245" s="51"/>
      <c r="M69245" s="51"/>
    </row>
    <row r="69246" spans="9:13">
      <c r="I69246" s="51"/>
      <c r="M69246" s="51"/>
    </row>
    <row r="69247" spans="9:13">
      <c r="I69247" s="51"/>
      <c r="M69247" s="51"/>
    </row>
    <row r="69248" spans="9:13">
      <c r="I69248" s="51"/>
      <c r="M69248" s="51"/>
    </row>
    <row r="69249" spans="9:13">
      <c r="I69249" s="51"/>
      <c r="M69249" s="51"/>
    </row>
    <row r="69250" spans="9:13">
      <c r="I69250" s="51"/>
      <c r="M69250" s="51"/>
    </row>
    <row r="69251" spans="9:13">
      <c r="I69251" s="51"/>
      <c r="M69251" s="51"/>
    </row>
    <row r="69252" spans="9:13">
      <c r="I69252" s="51"/>
      <c r="M69252" s="51"/>
    </row>
    <row r="69253" spans="9:13">
      <c r="I69253" s="51"/>
      <c r="M69253" s="51"/>
    </row>
    <row r="69254" spans="9:13">
      <c r="I69254" s="51"/>
      <c r="M69254" s="51"/>
    </row>
    <row r="69255" spans="9:13">
      <c r="I69255" s="51"/>
      <c r="M69255" s="51"/>
    </row>
    <row r="69256" spans="9:13">
      <c r="I69256" s="51"/>
      <c r="M69256" s="51"/>
    </row>
    <row r="69257" spans="9:13">
      <c r="I69257" s="51"/>
      <c r="M69257" s="51"/>
    </row>
    <row r="69258" spans="9:13">
      <c r="I69258" s="51"/>
      <c r="M69258" s="51"/>
    </row>
    <row r="69259" spans="9:13">
      <c r="I69259" s="51"/>
      <c r="M69259" s="51"/>
    </row>
    <row r="69260" spans="9:13">
      <c r="I69260" s="51"/>
      <c r="M69260" s="51"/>
    </row>
    <row r="69261" spans="9:13">
      <c r="I69261" s="51"/>
      <c r="M69261" s="51"/>
    </row>
    <row r="69262" spans="9:13">
      <c r="I69262" s="51"/>
      <c r="M69262" s="51"/>
    </row>
    <row r="69263" spans="9:13">
      <c r="I69263" s="51"/>
      <c r="M69263" s="51"/>
    </row>
    <row r="69264" spans="9:13">
      <c r="I69264" s="51"/>
      <c r="M69264" s="51"/>
    </row>
    <row r="69265" spans="9:13">
      <c r="I69265" s="51"/>
      <c r="M69265" s="51"/>
    </row>
    <row r="69266" spans="9:13">
      <c r="I69266" s="51"/>
      <c r="M69266" s="51"/>
    </row>
    <row r="69267" spans="9:13">
      <c r="I69267" s="51"/>
      <c r="M69267" s="51"/>
    </row>
    <row r="69268" spans="9:13">
      <c r="I69268" s="51"/>
      <c r="M69268" s="51"/>
    </row>
    <row r="69269" spans="9:13">
      <c r="I69269" s="51"/>
      <c r="M69269" s="51"/>
    </row>
    <row r="69270" spans="9:13">
      <c r="I69270" s="51"/>
      <c r="M69270" s="51"/>
    </row>
    <row r="69271" spans="9:13">
      <c r="I69271" s="51"/>
      <c r="M69271" s="51"/>
    </row>
    <row r="69272" spans="9:13">
      <c r="I69272" s="51"/>
      <c r="M69272" s="51"/>
    </row>
    <row r="69273" spans="9:13">
      <c r="I69273" s="51"/>
      <c r="M69273" s="51"/>
    </row>
    <row r="69274" spans="9:13">
      <c r="I69274" s="51"/>
      <c r="M69274" s="51"/>
    </row>
    <row r="69275" spans="9:13">
      <c r="I69275" s="51"/>
      <c r="M69275" s="51"/>
    </row>
    <row r="69276" spans="9:13">
      <c r="I69276" s="51"/>
      <c r="M69276" s="51"/>
    </row>
    <row r="69277" spans="9:13">
      <c r="I69277" s="51"/>
      <c r="M69277" s="51"/>
    </row>
    <row r="69278" spans="9:13">
      <c r="I69278" s="51"/>
      <c r="M69278" s="51"/>
    </row>
    <row r="69279" spans="9:13">
      <c r="I69279" s="51"/>
      <c r="M69279" s="51"/>
    </row>
    <row r="69280" spans="9:13">
      <c r="I69280" s="51"/>
      <c r="M69280" s="51"/>
    </row>
    <row r="69281" spans="9:13">
      <c r="I69281" s="51"/>
      <c r="M69281" s="51"/>
    </row>
    <row r="69282" spans="9:13">
      <c r="I69282" s="51"/>
      <c r="M69282" s="51"/>
    </row>
    <row r="69283" spans="9:13">
      <c r="I69283" s="51"/>
      <c r="M69283" s="51"/>
    </row>
    <row r="69284" spans="9:13">
      <c r="I69284" s="51"/>
      <c r="M69284" s="51"/>
    </row>
    <row r="69285" spans="9:13">
      <c r="I69285" s="51"/>
      <c r="M69285" s="51"/>
    </row>
    <row r="69286" spans="9:13">
      <c r="I69286" s="51"/>
      <c r="M69286" s="51"/>
    </row>
    <row r="69287" spans="9:13">
      <c r="I69287" s="51"/>
      <c r="M69287" s="51"/>
    </row>
    <row r="69288" spans="9:13">
      <c r="I69288" s="51"/>
      <c r="M69288" s="51"/>
    </row>
    <row r="69289" spans="9:13">
      <c r="I69289" s="51"/>
      <c r="M69289" s="51"/>
    </row>
    <row r="69290" spans="9:13">
      <c r="I69290" s="51"/>
      <c r="M69290" s="51"/>
    </row>
    <row r="69291" spans="9:13">
      <c r="I69291" s="51"/>
      <c r="M69291" s="51"/>
    </row>
    <row r="69292" spans="9:13">
      <c r="I69292" s="51"/>
      <c r="M69292" s="51"/>
    </row>
    <row r="69293" spans="9:13">
      <c r="I69293" s="51"/>
      <c r="M69293" s="51"/>
    </row>
    <row r="69294" spans="9:13">
      <c r="I69294" s="51"/>
      <c r="M69294" s="51"/>
    </row>
    <row r="69295" spans="9:13">
      <c r="I69295" s="51"/>
      <c r="M69295" s="51"/>
    </row>
    <row r="69296" spans="9:13">
      <c r="I69296" s="51"/>
      <c r="M69296" s="51"/>
    </row>
    <row r="69297" spans="9:13">
      <c r="I69297" s="51"/>
      <c r="M69297" s="51"/>
    </row>
    <row r="69298" spans="9:13">
      <c r="I69298" s="51"/>
      <c r="M69298" s="51"/>
    </row>
    <row r="69299" spans="9:13">
      <c r="I69299" s="51"/>
      <c r="M69299" s="51"/>
    </row>
    <row r="69300" spans="9:13">
      <c r="I69300" s="51"/>
      <c r="M69300" s="51"/>
    </row>
    <row r="69301" spans="9:13">
      <c r="I69301" s="51"/>
      <c r="M69301" s="51"/>
    </row>
    <row r="69302" spans="9:13">
      <c r="I69302" s="51"/>
      <c r="M69302" s="51"/>
    </row>
    <row r="69303" spans="9:13">
      <c r="I69303" s="51"/>
      <c r="M69303" s="51"/>
    </row>
    <row r="69304" spans="9:13">
      <c r="I69304" s="51"/>
      <c r="M69304" s="51"/>
    </row>
    <row r="69305" spans="9:13">
      <c r="I69305" s="51"/>
      <c r="M69305" s="51"/>
    </row>
    <row r="69306" spans="9:13">
      <c r="I69306" s="51"/>
      <c r="M69306" s="51"/>
    </row>
    <row r="69307" spans="9:13">
      <c r="I69307" s="51"/>
      <c r="M69307" s="51"/>
    </row>
    <row r="69308" spans="9:13">
      <c r="I69308" s="51"/>
      <c r="M69308" s="51"/>
    </row>
    <row r="69309" spans="9:13">
      <c r="I69309" s="51"/>
      <c r="M69309" s="51"/>
    </row>
    <row r="69310" spans="9:13">
      <c r="I69310" s="51"/>
      <c r="M69310" s="51"/>
    </row>
    <row r="69311" spans="9:13">
      <c r="I69311" s="51"/>
      <c r="M69311" s="51"/>
    </row>
    <row r="69312" spans="9:13">
      <c r="I69312" s="51"/>
      <c r="M69312" s="51"/>
    </row>
    <row r="69313" spans="9:13">
      <c r="I69313" s="51"/>
      <c r="M69313" s="51"/>
    </row>
    <row r="69314" spans="9:13">
      <c r="I69314" s="51"/>
      <c r="M69314" s="51"/>
    </row>
    <row r="69315" spans="9:13">
      <c r="I69315" s="51"/>
      <c r="M69315" s="51"/>
    </row>
    <row r="69316" spans="9:13">
      <c r="I69316" s="51"/>
      <c r="M69316" s="51"/>
    </row>
    <row r="69317" spans="9:13">
      <c r="I69317" s="51"/>
      <c r="M69317" s="51"/>
    </row>
    <row r="69318" spans="9:13">
      <c r="I69318" s="51"/>
      <c r="M69318" s="51"/>
    </row>
    <row r="69319" spans="9:13">
      <c r="I69319" s="51"/>
      <c r="M69319" s="51"/>
    </row>
    <row r="69320" spans="9:13">
      <c r="I69320" s="51"/>
      <c r="M69320" s="51"/>
    </row>
    <row r="69321" spans="9:13">
      <c r="I69321" s="51"/>
      <c r="M69321" s="51"/>
    </row>
    <row r="69322" spans="9:13">
      <c r="I69322" s="51"/>
      <c r="M69322" s="51"/>
    </row>
    <row r="69323" spans="9:13">
      <c r="I69323" s="51"/>
      <c r="M69323" s="51"/>
    </row>
    <row r="69324" spans="9:13">
      <c r="I69324" s="51"/>
      <c r="M69324" s="51"/>
    </row>
    <row r="69325" spans="9:13">
      <c r="I69325" s="51"/>
      <c r="M69325" s="51"/>
    </row>
    <row r="69326" spans="9:13">
      <c r="I69326" s="51"/>
      <c r="M69326" s="51"/>
    </row>
    <row r="69327" spans="9:13">
      <c r="I69327" s="51"/>
      <c r="M69327" s="51"/>
    </row>
    <row r="69328" spans="9:13">
      <c r="I69328" s="51"/>
      <c r="M69328" s="51"/>
    </row>
    <row r="69329" spans="9:13">
      <c r="I69329" s="51"/>
      <c r="M69329" s="51"/>
    </row>
    <row r="69330" spans="9:13">
      <c r="I69330" s="51"/>
      <c r="M69330" s="51"/>
    </row>
    <row r="69331" spans="9:13">
      <c r="I69331" s="51"/>
      <c r="M69331" s="51"/>
    </row>
    <row r="69332" spans="9:13">
      <c r="I69332" s="51"/>
      <c r="M69332" s="51"/>
    </row>
    <row r="69333" spans="9:13">
      <c r="I69333" s="51"/>
      <c r="M69333" s="51"/>
    </row>
    <row r="69334" spans="9:13">
      <c r="I69334" s="51"/>
      <c r="M69334" s="51"/>
    </row>
    <row r="69335" spans="9:13">
      <c r="I69335" s="51"/>
      <c r="M69335" s="51"/>
    </row>
    <row r="69336" spans="9:13">
      <c r="I69336" s="51"/>
      <c r="M69336" s="51"/>
    </row>
    <row r="69337" spans="9:13">
      <c r="I69337" s="51"/>
      <c r="M69337" s="51"/>
    </row>
    <row r="69338" spans="9:13">
      <c r="I69338" s="51"/>
      <c r="M69338" s="51"/>
    </row>
    <row r="69339" spans="9:13">
      <c r="I69339" s="51"/>
      <c r="M69339" s="51"/>
    </row>
    <row r="69340" spans="9:13">
      <c r="I69340" s="51"/>
      <c r="M69340" s="51"/>
    </row>
    <row r="69341" spans="9:13">
      <c r="I69341" s="51"/>
      <c r="M69341" s="51"/>
    </row>
    <row r="69342" spans="9:13">
      <c r="I69342" s="51"/>
      <c r="M69342" s="51"/>
    </row>
    <row r="69343" spans="9:13">
      <c r="I69343" s="51"/>
      <c r="M69343" s="51"/>
    </row>
    <row r="69344" spans="9:13">
      <c r="I69344" s="51"/>
      <c r="M69344" s="51"/>
    </row>
    <row r="69345" spans="9:13">
      <c r="I69345" s="51"/>
      <c r="M69345" s="51"/>
    </row>
    <row r="69346" spans="9:13">
      <c r="I69346" s="51"/>
      <c r="M69346" s="51"/>
    </row>
    <row r="69347" spans="9:13">
      <c r="I69347" s="51"/>
      <c r="M69347" s="51"/>
    </row>
    <row r="69348" spans="9:13">
      <c r="I69348" s="51"/>
      <c r="M69348" s="51"/>
    </row>
    <row r="69349" spans="9:13">
      <c r="I69349" s="51"/>
      <c r="M69349" s="51"/>
    </row>
    <row r="69350" spans="9:13">
      <c r="I69350" s="51"/>
      <c r="M69350" s="51"/>
    </row>
    <row r="69351" spans="9:13">
      <c r="I69351" s="51"/>
      <c r="M69351" s="51"/>
    </row>
    <row r="69352" spans="9:13">
      <c r="I69352" s="51"/>
      <c r="M69352" s="51"/>
    </row>
    <row r="69353" spans="9:13">
      <c r="I69353" s="51"/>
      <c r="M69353" s="51"/>
    </row>
    <row r="69354" spans="9:13">
      <c r="I69354" s="51"/>
      <c r="M69354" s="51"/>
    </row>
    <row r="69355" spans="9:13">
      <c r="I69355" s="51"/>
      <c r="M69355" s="51"/>
    </row>
    <row r="69356" spans="9:13">
      <c r="I69356" s="51"/>
      <c r="M69356" s="51"/>
    </row>
    <row r="69357" spans="9:13">
      <c r="I69357" s="51"/>
      <c r="M69357" s="51"/>
    </row>
    <row r="69358" spans="9:13">
      <c r="I69358" s="51"/>
      <c r="M69358" s="51"/>
    </row>
    <row r="69359" spans="9:13">
      <c r="I69359" s="51"/>
      <c r="M69359" s="51"/>
    </row>
    <row r="69360" spans="9:13">
      <c r="I69360" s="51"/>
      <c r="M69360" s="51"/>
    </row>
    <row r="69361" spans="9:13">
      <c r="I69361" s="51"/>
      <c r="M69361" s="51"/>
    </row>
    <row r="69362" spans="9:13">
      <c r="I69362" s="51"/>
      <c r="M69362" s="51"/>
    </row>
    <row r="69363" spans="9:13">
      <c r="I69363" s="51"/>
      <c r="M69363" s="51"/>
    </row>
    <row r="69364" spans="9:13">
      <c r="I69364" s="51"/>
      <c r="M69364" s="51"/>
    </row>
    <row r="69365" spans="9:13">
      <c r="I69365" s="51"/>
      <c r="M69365" s="51"/>
    </row>
    <row r="69366" spans="9:13">
      <c r="I69366" s="51"/>
      <c r="M69366" s="51"/>
    </row>
    <row r="69367" spans="9:13">
      <c r="I69367" s="51"/>
      <c r="M69367" s="51"/>
    </row>
    <row r="69368" spans="9:13">
      <c r="I69368" s="51"/>
      <c r="M69368" s="51"/>
    </row>
    <row r="69369" spans="9:13">
      <c r="I69369" s="51"/>
      <c r="M69369" s="51"/>
    </row>
    <row r="69370" spans="9:13">
      <c r="I69370" s="51"/>
      <c r="M69370" s="51"/>
    </row>
    <row r="69371" spans="9:13">
      <c r="I69371" s="51"/>
      <c r="M69371" s="51"/>
    </row>
    <row r="69372" spans="9:13">
      <c r="I69372" s="51"/>
      <c r="M69372" s="51"/>
    </row>
    <row r="69373" spans="9:13">
      <c r="I69373" s="51"/>
      <c r="M69373" s="51"/>
    </row>
    <row r="69374" spans="9:13">
      <c r="I69374" s="51"/>
      <c r="M69374" s="51"/>
    </row>
    <row r="69375" spans="9:13">
      <c r="I69375" s="51"/>
      <c r="M69375" s="51"/>
    </row>
    <row r="69376" spans="9:13">
      <c r="I69376" s="51"/>
      <c r="M69376" s="51"/>
    </row>
    <row r="69377" spans="9:13">
      <c r="I69377" s="51"/>
      <c r="M69377" s="51"/>
    </row>
    <row r="69378" spans="9:13">
      <c r="I69378" s="51"/>
      <c r="M69378" s="51"/>
    </row>
    <row r="69379" spans="9:13">
      <c r="I69379" s="51"/>
      <c r="M69379" s="51"/>
    </row>
    <row r="69380" spans="9:13">
      <c r="I69380" s="51"/>
      <c r="M69380" s="51"/>
    </row>
    <row r="69381" spans="9:13">
      <c r="I69381" s="51"/>
      <c r="M69381" s="51"/>
    </row>
    <row r="69382" spans="9:13">
      <c r="I69382" s="51"/>
      <c r="M69382" s="51"/>
    </row>
    <row r="69383" spans="9:13">
      <c r="I69383" s="51"/>
      <c r="M69383" s="51"/>
    </row>
    <row r="69384" spans="9:13">
      <c r="I69384" s="51"/>
      <c r="M69384" s="51"/>
    </row>
    <row r="69385" spans="9:13">
      <c r="I69385" s="51"/>
      <c r="M69385" s="51"/>
    </row>
    <row r="69386" spans="9:13">
      <c r="I69386" s="51"/>
      <c r="M69386" s="51"/>
    </row>
    <row r="69387" spans="9:13">
      <c r="I69387" s="51"/>
      <c r="M69387" s="51"/>
    </row>
    <row r="69388" spans="9:13">
      <c r="I69388" s="51"/>
      <c r="M69388" s="51"/>
    </row>
    <row r="69389" spans="9:13">
      <c r="I69389" s="51"/>
      <c r="M69389" s="51"/>
    </row>
    <row r="69390" spans="9:13">
      <c r="I69390" s="51"/>
      <c r="M69390" s="51"/>
    </row>
    <row r="69391" spans="9:13">
      <c r="I69391" s="51"/>
      <c r="M69391" s="51"/>
    </row>
    <row r="69392" spans="9:13">
      <c r="I69392" s="51"/>
      <c r="M69392" s="51"/>
    </row>
    <row r="69393" spans="9:13">
      <c r="I69393" s="51"/>
      <c r="M69393" s="51"/>
    </row>
    <row r="69394" spans="9:13">
      <c r="I69394" s="51"/>
      <c r="M69394" s="51"/>
    </row>
    <row r="69395" spans="9:13">
      <c r="I69395" s="51"/>
      <c r="M69395" s="51"/>
    </row>
    <row r="69396" spans="9:13">
      <c r="I69396" s="51"/>
      <c r="M69396" s="51"/>
    </row>
    <row r="69397" spans="9:13">
      <c r="I69397" s="51"/>
      <c r="M69397" s="51"/>
    </row>
    <row r="69398" spans="9:13">
      <c r="I69398" s="51"/>
      <c r="M69398" s="51"/>
    </row>
    <row r="69399" spans="9:13">
      <c r="I69399" s="51"/>
      <c r="M69399" s="51"/>
    </row>
    <row r="69400" spans="9:13">
      <c r="I69400" s="51"/>
      <c r="M69400" s="51"/>
    </row>
    <row r="69401" spans="9:13">
      <c r="I69401" s="51"/>
      <c r="M69401" s="51"/>
    </row>
    <row r="69402" spans="9:13">
      <c r="I69402" s="51"/>
      <c r="M69402" s="51"/>
    </row>
    <row r="69403" spans="9:13">
      <c r="I69403" s="51"/>
      <c r="M69403" s="51"/>
    </row>
    <row r="69404" spans="9:13">
      <c r="I69404" s="51"/>
      <c r="M69404" s="51"/>
    </row>
    <row r="69405" spans="9:13">
      <c r="I69405" s="51"/>
      <c r="M69405" s="51"/>
    </row>
    <row r="69406" spans="9:13">
      <c r="I69406" s="51"/>
      <c r="M69406" s="51"/>
    </row>
    <row r="69407" spans="9:13">
      <c r="I69407" s="51"/>
      <c r="M69407" s="51"/>
    </row>
    <row r="69408" spans="9:13">
      <c r="I69408" s="51"/>
      <c r="M69408" s="51"/>
    </row>
    <row r="69409" spans="9:13">
      <c r="I69409" s="51"/>
      <c r="M69409" s="51"/>
    </row>
    <row r="69410" spans="9:13">
      <c r="I69410" s="51"/>
      <c r="M69410" s="51"/>
    </row>
    <row r="69411" spans="9:13">
      <c r="I69411" s="51"/>
      <c r="M69411" s="51"/>
    </row>
    <row r="69412" spans="9:13">
      <c r="I69412" s="51"/>
      <c r="M69412" s="51"/>
    </row>
    <row r="69413" spans="9:13">
      <c r="I69413" s="51"/>
      <c r="M69413" s="51"/>
    </row>
    <row r="69414" spans="9:13">
      <c r="I69414" s="51"/>
      <c r="M69414" s="51"/>
    </row>
    <row r="69415" spans="9:13">
      <c r="I69415" s="51"/>
      <c r="M69415" s="51"/>
    </row>
    <row r="69416" spans="9:13">
      <c r="I69416" s="51"/>
      <c r="M69416" s="51"/>
    </row>
    <row r="69417" spans="9:13">
      <c r="I69417" s="51"/>
      <c r="M69417" s="51"/>
    </row>
    <row r="69418" spans="9:13">
      <c r="I69418" s="51"/>
      <c r="M69418" s="51"/>
    </row>
    <row r="69419" spans="9:13">
      <c r="I69419" s="51"/>
      <c r="M69419" s="51"/>
    </row>
    <row r="69420" spans="9:13">
      <c r="I69420" s="51"/>
      <c r="M69420" s="51"/>
    </row>
    <row r="69421" spans="9:13">
      <c r="I69421" s="51"/>
      <c r="M69421" s="51"/>
    </row>
    <row r="69422" spans="9:13">
      <c r="I69422" s="51"/>
      <c r="M69422" s="51"/>
    </row>
    <row r="69423" spans="9:13">
      <c r="I69423" s="51"/>
      <c r="M69423" s="51"/>
    </row>
    <row r="69424" spans="9:13">
      <c r="I69424" s="51"/>
      <c r="M69424" s="51"/>
    </row>
    <row r="69425" spans="9:13">
      <c r="I69425" s="51"/>
      <c r="M69425" s="51"/>
    </row>
    <row r="69426" spans="9:13">
      <c r="I69426" s="51"/>
      <c r="M69426" s="51"/>
    </row>
    <row r="69427" spans="9:13">
      <c r="I69427" s="51"/>
      <c r="M69427" s="51"/>
    </row>
    <row r="69428" spans="9:13">
      <c r="I69428" s="51"/>
      <c r="M69428" s="51"/>
    </row>
    <row r="69429" spans="9:13">
      <c r="I69429" s="51"/>
      <c r="M69429" s="51"/>
    </row>
    <row r="69430" spans="9:13">
      <c r="I69430" s="51"/>
      <c r="M69430" s="51"/>
    </row>
    <row r="69431" spans="9:13">
      <c r="I69431" s="51"/>
      <c r="M69431" s="51"/>
    </row>
    <row r="69432" spans="9:13">
      <c r="I69432" s="51"/>
      <c r="M69432" s="51"/>
    </row>
    <row r="69433" spans="9:13">
      <c r="I69433" s="51"/>
      <c r="M69433" s="51"/>
    </row>
    <row r="69434" spans="9:13">
      <c r="I69434" s="51"/>
      <c r="M69434" s="51"/>
    </row>
    <row r="69435" spans="9:13">
      <c r="I69435" s="51"/>
      <c r="M69435" s="51"/>
    </row>
    <row r="69436" spans="9:13">
      <c r="I69436" s="51"/>
      <c r="M69436" s="51"/>
    </row>
    <row r="69437" spans="9:13">
      <c r="I69437" s="51"/>
      <c r="M69437" s="51"/>
    </row>
    <row r="69438" spans="9:13">
      <c r="I69438" s="51"/>
      <c r="M69438" s="51"/>
    </row>
    <row r="69439" spans="9:13">
      <c r="I69439" s="51"/>
      <c r="M69439" s="51"/>
    </row>
    <row r="69440" spans="9:13">
      <c r="I69440" s="51"/>
      <c r="M69440" s="51"/>
    </row>
    <row r="69441" spans="9:13">
      <c r="I69441" s="51"/>
      <c r="M69441" s="51"/>
    </row>
    <row r="69442" spans="9:13">
      <c r="I69442" s="51"/>
      <c r="M69442" s="51"/>
    </row>
    <row r="69443" spans="9:13">
      <c r="I69443" s="51"/>
      <c r="M69443" s="51"/>
    </row>
    <row r="69444" spans="9:13">
      <c r="I69444" s="51"/>
      <c r="M69444" s="51"/>
    </row>
    <row r="69445" spans="9:13">
      <c r="I69445" s="51"/>
      <c r="M69445" s="51"/>
    </row>
    <row r="69446" spans="9:13">
      <c r="I69446" s="51"/>
      <c r="M69446" s="51"/>
    </row>
    <row r="69447" spans="9:13">
      <c r="I69447" s="51"/>
      <c r="M69447" s="51"/>
    </row>
    <row r="69448" spans="9:13">
      <c r="I69448" s="51"/>
      <c r="M69448" s="51"/>
    </row>
    <row r="69449" spans="9:13">
      <c r="I69449" s="51"/>
      <c r="M69449" s="51"/>
    </row>
    <row r="69450" spans="9:13">
      <c r="I69450" s="51"/>
      <c r="M69450" s="51"/>
    </row>
    <row r="69451" spans="9:13">
      <c r="I69451" s="51"/>
      <c r="M69451" s="51"/>
    </row>
    <row r="69452" spans="9:13">
      <c r="I69452" s="51"/>
      <c r="M69452" s="51"/>
    </row>
    <row r="69453" spans="9:13">
      <c r="I69453" s="51"/>
      <c r="M69453" s="51"/>
    </row>
    <row r="69454" spans="9:13">
      <c r="I69454" s="51"/>
      <c r="M69454" s="51"/>
    </row>
    <row r="69455" spans="9:13">
      <c r="I69455" s="51"/>
      <c r="M69455" s="51"/>
    </row>
    <row r="69456" spans="9:13">
      <c r="I69456" s="51"/>
      <c r="M69456" s="51"/>
    </row>
    <row r="69457" spans="9:13">
      <c r="I69457" s="51"/>
      <c r="M69457" s="51"/>
    </row>
    <row r="69458" spans="9:13">
      <c r="I69458" s="51"/>
      <c r="M69458" s="51"/>
    </row>
    <row r="69459" spans="9:13">
      <c r="I69459" s="51"/>
      <c r="M69459" s="51"/>
    </row>
    <row r="69460" spans="9:13">
      <c r="I69460" s="51"/>
      <c r="M69460" s="51"/>
    </row>
    <row r="69461" spans="9:13">
      <c r="I69461" s="51"/>
      <c r="M69461" s="51"/>
    </row>
    <row r="69462" spans="9:13">
      <c r="I69462" s="51"/>
      <c r="M69462" s="51"/>
    </row>
    <row r="69463" spans="9:13">
      <c r="I69463" s="51"/>
      <c r="M69463" s="51"/>
    </row>
    <row r="69464" spans="9:13">
      <c r="I69464" s="51"/>
      <c r="M69464" s="51"/>
    </row>
    <row r="69465" spans="9:13">
      <c r="I69465" s="51"/>
      <c r="M69465" s="51"/>
    </row>
    <row r="69466" spans="9:13">
      <c r="I69466" s="51"/>
      <c r="M69466" s="51"/>
    </row>
    <row r="69467" spans="9:13">
      <c r="I69467" s="51"/>
      <c r="M69467" s="51"/>
    </row>
    <row r="69468" spans="9:13">
      <c r="I69468" s="51"/>
      <c r="M69468" s="51"/>
    </row>
    <row r="69469" spans="9:13">
      <c r="I69469" s="51"/>
      <c r="M69469" s="51"/>
    </row>
    <row r="69470" spans="9:13">
      <c r="I69470" s="51"/>
      <c r="M69470" s="51"/>
    </row>
    <row r="69471" spans="9:13">
      <c r="I69471" s="51"/>
      <c r="M69471" s="51"/>
    </row>
    <row r="69472" spans="9:13">
      <c r="I69472" s="51"/>
      <c r="M69472" s="51"/>
    </row>
    <row r="69473" spans="9:13">
      <c r="I69473" s="51"/>
      <c r="M69473" s="51"/>
    </row>
    <row r="69474" spans="9:13">
      <c r="I69474" s="51"/>
      <c r="M69474" s="51"/>
    </row>
    <row r="69475" spans="9:13">
      <c r="I69475" s="51"/>
      <c r="M69475" s="51"/>
    </row>
    <row r="69476" spans="9:13">
      <c r="I69476" s="51"/>
      <c r="M69476" s="51"/>
    </row>
    <row r="69477" spans="9:13">
      <c r="I69477" s="51"/>
      <c r="M69477" s="51"/>
    </row>
    <row r="69478" spans="9:13">
      <c r="I69478" s="51"/>
      <c r="M69478" s="51"/>
    </row>
    <row r="69479" spans="9:13">
      <c r="I69479" s="51"/>
      <c r="M69479" s="51"/>
    </row>
    <row r="69480" spans="9:13">
      <c r="I69480" s="51"/>
      <c r="M69480" s="51"/>
    </row>
    <row r="69481" spans="9:13">
      <c r="I69481" s="51"/>
      <c r="M69481" s="51"/>
    </row>
    <row r="69482" spans="9:13">
      <c r="I69482" s="51"/>
      <c r="M69482" s="51"/>
    </row>
    <row r="69483" spans="9:13">
      <c r="I69483" s="51"/>
      <c r="M69483" s="51"/>
    </row>
    <row r="69484" spans="9:13">
      <c r="I69484" s="51"/>
      <c r="M69484" s="51"/>
    </row>
    <row r="69485" spans="9:13">
      <c r="I69485" s="51"/>
      <c r="M69485" s="51"/>
    </row>
    <row r="69486" spans="9:13">
      <c r="I69486" s="51"/>
      <c r="M69486" s="51"/>
    </row>
    <row r="69487" spans="9:13">
      <c r="I69487" s="51"/>
      <c r="M69487" s="51"/>
    </row>
    <row r="69488" spans="9:13">
      <c r="I69488" s="51"/>
      <c r="M69488" s="51"/>
    </row>
    <row r="69489" spans="9:13">
      <c r="I69489" s="51"/>
      <c r="M69489" s="51"/>
    </row>
    <row r="69490" spans="9:13">
      <c r="I69490" s="51"/>
      <c r="M69490" s="51"/>
    </row>
    <row r="69491" spans="9:13">
      <c r="I69491" s="51"/>
      <c r="M69491" s="51"/>
    </row>
    <row r="69492" spans="9:13">
      <c r="I69492" s="51"/>
      <c r="M69492" s="51"/>
    </row>
    <row r="69493" spans="9:13">
      <c r="I69493" s="51"/>
      <c r="M69493" s="51"/>
    </row>
    <row r="69494" spans="9:13">
      <c r="I69494" s="51"/>
      <c r="M69494" s="51"/>
    </row>
    <row r="69495" spans="9:13">
      <c r="I69495" s="51"/>
      <c r="M69495" s="51"/>
    </row>
    <row r="69496" spans="9:13">
      <c r="I69496" s="51"/>
      <c r="M69496" s="51"/>
    </row>
    <row r="69497" spans="9:13">
      <c r="I69497" s="51"/>
      <c r="M69497" s="51"/>
    </row>
    <row r="69498" spans="9:13">
      <c r="I69498" s="51"/>
      <c r="M69498" s="51"/>
    </row>
    <row r="69499" spans="9:13">
      <c r="I69499" s="51"/>
      <c r="M69499" s="51"/>
    </row>
    <row r="69500" spans="9:13">
      <c r="I69500" s="51"/>
      <c r="M69500" s="51"/>
    </row>
    <row r="69501" spans="9:13">
      <c r="I69501" s="51"/>
      <c r="M69501" s="51"/>
    </row>
    <row r="69502" spans="9:13">
      <c r="I69502" s="51"/>
      <c r="M69502" s="51"/>
    </row>
    <row r="69503" spans="9:13">
      <c r="I69503" s="51"/>
      <c r="M69503" s="51"/>
    </row>
    <row r="69504" spans="9:13">
      <c r="I69504" s="51"/>
      <c r="M69504" s="51"/>
    </row>
    <row r="69505" spans="9:13">
      <c r="I69505" s="51"/>
      <c r="M69505" s="51"/>
    </row>
    <row r="69506" spans="9:13">
      <c r="I69506" s="51"/>
      <c r="M69506" s="51"/>
    </row>
    <row r="69507" spans="9:13">
      <c r="I69507" s="51"/>
      <c r="M69507" s="51"/>
    </row>
    <row r="69508" spans="9:13">
      <c r="I69508" s="51"/>
      <c r="M69508" s="51"/>
    </row>
    <row r="69509" spans="9:13">
      <c r="I69509" s="51"/>
      <c r="M69509" s="51"/>
    </row>
    <row r="69510" spans="9:13">
      <c r="I69510" s="51"/>
      <c r="M69510" s="51"/>
    </row>
    <row r="69511" spans="9:13">
      <c r="I69511" s="51"/>
      <c r="M69511" s="51"/>
    </row>
    <row r="69512" spans="9:13">
      <c r="I69512" s="51"/>
      <c r="M69512" s="51"/>
    </row>
    <row r="69513" spans="9:13">
      <c r="I69513" s="51"/>
      <c r="M69513" s="51"/>
    </row>
    <row r="69514" spans="9:13">
      <c r="I69514" s="51"/>
      <c r="M69514" s="51"/>
    </row>
    <row r="69515" spans="9:13">
      <c r="I69515" s="51"/>
      <c r="M69515" s="51"/>
    </row>
    <row r="69516" spans="9:13">
      <c r="I69516" s="51"/>
      <c r="M69516" s="51"/>
    </row>
    <row r="69517" spans="9:13">
      <c r="I69517" s="51"/>
      <c r="M69517" s="51"/>
    </row>
    <row r="69518" spans="9:13">
      <c r="I69518" s="51"/>
      <c r="M69518" s="51"/>
    </row>
    <row r="69519" spans="9:13">
      <c r="I69519" s="51"/>
      <c r="M69519" s="51"/>
    </row>
    <row r="69520" spans="9:13">
      <c r="I69520" s="51"/>
      <c r="M69520" s="51"/>
    </row>
    <row r="69521" spans="9:13">
      <c r="I69521" s="51"/>
      <c r="M69521" s="51"/>
    </row>
    <row r="69522" spans="9:13">
      <c r="I69522" s="51"/>
      <c r="M69522" s="51"/>
    </row>
    <row r="69523" spans="9:13">
      <c r="I69523" s="51"/>
      <c r="M69523" s="51"/>
    </row>
    <row r="69524" spans="9:13">
      <c r="I69524" s="51"/>
      <c r="M69524" s="51"/>
    </row>
    <row r="69525" spans="9:13">
      <c r="I69525" s="51"/>
      <c r="M69525" s="51"/>
    </row>
    <row r="69526" spans="9:13">
      <c r="I69526" s="51"/>
      <c r="M69526" s="51"/>
    </row>
    <row r="69527" spans="9:13">
      <c r="I69527" s="51"/>
      <c r="M69527" s="51"/>
    </row>
    <row r="69528" spans="9:13">
      <c r="I69528" s="51"/>
      <c r="M69528" s="51"/>
    </row>
    <row r="69529" spans="9:13">
      <c r="I69529" s="51"/>
      <c r="M69529" s="51"/>
    </row>
    <row r="69530" spans="9:13">
      <c r="I69530" s="51"/>
      <c r="M69530" s="51"/>
    </row>
    <row r="69531" spans="9:13">
      <c r="I69531" s="51"/>
      <c r="M69531" s="51"/>
    </row>
    <row r="69532" spans="9:13">
      <c r="I69532" s="51"/>
      <c r="M69532" s="51"/>
    </row>
    <row r="69533" spans="9:13">
      <c r="I69533" s="51"/>
      <c r="M69533" s="51"/>
    </row>
    <row r="69534" spans="9:13">
      <c r="I69534" s="51"/>
      <c r="M69534" s="51"/>
    </row>
    <row r="69535" spans="9:13">
      <c r="I69535" s="51"/>
      <c r="M69535" s="51"/>
    </row>
    <row r="69536" spans="9:13">
      <c r="I69536" s="51"/>
      <c r="M69536" s="51"/>
    </row>
    <row r="69537" spans="9:13">
      <c r="I69537" s="51"/>
      <c r="M69537" s="51"/>
    </row>
    <row r="69538" spans="9:13">
      <c r="I69538" s="51"/>
      <c r="M69538" s="51"/>
    </row>
    <row r="69539" spans="9:13">
      <c r="I69539" s="51"/>
      <c r="M69539" s="51"/>
    </row>
    <row r="69540" spans="9:13">
      <c r="I69540" s="51"/>
      <c r="M69540" s="51"/>
    </row>
    <row r="69541" spans="9:13">
      <c r="I69541" s="51"/>
      <c r="M69541" s="51"/>
    </row>
    <row r="69542" spans="9:13">
      <c r="I69542" s="51"/>
      <c r="M69542" s="51"/>
    </row>
    <row r="69543" spans="9:13">
      <c r="I69543" s="51"/>
      <c r="M69543" s="51"/>
    </row>
    <row r="69544" spans="9:13">
      <c r="I69544" s="51"/>
      <c r="M69544" s="51"/>
    </row>
    <row r="69545" spans="9:13">
      <c r="I69545" s="51"/>
      <c r="M69545" s="51"/>
    </row>
    <row r="69546" spans="9:13">
      <c r="I69546" s="51"/>
      <c r="M69546" s="51"/>
    </row>
    <row r="69547" spans="9:13">
      <c r="I69547" s="51"/>
      <c r="M69547" s="51"/>
    </row>
    <row r="69548" spans="9:13">
      <c r="I69548" s="51"/>
      <c r="M69548" s="51"/>
    </row>
    <row r="69549" spans="9:13">
      <c r="I69549" s="51"/>
      <c r="M69549" s="51"/>
    </row>
    <row r="69550" spans="9:13">
      <c r="I69550" s="51"/>
      <c r="M69550" s="51"/>
    </row>
    <row r="69551" spans="9:13">
      <c r="I69551" s="51"/>
      <c r="M69551" s="51"/>
    </row>
    <row r="69552" spans="9:13">
      <c r="I69552" s="51"/>
      <c r="M69552" s="51"/>
    </row>
    <row r="69553" spans="9:13">
      <c r="I69553" s="51"/>
      <c r="M69553" s="51"/>
    </row>
    <row r="69554" spans="9:13">
      <c r="I69554" s="51"/>
      <c r="M69554" s="51"/>
    </row>
    <row r="69555" spans="9:13">
      <c r="I69555" s="51"/>
      <c r="M69555" s="51"/>
    </row>
    <row r="69556" spans="9:13">
      <c r="I69556" s="51"/>
      <c r="M69556" s="51"/>
    </row>
    <row r="69557" spans="9:13">
      <c r="I69557" s="51"/>
      <c r="M69557" s="51"/>
    </row>
    <row r="69558" spans="9:13">
      <c r="I69558" s="51"/>
      <c r="M69558" s="51"/>
    </row>
    <row r="69559" spans="9:13">
      <c r="I69559" s="51"/>
      <c r="M69559" s="51"/>
    </row>
    <row r="69560" spans="9:13">
      <c r="I69560" s="51"/>
      <c r="M69560" s="51"/>
    </row>
    <row r="69561" spans="9:13">
      <c r="I69561" s="51"/>
      <c r="M69561" s="51"/>
    </row>
    <row r="69562" spans="9:13">
      <c r="I69562" s="51"/>
      <c r="M69562" s="51"/>
    </row>
    <row r="69563" spans="9:13">
      <c r="I69563" s="51"/>
      <c r="M69563" s="51"/>
    </row>
    <row r="69564" spans="9:13">
      <c r="I69564" s="51"/>
      <c r="M69564" s="51"/>
    </row>
    <row r="69565" spans="9:13">
      <c r="I69565" s="51"/>
      <c r="M69565" s="51"/>
    </row>
    <row r="69566" spans="9:13">
      <c r="I69566" s="51"/>
      <c r="M69566" s="51"/>
    </row>
    <row r="69567" spans="9:13">
      <c r="I69567" s="51"/>
      <c r="M69567" s="51"/>
    </row>
    <row r="69568" spans="9:13">
      <c r="I69568" s="51"/>
      <c r="M69568" s="51"/>
    </row>
    <row r="69569" spans="9:13">
      <c r="I69569" s="51"/>
      <c r="M69569" s="51"/>
    </row>
    <row r="69570" spans="9:13">
      <c r="I69570" s="51"/>
      <c r="M69570" s="51"/>
    </row>
    <row r="69571" spans="9:13">
      <c r="I69571" s="51"/>
      <c r="M69571" s="51"/>
    </row>
    <row r="69572" spans="9:13">
      <c r="I69572" s="51"/>
      <c r="M69572" s="51"/>
    </row>
    <row r="69573" spans="9:13">
      <c r="I69573" s="51"/>
      <c r="M69573" s="51"/>
    </row>
    <row r="69574" spans="9:13">
      <c r="I69574" s="51"/>
      <c r="M69574" s="51"/>
    </row>
    <row r="69575" spans="9:13">
      <c r="I69575" s="51"/>
      <c r="M69575" s="51"/>
    </row>
    <row r="69576" spans="9:13">
      <c r="I69576" s="51"/>
      <c r="M69576" s="51"/>
    </row>
    <row r="69577" spans="9:13">
      <c r="I69577" s="51"/>
      <c r="M69577" s="51"/>
    </row>
    <row r="69578" spans="9:13">
      <c r="I69578" s="51"/>
      <c r="M69578" s="51"/>
    </row>
    <row r="69579" spans="9:13">
      <c r="I69579" s="51"/>
      <c r="M69579" s="51"/>
    </row>
    <row r="69580" spans="9:13">
      <c r="I69580" s="51"/>
      <c r="M69580" s="51"/>
    </row>
    <row r="69581" spans="9:13">
      <c r="I69581" s="51"/>
      <c r="M69581" s="51"/>
    </row>
    <row r="69582" spans="9:13">
      <c r="I69582" s="51"/>
      <c r="M69582" s="51"/>
    </row>
    <row r="69583" spans="9:13">
      <c r="I69583" s="51"/>
      <c r="M69583" s="51"/>
    </row>
    <row r="69584" spans="9:13">
      <c r="I69584" s="51"/>
      <c r="M69584" s="51"/>
    </row>
    <row r="69585" spans="9:13">
      <c r="I69585" s="51"/>
      <c r="M69585" s="51"/>
    </row>
    <row r="69586" spans="9:13">
      <c r="I69586" s="51"/>
      <c r="M69586" s="51"/>
    </row>
    <row r="69587" spans="9:13">
      <c r="I69587" s="51"/>
      <c r="M69587" s="51"/>
    </row>
    <row r="69588" spans="9:13">
      <c r="I69588" s="51"/>
      <c r="M69588" s="51"/>
    </row>
    <row r="69589" spans="9:13">
      <c r="I69589" s="51"/>
      <c r="M69589" s="51"/>
    </row>
    <row r="69590" spans="9:13">
      <c r="I69590" s="51"/>
      <c r="M69590" s="51"/>
    </row>
    <row r="69591" spans="9:13">
      <c r="I69591" s="51"/>
      <c r="M69591" s="51"/>
    </row>
    <row r="69592" spans="9:13">
      <c r="I69592" s="51"/>
      <c r="M69592" s="51"/>
    </row>
    <row r="69593" spans="9:13">
      <c r="I69593" s="51"/>
      <c r="M69593" s="51"/>
    </row>
    <row r="69594" spans="9:13">
      <c r="I69594" s="51"/>
      <c r="M69594" s="51"/>
    </row>
    <row r="69595" spans="9:13">
      <c r="I69595" s="51"/>
      <c r="M69595" s="51"/>
    </row>
    <row r="69596" spans="9:13">
      <c r="I69596" s="51"/>
      <c r="M69596" s="51"/>
    </row>
    <row r="69597" spans="9:13">
      <c r="I69597" s="51"/>
      <c r="M69597" s="51"/>
    </row>
    <row r="69598" spans="9:13">
      <c r="I69598" s="51"/>
      <c r="M69598" s="51"/>
    </row>
    <row r="69599" spans="9:13">
      <c r="I69599" s="51"/>
      <c r="M69599" s="51"/>
    </row>
    <row r="69600" spans="9:13">
      <c r="I69600" s="51"/>
      <c r="M69600" s="51"/>
    </row>
    <row r="69601" spans="9:13">
      <c r="I69601" s="51"/>
      <c r="M69601" s="51"/>
    </row>
    <row r="69602" spans="9:13">
      <c r="I69602" s="51"/>
      <c r="M69602" s="51"/>
    </row>
    <row r="69603" spans="9:13">
      <c r="I69603" s="51"/>
      <c r="M69603" s="51"/>
    </row>
    <row r="69604" spans="9:13">
      <c r="I69604" s="51"/>
      <c r="M69604" s="51"/>
    </row>
    <row r="69605" spans="9:13">
      <c r="I69605" s="51"/>
      <c r="M69605" s="51"/>
    </row>
    <row r="69606" spans="9:13">
      <c r="I69606" s="51"/>
      <c r="M69606" s="51"/>
    </row>
    <row r="69607" spans="9:13">
      <c r="I69607" s="51"/>
      <c r="M69607" s="51"/>
    </row>
    <row r="69608" spans="9:13">
      <c r="I69608" s="51"/>
      <c r="M69608" s="51"/>
    </row>
    <row r="69609" spans="9:13">
      <c r="I69609" s="51"/>
      <c r="M69609" s="51"/>
    </row>
    <row r="69610" spans="9:13">
      <c r="I69610" s="51"/>
      <c r="M69610" s="51"/>
    </row>
    <row r="69611" spans="9:13">
      <c r="I69611" s="51"/>
      <c r="M69611" s="51"/>
    </row>
    <row r="69612" spans="9:13">
      <c r="I69612" s="51"/>
      <c r="M69612" s="51"/>
    </row>
    <row r="69613" spans="9:13">
      <c r="I69613" s="51"/>
      <c r="M69613" s="51"/>
    </row>
    <row r="69614" spans="9:13">
      <c r="I69614" s="51"/>
      <c r="M69614" s="51"/>
    </row>
    <row r="69615" spans="9:13">
      <c r="I69615" s="51"/>
      <c r="M69615" s="51"/>
    </row>
    <row r="69616" spans="9:13">
      <c r="I69616" s="51"/>
      <c r="M69616" s="51"/>
    </row>
    <row r="69617" spans="9:13">
      <c r="I69617" s="51"/>
      <c r="M69617" s="51"/>
    </row>
    <row r="69618" spans="9:13">
      <c r="I69618" s="51"/>
      <c r="M69618" s="51"/>
    </row>
    <row r="69619" spans="9:13">
      <c r="I69619" s="51"/>
      <c r="M69619" s="51"/>
    </row>
    <row r="69620" spans="9:13">
      <c r="I69620" s="51"/>
      <c r="M69620" s="51"/>
    </row>
    <row r="69621" spans="9:13">
      <c r="I69621" s="51"/>
      <c r="M69621" s="51"/>
    </row>
    <row r="69622" spans="9:13">
      <c r="I69622" s="51"/>
      <c r="M69622" s="51"/>
    </row>
    <row r="69623" spans="9:13">
      <c r="I69623" s="51"/>
      <c r="M69623" s="51"/>
    </row>
    <row r="69624" spans="9:13">
      <c r="I69624" s="51"/>
      <c r="M69624" s="51"/>
    </row>
    <row r="69625" spans="9:13">
      <c r="I69625" s="51"/>
      <c r="M69625" s="51"/>
    </row>
    <row r="69626" spans="9:13">
      <c r="I69626" s="51"/>
      <c r="M69626" s="51"/>
    </row>
    <row r="69627" spans="9:13">
      <c r="I69627" s="51"/>
      <c r="M69627" s="51"/>
    </row>
    <row r="69628" spans="9:13">
      <c r="I69628" s="51"/>
      <c r="M69628" s="51"/>
    </row>
    <row r="69629" spans="9:13">
      <c r="I69629" s="51"/>
      <c r="M69629" s="51"/>
    </row>
    <row r="69630" spans="9:13">
      <c r="I69630" s="51"/>
      <c r="M69630" s="51"/>
    </row>
    <row r="69631" spans="9:13">
      <c r="I69631" s="51"/>
      <c r="M69631" s="51"/>
    </row>
    <row r="69632" spans="9:13">
      <c r="I69632" s="51"/>
      <c r="M69632" s="51"/>
    </row>
    <row r="69633" spans="9:13">
      <c r="I69633" s="51"/>
      <c r="M69633" s="51"/>
    </row>
    <row r="69634" spans="9:13">
      <c r="I69634" s="51"/>
      <c r="M69634" s="51"/>
    </row>
    <row r="69635" spans="9:13">
      <c r="I69635" s="51"/>
      <c r="M69635" s="51"/>
    </row>
    <row r="69636" spans="9:13">
      <c r="I69636" s="51"/>
      <c r="M69636" s="51"/>
    </row>
    <row r="69637" spans="9:13">
      <c r="I69637" s="51"/>
      <c r="M69637" s="51"/>
    </row>
    <row r="69638" spans="9:13">
      <c r="I69638" s="51"/>
      <c r="M69638" s="51"/>
    </row>
    <row r="69639" spans="9:13">
      <c r="I69639" s="51"/>
      <c r="M69639" s="51"/>
    </row>
    <row r="69640" spans="9:13">
      <c r="I69640" s="51"/>
      <c r="M69640" s="51"/>
    </row>
    <row r="69641" spans="9:13">
      <c r="I69641" s="51"/>
      <c r="M69641" s="51"/>
    </row>
    <row r="69642" spans="9:13">
      <c r="I69642" s="51"/>
      <c r="M69642" s="51"/>
    </row>
    <row r="69643" spans="9:13">
      <c r="I69643" s="51"/>
      <c r="M69643" s="51"/>
    </row>
    <row r="69644" spans="9:13">
      <c r="I69644" s="51"/>
      <c r="M69644" s="51"/>
    </row>
    <row r="69645" spans="9:13">
      <c r="I69645" s="51"/>
      <c r="M69645" s="51"/>
    </row>
    <row r="69646" spans="9:13">
      <c r="I69646" s="51"/>
      <c r="M69646" s="51"/>
    </row>
    <row r="69647" spans="9:13">
      <c r="I69647" s="51"/>
      <c r="M69647" s="51"/>
    </row>
    <row r="69648" spans="9:13">
      <c r="I69648" s="51"/>
      <c r="M69648" s="51"/>
    </row>
    <row r="69649" spans="9:13">
      <c r="I69649" s="51"/>
      <c r="M69649" s="51"/>
    </row>
    <row r="69650" spans="9:13">
      <c r="I69650" s="51"/>
      <c r="M69650" s="51"/>
    </row>
    <row r="69651" spans="9:13">
      <c r="I69651" s="51"/>
      <c r="M69651" s="51"/>
    </row>
    <row r="69652" spans="9:13">
      <c r="I69652" s="51"/>
      <c r="M69652" s="51"/>
    </row>
    <row r="69653" spans="9:13">
      <c r="I69653" s="51"/>
      <c r="M69653" s="51"/>
    </row>
    <row r="69654" spans="9:13">
      <c r="I69654" s="51"/>
      <c r="M69654" s="51"/>
    </row>
    <row r="69655" spans="9:13">
      <c r="I69655" s="51"/>
      <c r="M69655" s="51"/>
    </row>
    <row r="69656" spans="9:13">
      <c r="I69656" s="51"/>
      <c r="M69656" s="51"/>
    </row>
    <row r="69657" spans="9:13">
      <c r="I69657" s="51"/>
      <c r="M69657" s="51"/>
    </row>
    <row r="69658" spans="9:13">
      <c r="I69658" s="51"/>
      <c r="M69658" s="51"/>
    </row>
    <row r="69659" spans="9:13">
      <c r="I69659" s="51"/>
      <c r="M69659" s="51"/>
    </row>
    <row r="69660" spans="9:13">
      <c r="I69660" s="51"/>
      <c r="M69660" s="51"/>
    </row>
    <row r="69661" spans="9:13">
      <c r="I69661" s="51"/>
      <c r="M69661" s="51"/>
    </row>
    <row r="69662" spans="9:13">
      <c r="I69662" s="51"/>
      <c r="M69662" s="51"/>
    </row>
    <row r="69663" spans="9:13">
      <c r="I69663" s="51"/>
      <c r="M69663" s="51"/>
    </row>
    <row r="69664" spans="9:13">
      <c r="I69664" s="51"/>
      <c r="M69664" s="51"/>
    </row>
    <row r="69665" spans="9:13">
      <c r="I69665" s="51"/>
      <c r="M69665" s="51"/>
    </row>
    <row r="69666" spans="9:13">
      <c r="I69666" s="51"/>
      <c r="M69666" s="51"/>
    </row>
    <row r="69667" spans="9:13">
      <c r="I69667" s="51"/>
      <c r="M69667" s="51"/>
    </row>
    <row r="69668" spans="9:13">
      <c r="I69668" s="51"/>
      <c r="M69668" s="51"/>
    </row>
    <row r="69669" spans="9:13">
      <c r="I69669" s="51"/>
      <c r="M69669" s="51"/>
    </row>
    <row r="69670" spans="9:13">
      <c r="I69670" s="51"/>
      <c r="M69670" s="51"/>
    </row>
    <row r="69671" spans="9:13">
      <c r="I69671" s="51"/>
      <c r="M69671" s="51"/>
    </row>
    <row r="69672" spans="9:13">
      <c r="I69672" s="51"/>
      <c r="M69672" s="51"/>
    </row>
    <row r="69673" spans="9:13">
      <c r="I69673" s="51"/>
      <c r="M69673" s="51"/>
    </row>
    <row r="69674" spans="9:13">
      <c r="I69674" s="51"/>
      <c r="M69674" s="51"/>
    </row>
    <row r="69675" spans="9:13">
      <c r="I69675" s="51"/>
      <c r="M69675" s="51"/>
    </row>
    <row r="69676" spans="9:13">
      <c r="I69676" s="51"/>
      <c r="M69676" s="51"/>
    </row>
    <row r="69677" spans="9:13">
      <c r="I69677" s="51"/>
      <c r="M69677" s="51"/>
    </row>
    <row r="69678" spans="9:13">
      <c r="I69678" s="51"/>
      <c r="M69678" s="51"/>
    </row>
    <row r="69679" spans="9:13">
      <c r="I69679" s="51"/>
      <c r="M69679" s="51"/>
    </row>
    <row r="69680" spans="9:13">
      <c r="I69680" s="51"/>
      <c r="M69680" s="51"/>
    </row>
    <row r="69681" spans="9:13">
      <c r="I69681" s="51"/>
      <c r="M69681" s="51"/>
    </row>
    <row r="69682" spans="9:13">
      <c r="I69682" s="51"/>
      <c r="M69682" s="51"/>
    </row>
    <row r="69683" spans="9:13">
      <c r="I69683" s="51"/>
      <c r="M69683" s="51"/>
    </row>
    <row r="69684" spans="9:13">
      <c r="I69684" s="51"/>
      <c r="M69684" s="51"/>
    </row>
    <row r="69685" spans="9:13">
      <c r="I69685" s="51"/>
      <c r="M69685" s="51"/>
    </row>
    <row r="69686" spans="9:13">
      <c r="I69686" s="51"/>
      <c r="M69686" s="51"/>
    </row>
    <row r="69687" spans="9:13">
      <c r="I69687" s="51"/>
      <c r="M69687" s="51"/>
    </row>
    <row r="69688" spans="9:13">
      <c r="I69688" s="51"/>
      <c r="M69688" s="51"/>
    </row>
    <row r="69689" spans="9:13">
      <c r="I69689" s="51"/>
      <c r="M69689" s="51"/>
    </row>
    <row r="69690" spans="9:13">
      <c r="I69690" s="51"/>
      <c r="M69690" s="51"/>
    </row>
    <row r="69691" spans="9:13">
      <c r="I69691" s="51"/>
      <c r="M69691" s="51"/>
    </row>
    <row r="69692" spans="9:13">
      <c r="I69692" s="51"/>
      <c r="M69692" s="51"/>
    </row>
    <row r="69693" spans="9:13">
      <c r="I69693" s="51"/>
      <c r="M69693" s="51"/>
    </row>
    <row r="69694" spans="9:13">
      <c r="I69694" s="51"/>
      <c r="M69694" s="51"/>
    </row>
    <row r="69695" spans="9:13">
      <c r="I69695" s="51"/>
      <c r="M69695" s="51"/>
    </row>
    <row r="69696" spans="9:13">
      <c r="I69696" s="51"/>
      <c r="M69696" s="51"/>
    </row>
    <row r="69697" spans="9:13">
      <c r="I69697" s="51"/>
      <c r="M69697" s="51"/>
    </row>
    <row r="69698" spans="9:13">
      <c r="I69698" s="51"/>
      <c r="M69698" s="51"/>
    </row>
    <row r="69699" spans="9:13">
      <c r="I69699" s="51"/>
      <c r="M69699" s="51"/>
    </row>
    <row r="69700" spans="9:13">
      <c r="I69700" s="51"/>
      <c r="M69700" s="51"/>
    </row>
    <row r="69701" spans="9:13">
      <c r="I69701" s="51"/>
      <c r="M69701" s="51"/>
    </row>
    <row r="69702" spans="9:13">
      <c r="I69702" s="51"/>
      <c r="M69702" s="51"/>
    </row>
    <row r="69703" spans="9:13">
      <c r="I69703" s="51"/>
      <c r="M69703" s="51"/>
    </row>
    <row r="69704" spans="9:13">
      <c r="I69704" s="51"/>
      <c r="M69704" s="51"/>
    </row>
    <row r="69705" spans="9:13">
      <c r="I69705" s="51"/>
      <c r="M69705" s="51"/>
    </row>
    <row r="69706" spans="9:13">
      <c r="I69706" s="51"/>
      <c r="M69706" s="51"/>
    </row>
    <row r="69707" spans="9:13">
      <c r="I69707" s="51"/>
      <c r="M69707" s="51"/>
    </row>
    <row r="69708" spans="9:13">
      <c r="I69708" s="51"/>
      <c r="M69708" s="51"/>
    </row>
    <row r="69709" spans="9:13">
      <c r="I69709" s="51"/>
      <c r="M69709" s="51"/>
    </row>
    <row r="69710" spans="9:13">
      <c r="I69710" s="51"/>
      <c r="M69710" s="51"/>
    </row>
    <row r="69711" spans="9:13">
      <c r="I69711" s="51"/>
      <c r="M69711" s="51"/>
    </row>
    <row r="69712" spans="9:13">
      <c r="I69712" s="51"/>
      <c r="M69712" s="51"/>
    </row>
    <row r="69713" spans="9:13">
      <c r="I69713" s="51"/>
      <c r="M69713" s="51"/>
    </row>
    <row r="69714" spans="9:13">
      <c r="I69714" s="51"/>
      <c r="M69714" s="51"/>
    </row>
    <row r="69715" spans="9:13">
      <c r="I69715" s="51"/>
      <c r="M69715" s="51"/>
    </row>
    <row r="69716" spans="9:13">
      <c r="I69716" s="51"/>
      <c r="M69716" s="51"/>
    </row>
    <row r="69717" spans="9:13">
      <c r="I69717" s="51"/>
      <c r="M69717" s="51"/>
    </row>
    <row r="69718" spans="9:13">
      <c r="I69718" s="51"/>
      <c r="M69718" s="51"/>
    </row>
    <row r="69719" spans="9:13">
      <c r="I69719" s="51"/>
      <c r="M69719" s="51"/>
    </row>
    <row r="69720" spans="9:13">
      <c r="I69720" s="51"/>
      <c r="M69720" s="51"/>
    </row>
    <row r="69721" spans="9:13">
      <c r="I69721" s="51"/>
      <c r="M69721" s="51"/>
    </row>
    <row r="69722" spans="9:13">
      <c r="I69722" s="51"/>
      <c r="M69722" s="51"/>
    </row>
    <row r="69723" spans="9:13">
      <c r="I69723" s="51"/>
      <c r="M69723" s="51"/>
    </row>
    <row r="69724" spans="9:13">
      <c r="I69724" s="51"/>
      <c r="M69724" s="51"/>
    </row>
    <row r="69725" spans="9:13">
      <c r="I69725" s="51"/>
      <c r="M69725" s="51"/>
    </row>
    <row r="69726" spans="9:13">
      <c r="I69726" s="51"/>
      <c r="M69726" s="51"/>
    </row>
    <row r="69727" spans="9:13">
      <c r="I69727" s="51"/>
      <c r="M69727" s="51"/>
    </row>
    <row r="69728" spans="9:13">
      <c r="I69728" s="51"/>
      <c r="M69728" s="51"/>
    </row>
    <row r="69729" spans="9:13">
      <c r="I69729" s="51"/>
      <c r="M69729" s="51"/>
    </row>
    <row r="69730" spans="9:13">
      <c r="I69730" s="51"/>
      <c r="M69730" s="51"/>
    </row>
    <row r="69731" spans="9:13">
      <c r="I69731" s="51"/>
      <c r="M69731" s="51"/>
    </row>
    <row r="69732" spans="9:13">
      <c r="I69732" s="51"/>
      <c r="M69732" s="51"/>
    </row>
    <row r="69733" spans="9:13">
      <c r="I69733" s="51"/>
      <c r="M69733" s="51"/>
    </row>
    <row r="69734" spans="9:13">
      <c r="I69734" s="51"/>
      <c r="M69734" s="51"/>
    </row>
    <row r="69735" spans="9:13">
      <c r="I69735" s="51"/>
      <c r="M69735" s="51"/>
    </row>
    <row r="69736" spans="9:13">
      <c r="I69736" s="51"/>
      <c r="M69736" s="51"/>
    </row>
    <row r="69737" spans="9:13">
      <c r="I69737" s="51"/>
      <c r="M69737" s="51"/>
    </row>
    <row r="69738" spans="9:13">
      <c r="I69738" s="51"/>
      <c r="M69738" s="51"/>
    </row>
    <row r="69739" spans="9:13">
      <c r="I69739" s="51"/>
      <c r="M69739" s="51"/>
    </row>
    <row r="69740" spans="9:13">
      <c r="I69740" s="51"/>
      <c r="M69740" s="51"/>
    </row>
    <row r="69741" spans="9:13">
      <c r="I69741" s="51"/>
      <c r="M69741" s="51"/>
    </row>
    <row r="69742" spans="9:13">
      <c r="I69742" s="51"/>
      <c r="M69742" s="51"/>
    </row>
    <row r="69743" spans="9:13">
      <c r="I69743" s="51"/>
      <c r="M69743" s="51"/>
    </row>
    <row r="69744" spans="9:13">
      <c r="I69744" s="51"/>
      <c r="M69744" s="51"/>
    </row>
    <row r="69745" spans="9:13">
      <c r="I69745" s="51"/>
      <c r="M69745" s="51"/>
    </row>
    <row r="69746" spans="9:13">
      <c r="I69746" s="51"/>
      <c r="M69746" s="51"/>
    </row>
    <row r="69747" spans="9:13">
      <c r="I69747" s="51"/>
      <c r="M69747" s="51"/>
    </row>
    <row r="69748" spans="9:13">
      <c r="I69748" s="51"/>
      <c r="M69748" s="51"/>
    </row>
    <row r="69749" spans="9:13">
      <c r="I69749" s="51"/>
      <c r="M69749" s="51"/>
    </row>
    <row r="69750" spans="9:13">
      <c r="I69750" s="51"/>
      <c r="M69750" s="51"/>
    </row>
    <row r="69751" spans="9:13">
      <c r="I69751" s="51"/>
      <c r="M69751" s="51"/>
    </row>
    <row r="69752" spans="9:13">
      <c r="I69752" s="51"/>
      <c r="M69752" s="51"/>
    </row>
    <row r="69753" spans="9:13">
      <c r="I69753" s="51"/>
      <c r="M69753" s="51"/>
    </row>
    <row r="69754" spans="9:13">
      <c r="I69754" s="51"/>
      <c r="M69754" s="51"/>
    </row>
    <row r="69755" spans="9:13">
      <c r="I69755" s="51"/>
      <c r="M69755" s="51"/>
    </row>
    <row r="69756" spans="9:13">
      <c r="I69756" s="51"/>
      <c r="M69756" s="51"/>
    </row>
    <row r="69757" spans="9:13">
      <c r="I69757" s="51"/>
      <c r="M69757" s="51"/>
    </row>
    <row r="69758" spans="9:13">
      <c r="I69758" s="51"/>
      <c r="M69758" s="51"/>
    </row>
    <row r="69759" spans="9:13">
      <c r="I69759" s="51"/>
      <c r="M69759" s="51"/>
    </row>
    <row r="69760" spans="9:13">
      <c r="I69760" s="51"/>
      <c r="M69760" s="51"/>
    </row>
    <row r="69761" spans="9:13">
      <c r="I69761" s="51"/>
      <c r="M69761" s="51"/>
    </row>
    <row r="69762" spans="9:13">
      <c r="I69762" s="51"/>
      <c r="M69762" s="51"/>
    </row>
    <row r="69763" spans="9:13">
      <c r="I69763" s="51"/>
      <c r="M69763" s="51"/>
    </row>
    <row r="69764" spans="9:13">
      <c r="I69764" s="51"/>
      <c r="M69764" s="51"/>
    </row>
    <row r="69765" spans="9:13">
      <c r="I69765" s="51"/>
      <c r="M69765" s="51"/>
    </row>
    <row r="69766" spans="9:13">
      <c r="I69766" s="51"/>
      <c r="M69766" s="51"/>
    </row>
    <row r="69767" spans="9:13">
      <c r="I69767" s="51"/>
      <c r="M69767" s="51"/>
    </row>
    <row r="69768" spans="9:13">
      <c r="I69768" s="51"/>
      <c r="M69768" s="51"/>
    </row>
    <row r="69769" spans="9:13">
      <c r="I69769" s="51"/>
      <c r="M69769" s="51"/>
    </row>
    <row r="69770" spans="9:13">
      <c r="I69770" s="51"/>
      <c r="M69770" s="51"/>
    </row>
    <row r="69771" spans="9:13">
      <c r="I69771" s="51"/>
      <c r="M69771" s="51"/>
    </row>
    <row r="69772" spans="9:13">
      <c r="I69772" s="51"/>
      <c r="M69772" s="51"/>
    </row>
    <row r="69773" spans="9:13">
      <c r="I69773" s="51"/>
      <c r="M69773" s="51"/>
    </row>
    <row r="69774" spans="9:13">
      <c r="I69774" s="51"/>
      <c r="M69774" s="51"/>
    </row>
    <row r="69775" spans="9:13">
      <c r="I69775" s="51"/>
      <c r="M69775" s="51"/>
    </row>
    <row r="69776" spans="9:13">
      <c r="I69776" s="51"/>
      <c r="M69776" s="51"/>
    </row>
    <row r="69777" spans="9:13">
      <c r="I69777" s="51"/>
      <c r="M69777" s="51"/>
    </row>
    <row r="69778" spans="9:13">
      <c r="I69778" s="51"/>
      <c r="M69778" s="51"/>
    </row>
    <row r="69779" spans="9:13">
      <c r="I69779" s="51"/>
      <c r="M69779" s="51"/>
    </row>
    <row r="69780" spans="9:13">
      <c r="I69780" s="51"/>
      <c r="M69780" s="51"/>
    </row>
    <row r="69781" spans="9:13">
      <c r="I69781" s="51"/>
      <c r="M69781" s="51"/>
    </row>
    <row r="69782" spans="9:13">
      <c r="I69782" s="51"/>
      <c r="M69782" s="51"/>
    </row>
    <row r="69783" spans="9:13">
      <c r="I69783" s="51"/>
      <c r="M69783" s="51"/>
    </row>
    <row r="69784" spans="9:13">
      <c r="I69784" s="51"/>
      <c r="M69784" s="51"/>
    </row>
    <row r="69785" spans="9:13">
      <c r="I69785" s="51"/>
      <c r="M69785" s="51"/>
    </row>
    <row r="69786" spans="9:13">
      <c r="I69786" s="51"/>
      <c r="M69786" s="51"/>
    </row>
    <row r="69787" spans="9:13">
      <c r="I69787" s="51"/>
      <c r="M69787" s="51"/>
    </row>
    <row r="69788" spans="9:13">
      <c r="I69788" s="51"/>
      <c r="M69788" s="51"/>
    </row>
    <row r="69789" spans="9:13">
      <c r="I69789" s="51"/>
      <c r="M69789" s="51"/>
    </row>
    <row r="69790" spans="9:13">
      <c r="I69790" s="51"/>
      <c r="M69790" s="51"/>
    </row>
    <row r="69791" spans="9:13">
      <c r="I69791" s="51"/>
      <c r="M69791" s="51"/>
    </row>
    <row r="69792" spans="9:13">
      <c r="I69792" s="51"/>
      <c r="M69792" s="51"/>
    </row>
    <row r="69793" spans="9:13">
      <c r="I69793" s="51"/>
      <c r="M69793" s="51"/>
    </row>
    <row r="69794" spans="9:13">
      <c r="I69794" s="51"/>
      <c r="M69794" s="51"/>
    </row>
    <row r="69795" spans="9:13">
      <c r="I69795" s="51"/>
      <c r="M69795" s="51"/>
    </row>
    <row r="69796" spans="9:13">
      <c r="I69796" s="51"/>
      <c r="M69796" s="51"/>
    </row>
    <row r="69797" spans="9:13">
      <c r="I69797" s="51"/>
      <c r="M69797" s="51"/>
    </row>
    <row r="69798" spans="9:13">
      <c r="I69798" s="51"/>
      <c r="M69798" s="51"/>
    </row>
    <row r="69799" spans="9:13">
      <c r="I69799" s="51"/>
      <c r="M69799" s="51"/>
    </row>
    <row r="69800" spans="9:13">
      <c r="I69800" s="51"/>
      <c r="M69800" s="51"/>
    </row>
    <row r="69801" spans="9:13">
      <c r="I69801" s="51"/>
      <c r="M69801" s="51"/>
    </row>
    <row r="69802" spans="9:13">
      <c r="I69802" s="51"/>
      <c r="M69802" s="51"/>
    </row>
    <row r="69803" spans="9:13">
      <c r="I69803" s="51"/>
      <c r="M69803" s="51"/>
    </row>
    <row r="69804" spans="9:13">
      <c r="I69804" s="51"/>
      <c r="M69804" s="51"/>
    </row>
    <row r="69805" spans="9:13">
      <c r="I69805" s="51"/>
      <c r="M69805" s="51"/>
    </row>
    <row r="69806" spans="9:13">
      <c r="I69806" s="51"/>
      <c r="M69806" s="51"/>
    </row>
    <row r="69807" spans="9:13">
      <c r="I69807" s="51"/>
      <c r="M69807" s="51"/>
    </row>
    <row r="69808" spans="9:13">
      <c r="I69808" s="51"/>
      <c r="M69808" s="51"/>
    </row>
    <row r="69809" spans="9:13">
      <c r="I69809" s="51"/>
      <c r="M69809" s="51"/>
    </row>
    <row r="69810" spans="9:13">
      <c r="I69810" s="51"/>
      <c r="M69810" s="51"/>
    </row>
    <row r="69811" spans="9:13">
      <c r="I69811" s="51"/>
      <c r="M69811" s="51"/>
    </row>
    <row r="69812" spans="9:13">
      <c r="I69812" s="51"/>
      <c r="M69812" s="51"/>
    </row>
    <row r="69813" spans="9:13">
      <c r="I69813" s="51"/>
      <c r="M69813" s="51"/>
    </row>
    <row r="69814" spans="9:13">
      <c r="I69814" s="51"/>
      <c r="M69814" s="51"/>
    </row>
    <row r="69815" spans="9:13">
      <c r="I69815" s="51"/>
      <c r="M69815" s="51"/>
    </row>
    <row r="69816" spans="9:13">
      <c r="I69816" s="51"/>
      <c r="M69816" s="51"/>
    </row>
    <row r="69817" spans="9:13">
      <c r="I69817" s="51"/>
      <c r="M69817" s="51"/>
    </row>
    <row r="69818" spans="9:13">
      <c r="I69818" s="51"/>
      <c r="M69818" s="51"/>
    </row>
    <row r="69819" spans="9:13">
      <c r="I69819" s="51"/>
      <c r="M69819" s="51"/>
    </row>
    <row r="69820" spans="9:13">
      <c r="I69820" s="51"/>
      <c r="M69820" s="51"/>
    </row>
    <row r="69821" spans="9:13">
      <c r="I69821" s="51"/>
      <c r="M69821" s="51"/>
    </row>
    <row r="69822" spans="9:13">
      <c r="I69822" s="51"/>
      <c r="M69822" s="51"/>
    </row>
    <row r="69823" spans="9:13">
      <c r="I69823" s="51"/>
      <c r="M69823" s="51"/>
    </row>
    <row r="69824" spans="9:13">
      <c r="I69824" s="51"/>
      <c r="M69824" s="51"/>
    </row>
    <row r="69825" spans="9:13">
      <c r="I69825" s="51"/>
      <c r="M69825" s="51"/>
    </row>
    <row r="69826" spans="9:13">
      <c r="I69826" s="51"/>
      <c r="M69826" s="51"/>
    </row>
    <row r="69827" spans="9:13">
      <c r="I69827" s="51"/>
      <c r="M69827" s="51"/>
    </row>
    <row r="69828" spans="9:13">
      <c r="I69828" s="51"/>
      <c r="M69828" s="51"/>
    </row>
    <row r="69829" spans="9:13">
      <c r="I69829" s="51"/>
      <c r="M69829" s="51"/>
    </row>
    <row r="69830" spans="9:13">
      <c r="I69830" s="51"/>
      <c r="M69830" s="51"/>
    </row>
    <row r="69831" spans="9:13">
      <c r="I69831" s="51"/>
      <c r="M69831" s="51"/>
    </row>
    <row r="69832" spans="9:13">
      <c r="I69832" s="51"/>
      <c r="M69832" s="51"/>
    </row>
    <row r="69833" spans="9:13">
      <c r="I69833" s="51"/>
      <c r="M69833" s="51"/>
    </row>
    <row r="69834" spans="9:13">
      <c r="I69834" s="51"/>
      <c r="M69834" s="51"/>
    </row>
    <row r="69835" spans="9:13">
      <c r="I69835" s="51"/>
      <c r="M69835" s="51"/>
    </row>
    <row r="69836" spans="9:13">
      <c r="I69836" s="51"/>
      <c r="M69836" s="51"/>
    </row>
    <row r="69837" spans="9:13">
      <c r="I69837" s="51"/>
      <c r="M69837" s="51"/>
    </row>
    <row r="69838" spans="9:13">
      <c r="I69838" s="51"/>
      <c r="M69838" s="51"/>
    </row>
    <row r="69839" spans="9:13">
      <c r="I69839" s="51"/>
      <c r="M69839" s="51"/>
    </row>
    <row r="69840" spans="9:13">
      <c r="I69840" s="51"/>
      <c r="M69840" s="51"/>
    </row>
    <row r="69841" spans="9:13">
      <c r="I69841" s="51"/>
      <c r="M69841" s="51"/>
    </row>
    <row r="69842" spans="9:13">
      <c r="I69842" s="51"/>
      <c r="M69842" s="51"/>
    </row>
    <row r="69843" spans="9:13">
      <c r="I69843" s="51"/>
      <c r="M69843" s="51"/>
    </row>
    <row r="69844" spans="9:13">
      <c r="I69844" s="51"/>
      <c r="M69844" s="51"/>
    </row>
    <row r="69845" spans="9:13">
      <c r="I69845" s="51"/>
      <c r="M69845" s="51"/>
    </row>
    <row r="69846" spans="9:13">
      <c r="I69846" s="51"/>
      <c r="M69846" s="51"/>
    </row>
    <row r="69847" spans="9:13">
      <c r="I69847" s="51"/>
      <c r="M69847" s="51"/>
    </row>
    <row r="69848" spans="9:13">
      <c r="I69848" s="51"/>
      <c r="M69848" s="51"/>
    </row>
    <row r="69849" spans="9:13">
      <c r="I69849" s="51"/>
      <c r="M69849" s="51"/>
    </row>
    <row r="69850" spans="9:13">
      <c r="I69850" s="51"/>
      <c r="M69850" s="51"/>
    </row>
    <row r="69851" spans="9:13">
      <c r="I69851" s="51"/>
      <c r="M69851" s="51"/>
    </row>
    <row r="69852" spans="9:13">
      <c r="I69852" s="51"/>
      <c r="M69852" s="51"/>
    </row>
    <row r="69853" spans="9:13">
      <c r="I69853" s="51"/>
      <c r="M69853" s="51"/>
    </row>
    <row r="69854" spans="9:13">
      <c r="I69854" s="51"/>
      <c r="M69854" s="51"/>
    </row>
    <row r="69855" spans="9:13">
      <c r="I69855" s="51"/>
      <c r="M69855" s="51"/>
    </row>
    <row r="69856" spans="9:13">
      <c r="I69856" s="51"/>
      <c r="M69856" s="51"/>
    </row>
    <row r="69857" spans="9:13">
      <c r="I69857" s="51"/>
      <c r="M69857" s="51"/>
    </row>
    <row r="69858" spans="9:13">
      <c r="I69858" s="51"/>
      <c r="M69858" s="51"/>
    </row>
    <row r="69859" spans="9:13">
      <c r="I69859" s="51"/>
      <c r="M69859" s="51"/>
    </row>
    <row r="69860" spans="9:13">
      <c r="I69860" s="51"/>
      <c r="M69860" s="51"/>
    </row>
    <row r="69861" spans="9:13">
      <c r="I69861" s="51"/>
      <c r="M69861" s="51"/>
    </row>
    <row r="69862" spans="9:13">
      <c r="I69862" s="51"/>
      <c r="M69862" s="51"/>
    </row>
    <row r="69863" spans="9:13">
      <c r="I69863" s="51"/>
      <c r="M69863" s="51"/>
    </row>
    <row r="69864" spans="9:13">
      <c r="I69864" s="51"/>
      <c r="M69864" s="51"/>
    </row>
    <row r="69865" spans="9:13">
      <c r="I69865" s="51"/>
      <c r="M69865" s="51"/>
    </row>
    <row r="69866" spans="9:13">
      <c r="I69866" s="51"/>
      <c r="M69866" s="51"/>
    </row>
    <row r="69867" spans="9:13">
      <c r="I69867" s="51"/>
      <c r="M69867" s="51"/>
    </row>
    <row r="69868" spans="9:13">
      <c r="I69868" s="51"/>
      <c r="M69868" s="51"/>
    </row>
    <row r="69869" spans="9:13">
      <c r="I69869" s="51"/>
      <c r="M69869" s="51"/>
    </row>
    <row r="69870" spans="9:13">
      <c r="I69870" s="51"/>
      <c r="M69870" s="51"/>
    </row>
    <row r="69871" spans="9:13">
      <c r="I69871" s="51"/>
      <c r="M69871" s="51"/>
    </row>
    <row r="69872" spans="9:13">
      <c r="I69872" s="51"/>
      <c r="M69872" s="51"/>
    </row>
    <row r="69873" spans="9:13">
      <c r="I69873" s="51"/>
      <c r="M69873" s="51"/>
    </row>
    <row r="69874" spans="9:13">
      <c r="I69874" s="51"/>
      <c r="M69874" s="51"/>
    </row>
    <row r="69875" spans="9:13">
      <c r="I69875" s="51"/>
      <c r="M69875" s="51"/>
    </row>
    <row r="69876" spans="9:13">
      <c r="I69876" s="51"/>
      <c r="M69876" s="51"/>
    </row>
    <row r="69877" spans="9:13">
      <c r="I69877" s="51"/>
      <c r="M69877" s="51"/>
    </row>
    <row r="69878" spans="9:13">
      <c r="I69878" s="51"/>
      <c r="M69878" s="51"/>
    </row>
    <row r="69879" spans="9:13">
      <c r="I69879" s="51"/>
      <c r="M69879" s="51"/>
    </row>
    <row r="69880" spans="9:13">
      <c r="I69880" s="51"/>
      <c r="M69880" s="51"/>
    </row>
    <row r="69881" spans="9:13">
      <c r="I69881" s="51"/>
      <c r="M69881" s="51"/>
    </row>
    <row r="69882" spans="9:13">
      <c r="I69882" s="51"/>
      <c r="M69882" s="51"/>
    </row>
    <row r="69883" spans="9:13">
      <c r="I69883" s="51"/>
      <c r="M69883" s="51"/>
    </row>
    <row r="69884" spans="9:13">
      <c r="I69884" s="51"/>
      <c r="M69884" s="51"/>
    </row>
    <row r="69885" spans="9:13">
      <c r="I69885" s="51"/>
      <c r="M69885" s="51"/>
    </row>
    <row r="69886" spans="9:13">
      <c r="I69886" s="51"/>
      <c r="M69886" s="51"/>
    </row>
    <row r="69887" spans="9:13">
      <c r="I69887" s="51"/>
      <c r="M69887" s="51"/>
    </row>
    <row r="69888" spans="9:13">
      <c r="I69888" s="51"/>
      <c r="M69888" s="51"/>
    </row>
    <row r="69889" spans="9:13">
      <c r="I69889" s="51"/>
      <c r="M69889" s="51"/>
    </row>
    <row r="69890" spans="9:13">
      <c r="I69890" s="51"/>
      <c r="M69890" s="51"/>
    </row>
    <row r="69891" spans="9:13">
      <c r="I69891" s="51"/>
      <c r="M69891" s="51"/>
    </row>
    <row r="69892" spans="9:13">
      <c r="I69892" s="51"/>
      <c r="M69892" s="51"/>
    </row>
    <row r="69893" spans="9:13">
      <c r="I69893" s="51"/>
      <c r="M69893" s="51"/>
    </row>
    <row r="69894" spans="9:13">
      <c r="I69894" s="51"/>
      <c r="M69894" s="51"/>
    </row>
    <row r="69895" spans="9:13">
      <c r="I69895" s="51"/>
      <c r="M69895" s="51"/>
    </row>
    <row r="69896" spans="9:13">
      <c r="I69896" s="51"/>
      <c r="M69896" s="51"/>
    </row>
    <row r="69897" spans="9:13">
      <c r="I69897" s="51"/>
      <c r="M69897" s="51"/>
    </row>
    <row r="69898" spans="9:13">
      <c r="I69898" s="51"/>
      <c r="M69898" s="51"/>
    </row>
    <row r="69899" spans="9:13">
      <c r="I69899" s="51"/>
      <c r="M69899" s="51"/>
    </row>
    <row r="69900" spans="9:13">
      <c r="I69900" s="51"/>
      <c r="M69900" s="51"/>
    </row>
    <row r="69901" spans="9:13">
      <c r="I69901" s="51"/>
      <c r="M69901" s="51"/>
    </row>
    <row r="69902" spans="9:13">
      <c r="I69902" s="51"/>
      <c r="M69902" s="51"/>
    </row>
    <row r="69903" spans="9:13">
      <c r="I69903" s="51"/>
      <c r="M69903" s="51"/>
    </row>
    <row r="69904" spans="9:13">
      <c r="I69904" s="51"/>
      <c r="M69904" s="51"/>
    </row>
    <row r="69905" spans="9:13">
      <c r="I69905" s="51"/>
      <c r="M69905" s="51"/>
    </row>
    <row r="69906" spans="9:13">
      <c r="I69906" s="51"/>
      <c r="M69906" s="51"/>
    </row>
    <row r="69907" spans="9:13">
      <c r="I69907" s="51"/>
      <c r="M69907" s="51"/>
    </row>
    <row r="69908" spans="9:13">
      <c r="I69908" s="51"/>
      <c r="M69908" s="51"/>
    </row>
    <row r="69909" spans="9:13">
      <c r="I69909" s="51"/>
      <c r="M69909" s="51"/>
    </row>
    <row r="69910" spans="9:13">
      <c r="I69910" s="51"/>
      <c r="M69910" s="51"/>
    </row>
    <row r="69911" spans="9:13">
      <c r="I69911" s="51"/>
      <c r="M69911" s="51"/>
    </row>
    <row r="69912" spans="9:13">
      <c r="I69912" s="51"/>
      <c r="M69912" s="51"/>
    </row>
    <row r="69913" spans="9:13">
      <c r="I69913" s="51"/>
      <c r="M69913" s="51"/>
    </row>
    <row r="69914" spans="9:13">
      <c r="I69914" s="51"/>
      <c r="M69914" s="51"/>
    </row>
    <row r="69915" spans="9:13">
      <c r="I69915" s="51"/>
      <c r="M69915" s="51"/>
    </row>
    <row r="69916" spans="9:13">
      <c r="I69916" s="51"/>
      <c r="M69916" s="51"/>
    </row>
    <row r="69917" spans="9:13">
      <c r="I69917" s="51"/>
      <c r="M69917" s="51"/>
    </row>
    <row r="69918" spans="9:13">
      <c r="I69918" s="51"/>
      <c r="M69918" s="51"/>
    </row>
    <row r="69919" spans="9:13">
      <c r="I69919" s="51"/>
      <c r="M69919" s="51"/>
    </row>
    <row r="69920" spans="9:13">
      <c r="I69920" s="51"/>
      <c r="M69920" s="51"/>
    </row>
    <row r="69921" spans="9:13">
      <c r="I69921" s="51"/>
      <c r="M69921" s="51"/>
    </row>
    <row r="69922" spans="9:13">
      <c r="I69922" s="51"/>
      <c r="M69922" s="51"/>
    </row>
    <row r="69923" spans="9:13">
      <c r="I69923" s="51"/>
      <c r="M69923" s="51"/>
    </row>
    <row r="69924" spans="9:13">
      <c r="I69924" s="51"/>
      <c r="M69924" s="51"/>
    </row>
    <row r="69925" spans="9:13">
      <c r="I69925" s="51"/>
      <c r="M69925" s="51"/>
    </row>
    <row r="69926" spans="9:13">
      <c r="I69926" s="51"/>
      <c r="M69926" s="51"/>
    </row>
    <row r="69927" spans="9:13">
      <c r="I69927" s="51"/>
      <c r="M69927" s="51"/>
    </row>
    <row r="69928" spans="9:13">
      <c r="I69928" s="51"/>
      <c r="M69928" s="51"/>
    </row>
    <row r="69929" spans="9:13">
      <c r="I69929" s="51"/>
      <c r="M69929" s="51"/>
    </row>
    <row r="69930" spans="9:13">
      <c r="I69930" s="51"/>
      <c r="M69930" s="51"/>
    </row>
    <row r="69931" spans="9:13">
      <c r="I69931" s="51"/>
      <c r="M69931" s="51"/>
    </row>
    <row r="69932" spans="9:13">
      <c r="I69932" s="51"/>
      <c r="M69932" s="51"/>
    </row>
    <row r="69933" spans="9:13">
      <c r="I69933" s="51"/>
      <c r="M69933" s="51"/>
    </row>
    <row r="69934" spans="9:13">
      <c r="I69934" s="51"/>
      <c r="M69934" s="51"/>
    </row>
    <row r="69935" spans="9:13">
      <c r="I69935" s="51"/>
      <c r="M69935" s="51"/>
    </row>
    <row r="69936" spans="9:13">
      <c r="I69936" s="51"/>
      <c r="M69936" s="51"/>
    </row>
    <row r="69937" spans="9:13">
      <c r="I69937" s="51"/>
      <c r="M69937" s="51"/>
    </row>
    <row r="69938" spans="9:13">
      <c r="I69938" s="51"/>
      <c r="M69938" s="51"/>
    </row>
    <row r="69939" spans="9:13">
      <c r="I69939" s="51"/>
      <c r="M69939" s="51"/>
    </row>
    <row r="69940" spans="9:13">
      <c r="I69940" s="51"/>
      <c r="M69940" s="51"/>
    </row>
    <row r="69941" spans="9:13">
      <c r="I69941" s="51"/>
      <c r="M69941" s="51"/>
    </row>
    <row r="69942" spans="9:13">
      <c r="I69942" s="51"/>
      <c r="M69942" s="51"/>
    </row>
    <row r="69943" spans="9:13">
      <c r="I69943" s="51"/>
      <c r="M69943" s="51"/>
    </row>
    <row r="69944" spans="9:13">
      <c r="I69944" s="51"/>
      <c r="M69944" s="51"/>
    </row>
    <row r="69945" spans="9:13">
      <c r="I69945" s="51"/>
      <c r="M69945" s="51"/>
    </row>
    <row r="69946" spans="9:13">
      <c r="I69946" s="51"/>
      <c r="M69946" s="51"/>
    </row>
    <row r="69947" spans="9:13">
      <c r="I69947" s="51"/>
      <c r="M69947" s="51"/>
    </row>
    <row r="69948" spans="9:13">
      <c r="I69948" s="51"/>
      <c r="M69948" s="51"/>
    </row>
    <row r="69949" spans="9:13">
      <c r="I69949" s="51"/>
      <c r="M69949" s="51"/>
    </row>
    <row r="69950" spans="9:13">
      <c r="I69950" s="51"/>
      <c r="M69950" s="51"/>
    </row>
    <row r="69951" spans="9:13">
      <c r="I69951" s="51"/>
      <c r="M69951" s="51"/>
    </row>
    <row r="69952" spans="9:13">
      <c r="I69952" s="51"/>
      <c r="M69952" s="51"/>
    </row>
    <row r="69953" spans="9:13">
      <c r="I69953" s="51"/>
      <c r="M69953" s="51"/>
    </row>
    <row r="69954" spans="9:13">
      <c r="I69954" s="51"/>
      <c r="M69954" s="51"/>
    </row>
    <row r="69955" spans="9:13">
      <c r="I69955" s="51"/>
      <c r="M69955" s="51"/>
    </row>
    <row r="69956" spans="9:13">
      <c r="I69956" s="51"/>
      <c r="M69956" s="51"/>
    </row>
    <row r="69957" spans="9:13">
      <c r="I69957" s="51"/>
      <c r="M69957" s="51"/>
    </row>
    <row r="69958" spans="9:13">
      <c r="I69958" s="51"/>
      <c r="M69958" s="51"/>
    </row>
    <row r="69959" spans="9:13">
      <c r="I69959" s="51"/>
      <c r="M69959" s="51"/>
    </row>
    <row r="69960" spans="9:13">
      <c r="I69960" s="51"/>
      <c r="M69960" s="51"/>
    </row>
    <row r="69961" spans="9:13">
      <c r="I69961" s="51"/>
      <c r="M69961" s="51"/>
    </row>
    <row r="69962" spans="9:13">
      <c r="I69962" s="51"/>
      <c r="M69962" s="51"/>
    </row>
    <row r="69963" spans="9:13">
      <c r="I69963" s="51"/>
      <c r="M69963" s="51"/>
    </row>
    <row r="69964" spans="9:13">
      <c r="I69964" s="51"/>
      <c r="M69964" s="51"/>
    </row>
    <row r="69965" spans="9:13">
      <c r="I69965" s="51"/>
      <c r="M69965" s="51"/>
    </row>
    <row r="69966" spans="9:13">
      <c r="I69966" s="51"/>
      <c r="M69966" s="51"/>
    </row>
    <row r="69967" spans="9:13">
      <c r="I69967" s="51"/>
      <c r="M69967" s="51"/>
    </row>
    <row r="69968" spans="9:13">
      <c r="I69968" s="51"/>
      <c r="M69968" s="51"/>
    </row>
    <row r="69969" spans="9:13">
      <c r="I69969" s="51"/>
      <c r="M69969" s="51"/>
    </row>
    <row r="69970" spans="9:13">
      <c r="I69970" s="51"/>
      <c r="M69970" s="51"/>
    </row>
    <row r="69971" spans="9:13">
      <c r="I69971" s="51"/>
      <c r="M69971" s="51"/>
    </row>
    <row r="69972" spans="9:13">
      <c r="I69972" s="51"/>
      <c r="M69972" s="51"/>
    </row>
    <row r="69973" spans="9:13">
      <c r="I69973" s="51"/>
      <c r="M69973" s="51"/>
    </row>
    <row r="69974" spans="9:13">
      <c r="I69974" s="51"/>
      <c r="M69974" s="51"/>
    </row>
    <row r="69975" spans="9:13">
      <c r="I69975" s="51"/>
      <c r="M69975" s="51"/>
    </row>
    <row r="69976" spans="9:13">
      <c r="I69976" s="51"/>
      <c r="M69976" s="51"/>
    </row>
    <row r="69977" spans="9:13">
      <c r="I69977" s="51"/>
      <c r="M69977" s="51"/>
    </row>
    <row r="69978" spans="9:13">
      <c r="I69978" s="51"/>
      <c r="M69978" s="51"/>
    </row>
    <row r="69979" spans="9:13">
      <c r="I69979" s="51"/>
      <c r="M69979" s="51"/>
    </row>
    <row r="69980" spans="9:13">
      <c r="I69980" s="51"/>
      <c r="M69980" s="51"/>
    </row>
    <row r="69981" spans="9:13">
      <c r="I69981" s="51"/>
      <c r="M69981" s="51"/>
    </row>
    <row r="69982" spans="9:13">
      <c r="I69982" s="51"/>
      <c r="M69982" s="51"/>
    </row>
    <row r="69983" spans="9:13">
      <c r="I69983" s="51"/>
      <c r="M69983" s="51"/>
    </row>
    <row r="69984" spans="9:13">
      <c r="I69984" s="51"/>
      <c r="M69984" s="51"/>
    </row>
    <row r="69985" spans="9:13">
      <c r="I69985" s="51"/>
      <c r="M69985" s="51"/>
    </row>
    <row r="69986" spans="9:13">
      <c r="I69986" s="51"/>
      <c r="M69986" s="51"/>
    </row>
    <row r="69987" spans="9:13">
      <c r="I69987" s="51"/>
      <c r="M69987" s="51"/>
    </row>
    <row r="69988" spans="9:13">
      <c r="I69988" s="51"/>
      <c r="M69988" s="51"/>
    </row>
    <row r="69989" spans="9:13">
      <c r="I69989" s="51"/>
      <c r="M69989" s="51"/>
    </row>
    <row r="69990" spans="9:13">
      <c r="I69990" s="51"/>
      <c r="M69990" s="51"/>
    </row>
    <row r="69991" spans="9:13">
      <c r="I69991" s="51"/>
      <c r="M69991" s="51"/>
    </row>
    <row r="69992" spans="9:13">
      <c r="I69992" s="51"/>
      <c r="M69992" s="51"/>
    </row>
    <row r="69993" spans="9:13">
      <c r="I69993" s="51"/>
      <c r="M69993" s="51"/>
    </row>
    <row r="69994" spans="9:13">
      <c r="I69994" s="51"/>
      <c r="M69994" s="51"/>
    </row>
    <row r="69995" spans="9:13">
      <c r="I69995" s="51"/>
      <c r="M69995" s="51"/>
    </row>
    <row r="69996" spans="9:13">
      <c r="I69996" s="51"/>
      <c r="M69996" s="51"/>
    </row>
    <row r="69997" spans="9:13">
      <c r="I69997" s="51"/>
      <c r="M69997" s="51"/>
    </row>
    <row r="69998" spans="9:13">
      <c r="I69998" s="51"/>
      <c r="M69998" s="51"/>
    </row>
    <row r="69999" spans="9:13">
      <c r="I69999" s="51"/>
      <c r="M69999" s="51"/>
    </row>
    <row r="70000" spans="9:13">
      <c r="I70000" s="51"/>
      <c r="M70000" s="51"/>
    </row>
    <row r="70001" spans="9:13">
      <c r="I70001" s="51"/>
      <c r="M70001" s="51"/>
    </row>
    <row r="70002" spans="9:13">
      <c r="I70002" s="51"/>
      <c r="M70002" s="51"/>
    </row>
    <row r="70003" spans="9:13">
      <c r="I70003" s="51"/>
      <c r="M70003" s="51"/>
    </row>
    <row r="70004" spans="9:13">
      <c r="I70004" s="51"/>
      <c r="M70004" s="51"/>
    </row>
    <row r="70005" spans="9:13">
      <c r="I70005" s="51"/>
      <c r="M70005" s="51"/>
    </row>
    <row r="70006" spans="9:13">
      <c r="I70006" s="51"/>
      <c r="M70006" s="51"/>
    </row>
    <row r="70007" spans="9:13">
      <c r="I70007" s="51"/>
      <c r="M70007" s="51"/>
    </row>
    <row r="70008" spans="9:13">
      <c r="I70008" s="51"/>
      <c r="M70008" s="51"/>
    </row>
    <row r="70009" spans="9:13">
      <c r="I70009" s="51"/>
      <c r="M70009" s="51"/>
    </row>
    <row r="70010" spans="9:13">
      <c r="I70010" s="51"/>
      <c r="M70010" s="51"/>
    </row>
    <row r="70011" spans="9:13">
      <c r="I70011" s="51"/>
      <c r="M70011" s="51"/>
    </row>
    <row r="70012" spans="9:13">
      <c r="I70012" s="51"/>
      <c r="M70012" s="51"/>
    </row>
    <row r="70013" spans="9:13">
      <c r="I70013" s="51"/>
      <c r="M70013" s="51"/>
    </row>
    <row r="70014" spans="9:13">
      <c r="I70014" s="51"/>
      <c r="M70014" s="51"/>
    </row>
    <row r="70015" spans="9:13">
      <c r="I70015" s="51"/>
      <c r="M70015" s="51"/>
    </row>
    <row r="70016" spans="9:13">
      <c r="I70016" s="51"/>
      <c r="M70016" s="51"/>
    </row>
    <row r="70017" spans="9:13">
      <c r="I70017" s="51"/>
      <c r="M70017" s="51"/>
    </row>
    <row r="70018" spans="9:13">
      <c r="I70018" s="51"/>
      <c r="M70018" s="51"/>
    </row>
    <row r="70019" spans="9:13">
      <c r="I70019" s="51"/>
      <c r="M70019" s="51"/>
    </row>
    <row r="70020" spans="9:13">
      <c r="I70020" s="51"/>
      <c r="M70020" s="51"/>
    </row>
    <row r="70021" spans="9:13">
      <c r="I70021" s="51"/>
      <c r="M70021" s="51"/>
    </row>
    <row r="70022" spans="9:13">
      <c r="I70022" s="51"/>
      <c r="M70022" s="51"/>
    </row>
    <row r="70023" spans="9:13">
      <c r="I70023" s="51"/>
      <c r="M70023" s="51"/>
    </row>
    <row r="70024" spans="9:13">
      <c r="I70024" s="51"/>
      <c r="M70024" s="51"/>
    </row>
    <row r="70025" spans="9:13">
      <c r="I70025" s="51"/>
      <c r="M70025" s="51"/>
    </row>
    <row r="70026" spans="9:13">
      <c r="I70026" s="51"/>
      <c r="M70026" s="51"/>
    </row>
    <row r="70027" spans="9:13">
      <c r="I70027" s="51"/>
      <c r="M70027" s="51"/>
    </row>
    <row r="70028" spans="9:13">
      <c r="I70028" s="51"/>
      <c r="M70028" s="51"/>
    </row>
    <row r="70029" spans="9:13">
      <c r="I70029" s="51"/>
      <c r="M70029" s="51"/>
    </row>
    <row r="70030" spans="9:13">
      <c r="I70030" s="51"/>
      <c r="M70030" s="51"/>
    </row>
    <row r="70031" spans="9:13">
      <c r="I70031" s="51"/>
      <c r="M70031" s="51"/>
    </row>
    <row r="70032" spans="9:13">
      <c r="I70032" s="51"/>
      <c r="M70032" s="51"/>
    </row>
    <row r="70033" spans="9:13">
      <c r="I70033" s="51"/>
      <c r="M70033" s="51"/>
    </row>
    <row r="70034" spans="9:13">
      <c r="I70034" s="51"/>
      <c r="M70034" s="51"/>
    </row>
    <row r="70035" spans="9:13">
      <c r="I70035" s="51"/>
      <c r="M70035" s="51"/>
    </row>
    <row r="70036" spans="9:13">
      <c r="I70036" s="51"/>
      <c r="M70036" s="51"/>
    </row>
    <row r="70037" spans="9:13">
      <c r="I70037" s="51"/>
      <c r="M70037" s="51"/>
    </row>
    <row r="70038" spans="9:13">
      <c r="I70038" s="51"/>
      <c r="M70038" s="51"/>
    </row>
    <row r="70039" spans="9:13">
      <c r="I70039" s="51"/>
      <c r="M70039" s="51"/>
    </row>
    <row r="70040" spans="9:13">
      <c r="I70040" s="51"/>
      <c r="M70040" s="51"/>
    </row>
    <row r="70041" spans="9:13">
      <c r="I70041" s="51"/>
      <c r="M70041" s="51"/>
    </row>
    <row r="70042" spans="9:13">
      <c r="I70042" s="51"/>
      <c r="M70042" s="51"/>
    </row>
    <row r="70043" spans="9:13">
      <c r="I70043" s="51"/>
      <c r="M70043" s="51"/>
    </row>
    <row r="70044" spans="9:13">
      <c r="I70044" s="51"/>
      <c r="M70044" s="51"/>
    </row>
    <row r="70045" spans="9:13">
      <c r="I70045" s="51"/>
      <c r="M70045" s="51"/>
    </row>
    <row r="70046" spans="9:13">
      <c r="I70046" s="51"/>
      <c r="M70046" s="51"/>
    </row>
    <row r="70047" spans="9:13">
      <c r="I70047" s="51"/>
      <c r="M70047" s="51"/>
    </row>
    <row r="70048" spans="9:13">
      <c r="I70048" s="51"/>
      <c r="M70048" s="51"/>
    </row>
    <row r="70049" spans="9:13">
      <c r="I70049" s="51"/>
      <c r="M70049" s="51"/>
    </row>
    <row r="70050" spans="9:13">
      <c r="I70050" s="51"/>
      <c r="M70050" s="51"/>
    </row>
    <row r="70051" spans="9:13">
      <c r="I70051" s="51"/>
      <c r="M70051" s="51"/>
    </row>
    <row r="70052" spans="9:13">
      <c r="I70052" s="51"/>
      <c r="M70052" s="51"/>
    </row>
    <row r="70053" spans="9:13">
      <c r="I70053" s="51"/>
      <c r="M70053" s="51"/>
    </row>
    <row r="70054" spans="9:13">
      <c r="I70054" s="51"/>
      <c r="M70054" s="51"/>
    </row>
    <row r="70055" spans="9:13">
      <c r="I70055" s="51"/>
      <c r="M70055" s="51"/>
    </row>
    <row r="70056" spans="9:13">
      <c r="I70056" s="51"/>
      <c r="M70056" s="51"/>
    </row>
    <row r="70057" spans="9:13">
      <c r="I70057" s="51"/>
      <c r="M70057" s="51"/>
    </row>
    <row r="70058" spans="9:13">
      <c r="I70058" s="51"/>
      <c r="M70058" s="51"/>
    </row>
    <row r="70059" spans="9:13">
      <c r="I70059" s="51"/>
      <c r="M70059" s="51"/>
    </row>
    <row r="70060" spans="9:13">
      <c r="I70060" s="51"/>
      <c r="M70060" s="51"/>
    </row>
    <row r="70061" spans="9:13">
      <c r="I70061" s="51"/>
      <c r="M70061" s="51"/>
    </row>
    <row r="70062" spans="9:13">
      <c r="I70062" s="51"/>
      <c r="M70062" s="51"/>
    </row>
    <row r="70063" spans="9:13">
      <c r="I70063" s="51"/>
      <c r="M70063" s="51"/>
    </row>
    <row r="70064" spans="9:13">
      <c r="I70064" s="51"/>
      <c r="M70064" s="51"/>
    </row>
    <row r="70065" spans="9:13">
      <c r="I70065" s="51"/>
      <c r="M70065" s="51"/>
    </row>
    <row r="70066" spans="9:13">
      <c r="I70066" s="51"/>
      <c r="M70066" s="51"/>
    </row>
    <row r="70067" spans="9:13">
      <c r="I70067" s="51"/>
      <c r="M70067" s="51"/>
    </row>
    <row r="70068" spans="9:13">
      <c r="I70068" s="51"/>
      <c r="M70068" s="51"/>
    </row>
    <row r="70069" spans="9:13">
      <c r="I70069" s="51"/>
      <c r="M70069" s="51"/>
    </row>
    <row r="70070" spans="9:13">
      <c r="I70070" s="51"/>
      <c r="M70070" s="51"/>
    </row>
    <row r="70071" spans="9:13">
      <c r="I70071" s="51"/>
      <c r="M70071" s="51"/>
    </row>
    <row r="70072" spans="9:13">
      <c r="I70072" s="51"/>
      <c r="M70072" s="51"/>
    </row>
    <row r="70073" spans="9:13">
      <c r="I70073" s="51"/>
      <c r="M70073" s="51"/>
    </row>
    <row r="70074" spans="9:13">
      <c r="I70074" s="51"/>
      <c r="M70074" s="51"/>
    </row>
    <row r="70075" spans="9:13">
      <c r="I70075" s="51"/>
      <c r="M70075" s="51"/>
    </row>
    <row r="70076" spans="9:13">
      <c r="I70076" s="51"/>
      <c r="M70076" s="51"/>
    </row>
    <row r="70077" spans="9:13">
      <c r="I70077" s="51"/>
      <c r="M70077" s="51"/>
    </row>
    <row r="70078" spans="9:13">
      <c r="I70078" s="51"/>
      <c r="M70078" s="51"/>
    </row>
    <row r="70079" spans="9:13">
      <c r="I70079" s="51"/>
      <c r="M70079" s="51"/>
    </row>
    <row r="70080" spans="9:13">
      <c r="I70080" s="51"/>
      <c r="M70080" s="51"/>
    </row>
    <row r="70081" spans="9:13">
      <c r="I70081" s="51"/>
      <c r="M70081" s="51"/>
    </row>
    <row r="70082" spans="9:13">
      <c r="I70082" s="51"/>
      <c r="M70082" s="51"/>
    </row>
    <row r="70083" spans="9:13">
      <c r="I70083" s="51"/>
      <c r="M70083" s="51"/>
    </row>
    <row r="70084" spans="9:13">
      <c r="I70084" s="51"/>
      <c r="M70084" s="51"/>
    </row>
    <row r="70085" spans="9:13">
      <c r="I70085" s="51"/>
      <c r="M70085" s="51"/>
    </row>
    <row r="70086" spans="9:13">
      <c r="I70086" s="51"/>
      <c r="M70086" s="51"/>
    </row>
    <row r="70087" spans="9:13">
      <c r="I70087" s="51"/>
      <c r="M70087" s="51"/>
    </row>
    <row r="70088" spans="9:13">
      <c r="I70088" s="51"/>
      <c r="M70088" s="51"/>
    </row>
    <row r="70089" spans="9:13">
      <c r="I70089" s="51"/>
      <c r="M70089" s="51"/>
    </row>
    <row r="70090" spans="9:13">
      <c r="I70090" s="51"/>
      <c r="M70090" s="51"/>
    </row>
    <row r="70091" spans="9:13">
      <c r="I70091" s="51"/>
      <c r="M70091" s="51"/>
    </row>
    <row r="70092" spans="9:13">
      <c r="I70092" s="51"/>
      <c r="M70092" s="51"/>
    </row>
    <row r="70093" spans="9:13">
      <c r="I70093" s="51"/>
      <c r="M70093" s="51"/>
    </row>
    <row r="70094" spans="9:13">
      <c r="I70094" s="51"/>
      <c r="M70094" s="51"/>
    </row>
    <row r="70095" spans="9:13">
      <c r="I70095" s="51"/>
      <c r="M70095" s="51"/>
    </row>
    <row r="70096" spans="9:13">
      <c r="I70096" s="51"/>
      <c r="M70096" s="51"/>
    </row>
    <row r="70097" spans="9:13">
      <c r="I70097" s="51"/>
      <c r="M70097" s="51"/>
    </row>
    <row r="70098" spans="9:13">
      <c r="I70098" s="51"/>
      <c r="M70098" s="51"/>
    </row>
    <row r="70099" spans="9:13">
      <c r="I70099" s="51"/>
      <c r="M70099" s="51"/>
    </row>
    <row r="70100" spans="9:13">
      <c r="I70100" s="51"/>
      <c r="M70100" s="51"/>
    </row>
    <row r="70101" spans="9:13">
      <c r="I70101" s="51"/>
      <c r="M70101" s="51"/>
    </row>
    <row r="70102" spans="9:13">
      <c r="I70102" s="51"/>
      <c r="M70102" s="51"/>
    </row>
    <row r="70103" spans="9:13">
      <c r="I70103" s="51"/>
      <c r="M70103" s="51"/>
    </row>
    <row r="70104" spans="9:13">
      <c r="I70104" s="51"/>
      <c r="M70104" s="51"/>
    </row>
    <row r="70105" spans="9:13">
      <c r="I70105" s="51"/>
      <c r="M70105" s="51"/>
    </row>
    <row r="70106" spans="9:13">
      <c r="I70106" s="51"/>
      <c r="M70106" s="51"/>
    </row>
    <row r="70107" spans="9:13">
      <c r="I70107" s="51"/>
      <c r="M70107" s="51"/>
    </row>
    <row r="70108" spans="9:13">
      <c r="I70108" s="51"/>
      <c r="M70108" s="51"/>
    </row>
    <row r="70109" spans="9:13">
      <c r="I70109" s="51"/>
      <c r="M70109" s="51"/>
    </row>
    <row r="70110" spans="9:13">
      <c r="I70110" s="51"/>
      <c r="M70110" s="51"/>
    </row>
    <row r="70111" spans="9:13">
      <c r="I70111" s="51"/>
      <c r="M70111" s="51"/>
    </row>
    <row r="70112" spans="9:13">
      <c r="I70112" s="51"/>
      <c r="M70112" s="51"/>
    </row>
    <row r="70113" spans="9:13">
      <c r="I70113" s="51"/>
      <c r="M70113" s="51"/>
    </row>
    <row r="70114" spans="9:13">
      <c r="I70114" s="51"/>
      <c r="M70114" s="51"/>
    </row>
    <row r="70115" spans="9:13">
      <c r="I70115" s="51"/>
      <c r="M70115" s="51"/>
    </row>
    <row r="70116" spans="9:13">
      <c r="I70116" s="51"/>
      <c r="M70116" s="51"/>
    </row>
    <row r="70117" spans="9:13">
      <c r="I70117" s="51"/>
      <c r="M70117" s="51"/>
    </row>
    <row r="70118" spans="9:13">
      <c r="I70118" s="51"/>
      <c r="M70118" s="51"/>
    </row>
    <row r="70119" spans="9:13">
      <c r="I70119" s="51"/>
      <c r="M70119" s="51"/>
    </row>
    <row r="70120" spans="9:13">
      <c r="I70120" s="51"/>
      <c r="M70120" s="51"/>
    </row>
    <row r="70121" spans="9:13">
      <c r="I70121" s="51"/>
      <c r="M70121" s="51"/>
    </row>
    <row r="70122" spans="9:13">
      <c r="I70122" s="51"/>
      <c r="M70122" s="51"/>
    </row>
    <row r="70123" spans="9:13">
      <c r="I70123" s="51"/>
      <c r="M70123" s="51"/>
    </row>
    <row r="70124" spans="9:13">
      <c r="I70124" s="51"/>
      <c r="M70124" s="51"/>
    </row>
    <row r="70125" spans="9:13">
      <c r="I70125" s="51"/>
      <c r="M70125" s="51"/>
    </row>
    <row r="70126" spans="9:13">
      <c r="I70126" s="51"/>
      <c r="M70126" s="51"/>
    </row>
    <row r="70127" spans="9:13">
      <c r="I70127" s="51"/>
      <c r="M70127" s="51"/>
    </row>
    <row r="70128" spans="9:13">
      <c r="I70128" s="51"/>
      <c r="M70128" s="51"/>
    </row>
    <row r="70129" spans="9:13">
      <c r="I70129" s="51"/>
      <c r="M70129" s="51"/>
    </row>
    <row r="70130" spans="9:13">
      <c r="I70130" s="51"/>
      <c r="M70130" s="51"/>
    </row>
    <row r="70131" spans="9:13">
      <c r="I70131" s="51"/>
      <c r="M70131" s="51"/>
    </row>
    <row r="70132" spans="9:13">
      <c r="I70132" s="51"/>
      <c r="M70132" s="51"/>
    </row>
    <row r="70133" spans="9:13">
      <c r="I70133" s="51"/>
      <c r="M70133" s="51"/>
    </row>
    <row r="70134" spans="9:13">
      <c r="I70134" s="51"/>
      <c r="M70134" s="51"/>
    </row>
    <row r="70135" spans="9:13">
      <c r="I70135" s="51"/>
      <c r="M70135" s="51"/>
    </row>
    <row r="70136" spans="9:13">
      <c r="I70136" s="51"/>
      <c r="M70136" s="51"/>
    </row>
    <row r="70137" spans="9:13">
      <c r="I70137" s="51"/>
      <c r="M70137" s="51"/>
    </row>
    <row r="70138" spans="9:13">
      <c r="I70138" s="51"/>
      <c r="M70138" s="51"/>
    </row>
    <row r="70139" spans="9:13">
      <c r="I70139" s="51"/>
      <c r="M70139" s="51"/>
    </row>
    <row r="70140" spans="9:13">
      <c r="I70140" s="51"/>
      <c r="M70140" s="51"/>
    </row>
    <row r="70141" spans="9:13">
      <c r="I70141" s="51"/>
      <c r="M70141" s="51"/>
    </row>
    <row r="70142" spans="9:13">
      <c r="I70142" s="51"/>
      <c r="M70142" s="51"/>
    </row>
    <row r="70143" spans="9:13">
      <c r="I70143" s="51"/>
      <c r="M70143" s="51"/>
    </row>
    <row r="70144" spans="9:13">
      <c r="I70144" s="51"/>
      <c r="M70144" s="51"/>
    </row>
    <row r="70145" spans="9:13">
      <c r="I70145" s="51"/>
      <c r="M70145" s="51"/>
    </row>
    <row r="70146" spans="9:13">
      <c r="I70146" s="51"/>
      <c r="M70146" s="51"/>
    </row>
    <row r="70147" spans="9:13">
      <c r="I70147" s="51"/>
      <c r="M70147" s="51"/>
    </row>
    <row r="70148" spans="9:13">
      <c r="I70148" s="51"/>
      <c r="M70148" s="51"/>
    </row>
    <row r="70149" spans="9:13">
      <c r="I70149" s="51"/>
      <c r="M70149" s="51"/>
    </row>
    <row r="70150" spans="9:13">
      <c r="I70150" s="51"/>
      <c r="M70150" s="51"/>
    </row>
    <row r="70151" spans="9:13">
      <c r="I70151" s="51"/>
      <c r="M70151" s="51"/>
    </row>
    <row r="70152" spans="9:13">
      <c r="I70152" s="51"/>
      <c r="M70152" s="51"/>
    </row>
    <row r="70153" spans="9:13">
      <c r="I70153" s="51"/>
      <c r="M70153" s="51"/>
    </row>
    <row r="70154" spans="9:13">
      <c r="I70154" s="51"/>
      <c r="M70154" s="51"/>
    </row>
    <row r="70155" spans="9:13">
      <c r="I70155" s="51"/>
      <c r="M70155" s="51"/>
    </row>
    <row r="70156" spans="9:13">
      <c r="I70156" s="51"/>
      <c r="M70156" s="51"/>
    </row>
    <row r="70157" spans="9:13">
      <c r="I70157" s="51"/>
      <c r="M70157" s="51"/>
    </row>
    <row r="70158" spans="9:13">
      <c r="I70158" s="51"/>
      <c r="M70158" s="51"/>
    </row>
    <row r="70159" spans="9:13">
      <c r="I70159" s="51"/>
      <c r="M70159" s="51"/>
    </row>
    <row r="70160" spans="9:13">
      <c r="I70160" s="51"/>
      <c r="M70160" s="51"/>
    </row>
    <row r="70161" spans="9:13">
      <c r="I70161" s="51"/>
      <c r="M70161" s="51"/>
    </row>
    <row r="70162" spans="9:13">
      <c r="I70162" s="51"/>
      <c r="M70162" s="51"/>
    </row>
    <row r="70163" spans="9:13">
      <c r="I70163" s="51"/>
      <c r="M70163" s="51"/>
    </row>
    <row r="70164" spans="9:13">
      <c r="I70164" s="51"/>
      <c r="M70164" s="51"/>
    </row>
    <row r="70165" spans="9:13">
      <c r="I70165" s="51"/>
      <c r="M70165" s="51"/>
    </row>
    <row r="70166" spans="9:13">
      <c r="I70166" s="51"/>
      <c r="M70166" s="51"/>
    </row>
    <row r="70167" spans="9:13">
      <c r="I70167" s="51"/>
      <c r="M70167" s="51"/>
    </row>
    <row r="70168" spans="9:13">
      <c r="I70168" s="51"/>
      <c r="M70168" s="51"/>
    </row>
    <row r="70169" spans="9:13">
      <c r="I70169" s="51"/>
      <c r="M70169" s="51"/>
    </row>
    <row r="70170" spans="9:13">
      <c r="I70170" s="51"/>
      <c r="M70170" s="51"/>
    </row>
    <row r="70171" spans="9:13">
      <c r="I70171" s="51"/>
      <c r="M70171" s="51"/>
    </row>
    <row r="70172" spans="9:13">
      <c r="I70172" s="51"/>
      <c r="M70172" s="51"/>
    </row>
    <row r="70173" spans="9:13">
      <c r="I70173" s="51"/>
      <c r="M70173" s="51"/>
    </row>
    <row r="70174" spans="9:13">
      <c r="I70174" s="51"/>
      <c r="M70174" s="51"/>
    </row>
    <row r="70175" spans="9:13">
      <c r="I70175" s="51"/>
      <c r="M70175" s="51"/>
    </row>
    <row r="70176" spans="9:13">
      <c r="I70176" s="51"/>
      <c r="M70176" s="51"/>
    </row>
    <row r="70177" spans="9:13">
      <c r="I70177" s="51"/>
      <c r="M70177" s="51"/>
    </row>
    <row r="70178" spans="9:13">
      <c r="I70178" s="51"/>
      <c r="M70178" s="51"/>
    </row>
    <row r="70179" spans="9:13">
      <c r="I70179" s="51"/>
      <c r="M70179" s="51"/>
    </row>
    <row r="70180" spans="9:13">
      <c r="I70180" s="51"/>
      <c r="M70180" s="51"/>
    </row>
    <row r="70181" spans="9:13">
      <c r="I70181" s="51"/>
      <c r="M70181" s="51"/>
    </row>
    <row r="70182" spans="9:13">
      <c r="I70182" s="51"/>
      <c r="M70182" s="51"/>
    </row>
    <row r="70183" spans="9:13">
      <c r="I70183" s="51"/>
      <c r="M70183" s="51"/>
    </row>
    <row r="70184" spans="9:13">
      <c r="I70184" s="51"/>
      <c r="M70184" s="51"/>
    </row>
    <row r="70185" spans="9:13">
      <c r="I70185" s="51"/>
      <c r="M70185" s="51"/>
    </row>
    <row r="70186" spans="9:13">
      <c r="I70186" s="51"/>
      <c r="M70186" s="51"/>
    </row>
    <row r="70187" spans="9:13">
      <c r="I70187" s="51"/>
      <c r="M70187" s="51"/>
    </row>
    <row r="70188" spans="9:13">
      <c r="I70188" s="51"/>
      <c r="M70188" s="51"/>
    </row>
    <row r="70189" spans="9:13">
      <c r="I70189" s="51"/>
      <c r="M70189" s="51"/>
    </row>
    <row r="70190" spans="9:13">
      <c r="I70190" s="51"/>
      <c r="M70190" s="51"/>
    </row>
    <row r="70191" spans="9:13">
      <c r="I70191" s="51"/>
      <c r="M70191" s="51"/>
    </row>
    <row r="70192" spans="9:13">
      <c r="I70192" s="51"/>
      <c r="M70192" s="51"/>
    </row>
    <row r="70193" spans="9:13">
      <c r="I70193" s="51"/>
      <c r="M70193" s="51"/>
    </row>
    <row r="70194" spans="9:13">
      <c r="I70194" s="51"/>
      <c r="M70194" s="51"/>
    </row>
    <row r="70195" spans="9:13">
      <c r="I70195" s="51"/>
      <c r="M70195" s="51"/>
    </row>
    <row r="70196" spans="9:13">
      <c r="I70196" s="51"/>
      <c r="M70196" s="51"/>
    </row>
    <row r="70197" spans="9:13">
      <c r="I70197" s="51"/>
      <c r="M70197" s="51"/>
    </row>
    <row r="70198" spans="9:13">
      <c r="I70198" s="51"/>
      <c r="M70198" s="51"/>
    </row>
    <row r="70199" spans="9:13">
      <c r="I70199" s="51"/>
      <c r="M70199" s="51"/>
    </row>
    <row r="70200" spans="9:13">
      <c r="I70200" s="51"/>
      <c r="M70200" s="51"/>
    </row>
    <row r="70201" spans="9:13">
      <c r="I70201" s="51"/>
      <c r="M70201" s="51"/>
    </row>
    <row r="70202" spans="9:13">
      <c r="I70202" s="51"/>
      <c r="M70202" s="51"/>
    </row>
    <row r="70203" spans="9:13">
      <c r="I70203" s="51"/>
      <c r="M70203" s="51"/>
    </row>
    <row r="70204" spans="9:13">
      <c r="I70204" s="51"/>
      <c r="M70204" s="51"/>
    </row>
    <row r="70205" spans="9:13">
      <c r="I70205" s="51"/>
      <c r="M70205" s="51"/>
    </row>
    <row r="70206" spans="9:13">
      <c r="I70206" s="51"/>
      <c r="M70206" s="51"/>
    </row>
    <row r="70207" spans="9:13">
      <c r="I70207" s="51"/>
      <c r="M70207" s="51"/>
    </row>
    <row r="70208" spans="9:13">
      <c r="I70208" s="51"/>
      <c r="M70208" s="51"/>
    </row>
    <row r="70209" spans="9:13">
      <c r="I70209" s="51"/>
      <c r="M70209" s="51"/>
    </row>
    <row r="70210" spans="9:13">
      <c r="I70210" s="51"/>
      <c r="M70210" s="51"/>
    </row>
    <row r="70211" spans="9:13">
      <c r="I70211" s="51"/>
      <c r="M70211" s="51"/>
    </row>
    <row r="70212" spans="9:13">
      <c r="I70212" s="51"/>
      <c r="M70212" s="51"/>
    </row>
    <row r="70213" spans="9:13">
      <c r="I70213" s="51"/>
      <c r="M70213" s="51"/>
    </row>
    <row r="70214" spans="9:13">
      <c r="I70214" s="51"/>
      <c r="M70214" s="51"/>
    </row>
    <row r="70215" spans="9:13">
      <c r="I70215" s="51"/>
      <c r="M70215" s="51"/>
    </row>
    <row r="70216" spans="9:13">
      <c r="I70216" s="51"/>
      <c r="M70216" s="51"/>
    </row>
    <row r="70217" spans="9:13">
      <c r="I70217" s="51"/>
      <c r="M70217" s="51"/>
    </row>
    <row r="70218" spans="9:13">
      <c r="I70218" s="51"/>
      <c r="M70218" s="51"/>
    </row>
    <row r="70219" spans="9:13">
      <c r="I70219" s="51"/>
      <c r="M70219" s="51"/>
    </row>
    <row r="70220" spans="9:13">
      <c r="I70220" s="51"/>
      <c r="M70220" s="51"/>
    </row>
    <row r="70221" spans="9:13">
      <c r="I70221" s="51"/>
      <c r="M70221" s="51"/>
    </row>
    <row r="70222" spans="9:13">
      <c r="I70222" s="51"/>
      <c r="M70222" s="51"/>
    </row>
    <row r="70223" spans="9:13">
      <c r="I70223" s="51"/>
      <c r="M70223" s="51"/>
    </row>
    <row r="70224" spans="9:13">
      <c r="I70224" s="51"/>
      <c r="M70224" s="51"/>
    </row>
    <row r="70225" spans="9:13">
      <c r="I70225" s="51"/>
      <c r="M70225" s="51"/>
    </row>
    <row r="70226" spans="9:13">
      <c r="I70226" s="51"/>
      <c r="M70226" s="51"/>
    </row>
    <row r="70227" spans="9:13">
      <c r="I70227" s="51"/>
      <c r="M70227" s="51"/>
    </row>
    <row r="70228" spans="9:13">
      <c r="I70228" s="51"/>
      <c r="M70228" s="51"/>
    </row>
    <row r="70229" spans="9:13">
      <c r="I70229" s="51"/>
      <c r="M70229" s="51"/>
    </row>
    <row r="70230" spans="9:13">
      <c r="I70230" s="51"/>
      <c r="M70230" s="51"/>
    </row>
    <row r="70231" spans="9:13">
      <c r="I70231" s="51"/>
      <c r="M70231" s="51"/>
    </row>
    <row r="70232" spans="9:13">
      <c r="I70232" s="51"/>
      <c r="M70232" s="51"/>
    </row>
    <row r="70233" spans="9:13">
      <c r="I70233" s="51"/>
      <c r="M70233" s="51"/>
    </row>
    <row r="70234" spans="9:13">
      <c r="I70234" s="51"/>
      <c r="M70234" s="51"/>
    </row>
    <row r="70235" spans="9:13">
      <c r="I70235" s="51"/>
      <c r="M70235" s="51"/>
    </row>
    <row r="70236" spans="9:13">
      <c r="I70236" s="51"/>
      <c r="M70236" s="51"/>
    </row>
    <row r="70237" spans="9:13">
      <c r="I70237" s="51"/>
      <c r="M70237" s="51"/>
    </row>
    <row r="70238" spans="9:13">
      <c r="I70238" s="51"/>
      <c r="M70238" s="51"/>
    </row>
    <row r="70239" spans="9:13">
      <c r="I70239" s="51"/>
      <c r="M70239" s="51"/>
    </row>
    <row r="70240" spans="9:13">
      <c r="I70240" s="51"/>
      <c r="M70240" s="51"/>
    </row>
    <row r="70241" spans="9:13">
      <c r="I70241" s="51"/>
      <c r="M70241" s="51"/>
    </row>
    <row r="70242" spans="9:13">
      <c r="I70242" s="51"/>
      <c r="M70242" s="51"/>
    </row>
    <row r="70243" spans="9:13">
      <c r="I70243" s="51"/>
      <c r="M70243" s="51"/>
    </row>
    <row r="70244" spans="9:13">
      <c r="I70244" s="51"/>
      <c r="M70244" s="51"/>
    </row>
    <row r="70245" spans="9:13">
      <c r="I70245" s="51"/>
      <c r="M70245" s="51"/>
    </row>
    <row r="70246" spans="9:13">
      <c r="I70246" s="51"/>
      <c r="M70246" s="51"/>
    </row>
    <row r="70247" spans="9:13">
      <c r="I70247" s="51"/>
      <c r="M70247" s="51"/>
    </row>
    <row r="70248" spans="9:13">
      <c r="I70248" s="51"/>
      <c r="M70248" s="51"/>
    </row>
    <row r="70249" spans="9:13">
      <c r="I70249" s="51"/>
      <c r="M70249" s="51"/>
    </row>
    <row r="70250" spans="9:13">
      <c r="I70250" s="51"/>
      <c r="M70250" s="51"/>
    </row>
    <row r="70251" spans="9:13">
      <c r="I70251" s="51"/>
      <c r="M70251" s="51"/>
    </row>
    <row r="70252" spans="9:13">
      <c r="I70252" s="51"/>
      <c r="M70252" s="51"/>
    </row>
    <row r="70253" spans="9:13">
      <c r="I70253" s="51"/>
      <c r="M70253" s="51"/>
    </row>
    <row r="70254" spans="9:13">
      <c r="I70254" s="51"/>
      <c r="M70254" s="51"/>
    </row>
    <row r="70255" spans="9:13">
      <c r="I70255" s="51"/>
      <c r="M70255" s="51"/>
    </row>
    <row r="70256" spans="9:13">
      <c r="I70256" s="51"/>
      <c r="M70256" s="51"/>
    </row>
    <row r="70257" spans="9:13">
      <c r="I70257" s="51"/>
      <c r="M70257" s="51"/>
    </row>
    <row r="70258" spans="9:13">
      <c r="I70258" s="51"/>
      <c r="M70258" s="51"/>
    </row>
    <row r="70259" spans="9:13">
      <c r="I70259" s="51"/>
      <c r="M70259" s="51"/>
    </row>
    <row r="70260" spans="9:13">
      <c r="I70260" s="51"/>
      <c r="M70260" s="51"/>
    </row>
    <row r="70261" spans="9:13">
      <c r="I70261" s="51"/>
      <c r="M70261" s="51"/>
    </row>
    <row r="70262" spans="9:13">
      <c r="I70262" s="51"/>
      <c r="M70262" s="51"/>
    </row>
    <row r="70263" spans="9:13">
      <c r="I70263" s="51"/>
      <c r="M70263" s="51"/>
    </row>
    <row r="70264" spans="9:13">
      <c r="I70264" s="51"/>
      <c r="M70264" s="51"/>
    </row>
    <row r="70265" spans="9:13">
      <c r="I70265" s="51"/>
      <c r="M70265" s="51"/>
    </row>
    <row r="70266" spans="9:13">
      <c r="I70266" s="51"/>
      <c r="M70266" s="51"/>
    </row>
    <row r="70267" spans="9:13">
      <c r="I70267" s="51"/>
      <c r="M70267" s="51"/>
    </row>
    <row r="70268" spans="9:13">
      <c r="I70268" s="51"/>
      <c r="M70268" s="51"/>
    </row>
    <row r="70269" spans="9:13">
      <c r="I70269" s="51"/>
      <c r="M70269" s="51"/>
    </row>
    <row r="70270" spans="9:13">
      <c r="I70270" s="51"/>
      <c r="M70270" s="51"/>
    </row>
    <row r="70271" spans="9:13">
      <c r="I70271" s="51"/>
      <c r="M70271" s="51"/>
    </row>
    <row r="70272" spans="9:13">
      <c r="I70272" s="51"/>
      <c r="M70272" s="51"/>
    </row>
    <row r="70273" spans="9:13">
      <c r="I70273" s="51"/>
      <c r="M70273" s="51"/>
    </row>
    <row r="70274" spans="9:13">
      <c r="I70274" s="51"/>
      <c r="M70274" s="51"/>
    </row>
    <row r="70275" spans="9:13">
      <c r="I70275" s="51"/>
      <c r="M70275" s="51"/>
    </row>
    <row r="70276" spans="9:13">
      <c r="I70276" s="51"/>
      <c r="M70276" s="51"/>
    </row>
    <row r="70277" spans="9:13">
      <c r="I70277" s="51"/>
      <c r="M70277" s="51"/>
    </row>
    <row r="70278" spans="9:13">
      <c r="I70278" s="51"/>
      <c r="M70278" s="51"/>
    </row>
    <row r="70279" spans="9:13">
      <c r="I70279" s="51"/>
      <c r="M70279" s="51"/>
    </row>
    <row r="70280" spans="9:13">
      <c r="I70280" s="51"/>
      <c r="M70280" s="51"/>
    </row>
    <row r="70281" spans="9:13">
      <c r="I70281" s="51"/>
      <c r="M70281" s="51"/>
    </row>
    <row r="70282" spans="9:13">
      <c r="I70282" s="51"/>
      <c r="M70282" s="51"/>
    </row>
    <row r="70283" spans="9:13">
      <c r="I70283" s="51"/>
      <c r="M70283" s="51"/>
    </row>
    <row r="70284" spans="9:13">
      <c r="I70284" s="51"/>
      <c r="M70284" s="51"/>
    </row>
    <row r="70285" spans="9:13">
      <c r="I70285" s="51"/>
      <c r="M70285" s="51"/>
    </row>
    <row r="70286" spans="9:13">
      <c r="I70286" s="51"/>
      <c r="M70286" s="51"/>
    </row>
    <row r="70287" spans="9:13">
      <c r="I70287" s="51"/>
      <c r="M70287" s="51"/>
    </row>
    <row r="70288" spans="9:13">
      <c r="I70288" s="51"/>
      <c r="M70288" s="51"/>
    </row>
    <row r="70289" spans="9:13">
      <c r="I70289" s="51"/>
      <c r="M70289" s="51"/>
    </row>
    <row r="70290" spans="9:13">
      <c r="I70290" s="51"/>
      <c r="M70290" s="51"/>
    </row>
    <row r="70291" spans="9:13">
      <c r="I70291" s="51"/>
      <c r="M70291" s="51"/>
    </row>
    <row r="70292" spans="9:13">
      <c r="I70292" s="51"/>
      <c r="M70292" s="51"/>
    </row>
    <row r="70293" spans="9:13">
      <c r="I70293" s="51"/>
      <c r="M70293" s="51"/>
    </row>
    <row r="70294" spans="9:13">
      <c r="I70294" s="51"/>
      <c r="M70294" s="51"/>
    </row>
    <row r="70295" spans="9:13">
      <c r="I70295" s="51"/>
      <c r="M70295" s="51"/>
    </row>
    <row r="70296" spans="9:13">
      <c r="I70296" s="51"/>
      <c r="M70296" s="51"/>
    </row>
    <row r="70297" spans="9:13">
      <c r="I70297" s="51"/>
      <c r="M70297" s="51"/>
    </row>
    <row r="70298" spans="9:13">
      <c r="I70298" s="51"/>
      <c r="M70298" s="51"/>
    </row>
    <row r="70299" spans="9:13">
      <c r="I70299" s="51"/>
      <c r="M70299" s="51"/>
    </row>
    <row r="70300" spans="9:13">
      <c r="I70300" s="51"/>
      <c r="M70300" s="51"/>
    </row>
    <row r="70301" spans="9:13">
      <c r="I70301" s="51"/>
      <c r="M70301" s="51"/>
    </row>
    <row r="70302" spans="9:13">
      <c r="I70302" s="51"/>
      <c r="M70302" s="51"/>
    </row>
    <row r="70303" spans="9:13">
      <c r="I70303" s="51"/>
      <c r="M70303" s="51"/>
    </row>
    <row r="70304" spans="9:13">
      <c r="I70304" s="51"/>
      <c r="M70304" s="51"/>
    </row>
    <row r="70305" spans="9:13">
      <c r="I70305" s="51"/>
      <c r="M70305" s="51"/>
    </row>
    <row r="70306" spans="9:13">
      <c r="I70306" s="51"/>
      <c r="M70306" s="51"/>
    </row>
    <row r="70307" spans="9:13">
      <c r="I70307" s="51"/>
      <c r="M70307" s="51"/>
    </row>
    <row r="70308" spans="9:13">
      <c r="I70308" s="51"/>
      <c r="M70308" s="51"/>
    </row>
    <row r="70309" spans="9:13">
      <c r="I70309" s="51"/>
      <c r="M70309" s="51"/>
    </row>
    <row r="70310" spans="9:13">
      <c r="I70310" s="51"/>
      <c r="M70310" s="51"/>
    </row>
    <row r="70311" spans="9:13">
      <c r="I70311" s="51"/>
      <c r="M70311" s="51"/>
    </row>
    <row r="70312" spans="9:13">
      <c r="I70312" s="51"/>
      <c r="M70312" s="51"/>
    </row>
    <row r="70313" spans="9:13">
      <c r="I70313" s="51"/>
      <c r="M70313" s="51"/>
    </row>
    <row r="70314" spans="9:13">
      <c r="I70314" s="51"/>
      <c r="M70314" s="51"/>
    </row>
    <row r="70315" spans="9:13">
      <c r="I70315" s="51"/>
      <c r="M70315" s="51"/>
    </row>
    <row r="70316" spans="9:13">
      <c r="I70316" s="51"/>
      <c r="M70316" s="51"/>
    </row>
    <row r="70317" spans="9:13">
      <c r="I70317" s="51"/>
      <c r="M70317" s="51"/>
    </row>
    <row r="70318" spans="9:13">
      <c r="I70318" s="51"/>
      <c r="M70318" s="51"/>
    </row>
    <row r="70319" spans="9:13">
      <c r="I70319" s="51"/>
      <c r="M70319" s="51"/>
    </row>
    <row r="70320" spans="9:13">
      <c r="I70320" s="51"/>
      <c r="M70320" s="51"/>
    </row>
    <row r="70321" spans="9:13">
      <c r="I70321" s="51"/>
      <c r="M70321" s="51"/>
    </row>
    <row r="70322" spans="9:13">
      <c r="I70322" s="51"/>
      <c r="M70322" s="51"/>
    </row>
    <row r="70323" spans="9:13">
      <c r="I70323" s="51"/>
      <c r="M70323" s="51"/>
    </row>
    <row r="70324" spans="9:13">
      <c r="I70324" s="51"/>
      <c r="M70324" s="51"/>
    </row>
    <row r="70325" spans="9:13">
      <c r="I70325" s="51"/>
      <c r="M70325" s="51"/>
    </row>
    <row r="70326" spans="9:13">
      <c r="I70326" s="51"/>
      <c r="M70326" s="51"/>
    </row>
    <row r="70327" spans="9:13">
      <c r="I70327" s="51"/>
      <c r="M70327" s="51"/>
    </row>
    <row r="70328" spans="9:13">
      <c r="I70328" s="51"/>
      <c r="M70328" s="51"/>
    </row>
    <row r="70329" spans="9:13">
      <c r="I70329" s="51"/>
      <c r="M70329" s="51"/>
    </row>
    <row r="70330" spans="9:13">
      <c r="I70330" s="51"/>
      <c r="M70330" s="51"/>
    </row>
    <row r="70331" spans="9:13">
      <c r="I70331" s="51"/>
      <c r="M70331" s="51"/>
    </row>
    <row r="70332" spans="9:13">
      <c r="I70332" s="51"/>
      <c r="M70332" s="51"/>
    </row>
    <row r="70333" spans="9:13">
      <c r="I70333" s="51"/>
      <c r="M70333" s="51"/>
    </row>
    <row r="70334" spans="9:13">
      <c r="I70334" s="51"/>
      <c r="M70334" s="51"/>
    </row>
    <row r="70335" spans="9:13">
      <c r="I70335" s="51"/>
      <c r="M70335" s="51"/>
    </row>
    <row r="70336" spans="9:13">
      <c r="I70336" s="51"/>
      <c r="M70336" s="51"/>
    </row>
    <row r="70337" spans="9:13">
      <c r="I70337" s="51"/>
      <c r="M70337" s="51"/>
    </row>
    <row r="70338" spans="9:13">
      <c r="I70338" s="51"/>
      <c r="M70338" s="51"/>
    </row>
    <row r="70339" spans="9:13">
      <c r="I70339" s="51"/>
      <c r="M70339" s="51"/>
    </row>
    <row r="70340" spans="9:13">
      <c r="I70340" s="51"/>
      <c r="M70340" s="51"/>
    </row>
    <row r="70341" spans="9:13">
      <c r="I70341" s="51"/>
      <c r="M70341" s="51"/>
    </row>
    <row r="70342" spans="9:13">
      <c r="I70342" s="51"/>
      <c r="M70342" s="51"/>
    </row>
    <row r="70343" spans="9:13">
      <c r="I70343" s="51"/>
      <c r="M70343" s="51"/>
    </row>
    <row r="70344" spans="9:13">
      <c r="I70344" s="51"/>
      <c r="M70344" s="51"/>
    </row>
    <row r="70345" spans="9:13">
      <c r="I70345" s="51"/>
      <c r="M70345" s="51"/>
    </row>
    <row r="70346" spans="9:13">
      <c r="I70346" s="51"/>
      <c r="M70346" s="51"/>
    </row>
    <row r="70347" spans="9:13">
      <c r="I70347" s="51"/>
      <c r="M70347" s="51"/>
    </row>
    <row r="70348" spans="9:13">
      <c r="I70348" s="51"/>
      <c r="M70348" s="51"/>
    </row>
    <row r="70349" spans="9:13">
      <c r="I70349" s="51"/>
      <c r="M70349" s="51"/>
    </row>
    <row r="70350" spans="9:13">
      <c r="I70350" s="51"/>
      <c r="M70350" s="51"/>
    </row>
    <row r="70351" spans="9:13">
      <c r="I70351" s="51"/>
      <c r="M70351" s="51"/>
    </row>
    <row r="70352" spans="9:13">
      <c r="I70352" s="51"/>
      <c r="M70352" s="51"/>
    </row>
    <row r="70353" spans="9:13">
      <c r="I70353" s="51"/>
      <c r="M70353" s="51"/>
    </row>
    <row r="70354" spans="9:13">
      <c r="I70354" s="51"/>
      <c r="M70354" s="51"/>
    </row>
    <row r="70355" spans="9:13">
      <c r="I70355" s="51"/>
      <c r="M70355" s="51"/>
    </row>
    <row r="70356" spans="9:13">
      <c r="I70356" s="51"/>
      <c r="M70356" s="51"/>
    </row>
    <row r="70357" spans="9:13">
      <c r="I70357" s="51"/>
      <c r="M70357" s="51"/>
    </row>
    <row r="70358" spans="9:13">
      <c r="I70358" s="51"/>
      <c r="M70358" s="51"/>
    </row>
    <row r="70359" spans="9:13">
      <c r="I70359" s="51"/>
      <c r="M70359" s="51"/>
    </row>
    <row r="70360" spans="9:13">
      <c r="I70360" s="51"/>
      <c r="M70360" s="51"/>
    </row>
    <row r="70361" spans="9:13">
      <c r="I70361" s="51"/>
      <c r="M70361" s="51"/>
    </row>
    <row r="70362" spans="9:13">
      <c r="I70362" s="51"/>
      <c r="M70362" s="51"/>
    </row>
    <row r="70363" spans="9:13">
      <c r="I70363" s="51"/>
      <c r="M70363" s="51"/>
    </row>
    <row r="70364" spans="9:13">
      <c r="I70364" s="51"/>
      <c r="M70364" s="51"/>
    </row>
    <row r="70365" spans="9:13">
      <c r="I70365" s="51"/>
      <c r="M70365" s="51"/>
    </row>
    <row r="70366" spans="9:13">
      <c r="I70366" s="51"/>
      <c r="M70366" s="51"/>
    </row>
    <row r="70367" spans="9:13">
      <c r="I70367" s="51"/>
      <c r="M70367" s="51"/>
    </row>
    <row r="70368" spans="9:13">
      <c r="I70368" s="51"/>
      <c r="M70368" s="51"/>
    </row>
    <row r="70369" spans="9:13">
      <c r="I70369" s="51"/>
      <c r="M70369" s="51"/>
    </row>
    <row r="70370" spans="9:13">
      <c r="I70370" s="51"/>
      <c r="M70370" s="51"/>
    </row>
    <row r="70371" spans="9:13">
      <c r="I70371" s="51"/>
      <c r="M70371" s="51"/>
    </row>
    <row r="70372" spans="9:13">
      <c r="I70372" s="51"/>
      <c r="M70372" s="51"/>
    </row>
    <row r="70373" spans="9:13">
      <c r="I70373" s="51"/>
      <c r="M70373" s="51"/>
    </row>
    <row r="70374" spans="9:13">
      <c r="I70374" s="51"/>
      <c r="M70374" s="51"/>
    </row>
    <row r="70375" spans="9:13">
      <c r="I70375" s="51"/>
      <c r="M70375" s="51"/>
    </row>
    <row r="70376" spans="9:13">
      <c r="I70376" s="51"/>
      <c r="M70376" s="51"/>
    </row>
    <row r="70377" spans="9:13">
      <c r="I70377" s="51"/>
      <c r="M70377" s="51"/>
    </row>
    <row r="70378" spans="9:13">
      <c r="I70378" s="51"/>
      <c r="M70378" s="51"/>
    </row>
    <row r="70379" spans="9:13">
      <c r="I70379" s="51"/>
      <c r="M70379" s="51"/>
    </row>
    <row r="70380" spans="9:13">
      <c r="I70380" s="51"/>
      <c r="M70380" s="51"/>
    </row>
    <row r="70381" spans="9:13">
      <c r="I70381" s="51"/>
      <c r="M70381" s="51"/>
    </row>
    <row r="70382" spans="9:13">
      <c r="I70382" s="51"/>
      <c r="M70382" s="51"/>
    </row>
    <row r="70383" spans="9:13">
      <c r="I70383" s="51"/>
      <c r="M70383" s="51"/>
    </row>
    <row r="70384" spans="9:13">
      <c r="I70384" s="51"/>
      <c r="M70384" s="51"/>
    </row>
    <row r="70385" spans="9:13">
      <c r="I70385" s="51"/>
      <c r="M70385" s="51"/>
    </row>
    <row r="70386" spans="9:13">
      <c r="I70386" s="51"/>
      <c r="M70386" s="51"/>
    </row>
    <row r="70387" spans="9:13">
      <c r="I70387" s="51"/>
      <c r="M70387" s="51"/>
    </row>
    <row r="70388" spans="9:13">
      <c r="I70388" s="51"/>
      <c r="M70388" s="51"/>
    </row>
    <row r="70389" spans="9:13">
      <c r="I70389" s="51"/>
      <c r="M70389" s="51"/>
    </row>
    <row r="70390" spans="9:13">
      <c r="I70390" s="51"/>
      <c r="M70390" s="51"/>
    </row>
    <row r="70391" spans="9:13">
      <c r="I70391" s="51"/>
      <c r="M70391" s="51"/>
    </row>
    <row r="70392" spans="9:13">
      <c r="I70392" s="51"/>
      <c r="M70392" s="51"/>
    </row>
    <row r="70393" spans="9:13">
      <c r="I70393" s="51"/>
      <c r="M70393" s="51"/>
    </row>
    <row r="70394" spans="9:13">
      <c r="I70394" s="51"/>
      <c r="M70394" s="51"/>
    </row>
    <row r="70395" spans="9:13">
      <c r="I70395" s="51"/>
      <c r="M70395" s="51"/>
    </row>
    <row r="70396" spans="9:13">
      <c r="I70396" s="51"/>
      <c r="M70396" s="51"/>
    </row>
    <row r="70397" spans="9:13">
      <c r="I70397" s="51"/>
      <c r="M70397" s="51"/>
    </row>
    <row r="70398" spans="9:13">
      <c r="I70398" s="51"/>
      <c r="M70398" s="51"/>
    </row>
    <row r="70399" spans="9:13">
      <c r="I70399" s="51"/>
      <c r="M70399" s="51"/>
    </row>
    <row r="70400" spans="9:13">
      <c r="I70400" s="51"/>
      <c r="M70400" s="51"/>
    </row>
    <row r="70401" spans="9:13">
      <c r="I70401" s="51"/>
      <c r="M70401" s="51"/>
    </row>
    <row r="70402" spans="9:13">
      <c r="I70402" s="51"/>
      <c r="M70402" s="51"/>
    </row>
    <row r="70403" spans="9:13">
      <c r="I70403" s="51"/>
      <c r="M70403" s="51"/>
    </row>
    <row r="70404" spans="9:13">
      <c r="I70404" s="51"/>
      <c r="M70404" s="51"/>
    </row>
    <row r="70405" spans="9:13">
      <c r="I70405" s="51"/>
      <c r="M70405" s="51"/>
    </row>
    <row r="70406" spans="9:13">
      <c r="I70406" s="51"/>
      <c r="M70406" s="51"/>
    </row>
    <row r="70407" spans="9:13">
      <c r="I70407" s="51"/>
      <c r="M70407" s="51"/>
    </row>
    <row r="70408" spans="9:13">
      <c r="I70408" s="51"/>
      <c r="M70408" s="51"/>
    </row>
    <row r="70409" spans="9:13">
      <c r="I70409" s="51"/>
      <c r="M70409" s="51"/>
    </row>
    <row r="70410" spans="9:13">
      <c r="I70410" s="51"/>
      <c r="M70410" s="51"/>
    </row>
    <row r="70411" spans="9:13">
      <c r="I70411" s="51"/>
      <c r="M70411" s="51"/>
    </row>
    <row r="70412" spans="9:13">
      <c r="I70412" s="51"/>
      <c r="M70412" s="51"/>
    </row>
    <row r="70413" spans="9:13">
      <c r="I70413" s="51"/>
      <c r="M70413" s="51"/>
    </row>
    <row r="70414" spans="9:13">
      <c r="I70414" s="51"/>
      <c r="M70414" s="51"/>
    </row>
    <row r="70415" spans="9:13">
      <c r="I70415" s="51"/>
      <c r="M70415" s="51"/>
    </row>
    <row r="70416" spans="9:13">
      <c r="I70416" s="51"/>
      <c r="M70416" s="51"/>
    </row>
    <row r="70417" spans="9:13">
      <c r="I70417" s="51"/>
      <c r="M70417" s="51"/>
    </row>
    <row r="70418" spans="9:13">
      <c r="I70418" s="51"/>
      <c r="M70418" s="51"/>
    </row>
    <row r="70419" spans="9:13">
      <c r="I70419" s="51"/>
      <c r="M70419" s="51"/>
    </row>
    <row r="70420" spans="9:13">
      <c r="I70420" s="51"/>
      <c r="M70420" s="51"/>
    </row>
    <row r="70421" spans="9:13">
      <c r="I70421" s="51"/>
      <c r="M70421" s="51"/>
    </row>
    <row r="70422" spans="9:13">
      <c r="I70422" s="51"/>
      <c r="M70422" s="51"/>
    </row>
    <row r="70423" spans="9:13">
      <c r="I70423" s="51"/>
      <c r="M70423" s="51"/>
    </row>
    <row r="70424" spans="9:13">
      <c r="I70424" s="51"/>
      <c r="M70424" s="51"/>
    </row>
    <row r="70425" spans="9:13">
      <c r="I70425" s="51"/>
      <c r="M70425" s="51"/>
    </row>
    <row r="70426" spans="9:13">
      <c r="I70426" s="51"/>
      <c r="M70426" s="51"/>
    </row>
    <row r="70427" spans="9:13">
      <c r="I70427" s="51"/>
      <c r="M70427" s="51"/>
    </row>
    <row r="70428" spans="9:13">
      <c r="I70428" s="51"/>
      <c r="M70428" s="51"/>
    </row>
    <row r="70429" spans="9:13">
      <c r="I70429" s="51"/>
      <c r="M70429" s="51"/>
    </row>
    <row r="70430" spans="9:13">
      <c r="I70430" s="51"/>
      <c r="M70430" s="51"/>
    </row>
    <row r="70431" spans="9:13">
      <c r="I70431" s="51"/>
      <c r="M70431" s="51"/>
    </row>
    <row r="70432" spans="9:13">
      <c r="I70432" s="51"/>
      <c r="M70432" s="51"/>
    </row>
    <row r="70433" spans="9:13">
      <c r="I70433" s="51"/>
      <c r="M70433" s="51"/>
    </row>
    <row r="70434" spans="9:13">
      <c r="I70434" s="51"/>
      <c r="M70434" s="51"/>
    </row>
    <row r="70435" spans="9:13">
      <c r="I70435" s="51"/>
      <c r="M70435" s="51"/>
    </row>
    <row r="70436" spans="9:13">
      <c r="I70436" s="51"/>
      <c r="M70436" s="51"/>
    </row>
    <row r="70437" spans="9:13">
      <c r="I70437" s="51"/>
      <c r="M70437" s="51"/>
    </row>
    <row r="70438" spans="9:13">
      <c r="I70438" s="51"/>
      <c r="M70438" s="51"/>
    </row>
    <row r="70439" spans="9:13">
      <c r="I70439" s="51"/>
      <c r="M70439" s="51"/>
    </row>
    <row r="70440" spans="9:13">
      <c r="I70440" s="51"/>
      <c r="M70440" s="51"/>
    </row>
    <row r="70441" spans="9:13">
      <c r="I70441" s="51"/>
      <c r="M70441" s="51"/>
    </row>
    <row r="70442" spans="9:13">
      <c r="I70442" s="51"/>
      <c r="M70442" s="51"/>
    </row>
    <row r="70443" spans="9:13">
      <c r="I70443" s="51"/>
      <c r="M70443" s="51"/>
    </row>
    <row r="70444" spans="9:13">
      <c r="I70444" s="51"/>
      <c r="M70444" s="51"/>
    </row>
    <row r="70445" spans="9:13">
      <c r="I70445" s="51"/>
      <c r="M70445" s="51"/>
    </row>
    <row r="70446" spans="9:13">
      <c r="I70446" s="51"/>
      <c r="M70446" s="51"/>
    </row>
    <row r="70447" spans="9:13">
      <c r="I70447" s="51"/>
      <c r="M70447" s="51"/>
    </row>
    <row r="70448" spans="9:13">
      <c r="I70448" s="51"/>
      <c r="M70448" s="51"/>
    </row>
    <row r="70449" spans="9:13">
      <c r="I70449" s="51"/>
      <c r="M70449" s="51"/>
    </row>
    <row r="70450" spans="9:13">
      <c r="I70450" s="51"/>
      <c r="M70450" s="51"/>
    </row>
    <row r="70451" spans="9:13">
      <c r="I70451" s="51"/>
      <c r="M70451" s="51"/>
    </row>
    <row r="70452" spans="9:13">
      <c r="I70452" s="51"/>
      <c r="M70452" s="51"/>
    </row>
    <row r="70453" spans="9:13">
      <c r="I70453" s="51"/>
      <c r="M70453" s="51"/>
    </row>
    <row r="70454" spans="9:13">
      <c r="I70454" s="51"/>
      <c r="M70454" s="51"/>
    </row>
    <row r="70455" spans="9:13">
      <c r="I70455" s="51"/>
      <c r="M70455" s="51"/>
    </row>
    <row r="70456" spans="9:13">
      <c r="I70456" s="51"/>
      <c r="M70456" s="51"/>
    </row>
    <row r="70457" spans="9:13">
      <c r="I70457" s="51"/>
      <c r="M70457" s="51"/>
    </row>
    <row r="70458" spans="9:13">
      <c r="I70458" s="51"/>
      <c r="M70458" s="51"/>
    </row>
    <row r="70459" spans="9:13">
      <c r="I70459" s="51"/>
      <c r="M70459" s="51"/>
    </row>
    <row r="70460" spans="9:13">
      <c r="I70460" s="51"/>
      <c r="M70460" s="51"/>
    </row>
    <row r="70461" spans="9:13">
      <c r="I70461" s="51"/>
      <c r="M70461" s="51"/>
    </row>
    <row r="70462" spans="9:13">
      <c r="I70462" s="51"/>
      <c r="M70462" s="51"/>
    </row>
    <row r="70463" spans="9:13">
      <c r="I70463" s="51"/>
      <c r="M70463" s="51"/>
    </row>
    <row r="70464" spans="9:13">
      <c r="I70464" s="51"/>
      <c r="M70464" s="51"/>
    </row>
    <row r="70465" spans="9:13">
      <c r="I70465" s="51"/>
      <c r="M70465" s="51"/>
    </row>
    <row r="70466" spans="9:13">
      <c r="I70466" s="51"/>
      <c r="M70466" s="51"/>
    </row>
    <row r="70467" spans="9:13">
      <c r="I70467" s="51"/>
      <c r="M70467" s="51"/>
    </row>
    <row r="70468" spans="9:13">
      <c r="I70468" s="51"/>
      <c r="M70468" s="51"/>
    </row>
    <row r="70469" spans="9:13">
      <c r="I70469" s="51"/>
      <c r="M70469" s="51"/>
    </row>
    <row r="70470" spans="9:13">
      <c r="I70470" s="51"/>
      <c r="M70470" s="51"/>
    </row>
    <row r="70471" spans="9:13">
      <c r="I70471" s="51"/>
      <c r="M70471" s="51"/>
    </row>
    <row r="70472" spans="9:13">
      <c r="I70472" s="51"/>
      <c r="M70472" s="51"/>
    </row>
    <row r="70473" spans="9:13">
      <c r="I70473" s="51"/>
      <c r="M70473" s="51"/>
    </row>
    <row r="70474" spans="9:13">
      <c r="I70474" s="51"/>
      <c r="M70474" s="51"/>
    </row>
    <row r="70475" spans="9:13">
      <c r="I70475" s="51"/>
      <c r="M70475" s="51"/>
    </row>
    <row r="70476" spans="9:13">
      <c r="I70476" s="51"/>
      <c r="M70476" s="51"/>
    </row>
    <row r="70477" spans="9:13">
      <c r="I70477" s="51"/>
      <c r="M70477" s="51"/>
    </row>
    <row r="70478" spans="9:13">
      <c r="I70478" s="51"/>
      <c r="M70478" s="51"/>
    </row>
    <row r="70479" spans="9:13">
      <c r="I70479" s="51"/>
      <c r="M70479" s="51"/>
    </row>
    <row r="70480" spans="9:13">
      <c r="I70480" s="51"/>
      <c r="M70480" s="51"/>
    </row>
    <row r="70481" spans="9:13">
      <c r="I70481" s="51"/>
      <c r="M70481" s="51"/>
    </row>
    <row r="70482" spans="9:13">
      <c r="I70482" s="51"/>
      <c r="M70482" s="51"/>
    </row>
    <row r="70483" spans="9:13">
      <c r="I70483" s="51"/>
      <c r="M70483" s="51"/>
    </row>
    <row r="70484" spans="9:13">
      <c r="I70484" s="51"/>
      <c r="M70484" s="51"/>
    </row>
    <row r="70485" spans="9:13">
      <c r="I70485" s="51"/>
      <c r="M70485" s="51"/>
    </row>
    <row r="70486" spans="9:13">
      <c r="I70486" s="51"/>
      <c r="M70486" s="51"/>
    </row>
    <row r="70487" spans="9:13">
      <c r="I70487" s="51"/>
      <c r="M70487" s="51"/>
    </row>
    <row r="70488" spans="9:13">
      <c r="I70488" s="51"/>
      <c r="M70488" s="51"/>
    </row>
    <row r="70489" spans="9:13">
      <c r="I70489" s="51"/>
      <c r="M70489" s="51"/>
    </row>
    <row r="70490" spans="9:13">
      <c r="I70490" s="51"/>
      <c r="M70490" s="51"/>
    </row>
    <row r="70491" spans="9:13">
      <c r="I70491" s="51"/>
      <c r="M70491" s="51"/>
    </row>
    <row r="70492" spans="9:13">
      <c r="I70492" s="51"/>
      <c r="M70492" s="51"/>
    </row>
    <row r="70493" spans="9:13">
      <c r="I70493" s="51"/>
      <c r="M70493" s="51"/>
    </row>
    <row r="70494" spans="9:13">
      <c r="I70494" s="51"/>
      <c r="M70494" s="51"/>
    </row>
    <row r="70495" spans="9:13">
      <c r="I70495" s="51"/>
      <c r="M70495" s="51"/>
    </row>
    <row r="70496" spans="9:13">
      <c r="I70496" s="51"/>
      <c r="M70496" s="51"/>
    </row>
    <row r="70497" spans="9:13">
      <c r="I70497" s="51"/>
      <c r="M70497" s="51"/>
    </row>
    <row r="70498" spans="9:13">
      <c r="I70498" s="51"/>
      <c r="M70498" s="51"/>
    </row>
    <row r="70499" spans="9:13">
      <c r="I70499" s="51"/>
      <c r="M70499" s="51"/>
    </row>
    <row r="70500" spans="9:13">
      <c r="I70500" s="51"/>
      <c r="M70500" s="51"/>
    </row>
    <row r="70501" spans="9:13">
      <c r="I70501" s="51"/>
      <c r="M70501" s="51"/>
    </row>
    <row r="70502" spans="9:13">
      <c r="I70502" s="51"/>
      <c r="M70502" s="51"/>
    </row>
    <row r="70503" spans="9:13">
      <c r="I70503" s="51"/>
      <c r="M70503" s="51"/>
    </row>
    <row r="70504" spans="9:13">
      <c r="I70504" s="51"/>
      <c r="M70504" s="51"/>
    </row>
    <row r="70505" spans="9:13">
      <c r="I70505" s="51"/>
      <c r="M70505" s="51"/>
    </row>
    <row r="70506" spans="9:13">
      <c r="I70506" s="51"/>
      <c r="M70506" s="51"/>
    </row>
    <row r="70507" spans="9:13">
      <c r="I70507" s="51"/>
      <c r="M70507" s="51"/>
    </row>
    <row r="70508" spans="9:13">
      <c r="I70508" s="51"/>
      <c r="M70508" s="51"/>
    </row>
    <row r="70509" spans="9:13">
      <c r="I70509" s="51"/>
      <c r="M70509" s="51"/>
    </row>
    <row r="70510" spans="9:13">
      <c r="I70510" s="51"/>
      <c r="M70510" s="51"/>
    </row>
    <row r="70511" spans="9:13">
      <c r="I70511" s="51"/>
      <c r="M70511" s="51"/>
    </row>
    <row r="70512" spans="9:13">
      <c r="I70512" s="51"/>
      <c r="M70512" s="51"/>
    </row>
    <row r="70513" spans="9:13">
      <c r="I70513" s="51"/>
      <c r="M70513" s="51"/>
    </row>
    <row r="70514" spans="9:13">
      <c r="I70514" s="51"/>
      <c r="M70514" s="51"/>
    </row>
    <row r="70515" spans="9:13">
      <c r="I70515" s="51"/>
      <c r="M70515" s="51"/>
    </row>
    <row r="70516" spans="9:13">
      <c r="I70516" s="51"/>
      <c r="M70516" s="51"/>
    </row>
    <row r="70517" spans="9:13">
      <c r="I70517" s="51"/>
      <c r="M70517" s="51"/>
    </row>
    <row r="70518" spans="9:13">
      <c r="I70518" s="51"/>
      <c r="M70518" s="51"/>
    </row>
    <row r="70519" spans="9:13">
      <c r="I70519" s="51"/>
      <c r="M70519" s="51"/>
    </row>
    <row r="70520" spans="9:13">
      <c r="I70520" s="51"/>
      <c r="M70520" s="51"/>
    </row>
    <row r="70521" spans="9:13">
      <c r="I70521" s="51"/>
      <c r="M70521" s="51"/>
    </row>
    <row r="70522" spans="9:13">
      <c r="I70522" s="51"/>
      <c r="M70522" s="51"/>
    </row>
    <row r="70523" spans="9:13">
      <c r="I70523" s="51"/>
      <c r="M70523" s="51"/>
    </row>
    <row r="70524" spans="9:13">
      <c r="I70524" s="51"/>
      <c r="M70524" s="51"/>
    </row>
    <row r="70525" spans="9:13">
      <c r="I70525" s="51"/>
      <c r="M70525" s="51"/>
    </row>
    <row r="70526" spans="9:13">
      <c r="I70526" s="51"/>
      <c r="M70526" s="51"/>
    </row>
    <row r="70527" spans="9:13">
      <c r="I70527" s="51"/>
      <c r="M70527" s="51"/>
    </row>
    <row r="70528" spans="9:13">
      <c r="I70528" s="51"/>
      <c r="M70528" s="51"/>
    </row>
    <row r="70529" spans="9:13">
      <c r="I70529" s="51"/>
      <c r="M70529" s="51"/>
    </row>
    <row r="70530" spans="9:13">
      <c r="I70530" s="51"/>
      <c r="M70530" s="51"/>
    </row>
    <row r="70531" spans="9:13">
      <c r="I70531" s="51"/>
      <c r="M70531" s="51"/>
    </row>
    <row r="70532" spans="9:13">
      <c r="I70532" s="51"/>
      <c r="M70532" s="51"/>
    </row>
    <row r="70533" spans="9:13">
      <c r="I70533" s="51"/>
      <c r="M70533" s="51"/>
    </row>
    <row r="70534" spans="9:13">
      <c r="I70534" s="51"/>
      <c r="M70534" s="51"/>
    </row>
    <row r="70535" spans="9:13">
      <c r="I70535" s="51"/>
      <c r="M70535" s="51"/>
    </row>
    <row r="70536" spans="9:13">
      <c r="I70536" s="51"/>
      <c r="M70536" s="51"/>
    </row>
    <row r="70537" spans="9:13">
      <c r="I70537" s="51"/>
      <c r="M70537" s="51"/>
    </row>
    <row r="70538" spans="9:13">
      <c r="I70538" s="51"/>
      <c r="M70538" s="51"/>
    </row>
    <row r="70539" spans="9:13">
      <c r="I70539" s="51"/>
      <c r="M70539" s="51"/>
    </row>
    <row r="70540" spans="9:13">
      <c r="I70540" s="51"/>
      <c r="M70540" s="51"/>
    </row>
    <row r="70541" spans="9:13">
      <c r="I70541" s="51"/>
      <c r="M70541" s="51"/>
    </row>
    <row r="70542" spans="9:13">
      <c r="I70542" s="51"/>
      <c r="M70542" s="51"/>
    </row>
    <row r="70543" spans="9:13">
      <c r="I70543" s="51"/>
      <c r="M70543" s="51"/>
    </row>
    <row r="70544" spans="9:13">
      <c r="I70544" s="51"/>
      <c r="M70544" s="51"/>
    </row>
    <row r="70545" spans="9:13">
      <c r="I70545" s="51"/>
      <c r="M70545" s="51"/>
    </row>
    <row r="70546" spans="9:13">
      <c r="I70546" s="51"/>
      <c r="M70546" s="51"/>
    </row>
    <row r="70547" spans="9:13">
      <c r="I70547" s="51"/>
      <c r="M70547" s="51"/>
    </row>
    <row r="70548" spans="9:13">
      <c r="I70548" s="51"/>
      <c r="M70548" s="51"/>
    </row>
    <row r="70549" spans="9:13">
      <c r="I70549" s="51"/>
      <c r="M70549" s="51"/>
    </row>
    <row r="70550" spans="9:13">
      <c r="I70550" s="51"/>
      <c r="M70550" s="51"/>
    </row>
    <row r="70551" spans="9:13">
      <c r="I70551" s="51"/>
      <c r="M70551" s="51"/>
    </row>
    <row r="70552" spans="9:13">
      <c r="I70552" s="51"/>
      <c r="M70552" s="51"/>
    </row>
    <row r="70553" spans="9:13">
      <c r="I70553" s="51"/>
      <c r="M70553" s="51"/>
    </row>
    <row r="70554" spans="9:13">
      <c r="I70554" s="51"/>
      <c r="M70554" s="51"/>
    </row>
    <row r="70555" spans="9:13">
      <c r="I70555" s="51"/>
      <c r="M70555" s="51"/>
    </row>
    <row r="70556" spans="9:13">
      <c r="I70556" s="51"/>
      <c r="M70556" s="51"/>
    </row>
    <row r="70557" spans="9:13">
      <c r="I70557" s="51"/>
      <c r="M70557" s="51"/>
    </row>
    <row r="70558" spans="9:13">
      <c r="I70558" s="51"/>
      <c r="M70558" s="51"/>
    </row>
    <row r="70559" spans="9:13">
      <c r="I70559" s="51"/>
      <c r="M70559" s="51"/>
    </row>
    <row r="70560" spans="9:13">
      <c r="I70560" s="51"/>
      <c r="M70560" s="51"/>
    </row>
    <row r="70561" spans="9:13">
      <c r="I70561" s="51"/>
      <c r="M70561" s="51"/>
    </row>
    <row r="70562" spans="9:13">
      <c r="I70562" s="51"/>
      <c r="M70562" s="51"/>
    </row>
    <row r="70563" spans="9:13">
      <c r="I70563" s="51"/>
      <c r="M70563" s="51"/>
    </row>
    <row r="70564" spans="9:13">
      <c r="I70564" s="51"/>
      <c r="M70564" s="51"/>
    </row>
    <row r="70565" spans="9:13">
      <c r="I70565" s="51"/>
      <c r="M70565" s="51"/>
    </row>
    <row r="70566" spans="9:13">
      <c r="I70566" s="51"/>
      <c r="M70566" s="51"/>
    </row>
    <row r="70567" spans="9:13">
      <c r="I70567" s="51"/>
      <c r="M70567" s="51"/>
    </row>
    <row r="70568" spans="9:13">
      <c r="I70568" s="51"/>
      <c r="M70568" s="51"/>
    </row>
    <row r="70569" spans="9:13">
      <c r="I70569" s="51"/>
      <c r="M70569" s="51"/>
    </row>
    <row r="70570" spans="9:13">
      <c r="I70570" s="51"/>
      <c r="M70570" s="51"/>
    </row>
    <row r="70571" spans="9:13">
      <c r="I70571" s="51"/>
      <c r="M70571" s="51"/>
    </row>
    <row r="70572" spans="9:13">
      <c r="I70572" s="51"/>
      <c r="M70572" s="51"/>
    </row>
    <row r="70573" spans="9:13">
      <c r="I70573" s="51"/>
      <c r="M70573" s="51"/>
    </row>
    <row r="70574" spans="9:13">
      <c r="I70574" s="51"/>
      <c r="M70574" s="51"/>
    </row>
    <row r="70575" spans="9:13">
      <c r="I70575" s="51"/>
      <c r="M70575" s="51"/>
    </row>
    <row r="70576" spans="9:13">
      <c r="I70576" s="51"/>
      <c r="M70576" s="51"/>
    </row>
    <row r="70577" spans="9:13">
      <c r="I70577" s="51"/>
      <c r="M70577" s="51"/>
    </row>
    <row r="70578" spans="9:13">
      <c r="I70578" s="51"/>
      <c r="M70578" s="51"/>
    </row>
    <row r="70579" spans="9:13">
      <c r="I70579" s="51"/>
      <c r="M70579" s="51"/>
    </row>
    <row r="70580" spans="9:13">
      <c r="I70580" s="51"/>
      <c r="M70580" s="51"/>
    </row>
    <row r="70581" spans="9:13">
      <c r="I70581" s="51"/>
      <c r="M70581" s="51"/>
    </row>
    <row r="70582" spans="9:13">
      <c r="I70582" s="51"/>
      <c r="M70582" s="51"/>
    </row>
    <row r="70583" spans="9:13">
      <c r="I70583" s="51"/>
      <c r="M70583" s="51"/>
    </row>
    <row r="70584" spans="9:13">
      <c r="I70584" s="51"/>
      <c r="M70584" s="51"/>
    </row>
    <row r="70585" spans="9:13">
      <c r="I70585" s="51"/>
      <c r="M70585" s="51"/>
    </row>
    <row r="70586" spans="9:13">
      <c r="I70586" s="51"/>
      <c r="M70586" s="51"/>
    </row>
    <row r="70587" spans="9:13">
      <c r="I70587" s="51"/>
      <c r="M70587" s="51"/>
    </row>
    <row r="70588" spans="9:13">
      <c r="I70588" s="51"/>
      <c r="M70588" s="51"/>
    </row>
    <row r="70589" spans="9:13">
      <c r="I70589" s="51"/>
      <c r="M70589" s="51"/>
    </row>
    <row r="70590" spans="9:13">
      <c r="I70590" s="51"/>
      <c r="M70590" s="51"/>
    </row>
    <row r="70591" spans="9:13">
      <c r="I70591" s="51"/>
      <c r="M70591" s="51"/>
    </row>
    <row r="70592" spans="9:13">
      <c r="I70592" s="51"/>
      <c r="M70592" s="51"/>
    </row>
    <row r="70593" spans="9:13">
      <c r="I70593" s="51"/>
      <c r="M70593" s="51"/>
    </row>
    <row r="70594" spans="9:13">
      <c r="I70594" s="51"/>
      <c r="M70594" s="51"/>
    </row>
    <row r="70595" spans="9:13">
      <c r="I70595" s="51"/>
      <c r="M70595" s="51"/>
    </row>
    <row r="70596" spans="9:13">
      <c r="I70596" s="51"/>
      <c r="M70596" s="51"/>
    </row>
    <row r="70597" spans="9:13">
      <c r="I70597" s="51"/>
      <c r="M70597" s="51"/>
    </row>
    <row r="70598" spans="9:13">
      <c r="I70598" s="51"/>
      <c r="M70598" s="51"/>
    </row>
    <row r="70599" spans="9:13">
      <c r="I70599" s="51"/>
      <c r="M70599" s="51"/>
    </row>
    <row r="70600" spans="9:13">
      <c r="I70600" s="51"/>
      <c r="M70600" s="51"/>
    </row>
    <row r="70601" spans="9:13">
      <c r="I70601" s="51"/>
      <c r="M70601" s="51"/>
    </row>
    <row r="70602" spans="9:13">
      <c r="I70602" s="51"/>
      <c r="M70602" s="51"/>
    </row>
    <row r="70603" spans="9:13">
      <c r="I70603" s="51"/>
      <c r="M70603" s="51"/>
    </row>
    <row r="70604" spans="9:13">
      <c r="I70604" s="51"/>
      <c r="M70604" s="51"/>
    </row>
    <row r="70605" spans="9:13">
      <c r="I70605" s="51"/>
      <c r="M70605" s="51"/>
    </row>
    <row r="70606" spans="9:13">
      <c r="I70606" s="51"/>
      <c r="M70606" s="51"/>
    </row>
    <row r="70607" spans="9:13">
      <c r="I70607" s="51"/>
      <c r="M70607" s="51"/>
    </row>
    <row r="70608" spans="9:13">
      <c r="I70608" s="51"/>
      <c r="M70608" s="51"/>
    </row>
    <row r="70609" spans="9:13">
      <c r="I70609" s="51"/>
      <c r="M70609" s="51"/>
    </row>
    <row r="70610" spans="9:13">
      <c r="I70610" s="51"/>
      <c r="M70610" s="51"/>
    </row>
    <row r="70611" spans="9:13">
      <c r="I70611" s="51"/>
      <c r="M70611" s="51"/>
    </row>
    <row r="70612" spans="9:13">
      <c r="I70612" s="51"/>
      <c r="M70612" s="51"/>
    </row>
    <row r="70613" spans="9:13">
      <c r="I70613" s="51"/>
      <c r="M70613" s="51"/>
    </row>
    <row r="70614" spans="9:13">
      <c r="I70614" s="51"/>
      <c r="M70614" s="51"/>
    </row>
    <row r="70615" spans="9:13">
      <c r="I70615" s="51"/>
      <c r="M70615" s="51"/>
    </row>
    <row r="70616" spans="9:13">
      <c r="I70616" s="51"/>
      <c r="M70616" s="51"/>
    </row>
    <row r="70617" spans="9:13">
      <c r="I70617" s="51"/>
      <c r="M70617" s="51"/>
    </row>
    <row r="70618" spans="9:13">
      <c r="I70618" s="51"/>
      <c r="M70618" s="51"/>
    </row>
    <row r="70619" spans="9:13">
      <c r="I70619" s="51"/>
      <c r="M70619" s="51"/>
    </row>
    <row r="70620" spans="9:13">
      <c r="I70620" s="51"/>
      <c r="M70620" s="51"/>
    </row>
    <row r="70621" spans="9:13">
      <c r="I70621" s="51"/>
      <c r="M70621" s="51"/>
    </row>
    <row r="70622" spans="9:13">
      <c r="I70622" s="51"/>
      <c r="M70622" s="51"/>
    </row>
    <row r="70623" spans="9:13">
      <c r="I70623" s="51"/>
      <c r="M70623" s="51"/>
    </row>
    <row r="70624" spans="9:13">
      <c r="I70624" s="51"/>
      <c r="M70624" s="51"/>
    </row>
    <row r="70625" spans="9:13">
      <c r="I70625" s="51"/>
      <c r="M70625" s="51"/>
    </row>
    <row r="70626" spans="9:13">
      <c r="I70626" s="51"/>
      <c r="M70626" s="51"/>
    </row>
    <row r="70627" spans="9:13">
      <c r="I70627" s="51"/>
      <c r="M70627" s="51"/>
    </row>
    <row r="70628" spans="9:13">
      <c r="I70628" s="51"/>
      <c r="M70628" s="51"/>
    </row>
    <row r="70629" spans="9:13">
      <c r="I70629" s="51"/>
      <c r="M70629" s="51"/>
    </row>
    <row r="70630" spans="9:13">
      <c r="I70630" s="51"/>
      <c r="M70630" s="51"/>
    </row>
    <row r="70631" spans="9:13">
      <c r="I70631" s="51"/>
      <c r="M70631" s="51"/>
    </row>
    <row r="70632" spans="9:13">
      <c r="I70632" s="51"/>
      <c r="M70632" s="51"/>
    </row>
    <row r="70633" spans="9:13">
      <c r="I70633" s="51"/>
      <c r="M70633" s="51"/>
    </row>
    <row r="70634" spans="9:13">
      <c r="I70634" s="51"/>
      <c r="M70634" s="51"/>
    </row>
    <row r="70635" spans="9:13">
      <c r="I70635" s="51"/>
      <c r="M70635" s="51"/>
    </row>
    <row r="70636" spans="9:13">
      <c r="I70636" s="51"/>
      <c r="M70636" s="51"/>
    </row>
    <row r="70637" spans="9:13">
      <c r="I70637" s="51"/>
      <c r="M70637" s="51"/>
    </row>
    <row r="70638" spans="9:13">
      <c r="I70638" s="51"/>
      <c r="M70638" s="51"/>
    </row>
    <row r="70639" spans="9:13">
      <c r="I70639" s="51"/>
      <c r="M70639" s="51"/>
    </row>
    <row r="70640" spans="9:13">
      <c r="I70640" s="51"/>
      <c r="M70640" s="51"/>
    </row>
    <row r="70641" spans="9:13">
      <c r="I70641" s="51"/>
      <c r="M70641" s="51"/>
    </row>
    <row r="70642" spans="9:13">
      <c r="I70642" s="51"/>
      <c r="M70642" s="51"/>
    </row>
    <row r="70643" spans="9:13">
      <c r="I70643" s="51"/>
      <c r="M70643" s="51"/>
    </row>
    <row r="70644" spans="9:13">
      <c r="I70644" s="51"/>
      <c r="M70644" s="51"/>
    </row>
    <row r="70645" spans="9:13">
      <c r="I70645" s="51"/>
      <c r="M70645" s="51"/>
    </row>
    <row r="70646" spans="9:13">
      <c r="I70646" s="51"/>
      <c r="M70646" s="51"/>
    </row>
    <row r="70647" spans="9:13">
      <c r="I70647" s="51"/>
      <c r="M70647" s="51"/>
    </row>
    <row r="70648" spans="9:13">
      <c r="I70648" s="51"/>
      <c r="M70648" s="51"/>
    </row>
    <row r="70649" spans="9:13">
      <c r="I70649" s="51"/>
      <c r="M70649" s="51"/>
    </row>
    <row r="70650" spans="9:13">
      <c r="I70650" s="51"/>
      <c r="M70650" s="51"/>
    </row>
    <row r="70651" spans="9:13">
      <c r="I70651" s="51"/>
      <c r="M70651" s="51"/>
    </row>
    <row r="70652" spans="9:13">
      <c r="I70652" s="51"/>
      <c r="M70652" s="51"/>
    </row>
    <row r="70653" spans="9:13">
      <c r="I70653" s="51"/>
      <c r="M70653" s="51"/>
    </row>
    <row r="70654" spans="9:13">
      <c r="I70654" s="51"/>
      <c r="M70654" s="51"/>
    </row>
    <row r="70655" spans="9:13">
      <c r="I70655" s="51"/>
      <c r="M70655" s="51"/>
    </row>
    <row r="70656" spans="9:13">
      <c r="I70656" s="51"/>
      <c r="M70656" s="51"/>
    </row>
    <row r="70657" spans="9:13">
      <c r="I70657" s="51"/>
      <c r="M70657" s="51"/>
    </row>
    <row r="70658" spans="9:13">
      <c r="I70658" s="51"/>
      <c r="M70658" s="51"/>
    </row>
    <row r="70659" spans="9:13">
      <c r="I70659" s="51"/>
      <c r="M70659" s="51"/>
    </row>
    <row r="70660" spans="9:13">
      <c r="I70660" s="51"/>
      <c r="M70660" s="51"/>
    </row>
    <row r="70661" spans="9:13">
      <c r="I70661" s="51"/>
      <c r="M70661" s="51"/>
    </row>
    <row r="70662" spans="9:13">
      <c r="I70662" s="51"/>
      <c r="M70662" s="51"/>
    </row>
    <row r="70663" spans="9:13">
      <c r="I70663" s="51"/>
      <c r="M70663" s="51"/>
    </row>
    <row r="70664" spans="9:13">
      <c r="I70664" s="51"/>
      <c r="M70664" s="51"/>
    </row>
    <row r="70665" spans="9:13">
      <c r="I70665" s="51"/>
      <c r="M70665" s="51"/>
    </row>
    <row r="70666" spans="9:13">
      <c r="I70666" s="51"/>
      <c r="M70666" s="51"/>
    </row>
    <row r="70667" spans="9:13">
      <c r="I70667" s="51"/>
      <c r="M70667" s="51"/>
    </row>
    <row r="70668" spans="9:13">
      <c r="I70668" s="51"/>
      <c r="M70668" s="51"/>
    </row>
    <row r="70669" spans="9:13">
      <c r="I70669" s="51"/>
      <c r="M70669" s="51"/>
    </row>
    <row r="70670" spans="9:13">
      <c r="I70670" s="51"/>
      <c r="M70670" s="51"/>
    </row>
    <row r="70671" spans="9:13">
      <c r="I70671" s="51"/>
      <c r="M70671" s="51"/>
    </row>
    <row r="70672" spans="9:13">
      <c r="I70672" s="51"/>
      <c r="M70672" s="51"/>
    </row>
    <row r="70673" spans="9:13">
      <c r="I70673" s="51"/>
      <c r="M70673" s="51"/>
    </row>
    <row r="70674" spans="9:13">
      <c r="I70674" s="51"/>
      <c r="M70674" s="51"/>
    </row>
    <row r="70675" spans="9:13">
      <c r="I70675" s="51"/>
      <c r="M70675" s="51"/>
    </row>
    <row r="70676" spans="9:13">
      <c r="I70676" s="51"/>
      <c r="M70676" s="51"/>
    </row>
    <row r="70677" spans="9:13">
      <c r="I70677" s="51"/>
      <c r="M70677" s="51"/>
    </row>
    <row r="70678" spans="9:13">
      <c r="I70678" s="51"/>
      <c r="M70678" s="51"/>
    </row>
    <row r="70679" spans="9:13">
      <c r="I70679" s="51"/>
      <c r="M70679" s="51"/>
    </row>
    <row r="70680" spans="9:13">
      <c r="I70680" s="51"/>
      <c r="M70680" s="51"/>
    </row>
    <row r="70681" spans="9:13">
      <c r="I70681" s="51"/>
      <c r="M70681" s="51"/>
    </row>
    <row r="70682" spans="9:13">
      <c r="I70682" s="51"/>
      <c r="M70682" s="51"/>
    </row>
    <row r="70683" spans="9:13">
      <c r="I70683" s="51"/>
      <c r="M70683" s="51"/>
    </row>
    <row r="70684" spans="9:13">
      <c r="I70684" s="51"/>
      <c r="M70684" s="51"/>
    </row>
    <row r="70685" spans="9:13">
      <c r="I70685" s="51"/>
      <c r="M70685" s="51"/>
    </row>
    <row r="70686" spans="9:13">
      <c r="I70686" s="51"/>
      <c r="M70686" s="51"/>
    </row>
    <row r="70687" spans="9:13">
      <c r="I70687" s="51"/>
      <c r="M70687" s="51"/>
    </row>
    <row r="70688" spans="9:13">
      <c r="I70688" s="51"/>
      <c r="M70688" s="51"/>
    </row>
    <row r="70689" spans="9:13">
      <c r="I70689" s="51"/>
      <c r="M70689" s="51"/>
    </row>
    <row r="70690" spans="9:13">
      <c r="I70690" s="51"/>
      <c r="M70690" s="51"/>
    </row>
    <row r="70691" spans="9:13">
      <c r="I70691" s="51"/>
      <c r="M70691" s="51"/>
    </row>
    <row r="70692" spans="9:13">
      <c r="I70692" s="51"/>
      <c r="M70692" s="51"/>
    </row>
    <row r="70693" spans="9:13">
      <c r="I70693" s="51"/>
      <c r="M70693" s="51"/>
    </row>
    <row r="70694" spans="9:13">
      <c r="I70694" s="51"/>
      <c r="M70694" s="51"/>
    </row>
    <row r="70695" spans="9:13">
      <c r="I70695" s="51"/>
      <c r="M70695" s="51"/>
    </row>
    <row r="70696" spans="9:13">
      <c r="I70696" s="51"/>
      <c r="M70696" s="51"/>
    </row>
    <row r="70697" spans="9:13">
      <c r="I70697" s="51"/>
      <c r="M70697" s="51"/>
    </row>
    <row r="70698" spans="9:13">
      <c r="I70698" s="51"/>
      <c r="M70698" s="51"/>
    </row>
    <row r="70699" spans="9:13">
      <c r="I70699" s="51"/>
      <c r="M70699" s="51"/>
    </row>
    <row r="70700" spans="9:13">
      <c r="I70700" s="51"/>
      <c r="M70700" s="51"/>
    </row>
    <row r="70701" spans="9:13">
      <c r="I70701" s="51"/>
      <c r="M70701" s="51"/>
    </row>
    <row r="70702" spans="9:13">
      <c r="I70702" s="51"/>
      <c r="M70702" s="51"/>
    </row>
    <row r="70703" spans="9:13">
      <c r="I70703" s="51"/>
      <c r="M70703" s="51"/>
    </row>
    <row r="70704" spans="9:13">
      <c r="I70704" s="51"/>
      <c r="M70704" s="51"/>
    </row>
    <row r="70705" spans="9:13">
      <c r="I70705" s="51"/>
      <c r="M70705" s="51"/>
    </row>
    <row r="70706" spans="9:13">
      <c r="I70706" s="51"/>
      <c r="M70706" s="51"/>
    </row>
    <row r="70707" spans="9:13">
      <c r="I70707" s="51"/>
      <c r="M70707" s="51"/>
    </row>
    <row r="70708" spans="9:13">
      <c r="I70708" s="51"/>
      <c r="M70708" s="51"/>
    </row>
    <row r="70709" spans="9:13">
      <c r="I70709" s="51"/>
      <c r="M70709" s="51"/>
    </row>
    <row r="70710" spans="9:13">
      <c r="I70710" s="51"/>
      <c r="M70710" s="51"/>
    </row>
    <row r="70711" spans="9:13">
      <c r="I70711" s="51"/>
      <c r="M70711" s="51"/>
    </row>
    <row r="70712" spans="9:13">
      <c r="I70712" s="51"/>
      <c r="M70712" s="51"/>
    </row>
    <row r="70713" spans="9:13">
      <c r="I70713" s="51"/>
      <c r="M70713" s="51"/>
    </row>
    <row r="70714" spans="9:13">
      <c r="I70714" s="51"/>
      <c r="M70714" s="51"/>
    </row>
    <row r="70715" spans="9:13">
      <c r="I70715" s="51"/>
      <c r="M70715" s="51"/>
    </row>
    <row r="70716" spans="9:13">
      <c r="I70716" s="51"/>
      <c r="M70716" s="51"/>
    </row>
    <row r="70717" spans="9:13">
      <c r="I70717" s="51"/>
      <c r="M70717" s="51"/>
    </row>
    <row r="70718" spans="9:13">
      <c r="I70718" s="51"/>
      <c r="M70718" s="51"/>
    </row>
    <row r="70719" spans="9:13">
      <c r="I70719" s="51"/>
      <c r="M70719" s="51"/>
    </row>
    <row r="70720" spans="9:13">
      <c r="I70720" s="51"/>
      <c r="M70720" s="51"/>
    </row>
    <row r="70721" spans="9:13">
      <c r="I70721" s="51"/>
      <c r="M70721" s="51"/>
    </row>
    <row r="70722" spans="9:13">
      <c r="I70722" s="51"/>
      <c r="M70722" s="51"/>
    </row>
    <row r="70723" spans="9:13">
      <c r="I70723" s="51"/>
      <c r="M70723" s="51"/>
    </row>
    <row r="70724" spans="9:13">
      <c r="I70724" s="51"/>
      <c r="M70724" s="51"/>
    </row>
    <row r="70725" spans="9:13">
      <c r="I70725" s="51"/>
      <c r="M70725" s="51"/>
    </row>
    <row r="70726" spans="9:13">
      <c r="I70726" s="51"/>
      <c r="M70726" s="51"/>
    </row>
    <row r="70727" spans="9:13">
      <c r="I70727" s="51"/>
      <c r="M70727" s="51"/>
    </row>
    <row r="70728" spans="9:13">
      <c r="I70728" s="51"/>
      <c r="M70728" s="51"/>
    </row>
    <row r="70729" spans="9:13">
      <c r="I70729" s="51"/>
      <c r="M70729" s="51"/>
    </row>
    <row r="70730" spans="9:13">
      <c r="I70730" s="51"/>
      <c r="M70730" s="51"/>
    </row>
    <row r="70731" spans="9:13">
      <c r="I70731" s="51"/>
      <c r="M70731" s="51"/>
    </row>
    <row r="70732" spans="9:13">
      <c r="I70732" s="51"/>
      <c r="M70732" s="51"/>
    </row>
    <row r="70733" spans="9:13">
      <c r="I70733" s="51"/>
      <c r="M70733" s="51"/>
    </row>
    <row r="70734" spans="9:13">
      <c r="I70734" s="51"/>
      <c r="M70734" s="51"/>
    </row>
    <row r="70735" spans="9:13">
      <c r="I70735" s="51"/>
      <c r="M70735" s="51"/>
    </row>
    <row r="70736" spans="9:13">
      <c r="I70736" s="51"/>
      <c r="M70736" s="51"/>
    </row>
    <row r="70737" spans="9:13">
      <c r="I70737" s="51"/>
      <c r="M70737" s="51"/>
    </row>
    <row r="70738" spans="9:13">
      <c r="I70738" s="51"/>
      <c r="M70738" s="51"/>
    </row>
    <row r="70739" spans="9:13">
      <c r="I70739" s="51"/>
      <c r="M70739" s="51"/>
    </row>
    <row r="70740" spans="9:13">
      <c r="I70740" s="51"/>
      <c r="M70740" s="51"/>
    </row>
    <row r="70741" spans="9:13">
      <c r="I70741" s="51"/>
      <c r="M70741" s="51"/>
    </row>
    <row r="70742" spans="9:13">
      <c r="I70742" s="51"/>
      <c r="M70742" s="51"/>
    </row>
    <row r="70743" spans="9:13">
      <c r="I70743" s="51"/>
      <c r="M70743" s="51"/>
    </row>
    <row r="70744" spans="9:13">
      <c r="I70744" s="51"/>
      <c r="M70744" s="51"/>
    </row>
    <row r="70745" spans="9:13">
      <c r="I70745" s="51"/>
      <c r="M70745" s="51"/>
    </row>
    <row r="70746" spans="9:13">
      <c r="I70746" s="51"/>
      <c r="M70746" s="51"/>
    </row>
    <row r="70747" spans="9:13">
      <c r="I70747" s="51"/>
      <c r="M70747" s="51"/>
    </row>
    <row r="70748" spans="9:13">
      <c r="I70748" s="51"/>
      <c r="M70748" s="51"/>
    </row>
    <row r="70749" spans="9:13">
      <c r="I70749" s="51"/>
      <c r="M70749" s="51"/>
    </row>
    <row r="70750" spans="9:13">
      <c r="I70750" s="51"/>
      <c r="M70750" s="51"/>
    </row>
    <row r="70751" spans="9:13">
      <c r="I70751" s="51"/>
      <c r="M70751" s="51"/>
    </row>
    <row r="70752" spans="9:13">
      <c r="I70752" s="51"/>
      <c r="M70752" s="51"/>
    </row>
    <row r="70753" spans="9:13">
      <c r="I70753" s="51"/>
      <c r="M70753" s="51"/>
    </row>
    <row r="70754" spans="9:13">
      <c r="I70754" s="51"/>
      <c r="M70754" s="51"/>
    </row>
    <row r="70755" spans="9:13">
      <c r="I70755" s="51"/>
      <c r="M70755" s="51"/>
    </row>
    <row r="70756" spans="9:13">
      <c r="I70756" s="51"/>
      <c r="M70756" s="51"/>
    </row>
    <row r="70757" spans="9:13">
      <c r="I70757" s="51"/>
      <c r="M70757" s="51"/>
    </row>
    <row r="70758" spans="9:13">
      <c r="I70758" s="51"/>
      <c r="M70758" s="51"/>
    </row>
    <row r="70759" spans="9:13">
      <c r="I70759" s="51"/>
      <c r="M70759" s="51"/>
    </row>
    <row r="70760" spans="9:13">
      <c r="I70760" s="51"/>
      <c r="M70760" s="51"/>
    </row>
    <row r="70761" spans="9:13">
      <c r="I70761" s="51"/>
      <c r="M70761" s="51"/>
    </row>
    <row r="70762" spans="9:13">
      <c r="I70762" s="51"/>
      <c r="M70762" s="51"/>
    </row>
    <row r="70763" spans="9:13">
      <c r="I70763" s="51"/>
      <c r="M70763" s="51"/>
    </row>
    <row r="70764" spans="9:13">
      <c r="I70764" s="51"/>
      <c r="M70764" s="51"/>
    </row>
    <row r="70765" spans="9:13">
      <c r="I70765" s="51"/>
      <c r="M70765" s="51"/>
    </row>
    <row r="70766" spans="9:13">
      <c r="I70766" s="51"/>
      <c r="M70766" s="51"/>
    </row>
    <row r="70767" spans="9:13">
      <c r="I70767" s="51"/>
      <c r="M70767" s="51"/>
    </row>
    <row r="70768" spans="9:13">
      <c r="I70768" s="51"/>
      <c r="M70768" s="51"/>
    </row>
    <row r="70769" spans="9:13">
      <c r="I70769" s="51"/>
      <c r="M70769" s="51"/>
    </row>
    <row r="70770" spans="9:13">
      <c r="I70770" s="51"/>
      <c r="M70770" s="51"/>
    </row>
    <row r="70771" spans="9:13">
      <c r="I70771" s="51"/>
      <c r="M70771" s="51"/>
    </row>
    <row r="70772" spans="9:13">
      <c r="I70772" s="51"/>
      <c r="M70772" s="51"/>
    </row>
    <row r="70773" spans="9:13">
      <c r="I70773" s="51"/>
      <c r="M70773" s="51"/>
    </row>
    <row r="70774" spans="9:13">
      <c r="I70774" s="51"/>
      <c r="M70774" s="51"/>
    </row>
    <row r="70775" spans="9:13">
      <c r="I70775" s="51"/>
      <c r="M70775" s="51"/>
    </row>
    <row r="70776" spans="9:13">
      <c r="I70776" s="51"/>
      <c r="M70776" s="51"/>
    </row>
    <row r="70777" spans="9:13">
      <c r="I70777" s="51"/>
      <c r="M70777" s="51"/>
    </row>
    <row r="70778" spans="9:13">
      <c r="I70778" s="51"/>
      <c r="M70778" s="51"/>
    </row>
    <row r="70779" spans="9:13">
      <c r="I70779" s="51"/>
      <c r="M70779" s="51"/>
    </row>
    <row r="70780" spans="9:13">
      <c r="I70780" s="51"/>
      <c r="M70780" s="51"/>
    </row>
    <row r="70781" spans="9:13">
      <c r="I70781" s="51"/>
      <c r="M70781" s="51"/>
    </row>
    <row r="70782" spans="9:13">
      <c r="I70782" s="51"/>
      <c r="M70782" s="51"/>
    </row>
    <row r="70783" spans="9:13">
      <c r="I70783" s="51"/>
      <c r="M70783" s="51"/>
    </row>
    <row r="70784" spans="9:13">
      <c r="I70784" s="51"/>
      <c r="M70784" s="51"/>
    </row>
    <row r="70785" spans="9:13">
      <c r="I70785" s="51"/>
      <c r="M70785" s="51"/>
    </row>
    <row r="70786" spans="9:13">
      <c r="I70786" s="51"/>
      <c r="M70786" s="51"/>
    </row>
    <row r="70787" spans="9:13">
      <c r="I70787" s="51"/>
      <c r="M70787" s="51"/>
    </row>
    <row r="70788" spans="9:13">
      <c r="I70788" s="51"/>
      <c r="M70788" s="51"/>
    </row>
    <row r="70789" spans="9:13">
      <c r="I70789" s="51"/>
      <c r="M70789" s="51"/>
    </row>
    <row r="70790" spans="9:13">
      <c r="I70790" s="51"/>
      <c r="M70790" s="51"/>
    </row>
    <row r="70791" spans="9:13">
      <c r="I70791" s="51"/>
      <c r="M70791" s="51"/>
    </row>
    <row r="70792" spans="9:13">
      <c r="I70792" s="51"/>
      <c r="M70792" s="51"/>
    </row>
    <row r="70793" spans="9:13">
      <c r="I70793" s="51"/>
      <c r="M70793" s="51"/>
    </row>
    <row r="70794" spans="9:13">
      <c r="I70794" s="51"/>
      <c r="M70794" s="51"/>
    </row>
    <row r="70795" spans="9:13">
      <c r="I70795" s="51"/>
      <c r="M70795" s="51"/>
    </row>
    <row r="70796" spans="9:13">
      <c r="I70796" s="51"/>
      <c r="M70796" s="51"/>
    </row>
    <row r="70797" spans="9:13">
      <c r="I70797" s="51"/>
      <c r="M70797" s="51"/>
    </row>
    <row r="70798" spans="9:13">
      <c r="I70798" s="51"/>
      <c r="M70798" s="51"/>
    </row>
    <row r="70799" spans="9:13">
      <c r="I70799" s="51"/>
      <c r="M70799" s="51"/>
    </row>
    <row r="70800" spans="9:13">
      <c r="I70800" s="51"/>
      <c r="M70800" s="51"/>
    </row>
    <row r="70801" spans="9:13">
      <c r="I70801" s="51"/>
      <c r="M70801" s="51"/>
    </row>
    <row r="70802" spans="9:13">
      <c r="I70802" s="51"/>
      <c r="M70802" s="51"/>
    </row>
    <row r="70803" spans="9:13">
      <c r="I70803" s="51"/>
      <c r="M70803" s="51"/>
    </row>
    <row r="70804" spans="9:13">
      <c r="I70804" s="51"/>
      <c r="M70804" s="51"/>
    </row>
    <row r="70805" spans="9:13">
      <c r="I70805" s="51"/>
      <c r="M70805" s="51"/>
    </row>
    <row r="70806" spans="9:13">
      <c r="I70806" s="51"/>
      <c r="M70806" s="51"/>
    </row>
    <row r="70807" spans="9:13">
      <c r="I70807" s="51"/>
      <c r="M70807" s="51"/>
    </row>
    <row r="70808" spans="9:13">
      <c r="I70808" s="51"/>
      <c r="M70808" s="51"/>
    </row>
    <row r="70809" spans="9:13">
      <c r="I70809" s="51"/>
      <c r="M70809" s="51"/>
    </row>
    <row r="70810" spans="9:13">
      <c r="I70810" s="51"/>
      <c r="M70810" s="51"/>
    </row>
    <row r="70811" spans="9:13">
      <c r="I70811" s="51"/>
      <c r="M70811" s="51"/>
    </row>
    <row r="70812" spans="9:13">
      <c r="I70812" s="51"/>
      <c r="M70812" s="51"/>
    </row>
    <row r="70813" spans="9:13">
      <c r="I70813" s="51"/>
      <c r="M70813" s="51"/>
    </row>
    <row r="70814" spans="9:13">
      <c r="I70814" s="51"/>
      <c r="M70814" s="51"/>
    </row>
    <row r="70815" spans="9:13">
      <c r="I70815" s="51"/>
      <c r="M70815" s="51"/>
    </row>
    <row r="70816" spans="9:13">
      <c r="I70816" s="51"/>
      <c r="M70816" s="51"/>
    </row>
    <row r="70817" spans="9:13">
      <c r="I70817" s="51"/>
      <c r="M70817" s="51"/>
    </row>
    <row r="70818" spans="9:13">
      <c r="I70818" s="51"/>
      <c r="M70818" s="51"/>
    </row>
    <row r="70819" spans="9:13">
      <c r="I70819" s="51"/>
      <c r="M70819" s="51"/>
    </row>
    <row r="70820" spans="9:13">
      <c r="I70820" s="51"/>
      <c r="M70820" s="51"/>
    </row>
    <row r="70821" spans="9:13">
      <c r="I70821" s="51"/>
      <c r="M70821" s="51"/>
    </row>
    <row r="70822" spans="9:13">
      <c r="I70822" s="51"/>
      <c r="M70822" s="51"/>
    </row>
    <row r="70823" spans="9:13">
      <c r="I70823" s="51"/>
      <c r="M70823" s="51"/>
    </row>
    <row r="70824" spans="9:13">
      <c r="I70824" s="51"/>
      <c r="M70824" s="51"/>
    </row>
    <row r="70825" spans="9:13">
      <c r="I70825" s="51"/>
      <c r="M70825" s="51"/>
    </row>
    <row r="70826" spans="9:13">
      <c r="I70826" s="51"/>
      <c r="M70826" s="51"/>
    </row>
    <row r="70827" spans="9:13">
      <c r="I70827" s="51"/>
      <c r="M70827" s="51"/>
    </row>
    <row r="70828" spans="9:13">
      <c r="I70828" s="51"/>
      <c r="M70828" s="51"/>
    </row>
    <row r="70829" spans="9:13">
      <c r="I70829" s="51"/>
      <c r="M70829" s="51"/>
    </row>
    <row r="70830" spans="9:13">
      <c r="I70830" s="51"/>
      <c r="M70830" s="51"/>
    </row>
    <row r="70831" spans="9:13">
      <c r="I70831" s="51"/>
      <c r="M70831" s="51"/>
    </row>
    <row r="70832" spans="9:13">
      <c r="I70832" s="51"/>
      <c r="M70832" s="51"/>
    </row>
    <row r="70833" spans="9:13">
      <c r="I70833" s="51"/>
      <c r="M70833" s="51"/>
    </row>
    <row r="70834" spans="9:13">
      <c r="I70834" s="51"/>
      <c r="M70834" s="51"/>
    </row>
    <row r="70835" spans="9:13">
      <c r="I70835" s="51"/>
      <c r="M70835" s="51"/>
    </row>
    <row r="70836" spans="9:13">
      <c r="I70836" s="51"/>
      <c r="M70836" s="51"/>
    </row>
    <row r="70837" spans="9:13">
      <c r="I70837" s="51"/>
      <c r="M70837" s="51"/>
    </row>
    <row r="70838" spans="9:13">
      <c r="I70838" s="51"/>
      <c r="M70838" s="51"/>
    </row>
    <row r="70839" spans="9:13">
      <c r="I70839" s="51"/>
      <c r="M70839" s="51"/>
    </row>
    <row r="70840" spans="9:13">
      <c r="I70840" s="51"/>
      <c r="M70840" s="51"/>
    </row>
    <row r="70841" spans="9:13">
      <c r="I70841" s="51"/>
      <c r="M70841" s="51"/>
    </row>
    <row r="70842" spans="9:13">
      <c r="I70842" s="51"/>
      <c r="M70842" s="51"/>
    </row>
    <row r="70843" spans="9:13">
      <c r="I70843" s="51"/>
      <c r="M70843" s="51"/>
    </row>
    <row r="70844" spans="9:13">
      <c r="I70844" s="51"/>
      <c r="M70844" s="51"/>
    </row>
    <row r="70845" spans="9:13">
      <c r="I70845" s="51"/>
      <c r="M70845" s="51"/>
    </row>
    <row r="70846" spans="9:13">
      <c r="I70846" s="51"/>
      <c r="M70846" s="51"/>
    </row>
    <row r="70847" spans="9:13">
      <c r="I70847" s="51"/>
      <c r="M70847" s="51"/>
    </row>
    <row r="70848" spans="9:13">
      <c r="I70848" s="51"/>
      <c r="M70848" s="51"/>
    </row>
    <row r="70849" spans="9:13">
      <c r="I70849" s="51"/>
      <c r="M70849" s="51"/>
    </row>
    <row r="70850" spans="9:13">
      <c r="I70850" s="51"/>
      <c r="M70850" s="51"/>
    </row>
    <row r="70851" spans="9:13">
      <c r="I70851" s="51"/>
      <c r="M70851" s="51"/>
    </row>
    <row r="70852" spans="9:13">
      <c r="I70852" s="51"/>
      <c r="M70852" s="51"/>
    </row>
    <row r="70853" spans="9:13">
      <c r="I70853" s="51"/>
      <c r="M70853" s="51"/>
    </row>
    <row r="70854" spans="9:13">
      <c r="I70854" s="51"/>
      <c r="M70854" s="51"/>
    </row>
    <row r="70855" spans="9:13">
      <c r="I70855" s="51"/>
      <c r="M70855" s="51"/>
    </row>
    <row r="70856" spans="9:13">
      <c r="I70856" s="51"/>
      <c r="M70856" s="51"/>
    </row>
    <row r="70857" spans="9:13">
      <c r="I70857" s="51"/>
      <c r="M70857" s="51"/>
    </row>
    <row r="70858" spans="9:13">
      <c r="I70858" s="51"/>
      <c r="M70858" s="51"/>
    </row>
    <row r="70859" spans="9:13">
      <c r="I70859" s="51"/>
      <c r="M70859" s="51"/>
    </row>
    <row r="70860" spans="9:13">
      <c r="I70860" s="51"/>
      <c r="M70860" s="51"/>
    </row>
    <row r="70861" spans="9:13">
      <c r="I70861" s="51"/>
      <c r="M70861" s="51"/>
    </row>
    <row r="70862" spans="9:13">
      <c r="I70862" s="51"/>
      <c r="M70862" s="51"/>
    </row>
    <row r="70863" spans="9:13">
      <c r="I70863" s="51"/>
      <c r="M70863" s="51"/>
    </row>
    <row r="70864" spans="9:13">
      <c r="I70864" s="51"/>
      <c r="M70864" s="51"/>
    </row>
    <row r="70865" spans="9:13">
      <c r="I70865" s="51"/>
      <c r="M70865" s="51"/>
    </row>
    <row r="70866" spans="9:13">
      <c r="I70866" s="51"/>
      <c r="M70866" s="51"/>
    </row>
    <row r="70867" spans="9:13">
      <c r="I70867" s="51"/>
      <c r="M70867" s="51"/>
    </row>
    <row r="70868" spans="9:13">
      <c r="I70868" s="51"/>
      <c r="M70868" s="51"/>
    </row>
    <row r="70869" spans="9:13">
      <c r="I70869" s="51"/>
      <c r="M70869" s="51"/>
    </row>
    <row r="70870" spans="9:13">
      <c r="I70870" s="51"/>
      <c r="M70870" s="51"/>
    </row>
    <row r="70871" spans="9:13">
      <c r="I70871" s="51"/>
      <c r="M70871" s="51"/>
    </row>
    <row r="70872" spans="9:13">
      <c r="I70872" s="51"/>
      <c r="M70872" s="51"/>
    </row>
    <row r="70873" spans="9:13">
      <c r="I70873" s="51"/>
      <c r="M70873" s="51"/>
    </row>
    <row r="70874" spans="9:13">
      <c r="I70874" s="51"/>
      <c r="M70874" s="51"/>
    </row>
    <row r="70875" spans="9:13">
      <c r="I70875" s="51"/>
      <c r="M70875" s="51"/>
    </row>
    <row r="70876" spans="9:13">
      <c r="I70876" s="51"/>
      <c r="M70876" s="51"/>
    </row>
    <row r="70877" spans="9:13">
      <c r="I70877" s="51"/>
      <c r="M70877" s="51"/>
    </row>
    <row r="70878" spans="9:13">
      <c r="I70878" s="51"/>
      <c r="M70878" s="51"/>
    </row>
    <row r="70879" spans="9:13">
      <c r="I70879" s="51"/>
      <c r="M70879" s="51"/>
    </row>
    <row r="70880" spans="9:13">
      <c r="I70880" s="51"/>
      <c r="M70880" s="51"/>
    </row>
    <row r="70881" spans="9:13">
      <c r="I70881" s="51"/>
      <c r="M70881" s="51"/>
    </row>
    <row r="70882" spans="9:13">
      <c r="I70882" s="51"/>
      <c r="M70882" s="51"/>
    </row>
    <row r="70883" spans="9:13">
      <c r="I70883" s="51"/>
      <c r="M70883" s="51"/>
    </row>
    <row r="70884" spans="9:13">
      <c r="I70884" s="51"/>
      <c r="M70884" s="51"/>
    </row>
    <row r="70885" spans="9:13">
      <c r="I70885" s="51"/>
      <c r="M70885" s="51"/>
    </row>
    <row r="70886" spans="9:13">
      <c r="I70886" s="51"/>
      <c r="M70886" s="51"/>
    </row>
    <row r="70887" spans="9:13">
      <c r="I70887" s="51"/>
      <c r="M70887" s="51"/>
    </row>
    <row r="70888" spans="9:13">
      <c r="I70888" s="51"/>
      <c r="M70888" s="51"/>
    </row>
    <row r="70889" spans="9:13">
      <c r="I70889" s="51"/>
      <c r="M70889" s="51"/>
    </row>
    <row r="70890" spans="9:13">
      <c r="I70890" s="51"/>
      <c r="M70890" s="51"/>
    </row>
    <row r="70891" spans="9:13">
      <c r="I70891" s="51"/>
      <c r="M70891" s="51"/>
    </row>
    <row r="70892" spans="9:13">
      <c r="I70892" s="51"/>
      <c r="M70892" s="51"/>
    </row>
    <row r="70893" spans="9:13">
      <c r="I70893" s="51"/>
      <c r="M70893" s="51"/>
    </row>
    <row r="70894" spans="9:13">
      <c r="I70894" s="51"/>
      <c r="M70894" s="51"/>
    </row>
    <row r="70895" spans="9:13">
      <c r="I70895" s="51"/>
      <c r="M70895" s="51"/>
    </row>
    <row r="70896" spans="9:13">
      <c r="I70896" s="51"/>
      <c r="M70896" s="51"/>
    </row>
    <row r="70897" spans="9:13">
      <c r="I70897" s="51"/>
      <c r="M70897" s="51"/>
    </row>
    <row r="70898" spans="9:13">
      <c r="I70898" s="51"/>
      <c r="M70898" s="51"/>
    </row>
    <row r="70899" spans="9:13">
      <c r="I70899" s="51"/>
      <c r="M70899" s="51"/>
    </row>
    <row r="70900" spans="9:13">
      <c r="I70900" s="51"/>
      <c r="M70900" s="51"/>
    </row>
    <row r="70901" spans="9:13">
      <c r="I70901" s="51"/>
      <c r="M70901" s="51"/>
    </row>
    <row r="70902" spans="9:13">
      <c r="I70902" s="51"/>
      <c r="M70902" s="51"/>
    </row>
    <row r="70903" spans="9:13">
      <c r="I70903" s="51"/>
      <c r="M70903" s="51"/>
    </row>
    <row r="70904" spans="9:13">
      <c r="I70904" s="51"/>
      <c r="M70904" s="51"/>
    </row>
    <row r="70905" spans="9:13">
      <c r="I70905" s="51"/>
      <c r="M70905" s="51"/>
    </row>
    <row r="70906" spans="9:13">
      <c r="I70906" s="51"/>
      <c r="M70906" s="51"/>
    </row>
    <row r="70907" spans="9:13">
      <c r="I70907" s="51"/>
      <c r="M70907" s="51"/>
    </row>
    <row r="70908" spans="9:13">
      <c r="I70908" s="51"/>
      <c r="M70908" s="51"/>
    </row>
    <row r="70909" spans="9:13">
      <c r="I70909" s="51"/>
      <c r="M70909" s="51"/>
    </row>
    <row r="70910" spans="9:13">
      <c r="I70910" s="51"/>
      <c r="M70910" s="51"/>
    </row>
    <row r="70911" spans="9:13">
      <c r="I70911" s="51"/>
      <c r="M70911" s="51"/>
    </row>
    <row r="70912" spans="9:13">
      <c r="I70912" s="51"/>
      <c r="M70912" s="51"/>
    </row>
    <row r="70913" spans="9:13">
      <c r="I70913" s="51"/>
      <c r="M70913" s="51"/>
    </row>
    <row r="70914" spans="9:13">
      <c r="I70914" s="51"/>
      <c r="M70914" s="51"/>
    </row>
    <row r="70915" spans="9:13">
      <c r="I70915" s="51"/>
      <c r="M70915" s="51"/>
    </row>
    <row r="70916" spans="9:13">
      <c r="I70916" s="51"/>
      <c r="M70916" s="51"/>
    </row>
    <row r="70917" spans="9:13">
      <c r="I70917" s="51"/>
      <c r="M70917" s="51"/>
    </row>
    <row r="70918" spans="9:13">
      <c r="I70918" s="51"/>
      <c r="M70918" s="51"/>
    </row>
    <row r="70919" spans="9:13">
      <c r="I70919" s="51"/>
      <c r="M70919" s="51"/>
    </row>
    <row r="70920" spans="9:13">
      <c r="I70920" s="51"/>
      <c r="M70920" s="51"/>
    </row>
    <row r="70921" spans="9:13">
      <c r="I70921" s="51"/>
      <c r="M70921" s="51"/>
    </row>
    <row r="70922" spans="9:13">
      <c r="I70922" s="51"/>
      <c r="M70922" s="51"/>
    </row>
    <row r="70923" spans="9:13">
      <c r="I70923" s="51"/>
      <c r="M70923" s="51"/>
    </row>
    <row r="70924" spans="9:13">
      <c r="I70924" s="51"/>
      <c r="M70924" s="51"/>
    </row>
    <row r="70925" spans="9:13">
      <c r="I70925" s="51"/>
      <c r="M70925" s="51"/>
    </row>
    <row r="70926" spans="9:13">
      <c r="I70926" s="51"/>
      <c r="M70926" s="51"/>
    </row>
    <row r="70927" spans="9:13">
      <c r="I70927" s="51"/>
      <c r="M70927" s="51"/>
    </row>
    <row r="70928" spans="9:13">
      <c r="I70928" s="51"/>
      <c r="M70928" s="51"/>
    </row>
    <row r="70929" spans="9:13">
      <c r="I70929" s="51"/>
      <c r="M70929" s="51"/>
    </row>
    <row r="70930" spans="9:13">
      <c r="I70930" s="51"/>
      <c r="M70930" s="51"/>
    </row>
    <row r="70931" spans="9:13">
      <c r="I70931" s="51"/>
      <c r="M70931" s="51"/>
    </row>
    <row r="70932" spans="9:13">
      <c r="I70932" s="51"/>
      <c r="M70932" s="51"/>
    </row>
    <row r="70933" spans="9:13">
      <c r="I70933" s="51"/>
      <c r="M70933" s="51"/>
    </row>
    <row r="70934" spans="9:13">
      <c r="I70934" s="51"/>
      <c r="M70934" s="51"/>
    </row>
    <row r="70935" spans="9:13">
      <c r="I70935" s="51"/>
      <c r="M70935" s="51"/>
    </row>
    <row r="70936" spans="9:13">
      <c r="I70936" s="51"/>
      <c r="M70936" s="51"/>
    </row>
    <row r="70937" spans="9:13">
      <c r="I70937" s="51"/>
      <c r="M70937" s="51"/>
    </row>
    <row r="70938" spans="9:13">
      <c r="I70938" s="51"/>
      <c r="M70938" s="51"/>
    </row>
    <row r="70939" spans="9:13">
      <c r="I70939" s="51"/>
      <c r="M70939" s="51"/>
    </row>
    <row r="70940" spans="9:13">
      <c r="I70940" s="51"/>
      <c r="M70940" s="51"/>
    </row>
    <row r="70941" spans="9:13">
      <c r="I70941" s="51"/>
      <c r="M70941" s="51"/>
    </row>
    <row r="70942" spans="9:13">
      <c r="I70942" s="51"/>
      <c r="M70942" s="51"/>
    </row>
    <row r="70943" spans="9:13">
      <c r="I70943" s="51"/>
      <c r="M70943" s="51"/>
    </row>
    <row r="70944" spans="9:13">
      <c r="I70944" s="51"/>
      <c r="M70944" s="51"/>
    </row>
    <row r="70945" spans="9:13">
      <c r="I70945" s="51"/>
      <c r="M70945" s="51"/>
    </row>
    <row r="70946" spans="9:13">
      <c r="I70946" s="51"/>
      <c r="M70946" s="51"/>
    </row>
    <row r="70947" spans="9:13">
      <c r="I70947" s="51"/>
      <c r="M70947" s="51"/>
    </row>
    <row r="70948" spans="9:13">
      <c r="I70948" s="51"/>
      <c r="M70948" s="51"/>
    </row>
    <row r="70949" spans="9:13">
      <c r="I70949" s="51"/>
      <c r="M70949" s="51"/>
    </row>
    <row r="70950" spans="9:13">
      <c r="I70950" s="51"/>
      <c r="M70950" s="51"/>
    </row>
    <row r="70951" spans="9:13">
      <c r="I70951" s="51"/>
      <c r="M70951" s="51"/>
    </row>
    <row r="70952" spans="9:13">
      <c r="I70952" s="51"/>
      <c r="M70952" s="51"/>
    </row>
    <row r="70953" spans="9:13">
      <c r="I70953" s="51"/>
      <c r="M70953" s="51"/>
    </row>
    <row r="70954" spans="9:13">
      <c r="I70954" s="51"/>
      <c r="M70954" s="51"/>
    </row>
    <row r="70955" spans="9:13">
      <c r="I70955" s="51"/>
      <c r="M70955" s="51"/>
    </row>
    <row r="70956" spans="9:13">
      <c r="I70956" s="51"/>
      <c r="M70956" s="51"/>
    </row>
    <row r="70957" spans="9:13">
      <c r="I70957" s="51"/>
      <c r="M70957" s="51"/>
    </row>
    <row r="70958" spans="9:13">
      <c r="I70958" s="51"/>
      <c r="M70958" s="51"/>
    </row>
    <row r="70959" spans="9:13">
      <c r="I70959" s="51"/>
      <c r="M70959" s="51"/>
    </row>
    <row r="70960" spans="9:13">
      <c r="I70960" s="51"/>
      <c r="M70960" s="51"/>
    </row>
    <row r="70961" spans="9:13">
      <c r="I70961" s="51"/>
      <c r="M70961" s="51"/>
    </row>
    <row r="70962" spans="9:13">
      <c r="I70962" s="51"/>
      <c r="M70962" s="51"/>
    </row>
    <row r="70963" spans="9:13">
      <c r="I70963" s="51"/>
      <c r="M70963" s="51"/>
    </row>
    <row r="70964" spans="9:13">
      <c r="I70964" s="51"/>
      <c r="M70964" s="51"/>
    </row>
    <row r="70965" spans="9:13">
      <c r="I70965" s="51"/>
      <c r="M70965" s="51"/>
    </row>
    <row r="70966" spans="9:13">
      <c r="I70966" s="51"/>
      <c r="M70966" s="51"/>
    </row>
    <row r="70967" spans="9:13">
      <c r="I70967" s="51"/>
      <c r="M70967" s="51"/>
    </row>
    <row r="70968" spans="9:13">
      <c r="I70968" s="51"/>
      <c r="M70968" s="51"/>
    </row>
    <row r="70969" spans="9:13">
      <c r="I70969" s="51"/>
      <c r="M70969" s="51"/>
    </row>
    <row r="70970" spans="9:13">
      <c r="I70970" s="51"/>
      <c r="M70970" s="51"/>
    </row>
    <row r="70971" spans="9:13">
      <c r="I70971" s="51"/>
      <c r="M70971" s="51"/>
    </row>
    <row r="70972" spans="9:13">
      <c r="I70972" s="51"/>
      <c r="M70972" s="51"/>
    </row>
    <row r="70973" spans="9:13">
      <c r="I70973" s="51"/>
      <c r="M70973" s="51"/>
    </row>
    <row r="70974" spans="9:13">
      <c r="I70974" s="51"/>
      <c r="M70974" s="51"/>
    </row>
    <row r="70975" spans="9:13">
      <c r="I70975" s="51"/>
      <c r="M70975" s="51"/>
    </row>
    <row r="70976" spans="9:13">
      <c r="I70976" s="51"/>
      <c r="M70976" s="51"/>
    </row>
    <row r="70977" spans="9:13">
      <c r="I70977" s="51"/>
      <c r="M70977" s="51"/>
    </row>
    <row r="70978" spans="9:13">
      <c r="I70978" s="51"/>
      <c r="M70978" s="51"/>
    </row>
    <row r="70979" spans="9:13">
      <c r="I70979" s="51"/>
      <c r="M70979" s="51"/>
    </row>
    <row r="70980" spans="9:13">
      <c r="I70980" s="51"/>
      <c r="M70980" s="51"/>
    </row>
    <row r="70981" spans="9:13">
      <c r="I70981" s="51"/>
      <c r="M70981" s="51"/>
    </row>
    <row r="70982" spans="9:13">
      <c r="I70982" s="51"/>
      <c r="M70982" s="51"/>
    </row>
    <row r="70983" spans="9:13">
      <c r="I70983" s="51"/>
      <c r="M70983" s="51"/>
    </row>
    <row r="70984" spans="9:13">
      <c r="I70984" s="51"/>
      <c r="M70984" s="51"/>
    </row>
    <row r="70985" spans="9:13">
      <c r="I70985" s="51"/>
      <c r="M70985" s="51"/>
    </row>
    <row r="70986" spans="9:13">
      <c r="I70986" s="51"/>
      <c r="M70986" s="51"/>
    </row>
    <row r="70987" spans="9:13">
      <c r="I70987" s="51"/>
      <c r="M70987" s="51"/>
    </row>
    <row r="70988" spans="9:13">
      <c r="I70988" s="51"/>
      <c r="M70988" s="51"/>
    </row>
    <row r="70989" spans="9:13">
      <c r="I70989" s="51"/>
      <c r="M70989" s="51"/>
    </row>
    <row r="70990" spans="9:13">
      <c r="I70990" s="51"/>
      <c r="M70990" s="51"/>
    </row>
    <row r="70991" spans="9:13">
      <c r="I70991" s="51"/>
      <c r="M70991" s="51"/>
    </row>
    <row r="70992" spans="9:13">
      <c r="I70992" s="51"/>
      <c r="M70992" s="51"/>
    </row>
    <row r="70993" spans="9:13">
      <c r="I70993" s="51"/>
      <c r="M70993" s="51"/>
    </row>
    <row r="70994" spans="9:13">
      <c r="I70994" s="51"/>
      <c r="M70994" s="51"/>
    </row>
    <row r="70995" spans="9:13">
      <c r="I70995" s="51"/>
      <c r="M70995" s="51"/>
    </row>
    <row r="70996" spans="9:13">
      <c r="I70996" s="51"/>
      <c r="M70996" s="51"/>
    </row>
    <row r="70997" spans="9:13">
      <c r="I70997" s="51"/>
      <c r="M70997" s="51"/>
    </row>
    <row r="70998" spans="9:13">
      <c r="I70998" s="51"/>
      <c r="M70998" s="51"/>
    </row>
    <row r="70999" spans="9:13">
      <c r="I70999" s="51"/>
      <c r="M70999" s="51"/>
    </row>
    <row r="71000" spans="9:13">
      <c r="I71000" s="51"/>
      <c r="M71000" s="51"/>
    </row>
    <row r="71001" spans="9:13">
      <c r="I71001" s="51"/>
      <c r="M71001" s="51"/>
    </row>
    <row r="71002" spans="9:13">
      <c r="I71002" s="51"/>
      <c r="M71002" s="51"/>
    </row>
    <row r="71003" spans="9:13">
      <c r="I71003" s="51"/>
      <c r="M71003" s="51"/>
    </row>
    <row r="71004" spans="9:13">
      <c r="I71004" s="51"/>
      <c r="M71004" s="51"/>
    </row>
    <row r="71005" spans="9:13">
      <c r="I71005" s="51"/>
      <c r="M71005" s="51"/>
    </row>
    <row r="71006" spans="9:13">
      <c r="I71006" s="51"/>
      <c r="M71006" s="51"/>
    </row>
    <row r="71007" spans="9:13">
      <c r="I71007" s="51"/>
      <c r="M71007" s="51"/>
    </row>
    <row r="71008" spans="9:13">
      <c r="I71008" s="51"/>
      <c r="M71008" s="51"/>
    </row>
    <row r="71009" spans="9:13">
      <c r="I71009" s="51"/>
      <c r="M71009" s="51"/>
    </row>
    <row r="71010" spans="9:13">
      <c r="I71010" s="51"/>
      <c r="M71010" s="51"/>
    </row>
    <row r="71011" spans="9:13">
      <c r="I71011" s="51"/>
      <c r="M71011" s="51"/>
    </row>
    <row r="71012" spans="9:13">
      <c r="I71012" s="51"/>
      <c r="M71012" s="51"/>
    </row>
    <row r="71013" spans="9:13">
      <c r="I71013" s="51"/>
      <c r="M71013" s="51"/>
    </row>
    <row r="71014" spans="9:13">
      <c r="I71014" s="51"/>
      <c r="M71014" s="51"/>
    </row>
    <row r="71015" spans="9:13">
      <c r="I71015" s="51"/>
      <c r="M71015" s="51"/>
    </row>
    <row r="71016" spans="9:13">
      <c r="I71016" s="51"/>
      <c r="M71016" s="51"/>
    </row>
    <row r="71017" spans="9:13">
      <c r="I71017" s="51"/>
      <c r="M71017" s="51"/>
    </row>
    <row r="71018" spans="9:13">
      <c r="I71018" s="51"/>
      <c r="M71018" s="51"/>
    </row>
    <row r="71019" spans="9:13">
      <c r="I71019" s="51"/>
      <c r="M71019" s="51"/>
    </row>
    <row r="71020" spans="9:13">
      <c r="I71020" s="51"/>
      <c r="M71020" s="51"/>
    </row>
    <row r="71021" spans="9:13">
      <c r="I71021" s="51"/>
      <c r="M71021" s="51"/>
    </row>
    <row r="71022" spans="9:13">
      <c r="I71022" s="51"/>
      <c r="M71022" s="51"/>
    </row>
    <row r="71023" spans="9:13">
      <c r="I71023" s="51"/>
      <c r="M71023" s="51"/>
    </row>
    <row r="71024" spans="9:13">
      <c r="I71024" s="51"/>
      <c r="M71024" s="51"/>
    </row>
    <row r="71025" spans="9:13">
      <c r="I71025" s="51"/>
      <c r="M71025" s="51"/>
    </row>
    <row r="71026" spans="9:13">
      <c r="I71026" s="51"/>
      <c r="M71026" s="51"/>
    </row>
    <row r="71027" spans="9:13">
      <c r="I71027" s="51"/>
      <c r="M71027" s="51"/>
    </row>
    <row r="71028" spans="9:13">
      <c r="I71028" s="51"/>
      <c r="M71028" s="51"/>
    </row>
    <row r="71029" spans="9:13">
      <c r="I71029" s="51"/>
      <c r="M71029" s="51"/>
    </row>
    <row r="71030" spans="9:13">
      <c r="I71030" s="51"/>
      <c r="M71030" s="51"/>
    </row>
    <row r="71031" spans="9:13">
      <c r="I71031" s="51"/>
      <c r="M71031" s="51"/>
    </row>
    <row r="71032" spans="9:13">
      <c r="I71032" s="51"/>
      <c r="M71032" s="51"/>
    </row>
    <row r="71033" spans="9:13">
      <c r="I71033" s="51"/>
      <c r="M71033" s="51"/>
    </row>
    <row r="71034" spans="9:13">
      <c r="I71034" s="51"/>
      <c r="M71034" s="51"/>
    </row>
    <row r="71035" spans="9:13">
      <c r="I71035" s="51"/>
      <c r="M71035" s="51"/>
    </row>
    <row r="71036" spans="9:13">
      <c r="I71036" s="51"/>
      <c r="M71036" s="51"/>
    </row>
    <row r="71037" spans="9:13">
      <c r="I71037" s="51"/>
      <c r="M71037" s="51"/>
    </row>
    <row r="71038" spans="9:13">
      <c r="I71038" s="51"/>
      <c r="M71038" s="51"/>
    </row>
    <row r="71039" spans="9:13">
      <c r="I71039" s="51"/>
      <c r="M71039" s="51"/>
    </row>
    <row r="71040" spans="9:13">
      <c r="I71040" s="51"/>
      <c r="M71040" s="51"/>
    </row>
    <row r="71041" spans="9:13">
      <c r="I71041" s="51"/>
      <c r="M71041" s="51"/>
    </row>
    <row r="71042" spans="9:13">
      <c r="I71042" s="51"/>
      <c r="M71042" s="51"/>
    </row>
    <row r="71043" spans="9:13">
      <c r="I71043" s="51"/>
      <c r="M71043" s="51"/>
    </row>
    <row r="71044" spans="9:13">
      <c r="I71044" s="51"/>
      <c r="M71044" s="51"/>
    </row>
    <row r="71045" spans="9:13">
      <c r="I71045" s="51"/>
      <c r="M71045" s="51"/>
    </row>
    <row r="71046" spans="9:13">
      <c r="I71046" s="51"/>
      <c r="M71046" s="51"/>
    </row>
    <row r="71047" spans="9:13">
      <c r="I71047" s="51"/>
      <c r="M71047" s="51"/>
    </row>
    <row r="71048" spans="9:13">
      <c r="I71048" s="51"/>
      <c r="M71048" s="51"/>
    </row>
    <row r="71049" spans="9:13">
      <c r="I71049" s="51"/>
      <c r="M71049" s="51"/>
    </row>
    <row r="71050" spans="9:13">
      <c r="I71050" s="51"/>
      <c r="M71050" s="51"/>
    </row>
    <row r="71051" spans="9:13">
      <c r="I71051" s="51"/>
      <c r="M71051" s="51"/>
    </row>
    <row r="71052" spans="9:13">
      <c r="I71052" s="51"/>
      <c r="M71052" s="51"/>
    </row>
    <row r="71053" spans="9:13">
      <c r="I71053" s="51"/>
      <c r="M71053" s="51"/>
    </row>
    <row r="71054" spans="9:13">
      <c r="I71054" s="51"/>
      <c r="M71054" s="51"/>
    </row>
    <row r="71055" spans="9:13">
      <c r="I71055" s="51"/>
      <c r="M71055" s="51"/>
    </row>
    <row r="71056" spans="9:13">
      <c r="I71056" s="51"/>
      <c r="M71056" s="51"/>
    </row>
    <row r="71057" spans="9:13">
      <c r="I71057" s="51"/>
      <c r="M71057" s="51"/>
    </row>
    <row r="71058" spans="9:13">
      <c r="I71058" s="51"/>
      <c r="M71058" s="51"/>
    </row>
    <row r="71059" spans="9:13">
      <c r="I71059" s="51"/>
      <c r="M71059" s="51"/>
    </row>
    <row r="71060" spans="9:13">
      <c r="I71060" s="51"/>
      <c r="M71060" s="51"/>
    </row>
    <row r="71061" spans="9:13">
      <c r="I71061" s="51"/>
      <c r="M71061" s="51"/>
    </row>
    <row r="71062" spans="9:13">
      <c r="I71062" s="51"/>
      <c r="M71062" s="51"/>
    </row>
    <row r="71063" spans="9:13">
      <c r="I71063" s="51"/>
      <c r="M71063" s="51"/>
    </row>
    <row r="71064" spans="9:13">
      <c r="I71064" s="51"/>
      <c r="M71064" s="51"/>
    </row>
    <row r="71065" spans="9:13">
      <c r="I71065" s="51"/>
      <c r="M71065" s="51"/>
    </row>
    <row r="71066" spans="9:13">
      <c r="I71066" s="51"/>
      <c r="M71066" s="51"/>
    </row>
    <row r="71067" spans="9:13">
      <c r="I71067" s="51"/>
      <c r="M71067" s="51"/>
    </row>
    <row r="71068" spans="9:13">
      <c r="I71068" s="51"/>
      <c r="M71068" s="51"/>
    </row>
    <row r="71069" spans="9:13">
      <c r="I71069" s="51"/>
      <c r="M71069" s="51"/>
    </row>
    <row r="71070" spans="9:13">
      <c r="I71070" s="51"/>
      <c r="M71070" s="51"/>
    </row>
    <row r="71071" spans="9:13">
      <c r="I71071" s="51"/>
      <c r="M71071" s="51"/>
    </row>
    <row r="71072" spans="9:13">
      <c r="I71072" s="51"/>
      <c r="M71072" s="51"/>
    </row>
    <row r="71073" spans="9:13">
      <c r="I71073" s="51"/>
      <c r="M71073" s="51"/>
    </row>
    <row r="71074" spans="9:13">
      <c r="I71074" s="51"/>
      <c r="M71074" s="51"/>
    </row>
    <row r="71075" spans="9:13">
      <c r="I71075" s="51"/>
      <c r="M71075" s="51"/>
    </row>
    <row r="71076" spans="9:13">
      <c r="I71076" s="51"/>
      <c r="M71076" s="51"/>
    </row>
    <row r="71077" spans="9:13">
      <c r="I71077" s="51"/>
      <c r="M71077" s="51"/>
    </row>
    <row r="71078" spans="9:13">
      <c r="I71078" s="51"/>
      <c r="M71078" s="51"/>
    </row>
    <row r="71079" spans="9:13">
      <c r="I71079" s="51"/>
      <c r="M71079" s="51"/>
    </row>
    <row r="71080" spans="9:13">
      <c r="I71080" s="51"/>
      <c r="M71080" s="51"/>
    </row>
    <row r="71081" spans="9:13">
      <c r="I71081" s="51"/>
      <c r="M71081" s="51"/>
    </row>
    <row r="71082" spans="9:13">
      <c r="I71082" s="51"/>
      <c r="M71082" s="51"/>
    </row>
    <row r="71083" spans="9:13">
      <c r="I71083" s="51"/>
      <c r="M71083" s="51"/>
    </row>
    <row r="71084" spans="9:13">
      <c r="I71084" s="51"/>
      <c r="M71084" s="51"/>
    </row>
    <row r="71085" spans="9:13">
      <c r="I71085" s="51"/>
      <c r="M71085" s="51"/>
    </row>
    <row r="71086" spans="9:13">
      <c r="I71086" s="51"/>
      <c r="M71086" s="51"/>
    </row>
    <row r="71087" spans="9:13">
      <c r="I71087" s="51"/>
      <c r="M71087" s="51"/>
    </row>
    <row r="71088" spans="9:13">
      <c r="I71088" s="51"/>
      <c r="M71088" s="51"/>
    </row>
    <row r="71089" spans="9:13">
      <c r="I71089" s="51"/>
      <c r="M71089" s="51"/>
    </row>
    <row r="71090" spans="9:13">
      <c r="I71090" s="51"/>
      <c r="M71090" s="51"/>
    </row>
    <row r="71091" spans="9:13">
      <c r="I71091" s="51"/>
      <c r="M71091" s="51"/>
    </row>
    <row r="71092" spans="9:13">
      <c r="I71092" s="51"/>
      <c r="M71092" s="51"/>
    </row>
    <row r="71093" spans="9:13">
      <c r="I71093" s="51"/>
      <c r="M71093" s="51"/>
    </row>
    <row r="71094" spans="9:13">
      <c r="I71094" s="51"/>
      <c r="M71094" s="51"/>
    </row>
    <row r="71095" spans="9:13">
      <c r="I71095" s="51"/>
      <c r="M71095" s="51"/>
    </row>
    <row r="71096" spans="9:13">
      <c r="I71096" s="51"/>
      <c r="M71096" s="51"/>
    </row>
    <row r="71097" spans="9:13">
      <c r="I71097" s="51"/>
      <c r="M71097" s="51"/>
    </row>
    <row r="71098" spans="9:13">
      <c r="I71098" s="51"/>
      <c r="M71098" s="51"/>
    </row>
    <row r="71099" spans="9:13">
      <c r="I71099" s="51"/>
      <c r="M71099" s="51"/>
    </row>
    <row r="71100" spans="9:13">
      <c r="I71100" s="51"/>
      <c r="M71100" s="51"/>
    </row>
    <row r="71101" spans="9:13">
      <c r="I71101" s="51"/>
      <c r="M71101" s="51"/>
    </row>
    <row r="71102" spans="9:13">
      <c r="I71102" s="51"/>
      <c r="M71102" s="51"/>
    </row>
    <row r="71103" spans="9:13">
      <c r="I71103" s="51"/>
      <c r="M71103" s="51"/>
    </row>
    <row r="71104" spans="9:13">
      <c r="I71104" s="51"/>
      <c r="M71104" s="51"/>
    </row>
    <row r="71105" spans="9:13">
      <c r="I71105" s="51"/>
      <c r="M71105" s="51"/>
    </row>
    <row r="71106" spans="9:13">
      <c r="I71106" s="51"/>
      <c r="M71106" s="51"/>
    </row>
    <row r="71107" spans="9:13">
      <c r="I71107" s="51"/>
      <c r="M71107" s="51"/>
    </row>
    <row r="71108" spans="9:13">
      <c r="I71108" s="51"/>
      <c r="M71108" s="51"/>
    </row>
    <row r="71109" spans="9:13">
      <c r="I71109" s="51"/>
      <c r="M71109" s="51"/>
    </row>
    <row r="71110" spans="9:13">
      <c r="I71110" s="51"/>
      <c r="M71110" s="51"/>
    </row>
    <row r="71111" spans="9:13">
      <c r="I71111" s="51"/>
      <c r="M71111" s="51"/>
    </row>
    <row r="71112" spans="9:13">
      <c r="I71112" s="51"/>
      <c r="M71112" s="51"/>
    </row>
    <row r="71113" spans="9:13">
      <c r="I71113" s="51"/>
      <c r="M71113" s="51"/>
    </row>
    <row r="71114" spans="9:13">
      <c r="I71114" s="51"/>
      <c r="M71114" s="51"/>
    </row>
    <row r="71115" spans="9:13">
      <c r="I71115" s="51"/>
      <c r="M71115" s="51"/>
    </row>
    <row r="71116" spans="9:13">
      <c r="I71116" s="51"/>
      <c r="M71116" s="51"/>
    </row>
    <row r="71117" spans="9:13">
      <c r="I71117" s="51"/>
      <c r="M71117" s="51"/>
    </row>
    <row r="71118" spans="9:13">
      <c r="I71118" s="51"/>
      <c r="M71118" s="51"/>
    </row>
    <row r="71119" spans="9:13">
      <c r="I71119" s="51"/>
      <c r="M71119" s="51"/>
    </row>
    <row r="71120" spans="9:13">
      <c r="I71120" s="51"/>
      <c r="M71120" s="51"/>
    </row>
    <row r="71121" spans="9:13">
      <c r="I71121" s="51"/>
      <c r="M71121" s="51"/>
    </row>
    <row r="71122" spans="9:13">
      <c r="I71122" s="51"/>
      <c r="M71122" s="51"/>
    </row>
    <row r="71123" spans="9:13">
      <c r="I71123" s="51"/>
      <c r="M71123" s="51"/>
    </row>
    <row r="71124" spans="9:13">
      <c r="I71124" s="51"/>
      <c r="M71124" s="51"/>
    </row>
    <row r="71125" spans="9:13">
      <c r="I71125" s="51"/>
      <c r="M71125" s="51"/>
    </row>
    <row r="71126" spans="9:13">
      <c r="I71126" s="51"/>
      <c r="M71126" s="51"/>
    </row>
    <row r="71127" spans="9:13">
      <c r="I71127" s="51"/>
      <c r="M71127" s="51"/>
    </row>
    <row r="71128" spans="9:13">
      <c r="I71128" s="51"/>
      <c r="M71128" s="51"/>
    </row>
    <row r="71129" spans="9:13">
      <c r="I71129" s="51"/>
      <c r="M71129" s="51"/>
    </row>
    <row r="71130" spans="9:13">
      <c r="I71130" s="51"/>
      <c r="M71130" s="51"/>
    </row>
    <row r="71131" spans="9:13">
      <c r="I71131" s="51"/>
      <c r="M71131" s="51"/>
    </row>
    <row r="71132" spans="9:13">
      <c r="I71132" s="51"/>
      <c r="M71132" s="51"/>
    </row>
    <row r="71133" spans="9:13">
      <c r="I71133" s="51"/>
      <c r="M71133" s="51"/>
    </row>
    <row r="71134" spans="9:13">
      <c r="I71134" s="51"/>
      <c r="M71134" s="51"/>
    </row>
    <row r="71135" spans="9:13">
      <c r="I71135" s="51"/>
      <c r="M71135" s="51"/>
    </row>
    <row r="71136" spans="9:13">
      <c r="I71136" s="51"/>
      <c r="M71136" s="51"/>
    </row>
    <row r="71137" spans="9:13">
      <c r="I71137" s="51"/>
      <c r="M71137" s="51"/>
    </row>
    <row r="71138" spans="9:13">
      <c r="I71138" s="51"/>
      <c r="M71138" s="51"/>
    </row>
    <row r="71139" spans="9:13">
      <c r="I71139" s="51"/>
      <c r="M71139" s="51"/>
    </row>
    <row r="71140" spans="9:13">
      <c r="I71140" s="51"/>
      <c r="M71140" s="51"/>
    </row>
    <row r="71141" spans="9:13">
      <c r="I71141" s="51"/>
      <c r="M71141" s="51"/>
    </row>
    <row r="71142" spans="9:13">
      <c r="I71142" s="51"/>
      <c r="M71142" s="51"/>
    </row>
    <row r="71143" spans="9:13">
      <c r="I71143" s="51"/>
      <c r="M71143" s="51"/>
    </row>
    <row r="71144" spans="9:13">
      <c r="I71144" s="51"/>
      <c r="M71144" s="51"/>
    </row>
    <row r="71145" spans="9:13">
      <c r="I71145" s="51"/>
      <c r="M71145" s="51"/>
    </row>
    <row r="71146" spans="9:13">
      <c r="I71146" s="51"/>
      <c r="M71146" s="51"/>
    </row>
    <row r="71147" spans="9:13">
      <c r="I71147" s="51"/>
      <c r="M71147" s="51"/>
    </row>
    <row r="71148" spans="9:13">
      <c r="I71148" s="51"/>
      <c r="M71148" s="51"/>
    </row>
    <row r="71149" spans="9:13">
      <c r="I71149" s="51"/>
      <c r="M71149" s="51"/>
    </row>
    <row r="71150" spans="9:13">
      <c r="I71150" s="51"/>
      <c r="M71150" s="51"/>
    </row>
    <row r="71151" spans="9:13">
      <c r="I71151" s="51"/>
      <c r="M71151" s="51"/>
    </row>
    <row r="71152" spans="9:13">
      <c r="I71152" s="51"/>
      <c r="M71152" s="51"/>
    </row>
    <row r="71153" spans="9:13">
      <c r="I71153" s="51"/>
      <c r="M71153" s="51"/>
    </row>
    <row r="71154" spans="9:13">
      <c r="I71154" s="51"/>
      <c r="M71154" s="51"/>
    </row>
    <row r="71155" spans="9:13">
      <c r="I71155" s="51"/>
      <c r="M71155" s="51"/>
    </row>
    <row r="71156" spans="9:13">
      <c r="I71156" s="51"/>
      <c r="M71156" s="51"/>
    </row>
    <row r="71157" spans="9:13">
      <c r="I71157" s="51"/>
      <c r="M71157" s="51"/>
    </row>
    <row r="71158" spans="9:13">
      <c r="I71158" s="51"/>
      <c r="M71158" s="51"/>
    </row>
    <row r="71159" spans="9:13">
      <c r="I71159" s="51"/>
      <c r="M71159" s="51"/>
    </row>
    <row r="71160" spans="9:13">
      <c r="I71160" s="51"/>
      <c r="M71160" s="51"/>
    </row>
    <row r="71161" spans="9:13">
      <c r="I71161" s="51"/>
      <c r="M71161" s="51"/>
    </row>
    <row r="71162" spans="9:13">
      <c r="I71162" s="51"/>
      <c r="M71162" s="51"/>
    </row>
    <row r="71163" spans="9:13">
      <c r="I71163" s="51"/>
      <c r="M71163" s="51"/>
    </row>
    <row r="71164" spans="9:13">
      <c r="I71164" s="51"/>
      <c r="M71164" s="51"/>
    </row>
    <row r="71165" spans="9:13">
      <c r="I71165" s="51"/>
      <c r="M71165" s="51"/>
    </row>
    <row r="71166" spans="9:13">
      <c r="I71166" s="51"/>
      <c r="M71166" s="51"/>
    </row>
    <row r="71167" spans="9:13">
      <c r="I71167" s="51"/>
      <c r="M71167" s="51"/>
    </row>
    <row r="71168" spans="9:13">
      <c r="I71168" s="51"/>
      <c r="M71168" s="51"/>
    </row>
    <row r="71169" spans="9:13">
      <c r="I71169" s="51"/>
      <c r="M71169" s="51"/>
    </row>
    <row r="71170" spans="9:13">
      <c r="I71170" s="51"/>
      <c r="M71170" s="51"/>
    </row>
    <row r="71171" spans="9:13">
      <c r="I71171" s="51"/>
      <c r="M71171" s="51"/>
    </row>
    <row r="71172" spans="9:13">
      <c r="I71172" s="51"/>
      <c r="M71172" s="51"/>
    </row>
    <row r="71173" spans="9:13">
      <c r="I71173" s="51"/>
      <c r="M71173" s="51"/>
    </row>
    <row r="71174" spans="9:13">
      <c r="I71174" s="51"/>
      <c r="M71174" s="51"/>
    </row>
    <row r="71175" spans="9:13">
      <c r="I71175" s="51"/>
      <c r="M71175" s="51"/>
    </row>
    <row r="71176" spans="9:13">
      <c r="I71176" s="51"/>
      <c r="M71176" s="51"/>
    </row>
    <row r="71177" spans="9:13">
      <c r="I71177" s="51"/>
      <c r="M71177" s="51"/>
    </row>
    <row r="71178" spans="9:13">
      <c r="I71178" s="51"/>
      <c r="M71178" s="51"/>
    </row>
    <row r="71179" spans="9:13">
      <c r="I71179" s="51"/>
      <c r="M71179" s="51"/>
    </row>
    <row r="71180" spans="9:13">
      <c r="I71180" s="51"/>
      <c r="M71180" s="51"/>
    </row>
    <row r="71181" spans="9:13">
      <c r="I71181" s="51"/>
      <c r="M71181" s="51"/>
    </row>
    <row r="71182" spans="9:13">
      <c r="I71182" s="51"/>
      <c r="M71182" s="51"/>
    </row>
    <row r="71183" spans="9:13">
      <c r="I71183" s="51"/>
      <c r="M71183" s="51"/>
    </row>
    <row r="71184" spans="9:13">
      <c r="I71184" s="51"/>
      <c r="M71184" s="51"/>
    </row>
    <row r="71185" spans="9:13">
      <c r="I71185" s="51"/>
      <c r="M71185" s="51"/>
    </row>
    <row r="71186" spans="9:13">
      <c r="I71186" s="51"/>
      <c r="M71186" s="51"/>
    </row>
    <row r="71187" spans="9:13">
      <c r="I71187" s="51"/>
      <c r="M71187" s="51"/>
    </row>
    <row r="71188" spans="9:13">
      <c r="I71188" s="51"/>
      <c r="M71188" s="51"/>
    </row>
    <row r="71189" spans="9:13">
      <c r="I71189" s="51"/>
      <c r="M71189" s="51"/>
    </row>
    <row r="71190" spans="9:13">
      <c r="I71190" s="51"/>
      <c r="M71190" s="51"/>
    </row>
    <row r="71191" spans="9:13">
      <c r="I71191" s="51"/>
      <c r="M71191" s="51"/>
    </row>
    <row r="71192" spans="9:13">
      <c r="I71192" s="51"/>
      <c r="M71192" s="51"/>
    </row>
    <row r="71193" spans="9:13">
      <c r="I71193" s="51"/>
      <c r="M71193" s="51"/>
    </row>
    <row r="71194" spans="9:13">
      <c r="I71194" s="51"/>
      <c r="M71194" s="51"/>
    </row>
    <row r="71195" spans="9:13">
      <c r="I71195" s="51"/>
      <c r="M71195" s="51"/>
    </row>
    <row r="71196" spans="9:13">
      <c r="I71196" s="51"/>
      <c r="M71196" s="51"/>
    </row>
    <row r="71197" spans="9:13">
      <c r="I71197" s="51"/>
      <c r="M71197" s="51"/>
    </row>
    <row r="71198" spans="9:13">
      <c r="I71198" s="51"/>
      <c r="M71198" s="51"/>
    </row>
    <row r="71199" spans="9:13">
      <c r="I71199" s="51"/>
      <c r="M71199" s="51"/>
    </row>
    <row r="71200" spans="9:13">
      <c r="I71200" s="51"/>
      <c r="M71200" s="51"/>
    </row>
    <row r="71201" spans="9:13">
      <c r="I71201" s="51"/>
      <c r="M71201" s="51"/>
    </row>
    <row r="71202" spans="9:13">
      <c r="I71202" s="51"/>
      <c r="M71202" s="51"/>
    </row>
    <row r="71203" spans="9:13">
      <c r="I71203" s="51"/>
      <c r="M71203" s="51"/>
    </row>
    <row r="71204" spans="9:13">
      <c r="I71204" s="51"/>
      <c r="M71204" s="51"/>
    </row>
    <row r="71205" spans="9:13">
      <c r="I71205" s="51"/>
      <c r="M71205" s="51"/>
    </row>
    <row r="71206" spans="9:13">
      <c r="I71206" s="51"/>
      <c r="M71206" s="51"/>
    </row>
    <row r="71207" spans="9:13">
      <c r="I71207" s="51"/>
      <c r="M71207" s="51"/>
    </row>
    <row r="71208" spans="9:13">
      <c r="I71208" s="51"/>
      <c r="M71208" s="51"/>
    </row>
    <row r="71209" spans="9:13">
      <c r="I71209" s="51"/>
      <c r="M71209" s="51"/>
    </row>
    <row r="71210" spans="9:13">
      <c r="I71210" s="51"/>
      <c r="M71210" s="51"/>
    </row>
    <row r="71211" spans="9:13">
      <c r="I71211" s="51"/>
      <c r="M71211" s="51"/>
    </row>
    <row r="71212" spans="9:13">
      <c r="I71212" s="51"/>
      <c r="M71212" s="51"/>
    </row>
    <row r="71213" spans="9:13">
      <c r="I71213" s="51"/>
      <c r="M71213" s="51"/>
    </row>
    <row r="71214" spans="9:13">
      <c r="I71214" s="51"/>
      <c r="M71214" s="51"/>
    </row>
    <row r="71215" spans="9:13">
      <c r="I71215" s="51"/>
      <c r="M71215" s="51"/>
    </row>
    <row r="71216" spans="9:13">
      <c r="I71216" s="51"/>
      <c r="M71216" s="51"/>
    </row>
    <row r="71217" spans="9:13">
      <c r="I71217" s="51"/>
      <c r="M71217" s="51"/>
    </row>
    <row r="71218" spans="9:13">
      <c r="I71218" s="51"/>
      <c r="M71218" s="51"/>
    </row>
    <row r="71219" spans="9:13">
      <c r="I71219" s="51"/>
      <c r="M71219" s="51"/>
    </row>
    <row r="71220" spans="9:13">
      <c r="I71220" s="51"/>
      <c r="M71220" s="51"/>
    </row>
    <row r="71221" spans="9:13">
      <c r="I71221" s="51"/>
      <c r="M71221" s="51"/>
    </row>
    <row r="71222" spans="9:13">
      <c r="I71222" s="51"/>
      <c r="M71222" s="51"/>
    </row>
    <row r="71223" spans="9:13">
      <c r="I71223" s="51"/>
      <c r="M71223" s="51"/>
    </row>
    <row r="71224" spans="9:13">
      <c r="I71224" s="51"/>
      <c r="M71224" s="51"/>
    </row>
    <row r="71225" spans="9:13">
      <c r="I71225" s="51"/>
      <c r="M71225" s="51"/>
    </row>
    <row r="71226" spans="9:13">
      <c r="I71226" s="51"/>
      <c r="M71226" s="51"/>
    </row>
    <row r="71227" spans="9:13">
      <c r="I71227" s="51"/>
      <c r="M71227" s="51"/>
    </row>
    <row r="71228" spans="9:13">
      <c r="I71228" s="51"/>
      <c r="M71228" s="51"/>
    </row>
    <row r="71229" spans="9:13">
      <c r="I71229" s="51"/>
      <c r="M71229" s="51"/>
    </row>
    <row r="71230" spans="9:13">
      <c r="I71230" s="51"/>
      <c r="M71230" s="51"/>
    </row>
    <row r="71231" spans="9:13">
      <c r="I71231" s="51"/>
      <c r="M71231" s="51"/>
    </row>
    <row r="71232" spans="9:13">
      <c r="I71232" s="51"/>
      <c r="M71232" s="51"/>
    </row>
    <row r="71233" spans="9:13">
      <c r="I71233" s="51"/>
      <c r="M71233" s="51"/>
    </row>
    <row r="71234" spans="9:13">
      <c r="I71234" s="51"/>
      <c r="M71234" s="51"/>
    </row>
    <row r="71235" spans="9:13">
      <c r="I71235" s="51"/>
      <c r="M71235" s="51"/>
    </row>
    <row r="71236" spans="9:13">
      <c r="I71236" s="51"/>
      <c r="M71236" s="51"/>
    </row>
    <row r="71237" spans="9:13">
      <c r="I71237" s="51"/>
      <c r="M71237" s="51"/>
    </row>
    <row r="71238" spans="9:13">
      <c r="I71238" s="51"/>
      <c r="M71238" s="51"/>
    </row>
    <row r="71239" spans="9:13">
      <c r="I71239" s="51"/>
      <c r="M71239" s="51"/>
    </row>
    <row r="71240" spans="9:13">
      <c r="I71240" s="51"/>
      <c r="M71240" s="51"/>
    </row>
    <row r="71241" spans="9:13">
      <c r="I71241" s="51"/>
      <c r="M71241" s="51"/>
    </row>
    <row r="71242" spans="9:13">
      <c r="I71242" s="51"/>
      <c r="M71242" s="51"/>
    </row>
    <row r="71243" spans="9:13">
      <c r="I71243" s="51"/>
      <c r="M71243" s="51"/>
    </row>
    <row r="71244" spans="9:13">
      <c r="I71244" s="51"/>
      <c r="M71244" s="51"/>
    </row>
    <row r="71245" spans="9:13">
      <c r="I71245" s="51"/>
      <c r="M71245" s="51"/>
    </row>
    <row r="71246" spans="9:13">
      <c r="I71246" s="51"/>
      <c r="M71246" s="51"/>
    </row>
    <row r="71247" spans="9:13">
      <c r="I71247" s="51"/>
      <c r="M71247" s="51"/>
    </row>
    <row r="71248" spans="9:13">
      <c r="I71248" s="51"/>
      <c r="M71248" s="51"/>
    </row>
    <row r="71249" spans="9:13">
      <c r="I71249" s="51"/>
      <c r="M71249" s="51"/>
    </row>
    <row r="71250" spans="9:13">
      <c r="I71250" s="51"/>
      <c r="M71250" s="51"/>
    </row>
    <row r="71251" spans="9:13">
      <c r="I71251" s="51"/>
      <c r="M71251" s="51"/>
    </row>
    <row r="71252" spans="9:13">
      <c r="I71252" s="51"/>
      <c r="M71252" s="51"/>
    </row>
    <row r="71253" spans="9:13">
      <c r="I71253" s="51"/>
      <c r="M71253" s="51"/>
    </row>
    <row r="71254" spans="9:13">
      <c r="I71254" s="51"/>
      <c r="M71254" s="51"/>
    </row>
    <row r="71255" spans="9:13">
      <c r="I71255" s="51"/>
      <c r="M71255" s="51"/>
    </row>
    <row r="71256" spans="9:13">
      <c r="I71256" s="51"/>
      <c r="M71256" s="51"/>
    </row>
    <row r="71257" spans="9:13">
      <c r="I71257" s="51"/>
      <c r="M71257" s="51"/>
    </row>
    <row r="71258" spans="9:13">
      <c r="I71258" s="51"/>
      <c r="M71258" s="51"/>
    </row>
    <row r="71259" spans="9:13">
      <c r="I71259" s="51"/>
      <c r="M71259" s="51"/>
    </row>
    <row r="71260" spans="9:13">
      <c r="I71260" s="51"/>
      <c r="M71260" s="51"/>
    </row>
    <row r="71261" spans="9:13">
      <c r="I71261" s="51"/>
      <c r="M71261" s="51"/>
    </row>
    <row r="71262" spans="9:13">
      <c r="I71262" s="51"/>
      <c r="M71262" s="51"/>
    </row>
    <row r="71263" spans="9:13">
      <c r="I71263" s="51"/>
      <c r="M71263" s="51"/>
    </row>
    <row r="71264" spans="9:13">
      <c r="I71264" s="51"/>
      <c r="M71264" s="51"/>
    </row>
    <row r="71265" spans="9:13">
      <c r="I71265" s="51"/>
      <c r="M71265" s="51"/>
    </row>
    <row r="71266" spans="9:13">
      <c r="I71266" s="51"/>
      <c r="M71266" s="51"/>
    </row>
    <row r="71267" spans="9:13">
      <c r="I71267" s="51"/>
      <c r="M71267" s="51"/>
    </row>
    <row r="71268" spans="9:13">
      <c r="I71268" s="51"/>
      <c r="M71268" s="51"/>
    </row>
    <row r="71269" spans="9:13">
      <c r="I71269" s="51"/>
      <c r="M71269" s="51"/>
    </row>
    <row r="71270" spans="9:13">
      <c r="I71270" s="51"/>
      <c r="M71270" s="51"/>
    </row>
    <row r="71271" spans="9:13">
      <c r="I71271" s="51"/>
      <c r="M71271" s="51"/>
    </row>
    <row r="71272" spans="9:13">
      <c r="I71272" s="51"/>
      <c r="M71272" s="51"/>
    </row>
    <row r="71273" spans="9:13">
      <c r="I71273" s="51"/>
      <c r="M71273" s="51"/>
    </row>
    <row r="71274" spans="9:13">
      <c r="I71274" s="51"/>
      <c r="M71274" s="51"/>
    </row>
    <row r="71275" spans="9:13">
      <c r="I71275" s="51"/>
      <c r="M71275" s="51"/>
    </row>
    <row r="71276" spans="9:13">
      <c r="I71276" s="51"/>
      <c r="M71276" s="51"/>
    </row>
    <row r="71277" spans="9:13">
      <c r="I71277" s="51"/>
      <c r="M71277" s="51"/>
    </row>
    <row r="71278" spans="9:13">
      <c r="I71278" s="51"/>
      <c r="M71278" s="51"/>
    </row>
    <row r="71279" spans="9:13">
      <c r="I71279" s="51"/>
      <c r="M71279" s="51"/>
    </row>
    <row r="71280" spans="9:13">
      <c r="I71280" s="51"/>
      <c r="M71280" s="51"/>
    </row>
    <row r="71281" spans="9:13">
      <c r="I71281" s="51"/>
      <c r="M71281" s="51"/>
    </row>
    <row r="71282" spans="9:13">
      <c r="I71282" s="51"/>
      <c r="M71282" s="51"/>
    </row>
    <row r="71283" spans="9:13">
      <c r="I71283" s="51"/>
      <c r="M71283" s="51"/>
    </row>
    <row r="71284" spans="9:13">
      <c r="I71284" s="51"/>
      <c r="M71284" s="51"/>
    </row>
    <row r="71285" spans="9:13">
      <c r="I71285" s="51"/>
      <c r="M71285" s="51"/>
    </row>
    <row r="71286" spans="9:13">
      <c r="I71286" s="51"/>
      <c r="M71286" s="51"/>
    </row>
    <row r="71287" spans="9:13">
      <c r="I71287" s="51"/>
      <c r="M71287" s="51"/>
    </row>
    <row r="71288" spans="9:13">
      <c r="I71288" s="51"/>
      <c r="M71288" s="51"/>
    </row>
    <row r="71289" spans="9:13">
      <c r="I71289" s="51"/>
      <c r="M71289" s="51"/>
    </row>
    <row r="71290" spans="9:13">
      <c r="I71290" s="51"/>
      <c r="M71290" s="51"/>
    </row>
    <row r="71291" spans="9:13">
      <c r="I71291" s="51"/>
      <c r="M71291" s="51"/>
    </row>
    <row r="71292" spans="9:13">
      <c r="I71292" s="51"/>
      <c r="M71292" s="51"/>
    </row>
    <row r="71293" spans="9:13">
      <c r="I71293" s="51"/>
      <c r="M71293" s="51"/>
    </row>
    <row r="71294" spans="9:13">
      <c r="I71294" s="51"/>
      <c r="M71294" s="51"/>
    </row>
    <row r="71295" spans="9:13">
      <c r="I71295" s="51"/>
      <c r="M71295" s="51"/>
    </row>
    <row r="71296" spans="9:13">
      <c r="I71296" s="51"/>
      <c r="M71296" s="51"/>
    </row>
    <row r="71297" spans="9:13">
      <c r="I71297" s="51"/>
      <c r="M71297" s="51"/>
    </row>
    <row r="71298" spans="9:13">
      <c r="I71298" s="51"/>
      <c r="M71298" s="51"/>
    </row>
    <row r="71299" spans="9:13">
      <c r="I71299" s="51"/>
      <c r="M71299" s="51"/>
    </row>
    <row r="71300" spans="9:13">
      <c r="I71300" s="51"/>
      <c r="M71300" s="51"/>
    </row>
    <row r="71301" spans="9:13">
      <c r="I71301" s="51"/>
      <c r="M71301" s="51"/>
    </row>
    <row r="71302" spans="9:13">
      <c r="I71302" s="51"/>
      <c r="M71302" s="51"/>
    </row>
    <row r="71303" spans="9:13">
      <c r="I71303" s="51"/>
      <c r="M71303" s="51"/>
    </row>
    <row r="71304" spans="9:13">
      <c r="I71304" s="51"/>
      <c r="M71304" s="51"/>
    </row>
    <row r="71305" spans="9:13">
      <c r="I71305" s="51"/>
      <c r="M71305" s="51"/>
    </row>
    <row r="71306" spans="9:13">
      <c r="I71306" s="51"/>
      <c r="M71306" s="51"/>
    </row>
    <row r="71307" spans="9:13">
      <c r="I71307" s="51"/>
      <c r="M71307" s="51"/>
    </row>
    <row r="71308" spans="9:13">
      <c r="I71308" s="51"/>
      <c r="M71308" s="51"/>
    </row>
    <row r="71309" spans="9:13">
      <c r="I71309" s="51"/>
      <c r="M71309" s="51"/>
    </row>
    <row r="71310" spans="9:13">
      <c r="I71310" s="51"/>
      <c r="M71310" s="51"/>
    </row>
    <row r="71311" spans="9:13">
      <c r="I71311" s="51"/>
      <c r="M71311" s="51"/>
    </row>
    <row r="71312" spans="9:13">
      <c r="I71312" s="51"/>
      <c r="M71312" s="51"/>
    </row>
    <row r="71313" spans="9:13">
      <c r="I71313" s="51"/>
      <c r="M71313" s="51"/>
    </row>
    <row r="71314" spans="9:13">
      <c r="I71314" s="51"/>
      <c r="M71314" s="51"/>
    </row>
    <row r="71315" spans="9:13">
      <c r="I71315" s="51"/>
      <c r="M71315" s="51"/>
    </row>
    <row r="71316" spans="9:13">
      <c r="I71316" s="51"/>
      <c r="M71316" s="51"/>
    </row>
    <row r="71317" spans="9:13">
      <c r="I71317" s="51"/>
      <c r="M71317" s="51"/>
    </row>
    <row r="71318" spans="9:13">
      <c r="I71318" s="51"/>
      <c r="M71318" s="51"/>
    </row>
    <row r="71319" spans="9:13">
      <c r="I71319" s="51"/>
      <c r="M71319" s="51"/>
    </row>
    <row r="71320" spans="9:13">
      <c r="I71320" s="51"/>
      <c r="M71320" s="51"/>
    </row>
    <row r="71321" spans="9:13">
      <c r="I71321" s="51"/>
      <c r="M71321" s="51"/>
    </row>
    <row r="71322" spans="9:13">
      <c r="I71322" s="51"/>
      <c r="M71322" s="51"/>
    </row>
    <row r="71323" spans="9:13">
      <c r="I71323" s="51"/>
      <c r="M71323" s="51"/>
    </row>
    <row r="71324" spans="9:13">
      <c r="I71324" s="51"/>
      <c r="M71324" s="51"/>
    </row>
    <row r="71325" spans="9:13">
      <c r="I71325" s="51"/>
      <c r="M71325" s="51"/>
    </row>
    <row r="71326" spans="9:13">
      <c r="I71326" s="51"/>
      <c r="M71326" s="51"/>
    </row>
    <row r="71327" spans="9:13">
      <c r="I71327" s="51"/>
      <c r="M71327" s="51"/>
    </row>
    <row r="71328" spans="9:13">
      <c r="I71328" s="51"/>
      <c r="M71328" s="51"/>
    </row>
    <row r="71329" spans="9:13">
      <c r="I71329" s="51"/>
      <c r="M71329" s="51"/>
    </row>
    <row r="71330" spans="9:13">
      <c r="I71330" s="51"/>
      <c r="M71330" s="51"/>
    </row>
    <row r="71331" spans="9:13">
      <c r="I71331" s="51"/>
      <c r="M71331" s="51"/>
    </row>
    <row r="71332" spans="9:13">
      <c r="I71332" s="51"/>
      <c r="M71332" s="51"/>
    </row>
    <row r="71333" spans="9:13">
      <c r="I71333" s="51"/>
      <c r="M71333" s="51"/>
    </row>
    <row r="71334" spans="9:13">
      <c r="I71334" s="51"/>
      <c r="M71334" s="51"/>
    </row>
    <row r="71335" spans="9:13">
      <c r="I71335" s="51"/>
      <c r="M71335" s="51"/>
    </row>
    <row r="71336" spans="9:13">
      <c r="I71336" s="51"/>
      <c r="M71336" s="51"/>
    </row>
    <row r="71337" spans="9:13">
      <c r="I71337" s="51"/>
      <c r="M71337" s="51"/>
    </row>
    <row r="71338" spans="9:13">
      <c r="I71338" s="51"/>
      <c r="M71338" s="51"/>
    </row>
    <row r="71339" spans="9:13">
      <c r="I71339" s="51"/>
      <c r="M71339" s="51"/>
    </row>
    <row r="71340" spans="9:13">
      <c r="I71340" s="51"/>
      <c r="M71340" s="51"/>
    </row>
    <row r="71341" spans="9:13">
      <c r="I71341" s="51"/>
      <c r="M71341" s="51"/>
    </row>
    <row r="71342" spans="9:13">
      <c r="I71342" s="51"/>
      <c r="M71342" s="51"/>
    </row>
    <row r="71343" spans="9:13">
      <c r="I71343" s="51"/>
      <c r="M71343" s="51"/>
    </row>
    <row r="71344" spans="9:13">
      <c r="I71344" s="51"/>
      <c r="M71344" s="51"/>
    </row>
    <row r="71345" spans="9:13">
      <c r="I71345" s="51"/>
      <c r="M71345" s="51"/>
    </row>
    <row r="71346" spans="9:13">
      <c r="I71346" s="51"/>
      <c r="M71346" s="51"/>
    </row>
    <row r="71347" spans="9:13">
      <c r="I71347" s="51"/>
      <c r="M71347" s="51"/>
    </row>
    <row r="71348" spans="9:13">
      <c r="I71348" s="51"/>
      <c r="M71348" s="51"/>
    </row>
    <row r="71349" spans="9:13">
      <c r="I71349" s="51"/>
      <c r="M71349" s="51"/>
    </row>
    <row r="71350" spans="9:13">
      <c r="I71350" s="51"/>
      <c r="M71350" s="51"/>
    </row>
    <row r="71351" spans="9:13">
      <c r="I71351" s="51"/>
      <c r="M71351" s="51"/>
    </row>
    <row r="71352" spans="9:13">
      <c r="I71352" s="51"/>
      <c r="M71352" s="51"/>
    </row>
    <row r="71353" spans="9:13">
      <c r="I71353" s="51"/>
      <c r="M71353" s="51"/>
    </row>
    <row r="71354" spans="9:13">
      <c r="I71354" s="51"/>
      <c r="M71354" s="51"/>
    </row>
    <row r="71355" spans="9:13">
      <c r="I71355" s="51"/>
      <c r="M71355" s="51"/>
    </row>
    <row r="71356" spans="9:13">
      <c r="I71356" s="51"/>
      <c r="M71356" s="51"/>
    </row>
    <row r="71357" spans="9:13">
      <c r="I71357" s="51"/>
      <c r="M71357" s="51"/>
    </row>
    <row r="71358" spans="9:13">
      <c r="I71358" s="51"/>
      <c r="M71358" s="51"/>
    </row>
    <row r="71359" spans="9:13">
      <c r="I71359" s="51"/>
      <c r="M71359" s="51"/>
    </row>
    <row r="71360" spans="9:13">
      <c r="I71360" s="51"/>
      <c r="M71360" s="51"/>
    </row>
    <row r="71361" spans="9:13">
      <c r="I71361" s="51"/>
      <c r="M71361" s="51"/>
    </row>
    <row r="71362" spans="9:13">
      <c r="I71362" s="51"/>
      <c r="M71362" s="51"/>
    </row>
    <row r="71363" spans="9:13">
      <c r="I71363" s="51"/>
      <c r="M71363" s="51"/>
    </row>
    <row r="71364" spans="9:13">
      <c r="I71364" s="51"/>
      <c r="M71364" s="51"/>
    </row>
    <row r="71365" spans="9:13">
      <c r="I71365" s="51"/>
      <c r="M71365" s="51"/>
    </row>
    <row r="71366" spans="9:13">
      <c r="I71366" s="51"/>
      <c r="M71366" s="51"/>
    </row>
    <row r="71367" spans="9:13">
      <c r="I71367" s="51"/>
      <c r="M71367" s="51"/>
    </row>
    <row r="71368" spans="9:13">
      <c r="I71368" s="51"/>
      <c r="M71368" s="51"/>
    </row>
    <row r="71369" spans="9:13">
      <c r="I71369" s="51"/>
      <c r="M71369" s="51"/>
    </row>
    <row r="71370" spans="9:13">
      <c r="I71370" s="51"/>
      <c r="M71370" s="51"/>
    </row>
    <row r="71371" spans="9:13">
      <c r="I71371" s="51"/>
      <c r="M71371" s="51"/>
    </row>
    <row r="71372" spans="9:13">
      <c r="I71372" s="51"/>
      <c r="M71372" s="51"/>
    </row>
    <row r="71373" spans="9:13">
      <c r="I71373" s="51"/>
      <c r="M71373" s="51"/>
    </row>
    <row r="71374" spans="9:13">
      <c r="I71374" s="51"/>
      <c r="M71374" s="51"/>
    </row>
    <row r="71375" spans="9:13">
      <c r="I71375" s="51"/>
      <c r="M71375" s="51"/>
    </row>
    <row r="71376" spans="9:13">
      <c r="I71376" s="51"/>
      <c r="M71376" s="51"/>
    </row>
    <row r="71377" spans="9:13">
      <c r="I71377" s="51"/>
      <c r="M71377" s="51"/>
    </row>
    <row r="71378" spans="9:13">
      <c r="I71378" s="51"/>
      <c r="M71378" s="51"/>
    </row>
    <row r="71379" spans="9:13">
      <c r="I71379" s="51"/>
      <c r="M71379" s="51"/>
    </row>
    <row r="71380" spans="9:13">
      <c r="I71380" s="51"/>
      <c r="M71380" s="51"/>
    </row>
    <row r="71381" spans="9:13">
      <c r="I71381" s="51"/>
      <c r="M71381" s="51"/>
    </row>
    <row r="71382" spans="9:13">
      <c r="I71382" s="51"/>
      <c r="M71382" s="51"/>
    </row>
    <row r="71383" spans="9:13">
      <c r="I71383" s="51"/>
      <c r="M71383" s="51"/>
    </row>
    <row r="71384" spans="9:13">
      <c r="I71384" s="51"/>
      <c r="M71384" s="51"/>
    </row>
    <row r="71385" spans="9:13">
      <c r="I71385" s="51"/>
      <c r="M71385" s="51"/>
    </row>
    <row r="71386" spans="9:13">
      <c r="I71386" s="51"/>
      <c r="M71386" s="51"/>
    </row>
    <row r="71387" spans="9:13">
      <c r="I71387" s="51"/>
      <c r="M71387" s="51"/>
    </row>
    <row r="71388" spans="9:13">
      <c r="I71388" s="51"/>
      <c r="M71388" s="51"/>
    </row>
    <row r="71389" spans="9:13">
      <c r="I71389" s="51"/>
      <c r="M71389" s="51"/>
    </row>
    <row r="71390" spans="9:13">
      <c r="I71390" s="51"/>
      <c r="M71390" s="51"/>
    </row>
    <row r="71391" spans="9:13">
      <c r="I71391" s="51"/>
      <c r="M71391" s="51"/>
    </row>
    <row r="71392" spans="9:13">
      <c r="I71392" s="51"/>
      <c r="M71392" s="51"/>
    </row>
    <row r="71393" spans="9:13">
      <c r="I71393" s="51"/>
      <c r="M71393" s="51"/>
    </row>
    <row r="71394" spans="9:13">
      <c r="I71394" s="51"/>
      <c r="M71394" s="51"/>
    </row>
    <row r="71395" spans="9:13">
      <c r="I71395" s="51"/>
      <c r="M71395" s="51"/>
    </row>
    <row r="71396" spans="9:13">
      <c r="I71396" s="51"/>
      <c r="M71396" s="51"/>
    </row>
    <row r="71397" spans="9:13">
      <c r="I71397" s="51"/>
      <c r="M71397" s="51"/>
    </row>
    <row r="71398" spans="9:13">
      <c r="I71398" s="51"/>
      <c r="M71398" s="51"/>
    </row>
    <row r="71399" spans="9:13">
      <c r="I71399" s="51"/>
      <c r="M71399" s="51"/>
    </row>
    <row r="71400" spans="9:13">
      <c r="I71400" s="51"/>
      <c r="M71400" s="51"/>
    </row>
    <row r="71401" spans="9:13">
      <c r="I71401" s="51"/>
      <c r="M71401" s="51"/>
    </row>
    <row r="71402" spans="9:13">
      <c r="I71402" s="51"/>
      <c r="M71402" s="51"/>
    </row>
    <row r="71403" spans="9:13">
      <c r="I71403" s="51"/>
      <c r="M71403" s="51"/>
    </row>
    <row r="71404" spans="9:13">
      <c r="I71404" s="51"/>
      <c r="M71404" s="51"/>
    </row>
    <row r="71405" spans="9:13">
      <c r="I71405" s="51"/>
      <c r="M71405" s="51"/>
    </row>
    <row r="71406" spans="9:13">
      <c r="I71406" s="51"/>
      <c r="M71406" s="51"/>
    </row>
    <row r="71407" spans="9:13">
      <c r="I71407" s="51"/>
      <c r="M71407" s="51"/>
    </row>
    <row r="71408" spans="9:13">
      <c r="I71408" s="51"/>
      <c r="M71408" s="51"/>
    </row>
    <row r="71409" spans="9:13">
      <c r="I71409" s="51"/>
      <c r="M71409" s="51"/>
    </row>
    <row r="71410" spans="9:13">
      <c r="I71410" s="51"/>
      <c r="M71410" s="51"/>
    </row>
    <row r="71411" spans="9:13">
      <c r="I71411" s="51"/>
      <c r="M71411" s="51"/>
    </row>
    <row r="71412" spans="9:13">
      <c r="I71412" s="51"/>
      <c r="M71412" s="51"/>
    </row>
    <row r="71413" spans="9:13">
      <c r="I71413" s="51"/>
      <c r="M71413" s="51"/>
    </row>
    <row r="71414" spans="9:13">
      <c r="I71414" s="51"/>
      <c r="M71414" s="51"/>
    </row>
    <row r="71415" spans="9:13">
      <c r="I71415" s="51"/>
      <c r="M71415" s="51"/>
    </row>
    <row r="71416" spans="9:13">
      <c r="I71416" s="51"/>
      <c r="M71416" s="51"/>
    </row>
    <row r="71417" spans="9:13">
      <c r="I71417" s="51"/>
      <c r="M71417" s="51"/>
    </row>
    <row r="71418" spans="9:13">
      <c r="I71418" s="51"/>
      <c r="M71418" s="51"/>
    </row>
    <row r="71419" spans="9:13">
      <c r="I71419" s="51"/>
      <c r="M71419" s="51"/>
    </row>
    <row r="71420" spans="9:13">
      <c r="I71420" s="51"/>
      <c r="M71420" s="51"/>
    </row>
    <row r="71421" spans="9:13">
      <c r="I71421" s="51"/>
      <c r="M71421" s="51"/>
    </row>
    <row r="71422" spans="9:13">
      <c r="I71422" s="51"/>
      <c r="M71422" s="51"/>
    </row>
    <row r="71423" spans="9:13">
      <c r="I71423" s="51"/>
      <c r="M71423" s="51"/>
    </row>
    <row r="71424" spans="9:13">
      <c r="I71424" s="51"/>
      <c r="M71424" s="51"/>
    </row>
    <row r="71425" spans="9:13">
      <c r="I71425" s="51"/>
      <c r="M71425" s="51"/>
    </row>
    <row r="71426" spans="9:13">
      <c r="I71426" s="51"/>
      <c r="M71426" s="51"/>
    </row>
    <row r="71427" spans="9:13">
      <c r="I71427" s="51"/>
      <c r="M71427" s="51"/>
    </row>
    <row r="71428" spans="9:13">
      <c r="I71428" s="51"/>
      <c r="M71428" s="51"/>
    </row>
    <row r="71429" spans="9:13">
      <c r="I71429" s="51"/>
      <c r="M71429" s="51"/>
    </row>
    <row r="71430" spans="9:13">
      <c r="I71430" s="51"/>
      <c r="M71430" s="51"/>
    </row>
    <row r="71431" spans="9:13">
      <c r="I71431" s="51"/>
      <c r="M71431" s="51"/>
    </row>
    <row r="71432" spans="9:13">
      <c r="I71432" s="51"/>
      <c r="M71432" s="51"/>
    </row>
    <row r="71433" spans="9:13">
      <c r="I71433" s="51"/>
      <c r="M71433" s="51"/>
    </row>
    <row r="71434" spans="9:13">
      <c r="I71434" s="51"/>
      <c r="M71434" s="51"/>
    </row>
    <row r="71435" spans="9:13">
      <c r="I71435" s="51"/>
      <c r="M71435" s="51"/>
    </row>
    <row r="71436" spans="9:13">
      <c r="I71436" s="51"/>
      <c r="M71436" s="51"/>
    </row>
    <row r="71437" spans="9:13">
      <c r="I71437" s="51"/>
      <c r="M71437" s="51"/>
    </row>
    <row r="71438" spans="9:13">
      <c r="I71438" s="51"/>
      <c r="M71438" s="51"/>
    </row>
    <row r="71439" spans="9:13">
      <c r="I71439" s="51"/>
      <c r="M71439" s="51"/>
    </row>
    <row r="71440" spans="9:13">
      <c r="I71440" s="51"/>
      <c r="M71440" s="51"/>
    </row>
    <row r="71441" spans="9:13">
      <c r="I71441" s="51"/>
      <c r="M71441" s="51"/>
    </row>
    <row r="71442" spans="9:13">
      <c r="I71442" s="51"/>
      <c r="M71442" s="51"/>
    </row>
    <row r="71443" spans="9:13">
      <c r="I71443" s="51"/>
      <c r="M71443" s="51"/>
    </row>
    <row r="71444" spans="9:13">
      <c r="I71444" s="51"/>
      <c r="M71444" s="51"/>
    </row>
    <row r="71445" spans="9:13">
      <c r="I71445" s="51"/>
      <c r="M71445" s="51"/>
    </row>
    <row r="71446" spans="9:13">
      <c r="I71446" s="51"/>
      <c r="M71446" s="51"/>
    </row>
    <row r="71447" spans="9:13">
      <c r="I71447" s="51"/>
      <c r="M71447" s="51"/>
    </row>
    <row r="71448" spans="9:13">
      <c r="I71448" s="51"/>
      <c r="M71448" s="51"/>
    </row>
    <row r="71449" spans="9:13">
      <c r="I71449" s="51"/>
      <c r="M71449" s="51"/>
    </row>
    <row r="71450" spans="9:13">
      <c r="I71450" s="51"/>
      <c r="M71450" s="51"/>
    </row>
    <row r="71451" spans="9:13">
      <c r="I71451" s="51"/>
      <c r="M71451" s="51"/>
    </row>
    <row r="71452" spans="9:13">
      <c r="I71452" s="51"/>
      <c r="M71452" s="51"/>
    </row>
    <row r="71453" spans="9:13">
      <c r="I71453" s="51"/>
      <c r="M71453" s="51"/>
    </row>
    <row r="71454" spans="9:13">
      <c r="I71454" s="51"/>
      <c r="M71454" s="51"/>
    </row>
    <row r="71455" spans="9:13">
      <c r="I71455" s="51"/>
      <c r="M71455" s="51"/>
    </row>
    <row r="71456" spans="9:13">
      <c r="I71456" s="51"/>
      <c r="M71456" s="51"/>
    </row>
    <row r="71457" spans="9:13">
      <c r="I71457" s="51"/>
      <c r="M71457" s="51"/>
    </row>
    <row r="71458" spans="9:13">
      <c r="I71458" s="51"/>
      <c r="M71458" s="51"/>
    </row>
    <row r="71459" spans="9:13">
      <c r="I71459" s="51"/>
      <c r="M71459" s="51"/>
    </row>
    <row r="71460" spans="9:13">
      <c r="I71460" s="51"/>
      <c r="M71460" s="51"/>
    </row>
    <row r="71461" spans="9:13">
      <c r="I71461" s="51"/>
      <c r="M71461" s="51"/>
    </row>
    <row r="71462" spans="9:13">
      <c r="I71462" s="51"/>
      <c r="M71462" s="51"/>
    </row>
    <row r="71463" spans="9:13">
      <c r="I71463" s="51"/>
      <c r="M71463" s="51"/>
    </row>
    <row r="71464" spans="9:13">
      <c r="I71464" s="51"/>
      <c r="M71464" s="51"/>
    </row>
    <row r="71465" spans="9:13">
      <c r="I71465" s="51"/>
      <c r="M71465" s="51"/>
    </row>
    <row r="71466" spans="9:13">
      <c r="I71466" s="51"/>
      <c r="M71466" s="51"/>
    </row>
    <row r="71467" spans="9:13">
      <c r="I71467" s="51"/>
      <c r="M71467" s="51"/>
    </row>
    <row r="71468" spans="9:13">
      <c r="I71468" s="51"/>
      <c r="M71468" s="51"/>
    </row>
    <row r="71469" spans="9:13">
      <c r="I71469" s="51"/>
      <c r="M71469" s="51"/>
    </row>
    <row r="71470" spans="9:13">
      <c r="I71470" s="51"/>
      <c r="M71470" s="51"/>
    </row>
    <row r="71471" spans="9:13">
      <c r="I71471" s="51"/>
      <c r="M71471" s="51"/>
    </row>
    <row r="71472" spans="9:13">
      <c r="I71472" s="51"/>
      <c r="M71472" s="51"/>
    </row>
    <row r="71473" spans="9:13">
      <c r="I71473" s="51"/>
      <c r="M71473" s="51"/>
    </row>
    <row r="71474" spans="9:13">
      <c r="I71474" s="51"/>
      <c r="M71474" s="51"/>
    </row>
    <row r="71475" spans="9:13">
      <c r="I71475" s="51"/>
      <c r="M71475" s="51"/>
    </row>
    <row r="71476" spans="9:13">
      <c r="I71476" s="51"/>
      <c r="M71476" s="51"/>
    </row>
    <row r="71477" spans="9:13">
      <c r="I71477" s="51"/>
      <c r="M71477" s="51"/>
    </row>
    <row r="71478" spans="9:13">
      <c r="I71478" s="51"/>
      <c r="M71478" s="51"/>
    </row>
    <row r="71479" spans="9:13">
      <c r="I71479" s="51"/>
      <c r="M71479" s="51"/>
    </row>
    <row r="71480" spans="9:13">
      <c r="I71480" s="51"/>
      <c r="M71480" s="51"/>
    </row>
    <row r="71481" spans="9:13">
      <c r="I71481" s="51"/>
      <c r="M71481" s="51"/>
    </row>
    <row r="71482" spans="9:13">
      <c r="I71482" s="51"/>
      <c r="M71482" s="51"/>
    </row>
    <row r="71483" spans="9:13">
      <c r="I71483" s="51"/>
      <c r="M71483" s="51"/>
    </row>
    <row r="71484" spans="9:13">
      <c r="I71484" s="51"/>
      <c r="M71484" s="51"/>
    </row>
    <row r="71485" spans="9:13">
      <c r="I71485" s="51"/>
      <c r="M71485" s="51"/>
    </row>
    <row r="71486" spans="9:13">
      <c r="I71486" s="51"/>
      <c r="M71486" s="51"/>
    </row>
    <row r="71487" spans="9:13">
      <c r="I71487" s="51"/>
      <c r="M71487" s="51"/>
    </row>
    <row r="71488" spans="9:13">
      <c r="I71488" s="51"/>
      <c r="M71488" s="51"/>
    </row>
    <row r="71489" spans="9:13">
      <c r="I71489" s="51"/>
      <c r="M71489" s="51"/>
    </row>
    <row r="71490" spans="9:13">
      <c r="I71490" s="51"/>
      <c r="M71490" s="51"/>
    </row>
    <row r="71491" spans="9:13">
      <c r="I71491" s="51"/>
      <c r="M71491" s="51"/>
    </row>
    <row r="71492" spans="9:13">
      <c r="I71492" s="51"/>
      <c r="M71492" s="51"/>
    </row>
    <row r="71493" spans="9:13">
      <c r="I71493" s="51"/>
      <c r="M71493" s="51"/>
    </row>
    <row r="71494" spans="9:13">
      <c r="I71494" s="51"/>
      <c r="M71494" s="51"/>
    </row>
    <row r="71495" spans="9:13">
      <c r="I71495" s="51"/>
      <c r="M71495" s="51"/>
    </row>
    <row r="71496" spans="9:13">
      <c r="I71496" s="51"/>
      <c r="M71496" s="51"/>
    </row>
    <row r="71497" spans="9:13">
      <c r="I71497" s="51"/>
      <c r="M71497" s="51"/>
    </row>
    <row r="71498" spans="9:13">
      <c r="I71498" s="51"/>
      <c r="M71498" s="51"/>
    </row>
    <row r="71499" spans="9:13">
      <c r="I71499" s="51"/>
      <c r="M71499" s="51"/>
    </row>
    <row r="71500" spans="9:13">
      <c r="I71500" s="51"/>
      <c r="M71500" s="51"/>
    </row>
    <row r="71501" spans="9:13">
      <c r="I71501" s="51"/>
      <c r="M71501" s="51"/>
    </row>
    <row r="71502" spans="9:13">
      <c r="I71502" s="51"/>
      <c r="M71502" s="51"/>
    </row>
    <row r="71503" spans="9:13">
      <c r="I71503" s="51"/>
      <c r="M71503" s="51"/>
    </row>
    <row r="71504" spans="9:13">
      <c r="I71504" s="51"/>
      <c r="M71504" s="51"/>
    </row>
    <row r="71505" spans="9:13">
      <c r="I71505" s="51"/>
      <c r="M71505" s="51"/>
    </row>
    <row r="71506" spans="9:13">
      <c r="I71506" s="51"/>
      <c r="M71506" s="51"/>
    </row>
    <row r="71507" spans="9:13">
      <c r="I71507" s="51"/>
      <c r="M71507" s="51"/>
    </row>
    <row r="71508" spans="9:13">
      <c r="I71508" s="51"/>
      <c r="M71508" s="51"/>
    </row>
    <row r="71509" spans="9:13">
      <c r="I71509" s="51"/>
      <c r="M71509" s="51"/>
    </row>
    <row r="71510" spans="9:13">
      <c r="I71510" s="51"/>
      <c r="M71510" s="51"/>
    </row>
    <row r="71511" spans="9:13">
      <c r="I71511" s="51"/>
      <c r="M71511" s="51"/>
    </row>
    <row r="71512" spans="9:13">
      <c r="I71512" s="51"/>
      <c r="M71512" s="51"/>
    </row>
    <row r="71513" spans="9:13">
      <c r="I71513" s="51"/>
      <c r="M71513" s="51"/>
    </row>
    <row r="71514" spans="9:13">
      <c r="I71514" s="51"/>
      <c r="M71514" s="51"/>
    </row>
    <row r="71515" spans="9:13">
      <c r="I71515" s="51"/>
      <c r="M71515" s="51"/>
    </row>
    <row r="71516" spans="9:13">
      <c r="I71516" s="51"/>
      <c r="M71516" s="51"/>
    </row>
    <row r="71517" spans="9:13">
      <c r="I71517" s="51"/>
      <c r="M71517" s="51"/>
    </row>
    <row r="71518" spans="9:13">
      <c r="I71518" s="51"/>
      <c r="M71518" s="51"/>
    </row>
    <row r="71519" spans="9:13">
      <c r="I71519" s="51"/>
      <c r="M71519" s="51"/>
    </row>
    <row r="71520" spans="9:13">
      <c r="I71520" s="51"/>
      <c r="M71520" s="51"/>
    </row>
    <row r="71521" spans="9:13">
      <c r="I71521" s="51"/>
      <c r="M71521" s="51"/>
    </row>
    <row r="71522" spans="9:13">
      <c r="I71522" s="51"/>
      <c r="M71522" s="51"/>
    </row>
    <row r="71523" spans="9:13">
      <c r="I71523" s="51"/>
      <c r="M71523" s="51"/>
    </row>
    <row r="71524" spans="9:13">
      <c r="I71524" s="51"/>
      <c r="M71524" s="51"/>
    </row>
    <row r="71525" spans="9:13">
      <c r="I71525" s="51"/>
      <c r="M71525" s="51"/>
    </row>
    <row r="71526" spans="9:13">
      <c r="I71526" s="51"/>
      <c r="M71526" s="51"/>
    </row>
    <row r="71527" spans="9:13">
      <c r="I71527" s="51"/>
      <c r="M71527" s="51"/>
    </row>
    <row r="71528" spans="9:13">
      <c r="I71528" s="51"/>
      <c r="M71528" s="51"/>
    </row>
    <row r="71529" spans="9:13">
      <c r="I71529" s="51"/>
      <c r="M71529" s="51"/>
    </row>
    <row r="71530" spans="9:13">
      <c r="I71530" s="51"/>
      <c r="M71530" s="51"/>
    </row>
    <row r="71531" spans="9:13">
      <c r="I71531" s="51"/>
      <c r="M71531" s="51"/>
    </row>
    <row r="71532" spans="9:13">
      <c r="I71532" s="51"/>
      <c r="M71532" s="51"/>
    </row>
    <row r="71533" spans="9:13">
      <c r="I71533" s="51"/>
      <c r="M71533" s="51"/>
    </row>
    <row r="71534" spans="9:13">
      <c r="I71534" s="51"/>
      <c r="M71534" s="51"/>
    </row>
    <row r="71535" spans="9:13">
      <c r="I71535" s="51"/>
      <c r="M71535" s="51"/>
    </row>
    <row r="71536" spans="9:13">
      <c r="I71536" s="51"/>
      <c r="M71536" s="51"/>
    </row>
    <row r="71537" spans="9:13">
      <c r="I71537" s="51"/>
      <c r="M71537" s="51"/>
    </row>
    <row r="71538" spans="9:13">
      <c r="I71538" s="51"/>
      <c r="M71538" s="51"/>
    </row>
    <row r="71539" spans="9:13">
      <c r="I71539" s="51"/>
      <c r="M71539" s="51"/>
    </row>
    <row r="71540" spans="9:13">
      <c r="I71540" s="51"/>
      <c r="M71540" s="51"/>
    </row>
    <row r="71541" spans="9:13">
      <c r="I71541" s="51"/>
      <c r="M71541" s="51"/>
    </row>
    <row r="71542" spans="9:13">
      <c r="I71542" s="51"/>
      <c r="M71542" s="51"/>
    </row>
    <row r="71543" spans="9:13">
      <c r="I71543" s="51"/>
      <c r="M71543" s="51"/>
    </row>
    <row r="71544" spans="9:13">
      <c r="I71544" s="51"/>
      <c r="M71544" s="51"/>
    </row>
    <row r="71545" spans="9:13">
      <c r="I71545" s="51"/>
      <c r="M71545" s="51"/>
    </row>
    <row r="71546" spans="9:13">
      <c r="I71546" s="51"/>
      <c r="M71546" s="51"/>
    </row>
    <row r="71547" spans="9:13">
      <c r="I71547" s="51"/>
      <c r="M71547" s="51"/>
    </row>
    <row r="71548" spans="9:13">
      <c r="I71548" s="51"/>
      <c r="M71548" s="51"/>
    </row>
    <row r="71549" spans="9:13">
      <c r="I71549" s="51"/>
      <c r="M71549" s="51"/>
    </row>
    <row r="71550" spans="9:13">
      <c r="I71550" s="51"/>
      <c r="M71550" s="51"/>
    </row>
    <row r="71551" spans="9:13">
      <c r="I71551" s="51"/>
      <c r="M71551" s="51"/>
    </row>
    <row r="71552" spans="9:13">
      <c r="I71552" s="51"/>
      <c r="M71552" s="51"/>
    </row>
    <row r="71553" spans="9:13">
      <c r="I71553" s="51"/>
      <c r="M71553" s="51"/>
    </row>
    <row r="71554" spans="9:13">
      <c r="I71554" s="51"/>
      <c r="M71554" s="51"/>
    </row>
    <row r="71555" spans="9:13">
      <c r="I71555" s="51"/>
      <c r="M71555" s="51"/>
    </row>
    <row r="71556" spans="9:13">
      <c r="I71556" s="51"/>
      <c r="M71556" s="51"/>
    </row>
    <row r="71557" spans="9:13">
      <c r="I71557" s="51"/>
      <c r="M71557" s="51"/>
    </row>
    <row r="71558" spans="9:13">
      <c r="I71558" s="51"/>
      <c r="M71558" s="51"/>
    </row>
    <row r="71559" spans="9:13">
      <c r="I71559" s="51"/>
      <c r="M71559" s="51"/>
    </row>
    <row r="71560" spans="9:13">
      <c r="I71560" s="51"/>
      <c r="M71560" s="51"/>
    </row>
    <row r="71561" spans="9:13">
      <c r="I71561" s="51"/>
      <c r="M71561" s="51"/>
    </row>
    <row r="71562" spans="9:13">
      <c r="I71562" s="51"/>
      <c r="M71562" s="51"/>
    </row>
    <row r="71563" spans="9:13">
      <c r="I71563" s="51"/>
      <c r="M71563" s="51"/>
    </row>
    <row r="71564" spans="9:13">
      <c r="I71564" s="51"/>
      <c r="M71564" s="51"/>
    </row>
    <row r="71565" spans="9:13">
      <c r="I71565" s="51"/>
      <c r="M71565" s="51"/>
    </row>
    <row r="71566" spans="9:13">
      <c r="I71566" s="51"/>
      <c r="M71566" s="51"/>
    </row>
    <row r="71567" spans="9:13">
      <c r="I71567" s="51"/>
      <c r="M71567" s="51"/>
    </row>
    <row r="71568" spans="9:13">
      <c r="I71568" s="51"/>
      <c r="M71568" s="51"/>
    </row>
    <row r="71569" spans="9:13">
      <c r="I71569" s="51"/>
      <c r="M71569" s="51"/>
    </row>
    <row r="71570" spans="9:13">
      <c r="I71570" s="51"/>
      <c r="M71570" s="51"/>
    </row>
    <row r="71571" spans="9:13">
      <c r="I71571" s="51"/>
      <c r="M71571" s="51"/>
    </row>
    <row r="71572" spans="9:13">
      <c r="I71572" s="51"/>
      <c r="M71572" s="51"/>
    </row>
    <row r="71573" spans="9:13">
      <c r="I71573" s="51"/>
      <c r="M71573" s="51"/>
    </row>
    <row r="71574" spans="9:13">
      <c r="I71574" s="51"/>
      <c r="M71574" s="51"/>
    </row>
    <row r="71575" spans="9:13">
      <c r="I71575" s="51"/>
      <c r="M71575" s="51"/>
    </row>
    <row r="71576" spans="9:13">
      <c r="I71576" s="51"/>
      <c r="M71576" s="51"/>
    </row>
    <row r="71577" spans="9:13">
      <c r="I71577" s="51"/>
      <c r="M71577" s="51"/>
    </row>
    <row r="71578" spans="9:13">
      <c r="I71578" s="51"/>
      <c r="M71578" s="51"/>
    </row>
    <row r="71579" spans="9:13">
      <c r="I71579" s="51"/>
      <c r="M71579" s="51"/>
    </row>
    <row r="71580" spans="9:13">
      <c r="I71580" s="51"/>
      <c r="M71580" s="51"/>
    </row>
    <row r="71581" spans="9:13">
      <c r="I71581" s="51"/>
      <c r="M71581" s="51"/>
    </row>
    <row r="71582" spans="9:13">
      <c r="I71582" s="51"/>
      <c r="M71582" s="51"/>
    </row>
    <row r="71583" spans="9:13">
      <c r="I71583" s="51"/>
      <c r="M71583" s="51"/>
    </row>
    <row r="71584" spans="9:13">
      <c r="I71584" s="51"/>
      <c r="M71584" s="51"/>
    </row>
    <row r="71585" spans="9:13">
      <c r="I71585" s="51"/>
      <c r="M71585" s="51"/>
    </row>
    <row r="71586" spans="9:13">
      <c r="I71586" s="51"/>
      <c r="M71586" s="51"/>
    </row>
    <row r="71587" spans="9:13">
      <c r="I71587" s="51"/>
      <c r="M71587" s="51"/>
    </row>
    <row r="71588" spans="9:13">
      <c r="I71588" s="51"/>
      <c r="M71588" s="51"/>
    </row>
    <row r="71589" spans="9:13">
      <c r="I71589" s="51"/>
      <c r="M71589" s="51"/>
    </row>
    <row r="71590" spans="9:13">
      <c r="I71590" s="51"/>
      <c r="M71590" s="51"/>
    </row>
    <row r="71591" spans="9:13">
      <c r="I71591" s="51"/>
      <c r="M71591" s="51"/>
    </row>
    <row r="71592" spans="9:13">
      <c r="I71592" s="51"/>
      <c r="M71592" s="51"/>
    </row>
    <row r="71593" spans="9:13">
      <c r="I71593" s="51"/>
      <c r="M71593" s="51"/>
    </row>
    <row r="71594" spans="9:13">
      <c r="I71594" s="51"/>
      <c r="M71594" s="51"/>
    </row>
    <row r="71595" spans="9:13">
      <c r="I71595" s="51"/>
      <c r="M71595" s="51"/>
    </row>
    <row r="71596" spans="9:13">
      <c r="I71596" s="51"/>
      <c r="M71596" s="51"/>
    </row>
    <row r="71597" spans="9:13">
      <c r="I71597" s="51"/>
      <c r="M71597" s="51"/>
    </row>
    <row r="71598" spans="9:13">
      <c r="I71598" s="51"/>
      <c r="M71598" s="51"/>
    </row>
    <row r="71599" spans="9:13">
      <c r="I71599" s="51"/>
      <c r="M71599" s="51"/>
    </row>
    <row r="71600" spans="9:13">
      <c r="I71600" s="51"/>
      <c r="M71600" s="51"/>
    </row>
    <row r="71601" spans="9:13">
      <c r="I71601" s="51"/>
      <c r="M71601" s="51"/>
    </row>
    <row r="71602" spans="9:13">
      <c r="I71602" s="51"/>
      <c r="M71602" s="51"/>
    </row>
    <row r="71603" spans="9:13">
      <c r="I71603" s="51"/>
      <c r="M71603" s="51"/>
    </row>
    <row r="71604" spans="9:13">
      <c r="I71604" s="51"/>
      <c r="M71604" s="51"/>
    </row>
    <row r="71605" spans="9:13">
      <c r="I71605" s="51"/>
      <c r="M71605" s="51"/>
    </row>
    <row r="71606" spans="9:13">
      <c r="I71606" s="51"/>
      <c r="M71606" s="51"/>
    </row>
    <row r="71607" spans="9:13">
      <c r="I71607" s="51"/>
      <c r="M71607" s="51"/>
    </row>
    <row r="71608" spans="9:13">
      <c r="I71608" s="51"/>
      <c r="M71608" s="51"/>
    </row>
    <row r="71609" spans="9:13">
      <c r="I71609" s="51"/>
      <c r="M71609" s="51"/>
    </row>
    <row r="71610" spans="9:13">
      <c r="I71610" s="51"/>
      <c r="M71610" s="51"/>
    </row>
    <row r="71611" spans="9:13">
      <c r="I71611" s="51"/>
      <c r="M71611" s="51"/>
    </row>
    <row r="71612" spans="9:13">
      <c r="I71612" s="51"/>
      <c r="M71612" s="51"/>
    </row>
    <row r="71613" spans="9:13">
      <c r="I71613" s="51"/>
      <c r="M71613" s="51"/>
    </row>
    <row r="71614" spans="9:13">
      <c r="I71614" s="51"/>
      <c r="M71614" s="51"/>
    </row>
    <row r="71615" spans="9:13">
      <c r="I71615" s="51"/>
      <c r="M71615" s="51"/>
    </row>
    <row r="71616" spans="9:13">
      <c r="I71616" s="51"/>
      <c r="M71616" s="51"/>
    </row>
    <row r="71617" spans="9:13">
      <c r="I71617" s="51"/>
      <c r="M71617" s="51"/>
    </row>
    <row r="71618" spans="9:13">
      <c r="I71618" s="51"/>
      <c r="M71618" s="51"/>
    </row>
    <row r="71619" spans="9:13">
      <c r="I71619" s="51"/>
      <c r="M71619" s="51"/>
    </row>
    <row r="71620" spans="9:13">
      <c r="I71620" s="51"/>
      <c r="M71620" s="51"/>
    </row>
    <row r="71621" spans="9:13">
      <c r="I71621" s="51"/>
      <c r="M71621" s="51"/>
    </row>
    <row r="71622" spans="9:13">
      <c r="I71622" s="51"/>
      <c r="M71622" s="51"/>
    </row>
    <row r="71623" spans="9:13">
      <c r="I71623" s="51"/>
      <c r="M71623" s="51"/>
    </row>
    <row r="71624" spans="9:13">
      <c r="I71624" s="51"/>
      <c r="M71624" s="51"/>
    </row>
    <row r="71625" spans="9:13">
      <c r="I71625" s="51"/>
      <c r="M71625" s="51"/>
    </row>
    <row r="71626" spans="9:13">
      <c r="I71626" s="51"/>
      <c r="M71626" s="51"/>
    </row>
    <row r="71627" spans="9:13">
      <c r="I71627" s="51"/>
      <c r="M71627" s="51"/>
    </row>
    <row r="71628" spans="9:13">
      <c r="I71628" s="51"/>
      <c r="M71628" s="51"/>
    </row>
    <row r="71629" spans="9:13">
      <c r="I71629" s="51"/>
      <c r="M71629" s="51"/>
    </row>
    <row r="71630" spans="9:13">
      <c r="I71630" s="51"/>
      <c r="M71630" s="51"/>
    </row>
    <row r="71631" spans="9:13">
      <c r="I71631" s="51"/>
      <c r="M71631" s="51"/>
    </row>
    <row r="71632" spans="9:13">
      <c r="I71632" s="51"/>
      <c r="M71632" s="51"/>
    </row>
    <row r="71633" spans="9:13">
      <c r="I71633" s="51"/>
      <c r="M71633" s="51"/>
    </row>
    <row r="71634" spans="9:13">
      <c r="I71634" s="51"/>
      <c r="M71634" s="51"/>
    </row>
    <row r="71635" spans="9:13">
      <c r="I71635" s="51"/>
      <c r="M71635" s="51"/>
    </row>
    <row r="71636" spans="9:13">
      <c r="I71636" s="51"/>
      <c r="M71636" s="51"/>
    </row>
    <row r="71637" spans="9:13">
      <c r="I71637" s="51"/>
      <c r="M71637" s="51"/>
    </row>
    <row r="71638" spans="9:13">
      <c r="I71638" s="51"/>
      <c r="M71638" s="51"/>
    </row>
    <row r="71639" spans="9:13">
      <c r="I71639" s="51"/>
      <c r="M71639" s="51"/>
    </row>
    <row r="71640" spans="9:13">
      <c r="I71640" s="51"/>
      <c r="M71640" s="51"/>
    </row>
    <row r="71641" spans="9:13">
      <c r="I71641" s="51"/>
      <c r="M71641" s="51"/>
    </row>
    <row r="71642" spans="9:13">
      <c r="I71642" s="51"/>
      <c r="M71642" s="51"/>
    </row>
    <row r="71643" spans="9:13">
      <c r="I71643" s="51"/>
      <c r="M71643" s="51"/>
    </row>
    <row r="71644" spans="9:13">
      <c r="I71644" s="51"/>
      <c r="M71644" s="51"/>
    </row>
    <row r="71645" spans="9:13">
      <c r="I71645" s="51"/>
      <c r="M71645" s="51"/>
    </row>
    <row r="71646" spans="9:13">
      <c r="I71646" s="51"/>
      <c r="M71646" s="51"/>
    </row>
    <row r="71647" spans="9:13">
      <c r="I71647" s="51"/>
      <c r="M71647" s="51"/>
    </row>
    <row r="71648" spans="9:13">
      <c r="I71648" s="51"/>
      <c r="M71648" s="51"/>
    </row>
    <row r="71649" spans="9:13">
      <c r="I71649" s="51"/>
      <c r="M71649" s="51"/>
    </row>
    <row r="71650" spans="9:13">
      <c r="I71650" s="51"/>
      <c r="M71650" s="51"/>
    </row>
    <row r="71651" spans="9:13">
      <c r="I71651" s="51"/>
      <c r="M71651" s="51"/>
    </row>
    <row r="71652" spans="9:13">
      <c r="I71652" s="51"/>
      <c r="M71652" s="51"/>
    </row>
    <row r="71653" spans="9:13">
      <c r="I71653" s="51"/>
      <c r="M71653" s="51"/>
    </row>
    <row r="71654" spans="9:13">
      <c r="I71654" s="51"/>
      <c r="M71654" s="51"/>
    </row>
    <row r="71655" spans="9:13">
      <c r="I71655" s="51"/>
      <c r="M71655" s="51"/>
    </row>
    <row r="71656" spans="9:13">
      <c r="I71656" s="51"/>
      <c r="M71656" s="51"/>
    </row>
    <row r="71657" spans="9:13">
      <c r="I71657" s="51"/>
      <c r="M71657" s="51"/>
    </row>
    <row r="71658" spans="9:13">
      <c r="I71658" s="51"/>
      <c r="M71658" s="51"/>
    </row>
    <row r="71659" spans="9:13">
      <c r="I71659" s="51"/>
      <c r="M71659" s="51"/>
    </row>
    <row r="71660" spans="9:13">
      <c r="I71660" s="51"/>
      <c r="M71660" s="51"/>
    </row>
    <row r="71661" spans="9:13">
      <c r="I71661" s="51"/>
      <c r="M71661" s="51"/>
    </row>
    <row r="71662" spans="9:13">
      <c r="I71662" s="51"/>
      <c r="M71662" s="51"/>
    </row>
    <row r="71663" spans="9:13">
      <c r="I71663" s="51"/>
      <c r="M71663" s="51"/>
    </row>
    <row r="71664" spans="9:13">
      <c r="I71664" s="51"/>
      <c r="M71664" s="51"/>
    </row>
    <row r="71665" spans="9:13">
      <c r="I71665" s="51"/>
      <c r="M71665" s="51"/>
    </row>
    <row r="71666" spans="9:13">
      <c r="I71666" s="51"/>
      <c r="M71666" s="51"/>
    </row>
    <row r="71667" spans="9:13">
      <c r="I71667" s="51"/>
      <c r="M71667" s="51"/>
    </row>
    <row r="71668" spans="9:13">
      <c r="I71668" s="51"/>
      <c r="M71668" s="51"/>
    </row>
    <row r="71669" spans="9:13">
      <c r="I71669" s="51"/>
      <c r="M71669" s="51"/>
    </row>
    <row r="71670" spans="9:13">
      <c r="I71670" s="51"/>
      <c r="M71670" s="51"/>
    </row>
    <row r="71671" spans="9:13">
      <c r="I71671" s="51"/>
      <c r="M71671" s="51"/>
    </row>
    <row r="71672" spans="9:13">
      <c r="I71672" s="51"/>
      <c r="M71672" s="51"/>
    </row>
    <row r="71673" spans="9:13">
      <c r="I71673" s="51"/>
      <c r="M71673" s="51"/>
    </row>
    <row r="71674" spans="9:13">
      <c r="I71674" s="51"/>
      <c r="M71674" s="51"/>
    </row>
    <row r="71675" spans="9:13">
      <c r="I71675" s="51"/>
      <c r="M71675" s="51"/>
    </row>
    <row r="71676" spans="9:13">
      <c r="I71676" s="51"/>
      <c r="M71676" s="51"/>
    </row>
    <row r="71677" spans="9:13">
      <c r="I71677" s="51"/>
      <c r="M71677" s="51"/>
    </row>
    <row r="71678" spans="9:13">
      <c r="I71678" s="51"/>
      <c r="M71678" s="51"/>
    </row>
    <row r="71679" spans="9:13">
      <c r="I71679" s="51"/>
      <c r="M71679" s="51"/>
    </row>
    <row r="71680" spans="9:13">
      <c r="I71680" s="51"/>
      <c r="M71680" s="51"/>
    </row>
    <row r="71681" spans="9:13">
      <c r="I71681" s="51"/>
      <c r="M71681" s="51"/>
    </row>
    <row r="71682" spans="9:13">
      <c r="I71682" s="51"/>
      <c r="M71682" s="51"/>
    </row>
    <row r="71683" spans="9:13">
      <c r="I71683" s="51"/>
      <c r="M71683" s="51"/>
    </row>
    <row r="71684" spans="9:13">
      <c r="I71684" s="51"/>
      <c r="M71684" s="51"/>
    </row>
    <row r="71685" spans="9:13">
      <c r="I71685" s="51"/>
      <c r="M71685" s="51"/>
    </row>
    <row r="71686" spans="9:13">
      <c r="I71686" s="51"/>
      <c r="M71686" s="51"/>
    </row>
    <row r="71687" spans="9:13">
      <c r="I71687" s="51"/>
      <c r="M71687" s="51"/>
    </row>
    <row r="71688" spans="9:13">
      <c r="I71688" s="51"/>
      <c r="M71688" s="51"/>
    </row>
    <row r="71689" spans="9:13">
      <c r="I71689" s="51"/>
      <c r="M71689" s="51"/>
    </row>
    <row r="71690" spans="9:13">
      <c r="I71690" s="51"/>
      <c r="M71690" s="51"/>
    </row>
    <row r="71691" spans="9:13">
      <c r="I71691" s="51"/>
      <c r="M71691" s="51"/>
    </row>
    <row r="71692" spans="9:13">
      <c r="I71692" s="51"/>
      <c r="M71692" s="51"/>
    </row>
    <row r="71693" spans="9:13">
      <c r="I71693" s="51"/>
      <c r="M71693" s="51"/>
    </row>
    <row r="71694" spans="9:13">
      <c r="I71694" s="51"/>
      <c r="M71694" s="51"/>
    </row>
    <row r="71695" spans="9:13">
      <c r="I71695" s="51"/>
      <c r="M71695" s="51"/>
    </row>
    <row r="71696" spans="9:13">
      <c r="I71696" s="51"/>
      <c r="M71696" s="51"/>
    </row>
    <row r="71697" spans="9:13">
      <c r="I71697" s="51"/>
      <c r="M71697" s="51"/>
    </row>
    <row r="71698" spans="9:13">
      <c r="I71698" s="51"/>
      <c r="M71698" s="51"/>
    </row>
    <row r="71699" spans="9:13">
      <c r="I71699" s="51"/>
      <c r="M71699" s="51"/>
    </row>
    <row r="71700" spans="9:13">
      <c r="I71700" s="51"/>
      <c r="M71700" s="51"/>
    </row>
    <row r="71701" spans="9:13">
      <c r="I71701" s="51"/>
      <c r="M71701" s="51"/>
    </row>
    <row r="71702" spans="9:13">
      <c r="I71702" s="51"/>
      <c r="M71702" s="51"/>
    </row>
    <row r="71703" spans="9:13">
      <c r="I71703" s="51"/>
      <c r="M71703" s="51"/>
    </row>
    <row r="71704" spans="9:13">
      <c r="I71704" s="51"/>
      <c r="M71704" s="51"/>
    </row>
    <row r="71705" spans="9:13">
      <c r="I71705" s="51"/>
      <c r="M71705" s="51"/>
    </row>
    <row r="71706" spans="9:13">
      <c r="I71706" s="51"/>
      <c r="M71706" s="51"/>
    </row>
    <row r="71707" spans="9:13">
      <c r="I71707" s="51"/>
      <c r="M71707" s="51"/>
    </row>
    <row r="71708" spans="9:13">
      <c r="I71708" s="51"/>
      <c r="M71708" s="51"/>
    </row>
    <row r="71709" spans="9:13">
      <c r="I71709" s="51"/>
      <c r="M71709" s="51"/>
    </row>
    <row r="71710" spans="9:13">
      <c r="I71710" s="51"/>
      <c r="M71710" s="51"/>
    </row>
    <row r="71711" spans="9:13">
      <c r="I71711" s="51"/>
      <c r="M71711" s="51"/>
    </row>
    <row r="71712" spans="9:13">
      <c r="I71712" s="51"/>
      <c r="M71712" s="51"/>
    </row>
    <row r="71713" spans="9:13">
      <c r="I71713" s="51"/>
      <c r="M71713" s="51"/>
    </row>
    <row r="71714" spans="9:13">
      <c r="I71714" s="51"/>
      <c r="M71714" s="51"/>
    </row>
    <row r="71715" spans="9:13">
      <c r="I71715" s="51"/>
      <c r="M71715" s="51"/>
    </row>
    <row r="71716" spans="9:13">
      <c r="I71716" s="51"/>
      <c r="M71716" s="51"/>
    </row>
    <row r="71717" spans="9:13">
      <c r="I71717" s="51"/>
      <c r="M71717" s="51"/>
    </row>
    <row r="71718" spans="9:13">
      <c r="I71718" s="51"/>
      <c r="M71718" s="51"/>
    </row>
    <row r="71719" spans="9:13">
      <c r="I71719" s="51"/>
      <c r="M71719" s="51"/>
    </row>
    <row r="71720" spans="9:13">
      <c r="I71720" s="51"/>
      <c r="M71720" s="51"/>
    </row>
    <row r="71721" spans="9:13">
      <c r="I71721" s="51"/>
      <c r="M71721" s="51"/>
    </row>
    <row r="71722" spans="9:13">
      <c r="I71722" s="51"/>
      <c r="M71722" s="51"/>
    </row>
    <row r="71723" spans="9:13">
      <c r="I71723" s="51"/>
      <c r="M71723" s="51"/>
    </row>
    <row r="71724" spans="9:13">
      <c r="I71724" s="51"/>
      <c r="M71724" s="51"/>
    </row>
    <row r="71725" spans="9:13">
      <c r="I71725" s="51"/>
      <c r="M71725" s="51"/>
    </row>
    <row r="71726" spans="9:13">
      <c r="I71726" s="51"/>
      <c r="M71726" s="51"/>
    </row>
    <row r="71727" spans="9:13">
      <c r="I71727" s="51"/>
      <c r="M71727" s="51"/>
    </row>
    <row r="71728" spans="9:13">
      <c r="I71728" s="51"/>
      <c r="M71728" s="51"/>
    </row>
    <row r="71729" spans="9:13">
      <c r="I71729" s="51"/>
      <c r="M71729" s="51"/>
    </row>
    <row r="71730" spans="9:13">
      <c r="I71730" s="51"/>
      <c r="M71730" s="51"/>
    </row>
    <row r="71731" spans="9:13">
      <c r="I71731" s="51"/>
      <c r="M71731" s="51"/>
    </row>
    <row r="71732" spans="9:13">
      <c r="I71732" s="51"/>
      <c r="M71732" s="51"/>
    </row>
    <row r="71733" spans="9:13">
      <c r="I71733" s="51"/>
      <c r="M71733" s="51"/>
    </row>
    <row r="71734" spans="9:13">
      <c r="I71734" s="51"/>
      <c r="M71734" s="51"/>
    </row>
    <row r="71735" spans="9:13">
      <c r="I71735" s="51"/>
      <c r="M71735" s="51"/>
    </row>
    <row r="71736" spans="9:13">
      <c r="I71736" s="51"/>
      <c r="M71736" s="51"/>
    </row>
    <row r="71737" spans="9:13">
      <c r="I71737" s="51"/>
      <c r="M71737" s="51"/>
    </row>
    <row r="71738" spans="9:13">
      <c r="I71738" s="51"/>
      <c r="M71738" s="51"/>
    </row>
    <row r="71739" spans="9:13">
      <c r="I71739" s="51"/>
      <c r="M71739" s="51"/>
    </row>
    <row r="71740" spans="9:13">
      <c r="I71740" s="51"/>
      <c r="M71740" s="51"/>
    </row>
    <row r="71741" spans="9:13">
      <c r="I71741" s="51"/>
      <c r="M71741" s="51"/>
    </row>
    <row r="71742" spans="9:13">
      <c r="I71742" s="51"/>
      <c r="M71742" s="51"/>
    </row>
    <row r="71743" spans="9:13">
      <c r="I71743" s="51"/>
      <c r="M71743" s="51"/>
    </row>
    <row r="71744" spans="9:13">
      <c r="I71744" s="51"/>
      <c r="M71744" s="51"/>
    </row>
    <row r="71745" spans="9:13">
      <c r="I71745" s="51"/>
      <c r="M71745" s="51"/>
    </row>
    <row r="71746" spans="9:13">
      <c r="I71746" s="51"/>
      <c r="M71746" s="51"/>
    </row>
    <row r="71747" spans="9:13">
      <c r="I71747" s="51"/>
      <c r="M71747" s="51"/>
    </row>
    <row r="71748" spans="9:13">
      <c r="I71748" s="51"/>
      <c r="M71748" s="51"/>
    </row>
    <row r="71749" spans="9:13">
      <c r="I71749" s="51"/>
      <c r="M71749" s="51"/>
    </row>
    <row r="71750" spans="9:13">
      <c r="I71750" s="51"/>
      <c r="M71750" s="51"/>
    </row>
    <row r="71751" spans="9:13">
      <c r="I71751" s="51"/>
      <c r="M71751" s="51"/>
    </row>
    <row r="71752" spans="9:13">
      <c r="I71752" s="51"/>
      <c r="M71752" s="51"/>
    </row>
    <row r="71753" spans="9:13">
      <c r="I71753" s="51"/>
      <c r="M71753" s="51"/>
    </row>
    <row r="71754" spans="9:13">
      <c r="I71754" s="51"/>
      <c r="M71754" s="51"/>
    </row>
    <row r="71755" spans="9:13">
      <c r="I71755" s="51"/>
      <c r="M71755" s="51"/>
    </row>
    <row r="71756" spans="9:13">
      <c r="I71756" s="51"/>
      <c r="M71756" s="51"/>
    </row>
    <row r="71757" spans="9:13">
      <c r="I71757" s="51"/>
      <c r="M71757" s="51"/>
    </row>
    <row r="71758" spans="9:13">
      <c r="I71758" s="51"/>
      <c r="M71758" s="51"/>
    </row>
    <row r="71759" spans="9:13">
      <c r="I71759" s="51"/>
      <c r="M71759" s="51"/>
    </row>
    <row r="71760" spans="9:13">
      <c r="I71760" s="51"/>
      <c r="M71760" s="51"/>
    </row>
    <row r="71761" spans="9:13">
      <c r="I71761" s="51"/>
      <c r="M71761" s="51"/>
    </row>
    <row r="71762" spans="9:13">
      <c r="I71762" s="51"/>
      <c r="M71762" s="51"/>
    </row>
    <row r="71763" spans="9:13">
      <c r="I71763" s="51"/>
      <c r="M71763" s="51"/>
    </row>
    <row r="71764" spans="9:13">
      <c r="I71764" s="51"/>
      <c r="M71764" s="51"/>
    </row>
    <row r="71765" spans="9:13">
      <c r="I71765" s="51"/>
      <c r="M71765" s="51"/>
    </row>
    <row r="71766" spans="9:13">
      <c r="I71766" s="51"/>
      <c r="M71766" s="51"/>
    </row>
    <row r="71767" spans="9:13">
      <c r="I71767" s="51"/>
      <c r="M71767" s="51"/>
    </row>
    <row r="71768" spans="9:13">
      <c r="I71768" s="51"/>
      <c r="M71768" s="51"/>
    </row>
    <row r="71769" spans="9:13">
      <c r="I71769" s="51"/>
      <c r="M71769" s="51"/>
    </row>
    <row r="71770" spans="9:13">
      <c r="I71770" s="51"/>
      <c r="M71770" s="51"/>
    </row>
    <row r="71771" spans="9:13">
      <c r="I71771" s="51"/>
      <c r="M71771" s="51"/>
    </row>
    <row r="71772" spans="9:13">
      <c r="I71772" s="51"/>
      <c r="M71772" s="51"/>
    </row>
    <row r="71773" spans="9:13">
      <c r="I71773" s="51"/>
      <c r="M71773" s="51"/>
    </row>
    <row r="71774" spans="9:13">
      <c r="I71774" s="51"/>
      <c r="M71774" s="51"/>
    </row>
    <row r="71775" spans="9:13">
      <c r="I71775" s="51"/>
      <c r="M71775" s="51"/>
    </row>
    <row r="71776" spans="9:13">
      <c r="I71776" s="51"/>
      <c r="M71776" s="51"/>
    </row>
    <row r="71777" spans="9:13">
      <c r="I71777" s="51"/>
      <c r="M71777" s="51"/>
    </row>
    <row r="71778" spans="9:13">
      <c r="I71778" s="51"/>
      <c r="M71778" s="51"/>
    </row>
    <row r="71779" spans="9:13">
      <c r="I71779" s="51"/>
      <c r="M71779" s="51"/>
    </row>
    <row r="71780" spans="9:13">
      <c r="I71780" s="51"/>
      <c r="M71780" s="51"/>
    </row>
    <row r="71781" spans="9:13">
      <c r="I71781" s="51"/>
      <c r="M71781" s="51"/>
    </row>
    <row r="71782" spans="9:13">
      <c r="I71782" s="51"/>
      <c r="M71782" s="51"/>
    </row>
    <row r="71783" spans="9:13">
      <c r="I71783" s="51"/>
      <c r="M71783" s="51"/>
    </row>
    <row r="71784" spans="9:13">
      <c r="I71784" s="51"/>
      <c r="M71784" s="51"/>
    </row>
    <row r="71785" spans="9:13">
      <c r="I71785" s="51"/>
      <c r="M71785" s="51"/>
    </row>
    <row r="71786" spans="9:13">
      <c r="I71786" s="51"/>
      <c r="M71786" s="51"/>
    </row>
    <row r="71787" spans="9:13">
      <c r="I71787" s="51"/>
      <c r="M71787" s="51"/>
    </row>
    <row r="71788" spans="9:13">
      <c r="I71788" s="51"/>
      <c r="M71788" s="51"/>
    </row>
    <row r="71789" spans="9:13">
      <c r="I71789" s="51"/>
      <c r="M71789" s="51"/>
    </row>
    <row r="71790" spans="9:13">
      <c r="I71790" s="51"/>
      <c r="M71790" s="51"/>
    </row>
    <row r="71791" spans="9:13">
      <c r="I71791" s="51"/>
      <c r="M71791" s="51"/>
    </row>
    <row r="71792" spans="9:13">
      <c r="I71792" s="51"/>
      <c r="M71792" s="51"/>
    </row>
    <row r="71793" spans="9:13">
      <c r="I71793" s="51"/>
      <c r="M71793" s="51"/>
    </row>
    <row r="71794" spans="9:13">
      <c r="I71794" s="51"/>
      <c r="M71794" s="51"/>
    </row>
    <row r="71795" spans="9:13">
      <c r="I71795" s="51"/>
      <c r="M71795" s="51"/>
    </row>
    <row r="71796" spans="9:13">
      <c r="I71796" s="51"/>
      <c r="M71796" s="51"/>
    </row>
    <row r="71797" spans="9:13">
      <c r="I71797" s="51"/>
      <c r="M71797" s="51"/>
    </row>
    <row r="71798" spans="9:13">
      <c r="I71798" s="51"/>
      <c r="M71798" s="51"/>
    </row>
    <row r="71799" spans="9:13">
      <c r="I71799" s="51"/>
      <c r="M71799" s="51"/>
    </row>
    <row r="71800" spans="9:13">
      <c r="I71800" s="51"/>
      <c r="M71800" s="51"/>
    </row>
    <row r="71801" spans="9:13">
      <c r="I71801" s="51"/>
      <c r="M71801" s="51"/>
    </row>
    <row r="71802" spans="9:13">
      <c r="I71802" s="51"/>
      <c r="M71802" s="51"/>
    </row>
    <row r="71803" spans="9:13">
      <c r="I71803" s="51"/>
      <c r="M71803" s="51"/>
    </row>
    <row r="71804" spans="9:13">
      <c r="I71804" s="51"/>
      <c r="M71804" s="51"/>
    </row>
    <row r="71805" spans="9:13">
      <c r="I71805" s="51"/>
      <c r="M71805" s="51"/>
    </row>
    <row r="71806" spans="9:13">
      <c r="I71806" s="51"/>
      <c r="M71806" s="51"/>
    </row>
    <row r="71807" spans="9:13">
      <c r="I71807" s="51"/>
      <c r="M71807" s="51"/>
    </row>
    <row r="71808" spans="9:13">
      <c r="I71808" s="51"/>
      <c r="M71808" s="51"/>
    </row>
    <row r="71809" spans="9:13">
      <c r="I71809" s="51"/>
      <c r="M71809" s="51"/>
    </row>
    <row r="71810" spans="9:13">
      <c r="I71810" s="51"/>
      <c r="M71810" s="51"/>
    </row>
    <row r="71811" spans="9:13">
      <c r="I71811" s="51"/>
      <c r="M71811" s="51"/>
    </row>
    <row r="71812" spans="9:13">
      <c r="I71812" s="51"/>
      <c r="M71812" s="51"/>
    </row>
    <row r="71813" spans="9:13">
      <c r="I71813" s="51"/>
      <c r="M71813" s="51"/>
    </row>
    <row r="71814" spans="9:13">
      <c r="I71814" s="51"/>
      <c r="M71814" s="51"/>
    </row>
    <row r="71815" spans="9:13">
      <c r="I71815" s="51"/>
      <c r="M71815" s="51"/>
    </row>
    <row r="71816" spans="9:13">
      <c r="I71816" s="51"/>
      <c r="M71816" s="51"/>
    </row>
    <row r="71817" spans="9:13">
      <c r="I71817" s="51"/>
      <c r="M71817" s="51"/>
    </row>
    <row r="71818" spans="9:13">
      <c r="I71818" s="51"/>
      <c r="M71818" s="51"/>
    </row>
    <row r="71819" spans="9:13">
      <c r="I71819" s="51"/>
      <c r="M71819" s="51"/>
    </row>
    <row r="71820" spans="9:13">
      <c r="I71820" s="51"/>
      <c r="M71820" s="51"/>
    </row>
    <row r="71821" spans="9:13">
      <c r="I71821" s="51"/>
      <c r="M71821" s="51"/>
    </row>
    <row r="71822" spans="9:13">
      <c r="I71822" s="51"/>
      <c r="M71822" s="51"/>
    </row>
    <row r="71823" spans="9:13">
      <c r="I71823" s="51"/>
      <c r="M71823" s="51"/>
    </row>
    <row r="71824" spans="9:13">
      <c r="I71824" s="51"/>
      <c r="M71824" s="51"/>
    </row>
    <row r="71825" spans="9:13">
      <c r="I71825" s="51"/>
      <c r="M71825" s="51"/>
    </row>
    <row r="71826" spans="9:13">
      <c r="I71826" s="51"/>
      <c r="M71826" s="51"/>
    </row>
    <row r="71827" spans="9:13">
      <c r="I71827" s="51"/>
      <c r="M71827" s="51"/>
    </row>
    <row r="71828" spans="9:13">
      <c r="I71828" s="51"/>
      <c r="M71828" s="51"/>
    </row>
    <row r="71829" spans="9:13">
      <c r="I71829" s="51"/>
      <c r="M71829" s="51"/>
    </row>
    <row r="71830" spans="9:13">
      <c r="I71830" s="51"/>
      <c r="M71830" s="51"/>
    </row>
    <row r="71831" spans="9:13">
      <c r="I71831" s="51"/>
      <c r="M71831" s="51"/>
    </row>
    <row r="71832" spans="9:13">
      <c r="I71832" s="51"/>
      <c r="M71832" s="51"/>
    </row>
    <row r="71833" spans="9:13">
      <c r="I71833" s="51"/>
      <c r="M71833" s="51"/>
    </row>
    <row r="71834" spans="9:13">
      <c r="I71834" s="51"/>
      <c r="M71834" s="51"/>
    </row>
    <row r="71835" spans="9:13">
      <c r="I71835" s="51"/>
      <c r="M71835" s="51"/>
    </row>
    <row r="71836" spans="9:13">
      <c r="I71836" s="51"/>
      <c r="M71836" s="51"/>
    </row>
    <row r="71837" spans="9:13">
      <c r="I71837" s="51"/>
      <c r="M71837" s="51"/>
    </row>
    <row r="71838" spans="9:13">
      <c r="I71838" s="51"/>
      <c r="M71838" s="51"/>
    </row>
    <row r="71839" spans="9:13">
      <c r="I71839" s="51"/>
      <c r="M71839" s="51"/>
    </row>
    <row r="71840" spans="9:13">
      <c r="I71840" s="51"/>
      <c r="M71840" s="51"/>
    </row>
    <row r="71841" spans="9:13">
      <c r="I71841" s="51"/>
      <c r="M71841" s="51"/>
    </row>
    <row r="71842" spans="9:13">
      <c r="I71842" s="51"/>
      <c r="M71842" s="51"/>
    </row>
    <row r="71843" spans="9:13">
      <c r="I71843" s="51"/>
      <c r="M71843" s="51"/>
    </row>
    <row r="71844" spans="9:13">
      <c r="I71844" s="51"/>
      <c r="M71844" s="51"/>
    </row>
    <row r="71845" spans="9:13">
      <c r="I71845" s="51"/>
      <c r="M71845" s="51"/>
    </row>
    <row r="71846" spans="9:13">
      <c r="I71846" s="51"/>
      <c r="M71846" s="51"/>
    </row>
    <row r="71847" spans="9:13">
      <c r="I71847" s="51"/>
      <c r="M71847" s="51"/>
    </row>
    <row r="71848" spans="9:13">
      <c r="I71848" s="51"/>
      <c r="M71848" s="51"/>
    </row>
    <row r="71849" spans="9:13">
      <c r="I71849" s="51"/>
      <c r="M71849" s="51"/>
    </row>
    <row r="71850" spans="9:13">
      <c r="I71850" s="51"/>
      <c r="M71850" s="51"/>
    </row>
    <row r="71851" spans="9:13">
      <c r="I71851" s="51"/>
      <c r="M71851" s="51"/>
    </row>
    <row r="71852" spans="9:13">
      <c r="I71852" s="51"/>
      <c r="M71852" s="51"/>
    </row>
    <row r="71853" spans="9:13">
      <c r="I71853" s="51"/>
      <c r="M71853" s="51"/>
    </row>
    <row r="71854" spans="9:13">
      <c r="I71854" s="51"/>
      <c r="M71854" s="51"/>
    </row>
    <row r="71855" spans="9:13">
      <c r="I71855" s="51"/>
      <c r="M71855" s="51"/>
    </row>
    <row r="71856" spans="9:13">
      <c r="I71856" s="51"/>
      <c r="M71856" s="51"/>
    </row>
    <row r="71857" spans="9:13">
      <c r="I71857" s="51"/>
      <c r="M71857" s="51"/>
    </row>
    <row r="71858" spans="9:13">
      <c r="I71858" s="51"/>
      <c r="M71858" s="51"/>
    </row>
    <row r="71859" spans="9:13">
      <c r="I71859" s="51"/>
      <c r="M71859" s="51"/>
    </row>
    <row r="71860" spans="9:13">
      <c r="I71860" s="51"/>
      <c r="M71860" s="51"/>
    </row>
    <row r="71861" spans="9:13">
      <c r="I71861" s="51"/>
      <c r="M71861" s="51"/>
    </row>
    <row r="71862" spans="9:13">
      <c r="I71862" s="51"/>
      <c r="M71862" s="51"/>
    </row>
    <row r="71863" spans="9:13">
      <c r="I71863" s="51"/>
      <c r="M71863" s="51"/>
    </row>
    <row r="71864" spans="9:13">
      <c r="I71864" s="51"/>
      <c r="M71864" s="51"/>
    </row>
    <row r="71865" spans="9:13">
      <c r="I71865" s="51"/>
      <c r="M71865" s="51"/>
    </row>
    <row r="71866" spans="9:13">
      <c r="I71866" s="51"/>
      <c r="M71866" s="51"/>
    </row>
    <row r="71867" spans="9:13">
      <c r="I71867" s="51"/>
      <c r="M71867" s="51"/>
    </row>
    <row r="71868" spans="9:13">
      <c r="I71868" s="51"/>
      <c r="M71868" s="51"/>
    </row>
    <row r="71869" spans="9:13">
      <c r="I71869" s="51"/>
      <c r="M71869" s="51"/>
    </row>
    <row r="71870" spans="9:13">
      <c r="I71870" s="51"/>
      <c r="M71870" s="51"/>
    </row>
    <row r="71871" spans="9:13">
      <c r="I71871" s="51"/>
      <c r="M71871" s="51"/>
    </row>
    <row r="71872" spans="9:13">
      <c r="I71872" s="51"/>
      <c r="M71872" s="51"/>
    </row>
    <row r="71873" spans="9:13">
      <c r="I71873" s="51"/>
      <c r="M71873" s="51"/>
    </row>
    <row r="71874" spans="9:13">
      <c r="I71874" s="51"/>
      <c r="M71874" s="51"/>
    </row>
    <row r="71875" spans="9:13">
      <c r="I71875" s="51"/>
      <c r="M71875" s="51"/>
    </row>
    <row r="71876" spans="9:13">
      <c r="I71876" s="51"/>
      <c r="M71876" s="51"/>
    </row>
    <row r="71877" spans="9:13">
      <c r="I71877" s="51"/>
      <c r="M71877" s="51"/>
    </row>
    <row r="71878" spans="9:13">
      <c r="I71878" s="51"/>
      <c r="M71878" s="51"/>
    </row>
    <row r="71879" spans="9:13">
      <c r="I71879" s="51"/>
      <c r="M71879" s="51"/>
    </row>
    <row r="71880" spans="9:13">
      <c r="I71880" s="51"/>
      <c r="M71880" s="51"/>
    </row>
    <row r="71881" spans="9:13">
      <c r="I71881" s="51"/>
      <c r="M71881" s="51"/>
    </row>
    <row r="71882" spans="9:13">
      <c r="I71882" s="51"/>
      <c r="M71882" s="51"/>
    </row>
    <row r="71883" spans="9:13">
      <c r="I71883" s="51"/>
      <c r="M71883" s="51"/>
    </row>
    <row r="71884" spans="9:13">
      <c r="I71884" s="51"/>
      <c r="M71884" s="51"/>
    </row>
    <row r="71885" spans="9:13">
      <c r="I71885" s="51"/>
      <c r="M71885" s="51"/>
    </row>
    <row r="71886" spans="9:13">
      <c r="I71886" s="51"/>
      <c r="M71886" s="51"/>
    </row>
    <row r="71887" spans="9:13">
      <c r="I71887" s="51"/>
      <c r="M71887" s="51"/>
    </row>
    <row r="71888" spans="9:13">
      <c r="I71888" s="51"/>
      <c r="M71888" s="51"/>
    </row>
    <row r="71889" spans="9:13">
      <c r="I71889" s="51"/>
      <c r="M71889" s="51"/>
    </row>
    <row r="71890" spans="9:13">
      <c r="I71890" s="51"/>
      <c r="M71890" s="51"/>
    </row>
    <row r="71891" spans="9:13">
      <c r="I71891" s="51"/>
      <c r="M71891" s="51"/>
    </row>
    <row r="71892" spans="9:13">
      <c r="I71892" s="51"/>
      <c r="M71892" s="51"/>
    </row>
    <row r="71893" spans="9:13">
      <c r="I71893" s="51"/>
      <c r="M71893" s="51"/>
    </row>
    <row r="71894" spans="9:13">
      <c r="I71894" s="51"/>
      <c r="M71894" s="51"/>
    </row>
    <row r="71895" spans="9:13">
      <c r="I71895" s="51"/>
      <c r="M71895" s="51"/>
    </row>
    <row r="71896" spans="9:13">
      <c r="I71896" s="51"/>
      <c r="M71896" s="51"/>
    </row>
    <row r="71897" spans="9:13">
      <c r="I71897" s="51"/>
      <c r="M71897" s="51"/>
    </row>
    <row r="71898" spans="9:13">
      <c r="I71898" s="51"/>
      <c r="M71898" s="51"/>
    </row>
    <row r="71899" spans="9:13">
      <c r="I71899" s="51"/>
      <c r="M71899" s="51"/>
    </row>
    <row r="71900" spans="9:13">
      <c r="I71900" s="51"/>
      <c r="M71900" s="51"/>
    </row>
    <row r="71901" spans="9:13">
      <c r="I71901" s="51"/>
      <c r="M71901" s="51"/>
    </row>
    <row r="71902" spans="9:13">
      <c r="I71902" s="51"/>
      <c r="M71902" s="51"/>
    </row>
    <row r="71903" spans="9:13">
      <c r="I71903" s="51"/>
      <c r="M71903" s="51"/>
    </row>
    <row r="71904" spans="9:13">
      <c r="I71904" s="51"/>
      <c r="M71904" s="51"/>
    </row>
    <row r="71905" spans="9:13">
      <c r="I71905" s="51"/>
      <c r="M71905" s="51"/>
    </row>
    <row r="71906" spans="9:13">
      <c r="I71906" s="51"/>
      <c r="M71906" s="51"/>
    </row>
    <row r="71907" spans="9:13">
      <c r="I71907" s="51"/>
      <c r="M71907" s="51"/>
    </row>
    <row r="71908" spans="9:13">
      <c r="I71908" s="51"/>
      <c r="M71908" s="51"/>
    </row>
    <row r="71909" spans="9:13">
      <c r="I71909" s="51"/>
      <c r="M71909" s="51"/>
    </row>
    <row r="71910" spans="9:13">
      <c r="I71910" s="51"/>
      <c r="M71910" s="51"/>
    </row>
    <row r="71911" spans="9:13">
      <c r="I71911" s="51"/>
      <c r="M71911" s="51"/>
    </row>
    <row r="71912" spans="9:13">
      <c r="I71912" s="51"/>
      <c r="M71912" s="51"/>
    </row>
    <row r="71913" spans="9:13">
      <c r="I71913" s="51"/>
      <c r="M71913" s="51"/>
    </row>
    <row r="71914" spans="9:13">
      <c r="I71914" s="51"/>
      <c r="M71914" s="51"/>
    </row>
    <row r="71915" spans="9:13">
      <c r="I71915" s="51"/>
      <c r="M71915" s="51"/>
    </row>
    <row r="71916" spans="9:13">
      <c r="I71916" s="51"/>
      <c r="M71916" s="51"/>
    </row>
    <row r="71917" spans="9:13">
      <c r="I71917" s="51"/>
      <c r="M71917" s="51"/>
    </row>
    <row r="71918" spans="9:13">
      <c r="I71918" s="51"/>
      <c r="M71918" s="51"/>
    </row>
    <row r="71919" spans="9:13">
      <c r="I71919" s="51"/>
      <c r="M71919" s="51"/>
    </row>
    <row r="71920" spans="9:13">
      <c r="I71920" s="51"/>
      <c r="M71920" s="51"/>
    </row>
    <row r="71921" spans="9:13">
      <c r="I71921" s="51"/>
      <c r="M71921" s="51"/>
    </row>
    <row r="71922" spans="9:13">
      <c r="I71922" s="51"/>
      <c r="M71922" s="51"/>
    </row>
    <row r="71923" spans="9:13">
      <c r="I71923" s="51"/>
      <c r="M71923" s="51"/>
    </row>
    <row r="71924" spans="9:13">
      <c r="I71924" s="51"/>
      <c r="M71924" s="51"/>
    </row>
    <row r="71925" spans="9:13">
      <c r="I71925" s="51"/>
      <c r="M71925" s="51"/>
    </row>
    <row r="71926" spans="9:13">
      <c r="I71926" s="51"/>
      <c r="M71926" s="51"/>
    </row>
    <row r="71927" spans="9:13">
      <c r="I71927" s="51"/>
      <c r="M71927" s="51"/>
    </row>
    <row r="71928" spans="9:13">
      <c r="I71928" s="51"/>
      <c r="M71928" s="51"/>
    </row>
    <row r="71929" spans="9:13">
      <c r="I71929" s="51"/>
      <c r="M71929" s="51"/>
    </row>
    <row r="71930" spans="9:13">
      <c r="I71930" s="51"/>
      <c r="M71930" s="51"/>
    </row>
    <row r="71931" spans="9:13">
      <c r="I71931" s="51"/>
      <c r="M71931" s="51"/>
    </row>
    <row r="71932" spans="9:13">
      <c r="I71932" s="51"/>
      <c r="M71932" s="51"/>
    </row>
    <row r="71933" spans="9:13">
      <c r="I71933" s="51"/>
      <c r="M71933" s="51"/>
    </row>
    <row r="71934" spans="9:13">
      <c r="I71934" s="51"/>
      <c r="M71934" s="51"/>
    </row>
    <row r="71935" spans="9:13">
      <c r="I71935" s="51"/>
      <c r="M71935" s="51"/>
    </row>
    <row r="71936" spans="9:13">
      <c r="I71936" s="51"/>
      <c r="M71936" s="51"/>
    </row>
    <row r="71937" spans="9:13">
      <c r="I71937" s="51"/>
      <c r="M71937" s="51"/>
    </row>
    <row r="71938" spans="9:13">
      <c r="I71938" s="51"/>
      <c r="M71938" s="51"/>
    </row>
    <row r="71939" spans="9:13">
      <c r="I71939" s="51"/>
      <c r="M71939" s="51"/>
    </row>
    <row r="71940" spans="9:13">
      <c r="I71940" s="51"/>
      <c r="M71940" s="51"/>
    </row>
    <row r="71941" spans="9:13">
      <c r="I71941" s="51"/>
      <c r="M71941" s="51"/>
    </row>
    <row r="71942" spans="9:13">
      <c r="I71942" s="51"/>
      <c r="M71942" s="51"/>
    </row>
    <row r="71943" spans="9:13">
      <c r="I71943" s="51"/>
      <c r="M71943" s="51"/>
    </row>
    <row r="71944" spans="9:13">
      <c r="I71944" s="51"/>
      <c r="M71944" s="51"/>
    </row>
    <row r="71945" spans="9:13">
      <c r="I71945" s="51"/>
      <c r="M71945" s="51"/>
    </row>
    <row r="71946" spans="9:13">
      <c r="I71946" s="51"/>
      <c r="M71946" s="51"/>
    </row>
    <row r="71947" spans="9:13">
      <c r="I71947" s="51"/>
      <c r="M71947" s="51"/>
    </row>
    <row r="71948" spans="9:13">
      <c r="I71948" s="51"/>
      <c r="M71948" s="51"/>
    </row>
    <row r="71949" spans="9:13">
      <c r="I71949" s="51"/>
      <c r="M71949" s="51"/>
    </row>
    <row r="71950" spans="9:13">
      <c r="I71950" s="51"/>
      <c r="M71950" s="51"/>
    </row>
    <row r="71951" spans="9:13">
      <c r="I71951" s="51"/>
      <c r="M71951" s="51"/>
    </row>
    <row r="71952" spans="9:13">
      <c r="I71952" s="51"/>
      <c r="M71952" s="51"/>
    </row>
    <row r="71953" spans="9:13">
      <c r="I71953" s="51"/>
      <c r="M71953" s="51"/>
    </row>
    <row r="71954" spans="9:13">
      <c r="I71954" s="51"/>
      <c r="M71954" s="51"/>
    </row>
    <row r="71955" spans="9:13">
      <c r="I71955" s="51"/>
      <c r="M71955" s="51"/>
    </row>
    <row r="71956" spans="9:13">
      <c r="I71956" s="51"/>
      <c r="M71956" s="51"/>
    </row>
    <row r="71957" spans="9:13">
      <c r="I71957" s="51"/>
      <c r="M71957" s="51"/>
    </row>
    <row r="71958" spans="9:13">
      <c r="I71958" s="51"/>
      <c r="M71958" s="51"/>
    </row>
    <row r="71959" spans="9:13">
      <c r="I71959" s="51"/>
      <c r="M71959" s="51"/>
    </row>
    <row r="71960" spans="9:13">
      <c r="I71960" s="51"/>
      <c r="M71960" s="51"/>
    </row>
    <row r="71961" spans="9:13">
      <c r="I71961" s="51"/>
      <c r="M71961" s="51"/>
    </row>
    <row r="71962" spans="9:13">
      <c r="I71962" s="51"/>
      <c r="M71962" s="51"/>
    </row>
    <row r="71963" spans="9:13">
      <c r="I71963" s="51"/>
      <c r="M71963" s="51"/>
    </row>
    <row r="71964" spans="9:13">
      <c r="I71964" s="51"/>
      <c r="M71964" s="51"/>
    </row>
    <row r="71965" spans="9:13">
      <c r="I71965" s="51"/>
      <c r="M71965" s="51"/>
    </row>
    <row r="71966" spans="9:13">
      <c r="I71966" s="51"/>
      <c r="M71966" s="51"/>
    </row>
    <row r="71967" spans="9:13">
      <c r="I71967" s="51"/>
      <c r="M71967" s="51"/>
    </row>
    <row r="71968" spans="9:13">
      <c r="I71968" s="51"/>
      <c r="M71968" s="51"/>
    </row>
    <row r="71969" spans="9:13">
      <c r="I71969" s="51"/>
      <c r="M71969" s="51"/>
    </row>
    <row r="71970" spans="9:13">
      <c r="I71970" s="51"/>
      <c r="M71970" s="51"/>
    </row>
    <row r="71971" spans="9:13">
      <c r="I71971" s="51"/>
      <c r="M71971" s="51"/>
    </row>
    <row r="71972" spans="9:13">
      <c r="I71972" s="51"/>
      <c r="M71972" s="51"/>
    </row>
    <row r="71973" spans="9:13">
      <c r="I71973" s="51"/>
      <c r="M71973" s="51"/>
    </row>
    <row r="71974" spans="9:13">
      <c r="I71974" s="51"/>
      <c r="M71974" s="51"/>
    </row>
    <row r="71975" spans="9:13">
      <c r="I71975" s="51"/>
      <c r="M71975" s="51"/>
    </row>
    <row r="71976" spans="9:13">
      <c r="I71976" s="51"/>
      <c r="M71976" s="51"/>
    </row>
    <row r="71977" spans="9:13">
      <c r="I71977" s="51"/>
      <c r="M71977" s="51"/>
    </row>
    <row r="71978" spans="9:13">
      <c r="I71978" s="51"/>
      <c r="M71978" s="51"/>
    </row>
    <row r="71979" spans="9:13">
      <c r="I71979" s="51"/>
      <c r="M71979" s="51"/>
    </row>
    <row r="71980" spans="9:13">
      <c r="I71980" s="51"/>
      <c r="M71980" s="51"/>
    </row>
    <row r="71981" spans="9:13">
      <c r="I71981" s="51"/>
      <c r="M71981" s="51"/>
    </row>
    <row r="71982" spans="9:13">
      <c r="I71982" s="51"/>
      <c r="M71982" s="51"/>
    </row>
    <row r="71983" spans="9:13">
      <c r="I71983" s="51"/>
      <c r="M71983" s="51"/>
    </row>
    <row r="71984" spans="9:13">
      <c r="I71984" s="51"/>
      <c r="M71984" s="51"/>
    </row>
    <row r="71985" spans="9:13">
      <c r="I71985" s="51"/>
      <c r="M71985" s="51"/>
    </row>
    <row r="71986" spans="9:13">
      <c r="I71986" s="51"/>
      <c r="M71986" s="51"/>
    </row>
    <row r="71987" spans="9:13">
      <c r="I71987" s="51"/>
      <c r="M71987" s="51"/>
    </row>
    <row r="71988" spans="9:13">
      <c r="I71988" s="51"/>
      <c r="M71988" s="51"/>
    </row>
    <row r="71989" spans="9:13">
      <c r="I71989" s="51"/>
      <c r="M71989" s="51"/>
    </row>
    <row r="71990" spans="9:13">
      <c r="I71990" s="51"/>
      <c r="M71990" s="51"/>
    </row>
    <row r="71991" spans="9:13">
      <c r="I71991" s="51"/>
      <c r="M71991" s="51"/>
    </row>
    <row r="71992" spans="9:13">
      <c r="I71992" s="51"/>
      <c r="M71992" s="51"/>
    </row>
    <row r="71993" spans="9:13">
      <c r="I71993" s="51"/>
      <c r="M71993" s="51"/>
    </row>
    <row r="71994" spans="9:13">
      <c r="I71994" s="51"/>
      <c r="M71994" s="51"/>
    </row>
    <row r="71995" spans="9:13">
      <c r="I71995" s="51"/>
      <c r="M71995" s="51"/>
    </row>
    <row r="71996" spans="9:13">
      <c r="I71996" s="51"/>
      <c r="M71996" s="51"/>
    </row>
    <row r="71997" spans="9:13">
      <c r="I71997" s="51"/>
      <c r="M71997" s="51"/>
    </row>
    <row r="71998" spans="9:13">
      <c r="I71998" s="51"/>
      <c r="M71998" s="51"/>
    </row>
    <row r="71999" spans="9:13">
      <c r="I71999" s="51"/>
      <c r="M71999" s="51"/>
    </row>
    <row r="72000" spans="9:13">
      <c r="I72000" s="51"/>
      <c r="M72000" s="51"/>
    </row>
    <row r="72001" spans="9:13">
      <c r="I72001" s="51"/>
      <c r="M72001" s="51"/>
    </row>
    <row r="72002" spans="9:13">
      <c r="I72002" s="51"/>
      <c r="M72002" s="51"/>
    </row>
    <row r="72003" spans="9:13">
      <c r="I72003" s="51"/>
      <c r="M72003" s="51"/>
    </row>
    <row r="72004" spans="9:13">
      <c r="I72004" s="51"/>
      <c r="M72004" s="51"/>
    </row>
    <row r="72005" spans="9:13">
      <c r="I72005" s="51"/>
      <c r="M72005" s="51"/>
    </row>
    <row r="72006" spans="9:13">
      <c r="I72006" s="51"/>
      <c r="M72006" s="51"/>
    </row>
    <row r="72007" spans="9:13">
      <c r="I72007" s="51"/>
      <c r="M72007" s="51"/>
    </row>
    <row r="72008" spans="9:13">
      <c r="I72008" s="51"/>
      <c r="M72008" s="51"/>
    </row>
    <row r="72009" spans="9:13">
      <c r="I72009" s="51"/>
      <c r="M72009" s="51"/>
    </row>
    <row r="72010" spans="9:13">
      <c r="I72010" s="51"/>
      <c r="M72010" s="51"/>
    </row>
    <row r="72011" spans="9:13">
      <c r="I72011" s="51"/>
      <c r="M72011" s="51"/>
    </row>
    <row r="72012" spans="9:13">
      <c r="I72012" s="51"/>
      <c r="M72012" s="51"/>
    </row>
    <row r="72013" spans="9:13">
      <c r="I72013" s="51"/>
      <c r="M72013" s="51"/>
    </row>
    <row r="72014" spans="9:13">
      <c r="I72014" s="51"/>
      <c r="M72014" s="51"/>
    </row>
    <row r="72015" spans="9:13">
      <c r="I72015" s="51"/>
      <c r="M72015" s="51"/>
    </row>
    <row r="72016" spans="9:13">
      <c r="I72016" s="51"/>
      <c r="M72016" s="51"/>
    </row>
    <row r="72017" spans="9:13">
      <c r="I72017" s="51"/>
      <c r="M72017" s="51"/>
    </row>
    <row r="72018" spans="9:13">
      <c r="I72018" s="51"/>
      <c r="M72018" s="51"/>
    </row>
    <row r="72019" spans="9:13">
      <c r="I72019" s="51"/>
      <c r="M72019" s="51"/>
    </row>
    <row r="72020" spans="9:13">
      <c r="I72020" s="51"/>
      <c r="M72020" s="51"/>
    </row>
    <row r="72021" spans="9:13">
      <c r="I72021" s="51"/>
      <c r="M72021" s="51"/>
    </row>
    <row r="72022" spans="9:13">
      <c r="I72022" s="51"/>
      <c r="M72022" s="51"/>
    </row>
    <row r="72023" spans="9:13">
      <c r="I72023" s="51"/>
      <c r="M72023" s="51"/>
    </row>
    <row r="72024" spans="9:13">
      <c r="I72024" s="51"/>
      <c r="M72024" s="51"/>
    </row>
    <row r="72025" spans="9:13">
      <c r="I72025" s="51"/>
      <c r="M72025" s="51"/>
    </row>
    <row r="72026" spans="9:13">
      <c r="I72026" s="51"/>
      <c r="M72026" s="51"/>
    </row>
    <row r="72027" spans="9:13">
      <c r="I72027" s="51"/>
      <c r="M72027" s="51"/>
    </row>
    <row r="72028" spans="9:13">
      <c r="I72028" s="51"/>
      <c r="M72028" s="51"/>
    </row>
    <row r="72029" spans="9:13">
      <c r="I72029" s="51"/>
      <c r="M72029" s="51"/>
    </row>
    <row r="72030" spans="9:13">
      <c r="I72030" s="51"/>
      <c r="M72030" s="51"/>
    </row>
    <row r="72031" spans="9:13">
      <c r="I72031" s="51"/>
      <c r="M72031" s="51"/>
    </row>
    <row r="72032" spans="9:13">
      <c r="I72032" s="51"/>
      <c r="M72032" s="51"/>
    </row>
    <row r="72033" spans="9:13">
      <c r="I72033" s="51"/>
      <c r="M72033" s="51"/>
    </row>
    <row r="72034" spans="9:13">
      <c r="I72034" s="51"/>
      <c r="M72034" s="51"/>
    </row>
    <row r="72035" spans="9:13">
      <c r="I72035" s="51"/>
      <c r="M72035" s="51"/>
    </row>
    <row r="72036" spans="9:13">
      <c r="I72036" s="51"/>
      <c r="M72036" s="51"/>
    </row>
    <row r="72037" spans="9:13">
      <c r="I72037" s="51"/>
      <c r="M72037" s="51"/>
    </row>
    <row r="72038" spans="9:13">
      <c r="I72038" s="51"/>
      <c r="M72038" s="51"/>
    </row>
    <row r="72039" spans="9:13">
      <c r="I72039" s="51"/>
      <c r="M72039" s="51"/>
    </row>
    <row r="72040" spans="9:13">
      <c r="I72040" s="51"/>
      <c r="M72040" s="51"/>
    </row>
    <row r="72041" spans="9:13">
      <c r="I72041" s="51"/>
      <c r="M72041" s="51"/>
    </row>
    <row r="72042" spans="9:13">
      <c r="I72042" s="51"/>
      <c r="M72042" s="51"/>
    </row>
    <row r="72043" spans="9:13">
      <c r="I72043" s="51"/>
      <c r="M72043" s="51"/>
    </row>
    <row r="72044" spans="9:13">
      <c r="I72044" s="51"/>
      <c r="M72044" s="51"/>
    </row>
    <row r="72045" spans="9:13">
      <c r="I72045" s="51"/>
      <c r="M72045" s="51"/>
    </row>
    <row r="72046" spans="9:13">
      <c r="I72046" s="51"/>
      <c r="M72046" s="51"/>
    </row>
    <row r="72047" spans="9:13">
      <c r="I72047" s="51"/>
      <c r="M72047" s="51"/>
    </row>
    <row r="72048" spans="9:13">
      <c r="I72048" s="51"/>
      <c r="M72048" s="51"/>
    </row>
    <row r="72049" spans="9:13">
      <c r="I72049" s="51"/>
      <c r="M72049" s="51"/>
    </row>
    <row r="72050" spans="9:13">
      <c r="I72050" s="51"/>
      <c r="M72050" s="51"/>
    </row>
    <row r="72051" spans="9:13">
      <c r="I72051" s="51"/>
      <c r="M72051" s="51"/>
    </row>
    <row r="72052" spans="9:13">
      <c r="I72052" s="51"/>
      <c r="M72052" s="51"/>
    </row>
    <row r="72053" spans="9:13">
      <c r="I72053" s="51"/>
      <c r="M72053" s="51"/>
    </row>
    <row r="72054" spans="9:13">
      <c r="I72054" s="51"/>
      <c r="M72054" s="51"/>
    </row>
    <row r="72055" spans="9:13">
      <c r="I72055" s="51"/>
      <c r="M72055" s="51"/>
    </row>
    <row r="72056" spans="9:13">
      <c r="I72056" s="51"/>
      <c r="M72056" s="51"/>
    </row>
    <row r="72057" spans="9:13">
      <c r="I72057" s="51"/>
      <c r="M72057" s="51"/>
    </row>
    <row r="72058" spans="9:13">
      <c r="I72058" s="51"/>
      <c r="M72058" s="51"/>
    </row>
    <row r="72059" spans="9:13">
      <c r="I72059" s="51"/>
      <c r="M72059" s="51"/>
    </row>
    <row r="72060" spans="9:13">
      <c r="I72060" s="51"/>
      <c r="M72060" s="51"/>
    </row>
    <row r="72061" spans="9:13">
      <c r="I72061" s="51"/>
      <c r="M72061" s="51"/>
    </row>
    <row r="72062" spans="9:13">
      <c r="I72062" s="51"/>
      <c r="M72062" s="51"/>
    </row>
    <row r="72063" spans="9:13">
      <c r="I72063" s="51"/>
      <c r="M72063" s="51"/>
    </row>
    <row r="72064" spans="9:13">
      <c r="I72064" s="51"/>
      <c r="M72064" s="51"/>
    </row>
    <row r="72065" spans="9:13">
      <c r="I72065" s="51"/>
      <c r="M72065" s="51"/>
    </row>
    <row r="72066" spans="9:13">
      <c r="I72066" s="51"/>
      <c r="M72066" s="51"/>
    </row>
    <row r="72067" spans="9:13">
      <c r="I72067" s="51"/>
      <c r="M72067" s="51"/>
    </row>
    <row r="72068" spans="9:13">
      <c r="I72068" s="51"/>
      <c r="M72068" s="51"/>
    </row>
    <row r="72069" spans="9:13">
      <c r="I72069" s="51"/>
      <c r="M72069" s="51"/>
    </row>
    <row r="72070" spans="9:13">
      <c r="I72070" s="51"/>
      <c r="M72070" s="51"/>
    </row>
    <row r="72071" spans="9:13">
      <c r="I72071" s="51"/>
      <c r="M72071" s="51"/>
    </row>
    <row r="72072" spans="9:13">
      <c r="I72072" s="51"/>
      <c r="M72072" s="51"/>
    </row>
    <row r="72073" spans="9:13">
      <c r="I72073" s="51"/>
      <c r="M72073" s="51"/>
    </row>
    <row r="72074" spans="9:13">
      <c r="I72074" s="51"/>
      <c r="M72074" s="51"/>
    </row>
    <row r="72075" spans="9:13">
      <c r="I72075" s="51"/>
      <c r="M72075" s="51"/>
    </row>
    <row r="72076" spans="9:13">
      <c r="I72076" s="51"/>
      <c r="M72076" s="51"/>
    </row>
    <row r="72077" spans="9:13">
      <c r="I72077" s="51"/>
      <c r="M72077" s="51"/>
    </row>
    <row r="72078" spans="9:13">
      <c r="I72078" s="51"/>
      <c r="M72078" s="51"/>
    </row>
    <row r="72079" spans="9:13">
      <c r="I72079" s="51"/>
      <c r="M72079" s="51"/>
    </row>
    <row r="72080" spans="9:13">
      <c r="I72080" s="51"/>
      <c r="M72080" s="51"/>
    </row>
    <row r="72081" spans="9:13">
      <c r="I72081" s="51"/>
      <c r="M72081" s="51"/>
    </row>
    <row r="72082" spans="9:13">
      <c r="I72082" s="51"/>
      <c r="M72082" s="51"/>
    </row>
    <row r="72083" spans="9:13">
      <c r="I72083" s="51"/>
      <c r="M72083" s="51"/>
    </row>
    <row r="72084" spans="9:13">
      <c r="I72084" s="51"/>
      <c r="M72084" s="51"/>
    </row>
    <row r="72085" spans="9:13">
      <c r="I72085" s="51"/>
      <c r="M72085" s="51"/>
    </row>
    <row r="72086" spans="9:13">
      <c r="I72086" s="51"/>
      <c r="M72086" s="51"/>
    </row>
    <row r="72087" spans="9:13">
      <c r="I72087" s="51"/>
      <c r="M72087" s="51"/>
    </row>
    <row r="72088" spans="9:13">
      <c r="I72088" s="51"/>
      <c r="M72088" s="51"/>
    </row>
    <row r="72089" spans="9:13">
      <c r="I72089" s="51"/>
      <c r="M72089" s="51"/>
    </row>
    <row r="72090" spans="9:13">
      <c r="I72090" s="51"/>
      <c r="M72090" s="51"/>
    </row>
    <row r="72091" spans="9:13">
      <c r="I72091" s="51"/>
      <c r="M72091" s="51"/>
    </row>
    <row r="72092" spans="9:13">
      <c r="I72092" s="51"/>
      <c r="M72092" s="51"/>
    </row>
    <row r="72093" spans="9:13">
      <c r="I72093" s="51"/>
      <c r="M72093" s="51"/>
    </row>
    <row r="72094" spans="9:13">
      <c r="I72094" s="51"/>
      <c r="M72094" s="51"/>
    </row>
    <row r="72095" spans="9:13">
      <c r="I72095" s="51"/>
      <c r="M72095" s="51"/>
    </row>
    <row r="72096" spans="9:13">
      <c r="I72096" s="51"/>
      <c r="M72096" s="51"/>
    </row>
    <row r="72097" spans="9:13">
      <c r="I72097" s="51"/>
      <c r="M72097" s="51"/>
    </row>
    <row r="72098" spans="9:13">
      <c r="I72098" s="51"/>
      <c r="M72098" s="51"/>
    </row>
    <row r="72099" spans="9:13">
      <c r="I72099" s="51"/>
      <c r="M72099" s="51"/>
    </row>
    <row r="72100" spans="9:13">
      <c r="I72100" s="51"/>
      <c r="M72100" s="51"/>
    </row>
    <row r="72101" spans="9:13">
      <c r="I72101" s="51"/>
      <c r="M72101" s="51"/>
    </row>
    <row r="72102" spans="9:13">
      <c r="I72102" s="51"/>
      <c r="M72102" s="51"/>
    </row>
    <row r="72103" spans="9:13">
      <c r="I72103" s="51"/>
      <c r="M72103" s="51"/>
    </row>
    <row r="72104" spans="9:13">
      <c r="I72104" s="51"/>
      <c r="M72104" s="51"/>
    </row>
    <row r="72105" spans="9:13">
      <c r="I72105" s="51"/>
      <c r="M72105" s="51"/>
    </row>
    <row r="72106" spans="9:13">
      <c r="I72106" s="51"/>
      <c r="M72106" s="51"/>
    </row>
    <row r="72107" spans="9:13">
      <c r="I72107" s="51"/>
      <c r="M72107" s="51"/>
    </row>
    <row r="72108" spans="9:13">
      <c r="I72108" s="51"/>
      <c r="M72108" s="51"/>
    </row>
    <row r="72109" spans="9:13">
      <c r="I72109" s="51"/>
      <c r="M72109" s="51"/>
    </row>
    <row r="72110" spans="9:13">
      <c r="I72110" s="51"/>
      <c r="M72110" s="51"/>
    </row>
    <row r="72111" spans="9:13">
      <c r="I72111" s="51"/>
      <c r="M72111" s="51"/>
    </row>
    <row r="72112" spans="9:13">
      <c r="I72112" s="51"/>
      <c r="M72112" s="51"/>
    </row>
    <row r="72113" spans="9:13">
      <c r="I72113" s="51"/>
      <c r="M72113" s="51"/>
    </row>
    <row r="72114" spans="9:13">
      <c r="I72114" s="51"/>
      <c r="M72114" s="51"/>
    </row>
    <row r="72115" spans="9:13">
      <c r="I72115" s="51"/>
      <c r="M72115" s="51"/>
    </row>
    <row r="72116" spans="9:13">
      <c r="I72116" s="51"/>
      <c r="M72116" s="51"/>
    </row>
    <row r="72117" spans="9:13">
      <c r="I72117" s="51"/>
      <c r="M72117" s="51"/>
    </row>
    <row r="72118" spans="9:13">
      <c r="I72118" s="51"/>
      <c r="M72118" s="51"/>
    </row>
    <row r="72119" spans="9:13">
      <c r="I72119" s="51"/>
      <c r="M72119" s="51"/>
    </row>
    <row r="72120" spans="9:13">
      <c r="I72120" s="51"/>
      <c r="M72120" s="51"/>
    </row>
    <row r="72121" spans="9:13">
      <c r="I72121" s="51"/>
      <c r="M72121" s="51"/>
    </row>
    <row r="72122" spans="9:13">
      <c r="I72122" s="51"/>
      <c r="M72122" s="51"/>
    </row>
    <row r="72123" spans="9:13">
      <c r="I72123" s="51"/>
      <c r="M72123" s="51"/>
    </row>
    <row r="72124" spans="9:13">
      <c r="I72124" s="51"/>
      <c r="M72124" s="51"/>
    </row>
    <row r="72125" spans="9:13">
      <c r="I72125" s="51"/>
      <c r="M72125" s="51"/>
    </row>
    <row r="72126" spans="9:13">
      <c r="I72126" s="51"/>
      <c r="M72126" s="51"/>
    </row>
    <row r="72127" spans="9:13">
      <c r="I72127" s="51"/>
      <c r="M72127" s="51"/>
    </row>
    <row r="72128" spans="9:13">
      <c r="I72128" s="51"/>
      <c r="M72128" s="51"/>
    </row>
    <row r="72129" spans="9:13">
      <c r="I72129" s="51"/>
      <c r="M72129" s="51"/>
    </row>
    <row r="72130" spans="9:13">
      <c r="I72130" s="51"/>
      <c r="M72130" s="51"/>
    </row>
    <row r="72131" spans="9:13">
      <c r="I72131" s="51"/>
      <c r="M72131" s="51"/>
    </row>
    <row r="72132" spans="9:13">
      <c r="I72132" s="51"/>
      <c r="M72132" s="51"/>
    </row>
    <row r="72133" spans="9:13">
      <c r="I72133" s="51"/>
      <c r="M72133" s="51"/>
    </row>
    <row r="72134" spans="9:13">
      <c r="I72134" s="51"/>
      <c r="M72134" s="51"/>
    </row>
    <row r="72135" spans="9:13">
      <c r="I72135" s="51"/>
      <c r="M72135" s="51"/>
    </row>
    <row r="72136" spans="9:13">
      <c r="I72136" s="51"/>
      <c r="M72136" s="51"/>
    </row>
    <row r="72137" spans="9:13">
      <c r="I72137" s="51"/>
      <c r="M72137" s="51"/>
    </row>
    <row r="72138" spans="9:13">
      <c r="I72138" s="51"/>
      <c r="M72138" s="51"/>
    </row>
    <row r="72139" spans="9:13">
      <c r="I72139" s="51"/>
      <c r="M72139" s="51"/>
    </row>
    <row r="72140" spans="9:13">
      <c r="I72140" s="51"/>
      <c r="M72140" s="51"/>
    </row>
    <row r="72141" spans="9:13">
      <c r="I72141" s="51"/>
      <c r="M72141" s="51"/>
    </row>
    <row r="72142" spans="9:13">
      <c r="I72142" s="51"/>
      <c r="M72142" s="51"/>
    </row>
    <row r="72143" spans="9:13">
      <c r="I72143" s="51"/>
      <c r="M72143" s="51"/>
    </row>
    <row r="72144" spans="9:13">
      <c r="I72144" s="51"/>
      <c r="M72144" s="51"/>
    </row>
    <row r="72145" spans="9:13">
      <c r="I72145" s="51"/>
      <c r="M72145" s="51"/>
    </row>
    <row r="72146" spans="9:13">
      <c r="I72146" s="51"/>
      <c r="M72146" s="51"/>
    </row>
    <row r="72147" spans="9:13">
      <c r="I72147" s="51"/>
      <c r="M72147" s="51"/>
    </row>
    <row r="72148" spans="9:13">
      <c r="I72148" s="51"/>
      <c r="M72148" s="51"/>
    </row>
    <row r="72149" spans="9:13">
      <c r="I72149" s="51"/>
      <c r="M72149" s="51"/>
    </row>
    <row r="72150" spans="9:13">
      <c r="I72150" s="51"/>
      <c r="M72150" s="51"/>
    </row>
    <row r="72151" spans="9:13">
      <c r="I72151" s="51"/>
      <c r="M72151" s="51"/>
    </row>
    <row r="72152" spans="9:13">
      <c r="I72152" s="51"/>
      <c r="M72152" s="51"/>
    </row>
    <row r="72153" spans="9:13">
      <c r="I72153" s="51"/>
      <c r="M72153" s="51"/>
    </row>
    <row r="72154" spans="9:13">
      <c r="I72154" s="51"/>
      <c r="M72154" s="51"/>
    </row>
    <row r="72155" spans="9:13">
      <c r="I72155" s="51"/>
      <c r="M72155" s="51"/>
    </row>
    <row r="72156" spans="9:13">
      <c r="I72156" s="51"/>
      <c r="M72156" s="51"/>
    </row>
    <row r="72157" spans="9:13">
      <c r="I72157" s="51"/>
      <c r="M72157" s="51"/>
    </row>
    <row r="72158" spans="9:13">
      <c r="I72158" s="51"/>
      <c r="M72158" s="51"/>
    </row>
    <row r="72159" spans="9:13">
      <c r="I72159" s="51"/>
      <c r="M72159" s="51"/>
    </row>
    <row r="72160" spans="9:13">
      <c r="I72160" s="51"/>
      <c r="M72160" s="51"/>
    </row>
    <row r="72161" spans="9:13">
      <c r="I72161" s="51"/>
      <c r="M72161" s="51"/>
    </row>
    <row r="72162" spans="9:13">
      <c r="I72162" s="51"/>
      <c r="M72162" s="51"/>
    </row>
    <row r="72163" spans="9:13">
      <c r="I72163" s="51"/>
      <c r="M72163" s="51"/>
    </row>
    <row r="72164" spans="9:13">
      <c r="I72164" s="51"/>
      <c r="M72164" s="51"/>
    </row>
    <row r="72165" spans="9:13">
      <c r="I72165" s="51"/>
      <c r="M72165" s="51"/>
    </row>
    <row r="72166" spans="9:13">
      <c r="I72166" s="51"/>
      <c r="M72166" s="51"/>
    </row>
    <row r="72167" spans="9:13">
      <c r="I72167" s="51"/>
      <c r="M72167" s="51"/>
    </row>
    <row r="72168" spans="9:13">
      <c r="I72168" s="51"/>
      <c r="M72168" s="51"/>
    </row>
    <row r="72169" spans="9:13">
      <c r="I72169" s="51"/>
      <c r="M72169" s="51"/>
    </row>
    <row r="72170" spans="9:13">
      <c r="I72170" s="51"/>
      <c r="M72170" s="51"/>
    </row>
    <row r="72171" spans="9:13">
      <c r="I72171" s="51"/>
      <c r="M72171" s="51"/>
    </row>
    <row r="72172" spans="9:13">
      <c r="I72172" s="51"/>
      <c r="M72172" s="51"/>
    </row>
    <row r="72173" spans="9:13">
      <c r="I72173" s="51"/>
      <c r="M72173" s="51"/>
    </row>
    <row r="72174" spans="9:13">
      <c r="I72174" s="51"/>
      <c r="M72174" s="51"/>
    </row>
    <row r="72175" spans="9:13">
      <c r="I72175" s="51"/>
      <c r="M72175" s="51"/>
    </row>
    <row r="72176" spans="9:13">
      <c r="I72176" s="51"/>
      <c r="M72176" s="51"/>
    </row>
    <row r="72177" spans="9:13">
      <c r="I72177" s="51"/>
      <c r="M72177" s="51"/>
    </row>
    <row r="72178" spans="9:13">
      <c r="I72178" s="51"/>
      <c r="M72178" s="51"/>
    </row>
    <row r="72179" spans="9:13">
      <c r="I72179" s="51"/>
      <c r="M72179" s="51"/>
    </row>
    <row r="72180" spans="9:13">
      <c r="I72180" s="51"/>
      <c r="M72180" s="51"/>
    </row>
    <row r="72181" spans="9:13">
      <c r="I72181" s="51"/>
      <c r="M72181" s="51"/>
    </row>
    <row r="72182" spans="9:13">
      <c r="I72182" s="51"/>
      <c r="M72182" s="51"/>
    </row>
    <row r="72183" spans="9:13">
      <c r="I72183" s="51"/>
      <c r="M72183" s="51"/>
    </row>
    <row r="72184" spans="9:13">
      <c r="I72184" s="51"/>
      <c r="M72184" s="51"/>
    </row>
    <row r="72185" spans="9:13">
      <c r="I72185" s="51"/>
      <c r="M72185" s="51"/>
    </row>
    <row r="72186" spans="9:13">
      <c r="I72186" s="51"/>
      <c r="M72186" s="51"/>
    </row>
    <row r="72187" spans="9:13">
      <c r="I72187" s="51"/>
      <c r="M72187" s="51"/>
    </row>
    <row r="72188" spans="9:13">
      <c r="I72188" s="51"/>
      <c r="M72188" s="51"/>
    </row>
    <row r="72189" spans="9:13">
      <c r="I72189" s="51"/>
      <c r="M72189" s="51"/>
    </row>
    <row r="72190" spans="9:13">
      <c r="I72190" s="51"/>
      <c r="M72190" s="51"/>
    </row>
    <row r="72191" spans="9:13">
      <c r="I72191" s="51"/>
      <c r="M72191" s="51"/>
    </row>
    <row r="72192" spans="9:13">
      <c r="I72192" s="51"/>
      <c r="M72192" s="51"/>
    </row>
    <row r="72193" spans="9:13">
      <c r="I72193" s="51"/>
      <c r="M72193" s="51"/>
    </row>
    <row r="72194" spans="9:13">
      <c r="I72194" s="51"/>
      <c r="M72194" s="51"/>
    </row>
    <row r="72195" spans="9:13">
      <c r="I72195" s="51"/>
      <c r="M72195" s="51"/>
    </row>
    <row r="72196" spans="9:13">
      <c r="I72196" s="51"/>
      <c r="M72196" s="51"/>
    </row>
    <row r="72197" spans="9:13">
      <c r="I72197" s="51"/>
      <c r="M72197" s="51"/>
    </row>
    <row r="72198" spans="9:13">
      <c r="I72198" s="51"/>
      <c r="M72198" s="51"/>
    </row>
    <row r="72199" spans="9:13">
      <c r="I72199" s="51"/>
      <c r="M72199" s="51"/>
    </row>
    <row r="72200" spans="9:13">
      <c r="I72200" s="51"/>
      <c r="M72200" s="51"/>
    </row>
    <row r="72201" spans="9:13">
      <c r="I72201" s="51"/>
      <c r="M72201" s="51"/>
    </row>
    <row r="72202" spans="9:13">
      <c r="I72202" s="51"/>
      <c r="M72202" s="51"/>
    </row>
    <row r="72203" spans="9:13">
      <c r="I72203" s="51"/>
      <c r="M72203" s="51"/>
    </row>
    <row r="72204" spans="9:13">
      <c r="I72204" s="51"/>
      <c r="M72204" s="51"/>
    </row>
    <row r="72205" spans="9:13">
      <c r="I72205" s="51"/>
      <c r="M72205" s="51"/>
    </row>
    <row r="72206" spans="9:13">
      <c r="I72206" s="51"/>
      <c r="M72206" s="51"/>
    </row>
    <row r="72207" spans="9:13">
      <c r="I72207" s="51"/>
      <c r="M72207" s="51"/>
    </row>
    <row r="72208" spans="9:13">
      <c r="I72208" s="51"/>
      <c r="M72208" s="51"/>
    </row>
    <row r="72209" spans="9:13">
      <c r="I72209" s="51"/>
      <c r="M72209" s="51"/>
    </row>
    <row r="72210" spans="9:13">
      <c r="I72210" s="51"/>
      <c r="M72210" s="51"/>
    </row>
    <row r="72211" spans="9:13">
      <c r="I72211" s="51"/>
      <c r="M72211" s="51"/>
    </row>
    <row r="72212" spans="9:13">
      <c r="I72212" s="51"/>
      <c r="M72212" s="51"/>
    </row>
    <row r="72213" spans="9:13">
      <c r="I72213" s="51"/>
      <c r="M72213" s="51"/>
    </row>
    <row r="72214" spans="9:13">
      <c r="I72214" s="51"/>
      <c r="M72214" s="51"/>
    </row>
    <row r="72215" spans="9:13">
      <c r="I72215" s="51"/>
      <c r="M72215" s="51"/>
    </row>
    <row r="72216" spans="9:13">
      <c r="I72216" s="51"/>
      <c r="M72216" s="51"/>
    </row>
    <row r="72217" spans="9:13">
      <c r="I72217" s="51"/>
      <c r="M72217" s="51"/>
    </row>
    <row r="72218" spans="9:13">
      <c r="I72218" s="51"/>
      <c r="M72218" s="51"/>
    </row>
    <row r="72219" spans="9:13">
      <c r="I72219" s="51"/>
      <c r="M72219" s="51"/>
    </row>
    <row r="72220" spans="9:13">
      <c r="I72220" s="51"/>
      <c r="M72220" s="51"/>
    </row>
    <row r="72221" spans="9:13">
      <c r="I72221" s="51"/>
      <c r="M72221" s="51"/>
    </row>
    <row r="72222" spans="9:13">
      <c r="I72222" s="51"/>
      <c r="M72222" s="51"/>
    </row>
    <row r="72223" spans="9:13">
      <c r="I72223" s="51"/>
      <c r="M72223" s="51"/>
    </row>
    <row r="72224" spans="9:13">
      <c r="I72224" s="51"/>
      <c r="M72224" s="51"/>
    </row>
    <row r="72225" spans="9:13">
      <c r="I72225" s="51"/>
      <c r="M72225" s="51"/>
    </row>
    <row r="72226" spans="9:13">
      <c r="I72226" s="51"/>
      <c r="M72226" s="51"/>
    </row>
    <row r="72227" spans="9:13">
      <c r="I72227" s="51"/>
      <c r="M72227" s="51"/>
    </row>
    <row r="72228" spans="9:13">
      <c r="I72228" s="51"/>
      <c r="M72228" s="51"/>
    </row>
    <row r="72229" spans="9:13">
      <c r="I72229" s="51"/>
      <c r="M72229" s="51"/>
    </row>
    <row r="72230" spans="9:13">
      <c r="I72230" s="51"/>
      <c r="M72230" s="51"/>
    </row>
    <row r="72231" spans="9:13">
      <c r="I72231" s="51"/>
      <c r="M72231" s="51"/>
    </row>
    <row r="72232" spans="9:13">
      <c r="I72232" s="51"/>
      <c r="M72232" s="51"/>
    </row>
    <row r="72233" spans="9:13">
      <c r="I72233" s="51"/>
      <c r="M72233" s="51"/>
    </row>
    <row r="72234" spans="9:13">
      <c r="I72234" s="51"/>
      <c r="M72234" s="51"/>
    </row>
    <row r="72235" spans="9:13">
      <c r="I72235" s="51"/>
      <c r="M72235" s="51"/>
    </row>
    <row r="72236" spans="9:13">
      <c r="I72236" s="51"/>
      <c r="M72236" s="51"/>
    </row>
    <row r="72237" spans="9:13">
      <c r="I72237" s="51"/>
      <c r="M72237" s="51"/>
    </row>
    <row r="72238" spans="9:13">
      <c r="I72238" s="51"/>
      <c r="M72238" s="51"/>
    </row>
    <row r="72239" spans="9:13">
      <c r="I72239" s="51"/>
      <c r="M72239" s="51"/>
    </row>
    <row r="72240" spans="9:13">
      <c r="I72240" s="51"/>
      <c r="M72240" s="51"/>
    </row>
    <row r="72241" spans="9:13">
      <c r="I72241" s="51"/>
      <c r="M72241" s="51"/>
    </row>
    <row r="72242" spans="9:13">
      <c r="I72242" s="51"/>
      <c r="M72242" s="51"/>
    </row>
    <row r="72243" spans="9:13">
      <c r="I72243" s="51"/>
      <c r="M72243" s="51"/>
    </row>
    <row r="72244" spans="9:13">
      <c r="I72244" s="51"/>
      <c r="M72244" s="51"/>
    </row>
    <row r="72245" spans="9:13">
      <c r="I72245" s="51"/>
      <c r="M72245" s="51"/>
    </row>
    <row r="72246" spans="9:13">
      <c r="I72246" s="51"/>
      <c r="M72246" s="51"/>
    </row>
    <row r="72247" spans="9:13">
      <c r="I72247" s="51"/>
      <c r="M72247" s="51"/>
    </row>
    <row r="72248" spans="9:13">
      <c r="I72248" s="51"/>
      <c r="M72248" s="51"/>
    </row>
    <row r="72249" spans="9:13">
      <c r="I72249" s="51"/>
      <c r="M72249" s="51"/>
    </row>
    <row r="72250" spans="9:13">
      <c r="I72250" s="51"/>
      <c r="M72250" s="51"/>
    </row>
    <row r="72251" spans="9:13">
      <c r="I72251" s="51"/>
      <c r="M72251" s="51"/>
    </row>
    <row r="72252" spans="9:13">
      <c r="I72252" s="51"/>
      <c r="M72252" s="51"/>
    </row>
    <row r="72253" spans="9:13">
      <c r="I72253" s="51"/>
      <c r="M72253" s="51"/>
    </row>
    <row r="72254" spans="9:13">
      <c r="I72254" s="51"/>
      <c r="M72254" s="51"/>
    </row>
    <row r="72255" spans="9:13">
      <c r="I72255" s="51"/>
      <c r="M72255" s="51"/>
    </row>
    <row r="72256" spans="9:13">
      <c r="I72256" s="51"/>
      <c r="M72256" s="51"/>
    </row>
    <row r="72257" spans="9:13">
      <c r="I72257" s="51"/>
      <c r="M72257" s="51"/>
    </row>
    <row r="72258" spans="9:13">
      <c r="I72258" s="51"/>
      <c r="M72258" s="51"/>
    </row>
    <row r="72259" spans="9:13">
      <c r="I72259" s="51"/>
      <c r="M72259" s="51"/>
    </row>
    <row r="72260" spans="9:13">
      <c r="I72260" s="51"/>
      <c r="M72260" s="51"/>
    </row>
    <row r="72261" spans="9:13">
      <c r="I72261" s="51"/>
      <c r="M72261" s="51"/>
    </row>
    <row r="72262" spans="9:13">
      <c r="I72262" s="51"/>
      <c r="M72262" s="51"/>
    </row>
    <row r="72263" spans="9:13">
      <c r="I72263" s="51"/>
      <c r="M72263" s="51"/>
    </row>
    <row r="72264" spans="9:13">
      <c r="I72264" s="51"/>
      <c r="M72264" s="51"/>
    </row>
    <row r="72265" spans="9:13">
      <c r="I72265" s="51"/>
      <c r="M72265" s="51"/>
    </row>
    <row r="72266" spans="9:13">
      <c r="I72266" s="51"/>
      <c r="M72266" s="51"/>
    </row>
    <row r="72267" spans="9:13">
      <c r="I72267" s="51"/>
      <c r="M72267" s="51"/>
    </row>
    <row r="72268" spans="9:13">
      <c r="I72268" s="51"/>
      <c r="M72268" s="51"/>
    </row>
    <row r="72269" spans="9:13">
      <c r="I72269" s="51"/>
      <c r="M72269" s="51"/>
    </row>
    <row r="72270" spans="9:13">
      <c r="I72270" s="51"/>
      <c r="M72270" s="51"/>
    </row>
    <row r="72271" spans="9:13">
      <c r="I72271" s="51"/>
      <c r="M72271" s="51"/>
    </row>
    <row r="72272" spans="9:13">
      <c r="I72272" s="51"/>
      <c r="M72272" s="51"/>
    </row>
    <row r="72273" spans="9:13">
      <c r="I72273" s="51"/>
      <c r="M72273" s="51"/>
    </row>
    <row r="72274" spans="9:13">
      <c r="I72274" s="51"/>
      <c r="M72274" s="51"/>
    </row>
    <row r="72275" spans="9:13">
      <c r="I72275" s="51"/>
      <c r="M72275" s="51"/>
    </row>
    <row r="72276" spans="9:13">
      <c r="I72276" s="51"/>
      <c r="M72276" s="51"/>
    </row>
    <row r="72277" spans="9:13">
      <c r="I72277" s="51"/>
      <c r="M72277" s="51"/>
    </row>
    <row r="72278" spans="9:13">
      <c r="I72278" s="51"/>
      <c r="M72278" s="51"/>
    </row>
    <row r="72279" spans="9:13">
      <c r="I72279" s="51"/>
      <c r="M72279" s="51"/>
    </row>
    <row r="72280" spans="9:13">
      <c r="I72280" s="51"/>
      <c r="M72280" s="51"/>
    </row>
    <row r="72281" spans="9:13">
      <c r="I72281" s="51"/>
      <c r="M72281" s="51"/>
    </row>
    <row r="72282" spans="9:13">
      <c r="I72282" s="51"/>
      <c r="M72282" s="51"/>
    </row>
    <row r="72283" spans="9:13">
      <c r="I72283" s="51"/>
      <c r="M72283" s="51"/>
    </row>
    <row r="72284" spans="9:13">
      <c r="I72284" s="51"/>
      <c r="M72284" s="51"/>
    </row>
    <row r="72285" spans="9:13">
      <c r="I72285" s="51"/>
      <c r="M72285" s="51"/>
    </row>
    <row r="72286" spans="9:13">
      <c r="I72286" s="51"/>
      <c r="M72286" s="51"/>
    </row>
    <row r="72287" spans="9:13">
      <c r="I72287" s="51"/>
      <c r="M72287" s="51"/>
    </row>
    <row r="72288" spans="9:13">
      <c r="I72288" s="51"/>
      <c r="M72288" s="51"/>
    </row>
    <row r="72289" spans="9:13">
      <c r="I72289" s="51"/>
      <c r="M72289" s="51"/>
    </row>
    <row r="72290" spans="9:13">
      <c r="I72290" s="51"/>
      <c r="M72290" s="51"/>
    </row>
    <row r="72291" spans="9:13">
      <c r="I72291" s="51"/>
      <c r="M72291" s="51"/>
    </row>
    <row r="72292" spans="9:13">
      <c r="I72292" s="51"/>
      <c r="M72292" s="51"/>
    </row>
    <row r="72293" spans="9:13">
      <c r="I72293" s="51"/>
      <c r="M72293" s="51"/>
    </row>
    <row r="72294" spans="9:13">
      <c r="I72294" s="51"/>
      <c r="M72294" s="51"/>
    </row>
    <row r="72295" spans="9:13">
      <c r="I72295" s="51"/>
      <c r="M72295" s="51"/>
    </row>
    <row r="72296" spans="9:13">
      <c r="I72296" s="51"/>
      <c r="M72296" s="51"/>
    </row>
    <row r="72297" spans="9:13">
      <c r="I72297" s="51"/>
      <c r="M72297" s="51"/>
    </row>
    <row r="72298" spans="9:13">
      <c r="I72298" s="51"/>
      <c r="M72298" s="51"/>
    </row>
    <row r="72299" spans="9:13">
      <c r="I72299" s="51"/>
      <c r="M72299" s="51"/>
    </row>
    <row r="72300" spans="9:13">
      <c r="I72300" s="51"/>
      <c r="M72300" s="51"/>
    </row>
    <row r="72301" spans="9:13">
      <c r="I72301" s="51"/>
      <c r="M72301" s="51"/>
    </row>
    <row r="72302" spans="9:13">
      <c r="I72302" s="51"/>
      <c r="M72302" s="51"/>
    </row>
    <row r="72303" spans="9:13">
      <c r="I72303" s="51"/>
      <c r="M72303" s="51"/>
    </row>
    <row r="72304" spans="9:13">
      <c r="I72304" s="51"/>
      <c r="M72304" s="51"/>
    </row>
    <row r="72305" spans="9:13">
      <c r="I72305" s="51"/>
      <c r="M72305" s="51"/>
    </row>
    <row r="72306" spans="9:13">
      <c r="I72306" s="51"/>
      <c r="M72306" s="51"/>
    </row>
    <row r="72307" spans="9:13">
      <c r="I72307" s="51"/>
      <c r="M72307" s="51"/>
    </row>
    <row r="72308" spans="9:13">
      <c r="I72308" s="51"/>
      <c r="M72308" s="51"/>
    </row>
    <row r="72309" spans="9:13">
      <c r="I72309" s="51"/>
      <c r="M72309" s="51"/>
    </row>
    <row r="72310" spans="9:13">
      <c r="I72310" s="51"/>
      <c r="M72310" s="51"/>
    </row>
    <row r="72311" spans="9:13">
      <c r="I72311" s="51"/>
      <c r="M72311" s="51"/>
    </row>
    <row r="72312" spans="9:13">
      <c r="I72312" s="51"/>
      <c r="M72312" s="51"/>
    </row>
    <row r="72313" spans="9:13">
      <c r="I72313" s="51"/>
      <c r="M72313" s="51"/>
    </row>
    <row r="72314" spans="9:13">
      <c r="I72314" s="51"/>
      <c r="M72314" s="51"/>
    </row>
    <row r="72315" spans="9:13">
      <c r="I72315" s="51"/>
      <c r="M72315" s="51"/>
    </row>
    <row r="72316" spans="9:13">
      <c r="I72316" s="51"/>
      <c r="M72316" s="51"/>
    </row>
    <row r="72317" spans="9:13">
      <c r="I72317" s="51"/>
      <c r="M72317" s="51"/>
    </row>
    <row r="72318" spans="9:13">
      <c r="I72318" s="51"/>
      <c r="M72318" s="51"/>
    </row>
    <row r="72319" spans="9:13">
      <c r="I72319" s="51"/>
      <c r="M72319" s="51"/>
    </row>
    <row r="72320" spans="9:13">
      <c r="I72320" s="51"/>
      <c r="M72320" s="51"/>
    </row>
    <row r="72321" spans="9:13">
      <c r="I72321" s="51"/>
      <c r="M72321" s="51"/>
    </row>
    <row r="72322" spans="9:13">
      <c r="I72322" s="51"/>
      <c r="M72322" s="51"/>
    </row>
    <row r="72323" spans="9:13">
      <c r="I72323" s="51"/>
      <c r="M72323" s="51"/>
    </row>
    <row r="72324" spans="9:13">
      <c r="I72324" s="51"/>
      <c r="M72324" s="51"/>
    </row>
    <row r="72325" spans="9:13">
      <c r="I72325" s="51"/>
      <c r="M72325" s="51"/>
    </row>
    <row r="72326" spans="9:13">
      <c r="I72326" s="51"/>
      <c r="M72326" s="51"/>
    </row>
    <row r="72327" spans="9:13">
      <c r="I72327" s="51"/>
      <c r="M72327" s="51"/>
    </row>
    <row r="72328" spans="9:13">
      <c r="I72328" s="51"/>
      <c r="M72328" s="51"/>
    </row>
    <row r="72329" spans="9:13">
      <c r="I72329" s="51"/>
      <c r="M72329" s="51"/>
    </row>
    <row r="72330" spans="9:13">
      <c r="I72330" s="51"/>
      <c r="M72330" s="51"/>
    </row>
    <row r="72331" spans="9:13">
      <c r="I72331" s="51"/>
      <c r="M72331" s="51"/>
    </row>
    <row r="72332" spans="9:13">
      <c r="I72332" s="51"/>
      <c r="M72332" s="51"/>
    </row>
    <row r="72333" spans="9:13">
      <c r="I72333" s="51"/>
      <c r="M72333" s="51"/>
    </row>
    <row r="72334" spans="9:13">
      <c r="I72334" s="51"/>
      <c r="M72334" s="51"/>
    </row>
    <row r="72335" spans="9:13">
      <c r="I72335" s="51"/>
      <c r="M72335" s="51"/>
    </row>
    <row r="72336" spans="9:13">
      <c r="I72336" s="51"/>
      <c r="M72336" s="51"/>
    </row>
    <row r="72337" spans="9:13">
      <c r="I72337" s="51"/>
      <c r="M72337" s="51"/>
    </row>
    <row r="72338" spans="9:13">
      <c r="I72338" s="51"/>
      <c r="M72338" s="51"/>
    </row>
    <row r="72339" spans="9:13">
      <c r="I72339" s="51"/>
      <c r="M72339" s="51"/>
    </row>
    <row r="72340" spans="9:13">
      <c r="I72340" s="51"/>
      <c r="M72340" s="51"/>
    </row>
    <row r="72341" spans="9:13">
      <c r="I72341" s="51"/>
      <c r="M72341" s="51"/>
    </row>
    <row r="72342" spans="9:13">
      <c r="I72342" s="51"/>
      <c r="M72342" s="51"/>
    </row>
    <row r="72343" spans="9:13">
      <c r="I72343" s="51"/>
      <c r="M72343" s="51"/>
    </row>
    <row r="72344" spans="9:13">
      <c r="I72344" s="51"/>
      <c r="M72344" s="51"/>
    </row>
    <row r="72345" spans="9:13">
      <c r="I72345" s="51"/>
      <c r="M72345" s="51"/>
    </row>
    <row r="72346" spans="9:13">
      <c r="I72346" s="51"/>
      <c r="M72346" s="51"/>
    </row>
    <row r="72347" spans="9:13">
      <c r="I72347" s="51"/>
      <c r="M72347" s="51"/>
    </row>
    <row r="72348" spans="9:13">
      <c r="I72348" s="51"/>
      <c r="M72348" s="51"/>
    </row>
    <row r="72349" spans="9:13">
      <c r="I72349" s="51"/>
      <c r="M72349" s="51"/>
    </row>
    <row r="72350" spans="9:13">
      <c r="I72350" s="51"/>
      <c r="M72350" s="51"/>
    </row>
    <row r="72351" spans="9:13">
      <c r="I72351" s="51"/>
      <c r="M72351" s="51"/>
    </row>
    <row r="72352" spans="9:13">
      <c r="I72352" s="51"/>
      <c r="M72352" s="51"/>
    </row>
    <row r="72353" spans="9:13">
      <c r="I72353" s="51"/>
      <c r="M72353" s="51"/>
    </row>
    <row r="72354" spans="9:13">
      <c r="I72354" s="51"/>
      <c r="M72354" s="51"/>
    </row>
    <row r="72355" spans="9:13">
      <c r="I72355" s="51"/>
      <c r="M72355" s="51"/>
    </row>
    <row r="72356" spans="9:13">
      <c r="I72356" s="51"/>
      <c r="M72356" s="51"/>
    </row>
    <row r="72357" spans="9:13">
      <c r="I72357" s="51"/>
      <c r="M72357" s="51"/>
    </row>
    <row r="72358" spans="9:13">
      <c r="I72358" s="51"/>
      <c r="M72358" s="51"/>
    </row>
    <row r="72359" spans="9:13">
      <c r="I72359" s="51"/>
      <c r="M72359" s="51"/>
    </row>
    <row r="72360" spans="9:13">
      <c r="I72360" s="51"/>
      <c r="M72360" s="51"/>
    </row>
    <row r="72361" spans="9:13">
      <c r="I72361" s="51"/>
      <c r="M72361" s="51"/>
    </row>
    <row r="72362" spans="9:13">
      <c r="I72362" s="51"/>
      <c r="M72362" s="51"/>
    </row>
    <row r="72363" spans="9:13">
      <c r="I72363" s="51"/>
      <c r="M72363" s="51"/>
    </row>
    <row r="72364" spans="9:13">
      <c r="I72364" s="51"/>
      <c r="M72364" s="51"/>
    </row>
    <row r="72365" spans="9:13">
      <c r="I72365" s="51"/>
      <c r="M72365" s="51"/>
    </row>
    <row r="72366" spans="9:13">
      <c r="I72366" s="51"/>
      <c r="M72366" s="51"/>
    </row>
    <row r="72367" spans="9:13">
      <c r="I72367" s="51"/>
      <c r="M72367" s="51"/>
    </row>
    <row r="72368" spans="9:13">
      <c r="I72368" s="51"/>
      <c r="M72368" s="51"/>
    </row>
    <row r="72369" spans="9:13">
      <c r="I72369" s="51"/>
      <c r="M72369" s="51"/>
    </row>
    <row r="72370" spans="9:13">
      <c r="I72370" s="51"/>
      <c r="M72370" s="51"/>
    </row>
    <row r="72371" spans="9:13">
      <c r="I72371" s="51"/>
      <c r="M72371" s="51"/>
    </row>
    <row r="72372" spans="9:13">
      <c r="I72372" s="51"/>
      <c r="M72372" s="51"/>
    </row>
    <row r="72373" spans="9:13">
      <c r="I72373" s="51"/>
      <c r="M72373" s="51"/>
    </row>
    <row r="72374" spans="9:13">
      <c r="I72374" s="51"/>
      <c r="M72374" s="51"/>
    </row>
    <row r="72375" spans="9:13">
      <c r="I72375" s="51"/>
      <c r="M72375" s="51"/>
    </row>
    <row r="72376" spans="9:13">
      <c r="I72376" s="51"/>
      <c r="M72376" s="51"/>
    </row>
    <row r="72377" spans="9:13">
      <c r="I72377" s="51"/>
      <c r="M72377" s="51"/>
    </row>
    <row r="72378" spans="9:13">
      <c r="I72378" s="51"/>
      <c r="M72378" s="51"/>
    </row>
    <row r="72379" spans="9:13">
      <c r="I72379" s="51"/>
      <c r="M72379" s="51"/>
    </row>
    <row r="72380" spans="9:13">
      <c r="I72380" s="51"/>
      <c r="M72380" s="51"/>
    </row>
    <row r="72381" spans="9:13">
      <c r="I72381" s="51"/>
      <c r="M72381" s="51"/>
    </row>
    <row r="72382" spans="9:13">
      <c r="I72382" s="51"/>
      <c r="M72382" s="51"/>
    </row>
    <row r="72383" spans="9:13">
      <c r="I72383" s="51"/>
      <c r="M72383" s="51"/>
    </row>
    <row r="72384" spans="9:13">
      <c r="I72384" s="51"/>
      <c r="M72384" s="51"/>
    </row>
    <row r="72385" spans="9:13">
      <c r="I72385" s="51"/>
      <c r="M72385" s="51"/>
    </row>
    <row r="72386" spans="9:13">
      <c r="I72386" s="51"/>
      <c r="M72386" s="51"/>
    </row>
    <row r="72387" spans="9:13">
      <c r="I72387" s="51"/>
      <c r="M72387" s="51"/>
    </row>
    <row r="72388" spans="9:13">
      <c r="I72388" s="51"/>
      <c r="M72388" s="51"/>
    </row>
    <row r="72389" spans="9:13">
      <c r="I72389" s="51"/>
      <c r="M72389" s="51"/>
    </row>
    <row r="72390" spans="9:13">
      <c r="I72390" s="51"/>
      <c r="M72390" s="51"/>
    </row>
    <row r="72391" spans="9:13">
      <c r="I72391" s="51"/>
      <c r="M72391" s="51"/>
    </row>
    <row r="72392" spans="9:13">
      <c r="I72392" s="51"/>
      <c r="M72392" s="51"/>
    </row>
    <row r="72393" spans="9:13">
      <c r="I72393" s="51"/>
      <c r="M72393" s="51"/>
    </row>
    <row r="72394" spans="9:13">
      <c r="I72394" s="51"/>
      <c r="M72394" s="51"/>
    </row>
    <row r="72395" spans="9:13">
      <c r="I72395" s="51"/>
      <c r="M72395" s="51"/>
    </row>
    <row r="72396" spans="9:13">
      <c r="I72396" s="51"/>
      <c r="M72396" s="51"/>
    </row>
    <row r="72397" spans="9:13">
      <c r="I72397" s="51"/>
      <c r="M72397" s="51"/>
    </row>
    <row r="72398" spans="9:13">
      <c r="I72398" s="51"/>
      <c r="M72398" s="51"/>
    </row>
    <row r="72399" spans="9:13">
      <c r="I72399" s="51"/>
      <c r="M72399" s="51"/>
    </row>
    <row r="72400" spans="9:13">
      <c r="I72400" s="51"/>
      <c r="M72400" s="51"/>
    </row>
    <row r="72401" spans="9:13">
      <c r="I72401" s="51"/>
      <c r="M72401" s="51"/>
    </row>
    <row r="72402" spans="9:13">
      <c r="I72402" s="51"/>
      <c r="M72402" s="51"/>
    </row>
    <row r="72403" spans="9:13">
      <c r="I72403" s="51"/>
      <c r="M72403" s="51"/>
    </row>
    <row r="72404" spans="9:13">
      <c r="I72404" s="51"/>
      <c r="M72404" s="51"/>
    </row>
    <row r="72405" spans="9:13">
      <c r="I72405" s="51"/>
      <c r="M72405" s="51"/>
    </row>
    <row r="72406" spans="9:13">
      <c r="I72406" s="51"/>
      <c r="M72406" s="51"/>
    </row>
    <row r="72407" spans="9:13">
      <c r="I72407" s="51"/>
      <c r="M72407" s="51"/>
    </row>
    <row r="72408" spans="9:13">
      <c r="I72408" s="51"/>
      <c r="M72408" s="51"/>
    </row>
    <row r="72409" spans="9:13">
      <c r="I72409" s="51"/>
      <c r="M72409" s="51"/>
    </row>
    <row r="72410" spans="9:13">
      <c r="I72410" s="51"/>
      <c r="M72410" s="51"/>
    </row>
    <row r="72411" spans="9:13">
      <c r="I72411" s="51"/>
      <c r="M72411" s="51"/>
    </row>
    <row r="72412" spans="9:13">
      <c r="I72412" s="51"/>
      <c r="M72412" s="51"/>
    </row>
    <row r="72413" spans="9:13">
      <c r="I72413" s="51"/>
      <c r="M72413" s="51"/>
    </row>
    <row r="72414" spans="9:13">
      <c r="I72414" s="51"/>
      <c r="M72414" s="51"/>
    </row>
    <row r="72415" spans="9:13">
      <c r="I72415" s="51"/>
      <c r="M72415" s="51"/>
    </row>
    <row r="72416" spans="9:13">
      <c r="I72416" s="51"/>
      <c r="M72416" s="51"/>
    </row>
    <row r="72417" spans="9:13">
      <c r="I72417" s="51"/>
      <c r="M72417" s="51"/>
    </row>
    <row r="72418" spans="9:13">
      <c r="I72418" s="51"/>
      <c r="M72418" s="51"/>
    </row>
    <row r="72419" spans="9:13">
      <c r="I72419" s="51"/>
      <c r="M72419" s="51"/>
    </row>
    <row r="72420" spans="9:13">
      <c r="I72420" s="51"/>
      <c r="M72420" s="51"/>
    </row>
    <row r="72421" spans="9:13">
      <c r="I72421" s="51"/>
      <c r="M72421" s="51"/>
    </row>
    <row r="72422" spans="9:13">
      <c r="I72422" s="51"/>
      <c r="M72422" s="51"/>
    </row>
    <row r="72423" spans="9:13">
      <c r="I72423" s="51"/>
      <c r="M72423" s="51"/>
    </row>
    <row r="72424" spans="9:13">
      <c r="I72424" s="51"/>
      <c r="M72424" s="51"/>
    </row>
    <row r="72425" spans="9:13">
      <c r="I72425" s="51"/>
      <c r="M72425" s="51"/>
    </row>
    <row r="72426" spans="9:13">
      <c r="I72426" s="51"/>
      <c r="M72426" s="51"/>
    </row>
    <row r="72427" spans="9:13">
      <c r="I72427" s="51"/>
      <c r="M72427" s="51"/>
    </row>
    <row r="72428" spans="9:13">
      <c r="I72428" s="51"/>
      <c r="M72428" s="51"/>
    </row>
    <row r="72429" spans="9:13">
      <c r="I72429" s="51"/>
      <c r="M72429" s="51"/>
    </row>
    <row r="72430" spans="9:13">
      <c r="I72430" s="51"/>
      <c r="M72430" s="51"/>
    </row>
    <row r="72431" spans="9:13">
      <c r="I72431" s="51"/>
      <c r="M72431" s="51"/>
    </row>
    <row r="72432" spans="9:13">
      <c r="I72432" s="51"/>
      <c r="M72432" s="51"/>
    </row>
    <row r="72433" spans="9:13">
      <c r="I72433" s="51"/>
      <c r="M72433" s="51"/>
    </row>
    <row r="72434" spans="9:13">
      <c r="I72434" s="51"/>
      <c r="M72434" s="51"/>
    </row>
    <row r="72435" spans="9:13">
      <c r="I72435" s="51"/>
      <c r="M72435" s="51"/>
    </row>
    <row r="72436" spans="9:13">
      <c r="I72436" s="51"/>
      <c r="M72436" s="51"/>
    </row>
    <row r="72437" spans="9:13">
      <c r="I72437" s="51"/>
      <c r="M72437" s="51"/>
    </row>
    <row r="72438" spans="9:13">
      <c r="I72438" s="51"/>
      <c r="M72438" s="51"/>
    </row>
    <row r="72439" spans="9:13">
      <c r="I72439" s="51"/>
      <c r="M72439" s="51"/>
    </row>
    <row r="72440" spans="9:13">
      <c r="I72440" s="51"/>
      <c r="M72440" s="51"/>
    </row>
    <row r="72441" spans="9:13">
      <c r="I72441" s="51"/>
      <c r="M72441" s="51"/>
    </row>
    <row r="72442" spans="9:13">
      <c r="I72442" s="51"/>
      <c r="M72442" s="51"/>
    </row>
    <row r="72443" spans="9:13">
      <c r="I72443" s="51"/>
      <c r="M72443" s="51"/>
    </row>
    <row r="72444" spans="9:13">
      <c r="I72444" s="51"/>
      <c r="M72444" s="51"/>
    </row>
    <row r="72445" spans="9:13">
      <c r="I72445" s="51"/>
      <c r="M72445" s="51"/>
    </row>
    <row r="72446" spans="9:13">
      <c r="I72446" s="51"/>
      <c r="M72446" s="51"/>
    </row>
    <row r="72447" spans="9:13">
      <c r="I72447" s="51"/>
      <c r="M72447" s="51"/>
    </row>
    <row r="72448" spans="9:13">
      <c r="I72448" s="51"/>
      <c r="M72448" s="51"/>
    </row>
    <row r="72449" spans="9:13">
      <c r="I72449" s="51"/>
      <c r="M72449" s="51"/>
    </row>
    <row r="72450" spans="9:13">
      <c r="I72450" s="51"/>
      <c r="M72450" s="51"/>
    </row>
    <row r="72451" spans="9:13">
      <c r="I72451" s="51"/>
      <c r="M72451" s="51"/>
    </row>
    <row r="72452" spans="9:13">
      <c r="I72452" s="51"/>
      <c r="M72452" s="51"/>
    </row>
    <row r="72453" spans="9:13">
      <c r="I72453" s="51"/>
      <c r="M72453" s="51"/>
    </row>
    <row r="72454" spans="9:13">
      <c r="I72454" s="51"/>
      <c r="M72454" s="51"/>
    </row>
    <row r="72455" spans="9:13">
      <c r="I72455" s="51"/>
      <c r="M72455" s="51"/>
    </row>
    <row r="72456" spans="9:13">
      <c r="I72456" s="51"/>
      <c r="M72456" s="51"/>
    </row>
    <row r="72457" spans="9:13">
      <c r="I72457" s="51"/>
      <c r="M72457" s="51"/>
    </row>
    <row r="72458" spans="9:13">
      <c r="I72458" s="51"/>
      <c r="M72458" s="51"/>
    </row>
    <row r="72459" spans="9:13">
      <c r="I72459" s="51"/>
      <c r="M72459" s="51"/>
    </row>
    <row r="72460" spans="9:13">
      <c r="I72460" s="51"/>
      <c r="M72460" s="51"/>
    </row>
    <row r="72461" spans="9:13">
      <c r="I72461" s="51"/>
      <c r="M72461" s="51"/>
    </row>
    <row r="72462" spans="9:13">
      <c r="I72462" s="51"/>
      <c r="M72462" s="51"/>
    </row>
    <row r="72463" spans="9:13">
      <c r="I72463" s="51"/>
      <c r="M72463" s="51"/>
    </row>
    <row r="72464" spans="9:13">
      <c r="I72464" s="51"/>
      <c r="M72464" s="51"/>
    </row>
    <row r="72465" spans="9:13">
      <c r="I72465" s="51"/>
      <c r="M72465" s="51"/>
    </row>
    <row r="72466" spans="9:13">
      <c r="I72466" s="51"/>
      <c r="M72466" s="51"/>
    </row>
    <row r="72467" spans="9:13">
      <c r="I72467" s="51"/>
      <c r="M72467" s="51"/>
    </row>
    <row r="72468" spans="9:13">
      <c r="I72468" s="51"/>
      <c r="M72468" s="51"/>
    </row>
    <row r="72469" spans="9:13">
      <c r="I72469" s="51"/>
      <c r="M72469" s="51"/>
    </row>
    <row r="72470" spans="9:13">
      <c r="I72470" s="51"/>
      <c r="M72470" s="51"/>
    </row>
    <row r="72471" spans="9:13">
      <c r="I72471" s="51"/>
      <c r="M72471" s="51"/>
    </row>
    <row r="72472" spans="9:13">
      <c r="I72472" s="51"/>
      <c r="M72472" s="51"/>
    </row>
    <row r="72473" spans="9:13">
      <c r="I72473" s="51"/>
      <c r="M72473" s="51"/>
    </row>
    <row r="72474" spans="9:13">
      <c r="I72474" s="51"/>
      <c r="M72474" s="51"/>
    </row>
    <row r="72475" spans="9:13">
      <c r="I72475" s="51"/>
      <c r="M72475" s="51"/>
    </row>
    <row r="72476" spans="9:13">
      <c r="I72476" s="51"/>
      <c r="M72476" s="51"/>
    </row>
    <row r="72477" spans="9:13">
      <c r="I72477" s="51"/>
      <c r="M72477" s="51"/>
    </row>
    <row r="72478" spans="9:13">
      <c r="I72478" s="51"/>
      <c r="M72478" s="51"/>
    </row>
    <row r="72479" spans="9:13">
      <c r="I72479" s="51"/>
      <c r="M72479" s="51"/>
    </row>
    <row r="72480" spans="9:13">
      <c r="I72480" s="51"/>
      <c r="M72480" s="51"/>
    </row>
    <row r="72481" spans="9:13">
      <c r="I72481" s="51"/>
      <c r="M72481" s="51"/>
    </row>
    <row r="72482" spans="9:13">
      <c r="I72482" s="51"/>
      <c r="M72482" s="51"/>
    </row>
    <row r="72483" spans="9:13">
      <c r="I72483" s="51"/>
      <c r="M72483" s="51"/>
    </row>
    <row r="72484" spans="9:13">
      <c r="I72484" s="51"/>
      <c r="M72484" s="51"/>
    </row>
    <row r="72485" spans="9:13">
      <c r="I72485" s="51"/>
      <c r="M72485" s="51"/>
    </row>
    <row r="72486" spans="9:13">
      <c r="I72486" s="51"/>
      <c r="M72486" s="51"/>
    </row>
    <row r="72487" spans="9:13">
      <c r="I72487" s="51"/>
      <c r="M72487" s="51"/>
    </row>
    <row r="72488" spans="9:13">
      <c r="I72488" s="51"/>
      <c r="M72488" s="51"/>
    </row>
    <row r="72489" spans="9:13">
      <c r="I72489" s="51"/>
      <c r="M72489" s="51"/>
    </row>
    <row r="72490" spans="9:13">
      <c r="I72490" s="51"/>
      <c r="M72490" s="51"/>
    </row>
    <row r="72491" spans="9:13">
      <c r="I72491" s="51"/>
      <c r="M72491" s="51"/>
    </row>
    <row r="72492" spans="9:13">
      <c r="I72492" s="51"/>
      <c r="M72492" s="51"/>
    </row>
    <row r="72493" spans="9:13">
      <c r="I72493" s="51"/>
      <c r="M72493" s="51"/>
    </row>
    <row r="72494" spans="9:13">
      <c r="I72494" s="51"/>
      <c r="M72494" s="51"/>
    </row>
    <row r="72495" spans="9:13">
      <c r="I72495" s="51"/>
      <c r="M72495" s="51"/>
    </row>
    <row r="72496" spans="9:13">
      <c r="I72496" s="51"/>
      <c r="M72496" s="51"/>
    </row>
    <row r="72497" spans="9:13">
      <c r="I72497" s="51"/>
      <c r="M72497" s="51"/>
    </row>
    <row r="72498" spans="9:13">
      <c r="I72498" s="51"/>
      <c r="M72498" s="51"/>
    </row>
    <row r="72499" spans="9:13">
      <c r="I72499" s="51"/>
      <c r="M72499" s="51"/>
    </row>
    <row r="72500" spans="9:13">
      <c r="I72500" s="51"/>
      <c r="M72500" s="51"/>
    </row>
    <row r="72501" spans="9:13">
      <c r="I72501" s="51"/>
      <c r="M72501" s="51"/>
    </row>
    <row r="72502" spans="9:13">
      <c r="I72502" s="51"/>
      <c r="M72502" s="51"/>
    </row>
    <row r="72503" spans="9:13">
      <c r="I72503" s="51"/>
      <c r="M72503" s="51"/>
    </row>
    <row r="72504" spans="9:13">
      <c r="I72504" s="51"/>
      <c r="M72504" s="51"/>
    </row>
    <row r="72505" spans="9:13">
      <c r="I72505" s="51"/>
      <c r="M72505" s="51"/>
    </row>
    <row r="72506" spans="9:13">
      <c r="I72506" s="51"/>
      <c r="M72506" s="51"/>
    </row>
    <row r="72507" spans="9:13">
      <c r="I72507" s="51"/>
      <c r="M72507" s="51"/>
    </row>
    <row r="72508" spans="9:13">
      <c r="I72508" s="51"/>
      <c r="M72508" s="51"/>
    </row>
    <row r="72509" spans="9:13">
      <c r="I72509" s="51"/>
      <c r="M72509" s="51"/>
    </row>
    <row r="72510" spans="9:13">
      <c r="I72510" s="51"/>
      <c r="M72510" s="51"/>
    </row>
    <row r="72511" spans="9:13">
      <c r="I72511" s="51"/>
      <c r="M72511" s="51"/>
    </row>
    <row r="72512" spans="9:13">
      <c r="I72512" s="51"/>
      <c r="M72512" s="51"/>
    </row>
    <row r="72513" spans="9:13">
      <c r="I72513" s="51"/>
      <c r="M72513" s="51"/>
    </row>
    <row r="72514" spans="9:13">
      <c r="I72514" s="51"/>
      <c r="M72514" s="51"/>
    </row>
    <row r="72515" spans="9:13">
      <c r="I72515" s="51"/>
      <c r="M72515" s="51"/>
    </row>
    <row r="72516" spans="9:13">
      <c r="I72516" s="51"/>
      <c r="M72516" s="51"/>
    </row>
    <row r="72517" spans="9:13">
      <c r="I72517" s="51"/>
      <c r="M72517" s="51"/>
    </row>
    <row r="72518" spans="9:13">
      <c r="I72518" s="51"/>
      <c r="M72518" s="51"/>
    </row>
    <row r="72519" spans="9:13">
      <c r="I72519" s="51"/>
      <c r="M72519" s="51"/>
    </row>
    <row r="72520" spans="9:13">
      <c r="I72520" s="51"/>
      <c r="M72520" s="51"/>
    </row>
    <row r="72521" spans="9:13">
      <c r="I72521" s="51"/>
      <c r="M72521" s="51"/>
    </row>
    <row r="72522" spans="9:13">
      <c r="I72522" s="51"/>
      <c r="M72522" s="51"/>
    </row>
    <row r="72523" spans="9:13">
      <c r="I72523" s="51"/>
      <c r="M72523" s="51"/>
    </row>
    <row r="72524" spans="9:13">
      <c r="I72524" s="51"/>
      <c r="M72524" s="51"/>
    </row>
    <row r="72525" spans="9:13">
      <c r="I72525" s="51"/>
      <c r="M72525" s="51"/>
    </row>
    <row r="72526" spans="9:13">
      <c r="I72526" s="51"/>
      <c r="M72526" s="51"/>
    </row>
    <row r="72527" spans="9:13">
      <c r="I72527" s="51"/>
      <c r="M72527" s="51"/>
    </row>
    <row r="72528" spans="9:13">
      <c r="I72528" s="51"/>
      <c r="M72528" s="51"/>
    </row>
    <row r="72529" spans="9:13">
      <c r="I72529" s="51"/>
      <c r="M72529" s="51"/>
    </row>
    <row r="72530" spans="9:13">
      <c r="I72530" s="51"/>
      <c r="M72530" s="51"/>
    </row>
    <row r="72531" spans="9:13">
      <c r="I72531" s="51"/>
      <c r="M72531" s="51"/>
    </row>
    <row r="72532" spans="9:13">
      <c r="I72532" s="51"/>
      <c r="M72532" s="51"/>
    </row>
    <row r="72533" spans="9:13">
      <c r="I72533" s="51"/>
      <c r="M72533" s="51"/>
    </row>
    <row r="72534" spans="9:13">
      <c r="I72534" s="51"/>
      <c r="M72534" s="51"/>
    </row>
    <row r="72535" spans="9:13">
      <c r="I72535" s="51"/>
      <c r="M72535" s="51"/>
    </row>
    <row r="72536" spans="9:13">
      <c r="I72536" s="51"/>
      <c r="M72536" s="51"/>
    </row>
    <row r="72537" spans="9:13">
      <c r="I72537" s="51"/>
      <c r="M72537" s="51"/>
    </row>
    <row r="72538" spans="9:13">
      <c r="I72538" s="51"/>
      <c r="M72538" s="51"/>
    </row>
    <row r="72539" spans="9:13">
      <c r="I72539" s="51"/>
      <c r="M72539" s="51"/>
    </row>
    <row r="72540" spans="9:13">
      <c r="I72540" s="51"/>
      <c r="M72540" s="51"/>
    </row>
    <row r="72541" spans="9:13">
      <c r="I72541" s="51"/>
      <c r="M72541" s="51"/>
    </row>
    <row r="72542" spans="9:13">
      <c r="I72542" s="51"/>
      <c r="M72542" s="51"/>
    </row>
    <row r="72543" spans="9:13">
      <c r="I72543" s="51"/>
      <c r="M72543" s="51"/>
    </row>
    <row r="72544" spans="9:13">
      <c r="I72544" s="51"/>
      <c r="M72544" s="51"/>
    </row>
    <row r="72545" spans="9:13">
      <c r="I72545" s="51"/>
      <c r="M72545" s="51"/>
    </row>
    <row r="72546" spans="9:13">
      <c r="I72546" s="51"/>
      <c r="M72546" s="51"/>
    </row>
    <row r="72547" spans="9:13">
      <c r="I72547" s="51"/>
      <c r="M72547" s="51"/>
    </row>
    <row r="72548" spans="9:13">
      <c r="I72548" s="51"/>
      <c r="M72548" s="51"/>
    </row>
    <row r="72549" spans="9:13">
      <c r="I72549" s="51"/>
      <c r="M72549" s="51"/>
    </row>
    <row r="72550" spans="9:13">
      <c r="I72550" s="51"/>
      <c r="M72550" s="51"/>
    </row>
    <row r="72551" spans="9:13">
      <c r="I72551" s="51"/>
      <c r="M72551" s="51"/>
    </row>
    <row r="72552" spans="9:13">
      <c r="I72552" s="51"/>
      <c r="M72552" s="51"/>
    </row>
    <row r="72553" spans="9:13">
      <c r="I72553" s="51"/>
      <c r="M72553" s="51"/>
    </row>
    <row r="72554" spans="9:13">
      <c r="I72554" s="51"/>
      <c r="M72554" s="51"/>
    </row>
    <row r="72555" spans="9:13">
      <c r="I72555" s="51"/>
      <c r="M72555" s="51"/>
    </row>
    <row r="72556" spans="9:13">
      <c r="I72556" s="51"/>
      <c r="M72556" s="51"/>
    </row>
    <row r="72557" spans="9:13">
      <c r="I72557" s="51"/>
      <c r="M72557" s="51"/>
    </row>
    <row r="72558" spans="9:13">
      <c r="I72558" s="51"/>
      <c r="M72558" s="51"/>
    </row>
    <row r="72559" spans="9:13">
      <c r="I72559" s="51"/>
      <c r="M72559" s="51"/>
    </row>
    <row r="72560" spans="9:13">
      <c r="I72560" s="51"/>
      <c r="M72560" s="51"/>
    </row>
    <row r="72561" spans="9:13">
      <c r="I72561" s="51"/>
      <c r="M72561" s="51"/>
    </row>
    <row r="72562" spans="9:13">
      <c r="I72562" s="51"/>
      <c r="M72562" s="51"/>
    </row>
    <row r="72563" spans="9:13">
      <c r="I72563" s="51"/>
      <c r="M72563" s="51"/>
    </row>
    <row r="72564" spans="9:13">
      <c r="I72564" s="51"/>
      <c r="M72564" s="51"/>
    </row>
    <row r="72565" spans="9:13">
      <c r="I72565" s="51"/>
      <c r="M72565" s="51"/>
    </row>
    <row r="72566" spans="9:13">
      <c r="I72566" s="51"/>
      <c r="M72566" s="51"/>
    </row>
    <row r="72567" spans="9:13">
      <c r="I72567" s="51"/>
      <c r="M72567" s="51"/>
    </row>
    <row r="72568" spans="9:13">
      <c r="I72568" s="51"/>
      <c r="M72568" s="51"/>
    </row>
    <row r="72569" spans="9:13">
      <c r="I72569" s="51"/>
      <c r="M72569" s="51"/>
    </row>
    <row r="72570" spans="9:13">
      <c r="I72570" s="51"/>
      <c r="M72570" s="51"/>
    </row>
    <row r="72571" spans="9:13">
      <c r="I72571" s="51"/>
      <c r="M72571" s="51"/>
    </row>
    <row r="72572" spans="9:13">
      <c r="I72572" s="51"/>
      <c r="M72572" s="51"/>
    </row>
    <row r="72573" spans="9:13">
      <c r="I72573" s="51"/>
      <c r="M72573" s="51"/>
    </row>
    <row r="72574" spans="9:13">
      <c r="I72574" s="51"/>
      <c r="M72574" s="51"/>
    </row>
    <row r="72575" spans="9:13">
      <c r="I72575" s="51"/>
      <c r="M72575" s="51"/>
    </row>
    <row r="72576" spans="9:13">
      <c r="I72576" s="51"/>
      <c r="M72576" s="51"/>
    </row>
    <row r="72577" spans="9:13">
      <c r="I72577" s="51"/>
      <c r="M72577" s="51"/>
    </row>
    <row r="72578" spans="9:13">
      <c r="I72578" s="51"/>
      <c r="M72578" s="51"/>
    </row>
    <row r="72579" spans="9:13">
      <c r="I72579" s="51"/>
      <c r="M72579" s="51"/>
    </row>
    <row r="72580" spans="9:13">
      <c r="I72580" s="51"/>
      <c r="M72580" s="51"/>
    </row>
    <row r="72581" spans="9:13">
      <c r="I72581" s="51"/>
      <c r="M72581" s="51"/>
    </row>
    <row r="72582" spans="9:13">
      <c r="I72582" s="51"/>
      <c r="M72582" s="51"/>
    </row>
    <row r="72583" spans="9:13">
      <c r="I72583" s="51"/>
      <c r="M72583" s="51"/>
    </row>
    <row r="72584" spans="9:13">
      <c r="I72584" s="51"/>
      <c r="M72584" s="51"/>
    </row>
    <row r="72585" spans="9:13">
      <c r="I72585" s="51"/>
      <c r="M72585" s="51"/>
    </row>
    <row r="72586" spans="9:13">
      <c r="I72586" s="51"/>
      <c r="M72586" s="51"/>
    </row>
    <row r="72587" spans="9:13">
      <c r="I72587" s="51"/>
      <c r="M72587" s="51"/>
    </row>
    <row r="72588" spans="9:13">
      <c r="I72588" s="51"/>
      <c r="M72588" s="51"/>
    </row>
    <row r="72589" spans="9:13">
      <c r="I72589" s="51"/>
      <c r="M72589" s="51"/>
    </row>
    <row r="72590" spans="9:13">
      <c r="I72590" s="51"/>
      <c r="M72590" s="51"/>
    </row>
    <row r="72591" spans="9:13">
      <c r="I72591" s="51"/>
      <c r="M72591" s="51"/>
    </row>
    <row r="72592" spans="9:13">
      <c r="I72592" s="51"/>
      <c r="M72592" s="51"/>
    </row>
    <row r="72593" spans="9:13">
      <c r="I72593" s="51"/>
      <c r="M72593" s="51"/>
    </row>
    <row r="72594" spans="9:13">
      <c r="I72594" s="51"/>
      <c r="M72594" s="51"/>
    </row>
    <row r="72595" spans="9:13">
      <c r="I72595" s="51"/>
      <c r="M72595" s="51"/>
    </row>
    <row r="72596" spans="9:13">
      <c r="I72596" s="51"/>
      <c r="M72596" s="51"/>
    </row>
    <row r="72597" spans="9:13">
      <c r="I72597" s="51"/>
      <c r="M72597" s="51"/>
    </row>
    <row r="72598" spans="9:13">
      <c r="I72598" s="51"/>
      <c r="M72598" s="51"/>
    </row>
    <row r="72599" spans="9:13">
      <c r="I72599" s="51"/>
      <c r="M72599" s="51"/>
    </row>
    <row r="72600" spans="9:13">
      <c r="I72600" s="51"/>
      <c r="M72600" s="51"/>
    </row>
    <row r="72601" spans="9:13">
      <c r="I72601" s="51"/>
      <c r="M72601" s="51"/>
    </row>
    <row r="72602" spans="9:13">
      <c r="I72602" s="51"/>
      <c r="M72602" s="51"/>
    </row>
    <row r="72603" spans="9:13">
      <c r="I72603" s="51"/>
      <c r="M72603" s="51"/>
    </row>
    <row r="72604" spans="9:13">
      <c r="I72604" s="51"/>
      <c r="M72604" s="51"/>
    </row>
    <row r="72605" spans="9:13">
      <c r="I72605" s="51"/>
      <c r="M72605" s="51"/>
    </row>
    <row r="72606" spans="9:13">
      <c r="I72606" s="51"/>
      <c r="M72606" s="51"/>
    </row>
    <row r="72607" spans="9:13">
      <c r="I72607" s="51"/>
      <c r="M72607" s="51"/>
    </row>
    <row r="72608" spans="9:13">
      <c r="I72608" s="51"/>
      <c r="M72608" s="51"/>
    </row>
    <row r="72609" spans="9:13">
      <c r="I72609" s="51"/>
      <c r="M72609" s="51"/>
    </row>
    <row r="72610" spans="9:13">
      <c r="I72610" s="51"/>
      <c r="M72610" s="51"/>
    </row>
    <row r="72611" spans="9:13">
      <c r="I72611" s="51"/>
      <c r="M72611" s="51"/>
    </row>
    <row r="72612" spans="9:13">
      <c r="I72612" s="51"/>
      <c r="M72612" s="51"/>
    </row>
    <row r="72613" spans="9:13">
      <c r="I72613" s="51"/>
      <c r="M72613" s="51"/>
    </row>
    <row r="72614" spans="9:13">
      <c r="I72614" s="51"/>
      <c r="M72614" s="51"/>
    </row>
    <row r="72615" spans="9:13">
      <c r="I72615" s="51"/>
      <c r="M72615" s="51"/>
    </row>
    <row r="72616" spans="9:13">
      <c r="I72616" s="51"/>
      <c r="M72616" s="51"/>
    </row>
    <row r="72617" spans="9:13">
      <c r="I72617" s="51"/>
      <c r="M72617" s="51"/>
    </row>
    <row r="72618" spans="9:13">
      <c r="I72618" s="51"/>
      <c r="M72618" s="51"/>
    </row>
    <row r="72619" spans="9:13">
      <c r="I72619" s="51"/>
      <c r="M72619" s="51"/>
    </row>
    <row r="72620" spans="9:13">
      <c r="I72620" s="51"/>
      <c r="M72620" s="51"/>
    </row>
    <row r="72621" spans="9:13">
      <c r="I72621" s="51"/>
      <c r="M72621" s="51"/>
    </row>
    <row r="72622" spans="9:13">
      <c r="I72622" s="51"/>
      <c r="M72622" s="51"/>
    </row>
    <row r="72623" spans="9:13">
      <c r="I72623" s="51"/>
      <c r="M72623" s="51"/>
    </row>
    <row r="72624" spans="9:13">
      <c r="I72624" s="51"/>
      <c r="M72624" s="51"/>
    </row>
    <row r="72625" spans="9:13">
      <c r="I72625" s="51"/>
      <c r="M72625" s="51"/>
    </row>
    <row r="72626" spans="9:13">
      <c r="I72626" s="51"/>
      <c r="M72626" s="51"/>
    </row>
    <row r="72627" spans="9:13">
      <c r="I72627" s="51"/>
      <c r="M72627" s="51"/>
    </row>
    <row r="72628" spans="9:13">
      <c r="I72628" s="51"/>
      <c r="M72628" s="51"/>
    </row>
    <row r="72629" spans="9:13">
      <c r="I72629" s="51"/>
      <c r="M72629" s="51"/>
    </row>
    <row r="72630" spans="9:13">
      <c r="I72630" s="51"/>
      <c r="M72630" s="51"/>
    </row>
    <row r="72631" spans="9:13">
      <c r="I72631" s="51"/>
      <c r="M72631" s="51"/>
    </row>
    <row r="72632" spans="9:13">
      <c r="I72632" s="51"/>
      <c r="M72632" s="51"/>
    </row>
    <row r="72633" spans="9:13">
      <c r="I72633" s="51"/>
      <c r="M72633" s="51"/>
    </row>
    <row r="72634" spans="9:13">
      <c r="I72634" s="51"/>
      <c r="M72634" s="51"/>
    </row>
    <row r="72635" spans="9:13">
      <c r="I72635" s="51"/>
      <c r="M72635" s="51"/>
    </row>
    <row r="72636" spans="9:13">
      <c r="I72636" s="51"/>
      <c r="M72636" s="51"/>
    </row>
    <row r="72637" spans="9:13">
      <c r="I72637" s="51"/>
      <c r="M72637" s="51"/>
    </row>
    <row r="72638" spans="9:13">
      <c r="I72638" s="51"/>
      <c r="M72638" s="51"/>
    </row>
    <row r="72639" spans="9:13">
      <c r="I72639" s="51"/>
      <c r="M72639" s="51"/>
    </row>
    <row r="72640" spans="9:13">
      <c r="I72640" s="51"/>
      <c r="M72640" s="51"/>
    </row>
    <row r="72641" spans="9:13">
      <c r="I72641" s="51"/>
      <c r="M72641" s="51"/>
    </row>
    <row r="72642" spans="9:13">
      <c r="I72642" s="51"/>
      <c r="M72642" s="51"/>
    </row>
    <row r="72643" spans="9:13">
      <c r="I72643" s="51"/>
      <c r="M72643" s="51"/>
    </row>
    <row r="72644" spans="9:13">
      <c r="I72644" s="51"/>
      <c r="M72644" s="51"/>
    </row>
    <row r="72645" spans="9:13">
      <c r="I72645" s="51"/>
      <c r="M72645" s="51"/>
    </row>
    <row r="72646" spans="9:13">
      <c r="I72646" s="51"/>
      <c r="M72646" s="51"/>
    </row>
    <row r="72647" spans="9:13">
      <c r="I72647" s="51"/>
      <c r="M72647" s="51"/>
    </row>
    <row r="72648" spans="9:13">
      <c r="I72648" s="51"/>
      <c r="M72648" s="51"/>
    </row>
    <row r="72649" spans="9:13">
      <c r="I72649" s="51"/>
      <c r="M72649" s="51"/>
    </row>
    <row r="72650" spans="9:13">
      <c r="I72650" s="51"/>
      <c r="M72650" s="51"/>
    </row>
    <row r="72651" spans="9:13">
      <c r="I72651" s="51"/>
      <c r="M72651" s="51"/>
    </row>
    <row r="72652" spans="9:13">
      <c r="I72652" s="51"/>
      <c r="M72652" s="51"/>
    </row>
    <row r="72653" spans="9:13">
      <c r="I72653" s="51"/>
      <c r="M72653" s="51"/>
    </row>
    <row r="72654" spans="9:13">
      <c r="I72654" s="51"/>
      <c r="M72654" s="51"/>
    </row>
    <row r="72655" spans="9:13">
      <c r="I72655" s="51"/>
      <c r="M72655" s="51"/>
    </row>
    <row r="72656" spans="9:13">
      <c r="I72656" s="51"/>
      <c r="M72656" s="51"/>
    </row>
    <row r="72657" spans="9:13">
      <c r="I72657" s="51"/>
      <c r="M72657" s="51"/>
    </row>
    <row r="72658" spans="9:13">
      <c r="I72658" s="51"/>
      <c r="M72658" s="51"/>
    </row>
    <row r="72659" spans="9:13">
      <c r="I72659" s="51"/>
      <c r="M72659" s="51"/>
    </row>
    <row r="72660" spans="9:13">
      <c r="I72660" s="51"/>
      <c r="M72660" s="51"/>
    </row>
    <row r="72661" spans="9:13">
      <c r="I72661" s="51"/>
      <c r="M72661" s="51"/>
    </row>
    <row r="72662" spans="9:13">
      <c r="I72662" s="51"/>
      <c r="M72662" s="51"/>
    </row>
    <row r="72663" spans="9:13">
      <c r="I72663" s="51"/>
      <c r="M72663" s="51"/>
    </row>
    <row r="72664" spans="9:13">
      <c r="I72664" s="51"/>
      <c r="M72664" s="51"/>
    </row>
    <row r="72665" spans="9:13">
      <c r="I72665" s="51"/>
      <c r="M72665" s="51"/>
    </row>
    <row r="72666" spans="9:13">
      <c r="I72666" s="51"/>
      <c r="M72666" s="51"/>
    </row>
    <row r="72667" spans="9:13">
      <c r="I72667" s="51"/>
      <c r="M72667" s="51"/>
    </row>
    <row r="72668" spans="9:13">
      <c r="I72668" s="51"/>
      <c r="M72668" s="51"/>
    </row>
    <row r="72669" spans="9:13">
      <c r="I72669" s="51"/>
      <c r="M72669" s="51"/>
    </row>
    <row r="72670" spans="9:13">
      <c r="I72670" s="51"/>
      <c r="M72670" s="51"/>
    </row>
    <row r="72671" spans="9:13">
      <c r="I72671" s="51"/>
      <c r="M72671" s="51"/>
    </row>
    <row r="72672" spans="9:13">
      <c r="I72672" s="51"/>
      <c r="M72672" s="51"/>
    </row>
    <row r="72673" spans="9:13">
      <c r="I72673" s="51"/>
      <c r="M72673" s="51"/>
    </row>
    <row r="72674" spans="9:13">
      <c r="I72674" s="51"/>
      <c r="M72674" s="51"/>
    </row>
    <row r="72675" spans="9:13">
      <c r="I72675" s="51"/>
      <c r="M72675" s="51"/>
    </row>
    <row r="72676" spans="9:13">
      <c r="I72676" s="51"/>
      <c r="M72676" s="51"/>
    </row>
    <row r="72677" spans="9:13">
      <c r="I72677" s="51"/>
      <c r="M72677" s="51"/>
    </row>
    <row r="72678" spans="9:13">
      <c r="I72678" s="51"/>
      <c r="M72678" s="51"/>
    </row>
    <row r="72679" spans="9:13">
      <c r="I72679" s="51"/>
      <c r="M72679" s="51"/>
    </row>
    <row r="72680" spans="9:13">
      <c r="I72680" s="51"/>
      <c r="M72680" s="51"/>
    </row>
    <row r="72681" spans="9:13">
      <c r="I72681" s="51"/>
      <c r="M72681" s="51"/>
    </row>
    <row r="72682" spans="9:13">
      <c r="I72682" s="51"/>
      <c r="M72682" s="51"/>
    </row>
    <row r="72683" spans="9:13">
      <c r="I72683" s="51"/>
      <c r="M72683" s="51"/>
    </row>
    <row r="72684" spans="9:13">
      <c r="I72684" s="51"/>
      <c r="M72684" s="51"/>
    </row>
    <row r="72685" spans="9:13">
      <c r="I72685" s="51"/>
      <c r="M72685" s="51"/>
    </row>
    <row r="72686" spans="9:13">
      <c r="I72686" s="51"/>
      <c r="M72686" s="51"/>
    </row>
    <row r="72687" spans="9:13">
      <c r="I72687" s="51"/>
      <c r="M72687" s="51"/>
    </row>
    <row r="72688" spans="9:13">
      <c r="I72688" s="51"/>
      <c r="M72688" s="51"/>
    </row>
    <row r="72689" spans="9:13">
      <c r="I72689" s="51"/>
      <c r="M72689" s="51"/>
    </row>
    <row r="72690" spans="9:13">
      <c r="I72690" s="51"/>
      <c r="M72690" s="51"/>
    </row>
    <row r="72691" spans="9:13">
      <c r="I72691" s="51"/>
      <c r="M72691" s="51"/>
    </row>
    <row r="72692" spans="9:13">
      <c r="I72692" s="51"/>
      <c r="M72692" s="51"/>
    </row>
    <row r="72693" spans="9:13">
      <c r="I72693" s="51"/>
      <c r="M72693" s="51"/>
    </row>
    <row r="72694" spans="9:13">
      <c r="I72694" s="51"/>
      <c r="M72694" s="51"/>
    </row>
    <row r="72695" spans="9:13">
      <c r="I72695" s="51"/>
      <c r="M72695" s="51"/>
    </row>
    <row r="72696" spans="9:13">
      <c r="I72696" s="51"/>
      <c r="M72696" s="51"/>
    </row>
    <row r="72697" spans="9:13">
      <c r="I72697" s="51"/>
      <c r="M72697" s="51"/>
    </row>
    <row r="72698" spans="9:13">
      <c r="I72698" s="51"/>
      <c r="M72698" s="51"/>
    </row>
    <row r="72699" spans="9:13">
      <c r="I72699" s="51"/>
      <c r="M72699" s="51"/>
    </row>
    <row r="72700" spans="9:13">
      <c r="I72700" s="51"/>
      <c r="M72700" s="51"/>
    </row>
    <row r="72701" spans="9:13">
      <c r="I72701" s="51"/>
      <c r="M72701" s="51"/>
    </row>
    <row r="72702" spans="9:13">
      <c r="I72702" s="51"/>
      <c r="M72702" s="51"/>
    </row>
    <row r="72703" spans="9:13">
      <c r="I72703" s="51"/>
      <c r="M72703" s="51"/>
    </row>
    <row r="72704" spans="9:13">
      <c r="I72704" s="51"/>
      <c r="M72704" s="51"/>
    </row>
    <row r="72705" spans="9:13">
      <c r="I72705" s="51"/>
      <c r="M72705" s="51"/>
    </row>
    <row r="72706" spans="9:13">
      <c r="I72706" s="51"/>
      <c r="M72706" s="51"/>
    </row>
    <row r="72707" spans="9:13">
      <c r="I72707" s="51"/>
      <c r="M72707" s="51"/>
    </row>
    <row r="72708" spans="9:13">
      <c r="I72708" s="51"/>
      <c r="M72708" s="51"/>
    </row>
    <row r="72709" spans="9:13">
      <c r="I72709" s="51"/>
      <c r="M72709" s="51"/>
    </row>
    <row r="72710" spans="9:13">
      <c r="I72710" s="51"/>
      <c r="M72710" s="51"/>
    </row>
    <row r="72711" spans="9:13">
      <c r="I72711" s="51"/>
      <c r="M72711" s="51"/>
    </row>
    <row r="72712" spans="9:13">
      <c r="I72712" s="51"/>
      <c r="M72712" s="51"/>
    </row>
    <row r="72713" spans="9:13">
      <c r="I72713" s="51"/>
      <c r="M72713" s="51"/>
    </row>
    <row r="72714" spans="9:13">
      <c r="I72714" s="51"/>
      <c r="M72714" s="51"/>
    </row>
    <row r="72715" spans="9:13">
      <c r="I72715" s="51"/>
      <c r="M72715" s="51"/>
    </row>
    <row r="72716" spans="9:13">
      <c r="I72716" s="51"/>
      <c r="M72716" s="51"/>
    </row>
    <row r="72717" spans="9:13">
      <c r="I72717" s="51"/>
      <c r="M72717" s="51"/>
    </row>
    <row r="72718" spans="9:13">
      <c r="I72718" s="51"/>
      <c r="M72718" s="51"/>
    </row>
    <row r="72719" spans="9:13">
      <c r="I72719" s="51"/>
      <c r="M72719" s="51"/>
    </row>
    <row r="72720" spans="9:13">
      <c r="I72720" s="51"/>
      <c r="M72720" s="51"/>
    </row>
    <row r="72721" spans="9:13">
      <c r="I72721" s="51"/>
      <c r="M72721" s="51"/>
    </row>
    <row r="72722" spans="9:13">
      <c r="I72722" s="51"/>
      <c r="M72722" s="51"/>
    </row>
    <row r="72723" spans="9:13">
      <c r="I72723" s="51"/>
      <c r="M72723" s="51"/>
    </row>
    <row r="72724" spans="9:13">
      <c r="I72724" s="51"/>
      <c r="M72724" s="51"/>
    </row>
    <row r="72725" spans="9:13">
      <c r="I72725" s="51"/>
      <c r="M72725" s="51"/>
    </row>
    <row r="72726" spans="9:13">
      <c r="I72726" s="51"/>
      <c r="M72726" s="51"/>
    </row>
    <row r="72727" spans="9:13">
      <c r="I72727" s="51"/>
      <c r="M72727" s="51"/>
    </row>
    <row r="72728" spans="9:13">
      <c r="I72728" s="51"/>
      <c r="M72728" s="51"/>
    </row>
    <row r="72729" spans="9:13">
      <c r="I72729" s="51"/>
      <c r="M72729" s="51"/>
    </row>
    <row r="72730" spans="9:13">
      <c r="I72730" s="51"/>
      <c r="M72730" s="51"/>
    </row>
    <row r="72731" spans="9:13">
      <c r="I72731" s="51"/>
      <c r="M72731" s="51"/>
    </row>
    <row r="72732" spans="9:13">
      <c r="I72732" s="51"/>
      <c r="M72732" s="51"/>
    </row>
    <row r="72733" spans="9:13">
      <c r="I72733" s="51"/>
      <c r="M72733" s="51"/>
    </row>
    <row r="72734" spans="9:13">
      <c r="I72734" s="51"/>
      <c r="M72734" s="51"/>
    </row>
    <row r="72735" spans="9:13">
      <c r="I72735" s="51"/>
      <c r="M72735" s="51"/>
    </row>
    <row r="72736" spans="9:13">
      <c r="I72736" s="51"/>
      <c r="M72736" s="51"/>
    </row>
    <row r="72737" spans="9:13">
      <c r="I72737" s="51"/>
      <c r="M72737" s="51"/>
    </row>
    <row r="72738" spans="9:13">
      <c r="I72738" s="51"/>
      <c r="M72738" s="51"/>
    </row>
    <row r="72739" spans="9:13">
      <c r="I72739" s="51"/>
      <c r="M72739" s="51"/>
    </row>
    <row r="72740" spans="9:13">
      <c r="I72740" s="51"/>
      <c r="M72740" s="51"/>
    </row>
    <row r="72741" spans="9:13">
      <c r="I72741" s="51"/>
      <c r="M72741" s="51"/>
    </row>
    <row r="72742" spans="9:13">
      <c r="I72742" s="51"/>
      <c r="M72742" s="51"/>
    </row>
    <row r="72743" spans="9:13">
      <c r="I72743" s="51"/>
      <c r="M72743" s="51"/>
    </row>
    <row r="72744" spans="9:13">
      <c r="I72744" s="51"/>
      <c r="M72744" s="51"/>
    </row>
    <row r="72745" spans="9:13">
      <c r="I72745" s="51"/>
      <c r="M72745" s="51"/>
    </row>
    <row r="72746" spans="9:13">
      <c r="I72746" s="51"/>
      <c r="M72746" s="51"/>
    </row>
    <row r="72747" spans="9:13">
      <c r="I72747" s="51"/>
      <c r="M72747" s="51"/>
    </row>
    <row r="72748" spans="9:13">
      <c r="I72748" s="51"/>
      <c r="M72748" s="51"/>
    </row>
    <row r="72749" spans="9:13">
      <c r="I72749" s="51"/>
      <c r="M72749" s="51"/>
    </row>
    <row r="72750" spans="9:13">
      <c r="I72750" s="51"/>
      <c r="M72750" s="51"/>
    </row>
    <row r="72751" spans="9:13">
      <c r="I72751" s="51"/>
      <c r="M72751" s="51"/>
    </row>
    <row r="72752" spans="9:13">
      <c r="I72752" s="51"/>
      <c r="M72752" s="51"/>
    </row>
    <row r="72753" spans="9:13">
      <c r="I72753" s="51"/>
      <c r="M72753" s="51"/>
    </row>
    <row r="72754" spans="9:13">
      <c r="I72754" s="51"/>
      <c r="M72754" s="51"/>
    </row>
    <row r="72755" spans="9:13">
      <c r="I72755" s="51"/>
      <c r="M72755" s="51"/>
    </row>
    <row r="72756" spans="9:13">
      <c r="I72756" s="51"/>
      <c r="M72756" s="51"/>
    </row>
    <row r="72757" spans="9:13">
      <c r="I72757" s="51"/>
      <c r="M72757" s="51"/>
    </row>
    <row r="72758" spans="9:13">
      <c r="I72758" s="51"/>
      <c r="M72758" s="51"/>
    </row>
    <row r="72759" spans="9:13">
      <c r="I72759" s="51"/>
      <c r="M72759" s="51"/>
    </row>
    <row r="72760" spans="9:13">
      <c r="I72760" s="51"/>
      <c r="M72760" s="51"/>
    </row>
    <row r="72761" spans="9:13">
      <c r="I72761" s="51"/>
      <c r="M72761" s="51"/>
    </row>
    <row r="72762" spans="9:13">
      <c r="I72762" s="51"/>
      <c r="M72762" s="51"/>
    </row>
    <row r="72763" spans="9:13">
      <c r="I72763" s="51"/>
      <c r="M72763" s="51"/>
    </row>
    <row r="72764" spans="9:13">
      <c r="I72764" s="51"/>
      <c r="M72764" s="51"/>
    </row>
    <row r="72765" spans="9:13">
      <c r="I72765" s="51"/>
      <c r="M72765" s="51"/>
    </row>
    <row r="72766" spans="9:13">
      <c r="I72766" s="51"/>
      <c r="M72766" s="51"/>
    </row>
    <row r="72767" spans="9:13">
      <c r="I72767" s="51"/>
      <c r="M72767" s="51"/>
    </row>
    <row r="72768" spans="9:13">
      <c r="I72768" s="51"/>
      <c r="M72768" s="51"/>
    </row>
    <row r="72769" spans="9:13">
      <c r="I72769" s="51"/>
      <c r="M72769" s="51"/>
    </row>
    <row r="72770" spans="9:13">
      <c r="I72770" s="51"/>
      <c r="M72770" s="51"/>
    </row>
    <row r="72771" spans="9:13">
      <c r="I72771" s="51"/>
      <c r="M72771" s="51"/>
    </row>
    <row r="72772" spans="9:13">
      <c r="I72772" s="51"/>
      <c r="M72772" s="51"/>
    </row>
    <row r="72773" spans="9:13">
      <c r="I72773" s="51"/>
      <c r="M72773" s="51"/>
    </row>
    <row r="72774" spans="9:13">
      <c r="I72774" s="51"/>
      <c r="M72774" s="51"/>
    </row>
    <row r="72775" spans="9:13">
      <c r="I72775" s="51"/>
      <c r="M72775" s="51"/>
    </row>
    <row r="72776" spans="9:13">
      <c r="I72776" s="51"/>
      <c r="M72776" s="51"/>
    </row>
    <row r="72777" spans="9:13">
      <c r="I72777" s="51"/>
      <c r="M72777" s="51"/>
    </row>
    <row r="72778" spans="9:13">
      <c r="I72778" s="51"/>
      <c r="M72778" s="51"/>
    </row>
    <row r="72779" spans="9:13">
      <c r="I72779" s="51"/>
      <c r="M72779" s="51"/>
    </row>
    <row r="72780" spans="9:13">
      <c r="I72780" s="51"/>
      <c r="M72780" s="51"/>
    </row>
    <row r="72781" spans="9:13">
      <c r="I72781" s="51"/>
      <c r="M72781" s="51"/>
    </row>
    <row r="72782" spans="9:13">
      <c r="I72782" s="51"/>
      <c r="M72782" s="51"/>
    </row>
    <row r="72783" spans="9:13">
      <c r="I72783" s="51"/>
      <c r="M72783" s="51"/>
    </row>
    <row r="72784" spans="9:13">
      <c r="I72784" s="51"/>
      <c r="M72784" s="51"/>
    </row>
    <row r="72785" spans="9:13">
      <c r="I72785" s="51"/>
      <c r="M72785" s="51"/>
    </row>
    <row r="72786" spans="9:13">
      <c r="I72786" s="51"/>
      <c r="M72786" s="51"/>
    </row>
    <row r="72787" spans="9:13">
      <c r="I72787" s="51"/>
      <c r="M72787" s="51"/>
    </row>
    <row r="72788" spans="9:13">
      <c r="I72788" s="51"/>
      <c r="M72788" s="51"/>
    </row>
    <row r="72789" spans="9:13">
      <c r="I72789" s="51"/>
      <c r="M72789" s="51"/>
    </row>
    <row r="72790" spans="9:13">
      <c r="I72790" s="51"/>
      <c r="M72790" s="51"/>
    </row>
    <row r="72791" spans="9:13">
      <c r="I72791" s="51"/>
      <c r="M72791" s="51"/>
    </row>
    <row r="72792" spans="9:13">
      <c r="I72792" s="51"/>
      <c r="M72792" s="51"/>
    </row>
    <row r="72793" spans="9:13">
      <c r="I72793" s="51"/>
      <c r="M72793" s="51"/>
    </row>
    <row r="72794" spans="9:13">
      <c r="I72794" s="51"/>
      <c r="M72794" s="51"/>
    </row>
    <row r="72795" spans="9:13">
      <c r="I72795" s="51"/>
      <c r="M72795" s="51"/>
    </row>
    <row r="72796" spans="9:13">
      <c r="I72796" s="51"/>
      <c r="M72796" s="51"/>
    </row>
    <row r="72797" spans="9:13">
      <c r="I72797" s="51"/>
      <c r="M72797" s="51"/>
    </row>
    <row r="72798" spans="9:13">
      <c r="I72798" s="51"/>
      <c r="M72798" s="51"/>
    </row>
    <row r="72799" spans="9:13">
      <c r="I72799" s="51"/>
      <c r="M72799" s="51"/>
    </row>
    <row r="72800" spans="9:13">
      <c r="I72800" s="51"/>
      <c r="M72800" s="51"/>
    </row>
    <row r="72801" spans="9:13">
      <c r="I72801" s="51"/>
      <c r="M72801" s="51"/>
    </row>
    <row r="72802" spans="9:13">
      <c r="I72802" s="51"/>
      <c r="M72802" s="51"/>
    </row>
    <row r="72803" spans="9:13">
      <c r="I72803" s="51"/>
      <c r="M72803" s="51"/>
    </row>
    <row r="72804" spans="9:13">
      <c r="I72804" s="51"/>
      <c r="M72804" s="51"/>
    </row>
    <row r="72805" spans="9:13">
      <c r="I72805" s="51"/>
      <c r="M72805" s="51"/>
    </row>
    <row r="72806" spans="9:13">
      <c r="I72806" s="51"/>
      <c r="M72806" s="51"/>
    </row>
    <row r="72807" spans="9:13">
      <c r="I72807" s="51"/>
      <c r="M72807" s="51"/>
    </row>
    <row r="72808" spans="9:13">
      <c r="I72808" s="51"/>
      <c r="M72808" s="51"/>
    </row>
    <row r="72809" spans="9:13">
      <c r="I72809" s="51"/>
      <c r="M72809" s="51"/>
    </row>
    <row r="72810" spans="9:13">
      <c r="I72810" s="51"/>
      <c r="M72810" s="51"/>
    </row>
    <row r="72811" spans="9:13">
      <c r="I72811" s="51"/>
      <c r="M72811" s="51"/>
    </row>
    <row r="72812" spans="9:13">
      <c r="I72812" s="51"/>
      <c r="M72812" s="51"/>
    </row>
    <row r="72813" spans="9:13">
      <c r="I72813" s="51"/>
      <c r="M72813" s="51"/>
    </row>
    <row r="72814" spans="9:13">
      <c r="I72814" s="51"/>
      <c r="M72814" s="51"/>
    </row>
    <row r="72815" spans="9:13">
      <c r="I72815" s="51"/>
      <c r="M72815" s="51"/>
    </row>
    <row r="72816" spans="9:13">
      <c r="I72816" s="51"/>
      <c r="M72816" s="51"/>
    </row>
    <row r="72817" spans="9:13">
      <c r="I72817" s="51"/>
      <c r="M72817" s="51"/>
    </row>
    <row r="72818" spans="9:13">
      <c r="I72818" s="51"/>
      <c r="M72818" s="51"/>
    </row>
    <row r="72819" spans="9:13">
      <c r="I72819" s="51"/>
      <c r="M72819" s="51"/>
    </row>
    <row r="72820" spans="9:13">
      <c r="I72820" s="51"/>
      <c r="M72820" s="51"/>
    </row>
    <row r="72821" spans="9:13">
      <c r="I72821" s="51"/>
      <c r="M72821" s="51"/>
    </row>
    <row r="72822" spans="9:13">
      <c r="I72822" s="51"/>
      <c r="M72822" s="51"/>
    </row>
    <row r="72823" spans="9:13">
      <c r="I72823" s="51"/>
      <c r="M72823" s="51"/>
    </row>
    <row r="72824" spans="9:13">
      <c r="I72824" s="51"/>
      <c r="M72824" s="51"/>
    </row>
    <row r="72825" spans="9:13">
      <c r="I72825" s="51"/>
      <c r="M72825" s="51"/>
    </row>
    <row r="72826" spans="9:13">
      <c r="I72826" s="51"/>
      <c r="M72826" s="51"/>
    </row>
    <row r="72827" spans="9:13">
      <c r="I72827" s="51"/>
      <c r="M72827" s="51"/>
    </row>
    <row r="72828" spans="9:13">
      <c r="I72828" s="51"/>
      <c r="M72828" s="51"/>
    </row>
    <row r="72829" spans="9:13">
      <c r="I72829" s="51"/>
      <c r="M72829" s="51"/>
    </row>
    <row r="72830" spans="9:13">
      <c r="I72830" s="51"/>
      <c r="M72830" s="51"/>
    </row>
    <row r="72831" spans="9:13">
      <c r="I72831" s="51"/>
      <c r="M72831" s="51"/>
    </row>
    <row r="72832" spans="9:13">
      <c r="I72832" s="51"/>
      <c r="M72832" s="51"/>
    </row>
    <row r="72833" spans="9:13">
      <c r="I72833" s="51"/>
      <c r="M72833" s="51"/>
    </row>
    <row r="72834" spans="9:13">
      <c r="I72834" s="51"/>
      <c r="M72834" s="51"/>
    </row>
    <row r="72835" spans="9:13">
      <c r="I72835" s="51"/>
      <c r="M72835" s="51"/>
    </row>
    <row r="72836" spans="9:13">
      <c r="I72836" s="51"/>
      <c r="M72836" s="51"/>
    </row>
    <row r="72837" spans="9:13">
      <c r="I72837" s="51"/>
      <c r="M72837" s="51"/>
    </row>
    <row r="72838" spans="9:13">
      <c r="I72838" s="51"/>
      <c r="M72838" s="51"/>
    </row>
    <row r="72839" spans="9:13">
      <c r="I72839" s="51"/>
      <c r="M72839" s="51"/>
    </row>
    <row r="72840" spans="9:13">
      <c r="I72840" s="51"/>
      <c r="M72840" s="51"/>
    </row>
    <row r="72841" spans="9:13">
      <c r="I72841" s="51"/>
      <c r="M72841" s="51"/>
    </row>
    <row r="72842" spans="9:13">
      <c r="I72842" s="51"/>
      <c r="M72842" s="51"/>
    </row>
    <row r="72843" spans="9:13">
      <c r="I72843" s="51"/>
      <c r="M72843" s="51"/>
    </row>
    <row r="72844" spans="9:13">
      <c r="I72844" s="51"/>
      <c r="M72844" s="51"/>
    </row>
    <row r="72845" spans="9:13">
      <c r="I72845" s="51"/>
      <c r="M72845" s="51"/>
    </row>
    <row r="72846" spans="9:13">
      <c r="I72846" s="51"/>
      <c r="M72846" s="51"/>
    </row>
    <row r="72847" spans="9:13">
      <c r="I72847" s="51"/>
      <c r="M72847" s="51"/>
    </row>
    <row r="72848" spans="9:13">
      <c r="I72848" s="51"/>
      <c r="M72848" s="51"/>
    </row>
    <row r="72849" spans="9:13">
      <c r="I72849" s="51"/>
      <c r="M72849" s="51"/>
    </row>
    <row r="72850" spans="9:13">
      <c r="I72850" s="51"/>
      <c r="M72850" s="51"/>
    </row>
    <row r="72851" spans="9:13">
      <c r="I72851" s="51"/>
      <c r="M72851" s="51"/>
    </row>
    <row r="72852" spans="9:13">
      <c r="I72852" s="51"/>
      <c r="M72852" s="51"/>
    </row>
    <row r="72853" spans="9:13">
      <c r="I72853" s="51"/>
      <c r="M72853" s="51"/>
    </row>
    <row r="72854" spans="9:13">
      <c r="I72854" s="51"/>
      <c r="M72854" s="51"/>
    </row>
    <row r="72855" spans="9:13">
      <c r="I72855" s="51"/>
      <c r="M72855" s="51"/>
    </row>
    <row r="72856" spans="9:13">
      <c r="I72856" s="51"/>
      <c r="M72856" s="51"/>
    </row>
    <row r="72857" spans="9:13">
      <c r="I72857" s="51"/>
      <c r="M72857" s="51"/>
    </row>
    <row r="72858" spans="9:13">
      <c r="I72858" s="51"/>
      <c r="M72858" s="51"/>
    </row>
    <row r="72859" spans="9:13">
      <c r="I72859" s="51"/>
      <c r="M72859" s="51"/>
    </row>
    <row r="72860" spans="9:13">
      <c r="I72860" s="51"/>
      <c r="M72860" s="51"/>
    </row>
    <row r="72861" spans="9:13">
      <c r="I72861" s="51"/>
      <c r="M72861" s="51"/>
    </row>
    <row r="72862" spans="9:13">
      <c r="I72862" s="51"/>
      <c r="M72862" s="51"/>
    </row>
    <row r="72863" spans="9:13">
      <c r="I72863" s="51"/>
      <c r="M72863" s="51"/>
    </row>
    <row r="72864" spans="9:13">
      <c r="I72864" s="51"/>
      <c r="M72864" s="51"/>
    </row>
    <row r="72865" spans="9:13">
      <c r="I72865" s="51"/>
      <c r="M72865" s="51"/>
    </row>
    <row r="72866" spans="9:13">
      <c r="I72866" s="51"/>
      <c r="M72866" s="51"/>
    </row>
    <row r="72867" spans="9:13">
      <c r="I72867" s="51"/>
      <c r="M72867" s="51"/>
    </row>
    <row r="72868" spans="9:13">
      <c r="I72868" s="51"/>
      <c r="M72868" s="51"/>
    </row>
    <row r="72869" spans="9:13">
      <c r="I72869" s="51"/>
      <c r="M72869" s="51"/>
    </row>
    <row r="72870" spans="9:13">
      <c r="I72870" s="51"/>
      <c r="M72870" s="51"/>
    </row>
    <row r="72871" spans="9:13">
      <c r="I72871" s="51"/>
      <c r="M72871" s="51"/>
    </row>
    <row r="72872" spans="9:13">
      <c r="I72872" s="51"/>
      <c r="M72872" s="51"/>
    </row>
    <row r="72873" spans="9:13">
      <c r="I72873" s="51"/>
      <c r="M72873" s="51"/>
    </row>
    <row r="72874" spans="9:13">
      <c r="I72874" s="51"/>
      <c r="M72874" s="51"/>
    </row>
    <row r="72875" spans="9:13">
      <c r="I72875" s="51"/>
      <c r="M72875" s="51"/>
    </row>
    <row r="72876" spans="9:13">
      <c r="I72876" s="51"/>
      <c r="M72876" s="51"/>
    </row>
    <row r="72877" spans="9:13">
      <c r="I72877" s="51"/>
      <c r="M72877" s="51"/>
    </row>
    <row r="72878" spans="9:13">
      <c r="I72878" s="51"/>
      <c r="M72878" s="51"/>
    </row>
    <row r="72879" spans="9:13">
      <c r="I72879" s="51"/>
      <c r="M72879" s="51"/>
    </row>
    <row r="72880" spans="9:13">
      <c r="I72880" s="51"/>
      <c r="M72880" s="51"/>
    </row>
    <row r="72881" spans="9:13">
      <c r="I72881" s="51"/>
      <c r="M72881" s="51"/>
    </row>
    <row r="72882" spans="9:13">
      <c r="I72882" s="51"/>
      <c r="M72882" s="51"/>
    </row>
    <row r="72883" spans="9:13">
      <c r="I72883" s="51"/>
      <c r="M72883" s="51"/>
    </row>
    <row r="72884" spans="9:13">
      <c r="I72884" s="51"/>
      <c r="M72884" s="51"/>
    </row>
    <row r="72885" spans="9:13">
      <c r="I72885" s="51"/>
      <c r="M72885" s="51"/>
    </row>
    <row r="72886" spans="9:13">
      <c r="I72886" s="51"/>
      <c r="M72886" s="51"/>
    </row>
    <row r="72887" spans="9:13">
      <c r="I72887" s="51"/>
      <c r="M72887" s="51"/>
    </row>
    <row r="72888" spans="9:13">
      <c r="I72888" s="51"/>
      <c r="M72888" s="51"/>
    </row>
    <row r="72889" spans="9:13">
      <c r="I72889" s="51"/>
      <c r="M72889" s="51"/>
    </row>
    <row r="72890" spans="9:13">
      <c r="I72890" s="51"/>
      <c r="M72890" s="51"/>
    </row>
    <row r="72891" spans="9:13">
      <c r="I72891" s="51"/>
      <c r="M72891" s="51"/>
    </row>
    <row r="72892" spans="9:13">
      <c r="I72892" s="51"/>
      <c r="M72892" s="51"/>
    </row>
    <row r="72893" spans="9:13">
      <c r="I72893" s="51"/>
      <c r="M72893" s="51"/>
    </row>
    <row r="72894" spans="9:13">
      <c r="I72894" s="51"/>
      <c r="M72894" s="51"/>
    </row>
    <row r="72895" spans="9:13">
      <c r="I72895" s="51"/>
      <c r="M72895" s="51"/>
    </row>
    <row r="72896" spans="9:13">
      <c r="I72896" s="51"/>
      <c r="M72896" s="51"/>
    </row>
    <row r="72897" spans="9:13">
      <c r="I72897" s="51"/>
      <c r="M72897" s="51"/>
    </row>
    <row r="72898" spans="9:13">
      <c r="I72898" s="51"/>
      <c r="M72898" s="51"/>
    </row>
    <row r="72899" spans="9:13">
      <c r="I72899" s="51"/>
      <c r="M72899" s="51"/>
    </row>
    <row r="72900" spans="9:13">
      <c r="I72900" s="51"/>
      <c r="M72900" s="51"/>
    </row>
    <row r="72901" spans="9:13">
      <c r="I72901" s="51"/>
      <c r="M72901" s="51"/>
    </row>
    <row r="72902" spans="9:13">
      <c r="I72902" s="51"/>
      <c r="M72902" s="51"/>
    </row>
    <row r="72903" spans="9:13">
      <c r="I72903" s="51"/>
      <c r="M72903" s="51"/>
    </row>
    <row r="72904" spans="9:13">
      <c r="I72904" s="51"/>
      <c r="M72904" s="51"/>
    </row>
    <row r="72905" spans="9:13">
      <c r="I72905" s="51"/>
      <c r="M72905" s="51"/>
    </row>
    <row r="72906" spans="9:13">
      <c r="I72906" s="51"/>
      <c r="M72906" s="51"/>
    </row>
    <row r="72907" spans="9:13">
      <c r="I72907" s="51"/>
      <c r="M72907" s="51"/>
    </row>
    <row r="72908" spans="9:13">
      <c r="I72908" s="51"/>
      <c r="M72908" s="51"/>
    </row>
    <row r="72909" spans="9:13">
      <c r="I72909" s="51"/>
      <c r="M72909" s="51"/>
    </row>
    <row r="72910" spans="9:13">
      <c r="I72910" s="51"/>
      <c r="M72910" s="51"/>
    </row>
    <row r="72911" spans="9:13">
      <c r="I72911" s="51"/>
      <c r="M72911" s="51"/>
    </row>
    <row r="72912" spans="9:13">
      <c r="I72912" s="51"/>
      <c r="M72912" s="51"/>
    </row>
    <row r="72913" spans="9:13">
      <c r="I72913" s="51"/>
      <c r="M72913" s="51"/>
    </row>
    <row r="72914" spans="9:13">
      <c r="I72914" s="51"/>
      <c r="M72914" s="51"/>
    </row>
    <row r="72915" spans="9:13">
      <c r="I72915" s="51"/>
      <c r="M72915" s="51"/>
    </row>
    <row r="72916" spans="9:13">
      <c r="I72916" s="51"/>
      <c r="M72916" s="51"/>
    </row>
    <row r="72917" spans="9:13">
      <c r="I72917" s="51"/>
      <c r="M72917" s="51"/>
    </row>
    <row r="72918" spans="9:13">
      <c r="I72918" s="51"/>
      <c r="M72918" s="51"/>
    </row>
    <row r="72919" spans="9:13">
      <c r="I72919" s="51"/>
      <c r="M72919" s="51"/>
    </row>
    <row r="72920" spans="9:13">
      <c r="I72920" s="51"/>
      <c r="M72920" s="51"/>
    </row>
    <row r="72921" spans="9:13">
      <c r="I72921" s="51"/>
      <c r="M72921" s="51"/>
    </row>
    <row r="72922" spans="9:13">
      <c r="I72922" s="51"/>
      <c r="M72922" s="51"/>
    </row>
    <row r="72923" spans="9:13">
      <c r="I72923" s="51"/>
      <c r="M72923" s="51"/>
    </row>
    <row r="72924" spans="9:13">
      <c r="I72924" s="51"/>
      <c r="M72924" s="51"/>
    </row>
    <row r="72925" spans="9:13">
      <c r="I72925" s="51"/>
      <c r="M72925" s="51"/>
    </row>
    <row r="72926" spans="9:13">
      <c r="I72926" s="51"/>
      <c r="M72926" s="51"/>
    </row>
    <row r="72927" spans="9:13">
      <c r="I72927" s="51"/>
      <c r="M72927" s="51"/>
    </row>
    <row r="72928" spans="9:13">
      <c r="I72928" s="51"/>
      <c r="M72928" s="51"/>
    </row>
    <row r="72929" spans="9:13">
      <c r="I72929" s="51"/>
      <c r="M72929" s="51"/>
    </row>
    <row r="72930" spans="9:13">
      <c r="I72930" s="51"/>
      <c r="M72930" s="51"/>
    </row>
    <row r="72931" spans="9:13">
      <c r="I72931" s="51"/>
      <c r="M72931" s="51"/>
    </row>
    <row r="72932" spans="9:13">
      <c r="I72932" s="51"/>
      <c r="M72932" s="51"/>
    </row>
    <row r="72933" spans="9:13">
      <c r="I72933" s="51"/>
      <c r="M72933" s="51"/>
    </row>
    <row r="72934" spans="9:13">
      <c r="I72934" s="51"/>
      <c r="M72934" s="51"/>
    </row>
    <row r="72935" spans="9:13">
      <c r="I72935" s="51"/>
      <c r="M72935" s="51"/>
    </row>
    <row r="72936" spans="9:13">
      <c r="I72936" s="51"/>
      <c r="M72936" s="51"/>
    </row>
    <row r="72937" spans="9:13">
      <c r="I72937" s="51"/>
      <c r="M72937" s="51"/>
    </row>
    <row r="72938" spans="9:13">
      <c r="I72938" s="51"/>
      <c r="M72938" s="51"/>
    </row>
    <row r="72939" spans="9:13">
      <c r="I72939" s="51"/>
      <c r="M72939" s="51"/>
    </row>
    <row r="72940" spans="9:13">
      <c r="I72940" s="51"/>
      <c r="M72940" s="51"/>
    </row>
    <row r="72941" spans="9:13">
      <c r="I72941" s="51"/>
      <c r="M72941" s="51"/>
    </row>
    <row r="72942" spans="9:13">
      <c r="I72942" s="51"/>
      <c r="M72942" s="51"/>
    </row>
    <row r="72943" spans="9:13">
      <c r="I72943" s="51"/>
      <c r="M72943" s="51"/>
    </row>
    <row r="72944" spans="9:13">
      <c r="I72944" s="51"/>
      <c r="M72944" s="51"/>
    </row>
    <row r="72945" spans="9:13">
      <c r="I72945" s="51"/>
      <c r="M72945" s="51"/>
    </row>
    <row r="72946" spans="9:13">
      <c r="I72946" s="51"/>
      <c r="M72946" s="51"/>
    </row>
    <row r="72947" spans="9:13">
      <c r="I72947" s="51"/>
      <c r="M72947" s="51"/>
    </row>
    <row r="72948" spans="9:13">
      <c r="I72948" s="51"/>
      <c r="M72948" s="51"/>
    </row>
    <row r="72949" spans="9:13">
      <c r="I72949" s="51"/>
      <c r="M72949" s="51"/>
    </row>
    <row r="72950" spans="9:13">
      <c r="I72950" s="51"/>
      <c r="M72950" s="51"/>
    </row>
    <row r="72951" spans="9:13">
      <c r="I72951" s="51"/>
      <c r="M72951" s="51"/>
    </row>
    <row r="72952" spans="9:13">
      <c r="I72952" s="51"/>
      <c r="M72952" s="51"/>
    </row>
    <row r="72953" spans="9:13">
      <c r="I72953" s="51"/>
      <c r="M72953" s="51"/>
    </row>
    <row r="72954" spans="9:13">
      <c r="I72954" s="51"/>
      <c r="M72954" s="51"/>
    </row>
    <row r="72955" spans="9:13">
      <c r="I72955" s="51"/>
      <c r="M72955" s="51"/>
    </row>
    <row r="72956" spans="9:13">
      <c r="I72956" s="51"/>
      <c r="M72956" s="51"/>
    </row>
    <row r="72957" spans="9:13">
      <c r="I72957" s="51"/>
      <c r="M72957" s="51"/>
    </row>
    <row r="72958" spans="9:13">
      <c r="I72958" s="51"/>
      <c r="M72958" s="51"/>
    </row>
    <row r="72959" spans="9:13">
      <c r="I72959" s="51"/>
      <c r="M72959" s="51"/>
    </row>
    <row r="72960" spans="9:13">
      <c r="I72960" s="51"/>
      <c r="M72960" s="51"/>
    </row>
    <row r="72961" spans="9:13">
      <c r="I72961" s="51"/>
      <c r="M72961" s="51"/>
    </row>
    <row r="72962" spans="9:13">
      <c r="I72962" s="51"/>
      <c r="M72962" s="51"/>
    </row>
    <row r="72963" spans="9:13">
      <c r="I72963" s="51"/>
      <c r="M72963" s="51"/>
    </row>
    <row r="72964" spans="9:13">
      <c r="I72964" s="51"/>
      <c r="M72964" s="51"/>
    </row>
    <row r="72965" spans="9:13">
      <c r="I72965" s="51"/>
      <c r="M72965" s="51"/>
    </row>
    <row r="72966" spans="9:13">
      <c r="I72966" s="51"/>
      <c r="M72966" s="51"/>
    </row>
    <row r="72967" spans="9:13">
      <c r="I72967" s="51"/>
      <c r="M72967" s="51"/>
    </row>
    <row r="72968" spans="9:13">
      <c r="I72968" s="51"/>
      <c r="M72968" s="51"/>
    </row>
    <row r="72969" spans="9:13">
      <c r="I72969" s="51"/>
      <c r="M72969" s="51"/>
    </row>
    <row r="72970" spans="9:13">
      <c r="I72970" s="51"/>
      <c r="M72970" s="51"/>
    </row>
    <row r="72971" spans="9:13">
      <c r="I72971" s="51"/>
      <c r="M72971" s="51"/>
    </row>
    <row r="72972" spans="9:13">
      <c r="I72972" s="51"/>
      <c r="M72972" s="51"/>
    </row>
    <row r="72973" spans="9:13">
      <c r="I72973" s="51"/>
      <c r="M72973" s="51"/>
    </row>
    <row r="72974" spans="9:13">
      <c r="I72974" s="51"/>
      <c r="M72974" s="51"/>
    </row>
    <row r="72975" spans="9:13">
      <c r="I72975" s="51"/>
      <c r="M72975" s="51"/>
    </row>
    <row r="72976" spans="9:13">
      <c r="I72976" s="51"/>
      <c r="M72976" s="51"/>
    </row>
    <row r="72977" spans="9:13">
      <c r="I72977" s="51"/>
      <c r="M72977" s="51"/>
    </row>
    <row r="72978" spans="9:13">
      <c r="I72978" s="51"/>
      <c r="M72978" s="51"/>
    </row>
    <row r="72979" spans="9:13">
      <c r="I72979" s="51"/>
      <c r="M72979" s="51"/>
    </row>
    <row r="72980" spans="9:13">
      <c r="I72980" s="51"/>
      <c r="M72980" s="51"/>
    </row>
    <row r="72981" spans="9:13">
      <c r="I72981" s="51"/>
      <c r="M72981" s="51"/>
    </row>
    <row r="72982" spans="9:13">
      <c r="I72982" s="51"/>
      <c r="M72982" s="51"/>
    </row>
    <row r="72983" spans="9:13">
      <c r="I72983" s="51"/>
      <c r="M72983" s="51"/>
    </row>
    <row r="72984" spans="9:13">
      <c r="I72984" s="51"/>
      <c r="M72984" s="51"/>
    </row>
    <row r="72985" spans="9:13">
      <c r="I72985" s="51"/>
      <c r="M72985" s="51"/>
    </row>
    <row r="72986" spans="9:13">
      <c r="I72986" s="51"/>
      <c r="M72986" s="51"/>
    </row>
    <row r="72987" spans="9:13">
      <c r="I72987" s="51"/>
      <c r="M72987" s="51"/>
    </row>
    <row r="72988" spans="9:13">
      <c r="I72988" s="51"/>
      <c r="M72988" s="51"/>
    </row>
    <row r="72989" spans="9:13">
      <c r="I72989" s="51"/>
      <c r="M72989" s="51"/>
    </row>
    <row r="72990" spans="9:13">
      <c r="I72990" s="51"/>
      <c r="M72990" s="51"/>
    </row>
    <row r="72991" spans="9:13">
      <c r="I72991" s="51"/>
      <c r="M72991" s="51"/>
    </row>
    <row r="72992" spans="9:13">
      <c r="I72992" s="51"/>
      <c r="M72992" s="51"/>
    </row>
    <row r="72993" spans="9:13">
      <c r="I72993" s="51"/>
      <c r="M72993" s="51"/>
    </row>
    <row r="72994" spans="9:13">
      <c r="I72994" s="51"/>
      <c r="M72994" s="51"/>
    </row>
    <row r="72995" spans="9:13">
      <c r="I72995" s="51"/>
      <c r="M72995" s="51"/>
    </row>
    <row r="72996" spans="9:13">
      <c r="I72996" s="51"/>
      <c r="M72996" s="51"/>
    </row>
    <row r="72997" spans="9:13">
      <c r="I72997" s="51"/>
      <c r="M72997" s="51"/>
    </row>
    <row r="72998" spans="9:13">
      <c r="I72998" s="51"/>
      <c r="M72998" s="51"/>
    </row>
    <row r="72999" spans="9:13">
      <c r="I72999" s="51"/>
      <c r="M72999" s="51"/>
    </row>
    <row r="73000" spans="9:13">
      <c r="I73000" s="51"/>
      <c r="M73000" s="51"/>
    </row>
    <row r="73001" spans="9:13">
      <c r="I73001" s="51"/>
      <c r="M73001" s="51"/>
    </row>
    <row r="73002" spans="9:13">
      <c r="I73002" s="51"/>
      <c r="M73002" s="51"/>
    </row>
    <row r="73003" spans="9:13">
      <c r="I73003" s="51"/>
      <c r="M73003" s="51"/>
    </row>
    <row r="73004" spans="9:13">
      <c r="I73004" s="51"/>
      <c r="M73004" s="51"/>
    </row>
    <row r="73005" spans="9:13">
      <c r="I73005" s="51"/>
      <c r="M73005" s="51"/>
    </row>
    <row r="73006" spans="9:13">
      <c r="I73006" s="51"/>
      <c r="M73006" s="51"/>
    </row>
    <row r="73007" spans="9:13">
      <c r="I73007" s="51"/>
      <c r="M73007" s="51"/>
    </row>
    <row r="73008" spans="9:13">
      <c r="I73008" s="51"/>
      <c r="M73008" s="51"/>
    </row>
    <row r="73009" spans="9:13">
      <c r="I73009" s="51"/>
      <c r="M73009" s="51"/>
    </row>
    <row r="73010" spans="9:13">
      <c r="I73010" s="51"/>
      <c r="M73010" s="51"/>
    </row>
    <row r="73011" spans="9:13">
      <c r="I73011" s="51"/>
      <c r="M73011" s="51"/>
    </row>
    <row r="73012" spans="9:13">
      <c r="I73012" s="51"/>
      <c r="M73012" s="51"/>
    </row>
    <row r="73013" spans="9:13">
      <c r="I73013" s="51"/>
      <c r="M73013" s="51"/>
    </row>
    <row r="73014" spans="9:13">
      <c r="I73014" s="51"/>
      <c r="M73014" s="51"/>
    </row>
    <row r="73015" spans="9:13">
      <c r="I73015" s="51"/>
      <c r="M73015" s="51"/>
    </row>
    <row r="73016" spans="9:13">
      <c r="I73016" s="51"/>
      <c r="M73016" s="51"/>
    </row>
    <row r="73017" spans="9:13">
      <c r="I73017" s="51"/>
      <c r="M73017" s="51"/>
    </row>
    <row r="73018" spans="9:13">
      <c r="I73018" s="51"/>
      <c r="M73018" s="51"/>
    </row>
    <row r="73019" spans="9:13">
      <c r="I73019" s="51"/>
      <c r="M73019" s="51"/>
    </row>
    <row r="73020" spans="9:13">
      <c r="I73020" s="51"/>
      <c r="M73020" s="51"/>
    </row>
    <row r="73021" spans="9:13">
      <c r="I73021" s="51"/>
      <c r="M73021" s="51"/>
    </row>
    <row r="73022" spans="9:13">
      <c r="I73022" s="51"/>
      <c r="M73022" s="51"/>
    </row>
    <row r="73023" spans="9:13">
      <c r="I73023" s="51"/>
      <c r="M73023" s="51"/>
    </row>
    <row r="73024" spans="9:13">
      <c r="I73024" s="51"/>
      <c r="M73024" s="51"/>
    </row>
    <row r="73025" spans="9:13">
      <c r="I73025" s="51"/>
      <c r="M73025" s="51"/>
    </row>
    <row r="73026" spans="9:13">
      <c r="I73026" s="51"/>
      <c r="M73026" s="51"/>
    </row>
    <row r="73027" spans="9:13">
      <c r="I73027" s="51"/>
      <c r="M73027" s="51"/>
    </row>
    <row r="73028" spans="9:13">
      <c r="I73028" s="51"/>
      <c r="M73028" s="51"/>
    </row>
    <row r="73029" spans="9:13">
      <c r="I73029" s="51"/>
      <c r="M73029" s="51"/>
    </row>
    <row r="73030" spans="9:13">
      <c r="I73030" s="51"/>
      <c r="M73030" s="51"/>
    </row>
    <row r="73031" spans="9:13">
      <c r="I73031" s="51"/>
      <c r="M73031" s="51"/>
    </row>
    <row r="73032" spans="9:13">
      <c r="I73032" s="51"/>
      <c r="M73032" s="51"/>
    </row>
    <row r="73033" spans="9:13">
      <c r="I73033" s="51"/>
      <c r="M73033" s="51"/>
    </row>
    <row r="73034" spans="9:13">
      <c r="I73034" s="51"/>
      <c r="M73034" s="51"/>
    </row>
    <row r="73035" spans="9:13">
      <c r="I73035" s="51"/>
      <c r="M73035" s="51"/>
    </row>
    <row r="73036" spans="9:13">
      <c r="I73036" s="51"/>
      <c r="M73036" s="51"/>
    </row>
    <row r="73037" spans="9:13">
      <c r="I73037" s="51"/>
      <c r="M73037" s="51"/>
    </row>
    <row r="73038" spans="9:13">
      <c r="I73038" s="51"/>
      <c r="M73038" s="51"/>
    </row>
    <row r="73039" spans="9:13">
      <c r="I73039" s="51"/>
      <c r="M73039" s="51"/>
    </row>
    <row r="73040" spans="9:13">
      <c r="I73040" s="51"/>
      <c r="M73040" s="51"/>
    </row>
    <row r="73041" spans="9:13">
      <c r="I73041" s="51"/>
      <c r="M73041" s="51"/>
    </row>
    <row r="73042" spans="9:13">
      <c r="I73042" s="51"/>
      <c r="M73042" s="51"/>
    </row>
    <row r="73043" spans="9:13">
      <c r="I73043" s="51"/>
      <c r="M73043" s="51"/>
    </row>
    <row r="73044" spans="9:13">
      <c r="I73044" s="51"/>
      <c r="M73044" s="51"/>
    </row>
    <row r="73045" spans="9:13">
      <c r="I73045" s="51"/>
      <c r="M73045" s="51"/>
    </row>
    <row r="73046" spans="9:13">
      <c r="I73046" s="51"/>
      <c r="M73046" s="51"/>
    </row>
    <row r="73047" spans="9:13">
      <c r="I73047" s="51"/>
      <c r="M73047" s="51"/>
    </row>
    <row r="73048" spans="9:13">
      <c r="I73048" s="51"/>
      <c r="M73048" s="51"/>
    </row>
    <row r="73049" spans="9:13">
      <c r="I73049" s="51"/>
      <c r="M73049" s="51"/>
    </row>
    <row r="73050" spans="9:13">
      <c r="I73050" s="51"/>
      <c r="M73050" s="51"/>
    </row>
    <row r="73051" spans="9:13">
      <c r="I73051" s="51"/>
      <c r="M73051" s="51"/>
    </row>
    <row r="73052" spans="9:13">
      <c r="I73052" s="51"/>
      <c r="M73052" s="51"/>
    </row>
    <row r="73053" spans="9:13">
      <c r="I73053" s="51"/>
      <c r="M73053" s="51"/>
    </row>
    <row r="73054" spans="9:13">
      <c r="I73054" s="51"/>
      <c r="M73054" s="51"/>
    </row>
    <row r="73055" spans="9:13">
      <c r="I73055" s="51"/>
      <c r="M73055" s="51"/>
    </row>
    <row r="73056" spans="9:13">
      <c r="I73056" s="51"/>
      <c r="M73056" s="51"/>
    </row>
    <row r="73057" spans="9:13">
      <c r="I73057" s="51"/>
      <c r="M73057" s="51"/>
    </row>
    <row r="73058" spans="9:13">
      <c r="I73058" s="51"/>
      <c r="M73058" s="51"/>
    </row>
    <row r="73059" spans="9:13">
      <c r="I73059" s="51"/>
      <c r="M73059" s="51"/>
    </row>
    <row r="73060" spans="9:13">
      <c r="I73060" s="51"/>
      <c r="M73060" s="51"/>
    </row>
    <row r="73061" spans="9:13">
      <c r="I73061" s="51"/>
      <c r="M73061" s="51"/>
    </row>
    <row r="73062" spans="9:13">
      <c r="I73062" s="51"/>
      <c r="M73062" s="51"/>
    </row>
    <row r="73063" spans="9:13">
      <c r="I73063" s="51"/>
      <c r="M73063" s="51"/>
    </row>
    <row r="73064" spans="9:13">
      <c r="I73064" s="51"/>
      <c r="M73064" s="51"/>
    </row>
    <row r="73065" spans="9:13">
      <c r="I73065" s="51"/>
      <c r="M73065" s="51"/>
    </row>
    <row r="73066" spans="9:13">
      <c r="I73066" s="51"/>
      <c r="M73066" s="51"/>
    </row>
    <row r="73067" spans="9:13">
      <c r="I73067" s="51"/>
      <c r="M73067" s="51"/>
    </row>
    <row r="73068" spans="9:13">
      <c r="I73068" s="51"/>
      <c r="M73068" s="51"/>
    </row>
    <row r="73069" spans="9:13">
      <c r="I73069" s="51"/>
      <c r="M73069" s="51"/>
    </row>
    <row r="73070" spans="9:13">
      <c r="I73070" s="51"/>
      <c r="M73070" s="51"/>
    </row>
    <row r="73071" spans="9:13">
      <c r="I73071" s="51"/>
      <c r="M73071" s="51"/>
    </row>
    <row r="73072" spans="9:13">
      <c r="I73072" s="51"/>
      <c r="M73072" s="51"/>
    </row>
    <row r="73073" spans="9:13">
      <c r="I73073" s="51"/>
      <c r="M73073" s="51"/>
    </row>
    <row r="73074" spans="9:13">
      <c r="I73074" s="51"/>
      <c r="M73074" s="51"/>
    </row>
    <row r="73075" spans="9:13">
      <c r="I73075" s="51"/>
      <c r="M73075" s="51"/>
    </row>
    <row r="73076" spans="9:13">
      <c r="I73076" s="51"/>
      <c r="M73076" s="51"/>
    </row>
    <row r="73077" spans="9:13">
      <c r="I73077" s="51"/>
      <c r="M73077" s="51"/>
    </row>
    <row r="73078" spans="9:13">
      <c r="I73078" s="51"/>
      <c r="M73078" s="51"/>
    </row>
    <row r="73079" spans="9:13">
      <c r="I73079" s="51"/>
      <c r="M73079" s="51"/>
    </row>
    <row r="73080" spans="9:13">
      <c r="I73080" s="51"/>
      <c r="M73080" s="51"/>
    </row>
    <row r="73081" spans="9:13">
      <c r="I73081" s="51"/>
      <c r="M73081" s="51"/>
    </row>
    <row r="73082" spans="9:13">
      <c r="I73082" s="51"/>
      <c r="M73082" s="51"/>
    </row>
    <row r="73083" spans="9:13">
      <c r="I73083" s="51"/>
      <c r="M73083" s="51"/>
    </row>
    <row r="73084" spans="9:13">
      <c r="I73084" s="51"/>
      <c r="M73084" s="51"/>
    </row>
    <row r="73085" spans="9:13">
      <c r="I73085" s="51"/>
      <c r="M73085" s="51"/>
    </row>
    <row r="73086" spans="9:13">
      <c r="I73086" s="51"/>
      <c r="M73086" s="51"/>
    </row>
    <row r="73087" spans="9:13">
      <c r="I73087" s="51"/>
      <c r="M73087" s="51"/>
    </row>
    <row r="73088" spans="9:13">
      <c r="I73088" s="51"/>
      <c r="M73088" s="51"/>
    </row>
    <row r="73089" spans="9:13">
      <c r="I73089" s="51"/>
      <c r="M73089" s="51"/>
    </row>
    <row r="73090" spans="9:13">
      <c r="I73090" s="51"/>
      <c r="M73090" s="51"/>
    </row>
    <row r="73091" spans="9:13">
      <c r="I73091" s="51"/>
      <c r="M73091" s="51"/>
    </row>
    <row r="73092" spans="9:13">
      <c r="I73092" s="51"/>
      <c r="M73092" s="51"/>
    </row>
    <row r="73093" spans="9:13">
      <c r="I73093" s="51"/>
      <c r="M73093" s="51"/>
    </row>
    <row r="73094" spans="9:13">
      <c r="I73094" s="51"/>
      <c r="M73094" s="51"/>
    </row>
    <row r="73095" spans="9:13">
      <c r="I73095" s="51"/>
      <c r="M73095" s="51"/>
    </row>
    <row r="73096" spans="9:13">
      <c r="I73096" s="51"/>
      <c r="M73096" s="51"/>
    </row>
    <row r="73097" spans="9:13">
      <c r="I73097" s="51"/>
      <c r="M73097" s="51"/>
    </row>
    <row r="73098" spans="9:13">
      <c r="I73098" s="51"/>
      <c r="M73098" s="51"/>
    </row>
    <row r="73099" spans="9:13">
      <c r="I73099" s="51"/>
      <c r="M73099" s="51"/>
    </row>
    <row r="73100" spans="9:13">
      <c r="I73100" s="51"/>
      <c r="M73100" s="51"/>
    </row>
    <row r="73101" spans="9:13">
      <c r="I73101" s="51"/>
      <c r="M73101" s="51"/>
    </row>
    <row r="73102" spans="9:13">
      <c r="I73102" s="51"/>
      <c r="M73102" s="51"/>
    </row>
    <row r="73103" spans="9:13">
      <c r="I73103" s="51"/>
      <c r="M73103" s="51"/>
    </row>
    <row r="73104" spans="9:13">
      <c r="I73104" s="51"/>
      <c r="M73104" s="51"/>
    </row>
    <row r="73105" spans="9:13">
      <c r="I73105" s="51"/>
      <c r="M73105" s="51"/>
    </row>
    <row r="73106" spans="9:13">
      <c r="I73106" s="51"/>
      <c r="M73106" s="51"/>
    </row>
    <row r="73107" spans="9:13">
      <c r="I73107" s="51"/>
      <c r="M73107" s="51"/>
    </row>
    <row r="73108" spans="9:13">
      <c r="I73108" s="51"/>
      <c r="M73108" s="51"/>
    </row>
    <row r="73109" spans="9:13">
      <c r="I73109" s="51"/>
      <c r="M73109" s="51"/>
    </row>
    <row r="73110" spans="9:13">
      <c r="I73110" s="51"/>
      <c r="M73110" s="51"/>
    </row>
    <row r="73111" spans="9:13">
      <c r="I73111" s="51"/>
      <c r="M73111" s="51"/>
    </row>
    <row r="73112" spans="9:13">
      <c r="I73112" s="51"/>
      <c r="M73112" s="51"/>
    </row>
    <row r="73113" spans="9:13">
      <c r="I73113" s="51"/>
      <c r="M73113" s="51"/>
    </row>
    <row r="73114" spans="9:13">
      <c r="I73114" s="51"/>
      <c r="M73114" s="51"/>
    </row>
    <row r="73115" spans="9:13">
      <c r="I73115" s="51"/>
      <c r="M73115" s="51"/>
    </row>
    <row r="73116" spans="9:13">
      <c r="I73116" s="51"/>
      <c r="M73116" s="51"/>
    </row>
    <row r="73117" spans="9:13">
      <c r="I73117" s="51"/>
      <c r="M73117" s="51"/>
    </row>
    <row r="73118" spans="9:13">
      <c r="I73118" s="51"/>
      <c r="M73118" s="51"/>
    </row>
    <row r="73119" spans="9:13">
      <c r="I73119" s="51"/>
      <c r="M73119" s="51"/>
    </row>
    <row r="73120" spans="9:13">
      <c r="I73120" s="51"/>
      <c r="M73120" s="51"/>
    </row>
    <row r="73121" spans="9:13">
      <c r="I73121" s="51"/>
      <c r="M73121" s="51"/>
    </row>
    <row r="73122" spans="9:13">
      <c r="I73122" s="51"/>
      <c r="M73122" s="51"/>
    </row>
    <row r="73123" spans="9:13">
      <c r="I73123" s="51"/>
      <c r="M73123" s="51"/>
    </row>
    <row r="73124" spans="9:13">
      <c r="I73124" s="51"/>
      <c r="M73124" s="51"/>
    </row>
    <row r="73125" spans="9:13">
      <c r="I73125" s="51"/>
      <c r="M73125" s="51"/>
    </row>
    <row r="73126" spans="9:13">
      <c r="I73126" s="51"/>
      <c r="M73126" s="51"/>
    </row>
    <row r="73127" spans="9:13">
      <c r="I73127" s="51"/>
      <c r="M73127" s="51"/>
    </row>
    <row r="73128" spans="9:13">
      <c r="I73128" s="51"/>
      <c r="M73128" s="51"/>
    </row>
    <row r="73129" spans="9:13">
      <c r="I73129" s="51"/>
      <c r="M73129" s="51"/>
    </row>
    <row r="73130" spans="9:13">
      <c r="I73130" s="51"/>
      <c r="M73130" s="51"/>
    </row>
    <row r="73131" spans="9:13">
      <c r="I73131" s="51"/>
      <c r="M73131" s="51"/>
    </row>
    <row r="73132" spans="9:13">
      <c r="I73132" s="51"/>
      <c r="M73132" s="51"/>
    </row>
    <row r="73133" spans="9:13">
      <c r="I73133" s="51"/>
      <c r="M73133" s="51"/>
    </row>
    <row r="73134" spans="9:13">
      <c r="I73134" s="51"/>
      <c r="M73134" s="51"/>
    </row>
    <row r="73135" spans="9:13">
      <c r="I73135" s="51"/>
      <c r="M73135" s="51"/>
    </row>
    <row r="73136" spans="9:13">
      <c r="I73136" s="51"/>
      <c r="M73136" s="51"/>
    </row>
    <row r="73137" spans="9:13">
      <c r="I73137" s="51"/>
      <c r="M73137" s="51"/>
    </row>
    <row r="73138" spans="9:13">
      <c r="I73138" s="51"/>
      <c r="M73138" s="51"/>
    </row>
    <row r="73139" spans="9:13">
      <c r="I73139" s="51"/>
      <c r="M73139" s="51"/>
    </row>
    <row r="73140" spans="9:13">
      <c r="I73140" s="51"/>
      <c r="M73140" s="51"/>
    </row>
    <row r="73141" spans="9:13">
      <c r="I73141" s="51"/>
      <c r="M73141" s="51"/>
    </row>
    <row r="73142" spans="9:13">
      <c r="I73142" s="51"/>
      <c r="M73142" s="51"/>
    </row>
    <row r="73143" spans="9:13">
      <c r="I73143" s="51"/>
      <c r="M73143" s="51"/>
    </row>
    <row r="73144" spans="9:13">
      <c r="I73144" s="51"/>
      <c r="M73144" s="51"/>
    </row>
    <row r="73145" spans="9:13">
      <c r="I73145" s="51"/>
      <c r="M73145" s="51"/>
    </row>
    <row r="73146" spans="9:13">
      <c r="I73146" s="51"/>
      <c r="M73146" s="51"/>
    </row>
    <row r="73147" spans="9:13">
      <c r="I73147" s="51"/>
      <c r="M73147" s="51"/>
    </row>
    <row r="73148" spans="9:13">
      <c r="I73148" s="51"/>
      <c r="M73148" s="51"/>
    </row>
    <row r="73149" spans="9:13">
      <c r="I73149" s="51"/>
      <c r="M73149" s="51"/>
    </row>
    <row r="73150" spans="9:13">
      <c r="I73150" s="51"/>
      <c r="M73150" s="51"/>
    </row>
    <row r="73151" spans="9:13">
      <c r="I73151" s="51"/>
      <c r="M73151" s="51"/>
    </row>
    <row r="73152" spans="9:13">
      <c r="I73152" s="51"/>
      <c r="M73152" s="51"/>
    </row>
    <row r="73153" spans="9:13">
      <c r="I73153" s="51"/>
      <c r="M73153" s="51"/>
    </row>
    <row r="73154" spans="9:13">
      <c r="I73154" s="51"/>
      <c r="M73154" s="51"/>
    </row>
    <row r="73155" spans="9:13">
      <c r="I73155" s="51"/>
      <c r="M73155" s="51"/>
    </row>
    <row r="73156" spans="9:13">
      <c r="I73156" s="51"/>
      <c r="M73156" s="51"/>
    </row>
    <row r="73157" spans="9:13">
      <c r="I73157" s="51"/>
      <c r="M73157" s="51"/>
    </row>
    <row r="73158" spans="9:13">
      <c r="I73158" s="51"/>
      <c r="M73158" s="51"/>
    </row>
    <row r="73159" spans="9:13">
      <c r="I73159" s="51"/>
      <c r="M73159" s="51"/>
    </row>
    <row r="73160" spans="9:13">
      <c r="I73160" s="51"/>
      <c r="M73160" s="51"/>
    </row>
    <row r="73161" spans="9:13">
      <c r="I73161" s="51"/>
      <c r="M73161" s="51"/>
    </row>
    <row r="73162" spans="9:13">
      <c r="I73162" s="51"/>
      <c r="M73162" s="51"/>
    </row>
    <row r="73163" spans="9:13">
      <c r="I73163" s="51"/>
      <c r="M73163" s="51"/>
    </row>
    <row r="73164" spans="9:13">
      <c r="I73164" s="51"/>
      <c r="M73164" s="51"/>
    </row>
    <row r="73165" spans="9:13">
      <c r="I73165" s="51"/>
      <c r="M73165" s="51"/>
    </row>
    <row r="73166" spans="9:13">
      <c r="I73166" s="51"/>
      <c r="M73166" s="51"/>
    </row>
    <row r="73167" spans="9:13">
      <c r="I73167" s="51"/>
      <c r="M73167" s="51"/>
    </row>
    <row r="73168" spans="9:13">
      <c r="I73168" s="51"/>
      <c r="M73168" s="51"/>
    </row>
    <row r="73169" spans="9:13">
      <c r="I73169" s="51"/>
      <c r="M73169" s="51"/>
    </row>
    <row r="73170" spans="9:13">
      <c r="I73170" s="51"/>
      <c r="M73170" s="51"/>
    </row>
    <row r="73171" spans="9:13">
      <c r="I73171" s="51"/>
      <c r="M73171" s="51"/>
    </row>
    <row r="73172" spans="9:13">
      <c r="I73172" s="51"/>
      <c r="M73172" s="51"/>
    </row>
    <row r="73173" spans="9:13">
      <c r="I73173" s="51"/>
      <c r="M73173" s="51"/>
    </row>
    <row r="73174" spans="9:13">
      <c r="I73174" s="51"/>
      <c r="M73174" s="51"/>
    </row>
    <row r="73175" spans="9:13">
      <c r="I73175" s="51"/>
      <c r="M73175" s="51"/>
    </row>
    <row r="73176" spans="9:13">
      <c r="I73176" s="51"/>
      <c r="M73176" s="51"/>
    </row>
    <row r="73177" spans="9:13">
      <c r="I73177" s="51"/>
      <c r="M73177" s="51"/>
    </row>
    <row r="73178" spans="9:13">
      <c r="I73178" s="51"/>
      <c r="M73178" s="51"/>
    </row>
    <row r="73179" spans="9:13">
      <c r="I73179" s="51"/>
      <c r="M73179" s="51"/>
    </row>
    <row r="73180" spans="9:13">
      <c r="I73180" s="51"/>
      <c r="M73180" s="51"/>
    </row>
    <row r="73181" spans="9:13">
      <c r="I73181" s="51"/>
      <c r="M73181" s="51"/>
    </row>
    <row r="73182" spans="9:13">
      <c r="I73182" s="51"/>
      <c r="M73182" s="51"/>
    </row>
    <row r="73183" spans="9:13">
      <c r="I73183" s="51"/>
      <c r="M73183" s="51"/>
    </row>
    <row r="73184" spans="9:13">
      <c r="I73184" s="51"/>
      <c r="M73184" s="51"/>
    </row>
    <row r="73185" spans="9:13">
      <c r="I73185" s="51"/>
      <c r="M73185" s="51"/>
    </row>
    <row r="73186" spans="9:13">
      <c r="I73186" s="51"/>
      <c r="M73186" s="51"/>
    </row>
    <row r="73187" spans="9:13">
      <c r="I73187" s="51"/>
      <c r="M73187" s="51"/>
    </row>
    <row r="73188" spans="9:13">
      <c r="I73188" s="51"/>
      <c r="M73188" s="51"/>
    </row>
    <row r="73189" spans="9:13">
      <c r="I73189" s="51"/>
      <c r="M73189" s="51"/>
    </row>
    <row r="73190" spans="9:13">
      <c r="I73190" s="51"/>
      <c r="M73190" s="51"/>
    </row>
    <row r="73191" spans="9:13">
      <c r="I73191" s="51"/>
      <c r="M73191" s="51"/>
    </row>
    <row r="73192" spans="9:13">
      <c r="I73192" s="51"/>
      <c r="M73192" s="51"/>
    </row>
    <row r="73193" spans="9:13">
      <c r="I73193" s="51"/>
      <c r="M73193" s="51"/>
    </row>
    <row r="73194" spans="9:13">
      <c r="I73194" s="51"/>
      <c r="M73194" s="51"/>
    </row>
    <row r="73195" spans="9:13">
      <c r="I73195" s="51"/>
      <c r="M73195" s="51"/>
    </row>
    <row r="73196" spans="9:13">
      <c r="I73196" s="51"/>
      <c r="M73196" s="51"/>
    </row>
    <row r="73197" spans="9:13">
      <c r="I73197" s="51"/>
      <c r="M73197" s="51"/>
    </row>
    <row r="73198" spans="9:13">
      <c r="I73198" s="51"/>
      <c r="M73198" s="51"/>
    </row>
    <row r="73199" spans="9:13">
      <c r="I73199" s="51"/>
      <c r="M73199" s="51"/>
    </row>
    <row r="73200" spans="9:13">
      <c r="I73200" s="51"/>
      <c r="M73200" s="51"/>
    </row>
    <row r="73201" spans="9:13">
      <c r="I73201" s="51"/>
      <c r="M73201" s="51"/>
    </row>
    <row r="73202" spans="9:13">
      <c r="I73202" s="51"/>
      <c r="M73202" s="51"/>
    </row>
    <row r="73203" spans="9:13">
      <c r="I73203" s="51"/>
      <c r="M73203" s="51"/>
    </row>
    <row r="73204" spans="9:13">
      <c r="I73204" s="51"/>
      <c r="M73204" s="51"/>
    </row>
    <row r="73205" spans="9:13">
      <c r="I73205" s="51"/>
      <c r="M73205" s="51"/>
    </row>
    <row r="73206" spans="9:13">
      <c r="I73206" s="51"/>
      <c r="M73206" s="51"/>
    </row>
    <row r="73207" spans="9:13">
      <c r="I73207" s="51"/>
      <c r="M73207" s="51"/>
    </row>
    <row r="73208" spans="9:13">
      <c r="I73208" s="51"/>
      <c r="M73208" s="51"/>
    </row>
    <row r="73209" spans="9:13">
      <c r="I73209" s="51"/>
      <c r="M73209" s="51"/>
    </row>
    <row r="73210" spans="9:13">
      <c r="I73210" s="51"/>
      <c r="M73210" s="51"/>
    </row>
    <row r="73211" spans="9:13">
      <c r="I73211" s="51"/>
      <c r="M73211" s="51"/>
    </row>
    <row r="73212" spans="9:13">
      <c r="I73212" s="51"/>
      <c r="M73212" s="51"/>
    </row>
    <row r="73213" spans="9:13">
      <c r="I73213" s="51"/>
      <c r="M73213" s="51"/>
    </row>
    <row r="73214" spans="9:13">
      <c r="I73214" s="51"/>
      <c r="M73214" s="51"/>
    </row>
    <row r="73215" spans="9:13">
      <c r="I73215" s="51"/>
      <c r="M73215" s="51"/>
    </row>
    <row r="73216" spans="9:13">
      <c r="I73216" s="51"/>
      <c r="M73216" s="51"/>
    </row>
    <row r="73217" spans="9:13">
      <c r="I73217" s="51"/>
      <c r="M73217" s="51"/>
    </row>
    <row r="73218" spans="9:13">
      <c r="I73218" s="51"/>
      <c r="M73218" s="51"/>
    </row>
    <row r="73219" spans="9:13">
      <c r="I73219" s="51"/>
      <c r="M73219" s="51"/>
    </row>
    <row r="73220" spans="9:13">
      <c r="I73220" s="51"/>
      <c r="M73220" s="51"/>
    </row>
    <row r="73221" spans="9:13">
      <c r="I73221" s="51"/>
      <c r="M73221" s="51"/>
    </row>
    <row r="73222" spans="9:13">
      <c r="I73222" s="51"/>
      <c r="M73222" s="51"/>
    </row>
    <row r="73223" spans="9:13">
      <c r="I73223" s="51"/>
      <c r="M73223" s="51"/>
    </row>
    <row r="73224" spans="9:13">
      <c r="I73224" s="51"/>
      <c r="M73224" s="51"/>
    </row>
    <row r="73225" spans="9:13">
      <c r="I73225" s="51"/>
      <c r="M73225" s="51"/>
    </row>
    <row r="73226" spans="9:13">
      <c r="I73226" s="51"/>
      <c r="M73226" s="51"/>
    </row>
    <row r="73227" spans="9:13">
      <c r="I73227" s="51"/>
      <c r="M73227" s="51"/>
    </row>
    <row r="73228" spans="9:13">
      <c r="I73228" s="51"/>
      <c r="M73228" s="51"/>
    </row>
    <row r="73229" spans="9:13">
      <c r="I73229" s="51"/>
      <c r="M73229" s="51"/>
    </row>
    <row r="73230" spans="9:13">
      <c r="I73230" s="51"/>
      <c r="M73230" s="51"/>
    </row>
    <row r="73231" spans="9:13">
      <c r="I73231" s="51"/>
      <c r="M73231" s="51"/>
    </row>
    <row r="73232" spans="9:13">
      <c r="I73232" s="51"/>
      <c r="M73232" s="51"/>
    </row>
    <row r="73233" spans="9:13">
      <c r="I73233" s="51"/>
      <c r="M73233" s="51"/>
    </row>
    <row r="73234" spans="9:13">
      <c r="I73234" s="51"/>
      <c r="M73234" s="51"/>
    </row>
    <row r="73235" spans="9:13">
      <c r="I73235" s="51"/>
      <c r="M73235" s="51"/>
    </row>
    <row r="73236" spans="9:13">
      <c r="I73236" s="51"/>
      <c r="M73236" s="51"/>
    </row>
    <row r="73237" spans="9:13">
      <c r="I73237" s="51"/>
      <c r="M73237" s="51"/>
    </row>
    <row r="73238" spans="9:13">
      <c r="I73238" s="51"/>
      <c r="M73238" s="51"/>
    </row>
    <row r="73239" spans="9:13">
      <c r="I73239" s="51"/>
      <c r="M73239" s="51"/>
    </row>
    <row r="73240" spans="9:13">
      <c r="I73240" s="51"/>
      <c r="M73240" s="51"/>
    </row>
    <row r="73241" spans="9:13">
      <c r="I73241" s="51"/>
      <c r="M73241" s="51"/>
    </row>
    <row r="73242" spans="9:13">
      <c r="I73242" s="51"/>
      <c r="M73242" s="51"/>
    </row>
    <row r="73243" spans="9:13">
      <c r="I73243" s="51"/>
      <c r="M73243" s="51"/>
    </row>
    <row r="73244" spans="9:13">
      <c r="I73244" s="51"/>
      <c r="M73244" s="51"/>
    </row>
    <row r="73245" spans="9:13">
      <c r="I73245" s="51"/>
      <c r="M73245" s="51"/>
    </row>
    <row r="73246" spans="9:13">
      <c r="I73246" s="51"/>
      <c r="M73246" s="51"/>
    </row>
    <row r="73247" spans="9:13">
      <c r="I73247" s="51"/>
      <c r="M73247" s="51"/>
    </row>
    <row r="73248" spans="9:13">
      <c r="I73248" s="51"/>
      <c r="M73248" s="51"/>
    </row>
    <row r="73249" spans="9:13">
      <c r="I73249" s="51"/>
      <c r="M73249" s="51"/>
    </row>
    <row r="73250" spans="9:13">
      <c r="I73250" s="51"/>
      <c r="M73250" s="51"/>
    </row>
    <row r="73251" spans="9:13">
      <c r="I73251" s="51"/>
      <c r="M73251" s="51"/>
    </row>
    <row r="73252" spans="9:13">
      <c r="I73252" s="51"/>
      <c r="M73252" s="51"/>
    </row>
    <row r="73253" spans="9:13">
      <c r="I73253" s="51"/>
      <c r="M73253" s="51"/>
    </row>
    <row r="73254" spans="9:13">
      <c r="I73254" s="51"/>
      <c r="M73254" s="51"/>
    </row>
    <row r="73255" spans="9:13">
      <c r="I73255" s="51"/>
      <c r="M73255" s="51"/>
    </row>
    <row r="73256" spans="9:13">
      <c r="I73256" s="51"/>
      <c r="M73256" s="51"/>
    </row>
    <row r="73257" spans="9:13">
      <c r="I73257" s="51"/>
      <c r="M73257" s="51"/>
    </row>
    <row r="73258" spans="9:13">
      <c r="I73258" s="51"/>
      <c r="M73258" s="51"/>
    </row>
    <row r="73259" spans="9:13">
      <c r="I73259" s="51"/>
      <c r="M73259" s="51"/>
    </row>
    <row r="73260" spans="9:13">
      <c r="I73260" s="51"/>
      <c r="M73260" s="51"/>
    </row>
    <row r="73261" spans="9:13">
      <c r="I73261" s="51"/>
      <c r="M73261" s="51"/>
    </row>
    <row r="73262" spans="9:13">
      <c r="I73262" s="51"/>
      <c r="M73262" s="51"/>
    </row>
    <row r="73263" spans="9:13">
      <c r="I73263" s="51"/>
      <c r="M73263" s="51"/>
    </row>
    <row r="73264" spans="9:13">
      <c r="I73264" s="51"/>
      <c r="M73264" s="51"/>
    </row>
    <row r="73265" spans="9:13">
      <c r="I73265" s="51"/>
      <c r="M73265" s="51"/>
    </row>
    <row r="73266" spans="9:13">
      <c r="I73266" s="51"/>
      <c r="M73266" s="51"/>
    </row>
    <row r="73267" spans="9:13">
      <c r="I73267" s="51"/>
      <c r="M73267" s="51"/>
    </row>
    <row r="73268" spans="9:13">
      <c r="I73268" s="51"/>
      <c r="M73268" s="51"/>
    </row>
    <row r="73269" spans="9:13">
      <c r="I73269" s="51"/>
      <c r="M73269" s="51"/>
    </row>
    <row r="73270" spans="9:13">
      <c r="I73270" s="51"/>
      <c r="M73270" s="51"/>
    </row>
    <row r="73271" spans="9:13">
      <c r="I73271" s="51"/>
      <c r="M73271" s="51"/>
    </row>
    <row r="73272" spans="9:13">
      <c r="I73272" s="51"/>
      <c r="M73272" s="51"/>
    </row>
    <row r="73273" spans="9:13">
      <c r="I73273" s="51"/>
      <c r="M73273" s="51"/>
    </row>
    <row r="73274" spans="9:13">
      <c r="I73274" s="51"/>
      <c r="M73274" s="51"/>
    </row>
    <row r="73275" spans="9:13">
      <c r="I73275" s="51"/>
      <c r="M73275" s="51"/>
    </row>
    <row r="73276" spans="9:13">
      <c r="I73276" s="51"/>
      <c r="M73276" s="51"/>
    </row>
    <row r="73277" spans="9:13">
      <c r="I73277" s="51"/>
      <c r="M73277" s="51"/>
    </row>
    <row r="73278" spans="9:13">
      <c r="I73278" s="51"/>
      <c r="M73278" s="51"/>
    </row>
    <row r="73279" spans="9:13">
      <c r="I73279" s="51"/>
      <c r="M73279" s="51"/>
    </row>
    <row r="73280" spans="9:13">
      <c r="I73280" s="51"/>
      <c r="M73280" s="51"/>
    </row>
    <row r="73281" spans="9:13">
      <c r="I73281" s="51"/>
      <c r="M73281" s="51"/>
    </row>
    <row r="73282" spans="9:13">
      <c r="I73282" s="51"/>
      <c r="M73282" s="51"/>
    </row>
    <row r="73283" spans="9:13">
      <c r="I73283" s="51"/>
      <c r="M73283" s="51"/>
    </row>
    <row r="73284" spans="9:13">
      <c r="I73284" s="51"/>
      <c r="M73284" s="51"/>
    </row>
    <row r="73285" spans="9:13">
      <c r="I73285" s="51"/>
      <c r="M73285" s="51"/>
    </row>
    <row r="73286" spans="9:13">
      <c r="I73286" s="51"/>
      <c r="M73286" s="51"/>
    </row>
    <row r="73287" spans="9:13">
      <c r="I73287" s="51"/>
      <c r="M73287" s="51"/>
    </row>
    <row r="73288" spans="9:13">
      <c r="I73288" s="51"/>
      <c r="M73288" s="51"/>
    </row>
    <row r="73289" spans="9:13">
      <c r="I73289" s="51"/>
      <c r="M73289" s="51"/>
    </row>
    <row r="73290" spans="9:13">
      <c r="I73290" s="51"/>
      <c r="M73290" s="51"/>
    </row>
    <row r="73291" spans="9:13">
      <c r="I73291" s="51"/>
      <c r="M73291" s="51"/>
    </row>
    <row r="73292" spans="9:13">
      <c r="I73292" s="51"/>
      <c r="M73292" s="51"/>
    </row>
    <row r="73293" spans="9:13">
      <c r="I73293" s="51"/>
      <c r="M73293" s="51"/>
    </row>
    <row r="73294" spans="9:13">
      <c r="I73294" s="51"/>
      <c r="M73294" s="51"/>
    </row>
    <row r="73295" spans="9:13">
      <c r="I73295" s="51"/>
      <c r="M73295" s="51"/>
    </row>
    <row r="73296" spans="9:13">
      <c r="I73296" s="51"/>
      <c r="M73296" s="51"/>
    </row>
    <row r="73297" spans="9:13">
      <c r="I73297" s="51"/>
      <c r="M73297" s="51"/>
    </row>
    <row r="73298" spans="9:13">
      <c r="I73298" s="51"/>
      <c r="M73298" s="51"/>
    </row>
    <row r="73299" spans="9:13">
      <c r="I73299" s="51"/>
      <c r="M73299" s="51"/>
    </row>
    <row r="73300" spans="9:13">
      <c r="I73300" s="51"/>
      <c r="M73300" s="51"/>
    </row>
    <row r="73301" spans="9:13">
      <c r="I73301" s="51"/>
      <c r="M73301" s="51"/>
    </row>
    <row r="73302" spans="9:13">
      <c r="I73302" s="51"/>
      <c r="M73302" s="51"/>
    </row>
    <row r="73303" spans="9:13">
      <c r="I73303" s="51"/>
      <c r="M73303" s="51"/>
    </row>
    <row r="73304" spans="9:13">
      <c r="I73304" s="51"/>
      <c r="M73304" s="51"/>
    </row>
    <row r="73305" spans="9:13">
      <c r="I73305" s="51"/>
      <c r="M73305" s="51"/>
    </row>
    <row r="73306" spans="9:13">
      <c r="I73306" s="51"/>
      <c r="M73306" s="51"/>
    </row>
    <row r="73307" spans="9:13">
      <c r="I73307" s="51"/>
      <c r="M73307" s="51"/>
    </row>
    <row r="73308" spans="9:13">
      <c r="I73308" s="51"/>
      <c r="M73308" s="51"/>
    </row>
    <row r="73309" spans="9:13">
      <c r="I73309" s="51"/>
      <c r="M73309" s="51"/>
    </row>
    <row r="73310" spans="9:13">
      <c r="I73310" s="51"/>
      <c r="M73310" s="51"/>
    </row>
    <row r="73311" spans="9:13">
      <c r="I73311" s="51"/>
      <c r="M73311" s="51"/>
    </row>
    <row r="73312" spans="9:13">
      <c r="I73312" s="51"/>
      <c r="M73312" s="51"/>
    </row>
    <row r="73313" spans="9:13">
      <c r="I73313" s="51"/>
      <c r="M73313" s="51"/>
    </row>
    <row r="73314" spans="9:13">
      <c r="I73314" s="51"/>
      <c r="M73314" s="51"/>
    </row>
    <row r="73315" spans="9:13">
      <c r="I73315" s="51"/>
      <c r="M73315" s="51"/>
    </row>
    <row r="73316" spans="9:13">
      <c r="I73316" s="51"/>
      <c r="M73316" s="51"/>
    </row>
    <row r="73317" spans="9:13">
      <c r="I73317" s="51"/>
      <c r="M73317" s="51"/>
    </row>
    <row r="73318" spans="9:13">
      <c r="I73318" s="51"/>
      <c r="M73318" s="51"/>
    </row>
    <row r="73319" spans="9:13">
      <c r="I73319" s="51"/>
      <c r="M73319" s="51"/>
    </row>
    <row r="73320" spans="9:13">
      <c r="I73320" s="51"/>
      <c r="M73320" s="51"/>
    </row>
    <row r="73321" spans="9:13">
      <c r="I73321" s="51"/>
      <c r="M73321" s="51"/>
    </row>
    <row r="73322" spans="9:13">
      <c r="I73322" s="51"/>
      <c r="M73322" s="51"/>
    </row>
    <row r="73323" spans="9:13">
      <c r="I73323" s="51"/>
      <c r="M73323" s="51"/>
    </row>
    <row r="73324" spans="9:13">
      <c r="I73324" s="51"/>
      <c r="M73324" s="51"/>
    </row>
    <row r="73325" spans="9:13">
      <c r="I73325" s="51"/>
      <c r="M73325" s="51"/>
    </row>
    <row r="73326" spans="9:13">
      <c r="I73326" s="51"/>
      <c r="M73326" s="51"/>
    </row>
    <row r="73327" spans="9:13">
      <c r="I73327" s="51"/>
      <c r="M73327" s="51"/>
    </row>
    <row r="73328" spans="9:13">
      <c r="I73328" s="51"/>
      <c r="M73328" s="51"/>
    </row>
    <row r="73329" spans="9:13">
      <c r="I73329" s="51"/>
      <c r="M73329" s="51"/>
    </row>
    <row r="73330" spans="9:13">
      <c r="I73330" s="51"/>
      <c r="M73330" s="51"/>
    </row>
    <row r="73331" spans="9:13">
      <c r="I73331" s="51"/>
      <c r="M73331" s="51"/>
    </row>
    <row r="73332" spans="9:13">
      <c r="I73332" s="51"/>
      <c r="M73332" s="51"/>
    </row>
    <row r="73333" spans="9:13">
      <c r="I73333" s="51"/>
      <c r="M73333" s="51"/>
    </row>
    <row r="73334" spans="9:13">
      <c r="I73334" s="51"/>
      <c r="M73334" s="51"/>
    </row>
    <row r="73335" spans="9:13">
      <c r="I73335" s="51"/>
      <c r="M73335" s="51"/>
    </row>
    <row r="73336" spans="9:13">
      <c r="I73336" s="51"/>
      <c r="M73336" s="51"/>
    </row>
    <row r="73337" spans="9:13">
      <c r="I73337" s="51"/>
      <c r="M73337" s="51"/>
    </row>
    <row r="73338" spans="9:13">
      <c r="I73338" s="51"/>
      <c r="M73338" s="51"/>
    </row>
    <row r="73339" spans="9:13">
      <c r="I73339" s="51"/>
      <c r="M73339" s="51"/>
    </row>
    <row r="73340" spans="9:13">
      <c r="I73340" s="51"/>
      <c r="M73340" s="51"/>
    </row>
    <row r="73341" spans="9:13">
      <c r="I73341" s="51"/>
      <c r="M73341" s="51"/>
    </row>
    <row r="73342" spans="9:13">
      <c r="I73342" s="51"/>
      <c r="M73342" s="51"/>
    </row>
    <row r="73343" spans="9:13">
      <c r="I73343" s="51"/>
      <c r="M73343" s="51"/>
    </row>
    <row r="73344" spans="9:13">
      <c r="I73344" s="51"/>
      <c r="M73344" s="51"/>
    </row>
    <row r="73345" spans="9:13">
      <c r="I73345" s="51"/>
      <c r="M73345" s="51"/>
    </row>
    <row r="73346" spans="9:13">
      <c r="I73346" s="51"/>
      <c r="M73346" s="51"/>
    </row>
    <row r="73347" spans="9:13">
      <c r="I73347" s="51"/>
      <c r="M73347" s="51"/>
    </row>
    <row r="73348" spans="9:13">
      <c r="I73348" s="51"/>
      <c r="M73348" s="51"/>
    </row>
    <row r="73349" spans="9:13">
      <c r="I73349" s="51"/>
      <c r="M73349" s="51"/>
    </row>
    <row r="73350" spans="9:13">
      <c r="I73350" s="51"/>
      <c r="M73350" s="51"/>
    </row>
    <row r="73351" spans="9:13">
      <c r="I73351" s="51"/>
      <c r="M73351" s="51"/>
    </row>
    <row r="73352" spans="9:13">
      <c r="I73352" s="51"/>
      <c r="M73352" s="51"/>
    </row>
    <row r="73353" spans="9:13">
      <c r="I73353" s="51"/>
      <c r="M73353" s="51"/>
    </row>
    <row r="73354" spans="9:13">
      <c r="I73354" s="51"/>
      <c r="M73354" s="51"/>
    </row>
    <row r="73355" spans="9:13">
      <c r="I73355" s="51"/>
      <c r="M73355" s="51"/>
    </row>
    <row r="73356" spans="9:13">
      <c r="I73356" s="51"/>
      <c r="M73356" s="51"/>
    </row>
    <row r="73357" spans="9:13">
      <c r="I73357" s="51"/>
      <c r="M73357" s="51"/>
    </row>
    <row r="73358" spans="9:13">
      <c r="I73358" s="51"/>
      <c r="M73358" s="51"/>
    </row>
    <row r="73359" spans="9:13">
      <c r="I73359" s="51"/>
      <c r="M73359" s="51"/>
    </row>
    <row r="73360" spans="9:13">
      <c r="I73360" s="51"/>
      <c r="M73360" s="51"/>
    </row>
    <row r="73361" spans="9:13">
      <c r="I73361" s="51"/>
      <c r="M73361" s="51"/>
    </row>
    <row r="73362" spans="9:13">
      <c r="I73362" s="51"/>
      <c r="M73362" s="51"/>
    </row>
    <row r="73363" spans="9:13">
      <c r="I73363" s="51"/>
      <c r="M73363" s="51"/>
    </row>
    <row r="73364" spans="9:13">
      <c r="I73364" s="51"/>
      <c r="M73364" s="51"/>
    </row>
    <row r="73365" spans="9:13">
      <c r="I73365" s="51"/>
      <c r="M73365" s="51"/>
    </row>
    <row r="73366" spans="9:13">
      <c r="I73366" s="51"/>
      <c r="M73366" s="51"/>
    </row>
    <row r="73367" spans="9:13">
      <c r="I73367" s="51"/>
      <c r="M73367" s="51"/>
    </row>
    <row r="73368" spans="9:13">
      <c r="I73368" s="51"/>
      <c r="M73368" s="51"/>
    </row>
    <row r="73369" spans="9:13">
      <c r="I73369" s="51"/>
      <c r="M73369" s="51"/>
    </row>
    <row r="73370" spans="9:13">
      <c r="I73370" s="51"/>
      <c r="M73370" s="51"/>
    </row>
    <row r="73371" spans="9:13">
      <c r="I73371" s="51"/>
      <c r="M73371" s="51"/>
    </row>
    <row r="73372" spans="9:13">
      <c r="I73372" s="51"/>
      <c r="M73372" s="51"/>
    </row>
    <row r="73373" spans="9:13">
      <c r="I73373" s="51"/>
      <c r="M73373" s="51"/>
    </row>
    <row r="73374" spans="9:13">
      <c r="I73374" s="51"/>
      <c r="M73374" s="51"/>
    </row>
    <row r="73375" spans="9:13">
      <c r="I73375" s="51"/>
      <c r="M73375" s="51"/>
    </row>
    <row r="73376" spans="9:13">
      <c r="I73376" s="51"/>
      <c r="M73376" s="51"/>
    </row>
    <row r="73377" spans="9:13">
      <c r="I73377" s="51"/>
      <c r="M73377" s="51"/>
    </row>
    <row r="73378" spans="9:13">
      <c r="I73378" s="51"/>
      <c r="M73378" s="51"/>
    </row>
    <row r="73379" spans="9:13">
      <c r="I73379" s="51"/>
      <c r="M73379" s="51"/>
    </row>
    <row r="73380" spans="9:13">
      <c r="I73380" s="51"/>
      <c r="M73380" s="51"/>
    </row>
    <row r="73381" spans="9:13">
      <c r="I73381" s="51"/>
      <c r="M73381" s="51"/>
    </row>
    <row r="73382" spans="9:13">
      <c r="I73382" s="51"/>
      <c r="M73382" s="51"/>
    </row>
    <row r="73383" spans="9:13">
      <c r="I73383" s="51"/>
      <c r="M73383" s="51"/>
    </row>
    <row r="73384" spans="9:13">
      <c r="I73384" s="51"/>
      <c r="M73384" s="51"/>
    </row>
    <row r="73385" spans="9:13">
      <c r="I73385" s="51"/>
      <c r="M73385" s="51"/>
    </row>
    <row r="73386" spans="9:13">
      <c r="I73386" s="51"/>
      <c r="M73386" s="51"/>
    </row>
    <row r="73387" spans="9:13">
      <c r="I73387" s="51"/>
      <c r="M73387" s="51"/>
    </row>
    <row r="73388" spans="9:13">
      <c r="I73388" s="51"/>
      <c r="M73388" s="51"/>
    </row>
    <row r="73389" spans="9:13">
      <c r="I73389" s="51"/>
      <c r="M73389" s="51"/>
    </row>
    <row r="73390" spans="9:13">
      <c r="I73390" s="51"/>
      <c r="M73390" s="51"/>
    </row>
    <row r="73391" spans="9:13">
      <c r="I73391" s="51"/>
      <c r="M73391" s="51"/>
    </row>
    <row r="73392" spans="9:13">
      <c r="I73392" s="51"/>
      <c r="M73392" s="51"/>
    </row>
    <row r="73393" spans="9:13">
      <c r="I73393" s="51"/>
      <c r="M73393" s="51"/>
    </row>
    <row r="73394" spans="9:13">
      <c r="I73394" s="51"/>
      <c r="M73394" s="51"/>
    </row>
    <row r="73395" spans="9:13">
      <c r="I73395" s="51"/>
      <c r="M73395" s="51"/>
    </row>
    <row r="73396" spans="9:13">
      <c r="I73396" s="51"/>
      <c r="M73396" s="51"/>
    </row>
    <row r="73397" spans="9:13">
      <c r="I73397" s="51"/>
      <c r="M73397" s="51"/>
    </row>
    <row r="73398" spans="9:13">
      <c r="I73398" s="51"/>
      <c r="M73398" s="51"/>
    </row>
    <row r="73399" spans="9:13">
      <c r="I73399" s="51"/>
      <c r="M73399" s="51"/>
    </row>
    <row r="73400" spans="9:13">
      <c r="I73400" s="51"/>
      <c r="M73400" s="51"/>
    </row>
    <row r="73401" spans="9:13">
      <c r="I73401" s="51"/>
      <c r="M73401" s="51"/>
    </row>
    <row r="73402" spans="9:13">
      <c r="I73402" s="51"/>
      <c r="M73402" s="51"/>
    </row>
    <row r="73403" spans="9:13">
      <c r="I73403" s="51"/>
      <c r="M73403" s="51"/>
    </row>
    <row r="73404" spans="9:13">
      <c r="I73404" s="51"/>
      <c r="M73404" s="51"/>
    </row>
    <row r="73405" spans="9:13">
      <c r="I73405" s="51"/>
      <c r="M73405" s="51"/>
    </row>
    <row r="73406" spans="9:13">
      <c r="I73406" s="51"/>
      <c r="M73406" s="51"/>
    </row>
    <row r="73407" spans="9:13">
      <c r="I73407" s="51"/>
      <c r="M73407" s="51"/>
    </row>
    <row r="73408" spans="9:13">
      <c r="I73408" s="51"/>
      <c r="M73408" s="51"/>
    </row>
    <row r="73409" spans="9:13">
      <c r="I73409" s="51"/>
      <c r="M73409" s="51"/>
    </row>
    <row r="73410" spans="9:13">
      <c r="I73410" s="51"/>
      <c r="M73410" s="51"/>
    </row>
    <row r="73411" spans="9:13">
      <c r="I73411" s="51"/>
      <c r="M73411" s="51"/>
    </row>
    <row r="73412" spans="9:13">
      <c r="I73412" s="51"/>
      <c r="M73412" s="51"/>
    </row>
    <row r="73413" spans="9:13">
      <c r="I73413" s="51"/>
      <c r="M73413" s="51"/>
    </row>
    <row r="73414" spans="9:13">
      <c r="I73414" s="51"/>
      <c r="M73414" s="51"/>
    </row>
    <row r="73415" spans="9:13">
      <c r="I73415" s="51"/>
      <c r="M73415" s="51"/>
    </row>
    <row r="73416" spans="9:13">
      <c r="I73416" s="51"/>
      <c r="M73416" s="51"/>
    </row>
    <row r="73417" spans="9:13">
      <c r="I73417" s="51"/>
      <c r="M73417" s="51"/>
    </row>
    <row r="73418" spans="9:13">
      <c r="I73418" s="51"/>
      <c r="M73418" s="51"/>
    </row>
    <row r="73419" spans="9:13">
      <c r="I73419" s="51"/>
      <c r="M73419" s="51"/>
    </row>
    <row r="73420" spans="9:13">
      <c r="I73420" s="51"/>
      <c r="M73420" s="51"/>
    </row>
    <row r="73421" spans="9:13">
      <c r="I73421" s="51"/>
      <c r="M73421" s="51"/>
    </row>
    <row r="73422" spans="9:13">
      <c r="I73422" s="51"/>
      <c r="M73422" s="51"/>
    </row>
    <row r="73423" spans="9:13">
      <c r="I73423" s="51"/>
      <c r="M73423" s="51"/>
    </row>
    <row r="73424" spans="9:13">
      <c r="I73424" s="51"/>
      <c r="M73424" s="51"/>
    </row>
    <row r="73425" spans="9:13">
      <c r="I73425" s="51"/>
      <c r="M73425" s="51"/>
    </row>
    <row r="73426" spans="9:13">
      <c r="I73426" s="51"/>
      <c r="M73426" s="51"/>
    </row>
    <row r="73427" spans="9:13">
      <c r="I73427" s="51"/>
      <c r="M73427" s="51"/>
    </row>
    <row r="73428" spans="9:13">
      <c r="I73428" s="51"/>
      <c r="M73428" s="51"/>
    </row>
    <row r="73429" spans="9:13">
      <c r="I73429" s="51"/>
      <c r="M73429" s="51"/>
    </row>
    <row r="73430" spans="9:13">
      <c r="I73430" s="51"/>
      <c r="M73430" s="51"/>
    </row>
    <row r="73431" spans="9:13">
      <c r="I73431" s="51"/>
      <c r="M73431" s="51"/>
    </row>
    <row r="73432" spans="9:13">
      <c r="I73432" s="51"/>
      <c r="M73432" s="51"/>
    </row>
    <row r="73433" spans="9:13">
      <c r="I73433" s="51"/>
      <c r="M73433" s="51"/>
    </row>
    <row r="73434" spans="9:13">
      <c r="I73434" s="51"/>
      <c r="M73434" s="51"/>
    </row>
    <row r="73435" spans="9:13">
      <c r="I73435" s="51"/>
      <c r="M73435" s="51"/>
    </row>
    <row r="73436" spans="9:13">
      <c r="I73436" s="51"/>
      <c r="M73436" s="51"/>
    </row>
    <row r="73437" spans="9:13">
      <c r="I73437" s="51"/>
      <c r="M73437" s="51"/>
    </row>
    <row r="73438" spans="9:13">
      <c r="I73438" s="51"/>
      <c r="M73438" s="51"/>
    </row>
    <row r="73439" spans="9:13">
      <c r="I73439" s="51"/>
      <c r="M73439" s="51"/>
    </row>
    <row r="73440" spans="9:13">
      <c r="I73440" s="51"/>
      <c r="M73440" s="51"/>
    </row>
    <row r="73441" spans="9:13">
      <c r="I73441" s="51"/>
      <c r="M73441" s="51"/>
    </row>
    <row r="73442" spans="9:13">
      <c r="I73442" s="51"/>
      <c r="M73442" s="51"/>
    </row>
    <row r="73443" spans="9:13">
      <c r="I73443" s="51"/>
      <c r="M73443" s="51"/>
    </row>
    <row r="73444" spans="9:13">
      <c r="I73444" s="51"/>
      <c r="M73444" s="51"/>
    </row>
    <row r="73445" spans="9:13">
      <c r="I73445" s="51"/>
      <c r="M73445" s="51"/>
    </row>
    <row r="73446" spans="9:13">
      <c r="I73446" s="51"/>
      <c r="M73446" s="51"/>
    </row>
    <row r="73447" spans="9:13">
      <c r="I73447" s="51"/>
      <c r="M73447" s="51"/>
    </row>
    <row r="73448" spans="9:13">
      <c r="I73448" s="51"/>
      <c r="M73448" s="51"/>
    </row>
    <row r="73449" spans="9:13">
      <c r="I73449" s="51"/>
      <c r="M73449" s="51"/>
    </row>
    <row r="73450" spans="9:13">
      <c r="I73450" s="51"/>
      <c r="M73450" s="51"/>
    </row>
    <row r="73451" spans="9:13">
      <c r="I73451" s="51"/>
      <c r="M73451" s="51"/>
    </row>
    <row r="73452" spans="9:13">
      <c r="I73452" s="51"/>
      <c r="M73452" s="51"/>
    </row>
    <row r="73453" spans="9:13">
      <c r="I73453" s="51"/>
      <c r="M73453" s="51"/>
    </row>
    <row r="73454" spans="9:13">
      <c r="I73454" s="51"/>
      <c r="M73454" s="51"/>
    </row>
    <row r="73455" spans="9:13">
      <c r="I73455" s="51"/>
      <c r="M73455" s="51"/>
    </row>
    <row r="73456" spans="9:13">
      <c r="I73456" s="51"/>
      <c r="M73456" s="51"/>
    </row>
    <row r="73457" spans="9:13">
      <c r="I73457" s="51"/>
      <c r="M73457" s="51"/>
    </row>
    <row r="73458" spans="9:13">
      <c r="I73458" s="51"/>
      <c r="M73458" s="51"/>
    </row>
    <row r="73459" spans="9:13">
      <c r="I73459" s="51"/>
      <c r="M73459" s="51"/>
    </row>
    <row r="73460" spans="9:13">
      <c r="I73460" s="51"/>
      <c r="M73460" s="51"/>
    </row>
    <row r="73461" spans="9:13">
      <c r="I73461" s="51"/>
      <c r="M73461" s="51"/>
    </row>
    <row r="73462" spans="9:13">
      <c r="I73462" s="51"/>
      <c r="M73462" s="51"/>
    </row>
    <row r="73463" spans="9:13">
      <c r="I73463" s="51"/>
      <c r="M73463" s="51"/>
    </row>
    <row r="73464" spans="9:13">
      <c r="I73464" s="51"/>
      <c r="M73464" s="51"/>
    </row>
    <row r="73465" spans="9:13">
      <c r="I73465" s="51"/>
      <c r="M73465" s="51"/>
    </row>
    <row r="73466" spans="9:13">
      <c r="I73466" s="51"/>
      <c r="M73466" s="51"/>
    </row>
    <row r="73467" spans="9:13">
      <c r="I73467" s="51"/>
      <c r="M73467" s="51"/>
    </row>
    <row r="73468" spans="9:13">
      <c r="I73468" s="51"/>
      <c r="M73468" s="51"/>
    </row>
    <row r="73469" spans="9:13">
      <c r="I73469" s="51"/>
      <c r="M73469" s="51"/>
    </row>
    <row r="73470" spans="9:13">
      <c r="I73470" s="51"/>
      <c r="M73470" s="51"/>
    </row>
    <row r="73471" spans="9:13">
      <c r="I73471" s="51"/>
      <c r="M73471" s="51"/>
    </row>
    <row r="73472" spans="9:13">
      <c r="I73472" s="51"/>
      <c r="M73472" s="51"/>
    </row>
    <row r="73473" spans="9:13">
      <c r="I73473" s="51"/>
      <c r="M73473" s="51"/>
    </row>
    <row r="73474" spans="9:13">
      <c r="I73474" s="51"/>
      <c r="M73474" s="51"/>
    </row>
    <row r="73475" spans="9:13">
      <c r="I73475" s="51"/>
      <c r="M73475" s="51"/>
    </row>
    <row r="73476" spans="9:13">
      <c r="I73476" s="51"/>
      <c r="M73476" s="51"/>
    </row>
    <row r="73477" spans="9:13">
      <c r="I73477" s="51"/>
      <c r="M73477" s="51"/>
    </row>
    <row r="73478" spans="9:13">
      <c r="I73478" s="51"/>
      <c r="M73478" s="51"/>
    </row>
    <row r="73479" spans="9:13">
      <c r="I73479" s="51"/>
      <c r="M73479" s="51"/>
    </row>
    <row r="73480" spans="9:13">
      <c r="I73480" s="51"/>
      <c r="M73480" s="51"/>
    </row>
    <row r="73481" spans="9:13">
      <c r="I73481" s="51"/>
      <c r="M73481" s="51"/>
    </row>
    <row r="73482" spans="9:13">
      <c r="I73482" s="51"/>
      <c r="M73482" s="51"/>
    </row>
    <row r="73483" spans="9:13">
      <c r="I73483" s="51"/>
      <c r="M73483" s="51"/>
    </row>
    <row r="73484" spans="9:13">
      <c r="I73484" s="51"/>
      <c r="M73484" s="51"/>
    </row>
    <row r="73485" spans="9:13">
      <c r="I73485" s="51"/>
      <c r="M73485" s="51"/>
    </row>
    <row r="73486" spans="9:13">
      <c r="I73486" s="51"/>
      <c r="M73486" s="51"/>
    </row>
    <row r="73487" spans="9:13">
      <c r="I73487" s="51"/>
      <c r="M73487" s="51"/>
    </row>
    <row r="73488" spans="9:13">
      <c r="I73488" s="51"/>
      <c r="M73488" s="51"/>
    </row>
    <row r="73489" spans="9:13">
      <c r="I73489" s="51"/>
      <c r="M73489" s="51"/>
    </row>
    <row r="73490" spans="9:13">
      <c r="I73490" s="51"/>
      <c r="M73490" s="51"/>
    </row>
    <row r="73491" spans="9:13">
      <c r="I73491" s="51"/>
      <c r="M73491" s="51"/>
    </row>
    <row r="73492" spans="9:13">
      <c r="I73492" s="51"/>
      <c r="M73492" s="51"/>
    </row>
    <row r="73493" spans="9:13">
      <c r="I73493" s="51"/>
      <c r="M73493" s="51"/>
    </row>
    <row r="73494" spans="9:13">
      <c r="I73494" s="51"/>
      <c r="M73494" s="51"/>
    </row>
    <row r="73495" spans="9:13">
      <c r="I73495" s="51"/>
      <c r="M73495" s="51"/>
    </row>
    <row r="73496" spans="9:13">
      <c r="I73496" s="51"/>
      <c r="M73496" s="51"/>
    </row>
    <row r="73497" spans="9:13">
      <c r="I73497" s="51"/>
      <c r="M73497" s="51"/>
    </row>
    <row r="73498" spans="9:13">
      <c r="I73498" s="51"/>
      <c r="M73498" s="51"/>
    </row>
    <row r="73499" spans="9:13">
      <c r="I73499" s="51"/>
      <c r="M73499" s="51"/>
    </row>
    <row r="73500" spans="9:13">
      <c r="I73500" s="51"/>
      <c r="M73500" s="51"/>
    </row>
    <row r="73501" spans="9:13">
      <c r="I73501" s="51"/>
      <c r="M73501" s="51"/>
    </row>
    <row r="73502" spans="9:13">
      <c r="I73502" s="51"/>
      <c r="M73502" s="51"/>
    </row>
    <row r="73503" spans="9:13">
      <c r="I73503" s="51"/>
      <c r="M73503" s="51"/>
    </row>
    <row r="73504" spans="9:13">
      <c r="I73504" s="51"/>
      <c r="M73504" s="51"/>
    </row>
    <row r="73505" spans="9:13">
      <c r="I73505" s="51"/>
      <c r="M73505" s="51"/>
    </row>
    <row r="73506" spans="9:13">
      <c r="I73506" s="51"/>
      <c r="M73506" s="51"/>
    </row>
    <row r="73507" spans="9:13">
      <c r="I73507" s="51"/>
      <c r="M73507" s="51"/>
    </row>
    <row r="73508" spans="9:13">
      <c r="I73508" s="51"/>
      <c r="M73508" s="51"/>
    </row>
    <row r="73509" spans="9:13">
      <c r="I73509" s="51"/>
      <c r="M73509" s="51"/>
    </row>
    <row r="73510" spans="9:13">
      <c r="I73510" s="51"/>
      <c r="M73510" s="51"/>
    </row>
    <row r="73511" spans="9:13">
      <c r="I73511" s="51"/>
      <c r="M73511" s="51"/>
    </row>
    <row r="73512" spans="9:13">
      <c r="I73512" s="51"/>
      <c r="M73512" s="51"/>
    </row>
    <row r="73513" spans="9:13">
      <c r="I73513" s="51"/>
      <c r="M73513" s="51"/>
    </row>
    <row r="73514" spans="9:13">
      <c r="I73514" s="51"/>
      <c r="M73514" s="51"/>
    </row>
    <row r="73515" spans="9:13">
      <c r="I73515" s="51"/>
      <c r="M73515" s="51"/>
    </row>
    <row r="73516" spans="9:13">
      <c r="I73516" s="51"/>
      <c r="M73516" s="51"/>
    </row>
    <row r="73517" spans="9:13">
      <c r="I73517" s="51"/>
      <c r="M73517" s="51"/>
    </row>
    <row r="73518" spans="9:13">
      <c r="I73518" s="51"/>
      <c r="M73518" s="51"/>
    </row>
    <row r="73519" spans="9:13">
      <c r="I73519" s="51"/>
      <c r="M73519" s="51"/>
    </row>
    <row r="73520" spans="9:13">
      <c r="I73520" s="51"/>
      <c r="M73520" s="51"/>
    </row>
    <row r="73521" spans="9:13">
      <c r="I73521" s="51"/>
      <c r="M73521" s="51"/>
    </row>
    <row r="73522" spans="9:13">
      <c r="I73522" s="51"/>
      <c r="M73522" s="51"/>
    </row>
    <row r="73523" spans="9:13">
      <c r="I73523" s="51"/>
      <c r="M73523" s="51"/>
    </row>
    <row r="73524" spans="9:13">
      <c r="I73524" s="51"/>
      <c r="M73524" s="51"/>
    </row>
    <row r="73525" spans="9:13">
      <c r="I73525" s="51"/>
      <c r="M73525" s="51"/>
    </row>
    <row r="73526" spans="9:13">
      <c r="I73526" s="51"/>
      <c r="M73526" s="51"/>
    </row>
    <row r="73527" spans="9:13">
      <c r="I73527" s="51"/>
      <c r="M73527" s="51"/>
    </row>
    <row r="73528" spans="9:13">
      <c r="I73528" s="51"/>
      <c r="M73528" s="51"/>
    </row>
    <row r="73529" spans="9:13">
      <c r="I73529" s="51"/>
      <c r="M73529" s="51"/>
    </row>
    <row r="73530" spans="9:13">
      <c r="I73530" s="51"/>
      <c r="M73530" s="51"/>
    </row>
    <row r="73531" spans="9:13">
      <c r="I73531" s="51"/>
      <c r="M73531" s="51"/>
    </row>
    <row r="73532" spans="9:13">
      <c r="I73532" s="51"/>
      <c r="M73532" s="51"/>
    </row>
    <row r="73533" spans="9:13">
      <c r="I73533" s="51"/>
      <c r="M73533" s="51"/>
    </row>
    <row r="73534" spans="9:13">
      <c r="I73534" s="51"/>
      <c r="M73534" s="51"/>
    </row>
    <row r="73535" spans="9:13">
      <c r="I73535" s="51"/>
      <c r="M73535" s="51"/>
    </row>
    <row r="73536" spans="9:13">
      <c r="I73536" s="51"/>
      <c r="M73536" s="51"/>
    </row>
    <row r="73537" spans="9:13">
      <c r="I73537" s="51"/>
      <c r="M73537" s="51"/>
    </row>
    <row r="73538" spans="9:13">
      <c r="I73538" s="51"/>
      <c r="M73538" s="51"/>
    </row>
    <row r="73539" spans="9:13">
      <c r="I73539" s="51"/>
      <c r="M73539" s="51"/>
    </row>
    <row r="73540" spans="9:13">
      <c r="I73540" s="51"/>
      <c r="M73540" s="51"/>
    </row>
    <row r="73541" spans="9:13">
      <c r="I73541" s="51"/>
      <c r="M73541" s="51"/>
    </row>
    <row r="73542" spans="9:13">
      <c r="I73542" s="51"/>
      <c r="M73542" s="51"/>
    </row>
    <row r="73543" spans="9:13">
      <c r="I73543" s="51"/>
      <c r="M73543" s="51"/>
    </row>
    <row r="73544" spans="9:13">
      <c r="I73544" s="51"/>
      <c r="M73544" s="51"/>
    </row>
    <row r="73545" spans="9:13">
      <c r="I73545" s="51"/>
      <c r="M73545" s="51"/>
    </row>
    <row r="73546" spans="9:13">
      <c r="I73546" s="51"/>
      <c r="M73546" s="51"/>
    </row>
    <row r="73547" spans="9:13">
      <c r="I73547" s="51"/>
      <c r="M73547" s="51"/>
    </row>
    <row r="73548" spans="9:13">
      <c r="I73548" s="51"/>
      <c r="M73548" s="51"/>
    </row>
    <row r="73549" spans="9:13">
      <c r="I73549" s="51"/>
      <c r="M73549" s="51"/>
    </row>
    <row r="73550" spans="9:13">
      <c r="I73550" s="51"/>
      <c r="M73550" s="51"/>
    </row>
    <row r="73551" spans="9:13">
      <c r="I73551" s="51"/>
      <c r="M73551" s="51"/>
    </row>
    <row r="73552" spans="9:13">
      <c r="I73552" s="51"/>
      <c r="M73552" s="51"/>
    </row>
    <row r="73553" spans="9:13">
      <c r="I73553" s="51"/>
      <c r="M73553" s="51"/>
    </row>
    <row r="73554" spans="9:13">
      <c r="I73554" s="51"/>
      <c r="M73554" s="51"/>
    </row>
    <row r="73555" spans="9:13">
      <c r="I73555" s="51"/>
      <c r="M73555" s="51"/>
    </row>
    <row r="73556" spans="9:13">
      <c r="I73556" s="51"/>
      <c r="M73556" s="51"/>
    </row>
    <row r="73557" spans="9:13">
      <c r="I73557" s="51"/>
      <c r="M73557" s="51"/>
    </row>
    <row r="73558" spans="9:13">
      <c r="I73558" s="51"/>
      <c r="M73558" s="51"/>
    </row>
    <row r="73559" spans="9:13">
      <c r="I73559" s="51"/>
      <c r="M73559" s="51"/>
    </row>
    <row r="73560" spans="9:13">
      <c r="I73560" s="51"/>
      <c r="M73560" s="51"/>
    </row>
    <row r="73561" spans="9:13">
      <c r="I73561" s="51"/>
      <c r="M73561" s="51"/>
    </row>
    <row r="73562" spans="9:13">
      <c r="I73562" s="51"/>
      <c r="M73562" s="51"/>
    </row>
    <row r="73563" spans="9:13">
      <c r="I73563" s="51"/>
      <c r="M73563" s="51"/>
    </row>
    <row r="73564" spans="9:13">
      <c r="I73564" s="51"/>
      <c r="M73564" s="51"/>
    </row>
    <row r="73565" spans="9:13">
      <c r="I73565" s="51"/>
      <c r="M73565" s="51"/>
    </row>
    <row r="73566" spans="9:13">
      <c r="I73566" s="51"/>
      <c r="M73566" s="51"/>
    </row>
    <row r="73567" spans="9:13">
      <c r="I73567" s="51"/>
      <c r="M73567" s="51"/>
    </row>
    <row r="73568" spans="9:13">
      <c r="I73568" s="51"/>
      <c r="M73568" s="51"/>
    </row>
    <row r="73569" spans="9:13">
      <c r="I73569" s="51"/>
      <c r="M73569" s="51"/>
    </row>
    <row r="73570" spans="9:13">
      <c r="I73570" s="51"/>
      <c r="M73570" s="51"/>
    </row>
    <row r="73571" spans="9:13">
      <c r="I73571" s="51"/>
      <c r="M73571" s="51"/>
    </row>
    <row r="73572" spans="9:13">
      <c r="I73572" s="51"/>
      <c r="M73572" s="51"/>
    </row>
    <row r="73573" spans="9:13">
      <c r="I73573" s="51"/>
      <c r="M73573" s="51"/>
    </row>
    <row r="73574" spans="9:13">
      <c r="I73574" s="51"/>
      <c r="M73574" s="51"/>
    </row>
    <row r="73575" spans="9:13">
      <c r="I73575" s="51"/>
      <c r="M73575" s="51"/>
    </row>
    <row r="73576" spans="9:13">
      <c r="I73576" s="51"/>
      <c r="M73576" s="51"/>
    </row>
    <row r="73577" spans="9:13">
      <c r="I73577" s="51"/>
      <c r="M73577" s="51"/>
    </row>
    <row r="73578" spans="9:13">
      <c r="I73578" s="51"/>
      <c r="M73578" s="51"/>
    </row>
    <row r="73579" spans="9:13">
      <c r="I73579" s="51"/>
      <c r="M73579" s="51"/>
    </row>
    <row r="73580" spans="9:13">
      <c r="I73580" s="51"/>
      <c r="M73580" s="51"/>
    </row>
    <row r="73581" spans="9:13">
      <c r="I73581" s="51"/>
      <c r="M73581" s="51"/>
    </row>
    <row r="73582" spans="9:13">
      <c r="I73582" s="51"/>
      <c r="M73582" s="51"/>
    </row>
    <row r="73583" spans="9:13">
      <c r="I73583" s="51"/>
      <c r="M73583" s="51"/>
    </row>
    <row r="73584" spans="9:13">
      <c r="I73584" s="51"/>
      <c r="M73584" s="51"/>
    </row>
    <row r="73585" spans="9:13">
      <c r="I73585" s="51"/>
      <c r="M73585" s="51"/>
    </row>
    <row r="73586" spans="9:13">
      <c r="I73586" s="51"/>
      <c r="M73586" s="51"/>
    </row>
    <row r="73587" spans="9:13">
      <c r="I73587" s="51"/>
      <c r="M73587" s="51"/>
    </row>
    <row r="73588" spans="9:13">
      <c r="I73588" s="51"/>
      <c r="M73588" s="51"/>
    </row>
    <row r="73589" spans="9:13">
      <c r="I73589" s="51"/>
      <c r="M73589" s="51"/>
    </row>
    <row r="73590" spans="9:13">
      <c r="I73590" s="51"/>
      <c r="M73590" s="51"/>
    </row>
    <row r="73591" spans="9:13">
      <c r="I73591" s="51"/>
      <c r="M73591" s="51"/>
    </row>
    <row r="73592" spans="9:13">
      <c r="I73592" s="51"/>
      <c r="M73592" s="51"/>
    </row>
    <row r="73593" spans="9:13">
      <c r="I73593" s="51"/>
      <c r="M73593" s="51"/>
    </row>
    <row r="73594" spans="9:13">
      <c r="I73594" s="51"/>
      <c r="M73594" s="51"/>
    </row>
    <row r="73595" spans="9:13">
      <c r="I73595" s="51"/>
      <c r="M73595" s="51"/>
    </row>
    <row r="73596" spans="9:13">
      <c r="I73596" s="51"/>
      <c r="M73596" s="51"/>
    </row>
    <row r="73597" spans="9:13">
      <c r="I73597" s="51"/>
      <c r="M73597" s="51"/>
    </row>
    <row r="73598" spans="9:13">
      <c r="I73598" s="51"/>
      <c r="M73598" s="51"/>
    </row>
    <row r="73599" spans="9:13">
      <c r="I73599" s="51"/>
      <c r="M73599" s="51"/>
    </row>
    <row r="73600" spans="9:13">
      <c r="I73600" s="51"/>
      <c r="M73600" s="51"/>
    </row>
    <row r="73601" spans="9:13">
      <c r="I73601" s="51"/>
      <c r="M73601" s="51"/>
    </row>
    <row r="73602" spans="9:13">
      <c r="I73602" s="51"/>
      <c r="M73602" s="51"/>
    </row>
    <row r="73603" spans="9:13">
      <c r="I73603" s="51"/>
      <c r="M73603" s="51"/>
    </row>
    <row r="73604" spans="9:13">
      <c r="I73604" s="51"/>
      <c r="M73604" s="51"/>
    </row>
    <row r="73605" spans="9:13">
      <c r="I73605" s="51"/>
      <c r="M73605" s="51"/>
    </row>
    <row r="73606" spans="9:13">
      <c r="I73606" s="51"/>
      <c r="M73606" s="51"/>
    </row>
    <row r="73607" spans="9:13">
      <c r="I73607" s="51"/>
      <c r="M73607" s="51"/>
    </row>
    <row r="73608" spans="9:13">
      <c r="I73608" s="51"/>
      <c r="M73608" s="51"/>
    </row>
    <row r="73609" spans="9:13">
      <c r="I73609" s="51"/>
      <c r="M73609" s="51"/>
    </row>
    <row r="73610" spans="9:13">
      <c r="I73610" s="51"/>
      <c r="M73610" s="51"/>
    </row>
    <row r="73611" spans="9:13">
      <c r="I73611" s="51"/>
      <c r="M73611" s="51"/>
    </row>
    <row r="73612" spans="9:13">
      <c r="I73612" s="51"/>
      <c r="M73612" s="51"/>
    </row>
    <row r="73613" spans="9:13">
      <c r="I73613" s="51"/>
      <c r="M73613" s="51"/>
    </row>
    <row r="73614" spans="9:13">
      <c r="I73614" s="51"/>
      <c r="M73614" s="51"/>
    </row>
    <row r="73615" spans="9:13">
      <c r="I73615" s="51"/>
      <c r="M73615" s="51"/>
    </row>
    <row r="73616" spans="9:13">
      <c r="I73616" s="51"/>
      <c r="M73616" s="51"/>
    </row>
    <row r="73617" spans="9:13">
      <c r="I73617" s="51"/>
      <c r="M73617" s="51"/>
    </row>
    <row r="73618" spans="9:13">
      <c r="I73618" s="51"/>
      <c r="M73618" s="51"/>
    </row>
    <row r="73619" spans="9:13">
      <c r="I73619" s="51"/>
      <c r="M73619" s="51"/>
    </row>
    <row r="73620" spans="9:13">
      <c r="I73620" s="51"/>
      <c r="M73620" s="51"/>
    </row>
    <row r="73621" spans="9:13">
      <c r="I73621" s="51"/>
      <c r="M73621" s="51"/>
    </row>
    <row r="73622" spans="9:13">
      <c r="I73622" s="51"/>
      <c r="M73622" s="51"/>
    </row>
    <row r="73623" spans="9:13">
      <c r="I73623" s="51"/>
      <c r="M73623" s="51"/>
    </row>
    <row r="73624" spans="9:13">
      <c r="I73624" s="51"/>
      <c r="M73624" s="51"/>
    </row>
    <row r="73625" spans="9:13">
      <c r="I73625" s="51"/>
      <c r="M73625" s="51"/>
    </row>
    <row r="73626" spans="9:13">
      <c r="I73626" s="51"/>
      <c r="M73626" s="51"/>
    </row>
    <row r="73627" spans="9:13">
      <c r="I73627" s="51"/>
      <c r="M73627" s="51"/>
    </row>
    <row r="73628" spans="9:13">
      <c r="I73628" s="51"/>
      <c r="M73628" s="51"/>
    </row>
    <row r="73629" spans="9:13">
      <c r="I73629" s="51"/>
      <c r="M73629" s="51"/>
    </row>
    <row r="73630" spans="9:13">
      <c r="I73630" s="51"/>
      <c r="M73630" s="51"/>
    </row>
    <row r="73631" spans="9:13">
      <c r="I73631" s="51"/>
      <c r="M73631" s="51"/>
    </row>
    <row r="73632" spans="9:13">
      <c r="I73632" s="51"/>
      <c r="M73632" s="51"/>
    </row>
    <row r="73633" spans="9:13">
      <c r="I73633" s="51"/>
      <c r="M73633" s="51"/>
    </row>
    <row r="73634" spans="9:13">
      <c r="I73634" s="51"/>
      <c r="M73634" s="51"/>
    </row>
    <row r="73635" spans="9:13">
      <c r="I73635" s="51"/>
      <c r="M73635" s="51"/>
    </row>
    <row r="73636" spans="9:13">
      <c r="I73636" s="51"/>
      <c r="M73636" s="51"/>
    </row>
    <row r="73637" spans="9:13">
      <c r="I73637" s="51"/>
      <c r="M73637" s="51"/>
    </row>
    <row r="73638" spans="9:13">
      <c r="I73638" s="51"/>
      <c r="M73638" s="51"/>
    </row>
    <row r="73639" spans="9:13">
      <c r="I73639" s="51"/>
      <c r="M73639" s="51"/>
    </row>
    <row r="73640" spans="9:13">
      <c r="I73640" s="51"/>
      <c r="M73640" s="51"/>
    </row>
    <row r="73641" spans="9:13">
      <c r="I73641" s="51"/>
      <c r="M73641" s="51"/>
    </row>
    <row r="73642" spans="9:13">
      <c r="I73642" s="51"/>
      <c r="M73642" s="51"/>
    </row>
    <row r="73643" spans="9:13">
      <c r="I73643" s="51"/>
      <c r="M73643" s="51"/>
    </row>
    <row r="73644" spans="9:13">
      <c r="I73644" s="51"/>
      <c r="M73644" s="51"/>
    </row>
    <row r="73645" spans="9:13">
      <c r="I73645" s="51"/>
      <c r="M73645" s="51"/>
    </row>
    <row r="73646" spans="9:13">
      <c r="I73646" s="51"/>
      <c r="M73646" s="51"/>
    </row>
    <row r="73647" spans="9:13">
      <c r="I73647" s="51"/>
      <c r="M73647" s="51"/>
    </row>
    <row r="73648" spans="9:13">
      <c r="I73648" s="51"/>
      <c r="M73648" s="51"/>
    </row>
    <row r="73649" spans="9:13">
      <c r="I73649" s="51"/>
      <c r="M73649" s="51"/>
    </row>
    <row r="73650" spans="9:13">
      <c r="I73650" s="51"/>
      <c r="M73650" s="51"/>
    </row>
    <row r="73651" spans="9:13">
      <c r="I73651" s="51"/>
      <c r="M73651" s="51"/>
    </row>
    <row r="73652" spans="9:13">
      <c r="I73652" s="51"/>
      <c r="M73652" s="51"/>
    </row>
    <row r="73653" spans="9:13">
      <c r="I73653" s="51"/>
      <c r="M73653" s="51"/>
    </row>
    <row r="73654" spans="9:13">
      <c r="I73654" s="51"/>
      <c r="M73654" s="51"/>
    </row>
    <row r="73655" spans="9:13">
      <c r="I73655" s="51"/>
      <c r="M73655" s="51"/>
    </row>
    <row r="73656" spans="9:13">
      <c r="I73656" s="51"/>
      <c r="M73656" s="51"/>
    </row>
    <row r="73657" spans="9:13">
      <c r="I73657" s="51"/>
      <c r="M73657" s="51"/>
    </row>
    <row r="73658" spans="9:13">
      <c r="I73658" s="51"/>
      <c r="M73658" s="51"/>
    </row>
    <row r="73659" spans="9:13">
      <c r="I73659" s="51"/>
      <c r="M73659" s="51"/>
    </row>
    <row r="73660" spans="9:13">
      <c r="I73660" s="51"/>
      <c r="M73660" s="51"/>
    </row>
    <row r="73661" spans="9:13">
      <c r="I73661" s="51"/>
      <c r="M73661" s="51"/>
    </row>
    <row r="73662" spans="9:13">
      <c r="I73662" s="51"/>
      <c r="M73662" s="51"/>
    </row>
    <row r="73663" spans="9:13">
      <c r="I73663" s="51"/>
      <c r="M73663" s="51"/>
    </row>
    <row r="73664" spans="9:13">
      <c r="I73664" s="51"/>
      <c r="M73664" s="51"/>
    </row>
    <row r="73665" spans="9:13">
      <c r="I73665" s="51"/>
      <c r="M73665" s="51"/>
    </row>
    <row r="73666" spans="9:13">
      <c r="I73666" s="51"/>
      <c r="M73666" s="51"/>
    </row>
    <row r="73667" spans="9:13">
      <c r="I73667" s="51"/>
      <c r="M73667" s="51"/>
    </row>
    <row r="73668" spans="9:13">
      <c r="I73668" s="51"/>
      <c r="M73668" s="51"/>
    </row>
    <row r="73669" spans="9:13">
      <c r="I73669" s="51"/>
      <c r="M73669" s="51"/>
    </row>
    <row r="73670" spans="9:13">
      <c r="I73670" s="51"/>
      <c r="M73670" s="51"/>
    </row>
    <row r="73671" spans="9:13">
      <c r="I73671" s="51"/>
      <c r="M73671" s="51"/>
    </row>
    <row r="73672" spans="9:13">
      <c r="I73672" s="51"/>
      <c r="M73672" s="51"/>
    </row>
    <row r="73673" spans="9:13">
      <c r="I73673" s="51"/>
      <c r="M73673" s="51"/>
    </row>
    <row r="73674" spans="9:13">
      <c r="I73674" s="51"/>
      <c r="M73674" s="51"/>
    </row>
    <row r="73675" spans="9:13">
      <c r="I73675" s="51"/>
      <c r="M73675" s="51"/>
    </row>
    <row r="73676" spans="9:13">
      <c r="I73676" s="51"/>
      <c r="M73676" s="51"/>
    </row>
    <row r="73677" spans="9:13">
      <c r="I73677" s="51"/>
      <c r="M73677" s="51"/>
    </row>
    <row r="73678" spans="9:13">
      <c r="I73678" s="51"/>
      <c r="M73678" s="51"/>
    </row>
    <row r="73679" spans="9:13">
      <c r="I73679" s="51"/>
      <c r="M73679" s="51"/>
    </row>
    <row r="73680" spans="9:13">
      <c r="I73680" s="51"/>
      <c r="M73680" s="51"/>
    </row>
    <row r="73681" spans="9:13">
      <c r="I73681" s="51"/>
      <c r="M73681" s="51"/>
    </row>
    <row r="73682" spans="9:13">
      <c r="I73682" s="51"/>
      <c r="M73682" s="51"/>
    </row>
    <row r="73683" spans="9:13">
      <c r="I73683" s="51"/>
      <c r="M73683" s="51"/>
    </row>
    <row r="73684" spans="9:13">
      <c r="I73684" s="51"/>
      <c r="M73684" s="51"/>
    </row>
    <row r="73685" spans="9:13">
      <c r="I73685" s="51"/>
      <c r="M73685" s="51"/>
    </row>
    <row r="73686" spans="9:13">
      <c r="I73686" s="51"/>
      <c r="M73686" s="51"/>
    </row>
    <row r="73687" spans="9:13">
      <c r="I73687" s="51"/>
      <c r="M73687" s="51"/>
    </row>
    <row r="73688" spans="9:13">
      <c r="I73688" s="51"/>
      <c r="M73688" s="51"/>
    </row>
    <row r="73689" spans="9:13">
      <c r="I73689" s="51"/>
      <c r="M73689" s="51"/>
    </row>
    <row r="73690" spans="9:13">
      <c r="I73690" s="51"/>
      <c r="M73690" s="51"/>
    </row>
    <row r="73691" spans="9:13">
      <c r="I73691" s="51"/>
      <c r="M73691" s="51"/>
    </row>
    <row r="73692" spans="9:13">
      <c r="I73692" s="51"/>
      <c r="M73692" s="51"/>
    </row>
    <row r="73693" spans="9:13">
      <c r="I73693" s="51"/>
      <c r="M73693" s="51"/>
    </row>
    <row r="73694" spans="9:13">
      <c r="I73694" s="51"/>
      <c r="M73694" s="51"/>
    </row>
    <row r="73695" spans="9:13">
      <c r="I73695" s="51"/>
      <c r="M73695" s="51"/>
    </row>
    <row r="73696" spans="9:13">
      <c r="I73696" s="51"/>
      <c r="M73696" s="51"/>
    </row>
    <row r="73697" spans="9:13">
      <c r="I73697" s="51"/>
      <c r="M73697" s="51"/>
    </row>
    <row r="73698" spans="9:13">
      <c r="I73698" s="51"/>
      <c r="M73698" s="51"/>
    </row>
    <row r="73699" spans="9:13">
      <c r="I73699" s="51"/>
      <c r="M73699" s="51"/>
    </row>
    <row r="73700" spans="9:13">
      <c r="I73700" s="51"/>
      <c r="M73700" s="51"/>
    </row>
    <row r="73701" spans="9:13">
      <c r="I73701" s="51"/>
      <c r="M73701" s="51"/>
    </row>
    <row r="73702" spans="9:13">
      <c r="I73702" s="51"/>
      <c r="M73702" s="51"/>
    </row>
    <row r="73703" spans="9:13">
      <c r="I73703" s="51"/>
      <c r="M73703" s="51"/>
    </row>
    <row r="73704" spans="9:13">
      <c r="I73704" s="51"/>
      <c r="M73704" s="51"/>
    </row>
    <row r="73705" spans="9:13">
      <c r="I73705" s="51"/>
      <c r="M73705" s="51"/>
    </row>
    <row r="73706" spans="9:13">
      <c r="I73706" s="51"/>
      <c r="M73706" s="51"/>
    </row>
    <row r="73707" spans="9:13">
      <c r="I73707" s="51"/>
      <c r="M73707" s="51"/>
    </row>
    <row r="73708" spans="9:13">
      <c r="I73708" s="51"/>
      <c r="M73708" s="51"/>
    </row>
    <row r="73709" spans="9:13">
      <c r="I73709" s="51"/>
      <c r="M73709" s="51"/>
    </row>
    <row r="73710" spans="9:13">
      <c r="I73710" s="51"/>
      <c r="M73710" s="51"/>
    </row>
    <row r="73711" spans="9:13">
      <c r="I73711" s="51"/>
      <c r="M73711" s="51"/>
    </row>
    <row r="73712" spans="9:13">
      <c r="I73712" s="51"/>
      <c r="M73712" s="51"/>
    </row>
    <row r="73713" spans="9:13">
      <c r="I73713" s="51"/>
      <c r="M73713" s="51"/>
    </row>
    <row r="73714" spans="9:13">
      <c r="I73714" s="51"/>
      <c r="M73714" s="51"/>
    </row>
    <row r="73715" spans="9:13">
      <c r="I73715" s="51"/>
      <c r="M73715" s="51"/>
    </row>
    <row r="73716" spans="9:13">
      <c r="I73716" s="51"/>
      <c r="M73716" s="51"/>
    </row>
    <row r="73717" spans="9:13">
      <c r="I73717" s="51"/>
      <c r="M73717" s="51"/>
    </row>
    <row r="73718" spans="9:13">
      <c r="I73718" s="51"/>
      <c r="M73718" s="51"/>
    </row>
    <row r="73719" spans="9:13">
      <c r="I73719" s="51"/>
      <c r="M73719" s="51"/>
    </row>
    <row r="73720" spans="9:13">
      <c r="I73720" s="51"/>
      <c r="M73720" s="51"/>
    </row>
    <row r="73721" spans="9:13">
      <c r="I73721" s="51"/>
      <c r="M73721" s="51"/>
    </row>
    <row r="73722" spans="9:13">
      <c r="I73722" s="51"/>
      <c r="M73722" s="51"/>
    </row>
    <row r="73723" spans="9:13">
      <c r="I73723" s="51"/>
      <c r="M73723" s="51"/>
    </row>
    <row r="73724" spans="9:13">
      <c r="I73724" s="51"/>
      <c r="M73724" s="51"/>
    </row>
    <row r="73725" spans="9:13">
      <c r="I73725" s="51"/>
      <c r="M73725" s="51"/>
    </row>
    <row r="73726" spans="9:13">
      <c r="I73726" s="51"/>
      <c r="M73726" s="51"/>
    </row>
    <row r="73727" spans="9:13">
      <c r="I73727" s="51"/>
      <c r="M73727" s="51"/>
    </row>
    <row r="73728" spans="9:13">
      <c r="I73728" s="51"/>
      <c r="M73728" s="51"/>
    </row>
    <row r="73729" spans="9:13">
      <c r="I73729" s="51"/>
      <c r="M73729" s="51"/>
    </row>
    <row r="73730" spans="9:13">
      <c r="I73730" s="51"/>
      <c r="M73730" s="51"/>
    </row>
    <row r="73731" spans="9:13">
      <c r="I73731" s="51"/>
      <c r="M73731" s="51"/>
    </row>
    <row r="73732" spans="9:13">
      <c r="I73732" s="51"/>
      <c r="M73732" s="51"/>
    </row>
    <row r="73733" spans="9:13">
      <c r="I73733" s="51"/>
      <c r="M73733" s="51"/>
    </row>
    <row r="73734" spans="9:13">
      <c r="I73734" s="51"/>
      <c r="M73734" s="51"/>
    </row>
    <row r="73735" spans="9:13">
      <c r="I73735" s="51"/>
      <c r="M73735" s="51"/>
    </row>
    <row r="73736" spans="9:13">
      <c r="I73736" s="51"/>
      <c r="M73736" s="51"/>
    </row>
    <row r="73737" spans="9:13">
      <c r="I73737" s="51"/>
      <c r="M73737" s="51"/>
    </row>
    <row r="73738" spans="9:13">
      <c r="I73738" s="51"/>
      <c r="M73738" s="51"/>
    </row>
    <row r="73739" spans="9:13">
      <c r="I73739" s="51"/>
      <c r="M73739" s="51"/>
    </row>
    <row r="73740" spans="9:13">
      <c r="I73740" s="51"/>
      <c r="M73740" s="51"/>
    </row>
    <row r="73741" spans="9:13">
      <c r="I73741" s="51"/>
      <c r="M73741" s="51"/>
    </row>
    <row r="73742" spans="9:13">
      <c r="I73742" s="51"/>
      <c r="M73742" s="51"/>
    </row>
    <row r="73743" spans="9:13">
      <c r="I73743" s="51"/>
      <c r="M73743" s="51"/>
    </row>
    <row r="73744" spans="9:13">
      <c r="I73744" s="51"/>
      <c r="M73744" s="51"/>
    </row>
    <row r="73745" spans="9:13">
      <c r="I73745" s="51"/>
      <c r="M73745" s="51"/>
    </row>
    <row r="73746" spans="9:13">
      <c r="I73746" s="51"/>
      <c r="M73746" s="51"/>
    </row>
    <row r="73747" spans="9:13">
      <c r="I73747" s="51"/>
      <c r="M73747" s="51"/>
    </row>
    <row r="73748" spans="9:13">
      <c r="I73748" s="51"/>
      <c r="M73748" s="51"/>
    </row>
    <row r="73749" spans="9:13">
      <c r="I73749" s="51"/>
      <c r="M73749" s="51"/>
    </row>
    <row r="73750" spans="9:13">
      <c r="I73750" s="51"/>
      <c r="M73750" s="51"/>
    </row>
    <row r="73751" spans="9:13">
      <c r="I73751" s="51"/>
      <c r="M73751" s="51"/>
    </row>
    <row r="73752" spans="9:13">
      <c r="I73752" s="51"/>
      <c r="M73752" s="51"/>
    </row>
    <row r="73753" spans="9:13">
      <c r="I73753" s="51"/>
      <c r="M73753" s="51"/>
    </row>
    <row r="73754" spans="9:13">
      <c r="I73754" s="51"/>
      <c r="M73754" s="51"/>
    </row>
    <row r="73755" spans="9:13">
      <c r="I73755" s="51"/>
      <c r="M73755" s="51"/>
    </row>
    <row r="73756" spans="9:13">
      <c r="I73756" s="51"/>
      <c r="M73756" s="51"/>
    </row>
    <row r="73757" spans="9:13">
      <c r="I73757" s="51"/>
      <c r="M73757" s="51"/>
    </row>
    <row r="73758" spans="9:13">
      <c r="I73758" s="51"/>
      <c r="M73758" s="51"/>
    </row>
    <row r="73759" spans="9:13">
      <c r="I73759" s="51"/>
      <c r="M73759" s="51"/>
    </row>
    <row r="73760" spans="9:13">
      <c r="I73760" s="51"/>
      <c r="M73760" s="51"/>
    </row>
    <row r="73761" spans="9:13">
      <c r="I73761" s="51"/>
      <c r="M73761" s="51"/>
    </row>
    <row r="73762" spans="9:13">
      <c r="I73762" s="51"/>
      <c r="M73762" s="51"/>
    </row>
    <row r="73763" spans="9:13">
      <c r="I73763" s="51"/>
      <c r="M73763" s="51"/>
    </row>
    <row r="73764" spans="9:13">
      <c r="I73764" s="51"/>
      <c r="M73764" s="51"/>
    </row>
    <row r="73765" spans="9:13">
      <c r="I73765" s="51"/>
      <c r="M73765" s="51"/>
    </row>
    <row r="73766" spans="9:13">
      <c r="I73766" s="51"/>
      <c r="M73766" s="51"/>
    </row>
    <row r="73767" spans="9:13">
      <c r="I73767" s="51"/>
      <c r="M73767" s="51"/>
    </row>
    <row r="73768" spans="9:13">
      <c r="I73768" s="51"/>
      <c r="M73768" s="51"/>
    </row>
    <row r="73769" spans="9:13">
      <c r="I73769" s="51"/>
      <c r="M73769" s="51"/>
    </row>
    <row r="73770" spans="9:13">
      <c r="I73770" s="51"/>
      <c r="M73770" s="51"/>
    </row>
    <row r="73771" spans="9:13">
      <c r="I73771" s="51"/>
      <c r="M73771" s="51"/>
    </row>
    <row r="73772" spans="9:13">
      <c r="I73772" s="51"/>
      <c r="M73772" s="51"/>
    </row>
    <row r="73773" spans="9:13">
      <c r="I73773" s="51"/>
      <c r="M73773" s="51"/>
    </row>
    <row r="73774" spans="9:13">
      <c r="I73774" s="51"/>
      <c r="M73774" s="51"/>
    </row>
    <row r="73775" spans="9:13">
      <c r="I73775" s="51"/>
      <c r="M73775" s="51"/>
    </row>
    <row r="73776" spans="9:13">
      <c r="I73776" s="51"/>
      <c r="M73776" s="51"/>
    </row>
    <row r="73777" spans="9:13">
      <c r="I73777" s="51"/>
      <c r="M73777" s="51"/>
    </row>
    <row r="73778" spans="9:13">
      <c r="I73778" s="51"/>
      <c r="M73778" s="51"/>
    </row>
    <row r="73779" spans="9:13">
      <c r="I73779" s="51"/>
      <c r="M73779" s="51"/>
    </row>
    <row r="73780" spans="9:13">
      <c r="I73780" s="51"/>
      <c r="M73780" s="51"/>
    </row>
    <row r="73781" spans="9:13">
      <c r="I73781" s="51"/>
      <c r="M73781" s="51"/>
    </row>
    <row r="73782" spans="9:13">
      <c r="I73782" s="51"/>
      <c r="M73782" s="51"/>
    </row>
    <row r="73783" spans="9:13">
      <c r="I73783" s="51"/>
      <c r="M73783" s="51"/>
    </row>
    <row r="73784" spans="9:13">
      <c r="I73784" s="51"/>
      <c r="M73784" s="51"/>
    </row>
    <row r="73785" spans="9:13">
      <c r="I73785" s="51"/>
      <c r="M73785" s="51"/>
    </row>
    <row r="73786" spans="9:13">
      <c r="I73786" s="51"/>
      <c r="M73786" s="51"/>
    </row>
    <row r="73787" spans="9:13">
      <c r="I73787" s="51"/>
      <c r="M73787" s="51"/>
    </row>
    <row r="73788" spans="9:13">
      <c r="I73788" s="51"/>
      <c r="M73788" s="51"/>
    </row>
    <row r="73789" spans="9:13">
      <c r="I73789" s="51"/>
      <c r="M73789" s="51"/>
    </row>
    <row r="73790" spans="9:13">
      <c r="I73790" s="51"/>
      <c r="M73790" s="51"/>
    </row>
    <row r="73791" spans="9:13">
      <c r="I73791" s="51"/>
      <c r="M73791" s="51"/>
    </row>
    <row r="73792" spans="9:13">
      <c r="I73792" s="51"/>
      <c r="M73792" s="51"/>
    </row>
    <row r="73793" spans="9:13">
      <c r="I73793" s="51"/>
      <c r="M73793" s="51"/>
    </row>
    <row r="73794" spans="9:13">
      <c r="I73794" s="51"/>
      <c r="M73794" s="51"/>
    </row>
    <row r="73795" spans="9:13">
      <c r="I73795" s="51"/>
      <c r="M73795" s="51"/>
    </row>
    <row r="73796" spans="9:13">
      <c r="I73796" s="51"/>
      <c r="M73796" s="51"/>
    </row>
    <row r="73797" spans="9:13">
      <c r="I73797" s="51"/>
      <c r="M73797" s="51"/>
    </row>
    <row r="73798" spans="9:13">
      <c r="I73798" s="51"/>
      <c r="M73798" s="51"/>
    </row>
    <row r="73799" spans="9:13">
      <c r="I73799" s="51"/>
      <c r="M73799" s="51"/>
    </row>
    <row r="73800" spans="9:13">
      <c r="I73800" s="51"/>
      <c r="M73800" s="51"/>
    </row>
    <row r="73801" spans="9:13">
      <c r="I73801" s="51"/>
      <c r="M73801" s="51"/>
    </row>
    <row r="73802" spans="9:13">
      <c r="I73802" s="51"/>
      <c r="M73802" s="51"/>
    </row>
    <row r="73803" spans="9:13">
      <c r="I73803" s="51"/>
      <c r="M73803" s="51"/>
    </row>
    <row r="73804" spans="9:13">
      <c r="I73804" s="51"/>
      <c r="M73804" s="51"/>
    </row>
    <row r="73805" spans="9:13">
      <c r="I73805" s="51"/>
      <c r="M73805" s="51"/>
    </row>
    <row r="73806" spans="9:13">
      <c r="I73806" s="51"/>
      <c r="M73806" s="51"/>
    </row>
    <row r="73807" spans="9:13">
      <c r="I73807" s="51"/>
      <c r="M73807" s="51"/>
    </row>
    <row r="73808" spans="9:13">
      <c r="I73808" s="51"/>
      <c r="M73808" s="51"/>
    </row>
    <row r="73809" spans="9:13">
      <c r="I73809" s="51"/>
      <c r="M73809" s="51"/>
    </row>
    <row r="73810" spans="9:13">
      <c r="I73810" s="51"/>
      <c r="M73810" s="51"/>
    </row>
    <row r="73811" spans="9:13">
      <c r="I73811" s="51"/>
      <c r="M73811" s="51"/>
    </row>
    <row r="73812" spans="9:13">
      <c r="I73812" s="51"/>
      <c r="M73812" s="51"/>
    </row>
    <row r="73813" spans="9:13">
      <c r="I73813" s="51"/>
      <c r="M73813" s="51"/>
    </row>
    <row r="73814" spans="9:13">
      <c r="I73814" s="51"/>
      <c r="M73814" s="51"/>
    </row>
    <row r="73815" spans="9:13">
      <c r="I73815" s="51"/>
      <c r="M73815" s="51"/>
    </row>
    <row r="73816" spans="9:13">
      <c r="I73816" s="51"/>
      <c r="M73816" s="51"/>
    </row>
    <row r="73817" spans="9:13">
      <c r="I73817" s="51"/>
      <c r="M73817" s="51"/>
    </row>
    <row r="73818" spans="9:13">
      <c r="I73818" s="51"/>
      <c r="M73818" s="51"/>
    </row>
    <row r="73819" spans="9:13">
      <c r="I73819" s="51"/>
      <c r="M73819" s="51"/>
    </row>
    <row r="73820" spans="9:13">
      <c r="I73820" s="51"/>
      <c r="M73820" s="51"/>
    </row>
    <row r="73821" spans="9:13">
      <c r="I73821" s="51"/>
      <c r="M73821" s="51"/>
    </row>
    <row r="73822" spans="9:13">
      <c r="I73822" s="51"/>
      <c r="M73822" s="51"/>
    </row>
    <row r="73823" spans="9:13">
      <c r="I73823" s="51"/>
      <c r="M73823" s="51"/>
    </row>
    <row r="73824" spans="9:13">
      <c r="I73824" s="51"/>
      <c r="M73824" s="51"/>
    </row>
    <row r="73825" spans="9:13">
      <c r="I73825" s="51"/>
      <c r="M73825" s="51"/>
    </row>
    <row r="73826" spans="9:13">
      <c r="I73826" s="51"/>
      <c r="M73826" s="51"/>
    </row>
    <row r="73827" spans="9:13">
      <c r="I73827" s="51"/>
      <c r="M73827" s="51"/>
    </row>
    <row r="73828" spans="9:13">
      <c r="I73828" s="51"/>
      <c r="M73828" s="51"/>
    </row>
    <row r="73829" spans="9:13">
      <c r="I73829" s="51"/>
      <c r="M73829" s="51"/>
    </row>
    <row r="73830" spans="9:13">
      <c r="I73830" s="51"/>
      <c r="M73830" s="51"/>
    </row>
    <row r="73831" spans="9:13">
      <c r="I73831" s="51"/>
      <c r="M73831" s="51"/>
    </row>
    <row r="73832" spans="9:13">
      <c r="I73832" s="51"/>
      <c r="M73832" s="51"/>
    </row>
    <row r="73833" spans="9:13">
      <c r="I73833" s="51"/>
      <c r="M73833" s="51"/>
    </row>
    <row r="73834" spans="9:13">
      <c r="I73834" s="51"/>
      <c r="M73834" s="51"/>
    </row>
    <row r="73835" spans="9:13">
      <c r="I73835" s="51"/>
      <c r="M73835" s="51"/>
    </row>
    <row r="73836" spans="9:13">
      <c r="I73836" s="51"/>
      <c r="M73836" s="51"/>
    </row>
    <row r="73837" spans="9:13">
      <c r="I73837" s="51"/>
      <c r="M73837" s="51"/>
    </row>
    <row r="73838" spans="9:13">
      <c r="I73838" s="51"/>
      <c r="M73838" s="51"/>
    </row>
    <row r="73839" spans="9:13">
      <c r="I73839" s="51"/>
      <c r="M73839" s="51"/>
    </row>
    <row r="73840" spans="9:13">
      <c r="I73840" s="51"/>
      <c r="M73840" s="51"/>
    </row>
    <row r="73841" spans="9:13">
      <c r="I73841" s="51"/>
      <c r="M73841" s="51"/>
    </row>
    <row r="73842" spans="9:13">
      <c r="I73842" s="51"/>
      <c r="M73842" s="51"/>
    </row>
    <row r="73843" spans="9:13">
      <c r="I73843" s="51"/>
      <c r="M73843" s="51"/>
    </row>
    <row r="73844" spans="9:13">
      <c r="I73844" s="51"/>
      <c r="M73844" s="51"/>
    </row>
    <row r="73845" spans="9:13">
      <c r="I73845" s="51"/>
      <c r="M73845" s="51"/>
    </row>
    <row r="73846" spans="9:13">
      <c r="I73846" s="51"/>
      <c r="M73846" s="51"/>
    </row>
    <row r="73847" spans="9:13">
      <c r="I73847" s="51"/>
      <c r="M73847" s="51"/>
    </row>
    <row r="73848" spans="9:13">
      <c r="I73848" s="51"/>
      <c r="M73848" s="51"/>
    </row>
    <row r="73849" spans="9:13">
      <c r="I73849" s="51"/>
      <c r="M73849" s="51"/>
    </row>
    <row r="73850" spans="9:13">
      <c r="I73850" s="51"/>
      <c r="M73850" s="51"/>
    </row>
    <row r="73851" spans="9:13">
      <c r="I73851" s="51"/>
      <c r="M73851" s="51"/>
    </row>
    <row r="73852" spans="9:13">
      <c r="I73852" s="51"/>
      <c r="M73852" s="51"/>
    </row>
    <row r="73853" spans="9:13">
      <c r="I73853" s="51"/>
      <c r="M73853" s="51"/>
    </row>
    <row r="73854" spans="9:13">
      <c r="I73854" s="51"/>
      <c r="M73854" s="51"/>
    </row>
    <row r="73855" spans="9:13">
      <c r="I73855" s="51"/>
      <c r="M73855" s="51"/>
    </row>
    <row r="73856" spans="9:13">
      <c r="I73856" s="51"/>
      <c r="M73856" s="51"/>
    </row>
    <row r="73857" spans="9:13">
      <c r="I73857" s="51"/>
      <c r="M73857" s="51"/>
    </row>
    <row r="73858" spans="9:13">
      <c r="I73858" s="51"/>
      <c r="M73858" s="51"/>
    </row>
    <row r="73859" spans="9:13">
      <c r="I73859" s="51"/>
      <c r="M73859" s="51"/>
    </row>
    <row r="73860" spans="9:13">
      <c r="I73860" s="51"/>
      <c r="M73860" s="51"/>
    </row>
    <row r="73861" spans="9:13">
      <c r="I73861" s="51"/>
      <c r="M73861" s="51"/>
    </row>
    <row r="73862" spans="9:13">
      <c r="I73862" s="51"/>
      <c r="M73862" s="51"/>
    </row>
    <row r="73863" spans="9:13">
      <c r="I73863" s="51"/>
      <c r="M73863" s="51"/>
    </row>
    <row r="73864" spans="9:13">
      <c r="I73864" s="51"/>
      <c r="M73864" s="51"/>
    </row>
    <row r="73865" spans="9:13">
      <c r="I73865" s="51"/>
      <c r="M73865" s="51"/>
    </row>
    <row r="73866" spans="9:13">
      <c r="I73866" s="51"/>
      <c r="M73866" s="51"/>
    </row>
    <row r="73867" spans="9:13">
      <c r="I73867" s="51"/>
      <c r="M73867" s="51"/>
    </row>
    <row r="73868" spans="9:13">
      <c r="I73868" s="51"/>
      <c r="M73868" s="51"/>
    </row>
    <row r="73869" spans="9:13">
      <c r="I73869" s="51"/>
      <c r="M73869" s="51"/>
    </row>
    <row r="73870" spans="9:13">
      <c r="I73870" s="51"/>
      <c r="M73870" s="51"/>
    </row>
    <row r="73871" spans="9:13">
      <c r="I73871" s="51"/>
      <c r="M73871" s="51"/>
    </row>
    <row r="73872" spans="9:13">
      <c r="I73872" s="51"/>
      <c r="M73872" s="51"/>
    </row>
    <row r="73873" spans="9:13">
      <c r="I73873" s="51"/>
      <c r="M73873" s="51"/>
    </row>
    <row r="73874" spans="9:13">
      <c r="I73874" s="51"/>
      <c r="M73874" s="51"/>
    </row>
    <row r="73875" spans="9:13">
      <c r="I73875" s="51"/>
      <c r="M73875" s="51"/>
    </row>
    <row r="73876" spans="9:13">
      <c r="I73876" s="51"/>
      <c r="M73876" s="51"/>
    </row>
    <row r="73877" spans="9:13">
      <c r="I73877" s="51"/>
      <c r="M73877" s="51"/>
    </row>
    <row r="73878" spans="9:13">
      <c r="I73878" s="51"/>
      <c r="M73878" s="51"/>
    </row>
    <row r="73879" spans="9:13">
      <c r="I73879" s="51"/>
      <c r="M73879" s="51"/>
    </row>
    <row r="73880" spans="9:13">
      <c r="I73880" s="51"/>
      <c r="M73880" s="51"/>
    </row>
    <row r="73881" spans="9:13">
      <c r="I73881" s="51"/>
      <c r="M73881" s="51"/>
    </row>
    <row r="73882" spans="9:13">
      <c r="I73882" s="51"/>
      <c r="M73882" s="51"/>
    </row>
    <row r="73883" spans="9:13">
      <c r="I73883" s="51"/>
      <c r="M73883" s="51"/>
    </row>
    <row r="73884" spans="9:13">
      <c r="I73884" s="51"/>
      <c r="M73884" s="51"/>
    </row>
    <row r="73885" spans="9:13">
      <c r="I73885" s="51"/>
      <c r="M73885" s="51"/>
    </row>
    <row r="73886" spans="9:13">
      <c r="I73886" s="51"/>
      <c r="M73886" s="51"/>
    </row>
    <row r="73887" spans="9:13">
      <c r="I73887" s="51"/>
      <c r="M73887" s="51"/>
    </row>
    <row r="73888" spans="9:13">
      <c r="I73888" s="51"/>
      <c r="M73888" s="51"/>
    </row>
    <row r="73889" spans="9:13">
      <c r="I73889" s="51"/>
      <c r="M73889" s="51"/>
    </row>
    <row r="73890" spans="9:13">
      <c r="I73890" s="51"/>
      <c r="M73890" s="51"/>
    </row>
    <row r="73891" spans="9:13">
      <c r="I73891" s="51"/>
      <c r="M73891" s="51"/>
    </row>
    <row r="73892" spans="9:13">
      <c r="I73892" s="51"/>
      <c r="M73892" s="51"/>
    </row>
    <row r="73893" spans="9:13">
      <c r="I73893" s="51"/>
      <c r="M73893" s="51"/>
    </row>
    <row r="73894" spans="9:13">
      <c r="I73894" s="51"/>
      <c r="M73894" s="51"/>
    </row>
    <row r="73895" spans="9:13">
      <c r="I73895" s="51"/>
      <c r="M73895" s="51"/>
    </row>
    <row r="73896" spans="9:13">
      <c r="I73896" s="51"/>
      <c r="M73896" s="51"/>
    </row>
    <row r="73897" spans="9:13">
      <c r="I73897" s="51"/>
      <c r="M73897" s="51"/>
    </row>
    <row r="73898" spans="9:13">
      <c r="I73898" s="51"/>
      <c r="M73898" s="51"/>
    </row>
    <row r="73899" spans="9:13">
      <c r="I73899" s="51"/>
      <c r="M73899" s="51"/>
    </row>
    <row r="73900" spans="9:13">
      <c r="I73900" s="51"/>
      <c r="M73900" s="51"/>
    </row>
    <row r="73901" spans="9:13">
      <c r="I73901" s="51"/>
      <c r="M73901" s="51"/>
    </row>
    <row r="73902" spans="9:13">
      <c r="I73902" s="51"/>
      <c r="M73902" s="51"/>
    </row>
    <row r="73903" spans="9:13">
      <c r="I73903" s="51"/>
      <c r="M73903" s="51"/>
    </row>
    <row r="73904" spans="9:13">
      <c r="I73904" s="51"/>
      <c r="M73904" s="51"/>
    </row>
    <row r="73905" spans="9:13">
      <c r="I73905" s="51"/>
      <c r="M73905" s="51"/>
    </row>
    <row r="73906" spans="9:13">
      <c r="I73906" s="51"/>
      <c r="M73906" s="51"/>
    </row>
    <row r="73907" spans="9:13">
      <c r="I73907" s="51"/>
      <c r="M73907" s="51"/>
    </row>
    <row r="73908" spans="9:13">
      <c r="I73908" s="51"/>
      <c r="M73908" s="51"/>
    </row>
    <row r="73909" spans="9:13">
      <c r="I73909" s="51"/>
      <c r="M73909" s="51"/>
    </row>
    <row r="73910" spans="9:13">
      <c r="I73910" s="51"/>
      <c r="M73910" s="51"/>
    </row>
    <row r="73911" spans="9:13">
      <c r="I73911" s="51"/>
      <c r="M73911" s="51"/>
    </row>
    <row r="73912" spans="9:13">
      <c r="I73912" s="51"/>
      <c r="M73912" s="51"/>
    </row>
    <row r="73913" spans="9:13">
      <c r="I73913" s="51"/>
      <c r="M73913" s="51"/>
    </row>
    <row r="73914" spans="9:13">
      <c r="I73914" s="51"/>
      <c r="M73914" s="51"/>
    </row>
    <row r="73915" spans="9:13">
      <c r="I73915" s="51"/>
      <c r="M73915" s="51"/>
    </row>
    <row r="73916" spans="9:13">
      <c r="I73916" s="51"/>
      <c r="M73916" s="51"/>
    </row>
    <row r="73917" spans="9:13">
      <c r="I73917" s="51"/>
      <c r="M73917" s="51"/>
    </row>
    <row r="73918" spans="9:13">
      <c r="I73918" s="51"/>
      <c r="M73918" s="51"/>
    </row>
    <row r="73919" spans="9:13">
      <c r="I73919" s="51"/>
      <c r="M73919" s="51"/>
    </row>
    <row r="73920" spans="9:13">
      <c r="I73920" s="51"/>
      <c r="M73920" s="51"/>
    </row>
    <row r="73921" spans="9:13">
      <c r="I73921" s="51"/>
      <c r="M73921" s="51"/>
    </row>
    <row r="73922" spans="9:13">
      <c r="I73922" s="51"/>
      <c r="M73922" s="51"/>
    </row>
    <row r="73923" spans="9:13">
      <c r="I73923" s="51"/>
      <c r="M73923" s="51"/>
    </row>
    <row r="73924" spans="9:13">
      <c r="I73924" s="51"/>
      <c r="M73924" s="51"/>
    </row>
    <row r="73925" spans="9:13">
      <c r="I73925" s="51"/>
      <c r="M73925" s="51"/>
    </row>
    <row r="73926" spans="9:13">
      <c r="I73926" s="51"/>
      <c r="M73926" s="51"/>
    </row>
    <row r="73927" spans="9:13">
      <c r="I73927" s="51"/>
      <c r="M73927" s="51"/>
    </row>
    <row r="73928" spans="9:13">
      <c r="I73928" s="51"/>
      <c r="M73928" s="51"/>
    </row>
    <row r="73929" spans="9:13">
      <c r="I73929" s="51"/>
      <c r="M73929" s="51"/>
    </row>
    <row r="73930" spans="9:13">
      <c r="I73930" s="51"/>
      <c r="M73930" s="51"/>
    </row>
    <row r="73931" spans="9:13">
      <c r="I73931" s="51"/>
      <c r="M73931" s="51"/>
    </row>
    <row r="73932" spans="9:13">
      <c r="I73932" s="51"/>
      <c r="M73932" s="51"/>
    </row>
    <row r="73933" spans="9:13">
      <c r="I73933" s="51"/>
      <c r="M73933" s="51"/>
    </row>
    <row r="73934" spans="9:13">
      <c r="I73934" s="51"/>
      <c r="M73934" s="51"/>
    </row>
    <row r="73935" spans="9:13">
      <c r="I73935" s="51"/>
      <c r="M73935" s="51"/>
    </row>
    <row r="73936" spans="9:13">
      <c r="I73936" s="51"/>
      <c r="M73936" s="51"/>
    </row>
    <row r="73937" spans="9:13">
      <c r="I73937" s="51"/>
      <c r="M73937" s="51"/>
    </row>
    <row r="73938" spans="9:13">
      <c r="I73938" s="51"/>
      <c r="M73938" s="51"/>
    </row>
    <row r="73939" spans="9:13">
      <c r="I73939" s="51"/>
      <c r="M73939" s="51"/>
    </row>
    <row r="73940" spans="9:13">
      <c r="I73940" s="51"/>
      <c r="M73940" s="51"/>
    </row>
    <row r="73941" spans="9:13">
      <c r="I73941" s="51"/>
      <c r="M73941" s="51"/>
    </row>
    <row r="73942" spans="9:13">
      <c r="I73942" s="51"/>
      <c r="M73942" s="51"/>
    </row>
    <row r="73943" spans="9:13">
      <c r="I73943" s="51"/>
      <c r="M73943" s="51"/>
    </row>
    <row r="73944" spans="9:13">
      <c r="I73944" s="51"/>
      <c r="M73944" s="51"/>
    </row>
    <row r="73945" spans="9:13">
      <c r="I73945" s="51"/>
      <c r="M73945" s="51"/>
    </row>
    <row r="73946" spans="9:13">
      <c r="I73946" s="51"/>
      <c r="M73946" s="51"/>
    </row>
    <row r="73947" spans="9:13">
      <c r="I73947" s="51"/>
      <c r="M73947" s="51"/>
    </row>
    <row r="73948" spans="9:13">
      <c r="I73948" s="51"/>
      <c r="M73948" s="51"/>
    </row>
    <row r="73949" spans="9:13">
      <c r="I73949" s="51"/>
      <c r="M73949" s="51"/>
    </row>
    <row r="73950" spans="9:13">
      <c r="I73950" s="51"/>
      <c r="M73950" s="51"/>
    </row>
    <row r="73951" spans="9:13">
      <c r="I73951" s="51"/>
      <c r="M73951" s="51"/>
    </row>
    <row r="73952" spans="9:13">
      <c r="I73952" s="51"/>
      <c r="M73952" s="51"/>
    </row>
    <row r="73953" spans="9:13">
      <c r="I73953" s="51"/>
      <c r="M73953" s="51"/>
    </row>
    <row r="73954" spans="9:13">
      <c r="I73954" s="51"/>
      <c r="M73954" s="51"/>
    </row>
    <row r="73955" spans="9:13">
      <c r="I73955" s="51"/>
      <c r="M73955" s="51"/>
    </row>
    <row r="73956" spans="9:13">
      <c r="I73956" s="51"/>
      <c r="M73956" s="51"/>
    </row>
    <row r="73957" spans="9:13">
      <c r="I73957" s="51"/>
      <c r="M73957" s="51"/>
    </row>
    <row r="73958" spans="9:13">
      <c r="I73958" s="51"/>
      <c r="M73958" s="51"/>
    </row>
    <row r="73959" spans="9:13">
      <c r="I73959" s="51"/>
      <c r="M73959" s="51"/>
    </row>
    <row r="73960" spans="9:13">
      <c r="I73960" s="51"/>
      <c r="M73960" s="51"/>
    </row>
    <row r="73961" spans="9:13">
      <c r="I73961" s="51"/>
      <c r="M73961" s="51"/>
    </row>
    <row r="73962" spans="9:13">
      <c r="I73962" s="51"/>
      <c r="M73962" s="51"/>
    </row>
    <row r="73963" spans="9:13">
      <c r="I73963" s="51"/>
      <c r="M73963" s="51"/>
    </row>
    <row r="73964" spans="9:13">
      <c r="I73964" s="51"/>
      <c r="M73964" s="51"/>
    </row>
    <row r="73965" spans="9:13">
      <c r="I73965" s="51"/>
      <c r="M73965" s="51"/>
    </row>
    <row r="73966" spans="9:13">
      <c r="I73966" s="51"/>
      <c r="M73966" s="51"/>
    </row>
    <row r="73967" spans="9:13">
      <c r="I73967" s="51"/>
      <c r="M73967" s="51"/>
    </row>
    <row r="73968" spans="9:13">
      <c r="I73968" s="51"/>
      <c r="M73968" s="51"/>
    </row>
    <row r="73969" spans="9:13">
      <c r="I73969" s="51"/>
      <c r="M73969" s="51"/>
    </row>
    <row r="73970" spans="9:13">
      <c r="I73970" s="51"/>
      <c r="M73970" s="51"/>
    </row>
    <row r="73971" spans="9:13">
      <c r="I73971" s="51"/>
      <c r="M73971" s="51"/>
    </row>
    <row r="73972" spans="9:13">
      <c r="I73972" s="51"/>
      <c r="M73972" s="51"/>
    </row>
    <row r="73973" spans="9:13">
      <c r="I73973" s="51"/>
      <c r="M73973" s="51"/>
    </row>
    <row r="73974" spans="9:13">
      <c r="I73974" s="51"/>
      <c r="M73974" s="51"/>
    </row>
    <row r="73975" spans="9:13">
      <c r="I73975" s="51"/>
      <c r="M73975" s="51"/>
    </row>
    <row r="73976" spans="9:13">
      <c r="I73976" s="51"/>
      <c r="M73976" s="51"/>
    </row>
    <row r="73977" spans="9:13">
      <c r="I73977" s="51"/>
      <c r="M73977" s="51"/>
    </row>
    <row r="73978" spans="9:13">
      <c r="I73978" s="51"/>
      <c r="M73978" s="51"/>
    </row>
    <row r="73979" spans="9:13">
      <c r="I73979" s="51"/>
      <c r="M73979" s="51"/>
    </row>
    <row r="73980" spans="9:13">
      <c r="I73980" s="51"/>
      <c r="M73980" s="51"/>
    </row>
    <row r="73981" spans="9:13">
      <c r="I73981" s="51"/>
      <c r="M73981" s="51"/>
    </row>
    <row r="73982" spans="9:13">
      <c r="I73982" s="51"/>
      <c r="M73982" s="51"/>
    </row>
    <row r="73983" spans="9:13">
      <c r="I73983" s="51"/>
      <c r="M73983" s="51"/>
    </row>
    <row r="73984" spans="9:13">
      <c r="I73984" s="51"/>
      <c r="M73984" s="51"/>
    </row>
    <row r="73985" spans="9:13">
      <c r="I73985" s="51"/>
      <c r="M73985" s="51"/>
    </row>
    <row r="73986" spans="9:13">
      <c r="I73986" s="51"/>
      <c r="M73986" s="51"/>
    </row>
    <row r="73987" spans="9:13">
      <c r="I73987" s="51"/>
      <c r="M73987" s="51"/>
    </row>
    <row r="73988" spans="9:13">
      <c r="I73988" s="51"/>
      <c r="M73988" s="51"/>
    </row>
    <row r="73989" spans="9:13">
      <c r="I73989" s="51"/>
      <c r="M73989" s="51"/>
    </row>
    <row r="73990" spans="9:13">
      <c r="I73990" s="51"/>
      <c r="M73990" s="51"/>
    </row>
    <row r="73991" spans="9:13">
      <c r="I73991" s="51"/>
      <c r="M73991" s="51"/>
    </row>
    <row r="73992" spans="9:13">
      <c r="I73992" s="51"/>
      <c r="M73992" s="51"/>
    </row>
    <row r="73993" spans="9:13">
      <c r="I73993" s="51"/>
      <c r="M73993" s="51"/>
    </row>
    <row r="73994" spans="9:13">
      <c r="I73994" s="51"/>
      <c r="M73994" s="51"/>
    </row>
    <row r="73995" spans="9:13">
      <c r="I73995" s="51"/>
      <c r="M73995" s="51"/>
    </row>
    <row r="73996" spans="9:13">
      <c r="I73996" s="51"/>
      <c r="M73996" s="51"/>
    </row>
    <row r="73997" spans="9:13">
      <c r="I73997" s="51"/>
      <c r="M73997" s="51"/>
    </row>
    <row r="73998" spans="9:13">
      <c r="I73998" s="51"/>
      <c r="M73998" s="51"/>
    </row>
    <row r="73999" spans="9:13">
      <c r="I73999" s="51"/>
      <c r="M73999" s="51"/>
    </row>
    <row r="74000" spans="9:13">
      <c r="I74000" s="51"/>
      <c r="M74000" s="51"/>
    </row>
    <row r="74001" spans="9:13">
      <c r="I74001" s="51"/>
      <c r="M74001" s="51"/>
    </row>
    <row r="74002" spans="9:13">
      <c r="I74002" s="51"/>
      <c r="M74002" s="51"/>
    </row>
    <row r="74003" spans="9:13">
      <c r="I74003" s="51"/>
      <c r="M74003" s="51"/>
    </row>
    <row r="74004" spans="9:13">
      <c r="I74004" s="51"/>
      <c r="M74004" s="51"/>
    </row>
    <row r="74005" spans="9:13">
      <c r="I74005" s="51"/>
      <c r="M74005" s="51"/>
    </row>
    <row r="74006" spans="9:13">
      <c r="I74006" s="51"/>
      <c r="M74006" s="51"/>
    </row>
    <row r="74007" spans="9:13">
      <c r="I74007" s="51"/>
      <c r="M74007" s="51"/>
    </row>
    <row r="74008" spans="9:13">
      <c r="I74008" s="51"/>
      <c r="M74008" s="51"/>
    </row>
    <row r="74009" spans="9:13">
      <c r="I74009" s="51"/>
      <c r="M74009" s="51"/>
    </row>
    <row r="74010" spans="9:13">
      <c r="I74010" s="51"/>
      <c r="M74010" s="51"/>
    </row>
    <row r="74011" spans="9:13">
      <c r="I74011" s="51"/>
      <c r="M74011" s="51"/>
    </row>
    <row r="74012" spans="9:13">
      <c r="I74012" s="51"/>
      <c r="M74012" s="51"/>
    </row>
    <row r="74013" spans="9:13">
      <c r="I74013" s="51"/>
      <c r="M74013" s="51"/>
    </row>
    <row r="74014" spans="9:13">
      <c r="I74014" s="51"/>
      <c r="M74014" s="51"/>
    </row>
    <row r="74015" spans="9:13">
      <c r="I74015" s="51"/>
      <c r="M74015" s="51"/>
    </row>
    <row r="74016" spans="9:13">
      <c r="I74016" s="51"/>
      <c r="M74016" s="51"/>
    </row>
    <row r="74017" spans="9:13">
      <c r="I74017" s="51"/>
      <c r="M74017" s="51"/>
    </row>
    <row r="74018" spans="9:13">
      <c r="I74018" s="51"/>
      <c r="M74018" s="51"/>
    </row>
    <row r="74019" spans="9:13">
      <c r="I74019" s="51"/>
      <c r="M74019" s="51"/>
    </row>
    <row r="74020" spans="9:13">
      <c r="I74020" s="51"/>
      <c r="M74020" s="51"/>
    </row>
    <row r="74021" spans="9:13">
      <c r="I74021" s="51"/>
      <c r="M74021" s="51"/>
    </row>
    <row r="74022" spans="9:13">
      <c r="I74022" s="51"/>
      <c r="M74022" s="51"/>
    </row>
    <row r="74023" spans="9:13">
      <c r="I74023" s="51"/>
      <c r="M74023" s="51"/>
    </row>
    <row r="74024" spans="9:13">
      <c r="I74024" s="51"/>
      <c r="M74024" s="51"/>
    </row>
    <row r="74025" spans="9:13">
      <c r="I74025" s="51"/>
      <c r="M74025" s="51"/>
    </row>
    <row r="74026" spans="9:13">
      <c r="I74026" s="51"/>
      <c r="M74026" s="51"/>
    </row>
    <row r="74027" spans="9:13">
      <c r="I74027" s="51"/>
      <c r="M74027" s="51"/>
    </row>
    <row r="74028" spans="9:13">
      <c r="I74028" s="51"/>
      <c r="M74028" s="51"/>
    </row>
    <row r="74029" spans="9:13">
      <c r="I74029" s="51"/>
      <c r="M74029" s="51"/>
    </row>
    <row r="74030" spans="9:13">
      <c r="I74030" s="51"/>
      <c r="M74030" s="51"/>
    </row>
    <row r="74031" spans="9:13">
      <c r="I74031" s="51"/>
      <c r="M74031" s="51"/>
    </row>
    <row r="74032" spans="9:13">
      <c r="I74032" s="51"/>
      <c r="M74032" s="51"/>
    </row>
    <row r="74033" spans="9:13">
      <c r="I74033" s="51"/>
      <c r="M74033" s="51"/>
    </row>
    <row r="74034" spans="9:13">
      <c r="I74034" s="51"/>
      <c r="M74034" s="51"/>
    </row>
    <row r="74035" spans="9:13">
      <c r="I74035" s="51"/>
      <c r="M74035" s="51"/>
    </row>
    <row r="74036" spans="9:13">
      <c r="I74036" s="51"/>
      <c r="M74036" s="51"/>
    </row>
    <row r="74037" spans="9:13">
      <c r="I74037" s="51"/>
      <c r="M74037" s="51"/>
    </row>
    <row r="74038" spans="9:13">
      <c r="I74038" s="51"/>
      <c r="M74038" s="51"/>
    </row>
    <row r="74039" spans="9:13">
      <c r="I74039" s="51"/>
      <c r="M74039" s="51"/>
    </row>
    <row r="74040" spans="9:13">
      <c r="I74040" s="51"/>
      <c r="M74040" s="51"/>
    </row>
    <row r="74041" spans="9:13">
      <c r="I74041" s="51"/>
      <c r="M74041" s="51"/>
    </row>
    <row r="74042" spans="9:13">
      <c r="I74042" s="51"/>
      <c r="M74042" s="51"/>
    </row>
    <row r="74043" spans="9:13">
      <c r="I74043" s="51"/>
      <c r="M74043" s="51"/>
    </row>
    <row r="74044" spans="9:13">
      <c r="I74044" s="51"/>
      <c r="M74044" s="51"/>
    </row>
    <row r="74045" spans="9:13">
      <c r="I74045" s="51"/>
      <c r="M74045" s="51"/>
    </row>
    <row r="74046" spans="9:13">
      <c r="I74046" s="51"/>
      <c r="M74046" s="51"/>
    </row>
    <row r="74047" spans="9:13">
      <c r="I74047" s="51"/>
      <c r="M74047" s="51"/>
    </row>
    <row r="74048" spans="9:13">
      <c r="I74048" s="51"/>
      <c r="M74048" s="51"/>
    </row>
    <row r="74049" spans="9:13">
      <c r="I74049" s="51"/>
      <c r="M74049" s="51"/>
    </row>
    <row r="74050" spans="9:13">
      <c r="I74050" s="51"/>
      <c r="M74050" s="51"/>
    </row>
    <row r="74051" spans="9:13">
      <c r="I74051" s="51"/>
      <c r="M74051" s="51"/>
    </row>
    <row r="74052" spans="9:13">
      <c r="I74052" s="51"/>
      <c r="M74052" s="51"/>
    </row>
    <row r="74053" spans="9:13">
      <c r="I74053" s="51"/>
      <c r="M74053" s="51"/>
    </row>
    <row r="74054" spans="9:13">
      <c r="I74054" s="51"/>
      <c r="M74054" s="51"/>
    </row>
    <row r="74055" spans="9:13">
      <c r="I74055" s="51"/>
      <c r="M74055" s="51"/>
    </row>
    <row r="74056" spans="9:13">
      <c r="I74056" s="51"/>
      <c r="M74056" s="51"/>
    </row>
    <row r="74057" spans="9:13">
      <c r="I74057" s="51"/>
      <c r="M74057" s="51"/>
    </row>
    <row r="74058" spans="9:13">
      <c r="I74058" s="51"/>
      <c r="M74058" s="51"/>
    </row>
    <row r="74059" spans="9:13">
      <c r="I74059" s="51"/>
      <c r="M74059" s="51"/>
    </row>
    <row r="74060" spans="9:13">
      <c r="I74060" s="51"/>
      <c r="M74060" s="51"/>
    </row>
    <row r="74061" spans="9:13">
      <c r="I74061" s="51"/>
      <c r="M74061" s="51"/>
    </row>
    <row r="74062" spans="9:13">
      <c r="I74062" s="51"/>
      <c r="M74062" s="51"/>
    </row>
    <row r="74063" spans="9:13">
      <c r="I74063" s="51"/>
      <c r="M74063" s="51"/>
    </row>
    <row r="74064" spans="9:13">
      <c r="I74064" s="51"/>
      <c r="M74064" s="51"/>
    </row>
    <row r="74065" spans="9:13">
      <c r="I74065" s="51"/>
      <c r="M74065" s="51"/>
    </row>
    <row r="74066" spans="9:13">
      <c r="I74066" s="51"/>
      <c r="M74066" s="51"/>
    </row>
    <row r="74067" spans="9:13">
      <c r="I74067" s="51"/>
      <c r="M74067" s="51"/>
    </row>
    <row r="74068" spans="9:13">
      <c r="I74068" s="51"/>
      <c r="M74068" s="51"/>
    </row>
    <row r="74069" spans="9:13">
      <c r="I74069" s="51"/>
      <c r="M74069" s="51"/>
    </row>
    <row r="74070" spans="9:13">
      <c r="I74070" s="51"/>
      <c r="M74070" s="51"/>
    </row>
    <row r="74071" spans="9:13">
      <c r="I74071" s="51"/>
      <c r="M74071" s="51"/>
    </row>
    <row r="74072" spans="9:13">
      <c r="I74072" s="51"/>
      <c r="M74072" s="51"/>
    </row>
    <row r="74073" spans="9:13">
      <c r="I74073" s="51"/>
      <c r="M74073" s="51"/>
    </row>
    <row r="74074" spans="9:13">
      <c r="I74074" s="51"/>
      <c r="M74074" s="51"/>
    </row>
    <row r="74075" spans="9:13">
      <c r="I74075" s="51"/>
      <c r="M74075" s="51"/>
    </row>
    <row r="74076" spans="9:13">
      <c r="I74076" s="51"/>
      <c r="M74076" s="51"/>
    </row>
    <row r="74077" spans="9:13">
      <c r="I74077" s="51"/>
      <c r="M74077" s="51"/>
    </row>
    <row r="74078" spans="9:13">
      <c r="I74078" s="51"/>
      <c r="M74078" s="51"/>
    </row>
    <row r="74079" spans="9:13">
      <c r="I74079" s="51"/>
      <c r="M74079" s="51"/>
    </row>
    <row r="74080" spans="9:13">
      <c r="I74080" s="51"/>
      <c r="M74080" s="51"/>
    </row>
    <row r="74081" spans="9:13">
      <c r="I74081" s="51"/>
      <c r="M74081" s="51"/>
    </row>
    <row r="74082" spans="9:13">
      <c r="I74082" s="51"/>
      <c r="M74082" s="51"/>
    </row>
    <row r="74083" spans="9:13">
      <c r="I74083" s="51"/>
      <c r="M74083" s="51"/>
    </row>
    <row r="74084" spans="9:13">
      <c r="I74084" s="51"/>
      <c r="M74084" s="51"/>
    </row>
    <row r="74085" spans="9:13">
      <c r="I74085" s="51"/>
      <c r="M74085" s="51"/>
    </row>
    <row r="74086" spans="9:13">
      <c r="I74086" s="51"/>
      <c r="M74086" s="51"/>
    </row>
    <row r="74087" spans="9:13">
      <c r="I74087" s="51"/>
      <c r="M74087" s="51"/>
    </row>
    <row r="74088" spans="9:13">
      <c r="I74088" s="51"/>
      <c r="M74088" s="51"/>
    </row>
    <row r="74089" spans="9:13">
      <c r="I74089" s="51"/>
      <c r="M74089" s="51"/>
    </row>
    <row r="74090" spans="9:13">
      <c r="I74090" s="51"/>
      <c r="M74090" s="51"/>
    </row>
    <row r="74091" spans="9:13">
      <c r="I74091" s="51"/>
      <c r="M74091" s="51"/>
    </row>
    <row r="74092" spans="9:13">
      <c r="I74092" s="51"/>
      <c r="M74092" s="51"/>
    </row>
    <row r="74093" spans="9:13">
      <c r="I74093" s="51"/>
      <c r="M74093" s="51"/>
    </row>
    <row r="74094" spans="9:13">
      <c r="I74094" s="51"/>
      <c r="M74094" s="51"/>
    </row>
    <row r="74095" spans="9:13">
      <c r="I74095" s="51"/>
      <c r="M74095" s="51"/>
    </row>
    <row r="74096" spans="9:13">
      <c r="I74096" s="51"/>
      <c r="M74096" s="51"/>
    </row>
    <row r="74097" spans="9:13">
      <c r="I74097" s="51"/>
      <c r="M74097" s="51"/>
    </row>
    <row r="74098" spans="9:13">
      <c r="I74098" s="51"/>
      <c r="M74098" s="51"/>
    </row>
    <row r="74099" spans="9:13">
      <c r="I74099" s="51"/>
      <c r="M74099" s="51"/>
    </row>
    <row r="74100" spans="9:13">
      <c r="I74100" s="51"/>
      <c r="M74100" s="51"/>
    </row>
    <row r="74101" spans="9:13">
      <c r="I74101" s="51"/>
      <c r="M74101" s="51"/>
    </row>
    <row r="74102" spans="9:13">
      <c r="I74102" s="51"/>
      <c r="M74102" s="51"/>
    </row>
    <row r="74103" spans="9:13">
      <c r="I74103" s="51"/>
      <c r="M74103" s="51"/>
    </row>
    <row r="74104" spans="9:13">
      <c r="I74104" s="51"/>
      <c r="M74104" s="51"/>
    </row>
    <row r="74105" spans="9:13">
      <c r="I74105" s="51"/>
      <c r="M74105" s="51"/>
    </row>
    <row r="74106" spans="9:13">
      <c r="I74106" s="51"/>
      <c r="M74106" s="51"/>
    </row>
    <row r="74107" spans="9:13">
      <c r="I74107" s="51"/>
      <c r="M74107" s="51"/>
    </row>
    <row r="74108" spans="9:13">
      <c r="I74108" s="51"/>
      <c r="M74108" s="51"/>
    </row>
    <row r="74109" spans="9:13">
      <c r="I74109" s="51"/>
      <c r="M74109" s="51"/>
    </row>
    <row r="74110" spans="9:13">
      <c r="I74110" s="51"/>
      <c r="M74110" s="51"/>
    </row>
    <row r="74111" spans="9:13">
      <c r="I74111" s="51"/>
      <c r="M74111" s="51"/>
    </row>
    <row r="74112" spans="9:13">
      <c r="I74112" s="51"/>
      <c r="M74112" s="51"/>
    </row>
    <row r="74113" spans="9:13">
      <c r="I74113" s="51"/>
      <c r="M74113" s="51"/>
    </row>
    <row r="74114" spans="9:13">
      <c r="I74114" s="51"/>
      <c r="M74114" s="51"/>
    </row>
    <row r="74115" spans="9:13">
      <c r="I74115" s="51"/>
      <c r="M74115" s="51"/>
    </row>
    <row r="74116" spans="9:13">
      <c r="I74116" s="51"/>
      <c r="M74116" s="51"/>
    </row>
    <row r="74117" spans="9:13">
      <c r="I74117" s="51"/>
      <c r="M74117" s="51"/>
    </row>
    <row r="74118" spans="9:13">
      <c r="I74118" s="51"/>
      <c r="M74118" s="51"/>
    </row>
    <row r="74119" spans="9:13">
      <c r="I74119" s="51"/>
      <c r="M74119" s="51"/>
    </row>
    <row r="74120" spans="9:13">
      <c r="I74120" s="51"/>
      <c r="M74120" s="51"/>
    </row>
    <row r="74121" spans="9:13">
      <c r="I74121" s="51"/>
      <c r="M74121" s="51"/>
    </row>
    <row r="74122" spans="9:13">
      <c r="I74122" s="51"/>
      <c r="M74122" s="51"/>
    </row>
    <row r="74123" spans="9:13">
      <c r="I74123" s="51"/>
      <c r="M74123" s="51"/>
    </row>
    <row r="74124" spans="9:13">
      <c r="I74124" s="51"/>
      <c r="M74124" s="51"/>
    </row>
    <row r="74125" spans="9:13">
      <c r="I74125" s="51"/>
      <c r="M74125" s="51"/>
    </row>
    <row r="74126" spans="9:13">
      <c r="I74126" s="51"/>
      <c r="M74126" s="51"/>
    </row>
    <row r="74127" spans="9:13">
      <c r="I74127" s="51"/>
      <c r="M74127" s="51"/>
    </row>
    <row r="74128" spans="9:13">
      <c r="I74128" s="51"/>
      <c r="M74128" s="51"/>
    </row>
    <row r="74129" spans="9:13">
      <c r="I74129" s="51"/>
      <c r="M74129" s="51"/>
    </row>
    <row r="74130" spans="9:13">
      <c r="I74130" s="51"/>
      <c r="M74130" s="51"/>
    </row>
    <row r="74131" spans="9:13">
      <c r="I74131" s="51"/>
      <c r="M74131" s="51"/>
    </row>
    <row r="74132" spans="9:13">
      <c r="I74132" s="51"/>
      <c r="M74132" s="51"/>
    </row>
    <row r="74133" spans="9:13">
      <c r="I74133" s="51"/>
      <c r="M74133" s="51"/>
    </row>
    <row r="74134" spans="9:13">
      <c r="I74134" s="51"/>
      <c r="M74134" s="51"/>
    </row>
    <row r="74135" spans="9:13">
      <c r="I74135" s="51"/>
      <c r="M74135" s="51"/>
    </row>
    <row r="74136" spans="9:13">
      <c r="I74136" s="51"/>
      <c r="M74136" s="51"/>
    </row>
    <row r="74137" spans="9:13">
      <c r="I74137" s="51"/>
      <c r="M74137" s="51"/>
    </row>
    <row r="74138" spans="9:13">
      <c r="I74138" s="51"/>
      <c r="M74138" s="51"/>
    </row>
    <row r="74139" spans="9:13">
      <c r="I74139" s="51"/>
      <c r="M74139" s="51"/>
    </row>
    <row r="74140" spans="9:13">
      <c r="I74140" s="51"/>
      <c r="M74140" s="51"/>
    </row>
    <row r="74141" spans="9:13">
      <c r="I74141" s="51"/>
      <c r="M74141" s="51"/>
    </row>
    <row r="74142" spans="9:13">
      <c r="I74142" s="51"/>
      <c r="M74142" s="51"/>
    </row>
    <row r="74143" spans="9:13">
      <c r="I74143" s="51"/>
      <c r="M74143" s="51"/>
    </row>
    <row r="74144" spans="9:13">
      <c r="I74144" s="51"/>
      <c r="M74144" s="51"/>
    </row>
    <row r="74145" spans="9:13">
      <c r="I74145" s="51"/>
      <c r="M74145" s="51"/>
    </row>
    <row r="74146" spans="9:13">
      <c r="I74146" s="51"/>
      <c r="M74146" s="51"/>
    </row>
    <row r="74147" spans="9:13">
      <c r="I74147" s="51"/>
      <c r="M74147" s="51"/>
    </row>
    <row r="74148" spans="9:13">
      <c r="I74148" s="51"/>
      <c r="M74148" s="51"/>
    </row>
    <row r="74149" spans="9:13">
      <c r="I74149" s="51"/>
      <c r="M74149" s="51"/>
    </row>
    <row r="74150" spans="9:13">
      <c r="I74150" s="51"/>
      <c r="M74150" s="51"/>
    </row>
    <row r="74151" spans="9:13">
      <c r="I74151" s="51"/>
      <c r="M74151" s="51"/>
    </row>
    <row r="74152" spans="9:13">
      <c r="I74152" s="51"/>
      <c r="M74152" s="51"/>
    </row>
    <row r="74153" spans="9:13">
      <c r="I74153" s="51"/>
      <c r="M74153" s="51"/>
    </row>
    <row r="74154" spans="9:13">
      <c r="I74154" s="51"/>
      <c r="M74154" s="51"/>
    </row>
    <row r="74155" spans="9:13">
      <c r="I74155" s="51"/>
      <c r="M74155" s="51"/>
    </row>
    <row r="74156" spans="9:13">
      <c r="I74156" s="51"/>
      <c r="M74156" s="51"/>
    </row>
    <row r="74157" spans="9:13">
      <c r="I74157" s="51"/>
      <c r="M74157" s="51"/>
    </row>
    <row r="74158" spans="9:13">
      <c r="I74158" s="51"/>
      <c r="M74158" s="51"/>
    </row>
    <row r="74159" spans="9:13">
      <c r="I74159" s="51"/>
      <c r="M74159" s="51"/>
    </row>
    <row r="74160" spans="9:13">
      <c r="I74160" s="51"/>
      <c r="M74160" s="51"/>
    </row>
    <row r="74161" spans="9:13">
      <c r="I74161" s="51"/>
      <c r="M74161" s="51"/>
    </row>
    <row r="74162" spans="9:13">
      <c r="I74162" s="51"/>
      <c r="M74162" s="51"/>
    </row>
    <row r="74163" spans="9:13">
      <c r="I74163" s="51"/>
      <c r="M74163" s="51"/>
    </row>
    <row r="74164" spans="9:13">
      <c r="I74164" s="51"/>
      <c r="M74164" s="51"/>
    </row>
    <row r="74165" spans="9:13">
      <c r="I74165" s="51"/>
      <c r="M74165" s="51"/>
    </row>
    <row r="74166" spans="9:13">
      <c r="I74166" s="51"/>
      <c r="M74166" s="51"/>
    </row>
    <row r="74167" spans="9:13">
      <c r="I74167" s="51"/>
      <c r="M74167" s="51"/>
    </row>
    <row r="74168" spans="9:13">
      <c r="I74168" s="51"/>
      <c r="M74168" s="51"/>
    </row>
    <row r="74169" spans="9:13">
      <c r="I74169" s="51"/>
      <c r="M74169" s="51"/>
    </row>
    <row r="74170" spans="9:13">
      <c r="I74170" s="51"/>
      <c r="M74170" s="51"/>
    </row>
    <row r="74171" spans="9:13">
      <c r="I74171" s="51"/>
      <c r="M74171" s="51"/>
    </row>
    <row r="74172" spans="9:13">
      <c r="I74172" s="51"/>
      <c r="M74172" s="51"/>
    </row>
    <row r="74173" spans="9:13">
      <c r="I74173" s="51"/>
      <c r="M74173" s="51"/>
    </row>
    <row r="74174" spans="9:13">
      <c r="I74174" s="51"/>
      <c r="M74174" s="51"/>
    </row>
    <row r="74175" spans="9:13">
      <c r="I74175" s="51"/>
      <c r="M74175" s="51"/>
    </row>
    <row r="74176" spans="9:13">
      <c r="I74176" s="51"/>
      <c r="M74176" s="51"/>
    </row>
    <row r="74177" spans="9:13">
      <c r="I74177" s="51"/>
      <c r="M74177" s="51"/>
    </row>
    <row r="74178" spans="9:13">
      <c r="I74178" s="51"/>
      <c r="M74178" s="51"/>
    </row>
    <row r="74179" spans="9:13">
      <c r="I74179" s="51"/>
      <c r="M74179" s="51"/>
    </row>
    <row r="74180" spans="9:13">
      <c r="I74180" s="51"/>
      <c r="M74180" s="51"/>
    </row>
    <row r="74181" spans="9:13">
      <c r="I74181" s="51"/>
      <c r="M74181" s="51"/>
    </row>
    <row r="74182" spans="9:13">
      <c r="I74182" s="51"/>
      <c r="M74182" s="51"/>
    </row>
    <row r="74183" spans="9:13">
      <c r="I74183" s="51"/>
      <c r="M74183" s="51"/>
    </row>
    <row r="74184" spans="9:13">
      <c r="I74184" s="51"/>
      <c r="M74184" s="51"/>
    </row>
    <row r="74185" spans="9:13">
      <c r="I74185" s="51"/>
      <c r="M74185" s="51"/>
    </row>
    <row r="74186" spans="9:13">
      <c r="I74186" s="51"/>
      <c r="M74186" s="51"/>
    </row>
    <row r="74187" spans="9:13">
      <c r="I74187" s="51"/>
      <c r="M74187" s="51"/>
    </row>
    <row r="74188" spans="9:13">
      <c r="I74188" s="51"/>
      <c r="M74188" s="51"/>
    </row>
    <row r="74189" spans="9:13">
      <c r="I74189" s="51"/>
      <c r="M74189" s="51"/>
    </row>
    <row r="74190" spans="9:13">
      <c r="I74190" s="51"/>
      <c r="M74190" s="51"/>
    </row>
    <row r="74191" spans="9:13">
      <c r="I74191" s="51"/>
      <c r="M74191" s="51"/>
    </row>
    <row r="74192" spans="9:13">
      <c r="I74192" s="51"/>
      <c r="M74192" s="51"/>
    </row>
    <row r="74193" spans="9:13">
      <c r="I74193" s="51"/>
      <c r="M74193" s="51"/>
    </row>
    <row r="74194" spans="9:13">
      <c r="I74194" s="51"/>
      <c r="M74194" s="51"/>
    </row>
    <row r="74195" spans="9:13">
      <c r="I74195" s="51"/>
      <c r="M74195" s="51"/>
    </row>
    <row r="74196" spans="9:13">
      <c r="I74196" s="51"/>
      <c r="M74196" s="51"/>
    </row>
    <row r="74197" spans="9:13">
      <c r="I74197" s="51"/>
      <c r="M74197" s="51"/>
    </row>
    <row r="74198" spans="9:13">
      <c r="I74198" s="51"/>
      <c r="M74198" s="51"/>
    </row>
    <row r="74199" spans="9:13">
      <c r="I74199" s="51"/>
      <c r="M74199" s="51"/>
    </row>
    <row r="74200" spans="9:13">
      <c r="I74200" s="51"/>
      <c r="M74200" s="51"/>
    </row>
    <row r="74201" spans="9:13">
      <c r="I74201" s="51"/>
      <c r="M74201" s="51"/>
    </row>
    <row r="74202" spans="9:13">
      <c r="I74202" s="51"/>
      <c r="M74202" s="51"/>
    </row>
    <row r="74203" spans="9:13">
      <c r="I74203" s="51"/>
      <c r="M74203" s="51"/>
    </row>
    <row r="74204" spans="9:13">
      <c r="I74204" s="51"/>
      <c r="M74204" s="51"/>
    </row>
    <row r="74205" spans="9:13">
      <c r="I74205" s="51"/>
      <c r="M74205" s="51"/>
    </row>
    <row r="74206" spans="9:13">
      <c r="I74206" s="51"/>
      <c r="M74206" s="51"/>
    </row>
    <row r="74207" spans="9:13">
      <c r="I74207" s="51"/>
      <c r="M74207" s="51"/>
    </row>
    <row r="74208" spans="9:13">
      <c r="I74208" s="51"/>
      <c r="M74208" s="51"/>
    </row>
    <row r="74209" spans="9:13">
      <c r="I74209" s="51"/>
      <c r="M74209" s="51"/>
    </row>
    <row r="74210" spans="9:13">
      <c r="I74210" s="51"/>
      <c r="M74210" s="51"/>
    </row>
    <row r="74211" spans="9:13">
      <c r="I74211" s="51"/>
      <c r="M74211" s="51"/>
    </row>
    <row r="74212" spans="9:13">
      <c r="I74212" s="51"/>
      <c r="M74212" s="51"/>
    </row>
    <row r="74213" spans="9:13">
      <c r="I74213" s="51"/>
      <c r="M74213" s="51"/>
    </row>
    <row r="74214" spans="9:13">
      <c r="I74214" s="51"/>
      <c r="M74214" s="51"/>
    </row>
    <row r="74215" spans="9:13">
      <c r="I74215" s="51"/>
      <c r="M74215" s="51"/>
    </row>
    <row r="74216" spans="9:13">
      <c r="I74216" s="51"/>
      <c r="M74216" s="51"/>
    </row>
    <row r="74217" spans="9:13">
      <c r="I74217" s="51"/>
      <c r="M74217" s="51"/>
    </row>
    <row r="74218" spans="9:13">
      <c r="I74218" s="51"/>
      <c r="M74218" s="51"/>
    </row>
    <row r="74219" spans="9:13">
      <c r="I74219" s="51"/>
      <c r="M74219" s="51"/>
    </row>
    <row r="74220" spans="9:13">
      <c r="I74220" s="51"/>
      <c r="M74220" s="51"/>
    </row>
    <row r="74221" spans="9:13">
      <c r="I74221" s="51"/>
      <c r="M74221" s="51"/>
    </row>
    <row r="74222" spans="9:13">
      <c r="I74222" s="51"/>
      <c r="M74222" s="51"/>
    </row>
    <row r="74223" spans="9:13">
      <c r="I74223" s="51"/>
      <c r="M74223" s="51"/>
    </row>
    <row r="74224" spans="9:13">
      <c r="I74224" s="51"/>
      <c r="M74224" s="51"/>
    </row>
    <row r="74225" spans="9:13">
      <c r="I74225" s="51"/>
      <c r="M74225" s="51"/>
    </row>
    <row r="74226" spans="9:13">
      <c r="I74226" s="51"/>
      <c r="M74226" s="51"/>
    </row>
    <row r="74227" spans="9:13">
      <c r="I74227" s="51"/>
      <c r="M74227" s="51"/>
    </row>
    <row r="74228" spans="9:13">
      <c r="I74228" s="51"/>
      <c r="M74228" s="51"/>
    </row>
    <row r="74229" spans="9:13">
      <c r="I74229" s="51"/>
      <c r="M74229" s="51"/>
    </row>
    <row r="74230" spans="9:13">
      <c r="I74230" s="51"/>
      <c r="M74230" s="51"/>
    </row>
    <row r="74231" spans="9:13">
      <c r="I74231" s="51"/>
      <c r="M74231" s="51"/>
    </row>
    <row r="74232" spans="9:13">
      <c r="I74232" s="51"/>
      <c r="M74232" s="51"/>
    </row>
    <row r="74233" spans="9:13">
      <c r="I74233" s="51"/>
      <c r="M74233" s="51"/>
    </row>
    <row r="74234" spans="9:13">
      <c r="I74234" s="51"/>
      <c r="M74234" s="51"/>
    </row>
    <row r="74235" spans="9:13">
      <c r="I74235" s="51"/>
      <c r="M74235" s="51"/>
    </row>
    <row r="74236" spans="9:13">
      <c r="I74236" s="51"/>
      <c r="M74236" s="51"/>
    </row>
    <row r="74237" spans="9:13">
      <c r="I74237" s="51"/>
      <c r="M74237" s="51"/>
    </row>
    <row r="74238" spans="9:13">
      <c r="I74238" s="51"/>
      <c r="M74238" s="51"/>
    </row>
    <row r="74239" spans="9:13">
      <c r="I74239" s="51"/>
      <c r="M74239" s="51"/>
    </row>
    <row r="74240" spans="9:13">
      <c r="I74240" s="51"/>
      <c r="M74240" s="51"/>
    </row>
    <row r="74241" spans="9:13">
      <c r="I74241" s="51"/>
      <c r="M74241" s="51"/>
    </row>
    <row r="74242" spans="9:13">
      <c r="I74242" s="51"/>
      <c r="M74242" s="51"/>
    </row>
    <row r="74243" spans="9:13">
      <c r="I74243" s="51"/>
      <c r="M74243" s="51"/>
    </row>
    <row r="74244" spans="9:13">
      <c r="I74244" s="51"/>
      <c r="M74244" s="51"/>
    </row>
    <row r="74245" spans="9:13">
      <c r="I74245" s="51"/>
      <c r="M74245" s="51"/>
    </row>
    <row r="74246" spans="9:13">
      <c r="I74246" s="51"/>
      <c r="M74246" s="51"/>
    </row>
    <row r="74247" spans="9:13">
      <c r="I74247" s="51"/>
      <c r="M74247" s="51"/>
    </row>
    <row r="74248" spans="9:13">
      <c r="I74248" s="51"/>
      <c r="M74248" s="51"/>
    </row>
    <row r="74249" spans="9:13">
      <c r="I74249" s="51"/>
      <c r="M74249" s="51"/>
    </row>
    <row r="74250" spans="9:13">
      <c r="I74250" s="51"/>
      <c r="M74250" s="51"/>
    </row>
    <row r="74251" spans="9:13">
      <c r="I74251" s="51"/>
      <c r="M74251" s="51"/>
    </row>
    <row r="74252" spans="9:13">
      <c r="I74252" s="51"/>
      <c r="M74252" s="51"/>
    </row>
    <row r="74253" spans="9:13">
      <c r="I74253" s="51"/>
      <c r="M74253" s="51"/>
    </row>
    <row r="74254" spans="9:13">
      <c r="I74254" s="51"/>
      <c r="M74254" s="51"/>
    </row>
    <row r="74255" spans="9:13">
      <c r="I74255" s="51"/>
      <c r="M74255" s="51"/>
    </row>
    <row r="74256" spans="9:13">
      <c r="I74256" s="51"/>
      <c r="M74256" s="51"/>
    </row>
    <row r="74257" spans="9:13">
      <c r="I74257" s="51"/>
      <c r="M74257" s="51"/>
    </row>
    <row r="74258" spans="9:13">
      <c r="I74258" s="51"/>
      <c r="M74258" s="51"/>
    </row>
    <row r="74259" spans="9:13">
      <c r="I74259" s="51"/>
      <c r="M74259" s="51"/>
    </row>
    <row r="74260" spans="9:13">
      <c r="I74260" s="51"/>
      <c r="M74260" s="51"/>
    </row>
    <row r="74261" spans="9:13">
      <c r="I74261" s="51"/>
      <c r="M74261" s="51"/>
    </row>
    <row r="74262" spans="9:13">
      <c r="I74262" s="51"/>
      <c r="M74262" s="51"/>
    </row>
    <row r="74263" spans="9:13">
      <c r="I74263" s="51"/>
      <c r="M74263" s="51"/>
    </row>
    <row r="74264" spans="9:13">
      <c r="I74264" s="51"/>
      <c r="M74264" s="51"/>
    </row>
    <row r="74265" spans="9:13">
      <c r="I74265" s="51"/>
      <c r="M74265" s="51"/>
    </row>
    <row r="74266" spans="9:13">
      <c r="I74266" s="51"/>
      <c r="M74266" s="51"/>
    </row>
    <row r="74267" spans="9:13">
      <c r="I74267" s="51"/>
      <c r="M74267" s="51"/>
    </row>
    <row r="74268" spans="9:13">
      <c r="I74268" s="51"/>
      <c r="M74268" s="51"/>
    </row>
    <row r="74269" spans="9:13">
      <c r="I74269" s="51"/>
      <c r="M74269" s="51"/>
    </row>
    <row r="74270" spans="9:13">
      <c r="I74270" s="51"/>
      <c r="M74270" s="51"/>
    </row>
    <row r="74271" spans="9:13">
      <c r="I74271" s="51"/>
      <c r="M74271" s="51"/>
    </row>
    <row r="74272" spans="9:13">
      <c r="I74272" s="51"/>
      <c r="M74272" s="51"/>
    </row>
    <row r="74273" spans="9:13">
      <c r="I74273" s="51"/>
      <c r="M74273" s="51"/>
    </row>
    <row r="74274" spans="9:13">
      <c r="I74274" s="51"/>
      <c r="M74274" s="51"/>
    </row>
    <row r="74275" spans="9:13">
      <c r="I74275" s="51"/>
      <c r="M74275" s="51"/>
    </row>
    <row r="74276" spans="9:13">
      <c r="I74276" s="51"/>
      <c r="M74276" s="51"/>
    </row>
    <row r="74277" spans="9:13">
      <c r="I74277" s="51"/>
      <c r="M74277" s="51"/>
    </row>
    <row r="74278" spans="9:13">
      <c r="I74278" s="51"/>
      <c r="M74278" s="51"/>
    </row>
    <row r="74279" spans="9:13">
      <c r="I74279" s="51"/>
      <c r="M74279" s="51"/>
    </row>
    <row r="74280" spans="9:13">
      <c r="I74280" s="51"/>
      <c r="M74280" s="51"/>
    </row>
    <row r="74281" spans="9:13">
      <c r="I74281" s="51"/>
      <c r="M74281" s="51"/>
    </row>
    <row r="74282" spans="9:13">
      <c r="I74282" s="51"/>
      <c r="M74282" s="51"/>
    </row>
    <row r="74283" spans="9:13">
      <c r="I74283" s="51"/>
      <c r="M74283" s="51"/>
    </row>
    <row r="74284" spans="9:13">
      <c r="I74284" s="51"/>
      <c r="M74284" s="51"/>
    </row>
    <row r="74285" spans="9:13">
      <c r="I74285" s="51"/>
      <c r="M74285" s="51"/>
    </row>
    <row r="74286" spans="9:13">
      <c r="I74286" s="51"/>
      <c r="M74286" s="51"/>
    </row>
    <row r="74287" spans="9:13">
      <c r="I74287" s="51"/>
      <c r="M74287" s="51"/>
    </row>
    <row r="74288" spans="9:13">
      <c r="I74288" s="51"/>
      <c r="M74288" s="51"/>
    </row>
    <row r="74289" spans="9:13">
      <c r="I74289" s="51"/>
      <c r="M74289" s="51"/>
    </row>
    <row r="74290" spans="9:13">
      <c r="I74290" s="51"/>
      <c r="M74290" s="51"/>
    </row>
    <row r="74291" spans="9:13">
      <c r="I74291" s="51"/>
      <c r="M74291" s="51"/>
    </row>
    <row r="74292" spans="9:13">
      <c r="I74292" s="51"/>
      <c r="M74292" s="51"/>
    </row>
    <row r="74293" spans="9:13">
      <c r="I74293" s="51"/>
      <c r="M74293" s="51"/>
    </row>
    <row r="74294" spans="9:13">
      <c r="I74294" s="51"/>
      <c r="M74294" s="51"/>
    </row>
    <row r="74295" spans="9:13">
      <c r="I74295" s="51"/>
      <c r="M74295" s="51"/>
    </row>
    <row r="74296" spans="9:13">
      <c r="I74296" s="51"/>
      <c r="M74296" s="51"/>
    </row>
    <row r="74297" spans="9:13">
      <c r="I74297" s="51"/>
      <c r="M74297" s="51"/>
    </row>
    <row r="74298" spans="9:13">
      <c r="I74298" s="51"/>
      <c r="M74298" s="51"/>
    </row>
    <row r="74299" spans="9:13">
      <c r="I74299" s="51"/>
      <c r="M74299" s="51"/>
    </row>
    <row r="74300" spans="9:13">
      <c r="I74300" s="51"/>
      <c r="M74300" s="51"/>
    </row>
    <row r="74301" spans="9:13">
      <c r="I74301" s="51"/>
      <c r="M74301" s="51"/>
    </row>
    <row r="74302" spans="9:13">
      <c r="I74302" s="51"/>
      <c r="M74302" s="51"/>
    </row>
    <row r="74303" spans="9:13">
      <c r="I74303" s="51"/>
      <c r="M74303" s="51"/>
    </row>
    <row r="74304" spans="9:13">
      <c r="I74304" s="51"/>
      <c r="M74304" s="51"/>
    </row>
    <row r="74305" spans="9:13">
      <c r="I74305" s="51"/>
      <c r="M74305" s="51"/>
    </row>
    <row r="74306" spans="9:13">
      <c r="I74306" s="51"/>
      <c r="M74306" s="51"/>
    </row>
    <row r="74307" spans="9:13">
      <c r="I74307" s="51"/>
      <c r="M74307" s="51"/>
    </row>
    <row r="74308" spans="9:13">
      <c r="I74308" s="51"/>
      <c r="M74308" s="51"/>
    </row>
    <row r="74309" spans="9:13">
      <c r="I74309" s="51"/>
      <c r="M74309" s="51"/>
    </row>
    <row r="74310" spans="9:13">
      <c r="I74310" s="51"/>
      <c r="M74310" s="51"/>
    </row>
    <row r="74311" spans="9:13">
      <c r="I74311" s="51"/>
      <c r="M74311" s="51"/>
    </row>
    <row r="74312" spans="9:13">
      <c r="I74312" s="51"/>
      <c r="M74312" s="51"/>
    </row>
    <row r="74313" spans="9:13">
      <c r="I74313" s="51"/>
      <c r="M74313" s="51"/>
    </row>
    <row r="74314" spans="9:13">
      <c r="I74314" s="51"/>
      <c r="M74314" s="51"/>
    </row>
    <row r="74315" spans="9:13">
      <c r="I74315" s="51"/>
      <c r="M74315" s="51"/>
    </row>
    <row r="74316" spans="9:13">
      <c r="I74316" s="51"/>
      <c r="M74316" s="51"/>
    </row>
    <row r="74317" spans="9:13">
      <c r="I74317" s="51"/>
      <c r="M74317" s="51"/>
    </row>
    <row r="74318" spans="9:13">
      <c r="I74318" s="51"/>
      <c r="M74318" s="51"/>
    </row>
    <row r="74319" spans="9:13">
      <c r="I74319" s="51"/>
      <c r="M74319" s="51"/>
    </row>
    <row r="74320" spans="9:13">
      <c r="I74320" s="51"/>
      <c r="M74320" s="51"/>
    </row>
    <row r="74321" spans="9:13">
      <c r="I74321" s="51"/>
      <c r="M74321" s="51"/>
    </row>
    <row r="74322" spans="9:13">
      <c r="I74322" s="51"/>
      <c r="M74322" s="51"/>
    </row>
    <row r="74323" spans="9:13">
      <c r="I74323" s="51"/>
      <c r="M74323" s="51"/>
    </row>
    <row r="74324" spans="9:13">
      <c r="I74324" s="51"/>
      <c r="M74324" s="51"/>
    </row>
    <row r="74325" spans="9:13">
      <c r="I74325" s="51"/>
      <c r="M74325" s="51"/>
    </row>
    <row r="74326" spans="9:13">
      <c r="I74326" s="51"/>
      <c r="M74326" s="51"/>
    </row>
    <row r="74327" spans="9:13">
      <c r="I74327" s="51"/>
      <c r="M74327" s="51"/>
    </row>
    <row r="74328" spans="9:13">
      <c r="I74328" s="51"/>
      <c r="M74328" s="51"/>
    </row>
    <row r="74329" spans="9:13">
      <c r="I74329" s="51"/>
      <c r="M74329" s="51"/>
    </row>
    <row r="74330" spans="9:13">
      <c r="I74330" s="51"/>
      <c r="M74330" s="51"/>
    </row>
    <row r="74331" spans="9:13">
      <c r="I74331" s="51"/>
      <c r="M74331" s="51"/>
    </row>
    <row r="74332" spans="9:13">
      <c r="I74332" s="51"/>
      <c r="M74332" s="51"/>
    </row>
    <row r="74333" spans="9:13">
      <c r="I74333" s="51"/>
      <c r="M74333" s="51"/>
    </row>
    <row r="74334" spans="9:13">
      <c r="I74334" s="51"/>
      <c r="M74334" s="51"/>
    </row>
    <row r="74335" spans="9:13">
      <c r="I74335" s="51"/>
      <c r="M74335" s="51"/>
    </row>
    <row r="74336" spans="9:13">
      <c r="I74336" s="51"/>
      <c r="M74336" s="51"/>
    </row>
    <row r="74337" spans="9:13">
      <c r="I74337" s="51"/>
      <c r="M74337" s="51"/>
    </row>
    <row r="74338" spans="9:13">
      <c r="I74338" s="51"/>
      <c r="M74338" s="51"/>
    </row>
    <row r="74339" spans="9:13">
      <c r="I74339" s="51"/>
      <c r="M74339" s="51"/>
    </row>
    <row r="74340" spans="9:13">
      <c r="I74340" s="51"/>
      <c r="M74340" s="51"/>
    </row>
    <row r="74341" spans="9:13">
      <c r="I74341" s="51"/>
      <c r="M74341" s="51"/>
    </row>
    <row r="74342" spans="9:13">
      <c r="I74342" s="51"/>
      <c r="M74342" s="51"/>
    </row>
    <row r="74343" spans="9:13">
      <c r="I74343" s="51"/>
      <c r="M74343" s="51"/>
    </row>
    <row r="74344" spans="9:13">
      <c r="I74344" s="51"/>
      <c r="M74344" s="51"/>
    </row>
    <row r="74345" spans="9:13">
      <c r="I74345" s="51"/>
      <c r="M74345" s="51"/>
    </row>
    <row r="74346" spans="9:13">
      <c r="I74346" s="51"/>
      <c r="M74346" s="51"/>
    </row>
    <row r="74347" spans="9:13">
      <c r="I74347" s="51"/>
      <c r="M74347" s="51"/>
    </row>
    <row r="74348" spans="9:13">
      <c r="I74348" s="51"/>
      <c r="M74348" s="51"/>
    </row>
    <row r="74349" spans="9:13">
      <c r="I74349" s="51"/>
      <c r="M74349" s="51"/>
    </row>
    <row r="74350" spans="9:13">
      <c r="I74350" s="51"/>
      <c r="M74350" s="51"/>
    </row>
    <row r="74351" spans="9:13">
      <c r="I74351" s="51"/>
      <c r="M74351" s="51"/>
    </row>
    <row r="74352" spans="9:13">
      <c r="I74352" s="51"/>
      <c r="M74352" s="51"/>
    </row>
    <row r="74353" spans="9:13">
      <c r="I74353" s="51"/>
      <c r="M74353" s="51"/>
    </row>
    <row r="74354" spans="9:13">
      <c r="I74354" s="51"/>
      <c r="M74354" s="51"/>
    </row>
    <row r="74355" spans="9:13">
      <c r="I74355" s="51"/>
      <c r="M74355" s="51"/>
    </row>
    <row r="74356" spans="9:13">
      <c r="I74356" s="51"/>
      <c r="M74356" s="51"/>
    </row>
    <row r="74357" spans="9:13">
      <c r="I74357" s="51"/>
      <c r="M74357" s="51"/>
    </row>
    <row r="74358" spans="9:13">
      <c r="I74358" s="51"/>
      <c r="M74358" s="51"/>
    </row>
    <row r="74359" spans="9:13">
      <c r="I74359" s="51"/>
      <c r="M74359" s="51"/>
    </row>
    <row r="74360" spans="9:13">
      <c r="I74360" s="51"/>
      <c r="M74360" s="51"/>
    </row>
    <row r="74361" spans="9:13">
      <c r="I74361" s="51"/>
      <c r="M74361" s="51"/>
    </row>
    <row r="74362" spans="9:13">
      <c r="I74362" s="51"/>
      <c r="M74362" s="51"/>
    </row>
    <row r="74363" spans="9:13">
      <c r="I74363" s="51"/>
      <c r="M74363" s="51"/>
    </row>
    <row r="74364" spans="9:13">
      <c r="I74364" s="51"/>
      <c r="M74364" s="51"/>
    </row>
    <row r="74365" spans="9:13">
      <c r="I74365" s="51"/>
      <c r="M74365" s="51"/>
    </row>
    <row r="74366" spans="9:13">
      <c r="I74366" s="51"/>
      <c r="M74366" s="51"/>
    </row>
    <row r="74367" spans="9:13">
      <c r="I74367" s="51"/>
      <c r="M74367" s="51"/>
    </row>
    <row r="74368" spans="9:13">
      <c r="I74368" s="51"/>
      <c r="M74368" s="51"/>
    </row>
    <row r="74369" spans="9:13">
      <c r="I74369" s="51"/>
      <c r="M74369" s="51"/>
    </row>
    <row r="74370" spans="9:13">
      <c r="I74370" s="51"/>
      <c r="M74370" s="51"/>
    </row>
    <row r="74371" spans="9:13">
      <c r="I74371" s="51"/>
      <c r="M74371" s="51"/>
    </row>
    <row r="74372" spans="9:13">
      <c r="I74372" s="51"/>
      <c r="M74372" s="51"/>
    </row>
    <row r="74373" spans="9:13">
      <c r="I74373" s="51"/>
      <c r="M74373" s="51"/>
    </row>
    <row r="74374" spans="9:13">
      <c r="I74374" s="51"/>
      <c r="M74374" s="51"/>
    </row>
    <row r="74375" spans="9:13">
      <c r="I74375" s="51"/>
      <c r="M74375" s="51"/>
    </row>
    <row r="74376" spans="9:13">
      <c r="I74376" s="51"/>
      <c r="M74376" s="51"/>
    </row>
    <row r="74377" spans="9:13">
      <c r="I74377" s="51"/>
      <c r="M74377" s="51"/>
    </row>
    <row r="74378" spans="9:13">
      <c r="I74378" s="51"/>
      <c r="M74378" s="51"/>
    </row>
    <row r="74379" spans="9:13">
      <c r="I74379" s="51"/>
      <c r="M74379" s="51"/>
    </row>
    <row r="74380" spans="9:13">
      <c r="I74380" s="51"/>
      <c r="M74380" s="51"/>
    </row>
    <row r="74381" spans="9:13">
      <c r="I74381" s="51"/>
      <c r="M74381" s="51"/>
    </row>
    <row r="74382" spans="9:13">
      <c r="I74382" s="51"/>
      <c r="M74382" s="51"/>
    </row>
    <row r="74383" spans="9:13">
      <c r="I74383" s="51"/>
      <c r="M74383" s="51"/>
    </row>
    <row r="74384" spans="9:13">
      <c r="I74384" s="51"/>
      <c r="M74384" s="51"/>
    </row>
    <row r="74385" spans="9:13">
      <c r="I74385" s="51"/>
      <c r="M74385" s="51"/>
    </row>
    <row r="74386" spans="9:13">
      <c r="I74386" s="51"/>
      <c r="M74386" s="51"/>
    </row>
    <row r="74387" spans="9:13">
      <c r="I74387" s="51"/>
      <c r="M74387" s="51"/>
    </row>
    <row r="74388" spans="9:13">
      <c r="I74388" s="51"/>
      <c r="M74388" s="51"/>
    </row>
    <row r="74389" spans="9:13">
      <c r="I74389" s="51"/>
      <c r="M74389" s="51"/>
    </row>
    <row r="74390" spans="9:13">
      <c r="I74390" s="51"/>
      <c r="M74390" s="51"/>
    </row>
    <row r="74391" spans="9:13">
      <c r="I74391" s="51"/>
      <c r="M74391" s="51"/>
    </row>
    <row r="74392" spans="9:13">
      <c r="I74392" s="51"/>
      <c r="M74392" s="51"/>
    </row>
    <row r="74393" spans="9:13">
      <c r="I74393" s="51"/>
      <c r="M74393" s="51"/>
    </row>
    <row r="74394" spans="9:13">
      <c r="I74394" s="51"/>
      <c r="M74394" s="51"/>
    </row>
    <row r="74395" spans="9:13">
      <c r="I74395" s="51"/>
      <c r="M74395" s="51"/>
    </row>
    <row r="74396" spans="9:13">
      <c r="I74396" s="51"/>
      <c r="M74396" s="51"/>
    </row>
    <row r="74397" spans="9:13">
      <c r="I74397" s="51"/>
      <c r="M74397" s="51"/>
    </row>
    <row r="74398" spans="9:13">
      <c r="I74398" s="51"/>
      <c r="M74398" s="51"/>
    </row>
    <row r="74399" spans="9:13">
      <c r="I74399" s="51"/>
      <c r="M74399" s="51"/>
    </row>
    <row r="74400" spans="9:13">
      <c r="I74400" s="51"/>
      <c r="M74400" s="51"/>
    </row>
    <row r="74401" spans="9:13">
      <c r="I74401" s="51"/>
      <c r="M74401" s="51"/>
    </row>
    <row r="74402" spans="9:13">
      <c r="I74402" s="51"/>
      <c r="M74402" s="51"/>
    </row>
    <row r="74403" spans="9:13">
      <c r="I74403" s="51"/>
      <c r="M74403" s="51"/>
    </row>
    <row r="74404" spans="9:13">
      <c r="I74404" s="51"/>
      <c r="M74404" s="51"/>
    </row>
    <row r="74405" spans="9:13">
      <c r="I74405" s="51"/>
      <c r="M74405" s="51"/>
    </row>
    <row r="74406" spans="9:13">
      <c r="I74406" s="51"/>
      <c r="M74406" s="51"/>
    </row>
    <row r="74407" spans="9:13">
      <c r="I74407" s="51"/>
      <c r="M74407" s="51"/>
    </row>
    <row r="74408" spans="9:13">
      <c r="I74408" s="51"/>
      <c r="M74408" s="51"/>
    </row>
    <row r="74409" spans="9:13">
      <c r="I74409" s="51"/>
      <c r="M74409" s="51"/>
    </row>
    <row r="74410" spans="9:13">
      <c r="I74410" s="51"/>
      <c r="M74410" s="51"/>
    </row>
    <row r="74411" spans="9:13">
      <c r="I74411" s="51"/>
      <c r="M74411" s="51"/>
    </row>
    <row r="74412" spans="9:13">
      <c r="I74412" s="51"/>
      <c r="M74412" s="51"/>
    </row>
    <row r="74413" spans="9:13">
      <c r="I74413" s="51"/>
      <c r="M74413" s="51"/>
    </row>
    <row r="74414" spans="9:13">
      <c r="I74414" s="51"/>
      <c r="M74414" s="51"/>
    </row>
    <row r="74415" spans="9:13">
      <c r="I74415" s="51"/>
      <c r="M74415" s="51"/>
    </row>
    <row r="74416" spans="9:13">
      <c r="I74416" s="51"/>
      <c r="M74416" s="51"/>
    </row>
    <row r="74417" spans="9:13">
      <c r="I74417" s="51"/>
      <c r="M74417" s="51"/>
    </row>
    <row r="74418" spans="9:13">
      <c r="I74418" s="51"/>
      <c r="M74418" s="51"/>
    </row>
    <row r="74419" spans="9:13">
      <c r="I74419" s="51"/>
      <c r="M74419" s="51"/>
    </row>
    <row r="74420" spans="9:13">
      <c r="I74420" s="51"/>
      <c r="M74420" s="51"/>
    </row>
    <row r="74421" spans="9:13">
      <c r="I74421" s="51"/>
      <c r="M74421" s="51"/>
    </row>
    <row r="74422" spans="9:13">
      <c r="I74422" s="51"/>
      <c r="M74422" s="51"/>
    </row>
    <row r="74423" spans="9:13">
      <c r="I74423" s="51"/>
      <c r="M74423" s="51"/>
    </row>
    <row r="74424" spans="9:13">
      <c r="I74424" s="51"/>
      <c r="M74424" s="51"/>
    </row>
    <row r="74425" spans="9:13">
      <c r="I74425" s="51"/>
      <c r="M74425" s="51"/>
    </row>
    <row r="74426" spans="9:13">
      <c r="I74426" s="51"/>
      <c r="M74426" s="51"/>
    </row>
    <row r="74427" spans="9:13">
      <c r="I74427" s="51"/>
      <c r="M74427" s="51"/>
    </row>
    <row r="74428" spans="9:13">
      <c r="I74428" s="51"/>
      <c r="M74428" s="51"/>
    </row>
    <row r="74429" spans="9:13">
      <c r="I74429" s="51"/>
      <c r="M74429" s="51"/>
    </row>
    <row r="74430" spans="9:13">
      <c r="I74430" s="51"/>
      <c r="M74430" s="51"/>
    </row>
    <row r="74431" spans="9:13">
      <c r="I74431" s="51"/>
      <c r="M74431" s="51"/>
    </row>
    <row r="74432" spans="9:13">
      <c r="I74432" s="51"/>
      <c r="M74432" s="51"/>
    </row>
    <row r="74433" spans="9:13">
      <c r="I74433" s="51"/>
      <c r="M74433" s="51"/>
    </row>
    <row r="74434" spans="9:13">
      <c r="I74434" s="51"/>
      <c r="M74434" s="51"/>
    </row>
    <row r="74435" spans="9:13">
      <c r="I74435" s="51"/>
      <c r="M74435" s="51"/>
    </row>
    <row r="74436" spans="9:13">
      <c r="I74436" s="51"/>
      <c r="M74436" s="51"/>
    </row>
    <row r="74437" spans="9:13">
      <c r="I74437" s="51"/>
      <c r="M74437" s="51"/>
    </row>
    <row r="74438" spans="9:13">
      <c r="I74438" s="51"/>
      <c r="M74438" s="51"/>
    </row>
    <row r="74439" spans="9:13">
      <c r="I74439" s="51"/>
      <c r="M74439" s="51"/>
    </row>
    <row r="74440" spans="9:13">
      <c r="I74440" s="51"/>
      <c r="M74440" s="51"/>
    </row>
    <row r="74441" spans="9:13">
      <c r="I74441" s="51"/>
      <c r="M74441" s="51"/>
    </row>
    <row r="74442" spans="9:13">
      <c r="I74442" s="51"/>
      <c r="M74442" s="51"/>
    </row>
    <row r="74443" spans="9:13">
      <c r="I74443" s="51"/>
      <c r="M74443" s="51"/>
    </row>
    <row r="74444" spans="9:13">
      <c r="I74444" s="51"/>
      <c r="M74444" s="51"/>
    </row>
    <row r="74445" spans="9:13">
      <c r="I74445" s="51"/>
      <c r="M74445" s="51"/>
    </row>
    <row r="74446" spans="9:13">
      <c r="I74446" s="51"/>
      <c r="M74446" s="51"/>
    </row>
    <row r="74447" spans="9:13">
      <c r="I74447" s="51"/>
      <c r="M74447" s="51"/>
    </row>
    <row r="74448" spans="9:13">
      <c r="I74448" s="51"/>
      <c r="M74448" s="51"/>
    </row>
    <row r="74449" spans="9:13">
      <c r="I74449" s="51"/>
      <c r="M74449" s="51"/>
    </row>
    <row r="74450" spans="9:13">
      <c r="I74450" s="51"/>
      <c r="M74450" s="51"/>
    </row>
    <row r="74451" spans="9:13">
      <c r="I74451" s="51"/>
      <c r="M74451" s="51"/>
    </row>
    <row r="74452" spans="9:13">
      <c r="I74452" s="51"/>
      <c r="M74452" s="51"/>
    </row>
    <row r="74453" spans="9:13">
      <c r="I74453" s="51"/>
      <c r="M74453" s="51"/>
    </row>
    <row r="74454" spans="9:13">
      <c r="I74454" s="51"/>
      <c r="M74454" s="51"/>
    </row>
    <row r="74455" spans="9:13">
      <c r="I74455" s="51"/>
      <c r="M74455" s="51"/>
    </row>
    <row r="74456" spans="9:13">
      <c r="I74456" s="51"/>
      <c r="M74456" s="51"/>
    </row>
    <row r="74457" spans="9:13">
      <c r="I74457" s="51"/>
      <c r="M74457" s="51"/>
    </row>
    <row r="74458" spans="9:13">
      <c r="I74458" s="51"/>
      <c r="M74458" s="51"/>
    </row>
    <row r="74459" spans="9:13">
      <c r="I74459" s="51"/>
      <c r="M74459" s="51"/>
    </row>
    <row r="74460" spans="9:13">
      <c r="I74460" s="51"/>
      <c r="M74460" s="51"/>
    </row>
    <row r="74461" spans="9:13">
      <c r="I74461" s="51"/>
      <c r="M74461" s="51"/>
    </row>
    <row r="74462" spans="9:13">
      <c r="I74462" s="51"/>
      <c r="M74462" s="51"/>
    </row>
    <row r="74463" spans="9:13">
      <c r="I74463" s="51"/>
      <c r="M74463" s="51"/>
    </row>
    <row r="74464" spans="9:13">
      <c r="I74464" s="51"/>
      <c r="M74464" s="51"/>
    </row>
    <row r="74465" spans="9:13">
      <c r="I74465" s="51"/>
      <c r="M74465" s="51"/>
    </row>
    <row r="74466" spans="9:13">
      <c r="I74466" s="51"/>
      <c r="M74466" s="51"/>
    </row>
    <row r="74467" spans="9:13">
      <c r="I74467" s="51"/>
      <c r="M74467" s="51"/>
    </row>
    <row r="74468" spans="9:13">
      <c r="I74468" s="51"/>
      <c r="M74468" s="51"/>
    </row>
    <row r="74469" spans="9:13">
      <c r="I74469" s="51"/>
      <c r="M74469" s="51"/>
    </row>
    <row r="74470" spans="9:13">
      <c r="I74470" s="51"/>
      <c r="M74470" s="51"/>
    </row>
    <row r="74471" spans="9:13">
      <c r="I74471" s="51"/>
      <c r="M74471" s="51"/>
    </row>
    <row r="74472" spans="9:13">
      <c r="I74472" s="51"/>
      <c r="M74472" s="51"/>
    </row>
    <row r="74473" spans="9:13">
      <c r="I74473" s="51"/>
      <c r="M74473" s="51"/>
    </row>
    <row r="74474" spans="9:13">
      <c r="I74474" s="51"/>
      <c r="M74474" s="51"/>
    </row>
    <row r="74475" spans="9:13">
      <c r="I74475" s="51"/>
      <c r="M74475" s="51"/>
    </row>
    <row r="74476" spans="9:13">
      <c r="I74476" s="51"/>
      <c r="M74476" s="51"/>
    </row>
    <row r="74477" spans="9:13">
      <c r="I74477" s="51"/>
      <c r="M74477" s="51"/>
    </row>
    <row r="74478" spans="9:13">
      <c r="I74478" s="51"/>
      <c r="M74478" s="51"/>
    </row>
    <row r="74479" spans="9:13">
      <c r="I74479" s="51"/>
      <c r="M74479" s="51"/>
    </row>
    <row r="74480" spans="9:13">
      <c r="I74480" s="51"/>
      <c r="M74480" s="51"/>
    </row>
    <row r="74481" spans="9:13">
      <c r="I74481" s="51"/>
      <c r="M74481" s="51"/>
    </row>
    <row r="74482" spans="9:13">
      <c r="I74482" s="51"/>
      <c r="M74482" s="51"/>
    </row>
    <row r="74483" spans="9:13">
      <c r="I74483" s="51"/>
      <c r="M74483" s="51"/>
    </row>
    <row r="74484" spans="9:13">
      <c r="I74484" s="51"/>
      <c r="M74484" s="51"/>
    </row>
    <row r="74485" spans="9:13">
      <c r="I74485" s="51"/>
      <c r="M74485" s="51"/>
    </row>
    <row r="74486" spans="9:13">
      <c r="I74486" s="51"/>
      <c r="M74486" s="51"/>
    </row>
    <row r="74487" spans="9:13">
      <c r="I74487" s="51"/>
      <c r="M74487" s="51"/>
    </row>
    <row r="74488" spans="9:13">
      <c r="I74488" s="51"/>
      <c r="M74488" s="51"/>
    </row>
    <row r="74489" spans="9:13">
      <c r="I74489" s="51"/>
      <c r="M74489" s="51"/>
    </row>
    <row r="74490" spans="9:13">
      <c r="I74490" s="51"/>
      <c r="M74490" s="51"/>
    </row>
    <row r="74491" spans="9:13">
      <c r="I74491" s="51"/>
      <c r="M74491" s="51"/>
    </row>
    <row r="74492" spans="9:13">
      <c r="I74492" s="51"/>
      <c r="M74492" s="51"/>
    </row>
    <row r="74493" spans="9:13">
      <c r="I74493" s="51"/>
      <c r="M74493" s="51"/>
    </row>
    <row r="74494" spans="9:13">
      <c r="I74494" s="51"/>
      <c r="M74494" s="51"/>
    </row>
    <row r="74495" spans="9:13">
      <c r="I74495" s="51"/>
      <c r="M74495" s="51"/>
    </row>
    <row r="74496" spans="9:13">
      <c r="I74496" s="51"/>
      <c r="M74496" s="51"/>
    </row>
    <row r="74497" spans="9:13">
      <c r="I74497" s="51"/>
      <c r="M74497" s="51"/>
    </row>
    <row r="74498" spans="9:13">
      <c r="I74498" s="51"/>
      <c r="M74498" s="51"/>
    </row>
    <row r="74499" spans="9:13">
      <c r="I74499" s="51"/>
      <c r="M74499" s="51"/>
    </row>
    <row r="74500" spans="9:13">
      <c r="I74500" s="51"/>
      <c r="M74500" s="51"/>
    </row>
    <row r="74501" spans="9:13">
      <c r="I74501" s="51"/>
      <c r="M74501" s="51"/>
    </row>
    <row r="74502" spans="9:13">
      <c r="I74502" s="51"/>
      <c r="M74502" s="51"/>
    </row>
    <row r="74503" spans="9:13">
      <c r="I74503" s="51"/>
      <c r="M74503" s="51"/>
    </row>
    <row r="74504" spans="9:13">
      <c r="I74504" s="51"/>
      <c r="M74504" s="51"/>
    </row>
    <row r="74505" spans="9:13">
      <c r="I74505" s="51"/>
      <c r="M74505" s="51"/>
    </row>
    <row r="74506" spans="9:13">
      <c r="I74506" s="51"/>
      <c r="M74506" s="51"/>
    </row>
    <row r="74507" spans="9:13">
      <c r="I74507" s="51"/>
      <c r="M74507" s="51"/>
    </row>
    <row r="74508" spans="9:13">
      <c r="I74508" s="51"/>
      <c r="M74508" s="51"/>
    </row>
    <row r="74509" spans="9:13">
      <c r="I74509" s="51"/>
      <c r="M74509" s="51"/>
    </row>
    <row r="74510" spans="9:13">
      <c r="I74510" s="51"/>
      <c r="M74510" s="51"/>
    </row>
    <row r="74511" spans="9:13">
      <c r="I74511" s="51"/>
      <c r="M74511" s="51"/>
    </row>
    <row r="74512" spans="9:13">
      <c r="I74512" s="51"/>
      <c r="M74512" s="51"/>
    </row>
    <row r="74513" spans="9:13">
      <c r="I74513" s="51"/>
      <c r="M74513" s="51"/>
    </row>
    <row r="74514" spans="9:13">
      <c r="I74514" s="51"/>
      <c r="M74514" s="51"/>
    </row>
    <row r="74515" spans="9:13">
      <c r="I74515" s="51"/>
      <c r="M74515" s="51"/>
    </row>
    <row r="74516" spans="9:13">
      <c r="I74516" s="51"/>
      <c r="M74516" s="51"/>
    </row>
    <row r="74517" spans="9:13">
      <c r="I74517" s="51"/>
      <c r="M74517" s="51"/>
    </row>
    <row r="74518" spans="9:13">
      <c r="I74518" s="51"/>
      <c r="M74518" s="51"/>
    </row>
    <row r="74519" spans="9:13">
      <c r="I74519" s="51"/>
      <c r="M74519" s="51"/>
    </row>
    <row r="74520" spans="9:13">
      <c r="I74520" s="51"/>
      <c r="M74520" s="51"/>
    </row>
    <row r="74521" spans="9:13">
      <c r="I74521" s="51"/>
      <c r="M74521" s="51"/>
    </row>
    <row r="74522" spans="9:13">
      <c r="I74522" s="51"/>
      <c r="M74522" s="51"/>
    </row>
    <row r="74523" spans="9:13">
      <c r="I74523" s="51"/>
      <c r="M74523" s="51"/>
    </row>
    <row r="74524" spans="9:13">
      <c r="I74524" s="51"/>
      <c r="M74524" s="51"/>
    </row>
    <row r="74525" spans="9:13">
      <c r="I74525" s="51"/>
      <c r="M74525" s="51"/>
    </row>
    <row r="74526" spans="9:13">
      <c r="I74526" s="51"/>
      <c r="M74526" s="51"/>
    </row>
    <row r="74527" spans="9:13">
      <c r="I74527" s="51"/>
      <c r="M74527" s="51"/>
    </row>
    <row r="74528" spans="9:13">
      <c r="I74528" s="51"/>
      <c r="M74528" s="51"/>
    </row>
    <row r="74529" spans="9:13">
      <c r="I74529" s="51"/>
      <c r="M74529" s="51"/>
    </row>
    <row r="74530" spans="9:13">
      <c r="I74530" s="51"/>
      <c r="M74530" s="51"/>
    </row>
    <row r="74531" spans="9:13">
      <c r="I74531" s="51"/>
      <c r="M74531" s="51"/>
    </row>
    <row r="74532" spans="9:13">
      <c r="I74532" s="51"/>
      <c r="M74532" s="51"/>
    </row>
    <row r="74533" spans="9:13">
      <c r="I74533" s="51"/>
      <c r="M74533" s="51"/>
    </row>
    <row r="74534" spans="9:13">
      <c r="I74534" s="51"/>
      <c r="M74534" s="51"/>
    </row>
    <row r="74535" spans="9:13">
      <c r="I74535" s="51"/>
      <c r="M74535" s="51"/>
    </row>
    <row r="74536" spans="9:13">
      <c r="I74536" s="51"/>
      <c r="M74536" s="51"/>
    </row>
    <row r="74537" spans="9:13">
      <c r="I74537" s="51"/>
      <c r="M74537" s="51"/>
    </row>
    <row r="74538" spans="9:13">
      <c r="I74538" s="51"/>
      <c r="M74538" s="51"/>
    </row>
    <row r="74539" spans="9:13">
      <c r="I74539" s="51"/>
      <c r="M74539" s="51"/>
    </row>
    <row r="74540" spans="9:13">
      <c r="I74540" s="51"/>
      <c r="M74540" s="51"/>
    </row>
    <row r="74541" spans="9:13">
      <c r="I74541" s="51"/>
      <c r="M74541" s="51"/>
    </row>
    <row r="74542" spans="9:13">
      <c r="I74542" s="51"/>
      <c r="M74542" s="51"/>
    </row>
    <row r="74543" spans="9:13">
      <c r="I74543" s="51"/>
      <c r="M74543" s="51"/>
    </row>
    <row r="74544" spans="9:13">
      <c r="I74544" s="51"/>
      <c r="M74544" s="51"/>
    </row>
    <row r="74545" spans="9:13">
      <c r="I74545" s="51"/>
      <c r="M74545" s="51"/>
    </row>
    <row r="74546" spans="9:13">
      <c r="I74546" s="51"/>
      <c r="M74546" s="51"/>
    </row>
    <row r="74547" spans="9:13">
      <c r="I74547" s="51"/>
      <c r="M74547" s="51"/>
    </row>
    <row r="74548" spans="9:13">
      <c r="I74548" s="51"/>
      <c r="M74548" s="51"/>
    </row>
    <row r="74549" spans="9:13">
      <c r="I74549" s="51"/>
      <c r="M74549" s="51"/>
    </row>
    <row r="74550" spans="9:13">
      <c r="I74550" s="51"/>
      <c r="M74550" s="51"/>
    </row>
    <row r="74551" spans="9:13">
      <c r="I74551" s="51"/>
      <c r="M74551" s="51"/>
    </row>
    <row r="74552" spans="9:13">
      <c r="I74552" s="51"/>
      <c r="M74552" s="51"/>
    </row>
    <row r="74553" spans="9:13">
      <c r="I74553" s="51"/>
      <c r="M74553" s="51"/>
    </row>
    <row r="74554" spans="9:13">
      <c r="I74554" s="51"/>
      <c r="M74554" s="51"/>
    </row>
    <row r="74555" spans="9:13">
      <c r="I74555" s="51"/>
      <c r="M74555" s="51"/>
    </row>
    <row r="74556" spans="9:13">
      <c r="I74556" s="51"/>
      <c r="M74556" s="51"/>
    </row>
    <row r="74557" spans="9:13">
      <c r="I74557" s="51"/>
      <c r="M74557" s="51"/>
    </row>
    <row r="74558" spans="9:13">
      <c r="I74558" s="51"/>
      <c r="M74558" s="51"/>
    </row>
    <row r="74559" spans="9:13">
      <c r="I74559" s="51"/>
      <c r="M74559" s="51"/>
    </row>
    <row r="74560" spans="9:13">
      <c r="I74560" s="51"/>
      <c r="M74560" s="51"/>
    </row>
    <row r="74561" spans="9:13">
      <c r="I74561" s="51"/>
      <c r="M74561" s="51"/>
    </row>
    <row r="74562" spans="9:13">
      <c r="I74562" s="51"/>
      <c r="M74562" s="51"/>
    </row>
    <row r="74563" spans="9:13">
      <c r="I74563" s="51"/>
      <c r="M74563" s="51"/>
    </row>
    <row r="74564" spans="9:13">
      <c r="I74564" s="51"/>
      <c r="M74564" s="51"/>
    </row>
    <row r="74565" spans="9:13">
      <c r="I74565" s="51"/>
      <c r="M74565" s="51"/>
    </row>
    <row r="74566" spans="9:13">
      <c r="I74566" s="51"/>
      <c r="M74566" s="51"/>
    </row>
    <row r="74567" spans="9:13">
      <c r="I74567" s="51"/>
      <c r="M74567" s="51"/>
    </row>
    <row r="74568" spans="9:13">
      <c r="I74568" s="51"/>
      <c r="M74568" s="51"/>
    </row>
    <row r="74569" spans="9:13">
      <c r="I74569" s="51"/>
      <c r="M74569" s="51"/>
    </row>
    <row r="74570" spans="9:13">
      <c r="I74570" s="51"/>
      <c r="M74570" s="51"/>
    </row>
    <row r="74571" spans="9:13">
      <c r="I74571" s="51"/>
      <c r="M74571" s="51"/>
    </row>
    <row r="74572" spans="9:13">
      <c r="I74572" s="51"/>
      <c r="M74572" s="51"/>
    </row>
    <row r="74573" spans="9:13">
      <c r="I74573" s="51"/>
      <c r="M74573" s="51"/>
    </row>
    <row r="74574" spans="9:13">
      <c r="I74574" s="51"/>
      <c r="M74574" s="51"/>
    </row>
    <row r="74575" spans="9:13">
      <c r="I74575" s="51"/>
      <c r="M74575" s="51"/>
    </row>
    <row r="74576" spans="9:13">
      <c r="I74576" s="51"/>
      <c r="M74576" s="51"/>
    </row>
    <row r="74577" spans="9:13">
      <c r="I74577" s="51"/>
      <c r="M74577" s="51"/>
    </row>
    <row r="74578" spans="9:13">
      <c r="I74578" s="51"/>
      <c r="M74578" s="51"/>
    </row>
    <row r="74579" spans="9:13">
      <c r="I74579" s="51"/>
      <c r="M74579" s="51"/>
    </row>
    <row r="74580" spans="9:13">
      <c r="I74580" s="51"/>
      <c r="M74580" s="51"/>
    </row>
    <row r="74581" spans="9:13">
      <c r="I74581" s="51"/>
      <c r="M74581" s="51"/>
    </row>
    <row r="74582" spans="9:13">
      <c r="I74582" s="51"/>
      <c r="M74582" s="51"/>
    </row>
    <row r="74583" spans="9:13">
      <c r="I74583" s="51"/>
      <c r="M74583" s="51"/>
    </row>
    <row r="74584" spans="9:13">
      <c r="I74584" s="51"/>
      <c r="M74584" s="51"/>
    </row>
    <row r="74585" spans="9:13">
      <c r="I74585" s="51"/>
      <c r="M74585" s="51"/>
    </row>
    <row r="74586" spans="9:13">
      <c r="I74586" s="51"/>
      <c r="M74586" s="51"/>
    </row>
    <row r="74587" spans="9:13">
      <c r="I74587" s="51"/>
      <c r="M74587" s="51"/>
    </row>
    <row r="74588" spans="9:13">
      <c r="I74588" s="51"/>
      <c r="M74588" s="51"/>
    </row>
    <row r="74589" spans="9:13">
      <c r="I74589" s="51"/>
      <c r="M74589" s="51"/>
    </row>
    <row r="74590" spans="9:13">
      <c r="I74590" s="51"/>
      <c r="M74590" s="51"/>
    </row>
    <row r="74591" spans="9:13">
      <c r="I74591" s="51"/>
      <c r="M74591" s="51"/>
    </row>
    <row r="74592" spans="9:13">
      <c r="I74592" s="51"/>
      <c r="M74592" s="51"/>
    </row>
    <row r="74593" spans="9:13">
      <c r="I74593" s="51"/>
      <c r="M74593" s="51"/>
    </row>
    <row r="74594" spans="9:13">
      <c r="I74594" s="51"/>
      <c r="M74594" s="51"/>
    </row>
    <row r="74595" spans="9:13">
      <c r="I74595" s="51"/>
      <c r="M74595" s="51"/>
    </row>
    <row r="74596" spans="9:13">
      <c r="I74596" s="51"/>
      <c r="M74596" s="51"/>
    </row>
    <row r="74597" spans="9:13">
      <c r="I74597" s="51"/>
      <c r="M74597" s="51"/>
    </row>
    <row r="74598" spans="9:13">
      <c r="I74598" s="51"/>
      <c r="M74598" s="51"/>
    </row>
    <row r="74599" spans="9:13">
      <c r="I74599" s="51"/>
      <c r="M74599" s="51"/>
    </row>
    <row r="74600" spans="9:13">
      <c r="I74600" s="51"/>
      <c r="M74600" s="51"/>
    </row>
    <row r="74601" spans="9:13">
      <c r="I74601" s="51"/>
      <c r="M74601" s="51"/>
    </row>
    <row r="74602" spans="9:13">
      <c r="I74602" s="51"/>
      <c r="M74602" s="51"/>
    </row>
    <row r="74603" spans="9:13">
      <c r="I74603" s="51"/>
      <c r="M74603" s="51"/>
    </row>
    <row r="74604" spans="9:13">
      <c r="I74604" s="51"/>
      <c r="M74604" s="51"/>
    </row>
    <row r="74605" spans="9:13">
      <c r="I74605" s="51"/>
      <c r="M74605" s="51"/>
    </row>
    <row r="74606" spans="9:13">
      <c r="I74606" s="51"/>
      <c r="M74606" s="51"/>
    </row>
    <row r="74607" spans="9:13">
      <c r="I74607" s="51"/>
      <c r="M74607" s="51"/>
    </row>
    <row r="74608" spans="9:13">
      <c r="I74608" s="51"/>
      <c r="M74608" s="51"/>
    </row>
    <row r="74609" spans="9:13">
      <c r="I74609" s="51"/>
      <c r="M74609" s="51"/>
    </row>
    <row r="74610" spans="9:13">
      <c r="I74610" s="51"/>
      <c r="M74610" s="51"/>
    </row>
    <row r="74611" spans="9:13">
      <c r="I74611" s="51"/>
      <c r="M74611" s="51"/>
    </row>
    <row r="74612" spans="9:13">
      <c r="I74612" s="51"/>
      <c r="M74612" s="51"/>
    </row>
    <row r="74613" spans="9:13">
      <c r="I74613" s="51"/>
      <c r="M74613" s="51"/>
    </row>
    <row r="74614" spans="9:13">
      <c r="I74614" s="51"/>
      <c r="M74614" s="51"/>
    </row>
    <row r="74615" spans="9:13">
      <c r="I74615" s="51"/>
      <c r="M74615" s="51"/>
    </row>
    <row r="74616" spans="9:13">
      <c r="I74616" s="51"/>
      <c r="M74616" s="51"/>
    </row>
    <row r="74617" spans="9:13">
      <c r="I74617" s="51"/>
      <c r="M74617" s="51"/>
    </row>
    <row r="74618" spans="9:13">
      <c r="I74618" s="51"/>
      <c r="M74618" s="51"/>
    </row>
    <row r="74619" spans="9:13">
      <c r="I74619" s="51"/>
      <c r="M74619" s="51"/>
    </row>
    <row r="74620" spans="9:13">
      <c r="I74620" s="51"/>
      <c r="M74620" s="51"/>
    </row>
    <row r="74621" spans="9:13">
      <c r="I74621" s="51"/>
      <c r="M74621" s="51"/>
    </row>
    <row r="74622" spans="9:13">
      <c r="I74622" s="51"/>
      <c r="M74622" s="51"/>
    </row>
    <row r="74623" spans="9:13">
      <c r="I74623" s="51"/>
      <c r="M74623" s="51"/>
    </row>
    <row r="74624" spans="9:13">
      <c r="I74624" s="51"/>
      <c r="M74624" s="51"/>
    </row>
    <row r="74625" spans="9:13">
      <c r="I74625" s="51"/>
      <c r="M74625" s="51"/>
    </row>
    <row r="74626" spans="9:13">
      <c r="I74626" s="51"/>
      <c r="M74626" s="51"/>
    </row>
    <row r="74627" spans="9:13">
      <c r="I74627" s="51"/>
      <c r="M74627" s="51"/>
    </row>
    <row r="74628" spans="9:13">
      <c r="I74628" s="51"/>
      <c r="M74628" s="51"/>
    </row>
    <row r="74629" spans="9:13">
      <c r="I74629" s="51"/>
      <c r="M74629" s="51"/>
    </row>
    <row r="74630" spans="9:13">
      <c r="I74630" s="51"/>
      <c r="M74630" s="51"/>
    </row>
    <row r="74631" spans="9:13">
      <c r="I74631" s="51"/>
      <c r="M74631" s="51"/>
    </row>
    <row r="74632" spans="9:13">
      <c r="I74632" s="51"/>
      <c r="M74632" s="51"/>
    </row>
    <row r="74633" spans="9:13">
      <c r="I74633" s="51"/>
      <c r="M74633" s="51"/>
    </row>
    <row r="74634" spans="9:13">
      <c r="I74634" s="51"/>
      <c r="M74634" s="51"/>
    </row>
    <row r="74635" spans="9:13">
      <c r="I74635" s="51"/>
      <c r="M74635" s="51"/>
    </row>
    <row r="74636" spans="9:13">
      <c r="I74636" s="51"/>
      <c r="M74636" s="51"/>
    </row>
    <row r="74637" spans="9:13">
      <c r="I74637" s="51"/>
      <c r="M74637" s="51"/>
    </row>
    <row r="74638" spans="9:13">
      <c r="I74638" s="51"/>
      <c r="M74638" s="51"/>
    </row>
    <row r="74639" spans="9:13">
      <c r="I74639" s="51"/>
      <c r="M74639" s="51"/>
    </row>
    <row r="74640" spans="9:13">
      <c r="I74640" s="51"/>
      <c r="M74640" s="51"/>
    </row>
    <row r="74641" spans="9:13">
      <c r="I74641" s="51"/>
      <c r="M74641" s="51"/>
    </row>
    <row r="74642" spans="9:13">
      <c r="I74642" s="51"/>
      <c r="M74642" s="51"/>
    </row>
    <row r="74643" spans="9:13">
      <c r="I74643" s="51"/>
      <c r="M74643" s="51"/>
    </row>
    <row r="74644" spans="9:13">
      <c r="I74644" s="51"/>
      <c r="M74644" s="51"/>
    </row>
    <row r="74645" spans="9:13">
      <c r="I74645" s="51"/>
      <c r="M74645" s="51"/>
    </row>
    <row r="74646" spans="9:13">
      <c r="I74646" s="51"/>
      <c r="M74646" s="51"/>
    </row>
    <row r="74647" spans="9:13">
      <c r="I74647" s="51"/>
      <c r="M74647" s="51"/>
    </row>
    <row r="74648" spans="9:13">
      <c r="I74648" s="51"/>
      <c r="M74648" s="51"/>
    </row>
    <row r="74649" spans="9:13">
      <c r="I74649" s="51"/>
      <c r="M74649" s="51"/>
    </row>
    <row r="74650" spans="9:13">
      <c r="I74650" s="51"/>
      <c r="M74650" s="51"/>
    </row>
    <row r="74651" spans="9:13">
      <c r="I74651" s="51"/>
      <c r="M74651" s="51"/>
    </row>
    <row r="74652" spans="9:13">
      <c r="I74652" s="51"/>
      <c r="M74652" s="51"/>
    </row>
    <row r="74653" spans="9:13">
      <c r="I74653" s="51"/>
      <c r="M74653" s="51"/>
    </row>
    <row r="74654" spans="9:13">
      <c r="I74654" s="51"/>
      <c r="M74654" s="51"/>
    </row>
    <row r="74655" spans="9:13">
      <c r="I74655" s="51"/>
      <c r="M74655" s="51"/>
    </row>
    <row r="74656" spans="9:13">
      <c r="I74656" s="51"/>
      <c r="M74656" s="51"/>
    </row>
    <row r="74657" spans="9:13">
      <c r="I74657" s="51"/>
      <c r="M74657" s="51"/>
    </row>
    <row r="74658" spans="9:13">
      <c r="I74658" s="51"/>
      <c r="M74658" s="51"/>
    </row>
    <row r="74659" spans="9:13">
      <c r="I74659" s="51"/>
      <c r="M74659" s="51"/>
    </row>
    <row r="74660" spans="9:13">
      <c r="I74660" s="51"/>
      <c r="M74660" s="51"/>
    </row>
    <row r="74661" spans="9:13">
      <c r="I74661" s="51"/>
      <c r="M74661" s="51"/>
    </row>
    <row r="74662" spans="9:13">
      <c r="I74662" s="51"/>
      <c r="M74662" s="51"/>
    </row>
    <row r="74663" spans="9:13">
      <c r="I74663" s="51"/>
      <c r="M74663" s="51"/>
    </row>
    <row r="74664" spans="9:13">
      <c r="I74664" s="51"/>
      <c r="M74664" s="51"/>
    </row>
    <row r="74665" spans="9:13">
      <c r="I74665" s="51"/>
      <c r="M74665" s="51"/>
    </row>
    <row r="74666" spans="9:13">
      <c r="I74666" s="51"/>
      <c r="M74666" s="51"/>
    </row>
    <row r="74667" spans="9:13">
      <c r="I74667" s="51"/>
      <c r="M74667" s="51"/>
    </row>
    <row r="74668" spans="9:13">
      <c r="I74668" s="51"/>
      <c r="M74668" s="51"/>
    </row>
    <row r="74669" spans="9:13">
      <c r="I74669" s="51"/>
      <c r="M74669" s="51"/>
    </row>
    <row r="74670" spans="9:13">
      <c r="I74670" s="51"/>
      <c r="M74670" s="51"/>
    </row>
    <row r="74671" spans="9:13">
      <c r="I74671" s="51"/>
      <c r="M74671" s="51"/>
    </row>
    <row r="74672" spans="9:13">
      <c r="I74672" s="51"/>
      <c r="M74672" s="51"/>
    </row>
    <row r="74673" spans="9:13">
      <c r="I74673" s="51"/>
      <c r="M74673" s="51"/>
    </row>
    <row r="74674" spans="9:13">
      <c r="I74674" s="51"/>
      <c r="M74674" s="51"/>
    </row>
    <row r="74675" spans="9:13">
      <c r="I74675" s="51"/>
      <c r="M74675" s="51"/>
    </row>
    <row r="74676" spans="9:13">
      <c r="I74676" s="51"/>
      <c r="M74676" s="51"/>
    </row>
    <row r="74677" spans="9:13">
      <c r="I74677" s="51"/>
      <c r="M74677" s="51"/>
    </row>
    <row r="74678" spans="9:13">
      <c r="I74678" s="51"/>
      <c r="M74678" s="51"/>
    </row>
    <row r="74679" spans="9:13">
      <c r="I74679" s="51"/>
      <c r="M74679" s="51"/>
    </row>
    <row r="74680" spans="9:13">
      <c r="I74680" s="51"/>
      <c r="M74680" s="51"/>
    </row>
    <row r="74681" spans="9:13">
      <c r="I74681" s="51"/>
      <c r="M74681" s="51"/>
    </row>
    <row r="74682" spans="9:13">
      <c r="I74682" s="51"/>
      <c r="M74682" s="51"/>
    </row>
    <row r="74683" spans="9:13">
      <c r="I74683" s="51"/>
      <c r="M74683" s="51"/>
    </row>
    <row r="74684" spans="9:13">
      <c r="I74684" s="51"/>
      <c r="M74684" s="51"/>
    </row>
    <row r="74685" spans="9:13">
      <c r="I74685" s="51"/>
      <c r="M74685" s="51"/>
    </row>
    <row r="74686" spans="9:13">
      <c r="I74686" s="51"/>
      <c r="M74686" s="51"/>
    </row>
    <row r="74687" spans="9:13">
      <c r="I74687" s="51"/>
      <c r="M74687" s="51"/>
    </row>
    <row r="74688" spans="9:13">
      <c r="I74688" s="51"/>
      <c r="M74688" s="51"/>
    </row>
    <row r="74689" spans="9:13">
      <c r="I74689" s="51"/>
      <c r="M74689" s="51"/>
    </row>
    <row r="74690" spans="9:13">
      <c r="I74690" s="51"/>
      <c r="M74690" s="51"/>
    </row>
    <row r="74691" spans="9:13">
      <c r="I74691" s="51"/>
      <c r="M74691" s="51"/>
    </row>
    <row r="74692" spans="9:13">
      <c r="I74692" s="51"/>
      <c r="M74692" s="51"/>
    </row>
    <row r="74693" spans="9:13">
      <c r="I74693" s="51"/>
      <c r="M74693" s="51"/>
    </row>
    <row r="74694" spans="9:13">
      <c r="I74694" s="51"/>
      <c r="M74694" s="51"/>
    </row>
    <row r="74695" spans="9:13">
      <c r="I74695" s="51"/>
      <c r="M74695" s="51"/>
    </row>
    <row r="74696" spans="9:13">
      <c r="I74696" s="51"/>
      <c r="M74696" s="51"/>
    </row>
    <row r="74697" spans="9:13">
      <c r="I74697" s="51"/>
      <c r="M74697" s="51"/>
    </row>
    <row r="74698" spans="9:13">
      <c r="I74698" s="51"/>
      <c r="M74698" s="51"/>
    </row>
    <row r="74699" spans="9:13">
      <c r="I74699" s="51"/>
      <c r="M74699" s="51"/>
    </row>
    <row r="74700" spans="9:13">
      <c r="I74700" s="51"/>
      <c r="M74700" s="51"/>
    </row>
    <row r="74701" spans="9:13">
      <c r="I74701" s="51"/>
      <c r="M74701" s="51"/>
    </row>
    <row r="74702" spans="9:13">
      <c r="I74702" s="51"/>
      <c r="M74702" s="51"/>
    </row>
    <row r="74703" spans="9:13">
      <c r="I74703" s="51"/>
      <c r="M74703" s="51"/>
    </row>
    <row r="74704" spans="9:13">
      <c r="I74704" s="51"/>
      <c r="M74704" s="51"/>
    </row>
    <row r="74705" spans="9:13">
      <c r="I74705" s="51"/>
      <c r="M74705" s="51"/>
    </row>
    <row r="74706" spans="9:13">
      <c r="I74706" s="51"/>
      <c r="M74706" s="51"/>
    </row>
    <row r="74707" spans="9:13">
      <c r="I74707" s="51"/>
      <c r="M74707" s="51"/>
    </row>
    <row r="74708" spans="9:13">
      <c r="I74708" s="51"/>
      <c r="M74708" s="51"/>
    </row>
    <row r="74709" spans="9:13">
      <c r="I74709" s="51"/>
      <c r="M74709" s="51"/>
    </row>
    <row r="74710" spans="9:13">
      <c r="I74710" s="51"/>
      <c r="M74710" s="51"/>
    </row>
    <row r="74711" spans="9:13">
      <c r="I74711" s="51"/>
      <c r="M74711" s="51"/>
    </row>
    <row r="74712" spans="9:13">
      <c r="I74712" s="51"/>
      <c r="M74712" s="51"/>
    </row>
    <row r="74713" spans="9:13">
      <c r="I74713" s="51"/>
      <c r="M74713" s="51"/>
    </row>
    <row r="74714" spans="9:13">
      <c r="I74714" s="51"/>
      <c r="M74714" s="51"/>
    </row>
    <row r="74715" spans="9:13">
      <c r="I74715" s="51"/>
      <c r="M74715" s="51"/>
    </row>
    <row r="74716" spans="9:13">
      <c r="I74716" s="51"/>
      <c r="M74716" s="51"/>
    </row>
    <row r="74717" spans="9:13">
      <c r="I74717" s="51"/>
      <c r="M74717" s="51"/>
    </row>
    <row r="74718" spans="9:13">
      <c r="I74718" s="51"/>
      <c r="M74718" s="51"/>
    </row>
    <row r="74719" spans="9:13">
      <c r="I74719" s="51"/>
      <c r="M74719" s="51"/>
    </row>
    <row r="74720" spans="9:13">
      <c r="I74720" s="51"/>
      <c r="M74720" s="51"/>
    </row>
    <row r="74721" spans="9:13">
      <c r="I74721" s="51"/>
      <c r="M74721" s="51"/>
    </row>
    <row r="74722" spans="9:13">
      <c r="I74722" s="51"/>
      <c r="M74722" s="51"/>
    </row>
    <row r="74723" spans="9:13">
      <c r="I74723" s="51"/>
      <c r="M74723" s="51"/>
    </row>
    <row r="74724" spans="9:13">
      <c r="I74724" s="51"/>
      <c r="M74724" s="51"/>
    </row>
    <row r="74725" spans="9:13">
      <c r="I74725" s="51"/>
      <c r="M74725" s="51"/>
    </row>
    <row r="74726" spans="9:13">
      <c r="I74726" s="51"/>
      <c r="M74726" s="51"/>
    </row>
    <row r="74727" spans="9:13">
      <c r="I74727" s="51"/>
      <c r="M74727" s="51"/>
    </row>
    <row r="74728" spans="9:13">
      <c r="I74728" s="51"/>
      <c r="M74728" s="51"/>
    </row>
    <row r="74729" spans="9:13">
      <c r="I74729" s="51"/>
      <c r="M74729" s="51"/>
    </row>
    <row r="74730" spans="9:13">
      <c r="I74730" s="51"/>
      <c r="M74730" s="51"/>
    </row>
    <row r="74731" spans="9:13">
      <c r="I74731" s="51"/>
      <c r="M74731" s="51"/>
    </row>
    <row r="74732" spans="9:13">
      <c r="I74732" s="51"/>
      <c r="M74732" s="51"/>
    </row>
    <row r="74733" spans="9:13">
      <c r="I74733" s="51"/>
      <c r="M74733" s="51"/>
    </row>
    <row r="74734" spans="9:13">
      <c r="I74734" s="51"/>
      <c r="M74734" s="51"/>
    </row>
    <row r="74735" spans="9:13">
      <c r="I74735" s="51"/>
      <c r="M74735" s="51"/>
    </row>
    <row r="74736" spans="9:13">
      <c r="I74736" s="51"/>
      <c r="M74736" s="51"/>
    </row>
    <row r="74737" spans="9:13">
      <c r="I74737" s="51"/>
      <c r="M74737" s="51"/>
    </row>
    <row r="74738" spans="9:13">
      <c r="I74738" s="51"/>
      <c r="M74738" s="51"/>
    </row>
    <row r="74739" spans="9:13">
      <c r="I74739" s="51"/>
      <c r="M74739" s="51"/>
    </row>
    <row r="74740" spans="9:13">
      <c r="I74740" s="51"/>
      <c r="M74740" s="51"/>
    </row>
    <row r="74741" spans="9:13">
      <c r="I74741" s="51"/>
      <c r="M74741" s="51"/>
    </row>
    <row r="74742" spans="9:13">
      <c r="I74742" s="51"/>
      <c r="M74742" s="51"/>
    </row>
    <row r="74743" spans="9:13">
      <c r="I74743" s="51"/>
      <c r="M74743" s="51"/>
    </row>
    <row r="74744" spans="9:13">
      <c r="I74744" s="51"/>
      <c r="M74744" s="51"/>
    </row>
    <row r="74745" spans="9:13">
      <c r="I74745" s="51"/>
      <c r="M74745" s="51"/>
    </row>
    <row r="74746" spans="9:13">
      <c r="I74746" s="51"/>
      <c r="M74746" s="51"/>
    </row>
    <row r="74747" spans="9:13">
      <c r="I74747" s="51"/>
      <c r="M74747" s="51"/>
    </row>
    <row r="74748" spans="9:13">
      <c r="I74748" s="51"/>
      <c r="M74748" s="51"/>
    </row>
    <row r="74749" spans="9:13">
      <c r="I74749" s="51"/>
      <c r="M74749" s="51"/>
    </row>
    <row r="74750" spans="9:13">
      <c r="I74750" s="51"/>
      <c r="M74750" s="51"/>
    </row>
    <row r="74751" spans="9:13">
      <c r="I74751" s="51"/>
      <c r="M74751" s="51"/>
    </row>
    <row r="74752" spans="9:13">
      <c r="I74752" s="51"/>
      <c r="M74752" s="51"/>
    </row>
    <row r="74753" spans="9:13">
      <c r="I74753" s="51"/>
      <c r="M74753" s="51"/>
    </row>
    <row r="74754" spans="9:13">
      <c r="I74754" s="51"/>
      <c r="M74754" s="51"/>
    </row>
    <row r="74755" spans="9:13">
      <c r="I74755" s="51"/>
      <c r="M74755" s="51"/>
    </row>
    <row r="74756" spans="9:13">
      <c r="I74756" s="51"/>
      <c r="M74756" s="51"/>
    </row>
    <row r="74757" spans="9:13">
      <c r="I74757" s="51"/>
      <c r="M74757" s="51"/>
    </row>
    <row r="74758" spans="9:13">
      <c r="I74758" s="51"/>
      <c r="M74758" s="51"/>
    </row>
    <row r="74759" spans="9:13">
      <c r="I74759" s="51"/>
      <c r="M74759" s="51"/>
    </row>
    <row r="74760" spans="9:13">
      <c r="I74760" s="51"/>
      <c r="M74760" s="51"/>
    </row>
    <row r="74761" spans="9:13">
      <c r="I74761" s="51"/>
      <c r="M74761" s="51"/>
    </row>
    <row r="74762" spans="9:13">
      <c r="I74762" s="51"/>
      <c r="M74762" s="51"/>
    </row>
    <row r="74763" spans="9:13">
      <c r="I74763" s="51"/>
      <c r="M74763" s="51"/>
    </row>
    <row r="74764" spans="9:13">
      <c r="I74764" s="51"/>
      <c r="M74764" s="51"/>
    </row>
    <row r="74765" spans="9:13">
      <c r="I74765" s="51"/>
      <c r="M74765" s="51"/>
    </row>
    <row r="74766" spans="9:13">
      <c r="I74766" s="51"/>
      <c r="M74766" s="51"/>
    </row>
    <row r="74767" spans="9:13">
      <c r="I74767" s="51"/>
      <c r="M74767" s="51"/>
    </row>
    <row r="74768" spans="9:13">
      <c r="I74768" s="51"/>
      <c r="M74768" s="51"/>
    </row>
    <row r="74769" spans="9:13">
      <c r="I74769" s="51"/>
      <c r="M74769" s="51"/>
    </row>
    <row r="74770" spans="9:13">
      <c r="I74770" s="51"/>
      <c r="M74770" s="51"/>
    </row>
    <row r="74771" spans="9:13">
      <c r="I74771" s="51"/>
      <c r="M74771" s="51"/>
    </row>
    <row r="74772" spans="9:13">
      <c r="I74772" s="51"/>
      <c r="M74772" s="51"/>
    </row>
    <row r="74773" spans="9:13">
      <c r="I74773" s="51"/>
      <c r="M74773" s="51"/>
    </row>
    <row r="74774" spans="9:13">
      <c r="I74774" s="51"/>
      <c r="M74774" s="51"/>
    </row>
    <row r="74775" spans="9:13">
      <c r="I74775" s="51"/>
      <c r="M74775" s="51"/>
    </row>
    <row r="74776" spans="9:13">
      <c r="I74776" s="51"/>
      <c r="M74776" s="51"/>
    </row>
    <row r="74777" spans="9:13">
      <c r="I74777" s="51"/>
      <c r="M74777" s="51"/>
    </row>
    <row r="74778" spans="9:13">
      <c r="I74778" s="51"/>
      <c r="M74778" s="51"/>
    </row>
    <row r="74779" spans="9:13">
      <c r="I74779" s="51"/>
      <c r="M74779" s="51"/>
    </row>
    <row r="74780" spans="9:13">
      <c r="I74780" s="51"/>
      <c r="M74780" s="51"/>
    </row>
    <row r="74781" spans="9:13">
      <c r="I74781" s="51"/>
      <c r="M74781" s="51"/>
    </row>
    <row r="74782" spans="9:13">
      <c r="I74782" s="51"/>
      <c r="M74782" s="51"/>
    </row>
    <row r="74783" spans="9:13">
      <c r="I74783" s="51"/>
      <c r="M74783" s="51"/>
    </row>
    <row r="74784" spans="9:13">
      <c r="I74784" s="51"/>
      <c r="M74784" s="51"/>
    </row>
    <row r="74785" spans="9:13">
      <c r="I74785" s="51"/>
      <c r="M74785" s="51"/>
    </row>
    <row r="74786" spans="9:13">
      <c r="I74786" s="51"/>
      <c r="M74786" s="51"/>
    </row>
    <row r="74787" spans="9:13">
      <c r="I74787" s="51"/>
      <c r="M74787" s="51"/>
    </row>
    <row r="74788" spans="9:13">
      <c r="I74788" s="51"/>
      <c r="M74788" s="51"/>
    </row>
    <row r="74789" spans="9:13">
      <c r="I74789" s="51"/>
      <c r="M74789" s="51"/>
    </row>
    <row r="74790" spans="9:13">
      <c r="I74790" s="51"/>
      <c r="M74790" s="51"/>
    </row>
    <row r="74791" spans="9:13">
      <c r="I74791" s="51"/>
      <c r="M74791" s="51"/>
    </row>
    <row r="74792" spans="9:13">
      <c r="I74792" s="51"/>
      <c r="M74792" s="51"/>
    </row>
    <row r="74793" spans="9:13">
      <c r="I74793" s="51"/>
      <c r="M74793" s="51"/>
    </row>
    <row r="74794" spans="9:13">
      <c r="I74794" s="51"/>
      <c r="M74794" s="51"/>
    </row>
    <row r="74795" spans="9:13">
      <c r="I74795" s="51"/>
      <c r="M74795" s="51"/>
    </row>
    <row r="74796" spans="9:13">
      <c r="I74796" s="51"/>
      <c r="M74796" s="51"/>
    </row>
    <row r="74797" spans="9:13">
      <c r="I74797" s="51"/>
      <c r="M74797" s="51"/>
    </row>
    <row r="74798" spans="9:13">
      <c r="I74798" s="51"/>
      <c r="M74798" s="51"/>
    </row>
    <row r="74799" spans="9:13">
      <c r="I74799" s="51"/>
      <c r="M74799" s="51"/>
    </row>
    <row r="74800" spans="9:13">
      <c r="I74800" s="51"/>
      <c r="M74800" s="51"/>
    </row>
    <row r="74801" spans="9:13">
      <c r="I74801" s="51"/>
      <c r="M74801" s="51"/>
    </row>
    <row r="74802" spans="9:13">
      <c r="I74802" s="51"/>
      <c r="M74802" s="51"/>
    </row>
    <row r="74803" spans="9:13">
      <c r="I74803" s="51"/>
      <c r="M74803" s="51"/>
    </row>
    <row r="74804" spans="9:13">
      <c r="I74804" s="51"/>
      <c r="M74804" s="51"/>
    </row>
    <row r="74805" spans="9:13">
      <c r="I74805" s="51"/>
      <c r="M74805" s="51"/>
    </row>
    <row r="74806" spans="9:13">
      <c r="I74806" s="51"/>
      <c r="M74806" s="51"/>
    </row>
    <row r="74807" spans="9:13">
      <c r="I74807" s="51"/>
      <c r="M74807" s="51"/>
    </row>
    <row r="74808" spans="9:13">
      <c r="I74808" s="51"/>
      <c r="M74808" s="51"/>
    </row>
    <row r="74809" spans="9:13">
      <c r="I74809" s="51"/>
      <c r="M74809" s="51"/>
    </row>
    <row r="74810" spans="9:13">
      <c r="I74810" s="51"/>
      <c r="M74810" s="51"/>
    </row>
    <row r="74811" spans="9:13">
      <c r="I74811" s="51"/>
      <c r="M74811" s="51"/>
    </row>
    <row r="74812" spans="9:13">
      <c r="I74812" s="51"/>
      <c r="M74812" s="51"/>
    </row>
    <row r="74813" spans="9:13">
      <c r="I74813" s="51"/>
      <c r="M74813" s="51"/>
    </row>
    <row r="74814" spans="9:13">
      <c r="I74814" s="51"/>
      <c r="M74814" s="51"/>
    </row>
    <row r="74815" spans="9:13">
      <c r="I74815" s="51"/>
      <c r="M74815" s="51"/>
    </row>
    <row r="74816" spans="9:13">
      <c r="I74816" s="51"/>
      <c r="M74816" s="51"/>
    </row>
    <row r="74817" spans="9:13">
      <c r="I74817" s="51"/>
      <c r="M74817" s="51"/>
    </row>
    <row r="74818" spans="9:13">
      <c r="I74818" s="51"/>
      <c r="M74818" s="51"/>
    </row>
    <row r="74819" spans="9:13">
      <c r="I74819" s="51"/>
      <c r="M74819" s="51"/>
    </row>
    <row r="74820" spans="9:13">
      <c r="I74820" s="51"/>
      <c r="M74820" s="51"/>
    </row>
    <row r="74821" spans="9:13">
      <c r="I74821" s="51"/>
      <c r="M74821" s="51"/>
    </row>
    <row r="74822" spans="9:13">
      <c r="I74822" s="51"/>
      <c r="M74822" s="51"/>
    </row>
    <row r="74823" spans="9:13">
      <c r="I74823" s="51"/>
      <c r="M74823" s="51"/>
    </row>
    <row r="74824" spans="9:13">
      <c r="I74824" s="51"/>
      <c r="M74824" s="51"/>
    </row>
    <row r="74825" spans="9:13">
      <c r="I74825" s="51"/>
      <c r="M74825" s="51"/>
    </row>
    <row r="74826" spans="9:13">
      <c r="I74826" s="51"/>
      <c r="M74826" s="51"/>
    </row>
    <row r="74827" spans="9:13">
      <c r="I74827" s="51"/>
      <c r="M74827" s="51"/>
    </row>
    <row r="74828" spans="9:13">
      <c r="I74828" s="51"/>
      <c r="M74828" s="51"/>
    </row>
    <row r="74829" spans="9:13">
      <c r="I74829" s="51"/>
      <c r="M74829" s="51"/>
    </row>
    <row r="74830" spans="9:13">
      <c r="I74830" s="51"/>
      <c r="M74830" s="51"/>
    </row>
    <row r="74831" spans="9:13">
      <c r="I74831" s="51"/>
      <c r="M74831" s="51"/>
    </row>
    <row r="74832" spans="9:13">
      <c r="I74832" s="51"/>
      <c r="M74832" s="51"/>
    </row>
    <row r="74833" spans="9:13">
      <c r="I74833" s="51"/>
      <c r="M74833" s="51"/>
    </row>
    <row r="74834" spans="9:13">
      <c r="I74834" s="51"/>
      <c r="M74834" s="51"/>
    </row>
    <row r="74835" spans="9:13">
      <c r="I74835" s="51"/>
      <c r="M74835" s="51"/>
    </row>
    <row r="74836" spans="9:13">
      <c r="I74836" s="51"/>
      <c r="M74836" s="51"/>
    </row>
    <row r="74837" spans="9:13">
      <c r="I74837" s="51"/>
      <c r="M74837" s="51"/>
    </row>
    <row r="74838" spans="9:13">
      <c r="I74838" s="51"/>
      <c r="M74838" s="51"/>
    </row>
    <row r="74839" spans="9:13">
      <c r="I74839" s="51"/>
      <c r="M74839" s="51"/>
    </row>
    <row r="74840" spans="9:13">
      <c r="I74840" s="51"/>
      <c r="M74840" s="51"/>
    </row>
    <row r="74841" spans="9:13">
      <c r="I74841" s="51"/>
      <c r="M74841" s="51"/>
    </row>
    <row r="74842" spans="9:13">
      <c r="I74842" s="51"/>
      <c r="M74842" s="51"/>
    </row>
    <row r="74843" spans="9:13">
      <c r="I74843" s="51"/>
      <c r="M74843" s="51"/>
    </row>
    <row r="74844" spans="9:13">
      <c r="I74844" s="51"/>
      <c r="M74844" s="51"/>
    </row>
    <row r="74845" spans="9:13">
      <c r="I74845" s="51"/>
      <c r="M74845" s="51"/>
    </row>
    <row r="74846" spans="9:13">
      <c r="I74846" s="51"/>
      <c r="M74846" s="51"/>
    </row>
    <row r="74847" spans="9:13">
      <c r="I74847" s="51"/>
      <c r="M74847" s="51"/>
    </row>
    <row r="74848" spans="9:13">
      <c r="I74848" s="51"/>
      <c r="M74848" s="51"/>
    </row>
    <row r="74849" spans="9:13">
      <c r="I74849" s="51"/>
      <c r="M74849" s="51"/>
    </row>
    <row r="74850" spans="9:13">
      <c r="I74850" s="51"/>
      <c r="M74850" s="51"/>
    </row>
    <row r="74851" spans="9:13">
      <c r="I74851" s="51"/>
      <c r="M74851" s="51"/>
    </row>
    <row r="74852" spans="9:13">
      <c r="I74852" s="51"/>
      <c r="M74852" s="51"/>
    </row>
    <row r="74853" spans="9:13">
      <c r="I74853" s="51"/>
      <c r="M74853" s="51"/>
    </row>
    <row r="74854" spans="9:13">
      <c r="I74854" s="51"/>
      <c r="M74854" s="51"/>
    </row>
    <row r="74855" spans="9:13">
      <c r="I74855" s="51"/>
      <c r="M74855" s="51"/>
    </row>
    <row r="74856" spans="9:13">
      <c r="I74856" s="51"/>
      <c r="M74856" s="51"/>
    </row>
    <row r="74857" spans="9:13">
      <c r="I74857" s="51"/>
      <c r="M74857" s="51"/>
    </row>
    <row r="74858" spans="9:13">
      <c r="I74858" s="51"/>
      <c r="M74858" s="51"/>
    </row>
    <row r="74859" spans="9:13">
      <c r="I74859" s="51"/>
      <c r="M74859" s="51"/>
    </row>
    <row r="74860" spans="9:13">
      <c r="I74860" s="51"/>
      <c r="M74860" s="51"/>
    </row>
    <row r="74861" spans="9:13">
      <c r="I74861" s="51"/>
      <c r="M74861" s="51"/>
    </row>
    <row r="74862" spans="9:13">
      <c r="I74862" s="51"/>
      <c r="M74862" s="51"/>
    </row>
    <row r="74863" spans="9:13">
      <c r="I74863" s="51"/>
      <c r="M74863" s="51"/>
    </row>
    <row r="74864" spans="9:13">
      <c r="I74864" s="51"/>
      <c r="M74864" s="51"/>
    </row>
    <row r="74865" spans="9:13">
      <c r="I74865" s="51"/>
      <c r="M74865" s="51"/>
    </row>
    <row r="74866" spans="9:13">
      <c r="I74866" s="51"/>
      <c r="M74866" s="51"/>
    </row>
    <row r="74867" spans="9:13">
      <c r="I74867" s="51"/>
      <c r="M74867" s="51"/>
    </row>
    <row r="74868" spans="9:13">
      <c r="I74868" s="51"/>
      <c r="M74868" s="51"/>
    </row>
    <row r="74869" spans="9:13">
      <c r="I74869" s="51"/>
      <c r="M74869" s="51"/>
    </row>
    <row r="74870" spans="9:13">
      <c r="I74870" s="51"/>
      <c r="M74870" s="51"/>
    </row>
    <row r="74871" spans="9:13">
      <c r="I74871" s="51"/>
      <c r="M74871" s="51"/>
    </row>
    <row r="74872" spans="9:13">
      <c r="I74872" s="51"/>
      <c r="M74872" s="51"/>
    </row>
    <row r="74873" spans="9:13">
      <c r="I74873" s="51"/>
      <c r="M74873" s="51"/>
    </row>
    <row r="74874" spans="9:13">
      <c r="I74874" s="51"/>
      <c r="M74874" s="51"/>
    </row>
    <row r="74875" spans="9:13">
      <c r="I74875" s="51"/>
      <c r="M74875" s="51"/>
    </row>
    <row r="74876" spans="9:13">
      <c r="I74876" s="51"/>
      <c r="M74876" s="51"/>
    </row>
    <row r="74877" spans="9:13">
      <c r="I74877" s="51"/>
      <c r="M74877" s="51"/>
    </row>
    <row r="74878" spans="9:13">
      <c r="I74878" s="51"/>
      <c r="M74878" s="51"/>
    </row>
    <row r="74879" spans="9:13">
      <c r="I74879" s="51"/>
      <c r="M74879" s="51"/>
    </row>
    <row r="74880" spans="9:13">
      <c r="I74880" s="51"/>
      <c r="M74880" s="51"/>
    </row>
    <row r="74881" spans="9:13">
      <c r="I74881" s="51"/>
      <c r="M74881" s="51"/>
    </row>
    <row r="74882" spans="9:13">
      <c r="I74882" s="51"/>
      <c r="M74882" s="51"/>
    </row>
    <row r="74883" spans="9:13">
      <c r="I74883" s="51"/>
      <c r="M74883" s="51"/>
    </row>
    <row r="74884" spans="9:13">
      <c r="I74884" s="51"/>
      <c r="M74884" s="51"/>
    </row>
    <row r="74885" spans="9:13">
      <c r="I74885" s="51"/>
      <c r="M74885" s="51"/>
    </row>
    <row r="74886" spans="9:13">
      <c r="I74886" s="51"/>
      <c r="M74886" s="51"/>
    </row>
    <row r="74887" spans="9:13">
      <c r="I74887" s="51"/>
      <c r="M74887" s="51"/>
    </row>
    <row r="74888" spans="9:13">
      <c r="I74888" s="51"/>
      <c r="M74888" s="51"/>
    </row>
    <row r="74889" spans="9:13">
      <c r="I74889" s="51"/>
      <c r="M74889" s="51"/>
    </row>
    <row r="74890" spans="9:13">
      <c r="I74890" s="51"/>
      <c r="M74890" s="51"/>
    </row>
    <row r="74891" spans="9:13">
      <c r="I74891" s="51"/>
      <c r="M74891" s="51"/>
    </row>
    <row r="74892" spans="9:13">
      <c r="I74892" s="51"/>
      <c r="M74892" s="51"/>
    </row>
    <row r="74893" spans="9:13">
      <c r="I74893" s="51"/>
      <c r="M74893" s="51"/>
    </row>
    <row r="74894" spans="9:13">
      <c r="I74894" s="51"/>
      <c r="M74894" s="51"/>
    </row>
    <row r="74895" spans="9:13">
      <c r="I74895" s="51"/>
      <c r="M74895" s="51"/>
    </row>
    <row r="74896" spans="9:13">
      <c r="I74896" s="51"/>
      <c r="M74896" s="51"/>
    </row>
    <row r="74897" spans="9:13">
      <c r="I74897" s="51"/>
      <c r="M74897" s="51"/>
    </row>
    <row r="74898" spans="9:13">
      <c r="I74898" s="51"/>
      <c r="M74898" s="51"/>
    </row>
    <row r="74899" spans="9:13">
      <c r="I74899" s="51"/>
      <c r="M74899" s="51"/>
    </row>
    <row r="74900" spans="9:13">
      <c r="I74900" s="51"/>
      <c r="M74900" s="51"/>
    </row>
    <row r="74901" spans="9:13">
      <c r="I74901" s="51"/>
      <c r="M74901" s="51"/>
    </row>
    <row r="74902" spans="9:13">
      <c r="I74902" s="51"/>
      <c r="M74902" s="51"/>
    </row>
    <row r="74903" spans="9:13">
      <c r="I74903" s="51"/>
      <c r="M74903" s="51"/>
    </row>
    <row r="74904" spans="9:13">
      <c r="I74904" s="51"/>
      <c r="M74904" s="51"/>
    </row>
    <row r="74905" spans="9:13">
      <c r="I74905" s="51"/>
      <c r="M74905" s="51"/>
    </row>
    <row r="74906" spans="9:13">
      <c r="I74906" s="51"/>
      <c r="M74906" s="51"/>
    </row>
    <row r="74907" spans="9:13">
      <c r="I74907" s="51"/>
      <c r="M74907" s="51"/>
    </row>
    <row r="74908" spans="9:13">
      <c r="I74908" s="51"/>
      <c r="M74908" s="51"/>
    </row>
    <row r="74909" spans="9:13">
      <c r="I74909" s="51"/>
      <c r="M74909" s="51"/>
    </row>
    <row r="74910" spans="9:13">
      <c r="I74910" s="51"/>
      <c r="M74910" s="51"/>
    </row>
    <row r="74911" spans="9:13">
      <c r="I74911" s="51"/>
      <c r="M74911" s="51"/>
    </row>
    <row r="74912" spans="9:13">
      <c r="I74912" s="51"/>
      <c r="M74912" s="51"/>
    </row>
    <row r="74913" spans="9:13">
      <c r="I74913" s="51"/>
      <c r="M74913" s="51"/>
    </row>
    <row r="74914" spans="9:13">
      <c r="I74914" s="51"/>
      <c r="M74914" s="51"/>
    </row>
    <row r="74915" spans="9:13">
      <c r="I74915" s="51"/>
      <c r="M74915" s="51"/>
    </row>
    <row r="74916" spans="9:13">
      <c r="I74916" s="51"/>
      <c r="M74916" s="51"/>
    </row>
    <row r="74917" spans="9:13">
      <c r="I74917" s="51"/>
      <c r="M74917" s="51"/>
    </row>
    <row r="74918" spans="9:13">
      <c r="I74918" s="51"/>
      <c r="M74918" s="51"/>
    </row>
    <row r="74919" spans="9:13">
      <c r="I74919" s="51"/>
      <c r="M74919" s="51"/>
    </row>
    <row r="74920" spans="9:13">
      <c r="I74920" s="51"/>
      <c r="M74920" s="51"/>
    </row>
    <row r="74921" spans="9:13">
      <c r="I74921" s="51"/>
      <c r="M74921" s="51"/>
    </row>
    <row r="74922" spans="9:13">
      <c r="I74922" s="51"/>
      <c r="M74922" s="51"/>
    </row>
    <row r="74923" spans="9:13">
      <c r="I74923" s="51"/>
      <c r="M74923" s="51"/>
    </row>
    <row r="74924" spans="9:13">
      <c r="I74924" s="51"/>
      <c r="M74924" s="51"/>
    </row>
    <row r="74925" spans="9:13">
      <c r="I74925" s="51"/>
      <c r="M74925" s="51"/>
    </row>
    <row r="74926" spans="9:13">
      <c r="I74926" s="51"/>
      <c r="M74926" s="51"/>
    </row>
    <row r="74927" spans="9:13">
      <c r="I74927" s="51"/>
      <c r="M74927" s="51"/>
    </row>
    <row r="74928" spans="9:13">
      <c r="I74928" s="51"/>
      <c r="M74928" s="51"/>
    </row>
    <row r="74929" spans="9:13">
      <c r="I74929" s="51"/>
      <c r="M74929" s="51"/>
    </row>
    <row r="74930" spans="9:13">
      <c r="I74930" s="51"/>
      <c r="M74930" s="51"/>
    </row>
    <row r="74931" spans="9:13">
      <c r="I74931" s="51"/>
      <c r="M74931" s="51"/>
    </row>
    <row r="74932" spans="9:13">
      <c r="I74932" s="51"/>
      <c r="M74932" s="51"/>
    </row>
    <row r="74933" spans="9:13">
      <c r="I74933" s="51"/>
      <c r="M74933" s="51"/>
    </row>
    <row r="74934" spans="9:13">
      <c r="I74934" s="51"/>
      <c r="M74934" s="51"/>
    </row>
    <row r="74935" spans="9:13">
      <c r="I74935" s="51"/>
      <c r="M74935" s="51"/>
    </row>
    <row r="74936" spans="9:13">
      <c r="I74936" s="51"/>
      <c r="M74936" s="51"/>
    </row>
    <row r="74937" spans="9:13">
      <c r="I74937" s="51"/>
      <c r="M74937" s="51"/>
    </row>
    <row r="74938" spans="9:13">
      <c r="I74938" s="51"/>
      <c r="M74938" s="51"/>
    </row>
    <row r="74939" spans="9:13">
      <c r="I74939" s="51"/>
      <c r="M74939" s="51"/>
    </row>
    <row r="74940" spans="9:13">
      <c r="I74940" s="51"/>
      <c r="M74940" s="51"/>
    </row>
    <row r="74941" spans="9:13">
      <c r="I74941" s="51"/>
      <c r="M74941" s="51"/>
    </row>
    <row r="74942" spans="9:13">
      <c r="I74942" s="51"/>
      <c r="M74942" s="51"/>
    </row>
    <row r="74943" spans="9:13">
      <c r="I74943" s="51"/>
      <c r="M74943" s="51"/>
    </row>
    <row r="74944" spans="9:13">
      <c r="I74944" s="51"/>
      <c r="M74944" s="51"/>
    </row>
    <row r="74945" spans="9:13">
      <c r="I74945" s="51"/>
      <c r="M74945" s="51"/>
    </row>
    <row r="74946" spans="9:13">
      <c r="I74946" s="51"/>
      <c r="M74946" s="51"/>
    </row>
    <row r="74947" spans="9:13">
      <c r="I74947" s="51"/>
      <c r="M74947" s="51"/>
    </row>
    <row r="74948" spans="9:13">
      <c r="I74948" s="51"/>
      <c r="M74948" s="51"/>
    </row>
    <row r="74949" spans="9:13">
      <c r="I74949" s="51"/>
      <c r="M74949" s="51"/>
    </row>
    <row r="74950" spans="9:13">
      <c r="I74950" s="51"/>
      <c r="M74950" s="51"/>
    </row>
    <row r="74951" spans="9:13">
      <c r="I74951" s="51"/>
      <c r="M74951" s="51"/>
    </row>
    <row r="74952" spans="9:13">
      <c r="I74952" s="51"/>
      <c r="M74952" s="51"/>
    </row>
    <row r="74953" spans="9:13">
      <c r="I74953" s="51"/>
      <c r="M74953" s="51"/>
    </row>
    <row r="74954" spans="9:13">
      <c r="I74954" s="51"/>
      <c r="M74954" s="51"/>
    </row>
    <row r="74955" spans="9:13">
      <c r="I74955" s="51"/>
      <c r="M74955" s="51"/>
    </row>
    <row r="74956" spans="9:13">
      <c r="I74956" s="51"/>
      <c r="M74956" s="51"/>
    </row>
    <row r="74957" spans="9:13">
      <c r="I74957" s="51"/>
      <c r="M74957" s="51"/>
    </row>
    <row r="74958" spans="9:13">
      <c r="I74958" s="51"/>
      <c r="M74958" s="51"/>
    </row>
    <row r="74959" spans="9:13">
      <c r="I74959" s="51"/>
      <c r="M74959" s="51"/>
    </row>
    <row r="74960" spans="9:13">
      <c r="I74960" s="51"/>
      <c r="M74960" s="51"/>
    </row>
    <row r="74961" spans="9:13">
      <c r="I74961" s="51"/>
      <c r="M74961" s="51"/>
    </row>
    <row r="74962" spans="9:13">
      <c r="I74962" s="51"/>
      <c r="M74962" s="51"/>
    </row>
    <row r="74963" spans="9:13">
      <c r="I74963" s="51"/>
      <c r="M74963" s="51"/>
    </row>
    <row r="74964" spans="9:13">
      <c r="I74964" s="51"/>
      <c r="M74964" s="51"/>
    </row>
    <row r="74965" spans="9:13">
      <c r="I74965" s="51"/>
      <c r="M74965" s="51"/>
    </row>
    <row r="74966" spans="9:13">
      <c r="I74966" s="51"/>
      <c r="M74966" s="51"/>
    </row>
    <row r="74967" spans="9:13">
      <c r="I74967" s="51"/>
      <c r="M74967" s="51"/>
    </row>
    <row r="74968" spans="9:13">
      <c r="I74968" s="51"/>
      <c r="M74968" s="51"/>
    </row>
    <row r="74969" spans="9:13">
      <c r="I74969" s="51"/>
      <c r="M74969" s="51"/>
    </row>
    <row r="74970" spans="9:13">
      <c r="I74970" s="51"/>
      <c r="M74970" s="51"/>
    </row>
    <row r="74971" spans="9:13">
      <c r="I74971" s="51"/>
      <c r="M74971" s="51"/>
    </row>
    <row r="74972" spans="9:13">
      <c r="I74972" s="51"/>
      <c r="M74972" s="51"/>
    </row>
    <row r="74973" spans="9:13">
      <c r="I74973" s="51"/>
      <c r="M74973" s="51"/>
    </row>
    <row r="74974" spans="9:13">
      <c r="I74974" s="51"/>
      <c r="M74974" s="51"/>
    </row>
    <row r="74975" spans="9:13">
      <c r="I74975" s="51"/>
      <c r="M74975" s="51"/>
    </row>
    <row r="74976" spans="9:13">
      <c r="I74976" s="51"/>
      <c r="M74976" s="51"/>
    </row>
    <row r="74977" spans="9:13">
      <c r="I74977" s="51"/>
      <c r="M74977" s="51"/>
    </row>
    <row r="74978" spans="9:13">
      <c r="I74978" s="51"/>
      <c r="M74978" s="51"/>
    </row>
    <row r="74979" spans="9:13">
      <c r="I74979" s="51"/>
      <c r="M74979" s="51"/>
    </row>
    <row r="74980" spans="9:13">
      <c r="I74980" s="51"/>
      <c r="M74980" s="51"/>
    </row>
    <row r="74981" spans="9:13">
      <c r="I74981" s="51"/>
      <c r="M74981" s="51"/>
    </row>
    <row r="74982" spans="9:13">
      <c r="I74982" s="51"/>
      <c r="M74982" s="51"/>
    </row>
    <row r="74983" spans="9:13">
      <c r="I74983" s="51"/>
      <c r="M74983" s="51"/>
    </row>
    <row r="74984" spans="9:13">
      <c r="I74984" s="51"/>
      <c r="M74984" s="51"/>
    </row>
    <row r="74985" spans="9:13">
      <c r="I74985" s="51"/>
      <c r="M74985" s="51"/>
    </row>
    <row r="74986" spans="9:13">
      <c r="I74986" s="51"/>
      <c r="M74986" s="51"/>
    </row>
    <row r="74987" spans="9:13">
      <c r="I74987" s="51"/>
      <c r="M74987" s="51"/>
    </row>
    <row r="74988" spans="9:13">
      <c r="I74988" s="51"/>
      <c r="M74988" s="51"/>
    </row>
    <row r="74989" spans="9:13">
      <c r="I74989" s="51"/>
      <c r="M74989" s="51"/>
    </row>
    <row r="74990" spans="9:13">
      <c r="I74990" s="51"/>
      <c r="M74990" s="51"/>
    </row>
    <row r="74991" spans="9:13">
      <c r="I74991" s="51"/>
      <c r="M74991" s="51"/>
    </row>
    <row r="74992" spans="9:13">
      <c r="I74992" s="51"/>
      <c r="M74992" s="51"/>
    </row>
    <row r="74993" spans="9:13">
      <c r="I74993" s="51"/>
      <c r="M74993" s="51"/>
    </row>
    <row r="74994" spans="9:13">
      <c r="I74994" s="51"/>
      <c r="M74994" s="51"/>
    </row>
    <row r="74995" spans="9:13">
      <c r="I74995" s="51"/>
      <c r="M74995" s="51"/>
    </row>
    <row r="74996" spans="9:13">
      <c r="I74996" s="51"/>
      <c r="M74996" s="51"/>
    </row>
    <row r="74997" spans="9:13">
      <c r="I74997" s="51"/>
      <c r="M74997" s="51"/>
    </row>
    <row r="74998" spans="9:13">
      <c r="I74998" s="51"/>
      <c r="M74998" s="51"/>
    </row>
    <row r="74999" spans="9:13">
      <c r="I74999" s="51"/>
      <c r="M74999" s="51"/>
    </row>
    <row r="75000" spans="9:13">
      <c r="I75000" s="51"/>
      <c r="M75000" s="51"/>
    </row>
    <row r="75001" spans="9:13">
      <c r="I75001" s="51"/>
      <c r="M75001" s="51"/>
    </row>
    <row r="75002" spans="9:13">
      <c r="I75002" s="51"/>
      <c r="M75002" s="51"/>
    </row>
    <row r="75003" spans="9:13">
      <c r="I75003" s="51"/>
      <c r="M75003" s="51"/>
    </row>
    <row r="75004" spans="9:13">
      <c r="I75004" s="51"/>
      <c r="M75004" s="51"/>
    </row>
    <row r="75005" spans="9:13">
      <c r="I75005" s="51"/>
      <c r="M75005" s="51"/>
    </row>
    <row r="75006" spans="9:13">
      <c r="I75006" s="51"/>
      <c r="M75006" s="51"/>
    </row>
    <row r="75007" spans="9:13">
      <c r="I75007" s="51"/>
      <c r="M75007" s="51"/>
    </row>
    <row r="75008" spans="9:13">
      <c r="I75008" s="51"/>
      <c r="M75008" s="51"/>
    </row>
    <row r="75009" spans="9:13">
      <c r="I75009" s="51"/>
      <c r="M75009" s="51"/>
    </row>
    <row r="75010" spans="9:13">
      <c r="I75010" s="51"/>
      <c r="M75010" s="51"/>
    </row>
    <row r="75011" spans="9:13">
      <c r="I75011" s="51"/>
      <c r="M75011" s="51"/>
    </row>
    <row r="75012" spans="9:13">
      <c r="I75012" s="51"/>
      <c r="M75012" s="51"/>
    </row>
    <row r="75013" spans="9:13">
      <c r="I75013" s="51"/>
      <c r="M75013" s="51"/>
    </row>
    <row r="75014" spans="9:13">
      <c r="I75014" s="51"/>
      <c r="M75014" s="51"/>
    </row>
    <row r="75015" spans="9:13">
      <c r="I75015" s="51"/>
      <c r="M75015" s="51"/>
    </row>
    <row r="75016" spans="9:13">
      <c r="I75016" s="51"/>
      <c r="M75016" s="51"/>
    </row>
    <row r="75017" spans="9:13">
      <c r="I75017" s="51"/>
      <c r="M75017" s="51"/>
    </row>
    <row r="75018" spans="9:13">
      <c r="I75018" s="51"/>
      <c r="M75018" s="51"/>
    </row>
    <row r="75019" spans="9:13">
      <c r="I75019" s="51"/>
      <c r="M75019" s="51"/>
    </row>
    <row r="75020" spans="9:13">
      <c r="I75020" s="51"/>
      <c r="M75020" s="51"/>
    </row>
    <row r="75021" spans="9:13">
      <c r="I75021" s="51"/>
      <c r="M75021" s="51"/>
    </row>
    <row r="75022" spans="9:13">
      <c r="I75022" s="51"/>
      <c r="M75022" s="51"/>
    </row>
    <row r="75023" spans="9:13">
      <c r="I75023" s="51"/>
      <c r="M75023" s="51"/>
    </row>
    <row r="75024" spans="9:13">
      <c r="I75024" s="51"/>
      <c r="M75024" s="51"/>
    </row>
    <row r="75025" spans="9:13">
      <c r="I75025" s="51"/>
      <c r="M75025" s="51"/>
    </row>
    <row r="75026" spans="9:13">
      <c r="I75026" s="51"/>
      <c r="M75026" s="51"/>
    </row>
    <row r="75027" spans="9:13">
      <c r="I75027" s="51"/>
      <c r="M75027" s="51"/>
    </row>
    <row r="75028" spans="9:13">
      <c r="I75028" s="51"/>
      <c r="M75028" s="51"/>
    </row>
    <row r="75029" spans="9:13">
      <c r="I75029" s="51"/>
      <c r="M75029" s="51"/>
    </row>
    <row r="75030" spans="9:13">
      <c r="I75030" s="51"/>
      <c r="M75030" s="51"/>
    </row>
    <row r="75031" spans="9:13">
      <c r="I75031" s="51"/>
      <c r="M75031" s="51"/>
    </row>
    <row r="75032" spans="9:13">
      <c r="I75032" s="51"/>
      <c r="M75032" s="51"/>
    </row>
    <row r="75033" spans="9:13">
      <c r="I75033" s="51"/>
      <c r="M75033" s="51"/>
    </row>
    <row r="75034" spans="9:13">
      <c r="I75034" s="51"/>
      <c r="M75034" s="51"/>
    </row>
    <row r="75035" spans="9:13">
      <c r="I75035" s="51"/>
      <c r="M75035" s="51"/>
    </row>
    <row r="75036" spans="9:13">
      <c r="I75036" s="51"/>
      <c r="M75036" s="51"/>
    </row>
    <row r="75037" spans="9:13">
      <c r="I75037" s="51"/>
      <c r="M75037" s="51"/>
    </row>
    <row r="75038" spans="9:13">
      <c r="I75038" s="51"/>
      <c r="M75038" s="51"/>
    </row>
    <row r="75039" spans="9:13">
      <c r="I75039" s="51"/>
      <c r="M75039" s="51"/>
    </row>
    <row r="75040" spans="9:13">
      <c r="I75040" s="51"/>
      <c r="M75040" s="51"/>
    </row>
    <row r="75041" spans="9:13">
      <c r="I75041" s="51"/>
      <c r="M75041" s="51"/>
    </row>
    <row r="75042" spans="9:13">
      <c r="I75042" s="51"/>
      <c r="M75042" s="51"/>
    </row>
    <row r="75043" spans="9:13">
      <c r="I75043" s="51"/>
      <c r="M75043" s="51"/>
    </row>
    <row r="75044" spans="9:13">
      <c r="I75044" s="51"/>
      <c r="M75044" s="51"/>
    </row>
    <row r="75045" spans="9:13">
      <c r="I75045" s="51"/>
      <c r="M75045" s="51"/>
    </row>
    <row r="75046" spans="9:13">
      <c r="I75046" s="51"/>
      <c r="M75046" s="51"/>
    </row>
    <row r="75047" spans="9:13">
      <c r="I75047" s="51"/>
      <c r="M75047" s="51"/>
    </row>
    <row r="75048" spans="9:13">
      <c r="I75048" s="51"/>
      <c r="M75048" s="51"/>
    </row>
    <row r="75049" spans="9:13">
      <c r="I75049" s="51"/>
      <c r="M75049" s="51"/>
    </row>
    <row r="75050" spans="9:13">
      <c r="I75050" s="51"/>
      <c r="M75050" s="51"/>
    </row>
    <row r="75051" spans="9:13">
      <c r="I75051" s="51"/>
      <c r="M75051" s="51"/>
    </row>
    <row r="75052" spans="9:13">
      <c r="I75052" s="51"/>
      <c r="M75052" s="51"/>
    </row>
    <row r="75053" spans="9:13">
      <c r="I75053" s="51"/>
      <c r="M75053" s="51"/>
    </row>
    <row r="75054" spans="9:13">
      <c r="I75054" s="51"/>
      <c r="M75054" s="51"/>
    </row>
    <row r="75055" spans="9:13">
      <c r="I75055" s="51"/>
      <c r="M75055" s="51"/>
    </row>
    <row r="75056" spans="9:13">
      <c r="I75056" s="51"/>
      <c r="M75056" s="51"/>
    </row>
    <row r="75057" spans="9:13">
      <c r="I75057" s="51"/>
      <c r="M75057" s="51"/>
    </row>
    <row r="75058" spans="9:13">
      <c r="I75058" s="51"/>
      <c r="M75058" s="51"/>
    </row>
    <row r="75059" spans="9:13">
      <c r="I75059" s="51"/>
      <c r="M75059" s="51"/>
    </row>
    <row r="75060" spans="9:13">
      <c r="I75060" s="51"/>
      <c r="M75060" s="51"/>
    </row>
    <row r="75061" spans="9:13">
      <c r="I75061" s="51"/>
      <c r="M75061" s="51"/>
    </row>
    <row r="75062" spans="9:13">
      <c r="I75062" s="51"/>
      <c r="M75062" s="51"/>
    </row>
    <row r="75063" spans="9:13">
      <c r="I75063" s="51"/>
      <c r="M75063" s="51"/>
    </row>
    <row r="75064" spans="9:13">
      <c r="I75064" s="51"/>
      <c r="M75064" s="51"/>
    </row>
    <row r="75065" spans="9:13">
      <c r="I75065" s="51"/>
      <c r="M75065" s="51"/>
    </row>
    <row r="75066" spans="9:13">
      <c r="I75066" s="51"/>
      <c r="M75066" s="51"/>
    </row>
    <row r="75067" spans="9:13">
      <c r="I75067" s="51"/>
      <c r="M75067" s="51"/>
    </row>
    <row r="75068" spans="9:13">
      <c r="I75068" s="51"/>
      <c r="M75068" s="51"/>
    </row>
    <row r="75069" spans="9:13">
      <c r="I75069" s="51"/>
      <c r="M75069" s="51"/>
    </row>
    <row r="75070" spans="9:13">
      <c r="I75070" s="51"/>
      <c r="M75070" s="51"/>
    </row>
    <row r="75071" spans="9:13">
      <c r="I75071" s="51"/>
      <c r="M75071" s="51"/>
    </row>
    <row r="75072" spans="9:13">
      <c r="I75072" s="51"/>
      <c r="M75072" s="51"/>
    </row>
    <row r="75073" spans="9:13">
      <c r="I75073" s="51"/>
      <c r="M75073" s="51"/>
    </row>
    <row r="75074" spans="9:13">
      <c r="I75074" s="51"/>
      <c r="M75074" s="51"/>
    </row>
    <row r="75075" spans="9:13">
      <c r="I75075" s="51"/>
      <c r="M75075" s="51"/>
    </row>
    <row r="75076" spans="9:13">
      <c r="I75076" s="51"/>
      <c r="M75076" s="51"/>
    </row>
    <row r="75077" spans="9:13">
      <c r="I75077" s="51"/>
      <c r="M75077" s="51"/>
    </row>
    <row r="75078" spans="9:13">
      <c r="I75078" s="51"/>
      <c r="M75078" s="51"/>
    </row>
    <row r="75079" spans="9:13">
      <c r="I75079" s="51"/>
      <c r="M75079" s="51"/>
    </row>
    <row r="75080" spans="9:13">
      <c r="I75080" s="51"/>
      <c r="M75080" s="51"/>
    </row>
    <row r="75081" spans="9:13">
      <c r="I75081" s="51"/>
      <c r="M75081" s="51"/>
    </row>
    <row r="75082" spans="9:13">
      <c r="I75082" s="51"/>
      <c r="M75082" s="51"/>
    </row>
    <row r="75083" spans="9:13">
      <c r="I75083" s="51"/>
      <c r="M75083" s="51"/>
    </row>
    <row r="75084" spans="9:13">
      <c r="I75084" s="51"/>
      <c r="M75084" s="51"/>
    </row>
    <row r="75085" spans="9:13">
      <c r="I75085" s="51"/>
      <c r="M75085" s="51"/>
    </row>
    <row r="75086" spans="9:13">
      <c r="I75086" s="51"/>
      <c r="M75086" s="51"/>
    </row>
    <row r="75087" spans="9:13">
      <c r="I75087" s="51"/>
      <c r="M75087" s="51"/>
    </row>
    <row r="75088" spans="9:13">
      <c r="I75088" s="51"/>
      <c r="M75088" s="51"/>
    </row>
    <row r="75089" spans="9:13">
      <c r="I75089" s="51"/>
      <c r="M75089" s="51"/>
    </row>
    <row r="75090" spans="9:13">
      <c r="I75090" s="51"/>
      <c r="M75090" s="51"/>
    </row>
    <row r="75091" spans="9:13">
      <c r="I75091" s="51"/>
      <c r="M75091" s="51"/>
    </row>
    <row r="75092" spans="9:13">
      <c r="I75092" s="51"/>
      <c r="M75092" s="51"/>
    </row>
    <row r="75093" spans="9:13">
      <c r="I75093" s="51"/>
      <c r="M75093" s="51"/>
    </row>
    <row r="75094" spans="9:13">
      <c r="I75094" s="51"/>
      <c r="M75094" s="51"/>
    </row>
    <row r="75095" spans="9:13">
      <c r="I75095" s="51"/>
      <c r="M75095" s="51"/>
    </row>
    <row r="75096" spans="9:13">
      <c r="I75096" s="51"/>
      <c r="M75096" s="51"/>
    </row>
    <row r="75097" spans="9:13">
      <c r="I75097" s="51"/>
      <c r="M75097" s="51"/>
    </row>
    <row r="75098" spans="9:13">
      <c r="I75098" s="51"/>
      <c r="M75098" s="51"/>
    </row>
    <row r="75099" spans="9:13">
      <c r="I75099" s="51"/>
      <c r="M75099" s="51"/>
    </row>
    <row r="75100" spans="9:13">
      <c r="I75100" s="51"/>
      <c r="M75100" s="51"/>
    </row>
    <row r="75101" spans="9:13">
      <c r="I75101" s="51"/>
      <c r="M75101" s="51"/>
    </row>
    <row r="75102" spans="9:13">
      <c r="I75102" s="51"/>
      <c r="M75102" s="51"/>
    </row>
    <row r="75103" spans="9:13">
      <c r="I75103" s="51"/>
      <c r="M75103" s="51"/>
    </row>
    <row r="75104" spans="9:13">
      <c r="I75104" s="51"/>
      <c r="M75104" s="51"/>
    </row>
    <row r="75105" spans="9:13">
      <c r="I75105" s="51"/>
      <c r="M75105" s="51"/>
    </row>
    <row r="75106" spans="9:13">
      <c r="I75106" s="51"/>
      <c r="M75106" s="51"/>
    </row>
    <row r="75107" spans="9:13">
      <c r="I75107" s="51"/>
      <c r="M75107" s="51"/>
    </row>
    <row r="75108" spans="9:13">
      <c r="I75108" s="51"/>
      <c r="M75108" s="51"/>
    </row>
    <row r="75109" spans="9:13">
      <c r="I75109" s="51"/>
      <c r="M75109" s="51"/>
    </row>
    <row r="75110" spans="9:13">
      <c r="I75110" s="51"/>
      <c r="M75110" s="51"/>
    </row>
    <row r="75111" spans="9:13">
      <c r="I75111" s="51"/>
      <c r="M75111" s="51"/>
    </row>
    <row r="75112" spans="9:13">
      <c r="I75112" s="51"/>
      <c r="M75112" s="51"/>
    </row>
    <row r="75113" spans="9:13">
      <c r="I75113" s="51"/>
      <c r="M75113" s="51"/>
    </row>
    <row r="75114" spans="9:13">
      <c r="I75114" s="51"/>
      <c r="M75114" s="51"/>
    </row>
    <row r="75115" spans="9:13">
      <c r="I75115" s="51"/>
      <c r="M75115" s="51"/>
    </row>
    <row r="75116" spans="9:13">
      <c r="I75116" s="51"/>
      <c r="M75116" s="51"/>
    </row>
    <row r="75117" spans="9:13">
      <c r="I75117" s="51"/>
      <c r="M75117" s="51"/>
    </row>
    <row r="75118" spans="9:13">
      <c r="I75118" s="51"/>
      <c r="M75118" s="51"/>
    </row>
    <row r="75119" spans="9:13">
      <c r="I75119" s="51"/>
      <c r="M75119" s="51"/>
    </row>
    <row r="75120" spans="9:13">
      <c r="I75120" s="51"/>
      <c r="M75120" s="51"/>
    </row>
    <row r="75121" spans="9:13">
      <c r="I75121" s="51"/>
      <c r="M75121" s="51"/>
    </row>
    <row r="75122" spans="9:13">
      <c r="I75122" s="51"/>
      <c r="M75122" s="51"/>
    </row>
    <row r="75123" spans="9:13">
      <c r="I75123" s="51"/>
      <c r="M75123" s="51"/>
    </row>
    <row r="75124" spans="9:13">
      <c r="I75124" s="51"/>
      <c r="M75124" s="51"/>
    </row>
    <row r="75125" spans="9:13">
      <c r="I75125" s="51"/>
      <c r="M75125" s="51"/>
    </row>
    <row r="75126" spans="9:13">
      <c r="I75126" s="51"/>
      <c r="M75126" s="51"/>
    </row>
    <row r="75127" spans="9:13">
      <c r="I75127" s="51"/>
      <c r="M75127" s="51"/>
    </row>
    <row r="75128" spans="9:13">
      <c r="I75128" s="51"/>
      <c r="M75128" s="51"/>
    </row>
    <row r="75129" spans="9:13">
      <c r="I75129" s="51"/>
      <c r="M75129" s="51"/>
    </row>
    <row r="75130" spans="9:13">
      <c r="I75130" s="51"/>
      <c r="M75130" s="51"/>
    </row>
    <row r="75131" spans="9:13">
      <c r="I75131" s="51"/>
      <c r="M75131" s="51"/>
    </row>
    <row r="75132" spans="9:13">
      <c r="I75132" s="51"/>
      <c r="M75132" s="51"/>
    </row>
    <row r="75133" spans="9:13">
      <c r="I75133" s="51"/>
      <c r="M75133" s="51"/>
    </row>
    <row r="75134" spans="9:13">
      <c r="I75134" s="51"/>
      <c r="M75134" s="51"/>
    </row>
    <row r="75135" spans="9:13">
      <c r="I75135" s="51"/>
      <c r="M75135" s="51"/>
    </row>
    <row r="75136" spans="9:13">
      <c r="I75136" s="51"/>
      <c r="M75136" s="51"/>
    </row>
    <row r="75137" spans="9:13">
      <c r="I75137" s="51"/>
      <c r="M75137" s="51"/>
    </row>
    <row r="75138" spans="9:13">
      <c r="I75138" s="51"/>
      <c r="M75138" s="51"/>
    </row>
    <row r="75139" spans="9:13">
      <c r="I75139" s="51"/>
      <c r="M75139" s="51"/>
    </row>
    <row r="75140" spans="9:13">
      <c r="I75140" s="51"/>
      <c r="M75140" s="51"/>
    </row>
    <row r="75141" spans="9:13">
      <c r="I75141" s="51"/>
      <c r="M75141" s="51"/>
    </row>
    <row r="75142" spans="9:13">
      <c r="I75142" s="51"/>
      <c r="M75142" s="51"/>
    </row>
    <row r="75143" spans="9:13">
      <c r="I75143" s="51"/>
      <c r="M75143" s="51"/>
    </row>
    <row r="75144" spans="9:13">
      <c r="I75144" s="51"/>
      <c r="M75144" s="51"/>
    </row>
    <row r="75145" spans="9:13">
      <c r="I75145" s="51"/>
      <c r="M75145" s="51"/>
    </row>
    <row r="75146" spans="9:13">
      <c r="I75146" s="51"/>
      <c r="M75146" s="51"/>
    </row>
    <row r="75147" spans="9:13">
      <c r="I75147" s="51"/>
      <c r="M75147" s="51"/>
    </row>
    <row r="75148" spans="9:13">
      <c r="I75148" s="51"/>
      <c r="M75148" s="51"/>
    </row>
    <row r="75149" spans="9:13">
      <c r="I75149" s="51"/>
      <c r="M75149" s="51"/>
    </row>
    <row r="75150" spans="9:13">
      <c r="I75150" s="51"/>
      <c r="M75150" s="51"/>
    </row>
    <row r="75151" spans="9:13">
      <c r="I75151" s="51"/>
      <c r="M75151" s="51"/>
    </row>
    <row r="75152" spans="9:13">
      <c r="I75152" s="51"/>
      <c r="M75152" s="51"/>
    </row>
    <row r="75153" spans="9:13">
      <c r="I75153" s="51"/>
      <c r="M75153" s="51"/>
    </row>
    <row r="75154" spans="9:13">
      <c r="I75154" s="51"/>
      <c r="M75154" s="51"/>
    </row>
    <row r="75155" spans="9:13">
      <c r="I75155" s="51"/>
      <c r="M75155" s="51"/>
    </row>
    <row r="75156" spans="9:13">
      <c r="I75156" s="51"/>
      <c r="M75156" s="51"/>
    </row>
    <row r="75157" spans="9:13">
      <c r="I75157" s="51"/>
      <c r="M75157" s="51"/>
    </row>
    <row r="75158" spans="9:13">
      <c r="I75158" s="51"/>
      <c r="M75158" s="51"/>
    </row>
    <row r="75159" spans="9:13">
      <c r="I75159" s="51"/>
      <c r="M75159" s="51"/>
    </row>
    <row r="75160" spans="9:13">
      <c r="I75160" s="51"/>
      <c r="M75160" s="51"/>
    </row>
    <row r="75161" spans="9:13">
      <c r="I75161" s="51"/>
      <c r="M75161" s="51"/>
    </row>
    <row r="75162" spans="9:13">
      <c r="I75162" s="51"/>
      <c r="M75162" s="51"/>
    </row>
    <row r="75163" spans="9:13">
      <c r="I75163" s="51"/>
      <c r="M75163" s="51"/>
    </row>
    <row r="75164" spans="9:13">
      <c r="I75164" s="51"/>
      <c r="M75164" s="51"/>
    </row>
    <row r="75165" spans="9:13">
      <c r="I75165" s="51"/>
      <c r="M75165" s="51"/>
    </row>
    <row r="75166" spans="9:13">
      <c r="I75166" s="51"/>
      <c r="M75166" s="51"/>
    </row>
    <row r="75167" spans="9:13">
      <c r="I75167" s="51"/>
      <c r="M75167" s="51"/>
    </row>
    <row r="75168" spans="9:13">
      <c r="I75168" s="51"/>
      <c r="M75168" s="51"/>
    </row>
    <row r="75169" spans="9:13">
      <c r="I75169" s="51"/>
      <c r="M75169" s="51"/>
    </row>
    <row r="75170" spans="9:13">
      <c r="I75170" s="51"/>
      <c r="M75170" s="51"/>
    </row>
    <row r="75171" spans="9:13">
      <c r="I75171" s="51"/>
      <c r="M75171" s="51"/>
    </row>
    <row r="75172" spans="9:13">
      <c r="I75172" s="51"/>
      <c r="M75172" s="51"/>
    </row>
    <row r="75173" spans="9:13">
      <c r="I75173" s="51"/>
      <c r="M75173" s="51"/>
    </row>
    <row r="75174" spans="9:13">
      <c r="I75174" s="51"/>
      <c r="M75174" s="51"/>
    </row>
    <row r="75175" spans="9:13">
      <c r="I75175" s="51"/>
      <c r="M75175" s="51"/>
    </row>
    <row r="75176" spans="9:13">
      <c r="I75176" s="51"/>
      <c r="M75176" s="51"/>
    </row>
    <row r="75177" spans="9:13">
      <c r="I75177" s="51"/>
      <c r="M75177" s="51"/>
    </row>
    <row r="75178" spans="9:13">
      <c r="I75178" s="51"/>
      <c r="M75178" s="51"/>
    </row>
    <row r="75179" spans="9:13">
      <c r="I75179" s="51"/>
      <c r="M75179" s="51"/>
    </row>
    <row r="75180" spans="9:13">
      <c r="I75180" s="51"/>
      <c r="M75180" s="51"/>
    </row>
    <row r="75181" spans="9:13">
      <c r="I75181" s="51"/>
      <c r="M75181" s="51"/>
    </row>
    <row r="75182" spans="9:13">
      <c r="I75182" s="51"/>
      <c r="M75182" s="51"/>
    </row>
    <row r="75183" spans="9:13">
      <c r="I75183" s="51"/>
      <c r="M75183" s="51"/>
    </row>
    <row r="75184" spans="9:13">
      <c r="I75184" s="51"/>
      <c r="M75184" s="51"/>
    </row>
    <row r="75185" spans="9:13">
      <c r="I75185" s="51"/>
      <c r="M75185" s="51"/>
    </row>
    <row r="75186" spans="9:13">
      <c r="I75186" s="51"/>
      <c r="M75186" s="51"/>
    </row>
    <row r="75187" spans="9:13">
      <c r="I75187" s="51"/>
      <c r="M75187" s="51"/>
    </row>
    <row r="75188" spans="9:13">
      <c r="I75188" s="51"/>
      <c r="M75188" s="51"/>
    </row>
    <row r="75189" spans="9:13">
      <c r="I75189" s="51"/>
      <c r="M75189" s="51"/>
    </row>
    <row r="75190" spans="9:13">
      <c r="I75190" s="51"/>
      <c r="M75190" s="51"/>
    </row>
    <row r="75191" spans="9:13">
      <c r="I75191" s="51"/>
      <c r="M75191" s="51"/>
    </row>
    <row r="75192" spans="9:13">
      <c r="I75192" s="51"/>
      <c r="M75192" s="51"/>
    </row>
    <row r="75193" spans="9:13">
      <c r="I75193" s="51"/>
      <c r="M75193" s="51"/>
    </row>
    <row r="75194" spans="9:13">
      <c r="I75194" s="51"/>
      <c r="M75194" s="51"/>
    </row>
    <row r="75195" spans="9:13">
      <c r="I75195" s="51"/>
      <c r="M75195" s="51"/>
    </row>
    <row r="75196" spans="9:13">
      <c r="I75196" s="51"/>
      <c r="M75196" s="51"/>
    </row>
    <row r="75197" spans="9:13">
      <c r="I75197" s="51"/>
      <c r="M75197" s="51"/>
    </row>
    <row r="75198" spans="9:13">
      <c r="I75198" s="51"/>
      <c r="M75198" s="51"/>
    </row>
    <row r="75199" spans="9:13">
      <c r="I75199" s="51"/>
      <c r="M75199" s="51"/>
    </row>
    <row r="75200" spans="9:13">
      <c r="I75200" s="51"/>
      <c r="M75200" s="51"/>
    </row>
    <row r="75201" spans="9:13">
      <c r="I75201" s="51"/>
      <c r="M75201" s="51"/>
    </row>
    <row r="75202" spans="9:13">
      <c r="I75202" s="51"/>
      <c r="M75202" s="51"/>
    </row>
    <row r="75203" spans="9:13">
      <c r="I75203" s="51"/>
      <c r="M75203" s="51"/>
    </row>
    <row r="75204" spans="9:13">
      <c r="I75204" s="51"/>
      <c r="M75204" s="51"/>
    </row>
    <row r="75205" spans="9:13">
      <c r="I75205" s="51"/>
      <c r="M75205" s="51"/>
    </row>
    <row r="75206" spans="9:13">
      <c r="I75206" s="51"/>
      <c r="M75206" s="51"/>
    </row>
    <row r="75207" spans="9:13">
      <c r="I75207" s="51"/>
      <c r="M75207" s="51"/>
    </row>
    <row r="75208" spans="9:13">
      <c r="I75208" s="51"/>
      <c r="M75208" s="51"/>
    </row>
    <row r="75209" spans="9:13">
      <c r="I75209" s="51"/>
      <c r="M75209" s="51"/>
    </row>
    <row r="75210" spans="9:13">
      <c r="I75210" s="51"/>
      <c r="M75210" s="51"/>
    </row>
    <row r="75211" spans="9:13">
      <c r="I75211" s="51"/>
      <c r="M75211" s="51"/>
    </row>
    <row r="75212" spans="9:13">
      <c r="I75212" s="51"/>
      <c r="M75212" s="51"/>
    </row>
    <row r="75213" spans="9:13">
      <c r="I75213" s="51"/>
      <c r="M75213" s="51"/>
    </row>
    <row r="75214" spans="9:13">
      <c r="I75214" s="51"/>
      <c r="M75214" s="51"/>
    </row>
    <row r="75215" spans="9:13">
      <c r="I75215" s="51"/>
      <c r="M75215" s="51"/>
    </row>
    <row r="75216" spans="9:13">
      <c r="I75216" s="51"/>
      <c r="M75216" s="51"/>
    </row>
    <row r="75217" spans="9:13">
      <c r="I75217" s="51"/>
      <c r="M75217" s="51"/>
    </row>
    <row r="75218" spans="9:13">
      <c r="I75218" s="51"/>
      <c r="M75218" s="51"/>
    </row>
    <row r="75219" spans="9:13">
      <c r="I75219" s="51"/>
      <c r="M75219" s="51"/>
    </row>
    <row r="75220" spans="9:13">
      <c r="I75220" s="51"/>
      <c r="M75220" s="51"/>
    </row>
    <row r="75221" spans="9:13">
      <c r="I75221" s="51"/>
      <c r="M75221" s="51"/>
    </row>
    <row r="75222" spans="9:13">
      <c r="I75222" s="51"/>
      <c r="M75222" s="51"/>
    </row>
    <row r="75223" spans="9:13">
      <c r="I75223" s="51"/>
      <c r="M75223" s="51"/>
    </row>
    <row r="75224" spans="9:13">
      <c r="I75224" s="51"/>
      <c r="M75224" s="51"/>
    </row>
    <row r="75225" spans="9:13">
      <c r="I75225" s="51"/>
      <c r="M75225" s="51"/>
    </row>
    <row r="75226" spans="9:13">
      <c r="I75226" s="51"/>
      <c r="M75226" s="51"/>
    </row>
    <row r="75227" spans="9:13">
      <c r="I75227" s="51"/>
      <c r="M75227" s="51"/>
    </row>
    <row r="75228" spans="9:13">
      <c r="I75228" s="51"/>
      <c r="M75228" s="51"/>
    </row>
    <row r="75229" spans="9:13">
      <c r="I75229" s="51"/>
      <c r="M75229" s="51"/>
    </row>
    <row r="75230" spans="9:13">
      <c r="I75230" s="51"/>
      <c r="M75230" s="51"/>
    </row>
    <row r="75231" spans="9:13">
      <c r="I75231" s="51"/>
      <c r="M75231" s="51"/>
    </row>
    <row r="75232" spans="9:13">
      <c r="I75232" s="51"/>
      <c r="M75232" s="51"/>
    </row>
    <row r="75233" spans="9:13">
      <c r="I75233" s="51"/>
      <c r="M75233" s="51"/>
    </row>
    <row r="75234" spans="9:13">
      <c r="I75234" s="51"/>
      <c r="M75234" s="51"/>
    </row>
    <row r="75235" spans="9:13">
      <c r="I75235" s="51"/>
      <c r="M75235" s="51"/>
    </row>
    <row r="75236" spans="9:13">
      <c r="I75236" s="51"/>
      <c r="M75236" s="51"/>
    </row>
    <row r="75237" spans="9:13">
      <c r="I75237" s="51"/>
      <c r="M75237" s="51"/>
    </row>
    <row r="75238" spans="9:13">
      <c r="I75238" s="51"/>
      <c r="M75238" s="51"/>
    </row>
    <row r="75239" spans="9:13">
      <c r="I75239" s="51"/>
      <c r="M75239" s="51"/>
    </row>
    <row r="75240" spans="9:13">
      <c r="I75240" s="51"/>
      <c r="M75240" s="51"/>
    </row>
    <row r="75241" spans="9:13">
      <c r="I75241" s="51"/>
      <c r="M75241" s="51"/>
    </row>
    <row r="75242" spans="9:13">
      <c r="I75242" s="51"/>
      <c r="M75242" s="51"/>
    </row>
    <row r="75243" spans="9:13">
      <c r="I75243" s="51"/>
      <c r="M75243" s="51"/>
    </row>
    <row r="75244" spans="9:13">
      <c r="I75244" s="51"/>
      <c r="M75244" s="51"/>
    </row>
    <row r="75245" spans="9:13">
      <c r="I75245" s="51"/>
      <c r="M75245" s="51"/>
    </row>
    <row r="75246" spans="9:13">
      <c r="I75246" s="51"/>
      <c r="M75246" s="51"/>
    </row>
    <row r="75247" spans="9:13">
      <c r="I75247" s="51"/>
      <c r="M75247" s="51"/>
    </row>
    <row r="75248" spans="9:13">
      <c r="I75248" s="51"/>
      <c r="M75248" s="51"/>
    </row>
    <row r="75249" spans="9:13">
      <c r="I75249" s="51"/>
      <c r="M75249" s="51"/>
    </row>
    <row r="75250" spans="9:13">
      <c r="I75250" s="51"/>
      <c r="M75250" s="51"/>
    </row>
    <row r="75251" spans="9:13">
      <c r="I75251" s="51"/>
      <c r="M75251" s="51"/>
    </row>
    <row r="75252" spans="9:13">
      <c r="I75252" s="51"/>
      <c r="M75252" s="51"/>
    </row>
    <row r="75253" spans="9:13">
      <c r="I75253" s="51"/>
      <c r="M75253" s="51"/>
    </row>
    <row r="75254" spans="9:13">
      <c r="I75254" s="51"/>
      <c r="M75254" s="51"/>
    </row>
    <row r="75255" spans="9:13">
      <c r="I75255" s="51"/>
      <c r="M75255" s="51"/>
    </row>
    <row r="75256" spans="9:13">
      <c r="I75256" s="51"/>
      <c r="M75256" s="51"/>
    </row>
    <row r="75257" spans="9:13">
      <c r="I75257" s="51"/>
      <c r="M75257" s="51"/>
    </row>
    <row r="75258" spans="9:13">
      <c r="I75258" s="51"/>
      <c r="M75258" s="51"/>
    </row>
    <row r="75259" spans="9:13">
      <c r="I75259" s="51"/>
      <c r="M75259" s="51"/>
    </row>
    <row r="75260" spans="9:13">
      <c r="I75260" s="51"/>
      <c r="M75260" s="51"/>
    </row>
    <row r="75261" spans="9:13">
      <c r="I75261" s="51"/>
      <c r="M75261" s="51"/>
    </row>
    <row r="75262" spans="9:13">
      <c r="I75262" s="51"/>
      <c r="M75262" s="51"/>
    </row>
    <row r="75263" spans="9:13">
      <c r="I75263" s="51"/>
      <c r="M75263" s="51"/>
    </row>
    <row r="75264" spans="9:13">
      <c r="I75264" s="51"/>
      <c r="M75264" s="51"/>
    </row>
    <row r="75265" spans="9:13">
      <c r="I75265" s="51"/>
      <c r="M75265" s="51"/>
    </row>
    <row r="75266" spans="9:13">
      <c r="I75266" s="51"/>
      <c r="M75266" s="51"/>
    </row>
    <row r="75267" spans="9:13">
      <c r="I75267" s="51"/>
      <c r="M75267" s="51"/>
    </row>
    <row r="75268" spans="9:13">
      <c r="I75268" s="51"/>
      <c r="M75268" s="51"/>
    </row>
    <row r="75269" spans="9:13">
      <c r="I75269" s="51"/>
      <c r="M75269" s="51"/>
    </row>
    <row r="75270" spans="9:13">
      <c r="I75270" s="51"/>
      <c r="M75270" s="51"/>
    </row>
    <row r="75271" spans="9:13">
      <c r="I75271" s="51"/>
      <c r="M75271" s="51"/>
    </row>
    <row r="75272" spans="9:13">
      <c r="I75272" s="51"/>
      <c r="M75272" s="51"/>
    </row>
    <row r="75273" spans="9:13">
      <c r="I75273" s="51"/>
      <c r="M75273" s="51"/>
    </row>
    <row r="75274" spans="9:13">
      <c r="I75274" s="51"/>
      <c r="M75274" s="51"/>
    </row>
    <row r="75275" spans="9:13">
      <c r="I75275" s="51"/>
      <c r="M75275" s="51"/>
    </row>
    <row r="75276" spans="9:13">
      <c r="I75276" s="51"/>
      <c r="M75276" s="51"/>
    </row>
    <row r="75277" spans="9:13">
      <c r="I75277" s="51"/>
      <c r="M75277" s="51"/>
    </row>
    <row r="75278" spans="9:13">
      <c r="I75278" s="51"/>
      <c r="M75278" s="51"/>
    </row>
    <row r="75279" spans="9:13">
      <c r="I75279" s="51"/>
      <c r="M75279" s="51"/>
    </row>
    <row r="75280" spans="9:13">
      <c r="I75280" s="51"/>
      <c r="M75280" s="51"/>
    </row>
    <row r="75281" spans="9:13">
      <c r="I75281" s="51"/>
      <c r="M75281" s="51"/>
    </row>
    <row r="75282" spans="9:13">
      <c r="I75282" s="51"/>
      <c r="M75282" s="51"/>
    </row>
    <row r="75283" spans="9:13">
      <c r="I75283" s="51"/>
      <c r="M75283" s="51"/>
    </row>
    <row r="75284" spans="9:13">
      <c r="I75284" s="51"/>
      <c r="M75284" s="51"/>
    </row>
    <row r="75285" spans="9:13">
      <c r="I75285" s="51"/>
      <c r="M75285" s="51"/>
    </row>
    <row r="75286" spans="9:13">
      <c r="I75286" s="51"/>
      <c r="M75286" s="51"/>
    </row>
    <row r="75287" spans="9:13">
      <c r="I75287" s="51"/>
      <c r="M75287" s="51"/>
    </row>
    <row r="75288" spans="9:13">
      <c r="I75288" s="51"/>
      <c r="M75288" s="51"/>
    </row>
    <row r="75289" spans="9:13">
      <c r="I75289" s="51"/>
      <c r="M75289" s="51"/>
    </row>
    <row r="75290" spans="9:13">
      <c r="I75290" s="51"/>
      <c r="M75290" s="51"/>
    </row>
    <row r="75291" spans="9:13">
      <c r="I75291" s="51"/>
      <c r="M75291" s="51"/>
    </row>
    <row r="75292" spans="9:13">
      <c r="I75292" s="51"/>
      <c r="M75292" s="51"/>
    </row>
    <row r="75293" spans="9:13">
      <c r="I75293" s="51"/>
      <c r="M75293" s="51"/>
    </row>
    <row r="75294" spans="9:13">
      <c r="I75294" s="51"/>
      <c r="M75294" s="51"/>
    </row>
    <row r="75295" spans="9:13">
      <c r="I75295" s="51"/>
      <c r="M75295" s="51"/>
    </row>
    <row r="75296" spans="9:13">
      <c r="I75296" s="51"/>
      <c r="M75296" s="51"/>
    </row>
    <row r="75297" spans="9:13">
      <c r="I75297" s="51"/>
      <c r="M75297" s="51"/>
    </row>
    <row r="75298" spans="9:13">
      <c r="I75298" s="51"/>
      <c r="M75298" s="51"/>
    </row>
    <row r="75299" spans="9:13">
      <c r="I75299" s="51"/>
      <c r="M75299" s="51"/>
    </row>
    <row r="75300" spans="9:13">
      <c r="I75300" s="51"/>
      <c r="M75300" s="51"/>
    </row>
    <row r="75301" spans="9:13">
      <c r="I75301" s="51"/>
      <c r="M75301" s="51"/>
    </row>
    <row r="75302" spans="9:13">
      <c r="I75302" s="51"/>
      <c r="M75302" s="51"/>
    </row>
    <row r="75303" spans="9:13">
      <c r="I75303" s="51"/>
      <c r="M75303" s="51"/>
    </row>
    <row r="75304" spans="9:13">
      <c r="I75304" s="51"/>
      <c r="M75304" s="51"/>
    </row>
    <row r="75305" spans="9:13">
      <c r="I75305" s="51"/>
      <c r="M75305" s="51"/>
    </row>
    <row r="75306" spans="9:13">
      <c r="I75306" s="51"/>
      <c r="M75306" s="51"/>
    </row>
    <row r="75307" spans="9:13">
      <c r="I75307" s="51"/>
      <c r="M75307" s="51"/>
    </row>
    <row r="75308" spans="9:13">
      <c r="I75308" s="51"/>
      <c r="M75308" s="51"/>
    </row>
    <row r="75309" spans="9:13">
      <c r="I75309" s="51"/>
      <c r="M75309" s="51"/>
    </row>
    <row r="75310" spans="9:13">
      <c r="I75310" s="51"/>
      <c r="M75310" s="51"/>
    </row>
    <row r="75311" spans="9:13">
      <c r="I75311" s="51"/>
      <c r="M75311" s="51"/>
    </row>
    <row r="75312" spans="9:13">
      <c r="I75312" s="51"/>
      <c r="M75312" s="51"/>
    </row>
    <row r="75313" spans="9:13">
      <c r="I75313" s="51"/>
      <c r="M75313" s="51"/>
    </row>
    <row r="75314" spans="9:13">
      <c r="I75314" s="51"/>
      <c r="M75314" s="51"/>
    </row>
    <row r="75315" spans="9:13">
      <c r="I75315" s="51"/>
      <c r="M75315" s="51"/>
    </row>
    <row r="75316" spans="9:13">
      <c r="I75316" s="51"/>
      <c r="M75316" s="51"/>
    </row>
    <row r="75317" spans="9:13">
      <c r="I75317" s="51"/>
      <c r="M75317" s="51"/>
    </row>
    <row r="75318" spans="9:13">
      <c r="I75318" s="51"/>
      <c r="M75318" s="51"/>
    </row>
    <row r="75319" spans="9:13">
      <c r="I75319" s="51"/>
      <c r="M75319" s="51"/>
    </row>
    <row r="75320" spans="9:13">
      <c r="I75320" s="51"/>
      <c r="M75320" s="51"/>
    </row>
    <row r="75321" spans="9:13">
      <c r="I75321" s="51"/>
      <c r="M75321" s="51"/>
    </row>
    <row r="75322" spans="9:13">
      <c r="I75322" s="51"/>
      <c r="M75322" s="51"/>
    </row>
    <row r="75323" spans="9:13">
      <c r="I75323" s="51"/>
      <c r="M75323" s="51"/>
    </row>
    <row r="75324" spans="9:13">
      <c r="I75324" s="51"/>
      <c r="M75324" s="51"/>
    </row>
    <row r="75325" spans="9:13">
      <c r="I75325" s="51"/>
      <c r="M75325" s="51"/>
    </row>
    <row r="75326" spans="9:13">
      <c r="I75326" s="51"/>
      <c r="M75326" s="51"/>
    </row>
    <row r="75327" spans="9:13">
      <c r="I75327" s="51"/>
      <c r="M75327" s="51"/>
    </row>
    <row r="75328" spans="9:13">
      <c r="I75328" s="51"/>
      <c r="M75328" s="51"/>
    </row>
    <row r="75329" spans="9:13">
      <c r="I75329" s="51"/>
      <c r="M75329" s="51"/>
    </row>
    <row r="75330" spans="9:13">
      <c r="I75330" s="51"/>
      <c r="M75330" s="51"/>
    </row>
    <row r="75331" spans="9:13">
      <c r="I75331" s="51"/>
      <c r="M75331" s="51"/>
    </row>
    <row r="75332" spans="9:13">
      <c r="I75332" s="51"/>
      <c r="M75332" s="51"/>
    </row>
    <row r="75333" spans="9:13">
      <c r="I75333" s="51"/>
      <c r="M75333" s="51"/>
    </row>
    <row r="75334" spans="9:13">
      <c r="I75334" s="51"/>
      <c r="M75334" s="51"/>
    </row>
    <row r="75335" spans="9:13">
      <c r="I75335" s="51"/>
      <c r="M75335" s="51"/>
    </row>
    <row r="75336" spans="9:13">
      <c r="I75336" s="51"/>
      <c r="M75336" s="51"/>
    </row>
    <row r="75337" spans="9:13">
      <c r="I75337" s="51"/>
      <c r="M75337" s="51"/>
    </row>
    <row r="75338" spans="9:13">
      <c r="I75338" s="51"/>
      <c r="M75338" s="51"/>
    </row>
    <row r="75339" spans="9:13">
      <c r="I75339" s="51"/>
      <c r="M75339" s="51"/>
    </row>
    <row r="75340" spans="9:13">
      <c r="I75340" s="51"/>
      <c r="M75340" s="51"/>
    </row>
    <row r="75341" spans="9:13">
      <c r="I75341" s="51"/>
      <c r="M75341" s="51"/>
    </row>
    <row r="75342" spans="9:13">
      <c r="I75342" s="51"/>
      <c r="M75342" s="51"/>
    </row>
    <row r="75343" spans="9:13">
      <c r="I75343" s="51"/>
      <c r="M75343" s="51"/>
    </row>
    <row r="75344" spans="9:13">
      <c r="I75344" s="51"/>
      <c r="M75344" s="51"/>
    </row>
    <row r="75345" spans="9:13">
      <c r="I75345" s="51"/>
      <c r="M75345" s="51"/>
    </row>
    <row r="75346" spans="9:13">
      <c r="I75346" s="51"/>
      <c r="M75346" s="51"/>
    </row>
    <row r="75347" spans="9:13">
      <c r="I75347" s="51"/>
      <c r="M75347" s="51"/>
    </row>
    <row r="75348" spans="9:13">
      <c r="I75348" s="51"/>
      <c r="M75348" s="51"/>
    </row>
    <row r="75349" spans="9:13">
      <c r="I75349" s="51"/>
      <c r="M75349" s="51"/>
    </row>
    <row r="75350" spans="9:13">
      <c r="I75350" s="51"/>
      <c r="M75350" s="51"/>
    </row>
    <row r="75351" spans="9:13">
      <c r="I75351" s="51"/>
      <c r="M75351" s="51"/>
    </row>
    <row r="75352" spans="9:13">
      <c r="I75352" s="51"/>
      <c r="M75352" s="51"/>
    </row>
    <row r="75353" spans="9:13">
      <c r="I75353" s="51"/>
      <c r="M75353" s="51"/>
    </row>
    <row r="75354" spans="9:13">
      <c r="I75354" s="51"/>
      <c r="M75354" s="51"/>
    </row>
    <row r="75355" spans="9:13">
      <c r="I75355" s="51"/>
      <c r="M75355" s="51"/>
    </row>
    <row r="75356" spans="9:13">
      <c r="I75356" s="51"/>
      <c r="M75356" s="51"/>
    </row>
    <row r="75357" spans="9:13">
      <c r="I75357" s="51"/>
      <c r="M75357" s="51"/>
    </row>
    <row r="75358" spans="9:13">
      <c r="I75358" s="51"/>
      <c r="M75358" s="51"/>
    </row>
    <row r="75359" spans="9:13">
      <c r="I75359" s="51"/>
      <c r="M75359" s="51"/>
    </row>
    <row r="75360" spans="9:13">
      <c r="I75360" s="51"/>
      <c r="M75360" s="51"/>
    </row>
    <row r="75361" spans="9:13">
      <c r="I75361" s="51"/>
      <c r="M75361" s="51"/>
    </row>
    <row r="75362" spans="9:13">
      <c r="I75362" s="51"/>
      <c r="M75362" s="51"/>
    </row>
    <row r="75363" spans="9:13">
      <c r="I75363" s="51"/>
      <c r="M75363" s="51"/>
    </row>
    <row r="75364" spans="9:13">
      <c r="I75364" s="51"/>
      <c r="M75364" s="51"/>
    </row>
    <row r="75365" spans="9:13">
      <c r="I75365" s="51"/>
      <c r="M75365" s="51"/>
    </row>
    <row r="75366" spans="9:13">
      <c r="I75366" s="51"/>
      <c r="M75366" s="51"/>
    </row>
    <row r="75367" spans="9:13">
      <c r="I75367" s="51"/>
      <c r="M75367" s="51"/>
    </row>
    <row r="75368" spans="9:13">
      <c r="I75368" s="51"/>
      <c r="M75368" s="51"/>
    </row>
    <row r="75369" spans="9:13">
      <c r="I75369" s="51"/>
      <c r="M75369" s="51"/>
    </row>
    <row r="75370" spans="9:13">
      <c r="I75370" s="51"/>
      <c r="M75370" s="51"/>
    </row>
    <row r="75371" spans="9:13">
      <c r="I75371" s="51"/>
      <c r="M75371" s="51"/>
    </row>
    <row r="75372" spans="9:13">
      <c r="I75372" s="51"/>
      <c r="M75372" s="51"/>
    </row>
    <row r="75373" spans="9:13">
      <c r="I75373" s="51"/>
      <c r="M75373" s="51"/>
    </row>
    <row r="75374" spans="9:13">
      <c r="I75374" s="51"/>
      <c r="M75374" s="51"/>
    </row>
    <row r="75375" spans="9:13">
      <c r="I75375" s="51"/>
      <c r="M75375" s="51"/>
    </row>
    <row r="75376" spans="9:13">
      <c r="I75376" s="51"/>
      <c r="M75376" s="51"/>
    </row>
    <row r="75377" spans="9:13">
      <c r="I75377" s="51"/>
      <c r="M75377" s="51"/>
    </row>
    <row r="75378" spans="9:13">
      <c r="I75378" s="51"/>
      <c r="M75378" s="51"/>
    </row>
    <row r="75379" spans="9:13">
      <c r="I75379" s="51"/>
      <c r="M75379" s="51"/>
    </row>
    <row r="75380" spans="9:13">
      <c r="I75380" s="51"/>
      <c r="M75380" s="51"/>
    </row>
    <row r="75381" spans="9:13">
      <c r="I75381" s="51"/>
      <c r="M75381" s="51"/>
    </row>
    <row r="75382" spans="9:13">
      <c r="I75382" s="51"/>
      <c r="M75382" s="51"/>
    </row>
    <row r="75383" spans="9:13">
      <c r="I75383" s="51"/>
      <c r="M75383" s="51"/>
    </row>
    <row r="75384" spans="9:13">
      <c r="I75384" s="51"/>
      <c r="M75384" s="51"/>
    </row>
    <row r="75385" spans="9:13">
      <c r="I75385" s="51"/>
      <c r="M75385" s="51"/>
    </row>
    <row r="75386" spans="9:13">
      <c r="I75386" s="51"/>
      <c r="M75386" s="51"/>
    </row>
    <row r="75387" spans="9:13">
      <c r="I75387" s="51"/>
      <c r="M75387" s="51"/>
    </row>
    <row r="75388" spans="9:13">
      <c r="I75388" s="51"/>
      <c r="M75388" s="51"/>
    </row>
    <row r="75389" spans="9:13">
      <c r="I75389" s="51"/>
      <c r="M75389" s="51"/>
    </row>
    <row r="75390" spans="9:13">
      <c r="I75390" s="51"/>
      <c r="M75390" s="51"/>
    </row>
    <row r="75391" spans="9:13">
      <c r="I75391" s="51"/>
      <c r="M75391" s="51"/>
    </row>
    <row r="75392" spans="9:13">
      <c r="I75392" s="51"/>
      <c r="M75392" s="51"/>
    </row>
    <row r="75393" spans="9:13">
      <c r="I75393" s="51"/>
      <c r="M75393" s="51"/>
    </row>
    <row r="75394" spans="9:13">
      <c r="I75394" s="51"/>
      <c r="M75394" s="51"/>
    </row>
    <row r="75395" spans="9:13">
      <c r="I75395" s="51"/>
      <c r="M75395" s="51"/>
    </row>
    <row r="75396" spans="9:13">
      <c r="I75396" s="51"/>
      <c r="M75396" s="51"/>
    </row>
    <row r="75397" spans="9:13">
      <c r="I75397" s="51"/>
      <c r="M75397" s="51"/>
    </row>
    <row r="75398" spans="9:13">
      <c r="I75398" s="51"/>
      <c r="M75398" s="51"/>
    </row>
    <row r="75399" spans="9:13">
      <c r="I75399" s="51"/>
      <c r="M75399" s="51"/>
    </row>
    <row r="75400" spans="9:13">
      <c r="I75400" s="51"/>
      <c r="M75400" s="51"/>
    </row>
    <row r="75401" spans="9:13">
      <c r="I75401" s="51"/>
      <c r="M75401" s="51"/>
    </row>
    <row r="75402" spans="9:13">
      <c r="I75402" s="51"/>
      <c r="M75402" s="51"/>
    </row>
    <row r="75403" spans="9:13">
      <c r="I75403" s="51"/>
      <c r="M75403" s="51"/>
    </row>
    <row r="75404" spans="9:13">
      <c r="I75404" s="51"/>
      <c r="M75404" s="51"/>
    </row>
    <row r="75405" spans="9:13">
      <c r="I75405" s="51"/>
      <c r="M75405" s="51"/>
    </row>
    <row r="75406" spans="9:13">
      <c r="I75406" s="51"/>
      <c r="M75406" s="51"/>
    </row>
    <row r="75407" spans="9:13">
      <c r="I75407" s="51"/>
      <c r="M75407" s="51"/>
    </row>
    <row r="75408" spans="9:13">
      <c r="I75408" s="51"/>
      <c r="M75408" s="51"/>
    </row>
    <row r="75409" spans="9:13">
      <c r="I75409" s="51"/>
      <c r="M75409" s="51"/>
    </row>
    <row r="75410" spans="9:13">
      <c r="I75410" s="51"/>
      <c r="M75410" s="51"/>
    </row>
    <row r="75411" spans="9:13">
      <c r="I75411" s="51"/>
      <c r="M75411" s="51"/>
    </row>
    <row r="75412" spans="9:13">
      <c r="I75412" s="51"/>
      <c r="M75412" s="51"/>
    </row>
    <row r="75413" spans="9:13">
      <c r="I75413" s="51"/>
      <c r="M75413" s="51"/>
    </row>
    <row r="75414" spans="9:13">
      <c r="I75414" s="51"/>
      <c r="M75414" s="51"/>
    </row>
    <row r="75415" spans="9:13">
      <c r="I75415" s="51"/>
      <c r="M75415" s="51"/>
    </row>
    <row r="75416" spans="9:13">
      <c r="I75416" s="51"/>
      <c r="M75416" s="51"/>
    </row>
    <row r="75417" spans="9:13">
      <c r="I75417" s="51"/>
      <c r="M75417" s="51"/>
    </row>
    <row r="75418" spans="9:13">
      <c r="I75418" s="51"/>
      <c r="M75418" s="51"/>
    </row>
    <row r="75419" spans="9:13">
      <c r="I75419" s="51"/>
      <c r="M75419" s="51"/>
    </row>
    <row r="75420" spans="9:13">
      <c r="I75420" s="51"/>
      <c r="M75420" s="51"/>
    </row>
    <row r="75421" spans="9:13">
      <c r="I75421" s="51"/>
      <c r="M75421" s="51"/>
    </row>
    <row r="75422" spans="9:13">
      <c r="I75422" s="51"/>
      <c r="M75422" s="51"/>
    </row>
    <row r="75423" spans="9:13">
      <c r="I75423" s="51"/>
      <c r="M75423" s="51"/>
    </row>
    <row r="75424" spans="9:13">
      <c r="I75424" s="51"/>
      <c r="M75424" s="51"/>
    </row>
    <row r="75425" spans="9:13">
      <c r="I75425" s="51"/>
      <c r="M75425" s="51"/>
    </row>
    <row r="75426" spans="9:13">
      <c r="I75426" s="51"/>
      <c r="M75426" s="51"/>
    </row>
    <row r="75427" spans="9:13">
      <c r="I75427" s="51"/>
      <c r="M75427" s="51"/>
    </row>
    <row r="75428" spans="9:13">
      <c r="I75428" s="51"/>
      <c r="M75428" s="51"/>
    </row>
    <row r="75429" spans="9:13">
      <c r="I75429" s="51"/>
      <c r="M75429" s="51"/>
    </row>
    <row r="75430" spans="9:13">
      <c r="I75430" s="51"/>
      <c r="M75430" s="51"/>
    </row>
    <row r="75431" spans="9:13">
      <c r="I75431" s="51"/>
      <c r="M75431" s="51"/>
    </row>
    <row r="75432" spans="9:13">
      <c r="I75432" s="51"/>
      <c r="M75432" s="51"/>
    </row>
    <row r="75433" spans="9:13">
      <c r="I75433" s="51"/>
      <c r="M75433" s="51"/>
    </row>
    <row r="75434" spans="9:13">
      <c r="I75434" s="51"/>
      <c r="M75434" s="51"/>
    </row>
    <row r="75435" spans="9:13">
      <c r="I75435" s="51"/>
      <c r="M75435" s="51"/>
    </row>
    <row r="75436" spans="9:13">
      <c r="I75436" s="51"/>
      <c r="M75436" s="51"/>
    </row>
    <row r="75437" spans="9:13">
      <c r="I75437" s="51"/>
      <c r="M75437" s="51"/>
    </row>
    <row r="75438" spans="9:13">
      <c r="I75438" s="51"/>
      <c r="M75438" s="51"/>
    </row>
    <row r="75439" spans="9:13">
      <c r="I75439" s="51"/>
      <c r="M75439" s="51"/>
    </row>
    <row r="75440" spans="9:13">
      <c r="I75440" s="51"/>
      <c r="M75440" s="51"/>
    </row>
    <row r="75441" spans="9:13">
      <c r="I75441" s="51"/>
      <c r="M75441" s="51"/>
    </row>
    <row r="75442" spans="9:13">
      <c r="I75442" s="51"/>
      <c r="M75442" s="51"/>
    </row>
    <row r="75443" spans="9:13">
      <c r="I75443" s="51"/>
      <c r="M75443" s="51"/>
    </row>
    <row r="75444" spans="9:13">
      <c r="I75444" s="51"/>
      <c r="M75444" s="51"/>
    </row>
    <row r="75445" spans="9:13">
      <c r="I75445" s="51"/>
      <c r="M75445" s="51"/>
    </row>
    <row r="75446" spans="9:13">
      <c r="I75446" s="51"/>
      <c r="M75446" s="51"/>
    </row>
    <row r="75447" spans="9:13">
      <c r="I75447" s="51"/>
      <c r="M75447" s="51"/>
    </row>
    <row r="75448" spans="9:13">
      <c r="I75448" s="51"/>
      <c r="M75448" s="51"/>
    </row>
    <row r="75449" spans="9:13">
      <c r="I75449" s="51"/>
      <c r="M75449" s="51"/>
    </row>
    <row r="75450" spans="9:13">
      <c r="I75450" s="51"/>
      <c r="M75450" s="51"/>
    </row>
    <row r="75451" spans="9:13">
      <c r="I75451" s="51"/>
      <c r="M75451" s="51"/>
    </row>
    <row r="75452" spans="9:13">
      <c r="I75452" s="51"/>
      <c r="M75452" s="51"/>
    </row>
    <row r="75453" spans="9:13">
      <c r="I75453" s="51"/>
      <c r="M75453" s="51"/>
    </row>
    <row r="75454" spans="9:13">
      <c r="I75454" s="51"/>
      <c r="M75454" s="51"/>
    </row>
    <row r="75455" spans="9:13">
      <c r="I75455" s="51"/>
      <c r="M75455" s="51"/>
    </row>
    <row r="75456" spans="9:13">
      <c r="I75456" s="51"/>
      <c r="M75456" s="51"/>
    </row>
    <row r="75457" spans="9:13">
      <c r="I75457" s="51"/>
      <c r="M75457" s="51"/>
    </row>
    <row r="75458" spans="9:13">
      <c r="I75458" s="51"/>
      <c r="M75458" s="51"/>
    </row>
    <row r="75459" spans="9:13">
      <c r="I75459" s="51"/>
      <c r="M75459" s="51"/>
    </row>
    <row r="75460" spans="9:13">
      <c r="I75460" s="51"/>
      <c r="M75460" s="51"/>
    </row>
    <row r="75461" spans="9:13">
      <c r="I75461" s="51"/>
      <c r="M75461" s="51"/>
    </row>
    <row r="75462" spans="9:13">
      <c r="I75462" s="51"/>
      <c r="M75462" s="51"/>
    </row>
    <row r="75463" spans="9:13">
      <c r="I75463" s="51"/>
      <c r="M75463" s="51"/>
    </row>
    <row r="75464" spans="9:13">
      <c r="I75464" s="51"/>
      <c r="M75464" s="51"/>
    </row>
    <row r="75465" spans="9:13">
      <c r="I75465" s="51"/>
      <c r="M75465" s="51"/>
    </row>
    <row r="75466" spans="9:13">
      <c r="I75466" s="51"/>
      <c r="M75466" s="51"/>
    </row>
    <row r="75467" spans="9:13">
      <c r="I75467" s="51"/>
      <c r="M75467" s="51"/>
    </row>
    <row r="75468" spans="9:13">
      <c r="I75468" s="51"/>
      <c r="M75468" s="51"/>
    </row>
    <row r="75469" spans="9:13">
      <c r="I75469" s="51"/>
      <c r="M75469" s="51"/>
    </row>
    <row r="75470" spans="9:13">
      <c r="I75470" s="51"/>
      <c r="M75470" s="51"/>
    </row>
    <row r="75471" spans="9:13">
      <c r="I75471" s="51"/>
      <c r="M75471" s="51"/>
    </row>
    <row r="75472" spans="9:13">
      <c r="I75472" s="51"/>
      <c r="M75472" s="51"/>
    </row>
    <row r="75473" spans="9:13">
      <c r="I75473" s="51"/>
      <c r="M75473" s="51"/>
    </row>
    <row r="75474" spans="9:13">
      <c r="I75474" s="51"/>
      <c r="M75474" s="51"/>
    </row>
    <row r="75475" spans="9:13">
      <c r="I75475" s="51"/>
      <c r="M75475" s="51"/>
    </row>
    <row r="75476" spans="9:13">
      <c r="I75476" s="51"/>
      <c r="M75476" s="51"/>
    </row>
    <row r="75477" spans="9:13">
      <c r="I75477" s="51"/>
      <c r="M75477" s="51"/>
    </row>
    <row r="75478" spans="9:13">
      <c r="I75478" s="51"/>
      <c r="M75478" s="51"/>
    </row>
    <row r="75479" spans="9:13">
      <c r="I75479" s="51"/>
      <c r="M75479" s="51"/>
    </row>
    <row r="75480" spans="9:13">
      <c r="I75480" s="51"/>
      <c r="M75480" s="51"/>
    </row>
    <row r="75481" spans="9:13">
      <c r="I75481" s="51"/>
      <c r="M75481" s="51"/>
    </row>
    <row r="75482" spans="9:13">
      <c r="I75482" s="51"/>
      <c r="M75482" s="51"/>
    </row>
    <row r="75483" spans="9:13">
      <c r="I75483" s="51"/>
      <c r="M75483" s="51"/>
    </row>
    <row r="75484" spans="9:13">
      <c r="I75484" s="51"/>
      <c r="M75484" s="51"/>
    </row>
    <row r="75485" spans="9:13">
      <c r="I75485" s="51"/>
      <c r="M75485" s="51"/>
    </row>
    <row r="75486" spans="9:13">
      <c r="I75486" s="51"/>
      <c r="M75486" s="51"/>
    </row>
    <row r="75487" spans="9:13">
      <c r="I75487" s="51"/>
      <c r="M75487" s="51"/>
    </row>
    <row r="75488" spans="9:13">
      <c r="I75488" s="51"/>
      <c r="M75488" s="51"/>
    </row>
    <row r="75489" spans="9:13">
      <c r="I75489" s="51"/>
      <c r="M75489" s="51"/>
    </row>
    <row r="75490" spans="9:13">
      <c r="I75490" s="51"/>
      <c r="M75490" s="51"/>
    </row>
    <row r="75491" spans="9:13">
      <c r="I75491" s="51"/>
      <c r="M75491" s="51"/>
    </row>
    <row r="75492" spans="9:13">
      <c r="I75492" s="51"/>
      <c r="M75492" s="51"/>
    </row>
    <row r="75493" spans="9:13">
      <c r="I75493" s="51"/>
      <c r="M75493" s="51"/>
    </row>
    <row r="75494" spans="9:13">
      <c r="I75494" s="51"/>
      <c r="M75494" s="51"/>
    </row>
    <row r="75495" spans="9:13">
      <c r="I75495" s="51"/>
      <c r="M75495" s="51"/>
    </row>
    <row r="75496" spans="9:13">
      <c r="I75496" s="51"/>
      <c r="M75496" s="51"/>
    </row>
    <row r="75497" spans="9:13">
      <c r="I75497" s="51"/>
      <c r="M75497" s="51"/>
    </row>
    <row r="75498" spans="9:13">
      <c r="I75498" s="51"/>
      <c r="M75498" s="51"/>
    </row>
    <row r="75499" spans="9:13">
      <c r="I75499" s="51"/>
      <c r="M75499" s="51"/>
    </row>
    <row r="75500" spans="9:13">
      <c r="I75500" s="51"/>
      <c r="M75500" s="51"/>
    </row>
    <row r="75501" spans="9:13">
      <c r="I75501" s="51"/>
      <c r="M75501" s="51"/>
    </row>
    <row r="75502" spans="9:13">
      <c r="I75502" s="51"/>
      <c r="M75502" s="51"/>
    </row>
    <row r="75503" spans="9:13">
      <c r="I75503" s="51"/>
      <c r="M75503" s="51"/>
    </row>
    <row r="75504" spans="9:13">
      <c r="I75504" s="51"/>
      <c r="M75504" s="51"/>
    </row>
    <row r="75505" spans="9:13">
      <c r="I75505" s="51"/>
      <c r="M75505" s="51"/>
    </row>
    <row r="75506" spans="9:13">
      <c r="I75506" s="51"/>
      <c r="M75506" s="51"/>
    </row>
    <row r="75507" spans="9:13">
      <c r="I75507" s="51"/>
      <c r="M75507" s="51"/>
    </row>
    <row r="75508" spans="9:13">
      <c r="I75508" s="51"/>
      <c r="M75508" s="51"/>
    </row>
    <row r="75509" spans="9:13">
      <c r="I75509" s="51"/>
      <c r="M75509" s="51"/>
    </row>
    <row r="75510" spans="9:13">
      <c r="I75510" s="51"/>
      <c r="M75510" s="51"/>
    </row>
    <row r="75511" spans="9:13">
      <c r="I75511" s="51"/>
      <c r="M75511" s="51"/>
    </row>
    <row r="75512" spans="9:13">
      <c r="I75512" s="51"/>
      <c r="M75512" s="51"/>
    </row>
    <row r="75513" spans="9:13">
      <c r="I75513" s="51"/>
      <c r="M75513" s="51"/>
    </row>
    <row r="75514" spans="9:13">
      <c r="I75514" s="51"/>
      <c r="M75514" s="51"/>
    </row>
    <row r="75515" spans="9:13">
      <c r="I75515" s="51"/>
      <c r="M75515" s="51"/>
    </row>
    <row r="75516" spans="9:13">
      <c r="I75516" s="51"/>
      <c r="M75516" s="51"/>
    </row>
    <row r="75517" spans="9:13">
      <c r="I75517" s="51"/>
      <c r="M75517" s="51"/>
    </row>
    <row r="75518" spans="9:13">
      <c r="I75518" s="51"/>
      <c r="M75518" s="51"/>
    </row>
    <row r="75519" spans="9:13">
      <c r="I75519" s="51"/>
      <c r="M75519" s="51"/>
    </row>
    <row r="75520" spans="9:13">
      <c r="I75520" s="51"/>
      <c r="M75520" s="51"/>
    </row>
    <row r="75521" spans="9:13">
      <c r="I75521" s="51"/>
      <c r="M75521" s="51"/>
    </row>
    <row r="75522" spans="9:13">
      <c r="I75522" s="51"/>
      <c r="M75522" s="51"/>
    </row>
    <row r="75523" spans="9:13">
      <c r="I75523" s="51"/>
      <c r="M75523" s="51"/>
    </row>
    <row r="75524" spans="9:13">
      <c r="I75524" s="51"/>
      <c r="M75524" s="51"/>
    </row>
    <row r="75525" spans="9:13">
      <c r="I75525" s="51"/>
      <c r="M75525" s="51"/>
    </row>
    <row r="75526" spans="9:13">
      <c r="I75526" s="51"/>
      <c r="M75526" s="51"/>
    </row>
    <row r="75527" spans="9:13">
      <c r="I75527" s="51"/>
      <c r="M75527" s="51"/>
    </row>
    <row r="75528" spans="9:13">
      <c r="I75528" s="51"/>
      <c r="M75528" s="51"/>
    </row>
    <row r="75529" spans="9:13">
      <c r="I75529" s="51"/>
      <c r="M75529" s="51"/>
    </row>
    <row r="75530" spans="9:13">
      <c r="I75530" s="51"/>
      <c r="M75530" s="51"/>
    </row>
    <row r="75531" spans="9:13">
      <c r="I75531" s="51"/>
      <c r="M75531" s="51"/>
    </row>
    <row r="75532" spans="9:13">
      <c r="I75532" s="51"/>
      <c r="M75532" s="51"/>
    </row>
    <row r="75533" spans="9:13">
      <c r="I75533" s="51"/>
      <c r="M75533" s="51"/>
    </row>
    <row r="75534" spans="9:13">
      <c r="I75534" s="51"/>
      <c r="M75534" s="51"/>
    </row>
    <row r="75535" spans="9:13">
      <c r="I75535" s="51"/>
      <c r="M75535" s="51"/>
    </row>
    <row r="75536" spans="9:13">
      <c r="I75536" s="51"/>
      <c r="M75536" s="51"/>
    </row>
    <row r="75537" spans="9:13">
      <c r="I75537" s="51"/>
      <c r="M75537" s="51"/>
    </row>
    <row r="75538" spans="9:13">
      <c r="I75538" s="51"/>
      <c r="M75538" s="51"/>
    </row>
    <row r="75539" spans="9:13">
      <c r="I75539" s="51"/>
      <c r="M75539" s="51"/>
    </row>
    <row r="75540" spans="9:13">
      <c r="I75540" s="51"/>
      <c r="M75540" s="51"/>
    </row>
    <row r="75541" spans="9:13">
      <c r="I75541" s="51"/>
      <c r="M75541" s="51"/>
    </row>
    <row r="75542" spans="9:13">
      <c r="I75542" s="51"/>
      <c r="M75542" s="51"/>
    </row>
    <row r="75543" spans="9:13">
      <c r="I75543" s="51"/>
      <c r="M75543" s="51"/>
    </row>
    <row r="75544" spans="9:13">
      <c r="I75544" s="51"/>
      <c r="M75544" s="51"/>
    </row>
    <row r="75545" spans="9:13">
      <c r="I75545" s="51"/>
      <c r="M75545" s="51"/>
    </row>
    <row r="75546" spans="9:13">
      <c r="I75546" s="51"/>
      <c r="M75546" s="51"/>
    </row>
    <row r="75547" spans="9:13">
      <c r="I75547" s="51"/>
      <c r="M75547" s="51"/>
    </row>
    <row r="75548" spans="9:13">
      <c r="I75548" s="51"/>
      <c r="M75548" s="51"/>
    </row>
    <row r="75549" spans="9:13">
      <c r="I75549" s="51"/>
      <c r="M75549" s="51"/>
    </row>
    <row r="75550" spans="9:13">
      <c r="I75550" s="51"/>
      <c r="M75550" s="51"/>
    </row>
    <row r="75551" spans="9:13">
      <c r="I75551" s="51"/>
      <c r="M75551" s="51"/>
    </row>
    <row r="75552" spans="9:13">
      <c r="I75552" s="51"/>
      <c r="M75552" s="51"/>
    </row>
    <row r="75553" spans="9:13">
      <c r="I75553" s="51"/>
      <c r="M75553" s="51"/>
    </row>
    <row r="75554" spans="9:13">
      <c r="I75554" s="51"/>
      <c r="M75554" s="51"/>
    </row>
    <row r="75555" spans="9:13">
      <c r="I75555" s="51"/>
      <c r="M75555" s="51"/>
    </row>
    <row r="75556" spans="9:13">
      <c r="I75556" s="51"/>
      <c r="M75556" s="51"/>
    </row>
    <row r="75557" spans="9:13">
      <c r="I75557" s="51"/>
      <c r="M75557" s="51"/>
    </row>
    <row r="75558" spans="9:13">
      <c r="I75558" s="51"/>
      <c r="M75558" s="51"/>
    </row>
    <row r="75559" spans="9:13">
      <c r="I75559" s="51"/>
      <c r="M75559" s="51"/>
    </row>
    <row r="75560" spans="9:13">
      <c r="I75560" s="51"/>
      <c r="M75560" s="51"/>
    </row>
    <row r="75561" spans="9:13">
      <c r="I75561" s="51"/>
      <c r="M75561" s="51"/>
    </row>
    <row r="75562" spans="9:13">
      <c r="I75562" s="51"/>
      <c r="M75562" s="51"/>
    </row>
    <row r="75563" spans="9:13">
      <c r="I75563" s="51"/>
      <c r="M75563" s="51"/>
    </row>
    <row r="75564" spans="9:13">
      <c r="I75564" s="51"/>
      <c r="M75564" s="51"/>
    </row>
    <row r="75565" spans="9:13">
      <c r="I75565" s="51"/>
      <c r="M75565" s="51"/>
    </row>
    <row r="75566" spans="9:13">
      <c r="I75566" s="51"/>
      <c r="M75566" s="51"/>
    </row>
    <row r="75567" spans="9:13">
      <c r="I75567" s="51"/>
      <c r="M75567" s="51"/>
    </row>
    <row r="75568" spans="9:13">
      <c r="I75568" s="51"/>
      <c r="M75568" s="51"/>
    </row>
    <row r="75569" spans="9:13">
      <c r="I75569" s="51"/>
      <c r="M75569" s="51"/>
    </row>
    <row r="75570" spans="9:13">
      <c r="I75570" s="51"/>
      <c r="M75570" s="51"/>
    </row>
    <row r="75571" spans="9:13">
      <c r="I75571" s="51"/>
      <c r="M75571" s="51"/>
    </row>
    <row r="75572" spans="9:13">
      <c r="I75572" s="51"/>
      <c r="M75572" s="51"/>
    </row>
    <row r="75573" spans="9:13">
      <c r="I75573" s="51"/>
      <c r="M75573" s="51"/>
    </row>
    <row r="75574" spans="9:13">
      <c r="I75574" s="51"/>
      <c r="M75574" s="51"/>
    </row>
    <row r="75575" spans="9:13">
      <c r="I75575" s="51"/>
      <c r="M75575" s="51"/>
    </row>
    <row r="75576" spans="9:13">
      <c r="I75576" s="51"/>
      <c r="M75576" s="51"/>
    </row>
    <row r="75577" spans="9:13">
      <c r="I75577" s="51"/>
      <c r="M75577" s="51"/>
    </row>
    <row r="75578" spans="9:13">
      <c r="I75578" s="51"/>
      <c r="M75578" s="51"/>
    </row>
    <row r="75579" spans="9:13">
      <c r="I75579" s="51"/>
      <c r="M75579" s="51"/>
    </row>
    <row r="75580" spans="9:13">
      <c r="I75580" s="51"/>
      <c r="M75580" s="51"/>
    </row>
    <row r="75581" spans="9:13">
      <c r="I75581" s="51"/>
      <c r="M75581" s="51"/>
    </row>
    <row r="75582" spans="9:13">
      <c r="I75582" s="51"/>
      <c r="M75582" s="51"/>
    </row>
    <row r="75583" spans="9:13">
      <c r="I75583" s="51"/>
      <c r="M75583" s="51"/>
    </row>
    <row r="75584" spans="9:13">
      <c r="I75584" s="51"/>
      <c r="M75584" s="51"/>
    </row>
    <row r="75585" spans="9:13">
      <c r="I75585" s="51"/>
      <c r="M75585" s="51"/>
    </row>
    <row r="75586" spans="9:13">
      <c r="I75586" s="51"/>
      <c r="M75586" s="51"/>
    </row>
    <row r="75587" spans="9:13">
      <c r="I75587" s="51"/>
      <c r="M75587" s="51"/>
    </row>
    <row r="75588" spans="9:13">
      <c r="I75588" s="51"/>
      <c r="M75588" s="51"/>
    </row>
    <row r="75589" spans="9:13">
      <c r="I75589" s="51"/>
      <c r="M75589" s="51"/>
    </row>
    <row r="75590" spans="9:13">
      <c r="I75590" s="51"/>
      <c r="M75590" s="51"/>
    </row>
    <row r="75591" spans="9:13">
      <c r="I75591" s="51"/>
      <c r="M75591" s="51"/>
    </row>
    <row r="75592" spans="9:13">
      <c r="I75592" s="51"/>
      <c r="M75592" s="51"/>
    </row>
    <row r="75593" spans="9:13">
      <c r="I75593" s="51"/>
      <c r="M75593" s="51"/>
    </row>
    <row r="75594" spans="9:13">
      <c r="I75594" s="51"/>
      <c r="M75594" s="51"/>
    </row>
    <row r="75595" spans="9:13">
      <c r="I75595" s="51"/>
      <c r="M75595" s="51"/>
    </row>
    <row r="75596" spans="9:13">
      <c r="I75596" s="51"/>
      <c r="M75596" s="51"/>
    </row>
    <row r="75597" spans="9:13">
      <c r="I75597" s="51"/>
      <c r="M75597" s="51"/>
    </row>
    <row r="75598" spans="9:13">
      <c r="I75598" s="51"/>
      <c r="M75598" s="51"/>
    </row>
    <row r="75599" spans="9:13">
      <c r="I75599" s="51"/>
      <c r="M75599" s="51"/>
    </row>
    <row r="75600" spans="9:13">
      <c r="I75600" s="51"/>
      <c r="M75600" s="51"/>
    </row>
    <row r="75601" spans="9:13">
      <c r="I75601" s="51"/>
      <c r="M75601" s="51"/>
    </row>
    <row r="75602" spans="9:13">
      <c r="I75602" s="51"/>
      <c r="M75602" s="51"/>
    </row>
    <row r="75603" spans="9:13">
      <c r="I75603" s="51"/>
      <c r="M75603" s="51"/>
    </row>
    <row r="75604" spans="9:13">
      <c r="I75604" s="51"/>
      <c r="M75604" s="51"/>
    </row>
    <row r="75605" spans="9:13">
      <c r="I75605" s="51"/>
      <c r="M75605" s="51"/>
    </row>
    <row r="75606" spans="9:13">
      <c r="I75606" s="51"/>
      <c r="M75606" s="51"/>
    </row>
    <row r="75607" spans="9:13">
      <c r="I75607" s="51"/>
      <c r="M75607" s="51"/>
    </row>
    <row r="75608" spans="9:13">
      <c r="I75608" s="51"/>
      <c r="M75608" s="51"/>
    </row>
    <row r="75609" spans="9:13">
      <c r="I75609" s="51"/>
      <c r="M75609" s="51"/>
    </row>
    <row r="75610" spans="9:13">
      <c r="I75610" s="51"/>
      <c r="M75610" s="51"/>
    </row>
    <row r="75611" spans="9:13">
      <c r="I75611" s="51"/>
      <c r="M75611" s="51"/>
    </row>
    <row r="75612" spans="9:13">
      <c r="I75612" s="51"/>
      <c r="M75612" s="51"/>
    </row>
    <row r="75613" spans="9:13">
      <c r="I75613" s="51"/>
      <c r="M75613" s="51"/>
    </row>
    <row r="75614" spans="9:13">
      <c r="I75614" s="51"/>
      <c r="M75614" s="51"/>
    </row>
    <row r="75615" spans="9:13">
      <c r="I75615" s="51"/>
      <c r="M75615" s="51"/>
    </row>
    <row r="75616" spans="9:13">
      <c r="I75616" s="51"/>
      <c r="M75616" s="51"/>
    </row>
    <row r="75617" spans="9:13">
      <c r="I75617" s="51"/>
      <c r="M75617" s="51"/>
    </row>
    <row r="75618" spans="9:13">
      <c r="I75618" s="51"/>
      <c r="M75618" s="51"/>
    </row>
    <row r="75619" spans="9:13">
      <c r="I75619" s="51"/>
      <c r="M75619" s="51"/>
    </row>
    <row r="75620" spans="9:13">
      <c r="I75620" s="51"/>
      <c r="M75620" s="51"/>
    </row>
    <row r="75621" spans="9:13">
      <c r="I75621" s="51"/>
      <c r="M75621" s="51"/>
    </row>
    <row r="75622" spans="9:13">
      <c r="I75622" s="51"/>
      <c r="M75622" s="51"/>
    </row>
    <row r="75623" spans="9:13">
      <c r="I75623" s="51"/>
      <c r="M75623" s="51"/>
    </row>
    <row r="75624" spans="9:13">
      <c r="I75624" s="51"/>
      <c r="M75624" s="51"/>
    </row>
    <row r="75625" spans="9:13">
      <c r="I75625" s="51"/>
      <c r="M75625" s="51"/>
    </row>
    <row r="75626" spans="9:13">
      <c r="I75626" s="51"/>
      <c r="M75626" s="51"/>
    </row>
    <row r="75627" spans="9:13">
      <c r="I75627" s="51"/>
      <c r="M75627" s="51"/>
    </row>
    <row r="75628" spans="9:13">
      <c r="I75628" s="51"/>
      <c r="M75628" s="51"/>
    </row>
    <row r="75629" spans="9:13">
      <c r="I75629" s="51"/>
      <c r="M75629" s="51"/>
    </row>
    <row r="75630" spans="9:13">
      <c r="I75630" s="51"/>
      <c r="M75630" s="51"/>
    </row>
    <row r="75631" spans="9:13">
      <c r="I75631" s="51"/>
      <c r="M75631" s="51"/>
    </row>
    <row r="75632" spans="9:13">
      <c r="I75632" s="51"/>
      <c r="M75632" s="51"/>
    </row>
    <row r="75633" spans="9:13">
      <c r="I75633" s="51"/>
      <c r="M75633" s="51"/>
    </row>
    <row r="75634" spans="9:13">
      <c r="I75634" s="51"/>
      <c r="M75634" s="51"/>
    </row>
    <row r="75635" spans="9:13">
      <c r="I75635" s="51"/>
      <c r="M75635" s="51"/>
    </row>
    <row r="75636" spans="9:13">
      <c r="I75636" s="51"/>
      <c r="M75636" s="51"/>
    </row>
    <row r="75637" spans="9:13">
      <c r="I75637" s="51"/>
      <c r="M75637" s="51"/>
    </row>
    <row r="75638" spans="9:13">
      <c r="I75638" s="51"/>
      <c r="M75638" s="51"/>
    </row>
    <row r="75639" spans="9:13">
      <c r="I75639" s="51"/>
      <c r="M75639" s="51"/>
    </row>
    <row r="75640" spans="9:13">
      <c r="I75640" s="51"/>
      <c r="M75640" s="51"/>
    </row>
    <row r="75641" spans="9:13">
      <c r="I75641" s="51"/>
      <c r="M75641" s="51"/>
    </row>
    <row r="75642" spans="9:13">
      <c r="I75642" s="51"/>
      <c r="M75642" s="51"/>
    </row>
    <row r="75643" spans="9:13">
      <c r="I75643" s="51"/>
      <c r="M75643" s="51"/>
    </row>
    <row r="75644" spans="9:13">
      <c r="I75644" s="51"/>
      <c r="M75644" s="51"/>
    </row>
    <row r="75645" spans="9:13">
      <c r="I75645" s="51"/>
      <c r="M75645" s="51"/>
    </row>
    <row r="75646" spans="9:13">
      <c r="I75646" s="51"/>
      <c r="M75646" s="51"/>
    </row>
    <row r="75647" spans="9:13">
      <c r="I75647" s="51"/>
      <c r="M75647" s="51"/>
    </row>
    <row r="75648" spans="9:13">
      <c r="I75648" s="51"/>
      <c r="M75648" s="51"/>
    </row>
    <row r="75649" spans="9:13">
      <c r="I75649" s="51"/>
      <c r="M75649" s="51"/>
    </row>
    <row r="75650" spans="9:13">
      <c r="I75650" s="51"/>
      <c r="M75650" s="51"/>
    </row>
    <row r="75651" spans="9:13">
      <c r="I75651" s="51"/>
      <c r="M75651" s="51"/>
    </row>
    <row r="75652" spans="9:13">
      <c r="I75652" s="51"/>
      <c r="M75652" s="51"/>
    </row>
    <row r="75653" spans="9:13">
      <c r="I75653" s="51"/>
      <c r="M75653" s="51"/>
    </row>
    <row r="75654" spans="9:13">
      <c r="I75654" s="51"/>
      <c r="M75654" s="51"/>
    </row>
    <row r="75655" spans="9:13">
      <c r="I75655" s="51"/>
      <c r="M75655" s="51"/>
    </row>
    <row r="75656" spans="9:13">
      <c r="I75656" s="51"/>
      <c r="M75656" s="51"/>
    </row>
    <row r="75657" spans="9:13">
      <c r="I75657" s="51"/>
      <c r="M75657" s="51"/>
    </row>
    <row r="75658" spans="9:13">
      <c r="I75658" s="51"/>
      <c r="M75658" s="51"/>
    </row>
    <row r="75659" spans="9:13">
      <c r="I75659" s="51"/>
      <c r="M75659" s="51"/>
    </row>
    <row r="75660" spans="9:13">
      <c r="I75660" s="51"/>
      <c r="M75660" s="51"/>
    </row>
    <row r="75661" spans="9:13">
      <c r="I75661" s="51"/>
      <c r="M75661" s="51"/>
    </row>
    <row r="75662" spans="9:13">
      <c r="I75662" s="51"/>
      <c r="M75662" s="51"/>
    </row>
    <row r="75663" spans="9:13">
      <c r="I75663" s="51"/>
      <c r="M75663" s="51"/>
    </row>
    <row r="75664" spans="9:13">
      <c r="I75664" s="51"/>
      <c r="M75664" s="51"/>
    </row>
    <row r="75665" spans="9:13">
      <c r="I75665" s="51"/>
      <c r="M75665" s="51"/>
    </row>
    <row r="75666" spans="9:13">
      <c r="I75666" s="51"/>
      <c r="M75666" s="51"/>
    </row>
    <row r="75667" spans="9:13">
      <c r="I75667" s="51"/>
      <c r="M75667" s="51"/>
    </row>
    <row r="75668" spans="9:13">
      <c r="I75668" s="51"/>
      <c r="M75668" s="51"/>
    </row>
    <row r="75669" spans="9:13">
      <c r="I75669" s="51"/>
      <c r="M75669" s="51"/>
    </row>
    <row r="75670" spans="9:13">
      <c r="I75670" s="51"/>
      <c r="M75670" s="51"/>
    </row>
    <row r="75671" spans="9:13">
      <c r="I75671" s="51"/>
      <c r="M75671" s="51"/>
    </row>
    <row r="75672" spans="9:13">
      <c r="I75672" s="51"/>
      <c r="M75672" s="51"/>
    </row>
    <row r="75673" spans="9:13">
      <c r="I75673" s="51"/>
      <c r="M75673" s="51"/>
    </row>
    <row r="75674" spans="9:13">
      <c r="I75674" s="51"/>
      <c r="M75674" s="51"/>
    </row>
    <row r="75675" spans="9:13">
      <c r="I75675" s="51"/>
      <c r="M75675" s="51"/>
    </row>
    <row r="75676" spans="9:13">
      <c r="I75676" s="51"/>
      <c r="M75676" s="51"/>
    </row>
    <row r="75677" spans="9:13">
      <c r="I75677" s="51"/>
      <c r="M75677" s="51"/>
    </row>
    <row r="75678" spans="9:13">
      <c r="I75678" s="51"/>
      <c r="M75678" s="51"/>
    </row>
    <row r="75679" spans="9:13">
      <c r="I75679" s="51"/>
      <c r="M75679" s="51"/>
    </row>
    <row r="75680" spans="9:13">
      <c r="I75680" s="51"/>
      <c r="M75680" s="51"/>
    </row>
    <row r="75681" spans="9:13">
      <c r="I75681" s="51"/>
      <c r="M75681" s="51"/>
    </row>
    <row r="75682" spans="9:13">
      <c r="I75682" s="51"/>
      <c r="M75682" s="51"/>
    </row>
    <row r="75683" spans="9:13">
      <c r="I75683" s="51"/>
      <c r="M75683" s="51"/>
    </row>
    <row r="75684" spans="9:13">
      <c r="I75684" s="51"/>
      <c r="M75684" s="51"/>
    </row>
    <row r="75685" spans="9:13">
      <c r="I75685" s="51"/>
      <c r="M75685" s="51"/>
    </row>
    <row r="75686" spans="9:13">
      <c r="I75686" s="51"/>
      <c r="M75686" s="51"/>
    </row>
    <row r="75687" spans="9:13">
      <c r="I75687" s="51"/>
      <c r="M75687" s="51"/>
    </row>
    <row r="75688" spans="9:13">
      <c r="I75688" s="51"/>
      <c r="M75688" s="51"/>
    </row>
    <row r="75689" spans="9:13">
      <c r="I75689" s="51"/>
      <c r="M75689" s="51"/>
    </row>
    <row r="75690" spans="9:13">
      <c r="I75690" s="51"/>
      <c r="M75690" s="51"/>
    </row>
    <row r="75691" spans="9:13">
      <c r="I75691" s="51"/>
      <c r="M75691" s="51"/>
    </row>
    <row r="75692" spans="9:13">
      <c r="I75692" s="51"/>
      <c r="M75692" s="51"/>
    </row>
    <row r="75693" spans="9:13">
      <c r="I75693" s="51"/>
      <c r="M75693" s="51"/>
    </row>
    <row r="75694" spans="9:13">
      <c r="I75694" s="51"/>
      <c r="M75694" s="51"/>
    </row>
    <row r="75695" spans="9:13">
      <c r="I75695" s="51"/>
      <c r="M75695" s="51"/>
    </row>
    <row r="75696" spans="9:13">
      <c r="I75696" s="51"/>
      <c r="M75696" s="51"/>
    </row>
    <row r="75697" spans="9:13">
      <c r="I75697" s="51"/>
      <c r="M75697" s="51"/>
    </row>
    <row r="75698" spans="9:13">
      <c r="I75698" s="51"/>
      <c r="M75698" s="51"/>
    </row>
    <row r="75699" spans="9:13">
      <c r="I75699" s="51"/>
      <c r="M75699" s="51"/>
    </row>
    <row r="75700" spans="9:13">
      <c r="I75700" s="51"/>
      <c r="M75700" s="51"/>
    </row>
    <row r="75701" spans="9:13">
      <c r="I75701" s="51"/>
      <c r="M75701" s="51"/>
    </row>
    <row r="75702" spans="9:13">
      <c r="I75702" s="51"/>
      <c r="M75702" s="51"/>
    </row>
    <row r="75703" spans="9:13">
      <c r="I75703" s="51"/>
      <c r="M75703" s="51"/>
    </row>
    <row r="75704" spans="9:13">
      <c r="I75704" s="51"/>
      <c r="M75704" s="51"/>
    </row>
    <row r="75705" spans="9:13">
      <c r="I75705" s="51"/>
      <c r="M75705" s="51"/>
    </row>
    <row r="75706" spans="9:13">
      <c r="I75706" s="51"/>
      <c r="M75706" s="51"/>
    </row>
    <row r="75707" spans="9:13">
      <c r="I75707" s="51"/>
      <c r="M75707" s="51"/>
    </row>
    <row r="75708" spans="9:13">
      <c r="I75708" s="51"/>
      <c r="M75708" s="51"/>
    </row>
    <row r="75709" spans="9:13">
      <c r="I75709" s="51"/>
      <c r="M75709" s="51"/>
    </row>
    <row r="75710" spans="9:13">
      <c r="I75710" s="51"/>
      <c r="M75710" s="51"/>
    </row>
    <row r="75711" spans="9:13">
      <c r="I75711" s="51"/>
      <c r="M75711" s="51"/>
    </row>
    <row r="75712" spans="9:13">
      <c r="I75712" s="51"/>
      <c r="M75712" s="51"/>
    </row>
    <row r="75713" spans="9:13">
      <c r="I75713" s="51"/>
      <c r="M75713" s="51"/>
    </row>
    <row r="75714" spans="9:13">
      <c r="I75714" s="51"/>
      <c r="M75714" s="51"/>
    </row>
    <row r="75715" spans="9:13">
      <c r="I75715" s="51"/>
      <c r="M75715" s="51"/>
    </row>
    <row r="75716" spans="9:13">
      <c r="I75716" s="51"/>
      <c r="M75716" s="51"/>
    </row>
    <row r="75717" spans="9:13">
      <c r="I75717" s="51"/>
      <c r="M75717" s="51"/>
    </row>
    <row r="75718" spans="9:13">
      <c r="I75718" s="51"/>
      <c r="M75718" s="51"/>
    </row>
    <row r="75719" spans="9:13">
      <c r="I75719" s="51"/>
      <c r="M75719" s="51"/>
    </row>
    <row r="75720" spans="9:13">
      <c r="I75720" s="51"/>
      <c r="M75720" s="51"/>
    </row>
    <row r="75721" spans="9:13">
      <c r="I75721" s="51"/>
      <c r="M75721" s="51"/>
    </row>
    <row r="75722" spans="9:13">
      <c r="I75722" s="51"/>
      <c r="M75722" s="51"/>
    </row>
    <row r="75723" spans="9:13">
      <c r="I75723" s="51"/>
      <c r="M75723" s="51"/>
    </row>
    <row r="75724" spans="9:13">
      <c r="I75724" s="51"/>
      <c r="M75724" s="51"/>
    </row>
    <row r="75725" spans="9:13">
      <c r="I75725" s="51"/>
      <c r="M75725" s="51"/>
    </row>
    <row r="75726" spans="9:13">
      <c r="I75726" s="51"/>
      <c r="M75726" s="51"/>
    </row>
    <row r="75727" spans="9:13">
      <c r="I75727" s="51"/>
      <c r="M75727" s="51"/>
    </row>
    <row r="75728" spans="9:13">
      <c r="I75728" s="51"/>
      <c r="M75728" s="51"/>
    </row>
    <row r="75729" spans="9:13">
      <c r="I75729" s="51"/>
      <c r="M75729" s="51"/>
    </row>
    <row r="75730" spans="9:13">
      <c r="I75730" s="51"/>
      <c r="M75730" s="51"/>
    </row>
    <row r="75731" spans="9:13">
      <c r="I75731" s="51"/>
      <c r="M75731" s="51"/>
    </row>
    <row r="75732" spans="9:13">
      <c r="I75732" s="51"/>
      <c r="M75732" s="51"/>
    </row>
    <row r="75733" spans="9:13">
      <c r="I75733" s="51"/>
      <c r="M75733" s="51"/>
    </row>
    <row r="75734" spans="9:13">
      <c r="I75734" s="51"/>
      <c r="M75734" s="51"/>
    </row>
    <row r="75735" spans="9:13">
      <c r="I75735" s="51"/>
      <c r="M75735" s="51"/>
    </row>
    <row r="75736" spans="9:13">
      <c r="I75736" s="51"/>
      <c r="M75736" s="51"/>
    </row>
    <row r="75737" spans="9:13">
      <c r="I75737" s="51"/>
      <c r="M75737" s="51"/>
    </row>
    <row r="75738" spans="9:13">
      <c r="I75738" s="51"/>
      <c r="M75738" s="51"/>
    </row>
    <row r="75739" spans="9:13">
      <c r="I75739" s="51"/>
      <c r="M75739" s="51"/>
    </row>
    <row r="75740" spans="9:13">
      <c r="I75740" s="51"/>
      <c r="M75740" s="51"/>
    </row>
    <row r="75741" spans="9:13">
      <c r="I75741" s="51"/>
      <c r="M75741" s="51"/>
    </row>
    <row r="75742" spans="9:13">
      <c r="I75742" s="51"/>
      <c r="M75742" s="51"/>
    </row>
    <row r="75743" spans="9:13">
      <c r="I75743" s="51"/>
      <c r="M75743" s="51"/>
    </row>
    <row r="75744" spans="9:13">
      <c r="I75744" s="51"/>
      <c r="M75744" s="51"/>
    </row>
    <row r="75745" spans="9:13">
      <c r="I75745" s="51"/>
      <c r="M75745" s="51"/>
    </row>
    <row r="75746" spans="9:13">
      <c r="I75746" s="51"/>
      <c r="M75746" s="51"/>
    </row>
    <row r="75747" spans="9:13">
      <c r="I75747" s="51"/>
      <c r="M75747" s="51"/>
    </row>
    <row r="75748" spans="9:13">
      <c r="I75748" s="51"/>
      <c r="M75748" s="51"/>
    </row>
    <row r="75749" spans="9:13">
      <c r="I75749" s="51"/>
      <c r="M75749" s="51"/>
    </row>
    <row r="75750" spans="9:13">
      <c r="I75750" s="51"/>
      <c r="M75750" s="51"/>
    </row>
    <row r="75751" spans="9:13">
      <c r="I75751" s="51"/>
      <c r="M75751" s="51"/>
    </row>
    <row r="75752" spans="9:13">
      <c r="I75752" s="51"/>
      <c r="M75752" s="51"/>
    </row>
    <row r="75753" spans="9:13">
      <c r="I75753" s="51"/>
      <c r="M75753" s="51"/>
    </row>
    <row r="75754" spans="9:13">
      <c r="I75754" s="51"/>
      <c r="M75754" s="51"/>
    </row>
    <row r="75755" spans="9:13">
      <c r="I75755" s="51"/>
      <c r="M75755" s="51"/>
    </row>
    <row r="75756" spans="9:13">
      <c r="I75756" s="51"/>
      <c r="M75756" s="51"/>
    </row>
    <row r="75757" spans="9:13">
      <c r="I75757" s="51"/>
      <c r="M75757" s="51"/>
    </row>
    <row r="75758" spans="9:13">
      <c r="I75758" s="51"/>
      <c r="M75758" s="51"/>
    </row>
    <row r="75759" spans="9:13">
      <c r="I75759" s="51"/>
      <c r="M75759" s="51"/>
    </row>
    <row r="75760" spans="9:13">
      <c r="I75760" s="51"/>
      <c r="M75760" s="51"/>
    </row>
    <row r="75761" spans="9:13">
      <c r="I75761" s="51"/>
      <c r="M75761" s="51"/>
    </row>
    <row r="75762" spans="9:13">
      <c r="I75762" s="51"/>
      <c r="M75762" s="51"/>
    </row>
    <row r="75763" spans="9:13">
      <c r="I75763" s="51"/>
      <c r="M75763" s="51"/>
    </row>
    <row r="75764" spans="9:13">
      <c r="I75764" s="51"/>
      <c r="M75764" s="51"/>
    </row>
    <row r="75765" spans="9:13">
      <c r="I75765" s="51"/>
      <c r="M75765" s="51"/>
    </row>
    <row r="75766" spans="9:13">
      <c r="I75766" s="51"/>
      <c r="M75766" s="51"/>
    </row>
    <row r="75767" spans="9:13">
      <c r="I75767" s="51"/>
      <c r="M75767" s="51"/>
    </row>
    <row r="75768" spans="9:13">
      <c r="I75768" s="51"/>
      <c r="M75768" s="51"/>
    </row>
    <row r="75769" spans="9:13">
      <c r="I75769" s="51"/>
      <c r="M75769" s="51"/>
    </row>
    <row r="75770" spans="9:13">
      <c r="I75770" s="51"/>
      <c r="M75770" s="51"/>
    </row>
    <row r="75771" spans="9:13">
      <c r="I75771" s="51"/>
      <c r="M75771" s="51"/>
    </row>
    <row r="75772" spans="9:13">
      <c r="I75772" s="51"/>
      <c r="M75772" s="51"/>
    </row>
    <row r="75773" spans="9:13">
      <c r="I75773" s="51"/>
      <c r="M75773" s="51"/>
    </row>
    <row r="75774" spans="9:13">
      <c r="I75774" s="51"/>
      <c r="M75774" s="51"/>
    </row>
    <row r="75775" spans="9:13">
      <c r="I75775" s="51"/>
      <c r="M75775" s="51"/>
    </row>
    <row r="75776" spans="9:13">
      <c r="I75776" s="51"/>
      <c r="M75776" s="51"/>
    </row>
    <row r="75777" spans="9:13">
      <c r="I75777" s="51"/>
      <c r="M75777" s="51"/>
    </row>
    <row r="75778" spans="9:13">
      <c r="I75778" s="51"/>
      <c r="M75778" s="51"/>
    </row>
    <row r="75779" spans="9:13">
      <c r="I75779" s="51"/>
      <c r="M75779" s="51"/>
    </row>
    <row r="75780" spans="9:13">
      <c r="I75780" s="51"/>
      <c r="M75780" s="51"/>
    </row>
    <row r="75781" spans="9:13">
      <c r="I75781" s="51"/>
      <c r="M75781" s="51"/>
    </row>
    <row r="75782" spans="9:13">
      <c r="I75782" s="51"/>
      <c r="M75782" s="51"/>
    </row>
    <row r="75783" spans="9:13">
      <c r="I75783" s="51"/>
      <c r="M75783" s="51"/>
    </row>
    <row r="75784" spans="9:13">
      <c r="I75784" s="51"/>
      <c r="M75784" s="51"/>
    </row>
    <row r="75785" spans="9:13">
      <c r="I75785" s="51"/>
      <c r="M75785" s="51"/>
    </row>
    <row r="75786" spans="9:13">
      <c r="I75786" s="51"/>
      <c r="M75786" s="51"/>
    </row>
    <row r="75787" spans="9:13">
      <c r="I75787" s="51"/>
      <c r="M75787" s="51"/>
    </row>
    <row r="75788" spans="9:13">
      <c r="I75788" s="51"/>
      <c r="M75788" s="51"/>
    </row>
    <row r="75789" spans="9:13">
      <c r="I75789" s="51"/>
      <c r="M75789" s="51"/>
    </row>
    <row r="75790" spans="9:13">
      <c r="I75790" s="51"/>
      <c r="M75790" s="51"/>
    </row>
    <row r="75791" spans="9:13">
      <c r="I75791" s="51"/>
      <c r="M75791" s="51"/>
    </row>
    <row r="75792" spans="9:13">
      <c r="I75792" s="51"/>
      <c r="M75792" s="51"/>
    </row>
    <row r="75793" spans="9:13">
      <c r="I75793" s="51"/>
      <c r="M75793" s="51"/>
    </row>
    <row r="75794" spans="9:13">
      <c r="I75794" s="51"/>
      <c r="M75794" s="51"/>
    </row>
    <row r="75795" spans="9:13">
      <c r="I75795" s="51"/>
      <c r="M75795" s="51"/>
    </row>
    <row r="75796" spans="9:13">
      <c r="I75796" s="51"/>
      <c r="M75796" s="51"/>
    </row>
    <row r="75797" spans="9:13">
      <c r="I75797" s="51"/>
      <c r="M75797" s="51"/>
    </row>
    <row r="75798" spans="9:13">
      <c r="I75798" s="51"/>
      <c r="M75798" s="51"/>
    </row>
    <row r="75799" spans="9:13">
      <c r="I75799" s="51"/>
      <c r="M75799" s="51"/>
    </row>
    <row r="75800" spans="9:13">
      <c r="I75800" s="51"/>
      <c r="M75800" s="51"/>
    </row>
    <row r="75801" spans="9:13">
      <c r="I75801" s="51"/>
      <c r="M75801" s="51"/>
    </row>
    <row r="75802" spans="9:13">
      <c r="I75802" s="51"/>
      <c r="M75802" s="51"/>
    </row>
    <row r="75803" spans="9:13">
      <c r="I75803" s="51"/>
      <c r="M75803" s="51"/>
    </row>
    <row r="75804" spans="9:13">
      <c r="I75804" s="51"/>
      <c r="M75804" s="51"/>
    </row>
    <row r="75805" spans="9:13">
      <c r="I75805" s="51"/>
      <c r="M75805" s="51"/>
    </row>
    <row r="75806" spans="9:13">
      <c r="I75806" s="51"/>
      <c r="M75806" s="51"/>
    </row>
    <row r="75807" spans="9:13">
      <c r="I75807" s="51"/>
      <c r="M75807" s="51"/>
    </row>
    <row r="75808" spans="9:13">
      <c r="I75808" s="51"/>
      <c r="M75808" s="51"/>
    </row>
    <row r="75809" spans="9:13">
      <c r="I75809" s="51"/>
      <c r="M75809" s="51"/>
    </row>
    <row r="75810" spans="9:13">
      <c r="I75810" s="51"/>
      <c r="M75810" s="51"/>
    </row>
    <row r="75811" spans="9:13">
      <c r="I75811" s="51"/>
      <c r="M75811" s="51"/>
    </row>
    <row r="75812" spans="9:13">
      <c r="I75812" s="51"/>
      <c r="M75812" s="51"/>
    </row>
    <row r="75813" spans="9:13">
      <c r="I75813" s="51"/>
      <c r="M75813" s="51"/>
    </row>
    <row r="75814" spans="9:13">
      <c r="I75814" s="51"/>
      <c r="M75814" s="51"/>
    </row>
    <row r="75815" spans="9:13">
      <c r="I75815" s="51"/>
      <c r="M75815" s="51"/>
    </row>
    <row r="75816" spans="9:13">
      <c r="I75816" s="51"/>
      <c r="M75816" s="51"/>
    </row>
    <row r="75817" spans="9:13">
      <c r="I75817" s="51"/>
      <c r="M75817" s="51"/>
    </row>
    <row r="75818" spans="9:13">
      <c r="I75818" s="51"/>
      <c r="M75818" s="51"/>
    </row>
    <row r="75819" spans="9:13">
      <c r="I75819" s="51"/>
      <c r="M75819" s="51"/>
    </row>
    <row r="75820" spans="9:13">
      <c r="I75820" s="51"/>
      <c r="M75820" s="51"/>
    </row>
    <row r="75821" spans="9:13">
      <c r="I75821" s="51"/>
      <c r="M75821" s="51"/>
    </row>
    <row r="75822" spans="9:13">
      <c r="I75822" s="51"/>
      <c r="M75822" s="51"/>
    </row>
    <row r="75823" spans="9:13">
      <c r="I75823" s="51"/>
      <c r="M75823" s="51"/>
    </row>
    <row r="75824" spans="9:13">
      <c r="I75824" s="51"/>
      <c r="M75824" s="51"/>
    </row>
    <row r="75825" spans="9:13">
      <c r="I75825" s="51"/>
      <c r="M75825" s="51"/>
    </row>
    <row r="75826" spans="9:13">
      <c r="I75826" s="51"/>
      <c r="M75826" s="51"/>
    </row>
    <row r="75827" spans="9:13">
      <c r="I75827" s="51"/>
      <c r="M75827" s="51"/>
    </row>
    <row r="75828" spans="9:13">
      <c r="I75828" s="51"/>
      <c r="M75828" s="51"/>
    </row>
    <row r="75829" spans="9:13">
      <c r="I75829" s="51"/>
      <c r="M75829" s="51"/>
    </row>
    <row r="75830" spans="9:13">
      <c r="I75830" s="51"/>
      <c r="M75830" s="51"/>
    </row>
    <row r="75831" spans="9:13">
      <c r="I75831" s="51"/>
      <c r="M75831" s="51"/>
    </row>
    <row r="75832" spans="9:13">
      <c r="I75832" s="51"/>
      <c r="M75832" s="51"/>
    </row>
    <row r="75833" spans="9:13">
      <c r="I75833" s="51"/>
      <c r="M75833" s="51"/>
    </row>
    <row r="75834" spans="9:13">
      <c r="I75834" s="51"/>
      <c r="M75834" s="51"/>
    </row>
    <row r="75835" spans="9:13">
      <c r="I75835" s="51"/>
      <c r="M75835" s="51"/>
    </row>
    <row r="75836" spans="9:13">
      <c r="I75836" s="51"/>
      <c r="M75836" s="51"/>
    </row>
    <row r="75837" spans="9:13">
      <c r="I75837" s="51"/>
      <c r="M75837" s="51"/>
    </row>
    <row r="75838" spans="9:13">
      <c r="I75838" s="51"/>
      <c r="M75838" s="51"/>
    </row>
    <row r="75839" spans="9:13">
      <c r="I75839" s="51"/>
      <c r="M75839" s="51"/>
    </row>
    <row r="75840" spans="9:13">
      <c r="I75840" s="51"/>
      <c r="M75840" s="51"/>
    </row>
    <row r="75841" spans="9:13">
      <c r="I75841" s="51"/>
      <c r="M75841" s="51"/>
    </row>
    <row r="75842" spans="9:13">
      <c r="I75842" s="51"/>
      <c r="M75842" s="51"/>
    </row>
    <row r="75843" spans="9:13">
      <c r="I75843" s="51"/>
      <c r="M75843" s="51"/>
    </row>
    <row r="75844" spans="9:13">
      <c r="I75844" s="51"/>
      <c r="M75844" s="51"/>
    </row>
    <row r="75845" spans="9:13">
      <c r="I75845" s="51"/>
      <c r="M75845" s="51"/>
    </row>
    <row r="75846" spans="9:13">
      <c r="I75846" s="51"/>
      <c r="M75846" s="51"/>
    </row>
    <row r="75847" spans="9:13">
      <c r="I75847" s="51"/>
      <c r="M75847" s="51"/>
    </row>
    <row r="75848" spans="9:13">
      <c r="I75848" s="51"/>
      <c r="M75848" s="51"/>
    </row>
    <row r="75849" spans="9:13">
      <c r="I75849" s="51"/>
      <c r="M75849" s="51"/>
    </row>
    <row r="75850" spans="9:13">
      <c r="I75850" s="51"/>
      <c r="M75850" s="51"/>
    </row>
    <row r="75851" spans="9:13">
      <c r="I75851" s="51"/>
      <c r="M75851" s="51"/>
    </row>
    <row r="75852" spans="9:13">
      <c r="I75852" s="51"/>
      <c r="M75852" s="51"/>
    </row>
    <row r="75853" spans="9:13">
      <c r="I75853" s="51"/>
      <c r="M75853" s="51"/>
    </row>
    <row r="75854" spans="9:13">
      <c r="I75854" s="51"/>
      <c r="M75854" s="51"/>
    </row>
    <row r="75855" spans="9:13">
      <c r="I75855" s="51"/>
      <c r="M75855" s="51"/>
    </row>
    <row r="75856" spans="9:13">
      <c r="I75856" s="51"/>
      <c r="M75856" s="51"/>
    </row>
    <row r="75857" spans="9:13">
      <c r="I75857" s="51"/>
      <c r="M75857" s="51"/>
    </row>
    <row r="75858" spans="9:13">
      <c r="I75858" s="51"/>
      <c r="M75858" s="51"/>
    </row>
    <row r="75859" spans="9:13">
      <c r="I75859" s="51"/>
      <c r="M75859" s="51"/>
    </row>
    <row r="75860" spans="9:13">
      <c r="I75860" s="51"/>
      <c r="M75860" s="51"/>
    </row>
    <row r="75861" spans="9:13">
      <c r="I75861" s="51"/>
      <c r="M75861" s="51"/>
    </row>
    <row r="75862" spans="9:13">
      <c r="I75862" s="51"/>
      <c r="M75862" s="51"/>
    </row>
    <row r="75863" spans="9:13">
      <c r="I75863" s="51"/>
      <c r="M75863" s="51"/>
    </row>
    <row r="75864" spans="9:13">
      <c r="I75864" s="51"/>
      <c r="M75864" s="51"/>
    </row>
    <row r="75865" spans="9:13">
      <c r="I75865" s="51"/>
      <c r="M75865" s="51"/>
    </row>
    <row r="75866" spans="9:13">
      <c r="I75866" s="51"/>
      <c r="M75866" s="51"/>
    </row>
    <row r="75867" spans="9:13">
      <c r="I75867" s="51"/>
      <c r="M75867" s="51"/>
    </row>
    <row r="75868" spans="9:13">
      <c r="I75868" s="51"/>
      <c r="M75868" s="51"/>
    </row>
    <row r="75869" spans="9:13">
      <c r="I75869" s="51"/>
      <c r="M75869" s="51"/>
    </row>
    <row r="75870" spans="9:13">
      <c r="I75870" s="51"/>
      <c r="M75870" s="51"/>
    </row>
    <row r="75871" spans="9:13">
      <c r="I75871" s="51"/>
      <c r="M75871" s="51"/>
    </row>
    <row r="75872" spans="9:13">
      <c r="I75872" s="51"/>
      <c r="M75872" s="51"/>
    </row>
    <row r="75873" spans="9:13">
      <c r="I75873" s="51"/>
      <c r="M75873" s="51"/>
    </row>
    <row r="75874" spans="9:13">
      <c r="I75874" s="51"/>
      <c r="M75874" s="51"/>
    </row>
    <row r="75875" spans="9:13">
      <c r="I75875" s="51"/>
      <c r="M75875" s="51"/>
    </row>
    <row r="75876" spans="9:13">
      <c r="I75876" s="51"/>
      <c r="M75876" s="51"/>
    </row>
    <row r="75877" spans="9:13">
      <c r="I75877" s="51"/>
      <c r="M75877" s="51"/>
    </row>
    <row r="75878" spans="9:13">
      <c r="I75878" s="51"/>
      <c r="M75878" s="51"/>
    </row>
    <row r="75879" spans="9:13">
      <c r="I75879" s="51"/>
      <c r="M75879" s="51"/>
    </row>
    <row r="75880" spans="9:13">
      <c r="I75880" s="51"/>
      <c r="M75880" s="51"/>
    </row>
    <row r="75881" spans="9:13">
      <c r="I75881" s="51"/>
      <c r="M75881" s="51"/>
    </row>
    <row r="75882" spans="9:13">
      <c r="I75882" s="51"/>
      <c r="M75882" s="51"/>
    </row>
    <row r="75883" spans="9:13">
      <c r="I75883" s="51"/>
      <c r="M75883" s="51"/>
    </row>
    <row r="75884" spans="9:13">
      <c r="I75884" s="51"/>
      <c r="M75884" s="51"/>
    </row>
    <row r="75885" spans="9:13">
      <c r="I75885" s="51"/>
      <c r="M75885" s="51"/>
    </row>
    <row r="75886" spans="9:13">
      <c r="I75886" s="51"/>
      <c r="M75886" s="51"/>
    </row>
    <row r="75887" spans="9:13">
      <c r="I75887" s="51"/>
      <c r="M75887" s="51"/>
    </row>
    <row r="75888" spans="9:13">
      <c r="I75888" s="51"/>
      <c r="M75888" s="51"/>
    </row>
    <row r="75889" spans="9:13">
      <c r="I75889" s="51"/>
      <c r="M75889" s="51"/>
    </row>
    <row r="75890" spans="9:13">
      <c r="I75890" s="51"/>
      <c r="M75890" s="51"/>
    </row>
    <row r="75891" spans="9:13">
      <c r="I75891" s="51"/>
      <c r="M75891" s="51"/>
    </row>
    <row r="75892" spans="9:13">
      <c r="I75892" s="51"/>
      <c r="M75892" s="51"/>
    </row>
    <row r="75893" spans="9:13">
      <c r="I75893" s="51"/>
      <c r="M75893" s="51"/>
    </row>
    <row r="75894" spans="9:13">
      <c r="I75894" s="51"/>
      <c r="M75894" s="51"/>
    </row>
    <row r="75895" spans="9:13">
      <c r="I75895" s="51"/>
      <c r="M75895" s="51"/>
    </row>
    <row r="75896" spans="9:13">
      <c r="I75896" s="51"/>
      <c r="M75896" s="51"/>
    </row>
    <row r="75897" spans="9:13">
      <c r="I75897" s="51"/>
      <c r="M75897" s="51"/>
    </row>
    <row r="75898" spans="9:13">
      <c r="I75898" s="51"/>
      <c r="M75898" s="51"/>
    </row>
    <row r="75899" spans="9:13">
      <c r="I75899" s="51"/>
      <c r="M75899" s="51"/>
    </row>
    <row r="75900" spans="9:13">
      <c r="I75900" s="51"/>
      <c r="M75900" s="51"/>
    </row>
    <row r="75901" spans="9:13">
      <c r="I75901" s="51"/>
      <c r="M75901" s="51"/>
    </row>
    <row r="75902" spans="9:13">
      <c r="I75902" s="51"/>
      <c r="M75902" s="51"/>
    </row>
    <row r="75903" spans="9:13">
      <c r="I75903" s="51"/>
      <c r="M75903" s="51"/>
    </row>
    <row r="75904" spans="9:13">
      <c r="I75904" s="51"/>
      <c r="M75904" s="51"/>
    </row>
    <row r="75905" spans="9:13">
      <c r="I75905" s="51"/>
      <c r="M75905" s="51"/>
    </row>
    <row r="75906" spans="9:13">
      <c r="I75906" s="51"/>
      <c r="M75906" s="51"/>
    </row>
    <row r="75907" spans="9:13">
      <c r="I75907" s="51"/>
      <c r="M75907" s="51"/>
    </row>
    <row r="75908" spans="9:13">
      <c r="I75908" s="51"/>
      <c r="M75908" s="51"/>
    </row>
    <row r="75909" spans="9:13">
      <c r="I75909" s="51"/>
      <c r="M75909" s="51"/>
    </row>
    <row r="75910" spans="9:13">
      <c r="I75910" s="51"/>
      <c r="M75910" s="51"/>
    </row>
    <row r="75911" spans="9:13">
      <c r="I75911" s="51"/>
      <c r="M75911" s="51"/>
    </row>
    <row r="75912" spans="9:13">
      <c r="I75912" s="51"/>
      <c r="M75912" s="51"/>
    </row>
    <row r="75913" spans="9:13">
      <c r="I75913" s="51"/>
      <c r="M75913" s="51"/>
    </row>
    <row r="75914" spans="9:13">
      <c r="I75914" s="51"/>
      <c r="M75914" s="51"/>
    </row>
    <row r="75915" spans="9:13">
      <c r="I75915" s="51"/>
      <c r="M75915" s="51"/>
    </row>
    <row r="75916" spans="9:13">
      <c r="I75916" s="51"/>
      <c r="M75916" s="51"/>
    </row>
    <row r="75917" spans="9:13">
      <c r="I75917" s="51"/>
      <c r="M75917" s="51"/>
    </row>
    <row r="75918" spans="9:13">
      <c r="I75918" s="51"/>
      <c r="M75918" s="51"/>
    </row>
    <row r="75919" spans="9:13">
      <c r="I75919" s="51"/>
      <c r="M75919" s="51"/>
    </row>
    <row r="75920" spans="9:13">
      <c r="I75920" s="51"/>
      <c r="M75920" s="51"/>
    </row>
    <row r="75921" spans="9:13">
      <c r="I75921" s="51"/>
      <c r="M75921" s="51"/>
    </row>
    <row r="75922" spans="9:13">
      <c r="I75922" s="51"/>
      <c r="M75922" s="51"/>
    </row>
    <row r="75923" spans="9:13">
      <c r="I75923" s="51"/>
      <c r="M75923" s="51"/>
    </row>
    <row r="75924" spans="9:13">
      <c r="I75924" s="51"/>
      <c r="M75924" s="51"/>
    </row>
    <row r="75925" spans="9:13">
      <c r="I75925" s="51"/>
      <c r="M75925" s="51"/>
    </row>
    <row r="75926" spans="9:13">
      <c r="I75926" s="51"/>
      <c r="M75926" s="51"/>
    </row>
    <row r="75927" spans="9:13">
      <c r="I75927" s="51"/>
      <c r="M75927" s="51"/>
    </row>
    <row r="75928" spans="9:13">
      <c r="I75928" s="51"/>
      <c r="M75928" s="51"/>
    </row>
    <row r="75929" spans="9:13">
      <c r="I75929" s="51"/>
      <c r="M75929" s="51"/>
    </row>
    <row r="75930" spans="9:13">
      <c r="I75930" s="51"/>
      <c r="M75930" s="51"/>
    </row>
    <row r="75931" spans="9:13">
      <c r="I75931" s="51"/>
      <c r="M75931" s="51"/>
    </row>
    <row r="75932" spans="9:13">
      <c r="I75932" s="51"/>
      <c r="M75932" s="51"/>
    </row>
    <row r="75933" spans="9:13">
      <c r="I75933" s="51"/>
      <c r="M75933" s="51"/>
    </row>
    <row r="75934" spans="9:13">
      <c r="I75934" s="51"/>
      <c r="M75934" s="51"/>
    </row>
    <row r="75935" spans="9:13">
      <c r="I75935" s="51"/>
      <c r="M75935" s="51"/>
    </row>
    <row r="75936" spans="9:13">
      <c r="I75936" s="51"/>
      <c r="M75936" s="51"/>
    </row>
    <row r="75937" spans="9:13">
      <c r="I75937" s="51"/>
      <c r="M75937" s="51"/>
    </row>
    <row r="75938" spans="9:13">
      <c r="I75938" s="51"/>
      <c r="M75938" s="51"/>
    </row>
    <row r="75939" spans="9:13">
      <c r="I75939" s="51"/>
      <c r="M75939" s="51"/>
    </row>
    <row r="75940" spans="9:13">
      <c r="I75940" s="51"/>
      <c r="M75940" s="51"/>
    </row>
    <row r="75941" spans="9:13">
      <c r="I75941" s="51"/>
      <c r="M75941" s="51"/>
    </row>
    <row r="75942" spans="9:13">
      <c r="I75942" s="51"/>
      <c r="M75942" s="51"/>
    </row>
    <row r="75943" spans="9:13">
      <c r="I75943" s="51"/>
      <c r="M75943" s="51"/>
    </row>
    <row r="75944" spans="9:13">
      <c r="I75944" s="51"/>
      <c r="M75944" s="51"/>
    </row>
    <row r="75945" spans="9:13">
      <c r="I75945" s="51"/>
      <c r="M75945" s="51"/>
    </row>
    <row r="75946" spans="9:13">
      <c r="I75946" s="51"/>
      <c r="M75946" s="51"/>
    </row>
    <row r="75947" spans="9:13">
      <c r="I75947" s="51"/>
      <c r="M75947" s="51"/>
    </row>
    <row r="75948" spans="9:13">
      <c r="I75948" s="51"/>
      <c r="M75948" s="51"/>
    </row>
    <row r="75949" spans="9:13">
      <c r="I75949" s="51"/>
      <c r="M75949" s="51"/>
    </row>
    <row r="75950" spans="9:13">
      <c r="I75950" s="51"/>
      <c r="M75950" s="51"/>
    </row>
    <row r="75951" spans="9:13">
      <c r="I75951" s="51"/>
      <c r="M75951" s="51"/>
    </row>
    <row r="75952" spans="9:13">
      <c r="I75952" s="51"/>
      <c r="M75952" s="51"/>
    </row>
    <row r="75953" spans="9:13">
      <c r="I75953" s="51"/>
      <c r="M75953" s="51"/>
    </row>
    <row r="75954" spans="9:13">
      <c r="I75954" s="51"/>
      <c r="M75954" s="51"/>
    </row>
    <row r="75955" spans="9:13">
      <c r="I75955" s="51"/>
      <c r="M75955" s="51"/>
    </row>
    <row r="75956" spans="9:13">
      <c r="I75956" s="51"/>
      <c r="M75956" s="51"/>
    </row>
    <row r="75957" spans="9:13">
      <c r="I75957" s="51"/>
      <c r="M75957" s="51"/>
    </row>
    <row r="75958" spans="9:13">
      <c r="I75958" s="51"/>
      <c r="M75958" s="51"/>
    </row>
    <row r="75959" spans="9:13">
      <c r="I75959" s="51"/>
      <c r="M75959" s="51"/>
    </row>
    <row r="75960" spans="9:13">
      <c r="I75960" s="51"/>
      <c r="M75960" s="51"/>
    </row>
    <row r="75961" spans="9:13">
      <c r="I75961" s="51"/>
      <c r="M75961" s="51"/>
    </row>
    <row r="75962" spans="9:13">
      <c r="I75962" s="51"/>
      <c r="M75962" s="51"/>
    </row>
    <row r="75963" spans="9:13">
      <c r="I75963" s="51"/>
      <c r="M75963" s="51"/>
    </row>
    <row r="75964" spans="9:13">
      <c r="I75964" s="51"/>
      <c r="M75964" s="51"/>
    </row>
    <row r="75965" spans="9:13">
      <c r="I75965" s="51"/>
      <c r="M75965" s="51"/>
    </row>
    <row r="75966" spans="9:13">
      <c r="I75966" s="51"/>
      <c r="M75966" s="51"/>
    </row>
    <row r="75967" spans="9:13">
      <c r="I75967" s="51"/>
      <c r="M75967" s="51"/>
    </row>
    <row r="75968" spans="9:13">
      <c r="I75968" s="51"/>
      <c r="M75968" s="51"/>
    </row>
    <row r="75969" spans="9:13">
      <c r="I75969" s="51"/>
      <c r="M75969" s="51"/>
    </row>
    <row r="75970" spans="9:13">
      <c r="I75970" s="51"/>
      <c r="M75970" s="51"/>
    </row>
    <row r="75971" spans="9:13">
      <c r="I75971" s="51"/>
      <c r="M75971" s="51"/>
    </row>
    <row r="75972" spans="9:13">
      <c r="I75972" s="51"/>
      <c r="M75972" s="51"/>
    </row>
    <row r="75973" spans="9:13">
      <c r="I75973" s="51"/>
      <c r="M75973" s="51"/>
    </row>
    <row r="75974" spans="9:13">
      <c r="I75974" s="51"/>
      <c r="M75974" s="51"/>
    </row>
    <row r="75975" spans="9:13">
      <c r="I75975" s="51"/>
      <c r="M75975" s="51"/>
    </row>
    <row r="75976" spans="9:13">
      <c r="I75976" s="51"/>
      <c r="M75976" s="51"/>
    </row>
    <row r="75977" spans="9:13">
      <c r="I75977" s="51"/>
      <c r="M75977" s="51"/>
    </row>
    <row r="75978" spans="9:13">
      <c r="I75978" s="51"/>
      <c r="M75978" s="51"/>
    </row>
    <row r="75979" spans="9:13">
      <c r="I75979" s="51"/>
      <c r="M75979" s="51"/>
    </row>
    <row r="75980" spans="9:13">
      <c r="I75980" s="51"/>
      <c r="M75980" s="51"/>
    </row>
    <row r="75981" spans="9:13">
      <c r="I75981" s="51"/>
      <c r="M75981" s="51"/>
    </row>
    <row r="75982" spans="9:13">
      <c r="I75982" s="51"/>
      <c r="M75982" s="51"/>
    </row>
    <row r="75983" spans="9:13">
      <c r="I75983" s="51"/>
      <c r="M75983" s="51"/>
    </row>
    <row r="75984" spans="9:13">
      <c r="I75984" s="51"/>
      <c r="M75984" s="51"/>
    </row>
    <row r="75985" spans="9:13">
      <c r="I75985" s="51"/>
      <c r="M75985" s="51"/>
    </row>
    <row r="75986" spans="9:13">
      <c r="I75986" s="51"/>
      <c r="M75986" s="51"/>
    </row>
    <row r="75987" spans="9:13">
      <c r="I75987" s="51"/>
      <c r="M75987" s="51"/>
    </row>
    <row r="75988" spans="9:13">
      <c r="I75988" s="51"/>
      <c r="M75988" s="51"/>
    </row>
    <row r="75989" spans="9:13">
      <c r="I75989" s="51"/>
      <c r="M75989" s="51"/>
    </row>
    <row r="75990" spans="9:13">
      <c r="I75990" s="51"/>
      <c r="M75990" s="51"/>
    </row>
    <row r="75991" spans="9:13">
      <c r="I75991" s="51"/>
      <c r="M75991" s="51"/>
    </row>
    <row r="75992" spans="9:13">
      <c r="I75992" s="51"/>
      <c r="M75992" s="51"/>
    </row>
    <row r="75993" spans="9:13">
      <c r="I75993" s="51"/>
      <c r="M75993" s="51"/>
    </row>
    <row r="75994" spans="9:13">
      <c r="I75994" s="51"/>
      <c r="M75994" s="51"/>
    </row>
    <row r="75995" spans="9:13">
      <c r="I75995" s="51"/>
      <c r="M75995" s="51"/>
    </row>
    <row r="75996" spans="9:13">
      <c r="I75996" s="51"/>
      <c r="M75996" s="51"/>
    </row>
    <row r="75997" spans="9:13">
      <c r="I75997" s="51"/>
      <c r="M75997" s="51"/>
    </row>
    <row r="75998" spans="9:13">
      <c r="I75998" s="51"/>
      <c r="M75998" s="51"/>
    </row>
    <row r="75999" spans="9:13">
      <c r="I75999" s="51"/>
      <c r="M75999" s="51"/>
    </row>
    <row r="76000" spans="9:13">
      <c r="I76000" s="51"/>
      <c r="M76000" s="51"/>
    </row>
    <row r="76001" spans="9:13">
      <c r="I76001" s="51"/>
      <c r="M76001" s="51"/>
    </row>
    <row r="76002" spans="9:13">
      <c r="I76002" s="51"/>
      <c r="M76002" s="51"/>
    </row>
    <row r="76003" spans="9:13">
      <c r="I76003" s="51"/>
      <c r="M76003" s="51"/>
    </row>
    <row r="76004" spans="9:13">
      <c r="I76004" s="51"/>
      <c r="M76004" s="51"/>
    </row>
    <row r="76005" spans="9:13">
      <c r="I76005" s="51"/>
      <c r="M76005" s="51"/>
    </row>
    <row r="76006" spans="9:13">
      <c r="I76006" s="51"/>
      <c r="M76006" s="51"/>
    </row>
    <row r="76007" spans="9:13">
      <c r="I76007" s="51"/>
      <c r="M76007" s="51"/>
    </row>
    <row r="76008" spans="9:13">
      <c r="I76008" s="51"/>
      <c r="M76008" s="51"/>
    </row>
    <row r="76009" spans="9:13">
      <c r="I76009" s="51"/>
      <c r="M76009" s="51"/>
    </row>
    <row r="76010" spans="9:13">
      <c r="I76010" s="51"/>
      <c r="M76010" s="51"/>
    </row>
    <row r="76011" spans="9:13">
      <c r="I76011" s="51"/>
      <c r="M76011" s="51"/>
    </row>
    <row r="76012" spans="9:13">
      <c r="I76012" s="51"/>
      <c r="M76012" s="51"/>
    </row>
    <row r="76013" spans="9:13">
      <c r="I76013" s="51"/>
      <c r="M76013" s="51"/>
    </row>
    <row r="76014" spans="9:13">
      <c r="I76014" s="51"/>
      <c r="M76014" s="51"/>
    </row>
    <row r="76015" spans="9:13">
      <c r="I76015" s="51"/>
      <c r="M76015" s="51"/>
    </row>
    <row r="76016" spans="9:13">
      <c r="I76016" s="51"/>
      <c r="M76016" s="51"/>
    </row>
    <row r="76017" spans="9:13">
      <c r="I76017" s="51"/>
      <c r="M76017" s="51"/>
    </row>
    <row r="76018" spans="9:13">
      <c r="I76018" s="51"/>
      <c r="M76018" s="51"/>
    </row>
    <row r="76019" spans="9:13">
      <c r="I76019" s="51"/>
      <c r="M76019" s="51"/>
    </row>
    <row r="76020" spans="9:13">
      <c r="I76020" s="51"/>
      <c r="M76020" s="51"/>
    </row>
    <row r="76021" spans="9:13">
      <c r="I76021" s="51"/>
      <c r="M76021" s="51"/>
    </row>
    <row r="76022" spans="9:13">
      <c r="I76022" s="51"/>
      <c r="M76022" s="51"/>
    </row>
    <row r="76023" spans="9:13">
      <c r="I76023" s="51"/>
      <c r="M76023" s="51"/>
    </row>
    <row r="76024" spans="9:13">
      <c r="I76024" s="51"/>
      <c r="M76024" s="51"/>
    </row>
    <row r="76025" spans="9:13">
      <c r="I76025" s="51"/>
      <c r="M76025" s="51"/>
    </row>
    <row r="76026" spans="9:13">
      <c r="I76026" s="51"/>
      <c r="M76026" s="51"/>
    </row>
    <row r="76027" spans="9:13">
      <c r="I76027" s="51"/>
      <c r="M76027" s="51"/>
    </row>
    <row r="76028" spans="9:13">
      <c r="I76028" s="51"/>
      <c r="M76028" s="51"/>
    </row>
    <row r="76029" spans="9:13">
      <c r="I76029" s="51"/>
      <c r="M76029" s="51"/>
    </row>
    <row r="76030" spans="9:13">
      <c r="I76030" s="51"/>
      <c r="M76030" s="51"/>
    </row>
    <row r="76031" spans="9:13">
      <c r="I76031" s="51"/>
      <c r="M76031" s="51"/>
    </row>
    <row r="76032" spans="9:13">
      <c r="I76032" s="51"/>
      <c r="M76032" s="51"/>
    </row>
    <row r="76033" spans="9:13">
      <c r="I76033" s="51"/>
      <c r="M76033" s="51"/>
    </row>
    <row r="76034" spans="9:13">
      <c r="I76034" s="51"/>
      <c r="M76034" s="51"/>
    </row>
    <row r="76035" spans="9:13">
      <c r="I76035" s="51"/>
      <c r="M76035" s="51"/>
    </row>
    <row r="76036" spans="9:13">
      <c r="I76036" s="51"/>
      <c r="M76036" s="51"/>
    </row>
    <row r="76037" spans="9:13">
      <c r="I76037" s="51"/>
      <c r="M76037" s="51"/>
    </row>
    <row r="76038" spans="9:13">
      <c r="I76038" s="51"/>
      <c r="M76038" s="51"/>
    </row>
    <row r="76039" spans="9:13">
      <c r="I76039" s="51"/>
      <c r="M76039" s="51"/>
    </row>
    <row r="76040" spans="9:13">
      <c r="I76040" s="51"/>
      <c r="M76040" s="51"/>
    </row>
    <row r="76041" spans="9:13">
      <c r="I76041" s="51"/>
      <c r="M76041" s="51"/>
    </row>
    <row r="76042" spans="9:13">
      <c r="I76042" s="51"/>
      <c r="M76042" s="51"/>
    </row>
    <row r="76043" spans="9:13">
      <c r="I76043" s="51"/>
      <c r="M76043" s="51"/>
    </row>
    <row r="76044" spans="9:13">
      <c r="I76044" s="51"/>
      <c r="M76044" s="51"/>
    </row>
    <row r="76045" spans="9:13">
      <c r="I76045" s="51"/>
      <c r="M76045" s="51"/>
    </row>
    <row r="76046" spans="9:13">
      <c r="I76046" s="51"/>
      <c r="M76046" s="51"/>
    </row>
    <row r="76047" spans="9:13">
      <c r="I76047" s="51"/>
      <c r="M76047" s="51"/>
    </row>
    <row r="76048" spans="9:13">
      <c r="I76048" s="51"/>
      <c r="M76048" s="51"/>
    </row>
    <row r="76049" spans="9:13">
      <c r="I76049" s="51"/>
      <c r="M76049" s="51"/>
    </row>
    <row r="76050" spans="9:13">
      <c r="I76050" s="51"/>
      <c r="M76050" s="51"/>
    </row>
    <row r="76051" spans="9:13">
      <c r="I76051" s="51"/>
      <c r="M76051" s="51"/>
    </row>
    <row r="76052" spans="9:13">
      <c r="I76052" s="51"/>
      <c r="M76052" s="51"/>
    </row>
    <row r="76053" spans="9:13">
      <c r="I76053" s="51"/>
      <c r="M76053" s="51"/>
    </row>
    <row r="76054" spans="9:13">
      <c r="I76054" s="51"/>
      <c r="M76054" s="51"/>
    </row>
    <row r="76055" spans="9:13">
      <c r="I76055" s="51"/>
      <c r="M76055" s="51"/>
    </row>
    <row r="76056" spans="9:13">
      <c r="I76056" s="51"/>
      <c r="M76056" s="51"/>
    </row>
    <row r="76057" spans="9:13">
      <c r="I76057" s="51"/>
      <c r="M76057" s="51"/>
    </row>
    <row r="76058" spans="9:13">
      <c r="I76058" s="51"/>
      <c r="M76058" s="51"/>
    </row>
    <row r="76059" spans="9:13">
      <c r="I76059" s="51"/>
      <c r="M76059" s="51"/>
    </row>
    <row r="76060" spans="9:13">
      <c r="I76060" s="51"/>
      <c r="M76060" s="51"/>
    </row>
    <row r="76061" spans="9:13">
      <c r="I76061" s="51"/>
      <c r="M76061" s="51"/>
    </row>
    <row r="76062" spans="9:13">
      <c r="I76062" s="51"/>
      <c r="M76062" s="51"/>
    </row>
    <row r="76063" spans="9:13">
      <c r="I76063" s="51"/>
      <c r="M76063" s="51"/>
    </row>
    <row r="76064" spans="9:13">
      <c r="I76064" s="51"/>
      <c r="M76064" s="51"/>
    </row>
    <row r="76065" spans="9:13">
      <c r="I76065" s="51"/>
      <c r="M76065" s="51"/>
    </row>
    <row r="76066" spans="9:13">
      <c r="I76066" s="51"/>
      <c r="M76066" s="51"/>
    </row>
    <row r="76067" spans="9:13">
      <c r="I76067" s="51"/>
      <c r="M76067" s="51"/>
    </row>
    <row r="76068" spans="9:13">
      <c r="I76068" s="51"/>
      <c r="M76068" s="51"/>
    </row>
    <row r="76069" spans="9:13">
      <c r="I76069" s="51"/>
      <c r="M76069" s="51"/>
    </row>
    <row r="76070" spans="9:13">
      <c r="I76070" s="51"/>
      <c r="M76070" s="51"/>
    </row>
    <row r="76071" spans="9:13">
      <c r="I76071" s="51"/>
      <c r="M76071" s="51"/>
    </row>
    <row r="76072" spans="9:13">
      <c r="I76072" s="51"/>
      <c r="M76072" s="51"/>
    </row>
    <row r="76073" spans="9:13">
      <c r="I76073" s="51"/>
      <c r="M76073" s="51"/>
    </row>
    <row r="76074" spans="9:13">
      <c r="I76074" s="51"/>
      <c r="M76074" s="51"/>
    </row>
    <row r="76075" spans="9:13">
      <c r="I76075" s="51"/>
      <c r="M76075" s="51"/>
    </row>
    <row r="76076" spans="9:13">
      <c r="I76076" s="51"/>
      <c r="M76076" s="51"/>
    </row>
    <row r="76077" spans="9:13">
      <c r="I76077" s="51"/>
      <c r="M76077" s="51"/>
    </row>
    <row r="76078" spans="9:13">
      <c r="I76078" s="51"/>
      <c r="M76078" s="51"/>
    </row>
    <row r="76079" spans="9:13">
      <c r="I76079" s="51"/>
      <c r="M76079" s="51"/>
    </row>
    <row r="76080" spans="9:13">
      <c r="I76080" s="51"/>
      <c r="M76080" s="51"/>
    </row>
    <row r="76081" spans="9:13">
      <c r="I76081" s="51"/>
      <c r="M76081" s="51"/>
    </row>
    <row r="76082" spans="9:13">
      <c r="I76082" s="51"/>
      <c r="M76082" s="51"/>
    </row>
    <row r="76083" spans="9:13">
      <c r="I76083" s="51"/>
      <c r="M76083" s="51"/>
    </row>
    <row r="76084" spans="9:13">
      <c r="I76084" s="51"/>
      <c r="M76084" s="51"/>
    </row>
    <row r="76085" spans="9:13">
      <c r="I76085" s="51"/>
      <c r="M76085" s="51"/>
    </row>
    <row r="76086" spans="9:13">
      <c r="I76086" s="51"/>
      <c r="M76086" s="51"/>
    </row>
    <row r="76087" spans="9:13">
      <c r="I76087" s="51"/>
      <c r="M76087" s="51"/>
    </row>
    <row r="76088" spans="9:13">
      <c r="I76088" s="51"/>
      <c r="M76088" s="51"/>
    </row>
    <row r="76089" spans="9:13">
      <c r="I76089" s="51"/>
      <c r="M76089" s="51"/>
    </row>
    <row r="76090" spans="9:13">
      <c r="I76090" s="51"/>
      <c r="M76090" s="51"/>
    </row>
    <row r="76091" spans="9:13">
      <c r="I76091" s="51"/>
      <c r="M76091" s="51"/>
    </row>
    <row r="76092" spans="9:13">
      <c r="I76092" s="51"/>
      <c r="M76092" s="51"/>
    </row>
    <row r="76093" spans="9:13">
      <c r="I76093" s="51"/>
      <c r="M76093" s="51"/>
    </row>
    <row r="76094" spans="9:13">
      <c r="I76094" s="51"/>
      <c r="M76094" s="51"/>
    </row>
    <row r="76095" spans="9:13">
      <c r="I76095" s="51"/>
      <c r="M76095" s="51"/>
    </row>
    <row r="76096" spans="9:13">
      <c r="I76096" s="51"/>
      <c r="M76096" s="51"/>
    </row>
    <row r="76097" spans="9:13">
      <c r="I76097" s="51"/>
      <c r="M76097" s="51"/>
    </row>
    <row r="76098" spans="9:13">
      <c r="I76098" s="51"/>
      <c r="M76098" s="51"/>
    </row>
    <row r="76099" spans="9:13">
      <c r="I76099" s="51"/>
      <c r="M76099" s="51"/>
    </row>
    <row r="76100" spans="9:13">
      <c r="I76100" s="51"/>
      <c r="M76100" s="51"/>
    </row>
    <row r="76101" spans="9:13">
      <c r="I76101" s="51"/>
      <c r="M76101" s="51"/>
    </row>
    <row r="76102" spans="9:13">
      <c r="I76102" s="51"/>
      <c r="M76102" s="51"/>
    </row>
    <row r="76103" spans="9:13">
      <c r="I76103" s="51"/>
      <c r="M76103" s="51"/>
    </row>
    <row r="76104" spans="9:13">
      <c r="I76104" s="51"/>
      <c r="M76104" s="51"/>
    </row>
    <row r="76105" spans="9:13">
      <c r="I76105" s="51"/>
      <c r="M76105" s="51"/>
    </row>
    <row r="76106" spans="9:13">
      <c r="I76106" s="51"/>
      <c r="M76106" s="51"/>
    </row>
    <row r="76107" spans="9:13">
      <c r="I76107" s="51"/>
      <c r="M76107" s="51"/>
    </row>
    <row r="76108" spans="9:13">
      <c r="I76108" s="51"/>
      <c r="M76108" s="51"/>
    </row>
    <row r="76109" spans="9:13">
      <c r="I76109" s="51"/>
      <c r="M76109" s="51"/>
    </row>
    <row r="76110" spans="9:13">
      <c r="I76110" s="51"/>
      <c r="M76110" s="51"/>
    </row>
    <row r="76111" spans="9:13">
      <c r="I76111" s="51"/>
      <c r="M76111" s="51"/>
    </row>
    <row r="76112" spans="9:13">
      <c r="I76112" s="51"/>
      <c r="M76112" s="51"/>
    </row>
    <row r="76113" spans="9:13">
      <c r="I76113" s="51"/>
      <c r="M76113" s="51"/>
    </row>
    <row r="76114" spans="9:13">
      <c r="I76114" s="51"/>
      <c r="M76114" s="51"/>
    </row>
    <row r="76115" spans="9:13">
      <c r="I76115" s="51"/>
      <c r="M76115" s="51"/>
    </row>
    <row r="76116" spans="9:13">
      <c r="I76116" s="51"/>
      <c r="M76116" s="51"/>
    </row>
    <row r="76117" spans="9:13">
      <c r="I76117" s="51"/>
      <c r="M76117" s="51"/>
    </row>
    <row r="76118" spans="9:13">
      <c r="I76118" s="51"/>
      <c r="M76118" s="51"/>
    </row>
    <row r="76119" spans="9:13">
      <c r="I76119" s="51"/>
      <c r="M76119" s="51"/>
    </row>
    <row r="76120" spans="9:13">
      <c r="I76120" s="51"/>
      <c r="M76120" s="51"/>
    </row>
    <row r="76121" spans="9:13">
      <c r="I76121" s="51"/>
      <c r="M76121" s="51"/>
    </row>
    <row r="76122" spans="9:13">
      <c r="I76122" s="51"/>
      <c r="M76122" s="51"/>
    </row>
    <row r="76123" spans="9:13">
      <c r="I76123" s="51"/>
      <c r="M76123" s="51"/>
    </row>
    <row r="76124" spans="9:13">
      <c r="I76124" s="51"/>
      <c r="M76124" s="51"/>
    </row>
    <row r="76125" spans="9:13">
      <c r="I76125" s="51"/>
      <c r="M76125" s="51"/>
    </row>
    <row r="76126" spans="9:13">
      <c r="I76126" s="51"/>
      <c r="M76126" s="51"/>
    </row>
    <row r="76127" spans="9:13">
      <c r="I76127" s="51"/>
      <c r="M76127" s="51"/>
    </row>
    <row r="76128" spans="9:13">
      <c r="I76128" s="51"/>
      <c r="M76128" s="51"/>
    </row>
    <row r="76129" spans="9:13">
      <c r="I76129" s="51"/>
      <c r="M76129" s="51"/>
    </row>
    <row r="76130" spans="9:13">
      <c r="I76130" s="51"/>
      <c r="M76130" s="51"/>
    </row>
    <row r="76131" spans="9:13">
      <c r="I76131" s="51"/>
      <c r="M76131" s="51"/>
    </row>
    <row r="76132" spans="9:13">
      <c r="I76132" s="51"/>
      <c r="M76132" s="51"/>
    </row>
    <row r="76133" spans="9:13">
      <c r="I76133" s="51"/>
      <c r="M76133" s="51"/>
    </row>
    <row r="76134" spans="9:13">
      <c r="I76134" s="51"/>
      <c r="M76134" s="51"/>
    </row>
    <row r="76135" spans="9:13">
      <c r="I76135" s="51"/>
      <c r="M76135" s="51"/>
    </row>
    <row r="76136" spans="9:13">
      <c r="I76136" s="51"/>
      <c r="M76136" s="51"/>
    </row>
    <row r="76137" spans="9:13">
      <c r="I76137" s="51"/>
      <c r="M76137" s="51"/>
    </row>
    <row r="76138" spans="9:13">
      <c r="I76138" s="51"/>
      <c r="M76138" s="51"/>
    </row>
    <row r="76139" spans="9:13">
      <c r="I76139" s="51"/>
      <c r="M76139" s="51"/>
    </row>
    <row r="76140" spans="9:13">
      <c r="I76140" s="51"/>
      <c r="M76140" s="51"/>
    </row>
    <row r="76141" spans="9:13">
      <c r="I76141" s="51"/>
      <c r="M76141" s="51"/>
    </row>
    <row r="76142" spans="9:13">
      <c r="I76142" s="51"/>
      <c r="M76142" s="51"/>
    </row>
    <row r="76143" spans="9:13">
      <c r="I76143" s="51"/>
      <c r="M76143" s="51"/>
    </row>
    <row r="76144" spans="9:13">
      <c r="I76144" s="51"/>
      <c r="M76144" s="51"/>
    </row>
    <row r="76145" spans="9:13">
      <c r="I76145" s="51"/>
      <c r="M76145" s="51"/>
    </row>
    <row r="76146" spans="9:13">
      <c r="I76146" s="51"/>
      <c r="M76146" s="51"/>
    </row>
    <row r="76147" spans="9:13">
      <c r="I76147" s="51"/>
      <c r="M76147" s="51"/>
    </row>
    <row r="76148" spans="9:13">
      <c r="I76148" s="51"/>
      <c r="M76148" s="51"/>
    </row>
    <row r="76149" spans="9:13">
      <c r="I76149" s="51"/>
      <c r="M76149" s="51"/>
    </row>
    <row r="76150" spans="9:13">
      <c r="I76150" s="51"/>
      <c r="M76150" s="51"/>
    </row>
    <row r="76151" spans="9:13">
      <c r="I76151" s="51"/>
      <c r="M76151" s="51"/>
    </row>
    <row r="76152" spans="9:13">
      <c r="I76152" s="51"/>
      <c r="M76152" s="51"/>
    </row>
    <row r="76153" spans="9:13">
      <c r="I76153" s="51"/>
      <c r="M76153" s="51"/>
    </row>
    <row r="76154" spans="9:13">
      <c r="I76154" s="51"/>
      <c r="M76154" s="51"/>
    </row>
    <row r="76155" spans="9:13">
      <c r="I76155" s="51"/>
      <c r="M76155" s="51"/>
    </row>
    <row r="76156" spans="9:13">
      <c r="I76156" s="51"/>
      <c r="M76156" s="51"/>
    </row>
    <row r="76157" spans="9:13">
      <c r="I76157" s="51"/>
      <c r="M76157" s="51"/>
    </row>
    <row r="76158" spans="9:13">
      <c r="I76158" s="51"/>
      <c r="M76158" s="51"/>
    </row>
    <row r="76159" spans="9:13">
      <c r="I76159" s="51"/>
      <c r="M76159" s="51"/>
    </row>
    <row r="76160" spans="9:13">
      <c r="I76160" s="51"/>
      <c r="M76160" s="51"/>
    </row>
    <row r="76161" spans="9:13">
      <c r="I76161" s="51"/>
      <c r="M76161" s="51"/>
    </row>
    <row r="76162" spans="9:13">
      <c r="I76162" s="51"/>
      <c r="M76162" s="51"/>
    </row>
    <row r="76163" spans="9:13">
      <c r="I76163" s="51"/>
      <c r="M76163" s="51"/>
    </row>
    <row r="76164" spans="9:13">
      <c r="I76164" s="51"/>
      <c r="M76164" s="51"/>
    </row>
    <row r="76165" spans="9:13">
      <c r="I76165" s="51"/>
      <c r="M76165" s="51"/>
    </row>
    <row r="76166" spans="9:13">
      <c r="I76166" s="51"/>
      <c r="M76166" s="51"/>
    </row>
    <row r="76167" spans="9:13">
      <c r="I76167" s="51"/>
      <c r="M76167" s="51"/>
    </row>
    <row r="76168" spans="9:13">
      <c r="I76168" s="51"/>
      <c r="M76168" s="51"/>
    </row>
    <row r="76169" spans="9:13">
      <c r="I76169" s="51"/>
      <c r="M76169" s="51"/>
    </row>
    <row r="76170" spans="9:13">
      <c r="I76170" s="51"/>
      <c r="M76170" s="51"/>
    </row>
    <row r="76171" spans="9:13">
      <c r="I76171" s="51"/>
      <c r="M76171" s="51"/>
    </row>
    <row r="76172" spans="9:13">
      <c r="I76172" s="51"/>
      <c r="M76172" s="51"/>
    </row>
    <row r="76173" spans="9:13">
      <c r="I76173" s="51"/>
      <c r="M76173" s="51"/>
    </row>
    <row r="76174" spans="9:13">
      <c r="I76174" s="51"/>
      <c r="M76174" s="51"/>
    </row>
    <row r="76175" spans="9:13">
      <c r="I76175" s="51"/>
      <c r="M76175" s="51"/>
    </row>
    <row r="76176" spans="9:13">
      <c r="I76176" s="51"/>
      <c r="M76176" s="51"/>
    </row>
    <row r="76177" spans="9:13">
      <c r="I76177" s="51"/>
      <c r="M76177" s="51"/>
    </row>
    <row r="76178" spans="9:13">
      <c r="I76178" s="51"/>
      <c r="M76178" s="51"/>
    </row>
    <row r="76179" spans="9:13">
      <c r="I76179" s="51"/>
      <c r="M76179" s="51"/>
    </row>
    <row r="76180" spans="9:13">
      <c r="I76180" s="51"/>
      <c r="M76180" s="51"/>
    </row>
    <row r="76181" spans="9:13">
      <c r="I76181" s="51"/>
      <c r="M76181" s="51"/>
    </row>
    <row r="76182" spans="9:13">
      <c r="I76182" s="51"/>
      <c r="M76182" s="51"/>
    </row>
    <row r="76183" spans="9:13">
      <c r="I76183" s="51"/>
      <c r="M76183" s="51"/>
    </row>
    <row r="76184" spans="9:13">
      <c r="I76184" s="51"/>
      <c r="M76184" s="51"/>
    </row>
    <row r="76185" spans="9:13">
      <c r="I76185" s="51"/>
      <c r="M76185" s="51"/>
    </row>
    <row r="76186" spans="9:13">
      <c r="I76186" s="51"/>
      <c r="M76186" s="51"/>
    </row>
    <row r="76187" spans="9:13">
      <c r="I76187" s="51"/>
      <c r="M76187" s="51"/>
    </row>
    <row r="76188" spans="9:13">
      <c r="I76188" s="51"/>
      <c r="M76188" s="51"/>
    </row>
    <row r="76189" spans="9:13">
      <c r="I76189" s="51"/>
      <c r="M76189" s="51"/>
    </row>
    <row r="76190" spans="9:13">
      <c r="I76190" s="51"/>
      <c r="M76190" s="51"/>
    </row>
    <row r="76191" spans="9:13">
      <c r="I76191" s="51"/>
      <c r="M76191" s="51"/>
    </row>
    <row r="76192" spans="9:13">
      <c r="I76192" s="51"/>
      <c r="M76192" s="51"/>
    </row>
    <row r="76193" spans="9:13">
      <c r="I76193" s="51"/>
      <c r="M76193" s="51"/>
    </row>
    <row r="76194" spans="9:13">
      <c r="I76194" s="51"/>
      <c r="M76194" s="51"/>
    </row>
    <row r="76195" spans="9:13">
      <c r="I76195" s="51"/>
      <c r="M76195" s="51"/>
    </row>
    <row r="76196" spans="9:13">
      <c r="I76196" s="51"/>
      <c r="M76196" s="51"/>
    </row>
    <row r="76197" spans="9:13">
      <c r="I76197" s="51"/>
      <c r="M76197" s="51"/>
    </row>
    <row r="76198" spans="9:13">
      <c r="I76198" s="51"/>
      <c r="M76198" s="51"/>
    </row>
    <row r="76199" spans="9:13">
      <c r="I76199" s="51"/>
      <c r="M76199" s="51"/>
    </row>
    <row r="76200" spans="9:13">
      <c r="I76200" s="51"/>
      <c r="M76200" s="51"/>
    </row>
    <row r="76201" spans="9:13">
      <c r="I76201" s="51"/>
      <c r="M76201" s="51"/>
    </row>
    <row r="76202" spans="9:13">
      <c r="I76202" s="51"/>
      <c r="M76202" s="51"/>
    </row>
    <row r="76203" spans="9:13">
      <c r="I76203" s="51"/>
      <c r="M76203" s="51"/>
    </row>
    <row r="76204" spans="9:13">
      <c r="I76204" s="51"/>
      <c r="M76204" s="51"/>
    </row>
    <row r="76205" spans="9:13">
      <c r="I76205" s="51"/>
      <c r="M76205" s="51"/>
    </row>
    <row r="76206" spans="9:13">
      <c r="I76206" s="51"/>
      <c r="M76206" s="51"/>
    </row>
    <row r="76207" spans="9:13">
      <c r="I76207" s="51"/>
      <c r="M76207" s="51"/>
    </row>
    <row r="76208" spans="9:13">
      <c r="I76208" s="51"/>
      <c r="M76208" s="51"/>
    </row>
    <row r="76209" spans="9:13">
      <c r="I76209" s="51"/>
      <c r="M76209" s="51"/>
    </row>
    <row r="76210" spans="9:13">
      <c r="I76210" s="51"/>
      <c r="M76210" s="51"/>
    </row>
    <row r="76211" spans="9:13">
      <c r="I76211" s="51"/>
      <c r="M76211" s="51"/>
    </row>
    <row r="76212" spans="9:13">
      <c r="I76212" s="51"/>
      <c r="M76212" s="51"/>
    </row>
    <row r="76213" spans="9:13">
      <c r="I76213" s="51"/>
      <c r="M76213" s="51"/>
    </row>
    <row r="76214" spans="9:13">
      <c r="I76214" s="51"/>
      <c r="M76214" s="51"/>
    </row>
    <row r="76215" spans="9:13">
      <c r="I76215" s="51"/>
      <c r="M76215" s="51"/>
    </row>
    <row r="76216" spans="9:13">
      <c r="I76216" s="51"/>
      <c r="M76216" s="51"/>
    </row>
    <row r="76217" spans="9:13">
      <c r="I76217" s="51"/>
      <c r="M76217" s="51"/>
    </row>
    <row r="76218" spans="9:13">
      <c r="I76218" s="51"/>
      <c r="M76218" s="51"/>
    </row>
    <row r="76219" spans="9:13">
      <c r="I76219" s="51"/>
      <c r="M76219" s="51"/>
    </row>
    <row r="76220" spans="9:13">
      <c r="I76220" s="51"/>
      <c r="M76220" s="51"/>
    </row>
    <row r="76221" spans="9:13">
      <c r="I76221" s="51"/>
      <c r="M76221" s="51"/>
    </row>
    <row r="76222" spans="9:13">
      <c r="I76222" s="51"/>
      <c r="M76222" s="51"/>
    </row>
    <row r="76223" spans="9:13">
      <c r="I76223" s="51"/>
      <c r="M76223" s="51"/>
    </row>
    <row r="76224" spans="9:13">
      <c r="I76224" s="51"/>
      <c r="M76224" s="51"/>
    </row>
    <row r="76225" spans="9:13">
      <c r="I76225" s="51"/>
      <c r="M76225" s="51"/>
    </row>
    <row r="76226" spans="9:13">
      <c r="I76226" s="51"/>
      <c r="M76226" s="51"/>
    </row>
    <row r="76227" spans="9:13">
      <c r="I76227" s="51"/>
      <c r="M76227" s="51"/>
    </row>
    <row r="76228" spans="9:13">
      <c r="I76228" s="51"/>
      <c r="M76228" s="51"/>
    </row>
    <row r="76229" spans="9:13">
      <c r="I76229" s="51"/>
      <c r="M76229" s="51"/>
    </row>
    <row r="76230" spans="9:13">
      <c r="I76230" s="51"/>
      <c r="M76230" s="51"/>
    </row>
    <row r="76231" spans="9:13">
      <c r="I76231" s="51"/>
      <c r="M76231" s="51"/>
    </row>
    <row r="76232" spans="9:13">
      <c r="I76232" s="51"/>
      <c r="M76232" s="51"/>
    </row>
    <row r="76233" spans="9:13">
      <c r="I76233" s="51"/>
      <c r="M76233" s="51"/>
    </row>
    <row r="76234" spans="9:13">
      <c r="I76234" s="51"/>
      <c r="M76234" s="51"/>
    </row>
    <row r="76235" spans="9:13">
      <c r="I76235" s="51"/>
      <c r="M76235" s="51"/>
    </row>
    <row r="76236" spans="9:13">
      <c r="I76236" s="51"/>
      <c r="M76236" s="51"/>
    </row>
    <row r="76237" spans="9:13">
      <c r="I76237" s="51"/>
      <c r="M76237" s="51"/>
    </row>
    <row r="76238" spans="9:13">
      <c r="I76238" s="51"/>
      <c r="M76238" s="51"/>
    </row>
    <row r="76239" spans="9:13">
      <c r="I76239" s="51"/>
      <c r="M76239" s="51"/>
    </row>
    <row r="76240" spans="9:13">
      <c r="I76240" s="51"/>
      <c r="M76240" s="51"/>
    </row>
    <row r="76241" spans="9:13">
      <c r="I76241" s="51"/>
      <c r="M76241" s="51"/>
    </row>
    <row r="76242" spans="9:13">
      <c r="I76242" s="51"/>
      <c r="M76242" s="51"/>
    </row>
    <row r="76243" spans="9:13">
      <c r="I76243" s="51"/>
      <c r="M76243" s="51"/>
    </row>
    <row r="76244" spans="9:13">
      <c r="I76244" s="51"/>
      <c r="M76244" s="51"/>
    </row>
    <row r="76245" spans="9:13">
      <c r="I76245" s="51"/>
      <c r="M76245" s="51"/>
    </row>
    <row r="76246" spans="9:13">
      <c r="I76246" s="51"/>
      <c r="M76246" s="51"/>
    </row>
    <row r="76247" spans="9:13">
      <c r="I76247" s="51"/>
      <c r="M76247" s="51"/>
    </row>
    <row r="76248" spans="9:13">
      <c r="I76248" s="51"/>
      <c r="M76248" s="51"/>
    </row>
    <row r="76249" spans="9:13">
      <c r="I76249" s="51"/>
      <c r="M76249" s="51"/>
    </row>
    <row r="76250" spans="9:13">
      <c r="I76250" s="51"/>
      <c r="M76250" s="51"/>
    </row>
    <row r="76251" spans="9:13">
      <c r="I76251" s="51"/>
      <c r="M76251" s="51"/>
    </row>
    <row r="76252" spans="9:13">
      <c r="I76252" s="51"/>
      <c r="M76252" s="51"/>
    </row>
    <row r="76253" spans="9:13">
      <c r="I76253" s="51"/>
      <c r="M76253" s="51"/>
    </row>
    <row r="76254" spans="9:13">
      <c r="I76254" s="51"/>
      <c r="M76254" s="51"/>
    </row>
    <row r="76255" spans="9:13">
      <c r="I76255" s="51"/>
      <c r="M76255" s="51"/>
    </row>
    <row r="76256" spans="9:13">
      <c r="I76256" s="51"/>
      <c r="M76256" s="51"/>
    </row>
    <row r="76257" spans="9:13">
      <c r="I76257" s="51"/>
      <c r="M76257" s="51"/>
    </row>
    <row r="76258" spans="9:13">
      <c r="I76258" s="51"/>
      <c r="M76258" s="51"/>
    </row>
    <row r="76259" spans="9:13">
      <c r="I76259" s="51"/>
      <c r="M76259" s="51"/>
    </row>
    <row r="76260" spans="9:13">
      <c r="I76260" s="51"/>
      <c r="M76260" s="51"/>
    </row>
    <row r="76261" spans="9:13">
      <c r="I76261" s="51"/>
      <c r="M76261" s="51"/>
    </row>
    <row r="76262" spans="9:13">
      <c r="I76262" s="51"/>
      <c r="M76262" s="51"/>
    </row>
    <row r="76263" spans="9:13">
      <c r="I76263" s="51"/>
      <c r="M76263" s="51"/>
    </row>
    <row r="76264" spans="9:13">
      <c r="I76264" s="51"/>
      <c r="M76264" s="51"/>
    </row>
    <row r="76265" spans="9:13">
      <c r="I76265" s="51"/>
      <c r="M76265" s="51"/>
    </row>
    <row r="76266" spans="9:13">
      <c r="I76266" s="51"/>
      <c r="M76266" s="51"/>
    </row>
    <row r="76267" spans="9:13">
      <c r="I76267" s="51"/>
      <c r="M76267" s="51"/>
    </row>
    <row r="76268" spans="9:13">
      <c r="I76268" s="51"/>
      <c r="M76268" s="51"/>
    </row>
    <row r="76269" spans="9:13">
      <c r="I76269" s="51"/>
      <c r="M76269" s="51"/>
    </row>
    <row r="76270" spans="9:13">
      <c r="I76270" s="51"/>
      <c r="M76270" s="51"/>
    </row>
    <row r="76271" spans="9:13">
      <c r="I76271" s="51"/>
      <c r="M76271" s="51"/>
    </row>
    <row r="76272" spans="9:13">
      <c r="I76272" s="51"/>
      <c r="M76272" s="51"/>
    </row>
    <row r="76273" spans="9:13">
      <c r="I76273" s="51"/>
      <c r="M76273" s="51"/>
    </row>
    <row r="76274" spans="9:13">
      <c r="I76274" s="51"/>
      <c r="M76274" s="51"/>
    </row>
    <row r="76275" spans="9:13">
      <c r="I76275" s="51"/>
      <c r="M76275" s="51"/>
    </row>
    <row r="76276" spans="9:13">
      <c r="I76276" s="51"/>
      <c r="M76276" s="51"/>
    </row>
    <row r="76277" spans="9:13">
      <c r="I76277" s="51"/>
      <c r="M76277" s="51"/>
    </row>
    <row r="76278" spans="9:13">
      <c r="I76278" s="51"/>
      <c r="M76278" s="51"/>
    </row>
    <row r="76279" spans="9:13">
      <c r="I76279" s="51"/>
      <c r="M76279" s="51"/>
    </row>
    <row r="76280" spans="9:13">
      <c r="I76280" s="51"/>
      <c r="M76280" s="51"/>
    </row>
    <row r="76281" spans="9:13">
      <c r="I76281" s="51"/>
      <c r="M76281" s="51"/>
    </row>
    <row r="76282" spans="9:13">
      <c r="I76282" s="51"/>
      <c r="M76282" s="51"/>
    </row>
    <row r="76283" spans="9:13">
      <c r="I76283" s="51"/>
      <c r="M76283" s="51"/>
    </row>
    <row r="76284" spans="9:13">
      <c r="I76284" s="51"/>
      <c r="M76284" s="51"/>
    </row>
    <row r="76285" spans="9:13">
      <c r="I76285" s="51"/>
      <c r="M76285" s="51"/>
    </row>
    <row r="76286" spans="9:13">
      <c r="I76286" s="51"/>
      <c r="M76286" s="51"/>
    </row>
    <row r="76287" spans="9:13">
      <c r="I76287" s="51"/>
      <c r="M76287" s="51"/>
    </row>
    <row r="76288" spans="9:13">
      <c r="I76288" s="51"/>
      <c r="M76288" s="51"/>
    </row>
    <row r="76289" spans="9:13">
      <c r="I76289" s="51"/>
      <c r="M76289" s="51"/>
    </row>
    <row r="76290" spans="9:13">
      <c r="I76290" s="51"/>
      <c r="M76290" s="51"/>
    </row>
    <row r="76291" spans="9:13">
      <c r="I76291" s="51"/>
      <c r="M76291" s="51"/>
    </row>
    <row r="76292" spans="9:13">
      <c r="I76292" s="51"/>
      <c r="M76292" s="51"/>
    </row>
    <row r="76293" spans="9:13">
      <c r="I76293" s="51"/>
      <c r="M76293" s="51"/>
    </row>
    <row r="76294" spans="9:13">
      <c r="I76294" s="51"/>
      <c r="M76294" s="51"/>
    </row>
    <row r="76295" spans="9:13">
      <c r="I76295" s="51"/>
      <c r="M76295" s="51"/>
    </row>
    <row r="76296" spans="9:13">
      <c r="I76296" s="51"/>
      <c r="M76296" s="51"/>
    </row>
    <row r="76297" spans="9:13">
      <c r="I76297" s="51"/>
      <c r="M76297" s="51"/>
    </row>
    <row r="76298" spans="9:13">
      <c r="I76298" s="51"/>
      <c r="M76298" s="51"/>
    </row>
    <row r="76299" spans="9:13">
      <c r="I76299" s="51"/>
      <c r="M76299" s="51"/>
    </row>
    <row r="76300" spans="9:13">
      <c r="I76300" s="51"/>
      <c r="M76300" s="51"/>
    </row>
    <row r="76301" spans="9:13">
      <c r="I76301" s="51"/>
      <c r="M76301" s="51"/>
    </row>
    <row r="76302" spans="9:13">
      <c r="I76302" s="51"/>
      <c r="M76302" s="51"/>
    </row>
    <row r="76303" spans="9:13">
      <c r="I76303" s="51"/>
      <c r="M76303" s="51"/>
    </row>
    <row r="76304" spans="9:13">
      <c r="I76304" s="51"/>
      <c r="M76304" s="51"/>
    </row>
    <row r="76305" spans="9:13">
      <c r="I76305" s="51"/>
      <c r="M76305" s="51"/>
    </row>
    <row r="76306" spans="9:13">
      <c r="I76306" s="51"/>
      <c r="M76306" s="51"/>
    </row>
    <row r="76307" spans="9:13">
      <c r="I76307" s="51"/>
      <c r="M76307" s="51"/>
    </row>
    <row r="76308" spans="9:13">
      <c r="I76308" s="51"/>
      <c r="M76308" s="51"/>
    </row>
    <row r="76309" spans="9:13">
      <c r="I76309" s="51"/>
      <c r="M76309" s="51"/>
    </row>
    <row r="76310" spans="9:13">
      <c r="I76310" s="51"/>
      <c r="M76310" s="51"/>
    </row>
    <row r="76311" spans="9:13">
      <c r="I76311" s="51"/>
      <c r="M76311" s="51"/>
    </row>
    <row r="76312" spans="9:13">
      <c r="I76312" s="51"/>
      <c r="M76312" s="51"/>
    </row>
    <row r="76313" spans="9:13">
      <c r="I76313" s="51"/>
      <c r="M76313" s="51"/>
    </row>
    <row r="76314" spans="9:13">
      <c r="I76314" s="51"/>
      <c r="M76314" s="51"/>
    </row>
    <row r="76315" spans="9:13">
      <c r="I76315" s="51"/>
      <c r="M76315" s="51"/>
    </row>
    <row r="76316" spans="9:13">
      <c r="I76316" s="51"/>
      <c r="M76316" s="51"/>
    </row>
    <row r="76317" spans="9:13">
      <c r="I76317" s="51"/>
      <c r="M76317" s="51"/>
    </row>
    <row r="76318" spans="9:13">
      <c r="I76318" s="51"/>
      <c r="M76318" s="51"/>
    </row>
    <row r="76319" spans="9:13">
      <c r="I76319" s="51"/>
      <c r="M76319" s="51"/>
    </row>
    <row r="76320" spans="9:13">
      <c r="I76320" s="51"/>
      <c r="M76320" s="51"/>
    </row>
    <row r="76321" spans="9:13">
      <c r="I76321" s="51"/>
      <c r="M76321" s="51"/>
    </row>
    <row r="76322" spans="9:13">
      <c r="I76322" s="51"/>
      <c r="M76322" s="51"/>
    </row>
    <row r="76323" spans="9:13">
      <c r="I76323" s="51"/>
      <c r="M76323" s="51"/>
    </row>
    <row r="76324" spans="9:13">
      <c r="I76324" s="51"/>
      <c r="M76324" s="51"/>
    </row>
    <row r="76325" spans="9:13">
      <c r="I76325" s="51"/>
      <c r="M76325" s="51"/>
    </row>
    <row r="76326" spans="9:13">
      <c r="I76326" s="51"/>
      <c r="M76326" s="51"/>
    </row>
    <row r="76327" spans="9:13">
      <c r="I76327" s="51"/>
      <c r="M76327" s="51"/>
    </row>
    <row r="76328" spans="9:13">
      <c r="I76328" s="51"/>
      <c r="M76328" s="51"/>
    </row>
    <row r="76329" spans="9:13">
      <c r="I76329" s="51"/>
      <c r="M76329" s="51"/>
    </row>
    <row r="76330" spans="9:13">
      <c r="I76330" s="51"/>
      <c r="M76330" s="51"/>
    </row>
    <row r="76331" spans="9:13">
      <c r="I76331" s="51"/>
      <c r="M76331" s="51"/>
    </row>
    <row r="76332" spans="9:13">
      <c r="I76332" s="51"/>
      <c r="M76332" s="51"/>
    </row>
    <row r="76333" spans="9:13">
      <c r="I76333" s="51"/>
      <c r="M76333" s="51"/>
    </row>
    <row r="76334" spans="9:13">
      <c r="I76334" s="51"/>
      <c r="M76334" s="51"/>
    </row>
    <row r="76335" spans="9:13">
      <c r="I76335" s="51"/>
      <c r="M76335" s="51"/>
    </row>
    <row r="76336" spans="9:13">
      <c r="I76336" s="51"/>
      <c r="M76336" s="51"/>
    </row>
    <row r="76337" spans="9:13">
      <c r="I76337" s="51"/>
      <c r="M76337" s="51"/>
    </row>
    <row r="76338" spans="9:13">
      <c r="I76338" s="51"/>
      <c r="M76338" s="51"/>
    </row>
    <row r="76339" spans="9:13">
      <c r="I76339" s="51"/>
      <c r="M76339" s="51"/>
    </row>
    <row r="76340" spans="9:13">
      <c r="I76340" s="51"/>
      <c r="M76340" s="51"/>
    </row>
    <row r="76341" spans="9:13">
      <c r="I76341" s="51"/>
      <c r="M76341" s="51"/>
    </row>
    <row r="76342" spans="9:13">
      <c r="I76342" s="51"/>
      <c r="M76342" s="51"/>
    </row>
    <row r="76343" spans="9:13">
      <c r="I76343" s="51"/>
      <c r="M76343" s="51"/>
    </row>
    <row r="76344" spans="9:13">
      <c r="I76344" s="51"/>
      <c r="M76344" s="51"/>
    </row>
    <row r="76345" spans="9:13">
      <c r="I76345" s="51"/>
      <c r="M76345" s="51"/>
    </row>
    <row r="76346" spans="9:13">
      <c r="I76346" s="51"/>
      <c r="M76346" s="51"/>
    </row>
    <row r="76347" spans="9:13">
      <c r="I76347" s="51"/>
      <c r="M76347" s="51"/>
    </row>
    <row r="76348" spans="9:13">
      <c r="I76348" s="51"/>
      <c r="M76348" s="51"/>
    </row>
    <row r="76349" spans="9:13">
      <c r="I76349" s="51"/>
      <c r="M76349" s="51"/>
    </row>
    <row r="76350" spans="9:13">
      <c r="I76350" s="51"/>
      <c r="M76350" s="51"/>
    </row>
    <row r="76351" spans="9:13">
      <c r="I76351" s="51"/>
      <c r="M76351" s="51"/>
    </row>
    <row r="76352" spans="9:13">
      <c r="I76352" s="51"/>
      <c r="M76352" s="51"/>
    </row>
    <row r="76353" spans="9:13">
      <c r="I76353" s="51"/>
      <c r="M76353" s="51"/>
    </row>
    <row r="76354" spans="9:13">
      <c r="I76354" s="51"/>
      <c r="M76354" s="51"/>
    </row>
    <row r="76355" spans="9:13">
      <c r="I76355" s="51"/>
      <c r="M76355" s="51"/>
    </row>
    <row r="76356" spans="9:13">
      <c r="I76356" s="51"/>
      <c r="M76356" s="51"/>
    </row>
    <row r="76357" spans="9:13">
      <c r="I76357" s="51"/>
      <c r="M76357" s="51"/>
    </row>
    <row r="76358" spans="9:13">
      <c r="I76358" s="51"/>
      <c r="M76358" s="51"/>
    </row>
    <row r="76359" spans="9:13">
      <c r="I76359" s="51"/>
      <c r="M76359" s="51"/>
    </row>
    <row r="76360" spans="9:13">
      <c r="I76360" s="51"/>
      <c r="M76360" s="51"/>
    </row>
    <row r="76361" spans="9:13">
      <c r="I76361" s="51"/>
      <c r="M76361" s="51"/>
    </row>
    <row r="76362" spans="9:13">
      <c r="I76362" s="51"/>
      <c r="M76362" s="51"/>
    </row>
    <row r="76363" spans="9:13">
      <c r="I76363" s="51"/>
      <c r="M76363" s="51"/>
    </row>
    <row r="76364" spans="9:13">
      <c r="I76364" s="51"/>
      <c r="M76364" s="51"/>
    </row>
    <row r="76365" spans="9:13">
      <c r="I76365" s="51"/>
      <c r="M76365" s="51"/>
    </row>
    <row r="76366" spans="9:13">
      <c r="I76366" s="51"/>
      <c r="M76366" s="51"/>
    </row>
    <row r="76367" spans="9:13">
      <c r="I76367" s="51"/>
      <c r="M76367" s="51"/>
    </row>
    <row r="76368" spans="9:13">
      <c r="I76368" s="51"/>
      <c r="M76368" s="51"/>
    </row>
    <row r="76369" spans="9:13">
      <c r="I76369" s="51"/>
      <c r="M76369" s="51"/>
    </row>
    <row r="76370" spans="9:13">
      <c r="I76370" s="51"/>
      <c r="M76370" s="51"/>
    </row>
    <row r="76371" spans="9:13">
      <c r="I76371" s="51"/>
      <c r="M76371" s="51"/>
    </row>
    <row r="76372" spans="9:13">
      <c r="I76372" s="51"/>
      <c r="M76372" s="51"/>
    </row>
    <row r="76373" spans="9:13">
      <c r="I76373" s="51"/>
      <c r="M76373" s="51"/>
    </row>
    <row r="76374" spans="9:13">
      <c r="I76374" s="51"/>
      <c r="M76374" s="51"/>
    </row>
    <row r="76375" spans="9:13">
      <c r="I76375" s="51"/>
      <c r="M76375" s="51"/>
    </row>
    <row r="76376" spans="9:13">
      <c r="I76376" s="51"/>
      <c r="M76376" s="51"/>
    </row>
    <row r="76377" spans="9:13">
      <c r="I76377" s="51"/>
      <c r="M76377" s="51"/>
    </row>
    <row r="76378" spans="9:13">
      <c r="I76378" s="51"/>
      <c r="M76378" s="51"/>
    </row>
    <row r="76379" spans="9:13">
      <c r="I76379" s="51"/>
      <c r="M76379" s="51"/>
    </row>
    <row r="76380" spans="9:13">
      <c r="I76380" s="51"/>
      <c r="M76380" s="51"/>
    </row>
    <row r="76381" spans="9:13">
      <c r="I76381" s="51"/>
      <c r="M76381" s="51"/>
    </row>
    <row r="76382" spans="9:13">
      <c r="I76382" s="51"/>
      <c r="M76382" s="51"/>
    </row>
    <row r="76383" spans="9:13">
      <c r="I76383" s="51"/>
      <c r="M76383" s="51"/>
    </row>
    <row r="76384" spans="9:13">
      <c r="I76384" s="51"/>
      <c r="M76384" s="51"/>
    </row>
    <row r="76385" spans="9:13">
      <c r="I76385" s="51"/>
      <c r="M76385" s="51"/>
    </row>
    <row r="76386" spans="9:13">
      <c r="I76386" s="51"/>
      <c r="M76386" s="51"/>
    </row>
    <row r="76387" spans="9:13">
      <c r="I76387" s="51"/>
      <c r="M76387" s="51"/>
    </row>
    <row r="76388" spans="9:13">
      <c r="I76388" s="51"/>
      <c r="M76388" s="51"/>
    </row>
    <row r="76389" spans="9:13">
      <c r="I76389" s="51"/>
      <c r="M76389" s="51"/>
    </row>
    <row r="76390" spans="9:13">
      <c r="I76390" s="51"/>
      <c r="M76390" s="51"/>
    </row>
    <row r="76391" spans="9:13">
      <c r="I76391" s="51"/>
      <c r="M76391" s="51"/>
    </row>
    <row r="76392" spans="9:13">
      <c r="I76392" s="51"/>
      <c r="M76392" s="51"/>
    </row>
    <row r="76393" spans="9:13">
      <c r="I76393" s="51"/>
      <c r="M76393" s="51"/>
    </row>
    <row r="76394" spans="9:13">
      <c r="I76394" s="51"/>
      <c r="M76394" s="51"/>
    </row>
    <row r="76395" spans="9:13">
      <c r="I76395" s="51"/>
      <c r="M76395" s="51"/>
    </row>
    <row r="76396" spans="9:13">
      <c r="I76396" s="51"/>
      <c r="M76396" s="51"/>
    </row>
    <row r="76397" spans="9:13">
      <c r="I76397" s="51"/>
      <c r="M76397" s="51"/>
    </row>
    <row r="76398" spans="9:13">
      <c r="I76398" s="51"/>
      <c r="M76398" s="51"/>
    </row>
    <row r="76399" spans="9:13">
      <c r="I76399" s="51"/>
      <c r="M76399" s="51"/>
    </row>
    <row r="76400" spans="9:13">
      <c r="I76400" s="51"/>
      <c r="M76400" s="51"/>
    </row>
    <row r="76401" spans="9:13">
      <c r="I76401" s="51"/>
      <c r="M76401" s="51"/>
    </row>
    <row r="76402" spans="9:13">
      <c r="I76402" s="51"/>
      <c r="M76402" s="51"/>
    </row>
    <row r="76403" spans="9:13">
      <c r="I76403" s="51"/>
      <c r="M76403" s="51"/>
    </row>
    <row r="76404" spans="9:13">
      <c r="I76404" s="51"/>
      <c r="M76404" s="51"/>
    </row>
    <row r="76405" spans="9:13">
      <c r="I76405" s="51"/>
      <c r="M76405" s="51"/>
    </row>
    <row r="76406" spans="9:13">
      <c r="I76406" s="51"/>
      <c r="M76406" s="51"/>
    </row>
    <row r="76407" spans="9:13">
      <c r="I76407" s="51"/>
      <c r="M76407" s="51"/>
    </row>
    <row r="76408" spans="9:13">
      <c r="I76408" s="51"/>
      <c r="M76408" s="51"/>
    </row>
    <row r="76409" spans="9:13">
      <c r="I76409" s="51"/>
      <c r="M76409" s="51"/>
    </row>
    <row r="76410" spans="9:13">
      <c r="I76410" s="51"/>
      <c r="M76410" s="51"/>
    </row>
    <row r="76411" spans="9:13">
      <c r="I76411" s="51"/>
      <c r="M76411" s="51"/>
    </row>
    <row r="76412" spans="9:13">
      <c r="I76412" s="51"/>
      <c r="M76412" s="51"/>
    </row>
    <row r="76413" spans="9:13">
      <c r="I76413" s="51"/>
      <c r="M76413" s="51"/>
    </row>
    <row r="76414" spans="9:13">
      <c r="I76414" s="51"/>
      <c r="M76414" s="51"/>
    </row>
    <row r="76415" spans="9:13">
      <c r="I76415" s="51"/>
      <c r="M76415" s="51"/>
    </row>
    <row r="76416" spans="9:13">
      <c r="I76416" s="51"/>
      <c r="M76416" s="51"/>
    </row>
    <row r="76417" spans="9:13">
      <c r="I76417" s="51"/>
      <c r="M76417" s="51"/>
    </row>
    <row r="76418" spans="9:13">
      <c r="I76418" s="51"/>
      <c r="M76418" s="51"/>
    </row>
    <row r="76419" spans="9:13">
      <c r="I76419" s="51"/>
      <c r="M76419" s="51"/>
    </row>
    <row r="76420" spans="9:13">
      <c r="I76420" s="51"/>
      <c r="M76420" s="51"/>
    </row>
    <row r="76421" spans="9:13">
      <c r="I76421" s="51"/>
      <c r="M76421" s="51"/>
    </row>
    <row r="76422" spans="9:13">
      <c r="I76422" s="51"/>
      <c r="M76422" s="51"/>
    </row>
    <row r="76423" spans="9:13">
      <c r="I76423" s="51"/>
      <c r="M76423" s="51"/>
    </row>
    <row r="76424" spans="9:13">
      <c r="I76424" s="51"/>
      <c r="M76424" s="51"/>
    </row>
    <row r="76425" spans="9:13">
      <c r="I76425" s="51"/>
      <c r="M76425" s="51"/>
    </row>
    <row r="76426" spans="9:13">
      <c r="I76426" s="51"/>
      <c r="M76426" s="51"/>
    </row>
    <row r="76427" spans="9:13">
      <c r="I76427" s="51"/>
      <c r="M76427" s="51"/>
    </row>
    <row r="76428" spans="9:13">
      <c r="I76428" s="51"/>
      <c r="M76428" s="51"/>
    </row>
    <row r="76429" spans="9:13">
      <c r="I76429" s="51"/>
      <c r="M76429" s="51"/>
    </row>
    <row r="76430" spans="9:13">
      <c r="I76430" s="51"/>
      <c r="M76430" s="51"/>
    </row>
    <row r="76431" spans="9:13">
      <c r="I76431" s="51"/>
      <c r="M76431" s="51"/>
    </row>
    <row r="76432" spans="9:13">
      <c r="I76432" s="51"/>
      <c r="M76432" s="51"/>
    </row>
    <row r="76433" spans="9:13">
      <c r="I76433" s="51"/>
      <c r="M76433" s="51"/>
    </row>
    <row r="76434" spans="9:13">
      <c r="I76434" s="51"/>
      <c r="M76434" s="51"/>
    </row>
    <row r="76435" spans="9:13">
      <c r="I76435" s="51"/>
      <c r="M76435" s="51"/>
    </row>
    <row r="76436" spans="9:13">
      <c r="I76436" s="51"/>
      <c r="M76436" s="51"/>
    </row>
    <row r="76437" spans="9:13">
      <c r="I76437" s="51"/>
      <c r="M76437" s="51"/>
    </row>
    <row r="76438" spans="9:13">
      <c r="I76438" s="51"/>
      <c r="M76438" s="51"/>
    </row>
    <row r="76439" spans="9:13">
      <c r="I76439" s="51"/>
      <c r="M76439" s="51"/>
    </row>
    <row r="76440" spans="9:13">
      <c r="I76440" s="51"/>
      <c r="M76440" s="51"/>
    </row>
    <row r="76441" spans="9:13">
      <c r="I76441" s="51"/>
      <c r="M76441" s="51"/>
    </row>
    <row r="76442" spans="9:13">
      <c r="I76442" s="51"/>
      <c r="M76442" s="51"/>
    </row>
    <row r="76443" spans="9:13">
      <c r="I76443" s="51"/>
      <c r="M76443" s="51"/>
    </row>
    <row r="76444" spans="9:13">
      <c r="I76444" s="51"/>
      <c r="M76444" s="51"/>
    </row>
    <row r="76445" spans="9:13">
      <c r="I76445" s="51"/>
      <c r="M76445" s="51"/>
    </row>
    <row r="76446" spans="9:13">
      <c r="I76446" s="51"/>
      <c r="M76446" s="51"/>
    </row>
    <row r="76447" spans="9:13">
      <c r="I76447" s="51"/>
      <c r="M76447" s="51"/>
    </row>
    <row r="76448" spans="9:13">
      <c r="I76448" s="51"/>
      <c r="M76448" s="51"/>
    </row>
    <row r="76449" spans="9:13">
      <c r="I76449" s="51"/>
      <c r="M76449" s="51"/>
    </row>
    <row r="76450" spans="9:13">
      <c r="I76450" s="51"/>
      <c r="M76450" s="51"/>
    </row>
    <row r="76451" spans="9:13">
      <c r="I76451" s="51"/>
      <c r="M76451" s="51"/>
    </row>
    <row r="76452" spans="9:13">
      <c r="I76452" s="51"/>
      <c r="M76452" s="51"/>
    </row>
    <row r="76453" spans="9:13">
      <c r="I76453" s="51"/>
      <c r="M76453" s="51"/>
    </row>
    <row r="76454" spans="9:13">
      <c r="I76454" s="51"/>
      <c r="M76454" s="51"/>
    </row>
    <row r="76455" spans="9:13">
      <c r="I76455" s="51"/>
      <c r="M76455" s="51"/>
    </row>
    <row r="76456" spans="9:13">
      <c r="I76456" s="51"/>
      <c r="M76456" s="51"/>
    </row>
    <row r="76457" spans="9:13">
      <c r="I76457" s="51"/>
      <c r="M76457" s="51"/>
    </row>
    <row r="76458" spans="9:13">
      <c r="I76458" s="51"/>
      <c r="M76458" s="51"/>
    </row>
    <row r="76459" spans="9:13">
      <c r="I76459" s="51"/>
      <c r="M76459" s="51"/>
    </row>
    <row r="76460" spans="9:13">
      <c r="I76460" s="51"/>
      <c r="M76460" s="51"/>
    </row>
    <row r="76461" spans="9:13">
      <c r="I76461" s="51"/>
      <c r="M76461" s="51"/>
    </row>
    <row r="76462" spans="9:13">
      <c r="I76462" s="51"/>
      <c r="M76462" s="51"/>
    </row>
    <row r="76463" spans="9:13">
      <c r="I76463" s="51"/>
      <c r="M76463" s="51"/>
    </row>
    <row r="76464" spans="9:13">
      <c r="I76464" s="51"/>
      <c r="M76464" s="51"/>
    </row>
    <row r="76465" spans="9:13">
      <c r="I76465" s="51"/>
      <c r="M76465" s="51"/>
    </row>
    <row r="76466" spans="9:13">
      <c r="I76466" s="51"/>
      <c r="M76466" s="51"/>
    </row>
    <row r="76467" spans="9:13">
      <c r="I76467" s="51"/>
      <c r="M76467" s="51"/>
    </row>
    <row r="76468" spans="9:13">
      <c r="I76468" s="51"/>
      <c r="M76468" s="51"/>
    </row>
    <row r="76469" spans="9:13">
      <c r="I76469" s="51"/>
      <c r="M76469" s="51"/>
    </row>
    <row r="76470" spans="9:13">
      <c r="I76470" s="51"/>
      <c r="M76470" s="51"/>
    </row>
    <row r="76471" spans="9:13">
      <c r="I76471" s="51"/>
      <c r="M76471" s="51"/>
    </row>
    <row r="76472" spans="9:13">
      <c r="I76472" s="51"/>
      <c r="M76472" s="51"/>
    </row>
    <row r="76473" spans="9:13">
      <c r="I76473" s="51"/>
      <c r="M76473" s="51"/>
    </row>
    <row r="76474" spans="9:13">
      <c r="I76474" s="51"/>
      <c r="M76474" s="51"/>
    </row>
    <row r="76475" spans="9:13">
      <c r="I76475" s="51"/>
      <c r="M76475" s="51"/>
    </row>
    <row r="76476" spans="9:13">
      <c r="I76476" s="51"/>
      <c r="M76476" s="51"/>
    </row>
    <row r="76477" spans="9:13">
      <c r="I76477" s="51"/>
      <c r="M76477" s="51"/>
    </row>
    <row r="76478" spans="9:13">
      <c r="I76478" s="51"/>
      <c r="M76478" s="51"/>
    </row>
    <row r="76479" spans="9:13">
      <c r="I76479" s="51"/>
      <c r="M76479" s="51"/>
    </row>
    <row r="76480" spans="9:13">
      <c r="I76480" s="51"/>
      <c r="M76480" s="51"/>
    </row>
    <row r="76481" spans="9:13">
      <c r="I76481" s="51"/>
      <c r="M76481" s="51"/>
    </row>
    <row r="76482" spans="9:13">
      <c r="I76482" s="51"/>
      <c r="M76482" s="51"/>
    </row>
    <row r="76483" spans="9:13">
      <c r="I76483" s="51"/>
      <c r="M76483" s="51"/>
    </row>
    <row r="76484" spans="9:13">
      <c r="I76484" s="51"/>
      <c r="M76484" s="51"/>
    </row>
    <row r="76485" spans="9:13">
      <c r="I76485" s="51"/>
      <c r="M76485" s="51"/>
    </row>
    <row r="76486" spans="9:13">
      <c r="I76486" s="51"/>
      <c r="M76486" s="51"/>
    </row>
    <row r="76487" spans="9:13">
      <c r="I76487" s="51"/>
      <c r="M76487" s="51"/>
    </row>
    <row r="76488" spans="9:13">
      <c r="I76488" s="51"/>
      <c r="M76488" s="51"/>
    </row>
    <row r="76489" spans="9:13">
      <c r="I76489" s="51"/>
      <c r="M76489" s="51"/>
    </row>
    <row r="76490" spans="9:13">
      <c r="I76490" s="51"/>
      <c r="M76490" s="51"/>
    </row>
    <row r="76491" spans="9:13">
      <c r="I76491" s="51"/>
      <c r="M76491" s="51"/>
    </row>
    <row r="76492" spans="9:13">
      <c r="I76492" s="51"/>
      <c r="M76492" s="51"/>
    </row>
    <row r="76493" spans="9:13">
      <c r="I76493" s="51"/>
      <c r="M76493" s="51"/>
    </row>
    <row r="76494" spans="9:13">
      <c r="I76494" s="51"/>
      <c r="M76494" s="51"/>
    </row>
    <row r="76495" spans="9:13">
      <c r="I76495" s="51"/>
      <c r="M76495" s="51"/>
    </row>
    <row r="76496" spans="9:13">
      <c r="I76496" s="51"/>
      <c r="M76496" s="51"/>
    </row>
    <row r="76497" spans="9:13">
      <c r="I76497" s="51"/>
      <c r="M76497" s="51"/>
    </row>
    <row r="76498" spans="9:13">
      <c r="I76498" s="51"/>
      <c r="M76498" s="51"/>
    </row>
    <row r="76499" spans="9:13">
      <c r="I76499" s="51"/>
      <c r="M76499" s="51"/>
    </row>
    <row r="76500" spans="9:13">
      <c r="I76500" s="51"/>
      <c r="M76500" s="51"/>
    </row>
    <row r="76501" spans="9:13">
      <c r="I76501" s="51"/>
      <c r="M76501" s="51"/>
    </row>
    <row r="76502" spans="9:13">
      <c r="I76502" s="51"/>
      <c r="M76502" s="51"/>
    </row>
    <row r="76503" spans="9:13">
      <c r="I76503" s="51"/>
      <c r="M76503" s="51"/>
    </row>
    <row r="76504" spans="9:13">
      <c r="I76504" s="51"/>
      <c r="M76504" s="51"/>
    </row>
    <row r="76505" spans="9:13">
      <c r="I76505" s="51"/>
      <c r="M76505" s="51"/>
    </row>
    <row r="76506" spans="9:13">
      <c r="I76506" s="51"/>
      <c r="M76506" s="51"/>
    </row>
    <row r="76507" spans="9:13">
      <c r="I76507" s="51"/>
      <c r="M76507" s="51"/>
    </row>
    <row r="76508" spans="9:13">
      <c r="I76508" s="51"/>
      <c r="M76508" s="51"/>
    </row>
    <row r="76509" spans="9:13">
      <c r="I76509" s="51"/>
      <c r="M76509" s="51"/>
    </row>
    <row r="76510" spans="9:13">
      <c r="I76510" s="51"/>
      <c r="M76510" s="51"/>
    </row>
    <row r="76511" spans="9:13">
      <c r="I76511" s="51"/>
      <c r="M76511" s="51"/>
    </row>
    <row r="76512" spans="9:13">
      <c r="I76512" s="51"/>
      <c r="M76512" s="51"/>
    </row>
    <row r="76513" spans="9:13">
      <c r="I76513" s="51"/>
      <c r="M76513" s="51"/>
    </row>
    <row r="76514" spans="9:13">
      <c r="I76514" s="51"/>
      <c r="M76514" s="51"/>
    </row>
    <row r="76515" spans="9:13">
      <c r="I76515" s="51"/>
      <c r="M76515" s="51"/>
    </row>
    <row r="76516" spans="9:13">
      <c r="I76516" s="51"/>
      <c r="M76516" s="51"/>
    </row>
    <row r="76517" spans="9:13">
      <c r="I76517" s="51"/>
      <c r="M76517" s="51"/>
    </row>
    <row r="76518" spans="9:13">
      <c r="I76518" s="51"/>
      <c r="M76518" s="51"/>
    </row>
    <row r="76519" spans="9:13">
      <c r="I76519" s="51"/>
      <c r="M76519" s="51"/>
    </row>
    <row r="76520" spans="9:13">
      <c r="I76520" s="51"/>
      <c r="M76520" s="51"/>
    </row>
    <row r="76521" spans="9:13">
      <c r="I76521" s="51"/>
      <c r="M76521" s="51"/>
    </row>
    <row r="76522" spans="9:13">
      <c r="I76522" s="51"/>
      <c r="M76522" s="51"/>
    </row>
    <row r="76523" spans="9:13">
      <c r="I76523" s="51"/>
      <c r="M76523" s="51"/>
    </row>
    <row r="76524" spans="9:13">
      <c r="I76524" s="51"/>
      <c r="M76524" s="51"/>
    </row>
    <row r="76525" spans="9:13">
      <c r="I76525" s="51"/>
      <c r="M76525" s="51"/>
    </row>
    <row r="76526" spans="9:13">
      <c r="I76526" s="51"/>
      <c r="M76526" s="51"/>
    </row>
    <row r="76527" spans="9:13">
      <c r="I76527" s="51"/>
      <c r="M76527" s="51"/>
    </row>
    <row r="76528" spans="9:13">
      <c r="I76528" s="51"/>
      <c r="M76528" s="51"/>
    </row>
    <row r="76529" spans="9:13">
      <c r="I76529" s="51"/>
      <c r="M76529" s="51"/>
    </row>
    <row r="76530" spans="9:13">
      <c r="I76530" s="51"/>
      <c r="M76530" s="51"/>
    </row>
    <row r="76531" spans="9:13">
      <c r="I76531" s="51"/>
      <c r="M76531" s="51"/>
    </row>
    <row r="76532" spans="9:13">
      <c r="I76532" s="51"/>
      <c r="M76532" s="51"/>
    </row>
    <row r="76533" spans="9:13">
      <c r="I76533" s="51"/>
      <c r="M76533" s="51"/>
    </row>
    <row r="76534" spans="9:13">
      <c r="I76534" s="51"/>
      <c r="M76534" s="51"/>
    </row>
    <row r="76535" spans="9:13">
      <c r="I76535" s="51"/>
      <c r="M76535" s="51"/>
    </row>
    <row r="76536" spans="9:13">
      <c r="I76536" s="51"/>
      <c r="M76536" s="51"/>
    </row>
    <row r="76537" spans="9:13">
      <c r="I76537" s="51"/>
      <c r="M76537" s="51"/>
    </row>
    <row r="76538" spans="9:13">
      <c r="I76538" s="51"/>
      <c r="M76538" s="51"/>
    </row>
    <row r="76539" spans="9:13">
      <c r="I76539" s="51"/>
      <c r="M76539" s="51"/>
    </row>
    <row r="76540" spans="9:13">
      <c r="I76540" s="51"/>
      <c r="M76540" s="51"/>
    </row>
    <row r="76541" spans="9:13">
      <c r="I76541" s="51"/>
      <c r="M76541" s="51"/>
    </row>
    <row r="76542" spans="9:13">
      <c r="I76542" s="51"/>
      <c r="M76542" s="51"/>
    </row>
    <row r="76543" spans="9:13">
      <c r="I76543" s="51"/>
      <c r="M76543" s="51"/>
    </row>
    <row r="76544" spans="9:13">
      <c r="I76544" s="51"/>
      <c r="M76544" s="51"/>
    </row>
    <row r="76545" spans="9:13">
      <c r="I76545" s="51"/>
      <c r="M76545" s="51"/>
    </row>
    <row r="76546" spans="9:13">
      <c r="I76546" s="51"/>
      <c r="M76546" s="51"/>
    </row>
    <row r="76547" spans="9:13">
      <c r="I76547" s="51"/>
      <c r="M76547" s="51"/>
    </row>
    <row r="76548" spans="9:13">
      <c r="I76548" s="51"/>
      <c r="M76548" s="51"/>
    </row>
    <row r="76549" spans="9:13">
      <c r="I76549" s="51"/>
      <c r="M76549" s="51"/>
    </row>
    <row r="76550" spans="9:13">
      <c r="I76550" s="51"/>
      <c r="M76550" s="51"/>
    </row>
    <row r="76551" spans="9:13">
      <c r="I76551" s="51"/>
      <c r="M76551" s="51"/>
    </row>
    <row r="76552" spans="9:13">
      <c r="I76552" s="51"/>
      <c r="M76552" s="51"/>
    </row>
    <row r="76553" spans="9:13">
      <c r="I76553" s="51"/>
      <c r="M76553" s="51"/>
    </row>
    <row r="76554" spans="9:13">
      <c r="I76554" s="51"/>
      <c r="M76554" s="51"/>
    </row>
    <row r="76555" spans="9:13">
      <c r="I76555" s="51"/>
      <c r="M76555" s="51"/>
    </row>
    <row r="76556" spans="9:13">
      <c r="I76556" s="51"/>
      <c r="M76556" s="51"/>
    </row>
    <row r="76557" spans="9:13">
      <c r="I76557" s="51"/>
      <c r="M76557" s="51"/>
    </row>
    <row r="76558" spans="9:13">
      <c r="I76558" s="51"/>
      <c r="M76558" s="51"/>
    </row>
    <row r="76559" spans="9:13">
      <c r="I76559" s="51"/>
      <c r="M76559" s="51"/>
    </row>
    <row r="76560" spans="9:13">
      <c r="I76560" s="51"/>
      <c r="M76560" s="51"/>
    </row>
    <row r="76561" spans="9:13">
      <c r="I76561" s="51"/>
      <c r="M76561" s="51"/>
    </row>
    <row r="76562" spans="9:13">
      <c r="I76562" s="51"/>
      <c r="M76562" s="51"/>
    </row>
    <row r="76563" spans="9:13">
      <c r="I76563" s="51"/>
      <c r="M76563" s="51"/>
    </row>
    <row r="76564" spans="9:13">
      <c r="I76564" s="51"/>
      <c r="M76564" s="51"/>
    </row>
    <row r="76565" spans="9:13">
      <c r="I76565" s="51"/>
      <c r="M76565" s="51"/>
    </row>
    <row r="76566" spans="9:13">
      <c r="I76566" s="51"/>
      <c r="M76566" s="51"/>
    </row>
    <row r="76567" spans="9:13">
      <c r="I76567" s="51"/>
      <c r="M76567" s="51"/>
    </row>
    <row r="76568" spans="9:13">
      <c r="I76568" s="51"/>
      <c r="M76568" s="51"/>
    </row>
    <row r="76569" spans="9:13">
      <c r="I76569" s="51"/>
      <c r="M76569" s="51"/>
    </row>
    <row r="76570" spans="9:13">
      <c r="I76570" s="51"/>
      <c r="M76570" s="51"/>
    </row>
    <row r="76571" spans="9:13">
      <c r="I76571" s="51"/>
      <c r="M76571" s="51"/>
    </row>
    <row r="76572" spans="9:13">
      <c r="I76572" s="51"/>
      <c r="M76572" s="51"/>
    </row>
    <row r="76573" spans="9:13">
      <c r="I76573" s="51"/>
      <c r="M76573" s="51"/>
    </row>
    <row r="76574" spans="9:13">
      <c r="I76574" s="51"/>
      <c r="M76574" s="51"/>
    </row>
    <row r="76575" spans="9:13">
      <c r="I76575" s="51"/>
      <c r="M76575" s="51"/>
    </row>
    <row r="76576" spans="9:13">
      <c r="I76576" s="51"/>
      <c r="M76576" s="51"/>
    </row>
    <row r="76577" spans="9:13">
      <c r="I76577" s="51"/>
      <c r="M76577" s="51"/>
    </row>
    <row r="76578" spans="9:13">
      <c r="I76578" s="51"/>
      <c r="M76578" s="51"/>
    </row>
    <row r="76579" spans="9:13">
      <c r="I76579" s="51"/>
      <c r="M76579" s="51"/>
    </row>
    <row r="76580" spans="9:13">
      <c r="I76580" s="51"/>
      <c r="M76580" s="51"/>
    </row>
    <row r="76581" spans="9:13">
      <c r="I76581" s="51"/>
      <c r="M76581" s="51"/>
    </row>
    <row r="76582" spans="9:13">
      <c r="I76582" s="51"/>
      <c r="M76582" s="51"/>
    </row>
    <row r="76583" spans="9:13">
      <c r="I76583" s="51"/>
      <c r="M76583" s="51"/>
    </row>
    <row r="76584" spans="9:13">
      <c r="I76584" s="51"/>
      <c r="M76584" s="51"/>
    </row>
    <row r="76585" spans="9:13">
      <c r="I76585" s="51"/>
      <c r="M76585" s="51"/>
    </row>
    <row r="76586" spans="9:13">
      <c r="I76586" s="51"/>
      <c r="M76586" s="51"/>
    </row>
    <row r="76587" spans="9:13">
      <c r="I76587" s="51"/>
      <c r="M76587" s="51"/>
    </row>
    <row r="76588" spans="9:13">
      <c r="I76588" s="51"/>
      <c r="M76588" s="51"/>
    </row>
    <row r="76589" spans="9:13">
      <c r="I76589" s="51"/>
      <c r="M76589" s="51"/>
    </row>
    <row r="76590" spans="9:13">
      <c r="I76590" s="51"/>
      <c r="M76590" s="51"/>
    </row>
    <row r="76591" spans="9:13">
      <c r="I76591" s="51"/>
      <c r="M76591" s="51"/>
    </row>
    <row r="76592" spans="9:13">
      <c r="I76592" s="51"/>
      <c r="M76592" s="51"/>
    </row>
    <row r="76593" spans="9:13">
      <c r="I76593" s="51"/>
      <c r="M76593" s="51"/>
    </row>
    <row r="76594" spans="9:13">
      <c r="I76594" s="51"/>
      <c r="M76594" s="51"/>
    </row>
    <row r="76595" spans="9:13">
      <c r="I76595" s="51"/>
      <c r="M76595" s="51"/>
    </row>
    <row r="76596" spans="9:13">
      <c r="I76596" s="51"/>
      <c r="M76596" s="51"/>
    </row>
    <row r="76597" spans="9:13">
      <c r="I76597" s="51"/>
      <c r="M76597" s="51"/>
    </row>
    <row r="76598" spans="9:13">
      <c r="I76598" s="51"/>
      <c r="M76598" s="51"/>
    </row>
    <row r="76599" spans="9:13">
      <c r="I76599" s="51"/>
      <c r="M76599" s="51"/>
    </row>
    <row r="76600" spans="9:13">
      <c r="I76600" s="51"/>
      <c r="M76600" s="51"/>
    </row>
    <row r="76601" spans="9:13">
      <c r="I76601" s="51"/>
      <c r="M76601" s="51"/>
    </row>
    <row r="76602" spans="9:13">
      <c r="I76602" s="51"/>
      <c r="M76602" s="51"/>
    </row>
    <row r="76603" spans="9:13">
      <c r="I76603" s="51"/>
      <c r="M76603" s="51"/>
    </row>
    <row r="76604" spans="9:13">
      <c r="I76604" s="51"/>
      <c r="M76604" s="51"/>
    </row>
    <row r="76605" spans="9:13">
      <c r="I76605" s="51"/>
      <c r="M76605" s="51"/>
    </row>
    <row r="76606" spans="9:13">
      <c r="I76606" s="51"/>
      <c r="M76606" s="51"/>
    </row>
    <row r="76607" spans="9:13">
      <c r="I76607" s="51"/>
      <c r="M76607" s="51"/>
    </row>
    <row r="76608" spans="9:13">
      <c r="I76608" s="51"/>
      <c r="M76608" s="51"/>
    </row>
    <row r="76609" spans="9:13">
      <c r="I76609" s="51"/>
      <c r="M76609" s="51"/>
    </row>
    <row r="76610" spans="9:13">
      <c r="I76610" s="51"/>
      <c r="M76610" s="51"/>
    </row>
    <row r="76611" spans="9:13">
      <c r="I76611" s="51"/>
      <c r="M76611" s="51"/>
    </row>
    <row r="76612" spans="9:13">
      <c r="I76612" s="51"/>
      <c r="M76612" s="51"/>
    </row>
    <row r="76613" spans="9:13">
      <c r="I76613" s="51"/>
      <c r="M76613" s="51"/>
    </row>
    <row r="76614" spans="9:13">
      <c r="I76614" s="51"/>
      <c r="M76614" s="51"/>
    </row>
    <row r="76615" spans="9:13">
      <c r="I76615" s="51"/>
      <c r="M76615" s="51"/>
    </row>
    <row r="76616" spans="9:13">
      <c r="I76616" s="51"/>
      <c r="M76616" s="51"/>
    </row>
    <row r="76617" spans="9:13">
      <c r="I76617" s="51"/>
      <c r="M76617" s="51"/>
    </row>
    <row r="76618" spans="9:13">
      <c r="I76618" s="51"/>
      <c r="M76618" s="51"/>
    </row>
    <row r="76619" spans="9:13">
      <c r="I76619" s="51"/>
      <c r="M76619" s="51"/>
    </row>
    <row r="76620" spans="9:13">
      <c r="I76620" s="51"/>
      <c r="M76620" s="51"/>
    </row>
    <row r="76621" spans="9:13">
      <c r="I76621" s="51"/>
      <c r="M76621" s="51"/>
    </row>
    <row r="76622" spans="9:13">
      <c r="I76622" s="51"/>
      <c r="M76622" s="51"/>
    </row>
    <row r="76623" spans="9:13">
      <c r="I76623" s="51"/>
      <c r="M76623" s="51"/>
    </row>
    <row r="76624" spans="9:13">
      <c r="I76624" s="51"/>
      <c r="M76624" s="51"/>
    </row>
    <row r="76625" spans="9:13">
      <c r="I76625" s="51"/>
      <c r="M76625" s="51"/>
    </row>
    <row r="76626" spans="9:13">
      <c r="I76626" s="51"/>
      <c r="M76626" s="51"/>
    </row>
    <row r="76627" spans="9:13">
      <c r="I76627" s="51"/>
      <c r="M76627" s="51"/>
    </row>
    <row r="76628" spans="9:13">
      <c r="I76628" s="51"/>
      <c r="M76628" s="51"/>
    </row>
    <row r="76629" spans="9:13">
      <c r="I76629" s="51"/>
      <c r="M76629" s="51"/>
    </row>
    <row r="76630" spans="9:13">
      <c r="I76630" s="51"/>
      <c r="M76630" s="51"/>
    </row>
    <row r="76631" spans="9:13">
      <c r="I76631" s="51"/>
      <c r="M76631" s="51"/>
    </row>
    <row r="76632" spans="9:13">
      <c r="I76632" s="51"/>
      <c r="M76632" s="51"/>
    </row>
    <row r="76633" spans="9:13">
      <c r="I76633" s="51"/>
      <c r="M76633" s="51"/>
    </row>
    <row r="76634" spans="9:13">
      <c r="I76634" s="51"/>
      <c r="M76634" s="51"/>
    </row>
    <row r="76635" spans="9:13">
      <c r="I76635" s="51"/>
      <c r="M76635" s="51"/>
    </row>
    <row r="76636" spans="9:13">
      <c r="I76636" s="51"/>
      <c r="M76636" s="51"/>
    </row>
    <row r="76637" spans="9:13">
      <c r="I76637" s="51"/>
      <c r="M76637" s="51"/>
    </row>
    <row r="76638" spans="9:13">
      <c r="I76638" s="51"/>
      <c r="M76638" s="51"/>
    </row>
    <row r="76639" spans="9:13">
      <c r="I76639" s="51"/>
      <c r="M76639" s="51"/>
    </row>
    <row r="76640" spans="9:13">
      <c r="I76640" s="51"/>
      <c r="M76640" s="51"/>
    </row>
    <row r="76641" spans="9:13">
      <c r="I76641" s="51"/>
      <c r="M76641" s="51"/>
    </row>
    <row r="76642" spans="9:13">
      <c r="I76642" s="51"/>
      <c r="M76642" s="51"/>
    </row>
    <row r="76643" spans="9:13">
      <c r="I76643" s="51"/>
      <c r="M76643" s="51"/>
    </row>
    <row r="76644" spans="9:13">
      <c r="I76644" s="51"/>
      <c r="M76644" s="51"/>
    </row>
    <row r="76645" spans="9:13">
      <c r="I76645" s="51"/>
      <c r="M76645" s="51"/>
    </row>
    <row r="76646" spans="9:13">
      <c r="I76646" s="51"/>
      <c r="M76646" s="51"/>
    </row>
    <row r="76647" spans="9:13">
      <c r="I76647" s="51"/>
      <c r="M76647" s="51"/>
    </row>
    <row r="76648" spans="9:13">
      <c r="I76648" s="51"/>
      <c r="M76648" s="51"/>
    </row>
    <row r="76649" spans="9:13">
      <c r="I76649" s="51"/>
      <c r="M76649" s="51"/>
    </row>
    <row r="76650" spans="9:13">
      <c r="I76650" s="51"/>
      <c r="M76650" s="51"/>
    </row>
    <row r="76651" spans="9:13">
      <c r="I76651" s="51"/>
      <c r="M76651" s="51"/>
    </row>
    <row r="76652" spans="9:13">
      <c r="I76652" s="51"/>
      <c r="M76652" s="51"/>
    </row>
    <row r="76653" spans="9:13">
      <c r="I76653" s="51"/>
      <c r="M76653" s="51"/>
    </row>
    <row r="76654" spans="9:13">
      <c r="I76654" s="51"/>
      <c r="M76654" s="51"/>
    </row>
    <row r="76655" spans="9:13">
      <c r="I76655" s="51"/>
      <c r="M76655" s="51"/>
    </row>
    <row r="76656" spans="9:13">
      <c r="I76656" s="51"/>
      <c r="M76656" s="51"/>
    </row>
    <row r="76657" spans="9:13">
      <c r="I76657" s="51"/>
      <c r="M76657" s="51"/>
    </row>
    <row r="76658" spans="9:13">
      <c r="I76658" s="51"/>
      <c r="M76658" s="51"/>
    </row>
    <row r="76659" spans="9:13">
      <c r="I76659" s="51"/>
      <c r="M76659" s="51"/>
    </row>
    <row r="76660" spans="9:13">
      <c r="I76660" s="51"/>
      <c r="M76660" s="51"/>
    </row>
    <row r="76661" spans="9:13">
      <c r="I76661" s="51"/>
      <c r="M76661" s="51"/>
    </row>
    <row r="76662" spans="9:13">
      <c r="I76662" s="51"/>
      <c r="M76662" s="51"/>
    </row>
    <row r="76663" spans="9:13">
      <c r="I76663" s="51"/>
      <c r="M76663" s="51"/>
    </row>
    <row r="76664" spans="9:13">
      <c r="I76664" s="51"/>
      <c r="M76664" s="51"/>
    </row>
    <row r="76665" spans="9:13">
      <c r="I76665" s="51"/>
      <c r="M76665" s="51"/>
    </row>
    <row r="76666" spans="9:13">
      <c r="I76666" s="51"/>
      <c r="M76666" s="51"/>
    </row>
    <row r="76667" spans="9:13">
      <c r="I76667" s="51"/>
      <c r="M76667" s="51"/>
    </row>
    <row r="76668" spans="9:13">
      <c r="I76668" s="51"/>
      <c r="M76668" s="51"/>
    </row>
    <row r="76669" spans="9:13">
      <c r="I76669" s="51"/>
      <c r="M76669" s="51"/>
    </row>
    <row r="76670" spans="9:13">
      <c r="I76670" s="51"/>
      <c r="M76670" s="51"/>
    </row>
    <row r="76671" spans="9:13">
      <c r="I76671" s="51"/>
      <c r="M76671" s="51"/>
    </row>
    <row r="76672" spans="9:13">
      <c r="I76672" s="51"/>
      <c r="M76672" s="51"/>
    </row>
    <row r="76673" spans="9:13">
      <c r="I76673" s="51"/>
      <c r="M76673" s="51"/>
    </row>
    <row r="76674" spans="9:13">
      <c r="I76674" s="51"/>
      <c r="M76674" s="51"/>
    </row>
    <row r="76675" spans="9:13">
      <c r="I76675" s="51"/>
      <c r="M76675" s="51"/>
    </row>
    <row r="76676" spans="9:13">
      <c r="I76676" s="51"/>
      <c r="M76676" s="51"/>
    </row>
    <row r="76677" spans="9:13">
      <c r="I76677" s="51"/>
      <c r="M76677" s="51"/>
    </row>
    <row r="76678" spans="9:13">
      <c r="I76678" s="51"/>
      <c r="M76678" s="51"/>
    </row>
    <row r="76679" spans="9:13">
      <c r="I76679" s="51"/>
      <c r="M76679" s="51"/>
    </row>
    <row r="76680" spans="9:13">
      <c r="I76680" s="51"/>
      <c r="M76680" s="51"/>
    </row>
    <row r="76681" spans="9:13">
      <c r="I76681" s="51"/>
      <c r="M76681" s="51"/>
    </row>
    <row r="76682" spans="9:13">
      <c r="I76682" s="51"/>
      <c r="M76682" s="51"/>
    </row>
    <row r="76683" spans="9:13">
      <c r="I76683" s="51"/>
      <c r="M76683" s="51"/>
    </row>
    <row r="76684" spans="9:13">
      <c r="I76684" s="51"/>
      <c r="M76684" s="51"/>
    </row>
    <row r="76685" spans="9:13">
      <c r="I76685" s="51"/>
      <c r="M76685" s="51"/>
    </row>
    <row r="76686" spans="9:13">
      <c r="I76686" s="51"/>
      <c r="M76686" s="51"/>
    </row>
    <row r="76687" spans="9:13">
      <c r="I76687" s="51"/>
      <c r="M76687" s="51"/>
    </row>
    <row r="76688" spans="9:13">
      <c r="I76688" s="51"/>
      <c r="M76688" s="51"/>
    </row>
    <row r="76689" spans="9:13">
      <c r="I76689" s="51"/>
      <c r="M76689" s="51"/>
    </row>
    <row r="76690" spans="9:13">
      <c r="I76690" s="51"/>
      <c r="M76690" s="51"/>
    </row>
    <row r="76691" spans="9:13">
      <c r="I76691" s="51"/>
      <c r="M76691" s="51"/>
    </row>
    <row r="76692" spans="9:13">
      <c r="I76692" s="51"/>
      <c r="M76692" s="51"/>
    </row>
    <row r="76693" spans="9:13">
      <c r="I76693" s="51"/>
      <c r="M76693" s="51"/>
    </row>
    <row r="76694" spans="9:13">
      <c r="I76694" s="51"/>
      <c r="M76694" s="51"/>
    </row>
    <row r="76695" spans="9:13">
      <c r="I76695" s="51"/>
      <c r="M76695" s="51"/>
    </row>
    <row r="76696" spans="9:13">
      <c r="I76696" s="51"/>
      <c r="M76696" s="51"/>
    </row>
    <row r="76697" spans="9:13">
      <c r="I76697" s="51"/>
      <c r="M76697" s="51"/>
    </row>
    <row r="76698" spans="9:13">
      <c r="I76698" s="51"/>
      <c r="M76698" s="51"/>
    </row>
    <row r="76699" spans="9:13">
      <c r="I76699" s="51"/>
      <c r="M76699" s="51"/>
    </row>
    <row r="76700" spans="9:13">
      <c r="I76700" s="51"/>
      <c r="M76700" s="51"/>
    </row>
    <row r="76701" spans="9:13">
      <c r="I76701" s="51"/>
      <c r="M76701" s="51"/>
    </row>
    <row r="76702" spans="9:13">
      <c r="I76702" s="51"/>
      <c r="M76702" s="51"/>
    </row>
    <row r="76703" spans="9:13">
      <c r="I76703" s="51"/>
      <c r="M76703" s="51"/>
    </row>
    <row r="76704" spans="9:13">
      <c r="I76704" s="51"/>
      <c r="M76704" s="51"/>
    </row>
    <row r="76705" spans="9:13">
      <c r="I76705" s="51"/>
      <c r="M76705" s="51"/>
    </row>
    <row r="76706" spans="9:13">
      <c r="I76706" s="51"/>
      <c r="M76706" s="51"/>
    </row>
    <row r="76707" spans="9:13">
      <c r="I76707" s="51"/>
      <c r="M76707" s="51"/>
    </row>
    <row r="76708" spans="9:13">
      <c r="I76708" s="51"/>
      <c r="M76708" s="51"/>
    </row>
    <row r="76709" spans="9:13">
      <c r="I76709" s="51"/>
      <c r="M76709" s="51"/>
    </row>
    <row r="76710" spans="9:13">
      <c r="I76710" s="51"/>
      <c r="M76710" s="51"/>
    </row>
    <row r="76711" spans="9:13">
      <c r="I76711" s="51"/>
      <c r="M76711" s="51"/>
    </row>
    <row r="76712" spans="9:13">
      <c r="I76712" s="51"/>
      <c r="M76712" s="51"/>
    </row>
    <row r="76713" spans="9:13">
      <c r="I76713" s="51"/>
      <c r="M76713" s="51"/>
    </row>
    <row r="76714" spans="9:13">
      <c r="I76714" s="51"/>
      <c r="M76714" s="51"/>
    </row>
    <row r="76715" spans="9:13">
      <c r="I76715" s="51"/>
      <c r="M76715" s="51"/>
    </row>
    <row r="76716" spans="9:13">
      <c r="I76716" s="51"/>
      <c r="M76716" s="51"/>
    </row>
    <row r="76717" spans="9:13">
      <c r="I76717" s="51"/>
      <c r="M76717" s="51"/>
    </row>
    <row r="76718" spans="9:13">
      <c r="I76718" s="51"/>
      <c r="M76718" s="51"/>
    </row>
    <row r="76719" spans="9:13">
      <c r="I76719" s="51"/>
      <c r="M76719" s="51"/>
    </row>
    <row r="76720" spans="9:13">
      <c r="I76720" s="51"/>
      <c r="M76720" s="51"/>
    </row>
    <row r="76721" spans="9:13">
      <c r="I76721" s="51"/>
      <c r="M76721" s="51"/>
    </row>
    <row r="76722" spans="9:13">
      <c r="I76722" s="51"/>
      <c r="M76722" s="51"/>
    </row>
    <row r="76723" spans="9:13">
      <c r="I76723" s="51"/>
      <c r="M76723" s="51"/>
    </row>
    <row r="76724" spans="9:13">
      <c r="I76724" s="51"/>
      <c r="M76724" s="51"/>
    </row>
    <row r="76725" spans="9:13">
      <c r="I76725" s="51"/>
      <c r="M76725" s="51"/>
    </row>
    <row r="76726" spans="9:13">
      <c r="I76726" s="51"/>
      <c r="M76726" s="51"/>
    </row>
    <row r="76727" spans="9:13">
      <c r="I76727" s="51"/>
      <c r="M76727" s="51"/>
    </row>
    <row r="76728" spans="9:13">
      <c r="I76728" s="51"/>
      <c r="M76728" s="51"/>
    </row>
    <row r="76729" spans="9:13">
      <c r="I76729" s="51"/>
      <c r="M76729" s="51"/>
    </row>
    <row r="76730" spans="9:13">
      <c r="I76730" s="51"/>
      <c r="M76730" s="51"/>
    </row>
    <row r="76731" spans="9:13">
      <c r="I76731" s="51"/>
      <c r="M76731" s="51"/>
    </row>
    <row r="76732" spans="9:13">
      <c r="I76732" s="51"/>
      <c r="M76732" s="51"/>
    </row>
    <row r="76733" spans="9:13">
      <c r="I76733" s="51"/>
      <c r="M76733" s="51"/>
    </row>
    <row r="76734" spans="9:13">
      <c r="I76734" s="51"/>
      <c r="M76734" s="51"/>
    </row>
    <row r="76735" spans="9:13">
      <c r="I76735" s="51"/>
      <c r="M76735" s="51"/>
    </row>
    <row r="76736" spans="9:13">
      <c r="I76736" s="51"/>
      <c r="M76736" s="51"/>
    </row>
    <row r="76737" spans="9:13">
      <c r="I76737" s="51"/>
      <c r="M76737" s="51"/>
    </row>
    <row r="76738" spans="9:13">
      <c r="I76738" s="51"/>
      <c r="M76738" s="51"/>
    </row>
    <row r="76739" spans="9:13">
      <c r="I76739" s="51"/>
      <c r="M76739" s="51"/>
    </row>
    <row r="76740" spans="9:13">
      <c r="I76740" s="51"/>
      <c r="M76740" s="51"/>
    </row>
    <row r="76741" spans="9:13">
      <c r="I76741" s="51"/>
      <c r="M76741" s="51"/>
    </row>
    <row r="76742" spans="9:13">
      <c r="I76742" s="51"/>
      <c r="M76742" s="51"/>
    </row>
    <row r="76743" spans="9:13">
      <c r="I76743" s="51"/>
      <c r="M76743" s="51"/>
    </row>
    <row r="76744" spans="9:13">
      <c r="I76744" s="51"/>
      <c r="M76744" s="51"/>
    </row>
    <row r="76745" spans="9:13">
      <c r="I76745" s="51"/>
      <c r="M76745" s="51"/>
    </row>
    <row r="76746" spans="9:13">
      <c r="I76746" s="51"/>
      <c r="M76746" s="51"/>
    </row>
    <row r="76747" spans="9:13">
      <c r="I76747" s="51"/>
      <c r="M76747" s="51"/>
    </row>
    <row r="76748" spans="9:13">
      <c r="I76748" s="51"/>
      <c r="M76748" s="51"/>
    </row>
    <row r="76749" spans="9:13">
      <c r="I76749" s="51"/>
      <c r="M76749" s="51"/>
    </row>
    <row r="76750" spans="9:13">
      <c r="I76750" s="51"/>
      <c r="M76750" s="51"/>
    </row>
    <row r="76751" spans="9:13">
      <c r="I76751" s="51"/>
      <c r="M76751" s="51"/>
    </row>
    <row r="76752" spans="9:13">
      <c r="I76752" s="51"/>
      <c r="M76752" s="51"/>
    </row>
    <row r="76753" spans="9:13">
      <c r="I76753" s="51"/>
      <c r="M76753" s="51"/>
    </row>
    <row r="76754" spans="9:13">
      <c r="I76754" s="51"/>
      <c r="M76754" s="51"/>
    </row>
    <row r="76755" spans="9:13">
      <c r="I76755" s="51"/>
      <c r="M76755" s="51"/>
    </row>
    <row r="76756" spans="9:13">
      <c r="I76756" s="51"/>
      <c r="M76756" s="51"/>
    </row>
    <row r="76757" spans="9:13">
      <c r="I76757" s="51"/>
      <c r="M76757" s="51"/>
    </row>
    <row r="76758" spans="9:13">
      <c r="I76758" s="51"/>
      <c r="M76758" s="51"/>
    </row>
    <row r="76759" spans="9:13">
      <c r="I76759" s="51"/>
      <c r="M76759" s="51"/>
    </row>
    <row r="76760" spans="9:13">
      <c r="I76760" s="51"/>
      <c r="M76760" s="51"/>
    </row>
    <row r="76761" spans="9:13">
      <c r="I76761" s="51"/>
      <c r="M76761" s="51"/>
    </row>
    <row r="76762" spans="9:13">
      <c r="I76762" s="51"/>
      <c r="M76762" s="51"/>
    </row>
    <row r="76763" spans="9:13">
      <c r="I76763" s="51"/>
      <c r="M76763" s="51"/>
    </row>
    <row r="76764" spans="9:13">
      <c r="I76764" s="51"/>
      <c r="M76764" s="51"/>
    </row>
    <row r="76765" spans="9:13">
      <c r="I76765" s="51"/>
      <c r="M76765" s="51"/>
    </row>
    <row r="76766" spans="9:13">
      <c r="I76766" s="51"/>
      <c r="M76766" s="51"/>
    </row>
    <row r="76767" spans="9:13">
      <c r="I76767" s="51"/>
      <c r="M76767" s="51"/>
    </row>
    <row r="76768" spans="9:13">
      <c r="I76768" s="51"/>
      <c r="M76768" s="51"/>
    </row>
    <row r="76769" spans="9:13">
      <c r="I76769" s="51"/>
      <c r="M76769" s="51"/>
    </row>
    <row r="76770" spans="9:13">
      <c r="I76770" s="51"/>
      <c r="M76770" s="51"/>
    </row>
    <row r="76771" spans="9:13">
      <c r="I76771" s="51"/>
      <c r="M76771" s="51"/>
    </row>
    <row r="76772" spans="9:13">
      <c r="I76772" s="51"/>
      <c r="M76772" s="51"/>
    </row>
    <row r="76773" spans="9:13">
      <c r="I76773" s="51"/>
      <c r="M76773" s="51"/>
    </row>
    <row r="76774" spans="9:13">
      <c r="I76774" s="51"/>
      <c r="M76774" s="51"/>
    </row>
    <row r="76775" spans="9:13">
      <c r="I76775" s="51"/>
      <c r="M76775" s="51"/>
    </row>
    <row r="76776" spans="9:13">
      <c r="I76776" s="51"/>
      <c r="M76776" s="51"/>
    </row>
    <row r="76777" spans="9:13">
      <c r="I76777" s="51"/>
      <c r="M76777" s="51"/>
    </row>
    <row r="76778" spans="9:13">
      <c r="I76778" s="51"/>
      <c r="M76778" s="51"/>
    </row>
    <row r="76779" spans="9:13">
      <c r="I76779" s="51"/>
      <c r="M76779" s="51"/>
    </row>
    <row r="76780" spans="9:13">
      <c r="I76780" s="51"/>
      <c r="M76780" s="51"/>
    </row>
    <row r="76781" spans="9:13">
      <c r="I76781" s="51"/>
      <c r="M76781" s="51"/>
    </row>
    <row r="76782" spans="9:13">
      <c r="I76782" s="51"/>
      <c r="M76782" s="51"/>
    </row>
    <row r="76783" spans="9:13">
      <c r="I76783" s="51"/>
      <c r="M76783" s="51"/>
    </row>
    <row r="76784" spans="9:13">
      <c r="I76784" s="51"/>
      <c r="M76784" s="51"/>
    </row>
    <row r="76785" spans="9:13">
      <c r="I76785" s="51"/>
      <c r="M76785" s="51"/>
    </row>
    <row r="76786" spans="9:13">
      <c r="I76786" s="51"/>
      <c r="M76786" s="51"/>
    </row>
    <row r="76787" spans="9:13">
      <c r="I76787" s="51"/>
      <c r="M76787" s="51"/>
    </row>
    <row r="76788" spans="9:13">
      <c r="I76788" s="51"/>
      <c r="M76788" s="51"/>
    </row>
    <row r="76789" spans="9:13">
      <c r="I76789" s="51"/>
      <c r="M76789" s="51"/>
    </row>
    <row r="76790" spans="9:13">
      <c r="I76790" s="51"/>
      <c r="M76790" s="51"/>
    </row>
    <row r="76791" spans="9:13">
      <c r="I76791" s="51"/>
      <c r="M76791" s="51"/>
    </row>
    <row r="76792" spans="9:13">
      <c r="I76792" s="51"/>
      <c r="M76792" s="51"/>
    </row>
    <row r="76793" spans="9:13">
      <c r="I76793" s="51"/>
      <c r="M76793" s="51"/>
    </row>
    <row r="76794" spans="9:13">
      <c r="I76794" s="51"/>
      <c r="M76794" s="51"/>
    </row>
    <row r="76795" spans="9:13">
      <c r="I76795" s="51"/>
      <c r="M76795" s="51"/>
    </row>
    <row r="76796" spans="9:13">
      <c r="I76796" s="51"/>
      <c r="M76796" s="51"/>
    </row>
    <row r="76797" spans="9:13">
      <c r="I76797" s="51"/>
      <c r="M76797" s="51"/>
    </row>
    <row r="76798" spans="9:13">
      <c r="I76798" s="51"/>
      <c r="M76798" s="51"/>
    </row>
    <row r="76799" spans="9:13">
      <c r="I76799" s="51"/>
      <c r="M76799" s="51"/>
    </row>
    <row r="76800" spans="9:13">
      <c r="I76800" s="51"/>
      <c r="M76800" s="51"/>
    </row>
    <row r="76801" spans="9:13">
      <c r="I76801" s="51"/>
      <c r="M76801" s="51"/>
    </row>
    <row r="76802" spans="9:13">
      <c r="I76802" s="51"/>
      <c r="M76802" s="51"/>
    </row>
    <row r="76803" spans="9:13">
      <c r="I76803" s="51"/>
      <c r="M76803" s="51"/>
    </row>
    <row r="76804" spans="9:13">
      <c r="I76804" s="51"/>
      <c r="M76804" s="51"/>
    </row>
    <row r="76805" spans="9:13">
      <c r="I76805" s="51"/>
      <c r="M76805" s="51"/>
    </row>
    <row r="76806" spans="9:13">
      <c r="I76806" s="51"/>
      <c r="M76806" s="51"/>
    </row>
    <row r="76807" spans="9:13">
      <c r="I76807" s="51"/>
      <c r="M76807" s="51"/>
    </row>
    <row r="76808" spans="9:13">
      <c r="I76808" s="51"/>
      <c r="M76808" s="51"/>
    </row>
    <row r="76809" spans="9:13">
      <c r="I76809" s="51"/>
      <c r="M76809" s="51"/>
    </row>
    <row r="76810" spans="9:13">
      <c r="I76810" s="51"/>
      <c r="M76810" s="51"/>
    </row>
    <row r="76811" spans="9:13">
      <c r="I76811" s="51"/>
      <c r="M76811" s="51"/>
    </row>
    <row r="76812" spans="9:13">
      <c r="I76812" s="51"/>
      <c r="M76812" s="51"/>
    </row>
    <row r="76813" spans="9:13">
      <c r="I76813" s="51"/>
      <c r="M76813" s="51"/>
    </row>
    <row r="76814" spans="9:13">
      <c r="I76814" s="51"/>
      <c r="M76814" s="51"/>
    </row>
    <row r="76815" spans="9:13">
      <c r="I76815" s="51"/>
      <c r="M76815" s="51"/>
    </row>
    <row r="76816" spans="9:13">
      <c r="I76816" s="51"/>
      <c r="M76816" s="51"/>
    </row>
    <row r="76817" spans="9:13">
      <c r="I76817" s="51"/>
      <c r="M76817" s="51"/>
    </row>
    <row r="76818" spans="9:13">
      <c r="I76818" s="51"/>
      <c r="M76818" s="51"/>
    </row>
    <row r="76819" spans="9:13">
      <c r="I76819" s="51"/>
      <c r="M76819" s="51"/>
    </row>
    <row r="76820" spans="9:13">
      <c r="I76820" s="51"/>
      <c r="M76820" s="51"/>
    </row>
    <row r="76821" spans="9:13">
      <c r="I76821" s="51"/>
      <c r="M76821" s="51"/>
    </row>
    <row r="76822" spans="9:13">
      <c r="I76822" s="51"/>
      <c r="M76822" s="51"/>
    </row>
    <row r="76823" spans="9:13">
      <c r="I76823" s="51"/>
      <c r="M76823" s="51"/>
    </row>
    <row r="76824" spans="9:13">
      <c r="I76824" s="51"/>
      <c r="M76824" s="51"/>
    </row>
    <row r="76825" spans="9:13">
      <c r="I76825" s="51"/>
      <c r="M76825" s="51"/>
    </row>
    <row r="76826" spans="9:13">
      <c r="I76826" s="51"/>
      <c r="M76826" s="51"/>
    </row>
    <row r="76827" spans="9:13">
      <c r="I76827" s="51"/>
      <c r="M76827" s="51"/>
    </row>
    <row r="76828" spans="9:13">
      <c r="I76828" s="51"/>
      <c r="M76828" s="51"/>
    </row>
    <row r="76829" spans="9:13">
      <c r="I76829" s="51"/>
      <c r="M76829" s="51"/>
    </row>
    <row r="76830" spans="9:13">
      <c r="I76830" s="51"/>
      <c r="M76830" s="51"/>
    </row>
    <row r="76831" spans="9:13">
      <c r="I76831" s="51"/>
      <c r="M76831" s="51"/>
    </row>
    <row r="76832" spans="9:13">
      <c r="I76832" s="51"/>
      <c r="M76832" s="51"/>
    </row>
    <row r="76833" spans="9:13">
      <c r="I76833" s="51"/>
      <c r="M76833" s="51"/>
    </row>
    <row r="76834" spans="9:13">
      <c r="I76834" s="51"/>
      <c r="M76834" s="51"/>
    </row>
    <row r="76835" spans="9:13">
      <c r="I76835" s="51"/>
      <c r="M76835" s="51"/>
    </row>
    <row r="76836" spans="9:13">
      <c r="I76836" s="51"/>
      <c r="M76836" s="51"/>
    </row>
    <row r="76837" spans="9:13">
      <c r="I76837" s="51"/>
      <c r="M76837" s="51"/>
    </row>
    <row r="76838" spans="9:13">
      <c r="I76838" s="51"/>
      <c r="M76838" s="51"/>
    </row>
    <row r="76839" spans="9:13">
      <c r="I76839" s="51"/>
      <c r="M76839" s="51"/>
    </row>
    <row r="76840" spans="9:13">
      <c r="I76840" s="51"/>
      <c r="M76840" s="51"/>
    </row>
    <row r="76841" spans="9:13">
      <c r="I76841" s="51"/>
      <c r="M76841" s="51"/>
    </row>
    <row r="76842" spans="9:13">
      <c r="I76842" s="51"/>
      <c r="M76842" s="51"/>
    </row>
    <row r="76843" spans="9:13">
      <c r="I76843" s="51"/>
      <c r="M76843" s="51"/>
    </row>
    <row r="76844" spans="9:13">
      <c r="I76844" s="51"/>
      <c r="M76844" s="51"/>
    </row>
    <row r="76845" spans="9:13">
      <c r="I76845" s="51"/>
      <c r="M76845" s="51"/>
    </row>
    <row r="76846" spans="9:13">
      <c r="I76846" s="51"/>
      <c r="M76846" s="51"/>
    </row>
    <row r="76847" spans="9:13">
      <c r="I76847" s="51"/>
      <c r="M76847" s="51"/>
    </row>
    <row r="76848" spans="9:13">
      <c r="I76848" s="51"/>
      <c r="M76848" s="51"/>
    </row>
    <row r="76849" spans="9:13">
      <c r="I76849" s="51"/>
      <c r="M76849" s="51"/>
    </row>
    <row r="76850" spans="9:13">
      <c r="I76850" s="51"/>
      <c r="M76850" s="51"/>
    </row>
    <row r="76851" spans="9:13">
      <c r="I76851" s="51"/>
      <c r="M76851" s="51"/>
    </row>
    <row r="76852" spans="9:13">
      <c r="I76852" s="51"/>
      <c r="M76852" s="51"/>
    </row>
    <row r="76853" spans="9:13">
      <c r="I76853" s="51"/>
      <c r="M76853" s="51"/>
    </row>
    <row r="76854" spans="9:13">
      <c r="I76854" s="51"/>
      <c r="M76854" s="51"/>
    </row>
    <row r="76855" spans="9:13">
      <c r="I76855" s="51"/>
      <c r="M76855" s="51"/>
    </row>
    <row r="76856" spans="9:13">
      <c r="I76856" s="51"/>
      <c r="M76856" s="51"/>
    </row>
    <row r="76857" spans="9:13">
      <c r="I76857" s="51"/>
      <c r="M76857" s="51"/>
    </row>
    <row r="76858" spans="9:13">
      <c r="I76858" s="51"/>
      <c r="M76858" s="51"/>
    </row>
    <row r="76859" spans="9:13">
      <c r="I76859" s="51"/>
      <c r="M76859" s="51"/>
    </row>
    <row r="76860" spans="9:13">
      <c r="I76860" s="51"/>
      <c r="M76860" s="51"/>
    </row>
    <row r="76861" spans="9:13">
      <c r="I76861" s="51"/>
      <c r="M76861" s="51"/>
    </row>
    <row r="76862" spans="9:13">
      <c r="I76862" s="51"/>
      <c r="M76862" s="51"/>
    </row>
    <row r="76863" spans="9:13">
      <c r="I76863" s="51"/>
      <c r="M76863" s="51"/>
    </row>
    <row r="76864" spans="9:13">
      <c r="I76864" s="51"/>
      <c r="M76864" s="51"/>
    </row>
    <row r="76865" spans="9:13">
      <c r="I76865" s="51"/>
      <c r="M76865" s="51"/>
    </row>
    <row r="76866" spans="9:13">
      <c r="I76866" s="51"/>
      <c r="M76866" s="51"/>
    </row>
    <row r="76867" spans="9:13">
      <c r="I76867" s="51"/>
      <c r="M76867" s="51"/>
    </row>
    <row r="76868" spans="9:13">
      <c r="I76868" s="51"/>
      <c r="M76868" s="51"/>
    </row>
    <row r="76869" spans="9:13">
      <c r="I76869" s="51"/>
      <c r="M76869" s="51"/>
    </row>
    <row r="76870" spans="9:13">
      <c r="I76870" s="51"/>
      <c r="M76870" s="51"/>
    </row>
    <row r="76871" spans="9:13">
      <c r="I76871" s="51"/>
      <c r="M76871" s="51"/>
    </row>
    <row r="76872" spans="9:13">
      <c r="I76872" s="51"/>
      <c r="M76872" s="51"/>
    </row>
    <row r="76873" spans="9:13">
      <c r="I76873" s="51"/>
      <c r="M76873" s="51"/>
    </row>
    <row r="76874" spans="9:13">
      <c r="I76874" s="51"/>
      <c r="M76874" s="51"/>
    </row>
    <row r="76875" spans="9:13">
      <c r="I76875" s="51"/>
      <c r="M76875" s="51"/>
    </row>
    <row r="76876" spans="9:13">
      <c r="I76876" s="51"/>
      <c r="M76876" s="51"/>
    </row>
    <row r="76877" spans="9:13">
      <c r="I76877" s="51"/>
      <c r="M76877" s="51"/>
    </row>
    <row r="76878" spans="9:13">
      <c r="I76878" s="51"/>
      <c r="M76878" s="51"/>
    </row>
    <row r="76879" spans="9:13">
      <c r="I76879" s="51"/>
      <c r="M76879" s="51"/>
    </row>
    <row r="76880" spans="9:13">
      <c r="I76880" s="51"/>
      <c r="M76880" s="51"/>
    </row>
    <row r="76881" spans="9:13">
      <c r="I76881" s="51"/>
      <c r="M76881" s="51"/>
    </row>
    <row r="76882" spans="9:13">
      <c r="I76882" s="51"/>
      <c r="M76882" s="51"/>
    </row>
    <row r="76883" spans="9:13">
      <c r="I76883" s="51"/>
      <c r="M76883" s="51"/>
    </row>
    <row r="76884" spans="9:13">
      <c r="I76884" s="51"/>
      <c r="M76884" s="51"/>
    </row>
    <row r="76885" spans="9:13">
      <c r="I76885" s="51"/>
      <c r="M76885" s="51"/>
    </row>
    <row r="76886" spans="9:13">
      <c r="I76886" s="51"/>
      <c r="M76886" s="51"/>
    </row>
    <row r="76887" spans="9:13">
      <c r="I76887" s="51"/>
      <c r="M76887" s="51"/>
    </row>
    <row r="76888" spans="9:13">
      <c r="I76888" s="51"/>
      <c r="M76888" s="51"/>
    </row>
    <row r="76889" spans="9:13">
      <c r="I76889" s="51"/>
      <c r="M76889" s="51"/>
    </row>
    <row r="76890" spans="9:13">
      <c r="I76890" s="51"/>
      <c r="M76890" s="51"/>
    </row>
    <row r="76891" spans="9:13">
      <c r="I76891" s="51"/>
      <c r="M76891" s="51"/>
    </row>
    <row r="76892" spans="9:13">
      <c r="I76892" s="51"/>
      <c r="M76892" s="51"/>
    </row>
    <row r="76893" spans="9:13">
      <c r="I76893" s="51"/>
      <c r="M76893" s="51"/>
    </row>
    <row r="76894" spans="9:13">
      <c r="I76894" s="51"/>
      <c r="M76894" s="51"/>
    </row>
    <row r="76895" spans="9:13">
      <c r="I76895" s="51"/>
      <c r="M76895" s="51"/>
    </row>
    <row r="76896" spans="9:13">
      <c r="I76896" s="51"/>
      <c r="M76896" s="51"/>
    </row>
    <row r="76897" spans="9:13">
      <c r="I76897" s="51"/>
      <c r="M76897" s="51"/>
    </row>
    <row r="76898" spans="9:13">
      <c r="I76898" s="51"/>
      <c r="M76898" s="51"/>
    </row>
    <row r="76899" spans="9:13">
      <c r="I76899" s="51"/>
      <c r="M76899" s="51"/>
    </row>
    <row r="76900" spans="9:13">
      <c r="I76900" s="51"/>
      <c r="M76900" s="51"/>
    </row>
    <row r="76901" spans="9:13">
      <c r="I76901" s="51"/>
      <c r="M76901" s="51"/>
    </row>
    <row r="76902" spans="9:13">
      <c r="I76902" s="51"/>
      <c r="M76902" s="51"/>
    </row>
    <row r="76903" spans="9:13">
      <c r="I76903" s="51"/>
      <c r="M76903" s="51"/>
    </row>
    <row r="76904" spans="9:13">
      <c r="I76904" s="51"/>
      <c r="M76904" s="51"/>
    </row>
    <row r="76905" spans="9:13">
      <c r="I76905" s="51"/>
      <c r="M76905" s="51"/>
    </row>
    <row r="76906" spans="9:13">
      <c r="I76906" s="51"/>
      <c r="M76906" s="51"/>
    </row>
    <row r="76907" spans="9:13">
      <c r="I76907" s="51"/>
      <c r="M76907" s="51"/>
    </row>
    <row r="76908" spans="9:13">
      <c r="I76908" s="51"/>
      <c r="M76908" s="51"/>
    </row>
    <row r="76909" spans="9:13">
      <c r="I76909" s="51"/>
      <c r="M76909" s="51"/>
    </row>
    <row r="76910" spans="9:13">
      <c r="I76910" s="51"/>
      <c r="M76910" s="51"/>
    </row>
    <row r="76911" spans="9:13">
      <c r="I76911" s="51"/>
      <c r="M76911" s="51"/>
    </row>
    <row r="76912" spans="9:13">
      <c r="I76912" s="51"/>
      <c r="M76912" s="51"/>
    </row>
    <row r="76913" spans="9:13">
      <c r="I76913" s="51"/>
      <c r="M76913" s="51"/>
    </row>
    <row r="76914" spans="9:13">
      <c r="I76914" s="51"/>
      <c r="M76914" s="51"/>
    </row>
    <row r="76915" spans="9:13">
      <c r="I76915" s="51"/>
      <c r="M76915" s="51"/>
    </row>
    <row r="76916" spans="9:13">
      <c r="I76916" s="51"/>
      <c r="M76916" s="51"/>
    </row>
    <row r="76917" spans="9:13">
      <c r="I76917" s="51"/>
      <c r="M76917" s="51"/>
    </row>
    <row r="76918" spans="9:13">
      <c r="I76918" s="51"/>
      <c r="M76918" s="51"/>
    </row>
    <row r="76919" spans="9:13">
      <c r="I76919" s="51"/>
      <c r="M76919" s="51"/>
    </row>
    <row r="76920" spans="9:13">
      <c r="I76920" s="51"/>
      <c r="M76920" s="51"/>
    </row>
    <row r="76921" spans="9:13">
      <c r="I76921" s="51"/>
      <c r="M76921" s="51"/>
    </row>
    <row r="76922" spans="9:13">
      <c r="I76922" s="51"/>
      <c r="M76922" s="51"/>
    </row>
    <row r="76923" spans="9:13">
      <c r="I76923" s="51"/>
      <c r="M76923" s="51"/>
    </row>
    <row r="76924" spans="9:13">
      <c r="I76924" s="51"/>
      <c r="M76924" s="51"/>
    </row>
    <row r="76925" spans="9:13">
      <c r="I76925" s="51"/>
      <c r="M76925" s="51"/>
    </row>
    <row r="76926" spans="9:13">
      <c r="I76926" s="51"/>
      <c r="M76926" s="51"/>
    </row>
    <row r="76927" spans="9:13">
      <c r="I76927" s="51"/>
      <c r="M76927" s="51"/>
    </row>
    <row r="76928" spans="9:13">
      <c r="I76928" s="51"/>
      <c r="M76928" s="51"/>
    </row>
    <row r="76929" spans="9:13">
      <c r="I76929" s="51"/>
      <c r="M76929" s="51"/>
    </row>
    <row r="76930" spans="9:13">
      <c r="I76930" s="51"/>
      <c r="M76930" s="51"/>
    </row>
    <row r="76931" spans="9:13">
      <c r="I76931" s="51"/>
      <c r="M76931" s="51"/>
    </row>
    <row r="76932" spans="9:13">
      <c r="I76932" s="51"/>
      <c r="M76932" s="51"/>
    </row>
    <row r="76933" spans="9:13">
      <c r="I76933" s="51"/>
      <c r="M76933" s="51"/>
    </row>
    <row r="76934" spans="9:13">
      <c r="I76934" s="51"/>
      <c r="M76934" s="51"/>
    </row>
    <row r="76935" spans="9:13">
      <c r="I76935" s="51"/>
      <c r="M76935" s="51"/>
    </row>
    <row r="76936" spans="9:13">
      <c r="I76936" s="51"/>
      <c r="M76936" s="51"/>
    </row>
    <row r="76937" spans="9:13">
      <c r="I76937" s="51"/>
      <c r="M76937" s="51"/>
    </row>
    <row r="76938" spans="9:13">
      <c r="I76938" s="51"/>
      <c r="M76938" s="51"/>
    </row>
    <row r="76939" spans="9:13">
      <c r="I76939" s="51"/>
      <c r="M76939" s="51"/>
    </row>
    <row r="76940" spans="9:13">
      <c r="I76940" s="51"/>
      <c r="M76940" s="51"/>
    </row>
    <row r="76941" spans="9:13">
      <c r="I76941" s="51"/>
      <c r="M76941" s="51"/>
    </row>
    <row r="76942" spans="9:13">
      <c r="I76942" s="51"/>
      <c r="M76942" s="51"/>
    </row>
    <row r="76943" spans="9:13">
      <c r="I76943" s="51"/>
      <c r="M76943" s="51"/>
    </row>
    <row r="76944" spans="9:13">
      <c r="I76944" s="51"/>
      <c r="M76944" s="51"/>
    </row>
    <row r="76945" spans="9:13">
      <c r="I76945" s="51"/>
      <c r="M76945" s="51"/>
    </row>
    <row r="76946" spans="9:13">
      <c r="I76946" s="51"/>
      <c r="M76946" s="51"/>
    </row>
    <row r="76947" spans="9:13">
      <c r="I76947" s="51"/>
      <c r="M76947" s="51"/>
    </row>
    <row r="76948" spans="9:13">
      <c r="I76948" s="51"/>
      <c r="M76948" s="51"/>
    </row>
    <row r="76949" spans="9:13">
      <c r="I76949" s="51"/>
      <c r="M76949" s="51"/>
    </row>
    <row r="76950" spans="9:13">
      <c r="I76950" s="51"/>
      <c r="M76950" s="51"/>
    </row>
    <row r="76951" spans="9:13">
      <c r="I76951" s="51"/>
      <c r="M76951" s="51"/>
    </row>
    <row r="76952" spans="9:13">
      <c r="I76952" s="51"/>
      <c r="M76952" s="51"/>
    </row>
    <row r="76953" spans="9:13">
      <c r="I76953" s="51"/>
      <c r="M76953" s="51"/>
    </row>
    <row r="76954" spans="9:13">
      <c r="I76954" s="51"/>
      <c r="M76954" s="51"/>
    </row>
    <row r="76955" spans="9:13">
      <c r="I76955" s="51"/>
      <c r="M76955" s="51"/>
    </row>
    <row r="76956" spans="9:13">
      <c r="I76956" s="51"/>
      <c r="M76956" s="51"/>
    </row>
    <row r="76957" spans="9:13">
      <c r="I76957" s="51"/>
      <c r="M76957" s="51"/>
    </row>
    <row r="76958" spans="9:13">
      <c r="I76958" s="51"/>
      <c r="M76958" s="51"/>
    </row>
    <row r="76959" spans="9:13">
      <c r="I76959" s="51"/>
      <c r="M76959" s="51"/>
    </row>
    <row r="76960" spans="9:13">
      <c r="I76960" s="51"/>
      <c r="M76960" s="51"/>
    </row>
    <row r="76961" spans="9:13">
      <c r="I76961" s="51"/>
      <c r="M76961" s="51"/>
    </row>
    <row r="76962" spans="9:13">
      <c r="I76962" s="51"/>
      <c r="M76962" s="51"/>
    </row>
    <row r="76963" spans="9:13">
      <c r="I76963" s="51"/>
      <c r="M76963" s="51"/>
    </row>
    <row r="76964" spans="9:13">
      <c r="I76964" s="51"/>
      <c r="M76964" s="51"/>
    </row>
    <row r="76965" spans="9:13">
      <c r="I76965" s="51"/>
      <c r="M76965" s="51"/>
    </row>
    <row r="76966" spans="9:13">
      <c r="I76966" s="51"/>
      <c r="M76966" s="51"/>
    </row>
    <row r="76967" spans="9:13">
      <c r="I76967" s="51"/>
      <c r="M76967" s="51"/>
    </row>
    <row r="76968" spans="9:13">
      <c r="I76968" s="51"/>
      <c r="M76968" s="51"/>
    </row>
    <row r="76969" spans="9:13">
      <c r="I76969" s="51"/>
      <c r="M76969" s="51"/>
    </row>
    <row r="76970" spans="9:13">
      <c r="I76970" s="51"/>
      <c r="M76970" s="51"/>
    </row>
    <row r="76971" spans="9:13">
      <c r="I76971" s="51"/>
      <c r="M76971" s="51"/>
    </row>
    <row r="76972" spans="9:13">
      <c r="I76972" s="51"/>
      <c r="M76972" s="51"/>
    </row>
    <row r="76973" spans="9:13">
      <c r="I76973" s="51"/>
      <c r="M76973" s="51"/>
    </row>
    <row r="76974" spans="9:13">
      <c r="I76974" s="51"/>
      <c r="M76974" s="51"/>
    </row>
    <row r="76975" spans="9:13">
      <c r="I76975" s="51"/>
      <c r="M76975" s="51"/>
    </row>
    <row r="76976" spans="9:13">
      <c r="I76976" s="51"/>
      <c r="M76976" s="51"/>
    </row>
    <row r="76977" spans="9:13">
      <c r="I76977" s="51"/>
      <c r="M76977" s="51"/>
    </row>
    <row r="76978" spans="9:13">
      <c r="I76978" s="51"/>
      <c r="M76978" s="51"/>
    </row>
    <row r="76979" spans="9:13">
      <c r="I76979" s="51"/>
      <c r="M76979" s="51"/>
    </row>
    <row r="76980" spans="9:13">
      <c r="I76980" s="51"/>
      <c r="M76980" s="51"/>
    </row>
    <row r="76981" spans="9:13">
      <c r="I76981" s="51"/>
      <c r="M76981" s="51"/>
    </row>
    <row r="76982" spans="9:13">
      <c r="I76982" s="51"/>
      <c r="M76982" s="51"/>
    </row>
    <row r="76983" spans="9:13">
      <c r="I76983" s="51"/>
      <c r="M76983" s="51"/>
    </row>
    <row r="76984" spans="9:13">
      <c r="I76984" s="51"/>
      <c r="M76984" s="51"/>
    </row>
    <row r="76985" spans="9:13">
      <c r="I76985" s="51"/>
      <c r="M76985" s="51"/>
    </row>
    <row r="76986" spans="9:13">
      <c r="I76986" s="51"/>
      <c r="M76986" s="51"/>
    </row>
    <row r="76987" spans="9:13">
      <c r="I76987" s="51"/>
      <c r="M76987" s="51"/>
    </row>
    <row r="76988" spans="9:13">
      <c r="I76988" s="51"/>
      <c r="M76988" s="51"/>
    </row>
    <row r="76989" spans="9:13">
      <c r="I76989" s="51"/>
      <c r="M76989" s="51"/>
    </row>
    <row r="76990" spans="9:13">
      <c r="I76990" s="51"/>
      <c r="M76990" s="51"/>
    </row>
    <row r="76991" spans="9:13">
      <c r="I76991" s="51"/>
      <c r="M76991" s="51"/>
    </row>
    <row r="76992" spans="9:13">
      <c r="I76992" s="51"/>
      <c r="M76992" s="51"/>
    </row>
    <row r="76993" spans="9:13">
      <c r="I76993" s="51"/>
      <c r="M76993" s="51"/>
    </row>
    <row r="76994" spans="9:13">
      <c r="I76994" s="51"/>
      <c r="M76994" s="51"/>
    </row>
    <row r="76995" spans="9:13">
      <c r="I76995" s="51"/>
      <c r="M76995" s="51"/>
    </row>
    <row r="76996" spans="9:13">
      <c r="I76996" s="51"/>
      <c r="M76996" s="51"/>
    </row>
    <row r="76997" spans="9:13">
      <c r="I76997" s="51"/>
      <c r="M76997" s="51"/>
    </row>
    <row r="76998" spans="9:13">
      <c r="I76998" s="51"/>
      <c r="M76998" s="51"/>
    </row>
    <row r="76999" spans="9:13">
      <c r="I76999" s="51"/>
      <c r="M76999" s="51"/>
    </row>
    <row r="77000" spans="9:13">
      <c r="I77000" s="51"/>
      <c r="M77000" s="51"/>
    </row>
    <row r="77001" spans="9:13">
      <c r="I77001" s="51"/>
      <c r="M77001" s="51"/>
    </row>
    <row r="77002" spans="9:13">
      <c r="I77002" s="51"/>
      <c r="M77002" s="51"/>
    </row>
    <row r="77003" spans="9:13">
      <c r="I77003" s="51"/>
      <c r="M77003" s="51"/>
    </row>
    <row r="77004" spans="9:13">
      <c r="I77004" s="51"/>
      <c r="M77004" s="51"/>
    </row>
    <row r="77005" spans="9:13">
      <c r="I77005" s="51"/>
      <c r="M77005" s="51"/>
    </row>
    <row r="77006" spans="9:13">
      <c r="I77006" s="51"/>
      <c r="M77006" s="51"/>
    </row>
    <row r="77007" spans="9:13">
      <c r="I77007" s="51"/>
      <c r="M77007" s="51"/>
    </row>
    <row r="77008" spans="9:13">
      <c r="I77008" s="51"/>
      <c r="M77008" s="51"/>
    </row>
    <row r="77009" spans="9:13">
      <c r="I77009" s="51"/>
      <c r="M77009" s="51"/>
    </row>
    <row r="77010" spans="9:13">
      <c r="I77010" s="51"/>
      <c r="M77010" s="51"/>
    </row>
    <row r="77011" spans="9:13">
      <c r="I77011" s="51"/>
      <c r="M77011" s="51"/>
    </row>
    <row r="77012" spans="9:13">
      <c r="I77012" s="51"/>
      <c r="M77012" s="51"/>
    </row>
    <row r="77013" spans="9:13">
      <c r="I77013" s="51"/>
      <c r="M77013" s="51"/>
    </row>
    <row r="77014" spans="9:13">
      <c r="I77014" s="51"/>
      <c r="M77014" s="51"/>
    </row>
    <row r="77015" spans="9:13">
      <c r="I77015" s="51"/>
      <c r="M77015" s="51"/>
    </row>
    <row r="77016" spans="9:13">
      <c r="I77016" s="51"/>
      <c r="M77016" s="51"/>
    </row>
    <row r="77017" spans="9:13">
      <c r="I77017" s="51"/>
      <c r="M77017" s="51"/>
    </row>
    <row r="77018" spans="9:13">
      <c r="I77018" s="51"/>
      <c r="M77018" s="51"/>
    </row>
    <row r="77019" spans="9:13">
      <c r="I77019" s="51"/>
      <c r="M77019" s="51"/>
    </row>
    <row r="77020" spans="9:13">
      <c r="I77020" s="51"/>
      <c r="M77020" s="51"/>
    </row>
    <row r="77021" spans="9:13">
      <c r="I77021" s="51"/>
      <c r="M77021" s="51"/>
    </row>
    <row r="77022" spans="9:13">
      <c r="I77022" s="51"/>
      <c r="M77022" s="51"/>
    </row>
    <row r="77023" spans="9:13">
      <c r="I77023" s="51"/>
      <c r="M77023" s="51"/>
    </row>
    <row r="77024" spans="9:13">
      <c r="I77024" s="51"/>
      <c r="M77024" s="51"/>
    </row>
    <row r="77025" spans="9:13">
      <c r="I77025" s="51"/>
      <c r="M77025" s="51"/>
    </row>
    <row r="77026" spans="9:13">
      <c r="I77026" s="51"/>
      <c r="M77026" s="51"/>
    </row>
    <row r="77027" spans="9:13">
      <c r="I77027" s="51"/>
      <c r="M77027" s="51"/>
    </row>
    <row r="77028" spans="9:13">
      <c r="I77028" s="51"/>
      <c r="M77028" s="51"/>
    </row>
    <row r="77029" spans="9:13">
      <c r="I77029" s="51"/>
      <c r="M77029" s="51"/>
    </row>
    <row r="77030" spans="9:13">
      <c r="I77030" s="51"/>
      <c r="M77030" s="51"/>
    </row>
    <row r="77031" spans="9:13">
      <c r="I77031" s="51"/>
      <c r="M77031" s="51"/>
    </row>
    <row r="77032" spans="9:13">
      <c r="I77032" s="51"/>
      <c r="M77032" s="51"/>
    </row>
    <row r="77033" spans="9:13">
      <c r="I77033" s="51"/>
      <c r="M77033" s="51"/>
    </row>
    <row r="77034" spans="9:13">
      <c r="I77034" s="51"/>
      <c r="M77034" s="51"/>
    </row>
    <row r="77035" spans="9:13">
      <c r="I77035" s="51"/>
      <c r="M77035" s="51"/>
    </row>
    <row r="77036" spans="9:13">
      <c r="I77036" s="51"/>
      <c r="M77036" s="51"/>
    </row>
    <row r="77037" spans="9:13">
      <c r="I77037" s="51"/>
      <c r="M77037" s="51"/>
    </row>
    <row r="77038" spans="9:13">
      <c r="I77038" s="51"/>
      <c r="M77038" s="51"/>
    </row>
    <row r="77039" spans="9:13">
      <c r="I77039" s="51"/>
      <c r="M77039" s="51"/>
    </row>
    <row r="77040" spans="9:13">
      <c r="I77040" s="51"/>
      <c r="M77040" s="51"/>
    </row>
    <row r="77041" spans="9:13">
      <c r="I77041" s="51"/>
      <c r="M77041" s="51"/>
    </row>
    <row r="77042" spans="9:13">
      <c r="I77042" s="51"/>
      <c r="M77042" s="51"/>
    </row>
    <row r="77043" spans="9:13">
      <c r="I77043" s="51"/>
      <c r="M77043" s="51"/>
    </row>
    <row r="77044" spans="9:13">
      <c r="I77044" s="51"/>
      <c r="M77044" s="51"/>
    </row>
    <row r="77045" spans="9:13">
      <c r="I77045" s="51"/>
      <c r="M77045" s="51"/>
    </row>
    <row r="77046" spans="9:13">
      <c r="I77046" s="51"/>
      <c r="M77046" s="51"/>
    </row>
    <row r="77047" spans="9:13">
      <c r="I77047" s="51"/>
      <c r="M77047" s="51"/>
    </row>
    <row r="77048" spans="9:13">
      <c r="I77048" s="51"/>
      <c r="M77048" s="51"/>
    </row>
    <row r="77049" spans="9:13">
      <c r="I77049" s="51"/>
      <c r="M77049" s="51"/>
    </row>
    <row r="77050" spans="9:13">
      <c r="I77050" s="51"/>
      <c r="M77050" s="51"/>
    </row>
    <row r="77051" spans="9:13">
      <c r="I77051" s="51"/>
      <c r="M77051" s="51"/>
    </row>
    <row r="77052" spans="9:13">
      <c r="I77052" s="51"/>
      <c r="M77052" s="51"/>
    </row>
    <row r="77053" spans="9:13">
      <c r="I77053" s="51"/>
      <c r="M77053" s="51"/>
    </row>
    <row r="77054" spans="9:13">
      <c r="I77054" s="51"/>
      <c r="M77054" s="51"/>
    </row>
    <row r="77055" spans="9:13">
      <c r="I77055" s="51"/>
      <c r="M77055" s="51"/>
    </row>
    <row r="77056" spans="9:13">
      <c r="I77056" s="51"/>
      <c r="M77056" s="51"/>
    </row>
    <row r="77057" spans="9:13">
      <c r="I77057" s="51"/>
      <c r="M77057" s="51"/>
    </row>
    <row r="77058" spans="9:13">
      <c r="I77058" s="51"/>
      <c r="M77058" s="51"/>
    </row>
    <row r="77059" spans="9:13">
      <c r="I77059" s="51"/>
      <c r="M77059" s="51"/>
    </row>
    <row r="77060" spans="9:13">
      <c r="I77060" s="51"/>
      <c r="M77060" s="51"/>
    </row>
    <row r="77061" spans="9:13">
      <c r="I77061" s="51"/>
      <c r="M77061" s="51"/>
    </row>
    <row r="77062" spans="9:13">
      <c r="I77062" s="51"/>
      <c r="M77062" s="51"/>
    </row>
    <row r="77063" spans="9:13">
      <c r="I77063" s="51"/>
      <c r="M77063" s="51"/>
    </row>
    <row r="77064" spans="9:13">
      <c r="I77064" s="51"/>
      <c r="M77064" s="51"/>
    </row>
    <row r="77065" spans="9:13">
      <c r="I77065" s="51"/>
      <c r="M77065" s="51"/>
    </row>
    <row r="77066" spans="9:13">
      <c r="I77066" s="51"/>
      <c r="M77066" s="51"/>
    </row>
    <row r="77067" spans="9:13">
      <c r="I77067" s="51"/>
      <c r="M77067" s="51"/>
    </row>
    <row r="77068" spans="9:13">
      <c r="I77068" s="51"/>
      <c r="M77068" s="51"/>
    </row>
    <row r="77069" spans="9:13">
      <c r="I77069" s="51"/>
      <c r="M77069" s="51"/>
    </row>
    <row r="77070" spans="9:13">
      <c r="I77070" s="51"/>
      <c r="M77070" s="51"/>
    </row>
    <row r="77071" spans="9:13">
      <c r="I77071" s="51"/>
      <c r="M77071" s="51"/>
    </row>
    <row r="77072" spans="9:13">
      <c r="I77072" s="51"/>
      <c r="M77072" s="51"/>
    </row>
    <row r="77073" spans="9:13">
      <c r="I77073" s="51"/>
      <c r="M77073" s="51"/>
    </row>
    <row r="77074" spans="9:13">
      <c r="I77074" s="51"/>
      <c r="M77074" s="51"/>
    </row>
    <row r="77075" spans="9:13">
      <c r="I77075" s="51"/>
      <c r="M77075" s="51"/>
    </row>
    <row r="77076" spans="9:13">
      <c r="I77076" s="51"/>
      <c r="M77076" s="51"/>
    </row>
    <row r="77077" spans="9:13">
      <c r="I77077" s="51"/>
      <c r="M77077" s="51"/>
    </row>
    <row r="77078" spans="9:13">
      <c r="I77078" s="51"/>
      <c r="M77078" s="51"/>
    </row>
    <row r="77079" spans="9:13">
      <c r="I77079" s="51"/>
      <c r="M77079" s="51"/>
    </row>
    <row r="77080" spans="9:13">
      <c r="I77080" s="51"/>
      <c r="M77080" s="51"/>
    </row>
    <row r="77081" spans="9:13">
      <c r="I77081" s="51"/>
      <c r="M77081" s="51"/>
    </row>
    <row r="77082" spans="9:13">
      <c r="I77082" s="51"/>
      <c r="M77082" s="51"/>
    </row>
    <row r="77083" spans="9:13">
      <c r="I77083" s="51"/>
      <c r="M77083" s="51"/>
    </row>
    <row r="77084" spans="9:13">
      <c r="I77084" s="51"/>
      <c r="M77084" s="51"/>
    </row>
    <row r="77085" spans="9:13">
      <c r="I77085" s="51"/>
      <c r="M77085" s="51"/>
    </row>
    <row r="77086" spans="9:13">
      <c r="I77086" s="51"/>
      <c r="M77086" s="51"/>
    </row>
    <row r="77087" spans="9:13">
      <c r="I77087" s="51"/>
      <c r="M77087" s="51"/>
    </row>
    <row r="77088" spans="9:13">
      <c r="I77088" s="51"/>
      <c r="M77088" s="51"/>
    </row>
    <row r="77089" spans="9:13">
      <c r="I77089" s="51"/>
      <c r="M77089" s="51"/>
    </row>
    <row r="77090" spans="9:13">
      <c r="I77090" s="51"/>
      <c r="M77090" s="51"/>
    </row>
    <row r="77091" spans="9:13">
      <c r="I77091" s="51"/>
      <c r="M77091" s="51"/>
    </row>
    <row r="77092" spans="9:13">
      <c r="I77092" s="51"/>
      <c r="M77092" s="51"/>
    </row>
    <row r="77093" spans="9:13">
      <c r="I77093" s="51"/>
      <c r="M77093" s="51"/>
    </row>
    <row r="77094" spans="9:13">
      <c r="I77094" s="51"/>
      <c r="M77094" s="51"/>
    </row>
    <row r="77095" spans="9:13">
      <c r="I77095" s="51"/>
      <c r="M77095" s="51"/>
    </row>
    <row r="77096" spans="9:13">
      <c r="I77096" s="51"/>
      <c r="M77096" s="51"/>
    </row>
    <row r="77097" spans="9:13">
      <c r="I77097" s="51"/>
      <c r="M77097" s="51"/>
    </row>
    <row r="77098" spans="9:13">
      <c r="I77098" s="51"/>
      <c r="M77098" s="51"/>
    </row>
    <row r="77099" spans="9:13">
      <c r="I77099" s="51"/>
      <c r="M77099" s="51"/>
    </row>
    <row r="77100" spans="9:13">
      <c r="I77100" s="51"/>
      <c r="M77100" s="51"/>
    </row>
    <row r="77101" spans="9:13">
      <c r="I77101" s="51"/>
      <c r="M77101" s="51"/>
    </row>
    <row r="77102" spans="9:13">
      <c r="I77102" s="51"/>
      <c r="M77102" s="51"/>
    </row>
    <row r="77103" spans="9:13">
      <c r="I77103" s="51"/>
      <c r="M77103" s="51"/>
    </row>
    <row r="77104" spans="9:13">
      <c r="I77104" s="51"/>
      <c r="M77104" s="51"/>
    </row>
    <row r="77105" spans="9:13">
      <c r="I77105" s="51"/>
      <c r="M77105" s="51"/>
    </row>
    <row r="77106" spans="9:13">
      <c r="I77106" s="51"/>
      <c r="M77106" s="51"/>
    </row>
    <row r="77107" spans="9:13">
      <c r="I77107" s="51"/>
      <c r="M77107" s="51"/>
    </row>
    <row r="77108" spans="9:13">
      <c r="I77108" s="51"/>
      <c r="M77108" s="51"/>
    </row>
    <row r="77109" spans="9:13">
      <c r="I77109" s="51"/>
      <c r="M77109" s="51"/>
    </row>
    <row r="77110" spans="9:13">
      <c r="I77110" s="51"/>
      <c r="M77110" s="51"/>
    </row>
    <row r="77111" spans="9:13">
      <c r="I77111" s="51"/>
      <c r="M77111" s="51"/>
    </row>
    <row r="77112" spans="9:13">
      <c r="I77112" s="51"/>
      <c r="M77112" s="51"/>
    </row>
    <row r="77113" spans="9:13">
      <c r="I77113" s="51"/>
      <c r="M77113" s="51"/>
    </row>
    <row r="77114" spans="9:13">
      <c r="I77114" s="51"/>
      <c r="M77114" s="51"/>
    </row>
    <row r="77115" spans="9:13">
      <c r="I77115" s="51"/>
      <c r="M77115" s="51"/>
    </row>
    <row r="77116" spans="9:13">
      <c r="I77116" s="51"/>
      <c r="M77116" s="51"/>
    </row>
    <row r="77117" spans="9:13">
      <c r="I77117" s="51"/>
      <c r="M77117" s="51"/>
    </row>
    <row r="77118" spans="9:13">
      <c r="I77118" s="51"/>
      <c r="M77118" s="51"/>
    </row>
    <row r="77119" spans="9:13">
      <c r="I77119" s="51"/>
      <c r="M77119" s="51"/>
    </row>
    <row r="77120" spans="9:13">
      <c r="I77120" s="51"/>
      <c r="M77120" s="51"/>
    </row>
    <row r="77121" spans="9:13">
      <c r="I77121" s="51"/>
      <c r="M77121" s="51"/>
    </row>
    <row r="77122" spans="9:13">
      <c r="I77122" s="51"/>
      <c r="M77122" s="51"/>
    </row>
    <row r="77123" spans="9:13">
      <c r="I77123" s="51"/>
      <c r="M77123" s="51"/>
    </row>
    <row r="77124" spans="9:13">
      <c r="I77124" s="51"/>
      <c r="M77124" s="51"/>
    </row>
    <row r="77125" spans="9:13">
      <c r="I77125" s="51"/>
      <c r="M77125" s="51"/>
    </row>
    <row r="77126" spans="9:13">
      <c r="I77126" s="51"/>
      <c r="M77126" s="51"/>
    </row>
    <row r="77127" spans="9:13">
      <c r="I77127" s="51"/>
      <c r="M77127" s="51"/>
    </row>
    <row r="77128" spans="9:13">
      <c r="I77128" s="51"/>
      <c r="M77128" s="51"/>
    </row>
    <row r="77129" spans="9:13">
      <c r="I77129" s="51"/>
      <c r="M77129" s="51"/>
    </row>
    <row r="77130" spans="9:13">
      <c r="I77130" s="51"/>
      <c r="M77130" s="51"/>
    </row>
    <row r="77131" spans="9:13">
      <c r="I77131" s="51"/>
      <c r="M77131" s="51"/>
    </row>
    <row r="77132" spans="9:13">
      <c r="I77132" s="51"/>
      <c r="M77132" s="51"/>
    </row>
    <row r="77133" spans="9:13">
      <c r="I77133" s="51"/>
      <c r="M77133" s="51"/>
    </row>
    <row r="77134" spans="9:13">
      <c r="I77134" s="51"/>
      <c r="M77134" s="51"/>
    </row>
    <row r="77135" spans="9:13">
      <c r="I77135" s="51"/>
      <c r="M77135" s="51"/>
    </row>
    <row r="77136" spans="9:13">
      <c r="I77136" s="51"/>
      <c r="M77136" s="51"/>
    </row>
    <row r="77137" spans="9:13">
      <c r="I77137" s="51"/>
      <c r="M77137" s="51"/>
    </row>
    <row r="77138" spans="9:13">
      <c r="I77138" s="51"/>
      <c r="M77138" s="51"/>
    </row>
    <row r="77139" spans="9:13">
      <c r="I77139" s="51"/>
      <c r="M77139" s="51"/>
    </row>
    <row r="77140" spans="9:13">
      <c r="I77140" s="51"/>
      <c r="M77140" s="51"/>
    </row>
    <row r="77141" spans="9:13">
      <c r="I77141" s="51"/>
      <c r="M77141" s="51"/>
    </row>
    <row r="77142" spans="9:13">
      <c r="I77142" s="51"/>
      <c r="M77142" s="51"/>
    </row>
    <row r="77143" spans="9:13">
      <c r="I77143" s="51"/>
      <c r="M77143" s="51"/>
    </row>
    <row r="77144" spans="9:13">
      <c r="I77144" s="51"/>
      <c r="M77144" s="51"/>
    </row>
    <row r="77145" spans="9:13">
      <c r="I77145" s="51"/>
      <c r="M77145" s="51"/>
    </row>
    <row r="77146" spans="9:13">
      <c r="I77146" s="51"/>
      <c r="M77146" s="51"/>
    </row>
    <row r="77147" spans="9:13">
      <c r="I77147" s="51"/>
      <c r="M77147" s="51"/>
    </row>
    <row r="77148" spans="9:13">
      <c r="I77148" s="51"/>
      <c r="M77148" s="51"/>
    </row>
    <row r="77149" spans="9:13">
      <c r="I77149" s="51"/>
      <c r="M77149" s="51"/>
    </row>
    <row r="77150" spans="9:13">
      <c r="I77150" s="51"/>
      <c r="M77150" s="51"/>
    </row>
    <row r="77151" spans="9:13">
      <c r="I77151" s="51"/>
      <c r="M77151" s="51"/>
    </row>
    <row r="77152" spans="9:13">
      <c r="I77152" s="51"/>
      <c r="M77152" s="51"/>
    </row>
    <row r="77153" spans="9:13">
      <c r="I77153" s="51"/>
      <c r="M77153" s="51"/>
    </row>
    <row r="77154" spans="9:13">
      <c r="I77154" s="51"/>
      <c r="M77154" s="51"/>
    </row>
    <row r="77155" spans="9:13">
      <c r="I77155" s="51"/>
      <c r="M77155" s="51"/>
    </row>
    <row r="77156" spans="9:13">
      <c r="I77156" s="51"/>
      <c r="M77156" s="51"/>
    </row>
    <row r="77157" spans="9:13">
      <c r="I77157" s="51"/>
      <c r="M77157" s="51"/>
    </row>
    <row r="77158" spans="9:13">
      <c r="I77158" s="51"/>
      <c r="M77158" s="51"/>
    </row>
    <row r="77159" spans="9:13">
      <c r="I77159" s="51"/>
      <c r="M77159" s="51"/>
    </row>
    <row r="77160" spans="9:13">
      <c r="I77160" s="51"/>
      <c r="M77160" s="51"/>
    </row>
    <row r="77161" spans="9:13">
      <c r="I77161" s="51"/>
      <c r="M77161" s="51"/>
    </row>
    <row r="77162" spans="9:13">
      <c r="I77162" s="51"/>
      <c r="M77162" s="51"/>
    </row>
    <row r="77163" spans="9:13">
      <c r="I77163" s="51"/>
      <c r="M77163" s="51"/>
    </row>
    <row r="77164" spans="9:13">
      <c r="I77164" s="51"/>
      <c r="M77164" s="51"/>
    </row>
    <row r="77165" spans="9:13">
      <c r="I77165" s="51"/>
      <c r="M77165" s="51"/>
    </row>
    <row r="77166" spans="9:13">
      <c r="I77166" s="51"/>
      <c r="M77166" s="51"/>
    </row>
    <row r="77167" spans="9:13">
      <c r="I77167" s="51"/>
      <c r="M77167" s="51"/>
    </row>
    <row r="77168" spans="9:13">
      <c r="I77168" s="51"/>
      <c r="M77168" s="51"/>
    </row>
    <row r="77169" spans="9:13">
      <c r="I77169" s="51"/>
      <c r="M77169" s="51"/>
    </row>
    <row r="77170" spans="9:13">
      <c r="I77170" s="51"/>
      <c r="M77170" s="51"/>
    </row>
    <row r="77171" spans="9:13">
      <c r="I77171" s="51"/>
      <c r="M77171" s="51"/>
    </row>
    <row r="77172" spans="9:13">
      <c r="I77172" s="51"/>
      <c r="M77172" s="51"/>
    </row>
    <row r="77173" spans="9:13">
      <c r="I77173" s="51"/>
      <c r="M77173" s="51"/>
    </row>
    <row r="77174" spans="9:13">
      <c r="I77174" s="51"/>
      <c r="M77174" s="51"/>
    </row>
    <row r="77175" spans="9:13">
      <c r="I77175" s="51"/>
      <c r="M77175" s="51"/>
    </row>
    <row r="77176" spans="9:13">
      <c r="I77176" s="51"/>
      <c r="M77176" s="51"/>
    </row>
    <row r="77177" spans="9:13">
      <c r="I77177" s="51"/>
      <c r="M77177" s="51"/>
    </row>
    <row r="77178" spans="9:13">
      <c r="I77178" s="51"/>
      <c r="M77178" s="51"/>
    </row>
    <row r="77179" spans="9:13">
      <c r="I77179" s="51"/>
      <c r="M77179" s="51"/>
    </row>
    <row r="77180" spans="9:13">
      <c r="I77180" s="51"/>
      <c r="M77180" s="51"/>
    </row>
    <row r="77181" spans="9:13">
      <c r="I77181" s="51"/>
      <c r="M77181" s="51"/>
    </row>
    <row r="77182" spans="9:13">
      <c r="I77182" s="51"/>
      <c r="M77182" s="51"/>
    </row>
    <row r="77183" spans="9:13">
      <c r="I77183" s="51"/>
      <c r="M77183" s="51"/>
    </row>
    <row r="77184" spans="9:13">
      <c r="I77184" s="51"/>
      <c r="M77184" s="51"/>
    </row>
    <row r="77185" spans="9:13">
      <c r="I77185" s="51"/>
      <c r="M77185" s="51"/>
    </row>
    <row r="77186" spans="9:13">
      <c r="I77186" s="51"/>
      <c r="M77186" s="51"/>
    </row>
    <row r="77187" spans="9:13">
      <c r="I77187" s="51"/>
      <c r="M77187" s="51"/>
    </row>
    <row r="77188" spans="9:13">
      <c r="I77188" s="51"/>
      <c r="M77188" s="51"/>
    </row>
    <row r="77189" spans="9:13">
      <c r="I77189" s="51"/>
      <c r="M77189" s="51"/>
    </row>
    <row r="77190" spans="9:13">
      <c r="I77190" s="51"/>
      <c r="M77190" s="51"/>
    </row>
    <row r="77191" spans="9:13">
      <c r="I77191" s="51"/>
      <c r="M77191" s="51"/>
    </row>
    <row r="77192" spans="9:13">
      <c r="I77192" s="51"/>
      <c r="M77192" s="51"/>
    </row>
    <row r="77193" spans="9:13">
      <c r="I77193" s="51"/>
      <c r="M77193" s="51"/>
    </row>
    <row r="77194" spans="9:13">
      <c r="I77194" s="51"/>
      <c r="M77194" s="51"/>
    </row>
    <row r="77195" spans="9:13">
      <c r="I77195" s="51"/>
      <c r="M77195" s="51"/>
    </row>
    <row r="77196" spans="9:13">
      <c r="I77196" s="51"/>
      <c r="M77196" s="51"/>
    </row>
    <row r="77197" spans="9:13">
      <c r="I77197" s="51"/>
      <c r="M77197" s="51"/>
    </row>
    <row r="77198" spans="9:13">
      <c r="I77198" s="51"/>
      <c r="M77198" s="51"/>
    </row>
    <row r="77199" spans="9:13">
      <c r="I77199" s="51"/>
      <c r="M77199" s="51"/>
    </row>
    <row r="77200" spans="9:13">
      <c r="I77200" s="51"/>
      <c r="M77200" s="51"/>
    </row>
    <row r="77201" spans="9:13">
      <c r="I77201" s="51"/>
      <c r="M77201" s="51"/>
    </row>
    <row r="77202" spans="9:13">
      <c r="I77202" s="51"/>
      <c r="M77202" s="51"/>
    </row>
    <row r="77203" spans="9:13">
      <c r="I77203" s="51"/>
      <c r="M77203" s="51"/>
    </row>
    <row r="77204" spans="9:13">
      <c r="I77204" s="51"/>
      <c r="M77204" s="51"/>
    </row>
    <row r="77205" spans="9:13">
      <c r="I77205" s="51"/>
      <c r="M77205" s="51"/>
    </row>
    <row r="77206" spans="9:13">
      <c r="I77206" s="51"/>
      <c r="M77206" s="51"/>
    </row>
    <row r="77207" spans="9:13">
      <c r="I77207" s="51"/>
      <c r="M77207" s="51"/>
    </row>
    <row r="77208" spans="9:13">
      <c r="I77208" s="51"/>
      <c r="M77208" s="51"/>
    </row>
    <row r="77209" spans="9:13">
      <c r="I77209" s="51"/>
      <c r="M77209" s="51"/>
    </row>
    <row r="77210" spans="9:13">
      <c r="I77210" s="51"/>
      <c r="M77210" s="51"/>
    </row>
    <row r="77211" spans="9:13">
      <c r="I77211" s="51"/>
      <c r="M77211" s="51"/>
    </row>
    <row r="77212" spans="9:13">
      <c r="I77212" s="51"/>
      <c r="M77212" s="51"/>
    </row>
    <row r="77213" spans="9:13">
      <c r="I77213" s="51"/>
      <c r="M77213" s="51"/>
    </row>
    <row r="77214" spans="9:13">
      <c r="I77214" s="51"/>
      <c r="M77214" s="51"/>
    </row>
    <row r="77215" spans="9:13">
      <c r="I77215" s="51"/>
      <c r="M77215" s="51"/>
    </row>
    <row r="77216" spans="9:13">
      <c r="I77216" s="51"/>
      <c r="M77216" s="51"/>
    </row>
    <row r="77217" spans="9:13">
      <c r="I77217" s="51"/>
      <c r="M77217" s="51"/>
    </row>
    <row r="77218" spans="9:13">
      <c r="I77218" s="51"/>
      <c r="M77218" s="51"/>
    </row>
    <row r="77219" spans="9:13">
      <c r="I77219" s="51"/>
      <c r="M77219" s="51"/>
    </row>
    <row r="77220" spans="9:13">
      <c r="I77220" s="51"/>
      <c r="M77220" s="51"/>
    </row>
    <row r="77221" spans="9:13">
      <c r="I77221" s="51"/>
      <c r="M77221" s="51"/>
    </row>
    <row r="77222" spans="9:13">
      <c r="I77222" s="51"/>
      <c r="M77222" s="51"/>
    </row>
    <row r="77223" spans="9:13">
      <c r="I77223" s="51"/>
      <c r="M77223" s="51"/>
    </row>
    <row r="77224" spans="9:13">
      <c r="I77224" s="51"/>
      <c r="M77224" s="51"/>
    </row>
    <row r="77225" spans="9:13">
      <c r="I77225" s="51"/>
      <c r="M77225" s="51"/>
    </row>
    <row r="77226" spans="9:13">
      <c r="I77226" s="51"/>
      <c r="M77226" s="51"/>
    </row>
    <row r="77227" spans="9:13">
      <c r="I77227" s="51"/>
      <c r="M77227" s="51"/>
    </row>
    <row r="77228" spans="9:13">
      <c r="I77228" s="51"/>
      <c r="M77228" s="51"/>
    </row>
    <row r="77229" spans="9:13">
      <c r="I77229" s="51"/>
      <c r="M77229" s="51"/>
    </row>
    <row r="77230" spans="9:13">
      <c r="I77230" s="51"/>
      <c r="M77230" s="51"/>
    </row>
    <row r="77231" spans="9:13">
      <c r="I77231" s="51"/>
      <c r="M77231" s="51"/>
    </row>
    <row r="77232" spans="9:13">
      <c r="I77232" s="51"/>
      <c r="M77232" s="51"/>
    </row>
    <row r="77233" spans="9:13">
      <c r="I77233" s="51"/>
      <c r="M77233" s="51"/>
    </row>
    <row r="77234" spans="9:13">
      <c r="I77234" s="51"/>
      <c r="M77234" s="51"/>
    </row>
    <row r="77235" spans="9:13">
      <c r="I77235" s="51"/>
      <c r="M77235" s="51"/>
    </row>
    <row r="77236" spans="9:13">
      <c r="I77236" s="51"/>
      <c r="M77236" s="51"/>
    </row>
    <row r="77237" spans="9:13">
      <c r="I77237" s="51"/>
      <c r="M77237" s="51"/>
    </row>
    <row r="77238" spans="9:13">
      <c r="I77238" s="51"/>
      <c r="M77238" s="51"/>
    </row>
    <row r="77239" spans="9:13">
      <c r="I77239" s="51"/>
      <c r="M77239" s="51"/>
    </row>
    <row r="77240" spans="9:13">
      <c r="I77240" s="51"/>
      <c r="M77240" s="51"/>
    </row>
    <row r="77241" spans="9:13">
      <c r="I77241" s="51"/>
      <c r="M77241" s="51"/>
    </row>
    <row r="77242" spans="9:13">
      <c r="I77242" s="51"/>
      <c r="M77242" s="51"/>
    </row>
    <row r="77243" spans="9:13">
      <c r="I77243" s="51"/>
      <c r="M77243" s="51"/>
    </row>
    <row r="77244" spans="9:13">
      <c r="I77244" s="51"/>
      <c r="M77244" s="51"/>
    </row>
    <row r="77245" spans="9:13">
      <c r="I77245" s="51"/>
      <c r="M77245" s="51"/>
    </row>
    <row r="77246" spans="9:13">
      <c r="I77246" s="51"/>
      <c r="M77246" s="51"/>
    </row>
    <row r="77247" spans="9:13">
      <c r="I77247" s="51"/>
      <c r="M77247" s="51"/>
    </row>
    <row r="77248" spans="9:13">
      <c r="I77248" s="51"/>
      <c r="M77248" s="51"/>
    </row>
    <row r="77249" spans="9:13">
      <c r="I77249" s="51"/>
      <c r="M77249" s="51"/>
    </row>
    <row r="77250" spans="9:13">
      <c r="I77250" s="51"/>
      <c r="M77250" s="51"/>
    </row>
    <row r="77251" spans="9:13">
      <c r="I77251" s="51"/>
      <c r="M77251" s="51"/>
    </row>
    <row r="77252" spans="9:13">
      <c r="I77252" s="51"/>
      <c r="M77252" s="51"/>
    </row>
    <row r="77253" spans="9:13">
      <c r="I77253" s="51"/>
      <c r="M77253" s="51"/>
    </row>
    <row r="77254" spans="9:13">
      <c r="I77254" s="51"/>
      <c r="M77254" s="51"/>
    </row>
    <row r="77255" spans="9:13">
      <c r="I77255" s="51"/>
      <c r="M77255" s="51"/>
    </row>
    <row r="77256" spans="9:13">
      <c r="I77256" s="51"/>
      <c r="M77256" s="51"/>
    </row>
    <row r="77257" spans="9:13">
      <c r="I77257" s="51"/>
      <c r="M77257" s="51"/>
    </row>
    <row r="77258" spans="9:13">
      <c r="I77258" s="51"/>
      <c r="M77258" s="51"/>
    </row>
    <row r="77259" spans="9:13">
      <c r="I77259" s="51"/>
      <c r="M77259" s="51"/>
    </row>
    <row r="77260" spans="9:13">
      <c r="I77260" s="51"/>
      <c r="M77260" s="51"/>
    </row>
    <row r="77261" spans="9:13">
      <c r="I77261" s="51"/>
      <c r="M77261" s="51"/>
    </row>
    <row r="77262" spans="9:13">
      <c r="I77262" s="51"/>
      <c r="M77262" s="51"/>
    </row>
    <row r="77263" spans="9:13">
      <c r="I77263" s="51"/>
      <c r="M77263" s="51"/>
    </row>
    <row r="77264" spans="9:13">
      <c r="I77264" s="51"/>
      <c r="M77264" s="51"/>
    </row>
    <row r="77265" spans="9:13">
      <c r="I77265" s="51"/>
      <c r="M77265" s="51"/>
    </row>
    <row r="77266" spans="9:13">
      <c r="I77266" s="51"/>
      <c r="M77266" s="51"/>
    </row>
    <row r="77267" spans="9:13">
      <c r="I77267" s="51"/>
      <c r="M77267" s="51"/>
    </row>
    <row r="77268" spans="9:13">
      <c r="I77268" s="51"/>
      <c r="M77268" s="51"/>
    </row>
    <row r="77269" spans="9:13">
      <c r="I77269" s="51"/>
      <c r="M77269" s="51"/>
    </row>
    <row r="77270" spans="9:13">
      <c r="I77270" s="51"/>
      <c r="M77270" s="51"/>
    </row>
    <row r="77271" spans="9:13">
      <c r="I77271" s="51"/>
      <c r="M77271" s="51"/>
    </row>
    <row r="77272" spans="9:13">
      <c r="I77272" s="51"/>
      <c r="M77272" s="51"/>
    </row>
    <row r="77273" spans="9:13">
      <c r="I77273" s="51"/>
      <c r="M77273" s="51"/>
    </row>
    <row r="77274" spans="9:13">
      <c r="I77274" s="51"/>
      <c r="M77274" s="51"/>
    </row>
    <row r="77275" spans="9:13">
      <c r="I77275" s="51"/>
      <c r="M77275" s="51"/>
    </row>
    <row r="77276" spans="9:13">
      <c r="I77276" s="51"/>
      <c r="M77276" s="51"/>
    </row>
    <row r="77277" spans="9:13">
      <c r="I77277" s="51"/>
      <c r="M77277" s="51"/>
    </row>
    <row r="77278" spans="9:13">
      <c r="I77278" s="51"/>
      <c r="M77278" s="51"/>
    </row>
    <row r="77279" spans="9:13">
      <c r="I77279" s="51"/>
      <c r="M77279" s="51"/>
    </row>
    <row r="77280" spans="9:13">
      <c r="I77280" s="51"/>
      <c r="M77280" s="51"/>
    </row>
    <row r="77281" spans="9:13">
      <c r="I77281" s="51"/>
      <c r="M77281" s="51"/>
    </row>
    <row r="77282" spans="9:13">
      <c r="I77282" s="51"/>
      <c r="M77282" s="51"/>
    </row>
    <row r="77283" spans="9:13">
      <c r="I77283" s="51"/>
      <c r="M77283" s="51"/>
    </row>
    <row r="77284" spans="9:13">
      <c r="I77284" s="51"/>
      <c r="M77284" s="51"/>
    </row>
    <row r="77285" spans="9:13">
      <c r="I77285" s="51"/>
      <c r="M77285" s="51"/>
    </row>
    <row r="77286" spans="9:13">
      <c r="I77286" s="51"/>
      <c r="M77286" s="51"/>
    </row>
    <row r="77287" spans="9:13">
      <c r="I77287" s="51"/>
      <c r="M77287" s="51"/>
    </row>
    <row r="77288" spans="9:13">
      <c r="I77288" s="51"/>
      <c r="M77288" s="51"/>
    </row>
    <row r="77289" spans="9:13">
      <c r="I77289" s="51"/>
      <c r="M77289" s="51"/>
    </row>
    <row r="77290" spans="9:13">
      <c r="I77290" s="51"/>
      <c r="M77290" s="51"/>
    </row>
    <row r="77291" spans="9:13">
      <c r="I77291" s="51"/>
      <c r="M77291" s="51"/>
    </row>
    <row r="77292" spans="9:13">
      <c r="I77292" s="51"/>
      <c r="M77292" s="51"/>
    </row>
    <row r="77293" spans="9:13">
      <c r="I77293" s="51"/>
      <c r="M77293" s="51"/>
    </row>
    <row r="77294" spans="9:13">
      <c r="I77294" s="51"/>
      <c r="M77294" s="51"/>
    </row>
    <row r="77295" spans="9:13">
      <c r="I77295" s="51"/>
      <c r="M77295" s="51"/>
    </row>
    <row r="77296" spans="9:13">
      <c r="I77296" s="51"/>
      <c r="M77296" s="51"/>
    </row>
    <row r="77297" spans="9:13">
      <c r="I77297" s="51"/>
      <c r="M77297" s="51"/>
    </row>
    <row r="77298" spans="9:13">
      <c r="I77298" s="51"/>
      <c r="M77298" s="51"/>
    </row>
    <row r="77299" spans="9:13">
      <c r="I77299" s="51"/>
      <c r="M77299" s="51"/>
    </row>
    <row r="77300" spans="9:13">
      <c r="I77300" s="51"/>
      <c r="M77300" s="51"/>
    </row>
    <row r="77301" spans="9:13">
      <c r="I77301" s="51"/>
      <c r="M77301" s="51"/>
    </row>
    <row r="77302" spans="9:13">
      <c r="I77302" s="51"/>
      <c r="M77302" s="51"/>
    </row>
    <row r="77303" spans="9:13">
      <c r="I77303" s="51"/>
      <c r="M77303" s="51"/>
    </row>
    <row r="77304" spans="9:13">
      <c r="I77304" s="51"/>
      <c r="M77304" s="51"/>
    </row>
    <row r="77305" spans="9:13">
      <c r="I77305" s="51"/>
      <c r="M77305" s="51"/>
    </row>
    <row r="77306" spans="9:13">
      <c r="I77306" s="51"/>
      <c r="M77306" s="51"/>
    </row>
    <row r="77307" spans="9:13">
      <c r="I77307" s="51"/>
      <c r="M77307" s="51"/>
    </row>
    <row r="77308" spans="9:13">
      <c r="I77308" s="51"/>
      <c r="M77308" s="51"/>
    </row>
    <row r="77309" spans="9:13">
      <c r="I77309" s="51"/>
      <c r="M77309" s="51"/>
    </row>
    <row r="77310" spans="9:13">
      <c r="I77310" s="51"/>
      <c r="M77310" s="51"/>
    </row>
    <row r="77311" spans="9:13">
      <c r="I77311" s="51"/>
      <c r="M77311" s="51"/>
    </row>
    <row r="77312" spans="9:13">
      <c r="I77312" s="51"/>
      <c r="M77312" s="51"/>
    </row>
    <row r="77313" spans="9:13">
      <c r="I77313" s="51"/>
      <c r="M77313" s="51"/>
    </row>
    <row r="77314" spans="9:13">
      <c r="I77314" s="51"/>
      <c r="M77314" s="51"/>
    </row>
    <row r="77315" spans="9:13">
      <c r="I77315" s="51"/>
      <c r="M77315" s="51"/>
    </row>
    <row r="77316" spans="9:13">
      <c r="I77316" s="51"/>
      <c r="M77316" s="51"/>
    </row>
    <row r="77317" spans="9:13">
      <c r="I77317" s="51"/>
      <c r="M77317" s="51"/>
    </row>
    <row r="77318" spans="9:13">
      <c r="I77318" s="51"/>
      <c r="M77318" s="51"/>
    </row>
    <row r="77319" spans="9:13">
      <c r="I77319" s="51"/>
      <c r="M77319" s="51"/>
    </row>
    <row r="77320" spans="9:13">
      <c r="I77320" s="51"/>
      <c r="M77320" s="51"/>
    </row>
    <row r="77321" spans="9:13">
      <c r="I77321" s="51"/>
      <c r="M77321" s="51"/>
    </row>
    <row r="77322" spans="9:13">
      <c r="I77322" s="51"/>
      <c r="M77322" s="51"/>
    </row>
    <row r="77323" spans="9:13">
      <c r="I77323" s="51"/>
      <c r="M77323" s="51"/>
    </row>
    <row r="77324" spans="9:13">
      <c r="I77324" s="51"/>
      <c r="M77324" s="51"/>
    </row>
    <row r="77325" spans="9:13">
      <c r="I77325" s="51"/>
      <c r="M77325" s="51"/>
    </row>
    <row r="77326" spans="9:13">
      <c r="I77326" s="51"/>
      <c r="M77326" s="51"/>
    </row>
    <row r="77327" spans="9:13">
      <c r="I77327" s="51"/>
      <c r="M77327" s="51"/>
    </row>
    <row r="77328" spans="9:13">
      <c r="I77328" s="51"/>
      <c r="M77328" s="51"/>
    </row>
    <row r="77329" spans="9:13">
      <c r="I77329" s="51"/>
      <c r="M77329" s="51"/>
    </row>
    <row r="77330" spans="9:13">
      <c r="I77330" s="51"/>
      <c r="M77330" s="51"/>
    </row>
    <row r="77331" spans="9:13">
      <c r="I77331" s="51"/>
      <c r="M77331" s="51"/>
    </row>
    <row r="77332" spans="9:13">
      <c r="I77332" s="51"/>
      <c r="M77332" s="51"/>
    </row>
    <row r="77333" spans="9:13">
      <c r="I77333" s="51"/>
      <c r="M77333" s="51"/>
    </row>
    <row r="77334" spans="9:13">
      <c r="I77334" s="51"/>
      <c r="M77334" s="51"/>
    </row>
    <row r="77335" spans="9:13">
      <c r="I77335" s="51"/>
      <c r="M77335" s="51"/>
    </row>
    <row r="77336" spans="9:13">
      <c r="I77336" s="51"/>
      <c r="M77336" s="51"/>
    </row>
    <row r="77337" spans="9:13">
      <c r="I77337" s="51"/>
      <c r="M77337" s="51"/>
    </row>
    <row r="77338" spans="9:13">
      <c r="I77338" s="51"/>
      <c r="M77338" s="51"/>
    </row>
    <row r="77339" spans="9:13">
      <c r="I77339" s="51"/>
      <c r="M77339" s="51"/>
    </row>
    <row r="77340" spans="9:13">
      <c r="I77340" s="51"/>
      <c r="M77340" s="51"/>
    </row>
    <row r="77341" spans="9:13">
      <c r="I77341" s="51"/>
      <c r="M77341" s="51"/>
    </row>
    <row r="77342" spans="9:13">
      <c r="I77342" s="51"/>
      <c r="M77342" s="51"/>
    </row>
    <row r="77343" spans="9:13">
      <c r="I77343" s="51"/>
      <c r="M77343" s="51"/>
    </row>
    <row r="77344" spans="9:13">
      <c r="I77344" s="51"/>
      <c r="M77344" s="51"/>
    </row>
    <row r="77345" spans="9:13">
      <c r="I77345" s="51"/>
      <c r="M77345" s="51"/>
    </row>
    <row r="77346" spans="9:13">
      <c r="I77346" s="51"/>
      <c r="M77346" s="51"/>
    </row>
    <row r="77347" spans="9:13">
      <c r="I77347" s="51"/>
      <c r="M77347" s="51"/>
    </row>
    <row r="77348" spans="9:13">
      <c r="I77348" s="51"/>
      <c r="M77348" s="51"/>
    </row>
    <row r="77349" spans="9:13">
      <c r="I77349" s="51"/>
      <c r="M77349" s="51"/>
    </row>
    <row r="77350" spans="9:13">
      <c r="I77350" s="51"/>
      <c r="M77350" s="51"/>
    </row>
    <row r="77351" spans="9:13">
      <c r="I77351" s="51"/>
      <c r="M77351" s="51"/>
    </row>
    <row r="77352" spans="9:13">
      <c r="I77352" s="51"/>
      <c r="M77352" s="51"/>
    </row>
    <row r="77353" spans="9:13">
      <c r="I77353" s="51"/>
      <c r="M77353" s="51"/>
    </row>
    <row r="77354" spans="9:13">
      <c r="I77354" s="51"/>
      <c r="M77354" s="51"/>
    </row>
    <row r="77355" spans="9:13">
      <c r="I77355" s="51"/>
      <c r="M77355" s="51"/>
    </row>
    <row r="77356" spans="9:13">
      <c r="I77356" s="51"/>
      <c r="M77356" s="51"/>
    </row>
    <row r="77357" spans="9:13">
      <c r="I77357" s="51"/>
      <c r="M77357" s="51"/>
    </row>
    <row r="77358" spans="9:13">
      <c r="I77358" s="51"/>
      <c r="M77358" s="51"/>
    </row>
    <row r="77359" spans="9:13">
      <c r="I77359" s="51"/>
      <c r="M77359" s="51"/>
    </row>
    <row r="77360" spans="9:13">
      <c r="I77360" s="51"/>
      <c r="M77360" s="51"/>
    </row>
    <row r="77361" spans="9:13">
      <c r="I77361" s="51"/>
      <c r="M77361" s="51"/>
    </row>
    <row r="77362" spans="9:13">
      <c r="I77362" s="51"/>
      <c r="M77362" s="51"/>
    </row>
    <row r="77363" spans="9:13">
      <c r="I77363" s="51"/>
      <c r="M77363" s="51"/>
    </row>
    <row r="77364" spans="9:13">
      <c r="I77364" s="51"/>
      <c r="M77364" s="51"/>
    </row>
    <row r="77365" spans="9:13">
      <c r="I77365" s="51"/>
      <c r="M77365" s="51"/>
    </row>
    <row r="77366" spans="9:13">
      <c r="I77366" s="51"/>
      <c r="M77366" s="51"/>
    </row>
    <row r="77367" spans="9:13">
      <c r="I77367" s="51"/>
      <c r="M77367" s="51"/>
    </row>
    <row r="77368" spans="9:13">
      <c r="I77368" s="51"/>
      <c r="M77368" s="51"/>
    </row>
    <row r="77369" spans="9:13">
      <c r="I77369" s="51"/>
      <c r="M77369" s="51"/>
    </row>
    <row r="77370" spans="9:13">
      <c r="I77370" s="51"/>
      <c r="M77370" s="51"/>
    </row>
    <row r="77371" spans="9:13">
      <c r="I77371" s="51"/>
      <c r="M77371" s="51"/>
    </row>
    <row r="77372" spans="9:13">
      <c r="I77372" s="51"/>
      <c r="M77372" s="51"/>
    </row>
    <row r="77373" spans="9:13">
      <c r="I77373" s="51"/>
      <c r="M77373" s="51"/>
    </row>
    <row r="77374" spans="9:13">
      <c r="I77374" s="51"/>
      <c r="M77374" s="51"/>
    </row>
    <row r="77375" spans="9:13">
      <c r="I77375" s="51"/>
      <c r="M77375" s="51"/>
    </row>
    <row r="77376" spans="9:13">
      <c r="I77376" s="51"/>
      <c r="M77376" s="51"/>
    </row>
    <row r="77377" spans="9:13">
      <c r="I77377" s="51"/>
      <c r="M77377" s="51"/>
    </row>
    <row r="77378" spans="9:13">
      <c r="I77378" s="51"/>
      <c r="M77378" s="51"/>
    </row>
    <row r="77379" spans="9:13">
      <c r="I77379" s="51"/>
      <c r="M77379" s="51"/>
    </row>
    <row r="77380" spans="9:13">
      <c r="I77380" s="51"/>
      <c r="M77380" s="51"/>
    </row>
    <row r="77381" spans="9:13">
      <c r="I77381" s="51"/>
      <c r="M77381" s="51"/>
    </row>
    <row r="77382" spans="9:13">
      <c r="I77382" s="51"/>
      <c r="M77382" s="51"/>
    </row>
    <row r="77383" spans="9:13">
      <c r="I77383" s="51"/>
      <c r="M77383" s="51"/>
    </row>
    <row r="77384" spans="9:13">
      <c r="I77384" s="51"/>
      <c r="M77384" s="51"/>
    </row>
    <row r="77385" spans="9:13">
      <c r="I77385" s="51"/>
      <c r="M77385" s="51"/>
    </row>
    <row r="77386" spans="9:13">
      <c r="I77386" s="51"/>
      <c r="M77386" s="51"/>
    </row>
    <row r="77387" spans="9:13">
      <c r="I77387" s="51"/>
      <c r="M77387" s="51"/>
    </row>
    <row r="77388" spans="9:13">
      <c r="I77388" s="51"/>
      <c r="M77388" s="51"/>
    </row>
    <row r="77389" spans="9:13">
      <c r="I77389" s="51"/>
      <c r="M77389" s="51"/>
    </row>
    <row r="77390" spans="9:13">
      <c r="I77390" s="51"/>
      <c r="M77390" s="51"/>
    </row>
    <row r="77391" spans="9:13">
      <c r="I77391" s="51"/>
      <c r="M77391" s="51"/>
    </row>
    <row r="77392" spans="9:13">
      <c r="I77392" s="51"/>
      <c r="M77392" s="51"/>
    </row>
    <row r="77393" spans="9:13">
      <c r="I77393" s="51"/>
      <c r="M77393" s="51"/>
    </row>
    <row r="77394" spans="9:13">
      <c r="I77394" s="51"/>
      <c r="M77394" s="51"/>
    </row>
    <row r="77395" spans="9:13">
      <c r="I77395" s="51"/>
      <c r="M77395" s="51"/>
    </row>
    <row r="77396" spans="9:13">
      <c r="I77396" s="51"/>
      <c r="M77396" s="51"/>
    </row>
    <row r="77397" spans="9:13">
      <c r="I77397" s="51"/>
      <c r="M77397" s="51"/>
    </row>
    <row r="77398" spans="9:13">
      <c r="I77398" s="51"/>
      <c r="M77398" s="51"/>
    </row>
    <row r="77399" spans="9:13">
      <c r="I77399" s="51"/>
      <c r="M77399" s="51"/>
    </row>
    <row r="77400" spans="9:13">
      <c r="I77400" s="51"/>
      <c r="M77400" s="51"/>
    </row>
    <row r="77401" spans="9:13">
      <c r="I77401" s="51"/>
      <c r="M77401" s="51"/>
    </row>
    <row r="77402" spans="9:13">
      <c r="I77402" s="51"/>
      <c r="M77402" s="51"/>
    </row>
    <row r="77403" spans="9:13">
      <c r="I77403" s="51"/>
      <c r="M77403" s="51"/>
    </row>
    <row r="77404" spans="9:13">
      <c r="I77404" s="51"/>
      <c r="M77404" s="51"/>
    </row>
    <row r="77405" spans="9:13">
      <c r="I77405" s="51"/>
      <c r="M77405" s="51"/>
    </row>
    <row r="77406" spans="9:13">
      <c r="I77406" s="51"/>
      <c r="M77406" s="51"/>
    </row>
    <row r="77407" spans="9:13">
      <c r="I77407" s="51"/>
      <c r="M77407" s="51"/>
    </row>
    <row r="77408" spans="9:13">
      <c r="I77408" s="51"/>
      <c r="M77408" s="51"/>
    </row>
    <row r="77409" spans="9:13">
      <c r="I77409" s="51"/>
      <c r="M77409" s="51"/>
    </row>
    <row r="77410" spans="9:13">
      <c r="I77410" s="51"/>
      <c r="M77410" s="51"/>
    </row>
    <row r="77411" spans="9:13">
      <c r="I77411" s="51"/>
      <c r="M77411" s="51"/>
    </row>
    <row r="77412" spans="9:13">
      <c r="I77412" s="51"/>
      <c r="M77412" s="51"/>
    </row>
    <row r="77413" spans="9:13">
      <c r="I77413" s="51"/>
      <c r="M77413" s="51"/>
    </row>
    <row r="77414" spans="9:13">
      <c r="I77414" s="51"/>
      <c r="M77414" s="51"/>
    </row>
    <row r="77415" spans="9:13">
      <c r="I77415" s="51"/>
      <c r="M77415" s="51"/>
    </row>
    <row r="77416" spans="9:13">
      <c r="I77416" s="51"/>
      <c r="M77416" s="51"/>
    </row>
    <row r="77417" spans="9:13">
      <c r="I77417" s="51"/>
      <c r="M77417" s="51"/>
    </row>
    <row r="77418" spans="9:13">
      <c r="I77418" s="51"/>
      <c r="M77418" s="51"/>
    </row>
    <row r="77419" spans="9:13">
      <c r="I77419" s="51"/>
      <c r="M77419" s="51"/>
    </row>
    <row r="77420" spans="9:13">
      <c r="I77420" s="51"/>
      <c r="M77420" s="51"/>
    </row>
    <row r="77421" spans="9:13">
      <c r="I77421" s="51"/>
      <c r="M77421" s="51"/>
    </row>
    <row r="77422" spans="9:13">
      <c r="I77422" s="51"/>
      <c r="M77422" s="51"/>
    </row>
    <row r="77423" spans="9:13">
      <c r="I77423" s="51"/>
      <c r="M77423" s="51"/>
    </row>
    <row r="77424" spans="9:13">
      <c r="I77424" s="51"/>
      <c r="M77424" s="51"/>
    </row>
    <row r="77425" spans="9:13">
      <c r="I77425" s="51"/>
      <c r="M77425" s="51"/>
    </row>
    <row r="77426" spans="9:13">
      <c r="I77426" s="51"/>
      <c r="M77426" s="51"/>
    </row>
    <row r="77427" spans="9:13">
      <c r="I77427" s="51"/>
      <c r="M77427" s="51"/>
    </row>
    <row r="77428" spans="9:13">
      <c r="I77428" s="51"/>
      <c r="M77428" s="51"/>
    </row>
    <row r="77429" spans="9:13">
      <c r="I77429" s="51"/>
      <c r="M77429" s="51"/>
    </row>
    <row r="77430" spans="9:13">
      <c r="I77430" s="51"/>
      <c r="M77430" s="51"/>
    </row>
    <row r="77431" spans="9:13">
      <c r="I77431" s="51"/>
      <c r="M77431" s="51"/>
    </row>
    <row r="77432" spans="9:13">
      <c r="I77432" s="51"/>
      <c r="M77432" s="51"/>
    </row>
    <row r="77433" spans="9:13">
      <c r="I77433" s="51"/>
      <c r="M77433" s="51"/>
    </row>
    <row r="77434" spans="9:13">
      <c r="I77434" s="51"/>
      <c r="M77434" s="51"/>
    </row>
    <row r="77435" spans="9:13">
      <c r="I77435" s="51"/>
      <c r="M77435" s="51"/>
    </row>
    <row r="77436" spans="9:13">
      <c r="I77436" s="51"/>
      <c r="M77436" s="51"/>
    </row>
    <row r="77437" spans="9:13">
      <c r="I77437" s="51"/>
      <c r="M77437" s="51"/>
    </row>
    <row r="77438" spans="9:13">
      <c r="I77438" s="51"/>
      <c r="M77438" s="51"/>
    </row>
    <row r="77439" spans="9:13">
      <c r="I77439" s="51"/>
      <c r="M77439" s="51"/>
    </row>
    <row r="77440" spans="9:13">
      <c r="I77440" s="51"/>
      <c r="M77440" s="51"/>
    </row>
    <row r="77441" spans="9:13">
      <c r="I77441" s="51"/>
      <c r="M77441" s="51"/>
    </row>
    <row r="77442" spans="9:13">
      <c r="I77442" s="51"/>
      <c r="M77442" s="51"/>
    </row>
    <row r="77443" spans="9:13">
      <c r="I77443" s="51"/>
      <c r="M77443" s="51"/>
    </row>
    <row r="77444" spans="9:13">
      <c r="I77444" s="51"/>
      <c r="M77444" s="51"/>
    </row>
    <row r="77445" spans="9:13">
      <c r="I77445" s="51"/>
      <c r="M77445" s="51"/>
    </row>
    <row r="77446" spans="9:13">
      <c r="I77446" s="51"/>
      <c r="M77446" s="51"/>
    </row>
    <row r="77447" spans="9:13">
      <c r="I77447" s="51"/>
      <c r="M77447" s="51"/>
    </row>
    <row r="77448" spans="9:13">
      <c r="I77448" s="51"/>
      <c r="M77448" s="51"/>
    </row>
    <row r="77449" spans="9:13">
      <c r="I77449" s="51"/>
      <c r="M77449" s="51"/>
    </row>
    <row r="77450" spans="9:13">
      <c r="I77450" s="51"/>
      <c r="M77450" s="51"/>
    </row>
    <row r="77451" spans="9:13">
      <c r="I77451" s="51"/>
      <c r="M77451" s="51"/>
    </row>
    <row r="77452" spans="9:13">
      <c r="I77452" s="51"/>
      <c r="M77452" s="51"/>
    </row>
    <row r="77453" spans="9:13">
      <c r="I77453" s="51"/>
      <c r="M77453" s="51"/>
    </row>
    <row r="77454" spans="9:13">
      <c r="I77454" s="51"/>
      <c r="M77454" s="51"/>
    </row>
    <row r="77455" spans="9:13">
      <c r="I77455" s="51"/>
      <c r="M77455" s="51"/>
    </row>
    <row r="77456" spans="9:13">
      <c r="I77456" s="51"/>
      <c r="M77456" s="51"/>
    </row>
    <row r="77457" spans="9:13">
      <c r="I77457" s="51"/>
      <c r="M77457" s="51"/>
    </row>
    <row r="77458" spans="9:13">
      <c r="I77458" s="51"/>
      <c r="M77458" s="51"/>
    </row>
    <row r="77459" spans="9:13">
      <c r="I77459" s="51"/>
      <c r="M77459" s="51"/>
    </row>
    <row r="77460" spans="9:13">
      <c r="I77460" s="51"/>
      <c r="M77460" s="51"/>
    </row>
    <row r="77461" spans="9:13">
      <c r="I77461" s="51"/>
      <c r="M77461" s="51"/>
    </row>
    <row r="77462" spans="9:13">
      <c r="I77462" s="51"/>
      <c r="M77462" s="51"/>
    </row>
    <row r="77463" spans="9:13">
      <c r="I77463" s="51"/>
      <c r="M77463" s="51"/>
    </row>
    <row r="77464" spans="9:13">
      <c r="I77464" s="51"/>
      <c r="M77464" s="51"/>
    </row>
    <row r="77465" spans="9:13">
      <c r="I77465" s="51"/>
      <c r="M77465" s="51"/>
    </row>
    <row r="77466" spans="9:13">
      <c r="I77466" s="51"/>
      <c r="M77466" s="51"/>
    </row>
    <row r="77467" spans="9:13">
      <c r="I77467" s="51"/>
      <c r="M77467" s="51"/>
    </row>
    <row r="77468" spans="9:13">
      <c r="I77468" s="51"/>
      <c r="M77468" s="51"/>
    </row>
    <row r="77469" spans="9:13">
      <c r="I77469" s="51"/>
      <c r="M77469" s="51"/>
    </row>
    <row r="77470" spans="9:13">
      <c r="I77470" s="51"/>
      <c r="M77470" s="51"/>
    </row>
    <row r="77471" spans="9:13">
      <c r="I77471" s="51"/>
      <c r="M77471" s="51"/>
    </row>
    <row r="77472" spans="9:13">
      <c r="I77472" s="51"/>
      <c r="M77472" s="51"/>
    </row>
    <row r="77473" spans="9:13">
      <c r="I77473" s="51"/>
      <c r="M77473" s="51"/>
    </row>
    <row r="77474" spans="9:13">
      <c r="I77474" s="51"/>
      <c r="M77474" s="51"/>
    </row>
    <row r="77475" spans="9:13">
      <c r="I77475" s="51"/>
      <c r="M77475" s="51"/>
    </row>
    <row r="77476" spans="9:13">
      <c r="I77476" s="51"/>
      <c r="M77476" s="51"/>
    </row>
    <row r="77477" spans="9:13">
      <c r="I77477" s="51"/>
      <c r="M77477" s="51"/>
    </row>
    <row r="77478" spans="9:13">
      <c r="I77478" s="51"/>
      <c r="M77478" s="51"/>
    </row>
    <row r="77479" spans="9:13">
      <c r="I77479" s="51"/>
      <c r="M77479" s="51"/>
    </row>
    <row r="77480" spans="9:13">
      <c r="I77480" s="51"/>
      <c r="M77480" s="51"/>
    </row>
    <row r="77481" spans="9:13">
      <c r="I77481" s="51"/>
      <c r="M77481" s="51"/>
    </row>
    <row r="77482" spans="9:13">
      <c r="I77482" s="51"/>
      <c r="M77482" s="51"/>
    </row>
    <row r="77483" spans="9:13">
      <c r="I77483" s="51"/>
      <c r="M77483" s="51"/>
    </row>
    <row r="77484" spans="9:13">
      <c r="I77484" s="51"/>
      <c r="M77484" s="51"/>
    </row>
    <row r="77485" spans="9:13">
      <c r="I77485" s="51"/>
      <c r="M77485" s="51"/>
    </row>
    <row r="77486" spans="9:13">
      <c r="I77486" s="51"/>
      <c r="M77486" s="51"/>
    </row>
    <row r="77487" spans="9:13">
      <c r="I77487" s="51"/>
      <c r="M77487" s="51"/>
    </row>
    <row r="77488" spans="9:13">
      <c r="I77488" s="51"/>
      <c r="M77488" s="51"/>
    </row>
    <row r="77489" spans="9:13">
      <c r="I77489" s="51"/>
      <c r="M77489" s="51"/>
    </row>
    <row r="77490" spans="9:13">
      <c r="I77490" s="51"/>
      <c r="M77490" s="51"/>
    </row>
    <row r="77491" spans="9:13">
      <c r="I77491" s="51"/>
      <c r="M77491" s="51"/>
    </row>
    <row r="77492" spans="9:13">
      <c r="I77492" s="51"/>
      <c r="M77492" s="51"/>
    </row>
    <row r="77493" spans="9:13">
      <c r="I77493" s="51"/>
      <c r="M77493" s="51"/>
    </row>
    <row r="77494" spans="9:13">
      <c r="I77494" s="51"/>
      <c r="M77494" s="51"/>
    </row>
    <row r="77495" spans="9:13">
      <c r="I77495" s="51"/>
      <c r="M77495" s="51"/>
    </row>
    <row r="77496" spans="9:13">
      <c r="I77496" s="51"/>
      <c r="M77496" s="51"/>
    </row>
    <row r="77497" spans="9:13">
      <c r="I77497" s="51"/>
      <c r="M77497" s="51"/>
    </row>
    <row r="77498" spans="9:13">
      <c r="I77498" s="51"/>
      <c r="M77498" s="51"/>
    </row>
    <row r="77499" spans="9:13">
      <c r="I77499" s="51"/>
      <c r="M77499" s="51"/>
    </row>
    <row r="77500" spans="9:13">
      <c r="I77500" s="51"/>
      <c r="M77500" s="51"/>
    </row>
    <row r="77501" spans="9:13">
      <c r="I77501" s="51"/>
      <c r="M77501" s="51"/>
    </row>
    <row r="77502" spans="9:13">
      <c r="I77502" s="51"/>
      <c r="M77502" s="51"/>
    </row>
    <row r="77503" spans="9:13">
      <c r="I77503" s="51"/>
      <c r="M77503" s="51"/>
    </row>
    <row r="77504" spans="9:13">
      <c r="I77504" s="51"/>
      <c r="M77504" s="51"/>
    </row>
    <row r="77505" spans="9:13">
      <c r="I77505" s="51"/>
      <c r="M77505" s="51"/>
    </row>
    <row r="77506" spans="9:13">
      <c r="I77506" s="51"/>
      <c r="M77506" s="51"/>
    </row>
    <row r="77507" spans="9:13">
      <c r="I77507" s="51"/>
      <c r="M77507" s="51"/>
    </row>
    <row r="77508" spans="9:13">
      <c r="I77508" s="51"/>
      <c r="M77508" s="51"/>
    </row>
    <row r="77509" spans="9:13">
      <c r="I77509" s="51"/>
      <c r="M77509" s="51"/>
    </row>
    <row r="77510" spans="9:13">
      <c r="I77510" s="51"/>
      <c r="M77510" s="51"/>
    </row>
    <row r="77511" spans="9:13">
      <c r="I77511" s="51"/>
      <c r="M77511" s="51"/>
    </row>
    <row r="77512" spans="9:13">
      <c r="I77512" s="51"/>
      <c r="M77512" s="51"/>
    </row>
    <row r="77513" spans="9:13">
      <c r="I77513" s="51"/>
      <c r="M77513" s="51"/>
    </row>
    <row r="77514" spans="9:13">
      <c r="I77514" s="51"/>
      <c r="M77514" s="51"/>
    </row>
    <row r="77515" spans="9:13">
      <c r="I77515" s="51"/>
      <c r="M77515" s="51"/>
    </row>
    <row r="77516" spans="9:13">
      <c r="I77516" s="51"/>
      <c r="M77516" s="51"/>
    </row>
    <row r="77517" spans="9:13">
      <c r="I77517" s="51"/>
      <c r="M77517" s="51"/>
    </row>
    <row r="77518" spans="9:13">
      <c r="I77518" s="51"/>
      <c r="M77518" s="51"/>
    </row>
    <row r="77519" spans="9:13">
      <c r="I77519" s="51"/>
      <c r="M77519" s="51"/>
    </row>
    <row r="77520" spans="9:13">
      <c r="I77520" s="51"/>
      <c r="M77520" s="51"/>
    </row>
    <row r="77521" spans="9:13">
      <c r="I77521" s="51"/>
      <c r="M77521" s="51"/>
    </row>
    <row r="77522" spans="9:13">
      <c r="I77522" s="51"/>
      <c r="M77522" s="51"/>
    </row>
    <row r="77523" spans="9:13">
      <c r="I77523" s="51"/>
      <c r="M77523" s="51"/>
    </row>
    <row r="77524" spans="9:13">
      <c r="I77524" s="51"/>
      <c r="M77524" s="51"/>
    </row>
    <row r="77525" spans="9:13">
      <c r="I77525" s="51"/>
      <c r="M77525" s="51"/>
    </row>
    <row r="77526" spans="9:13">
      <c r="I77526" s="51"/>
      <c r="M77526" s="51"/>
    </row>
    <row r="77527" spans="9:13">
      <c r="I77527" s="51"/>
      <c r="M77527" s="51"/>
    </row>
    <row r="77528" spans="9:13">
      <c r="I77528" s="51"/>
      <c r="M77528" s="51"/>
    </row>
    <row r="77529" spans="9:13">
      <c r="I77529" s="51"/>
      <c r="M77529" s="51"/>
    </row>
    <row r="77530" spans="9:13">
      <c r="I77530" s="51"/>
      <c r="M77530" s="51"/>
    </row>
    <row r="77531" spans="9:13">
      <c r="I77531" s="51"/>
      <c r="M77531" s="51"/>
    </row>
    <row r="77532" spans="9:13">
      <c r="I77532" s="51"/>
      <c r="M77532" s="51"/>
    </row>
    <row r="77533" spans="9:13">
      <c r="I77533" s="51"/>
      <c r="M77533" s="51"/>
    </row>
    <row r="77534" spans="9:13">
      <c r="I77534" s="51"/>
      <c r="M77534" s="51"/>
    </row>
    <row r="77535" spans="9:13">
      <c r="I77535" s="51"/>
      <c r="M77535" s="51"/>
    </row>
    <row r="77536" spans="9:13">
      <c r="I77536" s="51"/>
      <c r="M77536" s="51"/>
    </row>
    <row r="77537" spans="9:13">
      <c r="I77537" s="51"/>
      <c r="M77537" s="51"/>
    </row>
    <row r="77538" spans="9:13">
      <c r="I77538" s="51"/>
      <c r="M77538" s="51"/>
    </row>
    <row r="77539" spans="9:13">
      <c r="I77539" s="51"/>
      <c r="M77539" s="51"/>
    </row>
    <row r="77540" spans="9:13">
      <c r="I77540" s="51"/>
      <c r="M77540" s="51"/>
    </row>
    <row r="77541" spans="9:13">
      <c r="I77541" s="51"/>
      <c r="M77541" s="51"/>
    </row>
    <row r="77542" spans="9:13">
      <c r="I77542" s="51"/>
      <c r="M77542" s="51"/>
    </row>
    <row r="77543" spans="9:13">
      <c r="I77543" s="51"/>
      <c r="M77543" s="51"/>
    </row>
    <row r="77544" spans="9:13">
      <c r="I77544" s="51"/>
      <c r="M77544" s="51"/>
    </row>
    <row r="77545" spans="9:13">
      <c r="I77545" s="51"/>
      <c r="M77545" s="51"/>
    </row>
    <row r="77546" spans="9:13">
      <c r="I77546" s="51"/>
      <c r="M77546" s="51"/>
    </row>
    <row r="77547" spans="9:13">
      <c r="I77547" s="51"/>
      <c r="M77547" s="51"/>
    </row>
    <row r="77548" spans="9:13">
      <c r="I77548" s="51"/>
      <c r="M77548" s="51"/>
    </row>
    <row r="77549" spans="9:13">
      <c r="I77549" s="51"/>
      <c r="M77549" s="51"/>
    </row>
    <row r="77550" spans="9:13">
      <c r="I77550" s="51"/>
      <c r="M77550" s="51"/>
    </row>
    <row r="77551" spans="9:13">
      <c r="I77551" s="51"/>
      <c r="M77551" s="51"/>
    </row>
    <row r="77552" spans="9:13">
      <c r="I77552" s="51"/>
      <c r="M77552" s="51"/>
    </row>
    <row r="77553" spans="9:13">
      <c r="I77553" s="51"/>
      <c r="M77553" s="51"/>
    </row>
    <row r="77554" spans="9:13">
      <c r="I77554" s="51"/>
      <c r="M77554" s="51"/>
    </row>
    <row r="77555" spans="9:13">
      <c r="I77555" s="51"/>
      <c r="M77555" s="51"/>
    </row>
    <row r="77556" spans="9:13">
      <c r="I77556" s="51"/>
      <c r="M77556" s="51"/>
    </row>
    <row r="77557" spans="9:13">
      <c r="I77557" s="51"/>
      <c r="M77557" s="51"/>
    </row>
    <row r="77558" spans="9:13">
      <c r="I77558" s="51"/>
      <c r="M77558" s="51"/>
    </row>
    <row r="77559" spans="9:13">
      <c r="I77559" s="51"/>
      <c r="M77559" s="51"/>
    </row>
    <row r="77560" spans="9:13">
      <c r="I77560" s="51"/>
      <c r="M77560" s="51"/>
    </row>
    <row r="77561" spans="9:13">
      <c r="I77561" s="51"/>
      <c r="M77561" s="51"/>
    </row>
    <row r="77562" spans="9:13">
      <c r="I77562" s="51"/>
      <c r="M77562" s="51"/>
    </row>
    <row r="77563" spans="9:13">
      <c r="I77563" s="51"/>
      <c r="M77563" s="51"/>
    </row>
    <row r="77564" spans="9:13">
      <c r="I77564" s="51"/>
      <c r="M77564" s="51"/>
    </row>
    <row r="77565" spans="9:13">
      <c r="I77565" s="51"/>
      <c r="M77565" s="51"/>
    </row>
    <row r="77566" spans="9:13">
      <c r="I77566" s="51"/>
      <c r="M77566" s="51"/>
    </row>
    <row r="77567" spans="9:13">
      <c r="I77567" s="51"/>
      <c r="M77567" s="51"/>
    </row>
    <row r="77568" spans="9:13">
      <c r="I77568" s="51"/>
      <c r="M77568" s="51"/>
    </row>
    <row r="77569" spans="9:13">
      <c r="I77569" s="51"/>
      <c r="M77569" s="51"/>
    </row>
    <row r="77570" spans="9:13">
      <c r="I77570" s="51"/>
      <c r="M77570" s="51"/>
    </row>
    <row r="77571" spans="9:13">
      <c r="I77571" s="51"/>
      <c r="M77571" s="51"/>
    </row>
    <row r="77572" spans="9:13">
      <c r="I77572" s="51"/>
      <c r="M77572" s="51"/>
    </row>
    <row r="77573" spans="9:13">
      <c r="I77573" s="51"/>
      <c r="M77573" s="51"/>
    </row>
    <row r="77574" spans="9:13">
      <c r="I77574" s="51"/>
      <c r="M77574" s="51"/>
    </row>
    <row r="77575" spans="9:13">
      <c r="I77575" s="51"/>
      <c r="M77575" s="51"/>
    </row>
    <row r="77576" spans="9:13">
      <c r="I77576" s="51"/>
      <c r="M77576" s="51"/>
    </row>
    <row r="77577" spans="9:13">
      <c r="I77577" s="51"/>
      <c r="M77577" s="51"/>
    </row>
    <row r="77578" spans="9:13">
      <c r="I77578" s="51"/>
      <c r="M77578" s="51"/>
    </row>
    <row r="77579" spans="9:13">
      <c r="I77579" s="51"/>
      <c r="M77579" s="51"/>
    </row>
    <row r="77580" spans="9:13">
      <c r="I77580" s="51"/>
      <c r="M77580" s="51"/>
    </row>
    <row r="77581" spans="9:13">
      <c r="I77581" s="51"/>
      <c r="M77581" s="51"/>
    </row>
    <row r="77582" spans="9:13">
      <c r="I77582" s="51"/>
      <c r="M77582" s="51"/>
    </row>
    <row r="77583" spans="9:13">
      <c r="I77583" s="51"/>
      <c r="M77583" s="51"/>
    </row>
    <row r="77584" spans="9:13">
      <c r="I77584" s="51"/>
      <c r="M77584" s="51"/>
    </row>
    <row r="77585" spans="9:13">
      <c r="I77585" s="51"/>
      <c r="M77585" s="51"/>
    </row>
    <row r="77586" spans="9:13">
      <c r="I77586" s="51"/>
      <c r="M77586" s="51"/>
    </row>
    <row r="77587" spans="9:13">
      <c r="I77587" s="51"/>
      <c r="M77587" s="51"/>
    </row>
    <row r="77588" spans="9:13">
      <c r="I77588" s="51"/>
      <c r="M77588" s="51"/>
    </row>
    <row r="77589" spans="9:13">
      <c r="I77589" s="51"/>
      <c r="M77589" s="51"/>
    </row>
    <row r="77590" spans="9:13">
      <c r="I77590" s="51"/>
      <c r="M77590" s="51"/>
    </row>
    <row r="77591" spans="9:13">
      <c r="I77591" s="51"/>
      <c r="M77591" s="51"/>
    </row>
    <row r="77592" spans="9:13">
      <c r="I77592" s="51"/>
      <c r="M77592" s="51"/>
    </row>
    <row r="77593" spans="9:13">
      <c r="I77593" s="51"/>
      <c r="M77593" s="51"/>
    </row>
    <row r="77594" spans="9:13">
      <c r="I77594" s="51"/>
      <c r="M77594" s="51"/>
    </row>
    <row r="77595" spans="9:13">
      <c r="I77595" s="51"/>
      <c r="M77595" s="51"/>
    </row>
    <row r="77596" spans="9:13">
      <c r="I77596" s="51"/>
      <c r="M77596" s="51"/>
    </row>
    <row r="77597" spans="9:13">
      <c r="I77597" s="51"/>
      <c r="M77597" s="51"/>
    </row>
    <row r="77598" spans="9:13">
      <c r="I77598" s="51"/>
      <c r="M77598" s="51"/>
    </row>
    <row r="77599" spans="9:13">
      <c r="I77599" s="51"/>
      <c r="M77599" s="51"/>
    </row>
    <row r="77600" spans="9:13">
      <c r="I77600" s="51"/>
      <c r="M77600" s="51"/>
    </row>
    <row r="77601" spans="9:13">
      <c r="I77601" s="51"/>
      <c r="M77601" s="51"/>
    </row>
    <row r="77602" spans="9:13">
      <c r="I77602" s="51"/>
      <c r="M77602" s="51"/>
    </row>
    <row r="77603" spans="9:13">
      <c r="I77603" s="51"/>
      <c r="M77603" s="51"/>
    </row>
    <row r="77604" spans="9:13">
      <c r="I77604" s="51"/>
      <c r="M77604" s="51"/>
    </row>
    <row r="77605" spans="9:13">
      <c r="I77605" s="51"/>
      <c r="M77605" s="51"/>
    </row>
    <row r="77606" spans="9:13">
      <c r="I77606" s="51"/>
      <c r="M77606" s="51"/>
    </row>
    <row r="77607" spans="9:13">
      <c r="I77607" s="51"/>
      <c r="M77607" s="51"/>
    </row>
    <row r="77608" spans="9:13">
      <c r="I77608" s="51"/>
      <c r="M77608" s="51"/>
    </row>
    <row r="77609" spans="9:13">
      <c r="I77609" s="51"/>
      <c r="M77609" s="51"/>
    </row>
    <row r="77610" spans="9:13">
      <c r="I77610" s="51"/>
      <c r="M77610" s="51"/>
    </row>
    <row r="77611" spans="9:13">
      <c r="I77611" s="51"/>
      <c r="M77611" s="51"/>
    </row>
    <row r="77612" spans="9:13">
      <c r="I77612" s="51"/>
      <c r="M77612" s="51"/>
    </row>
    <row r="77613" spans="9:13">
      <c r="I77613" s="51"/>
      <c r="M77613" s="51"/>
    </row>
    <row r="77614" spans="9:13">
      <c r="I77614" s="51"/>
      <c r="M77614" s="51"/>
    </row>
    <row r="77615" spans="9:13">
      <c r="I77615" s="51"/>
      <c r="M77615" s="51"/>
    </row>
    <row r="77616" spans="9:13">
      <c r="I77616" s="51"/>
      <c r="M77616" s="51"/>
    </row>
    <row r="77617" spans="9:13">
      <c r="I77617" s="51"/>
      <c r="M77617" s="51"/>
    </row>
    <row r="77618" spans="9:13">
      <c r="I77618" s="51"/>
      <c r="M77618" s="51"/>
    </row>
    <row r="77619" spans="9:13">
      <c r="I77619" s="51"/>
      <c r="M77619" s="51"/>
    </row>
    <row r="77620" spans="9:13">
      <c r="I77620" s="51"/>
      <c r="M77620" s="51"/>
    </row>
    <row r="77621" spans="9:13">
      <c r="I77621" s="51"/>
      <c r="M77621" s="51"/>
    </row>
    <row r="77622" spans="9:13">
      <c r="I77622" s="51"/>
      <c r="M77622" s="51"/>
    </row>
    <row r="77623" spans="9:13">
      <c r="I77623" s="51"/>
      <c r="M77623" s="51"/>
    </row>
    <row r="77624" spans="9:13">
      <c r="I77624" s="51"/>
      <c r="M77624" s="51"/>
    </row>
    <row r="77625" spans="9:13">
      <c r="I77625" s="51"/>
      <c r="M77625" s="51"/>
    </row>
    <row r="77626" spans="9:13">
      <c r="I77626" s="51"/>
      <c r="M77626" s="51"/>
    </row>
    <row r="77627" spans="9:13">
      <c r="I77627" s="51"/>
      <c r="M77627" s="51"/>
    </row>
    <row r="77628" spans="9:13">
      <c r="I77628" s="51"/>
      <c r="M77628" s="51"/>
    </row>
    <row r="77629" spans="9:13">
      <c r="I77629" s="51"/>
      <c r="M77629" s="51"/>
    </row>
    <row r="77630" spans="9:13">
      <c r="I77630" s="51"/>
      <c r="M77630" s="51"/>
    </row>
    <row r="77631" spans="9:13">
      <c r="I77631" s="51"/>
      <c r="M77631" s="51"/>
    </row>
    <row r="77632" spans="9:13">
      <c r="I77632" s="51"/>
      <c r="M77632" s="51"/>
    </row>
    <row r="77633" spans="9:13">
      <c r="I77633" s="51"/>
      <c r="M77633" s="51"/>
    </row>
    <row r="77634" spans="9:13">
      <c r="I77634" s="51"/>
      <c r="M77634" s="51"/>
    </row>
    <row r="77635" spans="9:13">
      <c r="I77635" s="51"/>
      <c r="M77635" s="51"/>
    </row>
    <row r="77636" spans="9:13">
      <c r="I77636" s="51"/>
      <c r="M77636" s="51"/>
    </row>
    <row r="77637" spans="9:13">
      <c r="I77637" s="51"/>
      <c r="M77637" s="51"/>
    </row>
    <row r="77638" spans="9:13">
      <c r="I77638" s="51"/>
      <c r="M77638" s="51"/>
    </row>
    <row r="77639" spans="9:13">
      <c r="I77639" s="51"/>
      <c r="M77639" s="51"/>
    </row>
    <row r="77640" spans="9:13">
      <c r="I77640" s="51"/>
      <c r="M77640" s="51"/>
    </row>
    <row r="77641" spans="9:13">
      <c r="I77641" s="51"/>
      <c r="M77641" s="51"/>
    </row>
    <row r="77642" spans="9:13">
      <c r="I77642" s="51"/>
      <c r="M77642" s="51"/>
    </row>
    <row r="77643" spans="9:13">
      <c r="I77643" s="51"/>
      <c r="M77643" s="51"/>
    </row>
    <row r="77644" spans="9:13">
      <c r="I77644" s="51"/>
      <c r="M77644" s="51"/>
    </row>
    <row r="77645" spans="9:13">
      <c r="I77645" s="51"/>
      <c r="M77645" s="51"/>
    </row>
    <row r="77646" spans="9:13">
      <c r="I77646" s="51"/>
      <c r="M77646" s="51"/>
    </row>
    <row r="77647" spans="9:13">
      <c r="I77647" s="51"/>
      <c r="M77647" s="51"/>
    </row>
    <row r="77648" spans="9:13">
      <c r="I77648" s="51"/>
      <c r="M77648" s="51"/>
    </row>
    <row r="77649" spans="9:13">
      <c r="I77649" s="51"/>
      <c r="M77649" s="51"/>
    </row>
    <row r="77650" spans="9:13">
      <c r="I77650" s="51"/>
      <c r="M77650" s="51"/>
    </row>
    <row r="77651" spans="9:13">
      <c r="I77651" s="51"/>
      <c r="M77651" s="51"/>
    </row>
    <row r="77652" spans="9:13">
      <c r="I77652" s="51"/>
      <c r="M77652" s="51"/>
    </row>
    <row r="77653" spans="9:13">
      <c r="I77653" s="51"/>
      <c r="M77653" s="51"/>
    </row>
    <row r="77654" spans="9:13">
      <c r="I77654" s="51"/>
      <c r="M77654" s="51"/>
    </row>
    <row r="77655" spans="9:13">
      <c r="I77655" s="51"/>
      <c r="M77655" s="51"/>
    </row>
    <row r="77656" spans="9:13">
      <c r="I77656" s="51"/>
      <c r="M77656" s="51"/>
    </row>
    <row r="77657" spans="9:13">
      <c r="I77657" s="51"/>
      <c r="M77657" s="51"/>
    </row>
    <row r="77658" spans="9:13">
      <c r="I77658" s="51"/>
      <c r="M77658" s="51"/>
    </row>
    <row r="77659" spans="9:13">
      <c r="I77659" s="51"/>
      <c r="M77659" s="51"/>
    </row>
    <row r="77660" spans="9:13">
      <c r="I77660" s="51"/>
      <c r="M77660" s="51"/>
    </row>
    <row r="77661" spans="9:13">
      <c r="I77661" s="51"/>
      <c r="M77661" s="51"/>
    </row>
    <row r="77662" spans="9:13">
      <c r="I77662" s="51"/>
      <c r="M77662" s="51"/>
    </row>
    <row r="77663" spans="9:13">
      <c r="I77663" s="51"/>
      <c r="M77663" s="51"/>
    </row>
    <row r="77664" spans="9:13">
      <c r="I77664" s="51"/>
      <c r="M77664" s="51"/>
    </row>
    <row r="77665" spans="9:13">
      <c r="I77665" s="51"/>
      <c r="M77665" s="51"/>
    </row>
    <row r="77666" spans="9:13">
      <c r="I77666" s="51"/>
      <c r="M77666" s="51"/>
    </row>
    <row r="77667" spans="9:13">
      <c r="I77667" s="51"/>
      <c r="M77667" s="51"/>
    </row>
    <row r="77668" spans="9:13">
      <c r="I77668" s="51"/>
      <c r="M77668" s="51"/>
    </row>
    <row r="77669" spans="9:13">
      <c r="I77669" s="51"/>
      <c r="M77669" s="51"/>
    </row>
    <row r="77670" spans="9:13">
      <c r="I77670" s="51"/>
      <c r="M77670" s="51"/>
    </row>
    <row r="77671" spans="9:13">
      <c r="I77671" s="51"/>
      <c r="M77671" s="51"/>
    </row>
    <row r="77672" spans="9:13">
      <c r="I77672" s="51"/>
      <c r="M77672" s="51"/>
    </row>
    <row r="77673" spans="9:13">
      <c r="I77673" s="51"/>
      <c r="M77673" s="51"/>
    </row>
    <row r="77674" spans="9:13">
      <c r="I77674" s="51"/>
      <c r="M77674" s="51"/>
    </row>
    <row r="77675" spans="9:13">
      <c r="I77675" s="51"/>
      <c r="M77675" s="51"/>
    </row>
    <row r="77676" spans="9:13">
      <c r="I77676" s="51"/>
      <c r="M77676" s="51"/>
    </row>
    <row r="77677" spans="9:13">
      <c r="I77677" s="51"/>
      <c r="M77677" s="51"/>
    </row>
    <row r="77678" spans="9:13">
      <c r="I77678" s="51"/>
      <c r="M77678" s="51"/>
    </row>
    <row r="77679" spans="9:13">
      <c r="I77679" s="51"/>
      <c r="M77679" s="51"/>
    </row>
    <row r="77680" spans="9:13">
      <c r="I77680" s="51"/>
      <c r="M77680" s="51"/>
    </row>
    <row r="77681" spans="9:13">
      <c r="I77681" s="51"/>
      <c r="M77681" s="51"/>
    </row>
    <row r="77682" spans="9:13">
      <c r="I77682" s="51"/>
      <c r="M77682" s="51"/>
    </row>
    <row r="77683" spans="9:13">
      <c r="I77683" s="51"/>
      <c r="M77683" s="51"/>
    </row>
    <row r="77684" spans="9:13">
      <c r="I77684" s="51"/>
      <c r="M77684" s="51"/>
    </row>
    <row r="77685" spans="9:13">
      <c r="I77685" s="51"/>
      <c r="M77685" s="51"/>
    </row>
    <row r="77686" spans="9:13">
      <c r="I77686" s="51"/>
      <c r="M77686" s="51"/>
    </row>
    <row r="77687" spans="9:13">
      <c r="I77687" s="51"/>
      <c r="M77687" s="51"/>
    </row>
    <row r="77688" spans="9:13">
      <c r="I77688" s="51"/>
      <c r="M77688" s="51"/>
    </row>
    <row r="77689" spans="9:13">
      <c r="I77689" s="51"/>
      <c r="M77689" s="51"/>
    </row>
    <row r="77690" spans="9:13">
      <c r="I77690" s="51"/>
      <c r="M77690" s="51"/>
    </row>
    <row r="77691" spans="9:13">
      <c r="I77691" s="51"/>
      <c r="M77691" s="51"/>
    </row>
    <row r="77692" spans="9:13">
      <c r="I77692" s="51"/>
      <c r="M77692" s="51"/>
    </row>
    <row r="77693" spans="9:13">
      <c r="I77693" s="51"/>
      <c r="M77693" s="51"/>
    </row>
    <row r="77694" spans="9:13">
      <c r="I77694" s="51"/>
      <c r="M77694" s="51"/>
    </row>
    <row r="77695" spans="9:13">
      <c r="I77695" s="51"/>
      <c r="M77695" s="51"/>
    </row>
    <row r="77696" spans="9:13">
      <c r="I77696" s="51"/>
      <c r="M77696" s="51"/>
    </row>
    <row r="77697" spans="9:13">
      <c r="I77697" s="51"/>
      <c r="M77697" s="51"/>
    </row>
    <row r="77698" spans="9:13">
      <c r="I77698" s="51"/>
      <c r="M77698" s="51"/>
    </row>
    <row r="77699" spans="9:13">
      <c r="I77699" s="51"/>
      <c r="M77699" s="51"/>
    </row>
    <row r="77700" spans="9:13">
      <c r="I77700" s="51"/>
      <c r="M77700" s="51"/>
    </row>
    <row r="77701" spans="9:13">
      <c r="I77701" s="51"/>
      <c r="M77701" s="51"/>
    </row>
    <row r="77702" spans="9:13">
      <c r="I77702" s="51"/>
      <c r="M77702" s="51"/>
    </row>
    <row r="77703" spans="9:13">
      <c r="I77703" s="51"/>
      <c r="M77703" s="51"/>
    </row>
    <row r="77704" spans="9:13">
      <c r="I77704" s="51"/>
      <c r="M77704" s="51"/>
    </row>
    <row r="77705" spans="9:13">
      <c r="I77705" s="51"/>
      <c r="M77705" s="51"/>
    </row>
    <row r="77706" spans="9:13">
      <c r="I77706" s="51"/>
      <c r="M77706" s="51"/>
    </row>
    <row r="77707" spans="9:13">
      <c r="I77707" s="51"/>
      <c r="M77707" s="51"/>
    </row>
    <row r="77708" spans="9:13">
      <c r="I77708" s="51"/>
      <c r="M77708" s="51"/>
    </row>
    <row r="77709" spans="9:13">
      <c r="I77709" s="51"/>
      <c r="M77709" s="51"/>
    </row>
    <row r="77710" spans="9:13">
      <c r="I77710" s="51"/>
      <c r="M77710" s="51"/>
    </row>
    <row r="77711" spans="9:13">
      <c r="I77711" s="51"/>
      <c r="M77711" s="51"/>
    </row>
    <row r="77712" spans="9:13">
      <c r="I77712" s="51"/>
      <c r="M77712" s="51"/>
    </row>
    <row r="77713" spans="9:13">
      <c r="I77713" s="51"/>
      <c r="M77713" s="51"/>
    </row>
    <row r="77714" spans="9:13">
      <c r="I77714" s="51"/>
      <c r="M77714" s="51"/>
    </row>
    <row r="77715" spans="9:13">
      <c r="I77715" s="51"/>
      <c r="M77715" s="51"/>
    </row>
    <row r="77716" spans="9:13">
      <c r="I77716" s="51"/>
      <c r="M77716" s="51"/>
    </row>
    <row r="77717" spans="9:13">
      <c r="I77717" s="51"/>
      <c r="M77717" s="51"/>
    </row>
    <row r="77718" spans="9:13">
      <c r="I77718" s="51"/>
      <c r="M77718" s="51"/>
    </row>
    <row r="77719" spans="9:13">
      <c r="I77719" s="51"/>
      <c r="M77719" s="51"/>
    </row>
    <row r="77720" spans="9:13">
      <c r="I77720" s="51"/>
      <c r="M77720" s="51"/>
    </row>
    <row r="77721" spans="9:13">
      <c r="I77721" s="51"/>
      <c r="M77721" s="51"/>
    </row>
    <row r="77722" spans="9:13">
      <c r="I77722" s="51"/>
      <c r="M77722" s="51"/>
    </row>
    <row r="77723" spans="9:13">
      <c r="I77723" s="51"/>
      <c r="M77723" s="51"/>
    </row>
    <row r="77724" spans="9:13">
      <c r="I77724" s="51"/>
      <c r="M77724" s="51"/>
    </row>
    <row r="77725" spans="9:13">
      <c r="I77725" s="51"/>
      <c r="M77725" s="51"/>
    </row>
    <row r="77726" spans="9:13">
      <c r="I77726" s="51"/>
      <c r="M77726" s="51"/>
    </row>
    <row r="77727" spans="9:13">
      <c r="I77727" s="51"/>
      <c r="M77727" s="51"/>
    </row>
    <row r="77728" spans="9:13">
      <c r="I77728" s="51"/>
      <c r="M77728" s="51"/>
    </row>
    <row r="77729" spans="9:13">
      <c r="I77729" s="51"/>
      <c r="M77729" s="51"/>
    </row>
    <row r="77730" spans="9:13">
      <c r="I77730" s="51"/>
      <c r="M77730" s="51"/>
    </row>
    <row r="77731" spans="9:13">
      <c r="I77731" s="51"/>
      <c r="M77731" s="51"/>
    </row>
    <row r="77732" spans="9:13">
      <c r="I77732" s="51"/>
      <c r="M77732" s="51"/>
    </row>
    <row r="77733" spans="9:13">
      <c r="I77733" s="51"/>
      <c r="M77733" s="51"/>
    </row>
    <row r="77734" spans="9:13">
      <c r="I77734" s="51"/>
      <c r="M77734" s="51"/>
    </row>
    <row r="77735" spans="9:13">
      <c r="I77735" s="51"/>
      <c r="M77735" s="51"/>
    </row>
    <row r="77736" spans="9:13">
      <c r="I77736" s="51"/>
      <c r="M77736" s="51"/>
    </row>
    <row r="77737" spans="9:13">
      <c r="I77737" s="51"/>
      <c r="M77737" s="51"/>
    </row>
    <row r="77738" spans="9:13">
      <c r="I77738" s="51"/>
      <c r="M77738" s="51"/>
    </row>
    <row r="77739" spans="9:13">
      <c r="I77739" s="51"/>
      <c r="M77739" s="51"/>
    </row>
    <row r="77740" spans="9:13">
      <c r="I77740" s="51"/>
      <c r="M77740" s="51"/>
    </row>
    <row r="77741" spans="9:13">
      <c r="I77741" s="51"/>
      <c r="M77741" s="51"/>
    </row>
    <row r="77742" spans="9:13">
      <c r="I77742" s="51"/>
      <c r="M77742" s="51"/>
    </row>
    <row r="77743" spans="9:13">
      <c r="I77743" s="51"/>
      <c r="M77743" s="51"/>
    </row>
    <row r="77744" spans="9:13">
      <c r="I77744" s="51"/>
      <c r="M77744" s="51"/>
    </row>
    <row r="77745" spans="9:13">
      <c r="I77745" s="51"/>
      <c r="M77745" s="51"/>
    </row>
    <row r="77746" spans="9:13">
      <c r="I77746" s="51"/>
      <c r="M77746" s="51"/>
    </row>
    <row r="77747" spans="9:13">
      <c r="I77747" s="51"/>
      <c r="M77747" s="51"/>
    </row>
    <row r="77748" spans="9:13">
      <c r="I77748" s="51"/>
      <c r="M77748" s="51"/>
    </row>
    <row r="77749" spans="9:13">
      <c r="I77749" s="51"/>
      <c r="M77749" s="51"/>
    </row>
    <row r="77750" spans="9:13">
      <c r="I77750" s="51"/>
      <c r="M77750" s="51"/>
    </row>
    <row r="77751" spans="9:13">
      <c r="I77751" s="51"/>
      <c r="M77751" s="51"/>
    </row>
    <row r="77752" spans="9:13">
      <c r="I77752" s="51"/>
      <c r="M77752" s="51"/>
    </row>
    <row r="77753" spans="9:13">
      <c r="I77753" s="51"/>
      <c r="M77753" s="51"/>
    </row>
    <row r="77754" spans="9:13">
      <c r="I77754" s="51"/>
      <c r="M77754" s="51"/>
    </row>
    <row r="77755" spans="9:13">
      <c r="I77755" s="51"/>
      <c r="M77755" s="51"/>
    </row>
    <row r="77756" spans="9:13">
      <c r="I77756" s="51"/>
      <c r="M77756" s="51"/>
    </row>
    <row r="77757" spans="9:13">
      <c r="I77757" s="51"/>
      <c r="M77757" s="51"/>
    </row>
    <row r="77758" spans="9:13">
      <c r="I77758" s="51"/>
      <c r="M77758" s="51"/>
    </row>
    <row r="77759" spans="9:13">
      <c r="I77759" s="51"/>
      <c r="M77759" s="51"/>
    </row>
    <row r="77760" spans="9:13">
      <c r="I77760" s="51"/>
      <c r="M77760" s="51"/>
    </row>
    <row r="77761" spans="9:13">
      <c r="I77761" s="51"/>
      <c r="M77761" s="51"/>
    </row>
    <row r="77762" spans="9:13">
      <c r="I77762" s="51"/>
      <c r="M77762" s="51"/>
    </row>
    <row r="77763" spans="9:13">
      <c r="I77763" s="51"/>
      <c r="M77763" s="51"/>
    </row>
    <row r="77764" spans="9:13">
      <c r="I77764" s="51"/>
      <c r="M77764" s="51"/>
    </row>
    <row r="77765" spans="9:13">
      <c r="I77765" s="51"/>
      <c r="M77765" s="51"/>
    </row>
    <row r="77766" spans="9:13">
      <c r="I77766" s="51"/>
      <c r="M77766" s="51"/>
    </row>
    <row r="77767" spans="9:13">
      <c r="I77767" s="51"/>
      <c r="M77767" s="51"/>
    </row>
    <row r="77768" spans="9:13">
      <c r="I77768" s="51"/>
      <c r="M77768" s="51"/>
    </row>
    <row r="77769" spans="9:13">
      <c r="I77769" s="51"/>
      <c r="M77769" s="51"/>
    </row>
    <row r="77770" spans="9:13">
      <c r="I77770" s="51"/>
      <c r="M77770" s="51"/>
    </row>
    <row r="77771" spans="9:13">
      <c r="I77771" s="51"/>
      <c r="M77771" s="51"/>
    </row>
    <row r="77772" spans="9:13">
      <c r="I77772" s="51"/>
      <c r="M77772" s="51"/>
    </row>
    <row r="77773" spans="9:13">
      <c r="I77773" s="51"/>
      <c r="M77773" s="51"/>
    </row>
    <row r="77774" spans="9:13">
      <c r="I77774" s="51"/>
      <c r="M77774" s="51"/>
    </row>
    <row r="77775" spans="9:13">
      <c r="I77775" s="51"/>
      <c r="M77775" s="51"/>
    </row>
    <row r="77776" spans="9:13">
      <c r="I77776" s="51"/>
      <c r="M77776" s="51"/>
    </row>
    <row r="77777" spans="9:13">
      <c r="I77777" s="51"/>
      <c r="M77777" s="51"/>
    </row>
    <row r="77778" spans="9:13">
      <c r="I77778" s="51"/>
      <c r="M77778" s="51"/>
    </row>
    <row r="77779" spans="9:13">
      <c r="I77779" s="51"/>
      <c r="M77779" s="51"/>
    </row>
    <row r="77780" spans="9:13">
      <c r="I77780" s="51"/>
      <c r="M77780" s="51"/>
    </row>
    <row r="77781" spans="9:13">
      <c r="I77781" s="51"/>
      <c r="M77781" s="51"/>
    </row>
    <row r="77782" spans="9:13">
      <c r="I77782" s="51"/>
      <c r="M77782" s="51"/>
    </row>
    <row r="77783" spans="9:13">
      <c r="I77783" s="51"/>
      <c r="M77783" s="51"/>
    </row>
    <row r="77784" spans="9:13">
      <c r="I77784" s="51"/>
      <c r="M77784" s="51"/>
    </row>
    <row r="77785" spans="9:13">
      <c r="I77785" s="51"/>
      <c r="M77785" s="51"/>
    </row>
    <row r="77786" spans="9:13">
      <c r="I77786" s="51"/>
      <c r="M77786" s="51"/>
    </row>
    <row r="77787" spans="9:13">
      <c r="I77787" s="51"/>
      <c r="M77787" s="51"/>
    </row>
    <row r="77788" spans="9:13">
      <c r="I77788" s="51"/>
      <c r="M77788" s="51"/>
    </row>
    <row r="77789" spans="9:13">
      <c r="I77789" s="51"/>
      <c r="M77789" s="51"/>
    </row>
    <row r="77790" spans="9:13">
      <c r="I77790" s="51"/>
      <c r="M77790" s="51"/>
    </row>
    <row r="77791" spans="9:13">
      <c r="I77791" s="51"/>
      <c r="M77791" s="51"/>
    </row>
    <row r="77792" spans="9:13">
      <c r="I77792" s="51"/>
      <c r="M77792" s="51"/>
    </row>
    <row r="77793" spans="9:13">
      <c r="I77793" s="51"/>
      <c r="M77793" s="51"/>
    </row>
    <row r="77794" spans="9:13">
      <c r="I77794" s="51"/>
      <c r="M77794" s="51"/>
    </row>
    <row r="77795" spans="9:13">
      <c r="I77795" s="51"/>
      <c r="M77795" s="51"/>
    </row>
    <row r="77796" spans="9:13">
      <c r="I77796" s="51"/>
      <c r="M77796" s="51"/>
    </row>
    <row r="77797" spans="9:13">
      <c r="I77797" s="51"/>
      <c r="M77797" s="51"/>
    </row>
    <row r="77798" spans="9:13">
      <c r="I77798" s="51"/>
      <c r="M77798" s="51"/>
    </row>
    <row r="77799" spans="9:13">
      <c r="I77799" s="51"/>
      <c r="M77799" s="51"/>
    </row>
    <row r="77800" spans="9:13">
      <c r="I77800" s="51"/>
      <c r="M77800" s="51"/>
    </row>
    <row r="77801" spans="9:13">
      <c r="I77801" s="51"/>
      <c r="M77801" s="51"/>
    </row>
    <row r="77802" spans="9:13">
      <c r="I77802" s="51"/>
      <c r="M77802" s="51"/>
    </row>
    <row r="77803" spans="9:13">
      <c r="I77803" s="51"/>
      <c r="M77803" s="51"/>
    </row>
    <row r="77804" spans="9:13">
      <c r="I77804" s="51"/>
      <c r="M77804" s="51"/>
    </row>
    <row r="77805" spans="9:13">
      <c r="I77805" s="51"/>
      <c r="M77805" s="51"/>
    </row>
    <row r="77806" spans="9:13">
      <c r="I77806" s="51"/>
      <c r="M77806" s="51"/>
    </row>
    <row r="77807" spans="9:13">
      <c r="I77807" s="51"/>
      <c r="M77807" s="51"/>
    </row>
    <row r="77808" spans="9:13">
      <c r="I77808" s="51"/>
      <c r="M77808" s="51"/>
    </row>
    <row r="77809" spans="9:13">
      <c r="I77809" s="51"/>
      <c r="M77809" s="51"/>
    </row>
    <row r="77810" spans="9:13">
      <c r="I77810" s="51"/>
      <c r="M77810" s="51"/>
    </row>
    <row r="77811" spans="9:13">
      <c r="I77811" s="51"/>
      <c r="M77811" s="51"/>
    </row>
    <row r="77812" spans="9:13">
      <c r="I77812" s="51"/>
      <c r="M77812" s="51"/>
    </row>
    <row r="77813" spans="9:13">
      <c r="I77813" s="51"/>
      <c r="M77813" s="51"/>
    </row>
    <row r="77814" spans="9:13">
      <c r="I77814" s="51"/>
      <c r="M77814" s="51"/>
    </row>
    <row r="77815" spans="9:13">
      <c r="I77815" s="51"/>
      <c r="M77815" s="51"/>
    </row>
    <row r="77816" spans="9:13">
      <c r="I77816" s="51"/>
      <c r="M77816" s="51"/>
    </row>
    <row r="77817" spans="9:13">
      <c r="I77817" s="51"/>
      <c r="M77817" s="51"/>
    </row>
    <row r="77818" spans="9:13">
      <c r="I77818" s="51"/>
      <c r="M77818" s="51"/>
    </row>
    <row r="77819" spans="9:13">
      <c r="I77819" s="51"/>
      <c r="M77819" s="51"/>
    </row>
    <row r="77820" spans="9:13">
      <c r="I77820" s="51"/>
      <c r="M77820" s="51"/>
    </row>
    <row r="77821" spans="9:13">
      <c r="I77821" s="51"/>
      <c r="M77821" s="51"/>
    </row>
    <row r="77822" spans="9:13">
      <c r="I77822" s="51"/>
      <c r="M77822" s="51"/>
    </row>
    <row r="77823" spans="9:13">
      <c r="I77823" s="51"/>
      <c r="M77823" s="51"/>
    </row>
    <row r="77824" spans="9:13">
      <c r="I77824" s="51"/>
      <c r="M77824" s="51"/>
    </row>
    <row r="77825" spans="9:13">
      <c r="I77825" s="51"/>
      <c r="M77825" s="51"/>
    </row>
    <row r="77826" spans="9:13">
      <c r="I77826" s="51"/>
      <c r="M77826" s="51"/>
    </row>
    <row r="77827" spans="9:13">
      <c r="I77827" s="51"/>
      <c r="M77827" s="51"/>
    </row>
    <row r="77828" spans="9:13">
      <c r="I77828" s="51"/>
      <c r="M77828" s="51"/>
    </row>
    <row r="77829" spans="9:13">
      <c r="I77829" s="51"/>
      <c r="M77829" s="51"/>
    </row>
    <row r="77830" spans="9:13">
      <c r="I77830" s="51"/>
      <c r="M77830" s="51"/>
    </row>
    <row r="77831" spans="9:13">
      <c r="I77831" s="51"/>
      <c r="M77831" s="51"/>
    </row>
    <row r="77832" spans="9:13">
      <c r="I77832" s="51"/>
      <c r="M77832" s="51"/>
    </row>
    <row r="77833" spans="9:13">
      <c r="I77833" s="51"/>
      <c r="M77833" s="51"/>
    </row>
    <row r="77834" spans="9:13">
      <c r="I77834" s="51"/>
      <c r="M77834" s="51"/>
    </row>
    <row r="77835" spans="9:13">
      <c r="I77835" s="51"/>
      <c r="M77835" s="51"/>
    </row>
    <row r="77836" spans="9:13">
      <c r="I77836" s="51"/>
      <c r="M77836" s="51"/>
    </row>
    <row r="77837" spans="9:13">
      <c r="I77837" s="51"/>
      <c r="M77837" s="51"/>
    </row>
    <row r="77838" spans="9:13">
      <c r="I77838" s="51"/>
      <c r="M77838" s="51"/>
    </row>
    <row r="77839" spans="9:13">
      <c r="I77839" s="51"/>
      <c r="M77839" s="51"/>
    </row>
    <row r="77840" spans="9:13">
      <c r="I77840" s="51"/>
      <c r="M77840" s="51"/>
    </row>
    <row r="77841" spans="9:13">
      <c r="I77841" s="51"/>
      <c r="M77841" s="51"/>
    </row>
    <row r="77842" spans="9:13">
      <c r="I77842" s="51"/>
      <c r="M77842" s="51"/>
    </row>
    <row r="77843" spans="9:13">
      <c r="I77843" s="51"/>
      <c r="M77843" s="51"/>
    </row>
    <row r="77844" spans="9:13">
      <c r="I77844" s="51"/>
      <c r="M77844" s="51"/>
    </row>
    <row r="77845" spans="9:13">
      <c r="I77845" s="51"/>
      <c r="M77845" s="51"/>
    </row>
    <row r="77846" spans="9:13">
      <c r="I77846" s="51"/>
      <c r="M77846" s="51"/>
    </row>
    <row r="77847" spans="9:13">
      <c r="I77847" s="51"/>
      <c r="M77847" s="51"/>
    </row>
    <row r="77848" spans="9:13">
      <c r="I77848" s="51"/>
      <c r="M77848" s="51"/>
    </row>
    <row r="77849" spans="9:13">
      <c r="I77849" s="51"/>
      <c r="M77849" s="51"/>
    </row>
    <row r="77850" spans="9:13">
      <c r="I77850" s="51"/>
      <c r="M77850" s="51"/>
    </row>
    <row r="77851" spans="9:13">
      <c r="I77851" s="51"/>
      <c r="M77851" s="51"/>
    </row>
    <row r="77852" spans="9:13">
      <c r="I77852" s="51"/>
      <c r="M77852" s="51"/>
    </row>
    <row r="77853" spans="9:13">
      <c r="I77853" s="51"/>
      <c r="M77853" s="51"/>
    </row>
    <row r="77854" spans="9:13">
      <c r="I77854" s="51"/>
      <c r="M77854" s="51"/>
    </row>
    <row r="77855" spans="9:13">
      <c r="I77855" s="51"/>
      <c r="M77855" s="51"/>
    </row>
    <row r="77856" spans="9:13">
      <c r="I77856" s="51"/>
      <c r="M77856" s="51"/>
    </row>
    <row r="77857" spans="9:13">
      <c r="I77857" s="51"/>
      <c r="M77857" s="51"/>
    </row>
    <row r="77858" spans="9:13">
      <c r="I77858" s="51"/>
      <c r="M77858" s="51"/>
    </row>
    <row r="77859" spans="9:13">
      <c r="I77859" s="51"/>
      <c r="M77859" s="51"/>
    </row>
    <row r="77860" spans="9:13">
      <c r="I77860" s="51"/>
      <c r="M77860" s="51"/>
    </row>
    <row r="77861" spans="9:13">
      <c r="I77861" s="51"/>
      <c r="M77861" s="51"/>
    </row>
    <row r="77862" spans="9:13">
      <c r="I77862" s="51"/>
      <c r="M77862" s="51"/>
    </row>
    <row r="77863" spans="9:13">
      <c r="I77863" s="51"/>
      <c r="M77863" s="51"/>
    </row>
    <row r="77864" spans="9:13">
      <c r="I77864" s="51"/>
      <c r="M77864" s="51"/>
    </row>
    <row r="77865" spans="9:13">
      <c r="I77865" s="51"/>
      <c r="M77865" s="51"/>
    </row>
    <row r="77866" spans="9:13">
      <c r="I77866" s="51"/>
      <c r="M77866" s="51"/>
    </row>
    <row r="77867" spans="9:13">
      <c r="I77867" s="51"/>
      <c r="M77867" s="51"/>
    </row>
    <row r="77868" spans="9:13">
      <c r="I77868" s="51"/>
      <c r="M77868" s="51"/>
    </row>
    <row r="77869" spans="9:13">
      <c r="I77869" s="51"/>
      <c r="M77869" s="51"/>
    </row>
    <row r="77870" spans="9:13">
      <c r="I77870" s="51"/>
      <c r="M77870" s="51"/>
    </row>
    <row r="77871" spans="9:13">
      <c r="I77871" s="51"/>
      <c r="M77871" s="51"/>
    </row>
    <row r="77872" spans="9:13">
      <c r="I77872" s="51"/>
      <c r="M77872" s="51"/>
    </row>
    <row r="77873" spans="9:13">
      <c r="I77873" s="51"/>
      <c r="M77873" s="51"/>
    </row>
    <row r="77874" spans="9:13">
      <c r="I77874" s="51"/>
      <c r="M77874" s="51"/>
    </row>
    <row r="77875" spans="9:13">
      <c r="I77875" s="51"/>
      <c r="M77875" s="51"/>
    </row>
    <row r="77876" spans="9:13">
      <c r="I77876" s="51"/>
      <c r="M77876" s="51"/>
    </row>
    <row r="77877" spans="9:13">
      <c r="I77877" s="51"/>
      <c r="M77877" s="51"/>
    </row>
    <row r="77878" spans="9:13">
      <c r="I77878" s="51"/>
      <c r="M77878" s="51"/>
    </row>
    <row r="77879" spans="9:13">
      <c r="I77879" s="51"/>
      <c r="M77879" s="51"/>
    </row>
    <row r="77880" spans="9:13">
      <c r="I77880" s="51"/>
      <c r="M77880" s="51"/>
    </row>
    <row r="77881" spans="9:13">
      <c r="I77881" s="51"/>
      <c r="M77881" s="51"/>
    </row>
    <row r="77882" spans="9:13">
      <c r="I77882" s="51"/>
      <c r="M77882" s="51"/>
    </row>
    <row r="77883" spans="9:13">
      <c r="I77883" s="51"/>
      <c r="M77883" s="51"/>
    </row>
    <row r="77884" spans="9:13">
      <c r="I77884" s="51"/>
      <c r="M77884" s="51"/>
    </row>
    <row r="77885" spans="9:13">
      <c r="I77885" s="51"/>
      <c r="M77885" s="51"/>
    </row>
    <row r="77886" spans="9:13">
      <c r="I77886" s="51"/>
      <c r="M77886" s="51"/>
    </row>
    <row r="77887" spans="9:13">
      <c r="I77887" s="51"/>
      <c r="M77887" s="51"/>
    </row>
    <row r="77888" spans="9:13">
      <c r="I77888" s="51"/>
      <c r="M77888" s="51"/>
    </row>
    <row r="77889" spans="9:13">
      <c r="I77889" s="51"/>
      <c r="M77889" s="51"/>
    </row>
    <row r="77890" spans="9:13">
      <c r="I77890" s="51"/>
      <c r="M77890" s="51"/>
    </row>
    <row r="77891" spans="9:13">
      <c r="I77891" s="51"/>
      <c r="M77891" s="51"/>
    </row>
    <row r="77892" spans="9:13">
      <c r="I77892" s="51"/>
      <c r="M77892" s="51"/>
    </row>
    <row r="77893" spans="9:13">
      <c r="I77893" s="51"/>
      <c r="M77893" s="51"/>
    </row>
    <row r="77894" spans="9:13">
      <c r="I77894" s="51"/>
      <c r="M77894" s="51"/>
    </row>
    <row r="77895" spans="9:13">
      <c r="I77895" s="51"/>
      <c r="M77895" s="51"/>
    </row>
    <row r="77896" spans="9:13">
      <c r="I77896" s="51"/>
      <c r="M77896" s="51"/>
    </row>
    <row r="77897" spans="9:13">
      <c r="I77897" s="51"/>
      <c r="M77897" s="51"/>
    </row>
    <row r="77898" spans="9:13">
      <c r="I77898" s="51"/>
      <c r="M77898" s="51"/>
    </row>
    <row r="77899" spans="9:13">
      <c r="I77899" s="51"/>
      <c r="M77899" s="51"/>
    </row>
    <row r="77900" spans="9:13">
      <c r="I77900" s="51"/>
      <c r="M77900" s="51"/>
    </row>
    <row r="77901" spans="9:13">
      <c r="I77901" s="51"/>
      <c r="M77901" s="51"/>
    </row>
    <row r="77902" spans="9:13">
      <c r="I77902" s="51"/>
      <c r="M77902" s="51"/>
    </row>
    <row r="77903" spans="9:13">
      <c r="I77903" s="51"/>
      <c r="M77903" s="51"/>
    </row>
    <row r="77904" spans="9:13">
      <c r="I77904" s="51"/>
      <c r="M77904" s="51"/>
    </row>
    <row r="77905" spans="9:13">
      <c r="I77905" s="51"/>
      <c r="M77905" s="51"/>
    </row>
    <row r="77906" spans="9:13">
      <c r="I77906" s="51"/>
      <c r="M77906" s="51"/>
    </row>
    <row r="77907" spans="9:13">
      <c r="I77907" s="51"/>
      <c r="M77907" s="51"/>
    </row>
    <row r="77908" spans="9:13">
      <c r="I77908" s="51"/>
      <c r="M77908" s="51"/>
    </row>
    <row r="77909" spans="9:13">
      <c r="I77909" s="51"/>
      <c r="M77909" s="51"/>
    </row>
    <row r="77910" spans="9:13">
      <c r="I77910" s="51"/>
      <c r="M77910" s="51"/>
    </row>
    <row r="77911" spans="9:13">
      <c r="I77911" s="51"/>
      <c r="M77911" s="51"/>
    </row>
    <row r="77912" spans="9:13">
      <c r="I77912" s="51"/>
      <c r="M77912" s="51"/>
    </row>
    <row r="77913" spans="9:13">
      <c r="I77913" s="51"/>
      <c r="M77913" s="51"/>
    </row>
    <row r="77914" spans="9:13">
      <c r="I77914" s="51"/>
      <c r="M77914" s="51"/>
    </row>
    <row r="77915" spans="9:13">
      <c r="I77915" s="51"/>
      <c r="M77915" s="51"/>
    </row>
    <row r="77916" spans="9:13">
      <c r="I77916" s="51"/>
      <c r="M77916" s="51"/>
    </row>
    <row r="77917" spans="9:13">
      <c r="I77917" s="51"/>
      <c r="M77917" s="51"/>
    </row>
    <row r="77918" spans="9:13">
      <c r="I77918" s="51"/>
      <c r="M77918" s="51"/>
    </row>
    <row r="77919" spans="9:13">
      <c r="I77919" s="51"/>
      <c r="M77919" s="51"/>
    </row>
    <row r="77920" spans="9:13">
      <c r="I77920" s="51"/>
      <c r="M77920" s="51"/>
    </row>
    <row r="77921" spans="9:13">
      <c r="I77921" s="51"/>
      <c r="M77921" s="51"/>
    </row>
    <row r="77922" spans="9:13">
      <c r="I77922" s="51"/>
      <c r="M77922" s="51"/>
    </row>
    <row r="77923" spans="9:13">
      <c r="I77923" s="51"/>
      <c r="M77923" s="51"/>
    </row>
    <row r="77924" spans="9:13">
      <c r="I77924" s="51"/>
      <c r="M77924" s="51"/>
    </row>
    <row r="77925" spans="9:13">
      <c r="I77925" s="51"/>
      <c r="M77925" s="51"/>
    </row>
    <row r="77926" spans="9:13">
      <c r="I77926" s="51"/>
      <c r="M77926" s="51"/>
    </row>
    <row r="77927" spans="9:13">
      <c r="I77927" s="51"/>
      <c r="M77927" s="51"/>
    </row>
    <row r="77928" spans="9:13">
      <c r="I77928" s="51"/>
      <c r="M77928" s="51"/>
    </row>
    <row r="77929" spans="9:13">
      <c r="I77929" s="51"/>
      <c r="M77929" s="51"/>
    </row>
    <row r="77930" spans="9:13">
      <c r="I77930" s="51"/>
      <c r="M77930" s="51"/>
    </row>
    <row r="77931" spans="9:13">
      <c r="I77931" s="51"/>
      <c r="M77931" s="51"/>
    </row>
    <row r="77932" spans="9:13">
      <c r="I77932" s="51"/>
      <c r="M77932" s="51"/>
    </row>
    <row r="77933" spans="9:13">
      <c r="I77933" s="51"/>
      <c r="M77933" s="51"/>
    </row>
    <row r="77934" spans="9:13">
      <c r="I77934" s="51"/>
      <c r="M77934" s="51"/>
    </row>
    <row r="77935" spans="9:13">
      <c r="I77935" s="51"/>
      <c r="M77935" s="51"/>
    </row>
    <row r="77936" spans="9:13">
      <c r="I77936" s="51"/>
      <c r="M77936" s="51"/>
    </row>
    <row r="77937" spans="9:13">
      <c r="I77937" s="51"/>
      <c r="M77937" s="51"/>
    </row>
    <row r="77938" spans="9:13">
      <c r="I77938" s="51"/>
      <c r="M77938" s="51"/>
    </row>
    <row r="77939" spans="9:13">
      <c r="I77939" s="51"/>
      <c r="M77939" s="51"/>
    </row>
    <row r="77940" spans="9:13">
      <c r="I77940" s="51"/>
      <c r="M77940" s="51"/>
    </row>
    <row r="77941" spans="9:13">
      <c r="I77941" s="51"/>
      <c r="M77941" s="51"/>
    </row>
    <row r="77942" spans="9:13">
      <c r="I77942" s="51"/>
      <c r="M77942" s="51"/>
    </row>
    <row r="77943" spans="9:13">
      <c r="I77943" s="51"/>
      <c r="M77943" s="51"/>
    </row>
    <row r="77944" spans="9:13">
      <c r="I77944" s="51"/>
      <c r="M77944" s="51"/>
    </row>
    <row r="77945" spans="9:13">
      <c r="I77945" s="51"/>
      <c r="M77945" s="51"/>
    </row>
    <row r="77946" spans="9:13">
      <c r="I77946" s="51"/>
      <c r="M77946" s="51"/>
    </row>
    <row r="77947" spans="9:13">
      <c r="I77947" s="51"/>
      <c r="M77947" s="51"/>
    </row>
    <row r="77948" spans="9:13">
      <c r="I77948" s="51"/>
      <c r="M77948" s="51"/>
    </row>
    <row r="77949" spans="9:13">
      <c r="I77949" s="51"/>
      <c r="M77949" s="51"/>
    </row>
    <row r="77950" spans="9:13">
      <c r="I77950" s="51"/>
      <c r="M77950" s="51"/>
    </row>
    <row r="77951" spans="9:13">
      <c r="I77951" s="51"/>
      <c r="M77951" s="51"/>
    </row>
    <row r="77952" spans="9:13">
      <c r="I77952" s="51"/>
      <c r="M77952" s="51"/>
    </row>
    <row r="77953" spans="9:13">
      <c r="I77953" s="51"/>
      <c r="M77953" s="51"/>
    </row>
    <row r="77954" spans="9:13">
      <c r="I77954" s="51"/>
      <c r="M77954" s="51"/>
    </row>
    <row r="77955" spans="9:13">
      <c r="I77955" s="51"/>
      <c r="M77955" s="51"/>
    </row>
    <row r="77956" spans="9:13">
      <c r="I77956" s="51"/>
      <c r="M77956" s="51"/>
    </row>
    <row r="77957" spans="9:13">
      <c r="I77957" s="51"/>
      <c r="M77957" s="51"/>
    </row>
    <row r="77958" spans="9:13">
      <c r="I77958" s="51"/>
      <c r="M77958" s="51"/>
    </row>
    <row r="77959" spans="9:13">
      <c r="I77959" s="51"/>
      <c r="M77959" s="51"/>
    </row>
    <row r="77960" spans="9:13">
      <c r="I77960" s="51"/>
      <c r="M77960" s="51"/>
    </row>
    <row r="77961" spans="9:13">
      <c r="I77961" s="51"/>
      <c r="M77961" s="51"/>
    </row>
    <row r="77962" spans="9:13">
      <c r="I77962" s="51"/>
      <c r="M77962" s="51"/>
    </row>
    <row r="77963" spans="9:13">
      <c r="I77963" s="51"/>
      <c r="M77963" s="51"/>
    </row>
    <row r="77964" spans="9:13">
      <c r="I77964" s="51"/>
      <c r="M77964" s="51"/>
    </row>
    <row r="77965" spans="9:13">
      <c r="I77965" s="51"/>
      <c r="M77965" s="51"/>
    </row>
    <row r="77966" spans="9:13">
      <c r="I77966" s="51"/>
      <c r="M77966" s="51"/>
    </row>
    <row r="77967" spans="9:13">
      <c r="I77967" s="51"/>
      <c r="M77967" s="51"/>
    </row>
    <row r="77968" spans="9:13">
      <c r="I77968" s="51"/>
      <c r="M77968" s="51"/>
    </row>
    <row r="77969" spans="9:13">
      <c r="I77969" s="51"/>
      <c r="M77969" s="51"/>
    </row>
    <row r="77970" spans="9:13">
      <c r="I77970" s="51"/>
      <c r="M77970" s="51"/>
    </row>
    <row r="77971" spans="9:13">
      <c r="I77971" s="51"/>
      <c r="M77971" s="51"/>
    </row>
    <row r="77972" spans="9:13">
      <c r="I77972" s="51"/>
      <c r="M77972" s="51"/>
    </row>
    <row r="77973" spans="9:13">
      <c r="I77973" s="51"/>
      <c r="M77973" s="51"/>
    </row>
    <row r="77974" spans="9:13">
      <c r="I77974" s="51"/>
      <c r="M77974" s="51"/>
    </row>
    <row r="77975" spans="9:13">
      <c r="I77975" s="51"/>
      <c r="M77975" s="51"/>
    </row>
    <row r="77976" spans="9:13">
      <c r="I77976" s="51"/>
      <c r="M77976" s="51"/>
    </row>
    <row r="77977" spans="9:13">
      <c r="I77977" s="51"/>
      <c r="M77977" s="51"/>
    </row>
    <row r="77978" spans="9:13">
      <c r="I77978" s="51"/>
      <c r="M77978" s="51"/>
    </row>
    <row r="77979" spans="9:13">
      <c r="I77979" s="51"/>
      <c r="M77979" s="51"/>
    </row>
    <row r="77980" spans="9:13">
      <c r="I77980" s="51"/>
      <c r="M77980" s="51"/>
    </row>
    <row r="77981" spans="9:13">
      <c r="I77981" s="51"/>
      <c r="M77981" s="51"/>
    </row>
    <row r="77982" spans="9:13">
      <c r="I77982" s="51"/>
      <c r="M77982" s="51"/>
    </row>
    <row r="77983" spans="9:13">
      <c r="I77983" s="51"/>
      <c r="M77983" s="51"/>
    </row>
    <row r="77984" spans="9:13">
      <c r="I77984" s="51"/>
      <c r="M77984" s="51"/>
    </row>
    <row r="77985" spans="9:13">
      <c r="I77985" s="51"/>
      <c r="M77985" s="51"/>
    </row>
    <row r="77986" spans="9:13">
      <c r="I77986" s="51"/>
      <c r="M77986" s="51"/>
    </row>
    <row r="77987" spans="9:13">
      <c r="I77987" s="51"/>
      <c r="M77987" s="51"/>
    </row>
    <row r="77988" spans="9:13">
      <c r="I77988" s="51"/>
      <c r="M77988" s="51"/>
    </row>
    <row r="77989" spans="9:13">
      <c r="I77989" s="51"/>
      <c r="M77989" s="51"/>
    </row>
    <row r="77990" spans="9:13">
      <c r="I77990" s="51"/>
      <c r="M77990" s="51"/>
    </row>
    <row r="77991" spans="9:13">
      <c r="I77991" s="51"/>
      <c r="M77991" s="51"/>
    </row>
    <row r="77992" spans="9:13">
      <c r="I77992" s="51"/>
      <c r="M77992" s="51"/>
    </row>
    <row r="77993" spans="9:13">
      <c r="I77993" s="51"/>
      <c r="M77993" s="51"/>
    </row>
    <row r="77994" spans="9:13">
      <c r="I77994" s="51"/>
      <c r="M77994" s="51"/>
    </row>
    <row r="77995" spans="9:13">
      <c r="I77995" s="51"/>
      <c r="M77995" s="51"/>
    </row>
    <row r="77996" spans="9:13">
      <c r="I77996" s="51"/>
      <c r="M77996" s="51"/>
    </row>
    <row r="77997" spans="9:13">
      <c r="I77997" s="51"/>
      <c r="M77997" s="51"/>
    </row>
    <row r="77998" spans="9:13">
      <c r="I77998" s="51"/>
      <c r="M77998" s="51"/>
    </row>
    <row r="77999" spans="9:13">
      <c r="I77999" s="51"/>
      <c r="M77999" s="51"/>
    </row>
    <row r="78000" spans="9:13">
      <c r="I78000" s="51"/>
      <c r="M78000" s="51"/>
    </row>
    <row r="78001" spans="9:13">
      <c r="I78001" s="51"/>
      <c r="M78001" s="51"/>
    </row>
    <row r="78002" spans="9:13">
      <c r="I78002" s="51"/>
      <c r="M78002" s="51"/>
    </row>
    <row r="78003" spans="9:13">
      <c r="I78003" s="51"/>
      <c r="M78003" s="51"/>
    </row>
    <row r="78004" spans="9:13">
      <c r="I78004" s="51"/>
      <c r="M78004" s="51"/>
    </row>
    <row r="78005" spans="9:13">
      <c r="I78005" s="51"/>
      <c r="M78005" s="51"/>
    </row>
    <row r="78006" spans="9:13">
      <c r="I78006" s="51"/>
      <c r="M78006" s="51"/>
    </row>
    <row r="78007" spans="9:13">
      <c r="I78007" s="51"/>
      <c r="M78007" s="51"/>
    </row>
    <row r="78008" spans="9:13">
      <c r="I78008" s="51"/>
      <c r="M78008" s="51"/>
    </row>
    <row r="78009" spans="9:13">
      <c r="I78009" s="51"/>
      <c r="M78009" s="51"/>
    </row>
    <row r="78010" spans="9:13">
      <c r="I78010" s="51"/>
      <c r="M78010" s="51"/>
    </row>
    <row r="78011" spans="9:13">
      <c r="I78011" s="51"/>
      <c r="M78011" s="51"/>
    </row>
    <row r="78012" spans="9:13">
      <c r="I78012" s="51"/>
      <c r="M78012" s="51"/>
    </row>
    <row r="78013" spans="9:13">
      <c r="I78013" s="51"/>
      <c r="M78013" s="51"/>
    </row>
    <row r="78014" spans="9:13">
      <c r="I78014" s="51"/>
      <c r="M78014" s="51"/>
    </row>
    <row r="78015" spans="9:13">
      <c r="I78015" s="51"/>
      <c r="M78015" s="51"/>
    </row>
    <row r="78016" spans="9:13">
      <c r="I78016" s="51"/>
      <c r="M78016" s="51"/>
    </row>
    <row r="78017" spans="9:13">
      <c r="I78017" s="51"/>
      <c r="M78017" s="51"/>
    </row>
    <row r="78018" spans="9:13">
      <c r="I78018" s="51"/>
      <c r="M78018" s="51"/>
    </row>
    <row r="78019" spans="9:13">
      <c r="I78019" s="51"/>
      <c r="M78019" s="51"/>
    </row>
    <row r="78020" spans="9:13">
      <c r="I78020" s="51"/>
      <c r="M78020" s="51"/>
    </row>
    <row r="78021" spans="9:13">
      <c r="I78021" s="51"/>
      <c r="M78021" s="51"/>
    </row>
    <row r="78022" spans="9:13">
      <c r="I78022" s="51"/>
      <c r="M78022" s="51"/>
    </row>
    <row r="78023" spans="9:13">
      <c r="I78023" s="51"/>
      <c r="M78023" s="51"/>
    </row>
    <row r="78024" spans="9:13">
      <c r="I78024" s="51"/>
      <c r="M78024" s="51"/>
    </row>
    <row r="78025" spans="9:13">
      <c r="I78025" s="51"/>
      <c r="M78025" s="51"/>
    </row>
    <row r="78026" spans="9:13">
      <c r="I78026" s="51"/>
      <c r="M78026" s="51"/>
    </row>
    <row r="78027" spans="9:13">
      <c r="I78027" s="51"/>
      <c r="M78027" s="51"/>
    </row>
    <row r="78028" spans="9:13">
      <c r="I78028" s="51"/>
      <c r="M78028" s="51"/>
    </row>
    <row r="78029" spans="9:13">
      <c r="I78029" s="51"/>
      <c r="M78029" s="51"/>
    </row>
    <row r="78030" spans="9:13">
      <c r="I78030" s="51"/>
      <c r="M78030" s="51"/>
    </row>
    <row r="78031" spans="9:13">
      <c r="I78031" s="51"/>
      <c r="M78031" s="51"/>
    </row>
    <row r="78032" spans="9:13">
      <c r="I78032" s="51"/>
      <c r="M78032" s="51"/>
    </row>
    <row r="78033" spans="9:13">
      <c r="I78033" s="51"/>
      <c r="M78033" s="51"/>
    </row>
    <row r="78034" spans="9:13">
      <c r="I78034" s="51"/>
      <c r="M78034" s="51"/>
    </row>
    <row r="78035" spans="9:13">
      <c r="I78035" s="51"/>
      <c r="M78035" s="51"/>
    </row>
    <row r="78036" spans="9:13">
      <c r="I78036" s="51"/>
      <c r="M78036" s="51"/>
    </row>
    <row r="78037" spans="9:13">
      <c r="I78037" s="51"/>
      <c r="M78037" s="51"/>
    </row>
    <row r="78038" spans="9:13">
      <c r="I78038" s="51"/>
      <c r="M78038" s="51"/>
    </row>
    <row r="78039" spans="9:13">
      <c r="I78039" s="51"/>
      <c r="M78039" s="51"/>
    </row>
    <row r="78040" spans="9:13">
      <c r="I78040" s="51"/>
      <c r="M78040" s="51"/>
    </row>
    <row r="78041" spans="9:13">
      <c r="I78041" s="51"/>
      <c r="M78041" s="51"/>
    </row>
    <row r="78042" spans="9:13">
      <c r="I78042" s="51"/>
      <c r="M78042" s="51"/>
    </row>
    <row r="78043" spans="9:13">
      <c r="I78043" s="51"/>
      <c r="M78043" s="51"/>
    </row>
    <row r="78044" spans="9:13">
      <c r="I78044" s="51"/>
      <c r="M78044" s="51"/>
    </row>
    <row r="78045" spans="9:13">
      <c r="I78045" s="51"/>
      <c r="M78045" s="51"/>
    </row>
    <row r="78046" spans="9:13">
      <c r="I78046" s="51"/>
      <c r="M78046" s="51"/>
    </row>
    <row r="78047" spans="9:13">
      <c r="I78047" s="51"/>
      <c r="M78047" s="51"/>
    </row>
    <row r="78048" spans="9:13">
      <c r="I78048" s="51"/>
      <c r="M78048" s="51"/>
    </row>
    <row r="78049" spans="9:13">
      <c r="I78049" s="51"/>
      <c r="M78049" s="51"/>
    </row>
    <row r="78050" spans="9:13">
      <c r="I78050" s="51"/>
      <c r="M78050" s="51"/>
    </row>
    <row r="78051" spans="9:13">
      <c r="I78051" s="51"/>
      <c r="M78051" s="51"/>
    </row>
    <row r="78052" spans="9:13">
      <c r="I78052" s="51"/>
      <c r="M78052" s="51"/>
    </row>
    <row r="78053" spans="9:13">
      <c r="I78053" s="51"/>
      <c r="M78053" s="51"/>
    </row>
    <row r="78054" spans="9:13">
      <c r="I78054" s="51"/>
      <c r="M78054" s="51"/>
    </row>
    <row r="78055" spans="9:13">
      <c r="I78055" s="51"/>
      <c r="M78055" s="51"/>
    </row>
    <row r="78056" spans="9:13">
      <c r="I78056" s="51"/>
      <c r="M78056" s="51"/>
    </row>
    <row r="78057" spans="9:13">
      <c r="I78057" s="51"/>
      <c r="M78057" s="51"/>
    </row>
    <row r="78058" spans="9:13">
      <c r="I78058" s="51"/>
      <c r="M78058" s="51"/>
    </row>
    <row r="78059" spans="9:13">
      <c r="I78059" s="51"/>
      <c r="M78059" s="51"/>
    </row>
    <row r="78060" spans="9:13">
      <c r="I78060" s="51"/>
      <c r="M78060" s="51"/>
    </row>
    <row r="78061" spans="9:13">
      <c r="I78061" s="51"/>
      <c r="M78061" s="51"/>
    </row>
    <row r="78062" spans="9:13">
      <c r="I78062" s="51"/>
      <c r="M78062" s="51"/>
    </row>
    <row r="78063" spans="9:13">
      <c r="I78063" s="51"/>
      <c r="M78063" s="51"/>
    </row>
    <row r="78064" spans="9:13">
      <c r="I78064" s="51"/>
      <c r="M78064" s="51"/>
    </row>
    <row r="78065" spans="9:13">
      <c r="I78065" s="51"/>
      <c r="M78065" s="51"/>
    </row>
    <row r="78066" spans="9:13">
      <c r="I78066" s="51"/>
      <c r="M78066" s="51"/>
    </row>
    <row r="78067" spans="9:13">
      <c r="I78067" s="51"/>
      <c r="M78067" s="51"/>
    </row>
    <row r="78068" spans="9:13">
      <c r="I78068" s="51"/>
      <c r="M78068" s="51"/>
    </row>
    <row r="78069" spans="9:13">
      <c r="I78069" s="51"/>
      <c r="M78069" s="51"/>
    </row>
    <row r="78070" spans="9:13">
      <c r="I78070" s="51"/>
      <c r="M78070" s="51"/>
    </row>
    <row r="78071" spans="9:13">
      <c r="I78071" s="51"/>
      <c r="M78071" s="51"/>
    </row>
    <row r="78072" spans="9:13">
      <c r="I78072" s="51"/>
      <c r="M78072" s="51"/>
    </row>
    <row r="78073" spans="9:13">
      <c r="I78073" s="51"/>
      <c r="M78073" s="51"/>
    </row>
    <row r="78074" spans="9:13">
      <c r="I78074" s="51"/>
      <c r="M78074" s="51"/>
    </row>
    <row r="78075" spans="9:13">
      <c r="I78075" s="51"/>
      <c r="M78075" s="51"/>
    </row>
    <row r="78076" spans="9:13">
      <c r="I78076" s="51"/>
      <c r="M78076" s="51"/>
    </row>
    <row r="78077" spans="9:13">
      <c r="I78077" s="51"/>
      <c r="M78077" s="51"/>
    </row>
    <row r="78078" spans="9:13">
      <c r="I78078" s="51"/>
      <c r="M78078" s="51"/>
    </row>
    <row r="78079" spans="9:13">
      <c r="I78079" s="51"/>
      <c r="M78079" s="51"/>
    </row>
    <row r="78080" spans="9:13">
      <c r="I78080" s="51"/>
      <c r="M78080" s="51"/>
    </row>
    <row r="78081" spans="9:13">
      <c r="I78081" s="51"/>
      <c r="M78081" s="51"/>
    </row>
    <row r="78082" spans="9:13">
      <c r="I78082" s="51"/>
      <c r="M78082" s="51"/>
    </row>
    <row r="78083" spans="9:13">
      <c r="I78083" s="51"/>
      <c r="M78083" s="51"/>
    </row>
    <row r="78084" spans="9:13">
      <c r="I78084" s="51"/>
      <c r="M78084" s="51"/>
    </row>
    <row r="78085" spans="9:13">
      <c r="I78085" s="51"/>
      <c r="M78085" s="51"/>
    </row>
    <row r="78086" spans="9:13">
      <c r="I78086" s="51"/>
      <c r="M78086" s="51"/>
    </row>
    <row r="78087" spans="9:13">
      <c r="I78087" s="51"/>
      <c r="M78087" s="51"/>
    </row>
    <row r="78088" spans="9:13">
      <c r="I78088" s="51"/>
      <c r="M78088" s="51"/>
    </row>
    <row r="78089" spans="9:13">
      <c r="I78089" s="51"/>
      <c r="M78089" s="51"/>
    </row>
    <row r="78090" spans="9:13">
      <c r="I78090" s="51"/>
      <c r="M78090" s="51"/>
    </row>
    <row r="78091" spans="9:13">
      <c r="I78091" s="51"/>
      <c r="M78091" s="51"/>
    </row>
    <row r="78092" spans="9:13">
      <c r="I78092" s="51"/>
      <c r="M78092" s="51"/>
    </row>
    <row r="78093" spans="9:13">
      <c r="I78093" s="51"/>
      <c r="M78093" s="51"/>
    </row>
    <row r="78094" spans="9:13">
      <c r="I78094" s="51"/>
      <c r="M78094" s="51"/>
    </row>
    <row r="78095" spans="9:13">
      <c r="I78095" s="51"/>
      <c r="M78095" s="51"/>
    </row>
    <row r="78096" spans="9:13">
      <c r="I78096" s="51"/>
      <c r="M78096" s="51"/>
    </row>
    <row r="78097" spans="9:13">
      <c r="I78097" s="51"/>
      <c r="M78097" s="51"/>
    </row>
    <row r="78098" spans="9:13">
      <c r="I78098" s="51"/>
      <c r="M78098" s="51"/>
    </row>
    <row r="78099" spans="9:13">
      <c r="I78099" s="51"/>
      <c r="M78099" s="51"/>
    </row>
    <row r="78100" spans="9:13">
      <c r="I78100" s="51"/>
      <c r="M78100" s="51"/>
    </row>
    <row r="78101" spans="9:13">
      <c r="I78101" s="51"/>
      <c r="M78101" s="51"/>
    </row>
    <row r="78102" spans="9:13">
      <c r="I78102" s="51"/>
      <c r="M78102" s="51"/>
    </row>
    <row r="78103" spans="9:13">
      <c r="I78103" s="51"/>
      <c r="M78103" s="51"/>
    </row>
    <row r="78104" spans="9:13">
      <c r="I78104" s="51"/>
      <c r="M78104" s="51"/>
    </row>
    <row r="78105" spans="9:13">
      <c r="I78105" s="51"/>
      <c r="M78105" s="51"/>
    </row>
    <row r="78106" spans="9:13">
      <c r="I78106" s="51"/>
      <c r="M78106" s="51"/>
    </row>
    <row r="78107" spans="9:13">
      <c r="I78107" s="51"/>
      <c r="M78107" s="51"/>
    </row>
    <row r="78108" spans="9:13">
      <c r="I78108" s="51"/>
      <c r="M78108" s="51"/>
    </row>
    <row r="78109" spans="9:13">
      <c r="I78109" s="51"/>
      <c r="M78109" s="51"/>
    </row>
    <row r="78110" spans="9:13">
      <c r="I78110" s="51"/>
      <c r="M78110" s="51"/>
    </row>
    <row r="78111" spans="9:13">
      <c r="I78111" s="51"/>
      <c r="M78111" s="51"/>
    </row>
    <row r="78112" spans="9:13">
      <c r="I78112" s="51"/>
      <c r="M78112" s="51"/>
    </row>
    <row r="78113" spans="9:13">
      <c r="I78113" s="51"/>
      <c r="M78113" s="51"/>
    </row>
    <row r="78114" spans="9:13">
      <c r="I78114" s="51"/>
      <c r="M78114" s="51"/>
    </row>
    <row r="78115" spans="9:13">
      <c r="I78115" s="51"/>
      <c r="M78115" s="51"/>
    </row>
    <row r="78116" spans="9:13">
      <c r="I78116" s="51"/>
      <c r="M78116" s="51"/>
    </row>
    <row r="78117" spans="9:13">
      <c r="I78117" s="51"/>
      <c r="M78117" s="51"/>
    </row>
    <row r="78118" spans="9:13">
      <c r="I78118" s="51"/>
      <c r="M78118" s="51"/>
    </row>
    <row r="78119" spans="9:13">
      <c r="I78119" s="51"/>
      <c r="M78119" s="51"/>
    </row>
    <row r="78120" spans="9:13">
      <c r="I78120" s="51"/>
      <c r="M78120" s="51"/>
    </row>
    <row r="78121" spans="9:13">
      <c r="I78121" s="51"/>
      <c r="M78121" s="51"/>
    </row>
    <row r="78122" spans="9:13">
      <c r="I78122" s="51"/>
      <c r="M78122" s="51"/>
    </row>
    <row r="78123" spans="9:13">
      <c r="I78123" s="51"/>
      <c r="M78123" s="51"/>
    </row>
    <row r="78124" spans="9:13">
      <c r="I78124" s="51"/>
      <c r="M78124" s="51"/>
    </row>
    <row r="78125" spans="9:13">
      <c r="I78125" s="51"/>
      <c r="M78125" s="51"/>
    </row>
    <row r="78126" spans="9:13">
      <c r="I78126" s="51"/>
      <c r="M78126" s="51"/>
    </row>
    <row r="78127" spans="9:13">
      <c r="I78127" s="51"/>
      <c r="M78127" s="51"/>
    </row>
    <row r="78128" spans="9:13">
      <c r="I78128" s="51"/>
      <c r="M78128" s="51"/>
    </row>
    <row r="78129" spans="9:13">
      <c r="I78129" s="51"/>
      <c r="M78129" s="51"/>
    </row>
    <row r="78130" spans="9:13">
      <c r="I78130" s="51"/>
      <c r="M78130" s="51"/>
    </row>
    <row r="78131" spans="9:13">
      <c r="I78131" s="51"/>
      <c r="M78131" s="51"/>
    </row>
    <row r="78132" spans="9:13">
      <c r="I78132" s="51"/>
      <c r="M78132" s="51"/>
    </row>
    <row r="78133" spans="9:13">
      <c r="I78133" s="51"/>
      <c r="M78133" s="51"/>
    </row>
    <row r="78134" spans="9:13">
      <c r="I78134" s="51"/>
      <c r="M78134" s="51"/>
    </row>
    <row r="78135" spans="9:13">
      <c r="I78135" s="51"/>
      <c r="M78135" s="51"/>
    </row>
    <row r="78136" spans="9:13">
      <c r="I78136" s="51"/>
      <c r="M78136" s="51"/>
    </row>
    <row r="78137" spans="9:13">
      <c r="I78137" s="51"/>
      <c r="M78137" s="51"/>
    </row>
    <row r="78138" spans="9:13">
      <c r="I78138" s="51"/>
      <c r="M78138" s="51"/>
    </row>
    <row r="78139" spans="9:13">
      <c r="I78139" s="51"/>
      <c r="M78139" s="51"/>
    </row>
    <row r="78140" spans="9:13">
      <c r="I78140" s="51"/>
      <c r="M78140" s="51"/>
    </row>
    <row r="78141" spans="9:13">
      <c r="I78141" s="51"/>
      <c r="M78141" s="51"/>
    </row>
    <row r="78142" spans="9:13">
      <c r="I78142" s="51"/>
      <c r="M78142" s="51"/>
    </row>
    <row r="78143" spans="9:13">
      <c r="I78143" s="51"/>
      <c r="M78143" s="51"/>
    </row>
    <row r="78144" spans="9:13">
      <c r="I78144" s="51"/>
      <c r="M78144" s="51"/>
    </row>
    <row r="78145" spans="9:13">
      <c r="I78145" s="51"/>
      <c r="M78145" s="51"/>
    </row>
    <row r="78146" spans="9:13">
      <c r="I78146" s="51"/>
      <c r="M78146" s="51"/>
    </row>
    <row r="78147" spans="9:13">
      <c r="I78147" s="51"/>
      <c r="M78147" s="51"/>
    </row>
    <row r="78148" spans="9:13">
      <c r="I78148" s="51"/>
      <c r="M78148" s="51"/>
    </row>
    <row r="78149" spans="9:13">
      <c r="I78149" s="51"/>
      <c r="M78149" s="51"/>
    </row>
    <row r="78150" spans="9:13">
      <c r="I78150" s="51"/>
      <c r="M78150" s="51"/>
    </row>
    <row r="78151" spans="9:13">
      <c r="I78151" s="51"/>
      <c r="M78151" s="51"/>
    </row>
    <row r="78152" spans="9:13">
      <c r="I78152" s="51"/>
      <c r="M78152" s="51"/>
    </row>
    <row r="78153" spans="9:13">
      <c r="I78153" s="51"/>
      <c r="M78153" s="51"/>
    </row>
    <row r="78154" spans="9:13">
      <c r="I78154" s="51"/>
      <c r="M78154" s="51"/>
    </row>
    <row r="78155" spans="9:13">
      <c r="I78155" s="51"/>
      <c r="M78155" s="51"/>
    </row>
    <row r="78156" spans="9:13">
      <c r="I78156" s="51"/>
      <c r="M78156" s="51"/>
    </row>
    <row r="78157" spans="9:13">
      <c r="I78157" s="51"/>
      <c r="M78157" s="51"/>
    </row>
    <row r="78158" spans="9:13">
      <c r="I78158" s="51"/>
      <c r="M78158" s="51"/>
    </row>
    <row r="78159" spans="9:13">
      <c r="I78159" s="51"/>
      <c r="M78159" s="51"/>
    </row>
    <row r="78160" spans="9:13">
      <c r="I78160" s="51"/>
      <c r="M78160" s="51"/>
    </row>
    <row r="78161" spans="9:13">
      <c r="I78161" s="51"/>
      <c r="M78161" s="51"/>
    </row>
    <row r="78162" spans="9:13">
      <c r="I78162" s="51"/>
      <c r="M78162" s="51"/>
    </row>
    <row r="78163" spans="9:13">
      <c r="I78163" s="51"/>
      <c r="M78163" s="51"/>
    </row>
    <row r="78164" spans="9:13">
      <c r="I78164" s="51"/>
      <c r="M78164" s="51"/>
    </row>
    <row r="78165" spans="9:13">
      <c r="I78165" s="51"/>
      <c r="M78165" s="51"/>
    </row>
    <row r="78166" spans="9:13">
      <c r="I78166" s="51"/>
      <c r="M78166" s="51"/>
    </row>
    <row r="78167" spans="9:13">
      <c r="I78167" s="51"/>
      <c r="M78167" s="51"/>
    </row>
    <row r="78168" spans="9:13">
      <c r="I78168" s="51"/>
      <c r="M78168" s="51"/>
    </row>
    <row r="78169" spans="9:13">
      <c r="I78169" s="51"/>
      <c r="M78169" s="51"/>
    </row>
    <row r="78170" spans="9:13">
      <c r="I78170" s="51"/>
      <c r="M78170" s="51"/>
    </row>
    <row r="78171" spans="9:13">
      <c r="I78171" s="51"/>
      <c r="M78171" s="51"/>
    </row>
    <row r="78172" spans="9:13">
      <c r="I78172" s="51"/>
      <c r="M78172" s="51"/>
    </row>
    <row r="78173" spans="9:13">
      <c r="I78173" s="51"/>
      <c r="M78173" s="51"/>
    </row>
    <row r="78174" spans="9:13">
      <c r="I78174" s="51"/>
      <c r="M78174" s="51"/>
    </row>
    <row r="78175" spans="9:13">
      <c r="I78175" s="51"/>
      <c r="M78175" s="51"/>
    </row>
    <row r="78176" spans="9:13">
      <c r="I78176" s="51"/>
      <c r="M78176" s="51"/>
    </row>
    <row r="78177" spans="9:13">
      <c r="I78177" s="51"/>
      <c r="M78177" s="51"/>
    </row>
    <row r="78178" spans="9:13">
      <c r="I78178" s="51"/>
      <c r="M78178" s="51"/>
    </row>
    <row r="78179" spans="9:13">
      <c r="I78179" s="51"/>
      <c r="M78179" s="51"/>
    </row>
    <row r="78180" spans="9:13">
      <c r="I78180" s="51"/>
      <c r="M78180" s="51"/>
    </row>
    <row r="78181" spans="9:13">
      <c r="I78181" s="51"/>
      <c r="M78181" s="51"/>
    </row>
    <row r="78182" spans="9:13">
      <c r="I78182" s="51"/>
      <c r="M78182" s="51"/>
    </row>
    <row r="78183" spans="9:13">
      <c r="I78183" s="51"/>
      <c r="M78183" s="51"/>
    </row>
    <row r="78184" spans="9:13">
      <c r="I78184" s="51"/>
      <c r="M78184" s="51"/>
    </row>
    <row r="78185" spans="9:13">
      <c r="I78185" s="51"/>
      <c r="M78185" s="51"/>
    </row>
    <row r="78186" spans="9:13">
      <c r="I78186" s="51"/>
      <c r="M78186" s="51"/>
    </row>
    <row r="78187" spans="9:13">
      <c r="I78187" s="51"/>
      <c r="M78187" s="51"/>
    </row>
    <row r="78188" spans="9:13">
      <c r="I78188" s="51"/>
      <c r="M78188" s="51"/>
    </row>
    <row r="78189" spans="9:13">
      <c r="I78189" s="51"/>
      <c r="M78189" s="51"/>
    </row>
    <row r="78190" spans="9:13">
      <c r="I78190" s="51"/>
      <c r="M78190" s="51"/>
    </row>
    <row r="78191" spans="9:13">
      <c r="I78191" s="51"/>
      <c r="M78191" s="51"/>
    </row>
    <row r="78192" spans="9:13">
      <c r="I78192" s="51"/>
      <c r="M78192" s="51"/>
    </row>
    <row r="78193" spans="9:13">
      <c r="I78193" s="51"/>
      <c r="M78193" s="51"/>
    </row>
    <row r="78194" spans="9:13">
      <c r="I78194" s="51"/>
      <c r="M78194" s="51"/>
    </row>
    <row r="78195" spans="9:13">
      <c r="I78195" s="51"/>
      <c r="M78195" s="51"/>
    </row>
    <row r="78196" spans="9:13">
      <c r="I78196" s="51"/>
      <c r="M78196" s="51"/>
    </row>
    <row r="78197" spans="9:13">
      <c r="I78197" s="51"/>
      <c r="M78197" s="51"/>
    </row>
    <row r="78198" spans="9:13">
      <c r="I78198" s="51"/>
      <c r="M78198" s="51"/>
    </row>
    <row r="78199" spans="9:13">
      <c r="I78199" s="51"/>
      <c r="M78199" s="51"/>
    </row>
    <row r="78200" spans="9:13">
      <c r="I78200" s="51"/>
      <c r="M78200" s="51"/>
    </row>
    <row r="78201" spans="9:13">
      <c r="I78201" s="51"/>
      <c r="M78201" s="51"/>
    </row>
    <row r="78202" spans="9:13">
      <c r="I78202" s="51"/>
      <c r="M78202" s="51"/>
    </row>
    <row r="78203" spans="9:13">
      <c r="I78203" s="51"/>
      <c r="M78203" s="51"/>
    </row>
    <row r="78204" spans="9:13">
      <c r="I78204" s="51"/>
      <c r="M78204" s="51"/>
    </row>
    <row r="78205" spans="9:13">
      <c r="I78205" s="51"/>
      <c r="M78205" s="51"/>
    </row>
    <row r="78206" spans="9:13">
      <c r="I78206" s="51"/>
      <c r="M78206" s="51"/>
    </row>
    <row r="78207" spans="9:13">
      <c r="I78207" s="51"/>
      <c r="M78207" s="51"/>
    </row>
    <row r="78208" spans="9:13">
      <c r="I78208" s="51"/>
      <c r="M78208" s="51"/>
    </row>
    <row r="78209" spans="9:13">
      <c r="I78209" s="51"/>
      <c r="M78209" s="51"/>
    </row>
    <row r="78210" spans="9:13">
      <c r="I78210" s="51"/>
      <c r="M78210" s="51"/>
    </row>
    <row r="78211" spans="9:13">
      <c r="I78211" s="51"/>
      <c r="M78211" s="51"/>
    </row>
    <row r="78212" spans="9:13">
      <c r="I78212" s="51"/>
      <c r="M78212" s="51"/>
    </row>
    <row r="78213" spans="9:13">
      <c r="I78213" s="51"/>
      <c r="M78213" s="51"/>
    </row>
    <row r="78214" spans="9:13">
      <c r="I78214" s="51"/>
      <c r="M78214" s="51"/>
    </row>
    <row r="78215" spans="9:13">
      <c r="I78215" s="51"/>
      <c r="M78215" s="51"/>
    </row>
    <row r="78216" spans="9:13">
      <c r="I78216" s="51"/>
      <c r="M78216" s="51"/>
    </row>
    <row r="78217" spans="9:13">
      <c r="I78217" s="51"/>
      <c r="M78217" s="51"/>
    </row>
    <row r="78218" spans="9:13">
      <c r="I78218" s="51"/>
      <c r="M78218" s="51"/>
    </row>
    <row r="78219" spans="9:13">
      <c r="I78219" s="51"/>
      <c r="M78219" s="51"/>
    </row>
    <row r="78220" spans="9:13">
      <c r="I78220" s="51"/>
      <c r="M78220" s="51"/>
    </row>
    <row r="78221" spans="9:13">
      <c r="I78221" s="51"/>
      <c r="M78221" s="51"/>
    </row>
    <row r="78222" spans="9:13">
      <c r="I78222" s="51"/>
      <c r="M78222" s="51"/>
    </row>
    <row r="78223" spans="9:13">
      <c r="I78223" s="51"/>
      <c r="M78223" s="51"/>
    </row>
    <row r="78224" spans="9:13">
      <c r="I78224" s="51"/>
      <c r="M78224" s="51"/>
    </row>
    <row r="78225" spans="9:13">
      <c r="I78225" s="51"/>
      <c r="M78225" s="51"/>
    </row>
    <row r="78226" spans="9:13">
      <c r="I78226" s="51"/>
      <c r="M78226" s="51"/>
    </row>
    <row r="78227" spans="9:13">
      <c r="I78227" s="51"/>
      <c r="M78227" s="51"/>
    </row>
    <row r="78228" spans="9:13">
      <c r="I78228" s="51"/>
      <c r="M78228" s="51"/>
    </row>
    <row r="78229" spans="9:13">
      <c r="I78229" s="51"/>
      <c r="M78229" s="51"/>
    </row>
    <row r="78230" spans="9:13">
      <c r="I78230" s="51"/>
      <c r="M78230" s="51"/>
    </row>
    <row r="78231" spans="9:13">
      <c r="I78231" s="51"/>
      <c r="M78231" s="51"/>
    </row>
    <row r="78232" spans="9:13">
      <c r="I78232" s="51"/>
      <c r="M78232" s="51"/>
    </row>
    <row r="78233" spans="9:13">
      <c r="I78233" s="51"/>
      <c r="M78233" s="51"/>
    </row>
    <row r="78234" spans="9:13">
      <c r="I78234" s="51"/>
      <c r="M78234" s="51"/>
    </row>
    <row r="78235" spans="9:13">
      <c r="I78235" s="51"/>
      <c r="M78235" s="51"/>
    </row>
    <row r="78236" spans="9:13">
      <c r="I78236" s="51"/>
      <c r="M78236" s="51"/>
    </row>
    <row r="78237" spans="9:13">
      <c r="I78237" s="51"/>
      <c r="M78237" s="51"/>
    </row>
    <row r="78238" spans="9:13">
      <c r="I78238" s="51"/>
      <c r="M78238" s="51"/>
    </row>
    <row r="78239" spans="9:13">
      <c r="I78239" s="51"/>
      <c r="M78239" s="51"/>
    </row>
    <row r="78240" spans="9:13">
      <c r="I78240" s="51"/>
      <c r="M78240" s="51"/>
    </row>
    <row r="78241" spans="9:13">
      <c r="I78241" s="51"/>
      <c r="M78241" s="51"/>
    </row>
    <row r="78242" spans="9:13">
      <c r="I78242" s="51"/>
      <c r="M78242" s="51"/>
    </row>
    <row r="78243" spans="9:13">
      <c r="I78243" s="51"/>
      <c r="M78243" s="51"/>
    </row>
    <row r="78244" spans="9:13">
      <c r="I78244" s="51"/>
      <c r="M78244" s="51"/>
    </row>
    <row r="78245" spans="9:13">
      <c r="I78245" s="51"/>
      <c r="M78245" s="51"/>
    </row>
    <row r="78246" spans="9:13">
      <c r="I78246" s="51"/>
      <c r="M78246" s="51"/>
    </row>
    <row r="78247" spans="9:13">
      <c r="I78247" s="51"/>
      <c r="M78247" s="51"/>
    </row>
    <row r="78248" spans="9:13">
      <c r="I78248" s="51"/>
      <c r="M78248" s="51"/>
    </row>
    <row r="78249" spans="9:13">
      <c r="I78249" s="51"/>
      <c r="M78249" s="51"/>
    </row>
    <row r="78250" spans="9:13">
      <c r="I78250" s="51"/>
      <c r="M78250" s="51"/>
    </row>
    <row r="78251" spans="9:13">
      <c r="I78251" s="51"/>
      <c r="M78251" s="51"/>
    </row>
    <row r="78252" spans="9:13">
      <c r="I78252" s="51"/>
      <c r="M78252" s="51"/>
    </row>
    <row r="78253" spans="9:13">
      <c r="I78253" s="51"/>
      <c r="M78253" s="51"/>
    </row>
    <row r="78254" spans="9:13">
      <c r="I78254" s="51"/>
      <c r="M78254" s="51"/>
    </row>
    <row r="78255" spans="9:13">
      <c r="I78255" s="51"/>
      <c r="M78255" s="51"/>
    </row>
    <row r="78256" spans="9:13">
      <c r="I78256" s="51"/>
      <c r="M78256" s="51"/>
    </row>
    <row r="78257" spans="9:13">
      <c r="I78257" s="51"/>
      <c r="M78257" s="51"/>
    </row>
    <row r="78258" spans="9:13">
      <c r="I78258" s="51"/>
      <c r="M78258" s="51"/>
    </row>
    <row r="78259" spans="9:13">
      <c r="I78259" s="51"/>
      <c r="M78259" s="51"/>
    </row>
    <row r="78260" spans="9:13">
      <c r="I78260" s="51"/>
      <c r="M78260" s="51"/>
    </row>
    <row r="78261" spans="9:13">
      <c r="I78261" s="51"/>
      <c r="M78261" s="51"/>
    </row>
    <row r="78262" spans="9:13">
      <c r="I78262" s="51"/>
      <c r="M78262" s="51"/>
    </row>
    <row r="78263" spans="9:13">
      <c r="I78263" s="51"/>
      <c r="M78263" s="51"/>
    </row>
    <row r="78264" spans="9:13">
      <c r="I78264" s="51"/>
      <c r="M78264" s="51"/>
    </row>
    <row r="78265" spans="9:13">
      <c r="I78265" s="51"/>
      <c r="M78265" s="51"/>
    </row>
    <row r="78266" spans="9:13">
      <c r="I78266" s="51"/>
      <c r="M78266" s="51"/>
    </row>
    <row r="78267" spans="9:13">
      <c r="I78267" s="51"/>
      <c r="M78267" s="51"/>
    </row>
    <row r="78268" spans="9:13">
      <c r="I78268" s="51"/>
      <c r="M78268" s="51"/>
    </row>
    <row r="78269" spans="9:13">
      <c r="I78269" s="51"/>
      <c r="M78269" s="51"/>
    </row>
    <row r="78270" spans="9:13">
      <c r="I78270" s="51"/>
      <c r="M78270" s="51"/>
    </row>
    <row r="78271" spans="9:13">
      <c r="I78271" s="51"/>
      <c r="M78271" s="51"/>
    </row>
    <row r="78272" spans="9:13">
      <c r="I78272" s="51"/>
      <c r="M78272" s="51"/>
    </row>
    <row r="78273" spans="9:13">
      <c r="I78273" s="51"/>
      <c r="M78273" s="51"/>
    </row>
    <row r="78274" spans="9:13">
      <c r="I78274" s="51"/>
      <c r="M78274" s="51"/>
    </row>
    <row r="78275" spans="9:13">
      <c r="I78275" s="51"/>
      <c r="M78275" s="51"/>
    </row>
    <row r="78276" spans="9:13">
      <c r="I78276" s="51"/>
      <c r="M78276" s="51"/>
    </row>
    <row r="78277" spans="9:13">
      <c r="I78277" s="51"/>
      <c r="M78277" s="51"/>
    </row>
    <row r="78278" spans="9:13">
      <c r="I78278" s="51"/>
      <c r="M78278" s="51"/>
    </row>
    <row r="78279" spans="9:13">
      <c r="I78279" s="51"/>
      <c r="M78279" s="51"/>
    </row>
    <row r="78280" spans="9:13">
      <c r="I78280" s="51"/>
      <c r="M78280" s="51"/>
    </row>
    <row r="78281" spans="9:13">
      <c r="I78281" s="51"/>
      <c r="M78281" s="51"/>
    </row>
    <row r="78282" spans="9:13">
      <c r="I78282" s="51"/>
      <c r="M78282" s="51"/>
    </row>
    <row r="78283" spans="9:13">
      <c r="I78283" s="51"/>
      <c r="M78283" s="51"/>
    </row>
    <row r="78284" spans="9:13">
      <c r="I78284" s="51"/>
      <c r="M78284" s="51"/>
    </row>
    <row r="78285" spans="9:13">
      <c r="I78285" s="51"/>
      <c r="M78285" s="51"/>
    </row>
    <row r="78286" spans="9:13">
      <c r="I78286" s="51"/>
      <c r="M78286" s="51"/>
    </row>
    <row r="78287" spans="9:13">
      <c r="I78287" s="51"/>
      <c r="M78287" s="51"/>
    </row>
    <row r="78288" spans="9:13">
      <c r="I78288" s="51"/>
      <c r="M78288" s="51"/>
    </row>
    <row r="78289" spans="9:13">
      <c r="I78289" s="51"/>
      <c r="M78289" s="51"/>
    </row>
    <row r="78290" spans="9:13">
      <c r="I78290" s="51"/>
      <c r="M78290" s="51"/>
    </row>
    <row r="78291" spans="9:13">
      <c r="I78291" s="51"/>
      <c r="M78291" s="51"/>
    </row>
    <row r="78292" spans="9:13">
      <c r="I78292" s="51"/>
      <c r="M78292" s="51"/>
    </row>
    <row r="78293" spans="9:13">
      <c r="I78293" s="51"/>
      <c r="M78293" s="51"/>
    </row>
    <row r="78294" spans="9:13">
      <c r="I78294" s="51"/>
      <c r="M78294" s="51"/>
    </row>
    <row r="78295" spans="9:13">
      <c r="I78295" s="51"/>
      <c r="M78295" s="51"/>
    </row>
    <row r="78296" spans="9:13">
      <c r="I78296" s="51"/>
      <c r="M78296" s="51"/>
    </row>
    <row r="78297" spans="9:13">
      <c r="I78297" s="51"/>
      <c r="M78297" s="51"/>
    </row>
    <row r="78298" spans="9:13">
      <c r="I78298" s="51"/>
      <c r="M78298" s="51"/>
    </row>
    <row r="78299" spans="9:13">
      <c r="I78299" s="51"/>
      <c r="M78299" s="51"/>
    </row>
    <row r="78300" spans="9:13">
      <c r="I78300" s="51"/>
      <c r="M78300" s="51"/>
    </row>
    <row r="78301" spans="9:13">
      <c r="I78301" s="51"/>
      <c r="M78301" s="51"/>
    </row>
    <row r="78302" spans="9:13">
      <c r="I78302" s="51"/>
      <c r="M78302" s="51"/>
    </row>
    <row r="78303" spans="9:13">
      <c r="I78303" s="51"/>
      <c r="M78303" s="51"/>
    </row>
    <row r="78304" spans="9:13">
      <c r="I78304" s="51"/>
      <c r="M78304" s="51"/>
    </row>
    <row r="78305" spans="9:13">
      <c r="I78305" s="51"/>
      <c r="M78305" s="51"/>
    </row>
    <row r="78306" spans="9:13">
      <c r="I78306" s="51"/>
      <c r="M78306" s="51"/>
    </row>
    <row r="78307" spans="9:13">
      <c r="I78307" s="51"/>
      <c r="M78307" s="51"/>
    </row>
    <row r="78308" spans="9:13">
      <c r="I78308" s="51"/>
      <c r="M78308" s="51"/>
    </row>
    <row r="78309" spans="9:13">
      <c r="I78309" s="51"/>
      <c r="M78309" s="51"/>
    </row>
    <row r="78310" spans="9:13">
      <c r="I78310" s="51"/>
      <c r="M78310" s="51"/>
    </row>
    <row r="78311" spans="9:13">
      <c r="I78311" s="51"/>
      <c r="M78311" s="51"/>
    </row>
    <row r="78312" spans="9:13">
      <c r="I78312" s="51"/>
      <c r="M78312" s="51"/>
    </row>
    <row r="78313" spans="9:13">
      <c r="I78313" s="51"/>
      <c r="M78313" s="51"/>
    </row>
    <row r="78314" spans="9:13">
      <c r="I78314" s="51"/>
      <c r="M78314" s="51"/>
    </row>
    <row r="78315" spans="9:13">
      <c r="I78315" s="51"/>
      <c r="M78315" s="51"/>
    </row>
    <row r="78316" spans="9:13">
      <c r="I78316" s="51"/>
      <c r="M78316" s="51"/>
    </row>
    <row r="78317" spans="9:13">
      <c r="I78317" s="51"/>
      <c r="M78317" s="51"/>
    </row>
    <row r="78318" spans="9:13">
      <c r="I78318" s="51"/>
      <c r="M78318" s="51"/>
    </row>
    <row r="78319" spans="9:13">
      <c r="I78319" s="51"/>
      <c r="M78319" s="51"/>
    </row>
    <row r="78320" spans="9:13">
      <c r="I78320" s="51"/>
      <c r="M78320" s="51"/>
    </row>
    <row r="78321" spans="9:13">
      <c r="I78321" s="51"/>
      <c r="M78321" s="51"/>
    </row>
    <row r="78322" spans="9:13">
      <c r="I78322" s="51"/>
      <c r="M78322" s="51"/>
    </row>
    <row r="78323" spans="9:13">
      <c r="I78323" s="51"/>
      <c r="M78323" s="51"/>
    </row>
    <row r="78324" spans="9:13">
      <c r="I78324" s="51"/>
      <c r="M78324" s="51"/>
    </row>
    <row r="78325" spans="9:13">
      <c r="I78325" s="51"/>
      <c r="M78325" s="51"/>
    </row>
    <row r="78326" spans="9:13">
      <c r="I78326" s="51"/>
      <c r="M78326" s="51"/>
    </row>
    <row r="78327" spans="9:13">
      <c r="I78327" s="51"/>
      <c r="M78327" s="51"/>
    </row>
    <row r="78328" spans="9:13">
      <c r="I78328" s="51"/>
      <c r="M78328" s="51"/>
    </row>
    <row r="78329" spans="9:13">
      <c r="I78329" s="51"/>
      <c r="M78329" s="51"/>
    </row>
    <row r="78330" spans="9:13">
      <c r="I78330" s="51"/>
      <c r="M78330" s="51"/>
    </row>
    <row r="78331" spans="9:13">
      <c r="I78331" s="51"/>
      <c r="M78331" s="51"/>
    </row>
    <row r="78332" spans="9:13">
      <c r="I78332" s="51"/>
      <c r="M78332" s="51"/>
    </row>
    <row r="78333" spans="9:13">
      <c r="I78333" s="51"/>
      <c r="M78333" s="51"/>
    </row>
    <row r="78334" spans="9:13">
      <c r="I78334" s="51"/>
      <c r="M78334" s="51"/>
    </row>
    <row r="78335" spans="9:13">
      <c r="I78335" s="51"/>
      <c r="M78335" s="51"/>
    </row>
    <row r="78336" spans="9:13">
      <c r="I78336" s="51"/>
      <c r="M78336" s="51"/>
    </row>
    <row r="78337" spans="9:13">
      <c r="I78337" s="51"/>
      <c r="M78337" s="51"/>
    </row>
    <row r="78338" spans="9:13">
      <c r="I78338" s="51"/>
      <c r="M78338" s="51"/>
    </row>
    <row r="78339" spans="9:13">
      <c r="I78339" s="51"/>
      <c r="M78339" s="51"/>
    </row>
    <row r="78340" spans="9:13">
      <c r="I78340" s="51"/>
      <c r="M78340" s="51"/>
    </row>
    <row r="78341" spans="9:13">
      <c r="I78341" s="51"/>
      <c r="M78341" s="51"/>
    </row>
    <row r="78342" spans="9:13">
      <c r="I78342" s="51"/>
      <c r="M78342" s="51"/>
    </row>
    <row r="78343" spans="9:13">
      <c r="I78343" s="51"/>
      <c r="M78343" s="51"/>
    </row>
    <row r="78344" spans="9:13">
      <c r="I78344" s="51"/>
      <c r="M78344" s="51"/>
    </row>
    <row r="78345" spans="9:13">
      <c r="I78345" s="51"/>
      <c r="M78345" s="51"/>
    </row>
    <row r="78346" spans="9:13">
      <c r="I78346" s="51"/>
      <c r="M78346" s="51"/>
    </row>
    <row r="78347" spans="9:13">
      <c r="I78347" s="51"/>
      <c r="M78347" s="51"/>
    </row>
    <row r="78348" spans="9:13">
      <c r="I78348" s="51"/>
      <c r="M78348" s="51"/>
    </row>
    <row r="78349" spans="9:13">
      <c r="I78349" s="51"/>
      <c r="M78349" s="51"/>
    </row>
    <row r="78350" spans="9:13">
      <c r="I78350" s="51"/>
      <c r="M78350" s="51"/>
    </row>
    <row r="78351" spans="9:13">
      <c r="I78351" s="51"/>
      <c r="M78351" s="51"/>
    </row>
    <row r="78352" spans="9:13">
      <c r="I78352" s="51"/>
      <c r="M78352" s="51"/>
    </row>
    <row r="78353" spans="9:13">
      <c r="I78353" s="51"/>
      <c r="M78353" s="51"/>
    </row>
    <row r="78354" spans="9:13">
      <c r="I78354" s="51"/>
      <c r="M78354" s="51"/>
    </row>
    <row r="78355" spans="9:13">
      <c r="I78355" s="51"/>
      <c r="M78355" s="51"/>
    </row>
    <row r="78356" spans="9:13">
      <c r="I78356" s="51"/>
      <c r="M78356" s="51"/>
    </row>
    <row r="78357" spans="9:13">
      <c r="I78357" s="51"/>
      <c r="M78357" s="51"/>
    </row>
    <row r="78358" spans="9:13">
      <c r="I78358" s="51"/>
      <c r="M78358" s="51"/>
    </row>
    <row r="78359" spans="9:13">
      <c r="I78359" s="51"/>
      <c r="M78359" s="51"/>
    </row>
    <row r="78360" spans="9:13">
      <c r="I78360" s="51"/>
      <c r="M78360" s="51"/>
    </row>
    <row r="78361" spans="9:13">
      <c r="I78361" s="51"/>
      <c r="M78361" s="51"/>
    </row>
    <row r="78362" spans="9:13">
      <c r="I78362" s="51"/>
      <c r="M78362" s="51"/>
    </row>
    <row r="78363" spans="9:13">
      <c r="I78363" s="51"/>
      <c r="M78363" s="51"/>
    </row>
    <row r="78364" spans="9:13">
      <c r="I78364" s="51"/>
      <c r="M78364" s="51"/>
    </row>
    <row r="78365" spans="9:13">
      <c r="I78365" s="51"/>
      <c r="M78365" s="51"/>
    </row>
    <row r="78366" spans="9:13">
      <c r="I78366" s="51"/>
      <c r="M78366" s="51"/>
    </row>
    <row r="78367" spans="9:13">
      <c r="I78367" s="51"/>
      <c r="M78367" s="51"/>
    </row>
    <row r="78368" spans="9:13">
      <c r="I78368" s="51"/>
      <c r="M78368" s="51"/>
    </row>
    <row r="78369" spans="9:13">
      <c r="I78369" s="51"/>
      <c r="M78369" s="51"/>
    </row>
    <row r="78370" spans="9:13">
      <c r="I78370" s="51"/>
      <c r="M78370" s="51"/>
    </row>
    <row r="78371" spans="9:13">
      <c r="I78371" s="51"/>
      <c r="M78371" s="51"/>
    </row>
    <row r="78372" spans="9:13">
      <c r="I78372" s="51"/>
      <c r="M78372" s="51"/>
    </row>
    <row r="78373" spans="9:13">
      <c r="I78373" s="51"/>
      <c r="M78373" s="51"/>
    </row>
    <row r="78374" spans="9:13">
      <c r="I78374" s="51"/>
      <c r="M78374" s="51"/>
    </row>
    <row r="78375" spans="9:13">
      <c r="I78375" s="51"/>
      <c r="M78375" s="51"/>
    </row>
    <row r="78376" spans="9:13">
      <c r="I78376" s="51"/>
      <c r="M78376" s="51"/>
    </row>
    <row r="78377" spans="9:13">
      <c r="I78377" s="51"/>
      <c r="M78377" s="51"/>
    </row>
    <row r="78378" spans="9:13">
      <c r="I78378" s="51"/>
      <c r="M78378" s="51"/>
    </row>
    <row r="78379" spans="9:13">
      <c r="I78379" s="51"/>
      <c r="M78379" s="51"/>
    </row>
    <row r="78380" spans="9:13">
      <c r="I78380" s="51"/>
      <c r="M78380" s="51"/>
    </row>
    <row r="78381" spans="9:13">
      <c r="I78381" s="51"/>
      <c r="M78381" s="51"/>
    </row>
    <row r="78382" spans="9:13">
      <c r="I78382" s="51"/>
      <c r="M78382" s="51"/>
    </row>
    <row r="78383" spans="9:13">
      <c r="I78383" s="51"/>
      <c r="M78383" s="51"/>
    </row>
    <row r="78384" spans="9:13">
      <c r="I78384" s="51"/>
      <c r="M78384" s="51"/>
    </row>
    <row r="78385" spans="9:13">
      <c r="I78385" s="51"/>
      <c r="M78385" s="51"/>
    </row>
    <row r="78386" spans="9:13">
      <c r="I78386" s="51"/>
      <c r="M78386" s="51"/>
    </row>
    <row r="78387" spans="9:13">
      <c r="I78387" s="51"/>
      <c r="M78387" s="51"/>
    </row>
    <row r="78388" spans="9:13">
      <c r="I78388" s="51"/>
      <c r="M78388" s="51"/>
    </row>
    <row r="78389" spans="9:13">
      <c r="I78389" s="51"/>
      <c r="M78389" s="51"/>
    </row>
    <row r="78390" spans="9:13">
      <c r="I78390" s="51"/>
      <c r="M78390" s="51"/>
    </row>
    <row r="78391" spans="9:13">
      <c r="I78391" s="51"/>
      <c r="M78391" s="51"/>
    </row>
    <row r="78392" spans="9:13">
      <c r="I78392" s="51"/>
      <c r="M78392" s="51"/>
    </row>
    <row r="78393" spans="9:13">
      <c r="I78393" s="51"/>
      <c r="M78393" s="51"/>
    </row>
    <row r="78394" spans="9:13">
      <c r="I78394" s="51"/>
      <c r="M78394" s="51"/>
    </row>
    <row r="78395" spans="9:13">
      <c r="I78395" s="51"/>
      <c r="M78395" s="51"/>
    </row>
    <row r="78396" spans="9:13">
      <c r="I78396" s="51"/>
      <c r="M78396" s="51"/>
    </row>
    <row r="78397" spans="9:13">
      <c r="I78397" s="51"/>
      <c r="M78397" s="51"/>
    </row>
    <row r="78398" spans="9:13">
      <c r="I78398" s="51"/>
      <c r="M78398" s="51"/>
    </row>
    <row r="78399" spans="9:13">
      <c r="I78399" s="51"/>
      <c r="M78399" s="51"/>
    </row>
    <row r="78400" spans="9:13">
      <c r="I78400" s="51"/>
      <c r="M78400" s="51"/>
    </row>
    <row r="78401" spans="9:13">
      <c r="I78401" s="51"/>
      <c r="M78401" s="51"/>
    </row>
    <row r="78402" spans="9:13">
      <c r="I78402" s="51"/>
      <c r="M78402" s="51"/>
    </row>
    <row r="78403" spans="9:13">
      <c r="I78403" s="51"/>
      <c r="M78403" s="51"/>
    </row>
    <row r="78404" spans="9:13">
      <c r="I78404" s="51"/>
      <c r="M78404" s="51"/>
    </row>
    <row r="78405" spans="9:13">
      <c r="I78405" s="51"/>
      <c r="M78405" s="51"/>
    </row>
    <row r="78406" spans="9:13">
      <c r="I78406" s="51"/>
      <c r="M78406" s="51"/>
    </row>
    <row r="78407" spans="9:13">
      <c r="I78407" s="51"/>
      <c r="M78407" s="51"/>
    </row>
    <row r="78408" spans="9:13">
      <c r="I78408" s="51"/>
      <c r="M78408" s="51"/>
    </row>
    <row r="78409" spans="9:13">
      <c r="I78409" s="51"/>
      <c r="M78409" s="51"/>
    </row>
    <row r="78410" spans="9:13">
      <c r="I78410" s="51"/>
      <c r="M78410" s="51"/>
    </row>
    <row r="78411" spans="9:13">
      <c r="I78411" s="51"/>
      <c r="M78411" s="51"/>
    </row>
    <row r="78412" spans="9:13">
      <c r="I78412" s="51"/>
      <c r="M78412" s="51"/>
    </row>
    <row r="78413" spans="9:13">
      <c r="I78413" s="51"/>
      <c r="M78413" s="51"/>
    </row>
    <row r="78414" spans="9:13">
      <c r="I78414" s="51"/>
      <c r="M78414" s="51"/>
    </row>
    <row r="78415" spans="9:13">
      <c r="I78415" s="51"/>
      <c r="M78415" s="51"/>
    </row>
    <row r="78416" spans="9:13">
      <c r="I78416" s="51"/>
      <c r="M78416" s="51"/>
    </row>
    <row r="78417" spans="9:13">
      <c r="I78417" s="51"/>
      <c r="M78417" s="51"/>
    </row>
    <row r="78418" spans="9:13">
      <c r="I78418" s="51"/>
      <c r="M78418" s="51"/>
    </row>
    <row r="78419" spans="9:13">
      <c r="I78419" s="51"/>
      <c r="M78419" s="51"/>
    </row>
    <row r="78420" spans="9:13">
      <c r="I78420" s="51"/>
      <c r="M78420" s="51"/>
    </row>
    <row r="78421" spans="9:13">
      <c r="I78421" s="51"/>
      <c r="M78421" s="51"/>
    </row>
    <row r="78422" spans="9:13">
      <c r="I78422" s="51"/>
      <c r="M78422" s="51"/>
    </row>
    <row r="78423" spans="9:13">
      <c r="I78423" s="51"/>
      <c r="M78423" s="51"/>
    </row>
    <row r="78424" spans="9:13">
      <c r="I78424" s="51"/>
      <c r="M78424" s="51"/>
    </row>
    <row r="78425" spans="9:13">
      <c r="I78425" s="51"/>
      <c r="M78425" s="51"/>
    </row>
    <row r="78426" spans="9:13">
      <c r="I78426" s="51"/>
      <c r="M78426" s="51"/>
    </row>
    <row r="78427" spans="9:13">
      <c r="I78427" s="51"/>
      <c r="M78427" s="51"/>
    </row>
    <row r="78428" spans="9:13">
      <c r="I78428" s="51"/>
      <c r="M78428" s="51"/>
    </row>
    <row r="78429" spans="9:13">
      <c r="I78429" s="51"/>
      <c r="M78429" s="51"/>
    </row>
    <row r="78430" spans="9:13">
      <c r="I78430" s="51"/>
      <c r="M78430" s="51"/>
    </row>
    <row r="78431" spans="9:13">
      <c r="I78431" s="51"/>
      <c r="M78431" s="51"/>
    </row>
    <row r="78432" spans="9:13">
      <c r="I78432" s="51"/>
      <c r="M78432" s="51"/>
    </row>
    <row r="78433" spans="9:13">
      <c r="I78433" s="51"/>
      <c r="M78433" s="51"/>
    </row>
    <row r="78434" spans="9:13">
      <c r="I78434" s="51"/>
      <c r="M78434" s="51"/>
    </row>
    <row r="78435" spans="9:13">
      <c r="I78435" s="51"/>
      <c r="M78435" s="51"/>
    </row>
    <row r="78436" spans="9:13">
      <c r="I78436" s="51"/>
      <c r="M78436" s="51"/>
    </row>
    <row r="78437" spans="9:13">
      <c r="I78437" s="51"/>
      <c r="M78437" s="51"/>
    </row>
    <row r="78438" spans="9:13">
      <c r="I78438" s="51"/>
      <c r="M78438" s="51"/>
    </row>
    <row r="78439" spans="9:13">
      <c r="I78439" s="51"/>
      <c r="M78439" s="51"/>
    </row>
    <row r="78440" spans="9:13">
      <c r="I78440" s="51"/>
      <c r="M78440" s="51"/>
    </row>
    <row r="78441" spans="9:13">
      <c r="I78441" s="51"/>
      <c r="M78441" s="51"/>
    </row>
    <row r="78442" spans="9:13">
      <c r="I78442" s="51"/>
      <c r="M78442" s="51"/>
    </row>
    <row r="78443" spans="9:13">
      <c r="I78443" s="51"/>
      <c r="M78443" s="51"/>
    </row>
    <row r="78444" spans="9:13">
      <c r="I78444" s="51"/>
      <c r="M78444" s="51"/>
    </row>
    <row r="78445" spans="9:13">
      <c r="I78445" s="51"/>
      <c r="M78445" s="51"/>
    </row>
    <row r="78446" spans="9:13">
      <c r="I78446" s="51"/>
      <c r="M78446" s="51"/>
    </row>
    <row r="78447" spans="9:13">
      <c r="I78447" s="51"/>
      <c r="M78447" s="51"/>
    </row>
    <row r="78448" spans="9:13">
      <c r="I78448" s="51"/>
      <c r="M78448" s="51"/>
    </row>
    <row r="78449" spans="9:13">
      <c r="I78449" s="51"/>
      <c r="M78449" s="51"/>
    </row>
    <row r="78450" spans="9:13">
      <c r="I78450" s="51"/>
      <c r="M78450" s="51"/>
    </row>
    <row r="78451" spans="9:13">
      <c r="I78451" s="51"/>
      <c r="M78451" s="51"/>
    </row>
    <row r="78452" spans="9:13">
      <c r="I78452" s="51"/>
      <c r="M78452" s="51"/>
    </row>
    <row r="78453" spans="9:13">
      <c r="I78453" s="51"/>
      <c r="M78453" s="51"/>
    </row>
    <row r="78454" spans="9:13">
      <c r="I78454" s="51"/>
      <c r="M78454" s="51"/>
    </row>
    <row r="78455" spans="9:13">
      <c r="I78455" s="51"/>
      <c r="M78455" s="51"/>
    </row>
    <row r="78456" spans="9:13">
      <c r="I78456" s="51"/>
      <c r="M78456" s="51"/>
    </row>
    <row r="78457" spans="9:13">
      <c r="I78457" s="51"/>
      <c r="M78457" s="51"/>
    </row>
    <row r="78458" spans="9:13">
      <c r="I78458" s="51"/>
      <c r="M78458" s="51"/>
    </row>
    <row r="78459" spans="9:13">
      <c r="I78459" s="51"/>
      <c r="M78459" s="51"/>
    </row>
    <row r="78460" spans="9:13">
      <c r="I78460" s="51"/>
      <c r="M78460" s="51"/>
    </row>
    <row r="78461" spans="9:13">
      <c r="I78461" s="51"/>
      <c r="M78461" s="51"/>
    </row>
    <row r="78462" spans="9:13">
      <c r="I78462" s="51"/>
      <c r="M78462" s="51"/>
    </row>
    <row r="78463" spans="9:13">
      <c r="I78463" s="51"/>
      <c r="M78463" s="51"/>
    </row>
    <row r="78464" spans="9:13">
      <c r="I78464" s="51"/>
      <c r="M78464" s="51"/>
    </row>
    <row r="78465" spans="9:13">
      <c r="I78465" s="51"/>
      <c r="M78465" s="51"/>
    </row>
    <row r="78466" spans="9:13">
      <c r="I78466" s="51"/>
      <c r="M78466" s="51"/>
    </row>
    <row r="78467" spans="9:13">
      <c r="I78467" s="51"/>
      <c r="M78467" s="51"/>
    </row>
    <row r="78468" spans="9:13">
      <c r="I78468" s="51"/>
      <c r="M78468" s="51"/>
    </row>
    <row r="78469" spans="9:13">
      <c r="I78469" s="51"/>
      <c r="M78469" s="51"/>
    </row>
    <row r="78470" spans="9:13">
      <c r="I78470" s="51"/>
      <c r="M78470" s="51"/>
    </row>
    <row r="78471" spans="9:13">
      <c r="I78471" s="51"/>
      <c r="M78471" s="51"/>
    </row>
    <row r="78472" spans="9:13">
      <c r="I78472" s="51"/>
      <c r="M78472" s="51"/>
    </row>
    <row r="78473" spans="9:13">
      <c r="I78473" s="51"/>
      <c r="M78473" s="51"/>
    </row>
    <row r="78474" spans="9:13">
      <c r="I78474" s="51"/>
      <c r="M78474" s="51"/>
    </row>
    <row r="78475" spans="9:13">
      <c r="I78475" s="51"/>
      <c r="M78475" s="51"/>
    </row>
    <row r="78476" spans="9:13">
      <c r="I78476" s="51"/>
      <c r="M78476" s="51"/>
    </row>
    <row r="78477" spans="9:13">
      <c r="I78477" s="51"/>
      <c r="M78477" s="51"/>
    </row>
    <row r="78478" spans="9:13">
      <c r="I78478" s="51"/>
      <c r="M78478" s="51"/>
    </row>
    <row r="78479" spans="9:13">
      <c r="I78479" s="51"/>
      <c r="M78479" s="51"/>
    </row>
    <row r="78480" spans="9:13">
      <c r="I78480" s="51"/>
      <c r="M78480" s="51"/>
    </row>
    <row r="78481" spans="9:13">
      <c r="I78481" s="51"/>
      <c r="M78481" s="51"/>
    </row>
    <row r="78482" spans="9:13">
      <c r="I78482" s="51"/>
      <c r="M78482" s="51"/>
    </row>
    <row r="78483" spans="9:13">
      <c r="I78483" s="51"/>
      <c r="M78483" s="51"/>
    </row>
    <row r="78484" spans="9:13">
      <c r="I78484" s="51"/>
      <c r="M78484" s="51"/>
    </row>
    <row r="78485" spans="9:13">
      <c r="I78485" s="51"/>
      <c r="M78485" s="51"/>
    </row>
    <row r="78486" spans="9:13">
      <c r="I78486" s="51"/>
      <c r="M78486" s="51"/>
    </row>
    <row r="78487" spans="9:13">
      <c r="I78487" s="51"/>
      <c r="M78487" s="51"/>
    </row>
    <row r="78488" spans="9:13">
      <c r="I78488" s="51"/>
      <c r="M78488" s="51"/>
    </row>
    <row r="78489" spans="9:13">
      <c r="I78489" s="51"/>
      <c r="M78489" s="51"/>
    </row>
    <row r="78490" spans="9:13">
      <c r="I78490" s="51"/>
      <c r="M78490" s="51"/>
    </row>
    <row r="78491" spans="9:13">
      <c r="I78491" s="51"/>
      <c r="M78491" s="51"/>
    </row>
    <row r="78492" spans="9:13">
      <c r="I78492" s="51"/>
      <c r="M78492" s="51"/>
    </row>
    <row r="78493" spans="9:13">
      <c r="I78493" s="51"/>
      <c r="M78493" s="51"/>
    </row>
    <row r="78494" spans="9:13">
      <c r="I78494" s="51"/>
      <c r="M78494" s="51"/>
    </row>
    <row r="78495" spans="9:13">
      <c r="I78495" s="51"/>
      <c r="M78495" s="51"/>
    </row>
    <row r="78496" spans="9:13">
      <c r="I78496" s="51"/>
      <c r="M78496" s="51"/>
    </row>
    <row r="78497" spans="9:13">
      <c r="I78497" s="51"/>
      <c r="M78497" s="51"/>
    </row>
    <row r="78498" spans="9:13">
      <c r="I78498" s="51"/>
      <c r="M78498" s="51"/>
    </row>
    <row r="78499" spans="9:13">
      <c r="I78499" s="51"/>
      <c r="M78499" s="51"/>
    </row>
    <row r="78500" spans="9:13">
      <c r="I78500" s="51"/>
      <c r="M78500" s="51"/>
    </row>
    <row r="78501" spans="9:13">
      <c r="I78501" s="51"/>
      <c r="M78501" s="51"/>
    </row>
    <row r="78502" spans="9:13">
      <c r="I78502" s="51"/>
      <c r="M78502" s="51"/>
    </row>
    <row r="78503" spans="9:13">
      <c r="I78503" s="51"/>
      <c r="M78503" s="51"/>
    </row>
    <row r="78504" spans="9:13">
      <c r="I78504" s="51"/>
      <c r="M78504" s="51"/>
    </row>
    <row r="78505" spans="9:13">
      <c r="I78505" s="51"/>
      <c r="M78505" s="51"/>
    </row>
    <row r="78506" spans="9:13">
      <c r="I78506" s="51"/>
      <c r="M78506" s="51"/>
    </row>
    <row r="78507" spans="9:13">
      <c r="I78507" s="51"/>
      <c r="M78507" s="51"/>
    </row>
    <row r="78508" spans="9:13">
      <c r="I78508" s="51"/>
      <c r="M78508" s="51"/>
    </row>
    <row r="78509" spans="9:13">
      <c r="I78509" s="51"/>
      <c r="M78509" s="51"/>
    </row>
    <row r="78510" spans="9:13">
      <c r="I78510" s="51"/>
      <c r="M78510" s="51"/>
    </row>
    <row r="78511" spans="9:13">
      <c r="I78511" s="51"/>
      <c r="M78511" s="51"/>
    </row>
    <row r="78512" spans="9:13">
      <c r="I78512" s="51"/>
      <c r="M78512" s="51"/>
    </row>
    <row r="78513" spans="9:13">
      <c r="I78513" s="51"/>
      <c r="M78513" s="51"/>
    </row>
    <row r="78514" spans="9:13">
      <c r="I78514" s="51"/>
      <c r="M78514" s="51"/>
    </row>
    <row r="78515" spans="9:13">
      <c r="I78515" s="51"/>
      <c r="M78515" s="51"/>
    </row>
    <row r="78516" spans="9:13">
      <c r="I78516" s="51"/>
      <c r="M78516" s="51"/>
    </row>
    <row r="78517" spans="9:13">
      <c r="I78517" s="51"/>
      <c r="M78517" s="51"/>
    </row>
    <row r="78518" spans="9:13">
      <c r="I78518" s="51"/>
      <c r="M78518" s="51"/>
    </row>
    <row r="78519" spans="9:13">
      <c r="I78519" s="51"/>
      <c r="M78519" s="51"/>
    </row>
    <row r="78520" spans="9:13">
      <c r="I78520" s="51"/>
      <c r="M78520" s="51"/>
    </row>
    <row r="78521" spans="9:13">
      <c r="I78521" s="51"/>
      <c r="M78521" s="51"/>
    </row>
    <row r="78522" spans="9:13">
      <c r="I78522" s="51"/>
      <c r="M78522" s="51"/>
    </row>
    <row r="78523" spans="9:13">
      <c r="I78523" s="51"/>
      <c r="M78523" s="51"/>
    </row>
    <row r="78524" spans="9:13">
      <c r="I78524" s="51"/>
      <c r="M78524" s="51"/>
    </row>
    <row r="78525" spans="9:13">
      <c r="I78525" s="51"/>
      <c r="M78525" s="51"/>
    </row>
    <row r="78526" spans="9:13">
      <c r="I78526" s="51"/>
      <c r="M78526" s="51"/>
    </row>
    <row r="78527" spans="9:13">
      <c r="I78527" s="51"/>
      <c r="M78527" s="51"/>
    </row>
    <row r="78528" spans="9:13">
      <c r="I78528" s="51"/>
      <c r="M78528" s="51"/>
    </row>
    <row r="78529" spans="9:13">
      <c r="I78529" s="51"/>
      <c r="M78529" s="51"/>
    </row>
    <row r="78530" spans="9:13">
      <c r="I78530" s="51"/>
      <c r="M78530" s="51"/>
    </row>
    <row r="78531" spans="9:13">
      <c r="I78531" s="51"/>
      <c r="M78531" s="51"/>
    </row>
    <row r="78532" spans="9:13">
      <c r="I78532" s="51"/>
      <c r="M78532" s="51"/>
    </row>
    <row r="78533" spans="9:13">
      <c r="I78533" s="51"/>
      <c r="M78533" s="51"/>
    </row>
    <row r="78534" spans="9:13">
      <c r="I78534" s="51"/>
      <c r="M78534" s="51"/>
    </row>
    <row r="78535" spans="9:13">
      <c r="I78535" s="51"/>
      <c r="M78535" s="51"/>
    </row>
    <row r="78536" spans="9:13">
      <c r="I78536" s="51"/>
      <c r="M78536" s="51"/>
    </row>
    <row r="78537" spans="9:13">
      <c r="I78537" s="51"/>
      <c r="M78537" s="51"/>
    </row>
    <row r="78538" spans="9:13">
      <c r="I78538" s="51"/>
      <c r="M78538" s="51"/>
    </row>
    <row r="78539" spans="9:13">
      <c r="I78539" s="51"/>
      <c r="M78539" s="51"/>
    </row>
    <row r="78540" spans="9:13">
      <c r="I78540" s="51"/>
      <c r="M78540" s="51"/>
    </row>
    <row r="78541" spans="9:13">
      <c r="I78541" s="51"/>
      <c r="M78541" s="51"/>
    </row>
    <row r="78542" spans="9:13">
      <c r="I78542" s="51"/>
      <c r="M78542" s="51"/>
    </row>
    <row r="78543" spans="9:13">
      <c r="I78543" s="51"/>
      <c r="M78543" s="51"/>
    </row>
    <row r="78544" spans="9:13">
      <c r="I78544" s="51"/>
      <c r="M78544" s="51"/>
    </row>
    <row r="78545" spans="9:13">
      <c r="I78545" s="51"/>
      <c r="M78545" s="51"/>
    </row>
    <row r="78546" spans="9:13">
      <c r="I78546" s="51"/>
      <c r="M78546" s="51"/>
    </row>
    <row r="78547" spans="9:13">
      <c r="I78547" s="51"/>
      <c r="M78547" s="51"/>
    </row>
    <row r="78548" spans="9:13">
      <c r="I78548" s="51"/>
      <c r="M78548" s="51"/>
    </row>
    <row r="78549" spans="9:13">
      <c r="I78549" s="51"/>
      <c r="M78549" s="51"/>
    </row>
    <row r="78550" spans="9:13">
      <c r="I78550" s="51"/>
      <c r="M78550" s="51"/>
    </row>
    <row r="78551" spans="9:13">
      <c r="I78551" s="51"/>
      <c r="M78551" s="51"/>
    </row>
    <row r="78552" spans="9:13">
      <c r="I78552" s="51"/>
      <c r="M78552" s="51"/>
    </row>
    <row r="78553" spans="9:13">
      <c r="I78553" s="51"/>
      <c r="M78553" s="51"/>
    </row>
    <row r="78554" spans="9:13">
      <c r="I78554" s="51"/>
      <c r="M78554" s="51"/>
    </row>
    <row r="78555" spans="9:13">
      <c r="I78555" s="51"/>
      <c r="M78555" s="51"/>
    </row>
    <row r="78556" spans="9:13">
      <c r="I78556" s="51"/>
      <c r="M78556" s="51"/>
    </row>
    <row r="78557" spans="9:13">
      <c r="I78557" s="51"/>
      <c r="M78557" s="51"/>
    </row>
    <row r="78558" spans="9:13">
      <c r="I78558" s="51"/>
      <c r="M78558" s="51"/>
    </row>
    <row r="78559" spans="9:13">
      <c r="I78559" s="51"/>
      <c r="M78559" s="51"/>
    </row>
    <row r="78560" spans="9:13">
      <c r="I78560" s="51"/>
      <c r="M78560" s="51"/>
    </row>
    <row r="78561" spans="9:13">
      <c r="I78561" s="51"/>
      <c r="M78561" s="51"/>
    </row>
    <row r="78562" spans="9:13">
      <c r="I78562" s="51"/>
      <c r="M78562" s="51"/>
    </row>
    <row r="78563" spans="9:13">
      <c r="I78563" s="51"/>
      <c r="M78563" s="51"/>
    </row>
    <row r="78564" spans="9:13">
      <c r="I78564" s="51"/>
      <c r="M78564" s="51"/>
    </row>
    <row r="78565" spans="9:13">
      <c r="I78565" s="51"/>
      <c r="M78565" s="51"/>
    </row>
    <row r="78566" spans="9:13">
      <c r="I78566" s="51"/>
      <c r="M78566" s="51"/>
    </row>
    <row r="78567" spans="9:13">
      <c r="I78567" s="51"/>
      <c r="M78567" s="51"/>
    </row>
    <row r="78568" spans="9:13">
      <c r="I78568" s="51"/>
      <c r="M78568" s="51"/>
    </row>
    <row r="78569" spans="9:13">
      <c r="I78569" s="51"/>
      <c r="M78569" s="51"/>
    </row>
    <row r="78570" spans="9:13">
      <c r="I78570" s="51"/>
      <c r="M78570" s="51"/>
    </row>
    <row r="78571" spans="9:13">
      <c r="I78571" s="51"/>
      <c r="M78571" s="51"/>
    </row>
    <row r="78572" spans="9:13">
      <c r="I78572" s="51"/>
      <c r="M78572" s="51"/>
    </row>
    <row r="78573" spans="9:13">
      <c r="I78573" s="51"/>
      <c r="M78573" s="51"/>
    </row>
    <row r="78574" spans="9:13">
      <c r="I78574" s="51"/>
      <c r="M78574" s="51"/>
    </row>
    <row r="78575" spans="9:13">
      <c r="I78575" s="51"/>
      <c r="M78575" s="51"/>
    </row>
    <row r="78576" spans="9:13">
      <c r="I78576" s="51"/>
      <c r="M78576" s="51"/>
    </row>
    <row r="78577" spans="9:13">
      <c r="I78577" s="51"/>
      <c r="M78577" s="51"/>
    </row>
    <row r="78578" spans="9:13">
      <c r="I78578" s="51"/>
      <c r="M78578" s="51"/>
    </row>
    <row r="78579" spans="9:13">
      <c r="I78579" s="51"/>
      <c r="M78579" s="51"/>
    </row>
    <row r="78580" spans="9:13">
      <c r="I78580" s="51"/>
      <c r="M78580" s="51"/>
    </row>
    <row r="78581" spans="9:13">
      <c r="I78581" s="51"/>
      <c r="M78581" s="51"/>
    </row>
    <row r="78582" spans="9:13">
      <c r="I78582" s="51"/>
      <c r="M78582" s="51"/>
    </row>
    <row r="78583" spans="9:13">
      <c r="I78583" s="51"/>
      <c r="M78583" s="51"/>
    </row>
    <row r="78584" spans="9:13">
      <c r="I78584" s="51"/>
      <c r="M78584" s="51"/>
    </row>
    <row r="78585" spans="9:13">
      <c r="I78585" s="51"/>
      <c r="M78585" s="51"/>
    </row>
    <row r="78586" spans="9:13">
      <c r="I78586" s="51"/>
      <c r="M78586" s="51"/>
    </row>
    <row r="78587" spans="9:13">
      <c r="I78587" s="51"/>
      <c r="M78587" s="51"/>
    </row>
    <row r="78588" spans="9:13">
      <c r="I78588" s="51"/>
      <c r="M78588" s="51"/>
    </row>
    <row r="78589" spans="9:13">
      <c r="I78589" s="51"/>
      <c r="M78589" s="51"/>
    </row>
    <row r="78590" spans="9:13">
      <c r="I78590" s="51"/>
      <c r="M78590" s="51"/>
    </row>
    <row r="78591" spans="9:13">
      <c r="I78591" s="51"/>
      <c r="M78591" s="51"/>
    </row>
    <row r="78592" spans="9:13">
      <c r="I78592" s="51"/>
      <c r="M78592" s="51"/>
    </row>
    <row r="78593" spans="9:13">
      <c r="I78593" s="51"/>
      <c r="M78593" s="51"/>
    </row>
    <row r="78594" spans="9:13">
      <c r="I78594" s="51"/>
      <c r="M78594" s="51"/>
    </row>
    <row r="78595" spans="9:13">
      <c r="I78595" s="51"/>
      <c r="M78595" s="51"/>
    </row>
    <row r="78596" spans="9:13">
      <c r="I78596" s="51"/>
      <c r="M78596" s="51"/>
    </row>
    <row r="78597" spans="9:13">
      <c r="I78597" s="51"/>
      <c r="M78597" s="51"/>
    </row>
    <row r="78598" spans="9:13">
      <c r="I78598" s="51"/>
      <c r="M78598" s="51"/>
    </row>
    <row r="78599" spans="9:13">
      <c r="I78599" s="51"/>
      <c r="M78599" s="51"/>
    </row>
    <row r="78600" spans="9:13">
      <c r="I78600" s="51"/>
      <c r="M78600" s="51"/>
    </row>
    <row r="78601" spans="9:13">
      <c r="I78601" s="51"/>
      <c r="M78601" s="51"/>
    </row>
    <row r="78602" spans="9:13">
      <c r="I78602" s="51"/>
      <c r="M78602" s="51"/>
    </row>
    <row r="78603" spans="9:13">
      <c r="I78603" s="51"/>
      <c r="M78603" s="51"/>
    </row>
    <row r="78604" spans="9:13">
      <c r="I78604" s="51"/>
      <c r="M78604" s="51"/>
    </row>
    <row r="78605" spans="9:13">
      <c r="I78605" s="51"/>
      <c r="M78605" s="51"/>
    </row>
    <row r="78606" spans="9:13">
      <c r="I78606" s="51"/>
      <c r="M78606" s="51"/>
    </row>
    <row r="78607" spans="9:13">
      <c r="I78607" s="51"/>
      <c r="M78607" s="51"/>
    </row>
    <row r="78608" spans="9:13">
      <c r="I78608" s="51"/>
      <c r="M78608" s="51"/>
    </row>
    <row r="78609" spans="9:13">
      <c r="I78609" s="51"/>
      <c r="M78609" s="51"/>
    </row>
    <row r="78610" spans="9:13">
      <c r="I78610" s="51"/>
      <c r="M78610" s="51"/>
    </row>
    <row r="78611" spans="9:13">
      <c r="I78611" s="51"/>
      <c r="M78611" s="51"/>
    </row>
    <row r="78612" spans="9:13">
      <c r="I78612" s="51"/>
      <c r="M78612" s="51"/>
    </row>
    <row r="78613" spans="9:13">
      <c r="I78613" s="51"/>
      <c r="M78613" s="51"/>
    </row>
    <row r="78614" spans="9:13">
      <c r="I78614" s="51"/>
      <c r="M78614" s="51"/>
    </row>
    <row r="78615" spans="9:13">
      <c r="I78615" s="51"/>
      <c r="M78615" s="51"/>
    </row>
    <row r="78616" spans="9:13">
      <c r="I78616" s="51"/>
      <c r="M78616" s="51"/>
    </row>
    <row r="78617" spans="9:13">
      <c r="I78617" s="51"/>
      <c r="M78617" s="51"/>
    </row>
    <row r="78618" spans="9:13">
      <c r="I78618" s="51"/>
      <c r="M78618" s="51"/>
    </row>
    <row r="78619" spans="9:13">
      <c r="I78619" s="51"/>
      <c r="M78619" s="51"/>
    </row>
    <row r="78620" spans="9:13">
      <c r="I78620" s="51"/>
      <c r="M78620" s="51"/>
    </row>
    <row r="78621" spans="9:13">
      <c r="I78621" s="51"/>
      <c r="M78621" s="51"/>
    </row>
    <row r="78622" spans="9:13">
      <c r="I78622" s="51"/>
      <c r="M78622" s="51"/>
    </row>
    <row r="78623" spans="9:13">
      <c r="I78623" s="51"/>
      <c r="M78623" s="51"/>
    </row>
    <row r="78624" spans="9:13">
      <c r="I78624" s="51"/>
      <c r="M78624" s="51"/>
    </row>
    <row r="78625" spans="9:13">
      <c r="I78625" s="51"/>
      <c r="M78625" s="51"/>
    </row>
    <row r="78626" spans="9:13">
      <c r="I78626" s="51"/>
      <c r="M78626" s="51"/>
    </row>
    <row r="78627" spans="9:13">
      <c r="I78627" s="51"/>
      <c r="M78627" s="51"/>
    </row>
    <row r="78628" spans="9:13">
      <c r="I78628" s="51"/>
      <c r="M78628" s="51"/>
    </row>
    <row r="78629" spans="9:13">
      <c r="I78629" s="51"/>
      <c r="M78629" s="51"/>
    </row>
    <row r="78630" spans="9:13">
      <c r="I78630" s="51"/>
      <c r="M78630" s="51"/>
    </row>
    <row r="78631" spans="9:13">
      <c r="I78631" s="51"/>
      <c r="M78631" s="51"/>
    </row>
    <row r="78632" spans="9:13">
      <c r="I78632" s="51"/>
      <c r="M78632" s="51"/>
    </row>
    <row r="78633" spans="9:13">
      <c r="I78633" s="51"/>
      <c r="M78633" s="51"/>
    </row>
    <row r="78634" spans="9:13">
      <c r="I78634" s="51"/>
      <c r="M78634" s="51"/>
    </row>
    <row r="78635" spans="9:13">
      <c r="I78635" s="51"/>
      <c r="M78635" s="51"/>
    </row>
    <row r="78636" spans="9:13">
      <c r="I78636" s="51"/>
      <c r="M78636" s="51"/>
    </row>
    <row r="78637" spans="9:13">
      <c r="I78637" s="51"/>
      <c r="M78637" s="51"/>
    </row>
    <row r="78638" spans="9:13">
      <c r="I78638" s="51"/>
      <c r="M78638" s="51"/>
    </row>
    <row r="78639" spans="9:13">
      <c r="I78639" s="51"/>
      <c r="M78639" s="51"/>
    </row>
    <row r="78640" spans="9:13">
      <c r="I78640" s="51"/>
      <c r="M78640" s="51"/>
    </row>
    <row r="78641" spans="9:13">
      <c r="I78641" s="51"/>
      <c r="M78641" s="51"/>
    </row>
    <row r="78642" spans="9:13">
      <c r="I78642" s="51"/>
      <c r="M78642" s="51"/>
    </row>
    <row r="78643" spans="9:13">
      <c r="I78643" s="51"/>
      <c r="M78643" s="51"/>
    </row>
    <row r="78644" spans="9:13">
      <c r="I78644" s="51"/>
      <c r="M78644" s="51"/>
    </row>
    <row r="78645" spans="9:13">
      <c r="I78645" s="51"/>
      <c r="M78645" s="51"/>
    </row>
    <row r="78646" spans="9:13">
      <c r="I78646" s="51"/>
      <c r="M78646" s="51"/>
    </row>
    <row r="78647" spans="9:13">
      <c r="I78647" s="51"/>
      <c r="M78647" s="51"/>
    </row>
    <row r="78648" spans="9:13">
      <c r="I78648" s="51"/>
      <c r="M78648" s="51"/>
    </row>
    <row r="78649" spans="9:13">
      <c r="I78649" s="51"/>
      <c r="M78649" s="51"/>
    </row>
    <row r="78650" spans="9:13">
      <c r="I78650" s="51"/>
      <c r="M78650" s="51"/>
    </row>
    <row r="78651" spans="9:13">
      <c r="I78651" s="51"/>
      <c r="M78651" s="51"/>
    </row>
    <row r="78652" spans="9:13">
      <c r="I78652" s="51"/>
      <c r="M78652" s="51"/>
    </row>
    <row r="78653" spans="9:13">
      <c r="I78653" s="51"/>
      <c r="M78653" s="51"/>
    </row>
    <row r="78654" spans="9:13">
      <c r="I78654" s="51"/>
      <c r="M78654" s="51"/>
    </row>
    <row r="78655" spans="9:13">
      <c r="I78655" s="51"/>
      <c r="M78655" s="51"/>
    </row>
    <row r="78656" spans="9:13">
      <c r="I78656" s="51"/>
      <c r="M78656" s="51"/>
    </row>
    <row r="78657" spans="9:13">
      <c r="I78657" s="51"/>
      <c r="M78657" s="51"/>
    </row>
    <row r="78658" spans="9:13">
      <c r="I78658" s="51"/>
      <c r="M78658" s="51"/>
    </row>
    <row r="78659" spans="9:13">
      <c r="I78659" s="51"/>
      <c r="M78659" s="51"/>
    </row>
    <row r="78660" spans="9:13">
      <c r="I78660" s="51"/>
      <c r="M78660" s="51"/>
    </row>
    <row r="78661" spans="9:13">
      <c r="I78661" s="51"/>
      <c r="M78661" s="51"/>
    </row>
    <row r="78662" spans="9:13">
      <c r="I78662" s="51"/>
      <c r="M78662" s="51"/>
    </row>
    <row r="78663" spans="9:13">
      <c r="I78663" s="51"/>
      <c r="M78663" s="51"/>
    </row>
    <row r="78664" spans="9:13">
      <c r="I78664" s="51"/>
      <c r="M78664" s="51"/>
    </row>
    <row r="78665" spans="9:13">
      <c r="I78665" s="51"/>
      <c r="M78665" s="51"/>
    </row>
    <row r="78666" spans="9:13">
      <c r="I78666" s="51"/>
      <c r="M78666" s="51"/>
    </row>
    <row r="78667" spans="9:13">
      <c r="I78667" s="51"/>
      <c r="M78667" s="51"/>
    </row>
    <row r="78668" spans="9:13">
      <c r="I78668" s="51"/>
      <c r="M78668" s="51"/>
    </row>
    <row r="78669" spans="9:13">
      <c r="I78669" s="51"/>
      <c r="M78669" s="51"/>
    </row>
    <row r="78670" spans="9:13">
      <c r="I78670" s="51"/>
      <c r="M78670" s="51"/>
    </row>
    <row r="78671" spans="9:13">
      <c r="I78671" s="51"/>
      <c r="M78671" s="51"/>
    </row>
    <row r="78672" spans="9:13">
      <c r="I78672" s="51"/>
      <c r="M78672" s="51"/>
    </row>
    <row r="78673" spans="9:13">
      <c r="I78673" s="51"/>
      <c r="M78673" s="51"/>
    </row>
    <row r="78674" spans="9:13">
      <c r="I78674" s="51"/>
      <c r="M78674" s="51"/>
    </row>
    <row r="78675" spans="9:13">
      <c r="I78675" s="51"/>
      <c r="M78675" s="51"/>
    </row>
    <row r="78676" spans="9:13">
      <c r="I78676" s="51"/>
      <c r="M78676" s="51"/>
    </row>
    <row r="78677" spans="9:13">
      <c r="I78677" s="51"/>
      <c r="M78677" s="51"/>
    </row>
    <row r="78678" spans="9:13">
      <c r="I78678" s="51"/>
      <c r="M78678" s="51"/>
    </row>
    <row r="78679" spans="9:13">
      <c r="I78679" s="51"/>
      <c r="M78679" s="51"/>
    </row>
    <row r="78680" spans="9:13">
      <c r="I78680" s="51"/>
      <c r="M78680" s="51"/>
    </row>
    <row r="78681" spans="9:13">
      <c r="I78681" s="51"/>
      <c r="M78681" s="51"/>
    </row>
    <row r="78682" spans="9:13">
      <c r="I78682" s="51"/>
      <c r="M78682" s="51"/>
    </row>
    <row r="78683" spans="9:13">
      <c r="I78683" s="51"/>
      <c r="M78683" s="51"/>
    </row>
    <row r="78684" spans="9:13">
      <c r="I78684" s="51"/>
      <c r="M78684" s="51"/>
    </row>
    <row r="78685" spans="9:13">
      <c r="I78685" s="51"/>
      <c r="M78685" s="51"/>
    </row>
    <row r="78686" spans="9:13">
      <c r="I78686" s="51"/>
      <c r="M78686" s="51"/>
    </row>
    <row r="78687" spans="9:13">
      <c r="I78687" s="51"/>
      <c r="M78687" s="51"/>
    </row>
    <row r="78688" spans="9:13">
      <c r="I78688" s="51"/>
      <c r="M78688" s="51"/>
    </row>
    <row r="78689" spans="9:13">
      <c r="I78689" s="51"/>
      <c r="M78689" s="51"/>
    </row>
    <row r="78690" spans="9:13">
      <c r="I78690" s="51"/>
      <c r="M78690" s="51"/>
    </row>
    <row r="78691" spans="9:13">
      <c r="I78691" s="51"/>
      <c r="M78691" s="51"/>
    </row>
    <row r="78692" spans="9:13">
      <c r="I78692" s="51"/>
      <c r="M78692" s="51"/>
    </row>
    <row r="78693" spans="9:13">
      <c r="I78693" s="51"/>
      <c r="M78693" s="51"/>
    </row>
    <row r="78694" spans="9:13">
      <c r="I78694" s="51"/>
      <c r="M78694" s="51"/>
    </row>
    <row r="78695" spans="9:13">
      <c r="I78695" s="51"/>
      <c r="M78695" s="51"/>
    </row>
    <row r="78696" spans="9:13">
      <c r="I78696" s="51"/>
      <c r="M78696" s="51"/>
    </row>
    <row r="78697" spans="9:13">
      <c r="I78697" s="51"/>
      <c r="M78697" s="51"/>
    </row>
    <row r="78698" spans="9:13">
      <c r="I78698" s="51"/>
      <c r="M78698" s="51"/>
    </row>
    <row r="78699" spans="9:13">
      <c r="I78699" s="51"/>
      <c r="M78699" s="51"/>
    </row>
    <row r="78700" spans="9:13">
      <c r="I78700" s="51"/>
      <c r="M78700" s="51"/>
    </row>
    <row r="78701" spans="9:13">
      <c r="I78701" s="51"/>
      <c r="M78701" s="51"/>
    </row>
    <row r="78702" spans="9:13">
      <c r="I78702" s="51"/>
      <c r="M78702" s="51"/>
    </row>
    <row r="78703" spans="9:13">
      <c r="I78703" s="51"/>
      <c r="M78703" s="51"/>
    </row>
    <row r="78704" spans="9:13">
      <c r="I78704" s="51"/>
      <c r="M78704" s="51"/>
    </row>
    <row r="78705" spans="9:13">
      <c r="I78705" s="51"/>
      <c r="M78705" s="51"/>
    </row>
    <row r="78706" spans="9:13">
      <c r="I78706" s="51"/>
      <c r="M78706" s="51"/>
    </row>
    <row r="78707" spans="9:13">
      <c r="I78707" s="51"/>
      <c r="M78707" s="51"/>
    </row>
    <row r="78708" spans="9:13">
      <c r="I78708" s="51"/>
      <c r="M78708" s="51"/>
    </row>
    <row r="78709" spans="9:13">
      <c r="I78709" s="51"/>
      <c r="M78709" s="51"/>
    </row>
    <row r="78710" spans="9:13">
      <c r="I78710" s="51"/>
      <c r="M78710" s="51"/>
    </row>
    <row r="78711" spans="9:13">
      <c r="I78711" s="51"/>
      <c r="M78711" s="51"/>
    </row>
    <row r="78712" spans="9:13">
      <c r="I78712" s="51"/>
      <c r="M78712" s="51"/>
    </row>
    <row r="78713" spans="9:13">
      <c r="I78713" s="51"/>
      <c r="M78713" s="51"/>
    </row>
    <row r="78714" spans="9:13">
      <c r="I78714" s="51"/>
      <c r="M78714" s="51"/>
    </row>
    <row r="78715" spans="9:13">
      <c r="I78715" s="51"/>
      <c r="M78715" s="51"/>
    </row>
    <row r="78716" spans="9:13">
      <c r="I78716" s="51"/>
      <c r="M78716" s="51"/>
    </row>
    <row r="78717" spans="9:13">
      <c r="I78717" s="51"/>
      <c r="M78717" s="51"/>
    </row>
    <row r="78718" spans="9:13">
      <c r="I78718" s="51"/>
      <c r="M78718" s="51"/>
    </row>
    <row r="78719" spans="9:13">
      <c r="I78719" s="51"/>
      <c r="M78719" s="51"/>
    </row>
    <row r="78720" spans="9:13">
      <c r="I78720" s="51"/>
      <c r="M78720" s="51"/>
    </row>
    <row r="78721" spans="9:13">
      <c r="I78721" s="51"/>
      <c r="M78721" s="51"/>
    </row>
    <row r="78722" spans="9:13">
      <c r="I78722" s="51"/>
      <c r="M78722" s="51"/>
    </row>
    <row r="78723" spans="9:13">
      <c r="I78723" s="51"/>
      <c r="M78723" s="51"/>
    </row>
    <row r="78724" spans="9:13">
      <c r="I78724" s="51"/>
      <c r="M78724" s="51"/>
    </row>
    <row r="78725" spans="9:13">
      <c r="I78725" s="51"/>
      <c r="M78725" s="51"/>
    </row>
    <row r="78726" spans="9:13">
      <c r="I78726" s="51"/>
      <c r="M78726" s="51"/>
    </row>
    <row r="78727" spans="9:13">
      <c r="I78727" s="51"/>
      <c r="M78727" s="51"/>
    </row>
    <row r="78728" spans="9:13">
      <c r="I78728" s="51"/>
      <c r="M78728" s="51"/>
    </row>
    <row r="78729" spans="9:13">
      <c r="I78729" s="51"/>
      <c r="M78729" s="51"/>
    </row>
    <row r="78730" spans="9:13">
      <c r="I78730" s="51"/>
      <c r="M78730" s="51"/>
    </row>
    <row r="78731" spans="9:13">
      <c r="I78731" s="51"/>
      <c r="M78731" s="51"/>
    </row>
    <row r="78732" spans="9:13">
      <c r="I78732" s="51"/>
      <c r="M78732" s="51"/>
    </row>
    <row r="78733" spans="9:13">
      <c r="I78733" s="51"/>
      <c r="M78733" s="51"/>
    </row>
    <row r="78734" spans="9:13">
      <c r="I78734" s="51"/>
      <c r="M78734" s="51"/>
    </row>
    <row r="78735" spans="9:13">
      <c r="I78735" s="51"/>
      <c r="M78735" s="51"/>
    </row>
    <row r="78736" spans="9:13">
      <c r="I78736" s="51"/>
      <c r="M78736" s="51"/>
    </row>
    <row r="78737" spans="9:13">
      <c r="I78737" s="51"/>
      <c r="M78737" s="51"/>
    </row>
    <row r="78738" spans="9:13">
      <c r="I78738" s="51"/>
      <c r="M78738" s="51"/>
    </row>
    <row r="78739" spans="9:13">
      <c r="I78739" s="51"/>
      <c r="M78739" s="51"/>
    </row>
    <row r="78740" spans="9:13">
      <c r="I78740" s="51"/>
      <c r="M78740" s="51"/>
    </row>
    <row r="78741" spans="9:13">
      <c r="I78741" s="51"/>
      <c r="M78741" s="51"/>
    </row>
    <row r="78742" spans="9:13">
      <c r="I78742" s="51"/>
      <c r="M78742" s="51"/>
    </row>
    <row r="78743" spans="9:13">
      <c r="I78743" s="51"/>
      <c r="M78743" s="51"/>
    </row>
    <row r="78744" spans="9:13">
      <c r="I78744" s="51"/>
      <c r="M78744" s="51"/>
    </row>
    <row r="78745" spans="9:13">
      <c r="I78745" s="51"/>
      <c r="M78745" s="51"/>
    </row>
    <row r="78746" spans="9:13">
      <c r="I78746" s="51"/>
      <c r="M78746" s="51"/>
    </row>
    <row r="78747" spans="9:13">
      <c r="I78747" s="51"/>
      <c r="M78747" s="51"/>
    </row>
    <row r="78748" spans="9:13">
      <c r="I78748" s="51"/>
      <c r="M78748" s="51"/>
    </row>
    <row r="78749" spans="9:13">
      <c r="I78749" s="51"/>
      <c r="M78749" s="51"/>
    </row>
    <row r="78750" spans="9:13">
      <c r="I78750" s="51"/>
      <c r="M78750" s="51"/>
    </row>
    <row r="78751" spans="9:13">
      <c r="I78751" s="51"/>
      <c r="M78751" s="51"/>
    </row>
    <row r="78752" spans="9:13">
      <c r="I78752" s="51"/>
      <c r="M78752" s="51"/>
    </row>
    <row r="78753" spans="9:13">
      <c r="I78753" s="51"/>
      <c r="M78753" s="51"/>
    </row>
    <row r="78754" spans="9:13">
      <c r="I78754" s="51"/>
      <c r="M78754" s="51"/>
    </row>
    <row r="78755" spans="9:13">
      <c r="I78755" s="51"/>
      <c r="M78755" s="51"/>
    </row>
    <row r="78756" spans="9:13">
      <c r="I78756" s="51"/>
      <c r="M78756" s="51"/>
    </row>
    <row r="78757" spans="9:13">
      <c r="I78757" s="51"/>
      <c r="M78757" s="51"/>
    </row>
    <row r="78758" spans="9:13">
      <c r="I78758" s="51"/>
      <c r="M78758" s="51"/>
    </row>
    <row r="78759" spans="9:13">
      <c r="I78759" s="51"/>
      <c r="M78759" s="51"/>
    </row>
    <row r="78760" spans="9:13">
      <c r="I78760" s="51"/>
      <c r="M78760" s="51"/>
    </row>
    <row r="78761" spans="9:13">
      <c r="I78761" s="51"/>
      <c r="M78761" s="51"/>
    </row>
    <row r="78762" spans="9:13">
      <c r="I78762" s="51"/>
      <c r="M78762" s="51"/>
    </row>
    <row r="78763" spans="9:13">
      <c r="I78763" s="51"/>
      <c r="M78763" s="51"/>
    </row>
    <row r="78764" spans="9:13">
      <c r="I78764" s="51"/>
      <c r="M78764" s="51"/>
    </row>
    <row r="78765" spans="9:13">
      <c r="I78765" s="51"/>
      <c r="M78765" s="51"/>
    </row>
    <row r="78766" spans="9:13">
      <c r="I78766" s="51"/>
      <c r="M78766" s="51"/>
    </row>
    <row r="78767" spans="9:13">
      <c r="I78767" s="51"/>
      <c r="M78767" s="51"/>
    </row>
    <row r="78768" spans="9:13">
      <c r="I78768" s="51"/>
      <c r="M78768" s="51"/>
    </row>
    <row r="78769" spans="9:13">
      <c r="I78769" s="51"/>
      <c r="M78769" s="51"/>
    </row>
    <row r="78770" spans="9:13">
      <c r="I78770" s="51"/>
      <c r="M78770" s="51"/>
    </row>
    <row r="78771" spans="9:13">
      <c r="I78771" s="51"/>
      <c r="M78771" s="51"/>
    </row>
    <row r="78772" spans="9:13">
      <c r="I78772" s="51"/>
      <c r="M78772" s="51"/>
    </row>
    <row r="78773" spans="9:13">
      <c r="I78773" s="51"/>
      <c r="M78773" s="51"/>
    </row>
    <row r="78774" spans="9:13">
      <c r="I78774" s="51"/>
      <c r="M78774" s="51"/>
    </row>
    <row r="78775" spans="9:13">
      <c r="I78775" s="51"/>
      <c r="M78775" s="51"/>
    </row>
    <row r="78776" spans="9:13">
      <c r="I78776" s="51"/>
      <c r="M78776" s="51"/>
    </row>
    <row r="78777" spans="9:13">
      <c r="I78777" s="51"/>
      <c r="M78777" s="51"/>
    </row>
    <row r="78778" spans="9:13">
      <c r="I78778" s="51"/>
      <c r="M78778" s="51"/>
    </row>
    <row r="78779" spans="9:13">
      <c r="I78779" s="51"/>
      <c r="M78779" s="51"/>
    </row>
    <row r="78780" spans="9:13">
      <c r="I78780" s="51"/>
      <c r="M78780" s="51"/>
    </row>
    <row r="78781" spans="9:13">
      <c r="I78781" s="51"/>
      <c r="M78781" s="51"/>
    </row>
    <row r="78782" spans="9:13">
      <c r="I78782" s="51"/>
      <c r="M78782" s="51"/>
    </row>
    <row r="78783" spans="9:13">
      <c r="I78783" s="51"/>
      <c r="M78783" s="51"/>
    </row>
    <row r="78784" spans="9:13">
      <c r="I78784" s="51"/>
      <c r="M78784" s="51"/>
    </row>
    <row r="78785" spans="9:13">
      <c r="I78785" s="51"/>
      <c r="M78785" s="51"/>
    </row>
    <row r="78786" spans="9:13">
      <c r="I78786" s="51"/>
      <c r="M78786" s="51"/>
    </row>
    <row r="78787" spans="9:13">
      <c r="I78787" s="51"/>
      <c r="M78787" s="51"/>
    </row>
    <row r="78788" spans="9:13">
      <c r="I78788" s="51"/>
      <c r="M78788" s="51"/>
    </row>
    <row r="78789" spans="9:13">
      <c r="I78789" s="51"/>
      <c r="M78789" s="51"/>
    </row>
    <row r="78790" spans="9:13">
      <c r="I78790" s="51"/>
      <c r="M78790" s="51"/>
    </row>
    <row r="78791" spans="9:13">
      <c r="I78791" s="51"/>
      <c r="M78791" s="51"/>
    </row>
    <row r="78792" spans="9:13">
      <c r="I78792" s="51"/>
      <c r="M78792" s="51"/>
    </row>
    <row r="78793" spans="9:13">
      <c r="I78793" s="51"/>
      <c r="M78793" s="51"/>
    </row>
    <row r="78794" spans="9:13">
      <c r="I78794" s="51"/>
      <c r="M78794" s="51"/>
    </row>
    <row r="78795" spans="9:13">
      <c r="I78795" s="51"/>
      <c r="M78795" s="51"/>
    </row>
    <row r="78796" spans="9:13">
      <c r="I78796" s="51"/>
      <c r="M78796" s="51"/>
    </row>
    <row r="78797" spans="9:13">
      <c r="I78797" s="51"/>
      <c r="M78797" s="51"/>
    </row>
    <row r="78798" spans="9:13">
      <c r="I78798" s="51"/>
      <c r="M78798" s="51"/>
    </row>
    <row r="78799" spans="9:13">
      <c r="I78799" s="51"/>
      <c r="M78799" s="51"/>
    </row>
    <row r="78800" spans="9:13">
      <c r="I78800" s="51"/>
      <c r="M78800" s="51"/>
    </row>
    <row r="78801" spans="9:13">
      <c r="I78801" s="51"/>
      <c r="M78801" s="51"/>
    </row>
    <row r="78802" spans="9:13">
      <c r="I78802" s="51"/>
      <c r="M78802" s="51"/>
    </row>
    <row r="78803" spans="9:13">
      <c r="I78803" s="51"/>
      <c r="M78803" s="51"/>
    </row>
    <row r="78804" spans="9:13">
      <c r="I78804" s="51"/>
      <c r="M78804" s="51"/>
    </row>
    <row r="78805" spans="9:13">
      <c r="I78805" s="51"/>
      <c r="M78805" s="51"/>
    </row>
    <row r="78806" spans="9:13">
      <c r="I78806" s="51"/>
      <c r="M78806" s="51"/>
    </row>
    <row r="78807" spans="9:13">
      <c r="I78807" s="51"/>
      <c r="M78807" s="51"/>
    </row>
    <row r="78808" spans="9:13">
      <c r="I78808" s="51"/>
      <c r="M78808" s="51"/>
    </row>
    <row r="78809" spans="9:13">
      <c r="I78809" s="51"/>
      <c r="M78809" s="51"/>
    </row>
    <row r="78810" spans="9:13">
      <c r="I78810" s="51"/>
      <c r="M78810" s="51"/>
    </row>
    <row r="78811" spans="9:13">
      <c r="I78811" s="51"/>
      <c r="M78811" s="51"/>
    </row>
    <row r="78812" spans="9:13">
      <c r="I78812" s="51"/>
      <c r="M78812" s="51"/>
    </row>
    <row r="78813" spans="9:13">
      <c r="I78813" s="51"/>
      <c r="M78813" s="51"/>
    </row>
    <row r="78814" spans="9:13">
      <c r="I78814" s="51"/>
      <c r="M78814" s="51"/>
    </row>
    <row r="78815" spans="9:13">
      <c r="I78815" s="51"/>
      <c r="M78815" s="51"/>
    </row>
    <row r="78816" spans="9:13">
      <c r="I78816" s="51"/>
      <c r="M78816" s="51"/>
    </row>
    <row r="78817" spans="9:13">
      <c r="I78817" s="51"/>
      <c r="M78817" s="51"/>
    </row>
    <row r="78818" spans="9:13">
      <c r="I78818" s="51"/>
      <c r="M78818" s="51"/>
    </row>
    <row r="78819" spans="9:13">
      <c r="I78819" s="51"/>
      <c r="M78819" s="51"/>
    </row>
    <row r="78820" spans="9:13">
      <c r="I78820" s="51"/>
      <c r="M78820" s="51"/>
    </row>
    <row r="78821" spans="9:13">
      <c r="I78821" s="51"/>
      <c r="M78821" s="51"/>
    </row>
    <row r="78822" spans="9:13">
      <c r="I78822" s="51"/>
      <c r="M78822" s="51"/>
    </row>
    <row r="78823" spans="9:13">
      <c r="I78823" s="51"/>
      <c r="M78823" s="51"/>
    </row>
    <row r="78824" spans="9:13">
      <c r="I78824" s="51"/>
      <c r="M78824" s="51"/>
    </row>
    <row r="78825" spans="9:13">
      <c r="I78825" s="51"/>
      <c r="M78825" s="51"/>
    </row>
    <row r="78826" spans="9:13">
      <c r="I78826" s="51"/>
      <c r="M78826" s="51"/>
    </row>
    <row r="78827" spans="9:13">
      <c r="I78827" s="51"/>
      <c r="M78827" s="51"/>
    </row>
    <row r="78828" spans="9:13">
      <c r="I78828" s="51"/>
      <c r="M78828" s="51"/>
    </row>
    <row r="78829" spans="9:13">
      <c r="I78829" s="51"/>
      <c r="M78829" s="51"/>
    </row>
    <row r="78830" spans="9:13">
      <c r="I78830" s="51"/>
      <c r="M78830" s="51"/>
    </row>
    <row r="78831" spans="9:13">
      <c r="I78831" s="51"/>
      <c r="M78831" s="51"/>
    </row>
    <row r="78832" spans="9:13">
      <c r="I78832" s="51"/>
      <c r="M78832" s="51"/>
    </row>
    <row r="78833" spans="9:13">
      <c r="I78833" s="51"/>
      <c r="M78833" s="51"/>
    </row>
    <row r="78834" spans="9:13">
      <c r="I78834" s="51"/>
      <c r="M78834" s="51"/>
    </row>
    <row r="78835" spans="9:13">
      <c r="I78835" s="51"/>
      <c r="M78835" s="51"/>
    </row>
    <row r="78836" spans="9:13">
      <c r="I78836" s="51"/>
      <c r="M78836" s="51"/>
    </row>
    <row r="78837" spans="9:13">
      <c r="I78837" s="51"/>
      <c r="M78837" s="51"/>
    </row>
    <row r="78838" spans="9:13">
      <c r="I78838" s="51"/>
      <c r="M78838" s="51"/>
    </row>
    <row r="78839" spans="9:13">
      <c r="I78839" s="51"/>
      <c r="M78839" s="51"/>
    </row>
    <row r="78840" spans="9:13">
      <c r="I78840" s="51"/>
      <c r="M78840" s="51"/>
    </row>
    <row r="78841" spans="9:13">
      <c r="I78841" s="51"/>
      <c r="M78841" s="51"/>
    </row>
    <row r="78842" spans="9:13">
      <c r="I78842" s="51"/>
      <c r="M78842" s="51"/>
    </row>
    <row r="78843" spans="9:13">
      <c r="I78843" s="51"/>
      <c r="M78843" s="51"/>
    </row>
    <row r="78844" spans="9:13">
      <c r="I78844" s="51"/>
      <c r="M78844" s="51"/>
    </row>
    <row r="78845" spans="9:13">
      <c r="I78845" s="51"/>
      <c r="M78845" s="51"/>
    </row>
    <row r="78846" spans="9:13">
      <c r="I78846" s="51"/>
      <c r="M78846" s="51"/>
    </row>
    <row r="78847" spans="9:13">
      <c r="I78847" s="51"/>
      <c r="M78847" s="51"/>
    </row>
    <row r="78848" spans="9:13">
      <c r="I78848" s="51"/>
      <c r="M78848" s="51"/>
    </row>
    <row r="78849" spans="9:13">
      <c r="I78849" s="51"/>
      <c r="M78849" s="51"/>
    </row>
    <row r="78850" spans="9:13">
      <c r="I78850" s="51"/>
      <c r="M78850" s="51"/>
    </row>
    <row r="78851" spans="9:13">
      <c r="I78851" s="51"/>
      <c r="M78851" s="51"/>
    </row>
    <row r="78852" spans="9:13">
      <c r="I78852" s="51"/>
      <c r="M78852" s="51"/>
    </row>
    <row r="78853" spans="9:13">
      <c r="I78853" s="51"/>
      <c r="M78853" s="51"/>
    </row>
    <row r="78854" spans="9:13">
      <c r="I78854" s="51"/>
      <c r="M78854" s="51"/>
    </row>
    <row r="78855" spans="9:13">
      <c r="I78855" s="51"/>
      <c r="M78855" s="51"/>
    </row>
    <row r="78856" spans="9:13">
      <c r="I78856" s="51"/>
      <c r="M78856" s="51"/>
    </row>
    <row r="78857" spans="9:13">
      <c r="I78857" s="51"/>
      <c r="M78857" s="51"/>
    </row>
    <row r="78858" spans="9:13">
      <c r="I78858" s="51"/>
      <c r="M78858" s="51"/>
    </row>
    <row r="78859" spans="9:13">
      <c r="I78859" s="51"/>
      <c r="M78859" s="51"/>
    </row>
    <row r="78860" spans="9:13">
      <c r="I78860" s="51"/>
      <c r="M78860" s="51"/>
    </row>
    <row r="78861" spans="9:13">
      <c r="I78861" s="51"/>
      <c r="M78861" s="51"/>
    </row>
    <row r="78862" spans="9:13">
      <c r="I78862" s="51"/>
      <c r="M78862" s="51"/>
    </row>
    <row r="78863" spans="9:13">
      <c r="I78863" s="51"/>
      <c r="M78863" s="51"/>
    </row>
    <row r="78864" spans="9:13">
      <c r="I78864" s="51"/>
      <c r="M78864" s="51"/>
    </row>
    <row r="78865" spans="9:13">
      <c r="I78865" s="51"/>
      <c r="M78865" s="51"/>
    </row>
    <row r="78866" spans="9:13">
      <c r="I78866" s="51"/>
      <c r="M78866" s="51"/>
    </row>
    <row r="78867" spans="9:13">
      <c r="I78867" s="51"/>
      <c r="M78867" s="51"/>
    </row>
    <row r="78868" spans="9:13">
      <c r="I78868" s="51"/>
      <c r="M78868" s="51"/>
    </row>
    <row r="78869" spans="9:13">
      <c r="I78869" s="51"/>
      <c r="M78869" s="51"/>
    </row>
    <row r="78870" spans="9:13">
      <c r="I78870" s="51"/>
      <c r="M78870" s="51"/>
    </row>
    <row r="78871" spans="9:13">
      <c r="I78871" s="51"/>
      <c r="M78871" s="51"/>
    </row>
    <row r="78872" spans="9:13">
      <c r="I78872" s="51"/>
      <c r="M78872" s="51"/>
    </row>
    <row r="78873" spans="9:13">
      <c r="I78873" s="51"/>
      <c r="M78873" s="51"/>
    </row>
    <row r="78874" spans="9:13">
      <c r="I78874" s="51"/>
      <c r="M78874" s="51"/>
    </row>
    <row r="78875" spans="9:13">
      <c r="I78875" s="51"/>
      <c r="M78875" s="51"/>
    </row>
    <row r="78876" spans="9:13">
      <c r="I78876" s="51"/>
      <c r="M78876" s="51"/>
    </row>
    <row r="78877" spans="9:13">
      <c r="I78877" s="51"/>
      <c r="M78877" s="51"/>
    </row>
    <row r="78878" spans="9:13">
      <c r="I78878" s="51"/>
      <c r="M78878" s="51"/>
    </row>
    <row r="78879" spans="9:13">
      <c r="I78879" s="51"/>
      <c r="M78879" s="51"/>
    </row>
    <row r="78880" spans="9:13">
      <c r="I78880" s="51"/>
      <c r="M78880" s="51"/>
    </row>
    <row r="78881" spans="9:13">
      <c r="I78881" s="51"/>
      <c r="M78881" s="51"/>
    </row>
    <row r="78882" spans="9:13">
      <c r="I78882" s="51"/>
      <c r="M78882" s="51"/>
    </row>
    <row r="78883" spans="9:13">
      <c r="I78883" s="51"/>
      <c r="M78883" s="51"/>
    </row>
    <row r="78884" spans="9:13">
      <c r="I78884" s="51"/>
      <c r="M78884" s="51"/>
    </row>
    <row r="78885" spans="9:13">
      <c r="I78885" s="51"/>
      <c r="M78885" s="51"/>
    </row>
    <row r="78886" spans="9:13">
      <c r="I78886" s="51"/>
      <c r="M78886" s="51"/>
    </row>
    <row r="78887" spans="9:13">
      <c r="I78887" s="51"/>
      <c r="M78887" s="51"/>
    </row>
    <row r="78888" spans="9:13">
      <c r="I78888" s="51"/>
      <c r="M78888" s="51"/>
    </row>
    <row r="78889" spans="9:13">
      <c r="I78889" s="51"/>
      <c r="M78889" s="51"/>
    </row>
    <row r="78890" spans="9:13">
      <c r="I78890" s="51"/>
      <c r="M78890" s="51"/>
    </row>
    <row r="78891" spans="9:13">
      <c r="I78891" s="51"/>
      <c r="M78891" s="51"/>
    </row>
    <row r="78892" spans="9:13">
      <c r="I78892" s="51"/>
      <c r="M78892" s="51"/>
    </row>
    <row r="78893" spans="9:13">
      <c r="I78893" s="51"/>
      <c r="M78893" s="51"/>
    </row>
    <row r="78894" spans="9:13">
      <c r="I78894" s="51"/>
      <c r="M78894" s="51"/>
    </row>
    <row r="78895" spans="9:13">
      <c r="I78895" s="51"/>
      <c r="M78895" s="51"/>
    </row>
    <row r="78896" spans="9:13">
      <c r="I78896" s="51"/>
      <c r="M78896" s="51"/>
    </row>
    <row r="78897" spans="9:13">
      <c r="I78897" s="51"/>
      <c r="M78897" s="51"/>
    </row>
    <row r="78898" spans="9:13">
      <c r="I78898" s="51"/>
      <c r="M78898" s="51"/>
    </row>
    <row r="78899" spans="9:13">
      <c r="I78899" s="51"/>
      <c r="M78899" s="51"/>
    </row>
    <row r="78900" spans="9:13">
      <c r="I78900" s="51"/>
      <c r="M78900" s="51"/>
    </row>
    <row r="78901" spans="9:13">
      <c r="I78901" s="51"/>
      <c r="M78901" s="51"/>
    </row>
    <row r="78902" spans="9:13">
      <c r="I78902" s="51"/>
      <c r="M78902" s="51"/>
    </row>
    <row r="78903" spans="9:13">
      <c r="I78903" s="51"/>
      <c r="M78903" s="51"/>
    </row>
    <row r="78904" spans="9:13">
      <c r="I78904" s="51"/>
      <c r="M78904" s="51"/>
    </row>
    <row r="78905" spans="9:13">
      <c r="I78905" s="51"/>
      <c r="M78905" s="51"/>
    </row>
    <row r="78906" spans="9:13">
      <c r="I78906" s="51"/>
      <c r="M78906" s="51"/>
    </row>
    <row r="78907" spans="9:13">
      <c r="I78907" s="51"/>
      <c r="M78907" s="51"/>
    </row>
    <row r="78908" spans="9:13">
      <c r="I78908" s="51"/>
      <c r="M78908" s="51"/>
    </row>
    <row r="78909" spans="9:13">
      <c r="I78909" s="51"/>
      <c r="M78909" s="51"/>
    </row>
    <row r="78910" spans="9:13">
      <c r="I78910" s="51"/>
      <c r="M78910" s="51"/>
    </row>
    <row r="78911" spans="9:13">
      <c r="I78911" s="51"/>
      <c r="M78911" s="51"/>
    </row>
    <row r="78912" spans="9:13">
      <c r="I78912" s="51"/>
      <c r="M78912" s="51"/>
    </row>
    <row r="78913" spans="9:13">
      <c r="I78913" s="51"/>
      <c r="M78913" s="51"/>
    </row>
    <row r="78914" spans="9:13">
      <c r="I78914" s="51"/>
      <c r="M78914" s="51"/>
    </row>
    <row r="78915" spans="9:13">
      <c r="I78915" s="51"/>
      <c r="M78915" s="51"/>
    </row>
    <row r="78916" spans="9:13">
      <c r="I78916" s="51"/>
      <c r="M78916" s="51"/>
    </row>
    <row r="78917" spans="9:13">
      <c r="I78917" s="51"/>
      <c r="M78917" s="51"/>
    </row>
    <row r="78918" spans="9:13">
      <c r="I78918" s="51"/>
      <c r="M78918" s="51"/>
    </row>
    <row r="78919" spans="9:13">
      <c r="I78919" s="51"/>
      <c r="M78919" s="51"/>
    </row>
    <row r="78920" spans="9:13">
      <c r="I78920" s="51"/>
      <c r="M78920" s="51"/>
    </row>
    <row r="78921" spans="9:13">
      <c r="I78921" s="51"/>
      <c r="M78921" s="51"/>
    </row>
    <row r="78922" spans="9:13">
      <c r="I78922" s="51"/>
      <c r="M78922" s="51"/>
    </row>
    <row r="78923" spans="9:13">
      <c r="I78923" s="51"/>
      <c r="M78923" s="51"/>
    </row>
    <row r="78924" spans="9:13">
      <c r="I78924" s="51"/>
      <c r="M78924" s="51"/>
    </row>
    <row r="78925" spans="9:13">
      <c r="I78925" s="51"/>
      <c r="M78925" s="51"/>
    </row>
    <row r="78926" spans="9:13">
      <c r="I78926" s="51"/>
      <c r="M78926" s="51"/>
    </row>
    <row r="78927" spans="9:13">
      <c r="I78927" s="51"/>
      <c r="M78927" s="51"/>
    </row>
    <row r="78928" spans="9:13">
      <c r="I78928" s="51"/>
      <c r="M78928" s="51"/>
    </row>
    <row r="78929" spans="9:13">
      <c r="I78929" s="51"/>
      <c r="M78929" s="51"/>
    </row>
    <row r="78930" spans="9:13">
      <c r="I78930" s="51"/>
      <c r="M78930" s="51"/>
    </row>
    <row r="78931" spans="9:13">
      <c r="I78931" s="51"/>
      <c r="M78931" s="51"/>
    </row>
    <row r="78932" spans="9:13">
      <c r="I78932" s="51"/>
      <c r="M78932" s="51"/>
    </row>
    <row r="78933" spans="9:13">
      <c r="I78933" s="51"/>
      <c r="M78933" s="51"/>
    </row>
    <row r="78934" spans="9:13">
      <c r="I78934" s="51"/>
      <c r="M78934" s="51"/>
    </row>
    <row r="78935" spans="9:13">
      <c r="I78935" s="51"/>
      <c r="M78935" s="51"/>
    </row>
    <row r="78936" spans="9:13">
      <c r="I78936" s="51"/>
      <c r="M78936" s="51"/>
    </row>
    <row r="78937" spans="9:13">
      <c r="I78937" s="51"/>
      <c r="M78937" s="51"/>
    </row>
    <row r="78938" spans="9:13">
      <c r="I78938" s="51"/>
      <c r="M78938" s="51"/>
    </row>
    <row r="78939" spans="9:13">
      <c r="I78939" s="51"/>
      <c r="M78939" s="51"/>
    </row>
    <row r="78940" spans="9:13">
      <c r="I78940" s="51"/>
      <c r="M78940" s="51"/>
    </row>
    <row r="78941" spans="9:13">
      <c r="I78941" s="51"/>
      <c r="M78941" s="51"/>
    </row>
    <row r="78942" spans="9:13">
      <c r="I78942" s="51"/>
      <c r="M78942" s="51"/>
    </row>
    <row r="78943" spans="9:13">
      <c r="I78943" s="51"/>
      <c r="M78943" s="51"/>
    </row>
    <row r="78944" spans="9:13">
      <c r="I78944" s="51"/>
      <c r="M78944" s="51"/>
    </row>
    <row r="78945" spans="9:13">
      <c r="I78945" s="51"/>
      <c r="M78945" s="51"/>
    </row>
    <row r="78946" spans="9:13">
      <c r="I78946" s="51"/>
      <c r="M78946" s="51"/>
    </row>
    <row r="78947" spans="9:13">
      <c r="I78947" s="51"/>
      <c r="M78947" s="51"/>
    </row>
    <row r="78948" spans="9:13">
      <c r="I78948" s="51"/>
      <c r="M78948" s="51"/>
    </row>
    <row r="78949" spans="9:13">
      <c r="I78949" s="51"/>
      <c r="M78949" s="51"/>
    </row>
    <row r="78950" spans="9:13">
      <c r="I78950" s="51"/>
      <c r="M78950" s="51"/>
    </row>
    <row r="78951" spans="9:13">
      <c r="I78951" s="51"/>
      <c r="M78951" s="51"/>
    </row>
    <row r="78952" spans="9:13">
      <c r="I78952" s="51"/>
      <c r="M78952" s="51"/>
    </row>
    <row r="78953" spans="9:13">
      <c r="I78953" s="51"/>
      <c r="M78953" s="51"/>
    </row>
    <row r="78954" spans="9:13">
      <c r="I78954" s="51"/>
      <c r="M78954" s="51"/>
    </row>
    <row r="78955" spans="9:13">
      <c r="I78955" s="51"/>
      <c r="M78955" s="51"/>
    </row>
    <row r="78956" spans="9:13">
      <c r="I78956" s="51"/>
      <c r="M78956" s="51"/>
    </row>
    <row r="78957" spans="9:13">
      <c r="I78957" s="51"/>
      <c r="M78957" s="51"/>
    </row>
    <row r="78958" spans="9:13">
      <c r="I78958" s="51"/>
      <c r="M78958" s="51"/>
    </row>
    <row r="78959" spans="9:13">
      <c r="I78959" s="51"/>
      <c r="M78959" s="51"/>
    </row>
    <row r="78960" spans="9:13">
      <c r="I78960" s="51"/>
      <c r="M78960" s="51"/>
    </row>
    <row r="78961" spans="9:13">
      <c r="I78961" s="51"/>
      <c r="M78961" s="51"/>
    </row>
    <row r="78962" spans="9:13">
      <c r="I78962" s="51"/>
      <c r="M78962" s="51"/>
    </row>
    <row r="78963" spans="9:13">
      <c r="I78963" s="51"/>
      <c r="M78963" s="51"/>
    </row>
    <row r="78964" spans="9:13">
      <c r="I78964" s="51"/>
      <c r="M78964" s="51"/>
    </row>
    <row r="78965" spans="9:13">
      <c r="I78965" s="51"/>
      <c r="M78965" s="51"/>
    </row>
    <row r="78966" spans="9:13">
      <c r="I78966" s="51"/>
      <c r="M78966" s="51"/>
    </row>
    <row r="78967" spans="9:13">
      <c r="I78967" s="51"/>
      <c r="M78967" s="51"/>
    </row>
    <row r="78968" spans="9:13">
      <c r="I78968" s="51"/>
      <c r="M78968" s="51"/>
    </row>
    <row r="78969" spans="9:13">
      <c r="I78969" s="51"/>
      <c r="M78969" s="51"/>
    </row>
    <row r="78970" spans="9:13">
      <c r="I78970" s="51"/>
      <c r="M78970" s="51"/>
    </row>
    <row r="78971" spans="9:13">
      <c r="I78971" s="51"/>
      <c r="M78971" s="51"/>
    </row>
    <row r="78972" spans="9:13">
      <c r="I78972" s="51"/>
      <c r="M78972" s="51"/>
    </row>
    <row r="78973" spans="9:13">
      <c r="I78973" s="51"/>
      <c r="M78973" s="51"/>
    </row>
    <row r="78974" spans="9:13">
      <c r="I78974" s="51"/>
      <c r="M78974" s="51"/>
    </row>
    <row r="78975" spans="9:13">
      <c r="I78975" s="51"/>
      <c r="M78975" s="51"/>
    </row>
    <row r="78976" spans="9:13">
      <c r="I78976" s="51"/>
      <c r="M78976" s="51"/>
    </row>
    <row r="78977" spans="9:13">
      <c r="I78977" s="51"/>
      <c r="M78977" s="51"/>
    </row>
    <row r="78978" spans="9:13">
      <c r="I78978" s="51"/>
      <c r="M78978" s="51"/>
    </row>
    <row r="78979" spans="9:13">
      <c r="I78979" s="51"/>
      <c r="M78979" s="51"/>
    </row>
    <row r="78980" spans="9:13">
      <c r="I78980" s="51"/>
      <c r="M78980" s="51"/>
    </row>
    <row r="78981" spans="9:13">
      <c r="I78981" s="51"/>
      <c r="M78981" s="51"/>
    </row>
    <row r="78982" spans="9:13">
      <c r="I78982" s="51"/>
      <c r="M78982" s="51"/>
    </row>
    <row r="78983" spans="9:13">
      <c r="I78983" s="51"/>
      <c r="M78983" s="51"/>
    </row>
    <row r="78984" spans="9:13">
      <c r="I78984" s="51"/>
      <c r="M78984" s="51"/>
    </row>
    <row r="78985" spans="9:13">
      <c r="I78985" s="51"/>
      <c r="M78985" s="51"/>
    </row>
    <row r="78986" spans="9:13">
      <c r="I78986" s="51"/>
      <c r="M78986" s="51"/>
    </row>
    <row r="78987" spans="9:13">
      <c r="I78987" s="51"/>
      <c r="M78987" s="51"/>
    </row>
    <row r="78988" spans="9:13">
      <c r="I78988" s="51"/>
      <c r="M78988" s="51"/>
    </row>
    <row r="78989" spans="9:13">
      <c r="I78989" s="51"/>
      <c r="M78989" s="51"/>
    </row>
    <row r="78990" spans="9:13">
      <c r="I78990" s="51"/>
      <c r="M78990" s="51"/>
    </row>
    <row r="78991" spans="9:13">
      <c r="I78991" s="51"/>
      <c r="M78991" s="51"/>
    </row>
    <row r="78992" spans="9:13">
      <c r="I78992" s="51"/>
      <c r="M78992" s="51"/>
    </row>
    <row r="78993" spans="9:13">
      <c r="I78993" s="51"/>
      <c r="M78993" s="51"/>
    </row>
    <row r="78994" spans="9:13">
      <c r="I78994" s="51"/>
      <c r="M78994" s="51"/>
    </row>
    <row r="78995" spans="9:13">
      <c r="I78995" s="51"/>
      <c r="M78995" s="51"/>
    </row>
    <row r="78996" spans="9:13">
      <c r="I78996" s="51"/>
      <c r="M78996" s="51"/>
    </row>
    <row r="78997" spans="9:13">
      <c r="I78997" s="51"/>
      <c r="M78997" s="51"/>
    </row>
    <row r="78998" spans="9:13">
      <c r="I78998" s="51"/>
      <c r="M78998" s="51"/>
    </row>
    <row r="78999" spans="9:13">
      <c r="I78999" s="51"/>
      <c r="M78999" s="51"/>
    </row>
    <row r="79000" spans="9:13">
      <c r="I79000" s="51"/>
      <c r="M79000" s="51"/>
    </row>
    <row r="79001" spans="9:13">
      <c r="I79001" s="51"/>
      <c r="M79001" s="51"/>
    </row>
    <row r="79002" spans="9:13">
      <c r="I79002" s="51"/>
      <c r="M79002" s="51"/>
    </row>
    <row r="79003" spans="9:13">
      <c r="I79003" s="51"/>
      <c r="M79003" s="51"/>
    </row>
    <row r="79004" spans="9:13">
      <c r="I79004" s="51"/>
      <c r="M79004" s="51"/>
    </row>
    <row r="79005" spans="9:13">
      <c r="I79005" s="51"/>
      <c r="M79005" s="51"/>
    </row>
    <row r="79006" spans="9:13">
      <c r="I79006" s="51"/>
      <c r="M79006" s="51"/>
    </row>
    <row r="79007" spans="9:13">
      <c r="I79007" s="51"/>
      <c r="M79007" s="51"/>
    </row>
    <row r="79008" spans="9:13">
      <c r="I79008" s="51"/>
      <c r="M79008" s="51"/>
    </row>
    <row r="79009" spans="9:13">
      <c r="I79009" s="51"/>
      <c r="M79009" s="51"/>
    </row>
    <row r="79010" spans="9:13">
      <c r="I79010" s="51"/>
      <c r="M79010" s="51"/>
    </row>
    <row r="79011" spans="9:13">
      <c r="I79011" s="51"/>
      <c r="M79011" s="51"/>
    </row>
    <row r="79012" spans="9:13">
      <c r="I79012" s="51"/>
      <c r="M79012" s="51"/>
    </row>
    <row r="79013" spans="9:13">
      <c r="I79013" s="51"/>
      <c r="M79013" s="51"/>
    </row>
    <row r="79014" spans="9:13">
      <c r="I79014" s="51"/>
      <c r="M79014" s="51"/>
    </row>
    <row r="79015" spans="9:13">
      <c r="I79015" s="51"/>
      <c r="M79015" s="51"/>
    </row>
    <row r="79016" spans="9:13">
      <c r="I79016" s="51"/>
      <c r="M79016" s="51"/>
    </row>
    <row r="79017" spans="9:13">
      <c r="I79017" s="51"/>
      <c r="M79017" s="51"/>
    </row>
    <row r="79018" spans="9:13">
      <c r="I79018" s="51"/>
      <c r="M79018" s="51"/>
    </row>
    <row r="79019" spans="9:13">
      <c r="I79019" s="51"/>
      <c r="M79019" s="51"/>
    </row>
    <row r="79020" spans="9:13">
      <c r="I79020" s="51"/>
      <c r="M79020" s="51"/>
    </row>
    <row r="79021" spans="9:13">
      <c r="I79021" s="51"/>
      <c r="M79021" s="51"/>
    </row>
    <row r="79022" spans="9:13">
      <c r="I79022" s="51"/>
      <c r="M79022" s="51"/>
    </row>
    <row r="79023" spans="9:13">
      <c r="I79023" s="51"/>
      <c r="M79023" s="51"/>
    </row>
    <row r="79024" spans="9:13">
      <c r="I79024" s="51"/>
      <c r="M79024" s="51"/>
    </row>
    <row r="79025" spans="9:13">
      <c r="I79025" s="51"/>
      <c r="M79025" s="51"/>
    </row>
    <row r="79026" spans="9:13">
      <c r="I79026" s="51"/>
      <c r="M79026" s="51"/>
    </row>
    <row r="79027" spans="9:13">
      <c r="I79027" s="51"/>
      <c r="M79027" s="51"/>
    </row>
    <row r="79028" spans="9:13">
      <c r="I79028" s="51"/>
      <c r="M79028" s="51"/>
    </row>
    <row r="79029" spans="9:13">
      <c r="I79029" s="51"/>
      <c r="M79029" s="51"/>
    </row>
    <row r="79030" spans="9:13">
      <c r="I79030" s="51"/>
      <c r="M79030" s="51"/>
    </row>
    <row r="79031" spans="9:13">
      <c r="I79031" s="51"/>
      <c r="M79031" s="51"/>
    </row>
    <row r="79032" spans="9:13">
      <c r="I79032" s="51"/>
      <c r="M79032" s="51"/>
    </row>
    <row r="79033" spans="9:13">
      <c r="I79033" s="51"/>
      <c r="M79033" s="51"/>
    </row>
    <row r="79034" spans="9:13">
      <c r="I79034" s="51"/>
      <c r="M79034" s="51"/>
    </row>
    <row r="79035" spans="9:13">
      <c r="I79035" s="51"/>
      <c r="M79035" s="51"/>
    </row>
    <row r="79036" spans="9:13">
      <c r="I79036" s="51"/>
      <c r="M79036" s="51"/>
    </row>
    <row r="79037" spans="9:13">
      <c r="I79037" s="51"/>
      <c r="M79037" s="51"/>
    </row>
    <row r="79038" spans="9:13">
      <c r="I79038" s="51"/>
      <c r="M79038" s="51"/>
    </row>
    <row r="79039" spans="9:13">
      <c r="I79039" s="51"/>
      <c r="M79039" s="51"/>
    </row>
    <row r="79040" spans="9:13">
      <c r="I79040" s="51"/>
      <c r="M79040" s="51"/>
    </row>
    <row r="79041" spans="9:13">
      <c r="I79041" s="51"/>
      <c r="M79041" s="51"/>
    </row>
    <row r="79042" spans="9:13">
      <c r="I79042" s="51"/>
      <c r="M79042" s="51"/>
    </row>
    <row r="79043" spans="9:13">
      <c r="I79043" s="51"/>
      <c r="M79043" s="51"/>
    </row>
    <row r="79044" spans="9:13">
      <c r="I79044" s="51"/>
      <c r="M79044" s="51"/>
    </row>
    <row r="79045" spans="9:13">
      <c r="I79045" s="51"/>
      <c r="M79045" s="51"/>
    </row>
    <row r="79046" spans="9:13">
      <c r="I79046" s="51"/>
      <c r="M79046" s="51"/>
    </row>
    <row r="79047" spans="9:13">
      <c r="I79047" s="51"/>
      <c r="M79047" s="51"/>
    </row>
    <row r="79048" spans="9:13">
      <c r="I79048" s="51"/>
      <c r="M79048" s="51"/>
    </row>
    <row r="79049" spans="9:13">
      <c r="I79049" s="51"/>
      <c r="M79049" s="51"/>
    </row>
    <row r="79050" spans="9:13">
      <c r="I79050" s="51"/>
      <c r="M79050" s="51"/>
    </row>
    <row r="79051" spans="9:13">
      <c r="I79051" s="51"/>
      <c r="M79051" s="51"/>
    </row>
    <row r="79052" spans="9:13">
      <c r="I79052" s="51"/>
      <c r="M79052" s="51"/>
    </row>
    <row r="79053" spans="9:13">
      <c r="I79053" s="51"/>
      <c r="M79053" s="51"/>
    </row>
    <row r="79054" spans="9:13">
      <c r="I79054" s="51"/>
      <c r="M79054" s="51"/>
    </row>
    <row r="79055" spans="9:13">
      <c r="I79055" s="51"/>
      <c r="M79055" s="51"/>
    </row>
    <row r="79056" spans="9:13">
      <c r="I79056" s="51"/>
      <c r="M79056" s="51"/>
    </row>
    <row r="79057" spans="9:13">
      <c r="I79057" s="51"/>
      <c r="M79057" s="51"/>
    </row>
  </sheetData>
  <mergeCells count="11">
    <mergeCell ref="A1:A2"/>
    <mergeCell ref="B1:B2"/>
    <mergeCell ref="C1:E1"/>
    <mergeCell ref="F1:F2"/>
    <mergeCell ref="G1:G2"/>
    <mergeCell ref="U1:U2"/>
    <mergeCell ref="H1:H2"/>
    <mergeCell ref="I1:Q1"/>
    <mergeCell ref="R1:R2"/>
    <mergeCell ref="S1:S2"/>
    <mergeCell ref="T1:T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D945-62BC-49A1-BA98-62D9FCE565A4}">
  <dimension ref="A1:M34"/>
  <sheetViews>
    <sheetView workbookViewId="0">
      <selection activeCell="B34" sqref="B34"/>
    </sheetView>
  </sheetViews>
  <sheetFormatPr defaultRowHeight="15"/>
  <cols>
    <col min="1" max="1" width="48.42578125" bestFit="1" customWidth="1"/>
    <col min="2" max="2" width="16.28515625" bestFit="1" customWidth="1"/>
    <col min="3" max="10" width="12" bestFit="1" customWidth="1"/>
    <col min="11" max="11" width="11" bestFit="1" customWidth="1"/>
    <col min="12" max="14" width="12" bestFit="1" customWidth="1"/>
    <col min="15" max="24" width="15.7109375" bestFit="1" customWidth="1"/>
    <col min="25" max="26" width="14.28515625" bestFit="1" customWidth="1"/>
    <col min="27" max="27" width="12" bestFit="1" customWidth="1"/>
  </cols>
  <sheetData>
    <row r="1" spans="1:13">
      <c r="B1">
        <v>1</v>
      </c>
      <c r="C1">
        <v>2</v>
      </c>
      <c r="D1">
        <v>3</v>
      </c>
      <c r="E1">
        <v>4</v>
      </c>
      <c r="F1">
        <v>5</v>
      </c>
      <c r="G1">
        <v>6</v>
      </c>
      <c r="H1">
        <v>7</v>
      </c>
      <c r="I1">
        <v>8</v>
      </c>
      <c r="J1">
        <v>9</v>
      </c>
      <c r="K1">
        <v>10</v>
      </c>
      <c r="L1">
        <v>11</v>
      </c>
      <c r="M1">
        <v>12</v>
      </c>
    </row>
    <row r="2" spans="1:13">
      <c r="A2" t="s">
        <v>237</v>
      </c>
      <c r="B2">
        <f>INDEX('2024 Demand'!$U$14:$U$25,MATCH(B1,'2024 Demand'!$V$14:$V$25,0),1)/SUM('2024 Demand'!$U$14:$U$25)</f>
        <v>9.1215685155442761E-2</v>
      </c>
      <c r="C2">
        <f>INDEX('2024 Demand'!$U$14:$U$25,MATCH(C1,'2024 Demand'!$V$14:$V$25,0),1)/SUM('2024 Demand'!$U$14:$U$25)</f>
        <v>7.9212039003235035E-2</v>
      </c>
      <c r="D2">
        <f>INDEX('2024 Demand'!$U$14:$U$25,MATCH(D1,'2024 Demand'!$V$14:$V$25,0),1)/SUM('2024 Demand'!$U$14:$U$25)</f>
        <v>8.3034502129062368E-2</v>
      </c>
      <c r="E2">
        <f>INDEX('2024 Demand'!$U$14:$U$25,MATCH(E1,'2024 Demand'!$V$14:$V$25,0),1)/SUM('2024 Demand'!$U$14:$U$25)</f>
        <v>7.3825179803057236E-2</v>
      </c>
      <c r="F2">
        <f>INDEX('2024 Demand'!$U$14:$U$25,MATCH(F1,'2024 Demand'!$V$14:$V$25,0),1)/SUM('2024 Demand'!$U$14:$U$25)</f>
        <v>7.6241062375183521E-2</v>
      </c>
      <c r="G2">
        <f>INDEX('2024 Demand'!$U$14:$U$25,MATCH(G1,'2024 Demand'!$V$14:$V$25,0),1)/SUM('2024 Demand'!$U$14:$U$25)</f>
        <v>7.9385526040844021E-2</v>
      </c>
      <c r="H2">
        <f>INDEX('2024 Demand'!$U$14:$U$25,MATCH(H1,'2024 Demand'!$V$14:$V$25,0),1)/SUM('2024 Demand'!$U$14:$U$25)</f>
        <v>9.1296565191190449E-2</v>
      </c>
      <c r="I2">
        <f>INDEX('2024 Demand'!$U$14:$U$25,MATCH(I1,'2024 Demand'!$V$14:$V$25,0),1)/SUM('2024 Demand'!$U$14:$U$25)</f>
        <v>9.8451947171878509E-2</v>
      </c>
      <c r="J2">
        <f>INDEX('2024 Demand'!$U$14:$U$25,MATCH(J1,'2024 Demand'!$V$14:$V$25,0),1)/SUM('2024 Demand'!$U$14:$U$25)</f>
        <v>8.4992309159478044E-2</v>
      </c>
      <c r="K2">
        <f>INDEX('2024 Demand'!$U$14:$U$25,MATCH(K1,'2024 Demand'!$V$14:$V$25,0),1)/SUM('2024 Demand'!$U$14:$U$25)</f>
        <v>7.737870288503719E-2</v>
      </c>
      <c r="L2">
        <f>INDEX('2024 Demand'!$U$14:$U$25,MATCH(L1,'2024 Demand'!$V$14:$V$25,0),1)/SUM('2024 Demand'!$U$14:$U$25)</f>
        <v>7.7148090851000869E-2</v>
      </c>
      <c r="M2">
        <f>INDEX('2024 Demand'!$U$14:$U$25,MATCH(M1,'2024 Demand'!$V$14:$V$25,0),1)/SUM('2024 Demand'!$U$14:$U$25)</f>
        <v>8.7818390234590052E-2</v>
      </c>
    </row>
    <row r="3" spans="1:13">
      <c r="A3" t="s">
        <v>238</v>
      </c>
      <c r="B3" s="52">
        <f>B33</f>
        <v>8.2124046200292539E-2</v>
      </c>
      <c r="C3" s="52">
        <f t="shared" ref="C3:M3" si="0">C33</f>
        <v>8.0882935721645399E-2</v>
      </c>
      <c r="D3" s="52">
        <f t="shared" si="0"/>
        <v>7.9766116423007918E-2</v>
      </c>
      <c r="E3" s="52">
        <f t="shared" si="0"/>
        <v>7.6042784987066514E-2</v>
      </c>
      <c r="F3" s="52">
        <f t="shared" si="0"/>
        <v>7.6031977058370018E-2</v>
      </c>
      <c r="G3" s="52">
        <f t="shared" si="0"/>
        <v>8.5078213377333609E-2</v>
      </c>
      <c r="H3" s="52">
        <f t="shared" si="0"/>
        <v>9.7869396989631596E-2</v>
      </c>
      <c r="I3" s="52">
        <f t="shared" si="0"/>
        <v>0.1040893599544626</v>
      </c>
      <c r="J3" s="52">
        <f t="shared" si="0"/>
        <v>8.3010296353404858E-2</v>
      </c>
      <c r="K3" s="52">
        <f t="shared" si="0"/>
        <v>7.7107365963670946E-2</v>
      </c>
      <c r="L3" s="52">
        <f t="shared" si="0"/>
        <v>7.9364421739788304E-2</v>
      </c>
      <c r="M3" s="52">
        <f t="shared" si="0"/>
        <v>7.86330852313257E-2</v>
      </c>
    </row>
    <row r="4" spans="1:13">
      <c r="A4" t="s">
        <v>239</v>
      </c>
      <c r="B4" s="39">
        <f>B2/B3</f>
        <v>1.1107061740842212</v>
      </c>
      <c r="C4" s="39">
        <f t="shared" ref="C4:M4" si="1">C2/C3</f>
        <v>0.97934178942069228</v>
      </c>
      <c r="D4" s="39">
        <f t="shared" si="1"/>
        <v>1.0409746124372141</v>
      </c>
      <c r="E4" s="39">
        <f t="shared" si="1"/>
        <v>0.97083740180759492</v>
      </c>
      <c r="F4" s="39">
        <f t="shared" si="1"/>
        <v>1.0027499655395387</v>
      </c>
      <c r="G4" s="39">
        <f t="shared" si="1"/>
        <v>0.93308877666199064</v>
      </c>
      <c r="H4" s="39">
        <f t="shared" si="1"/>
        <v>0.93284078577558338</v>
      </c>
      <c r="I4" s="39">
        <f t="shared" si="1"/>
        <v>0.94584064322183969</v>
      </c>
      <c r="J4" s="39">
        <f t="shared" si="1"/>
        <v>1.023876710397889</v>
      </c>
      <c r="K4" s="39">
        <f t="shared" si="1"/>
        <v>1.0035189494281789</v>
      </c>
      <c r="L4" s="39">
        <f t="shared" si="1"/>
        <v>0.97207399940424055</v>
      </c>
      <c r="M4" s="39">
        <f t="shared" si="1"/>
        <v>1.1168122168453989</v>
      </c>
    </row>
    <row r="7" spans="1:13">
      <c r="A7" t="s">
        <v>19</v>
      </c>
      <c r="B7">
        <v>1</v>
      </c>
      <c r="C7">
        <v>2</v>
      </c>
      <c r="D7">
        <v>3</v>
      </c>
      <c r="E7">
        <v>4</v>
      </c>
      <c r="F7">
        <v>5</v>
      </c>
      <c r="G7">
        <v>6</v>
      </c>
      <c r="H7">
        <v>7</v>
      </c>
      <c r="I7">
        <v>8</v>
      </c>
      <c r="J7">
        <v>9</v>
      </c>
      <c r="K7">
        <v>10</v>
      </c>
      <c r="L7">
        <v>11</v>
      </c>
      <c r="M7">
        <v>12</v>
      </c>
    </row>
    <row r="8" spans="1:13">
      <c r="A8" t="s">
        <v>27</v>
      </c>
      <c r="B8" s="10">
        <f>SUM(INDEX('Source Data'!$F$243:$AC$254,MATCH('Calibration Calcs'!B$7,'Source Data'!$E$243:$E$254,0),MATCH('Calibration Calcs'!$A8,Hour,0)),INDEX('Source Data'!$F$255:$AC$266,MATCH('Calibration Calcs'!B$7,'Source Data'!$E$255:$E$266,0),MATCH('Calibration Calcs'!$A8,Hour,0)))/1000</f>
        <v>1541000</v>
      </c>
      <c r="C8" s="10">
        <f>SUM(INDEX('Source Data'!$F$243:$AC$254,MATCH('Calibration Calcs'!C$7,'Source Data'!$E$243:$E$254,0),MATCH('Calibration Calcs'!$A8,Hour,0)),INDEX('Source Data'!$F$255:$AC$266,MATCH('Calibration Calcs'!C$7,'Source Data'!$E$255:$E$266,0),MATCH('Calibration Calcs'!$A8,Hour,0)))/1000</f>
        <v>1526000</v>
      </c>
      <c r="D8" s="10">
        <f>SUM(INDEX('Source Data'!$F$243:$AC$254,MATCH('Calibration Calcs'!D$7,'Source Data'!$E$243:$E$254,0),MATCH('Calibration Calcs'!$A8,Hour,0)),INDEX('Source Data'!$F$255:$AC$266,MATCH('Calibration Calcs'!D$7,'Source Data'!$E$255:$E$266,0),MATCH('Calibration Calcs'!$A8,Hour,0)))/1000</f>
        <v>1512000</v>
      </c>
      <c r="E8" s="10">
        <f>SUM(INDEX('Source Data'!$F$243:$AC$254,MATCH('Calibration Calcs'!E$7,'Source Data'!$E$243:$E$254,0),MATCH('Calibration Calcs'!$A8,Hour,0)),INDEX('Source Data'!$F$255:$AC$266,MATCH('Calibration Calcs'!E$7,'Source Data'!$E$255:$E$266,0),MATCH('Calibration Calcs'!$A8,Hour,0)))/1000</f>
        <v>1443000</v>
      </c>
      <c r="F8" s="10">
        <f>SUM(INDEX('Source Data'!$F$243:$AC$254,MATCH('Calibration Calcs'!F$7,'Source Data'!$E$243:$E$254,0),MATCH('Calibration Calcs'!$A8,Hour,0)),INDEX('Source Data'!$F$255:$AC$266,MATCH('Calibration Calcs'!F$7,'Source Data'!$E$255:$E$266,0),MATCH('Calibration Calcs'!$A8,Hour,0)))/1000</f>
        <v>1439000</v>
      </c>
      <c r="G8" s="10">
        <f>SUM(INDEX('Source Data'!$F$243:$AC$254,MATCH('Calibration Calcs'!G$7,'Source Data'!$E$243:$E$254,0),MATCH('Calibration Calcs'!$A8,Hour,0)),INDEX('Source Data'!$F$255:$AC$266,MATCH('Calibration Calcs'!G$7,'Source Data'!$E$255:$E$266,0),MATCH('Calibration Calcs'!$A8,Hour,0)))/1000</f>
        <v>1546000</v>
      </c>
      <c r="H8" s="10">
        <f>SUM(INDEX('Source Data'!$F$243:$AC$254,MATCH('Calibration Calcs'!H$7,'Source Data'!$E$243:$E$254,0),MATCH('Calibration Calcs'!$A8,Hour,0)),INDEX('Source Data'!$F$255:$AC$266,MATCH('Calibration Calcs'!H$7,'Source Data'!$E$255:$E$266,0),MATCH('Calibration Calcs'!$A8,Hour,0)))/1000</f>
        <v>1780000</v>
      </c>
      <c r="I8" s="10">
        <f>SUM(INDEX('Source Data'!$F$243:$AC$254,MATCH('Calibration Calcs'!I$7,'Source Data'!$E$243:$E$254,0),MATCH('Calibration Calcs'!$A8,Hour,0)),INDEX('Source Data'!$F$255:$AC$266,MATCH('Calibration Calcs'!I$7,'Source Data'!$E$255:$E$266,0),MATCH('Calibration Calcs'!$A8,Hour,0)))/1000</f>
        <v>1870000</v>
      </c>
      <c r="J8" s="10">
        <f>SUM(INDEX('Source Data'!$F$243:$AC$254,MATCH('Calibration Calcs'!J$7,'Source Data'!$E$243:$E$254,0),MATCH('Calibration Calcs'!$A8,Hour,0)),INDEX('Source Data'!$F$255:$AC$266,MATCH('Calibration Calcs'!J$7,'Source Data'!$E$255:$E$266,0),MATCH('Calibration Calcs'!$A8,Hour,0)))/1000</f>
        <v>1529000</v>
      </c>
      <c r="K8" s="10">
        <f>SUM(INDEX('Source Data'!$F$243:$AC$254,MATCH('Calibration Calcs'!K$7,'Source Data'!$E$243:$E$254,0),MATCH('Calibration Calcs'!$A8,Hour,0)),INDEX('Source Data'!$F$255:$AC$266,MATCH('Calibration Calcs'!K$7,'Source Data'!$E$255:$E$266,0),MATCH('Calibration Calcs'!$A8,Hour,0)))/1000</f>
        <v>1459000</v>
      </c>
      <c r="L8" s="10">
        <f>SUM(INDEX('Source Data'!$F$243:$AC$254,MATCH('Calibration Calcs'!L$7,'Source Data'!$E$243:$E$254,0),MATCH('Calibration Calcs'!$A8,Hour,0)),INDEX('Source Data'!$F$255:$AC$266,MATCH('Calibration Calcs'!L$7,'Source Data'!$E$255:$E$266,0),MATCH('Calibration Calcs'!$A8,Hour,0)))/1000</f>
        <v>1500000</v>
      </c>
      <c r="M8" s="10">
        <f>SUM(INDEX('Source Data'!$F$243:$AC$254,MATCH('Calibration Calcs'!M$7,'Source Data'!$E$243:$E$254,0),MATCH('Calibration Calcs'!$A8,Hour,0)),INDEX('Source Data'!$F$255:$AC$266,MATCH('Calibration Calcs'!M$7,'Source Data'!$E$255:$E$266,0),MATCH('Calibration Calcs'!$A8,Hour,0)))/1000</f>
        <v>1468000</v>
      </c>
    </row>
    <row r="9" spans="1:13">
      <c r="A9" t="s">
        <v>28</v>
      </c>
      <c r="B9" s="10">
        <f>SUM(INDEX('Source Data'!$F$243:$AC$254,MATCH('Calibration Calcs'!B$7,'Source Data'!$E$243:$E$254,0),MATCH('Calibration Calcs'!$A9,Hour,0)),INDEX('Source Data'!$F$255:$AC$266,MATCH('Calibration Calcs'!B$7,'Source Data'!$E$255:$E$266,0),MATCH('Calibration Calcs'!$A9,Hour,0)))/1000</f>
        <v>1493000</v>
      </c>
      <c r="C9" s="10">
        <f>SUM(INDEX('Source Data'!$F$243:$AC$254,MATCH('Calibration Calcs'!C$7,'Source Data'!$E$243:$E$254,0),MATCH('Calibration Calcs'!$A9,Hour,0)),INDEX('Source Data'!$F$255:$AC$266,MATCH('Calibration Calcs'!C$7,'Source Data'!$E$255:$E$266,0),MATCH('Calibration Calcs'!$A9,Hour,0)))/1000</f>
        <v>1478000</v>
      </c>
      <c r="D9" s="10">
        <f>SUM(INDEX('Source Data'!$F$243:$AC$254,MATCH('Calibration Calcs'!D$7,'Source Data'!$E$243:$E$254,0),MATCH('Calibration Calcs'!$A9,Hour,0)),INDEX('Source Data'!$F$255:$AC$266,MATCH('Calibration Calcs'!D$7,'Source Data'!$E$255:$E$266,0),MATCH('Calibration Calcs'!$A9,Hour,0)))/1000</f>
        <v>1463000</v>
      </c>
      <c r="E9" s="10">
        <f>SUM(INDEX('Source Data'!$F$243:$AC$254,MATCH('Calibration Calcs'!E$7,'Source Data'!$E$243:$E$254,0),MATCH('Calibration Calcs'!$A9,Hour,0)),INDEX('Source Data'!$F$255:$AC$266,MATCH('Calibration Calcs'!E$7,'Source Data'!$E$255:$E$266,0),MATCH('Calibration Calcs'!$A9,Hour,0)))/1000</f>
        <v>1397000</v>
      </c>
      <c r="F9" s="10">
        <f>SUM(INDEX('Source Data'!$F$243:$AC$254,MATCH('Calibration Calcs'!F$7,'Source Data'!$E$243:$E$254,0),MATCH('Calibration Calcs'!$A9,Hour,0)),INDEX('Source Data'!$F$255:$AC$266,MATCH('Calibration Calcs'!F$7,'Source Data'!$E$255:$E$266,0),MATCH('Calibration Calcs'!$A9,Hour,0)))/1000</f>
        <v>1395000</v>
      </c>
      <c r="G9" s="10">
        <f>SUM(INDEX('Source Data'!$F$243:$AC$254,MATCH('Calibration Calcs'!G$7,'Source Data'!$E$243:$E$254,0),MATCH('Calibration Calcs'!$A9,Hour,0)),INDEX('Source Data'!$F$255:$AC$266,MATCH('Calibration Calcs'!G$7,'Source Data'!$E$255:$E$266,0),MATCH('Calibration Calcs'!$A9,Hour,0)))/1000</f>
        <v>1496000</v>
      </c>
      <c r="H9" s="10">
        <f>SUM(INDEX('Source Data'!$F$243:$AC$254,MATCH('Calibration Calcs'!H$7,'Source Data'!$E$243:$E$254,0),MATCH('Calibration Calcs'!$A9,Hour,0)),INDEX('Source Data'!$F$255:$AC$266,MATCH('Calibration Calcs'!H$7,'Source Data'!$E$255:$E$266,0),MATCH('Calibration Calcs'!$A9,Hour,0)))/1000</f>
        <v>1704000</v>
      </c>
      <c r="I9" s="10">
        <f>SUM(INDEX('Source Data'!$F$243:$AC$254,MATCH('Calibration Calcs'!I$7,'Source Data'!$E$243:$E$254,0),MATCH('Calibration Calcs'!$A9,Hour,0)),INDEX('Source Data'!$F$255:$AC$266,MATCH('Calibration Calcs'!I$7,'Source Data'!$E$255:$E$266,0),MATCH('Calibration Calcs'!$A9,Hour,0)))/1000</f>
        <v>1792000</v>
      </c>
      <c r="J9" s="10">
        <f>SUM(INDEX('Source Data'!$F$243:$AC$254,MATCH('Calibration Calcs'!J$7,'Source Data'!$E$243:$E$254,0),MATCH('Calibration Calcs'!$A9,Hour,0)),INDEX('Source Data'!$F$255:$AC$266,MATCH('Calibration Calcs'!J$7,'Source Data'!$E$255:$E$266,0),MATCH('Calibration Calcs'!$A9,Hour,0)))/1000</f>
        <v>1478000</v>
      </c>
      <c r="K9" s="10">
        <f>SUM(INDEX('Source Data'!$F$243:$AC$254,MATCH('Calibration Calcs'!K$7,'Source Data'!$E$243:$E$254,0),MATCH('Calibration Calcs'!$A9,Hour,0)),INDEX('Source Data'!$F$255:$AC$266,MATCH('Calibration Calcs'!K$7,'Source Data'!$E$255:$E$266,0),MATCH('Calibration Calcs'!$A9,Hour,0)))/1000</f>
        <v>1414000</v>
      </c>
      <c r="L9" s="10">
        <f>SUM(INDEX('Source Data'!$F$243:$AC$254,MATCH('Calibration Calcs'!L$7,'Source Data'!$E$243:$E$254,0),MATCH('Calibration Calcs'!$A9,Hour,0)),INDEX('Source Data'!$F$255:$AC$266,MATCH('Calibration Calcs'!L$7,'Source Data'!$E$255:$E$266,0),MATCH('Calibration Calcs'!$A9,Hour,0)))/1000</f>
        <v>1453000</v>
      </c>
      <c r="M9" s="10">
        <f>SUM(INDEX('Source Data'!$F$243:$AC$254,MATCH('Calibration Calcs'!M$7,'Source Data'!$E$243:$E$254,0),MATCH('Calibration Calcs'!$A9,Hour,0)),INDEX('Source Data'!$F$255:$AC$266,MATCH('Calibration Calcs'!M$7,'Source Data'!$E$255:$E$266,0),MATCH('Calibration Calcs'!$A9,Hour,0)))/1000</f>
        <v>1420000</v>
      </c>
    </row>
    <row r="10" spans="1:13">
      <c r="A10" t="s">
        <v>29</v>
      </c>
      <c r="B10" s="10">
        <f>SUM(INDEX('Source Data'!$F$243:$AC$254,MATCH('Calibration Calcs'!B$7,'Source Data'!$E$243:$E$254,0),MATCH('Calibration Calcs'!$A10,Hour,0)),INDEX('Source Data'!$F$255:$AC$266,MATCH('Calibration Calcs'!B$7,'Source Data'!$E$255:$E$266,0),MATCH('Calibration Calcs'!$A10,Hour,0)))/1000</f>
        <v>1469000</v>
      </c>
      <c r="C10" s="10">
        <f>SUM(INDEX('Source Data'!$F$243:$AC$254,MATCH('Calibration Calcs'!C$7,'Source Data'!$E$243:$E$254,0),MATCH('Calibration Calcs'!$A10,Hour,0)),INDEX('Source Data'!$F$255:$AC$266,MATCH('Calibration Calcs'!C$7,'Source Data'!$E$255:$E$266,0),MATCH('Calibration Calcs'!$A10,Hour,0)))/1000</f>
        <v>1455000</v>
      </c>
      <c r="D10" s="10">
        <f>SUM(INDEX('Source Data'!$F$243:$AC$254,MATCH('Calibration Calcs'!D$7,'Source Data'!$E$243:$E$254,0),MATCH('Calibration Calcs'!$A10,Hour,0)),INDEX('Source Data'!$F$255:$AC$266,MATCH('Calibration Calcs'!D$7,'Source Data'!$E$255:$E$266,0),MATCH('Calibration Calcs'!$A10,Hour,0)))/1000</f>
        <v>1443000</v>
      </c>
      <c r="E10" s="10">
        <f>SUM(INDEX('Source Data'!$F$243:$AC$254,MATCH('Calibration Calcs'!E$7,'Source Data'!$E$243:$E$254,0),MATCH('Calibration Calcs'!$A10,Hour,0)),INDEX('Source Data'!$F$255:$AC$266,MATCH('Calibration Calcs'!E$7,'Source Data'!$E$255:$E$266,0),MATCH('Calibration Calcs'!$A10,Hour,0)))/1000</f>
        <v>1379000</v>
      </c>
      <c r="F10" s="10">
        <f>SUM(INDEX('Source Data'!$F$243:$AC$254,MATCH('Calibration Calcs'!F$7,'Source Data'!$E$243:$E$254,0),MATCH('Calibration Calcs'!$A10,Hour,0)),INDEX('Source Data'!$F$255:$AC$266,MATCH('Calibration Calcs'!F$7,'Source Data'!$E$255:$E$266,0),MATCH('Calibration Calcs'!$A10,Hour,0)))/1000</f>
        <v>1376000</v>
      </c>
      <c r="G10" s="10">
        <f>SUM(INDEX('Source Data'!$F$243:$AC$254,MATCH('Calibration Calcs'!G$7,'Source Data'!$E$243:$E$254,0),MATCH('Calibration Calcs'!$A10,Hour,0)),INDEX('Source Data'!$F$255:$AC$266,MATCH('Calibration Calcs'!G$7,'Source Data'!$E$255:$E$266,0),MATCH('Calibration Calcs'!$A10,Hour,0)))/1000</f>
        <v>1474000</v>
      </c>
      <c r="H10" s="10">
        <f>SUM(INDEX('Source Data'!$F$243:$AC$254,MATCH('Calibration Calcs'!H$7,'Source Data'!$E$243:$E$254,0),MATCH('Calibration Calcs'!$A10,Hour,0)),INDEX('Source Data'!$F$255:$AC$266,MATCH('Calibration Calcs'!H$7,'Source Data'!$E$255:$E$266,0),MATCH('Calibration Calcs'!$A10,Hour,0)))/1000</f>
        <v>1674000</v>
      </c>
      <c r="I10" s="10">
        <f>SUM(INDEX('Source Data'!$F$243:$AC$254,MATCH('Calibration Calcs'!I$7,'Source Data'!$E$243:$E$254,0),MATCH('Calibration Calcs'!$A10,Hour,0)),INDEX('Source Data'!$F$255:$AC$266,MATCH('Calibration Calcs'!I$7,'Source Data'!$E$255:$E$266,0),MATCH('Calibration Calcs'!$A10,Hour,0)))/1000</f>
        <v>1762000</v>
      </c>
      <c r="J10" s="10">
        <f>SUM(INDEX('Source Data'!$F$243:$AC$254,MATCH('Calibration Calcs'!J$7,'Source Data'!$E$243:$E$254,0),MATCH('Calibration Calcs'!$A10,Hour,0)),INDEX('Source Data'!$F$255:$AC$266,MATCH('Calibration Calcs'!J$7,'Source Data'!$E$255:$E$266,0),MATCH('Calibration Calcs'!$A10,Hour,0)))/1000</f>
        <v>1458000</v>
      </c>
      <c r="K10" s="10">
        <f>SUM(INDEX('Source Data'!$F$243:$AC$254,MATCH('Calibration Calcs'!K$7,'Source Data'!$E$243:$E$254,0),MATCH('Calibration Calcs'!$A10,Hour,0)),INDEX('Source Data'!$F$255:$AC$266,MATCH('Calibration Calcs'!K$7,'Source Data'!$E$255:$E$266,0),MATCH('Calibration Calcs'!$A10,Hour,0)))/1000</f>
        <v>1395000</v>
      </c>
      <c r="L10" s="10">
        <f>SUM(INDEX('Source Data'!$F$243:$AC$254,MATCH('Calibration Calcs'!L$7,'Source Data'!$E$243:$E$254,0),MATCH('Calibration Calcs'!$A10,Hour,0)),INDEX('Source Data'!$F$255:$AC$266,MATCH('Calibration Calcs'!L$7,'Source Data'!$E$255:$E$266,0),MATCH('Calibration Calcs'!$A10,Hour,0)))/1000</f>
        <v>1431000</v>
      </c>
      <c r="M10" s="10">
        <f>SUM(INDEX('Source Data'!$F$243:$AC$254,MATCH('Calibration Calcs'!M$7,'Source Data'!$E$243:$E$254,0),MATCH('Calibration Calcs'!$A10,Hour,0)),INDEX('Source Data'!$F$255:$AC$266,MATCH('Calibration Calcs'!M$7,'Source Data'!$E$255:$E$266,0),MATCH('Calibration Calcs'!$A10,Hour,0)))/1000</f>
        <v>1396000</v>
      </c>
    </row>
    <row r="11" spans="1:13">
      <c r="A11" t="s">
        <v>30</v>
      </c>
      <c r="B11" s="10">
        <f>SUM(INDEX('Source Data'!$F$243:$AC$254,MATCH('Calibration Calcs'!B$7,'Source Data'!$E$243:$E$254,0),MATCH('Calibration Calcs'!$A11,Hour,0)),INDEX('Source Data'!$F$255:$AC$266,MATCH('Calibration Calcs'!B$7,'Source Data'!$E$255:$E$266,0),MATCH('Calibration Calcs'!$A11,Hour,0)))/1000</f>
        <v>1470000</v>
      </c>
      <c r="C11" s="10">
        <f>SUM(INDEX('Source Data'!$F$243:$AC$254,MATCH('Calibration Calcs'!C$7,'Source Data'!$E$243:$E$254,0),MATCH('Calibration Calcs'!$A11,Hour,0)),INDEX('Source Data'!$F$255:$AC$266,MATCH('Calibration Calcs'!C$7,'Source Data'!$E$255:$E$266,0),MATCH('Calibration Calcs'!$A11,Hour,0)))/1000</f>
        <v>1454000</v>
      </c>
      <c r="D11" s="10">
        <f>SUM(INDEX('Source Data'!$F$243:$AC$254,MATCH('Calibration Calcs'!D$7,'Source Data'!$E$243:$E$254,0),MATCH('Calibration Calcs'!$A11,Hour,0)),INDEX('Source Data'!$F$255:$AC$266,MATCH('Calibration Calcs'!D$7,'Source Data'!$E$255:$E$266,0),MATCH('Calibration Calcs'!$A11,Hour,0)))/1000</f>
        <v>1442000</v>
      </c>
      <c r="E11" s="10">
        <f>SUM(INDEX('Source Data'!$F$243:$AC$254,MATCH('Calibration Calcs'!E$7,'Source Data'!$E$243:$E$254,0),MATCH('Calibration Calcs'!$A11,Hour,0)),INDEX('Source Data'!$F$255:$AC$266,MATCH('Calibration Calcs'!E$7,'Source Data'!$E$255:$E$266,0),MATCH('Calibration Calcs'!$A11,Hour,0)))/1000</f>
        <v>1378000</v>
      </c>
      <c r="F11" s="10">
        <f>SUM(INDEX('Source Data'!$F$243:$AC$254,MATCH('Calibration Calcs'!F$7,'Source Data'!$E$243:$E$254,0),MATCH('Calibration Calcs'!$A11,Hour,0)),INDEX('Source Data'!$F$255:$AC$266,MATCH('Calibration Calcs'!F$7,'Source Data'!$E$255:$E$266,0),MATCH('Calibration Calcs'!$A11,Hour,0)))/1000</f>
        <v>1374000</v>
      </c>
      <c r="G11" s="10">
        <f>SUM(INDEX('Source Data'!$F$243:$AC$254,MATCH('Calibration Calcs'!G$7,'Source Data'!$E$243:$E$254,0),MATCH('Calibration Calcs'!$A11,Hour,0)),INDEX('Source Data'!$F$255:$AC$266,MATCH('Calibration Calcs'!G$7,'Source Data'!$E$255:$E$266,0),MATCH('Calibration Calcs'!$A11,Hour,0)))/1000</f>
        <v>1473000</v>
      </c>
      <c r="H11" s="10">
        <f>SUM(INDEX('Source Data'!$F$243:$AC$254,MATCH('Calibration Calcs'!H$7,'Source Data'!$E$243:$E$254,0),MATCH('Calibration Calcs'!$A11,Hour,0)),INDEX('Source Data'!$F$255:$AC$266,MATCH('Calibration Calcs'!H$7,'Source Data'!$E$255:$E$266,0),MATCH('Calibration Calcs'!$A11,Hour,0)))/1000</f>
        <v>1683000</v>
      </c>
      <c r="I11" s="10">
        <f>SUM(INDEX('Source Data'!$F$243:$AC$254,MATCH('Calibration Calcs'!I$7,'Source Data'!$E$243:$E$254,0),MATCH('Calibration Calcs'!$A11,Hour,0)),INDEX('Source Data'!$F$255:$AC$266,MATCH('Calibration Calcs'!I$7,'Source Data'!$E$255:$E$266,0),MATCH('Calibration Calcs'!$A11,Hour,0)))/1000</f>
        <v>1762000</v>
      </c>
      <c r="J11" s="10">
        <f>SUM(INDEX('Source Data'!$F$243:$AC$254,MATCH('Calibration Calcs'!J$7,'Source Data'!$E$243:$E$254,0),MATCH('Calibration Calcs'!$A11,Hour,0)),INDEX('Source Data'!$F$255:$AC$266,MATCH('Calibration Calcs'!J$7,'Source Data'!$E$255:$E$266,0),MATCH('Calibration Calcs'!$A11,Hour,0)))/1000</f>
        <v>1456000</v>
      </c>
      <c r="K11" s="10">
        <f>SUM(INDEX('Source Data'!$F$243:$AC$254,MATCH('Calibration Calcs'!K$7,'Source Data'!$E$243:$E$254,0),MATCH('Calibration Calcs'!$A11,Hour,0)),INDEX('Source Data'!$F$255:$AC$266,MATCH('Calibration Calcs'!K$7,'Source Data'!$E$255:$E$266,0),MATCH('Calibration Calcs'!$A11,Hour,0)))/1000</f>
        <v>1394000</v>
      </c>
      <c r="L11" s="10">
        <f>SUM(INDEX('Source Data'!$F$243:$AC$254,MATCH('Calibration Calcs'!L$7,'Source Data'!$E$243:$E$254,0),MATCH('Calibration Calcs'!$A11,Hour,0)),INDEX('Source Data'!$F$255:$AC$266,MATCH('Calibration Calcs'!L$7,'Source Data'!$E$255:$E$266,0),MATCH('Calibration Calcs'!$A11,Hour,0)))/1000</f>
        <v>1430000</v>
      </c>
      <c r="M11" s="10">
        <f>SUM(INDEX('Source Data'!$F$243:$AC$254,MATCH('Calibration Calcs'!M$7,'Source Data'!$E$243:$E$254,0),MATCH('Calibration Calcs'!$A11,Hour,0)),INDEX('Source Data'!$F$255:$AC$266,MATCH('Calibration Calcs'!M$7,'Source Data'!$E$255:$E$266,0),MATCH('Calibration Calcs'!$A11,Hour,0)))/1000</f>
        <v>1396000</v>
      </c>
    </row>
    <row r="12" spans="1:13">
      <c r="A12" t="s">
        <v>31</v>
      </c>
      <c r="B12" s="10">
        <f>SUM(INDEX('Source Data'!$F$243:$AC$254,MATCH('Calibration Calcs'!B$7,'Source Data'!$E$243:$E$254,0),MATCH('Calibration Calcs'!$A12,Hour,0)),INDEX('Source Data'!$F$255:$AC$266,MATCH('Calibration Calcs'!B$7,'Source Data'!$E$255:$E$266,0),MATCH('Calibration Calcs'!$A12,Hour,0)))/1000</f>
        <v>1493000</v>
      </c>
      <c r="C12" s="10">
        <f>SUM(INDEX('Source Data'!$F$243:$AC$254,MATCH('Calibration Calcs'!C$7,'Source Data'!$E$243:$E$254,0),MATCH('Calibration Calcs'!$A12,Hour,0)),INDEX('Source Data'!$F$255:$AC$266,MATCH('Calibration Calcs'!C$7,'Source Data'!$E$255:$E$266,0),MATCH('Calibration Calcs'!$A12,Hour,0)))/1000</f>
        <v>1478000</v>
      </c>
      <c r="D12" s="10">
        <f>SUM(INDEX('Source Data'!$F$243:$AC$254,MATCH('Calibration Calcs'!D$7,'Source Data'!$E$243:$E$254,0),MATCH('Calibration Calcs'!$A12,Hour,0)),INDEX('Source Data'!$F$255:$AC$266,MATCH('Calibration Calcs'!D$7,'Source Data'!$E$255:$E$266,0),MATCH('Calibration Calcs'!$A12,Hour,0)))/1000</f>
        <v>1464000</v>
      </c>
      <c r="E12" s="10">
        <f>SUM(INDEX('Source Data'!$F$243:$AC$254,MATCH('Calibration Calcs'!E$7,'Source Data'!$E$243:$E$254,0),MATCH('Calibration Calcs'!$A12,Hour,0)),INDEX('Source Data'!$F$255:$AC$266,MATCH('Calibration Calcs'!E$7,'Source Data'!$E$255:$E$266,0),MATCH('Calibration Calcs'!$A12,Hour,0)))/1000</f>
        <v>1396000</v>
      </c>
      <c r="F12" s="10">
        <f>SUM(INDEX('Source Data'!$F$243:$AC$254,MATCH('Calibration Calcs'!F$7,'Source Data'!$E$243:$E$254,0),MATCH('Calibration Calcs'!$A12,Hour,0)),INDEX('Source Data'!$F$255:$AC$266,MATCH('Calibration Calcs'!F$7,'Source Data'!$E$255:$E$266,0),MATCH('Calibration Calcs'!$A12,Hour,0)))/1000</f>
        <v>1394000</v>
      </c>
      <c r="G12" s="10">
        <f>SUM(INDEX('Source Data'!$F$243:$AC$254,MATCH('Calibration Calcs'!G$7,'Source Data'!$E$243:$E$254,0),MATCH('Calibration Calcs'!$A12,Hour,0)),INDEX('Source Data'!$F$255:$AC$266,MATCH('Calibration Calcs'!G$7,'Source Data'!$E$255:$E$266,0),MATCH('Calibration Calcs'!$A12,Hour,0)))/1000</f>
        <v>1496000</v>
      </c>
      <c r="H12" s="10">
        <f>SUM(INDEX('Source Data'!$F$243:$AC$254,MATCH('Calibration Calcs'!H$7,'Source Data'!$E$243:$E$254,0),MATCH('Calibration Calcs'!$A12,Hour,0)),INDEX('Source Data'!$F$255:$AC$266,MATCH('Calibration Calcs'!H$7,'Source Data'!$E$255:$E$266,0),MATCH('Calibration Calcs'!$A12,Hour,0)))/1000</f>
        <v>1713000</v>
      </c>
      <c r="I12" s="10">
        <f>SUM(INDEX('Source Data'!$F$243:$AC$254,MATCH('Calibration Calcs'!I$7,'Source Data'!$E$243:$E$254,0),MATCH('Calibration Calcs'!$A12,Hour,0)),INDEX('Source Data'!$F$255:$AC$266,MATCH('Calibration Calcs'!I$7,'Source Data'!$E$255:$E$266,0),MATCH('Calibration Calcs'!$A12,Hour,0)))/1000</f>
        <v>1803000</v>
      </c>
      <c r="J12" s="10">
        <f>SUM(INDEX('Source Data'!$F$243:$AC$254,MATCH('Calibration Calcs'!J$7,'Source Data'!$E$243:$E$254,0),MATCH('Calibration Calcs'!$A12,Hour,0)),INDEX('Source Data'!$F$255:$AC$266,MATCH('Calibration Calcs'!J$7,'Source Data'!$E$255:$E$266,0),MATCH('Calibration Calcs'!$A12,Hour,0)))/1000</f>
        <v>1476000</v>
      </c>
      <c r="K12" s="10">
        <f>SUM(INDEX('Source Data'!$F$243:$AC$254,MATCH('Calibration Calcs'!K$7,'Source Data'!$E$243:$E$254,0),MATCH('Calibration Calcs'!$A12,Hour,0)),INDEX('Source Data'!$F$255:$AC$266,MATCH('Calibration Calcs'!K$7,'Source Data'!$E$255:$E$266,0),MATCH('Calibration Calcs'!$A12,Hour,0)))/1000</f>
        <v>1414000</v>
      </c>
      <c r="L12" s="10">
        <f>SUM(INDEX('Source Data'!$F$243:$AC$254,MATCH('Calibration Calcs'!L$7,'Source Data'!$E$243:$E$254,0),MATCH('Calibration Calcs'!$A12,Hour,0)),INDEX('Source Data'!$F$255:$AC$266,MATCH('Calibration Calcs'!L$7,'Source Data'!$E$255:$E$266,0),MATCH('Calibration Calcs'!$A12,Hour,0)))/1000</f>
        <v>1452000</v>
      </c>
      <c r="M12" s="10">
        <f>SUM(INDEX('Source Data'!$F$243:$AC$254,MATCH('Calibration Calcs'!M$7,'Source Data'!$E$243:$E$254,0),MATCH('Calibration Calcs'!$A12,Hour,0)),INDEX('Source Data'!$F$255:$AC$266,MATCH('Calibration Calcs'!M$7,'Source Data'!$E$255:$E$266,0),MATCH('Calibration Calcs'!$A12,Hour,0)))/1000</f>
        <v>1419000</v>
      </c>
    </row>
    <row r="13" spans="1:13">
      <c r="A13" t="s">
        <v>32</v>
      </c>
      <c r="B13" s="10">
        <f>SUM(INDEX('Source Data'!$F$243:$AC$254,MATCH('Calibration Calcs'!B$7,'Source Data'!$E$243:$E$254,0),MATCH('Calibration Calcs'!$A13,Hour,0)),INDEX('Source Data'!$F$255:$AC$266,MATCH('Calibration Calcs'!B$7,'Source Data'!$E$255:$E$266,0),MATCH('Calibration Calcs'!$A13,Hour,0)))/1000</f>
        <v>1569000</v>
      </c>
      <c r="C13" s="10">
        <f>SUM(INDEX('Source Data'!$F$243:$AC$254,MATCH('Calibration Calcs'!C$7,'Source Data'!$E$243:$E$254,0),MATCH('Calibration Calcs'!$A13,Hour,0)),INDEX('Source Data'!$F$255:$AC$266,MATCH('Calibration Calcs'!C$7,'Source Data'!$E$255:$E$266,0),MATCH('Calibration Calcs'!$A13,Hour,0)))/1000</f>
        <v>1554000</v>
      </c>
      <c r="D13" s="10">
        <f>SUM(INDEX('Source Data'!$F$243:$AC$254,MATCH('Calibration Calcs'!D$7,'Source Data'!$E$243:$E$254,0),MATCH('Calibration Calcs'!$A13,Hour,0)),INDEX('Source Data'!$F$255:$AC$266,MATCH('Calibration Calcs'!D$7,'Source Data'!$E$255:$E$266,0),MATCH('Calibration Calcs'!$A13,Hour,0)))/1000</f>
        <v>1550000</v>
      </c>
      <c r="E13" s="10">
        <f>SUM(INDEX('Source Data'!$F$243:$AC$254,MATCH('Calibration Calcs'!E$7,'Source Data'!$E$243:$E$254,0),MATCH('Calibration Calcs'!$A13,Hour,0)),INDEX('Source Data'!$F$255:$AC$266,MATCH('Calibration Calcs'!E$7,'Source Data'!$E$255:$E$266,0),MATCH('Calibration Calcs'!$A13,Hour,0)))/1000</f>
        <v>1477000</v>
      </c>
      <c r="F13" s="10">
        <f>SUM(INDEX('Source Data'!$F$243:$AC$254,MATCH('Calibration Calcs'!F$7,'Source Data'!$E$243:$E$254,0),MATCH('Calibration Calcs'!$A13,Hour,0)),INDEX('Source Data'!$F$255:$AC$266,MATCH('Calibration Calcs'!F$7,'Source Data'!$E$255:$E$266,0),MATCH('Calibration Calcs'!$A13,Hour,0)))/1000</f>
        <v>1462000</v>
      </c>
      <c r="G13" s="10">
        <f>SUM(INDEX('Source Data'!$F$243:$AC$254,MATCH('Calibration Calcs'!G$7,'Source Data'!$E$243:$E$254,0),MATCH('Calibration Calcs'!$A13,Hour,0)),INDEX('Source Data'!$F$255:$AC$266,MATCH('Calibration Calcs'!G$7,'Source Data'!$E$255:$E$266,0),MATCH('Calibration Calcs'!$A13,Hour,0)))/1000</f>
        <v>1564000</v>
      </c>
      <c r="H13" s="10">
        <f>SUM(INDEX('Source Data'!$F$243:$AC$254,MATCH('Calibration Calcs'!H$7,'Source Data'!$E$243:$E$254,0),MATCH('Calibration Calcs'!$A13,Hour,0)),INDEX('Source Data'!$F$255:$AC$266,MATCH('Calibration Calcs'!H$7,'Source Data'!$E$255:$E$266,0),MATCH('Calibration Calcs'!$A13,Hour,0)))/1000</f>
        <v>1803000</v>
      </c>
      <c r="I13" s="10">
        <f>SUM(INDEX('Source Data'!$F$243:$AC$254,MATCH('Calibration Calcs'!I$7,'Source Data'!$E$243:$E$254,0),MATCH('Calibration Calcs'!$A13,Hour,0)),INDEX('Source Data'!$F$255:$AC$266,MATCH('Calibration Calcs'!I$7,'Source Data'!$E$255:$E$266,0),MATCH('Calibration Calcs'!$A13,Hour,0)))/1000</f>
        <v>1908000</v>
      </c>
      <c r="J13" s="10">
        <f>SUM(INDEX('Source Data'!$F$243:$AC$254,MATCH('Calibration Calcs'!J$7,'Source Data'!$E$243:$E$254,0),MATCH('Calibration Calcs'!$A13,Hour,0)),INDEX('Source Data'!$F$255:$AC$266,MATCH('Calibration Calcs'!J$7,'Source Data'!$E$255:$E$266,0),MATCH('Calibration Calcs'!$A13,Hour,0)))/1000</f>
        <v>1547000</v>
      </c>
      <c r="K13" s="10">
        <f>SUM(INDEX('Source Data'!$F$243:$AC$254,MATCH('Calibration Calcs'!K$7,'Source Data'!$E$243:$E$254,0),MATCH('Calibration Calcs'!$A13,Hour,0)),INDEX('Source Data'!$F$255:$AC$266,MATCH('Calibration Calcs'!K$7,'Source Data'!$E$255:$E$266,0),MATCH('Calibration Calcs'!$A13,Hour,0)))/1000</f>
        <v>1494000</v>
      </c>
      <c r="L13" s="10">
        <f>SUM(INDEX('Source Data'!$F$243:$AC$254,MATCH('Calibration Calcs'!L$7,'Source Data'!$E$243:$E$254,0),MATCH('Calibration Calcs'!$A13,Hour,0)),INDEX('Source Data'!$F$255:$AC$266,MATCH('Calibration Calcs'!L$7,'Source Data'!$E$255:$E$266,0),MATCH('Calibration Calcs'!$A13,Hour,0)))/1000</f>
        <v>1526000</v>
      </c>
      <c r="M13" s="10">
        <f>SUM(INDEX('Source Data'!$F$243:$AC$254,MATCH('Calibration Calcs'!M$7,'Source Data'!$E$243:$E$254,0),MATCH('Calibration Calcs'!$A13,Hour,0)),INDEX('Source Data'!$F$255:$AC$266,MATCH('Calibration Calcs'!M$7,'Source Data'!$E$255:$E$266,0),MATCH('Calibration Calcs'!$A13,Hour,0)))/1000</f>
        <v>1493000</v>
      </c>
    </row>
    <row r="14" spans="1:13">
      <c r="A14" t="s">
        <v>33</v>
      </c>
      <c r="B14" s="10">
        <f>SUM(INDEX('Source Data'!$F$243:$AC$254,MATCH('Calibration Calcs'!B$7,'Source Data'!$E$243:$E$254,0),MATCH('Calibration Calcs'!$A14,Hour,0)),INDEX('Source Data'!$F$255:$AC$266,MATCH('Calibration Calcs'!B$7,'Source Data'!$E$255:$E$266,0),MATCH('Calibration Calcs'!$A14,Hour,0)))/1000</f>
        <v>1779000</v>
      </c>
      <c r="C14" s="10">
        <f>SUM(INDEX('Source Data'!$F$243:$AC$254,MATCH('Calibration Calcs'!C$7,'Source Data'!$E$243:$E$254,0),MATCH('Calibration Calcs'!$A14,Hour,0)),INDEX('Source Data'!$F$255:$AC$266,MATCH('Calibration Calcs'!C$7,'Source Data'!$E$255:$E$266,0),MATCH('Calibration Calcs'!$A14,Hour,0)))/1000</f>
        <v>1754000</v>
      </c>
      <c r="D14" s="10">
        <f>SUM(INDEX('Source Data'!$F$243:$AC$254,MATCH('Calibration Calcs'!D$7,'Source Data'!$E$243:$E$254,0),MATCH('Calibration Calcs'!$A14,Hour,0)),INDEX('Source Data'!$F$255:$AC$266,MATCH('Calibration Calcs'!D$7,'Source Data'!$E$255:$E$266,0),MATCH('Calibration Calcs'!$A14,Hour,0)))/1000</f>
        <v>1764000</v>
      </c>
      <c r="E14" s="10">
        <f>SUM(INDEX('Source Data'!$F$243:$AC$254,MATCH('Calibration Calcs'!E$7,'Source Data'!$E$243:$E$254,0),MATCH('Calibration Calcs'!$A14,Hour,0)),INDEX('Source Data'!$F$255:$AC$266,MATCH('Calibration Calcs'!E$7,'Source Data'!$E$255:$E$266,0),MATCH('Calibration Calcs'!$A14,Hour,0)))/1000</f>
        <v>1663000</v>
      </c>
      <c r="F14" s="10">
        <f>SUM(INDEX('Source Data'!$F$243:$AC$254,MATCH('Calibration Calcs'!F$7,'Source Data'!$E$243:$E$254,0),MATCH('Calibration Calcs'!$A14,Hour,0)),INDEX('Source Data'!$F$255:$AC$266,MATCH('Calibration Calcs'!F$7,'Source Data'!$E$255:$E$266,0),MATCH('Calibration Calcs'!$A14,Hour,0)))/1000</f>
        <v>1617000</v>
      </c>
      <c r="G14" s="10">
        <f>SUM(INDEX('Source Data'!$F$243:$AC$254,MATCH('Calibration Calcs'!G$7,'Source Data'!$E$243:$E$254,0),MATCH('Calibration Calcs'!$A14,Hour,0)),INDEX('Source Data'!$F$255:$AC$266,MATCH('Calibration Calcs'!G$7,'Source Data'!$E$255:$E$266,0),MATCH('Calibration Calcs'!$A14,Hour,0)))/1000</f>
        <v>1742000</v>
      </c>
      <c r="H14" s="10">
        <f>SUM(INDEX('Source Data'!$F$243:$AC$254,MATCH('Calibration Calcs'!H$7,'Source Data'!$E$243:$E$254,0),MATCH('Calibration Calcs'!$A14,Hour,0)),INDEX('Source Data'!$F$255:$AC$266,MATCH('Calibration Calcs'!H$7,'Source Data'!$E$255:$E$266,0),MATCH('Calibration Calcs'!$A14,Hour,0)))/1000</f>
        <v>1986000</v>
      </c>
      <c r="I14" s="10">
        <f>SUM(INDEX('Source Data'!$F$243:$AC$254,MATCH('Calibration Calcs'!I$7,'Source Data'!$E$243:$E$254,0),MATCH('Calibration Calcs'!$A14,Hour,0)),INDEX('Source Data'!$F$255:$AC$266,MATCH('Calibration Calcs'!I$7,'Source Data'!$E$255:$E$266,0),MATCH('Calibration Calcs'!$A14,Hour,0)))/1000</f>
        <v>2104000</v>
      </c>
      <c r="J14" s="10">
        <f>SUM(INDEX('Source Data'!$F$243:$AC$254,MATCH('Calibration Calcs'!J$7,'Source Data'!$E$243:$E$254,0),MATCH('Calibration Calcs'!$A14,Hour,0)),INDEX('Source Data'!$F$255:$AC$266,MATCH('Calibration Calcs'!J$7,'Source Data'!$E$255:$E$266,0),MATCH('Calibration Calcs'!$A14,Hour,0)))/1000</f>
        <v>1722000</v>
      </c>
      <c r="K14" s="10">
        <f>SUM(INDEX('Source Data'!$F$243:$AC$254,MATCH('Calibration Calcs'!K$7,'Source Data'!$E$243:$E$254,0),MATCH('Calibration Calcs'!$A14,Hour,0)),INDEX('Source Data'!$F$255:$AC$266,MATCH('Calibration Calcs'!K$7,'Source Data'!$E$255:$E$266,0),MATCH('Calibration Calcs'!$A14,Hour,0)))/1000</f>
        <v>1695000</v>
      </c>
      <c r="L14" s="10">
        <f>SUM(INDEX('Source Data'!$F$243:$AC$254,MATCH('Calibration Calcs'!L$7,'Source Data'!$E$243:$E$254,0),MATCH('Calibration Calcs'!$A14,Hour,0)),INDEX('Source Data'!$F$255:$AC$266,MATCH('Calibration Calcs'!L$7,'Source Data'!$E$255:$E$266,0),MATCH('Calibration Calcs'!$A14,Hour,0)))/1000</f>
        <v>1717000</v>
      </c>
      <c r="M14" s="10">
        <f>SUM(INDEX('Source Data'!$F$243:$AC$254,MATCH('Calibration Calcs'!M$7,'Source Data'!$E$243:$E$254,0),MATCH('Calibration Calcs'!$A14,Hour,0)),INDEX('Source Data'!$F$255:$AC$266,MATCH('Calibration Calcs'!M$7,'Source Data'!$E$255:$E$266,0),MATCH('Calibration Calcs'!$A14,Hour,0)))/1000</f>
        <v>1683000</v>
      </c>
    </row>
    <row r="15" spans="1:13">
      <c r="A15" t="s">
        <v>34</v>
      </c>
      <c r="B15" s="10">
        <f>SUM(INDEX('Source Data'!$F$243:$AC$254,MATCH('Calibration Calcs'!B$7,'Source Data'!$E$243:$E$254,0),MATCH('Calibration Calcs'!$A15,Hour,0)),INDEX('Source Data'!$F$255:$AC$266,MATCH('Calibration Calcs'!B$7,'Source Data'!$E$255:$E$266,0),MATCH('Calibration Calcs'!$A15,Hour,0)))/1000</f>
        <v>2048000</v>
      </c>
      <c r="C15" s="10">
        <f>SUM(INDEX('Source Data'!$F$243:$AC$254,MATCH('Calibration Calcs'!C$7,'Source Data'!$E$243:$E$254,0),MATCH('Calibration Calcs'!$A15,Hour,0)),INDEX('Source Data'!$F$255:$AC$266,MATCH('Calibration Calcs'!C$7,'Source Data'!$E$255:$E$266,0),MATCH('Calibration Calcs'!$A15,Hour,0)))/1000</f>
        <v>1982000</v>
      </c>
      <c r="D15" s="10">
        <f>SUM(INDEX('Source Data'!$F$243:$AC$254,MATCH('Calibration Calcs'!D$7,'Source Data'!$E$243:$E$254,0),MATCH('Calibration Calcs'!$A15,Hour,0)),INDEX('Source Data'!$F$255:$AC$266,MATCH('Calibration Calcs'!D$7,'Source Data'!$E$255:$E$266,0),MATCH('Calibration Calcs'!$A15,Hour,0)))/1000</f>
        <v>1954000</v>
      </c>
      <c r="E15" s="10">
        <f>SUM(INDEX('Source Data'!$F$243:$AC$254,MATCH('Calibration Calcs'!E$7,'Source Data'!$E$243:$E$254,0),MATCH('Calibration Calcs'!$A15,Hour,0)),INDEX('Source Data'!$F$255:$AC$266,MATCH('Calibration Calcs'!E$7,'Source Data'!$E$255:$E$266,0),MATCH('Calibration Calcs'!$A15,Hour,0)))/1000</f>
        <v>1831000</v>
      </c>
      <c r="F15" s="10">
        <f>SUM(INDEX('Source Data'!$F$243:$AC$254,MATCH('Calibration Calcs'!F$7,'Source Data'!$E$243:$E$254,0),MATCH('Calibration Calcs'!$A15,Hour,0)),INDEX('Source Data'!$F$255:$AC$266,MATCH('Calibration Calcs'!F$7,'Source Data'!$E$255:$E$266,0),MATCH('Calibration Calcs'!$A15,Hour,0)))/1000</f>
        <v>1795000</v>
      </c>
      <c r="G15" s="10">
        <f>SUM(INDEX('Source Data'!$F$243:$AC$254,MATCH('Calibration Calcs'!G$7,'Source Data'!$E$243:$E$254,0),MATCH('Calibration Calcs'!$A15,Hour,0)),INDEX('Source Data'!$F$255:$AC$266,MATCH('Calibration Calcs'!G$7,'Source Data'!$E$255:$E$266,0),MATCH('Calibration Calcs'!$A15,Hour,0)))/1000</f>
        <v>1961000</v>
      </c>
      <c r="H15" s="10">
        <f>SUM(INDEX('Source Data'!$F$243:$AC$254,MATCH('Calibration Calcs'!H$7,'Source Data'!$E$243:$E$254,0),MATCH('Calibration Calcs'!$A15,Hour,0)),INDEX('Source Data'!$F$255:$AC$266,MATCH('Calibration Calcs'!H$7,'Source Data'!$E$255:$E$266,0),MATCH('Calibration Calcs'!$A15,Hour,0)))/1000</f>
        <v>2220000</v>
      </c>
      <c r="I15" s="10">
        <f>SUM(INDEX('Source Data'!$F$243:$AC$254,MATCH('Calibration Calcs'!I$7,'Source Data'!$E$243:$E$254,0),MATCH('Calibration Calcs'!$A15,Hour,0)),INDEX('Source Data'!$F$255:$AC$266,MATCH('Calibration Calcs'!I$7,'Source Data'!$E$255:$E$266,0),MATCH('Calibration Calcs'!$A15,Hour,0)))/1000</f>
        <v>2352000</v>
      </c>
      <c r="J15" s="10">
        <f>SUM(INDEX('Source Data'!$F$243:$AC$254,MATCH('Calibration Calcs'!J$7,'Source Data'!$E$243:$E$254,0),MATCH('Calibration Calcs'!$A15,Hour,0)),INDEX('Source Data'!$F$255:$AC$266,MATCH('Calibration Calcs'!J$7,'Source Data'!$E$255:$E$266,0),MATCH('Calibration Calcs'!$A15,Hour,0)))/1000</f>
        <v>1914000</v>
      </c>
      <c r="K15" s="10">
        <f>SUM(INDEX('Source Data'!$F$243:$AC$254,MATCH('Calibration Calcs'!K$7,'Source Data'!$E$243:$E$254,0),MATCH('Calibration Calcs'!$A15,Hour,0)),INDEX('Source Data'!$F$255:$AC$266,MATCH('Calibration Calcs'!K$7,'Source Data'!$E$255:$E$266,0),MATCH('Calibration Calcs'!$A15,Hour,0)))/1000</f>
        <v>1847000</v>
      </c>
      <c r="L15" s="10">
        <f>SUM(INDEX('Source Data'!$F$243:$AC$254,MATCH('Calibration Calcs'!L$7,'Source Data'!$E$243:$E$254,0),MATCH('Calibration Calcs'!$A15,Hour,0)),INDEX('Source Data'!$F$255:$AC$266,MATCH('Calibration Calcs'!L$7,'Source Data'!$E$255:$E$266,0),MATCH('Calibration Calcs'!$A15,Hour,0)))/1000</f>
        <v>1941000</v>
      </c>
      <c r="M15" s="10">
        <f>SUM(INDEX('Source Data'!$F$243:$AC$254,MATCH('Calibration Calcs'!M$7,'Source Data'!$E$243:$E$254,0),MATCH('Calibration Calcs'!$A15,Hour,0)),INDEX('Source Data'!$F$255:$AC$266,MATCH('Calibration Calcs'!M$7,'Source Data'!$E$255:$E$266,0),MATCH('Calibration Calcs'!$A15,Hour,0)))/1000</f>
        <v>1963000</v>
      </c>
    </row>
    <row r="16" spans="1:13">
      <c r="A16" t="s">
        <v>35</v>
      </c>
      <c r="B16" s="10">
        <f>SUM(INDEX('Source Data'!$F$243:$AC$254,MATCH('Calibration Calcs'!B$7,'Source Data'!$E$243:$E$254,0),MATCH('Calibration Calcs'!$A16,Hour,0)),INDEX('Source Data'!$F$255:$AC$266,MATCH('Calibration Calcs'!B$7,'Source Data'!$E$255:$E$266,0),MATCH('Calibration Calcs'!$A16,Hour,0)))/1000</f>
        <v>2153000</v>
      </c>
      <c r="C16" s="10">
        <f>SUM(INDEX('Source Data'!$F$243:$AC$254,MATCH('Calibration Calcs'!C$7,'Source Data'!$E$243:$E$254,0),MATCH('Calibration Calcs'!$A16,Hour,0)),INDEX('Source Data'!$F$255:$AC$266,MATCH('Calibration Calcs'!C$7,'Source Data'!$E$255:$E$266,0),MATCH('Calibration Calcs'!$A16,Hour,0)))/1000</f>
        <v>2114000</v>
      </c>
      <c r="D16" s="10">
        <f>SUM(INDEX('Source Data'!$F$243:$AC$254,MATCH('Calibration Calcs'!D$7,'Source Data'!$E$243:$E$254,0),MATCH('Calibration Calcs'!$A16,Hour,0)),INDEX('Source Data'!$F$255:$AC$266,MATCH('Calibration Calcs'!D$7,'Source Data'!$E$255:$E$266,0),MATCH('Calibration Calcs'!$A16,Hour,0)))/1000</f>
        <v>2061000</v>
      </c>
      <c r="E16" s="10">
        <f>SUM(INDEX('Source Data'!$F$243:$AC$254,MATCH('Calibration Calcs'!E$7,'Source Data'!$E$243:$E$254,0),MATCH('Calibration Calcs'!$A16,Hour,0)),INDEX('Source Data'!$F$255:$AC$266,MATCH('Calibration Calcs'!E$7,'Source Data'!$E$255:$E$266,0),MATCH('Calibration Calcs'!$A16,Hour,0)))/1000</f>
        <v>1936000</v>
      </c>
      <c r="F16" s="10">
        <f>SUM(INDEX('Source Data'!$F$243:$AC$254,MATCH('Calibration Calcs'!F$7,'Source Data'!$E$243:$E$254,0),MATCH('Calibration Calcs'!$A16,Hour,0)),INDEX('Source Data'!$F$255:$AC$266,MATCH('Calibration Calcs'!F$7,'Source Data'!$E$255:$E$266,0),MATCH('Calibration Calcs'!$A16,Hour,0)))/1000</f>
        <v>1922000</v>
      </c>
      <c r="G16" s="10">
        <f>SUM(INDEX('Source Data'!$F$243:$AC$254,MATCH('Calibration Calcs'!G$7,'Source Data'!$E$243:$E$254,0),MATCH('Calibration Calcs'!$A16,Hour,0)),INDEX('Source Data'!$F$255:$AC$266,MATCH('Calibration Calcs'!G$7,'Source Data'!$E$255:$E$266,0),MATCH('Calibration Calcs'!$A16,Hour,0)))/1000</f>
        <v>2130000</v>
      </c>
      <c r="H16" s="10">
        <f>SUM(INDEX('Source Data'!$F$243:$AC$254,MATCH('Calibration Calcs'!H$7,'Source Data'!$E$243:$E$254,0),MATCH('Calibration Calcs'!$A16,Hour,0)),INDEX('Source Data'!$F$255:$AC$266,MATCH('Calibration Calcs'!H$7,'Source Data'!$E$255:$E$266,0),MATCH('Calibration Calcs'!$A16,Hour,0)))/1000</f>
        <v>2423000</v>
      </c>
      <c r="I16" s="10">
        <f>SUM(INDEX('Source Data'!$F$243:$AC$254,MATCH('Calibration Calcs'!I$7,'Source Data'!$E$243:$E$254,0),MATCH('Calibration Calcs'!$A16,Hour,0)),INDEX('Source Data'!$F$255:$AC$266,MATCH('Calibration Calcs'!I$7,'Source Data'!$E$255:$E$266,0),MATCH('Calibration Calcs'!$A16,Hour,0)))/1000</f>
        <v>2570000</v>
      </c>
      <c r="J16" s="10">
        <f>SUM(INDEX('Source Data'!$F$243:$AC$254,MATCH('Calibration Calcs'!J$7,'Source Data'!$E$243:$E$254,0),MATCH('Calibration Calcs'!$A16,Hour,0)),INDEX('Source Data'!$F$255:$AC$266,MATCH('Calibration Calcs'!J$7,'Source Data'!$E$255:$E$266,0),MATCH('Calibration Calcs'!$A16,Hour,0)))/1000</f>
        <v>2070000</v>
      </c>
      <c r="K16" s="10">
        <f>SUM(INDEX('Source Data'!$F$243:$AC$254,MATCH('Calibration Calcs'!K$7,'Source Data'!$E$243:$E$254,0),MATCH('Calibration Calcs'!$A16,Hour,0)),INDEX('Source Data'!$F$255:$AC$266,MATCH('Calibration Calcs'!K$7,'Source Data'!$E$255:$E$266,0),MATCH('Calibration Calcs'!$A16,Hour,0)))/1000</f>
        <v>1962000</v>
      </c>
      <c r="L16" s="10">
        <f>SUM(INDEX('Source Data'!$F$243:$AC$254,MATCH('Calibration Calcs'!L$7,'Source Data'!$E$243:$E$254,0),MATCH('Calibration Calcs'!$A16,Hour,0)),INDEX('Source Data'!$F$255:$AC$266,MATCH('Calibration Calcs'!L$7,'Source Data'!$E$255:$E$266,0),MATCH('Calibration Calcs'!$A16,Hour,0)))/1000</f>
        <v>2043000</v>
      </c>
      <c r="M16" s="10">
        <f>SUM(INDEX('Source Data'!$F$243:$AC$254,MATCH('Calibration Calcs'!M$7,'Source Data'!$E$243:$E$254,0),MATCH('Calibration Calcs'!$A16,Hour,0)),INDEX('Source Data'!$F$255:$AC$266,MATCH('Calibration Calcs'!M$7,'Source Data'!$E$255:$E$266,0),MATCH('Calibration Calcs'!$A16,Hour,0)))/1000</f>
        <v>2064000</v>
      </c>
    </row>
    <row r="17" spans="1:13">
      <c r="A17" t="s">
        <v>36</v>
      </c>
      <c r="B17" s="10">
        <f>SUM(INDEX('Source Data'!$F$243:$AC$254,MATCH('Calibration Calcs'!B$7,'Source Data'!$E$243:$E$254,0),MATCH('Calibration Calcs'!$A17,Hour,0)),INDEX('Source Data'!$F$255:$AC$266,MATCH('Calibration Calcs'!B$7,'Source Data'!$E$255:$E$266,0),MATCH('Calibration Calcs'!$A17,Hour,0)))/1000</f>
        <v>2152000</v>
      </c>
      <c r="C17" s="10">
        <f>SUM(INDEX('Source Data'!$F$243:$AC$254,MATCH('Calibration Calcs'!C$7,'Source Data'!$E$243:$E$254,0),MATCH('Calibration Calcs'!$A17,Hour,0)),INDEX('Source Data'!$F$255:$AC$266,MATCH('Calibration Calcs'!C$7,'Source Data'!$E$255:$E$266,0),MATCH('Calibration Calcs'!$A17,Hour,0)))/1000</f>
        <v>2123000</v>
      </c>
      <c r="D17" s="10">
        <f>SUM(INDEX('Source Data'!$F$243:$AC$254,MATCH('Calibration Calcs'!D$7,'Source Data'!$E$243:$E$254,0),MATCH('Calibration Calcs'!$A17,Hour,0)),INDEX('Source Data'!$F$255:$AC$266,MATCH('Calibration Calcs'!D$7,'Source Data'!$E$255:$E$266,0),MATCH('Calibration Calcs'!$A17,Hour,0)))/1000</f>
        <v>2082000</v>
      </c>
      <c r="E17" s="10">
        <f>SUM(INDEX('Source Data'!$F$243:$AC$254,MATCH('Calibration Calcs'!E$7,'Source Data'!$E$243:$E$254,0),MATCH('Calibration Calcs'!$A17,Hour,0)),INDEX('Source Data'!$F$255:$AC$266,MATCH('Calibration Calcs'!E$7,'Source Data'!$E$255:$E$266,0),MATCH('Calibration Calcs'!$A17,Hour,0)))/1000</f>
        <v>1980000</v>
      </c>
      <c r="F17" s="10">
        <f>SUM(INDEX('Source Data'!$F$243:$AC$254,MATCH('Calibration Calcs'!F$7,'Source Data'!$E$243:$E$254,0),MATCH('Calibration Calcs'!$A17,Hour,0)),INDEX('Source Data'!$F$255:$AC$266,MATCH('Calibration Calcs'!F$7,'Source Data'!$E$255:$E$266,0),MATCH('Calibration Calcs'!$A17,Hour,0)))/1000</f>
        <v>1968000</v>
      </c>
      <c r="G17" s="10">
        <f>SUM(INDEX('Source Data'!$F$243:$AC$254,MATCH('Calibration Calcs'!G$7,'Source Data'!$E$243:$E$254,0),MATCH('Calibration Calcs'!$A17,Hour,0)),INDEX('Source Data'!$F$255:$AC$266,MATCH('Calibration Calcs'!G$7,'Source Data'!$E$255:$E$266,0),MATCH('Calibration Calcs'!$A17,Hour,0)))/1000</f>
        <v>2215000</v>
      </c>
      <c r="H17" s="10">
        <f>SUM(INDEX('Source Data'!$F$243:$AC$254,MATCH('Calibration Calcs'!H$7,'Source Data'!$E$243:$E$254,0),MATCH('Calibration Calcs'!$A17,Hour,0)),INDEX('Source Data'!$F$255:$AC$266,MATCH('Calibration Calcs'!H$7,'Source Data'!$E$255:$E$266,0),MATCH('Calibration Calcs'!$A17,Hour,0)))/1000</f>
        <v>2533000</v>
      </c>
      <c r="I17" s="10">
        <f>SUM(INDEX('Source Data'!$F$243:$AC$254,MATCH('Calibration Calcs'!I$7,'Source Data'!$E$243:$E$254,0),MATCH('Calibration Calcs'!$A17,Hour,0)),INDEX('Source Data'!$F$255:$AC$266,MATCH('Calibration Calcs'!I$7,'Source Data'!$E$255:$E$266,0),MATCH('Calibration Calcs'!$A17,Hour,0)))/1000</f>
        <v>2683000</v>
      </c>
      <c r="J17" s="10">
        <f>SUM(INDEX('Source Data'!$F$243:$AC$254,MATCH('Calibration Calcs'!J$7,'Source Data'!$E$243:$E$254,0),MATCH('Calibration Calcs'!$A17,Hour,0)),INDEX('Source Data'!$F$255:$AC$266,MATCH('Calibration Calcs'!J$7,'Source Data'!$E$255:$E$266,0),MATCH('Calibration Calcs'!$A17,Hour,0)))/1000</f>
        <v>2154000</v>
      </c>
      <c r="K17" s="10">
        <f>SUM(INDEX('Source Data'!$F$243:$AC$254,MATCH('Calibration Calcs'!K$7,'Source Data'!$E$243:$E$254,0),MATCH('Calibration Calcs'!$A17,Hour,0)),INDEX('Source Data'!$F$255:$AC$266,MATCH('Calibration Calcs'!K$7,'Source Data'!$E$255:$E$266,0),MATCH('Calibration Calcs'!$A17,Hour,0)))/1000</f>
        <v>1996000</v>
      </c>
      <c r="L17" s="10">
        <f>SUM(INDEX('Source Data'!$F$243:$AC$254,MATCH('Calibration Calcs'!L$7,'Source Data'!$E$243:$E$254,0),MATCH('Calibration Calcs'!$A17,Hour,0)),INDEX('Source Data'!$F$255:$AC$266,MATCH('Calibration Calcs'!L$7,'Source Data'!$E$255:$E$266,0),MATCH('Calibration Calcs'!$A17,Hour,0)))/1000</f>
        <v>2066000</v>
      </c>
      <c r="M17" s="10">
        <f>SUM(INDEX('Source Data'!$F$243:$AC$254,MATCH('Calibration Calcs'!M$7,'Source Data'!$E$243:$E$254,0),MATCH('Calibration Calcs'!$A17,Hour,0)),INDEX('Source Data'!$F$255:$AC$266,MATCH('Calibration Calcs'!M$7,'Source Data'!$E$255:$E$266,0),MATCH('Calibration Calcs'!$A17,Hour,0)))/1000</f>
        <v>2064000</v>
      </c>
    </row>
    <row r="18" spans="1:13">
      <c r="A18" t="s">
        <v>37</v>
      </c>
      <c r="B18" s="10">
        <f>SUM(INDEX('Source Data'!$F$243:$AC$254,MATCH('Calibration Calcs'!B$7,'Source Data'!$E$243:$E$254,0),MATCH('Calibration Calcs'!$A18,Hour,0)),INDEX('Source Data'!$F$255:$AC$266,MATCH('Calibration Calcs'!B$7,'Source Data'!$E$255:$E$266,0),MATCH('Calibration Calcs'!$A18,Hour,0)))/1000</f>
        <v>2142000</v>
      </c>
      <c r="C18" s="10">
        <f>SUM(INDEX('Source Data'!$F$243:$AC$254,MATCH('Calibration Calcs'!C$7,'Source Data'!$E$243:$E$254,0),MATCH('Calibration Calcs'!$A18,Hour,0)),INDEX('Source Data'!$F$255:$AC$266,MATCH('Calibration Calcs'!C$7,'Source Data'!$E$255:$E$266,0),MATCH('Calibration Calcs'!$A18,Hour,0)))/1000</f>
        <v>2103000</v>
      </c>
      <c r="D18" s="10">
        <f>SUM(INDEX('Source Data'!$F$243:$AC$254,MATCH('Calibration Calcs'!D$7,'Source Data'!$E$243:$E$254,0),MATCH('Calibration Calcs'!$A18,Hour,0)),INDEX('Source Data'!$F$255:$AC$266,MATCH('Calibration Calcs'!D$7,'Source Data'!$E$255:$E$266,0),MATCH('Calibration Calcs'!$A18,Hour,0)))/1000</f>
        <v>2073000</v>
      </c>
      <c r="E18" s="10">
        <f>SUM(INDEX('Source Data'!$F$243:$AC$254,MATCH('Calibration Calcs'!E$7,'Source Data'!$E$243:$E$254,0),MATCH('Calibration Calcs'!$A18,Hour,0)),INDEX('Source Data'!$F$255:$AC$266,MATCH('Calibration Calcs'!E$7,'Source Data'!$E$255:$E$266,0),MATCH('Calibration Calcs'!$A18,Hour,0)))/1000</f>
        <v>1984000</v>
      </c>
      <c r="F18" s="10">
        <f>SUM(INDEX('Source Data'!$F$243:$AC$254,MATCH('Calibration Calcs'!F$7,'Source Data'!$E$243:$E$254,0),MATCH('Calibration Calcs'!$A18,Hour,0)),INDEX('Source Data'!$F$255:$AC$266,MATCH('Calibration Calcs'!F$7,'Source Data'!$E$255:$E$266,0),MATCH('Calibration Calcs'!$A18,Hour,0)))/1000</f>
        <v>1984000</v>
      </c>
      <c r="G18" s="10">
        <f>SUM(INDEX('Source Data'!$F$243:$AC$254,MATCH('Calibration Calcs'!G$7,'Source Data'!$E$243:$E$254,0),MATCH('Calibration Calcs'!$A18,Hour,0)),INDEX('Source Data'!$F$255:$AC$266,MATCH('Calibration Calcs'!G$7,'Source Data'!$E$255:$E$266,0),MATCH('Calibration Calcs'!$A18,Hour,0)))/1000</f>
        <v>2249000</v>
      </c>
      <c r="H18" s="10">
        <f>SUM(INDEX('Source Data'!$F$243:$AC$254,MATCH('Calibration Calcs'!H$7,'Source Data'!$E$243:$E$254,0),MATCH('Calibration Calcs'!$A18,Hour,0)),INDEX('Source Data'!$F$255:$AC$266,MATCH('Calibration Calcs'!H$7,'Source Data'!$E$255:$E$266,0),MATCH('Calibration Calcs'!$A18,Hour,0)))/1000</f>
        <v>2580000</v>
      </c>
      <c r="I18" s="10">
        <f>SUM(INDEX('Source Data'!$F$243:$AC$254,MATCH('Calibration Calcs'!I$7,'Source Data'!$E$243:$E$254,0),MATCH('Calibration Calcs'!$A18,Hour,0)),INDEX('Source Data'!$F$255:$AC$266,MATCH('Calibration Calcs'!I$7,'Source Data'!$E$255:$E$266,0),MATCH('Calibration Calcs'!$A18,Hour,0)))/1000</f>
        <v>2754000</v>
      </c>
      <c r="J18" s="10">
        <f>SUM(INDEX('Source Data'!$F$243:$AC$254,MATCH('Calibration Calcs'!J$7,'Source Data'!$E$243:$E$254,0),MATCH('Calibration Calcs'!$A18,Hour,0)),INDEX('Source Data'!$F$255:$AC$266,MATCH('Calibration Calcs'!J$7,'Source Data'!$E$255:$E$266,0),MATCH('Calibration Calcs'!$A18,Hour,0)))/1000</f>
        <v>2187000</v>
      </c>
      <c r="K18" s="10">
        <f>SUM(INDEX('Source Data'!$F$243:$AC$254,MATCH('Calibration Calcs'!K$7,'Source Data'!$E$243:$E$254,0),MATCH('Calibration Calcs'!$A18,Hour,0)),INDEX('Source Data'!$F$255:$AC$266,MATCH('Calibration Calcs'!K$7,'Source Data'!$E$255:$E$266,0),MATCH('Calibration Calcs'!$A18,Hour,0)))/1000</f>
        <v>2000000</v>
      </c>
      <c r="L18" s="10">
        <f>SUM(INDEX('Source Data'!$F$243:$AC$254,MATCH('Calibration Calcs'!L$7,'Source Data'!$E$243:$E$254,0),MATCH('Calibration Calcs'!$A18,Hour,0)),INDEX('Source Data'!$F$255:$AC$266,MATCH('Calibration Calcs'!L$7,'Source Data'!$E$255:$E$266,0),MATCH('Calibration Calcs'!$A18,Hour,0)))/1000</f>
        <v>2058000</v>
      </c>
      <c r="M18" s="10">
        <f>SUM(INDEX('Source Data'!$F$243:$AC$254,MATCH('Calibration Calcs'!M$7,'Source Data'!$E$243:$E$254,0),MATCH('Calibration Calcs'!$A18,Hour,0)),INDEX('Source Data'!$F$255:$AC$266,MATCH('Calibration Calcs'!M$7,'Source Data'!$E$255:$E$266,0),MATCH('Calibration Calcs'!$A18,Hour,0)))/1000</f>
        <v>2054000</v>
      </c>
    </row>
    <row r="19" spans="1:13">
      <c r="A19" t="s">
        <v>38</v>
      </c>
      <c r="B19" s="10">
        <f>SUM(INDEX('Source Data'!$F$243:$AC$254,MATCH('Calibration Calcs'!B$7,'Source Data'!$E$243:$E$254,0),MATCH('Calibration Calcs'!$A19,Hour,0)),INDEX('Source Data'!$F$255:$AC$266,MATCH('Calibration Calcs'!B$7,'Source Data'!$E$255:$E$266,0),MATCH('Calibration Calcs'!$A19,Hour,0)))/1000</f>
        <v>2127000</v>
      </c>
      <c r="C19" s="10">
        <f>SUM(INDEX('Source Data'!$F$243:$AC$254,MATCH('Calibration Calcs'!C$7,'Source Data'!$E$243:$E$254,0),MATCH('Calibration Calcs'!$A19,Hour,0)),INDEX('Source Data'!$F$255:$AC$266,MATCH('Calibration Calcs'!C$7,'Source Data'!$E$255:$E$266,0),MATCH('Calibration Calcs'!$A19,Hour,0)))/1000</f>
        <v>2099000</v>
      </c>
      <c r="D19" s="10">
        <f>SUM(INDEX('Source Data'!$F$243:$AC$254,MATCH('Calibration Calcs'!D$7,'Source Data'!$E$243:$E$254,0),MATCH('Calibration Calcs'!$A19,Hour,0)),INDEX('Source Data'!$F$255:$AC$266,MATCH('Calibration Calcs'!D$7,'Source Data'!$E$255:$E$266,0),MATCH('Calibration Calcs'!$A19,Hour,0)))/1000</f>
        <v>2070000</v>
      </c>
      <c r="E19" s="10">
        <f>SUM(INDEX('Source Data'!$F$243:$AC$254,MATCH('Calibration Calcs'!E$7,'Source Data'!$E$243:$E$254,0),MATCH('Calibration Calcs'!$A19,Hour,0)),INDEX('Source Data'!$F$255:$AC$266,MATCH('Calibration Calcs'!E$7,'Source Data'!$E$255:$E$266,0),MATCH('Calibration Calcs'!$A19,Hour,0)))/1000</f>
        <v>1982000</v>
      </c>
      <c r="F19" s="10">
        <f>SUM(INDEX('Source Data'!$F$243:$AC$254,MATCH('Calibration Calcs'!F$7,'Source Data'!$E$243:$E$254,0),MATCH('Calibration Calcs'!$A19,Hour,0)),INDEX('Source Data'!$F$255:$AC$266,MATCH('Calibration Calcs'!F$7,'Source Data'!$E$255:$E$266,0),MATCH('Calibration Calcs'!$A19,Hour,0)))/1000</f>
        <v>1996000</v>
      </c>
      <c r="G19" s="10">
        <f>SUM(INDEX('Source Data'!$F$243:$AC$254,MATCH('Calibration Calcs'!G$7,'Source Data'!$E$243:$E$254,0),MATCH('Calibration Calcs'!$A19,Hour,0)),INDEX('Source Data'!$F$255:$AC$266,MATCH('Calibration Calcs'!G$7,'Source Data'!$E$255:$E$266,0),MATCH('Calibration Calcs'!$A19,Hour,0)))/1000</f>
        <v>2289000</v>
      </c>
      <c r="H19" s="10">
        <f>SUM(INDEX('Source Data'!$F$243:$AC$254,MATCH('Calibration Calcs'!H$7,'Source Data'!$E$243:$E$254,0),MATCH('Calibration Calcs'!$A19,Hour,0)),INDEX('Source Data'!$F$255:$AC$266,MATCH('Calibration Calcs'!H$7,'Source Data'!$E$255:$E$266,0),MATCH('Calibration Calcs'!$A19,Hour,0)))/1000</f>
        <v>2634000</v>
      </c>
      <c r="I19" s="10">
        <f>SUM(INDEX('Source Data'!$F$243:$AC$254,MATCH('Calibration Calcs'!I$7,'Source Data'!$E$243:$E$254,0),MATCH('Calibration Calcs'!$A19,Hour,0)),INDEX('Source Data'!$F$255:$AC$266,MATCH('Calibration Calcs'!I$7,'Source Data'!$E$255:$E$266,0),MATCH('Calibration Calcs'!$A19,Hour,0)))/1000</f>
        <v>2812000</v>
      </c>
      <c r="J19" s="10">
        <f>SUM(INDEX('Source Data'!$F$243:$AC$254,MATCH('Calibration Calcs'!J$7,'Source Data'!$E$243:$E$254,0),MATCH('Calibration Calcs'!$A19,Hour,0)),INDEX('Source Data'!$F$255:$AC$266,MATCH('Calibration Calcs'!J$7,'Source Data'!$E$255:$E$266,0),MATCH('Calibration Calcs'!$A19,Hour,0)))/1000</f>
        <v>2216000</v>
      </c>
      <c r="K19" s="10">
        <f>SUM(INDEX('Source Data'!$F$243:$AC$254,MATCH('Calibration Calcs'!K$7,'Source Data'!$E$243:$E$254,0),MATCH('Calibration Calcs'!$A19,Hour,0)),INDEX('Source Data'!$F$255:$AC$266,MATCH('Calibration Calcs'!K$7,'Source Data'!$E$255:$E$266,0),MATCH('Calibration Calcs'!$A19,Hour,0)))/1000</f>
        <v>2009000</v>
      </c>
      <c r="L19" s="10">
        <f>SUM(INDEX('Source Data'!$F$243:$AC$254,MATCH('Calibration Calcs'!L$7,'Source Data'!$E$243:$E$254,0),MATCH('Calibration Calcs'!$A19,Hour,0)),INDEX('Source Data'!$F$255:$AC$266,MATCH('Calibration Calcs'!L$7,'Source Data'!$E$255:$E$266,0),MATCH('Calibration Calcs'!$A19,Hour,0)))/1000</f>
        <v>2055000</v>
      </c>
      <c r="M19" s="10">
        <f>SUM(INDEX('Source Data'!$F$243:$AC$254,MATCH('Calibration Calcs'!M$7,'Source Data'!$E$243:$E$254,0),MATCH('Calibration Calcs'!$A19,Hour,0)),INDEX('Source Data'!$F$255:$AC$266,MATCH('Calibration Calcs'!M$7,'Source Data'!$E$255:$E$266,0),MATCH('Calibration Calcs'!$A19,Hour,0)))/1000</f>
        <v>2049000</v>
      </c>
    </row>
    <row r="20" spans="1:13">
      <c r="A20" t="s">
        <v>39</v>
      </c>
      <c r="B20" s="10">
        <f>SUM(INDEX('Source Data'!$F$243:$AC$254,MATCH('Calibration Calcs'!B$7,'Source Data'!$E$243:$E$254,0),MATCH('Calibration Calcs'!$A20,Hour,0)),INDEX('Source Data'!$F$255:$AC$266,MATCH('Calibration Calcs'!B$7,'Source Data'!$E$255:$E$266,0),MATCH('Calibration Calcs'!$A20,Hour,0)))/1000</f>
        <v>2094000</v>
      </c>
      <c r="C20" s="10">
        <f>SUM(INDEX('Source Data'!$F$243:$AC$254,MATCH('Calibration Calcs'!C$7,'Source Data'!$E$243:$E$254,0),MATCH('Calibration Calcs'!$A20,Hour,0)),INDEX('Source Data'!$F$255:$AC$266,MATCH('Calibration Calcs'!C$7,'Source Data'!$E$255:$E$266,0),MATCH('Calibration Calcs'!$A20,Hour,0)))/1000</f>
        <v>2066000</v>
      </c>
      <c r="D20" s="10">
        <f>SUM(INDEX('Source Data'!$F$243:$AC$254,MATCH('Calibration Calcs'!D$7,'Source Data'!$E$243:$E$254,0),MATCH('Calibration Calcs'!$A20,Hour,0)),INDEX('Source Data'!$F$255:$AC$266,MATCH('Calibration Calcs'!D$7,'Source Data'!$E$255:$E$266,0),MATCH('Calibration Calcs'!$A20,Hour,0)))/1000</f>
        <v>2038000</v>
      </c>
      <c r="E20" s="10">
        <f>SUM(INDEX('Source Data'!$F$243:$AC$254,MATCH('Calibration Calcs'!E$7,'Source Data'!$E$243:$E$254,0),MATCH('Calibration Calcs'!$A20,Hour,0)),INDEX('Source Data'!$F$255:$AC$266,MATCH('Calibration Calcs'!E$7,'Source Data'!$E$255:$E$266,0),MATCH('Calibration Calcs'!$A20,Hour,0)))/1000</f>
        <v>1952000</v>
      </c>
      <c r="F20" s="10">
        <f>SUM(INDEX('Source Data'!$F$243:$AC$254,MATCH('Calibration Calcs'!F$7,'Source Data'!$E$243:$E$254,0),MATCH('Calibration Calcs'!$A20,Hour,0)),INDEX('Source Data'!$F$255:$AC$266,MATCH('Calibration Calcs'!F$7,'Source Data'!$E$255:$E$266,0),MATCH('Calibration Calcs'!$A20,Hour,0)))/1000</f>
        <v>1978000</v>
      </c>
      <c r="G20" s="10">
        <f>SUM(INDEX('Source Data'!$F$243:$AC$254,MATCH('Calibration Calcs'!G$7,'Source Data'!$E$243:$E$254,0),MATCH('Calibration Calcs'!$A20,Hour,0)),INDEX('Source Data'!$F$255:$AC$266,MATCH('Calibration Calcs'!G$7,'Source Data'!$E$255:$E$266,0),MATCH('Calibration Calcs'!$A20,Hour,0)))/1000</f>
        <v>2277000</v>
      </c>
      <c r="H20" s="10">
        <f>SUM(INDEX('Source Data'!$F$243:$AC$254,MATCH('Calibration Calcs'!H$7,'Source Data'!$E$243:$E$254,0),MATCH('Calibration Calcs'!$A20,Hour,0)),INDEX('Source Data'!$F$255:$AC$266,MATCH('Calibration Calcs'!H$7,'Source Data'!$E$255:$E$266,0),MATCH('Calibration Calcs'!$A20,Hour,0)))/1000</f>
        <v>2636000</v>
      </c>
      <c r="I20" s="10">
        <f>SUM(INDEX('Source Data'!$F$243:$AC$254,MATCH('Calibration Calcs'!I$7,'Source Data'!$E$243:$E$254,0),MATCH('Calibration Calcs'!$A20,Hour,0)),INDEX('Source Data'!$F$255:$AC$266,MATCH('Calibration Calcs'!I$7,'Source Data'!$E$255:$E$266,0),MATCH('Calibration Calcs'!$A20,Hour,0)))/1000</f>
        <v>2816000</v>
      </c>
      <c r="J20" s="10">
        <f>SUM(INDEX('Source Data'!$F$243:$AC$254,MATCH('Calibration Calcs'!J$7,'Source Data'!$E$243:$E$254,0),MATCH('Calibration Calcs'!$A20,Hour,0)),INDEX('Source Data'!$F$255:$AC$266,MATCH('Calibration Calcs'!J$7,'Source Data'!$E$255:$E$266,0),MATCH('Calibration Calcs'!$A20,Hour,0)))/1000</f>
        <v>2203000</v>
      </c>
      <c r="K20" s="10">
        <f>SUM(INDEX('Source Data'!$F$243:$AC$254,MATCH('Calibration Calcs'!K$7,'Source Data'!$E$243:$E$254,0),MATCH('Calibration Calcs'!$A20,Hour,0)),INDEX('Source Data'!$F$255:$AC$266,MATCH('Calibration Calcs'!K$7,'Source Data'!$E$255:$E$266,0),MATCH('Calibration Calcs'!$A20,Hour,0)))/1000</f>
        <v>1980000</v>
      </c>
      <c r="L20" s="10">
        <f>SUM(INDEX('Source Data'!$F$243:$AC$254,MATCH('Calibration Calcs'!L$7,'Source Data'!$E$243:$E$254,0),MATCH('Calibration Calcs'!$A20,Hour,0)),INDEX('Source Data'!$F$255:$AC$266,MATCH('Calibration Calcs'!L$7,'Source Data'!$E$255:$E$266,0),MATCH('Calibration Calcs'!$A20,Hour,0)))/1000</f>
        <v>2034000</v>
      </c>
      <c r="M20" s="10">
        <f>SUM(INDEX('Source Data'!$F$243:$AC$254,MATCH('Calibration Calcs'!M$7,'Source Data'!$E$243:$E$254,0),MATCH('Calibration Calcs'!$A20,Hour,0)),INDEX('Source Data'!$F$255:$AC$266,MATCH('Calibration Calcs'!M$7,'Source Data'!$E$255:$E$266,0),MATCH('Calibration Calcs'!$A20,Hour,0)))/1000</f>
        <v>2018000</v>
      </c>
    </row>
    <row r="21" spans="1:13">
      <c r="A21" t="s">
        <v>40</v>
      </c>
      <c r="B21" s="10">
        <f>SUM(INDEX('Source Data'!$F$243:$AC$254,MATCH('Calibration Calcs'!B$7,'Source Data'!$E$243:$E$254,0),MATCH('Calibration Calcs'!$A21,Hour,0)),INDEX('Source Data'!$F$255:$AC$266,MATCH('Calibration Calcs'!B$7,'Source Data'!$E$255:$E$266,0),MATCH('Calibration Calcs'!$A21,Hour,0)))/1000</f>
        <v>2076000</v>
      </c>
      <c r="C21" s="10">
        <f>SUM(INDEX('Source Data'!$F$243:$AC$254,MATCH('Calibration Calcs'!C$7,'Source Data'!$E$243:$E$254,0),MATCH('Calibration Calcs'!$A21,Hour,0)),INDEX('Source Data'!$F$255:$AC$266,MATCH('Calibration Calcs'!C$7,'Source Data'!$E$255:$E$266,0),MATCH('Calibration Calcs'!$A21,Hour,0)))/1000</f>
        <v>2048000</v>
      </c>
      <c r="D21" s="10">
        <f>SUM(INDEX('Source Data'!$F$243:$AC$254,MATCH('Calibration Calcs'!D$7,'Source Data'!$E$243:$E$254,0),MATCH('Calibration Calcs'!$A21,Hour,0)),INDEX('Source Data'!$F$255:$AC$266,MATCH('Calibration Calcs'!D$7,'Source Data'!$E$255:$E$266,0),MATCH('Calibration Calcs'!$A21,Hour,0)))/1000</f>
        <v>2021000</v>
      </c>
      <c r="E21" s="10">
        <f>SUM(INDEX('Source Data'!$F$243:$AC$254,MATCH('Calibration Calcs'!E$7,'Source Data'!$E$243:$E$254,0),MATCH('Calibration Calcs'!$A21,Hour,0)),INDEX('Source Data'!$F$255:$AC$266,MATCH('Calibration Calcs'!E$7,'Source Data'!$E$255:$E$266,0),MATCH('Calibration Calcs'!$A21,Hour,0)))/1000</f>
        <v>1936000</v>
      </c>
      <c r="F21" s="10">
        <f>SUM(INDEX('Source Data'!$F$243:$AC$254,MATCH('Calibration Calcs'!F$7,'Source Data'!$E$243:$E$254,0),MATCH('Calibration Calcs'!$A21,Hour,0)),INDEX('Source Data'!$F$255:$AC$266,MATCH('Calibration Calcs'!F$7,'Source Data'!$E$255:$E$266,0),MATCH('Calibration Calcs'!$A21,Hour,0)))/1000</f>
        <v>1963000</v>
      </c>
      <c r="G21" s="10">
        <f>SUM(INDEX('Source Data'!$F$243:$AC$254,MATCH('Calibration Calcs'!G$7,'Source Data'!$E$243:$E$254,0),MATCH('Calibration Calcs'!$A21,Hour,0)),INDEX('Source Data'!$F$255:$AC$266,MATCH('Calibration Calcs'!G$7,'Source Data'!$E$255:$E$266,0),MATCH('Calibration Calcs'!$A21,Hour,0)))/1000</f>
        <v>2275000</v>
      </c>
      <c r="H21" s="10">
        <f>SUM(INDEX('Source Data'!$F$243:$AC$254,MATCH('Calibration Calcs'!H$7,'Source Data'!$E$243:$E$254,0),MATCH('Calibration Calcs'!$A21,Hour,0)),INDEX('Source Data'!$F$255:$AC$266,MATCH('Calibration Calcs'!H$7,'Source Data'!$E$255:$E$266,0),MATCH('Calibration Calcs'!$A21,Hour,0)))/1000</f>
        <v>2636000</v>
      </c>
      <c r="I21" s="10">
        <f>SUM(INDEX('Source Data'!$F$243:$AC$254,MATCH('Calibration Calcs'!I$7,'Source Data'!$E$243:$E$254,0),MATCH('Calibration Calcs'!$A21,Hour,0)),INDEX('Source Data'!$F$255:$AC$266,MATCH('Calibration Calcs'!I$7,'Source Data'!$E$255:$E$266,0),MATCH('Calibration Calcs'!$A21,Hour,0)))/1000</f>
        <v>2828000</v>
      </c>
      <c r="J21" s="10">
        <f>SUM(INDEX('Source Data'!$F$243:$AC$254,MATCH('Calibration Calcs'!J$7,'Source Data'!$E$243:$E$254,0),MATCH('Calibration Calcs'!$A21,Hour,0)),INDEX('Source Data'!$F$255:$AC$266,MATCH('Calibration Calcs'!J$7,'Source Data'!$E$255:$E$266,0),MATCH('Calibration Calcs'!$A21,Hour,0)))/1000</f>
        <v>2201000</v>
      </c>
      <c r="K21" s="10">
        <f>SUM(INDEX('Source Data'!$F$243:$AC$254,MATCH('Calibration Calcs'!K$7,'Source Data'!$E$243:$E$254,0),MATCH('Calibration Calcs'!$A21,Hour,0)),INDEX('Source Data'!$F$255:$AC$266,MATCH('Calibration Calcs'!K$7,'Source Data'!$E$255:$E$266,0),MATCH('Calibration Calcs'!$A21,Hour,0)))/1000</f>
        <v>1964000</v>
      </c>
      <c r="L21" s="10">
        <f>SUM(INDEX('Source Data'!$F$243:$AC$254,MATCH('Calibration Calcs'!L$7,'Source Data'!$E$243:$E$254,0),MATCH('Calibration Calcs'!$A21,Hour,0)),INDEX('Source Data'!$F$255:$AC$266,MATCH('Calibration Calcs'!L$7,'Source Data'!$E$255:$E$266,0),MATCH('Calibration Calcs'!$A21,Hour,0)))/1000</f>
        <v>2007000</v>
      </c>
      <c r="M21" s="10">
        <f>SUM(INDEX('Source Data'!$F$243:$AC$254,MATCH('Calibration Calcs'!M$7,'Source Data'!$E$243:$E$254,0),MATCH('Calibration Calcs'!$A21,Hour,0)),INDEX('Source Data'!$F$255:$AC$266,MATCH('Calibration Calcs'!M$7,'Source Data'!$E$255:$E$266,0),MATCH('Calibration Calcs'!$A21,Hour,0)))/1000</f>
        <v>1989000</v>
      </c>
    </row>
    <row r="22" spans="1:13">
      <c r="A22" t="s">
        <v>41</v>
      </c>
      <c r="B22" s="10">
        <f>SUM(INDEX('Source Data'!$F$243:$AC$254,MATCH('Calibration Calcs'!B$7,'Source Data'!$E$243:$E$254,0),MATCH('Calibration Calcs'!$A22,Hour,0)),INDEX('Source Data'!$F$255:$AC$266,MATCH('Calibration Calcs'!B$7,'Source Data'!$E$255:$E$266,0),MATCH('Calibration Calcs'!$A22,Hour,0)))/1000</f>
        <v>2073000</v>
      </c>
      <c r="C22" s="10">
        <f>SUM(INDEX('Source Data'!$F$243:$AC$254,MATCH('Calibration Calcs'!C$7,'Source Data'!$E$243:$E$254,0),MATCH('Calibration Calcs'!$A22,Hour,0)),INDEX('Source Data'!$F$255:$AC$266,MATCH('Calibration Calcs'!C$7,'Source Data'!$E$255:$E$266,0),MATCH('Calibration Calcs'!$A22,Hour,0)))/1000</f>
        <v>2046000</v>
      </c>
      <c r="D22" s="10">
        <f>SUM(INDEX('Source Data'!$F$243:$AC$254,MATCH('Calibration Calcs'!D$7,'Source Data'!$E$243:$E$254,0),MATCH('Calibration Calcs'!$A22,Hour,0)),INDEX('Source Data'!$F$255:$AC$266,MATCH('Calibration Calcs'!D$7,'Source Data'!$E$255:$E$266,0),MATCH('Calibration Calcs'!$A22,Hour,0)))/1000</f>
        <v>2020000</v>
      </c>
      <c r="E22" s="10">
        <f>SUM(INDEX('Source Data'!$F$243:$AC$254,MATCH('Calibration Calcs'!E$7,'Source Data'!$E$243:$E$254,0),MATCH('Calibration Calcs'!$A22,Hour,0)),INDEX('Source Data'!$F$255:$AC$266,MATCH('Calibration Calcs'!E$7,'Source Data'!$E$255:$E$266,0),MATCH('Calibration Calcs'!$A22,Hour,0)))/1000</f>
        <v>1946000</v>
      </c>
      <c r="F22" s="10">
        <f>SUM(INDEX('Source Data'!$F$243:$AC$254,MATCH('Calibration Calcs'!F$7,'Source Data'!$E$243:$E$254,0),MATCH('Calibration Calcs'!$A22,Hour,0)),INDEX('Source Data'!$F$255:$AC$266,MATCH('Calibration Calcs'!F$7,'Source Data'!$E$255:$E$266,0),MATCH('Calibration Calcs'!$A22,Hour,0)))/1000</f>
        <v>1963000</v>
      </c>
      <c r="G22" s="10">
        <f>SUM(INDEX('Source Data'!$F$243:$AC$254,MATCH('Calibration Calcs'!G$7,'Source Data'!$E$243:$E$254,0),MATCH('Calibration Calcs'!$A22,Hour,0)),INDEX('Source Data'!$F$255:$AC$266,MATCH('Calibration Calcs'!G$7,'Source Data'!$E$255:$E$266,0),MATCH('Calibration Calcs'!$A22,Hour,0)))/1000</f>
        <v>2286000</v>
      </c>
      <c r="H22" s="10">
        <f>SUM(INDEX('Source Data'!$F$243:$AC$254,MATCH('Calibration Calcs'!H$7,'Source Data'!$E$243:$E$254,0),MATCH('Calibration Calcs'!$A22,Hour,0)),INDEX('Source Data'!$F$255:$AC$266,MATCH('Calibration Calcs'!H$7,'Source Data'!$E$255:$E$266,0),MATCH('Calibration Calcs'!$A22,Hour,0)))/1000</f>
        <v>2658000</v>
      </c>
      <c r="I22" s="10">
        <f>SUM(INDEX('Source Data'!$F$243:$AC$254,MATCH('Calibration Calcs'!I$7,'Source Data'!$E$243:$E$254,0),MATCH('Calibration Calcs'!$A22,Hour,0)),INDEX('Source Data'!$F$255:$AC$266,MATCH('Calibration Calcs'!I$7,'Source Data'!$E$255:$E$266,0),MATCH('Calibration Calcs'!$A22,Hour,0)))/1000</f>
        <v>2850000</v>
      </c>
      <c r="J22" s="10">
        <f>SUM(INDEX('Source Data'!$F$243:$AC$254,MATCH('Calibration Calcs'!J$7,'Source Data'!$E$243:$E$254,0),MATCH('Calibration Calcs'!$A22,Hour,0)),INDEX('Source Data'!$F$255:$AC$266,MATCH('Calibration Calcs'!J$7,'Source Data'!$E$255:$E$266,0),MATCH('Calibration Calcs'!$A22,Hour,0)))/1000</f>
        <v>2211000</v>
      </c>
      <c r="K22" s="10">
        <f>SUM(INDEX('Source Data'!$F$243:$AC$254,MATCH('Calibration Calcs'!K$7,'Source Data'!$E$243:$E$254,0),MATCH('Calibration Calcs'!$A22,Hour,0)),INDEX('Source Data'!$F$255:$AC$266,MATCH('Calibration Calcs'!K$7,'Source Data'!$E$255:$E$266,0),MATCH('Calibration Calcs'!$A22,Hour,0)))/1000</f>
        <v>1963000</v>
      </c>
      <c r="L22" s="10">
        <f>SUM(INDEX('Source Data'!$F$243:$AC$254,MATCH('Calibration Calcs'!L$7,'Source Data'!$E$243:$E$254,0),MATCH('Calibration Calcs'!$A22,Hour,0)),INDEX('Source Data'!$F$255:$AC$266,MATCH('Calibration Calcs'!L$7,'Source Data'!$E$255:$E$266,0),MATCH('Calibration Calcs'!$A22,Hour,0)))/1000</f>
        <v>2016000</v>
      </c>
      <c r="M22" s="10">
        <f>SUM(INDEX('Source Data'!$F$243:$AC$254,MATCH('Calibration Calcs'!M$7,'Source Data'!$E$243:$E$254,0),MATCH('Calibration Calcs'!$A22,Hour,0)),INDEX('Source Data'!$F$255:$AC$266,MATCH('Calibration Calcs'!M$7,'Source Data'!$E$255:$E$266,0),MATCH('Calibration Calcs'!$A22,Hour,0)))/1000</f>
        <v>1987000</v>
      </c>
    </row>
    <row r="23" spans="1:13">
      <c r="A23" t="s">
        <v>42</v>
      </c>
      <c r="B23" s="10">
        <f>SUM(INDEX('Source Data'!$F$243:$AC$254,MATCH('Calibration Calcs'!B$7,'Source Data'!$E$243:$E$254,0),MATCH('Calibration Calcs'!$A23,Hour,0)),INDEX('Source Data'!$F$255:$AC$266,MATCH('Calibration Calcs'!B$7,'Source Data'!$E$255:$E$266,0),MATCH('Calibration Calcs'!$A23,Hour,0)))/1000</f>
        <v>2093000</v>
      </c>
      <c r="C23" s="10">
        <f>SUM(INDEX('Source Data'!$F$243:$AC$254,MATCH('Calibration Calcs'!C$7,'Source Data'!$E$243:$E$254,0),MATCH('Calibration Calcs'!$A23,Hour,0)),INDEX('Source Data'!$F$255:$AC$266,MATCH('Calibration Calcs'!C$7,'Source Data'!$E$255:$E$266,0),MATCH('Calibration Calcs'!$A23,Hour,0)))/1000</f>
        <v>2066000</v>
      </c>
      <c r="D23" s="10">
        <f>SUM(INDEX('Source Data'!$F$243:$AC$254,MATCH('Calibration Calcs'!D$7,'Source Data'!$E$243:$E$254,0),MATCH('Calibration Calcs'!$A23,Hour,0)),INDEX('Source Data'!$F$255:$AC$266,MATCH('Calibration Calcs'!D$7,'Source Data'!$E$255:$E$266,0),MATCH('Calibration Calcs'!$A23,Hour,0)))/1000</f>
        <v>2039000</v>
      </c>
      <c r="E23" s="10">
        <f>SUM(INDEX('Source Data'!$F$243:$AC$254,MATCH('Calibration Calcs'!E$7,'Source Data'!$E$243:$E$254,0),MATCH('Calibration Calcs'!$A23,Hour,0)),INDEX('Source Data'!$F$255:$AC$266,MATCH('Calibration Calcs'!E$7,'Source Data'!$E$255:$E$266,0),MATCH('Calibration Calcs'!$A23,Hour,0)))/1000</f>
        <v>1963000</v>
      </c>
      <c r="F23" s="10">
        <f>SUM(INDEX('Source Data'!$F$243:$AC$254,MATCH('Calibration Calcs'!F$7,'Source Data'!$E$243:$E$254,0),MATCH('Calibration Calcs'!$A23,Hour,0)),INDEX('Source Data'!$F$255:$AC$266,MATCH('Calibration Calcs'!F$7,'Source Data'!$E$255:$E$266,0),MATCH('Calibration Calcs'!$A23,Hour,0)))/1000</f>
        <v>1981000</v>
      </c>
      <c r="G23" s="10">
        <f>SUM(INDEX('Source Data'!$F$243:$AC$254,MATCH('Calibration Calcs'!G$7,'Source Data'!$E$243:$E$254,0),MATCH('Calibration Calcs'!$A23,Hour,0)),INDEX('Source Data'!$F$255:$AC$266,MATCH('Calibration Calcs'!G$7,'Source Data'!$E$255:$E$266,0),MATCH('Calibration Calcs'!$A23,Hour,0)))/1000</f>
        <v>2314000</v>
      </c>
      <c r="H23" s="10">
        <f>SUM(INDEX('Source Data'!$F$243:$AC$254,MATCH('Calibration Calcs'!H$7,'Source Data'!$E$243:$E$254,0),MATCH('Calibration Calcs'!$A23,Hour,0)),INDEX('Source Data'!$F$255:$AC$266,MATCH('Calibration Calcs'!H$7,'Source Data'!$E$255:$E$266,0),MATCH('Calibration Calcs'!$A23,Hour,0)))/1000</f>
        <v>2685000</v>
      </c>
      <c r="I23" s="10">
        <f>SUM(INDEX('Source Data'!$F$243:$AC$254,MATCH('Calibration Calcs'!I$7,'Source Data'!$E$243:$E$254,0),MATCH('Calibration Calcs'!$A23,Hour,0)),INDEX('Source Data'!$F$255:$AC$266,MATCH('Calibration Calcs'!I$7,'Source Data'!$E$255:$E$266,0),MATCH('Calibration Calcs'!$A23,Hour,0)))/1000</f>
        <v>2877000</v>
      </c>
      <c r="J23" s="10">
        <f>SUM(INDEX('Source Data'!$F$243:$AC$254,MATCH('Calibration Calcs'!J$7,'Source Data'!$E$243:$E$254,0),MATCH('Calibration Calcs'!$A23,Hour,0)),INDEX('Source Data'!$F$255:$AC$266,MATCH('Calibration Calcs'!J$7,'Source Data'!$E$255:$E$266,0),MATCH('Calibration Calcs'!$A23,Hour,0)))/1000</f>
        <v>2239000</v>
      </c>
      <c r="K23" s="10">
        <f>SUM(INDEX('Source Data'!$F$243:$AC$254,MATCH('Calibration Calcs'!K$7,'Source Data'!$E$243:$E$254,0),MATCH('Calibration Calcs'!$A23,Hour,0)),INDEX('Source Data'!$F$255:$AC$266,MATCH('Calibration Calcs'!K$7,'Source Data'!$E$255:$E$266,0),MATCH('Calibration Calcs'!$A23,Hour,0)))/1000</f>
        <v>1992000</v>
      </c>
      <c r="L23" s="10">
        <f>SUM(INDEX('Source Data'!$F$243:$AC$254,MATCH('Calibration Calcs'!L$7,'Source Data'!$E$243:$E$254,0),MATCH('Calibration Calcs'!$A23,Hour,0)),INDEX('Source Data'!$F$255:$AC$266,MATCH('Calibration Calcs'!L$7,'Source Data'!$E$255:$E$266,0),MATCH('Calibration Calcs'!$A23,Hour,0)))/1000</f>
        <v>2035000</v>
      </c>
      <c r="M23" s="10">
        <f>SUM(INDEX('Source Data'!$F$243:$AC$254,MATCH('Calibration Calcs'!M$7,'Source Data'!$E$243:$E$254,0),MATCH('Calibration Calcs'!$A23,Hour,0)),INDEX('Source Data'!$F$255:$AC$266,MATCH('Calibration Calcs'!M$7,'Source Data'!$E$255:$E$266,0),MATCH('Calibration Calcs'!$A23,Hour,0)))/1000</f>
        <v>2006000</v>
      </c>
    </row>
    <row r="24" spans="1:13">
      <c r="A24" t="s">
        <v>43</v>
      </c>
      <c r="B24" s="10">
        <f>SUM(INDEX('Source Data'!$F$243:$AC$254,MATCH('Calibration Calcs'!B$7,'Source Data'!$E$243:$E$254,0),MATCH('Calibration Calcs'!$A24,Hour,0)),INDEX('Source Data'!$F$255:$AC$266,MATCH('Calibration Calcs'!B$7,'Source Data'!$E$255:$E$266,0),MATCH('Calibration Calcs'!$A24,Hour,0)))/1000</f>
        <v>2167000</v>
      </c>
      <c r="C24" s="10">
        <f>SUM(INDEX('Source Data'!$F$243:$AC$254,MATCH('Calibration Calcs'!C$7,'Source Data'!$E$243:$E$254,0),MATCH('Calibration Calcs'!$A24,Hour,0)),INDEX('Source Data'!$F$255:$AC$266,MATCH('Calibration Calcs'!C$7,'Source Data'!$E$255:$E$266,0),MATCH('Calibration Calcs'!$A24,Hour,0)))/1000</f>
        <v>2107000</v>
      </c>
      <c r="D24" s="10">
        <f>SUM(INDEX('Source Data'!$F$243:$AC$254,MATCH('Calibration Calcs'!D$7,'Source Data'!$E$243:$E$254,0),MATCH('Calibration Calcs'!$A24,Hour,0)),INDEX('Source Data'!$F$255:$AC$266,MATCH('Calibration Calcs'!D$7,'Source Data'!$E$255:$E$266,0),MATCH('Calibration Calcs'!$A24,Hour,0)))/1000</f>
        <v>2065000</v>
      </c>
      <c r="E24" s="10">
        <f>SUM(INDEX('Source Data'!$F$243:$AC$254,MATCH('Calibration Calcs'!E$7,'Source Data'!$E$243:$E$254,0),MATCH('Calibration Calcs'!$A24,Hour,0)),INDEX('Source Data'!$F$255:$AC$266,MATCH('Calibration Calcs'!E$7,'Source Data'!$E$255:$E$266,0),MATCH('Calibration Calcs'!$A24,Hour,0)))/1000</f>
        <v>1989000</v>
      </c>
      <c r="F24" s="10">
        <f>SUM(INDEX('Source Data'!$F$243:$AC$254,MATCH('Calibration Calcs'!F$7,'Source Data'!$E$243:$E$254,0),MATCH('Calibration Calcs'!$A24,Hour,0)),INDEX('Source Data'!$F$255:$AC$266,MATCH('Calibration Calcs'!F$7,'Source Data'!$E$255:$E$266,0),MATCH('Calibration Calcs'!$A24,Hour,0)))/1000</f>
        <v>2006000</v>
      </c>
      <c r="G24" s="10">
        <f>SUM(INDEX('Source Data'!$F$243:$AC$254,MATCH('Calibration Calcs'!G$7,'Source Data'!$E$243:$E$254,0),MATCH('Calibration Calcs'!$A24,Hour,0)),INDEX('Source Data'!$F$255:$AC$266,MATCH('Calibration Calcs'!G$7,'Source Data'!$E$255:$E$266,0),MATCH('Calibration Calcs'!$A24,Hour,0)))/1000</f>
        <v>2326000</v>
      </c>
      <c r="H24" s="10">
        <f>SUM(INDEX('Source Data'!$F$243:$AC$254,MATCH('Calibration Calcs'!H$7,'Source Data'!$E$243:$E$254,0),MATCH('Calibration Calcs'!$A24,Hour,0)),INDEX('Source Data'!$F$255:$AC$266,MATCH('Calibration Calcs'!H$7,'Source Data'!$E$255:$E$266,0),MATCH('Calibration Calcs'!$A24,Hour,0)))/1000</f>
        <v>2694000</v>
      </c>
      <c r="I24" s="10">
        <f>SUM(INDEX('Source Data'!$F$243:$AC$254,MATCH('Calibration Calcs'!I$7,'Source Data'!$E$243:$E$254,0),MATCH('Calibration Calcs'!$A24,Hour,0)),INDEX('Source Data'!$F$255:$AC$266,MATCH('Calibration Calcs'!I$7,'Source Data'!$E$255:$E$266,0),MATCH('Calibration Calcs'!$A24,Hour,0)))/1000</f>
        <v>2885000</v>
      </c>
      <c r="J24" s="10">
        <f>SUM(INDEX('Source Data'!$F$243:$AC$254,MATCH('Calibration Calcs'!J$7,'Source Data'!$E$243:$E$254,0),MATCH('Calibration Calcs'!$A24,Hour,0)),INDEX('Source Data'!$F$255:$AC$266,MATCH('Calibration Calcs'!J$7,'Source Data'!$E$255:$E$266,0),MATCH('Calibration Calcs'!$A24,Hour,0)))/1000</f>
        <v>2251000</v>
      </c>
      <c r="K24" s="10">
        <f>SUM(INDEX('Source Data'!$F$243:$AC$254,MATCH('Calibration Calcs'!K$7,'Source Data'!$E$243:$E$254,0),MATCH('Calibration Calcs'!$A24,Hour,0)),INDEX('Source Data'!$F$255:$AC$266,MATCH('Calibration Calcs'!K$7,'Source Data'!$E$255:$E$266,0),MATCH('Calibration Calcs'!$A24,Hour,0)))/1000</f>
        <v>2020000</v>
      </c>
      <c r="L24" s="10">
        <f>SUM(INDEX('Source Data'!$F$243:$AC$254,MATCH('Calibration Calcs'!L$7,'Source Data'!$E$243:$E$254,0),MATCH('Calibration Calcs'!$A24,Hour,0)),INDEX('Source Data'!$F$255:$AC$266,MATCH('Calibration Calcs'!L$7,'Source Data'!$E$255:$E$266,0),MATCH('Calibration Calcs'!$A24,Hour,0)))/1000</f>
        <v>2081000</v>
      </c>
      <c r="M24" s="10">
        <f>SUM(INDEX('Source Data'!$F$243:$AC$254,MATCH('Calibration Calcs'!M$7,'Source Data'!$E$243:$E$254,0),MATCH('Calibration Calcs'!$A24,Hour,0)),INDEX('Source Data'!$F$255:$AC$266,MATCH('Calibration Calcs'!M$7,'Source Data'!$E$255:$E$266,0),MATCH('Calibration Calcs'!$A24,Hour,0)))/1000</f>
        <v>2094000</v>
      </c>
    </row>
    <row r="25" spans="1:13">
      <c r="A25" t="s">
        <v>44</v>
      </c>
      <c r="B25" s="10">
        <f>SUM(INDEX('Source Data'!$F$243:$AC$254,MATCH('Calibration Calcs'!B$7,'Source Data'!$E$243:$E$254,0),MATCH('Calibration Calcs'!$A25,Hour,0)),INDEX('Source Data'!$F$255:$AC$266,MATCH('Calibration Calcs'!B$7,'Source Data'!$E$255:$E$266,0),MATCH('Calibration Calcs'!$A25,Hour,0)))/1000</f>
        <v>2176000</v>
      </c>
      <c r="C25" s="10">
        <f>SUM(INDEX('Source Data'!$F$243:$AC$254,MATCH('Calibration Calcs'!C$7,'Source Data'!$E$243:$E$254,0),MATCH('Calibration Calcs'!$A25,Hour,0)),INDEX('Source Data'!$F$255:$AC$266,MATCH('Calibration Calcs'!C$7,'Source Data'!$E$255:$E$266,0),MATCH('Calibration Calcs'!$A25,Hour,0)))/1000</f>
        <v>2148000</v>
      </c>
      <c r="D25" s="10">
        <f>SUM(INDEX('Source Data'!$F$243:$AC$254,MATCH('Calibration Calcs'!D$7,'Source Data'!$E$243:$E$254,0),MATCH('Calibration Calcs'!$A25,Hour,0)),INDEX('Source Data'!$F$255:$AC$266,MATCH('Calibration Calcs'!D$7,'Source Data'!$E$255:$E$266,0),MATCH('Calibration Calcs'!$A25,Hour,0)))/1000</f>
        <v>2108000</v>
      </c>
      <c r="E25" s="10">
        <f>SUM(INDEX('Source Data'!$F$243:$AC$254,MATCH('Calibration Calcs'!E$7,'Source Data'!$E$243:$E$254,0),MATCH('Calibration Calcs'!$A25,Hour,0)),INDEX('Source Data'!$F$255:$AC$266,MATCH('Calibration Calcs'!E$7,'Source Data'!$E$255:$E$266,0),MATCH('Calibration Calcs'!$A25,Hour,0)))/1000</f>
        <v>1987000</v>
      </c>
      <c r="F25" s="10">
        <f>SUM(INDEX('Source Data'!$F$243:$AC$254,MATCH('Calibration Calcs'!F$7,'Source Data'!$E$243:$E$254,0),MATCH('Calibration Calcs'!$A25,Hour,0)),INDEX('Source Data'!$F$255:$AC$266,MATCH('Calibration Calcs'!F$7,'Source Data'!$E$255:$E$266,0),MATCH('Calibration Calcs'!$A25,Hour,0)))/1000</f>
        <v>1999000</v>
      </c>
      <c r="G25" s="10">
        <f>SUM(INDEX('Source Data'!$F$243:$AC$254,MATCH('Calibration Calcs'!G$7,'Source Data'!$E$243:$E$254,0),MATCH('Calibration Calcs'!$A25,Hour,0)),INDEX('Source Data'!$F$255:$AC$266,MATCH('Calibration Calcs'!G$7,'Source Data'!$E$255:$E$266,0),MATCH('Calibration Calcs'!$A25,Hour,0)))/1000</f>
        <v>2302000</v>
      </c>
      <c r="H25" s="10">
        <f>SUM(INDEX('Source Data'!$F$243:$AC$254,MATCH('Calibration Calcs'!H$7,'Source Data'!$E$243:$E$254,0),MATCH('Calibration Calcs'!$A25,Hour,0)),INDEX('Source Data'!$F$255:$AC$266,MATCH('Calibration Calcs'!H$7,'Source Data'!$E$255:$E$266,0),MATCH('Calibration Calcs'!$A25,Hour,0)))/1000</f>
        <v>2658000</v>
      </c>
      <c r="I25" s="10">
        <f>SUM(INDEX('Source Data'!$F$243:$AC$254,MATCH('Calibration Calcs'!I$7,'Source Data'!$E$243:$E$254,0),MATCH('Calibration Calcs'!$A25,Hour,0)),INDEX('Source Data'!$F$255:$AC$266,MATCH('Calibration Calcs'!I$7,'Source Data'!$E$255:$E$266,0),MATCH('Calibration Calcs'!$A25,Hour,0)))/1000</f>
        <v>2849000</v>
      </c>
      <c r="J25" s="10">
        <f>SUM(INDEX('Source Data'!$F$243:$AC$254,MATCH('Calibration Calcs'!J$7,'Source Data'!$E$243:$E$254,0),MATCH('Calibration Calcs'!$A25,Hour,0)),INDEX('Source Data'!$F$255:$AC$266,MATCH('Calibration Calcs'!J$7,'Source Data'!$E$255:$E$266,0),MATCH('Calibration Calcs'!$A25,Hour,0)))/1000</f>
        <v>2247000</v>
      </c>
      <c r="K25" s="10">
        <f>SUM(INDEX('Source Data'!$F$243:$AC$254,MATCH('Calibration Calcs'!K$7,'Source Data'!$E$243:$E$254,0),MATCH('Calibration Calcs'!$A25,Hour,0)),INDEX('Source Data'!$F$255:$AC$266,MATCH('Calibration Calcs'!K$7,'Source Data'!$E$255:$E$266,0),MATCH('Calibration Calcs'!$A25,Hour,0)))/1000</f>
        <v>2061000</v>
      </c>
      <c r="L25" s="10">
        <f>SUM(INDEX('Source Data'!$F$243:$AC$254,MATCH('Calibration Calcs'!L$7,'Source Data'!$E$243:$E$254,0),MATCH('Calibration Calcs'!$A25,Hour,0)),INDEX('Source Data'!$F$255:$AC$266,MATCH('Calibration Calcs'!L$7,'Source Data'!$E$255:$E$266,0),MATCH('Calibration Calcs'!$A25,Hour,0)))/1000</f>
        <v>2118000</v>
      </c>
      <c r="M25" s="10">
        <f>SUM(INDEX('Source Data'!$F$243:$AC$254,MATCH('Calibration Calcs'!M$7,'Source Data'!$E$243:$E$254,0),MATCH('Calibration Calcs'!$A25,Hour,0)),INDEX('Source Data'!$F$255:$AC$266,MATCH('Calibration Calcs'!M$7,'Source Data'!$E$255:$E$266,0),MATCH('Calibration Calcs'!$A25,Hour,0)))/1000</f>
        <v>2090000</v>
      </c>
    </row>
    <row r="26" spans="1:13">
      <c r="A26" t="s">
        <v>45</v>
      </c>
      <c r="B26" s="10">
        <f>SUM(INDEX('Source Data'!$F$243:$AC$254,MATCH('Calibration Calcs'!B$7,'Source Data'!$E$243:$E$254,0),MATCH('Calibration Calcs'!$A26,Hour,0)),INDEX('Source Data'!$F$255:$AC$266,MATCH('Calibration Calcs'!B$7,'Source Data'!$E$255:$E$266,0),MATCH('Calibration Calcs'!$A26,Hour,0)))/1000</f>
        <v>2156000</v>
      </c>
      <c r="C26" s="10">
        <f>SUM(INDEX('Source Data'!$F$243:$AC$254,MATCH('Calibration Calcs'!C$7,'Source Data'!$E$243:$E$254,0),MATCH('Calibration Calcs'!$A26,Hour,0)),INDEX('Source Data'!$F$255:$AC$266,MATCH('Calibration Calcs'!C$7,'Source Data'!$E$255:$E$266,0),MATCH('Calibration Calcs'!$A26,Hour,0)))/1000</f>
        <v>2127000</v>
      </c>
      <c r="D26" s="10">
        <f>SUM(INDEX('Source Data'!$F$243:$AC$254,MATCH('Calibration Calcs'!D$7,'Source Data'!$E$243:$E$254,0),MATCH('Calibration Calcs'!$A26,Hour,0)),INDEX('Source Data'!$F$255:$AC$266,MATCH('Calibration Calcs'!D$7,'Source Data'!$E$255:$E$266,0),MATCH('Calibration Calcs'!$A26,Hour,0)))/1000</f>
        <v>2085000</v>
      </c>
      <c r="E26" s="10">
        <f>SUM(INDEX('Source Data'!$F$243:$AC$254,MATCH('Calibration Calcs'!E$7,'Source Data'!$E$243:$E$254,0),MATCH('Calibration Calcs'!$A26,Hour,0)),INDEX('Source Data'!$F$255:$AC$266,MATCH('Calibration Calcs'!E$7,'Source Data'!$E$255:$E$266,0),MATCH('Calibration Calcs'!$A26,Hour,0)))/1000</f>
        <v>1997000</v>
      </c>
      <c r="F26" s="10">
        <f>SUM(INDEX('Source Data'!$F$243:$AC$254,MATCH('Calibration Calcs'!F$7,'Source Data'!$E$243:$E$254,0),MATCH('Calibration Calcs'!$A26,Hour,0)),INDEX('Source Data'!$F$255:$AC$266,MATCH('Calibration Calcs'!F$7,'Source Data'!$E$255:$E$266,0),MATCH('Calibration Calcs'!$A26,Hour,0)))/1000</f>
        <v>2008000</v>
      </c>
      <c r="G26" s="10">
        <f>SUM(INDEX('Source Data'!$F$243:$AC$254,MATCH('Calibration Calcs'!G$7,'Source Data'!$E$243:$E$254,0),MATCH('Calibration Calcs'!$A26,Hour,0)),INDEX('Source Data'!$F$255:$AC$266,MATCH('Calibration Calcs'!G$7,'Source Data'!$E$255:$E$266,0),MATCH('Calibration Calcs'!$A26,Hour,0)))/1000</f>
        <v>2269000</v>
      </c>
      <c r="H26" s="10">
        <f>SUM(INDEX('Source Data'!$F$243:$AC$254,MATCH('Calibration Calcs'!H$7,'Source Data'!$E$243:$E$254,0),MATCH('Calibration Calcs'!$A26,Hour,0)),INDEX('Source Data'!$F$255:$AC$266,MATCH('Calibration Calcs'!H$7,'Source Data'!$E$255:$E$266,0),MATCH('Calibration Calcs'!$A26,Hour,0)))/1000</f>
        <v>2613000</v>
      </c>
      <c r="I26" s="10">
        <f>SUM(INDEX('Source Data'!$F$243:$AC$254,MATCH('Calibration Calcs'!I$7,'Source Data'!$E$243:$E$254,0),MATCH('Calibration Calcs'!$A26,Hour,0)),INDEX('Source Data'!$F$255:$AC$266,MATCH('Calibration Calcs'!I$7,'Source Data'!$E$255:$E$266,0),MATCH('Calibration Calcs'!$A26,Hour,0)))/1000</f>
        <v>2817000</v>
      </c>
      <c r="J26" s="10">
        <f>SUM(INDEX('Source Data'!$F$243:$AC$254,MATCH('Calibration Calcs'!J$7,'Source Data'!$E$243:$E$254,0),MATCH('Calibration Calcs'!$A26,Hour,0)),INDEX('Source Data'!$F$255:$AC$266,MATCH('Calibration Calcs'!J$7,'Source Data'!$E$255:$E$266,0),MATCH('Calibration Calcs'!$A26,Hour,0)))/1000</f>
        <v>2227000</v>
      </c>
      <c r="K26" s="10">
        <f>SUM(INDEX('Source Data'!$F$243:$AC$254,MATCH('Calibration Calcs'!K$7,'Source Data'!$E$243:$E$254,0),MATCH('Calibration Calcs'!$A26,Hour,0)),INDEX('Source Data'!$F$255:$AC$266,MATCH('Calibration Calcs'!K$7,'Source Data'!$E$255:$E$266,0),MATCH('Calibration Calcs'!$A26,Hour,0)))/1000</f>
        <v>2027000</v>
      </c>
      <c r="L26" s="10">
        <f>SUM(INDEX('Source Data'!$F$243:$AC$254,MATCH('Calibration Calcs'!L$7,'Source Data'!$E$243:$E$254,0),MATCH('Calibration Calcs'!$A26,Hour,0)),INDEX('Source Data'!$F$255:$AC$266,MATCH('Calibration Calcs'!L$7,'Source Data'!$E$255:$E$266,0),MATCH('Calibration Calcs'!$A26,Hour,0)))/1000</f>
        <v>2095000</v>
      </c>
      <c r="M26" s="10">
        <f>SUM(INDEX('Source Data'!$F$243:$AC$254,MATCH('Calibration Calcs'!M$7,'Source Data'!$E$243:$E$254,0),MATCH('Calibration Calcs'!$A26,Hour,0)),INDEX('Source Data'!$F$255:$AC$266,MATCH('Calibration Calcs'!M$7,'Source Data'!$E$255:$E$266,0),MATCH('Calibration Calcs'!$A26,Hour,0)))/1000</f>
        <v>2080000</v>
      </c>
    </row>
    <row r="27" spans="1:13">
      <c r="A27" t="s">
        <v>46</v>
      </c>
      <c r="B27" s="10">
        <f>SUM(INDEX('Source Data'!$F$243:$AC$254,MATCH('Calibration Calcs'!B$7,'Source Data'!$E$243:$E$254,0),MATCH('Calibration Calcs'!$A27,Hour,0)),INDEX('Source Data'!$F$255:$AC$266,MATCH('Calibration Calcs'!B$7,'Source Data'!$E$255:$E$266,0),MATCH('Calibration Calcs'!$A27,Hour,0)))/1000</f>
        <v>2070000</v>
      </c>
      <c r="C27" s="10">
        <f>SUM(INDEX('Source Data'!$F$243:$AC$254,MATCH('Calibration Calcs'!C$7,'Source Data'!$E$243:$E$254,0),MATCH('Calibration Calcs'!$A27,Hour,0)),INDEX('Source Data'!$F$255:$AC$266,MATCH('Calibration Calcs'!C$7,'Source Data'!$E$255:$E$266,0),MATCH('Calibration Calcs'!$A27,Hour,0)))/1000</f>
        <v>2032000</v>
      </c>
      <c r="D27" s="10">
        <f>SUM(INDEX('Source Data'!$F$243:$AC$254,MATCH('Calibration Calcs'!D$7,'Source Data'!$E$243:$E$254,0),MATCH('Calibration Calcs'!$A27,Hour,0)),INDEX('Source Data'!$F$255:$AC$266,MATCH('Calibration Calcs'!D$7,'Source Data'!$E$255:$E$266,0),MATCH('Calibration Calcs'!$A27,Hour,0)))/1000</f>
        <v>2004000</v>
      </c>
      <c r="E27" s="10">
        <f>SUM(INDEX('Source Data'!$F$243:$AC$254,MATCH('Calibration Calcs'!E$7,'Source Data'!$E$243:$E$254,0),MATCH('Calibration Calcs'!$A27,Hour,0)),INDEX('Source Data'!$F$255:$AC$266,MATCH('Calibration Calcs'!E$7,'Source Data'!$E$255:$E$266,0),MATCH('Calibration Calcs'!$A27,Hour,0)))/1000</f>
        <v>1918000</v>
      </c>
      <c r="F27" s="10">
        <f>SUM(INDEX('Source Data'!$F$243:$AC$254,MATCH('Calibration Calcs'!F$7,'Source Data'!$E$243:$E$254,0),MATCH('Calibration Calcs'!$A27,Hour,0)),INDEX('Source Data'!$F$255:$AC$266,MATCH('Calibration Calcs'!F$7,'Source Data'!$E$255:$E$266,0),MATCH('Calibration Calcs'!$A27,Hour,0)))/1000</f>
        <v>1918000</v>
      </c>
      <c r="G27" s="10">
        <f>SUM(INDEX('Source Data'!$F$243:$AC$254,MATCH('Calibration Calcs'!G$7,'Source Data'!$E$243:$E$254,0),MATCH('Calibration Calcs'!$A27,Hour,0)),INDEX('Source Data'!$F$255:$AC$266,MATCH('Calibration Calcs'!G$7,'Source Data'!$E$255:$E$266,0),MATCH('Calibration Calcs'!$A27,Hour,0)))/1000</f>
        <v>2168000</v>
      </c>
      <c r="H27" s="10">
        <f>SUM(INDEX('Source Data'!$F$243:$AC$254,MATCH('Calibration Calcs'!H$7,'Source Data'!$E$243:$E$254,0),MATCH('Calibration Calcs'!$A27,Hour,0)),INDEX('Source Data'!$F$255:$AC$266,MATCH('Calibration Calcs'!H$7,'Source Data'!$E$255:$E$266,0),MATCH('Calibration Calcs'!$A27,Hour,0)))/1000</f>
        <v>2498000</v>
      </c>
      <c r="I27" s="10">
        <f>SUM(INDEX('Source Data'!$F$243:$AC$254,MATCH('Calibration Calcs'!I$7,'Source Data'!$E$243:$E$254,0),MATCH('Calibration Calcs'!$A27,Hour,0)),INDEX('Source Data'!$F$255:$AC$266,MATCH('Calibration Calcs'!I$7,'Source Data'!$E$255:$E$266,0),MATCH('Calibration Calcs'!$A27,Hour,0)))/1000</f>
        <v>2669000</v>
      </c>
      <c r="J27" s="10">
        <f>SUM(INDEX('Source Data'!$F$243:$AC$254,MATCH('Calibration Calcs'!J$7,'Source Data'!$E$243:$E$254,0),MATCH('Calibration Calcs'!$A27,Hour,0)),INDEX('Source Data'!$F$255:$AC$266,MATCH('Calibration Calcs'!J$7,'Source Data'!$E$255:$E$266,0),MATCH('Calibration Calcs'!$A27,Hour,0)))/1000</f>
        <v>2108000</v>
      </c>
      <c r="K27" s="10">
        <f>SUM(INDEX('Source Data'!$F$243:$AC$254,MATCH('Calibration Calcs'!K$7,'Source Data'!$E$243:$E$254,0),MATCH('Calibration Calcs'!$A27,Hour,0)),INDEX('Source Data'!$F$255:$AC$266,MATCH('Calibration Calcs'!K$7,'Source Data'!$E$255:$E$266,0),MATCH('Calibration Calcs'!$A27,Hour,0)))/1000</f>
        <v>1937000</v>
      </c>
      <c r="L27" s="10">
        <f>SUM(INDEX('Source Data'!$F$243:$AC$254,MATCH('Calibration Calcs'!L$7,'Source Data'!$E$243:$E$254,0),MATCH('Calibration Calcs'!$A27,Hour,0)),INDEX('Source Data'!$F$255:$AC$266,MATCH('Calibration Calcs'!L$7,'Source Data'!$E$255:$E$266,0),MATCH('Calibration Calcs'!$A27,Hour,0)))/1000</f>
        <v>2004000</v>
      </c>
      <c r="M27" s="10">
        <f>SUM(INDEX('Source Data'!$F$243:$AC$254,MATCH('Calibration Calcs'!M$7,'Source Data'!$E$243:$E$254,0),MATCH('Calibration Calcs'!$A27,Hour,0)),INDEX('Source Data'!$F$255:$AC$266,MATCH('Calibration Calcs'!M$7,'Source Data'!$E$255:$E$266,0),MATCH('Calibration Calcs'!$A27,Hour,0)))/1000</f>
        <v>1983000</v>
      </c>
    </row>
    <row r="28" spans="1:13">
      <c r="A28" t="s">
        <v>47</v>
      </c>
      <c r="B28" s="10">
        <f>SUM(INDEX('Source Data'!$F$243:$AC$254,MATCH('Calibration Calcs'!B$7,'Source Data'!$E$243:$E$254,0),MATCH('Calibration Calcs'!$A28,Hour,0)),INDEX('Source Data'!$F$255:$AC$266,MATCH('Calibration Calcs'!B$7,'Source Data'!$E$255:$E$266,0),MATCH('Calibration Calcs'!$A28,Hour,0)))/1000</f>
        <v>1988000</v>
      </c>
      <c r="C28" s="10">
        <f>SUM(INDEX('Source Data'!$F$243:$AC$254,MATCH('Calibration Calcs'!C$7,'Source Data'!$E$243:$E$254,0),MATCH('Calibration Calcs'!$A28,Hour,0)),INDEX('Source Data'!$F$255:$AC$266,MATCH('Calibration Calcs'!C$7,'Source Data'!$E$255:$E$266,0),MATCH('Calibration Calcs'!$A28,Hour,0)))/1000</f>
        <v>1960000</v>
      </c>
      <c r="D28" s="10">
        <f>SUM(INDEX('Source Data'!$F$243:$AC$254,MATCH('Calibration Calcs'!D$7,'Source Data'!$E$243:$E$254,0),MATCH('Calibration Calcs'!$A28,Hour,0)),INDEX('Source Data'!$F$255:$AC$266,MATCH('Calibration Calcs'!D$7,'Source Data'!$E$255:$E$266,0),MATCH('Calibration Calcs'!$A28,Hour,0)))/1000</f>
        <v>1933000</v>
      </c>
      <c r="E28" s="10">
        <f>SUM(INDEX('Source Data'!$F$243:$AC$254,MATCH('Calibration Calcs'!E$7,'Source Data'!$E$243:$E$254,0),MATCH('Calibration Calcs'!$A28,Hour,0)),INDEX('Source Data'!$F$255:$AC$266,MATCH('Calibration Calcs'!E$7,'Source Data'!$E$255:$E$266,0),MATCH('Calibration Calcs'!$A28,Hour,0)))/1000</f>
        <v>1836000</v>
      </c>
      <c r="F28" s="10">
        <f>SUM(INDEX('Source Data'!$F$243:$AC$254,MATCH('Calibration Calcs'!F$7,'Source Data'!$E$243:$E$254,0),MATCH('Calibration Calcs'!$A28,Hour,0)),INDEX('Source Data'!$F$255:$AC$266,MATCH('Calibration Calcs'!F$7,'Source Data'!$E$255:$E$266,0),MATCH('Calibration Calcs'!$A28,Hour,0)))/1000</f>
        <v>1825000</v>
      </c>
      <c r="G28" s="10">
        <f>SUM(INDEX('Source Data'!$F$243:$AC$254,MATCH('Calibration Calcs'!G$7,'Source Data'!$E$243:$E$254,0),MATCH('Calibration Calcs'!$A28,Hour,0)),INDEX('Source Data'!$F$255:$AC$266,MATCH('Calibration Calcs'!G$7,'Source Data'!$E$255:$E$266,0),MATCH('Calibration Calcs'!$A28,Hour,0)))/1000</f>
        <v>2055000</v>
      </c>
      <c r="H28" s="10">
        <f>SUM(INDEX('Source Data'!$F$243:$AC$254,MATCH('Calibration Calcs'!H$7,'Source Data'!$E$243:$E$254,0),MATCH('Calibration Calcs'!$A28,Hour,0)),INDEX('Source Data'!$F$255:$AC$266,MATCH('Calibration Calcs'!H$7,'Source Data'!$E$255:$E$266,0),MATCH('Calibration Calcs'!$A28,Hour,0)))/1000</f>
        <v>2370000</v>
      </c>
      <c r="I28" s="10">
        <f>SUM(INDEX('Source Data'!$F$243:$AC$254,MATCH('Calibration Calcs'!I$7,'Source Data'!$E$243:$E$254,0),MATCH('Calibration Calcs'!$A28,Hour,0)),INDEX('Source Data'!$F$255:$AC$266,MATCH('Calibration Calcs'!I$7,'Source Data'!$E$255:$E$266,0),MATCH('Calibration Calcs'!$A28,Hour,0)))/1000</f>
        <v>2517000</v>
      </c>
      <c r="J28" s="10">
        <f>SUM(INDEX('Source Data'!$F$243:$AC$254,MATCH('Calibration Calcs'!J$7,'Source Data'!$E$243:$E$254,0),MATCH('Calibration Calcs'!$A28,Hour,0)),INDEX('Source Data'!$F$255:$AC$266,MATCH('Calibration Calcs'!J$7,'Source Data'!$E$255:$E$266,0),MATCH('Calibration Calcs'!$A28,Hour,0)))/1000</f>
        <v>1996000</v>
      </c>
      <c r="K28" s="10">
        <f>SUM(INDEX('Source Data'!$F$243:$AC$254,MATCH('Calibration Calcs'!K$7,'Source Data'!$E$243:$E$254,0),MATCH('Calibration Calcs'!$A28,Hour,0)),INDEX('Source Data'!$F$255:$AC$266,MATCH('Calibration Calcs'!K$7,'Source Data'!$E$255:$E$266,0),MATCH('Calibration Calcs'!$A28,Hour,0)))/1000</f>
        <v>1865000</v>
      </c>
      <c r="L28" s="10">
        <f>SUM(INDEX('Source Data'!$F$243:$AC$254,MATCH('Calibration Calcs'!L$7,'Source Data'!$E$243:$E$254,0),MATCH('Calibration Calcs'!$A28,Hour,0)),INDEX('Source Data'!$F$255:$AC$266,MATCH('Calibration Calcs'!L$7,'Source Data'!$E$255:$E$266,0),MATCH('Calibration Calcs'!$A28,Hour,0)))/1000</f>
        <v>1922000</v>
      </c>
      <c r="M28" s="10">
        <f>SUM(INDEX('Source Data'!$F$243:$AC$254,MATCH('Calibration Calcs'!M$7,'Source Data'!$E$243:$E$254,0),MATCH('Calibration Calcs'!$A28,Hour,0)),INDEX('Source Data'!$F$255:$AC$266,MATCH('Calibration Calcs'!M$7,'Source Data'!$E$255:$E$266,0),MATCH('Calibration Calcs'!$A28,Hour,0)))/1000</f>
        <v>1912000</v>
      </c>
    </row>
    <row r="29" spans="1:13">
      <c r="A29" t="s">
        <v>48</v>
      </c>
      <c r="B29" s="10">
        <f>SUM(INDEX('Source Data'!$F$243:$AC$254,MATCH('Calibration Calcs'!B$7,'Source Data'!$E$243:$E$254,0),MATCH('Calibration Calcs'!$A29,Hour,0)),INDEX('Source Data'!$F$255:$AC$266,MATCH('Calibration Calcs'!B$7,'Source Data'!$E$255:$E$266,0),MATCH('Calibration Calcs'!$A29,Hour,0)))/1000</f>
        <v>1896000</v>
      </c>
      <c r="C29" s="10">
        <f>SUM(INDEX('Source Data'!$F$243:$AC$254,MATCH('Calibration Calcs'!C$7,'Source Data'!$E$243:$E$254,0),MATCH('Calibration Calcs'!$A29,Hour,0)),INDEX('Source Data'!$F$255:$AC$266,MATCH('Calibration Calcs'!C$7,'Source Data'!$E$255:$E$266,0),MATCH('Calibration Calcs'!$A29,Hour,0)))/1000</f>
        <v>1859000</v>
      </c>
      <c r="D29" s="10">
        <f>SUM(INDEX('Source Data'!$F$243:$AC$254,MATCH('Calibration Calcs'!D$7,'Source Data'!$E$243:$E$254,0),MATCH('Calibration Calcs'!$A29,Hour,0)),INDEX('Source Data'!$F$255:$AC$266,MATCH('Calibration Calcs'!D$7,'Source Data'!$E$255:$E$266,0),MATCH('Calibration Calcs'!$A29,Hour,0)))/1000</f>
        <v>1821000</v>
      </c>
      <c r="E29" s="10">
        <f>SUM(INDEX('Source Data'!$F$243:$AC$254,MATCH('Calibration Calcs'!E$7,'Source Data'!$E$243:$E$254,0),MATCH('Calibration Calcs'!$A29,Hour,0)),INDEX('Source Data'!$F$255:$AC$266,MATCH('Calibration Calcs'!E$7,'Source Data'!$E$255:$E$266,0),MATCH('Calibration Calcs'!$A29,Hour,0)))/1000</f>
        <v>1735000</v>
      </c>
      <c r="F29" s="10">
        <f>SUM(INDEX('Source Data'!$F$243:$AC$254,MATCH('Calibration Calcs'!F$7,'Source Data'!$E$243:$E$254,0),MATCH('Calibration Calcs'!$A29,Hour,0)),INDEX('Source Data'!$F$255:$AC$266,MATCH('Calibration Calcs'!F$7,'Source Data'!$E$255:$E$266,0),MATCH('Calibration Calcs'!$A29,Hour,0)))/1000</f>
        <v>1734000</v>
      </c>
      <c r="G29" s="10">
        <f>SUM(INDEX('Source Data'!$F$243:$AC$254,MATCH('Calibration Calcs'!G$7,'Source Data'!$E$243:$E$254,0),MATCH('Calibration Calcs'!$A29,Hour,0)),INDEX('Source Data'!$F$255:$AC$266,MATCH('Calibration Calcs'!G$7,'Source Data'!$E$255:$E$266,0),MATCH('Calibration Calcs'!$A29,Hour,0)))/1000</f>
        <v>1923000</v>
      </c>
      <c r="H29" s="10">
        <f>SUM(INDEX('Source Data'!$F$243:$AC$254,MATCH('Calibration Calcs'!H$7,'Source Data'!$E$243:$E$254,0),MATCH('Calibration Calcs'!$A29,Hour,0)),INDEX('Source Data'!$F$255:$AC$266,MATCH('Calibration Calcs'!H$7,'Source Data'!$E$255:$E$266,0),MATCH('Calibration Calcs'!$A29,Hour,0)))/1000</f>
        <v>2224000</v>
      </c>
      <c r="I29" s="10">
        <f>SUM(INDEX('Source Data'!$F$243:$AC$254,MATCH('Calibration Calcs'!I$7,'Source Data'!$E$243:$E$254,0),MATCH('Calibration Calcs'!$A29,Hour,0)),INDEX('Source Data'!$F$255:$AC$266,MATCH('Calibration Calcs'!I$7,'Source Data'!$E$255:$E$266,0),MATCH('Calibration Calcs'!$A29,Hour,0)))/1000</f>
        <v>2356000</v>
      </c>
      <c r="J29" s="10">
        <f>SUM(INDEX('Source Data'!$F$243:$AC$254,MATCH('Calibration Calcs'!J$7,'Source Data'!$E$243:$E$254,0),MATCH('Calibration Calcs'!$A29,Hour,0)),INDEX('Source Data'!$F$255:$AC$266,MATCH('Calibration Calcs'!J$7,'Source Data'!$E$255:$E$266,0),MATCH('Calibration Calcs'!$A29,Hour,0)))/1000</f>
        <v>1866000</v>
      </c>
      <c r="K29" s="10">
        <f>SUM(INDEX('Source Data'!$F$243:$AC$254,MATCH('Calibration Calcs'!K$7,'Source Data'!$E$243:$E$254,0),MATCH('Calibration Calcs'!$A29,Hour,0)),INDEX('Source Data'!$F$255:$AC$266,MATCH('Calibration Calcs'!K$7,'Source Data'!$E$255:$E$266,0),MATCH('Calibration Calcs'!$A29,Hour,0)))/1000</f>
        <v>1753000</v>
      </c>
      <c r="L29" s="10">
        <f>SUM(INDEX('Source Data'!$F$243:$AC$254,MATCH('Calibration Calcs'!L$7,'Source Data'!$E$243:$E$254,0),MATCH('Calibration Calcs'!$A29,Hour,0)),INDEX('Source Data'!$F$255:$AC$266,MATCH('Calibration Calcs'!L$7,'Source Data'!$E$255:$E$266,0),MATCH('Calibration Calcs'!$A29,Hour,0)))/1000</f>
        <v>1820000</v>
      </c>
      <c r="M29" s="10">
        <f>SUM(INDEX('Source Data'!$F$243:$AC$254,MATCH('Calibration Calcs'!M$7,'Source Data'!$E$243:$E$254,0),MATCH('Calibration Calcs'!$A29,Hour,0)),INDEX('Source Data'!$F$255:$AC$266,MATCH('Calibration Calcs'!M$7,'Source Data'!$E$255:$E$266,0),MATCH('Calibration Calcs'!$A29,Hour,0)))/1000</f>
        <v>1810000</v>
      </c>
    </row>
    <row r="30" spans="1:13">
      <c r="A30" t="s">
        <v>49</v>
      </c>
      <c r="B30" s="10">
        <f>SUM(INDEX('Source Data'!$F$243:$AC$254,MATCH('Calibration Calcs'!B$7,'Source Data'!$E$243:$E$254,0),MATCH('Calibration Calcs'!$A30,Hour,0)),INDEX('Source Data'!$F$255:$AC$266,MATCH('Calibration Calcs'!B$7,'Source Data'!$E$255:$E$266,0),MATCH('Calibration Calcs'!$A30,Hour,0)))/1000</f>
        <v>1756000</v>
      </c>
      <c r="C30" s="10">
        <f>SUM(INDEX('Source Data'!$F$243:$AC$254,MATCH('Calibration Calcs'!C$7,'Source Data'!$E$243:$E$254,0),MATCH('Calibration Calcs'!$A30,Hour,0)),INDEX('Source Data'!$F$255:$AC$266,MATCH('Calibration Calcs'!C$7,'Source Data'!$E$255:$E$266,0),MATCH('Calibration Calcs'!$A30,Hour,0)))/1000</f>
        <v>1729000</v>
      </c>
      <c r="D30" s="10">
        <f>SUM(INDEX('Source Data'!$F$243:$AC$254,MATCH('Calibration Calcs'!D$7,'Source Data'!$E$243:$E$254,0),MATCH('Calibration Calcs'!$A30,Hour,0)),INDEX('Source Data'!$F$255:$AC$266,MATCH('Calibration Calcs'!D$7,'Source Data'!$E$255:$E$266,0),MATCH('Calibration Calcs'!$A30,Hour,0)))/1000</f>
        <v>1691000</v>
      </c>
      <c r="E30" s="10">
        <f>SUM(INDEX('Source Data'!$F$243:$AC$254,MATCH('Calibration Calcs'!E$7,'Source Data'!$E$243:$E$254,0),MATCH('Calibration Calcs'!$A30,Hour,0)),INDEX('Source Data'!$F$255:$AC$266,MATCH('Calibration Calcs'!E$7,'Source Data'!$E$255:$E$266,0),MATCH('Calibration Calcs'!$A30,Hour,0)))/1000</f>
        <v>1605000</v>
      </c>
      <c r="F30" s="10">
        <f>SUM(INDEX('Source Data'!$F$243:$AC$254,MATCH('Calibration Calcs'!F$7,'Source Data'!$E$243:$E$254,0),MATCH('Calibration Calcs'!$A30,Hour,0)),INDEX('Source Data'!$F$255:$AC$266,MATCH('Calibration Calcs'!F$7,'Source Data'!$E$255:$E$266,0),MATCH('Calibration Calcs'!$A30,Hour,0)))/1000</f>
        <v>1606000</v>
      </c>
      <c r="G30" s="10">
        <f>SUM(INDEX('Source Data'!$F$243:$AC$254,MATCH('Calibration Calcs'!G$7,'Source Data'!$E$243:$E$254,0),MATCH('Calibration Calcs'!$A30,Hour,0)),INDEX('Source Data'!$F$255:$AC$266,MATCH('Calibration Calcs'!G$7,'Source Data'!$E$255:$E$266,0),MATCH('Calibration Calcs'!$A30,Hour,0)))/1000</f>
        <v>1765000</v>
      </c>
      <c r="H30" s="10">
        <f>SUM(INDEX('Source Data'!$F$243:$AC$254,MATCH('Calibration Calcs'!H$7,'Source Data'!$E$243:$E$254,0),MATCH('Calibration Calcs'!$A30,Hour,0)),INDEX('Source Data'!$F$255:$AC$266,MATCH('Calibration Calcs'!H$7,'Source Data'!$E$255:$E$266,0),MATCH('Calibration Calcs'!$A30,Hour,0)))/1000</f>
        <v>2041000</v>
      </c>
      <c r="I30" s="10">
        <f>SUM(INDEX('Source Data'!$F$243:$AC$254,MATCH('Calibration Calcs'!I$7,'Source Data'!$E$243:$E$254,0),MATCH('Calibration Calcs'!$A30,Hour,0)),INDEX('Source Data'!$F$255:$AC$266,MATCH('Calibration Calcs'!I$7,'Source Data'!$E$255:$E$266,0),MATCH('Calibration Calcs'!$A30,Hour,0)))/1000</f>
        <v>2159000</v>
      </c>
      <c r="J30" s="10">
        <f>SUM(INDEX('Source Data'!$F$243:$AC$254,MATCH('Calibration Calcs'!J$7,'Source Data'!$E$243:$E$254,0),MATCH('Calibration Calcs'!$A30,Hour,0)),INDEX('Source Data'!$F$255:$AC$266,MATCH('Calibration Calcs'!J$7,'Source Data'!$E$255:$E$266,0),MATCH('Calibration Calcs'!$A30,Hour,0)))/1000</f>
        <v>1721000</v>
      </c>
      <c r="K30" s="10">
        <f>SUM(INDEX('Source Data'!$F$243:$AC$254,MATCH('Calibration Calcs'!K$7,'Source Data'!$E$243:$E$254,0),MATCH('Calibration Calcs'!$A30,Hour,0)),INDEX('Source Data'!$F$255:$AC$266,MATCH('Calibration Calcs'!K$7,'Source Data'!$E$255:$E$266,0),MATCH('Calibration Calcs'!$A30,Hour,0)))/1000</f>
        <v>1633000</v>
      </c>
      <c r="L30" s="10">
        <f>SUM(INDEX('Source Data'!$F$243:$AC$254,MATCH('Calibration Calcs'!L$7,'Source Data'!$E$243:$E$254,0),MATCH('Calibration Calcs'!$A30,Hour,0)),INDEX('Source Data'!$F$255:$AC$266,MATCH('Calibration Calcs'!L$7,'Source Data'!$E$255:$E$266,0),MATCH('Calibration Calcs'!$A30,Hour,0)))/1000</f>
        <v>1689000</v>
      </c>
      <c r="M30" s="10">
        <f>SUM(INDEX('Source Data'!$F$243:$AC$254,MATCH('Calibration Calcs'!M$7,'Source Data'!$E$243:$E$254,0),MATCH('Calibration Calcs'!$A30,Hour,0)),INDEX('Source Data'!$F$255:$AC$266,MATCH('Calibration Calcs'!M$7,'Source Data'!$E$255:$E$266,0),MATCH('Calibration Calcs'!$A30,Hour,0)))/1000</f>
        <v>1680000</v>
      </c>
    </row>
    <row r="31" spans="1:13">
      <c r="A31" t="s">
        <v>50</v>
      </c>
      <c r="B31" s="10">
        <f>SUM(INDEX('Source Data'!$F$243:$AC$254,MATCH('Calibration Calcs'!B$7,'Source Data'!$E$243:$E$254,0),MATCH('Calibration Calcs'!$A31,Hour,0)),INDEX('Source Data'!$F$255:$AC$266,MATCH('Calibration Calcs'!B$7,'Source Data'!$E$255:$E$266,0),MATCH('Calibration Calcs'!$A31,Hour,0)))/1000</f>
        <v>1610000</v>
      </c>
      <c r="C31" s="10">
        <f>SUM(INDEX('Source Data'!$F$243:$AC$254,MATCH('Calibration Calcs'!C$7,'Source Data'!$E$243:$E$254,0),MATCH('Calibration Calcs'!$A31,Hour,0)),INDEX('Source Data'!$F$255:$AC$266,MATCH('Calibration Calcs'!C$7,'Source Data'!$E$255:$E$266,0),MATCH('Calibration Calcs'!$A31,Hour,0)))/1000</f>
        <v>1594000</v>
      </c>
      <c r="D31" s="10">
        <f>SUM(INDEX('Source Data'!$F$243:$AC$254,MATCH('Calibration Calcs'!D$7,'Source Data'!$E$243:$E$254,0),MATCH('Calibration Calcs'!$A31,Hour,0)),INDEX('Source Data'!$F$255:$AC$266,MATCH('Calibration Calcs'!D$7,'Source Data'!$E$255:$E$266,0),MATCH('Calibration Calcs'!$A31,Hour,0)))/1000</f>
        <v>1579000</v>
      </c>
      <c r="E31" s="10">
        <f>SUM(INDEX('Source Data'!$F$243:$AC$254,MATCH('Calibration Calcs'!E$7,'Source Data'!$E$243:$E$254,0),MATCH('Calibration Calcs'!$A31,Hour,0)),INDEX('Source Data'!$F$255:$AC$266,MATCH('Calibration Calcs'!E$7,'Source Data'!$E$255:$E$266,0),MATCH('Calibration Calcs'!$A31,Hour,0)))/1000</f>
        <v>1505000</v>
      </c>
      <c r="F31" s="10">
        <f>SUM(INDEX('Source Data'!$F$243:$AC$254,MATCH('Calibration Calcs'!F$7,'Source Data'!$E$243:$E$254,0),MATCH('Calibration Calcs'!$A31,Hour,0)),INDEX('Source Data'!$F$255:$AC$266,MATCH('Calibration Calcs'!F$7,'Source Data'!$E$255:$E$266,0),MATCH('Calibration Calcs'!$A31,Hour,0)))/1000</f>
        <v>1506000</v>
      </c>
      <c r="G31" s="10">
        <f>SUM(INDEX('Source Data'!$F$243:$AC$254,MATCH('Calibration Calcs'!G$7,'Source Data'!$E$243:$E$254,0),MATCH('Calibration Calcs'!$A31,Hour,0)),INDEX('Source Data'!$F$255:$AC$266,MATCH('Calibration Calcs'!G$7,'Source Data'!$E$255:$E$266,0),MATCH('Calibration Calcs'!$A31,Hour,0)))/1000</f>
        <v>1636000</v>
      </c>
      <c r="H31" s="10">
        <f>SUM(INDEX('Source Data'!$F$243:$AC$254,MATCH('Calibration Calcs'!H$7,'Source Data'!$E$243:$E$254,0),MATCH('Calibration Calcs'!$A31,Hour,0)),INDEX('Source Data'!$F$255:$AC$266,MATCH('Calibration Calcs'!H$7,'Source Data'!$E$255:$E$266,0),MATCH('Calibration Calcs'!$A31,Hour,0)))/1000</f>
        <v>1886000</v>
      </c>
      <c r="I31" s="10">
        <f>SUM(INDEX('Source Data'!$F$243:$AC$254,MATCH('Calibration Calcs'!I$7,'Source Data'!$E$243:$E$254,0),MATCH('Calibration Calcs'!$A31,Hour,0)),INDEX('Source Data'!$F$255:$AC$266,MATCH('Calibration Calcs'!I$7,'Source Data'!$E$255:$E$266,0),MATCH('Calibration Calcs'!$A31,Hour,0)))/1000</f>
        <v>1990000</v>
      </c>
      <c r="J31" s="10">
        <f>SUM(INDEX('Source Data'!$F$243:$AC$254,MATCH('Calibration Calcs'!J$7,'Source Data'!$E$243:$E$254,0),MATCH('Calibration Calcs'!$A31,Hour,0)),INDEX('Source Data'!$F$255:$AC$266,MATCH('Calibration Calcs'!J$7,'Source Data'!$E$255:$E$266,0),MATCH('Calibration Calcs'!$A31,Hour,0)))/1000</f>
        <v>1606000</v>
      </c>
      <c r="K31" s="10">
        <f>SUM(INDEX('Source Data'!$F$243:$AC$254,MATCH('Calibration Calcs'!K$7,'Source Data'!$E$243:$E$254,0),MATCH('Calibration Calcs'!$A31,Hour,0)),INDEX('Source Data'!$F$255:$AC$266,MATCH('Calibration Calcs'!K$7,'Source Data'!$E$255:$E$266,0),MATCH('Calibration Calcs'!$A31,Hour,0)))/1000</f>
        <v>1532000</v>
      </c>
      <c r="L31" s="10">
        <f>SUM(INDEX('Source Data'!$F$243:$AC$254,MATCH('Calibration Calcs'!L$7,'Source Data'!$E$243:$E$254,0),MATCH('Calibration Calcs'!$A31,Hour,0)),INDEX('Source Data'!$F$255:$AC$266,MATCH('Calibration Calcs'!L$7,'Source Data'!$E$255:$E$266,0),MATCH('Calibration Calcs'!$A31,Hour,0)))/1000</f>
        <v>1566000</v>
      </c>
      <c r="M31" s="10">
        <f>SUM(INDEX('Source Data'!$F$243:$AC$254,MATCH('Calibration Calcs'!M$7,'Source Data'!$E$243:$E$254,0),MATCH('Calibration Calcs'!$A31,Hour,0)),INDEX('Source Data'!$F$255:$AC$266,MATCH('Calibration Calcs'!M$7,'Source Data'!$E$255:$E$266,0),MATCH('Calibration Calcs'!$A31,Hour,0)))/1000</f>
        <v>1535000</v>
      </c>
    </row>
    <row r="33" spans="1:13">
      <c r="A33" t="s">
        <v>237</v>
      </c>
      <c r="B33" s="52">
        <f>SUM(B8:B31)/SUM($B$8:$M$31)</f>
        <v>8.2124046200292539E-2</v>
      </c>
      <c r="C33" s="52">
        <f t="shared" ref="C33:M33" si="2">SUM(C8:C31)/SUM($B$8:$M$31)</f>
        <v>8.0882935721645399E-2</v>
      </c>
      <c r="D33" s="52">
        <f t="shared" si="2"/>
        <v>7.9766116423007918E-2</v>
      </c>
      <c r="E33" s="52">
        <f t="shared" si="2"/>
        <v>7.6042784987066514E-2</v>
      </c>
      <c r="F33" s="52">
        <f t="shared" si="2"/>
        <v>7.6031977058370018E-2</v>
      </c>
      <c r="G33" s="52">
        <f t="shared" si="2"/>
        <v>8.5078213377333609E-2</v>
      </c>
      <c r="H33" s="52">
        <f t="shared" si="2"/>
        <v>9.7869396989631596E-2</v>
      </c>
      <c r="I33" s="52">
        <f t="shared" si="2"/>
        <v>0.1040893599544626</v>
      </c>
      <c r="J33" s="52">
        <f t="shared" si="2"/>
        <v>8.3010296353404858E-2</v>
      </c>
      <c r="K33" s="52">
        <f t="shared" si="2"/>
        <v>7.7107365963670946E-2</v>
      </c>
      <c r="L33" s="52">
        <f t="shared" si="2"/>
        <v>7.9364421739788304E-2</v>
      </c>
      <c r="M33" s="52">
        <f t="shared" si="2"/>
        <v>7.86330852313257E-2</v>
      </c>
    </row>
    <row r="34" spans="1:13">
      <c r="A34" t="s">
        <v>252</v>
      </c>
      <c r="B34">
        <f>B33*B4</f>
        <v>9.1215685155442747E-2</v>
      </c>
      <c r="C34">
        <f t="shared" ref="C34:M34" si="3">C33*C4</f>
        <v>7.9212039003235035E-2</v>
      </c>
      <c r="D34">
        <f t="shared" si="3"/>
        <v>8.3034502129062368E-2</v>
      </c>
      <c r="E34">
        <f t="shared" si="3"/>
        <v>7.3825179803057236E-2</v>
      </c>
      <c r="F34">
        <f t="shared" si="3"/>
        <v>7.6241062375183535E-2</v>
      </c>
      <c r="G34">
        <f t="shared" si="3"/>
        <v>7.9385526040844021E-2</v>
      </c>
      <c r="H34">
        <f t="shared" si="3"/>
        <v>9.1296565191190449E-2</v>
      </c>
      <c r="I34">
        <f t="shared" si="3"/>
        <v>9.8451947171878509E-2</v>
      </c>
      <c r="J34">
        <f t="shared" si="3"/>
        <v>8.4992309159478044E-2</v>
      </c>
      <c r="K34">
        <f t="shared" si="3"/>
        <v>7.737870288503719E-2</v>
      </c>
      <c r="L34">
        <f t="shared" si="3"/>
        <v>7.7148090851000869E-2</v>
      </c>
      <c r="M34">
        <f t="shared" si="3"/>
        <v>8.7818390234590052E-2</v>
      </c>
    </row>
  </sheetData>
  <phoneticPr fontId="10"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BAC3-5E59-4E76-9D94-B6DAF7B0EF33}">
  <dimension ref="A1:AE1517"/>
  <sheetViews>
    <sheetView topLeftCell="A569" zoomScale="85" zoomScaleNormal="85" workbookViewId="0">
      <selection activeCell="AI1451" sqref="AI1451"/>
    </sheetView>
  </sheetViews>
  <sheetFormatPr defaultColWidth="12.5703125" defaultRowHeight="15" outlineLevelRow="2"/>
  <cols>
    <col min="2" max="2" width="12.5703125" customWidth="1"/>
    <col min="3" max="3" width="7.140625" bestFit="1" customWidth="1"/>
    <col min="6" max="6" width="12.5703125" customWidth="1"/>
    <col min="25" max="25" width="13.5703125" style="20" customWidth="1"/>
  </cols>
  <sheetData>
    <row r="1" spans="1:26">
      <c r="A1" s="58" t="s">
        <v>229</v>
      </c>
      <c r="B1" s="58"/>
      <c r="C1" s="58"/>
      <c r="D1" s="58"/>
      <c r="E1" s="58"/>
      <c r="F1" s="58"/>
      <c r="G1" s="58"/>
      <c r="H1" s="58"/>
      <c r="I1" s="58"/>
      <c r="J1" s="58"/>
      <c r="K1" s="58"/>
      <c r="L1" s="58"/>
      <c r="M1" s="58"/>
      <c r="N1" s="58"/>
      <c r="O1" s="58"/>
      <c r="P1" s="58"/>
      <c r="Q1" s="58"/>
      <c r="R1" s="58"/>
      <c r="S1" s="58"/>
      <c r="T1" s="58"/>
      <c r="U1" s="58"/>
      <c r="V1" s="58"/>
      <c r="W1" s="58"/>
      <c r="X1" s="58"/>
      <c r="Y1" s="58"/>
    </row>
    <row r="2" spans="1:26" outlineLevel="2">
      <c r="F2" t="s">
        <v>79</v>
      </c>
      <c r="G2" t="s">
        <v>79</v>
      </c>
      <c r="H2" t="s">
        <v>79</v>
      </c>
      <c r="I2" t="s">
        <v>79</v>
      </c>
      <c r="J2" t="s">
        <v>79</v>
      </c>
      <c r="K2" t="s">
        <v>79</v>
      </c>
      <c r="L2" t="s">
        <v>80</v>
      </c>
      <c r="M2" t="s">
        <v>80</v>
      </c>
      <c r="N2" t="s">
        <v>80</v>
      </c>
      <c r="O2" t="s">
        <v>80</v>
      </c>
      <c r="P2" t="s">
        <v>80</v>
      </c>
      <c r="Q2" t="s">
        <v>80</v>
      </c>
      <c r="R2" t="s">
        <v>81</v>
      </c>
      <c r="S2" t="s">
        <v>81</v>
      </c>
      <c r="T2" t="s">
        <v>81</v>
      </c>
      <c r="U2" t="s">
        <v>81</v>
      </c>
      <c r="V2" t="s">
        <v>81</v>
      </c>
      <c r="W2" t="s">
        <v>81</v>
      </c>
      <c r="X2" t="s">
        <v>82</v>
      </c>
      <c r="Y2" t="s">
        <v>82</v>
      </c>
      <c r="Z2" s="20" t="s">
        <v>82</v>
      </c>
    </row>
    <row r="3" spans="1:26" s="4" customFormat="1" ht="43.5" customHeight="1" outlineLevel="2">
      <c r="A3" s="4" t="s">
        <v>26</v>
      </c>
      <c r="B3" s="4" t="s">
        <v>83</v>
      </c>
      <c r="C3" s="57" t="s">
        <v>84</v>
      </c>
      <c r="D3" s="57"/>
      <c r="E3" s="4" t="s">
        <v>85</v>
      </c>
      <c r="F3" s="4" t="s">
        <v>86</v>
      </c>
      <c r="G3" s="4" t="s">
        <v>87</v>
      </c>
      <c r="H3" s="4" t="s">
        <v>88</v>
      </c>
      <c r="I3" s="4" t="s">
        <v>89</v>
      </c>
      <c r="J3" s="4" t="s">
        <v>90</v>
      </c>
      <c r="K3" s="4" t="s">
        <v>91</v>
      </c>
      <c r="L3" s="4" t="s">
        <v>86</v>
      </c>
      <c r="M3" s="4" t="s">
        <v>87</v>
      </c>
      <c r="N3" s="4" t="s">
        <v>88</v>
      </c>
      <c r="O3" s="4" t="s">
        <v>89</v>
      </c>
      <c r="P3" s="4" t="s">
        <v>90</v>
      </c>
      <c r="Q3" s="4" t="s">
        <v>91</v>
      </c>
      <c r="R3" s="4" t="s">
        <v>92</v>
      </c>
      <c r="S3" s="4" t="s">
        <v>93</v>
      </c>
      <c r="T3" s="4" t="s">
        <v>94</v>
      </c>
      <c r="U3" s="4" t="s">
        <v>95</v>
      </c>
      <c r="V3" s="4" t="s">
        <v>96</v>
      </c>
      <c r="W3" s="4" t="s">
        <v>97</v>
      </c>
      <c r="X3" s="4" t="s">
        <v>82</v>
      </c>
      <c r="Y3" s="4" t="s">
        <v>98</v>
      </c>
      <c r="Z3" s="24" t="s">
        <v>99</v>
      </c>
    </row>
    <row r="4" spans="1:26" outlineLevel="2">
      <c r="A4">
        <f>ROUNDUP(ROW(A1)/24,0)</f>
        <v>1</v>
      </c>
      <c r="B4" t="str">
        <f>INDEX('Category Mapping'!$G$34:$G$45,MATCH(A4,'Category Mapping'!$A$34:$A$45,0),1)</f>
        <v>Winter</v>
      </c>
      <c r="C4" t="s">
        <v>27</v>
      </c>
      <c r="D4" s="6" t="s">
        <v>101</v>
      </c>
      <c r="E4" t="s">
        <v>15</v>
      </c>
      <c r="F4" s="26">
        <f>SUMIFS(INDEX(Load,,MATCH('Summarized Source Data'!$C4,Hour,0)),Month,'Summarized Source Data'!$A4,Sector,'Summarized Source Data'!F$2,Subsector,'Summarized Source Data'!F$3,TimeOfWeek,$E4)*INDEX('Calibration Multipliers'!B$4:B$7,MATCH($B4,'Calibration Multipliers'!$A$4:$A$7,0),1)</f>
        <v>22991617.803543378</v>
      </c>
      <c r="G4" s="26">
        <f>SUMIFS(INDEX(Load,,MATCH('Summarized Source Data'!$C4,Hour,0)),Month,'Summarized Source Data'!$A4,Sector,'Summarized Source Data'!G$2,Subsector,'Summarized Source Data'!G$3,TimeOfWeek,$E4)*INDEX('Calibration Multipliers'!C$4:C$7,MATCH($B4,'Calibration Multipliers'!$A$4:$A$7,0),1)</f>
        <v>14857.916490724627</v>
      </c>
      <c r="H4" s="26">
        <f>SUMIFS(INDEX(Load,,MATCH('Summarized Source Data'!$C4,Hour,0)),Month,'Summarized Source Data'!$A4,Sector,'Summarized Source Data'!H$2,Subsector,'Summarized Source Data'!H$3,TimeOfWeek,$E4)*INDEX('Calibration Multipliers'!D$4:D$7,MATCH($B4,'Calibration Multipliers'!$A$4:$A$7,0),1)</f>
        <v>0</v>
      </c>
      <c r="I4" s="26">
        <f>SUMIFS(INDEX(Load,,MATCH('Summarized Source Data'!$C4,Hour,0)),Month,'Summarized Source Data'!$A4,Sector,'Summarized Source Data'!I$2,Subsector,'Summarized Source Data'!I$3,TimeOfWeek,$E4)*INDEX('Calibration Multipliers'!E$4:E$7,MATCH($B4,'Calibration Multipliers'!$A$4:$A$7,0),1)</f>
        <v>12995262.236785388</v>
      </c>
      <c r="J4" s="47">
        <f>K4</f>
        <v>82843822.670192182</v>
      </c>
      <c r="K4" s="48">
        <f>(SUMIFS(INDEX(Load,,MATCH('Summarized Source Data'!$C4,Hour,0)),Month,'Summarized Source Data'!$A4,Sector,'Summarized Source Data'!K$2,Subsector,"Total",TimeOfWeek,$E4)-SUM(F4:I4))*INDEX('Calibration Multipliers'!G$4:G$7,MATCH($B4,'Calibration Multipliers'!$A$4:$A$7,0),1)</f>
        <v>82843822.670192182</v>
      </c>
      <c r="L4" s="26">
        <f>SUMIFS(INDEX(Load,,MATCH('Summarized Source Data'!$C4,Hour,0)),Month,'Summarized Source Data'!$A4,Sector,'Summarized Source Data'!L$2,Subsector,'Summarized Source Data'!L$3,TimeOfWeek,$E4)*INDEX('Calibration Multipliers'!H$4:H$7,MATCH($B4,'Calibration Multipliers'!$A$4:$A$7,0),1)</f>
        <v>46982871.163762555</v>
      </c>
      <c r="M4" s="26">
        <f>SUMIFS(INDEX(Load,,MATCH('Summarized Source Data'!$C4,Hour,0)),Month,'Summarized Source Data'!$A4,Sector,'Summarized Source Data'!M$2,Subsector,'Summarized Source Data'!M$3,TimeOfWeek,$E4)*INDEX('Calibration Multipliers'!I$4:I$7,MATCH($B4,'Calibration Multipliers'!$A$4:$A$7,0),1)</f>
        <v>39348.987629281706</v>
      </c>
      <c r="N4" s="26">
        <f>SUMIFS(INDEX(Load,,MATCH('Summarized Source Data'!$C4,Hour,0)),Month,'Summarized Source Data'!$A4,Sector,'Summarized Source Data'!N$2,Subsector,'Summarized Source Data'!N$3,TimeOfWeek,$E4)*INDEX('Calibration Multipliers'!J$4:J$7,MATCH($B4,'Calibration Multipliers'!$A$4:$A$7,0),1)</f>
        <v>0</v>
      </c>
      <c r="O4" s="28">
        <f>P4</f>
        <v>171786896.14319974</v>
      </c>
      <c r="P4" s="48">
        <f>(SUMIFS(INDEX(Load,,MATCH('Summarized Source Data'!$C4,Hour,0)),Month,'Summarized Source Data'!$A4,Sector,'Summarized Source Data'!P$2,Subsector,"Total",TimeOfWeek,$E4)-SUM(L4:N4)*INDEX('Calibration Multipliers'!L$4:L$7,MATCH($B4,'Calibration Multipliers'!$A$4:$A$7,0),1))</f>
        <v>171786896.14319974</v>
      </c>
      <c r="Q4" s="28">
        <f>P4</f>
        <v>171786896.14319974</v>
      </c>
      <c r="R4" s="31">
        <f>SUMIFS(INDEX(Load,,MATCH('Summarized Source Data'!$C4,Hour,0)),Month,'Summarized Source Data'!$A4,Sector,'Summarized Source Data'!R$2,TimeOfWeek,$E4)*INDEX('Calibration Multipliers'!N$4:N$7,MATCH($B4,'Calibration Multipliers'!$A$4:$A$7,0),1)</f>
        <v>5606504.8906878792</v>
      </c>
      <c r="S4" s="31">
        <f>SUMIFS(INDEX(Load,,MATCH('Summarized Source Data'!$C4,Hour,0)),Month,'Summarized Source Data'!$A4,Sector,'Summarized Source Data'!S$2,TimeOfWeek,$E4)*INDEX('Calibration Multipliers'!O$4:O$7,MATCH($B4,'Calibration Multipliers'!$A$4:$A$7,0),1)</f>
        <v>5606504.8906878792</v>
      </c>
      <c r="T4" s="31">
        <f>SUMIFS(INDEX(Load,,MATCH('Summarized Source Data'!$C4,Hour,0)),Month,'Summarized Source Data'!$A4,Sector,'Summarized Source Data'!T$2,TimeOfWeek,$E4)*INDEX('Calibration Multipliers'!P$4:P$7,MATCH($B4,'Calibration Multipliers'!$A$4:$A$7,0),1)</f>
        <v>5606504.8906878792</v>
      </c>
      <c r="U4" s="31">
        <f>SUMIFS(INDEX(Load,,MATCH('Summarized Source Data'!$C4,Hour,0)),Month,'Summarized Source Data'!$A4,Sector,'Summarized Source Data'!U$2,TimeOfWeek,$E4)*INDEX('Calibration Multipliers'!Q$4:Q$7,MATCH($B4,'Calibration Multipliers'!$A$4:$A$7,0),1)</f>
        <v>5606504.8906878792</v>
      </c>
      <c r="V4" s="31">
        <f>SUMIFS(INDEX(Load,,MATCH('Summarized Source Data'!$C4,Hour,0)),Month,'Summarized Source Data'!$A4,Sector,'Summarized Source Data'!V$2,TimeOfWeek,$E4)*INDEX('Calibration Multipliers'!R$4:R$7,MATCH($B4,'Calibration Multipliers'!$A$4:$A$7,0),1)</f>
        <v>5606504.8906878792</v>
      </c>
      <c r="W4" s="31">
        <f>SUMIFS(INDEX(Load,,MATCH('Summarized Source Data'!$C4,Hour,0)),Month,'Summarized Source Data'!$A4,Sector,'Summarized Source Data'!W$2,TimeOfWeek,$E4)*INDEX('Calibration Multipliers'!S$4:S$7,MATCH($B4,'Calibration Multipliers'!$A$4:$A$7,0),1)</f>
        <v>5606504.8906878792</v>
      </c>
      <c r="X4" s="26">
        <f>SUMIFS(INDEX(Load,,MATCH('Summarized Source Data'!$C4,Hour,0)),Month,'Summarized Source Data'!$A4,Sector,'Summarized Source Data'!X$2,Subsector,'Summarized Source Data'!X$3,TimeOfWeek,$E4)*INDEX('Calibration Multipliers'!T$4:T$7,MATCH($B4,'Calibration Multipliers'!$A$4:$A$7,0),1)</f>
        <v>734176781.0696702</v>
      </c>
      <c r="Y4" s="28">
        <f>$X4</f>
        <v>734176781.0696702</v>
      </c>
      <c r="Z4" s="28">
        <f>$X4</f>
        <v>734176781.0696702</v>
      </c>
    </row>
    <row r="5" spans="1:26" outlineLevel="2">
      <c r="A5">
        <f t="shared" ref="A5:A68" si="0">ROUNDUP(ROW(A2)/24,0)</f>
        <v>1</v>
      </c>
      <c r="B5" t="str">
        <f>INDEX('Category Mapping'!$G$34:$G$45,MATCH(A5,'Category Mapping'!$A$34:$A$45,0),1)</f>
        <v>Winter</v>
      </c>
      <c r="C5" t="s">
        <v>28</v>
      </c>
      <c r="D5" s="6" t="s">
        <v>102</v>
      </c>
      <c r="E5" t="s">
        <v>15</v>
      </c>
      <c r="F5" s="26">
        <f>SUMIFS(INDEX(Load,,MATCH('Summarized Source Data'!$C5,Hour,0)),Month,'Summarized Source Data'!$A5,Sector,'Summarized Source Data'!F$2,Subsector,'Summarized Source Data'!F$3,TimeOfWeek,$E5)*INDEX('Calibration Multipliers'!B$4:B$7,MATCH($B5,'Calibration Multipliers'!$A$4:$A$7,0),1)</f>
        <v>23435900.273177069</v>
      </c>
      <c r="G5" s="26">
        <f>SUMIFS(INDEX(Load,,MATCH('Summarized Source Data'!$C5,Hour,0)),Month,'Summarized Source Data'!$A5,Sector,'Summarized Source Data'!G$2,Subsector,'Summarized Source Data'!G$3,TimeOfWeek,$E5)*INDEX('Calibration Multipliers'!C$4:C$7,MATCH($B5,'Calibration Multipliers'!$A$4:$A$7,0),1)</f>
        <v>14941.219453780945</v>
      </c>
      <c r="H5" s="26">
        <f>SUMIFS(INDEX(Load,,MATCH('Summarized Source Data'!$C5,Hour,0)),Month,'Summarized Source Data'!$A5,Sector,'Summarized Source Data'!H$2,Subsector,'Summarized Source Data'!H$3,TimeOfWeek,$E5)*INDEX('Calibration Multipliers'!D$4:D$7,MATCH($B5,'Calibration Multipliers'!$A$4:$A$7,0),1)</f>
        <v>0</v>
      </c>
      <c r="I5" s="26">
        <f>SUMIFS(INDEX(Load,,MATCH('Summarized Source Data'!$C5,Hour,0)),Month,'Summarized Source Data'!$A5,Sector,'Summarized Source Data'!I$2,Subsector,'Summarized Source Data'!I$3,TimeOfWeek,$E5)*INDEX('Calibration Multipliers'!E$4:E$7,MATCH($B5,'Calibration Multipliers'!$A$4:$A$7,0),1)</f>
        <v>11995626.680109588</v>
      </c>
      <c r="J5" s="47">
        <f t="shared" ref="J5:J68" si="1">K5</f>
        <v>60296404.033319436</v>
      </c>
      <c r="K5" s="48">
        <f>(SUMIFS(INDEX(Load,,MATCH('Summarized Source Data'!$C5,Hour,0)),Month,'Summarized Source Data'!$A5,Sector,'Summarized Source Data'!K$2,Subsector,"Total",TimeOfWeek,$E5)-SUM(F5:I5))*INDEX('Calibration Multipliers'!G$4:G$7,MATCH($B5,'Calibration Multipliers'!$A$4:$A$7,0),1)</f>
        <v>60296404.033319436</v>
      </c>
      <c r="L5" s="26">
        <f>SUMIFS(INDEX(Load,,MATCH('Summarized Source Data'!$C5,Hour,0)),Month,'Summarized Source Data'!$A5,Sector,'Summarized Source Data'!L$2,Subsector,'Summarized Source Data'!L$3,TimeOfWeek,$E5)*INDEX('Calibration Multipliers'!H$4:H$7,MATCH($B5,'Calibration Multipliers'!$A$4:$A$7,0),1)</f>
        <v>42873258.319650941</v>
      </c>
      <c r="M5" s="26">
        <f>SUMIFS(INDEX(Load,,MATCH('Summarized Source Data'!$C5,Hour,0)),Month,'Summarized Source Data'!$A5,Sector,'Summarized Source Data'!M$2,Subsector,'Summarized Source Data'!M$3,TimeOfWeek,$E5)*INDEX('Calibration Multipliers'!I$4:I$7,MATCH($B5,'Calibration Multipliers'!$A$4:$A$7,0),1)</f>
        <v>37104.250451457498</v>
      </c>
      <c r="N5" s="26">
        <f>SUMIFS(INDEX(Load,,MATCH('Summarized Source Data'!$C5,Hour,0)),Month,'Summarized Source Data'!$A5,Sector,'Summarized Source Data'!N$2,Subsector,'Summarized Source Data'!N$3,TimeOfWeek,$E5)*INDEX('Calibration Multipliers'!J$4:J$7,MATCH($B5,'Calibration Multipliers'!$A$4:$A$7,0),1)</f>
        <v>0</v>
      </c>
      <c r="O5" s="28">
        <f t="shared" ref="O5:O68" si="2">P5</f>
        <v>168123810.50589964</v>
      </c>
      <c r="P5" s="48">
        <f>(SUMIFS(INDEX(Load,,MATCH('Summarized Source Data'!$C5,Hour,0)),Month,'Summarized Source Data'!$A5,Sector,'Summarized Source Data'!P$2,Subsector,"Total",TimeOfWeek,$E5)-SUM(L5:N5)*INDEX('Calibration Multipliers'!L$4:L$7,MATCH($B5,'Calibration Multipliers'!$A$4:$A$7,0),1))</f>
        <v>168123810.50589964</v>
      </c>
      <c r="Q5" s="28">
        <f t="shared" ref="Q5:Q68" si="3">P5</f>
        <v>168123810.50589964</v>
      </c>
      <c r="R5" s="31">
        <f>SUMIFS(INDEX(Load,,MATCH('Summarized Source Data'!$C5,Hour,0)),Month,'Summarized Source Data'!$A5,Sector,'Summarized Source Data'!R$2,TimeOfWeek,$E5)*INDEX('Calibration Multipliers'!N$4:N$7,MATCH($B5,'Calibration Multipliers'!$A$4:$A$7,0),1)</f>
        <v>5531176.7979614874</v>
      </c>
      <c r="S5" s="31">
        <f>SUMIFS(INDEX(Load,,MATCH('Summarized Source Data'!$C5,Hour,0)),Month,'Summarized Source Data'!$A5,Sector,'Summarized Source Data'!S$2,TimeOfWeek,$E5)*INDEX('Calibration Multipliers'!O$4:O$7,MATCH($B5,'Calibration Multipliers'!$A$4:$A$7,0),1)</f>
        <v>5531176.7979614874</v>
      </c>
      <c r="T5" s="31">
        <f>SUMIFS(INDEX(Load,,MATCH('Summarized Source Data'!$C5,Hour,0)),Month,'Summarized Source Data'!$A5,Sector,'Summarized Source Data'!T$2,TimeOfWeek,$E5)*INDEX('Calibration Multipliers'!P$4:P$7,MATCH($B5,'Calibration Multipliers'!$A$4:$A$7,0),1)</f>
        <v>5531176.7979614874</v>
      </c>
      <c r="U5" s="31">
        <f>SUMIFS(INDEX(Load,,MATCH('Summarized Source Data'!$C5,Hour,0)),Month,'Summarized Source Data'!$A5,Sector,'Summarized Source Data'!U$2,TimeOfWeek,$E5)*INDEX('Calibration Multipliers'!Q$4:Q$7,MATCH($B5,'Calibration Multipliers'!$A$4:$A$7,0),1)</f>
        <v>5531176.7979614874</v>
      </c>
      <c r="V5" s="31">
        <f>SUMIFS(INDEX(Load,,MATCH('Summarized Source Data'!$C5,Hour,0)),Month,'Summarized Source Data'!$A5,Sector,'Summarized Source Data'!V$2,TimeOfWeek,$E5)*INDEX('Calibration Multipliers'!R$4:R$7,MATCH($B5,'Calibration Multipliers'!$A$4:$A$7,0),1)</f>
        <v>5531176.7979614874</v>
      </c>
      <c r="W5" s="31">
        <f>SUMIFS(INDEX(Load,,MATCH('Summarized Source Data'!$C5,Hour,0)),Month,'Summarized Source Data'!$A5,Sector,'Summarized Source Data'!W$2,TimeOfWeek,$E5)*INDEX('Calibration Multipliers'!S$4:S$7,MATCH($B5,'Calibration Multipliers'!$A$4:$A$7,0),1)</f>
        <v>5531176.7979614874</v>
      </c>
      <c r="X5" s="26">
        <f>SUMIFS(INDEX(Load,,MATCH('Summarized Source Data'!$C5,Hour,0)),Month,'Summarized Source Data'!$A5,Sector,'Summarized Source Data'!X$2,Subsector,'Summarized Source Data'!X$3,TimeOfWeek,$E5)*INDEX('Calibration Multipliers'!T$4:T$7,MATCH($B5,'Calibration Multipliers'!$A$4:$A$7,0),1)</f>
        <v>733066074.89558601</v>
      </c>
      <c r="Y5" s="28">
        <f t="shared" ref="Y5:Z68" si="4">$X5</f>
        <v>733066074.89558601</v>
      </c>
      <c r="Z5" s="28">
        <f t="shared" si="4"/>
        <v>733066074.89558601</v>
      </c>
    </row>
    <row r="6" spans="1:26" outlineLevel="2">
      <c r="A6">
        <f t="shared" si="0"/>
        <v>1</v>
      </c>
      <c r="B6" t="str">
        <f>INDEX('Category Mapping'!$G$34:$G$45,MATCH(A6,'Category Mapping'!$A$34:$A$45,0),1)</f>
        <v>Winter</v>
      </c>
      <c r="C6" t="s">
        <v>29</v>
      </c>
      <c r="D6" s="6" t="s">
        <v>103</v>
      </c>
      <c r="E6" t="s">
        <v>15</v>
      </c>
      <c r="F6" s="26">
        <f>SUMIFS(INDEX(Load,,MATCH('Summarized Source Data'!$C6,Hour,0)),Month,'Summarized Source Data'!$A6,Sector,'Summarized Source Data'!F$2,Subsector,'Summarized Source Data'!F$3,TimeOfWeek,$E6)*INDEX('Calibration Multipliers'!B$4:B$7,MATCH($B6,'Calibration Multipliers'!$A$4:$A$7,0),1)</f>
        <v>23546970.89058549</v>
      </c>
      <c r="G6" s="26">
        <f>SUMIFS(INDEX(Load,,MATCH('Summarized Source Data'!$C6,Hour,0)),Month,'Summarized Source Data'!$A6,Sector,'Summarized Source Data'!G$2,Subsector,'Summarized Source Data'!G$3,TimeOfWeek,$E6)*INDEX('Calibration Multipliers'!C$4:C$7,MATCH($B6,'Calibration Multipliers'!$A$4:$A$7,0),1)</f>
        <v>14998.976174833324</v>
      </c>
      <c r="H6" s="26">
        <f>SUMIFS(INDEX(Load,,MATCH('Summarized Source Data'!$C6,Hour,0)),Month,'Summarized Source Data'!$A6,Sector,'Summarized Source Data'!H$2,Subsector,'Summarized Source Data'!H$3,TimeOfWeek,$E6)*INDEX('Calibration Multipliers'!D$4:D$7,MATCH($B6,'Calibration Multipliers'!$A$4:$A$7,0),1)</f>
        <v>0</v>
      </c>
      <c r="I6" s="26">
        <f>SUMIFS(INDEX(Load,,MATCH('Summarized Source Data'!$C6,Hour,0)),Month,'Summarized Source Data'!$A6,Sector,'Summarized Source Data'!I$2,Subsector,'Summarized Source Data'!I$3,TimeOfWeek,$E6)*INDEX('Calibration Multipliers'!E$4:E$7,MATCH($B6,'Calibration Multipliers'!$A$4:$A$7,0),1)</f>
        <v>11884556.062701168</v>
      </c>
      <c r="J6" s="47">
        <f t="shared" si="1"/>
        <v>48522860.831305638</v>
      </c>
      <c r="K6" s="48">
        <f>(SUMIFS(INDEX(Load,,MATCH('Summarized Source Data'!$C6,Hour,0)),Month,'Summarized Source Data'!$A6,Sector,'Summarized Source Data'!K$2,Subsector,"Total",TimeOfWeek,$E6)-SUM(F6:I6))*INDEX('Calibration Multipliers'!G$4:G$7,MATCH($B6,'Calibration Multipliers'!$A$4:$A$7,0),1)</f>
        <v>48522860.831305638</v>
      </c>
      <c r="L6" s="26">
        <f>SUMIFS(INDEX(Load,,MATCH('Summarized Source Data'!$C6,Hour,0)),Month,'Summarized Source Data'!$A6,Sector,'Summarized Source Data'!L$2,Subsector,'Summarized Source Data'!L$3,TimeOfWeek,$E6)*INDEX('Calibration Multipliers'!H$4:H$7,MATCH($B6,'Calibration Multipliers'!$A$4:$A$7,0),1)</f>
        <v>38652574.858130902</v>
      </c>
      <c r="M6" s="26">
        <f>SUMIFS(INDEX(Load,,MATCH('Summarized Source Data'!$C6,Hour,0)),Month,'Summarized Source Data'!$A6,Sector,'Summarized Source Data'!M$2,Subsector,'Summarized Source Data'!M$3,TimeOfWeek,$E6)*INDEX('Calibration Multipliers'!I$4:I$7,MATCH($B6,'Calibration Multipliers'!$A$4:$A$7,0),1)</f>
        <v>36166.814440530412</v>
      </c>
      <c r="N6" s="26">
        <f>SUMIFS(INDEX(Load,,MATCH('Summarized Source Data'!$C6,Hour,0)),Month,'Summarized Source Data'!$A6,Sector,'Summarized Source Data'!N$2,Subsector,'Summarized Source Data'!N$3,TimeOfWeek,$E6)*INDEX('Calibration Multipliers'!J$4:J$7,MATCH($B6,'Calibration Multipliers'!$A$4:$A$7,0),1)</f>
        <v>0</v>
      </c>
      <c r="O6" s="28">
        <f t="shared" si="2"/>
        <v>167902606.70709372</v>
      </c>
      <c r="P6" s="48">
        <f>(SUMIFS(INDEX(Load,,MATCH('Summarized Source Data'!$C6,Hour,0)),Month,'Summarized Source Data'!$A6,Sector,'Summarized Source Data'!P$2,Subsector,"Total",TimeOfWeek,$E6)-SUM(L6:N6)*INDEX('Calibration Multipliers'!L$4:L$7,MATCH($B6,'Calibration Multipliers'!$A$4:$A$7,0),1))</f>
        <v>167902606.70709372</v>
      </c>
      <c r="Q6" s="28">
        <f t="shared" si="3"/>
        <v>167902606.70709372</v>
      </c>
      <c r="R6" s="31">
        <f>SUMIFS(INDEX(Load,,MATCH('Summarized Source Data'!$C6,Hour,0)),Month,'Summarized Source Data'!$A6,Sector,'Summarized Source Data'!R$2,TimeOfWeek,$E6)*INDEX('Calibration Multipliers'!N$4:N$7,MATCH($B6,'Calibration Multipliers'!$A$4:$A$7,0),1)</f>
        <v>5511830.5178212877</v>
      </c>
      <c r="S6" s="31">
        <f>SUMIFS(INDEX(Load,,MATCH('Summarized Source Data'!$C6,Hour,0)),Month,'Summarized Source Data'!$A6,Sector,'Summarized Source Data'!S$2,TimeOfWeek,$E6)*INDEX('Calibration Multipliers'!O$4:O$7,MATCH($B6,'Calibration Multipliers'!$A$4:$A$7,0),1)</f>
        <v>5511830.5178212877</v>
      </c>
      <c r="T6" s="31">
        <f>SUMIFS(INDEX(Load,,MATCH('Summarized Source Data'!$C6,Hour,0)),Month,'Summarized Source Data'!$A6,Sector,'Summarized Source Data'!T$2,TimeOfWeek,$E6)*INDEX('Calibration Multipliers'!P$4:P$7,MATCH($B6,'Calibration Multipliers'!$A$4:$A$7,0),1)</f>
        <v>5511830.5178212877</v>
      </c>
      <c r="U6" s="31">
        <f>SUMIFS(INDEX(Load,,MATCH('Summarized Source Data'!$C6,Hour,0)),Month,'Summarized Source Data'!$A6,Sector,'Summarized Source Data'!U$2,TimeOfWeek,$E6)*INDEX('Calibration Multipliers'!Q$4:Q$7,MATCH($B6,'Calibration Multipliers'!$A$4:$A$7,0),1)</f>
        <v>5511830.5178212877</v>
      </c>
      <c r="V6" s="31">
        <f>SUMIFS(INDEX(Load,,MATCH('Summarized Source Data'!$C6,Hour,0)),Month,'Summarized Source Data'!$A6,Sector,'Summarized Source Data'!V$2,TimeOfWeek,$E6)*INDEX('Calibration Multipliers'!R$4:R$7,MATCH($B6,'Calibration Multipliers'!$A$4:$A$7,0),1)</f>
        <v>5511830.5178212877</v>
      </c>
      <c r="W6" s="31">
        <f>SUMIFS(INDEX(Load,,MATCH('Summarized Source Data'!$C6,Hour,0)),Month,'Summarized Source Data'!$A6,Sector,'Summarized Source Data'!W$2,TimeOfWeek,$E6)*INDEX('Calibration Multipliers'!S$4:S$7,MATCH($B6,'Calibration Multipliers'!$A$4:$A$7,0),1)</f>
        <v>5511830.5178212877</v>
      </c>
      <c r="X6" s="26">
        <f>SUMIFS(INDEX(Load,,MATCH('Summarized Source Data'!$C6,Hour,0)),Month,'Summarized Source Data'!$A6,Sector,'Summarized Source Data'!X$2,Subsector,'Summarized Source Data'!X$3,TimeOfWeek,$E6)*INDEX('Calibration Multipliers'!T$4:T$7,MATCH($B6,'Calibration Multipliers'!$A$4:$A$7,0),1)</f>
        <v>733066074.89558601</v>
      </c>
      <c r="Y6" s="28">
        <f t="shared" si="4"/>
        <v>733066074.89558601</v>
      </c>
      <c r="Z6" s="28">
        <f t="shared" si="4"/>
        <v>733066074.89558601</v>
      </c>
    </row>
    <row r="7" spans="1:26" outlineLevel="2">
      <c r="A7">
        <f t="shared" si="0"/>
        <v>1</v>
      </c>
      <c r="B7" t="str">
        <f>INDEX('Category Mapping'!$G$34:$G$45,MATCH(A7,'Category Mapping'!$A$34:$A$45,0),1)</f>
        <v>Winter</v>
      </c>
      <c r="C7" t="s">
        <v>30</v>
      </c>
      <c r="D7" s="6" t="s">
        <v>104</v>
      </c>
      <c r="E7" t="s">
        <v>15</v>
      </c>
      <c r="F7" s="26">
        <f>SUMIFS(INDEX(Load,,MATCH('Summarized Source Data'!$C7,Hour,0)),Month,'Summarized Source Data'!$A7,Sector,'Summarized Source Data'!F$2,Subsector,'Summarized Source Data'!F$3,TimeOfWeek,$E7)*INDEX('Calibration Multipliers'!B$4:B$7,MATCH($B7,'Calibration Multipliers'!$A$4:$A$7,0),1)</f>
        <v>23435900.273177069</v>
      </c>
      <c r="G7" s="26">
        <f>SUMIFS(INDEX(Load,,MATCH('Summarized Source Data'!$C7,Hour,0)),Month,'Summarized Source Data'!$A7,Sector,'Summarized Source Data'!G$2,Subsector,'Summarized Source Data'!G$3,TimeOfWeek,$E7)*INDEX('Calibration Multipliers'!C$4:C$7,MATCH($B7,'Calibration Multipliers'!$A$4:$A$7,0),1)</f>
        <v>15006.751118051912</v>
      </c>
      <c r="H7" s="26">
        <f>SUMIFS(INDEX(Load,,MATCH('Summarized Source Data'!$C7,Hour,0)),Month,'Summarized Source Data'!$A7,Sector,'Summarized Source Data'!H$2,Subsector,'Summarized Source Data'!H$3,TimeOfWeek,$E7)*INDEX('Calibration Multipliers'!D$4:D$7,MATCH($B7,'Calibration Multipliers'!$A$4:$A$7,0),1)</f>
        <v>0</v>
      </c>
      <c r="I7" s="26">
        <f>SUMIFS(INDEX(Load,,MATCH('Summarized Source Data'!$C7,Hour,0)),Month,'Summarized Source Data'!$A7,Sector,'Summarized Source Data'!I$2,Subsector,'Summarized Source Data'!I$3,TimeOfWeek,$E7)*INDEX('Calibration Multipliers'!E$4:E$7,MATCH($B7,'Calibration Multipliers'!$A$4:$A$7,0),1)</f>
        <v>12106697.297518011</v>
      </c>
      <c r="J7" s="47">
        <f t="shared" si="1"/>
        <v>42080757.246673927</v>
      </c>
      <c r="K7" s="48">
        <f>(SUMIFS(INDEX(Load,,MATCH('Summarized Source Data'!$C7,Hour,0)),Month,'Summarized Source Data'!$A7,Sector,'Summarized Source Data'!K$2,Subsector,"Total",TimeOfWeek,$E7)-SUM(F7:I7))*INDEX('Calibration Multipliers'!G$4:G$7,MATCH($B7,'Calibration Multipliers'!$A$4:$A$7,0),1)</f>
        <v>42080757.246673927</v>
      </c>
      <c r="L7" s="26">
        <f>SUMIFS(INDEX(Load,,MATCH('Summarized Source Data'!$C7,Hour,0)),Month,'Summarized Source Data'!$A7,Sector,'Summarized Source Data'!L$2,Subsector,'Summarized Source Data'!L$3,TimeOfWeek,$E7)*INDEX('Calibration Multipliers'!H$4:H$7,MATCH($B7,'Calibration Multipliers'!$A$4:$A$7,0),1)</f>
        <v>40318634.119257234</v>
      </c>
      <c r="M7" s="26">
        <f>SUMIFS(INDEX(Load,,MATCH('Summarized Source Data'!$C7,Hour,0)),Month,'Summarized Source Data'!$A7,Sector,'Summarized Source Data'!M$2,Subsector,'Summarized Source Data'!M$3,TimeOfWeek,$E7)*INDEX('Calibration Multipliers'!I$4:I$7,MATCH($B7,'Calibration Multipliers'!$A$4:$A$7,0),1)</f>
        <v>35638.11830166632</v>
      </c>
      <c r="N7" s="26">
        <f>SUMIFS(INDEX(Load,,MATCH('Summarized Source Data'!$C7,Hour,0)),Month,'Summarized Source Data'!$A7,Sector,'Summarized Source Data'!N$2,Subsector,'Summarized Source Data'!N$3,TimeOfWeek,$E7)*INDEX('Calibration Multipliers'!J$4:J$7,MATCH($B7,'Calibration Multipliers'!$A$4:$A$7,0),1)</f>
        <v>0</v>
      </c>
      <c r="O7" s="28">
        <f t="shared" si="2"/>
        <v>175122725.53478003</v>
      </c>
      <c r="P7" s="48">
        <f>(SUMIFS(INDEX(Load,,MATCH('Summarized Source Data'!$C7,Hour,0)),Month,'Summarized Source Data'!$A7,Sector,'Summarized Source Data'!P$2,Subsector,"Total",TimeOfWeek,$E7)-SUM(L7:N7)*INDEX('Calibration Multipliers'!L$4:L$7,MATCH($B7,'Calibration Multipliers'!$A$4:$A$7,0),1))</f>
        <v>175122725.53478003</v>
      </c>
      <c r="Q7" s="28">
        <f t="shared" si="3"/>
        <v>175122725.53478003</v>
      </c>
      <c r="R7" s="31">
        <f>SUMIFS(INDEX(Load,,MATCH('Summarized Source Data'!$C7,Hour,0)),Month,'Summarized Source Data'!$A7,Sector,'Summarized Source Data'!R$2,TimeOfWeek,$E7)*INDEX('Calibration Multipliers'!N$4:N$7,MATCH($B7,'Calibration Multipliers'!$A$4:$A$7,0),1)</f>
        <v>5529641.8020289028</v>
      </c>
      <c r="S7" s="31">
        <f>SUMIFS(INDEX(Load,,MATCH('Summarized Source Data'!$C7,Hour,0)),Month,'Summarized Source Data'!$A7,Sector,'Summarized Source Data'!S$2,TimeOfWeek,$E7)*INDEX('Calibration Multipliers'!O$4:O$7,MATCH($B7,'Calibration Multipliers'!$A$4:$A$7,0),1)</f>
        <v>5529641.8020289028</v>
      </c>
      <c r="T7" s="31">
        <f>SUMIFS(INDEX(Load,,MATCH('Summarized Source Data'!$C7,Hour,0)),Month,'Summarized Source Data'!$A7,Sector,'Summarized Source Data'!T$2,TimeOfWeek,$E7)*INDEX('Calibration Multipliers'!P$4:P$7,MATCH($B7,'Calibration Multipliers'!$A$4:$A$7,0),1)</f>
        <v>5529641.8020289028</v>
      </c>
      <c r="U7" s="31">
        <f>SUMIFS(INDEX(Load,,MATCH('Summarized Source Data'!$C7,Hour,0)),Month,'Summarized Source Data'!$A7,Sector,'Summarized Source Data'!U$2,TimeOfWeek,$E7)*INDEX('Calibration Multipliers'!Q$4:Q$7,MATCH($B7,'Calibration Multipliers'!$A$4:$A$7,0),1)</f>
        <v>5529641.8020289028</v>
      </c>
      <c r="V7" s="31">
        <f>SUMIFS(INDEX(Load,,MATCH('Summarized Source Data'!$C7,Hour,0)),Month,'Summarized Source Data'!$A7,Sector,'Summarized Source Data'!V$2,TimeOfWeek,$E7)*INDEX('Calibration Multipliers'!R$4:R$7,MATCH($B7,'Calibration Multipliers'!$A$4:$A$7,0),1)</f>
        <v>5529641.8020289028</v>
      </c>
      <c r="W7" s="31">
        <f>SUMIFS(INDEX(Load,,MATCH('Summarized Source Data'!$C7,Hour,0)),Month,'Summarized Source Data'!$A7,Sector,'Summarized Source Data'!W$2,TimeOfWeek,$E7)*INDEX('Calibration Multipliers'!S$4:S$7,MATCH($B7,'Calibration Multipliers'!$A$4:$A$7,0),1)</f>
        <v>5529641.8020289028</v>
      </c>
      <c r="X7" s="26">
        <f>SUMIFS(INDEX(Load,,MATCH('Summarized Source Data'!$C7,Hour,0)),Month,'Summarized Source Data'!$A7,Sector,'Summarized Source Data'!X$2,Subsector,'Summarized Source Data'!X$3,TimeOfWeek,$E7)*INDEX('Calibration Multipliers'!T$4:T$7,MATCH($B7,'Calibration Multipliers'!$A$4:$A$7,0),1)</f>
        <v>733066074.89558601</v>
      </c>
      <c r="Y7" s="28">
        <f t="shared" si="4"/>
        <v>733066074.89558601</v>
      </c>
      <c r="Z7" s="28">
        <f t="shared" si="4"/>
        <v>733066074.89558601</v>
      </c>
    </row>
    <row r="8" spans="1:26" outlineLevel="2">
      <c r="A8">
        <f t="shared" si="0"/>
        <v>1</v>
      </c>
      <c r="B8" t="str">
        <f>INDEX('Category Mapping'!$G$34:$G$45,MATCH(A8,'Category Mapping'!$A$34:$A$45,0),1)</f>
        <v>Winter</v>
      </c>
      <c r="C8" t="s">
        <v>31</v>
      </c>
      <c r="D8" s="6" t="s">
        <v>105</v>
      </c>
      <c r="E8" t="s">
        <v>15</v>
      </c>
      <c r="F8" s="26">
        <f>SUMIFS(INDEX(Load,,MATCH('Summarized Source Data'!$C8,Hour,0)),Month,'Summarized Source Data'!$A8,Sector,'Summarized Source Data'!F$2,Subsector,'Summarized Source Data'!F$3,TimeOfWeek,$E8)*INDEX('Calibration Multipliers'!B$4:B$7,MATCH($B8,'Calibration Multipliers'!$A$4:$A$7,0),1)</f>
        <v>22991617.803543378</v>
      </c>
      <c r="G8" s="26">
        <f>SUMIFS(INDEX(Load,,MATCH('Summarized Source Data'!$C8,Hour,0)),Month,'Summarized Source Data'!$A8,Sector,'Summarized Source Data'!G$2,Subsector,'Summarized Source Data'!G$3,TimeOfWeek,$E8)*INDEX('Calibration Multipliers'!C$4:C$7,MATCH($B8,'Calibration Multipliers'!$A$4:$A$7,0),1)</f>
        <v>14626.889606515109</v>
      </c>
      <c r="H8" s="26">
        <f>SUMIFS(INDEX(Load,,MATCH('Summarized Source Data'!$C8,Hour,0)),Month,'Summarized Source Data'!$A8,Sector,'Summarized Source Data'!H$2,Subsector,'Summarized Source Data'!H$3,TimeOfWeek,$E8)*INDEX('Calibration Multipliers'!D$4:D$7,MATCH($B8,'Calibration Multipliers'!$A$4:$A$7,0),1)</f>
        <v>0</v>
      </c>
      <c r="I8" s="26">
        <f>SUMIFS(INDEX(Load,,MATCH('Summarized Source Data'!$C8,Hour,0)),Month,'Summarized Source Data'!$A8,Sector,'Summarized Source Data'!I$2,Subsector,'Summarized Source Data'!I$3,TimeOfWeek,$E8)*INDEX('Calibration Multipliers'!E$4:E$7,MATCH($B8,'Calibration Multipliers'!$A$4:$A$7,0),1)</f>
        <v>15660957.054587519</v>
      </c>
      <c r="J8" s="47">
        <f t="shared" si="1"/>
        <v>44635761.308579184</v>
      </c>
      <c r="K8" s="48">
        <f>(SUMIFS(INDEX(Load,,MATCH('Summarized Source Data'!$C8,Hour,0)),Month,'Summarized Source Data'!$A8,Sector,'Summarized Source Data'!K$2,Subsector,"Total",TimeOfWeek,$E8)-SUM(F8:I8))*INDEX('Calibration Multipliers'!G$4:G$7,MATCH($B8,'Calibration Multipliers'!$A$4:$A$7,0),1)</f>
        <v>44635761.308579184</v>
      </c>
      <c r="L8" s="26">
        <f>SUMIFS(INDEX(Load,,MATCH('Summarized Source Data'!$C8,Hour,0)),Month,'Summarized Source Data'!$A8,Sector,'Summarized Source Data'!L$2,Subsector,'Summarized Source Data'!L$3,TimeOfWeek,$E8)*INDEX('Calibration Multipliers'!H$4:H$7,MATCH($B8,'Calibration Multipliers'!$A$4:$A$7,0),1)</f>
        <v>42317905.232608832</v>
      </c>
      <c r="M8" s="26">
        <f>SUMIFS(INDEX(Load,,MATCH('Summarized Source Data'!$C8,Hour,0)),Month,'Summarized Source Data'!$A8,Sector,'Summarized Source Data'!M$2,Subsector,'Summarized Source Data'!M$3,TimeOfWeek,$E8)*INDEX('Calibration Multipliers'!I$4:I$7,MATCH($B8,'Calibration Multipliers'!$A$4:$A$7,0),1)</f>
        <v>35524.826271909733</v>
      </c>
      <c r="N8" s="26">
        <f>SUMIFS(INDEX(Load,,MATCH('Summarized Source Data'!$C8,Hour,0)),Month,'Summarized Source Data'!$A8,Sector,'Summarized Source Data'!N$2,Subsector,'Summarized Source Data'!N$3,TimeOfWeek,$E8)*INDEX('Calibration Multipliers'!J$4:J$7,MATCH($B8,'Calibration Multipliers'!$A$4:$A$7,0),1)</f>
        <v>0</v>
      </c>
      <c r="O8" s="28">
        <f t="shared" si="2"/>
        <v>186452041.80246884</v>
      </c>
      <c r="P8" s="48">
        <f>(SUMIFS(INDEX(Load,,MATCH('Summarized Source Data'!$C8,Hour,0)),Month,'Summarized Source Data'!$A8,Sector,'Summarized Source Data'!P$2,Subsector,"Total",TimeOfWeek,$E8)-SUM(L8:N8)*INDEX('Calibration Multipliers'!L$4:L$7,MATCH($B8,'Calibration Multipliers'!$A$4:$A$7,0),1))</f>
        <v>186452041.80246884</v>
      </c>
      <c r="Q8" s="28">
        <f t="shared" si="3"/>
        <v>186452041.80246884</v>
      </c>
      <c r="R8" s="31">
        <f>SUMIFS(INDEX(Load,,MATCH('Summarized Source Data'!$C8,Hour,0)),Month,'Summarized Source Data'!$A8,Sector,'Summarized Source Data'!R$2,TimeOfWeek,$E8)*INDEX('Calibration Multipliers'!N$4:N$7,MATCH($B8,'Calibration Multipliers'!$A$4:$A$7,0),1)</f>
        <v>5510234.4330491293</v>
      </c>
      <c r="S8" s="31">
        <f>SUMIFS(INDEX(Load,,MATCH('Summarized Source Data'!$C8,Hour,0)),Month,'Summarized Source Data'!$A8,Sector,'Summarized Source Data'!S$2,TimeOfWeek,$E8)*INDEX('Calibration Multipliers'!O$4:O$7,MATCH($B8,'Calibration Multipliers'!$A$4:$A$7,0),1)</f>
        <v>5510234.4330491293</v>
      </c>
      <c r="T8" s="31">
        <f>SUMIFS(INDEX(Load,,MATCH('Summarized Source Data'!$C8,Hour,0)),Month,'Summarized Source Data'!$A8,Sector,'Summarized Source Data'!T$2,TimeOfWeek,$E8)*INDEX('Calibration Multipliers'!P$4:P$7,MATCH($B8,'Calibration Multipliers'!$A$4:$A$7,0),1)</f>
        <v>5510234.4330491293</v>
      </c>
      <c r="U8" s="31">
        <f>SUMIFS(INDEX(Load,,MATCH('Summarized Source Data'!$C8,Hour,0)),Month,'Summarized Source Data'!$A8,Sector,'Summarized Source Data'!U$2,TimeOfWeek,$E8)*INDEX('Calibration Multipliers'!Q$4:Q$7,MATCH($B8,'Calibration Multipliers'!$A$4:$A$7,0),1)</f>
        <v>5510234.4330491293</v>
      </c>
      <c r="V8" s="31">
        <f>SUMIFS(INDEX(Load,,MATCH('Summarized Source Data'!$C8,Hour,0)),Month,'Summarized Source Data'!$A8,Sector,'Summarized Source Data'!V$2,TimeOfWeek,$E8)*INDEX('Calibration Multipliers'!R$4:R$7,MATCH($B8,'Calibration Multipliers'!$A$4:$A$7,0),1)</f>
        <v>5510234.4330491293</v>
      </c>
      <c r="W8" s="31">
        <f>SUMIFS(INDEX(Load,,MATCH('Summarized Source Data'!$C8,Hour,0)),Month,'Summarized Source Data'!$A8,Sector,'Summarized Source Data'!W$2,TimeOfWeek,$E8)*INDEX('Calibration Multipliers'!S$4:S$7,MATCH($B8,'Calibration Multipliers'!$A$4:$A$7,0),1)</f>
        <v>5510234.4330491293</v>
      </c>
      <c r="X8" s="26">
        <f>SUMIFS(INDEX(Load,,MATCH('Summarized Source Data'!$C8,Hour,0)),Month,'Summarized Source Data'!$A8,Sector,'Summarized Source Data'!X$2,Subsector,'Summarized Source Data'!X$3,TimeOfWeek,$E8)*INDEX('Calibration Multipliers'!T$4:T$7,MATCH($B8,'Calibration Multipliers'!$A$4:$A$7,0),1)</f>
        <v>735287487.24375451</v>
      </c>
      <c r="Y8" s="28">
        <f t="shared" si="4"/>
        <v>735287487.24375451</v>
      </c>
      <c r="Z8" s="28">
        <f t="shared" si="4"/>
        <v>735287487.24375451</v>
      </c>
    </row>
    <row r="9" spans="1:26" outlineLevel="2">
      <c r="A9">
        <f t="shared" si="0"/>
        <v>1</v>
      </c>
      <c r="B9" t="str">
        <f>INDEX('Category Mapping'!$G$34:$G$45,MATCH(A9,'Category Mapping'!$A$34:$A$45,0),1)</f>
        <v>Winter</v>
      </c>
      <c r="C9" t="s">
        <v>32</v>
      </c>
      <c r="D9" s="6" t="s">
        <v>106</v>
      </c>
      <c r="E9" t="s">
        <v>15</v>
      </c>
      <c r="F9" s="26">
        <f>SUMIFS(INDEX(Load,,MATCH('Summarized Source Data'!$C9,Hour,0)),Month,'Summarized Source Data'!$A9,Sector,'Summarized Source Data'!F$2,Subsector,'Summarized Source Data'!F$3,TimeOfWeek,$E9)*INDEX('Calibration Multipliers'!B$4:B$7,MATCH($B9,'Calibration Multipliers'!$A$4:$A$7,0),1)</f>
        <v>27767654.352105532</v>
      </c>
      <c r="G9" s="26">
        <f>SUMIFS(INDEX(Load,,MATCH('Summarized Source Data'!$C9,Hour,0)),Month,'Summarized Source Data'!$A9,Sector,'Summarized Source Data'!G$2,Subsector,'Summarized Source Data'!G$3,TimeOfWeek,$E9)*INDEX('Calibration Multipliers'!C$4:C$7,MATCH($B9,'Calibration Multipliers'!$A$4:$A$7,0),1)</f>
        <v>13449.541061985836</v>
      </c>
      <c r="H9" s="26">
        <f>SUMIFS(INDEX(Load,,MATCH('Summarized Source Data'!$C9,Hour,0)),Month,'Summarized Source Data'!$A9,Sector,'Summarized Source Data'!H$2,Subsector,'Summarized Source Data'!H$3,TimeOfWeek,$E9)*INDEX('Calibration Multipliers'!D$4:D$7,MATCH($B9,'Calibration Multipliers'!$A$4:$A$7,0),1)</f>
        <v>0</v>
      </c>
      <c r="I9" s="26">
        <f>SUMIFS(INDEX(Load,,MATCH('Summarized Source Data'!$C9,Hour,0)),Month,'Summarized Source Data'!$A9,Sector,'Summarized Source Data'!I$2,Subsector,'Summarized Source Data'!I$3,TimeOfWeek,$E9)*INDEX('Calibration Multipliers'!E$4:E$7,MATCH($B9,'Calibration Multipliers'!$A$4:$A$7,0),1)</f>
        <v>26879089.412838154</v>
      </c>
      <c r="J9" s="47">
        <f t="shared" si="1"/>
        <v>61963954.972837552</v>
      </c>
      <c r="K9" s="48">
        <f>(SUMIFS(INDEX(Load,,MATCH('Summarized Source Data'!$C9,Hour,0)),Month,'Summarized Source Data'!$A9,Sector,'Summarized Source Data'!K$2,Subsector,"Total",TimeOfWeek,$E9)-SUM(F9:I9))*INDEX('Calibration Multipliers'!G$4:G$7,MATCH($B9,'Calibration Multipliers'!$A$4:$A$7,0),1)</f>
        <v>61963954.972837552</v>
      </c>
      <c r="L9" s="26">
        <f>SUMIFS(INDEX(Load,,MATCH('Summarized Source Data'!$C9,Hour,0)),Month,'Summarized Source Data'!$A9,Sector,'Summarized Source Data'!L$2,Subsector,'Summarized Source Data'!L$3,TimeOfWeek,$E9)*INDEX('Calibration Multipliers'!H$4:H$7,MATCH($B9,'Calibration Multipliers'!$A$4:$A$7,0),1)</f>
        <v>43095399.554467782</v>
      </c>
      <c r="M9" s="26">
        <f>SUMIFS(INDEX(Load,,MATCH('Summarized Source Data'!$C9,Hour,0)),Month,'Summarized Source Data'!$A9,Sector,'Summarized Source Data'!M$2,Subsector,'Summarized Source Data'!M$3,TimeOfWeek,$E9)*INDEX('Calibration Multipliers'!I$4:I$7,MATCH($B9,'Calibration Multipliers'!$A$4:$A$7,0),1)</f>
        <v>36635.532445993951</v>
      </c>
      <c r="N9" s="26">
        <f>SUMIFS(INDEX(Load,,MATCH('Summarized Source Data'!$C9,Hour,0)),Month,'Summarized Source Data'!$A9,Sector,'Summarized Source Data'!N$2,Subsector,'Summarized Source Data'!N$3,TimeOfWeek,$E9)*INDEX('Calibration Multipliers'!J$4:J$7,MATCH($B9,'Calibration Multipliers'!$A$4:$A$7,0),1)</f>
        <v>0</v>
      </c>
      <c r="O9" s="28">
        <f t="shared" si="2"/>
        <v>217883915.82287818</v>
      </c>
      <c r="P9" s="48">
        <f>(SUMIFS(INDEX(Load,,MATCH('Summarized Source Data'!$C9,Hour,0)),Month,'Summarized Source Data'!$A9,Sector,'Summarized Source Data'!P$2,Subsector,"Total",TimeOfWeek,$E9)-SUM(L9:N9)*INDEX('Calibration Multipliers'!L$4:L$7,MATCH($B9,'Calibration Multipliers'!$A$4:$A$7,0),1))</f>
        <v>217883915.82287818</v>
      </c>
      <c r="Q9" s="28">
        <f t="shared" si="3"/>
        <v>217883915.82287818</v>
      </c>
      <c r="R9" s="31">
        <f>SUMIFS(INDEX(Load,,MATCH('Summarized Source Data'!$C9,Hour,0)),Month,'Summarized Source Data'!$A9,Sector,'Summarized Source Data'!R$2,TimeOfWeek,$E9)*INDEX('Calibration Multipliers'!N$4:N$7,MATCH($B9,'Calibration Multipliers'!$A$4:$A$7,0),1)</f>
        <v>5658188.2703803657</v>
      </c>
      <c r="S9" s="31">
        <f>SUMIFS(INDEX(Load,,MATCH('Summarized Source Data'!$C9,Hour,0)),Month,'Summarized Source Data'!$A9,Sector,'Summarized Source Data'!S$2,TimeOfWeek,$E9)*INDEX('Calibration Multipliers'!O$4:O$7,MATCH($B9,'Calibration Multipliers'!$A$4:$A$7,0),1)</f>
        <v>5658188.2703803657</v>
      </c>
      <c r="T9" s="31">
        <f>SUMIFS(INDEX(Load,,MATCH('Summarized Source Data'!$C9,Hour,0)),Month,'Summarized Source Data'!$A9,Sector,'Summarized Source Data'!T$2,TimeOfWeek,$E9)*INDEX('Calibration Multipliers'!P$4:P$7,MATCH($B9,'Calibration Multipliers'!$A$4:$A$7,0),1)</f>
        <v>5658188.2703803657</v>
      </c>
      <c r="U9" s="31">
        <f>SUMIFS(INDEX(Load,,MATCH('Summarized Source Data'!$C9,Hour,0)),Month,'Summarized Source Data'!$A9,Sector,'Summarized Source Data'!U$2,TimeOfWeek,$E9)*INDEX('Calibration Multipliers'!Q$4:Q$7,MATCH($B9,'Calibration Multipliers'!$A$4:$A$7,0),1)</f>
        <v>5658188.2703803657</v>
      </c>
      <c r="V9" s="31">
        <f>SUMIFS(INDEX(Load,,MATCH('Summarized Source Data'!$C9,Hour,0)),Month,'Summarized Source Data'!$A9,Sector,'Summarized Source Data'!V$2,TimeOfWeek,$E9)*INDEX('Calibration Multipliers'!R$4:R$7,MATCH($B9,'Calibration Multipliers'!$A$4:$A$7,0),1)</f>
        <v>5658188.2703803657</v>
      </c>
      <c r="W9" s="31">
        <f>SUMIFS(INDEX(Load,,MATCH('Summarized Source Data'!$C9,Hour,0)),Month,'Summarized Source Data'!$A9,Sector,'Summarized Source Data'!W$2,TimeOfWeek,$E9)*INDEX('Calibration Multipliers'!S$4:S$7,MATCH($B9,'Calibration Multipliers'!$A$4:$A$7,0),1)</f>
        <v>5658188.2703803657</v>
      </c>
      <c r="X9" s="26">
        <f>SUMIFS(INDEX(Load,,MATCH('Summarized Source Data'!$C9,Hour,0)),Month,'Summarized Source Data'!$A9,Sector,'Summarized Source Data'!X$2,Subsector,'Summarized Source Data'!X$3,TimeOfWeek,$E9)*INDEX('Calibration Multipliers'!T$4:T$7,MATCH($B9,'Calibration Multipliers'!$A$4:$A$7,0),1)</f>
        <v>739730311.94009137</v>
      </c>
      <c r="Y9" s="28">
        <f t="shared" si="4"/>
        <v>739730311.94009137</v>
      </c>
      <c r="Z9" s="28">
        <f t="shared" si="4"/>
        <v>739730311.94009137</v>
      </c>
    </row>
    <row r="10" spans="1:26" outlineLevel="2">
      <c r="A10">
        <f t="shared" si="0"/>
        <v>1</v>
      </c>
      <c r="B10" t="str">
        <f>INDEX('Category Mapping'!$G$34:$G$45,MATCH(A10,'Category Mapping'!$A$34:$A$45,0),1)</f>
        <v>Winter</v>
      </c>
      <c r="C10" t="s">
        <v>33</v>
      </c>
      <c r="D10" s="6" t="s">
        <v>107</v>
      </c>
      <c r="E10" t="s">
        <v>15</v>
      </c>
      <c r="F10" s="26">
        <f>SUMIFS(INDEX(Load,,MATCH('Summarized Source Data'!$C10,Hour,0)),Month,'Summarized Source Data'!$A10,Sector,'Summarized Source Data'!F$2,Subsector,'Summarized Source Data'!F$3,TimeOfWeek,$E10)*INDEX('Calibration Multipliers'!B$4:B$7,MATCH($B10,'Calibration Multipliers'!$A$4:$A$7,0),1)</f>
        <v>29211572.378415018</v>
      </c>
      <c r="G10" s="26">
        <f>SUMIFS(INDEX(Load,,MATCH('Summarized Source Data'!$C10,Hour,0)),Month,'Summarized Source Data'!$A10,Sector,'Summarized Source Data'!G$2,Subsector,'Summarized Source Data'!G$3,TimeOfWeek,$E10)*INDEX('Calibration Multipliers'!C$4:C$7,MATCH($B10,'Calibration Multipliers'!$A$4:$A$7,0),1)</f>
        <v>10987.105474041116</v>
      </c>
      <c r="H10" s="26">
        <f>SUMIFS(INDEX(Load,,MATCH('Summarized Source Data'!$C10,Hour,0)),Month,'Summarized Source Data'!$A10,Sector,'Summarized Source Data'!H$2,Subsector,'Summarized Source Data'!H$3,TimeOfWeek,$E10)*INDEX('Calibration Multipliers'!D$4:D$7,MATCH($B10,'Calibration Multipliers'!$A$4:$A$7,0),1)</f>
        <v>0</v>
      </c>
      <c r="I10" s="26">
        <f>SUMIFS(INDEX(Load,,MATCH('Summarized Source Data'!$C10,Hour,0)),Month,'Summarized Source Data'!$A10,Sector,'Summarized Source Data'!I$2,Subsector,'Summarized Source Data'!I$3,TimeOfWeek,$E10)*INDEX('Calibration Multipliers'!E$4:E$7,MATCH($B10,'Calibration Multipliers'!$A$4:$A$7,0),1)</f>
        <v>39207927.94517301</v>
      </c>
      <c r="J10" s="47">
        <f t="shared" si="1"/>
        <v>99286144.857655346</v>
      </c>
      <c r="K10" s="48">
        <f>(SUMIFS(INDEX(Load,,MATCH('Summarized Source Data'!$C10,Hour,0)),Month,'Summarized Source Data'!$A10,Sector,'Summarized Source Data'!K$2,Subsector,"Total",TimeOfWeek,$E10)-SUM(F10:I10))*INDEX('Calibration Multipliers'!G$4:G$7,MATCH($B10,'Calibration Multipliers'!$A$4:$A$7,0),1)</f>
        <v>99286144.857655346</v>
      </c>
      <c r="L10" s="26">
        <f>SUMIFS(INDEX(Load,,MATCH('Summarized Source Data'!$C10,Hour,0)),Month,'Summarized Source Data'!$A10,Sector,'Summarized Source Data'!L$2,Subsector,'Summarized Source Data'!L$3,TimeOfWeek,$E10)*INDEX('Calibration Multipliers'!H$4:H$7,MATCH($B10,'Calibration Multipliers'!$A$4:$A$7,0),1)</f>
        <v>62643828.218350075</v>
      </c>
      <c r="M10" s="26">
        <f>SUMIFS(INDEX(Load,,MATCH('Summarized Source Data'!$C10,Hour,0)),Month,'Summarized Source Data'!$A10,Sector,'Summarized Source Data'!M$2,Subsector,'Summarized Source Data'!M$3,TimeOfWeek,$E10)*INDEX('Calibration Multipliers'!I$4:I$7,MATCH($B10,'Calibration Multipliers'!$A$4:$A$7,0),1)</f>
        <v>40606.307018345047</v>
      </c>
      <c r="N10" s="26">
        <f>SUMIFS(INDEX(Load,,MATCH('Summarized Source Data'!$C10,Hour,0)),Month,'Summarized Source Data'!$A10,Sector,'Summarized Source Data'!N$2,Subsector,'Summarized Source Data'!N$3,TimeOfWeek,$E10)*INDEX('Calibration Multipliers'!J$4:J$7,MATCH($B10,'Calibration Multipliers'!$A$4:$A$7,0),1)</f>
        <v>0</v>
      </c>
      <c r="O10" s="28">
        <f t="shared" si="2"/>
        <v>328284138.75227749</v>
      </c>
      <c r="P10" s="48">
        <f>(SUMIFS(INDEX(Load,,MATCH('Summarized Source Data'!$C10,Hour,0)),Month,'Summarized Source Data'!$A10,Sector,'Summarized Source Data'!P$2,Subsector,"Total",TimeOfWeek,$E10)-SUM(L10:N10)*INDEX('Calibration Multipliers'!L$4:L$7,MATCH($B10,'Calibration Multipliers'!$A$4:$A$7,0),1))</f>
        <v>328284138.75227749</v>
      </c>
      <c r="Q10" s="28">
        <f t="shared" si="3"/>
        <v>328284138.75227749</v>
      </c>
      <c r="R10" s="31">
        <f>SUMIFS(INDEX(Load,,MATCH('Summarized Source Data'!$C10,Hour,0)),Month,'Summarized Source Data'!$A10,Sector,'Summarized Source Data'!R$2,TimeOfWeek,$E10)*INDEX('Calibration Multipliers'!N$4:N$7,MATCH($B10,'Calibration Multipliers'!$A$4:$A$7,0),1)</f>
        <v>8476950.6167392172</v>
      </c>
      <c r="S10" s="31">
        <f>SUMIFS(INDEX(Load,,MATCH('Summarized Source Data'!$C10,Hour,0)),Month,'Summarized Source Data'!$A10,Sector,'Summarized Source Data'!S$2,TimeOfWeek,$E10)*INDEX('Calibration Multipliers'!O$4:O$7,MATCH($B10,'Calibration Multipliers'!$A$4:$A$7,0),1)</f>
        <v>8476950.6167392172</v>
      </c>
      <c r="T10" s="31">
        <f>SUMIFS(INDEX(Load,,MATCH('Summarized Source Data'!$C10,Hour,0)),Month,'Summarized Source Data'!$A10,Sector,'Summarized Source Data'!T$2,TimeOfWeek,$E10)*INDEX('Calibration Multipliers'!P$4:P$7,MATCH($B10,'Calibration Multipliers'!$A$4:$A$7,0),1)</f>
        <v>8476950.6167392172</v>
      </c>
      <c r="U10" s="31">
        <f>SUMIFS(INDEX(Load,,MATCH('Summarized Source Data'!$C10,Hour,0)),Month,'Summarized Source Data'!$A10,Sector,'Summarized Source Data'!U$2,TimeOfWeek,$E10)*INDEX('Calibration Multipliers'!Q$4:Q$7,MATCH($B10,'Calibration Multipliers'!$A$4:$A$7,0),1)</f>
        <v>8476950.6167392172</v>
      </c>
      <c r="V10" s="31">
        <f>SUMIFS(INDEX(Load,,MATCH('Summarized Source Data'!$C10,Hour,0)),Month,'Summarized Source Data'!$A10,Sector,'Summarized Source Data'!V$2,TimeOfWeek,$E10)*INDEX('Calibration Multipliers'!R$4:R$7,MATCH($B10,'Calibration Multipliers'!$A$4:$A$7,0),1)</f>
        <v>8476950.6167392172</v>
      </c>
      <c r="W10" s="31">
        <f>SUMIFS(INDEX(Load,,MATCH('Summarized Source Data'!$C10,Hour,0)),Month,'Summarized Source Data'!$A10,Sector,'Summarized Source Data'!W$2,TimeOfWeek,$E10)*INDEX('Calibration Multipliers'!S$4:S$7,MATCH($B10,'Calibration Multipliers'!$A$4:$A$7,0),1)</f>
        <v>8476950.6167392172</v>
      </c>
      <c r="X10" s="26">
        <f>SUMIFS(INDEX(Load,,MATCH('Summarized Source Data'!$C10,Hour,0)),Month,'Summarized Source Data'!$A10,Sector,'Summarized Source Data'!X$2,Subsector,'Summarized Source Data'!X$3,TimeOfWeek,$E10)*INDEX('Calibration Multipliers'!T$4:T$7,MATCH($B10,'Calibration Multipliers'!$A$4:$A$7,0),1)</f>
        <v>748615961.3327651</v>
      </c>
      <c r="Y10" s="28">
        <f t="shared" si="4"/>
        <v>748615961.3327651</v>
      </c>
      <c r="Z10" s="28">
        <f t="shared" si="4"/>
        <v>748615961.3327651</v>
      </c>
    </row>
    <row r="11" spans="1:26" outlineLevel="2">
      <c r="A11">
        <f t="shared" si="0"/>
        <v>1</v>
      </c>
      <c r="B11" t="str">
        <f>INDEX('Category Mapping'!$G$34:$G$45,MATCH(A11,'Category Mapping'!$A$34:$A$45,0),1)</f>
        <v>Winter</v>
      </c>
      <c r="C11" t="s">
        <v>34</v>
      </c>
      <c r="D11" s="6" t="s">
        <v>108</v>
      </c>
      <c r="E11" t="s">
        <v>15</v>
      </c>
      <c r="F11" s="26">
        <f>SUMIFS(INDEX(Load,,MATCH('Summarized Source Data'!$C11,Hour,0)),Month,'Summarized Source Data'!$A11,Sector,'Summarized Source Data'!F$2,Subsector,'Summarized Source Data'!F$3,TimeOfWeek,$E11)*INDEX('Calibration Multipliers'!B$4:B$7,MATCH($B11,'Calibration Multipliers'!$A$4:$A$7,0),1)</f>
        <v>28434078.056556065</v>
      </c>
      <c r="G11" s="26">
        <f>SUMIFS(INDEX(Load,,MATCH('Summarized Source Data'!$C11,Hour,0)),Month,'Summarized Source Data'!$A11,Sector,'Summarized Source Data'!G$2,Subsector,'Summarized Source Data'!G$3,TimeOfWeek,$E11)*INDEX('Calibration Multipliers'!C$4:C$7,MATCH($B11,'Calibration Multipliers'!$A$4:$A$7,0),1)</f>
        <v>8245.8826364012584</v>
      </c>
      <c r="H11" s="26">
        <f>SUMIFS(INDEX(Load,,MATCH('Summarized Source Data'!$C11,Hour,0)),Month,'Summarized Source Data'!$A11,Sector,'Summarized Source Data'!H$2,Subsector,'Summarized Source Data'!H$3,TimeOfWeek,$E11)*INDEX('Calibration Multipliers'!D$4:D$7,MATCH($B11,'Calibration Multipliers'!$A$4:$A$7,0),1)</f>
        <v>0</v>
      </c>
      <c r="I11" s="26">
        <f>SUMIFS(INDEX(Load,,MATCH('Summarized Source Data'!$C11,Hour,0)),Month,'Summarized Source Data'!$A11,Sector,'Summarized Source Data'!I$2,Subsector,'Summarized Source Data'!I$3,TimeOfWeek,$E11)*INDEX('Calibration Multipliers'!E$4:E$7,MATCH($B11,'Calibration Multipliers'!$A$4:$A$7,0),1)</f>
        <v>36875444.979596145</v>
      </c>
      <c r="J11" s="47">
        <f t="shared" si="1"/>
        <v>126834399.19778165</v>
      </c>
      <c r="K11" s="48">
        <f>(SUMIFS(INDEX(Load,,MATCH('Summarized Source Data'!$C11,Hour,0)),Month,'Summarized Source Data'!$A11,Sector,'Summarized Source Data'!K$2,Subsector,"Total",TimeOfWeek,$E11)-SUM(F11:I11))*INDEX('Calibration Multipliers'!G$4:G$7,MATCH($B11,'Calibration Multipliers'!$A$4:$A$7,0),1)</f>
        <v>126834399.19778165</v>
      </c>
      <c r="L11" s="26">
        <f>SUMIFS(INDEX(Load,,MATCH('Summarized Source Data'!$C11,Hour,0)),Month,'Summarized Source Data'!$A11,Sector,'Summarized Source Data'!L$2,Subsector,'Summarized Source Data'!L$3,TimeOfWeek,$E11)*INDEX('Calibration Multipliers'!H$4:H$7,MATCH($B11,'Calibration Multipliers'!$A$4:$A$7,0),1)</f>
        <v>133284740.89010654</v>
      </c>
      <c r="M11" s="26">
        <f>SUMIFS(INDEX(Load,,MATCH('Summarized Source Data'!$C11,Hour,0)),Month,'Summarized Source Data'!$A11,Sector,'Summarized Source Data'!M$2,Subsector,'Summarized Source Data'!M$3,TimeOfWeek,$E11)*INDEX('Calibration Multipliers'!I$4:I$7,MATCH($B11,'Calibration Multipliers'!$A$4:$A$7,0),1)</f>
        <v>48442.339076509226</v>
      </c>
      <c r="N11" s="26">
        <f>SUMIFS(INDEX(Load,,MATCH('Summarized Source Data'!$C11,Hour,0)),Month,'Summarized Source Data'!$A11,Sector,'Summarized Source Data'!N$2,Subsector,'Summarized Source Data'!N$3,TimeOfWeek,$E11)*INDEX('Calibration Multipliers'!J$4:J$7,MATCH($B11,'Calibration Multipliers'!$A$4:$A$7,0),1)</f>
        <v>0</v>
      </c>
      <c r="O11" s="28">
        <f t="shared" si="2"/>
        <v>452008970.51320148</v>
      </c>
      <c r="P11" s="48">
        <f>(SUMIFS(INDEX(Load,,MATCH('Summarized Source Data'!$C11,Hour,0)),Month,'Summarized Source Data'!$A11,Sector,'Summarized Source Data'!P$2,Subsector,"Total",TimeOfWeek,$E11)-SUM(L11:N11)*INDEX('Calibration Multipliers'!L$4:L$7,MATCH($B11,'Calibration Multipliers'!$A$4:$A$7,0),1))</f>
        <v>452008970.51320148</v>
      </c>
      <c r="Q11" s="28">
        <f t="shared" si="3"/>
        <v>452008970.51320148</v>
      </c>
      <c r="R11" s="31">
        <f>SUMIFS(INDEX(Load,,MATCH('Summarized Source Data'!$C11,Hour,0)),Month,'Summarized Source Data'!$A11,Sector,'Summarized Source Data'!R$2,TimeOfWeek,$E11)*INDEX('Calibration Multipliers'!N$4:N$7,MATCH($B11,'Calibration Multipliers'!$A$4:$A$7,0),1)</f>
        <v>17771298.78534754</v>
      </c>
      <c r="S11" s="31">
        <f>SUMIFS(INDEX(Load,,MATCH('Summarized Source Data'!$C11,Hour,0)),Month,'Summarized Source Data'!$A11,Sector,'Summarized Source Data'!S$2,TimeOfWeek,$E11)*INDEX('Calibration Multipliers'!O$4:O$7,MATCH($B11,'Calibration Multipliers'!$A$4:$A$7,0),1)</f>
        <v>17771298.78534754</v>
      </c>
      <c r="T11" s="31">
        <f>SUMIFS(INDEX(Load,,MATCH('Summarized Source Data'!$C11,Hour,0)),Month,'Summarized Source Data'!$A11,Sector,'Summarized Source Data'!T$2,TimeOfWeek,$E11)*INDEX('Calibration Multipliers'!P$4:P$7,MATCH($B11,'Calibration Multipliers'!$A$4:$A$7,0),1)</f>
        <v>17771298.78534754</v>
      </c>
      <c r="U11" s="31">
        <f>SUMIFS(INDEX(Load,,MATCH('Summarized Source Data'!$C11,Hour,0)),Month,'Summarized Source Data'!$A11,Sector,'Summarized Source Data'!U$2,TimeOfWeek,$E11)*INDEX('Calibration Multipliers'!Q$4:Q$7,MATCH($B11,'Calibration Multipliers'!$A$4:$A$7,0),1)</f>
        <v>17771298.78534754</v>
      </c>
      <c r="V11" s="31">
        <f>SUMIFS(INDEX(Load,,MATCH('Summarized Source Data'!$C11,Hour,0)),Month,'Summarized Source Data'!$A11,Sector,'Summarized Source Data'!V$2,TimeOfWeek,$E11)*INDEX('Calibration Multipliers'!R$4:R$7,MATCH($B11,'Calibration Multipliers'!$A$4:$A$7,0),1)</f>
        <v>17771298.78534754</v>
      </c>
      <c r="W11" s="31">
        <f>SUMIFS(INDEX(Load,,MATCH('Summarized Source Data'!$C11,Hour,0)),Month,'Summarized Source Data'!$A11,Sector,'Summarized Source Data'!W$2,TimeOfWeek,$E11)*INDEX('Calibration Multipliers'!S$4:S$7,MATCH($B11,'Calibration Multipliers'!$A$4:$A$7,0),1)</f>
        <v>17771298.78534754</v>
      </c>
      <c r="X11" s="26">
        <f>SUMIFS(INDEX(Load,,MATCH('Summarized Source Data'!$C11,Hour,0)),Month,'Summarized Source Data'!$A11,Sector,'Summarized Source Data'!X$2,Subsector,'Summarized Source Data'!X$3,TimeOfWeek,$E11)*INDEX('Calibration Multipliers'!T$4:T$7,MATCH($B11,'Calibration Multipliers'!$A$4:$A$7,0),1)</f>
        <v>756390904.55135465</v>
      </c>
      <c r="Y11" s="28">
        <f t="shared" si="4"/>
        <v>756390904.55135465</v>
      </c>
      <c r="Z11" s="28">
        <f t="shared" si="4"/>
        <v>756390904.55135465</v>
      </c>
    </row>
    <row r="12" spans="1:26" outlineLevel="2">
      <c r="A12">
        <f t="shared" si="0"/>
        <v>1</v>
      </c>
      <c r="B12" t="str">
        <f>INDEX('Category Mapping'!$G$34:$G$45,MATCH(A12,'Category Mapping'!$A$34:$A$45,0),1)</f>
        <v>Winter</v>
      </c>
      <c r="C12" t="s">
        <v>35</v>
      </c>
      <c r="D12" s="6" t="s">
        <v>109</v>
      </c>
      <c r="E12" t="s">
        <v>15</v>
      </c>
      <c r="F12" s="26">
        <f>SUMIFS(INDEX(Load,,MATCH('Summarized Source Data'!$C12,Hour,0)),Month,'Summarized Source Data'!$A12,Sector,'Summarized Source Data'!F$2,Subsector,'Summarized Source Data'!F$3,TimeOfWeek,$E12)*INDEX('Calibration Multipliers'!B$4:B$7,MATCH($B12,'Calibration Multipliers'!$A$4:$A$7,0),1)</f>
        <v>27323371.882471841</v>
      </c>
      <c r="G12" s="26">
        <f>SUMIFS(INDEX(Load,,MATCH('Summarized Source Data'!$C12,Hour,0)),Month,'Summarized Source Data'!$A12,Sector,'Summarized Source Data'!G$2,Subsector,'Summarized Source Data'!G$3,TimeOfWeek,$E12)*INDEX('Calibration Multipliers'!C$4:C$7,MATCH($B12,'Calibration Multipliers'!$A$4:$A$7,0),1)</f>
        <v>6663.1263383312435</v>
      </c>
      <c r="H12" s="26">
        <f>SUMIFS(INDEX(Load,,MATCH('Summarized Source Data'!$C12,Hour,0)),Month,'Summarized Source Data'!$A12,Sector,'Summarized Source Data'!H$2,Subsector,'Summarized Source Data'!H$3,TimeOfWeek,$E12)*INDEX('Calibration Multipliers'!D$4:D$7,MATCH($B12,'Calibration Multipliers'!$A$4:$A$7,0),1)</f>
        <v>0</v>
      </c>
      <c r="I12" s="26">
        <f>SUMIFS(INDEX(Load,,MATCH('Summarized Source Data'!$C12,Hour,0)),Month,'Summarized Source Data'!$A12,Sector,'Summarized Source Data'!I$2,Subsector,'Summarized Source Data'!I$3,TimeOfWeek,$E12)*INDEX('Calibration Multipliers'!E$4:E$7,MATCH($B12,'Calibration Multipliers'!$A$4:$A$7,0),1)</f>
        <v>11884556.062701168</v>
      </c>
      <c r="J12" s="47">
        <f t="shared" si="1"/>
        <v>126280628.86703761</v>
      </c>
      <c r="K12" s="48">
        <f>(SUMIFS(INDEX(Load,,MATCH('Summarized Source Data'!$C12,Hour,0)),Month,'Summarized Source Data'!$A12,Sector,'Summarized Source Data'!K$2,Subsector,"Total",TimeOfWeek,$E12)-SUM(F12:I12))*INDEX('Calibration Multipliers'!G$4:G$7,MATCH($B12,'Calibration Multipliers'!$A$4:$A$7,0),1)</f>
        <v>126280628.86703761</v>
      </c>
      <c r="L12" s="26">
        <f>SUMIFS(INDEX(Load,,MATCH('Summarized Source Data'!$C12,Hour,0)),Month,'Summarized Source Data'!$A12,Sector,'Summarized Source Data'!L$2,Subsector,'Summarized Source Data'!L$3,TimeOfWeek,$E12)*INDEX('Calibration Multipliers'!H$4:H$7,MATCH($B12,'Calibration Multipliers'!$A$4:$A$7,0),1)</f>
        <v>141059684.1086961</v>
      </c>
      <c r="M12" s="26">
        <f>SUMIFS(INDEX(Load,,MATCH('Summarized Source Data'!$C12,Hour,0)),Month,'Summarized Source Data'!$A12,Sector,'Summarized Source Data'!M$2,Subsector,'Summarized Source Data'!M$3,TimeOfWeek,$E12)*INDEX('Calibration Multipliers'!I$4:I$7,MATCH($B12,'Calibration Multipliers'!$A$4:$A$7,0),1)</f>
        <v>59959.251395588515</v>
      </c>
      <c r="N12" s="26">
        <f>SUMIFS(INDEX(Load,,MATCH('Summarized Source Data'!$C12,Hour,0)),Month,'Summarized Source Data'!$A12,Sector,'Summarized Source Data'!N$2,Subsector,'Summarized Source Data'!N$3,TimeOfWeek,$E12)*INDEX('Calibration Multipliers'!J$4:J$7,MATCH($B12,'Calibration Multipliers'!$A$4:$A$7,0),1)</f>
        <v>0</v>
      </c>
      <c r="O12" s="28">
        <f t="shared" si="2"/>
        <v>559735952.48705196</v>
      </c>
      <c r="P12" s="48">
        <f>(SUMIFS(INDEX(Load,,MATCH('Summarized Source Data'!$C12,Hour,0)),Month,'Summarized Source Data'!$A12,Sector,'Summarized Source Data'!P$2,Subsector,"Total",TimeOfWeek,$E12)-SUM(L12:N12)*INDEX('Calibration Multipliers'!L$4:L$7,MATCH($B12,'Calibration Multipliers'!$A$4:$A$7,0),1))</f>
        <v>559735952.48705196</v>
      </c>
      <c r="Q12" s="28">
        <f t="shared" si="3"/>
        <v>559735952.48705196</v>
      </c>
      <c r="R12" s="31">
        <f>SUMIFS(INDEX(Load,,MATCH('Summarized Source Data'!$C12,Hour,0)),Month,'Summarized Source Data'!$A12,Sector,'Summarized Source Data'!R$2,TimeOfWeek,$E12)*INDEX('Calibration Multipliers'!N$4:N$7,MATCH($B12,'Calibration Multipliers'!$A$4:$A$7,0),1)</f>
        <v>19326287.429065451</v>
      </c>
      <c r="S12" s="31">
        <f>SUMIFS(INDEX(Load,,MATCH('Summarized Source Data'!$C12,Hour,0)),Month,'Summarized Source Data'!$A12,Sector,'Summarized Source Data'!S$2,TimeOfWeek,$E12)*INDEX('Calibration Multipliers'!O$4:O$7,MATCH($B12,'Calibration Multipliers'!$A$4:$A$7,0),1)</f>
        <v>19326287.429065451</v>
      </c>
      <c r="T12" s="31">
        <f>SUMIFS(INDEX(Load,,MATCH('Summarized Source Data'!$C12,Hour,0)),Month,'Summarized Source Data'!$A12,Sector,'Summarized Source Data'!T$2,TimeOfWeek,$E12)*INDEX('Calibration Multipliers'!P$4:P$7,MATCH($B12,'Calibration Multipliers'!$A$4:$A$7,0),1)</f>
        <v>19326287.429065451</v>
      </c>
      <c r="U12" s="31">
        <f>SUMIFS(INDEX(Load,,MATCH('Summarized Source Data'!$C12,Hour,0)),Month,'Summarized Source Data'!$A12,Sector,'Summarized Source Data'!U$2,TimeOfWeek,$E12)*INDEX('Calibration Multipliers'!Q$4:Q$7,MATCH($B12,'Calibration Multipliers'!$A$4:$A$7,0),1)</f>
        <v>19326287.429065451</v>
      </c>
      <c r="V12" s="31">
        <f>SUMIFS(INDEX(Load,,MATCH('Summarized Source Data'!$C12,Hour,0)),Month,'Summarized Source Data'!$A12,Sector,'Summarized Source Data'!V$2,TimeOfWeek,$E12)*INDEX('Calibration Multipliers'!R$4:R$7,MATCH($B12,'Calibration Multipliers'!$A$4:$A$7,0),1)</f>
        <v>19326287.429065451</v>
      </c>
      <c r="W12" s="31">
        <f>SUMIFS(INDEX(Load,,MATCH('Summarized Source Data'!$C12,Hour,0)),Month,'Summarized Source Data'!$A12,Sector,'Summarized Source Data'!W$2,TimeOfWeek,$E12)*INDEX('Calibration Multipliers'!S$4:S$7,MATCH($B12,'Calibration Multipliers'!$A$4:$A$7,0),1)</f>
        <v>19326287.429065451</v>
      </c>
      <c r="X12" s="26">
        <f>SUMIFS(INDEX(Load,,MATCH('Summarized Source Data'!$C12,Hour,0)),Month,'Summarized Source Data'!$A12,Sector,'Summarized Source Data'!X$2,Subsector,'Summarized Source Data'!X$3,TimeOfWeek,$E12)*INDEX('Calibration Multipliers'!T$4:T$7,MATCH($B12,'Calibration Multipliers'!$A$4:$A$7,0),1)</f>
        <v>758612316.89952314</v>
      </c>
      <c r="Y12" s="28">
        <f t="shared" si="4"/>
        <v>758612316.89952314</v>
      </c>
      <c r="Z12" s="28">
        <f t="shared" si="4"/>
        <v>758612316.89952314</v>
      </c>
    </row>
    <row r="13" spans="1:26" outlineLevel="2">
      <c r="A13">
        <f t="shared" si="0"/>
        <v>1</v>
      </c>
      <c r="B13" t="str">
        <f>INDEX('Category Mapping'!$G$34:$G$45,MATCH(A13,'Category Mapping'!$A$34:$A$45,0),1)</f>
        <v>Winter</v>
      </c>
      <c r="C13" t="s">
        <v>36</v>
      </c>
      <c r="D13" s="6" t="s">
        <v>110</v>
      </c>
      <c r="E13" t="s">
        <v>15</v>
      </c>
      <c r="F13" s="26">
        <f>SUMIFS(INDEX(Load,,MATCH('Summarized Source Data'!$C13,Hour,0)),Month,'Summarized Source Data'!$A13,Sector,'Summarized Source Data'!F$2,Subsector,'Summarized Source Data'!F$3,TimeOfWeek,$E13)*INDEX('Calibration Multipliers'!B$4:B$7,MATCH($B13,'Calibration Multipliers'!$A$4:$A$7,0),1)</f>
        <v>20436993.603149671</v>
      </c>
      <c r="G13" s="26">
        <f>SUMIFS(INDEX(Load,,MATCH('Summarized Source Data'!$C13,Hour,0)),Month,'Summarized Source Data'!$A13,Sector,'Summarized Source Data'!G$2,Subsector,'Summarized Source Data'!G$3,TimeOfWeek,$E13)*INDEX('Calibration Multipliers'!C$4:C$7,MATCH($B13,'Calibration Multipliers'!$A$4:$A$7,0),1)</f>
        <v>5761.2329249748555</v>
      </c>
      <c r="H13" s="26">
        <f>SUMIFS(INDEX(Load,,MATCH('Summarized Source Data'!$C13,Hour,0)),Month,'Summarized Source Data'!$A13,Sector,'Summarized Source Data'!H$2,Subsector,'Summarized Source Data'!H$3,TimeOfWeek,$E13)*INDEX('Calibration Multipliers'!D$4:D$7,MATCH($B13,'Calibration Multipliers'!$A$4:$A$7,0),1)</f>
        <v>0</v>
      </c>
      <c r="I13" s="26">
        <f>SUMIFS(INDEX(Load,,MATCH('Summarized Source Data'!$C13,Hour,0)),Month,'Summarized Source Data'!$A13,Sector,'Summarized Source Data'!I$2,Subsector,'Summarized Source Data'!I$3,TimeOfWeek,$E13)*INDEX('Calibration Multipliers'!E$4:E$7,MATCH($B13,'Calibration Multipliers'!$A$4:$A$7,0),1)</f>
        <v>11440273.593067478</v>
      </c>
      <c r="J13" s="47">
        <f t="shared" si="1"/>
        <v>125837248.29081729</v>
      </c>
      <c r="K13" s="48">
        <f>(SUMIFS(INDEX(Load,,MATCH('Summarized Source Data'!$C13,Hour,0)),Month,'Summarized Source Data'!$A13,Sector,'Summarized Source Data'!K$2,Subsector,"Total",TimeOfWeek,$E13)-SUM(F13:I13))*INDEX('Calibration Multipliers'!G$4:G$7,MATCH($B13,'Calibration Multipliers'!$A$4:$A$7,0),1)</f>
        <v>125837248.29081729</v>
      </c>
      <c r="L13" s="26">
        <f>SUMIFS(INDEX(Load,,MATCH('Summarized Source Data'!$C13,Hour,0)),Month,'Summarized Source Data'!$A13,Sector,'Summarized Source Data'!L$2,Subsector,'Summarized Source Data'!L$3,TimeOfWeek,$E13)*INDEX('Calibration Multipliers'!H$4:H$7,MATCH($B13,'Calibration Multipliers'!$A$4:$A$7,0),1)</f>
        <v>101962826.7809315</v>
      </c>
      <c r="M13" s="26">
        <f>SUMIFS(INDEX(Load,,MATCH('Summarized Source Data'!$C13,Hour,0)),Month,'Summarized Source Data'!$A13,Sector,'Summarized Source Data'!M$2,Subsector,'Summarized Source Data'!M$3,TimeOfWeek,$E13)*INDEX('Calibration Multipliers'!I$4:I$7,MATCH($B13,'Calibration Multipliers'!$A$4:$A$7,0),1)</f>
        <v>67314.347680374223</v>
      </c>
      <c r="N13" s="26">
        <f>SUMIFS(INDEX(Load,,MATCH('Summarized Source Data'!$C13,Hour,0)),Month,'Summarized Source Data'!$A13,Sector,'Summarized Source Data'!N$2,Subsector,'Summarized Source Data'!N$3,TimeOfWeek,$E13)*INDEX('Calibration Multipliers'!J$4:J$7,MATCH($B13,'Calibration Multipliers'!$A$4:$A$7,0),1)</f>
        <v>0</v>
      </c>
      <c r="O13" s="28">
        <f t="shared" si="2"/>
        <v>587718392.9776895</v>
      </c>
      <c r="P13" s="48">
        <f>(SUMIFS(INDEX(Load,,MATCH('Summarized Source Data'!$C13,Hour,0)),Month,'Summarized Source Data'!$A13,Sector,'Summarized Source Data'!P$2,Subsector,"Total",TimeOfWeek,$E13)-SUM(L13:N13)*INDEX('Calibration Multipliers'!L$4:L$7,MATCH($B13,'Calibration Multipliers'!$A$4:$A$7,0),1))</f>
        <v>587718392.9776895</v>
      </c>
      <c r="Q13" s="28">
        <f t="shared" si="3"/>
        <v>587718392.9776895</v>
      </c>
      <c r="R13" s="31">
        <f>SUMIFS(INDEX(Load,,MATCH('Summarized Source Data'!$C13,Hour,0)),Month,'Summarized Source Data'!$A13,Sector,'Summarized Source Data'!R$2,TimeOfWeek,$E13)*INDEX('Calibration Multipliers'!N$4:N$7,MATCH($B13,'Calibration Multipliers'!$A$4:$A$7,0),1)</f>
        <v>17104875.080897007</v>
      </c>
      <c r="S13" s="31">
        <f>SUMIFS(INDEX(Load,,MATCH('Summarized Source Data'!$C13,Hour,0)),Month,'Summarized Source Data'!$A13,Sector,'Summarized Source Data'!S$2,TimeOfWeek,$E13)*INDEX('Calibration Multipliers'!O$4:O$7,MATCH($B13,'Calibration Multipliers'!$A$4:$A$7,0),1)</f>
        <v>17104875.080897007</v>
      </c>
      <c r="T13" s="31">
        <f>SUMIFS(INDEX(Load,,MATCH('Summarized Source Data'!$C13,Hour,0)),Month,'Summarized Source Data'!$A13,Sector,'Summarized Source Data'!T$2,TimeOfWeek,$E13)*INDEX('Calibration Multipliers'!P$4:P$7,MATCH($B13,'Calibration Multipliers'!$A$4:$A$7,0),1)</f>
        <v>17104875.080897007</v>
      </c>
      <c r="U13" s="31">
        <f>SUMIFS(INDEX(Load,,MATCH('Summarized Source Data'!$C13,Hour,0)),Month,'Summarized Source Data'!$A13,Sector,'Summarized Source Data'!U$2,TimeOfWeek,$E13)*INDEX('Calibration Multipliers'!Q$4:Q$7,MATCH($B13,'Calibration Multipliers'!$A$4:$A$7,0),1)</f>
        <v>17104875.080897007</v>
      </c>
      <c r="V13" s="31">
        <f>SUMIFS(INDEX(Load,,MATCH('Summarized Source Data'!$C13,Hour,0)),Month,'Summarized Source Data'!$A13,Sector,'Summarized Source Data'!V$2,TimeOfWeek,$E13)*INDEX('Calibration Multipliers'!R$4:R$7,MATCH($B13,'Calibration Multipliers'!$A$4:$A$7,0),1)</f>
        <v>17104875.080897007</v>
      </c>
      <c r="W13" s="31">
        <f>SUMIFS(INDEX(Load,,MATCH('Summarized Source Data'!$C13,Hour,0)),Month,'Summarized Source Data'!$A13,Sector,'Summarized Source Data'!W$2,TimeOfWeek,$E13)*INDEX('Calibration Multipliers'!S$4:S$7,MATCH($B13,'Calibration Multipliers'!$A$4:$A$7,0),1)</f>
        <v>17104875.080897007</v>
      </c>
      <c r="X13" s="26">
        <f>SUMIFS(INDEX(Load,,MATCH('Summarized Source Data'!$C13,Hour,0)),Month,'Summarized Source Data'!$A13,Sector,'Summarized Source Data'!X$2,Subsector,'Summarized Source Data'!X$3,TimeOfWeek,$E13)*INDEX('Calibration Multipliers'!T$4:T$7,MATCH($B13,'Calibration Multipliers'!$A$4:$A$7,0),1)</f>
        <v>757501610.72543883</v>
      </c>
      <c r="Y13" s="28">
        <f t="shared" si="4"/>
        <v>757501610.72543883</v>
      </c>
      <c r="Z13" s="28">
        <f t="shared" si="4"/>
        <v>757501610.72543883</v>
      </c>
    </row>
    <row r="14" spans="1:26" outlineLevel="2">
      <c r="A14">
        <f t="shared" si="0"/>
        <v>1</v>
      </c>
      <c r="B14" t="str">
        <f>INDEX('Category Mapping'!$G$34:$G$45,MATCH(A14,'Category Mapping'!$A$34:$A$45,0),1)</f>
        <v>Winter</v>
      </c>
      <c r="C14" t="s">
        <v>37</v>
      </c>
      <c r="D14" s="6" t="s">
        <v>111</v>
      </c>
      <c r="E14" t="s">
        <v>15</v>
      </c>
      <c r="F14" s="26">
        <f>SUMIFS(INDEX(Load,,MATCH('Summarized Source Data'!$C14,Hour,0)),Month,'Summarized Source Data'!$A14,Sector,'Summarized Source Data'!F$2,Subsector,'Summarized Source Data'!F$3,TimeOfWeek,$E14)*INDEX('Calibration Multipliers'!B$4:B$7,MATCH($B14,'Calibration Multipliers'!$A$4:$A$7,0),1)</f>
        <v>19659499.281290717</v>
      </c>
      <c r="G14" s="26">
        <f>SUMIFS(INDEX(Load,,MATCH('Summarized Source Data'!$C14,Hour,0)),Month,'Summarized Source Data'!$A14,Sector,'Summarized Source Data'!G$2,Subsector,'Summarized Source Data'!G$3,TimeOfWeek,$E14)*INDEX('Calibration Multipliers'!C$4:C$7,MATCH($B14,'Calibration Multipliers'!$A$4:$A$7,0),1)</f>
        <v>5692.3691421816338</v>
      </c>
      <c r="H14" s="26">
        <f>SUMIFS(INDEX(Load,,MATCH('Summarized Source Data'!$C14,Hour,0)),Month,'Summarized Source Data'!$A14,Sector,'Summarized Source Data'!H$2,Subsector,'Summarized Source Data'!H$3,TimeOfWeek,$E14)*INDEX('Calibration Multipliers'!D$4:D$7,MATCH($B14,'Calibration Multipliers'!$A$4:$A$7,0),1)</f>
        <v>0</v>
      </c>
      <c r="I14" s="26">
        <f>SUMIFS(INDEX(Load,,MATCH('Summarized Source Data'!$C14,Hour,0)),Month,'Summarized Source Data'!$A14,Sector,'Summarized Source Data'!I$2,Subsector,'Summarized Source Data'!I$3,TimeOfWeek,$E14)*INDEX('Calibration Multipliers'!E$4:E$7,MATCH($B14,'Calibration Multipliers'!$A$4:$A$7,0),1)</f>
        <v>11662414.827884322</v>
      </c>
      <c r="J14" s="47">
        <f t="shared" si="1"/>
        <v>124171257.89347374</v>
      </c>
      <c r="K14" s="48">
        <f>(SUMIFS(INDEX(Load,,MATCH('Summarized Source Data'!$C14,Hour,0)),Month,'Summarized Source Data'!$A14,Sector,'Summarized Source Data'!K$2,Subsector,"Total",TimeOfWeek,$E14)-SUM(F14:I14))*INDEX('Calibration Multipliers'!G$4:G$7,MATCH($B14,'Calibration Multipliers'!$A$4:$A$7,0),1)</f>
        <v>124171257.89347374</v>
      </c>
      <c r="L14" s="26">
        <f>SUMIFS(INDEX(Load,,MATCH('Summarized Source Data'!$C14,Hour,0)),Month,'Summarized Source Data'!$A14,Sector,'Summarized Source Data'!L$2,Subsector,'Summarized Source Data'!L$3,TimeOfWeek,$E14)*INDEX('Calibration Multipliers'!H$4:H$7,MATCH($B14,'Calibration Multipliers'!$A$4:$A$7,0),1)</f>
        <v>85302234.169668198</v>
      </c>
      <c r="M14" s="26">
        <f>SUMIFS(INDEX(Load,,MATCH('Summarized Source Data'!$C14,Hour,0)),Month,'Summarized Source Data'!$A14,Sector,'Summarized Source Data'!M$2,Subsector,'Summarized Source Data'!M$3,TimeOfWeek,$E14)*INDEX('Calibration Multipliers'!I$4:I$7,MATCH($B14,'Calibration Multipliers'!$A$4:$A$7,0),1)</f>
        <v>71137.398331572113</v>
      </c>
      <c r="N14" s="26">
        <f>SUMIFS(INDEX(Load,,MATCH('Summarized Source Data'!$C14,Hour,0)),Month,'Summarized Source Data'!$A14,Sector,'Summarized Source Data'!N$2,Subsector,'Summarized Source Data'!N$3,TimeOfWeek,$E14)*INDEX('Calibration Multipliers'!J$4:J$7,MATCH($B14,'Calibration Multipliers'!$A$4:$A$7,0),1)</f>
        <v>0</v>
      </c>
      <c r="O14" s="28">
        <f t="shared" si="2"/>
        <v>584382451.40478563</v>
      </c>
      <c r="P14" s="48">
        <f>(SUMIFS(INDEX(Load,,MATCH('Summarized Source Data'!$C14,Hour,0)),Month,'Summarized Source Data'!$A14,Sector,'Summarized Source Data'!P$2,Subsector,"Total",TimeOfWeek,$E14)-SUM(L14:N14)*INDEX('Calibration Multipliers'!L$4:L$7,MATCH($B14,'Calibration Multipliers'!$A$4:$A$7,0),1))</f>
        <v>584382451.40478563</v>
      </c>
      <c r="Q14" s="28">
        <f t="shared" si="3"/>
        <v>584382451.40478563</v>
      </c>
      <c r="R14" s="31">
        <f>SUMIFS(INDEX(Load,,MATCH('Summarized Source Data'!$C14,Hour,0)),Month,'Summarized Source Data'!$A14,Sector,'Summarized Source Data'!R$2,TimeOfWeek,$E14)*INDEX('Calibration Multipliers'!N$4:N$7,MATCH($B14,'Calibration Multipliers'!$A$4:$A$7,0),1)</f>
        <v>13772756.558644343</v>
      </c>
      <c r="S14" s="31">
        <f>SUMIFS(INDEX(Load,,MATCH('Summarized Source Data'!$C14,Hour,0)),Month,'Summarized Source Data'!$A14,Sector,'Summarized Source Data'!S$2,TimeOfWeek,$E14)*INDEX('Calibration Multipliers'!O$4:O$7,MATCH($B14,'Calibration Multipliers'!$A$4:$A$7,0),1)</f>
        <v>13772756.558644343</v>
      </c>
      <c r="T14" s="31">
        <f>SUMIFS(INDEX(Load,,MATCH('Summarized Source Data'!$C14,Hour,0)),Month,'Summarized Source Data'!$A14,Sector,'Summarized Source Data'!T$2,TimeOfWeek,$E14)*INDEX('Calibration Multipliers'!P$4:P$7,MATCH($B14,'Calibration Multipliers'!$A$4:$A$7,0),1)</f>
        <v>13772756.558644343</v>
      </c>
      <c r="U14" s="31">
        <f>SUMIFS(INDEX(Load,,MATCH('Summarized Source Data'!$C14,Hour,0)),Month,'Summarized Source Data'!$A14,Sector,'Summarized Source Data'!U$2,TimeOfWeek,$E14)*INDEX('Calibration Multipliers'!Q$4:Q$7,MATCH($B14,'Calibration Multipliers'!$A$4:$A$7,0),1)</f>
        <v>13772756.558644343</v>
      </c>
      <c r="V14" s="31">
        <f>SUMIFS(INDEX(Load,,MATCH('Summarized Source Data'!$C14,Hour,0)),Month,'Summarized Source Data'!$A14,Sector,'Summarized Source Data'!V$2,TimeOfWeek,$E14)*INDEX('Calibration Multipliers'!R$4:R$7,MATCH($B14,'Calibration Multipliers'!$A$4:$A$7,0),1)</f>
        <v>13772756.558644343</v>
      </c>
      <c r="W14" s="31">
        <f>SUMIFS(INDEX(Load,,MATCH('Summarized Source Data'!$C14,Hour,0)),Month,'Summarized Source Data'!$A14,Sector,'Summarized Source Data'!W$2,TimeOfWeek,$E14)*INDEX('Calibration Multipliers'!S$4:S$7,MATCH($B14,'Calibration Multipliers'!$A$4:$A$7,0),1)</f>
        <v>13772756.558644343</v>
      </c>
      <c r="X14" s="26">
        <f>SUMIFS(INDEX(Load,,MATCH('Summarized Source Data'!$C14,Hour,0)),Month,'Summarized Source Data'!$A14,Sector,'Summarized Source Data'!X$2,Subsector,'Summarized Source Data'!X$3,TimeOfWeek,$E14)*INDEX('Calibration Multipliers'!T$4:T$7,MATCH($B14,'Calibration Multipliers'!$A$4:$A$7,0),1)</f>
        <v>754169492.20318627</v>
      </c>
      <c r="Y14" s="28">
        <f t="shared" si="4"/>
        <v>754169492.20318627</v>
      </c>
      <c r="Z14" s="28">
        <f t="shared" si="4"/>
        <v>754169492.20318627</v>
      </c>
    </row>
    <row r="15" spans="1:26" outlineLevel="2">
      <c r="A15">
        <f t="shared" si="0"/>
        <v>1</v>
      </c>
      <c r="B15" t="str">
        <f>INDEX('Category Mapping'!$G$34:$G$45,MATCH(A15,'Category Mapping'!$A$34:$A$45,0),1)</f>
        <v>Winter</v>
      </c>
      <c r="C15" t="s">
        <v>38</v>
      </c>
      <c r="D15" s="6" t="s">
        <v>112</v>
      </c>
      <c r="E15" t="s">
        <v>15</v>
      </c>
      <c r="F15" s="26">
        <f>SUMIFS(INDEX(Load,,MATCH('Summarized Source Data'!$C15,Hour,0)),Month,'Summarized Source Data'!$A15,Sector,'Summarized Source Data'!F$2,Subsector,'Summarized Source Data'!F$3,TimeOfWeek,$E15)*INDEX('Calibration Multipliers'!B$4:B$7,MATCH($B15,'Calibration Multipliers'!$A$4:$A$7,0),1)</f>
        <v>19548428.663882293</v>
      </c>
      <c r="G15" s="26">
        <f>SUMIFS(INDEX(Load,,MATCH('Summarized Source Data'!$C15,Hour,0)),Month,'Summarized Source Data'!$A15,Sector,'Summarized Source Data'!G$2,Subsector,'Summarized Source Data'!G$3,TimeOfWeek,$E15)*INDEX('Calibration Multipliers'!C$4:C$7,MATCH($B15,'Calibration Multipliers'!$A$4:$A$7,0),1)</f>
        <v>6366.5677898507565</v>
      </c>
      <c r="H15" s="26">
        <f>SUMIFS(INDEX(Load,,MATCH('Summarized Source Data'!$C15,Hour,0)),Month,'Summarized Source Data'!$A15,Sector,'Summarized Source Data'!H$2,Subsector,'Summarized Source Data'!H$3,TimeOfWeek,$E15)*INDEX('Calibration Multipliers'!D$4:D$7,MATCH($B15,'Calibration Multipliers'!$A$4:$A$7,0),1)</f>
        <v>0</v>
      </c>
      <c r="I15" s="26">
        <f>SUMIFS(INDEX(Load,,MATCH('Summarized Source Data'!$C15,Hour,0)),Month,'Summarized Source Data'!$A15,Sector,'Summarized Source Data'!I$2,Subsector,'Summarized Source Data'!I$3,TimeOfWeek,$E15)*INDEX('Calibration Multipliers'!E$4:E$7,MATCH($B15,'Calibration Multipliers'!$A$4:$A$7,0),1)</f>
        <v>12773121.001968544</v>
      </c>
      <c r="J15" s="47">
        <f t="shared" si="1"/>
        <v>124281654.31223451</v>
      </c>
      <c r="K15" s="48">
        <f>(SUMIFS(INDEX(Load,,MATCH('Summarized Source Data'!$C15,Hour,0)),Month,'Summarized Source Data'!$A15,Sector,'Summarized Source Data'!K$2,Subsector,"Total",TimeOfWeek,$E15)-SUM(F15:I15))*INDEX('Calibration Multipliers'!G$4:G$7,MATCH($B15,'Calibration Multipliers'!$A$4:$A$7,0),1)</f>
        <v>124281654.31223451</v>
      </c>
      <c r="L15" s="26">
        <f>SUMIFS(INDEX(Load,,MATCH('Summarized Source Data'!$C15,Hour,0)),Month,'Summarized Source Data'!$A15,Sector,'Summarized Source Data'!L$2,Subsector,'Summarized Source Data'!L$3,TimeOfWeek,$E15)*INDEX('Calibration Multipliers'!H$4:H$7,MATCH($B15,'Calibration Multipliers'!$A$4:$A$7,0),1)</f>
        <v>74972666.750684932</v>
      </c>
      <c r="M15" s="26">
        <f>SUMIFS(INDEX(Load,,MATCH('Summarized Source Data'!$C15,Hour,0)),Month,'Summarized Source Data'!$A15,Sector,'Summarized Source Data'!M$2,Subsector,'Summarized Source Data'!M$3,TimeOfWeek,$E15)*INDEX('Calibration Multipliers'!I$4:I$7,MATCH($B15,'Calibration Multipliers'!$A$4:$A$7,0),1)</f>
        <v>72032.627507883997</v>
      </c>
      <c r="N15" s="26">
        <f>SUMIFS(INDEX(Load,,MATCH('Summarized Source Data'!$C15,Hour,0)),Month,'Summarized Source Data'!$A15,Sector,'Summarized Source Data'!N$2,Subsector,'Summarized Source Data'!N$3,TimeOfWeek,$E15)*INDEX('Calibration Multipliers'!J$4:J$7,MATCH($B15,'Calibration Multipliers'!$A$4:$A$7,0),1)</f>
        <v>0</v>
      </c>
      <c r="O15" s="28">
        <f t="shared" si="2"/>
        <v>582493355.67966616</v>
      </c>
      <c r="P15" s="48">
        <f>(SUMIFS(INDEX(Load,,MATCH('Summarized Source Data'!$C15,Hour,0)),Month,'Summarized Source Data'!$A15,Sector,'Summarized Source Data'!P$2,Subsector,"Total",TimeOfWeek,$E15)-SUM(L15:N15)*INDEX('Calibration Multipliers'!L$4:L$7,MATCH($B15,'Calibration Multipliers'!$A$4:$A$7,0),1))</f>
        <v>582493355.67966616</v>
      </c>
      <c r="Q15" s="28">
        <f t="shared" si="3"/>
        <v>582493355.67966616</v>
      </c>
      <c r="R15" s="31">
        <f>SUMIFS(INDEX(Load,,MATCH('Summarized Source Data'!$C15,Hour,0)),Month,'Summarized Source Data'!$A15,Sector,'Summarized Source Data'!R$2,TimeOfWeek,$E15)*INDEX('Calibration Multipliers'!N$4:N$7,MATCH($B15,'Calibration Multipliers'!$A$4:$A$7,0),1)</f>
        <v>13883827.176052766</v>
      </c>
      <c r="S15" s="31">
        <f>SUMIFS(INDEX(Load,,MATCH('Summarized Source Data'!$C15,Hour,0)),Month,'Summarized Source Data'!$A15,Sector,'Summarized Source Data'!S$2,TimeOfWeek,$E15)*INDEX('Calibration Multipliers'!O$4:O$7,MATCH($B15,'Calibration Multipliers'!$A$4:$A$7,0),1)</f>
        <v>13883827.176052766</v>
      </c>
      <c r="T15" s="31">
        <f>SUMIFS(INDEX(Load,,MATCH('Summarized Source Data'!$C15,Hour,0)),Month,'Summarized Source Data'!$A15,Sector,'Summarized Source Data'!T$2,TimeOfWeek,$E15)*INDEX('Calibration Multipliers'!P$4:P$7,MATCH($B15,'Calibration Multipliers'!$A$4:$A$7,0),1)</f>
        <v>13883827.176052766</v>
      </c>
      <c r="U15" s="31">
        <f>SUMIFS(INDEX(Load,,MATCH('Summarized Source Data'!$C15,Hour,0)),Month,'Summarized Source Data'!$A15,Sector,'Summarized Source Data'!U$2,TimeOfWeek,$E15)*INDEX('Calibration Multipliers'!Q$4:Q$7,MATCH($B15,'Calibration Multipliers'!$A$4:$A$7,0),1)</f>
        <v>13883827.176052766</v>
      </c>
      <c r="V15" s="31">
        <f>SUMIFS(INDEX(Load,,MATCH('Summarized Source Data'!$C15,Hour,0)),Month,'Summarized Source Data'!$A15,Sector,'Summarized Source Data'!V$2,TimeOfWeek,$E15)*INDEX('Calibration Multipliers'!R$4:R$7,MATCH($B15,'Calibration Multipliers'!$A$4:$A$7,0),1)</f>
        <v>13883827.176052766</v>
      </c>
      <c r="W15" s="31">
        <f>SUMIFS(INDEX(Load,,MATCH('Summarized Source Data'!$C15,Hour,0)),Month,'Summarized Source Data'!$A15,Sector,'Summarized Source Data'!W$2,TimeOfWeek,$E15)*INDEX('Calibration Multipliers'!S$4:S$7,MATCH($B15,'Calibration Multipliers'!$A$4:$A$7,0),1)</f>
        <v>13883827.176052766</v>
      </c>
      <c r="X15" s="26">
        <f>SUMIFS(INDEX(Load,,MATCH('Summarized Source Data'!$C15,Hour,0)),Month,'Summarized Source Data'!$A15,Sector,'Summarized Source Data'!X$2,Subsector,'Summarized Source Data'!X$3,TimeOfWeek,$E15)*INDEX('Calibration Multipliers'!T$4:T$7,MATCH($B15,'Calibration Multipliers'!$A$4:$A$7,0),1)</f>
        <v>751948079.85501778</v>
      </c>
      <c r="Y15" s="28">
        <f t="shared" si="4"/>
        <v>751948079.85501778</v>
      </c>
      <c r="Z15" s="28">
        <f t="shared" si="4"/>
        <v>751948079.85501778</v>
      </c>
    </row>
    <row r="16" spans="1:26" outlineLevel="2">
      <c r="A16">
        <f t="shared" si="0"/>
        <v>1</v>
      </c>
      <c r="B16" t="str">
        <f>INDEX('Category Mapping'!$G$34:$G$45,MATCH(A16,'Category Mapping'!$A$34:$A$45,0),1)</f>
        <v>Winter</v>
      </c>
      <c r="C16" t="s">
        <v>39</v>
      </c>
      <c r="D16" s="6" t="s">
        <v>113</v>
      </c>
      <c r="E16" t="s">
        <v>15</v>
      </c>
      <c r="F16" s="26">
        <f>SUMIFS(INDEX(Load,,MATCH('Summarized Source Data'!$C16,Hour,0)),Month,'Summarized Source Data'!$A16,Sector,'Summarized Source Data'!F$2,Subsector,'Summarized Source Data'!F$3,TimeOfWeek,$E16)*INDEX('Calibration Multipliers'!B$4:B$7,MATCH($B16,'Calibration Multipliers'!$A$4:$A$7,0),1)</f>
        <v>19326287.429065451</v>
      </c>
      <c r="G16" s="26">
        <f>SUMIFS(INDEX(Load,,MATCH('Summarized Source Data'!$C16,Hour,0)),Month,'Summarized Source Data'!$A16,Sector,'Summarized Source Data'!G$2,Subsector,'Summarized Source Data'!G$3,TimeOfWeek,$E16)*INDEX('Calibration Multipliers'!C$4:C$7,MATCH($B16,'Calibration Multipliers'!$A$4:$A$7,0),1)</f>
        <v>6910.8138151520243</v>
      </c>
      <c r="H16" s="26">
        <f>SUMIFS(INDEX(Load,,MATCH('Summarized Source Data'!$C16,Hour,0)),Month,'Summarized Source Data'!$A16,Sector,'Summarized Source Data'!H$2,Subsector,'Summarized Source Data'!H$3,TimeOfWeek,$E16)*INDEX('Calibration Multipliers'!D$4:D$7,MATCH($B16,'Calibration Multipliers'!$A$4:$A$7,0),1)</f>
        <v>0</v>
      </c>
      <c r="I16" s="26">
        <f>SUMIFS(INDEX(Load,,MATCH('Summarized Source Data'!$C16,Hour,0)),Month,'Summarized Source Data'!$A16,Sector,'Summarized Source Data'!I$2,Subsector,'Summarized Source Data'!I$3,TimeOfWeek,$E16)*INDEX('Calibration Multipliers'!E$4:E$7,MATCH($B16,'Calibration Multipliers'!$A$4:$A$7,0),1)</f>
        <v>13439544.706419077</v>
      </c>
      <c r="J16" s="47">
        <f t="shared" si="1"/>
        <v>119394002.90023862</v>
      </c>
      <c r="K16" s="48">
        <f>(SUMIFS(INDEX(Load,,MATCH('Summarized Source Data'!$C16,Hour,0)),Month,'Summarized Source Data'!$A16,Sector,'Summarized Source Data'!K$2,Subsector,"Total",TimeOfWeek,$E16)-SUM(F16:I16))*INDEX('Calibration Multipliers'!G$4:G$7,MATCH($B16,'Calibration Multipliers'!$A$4:$A$7,0),1)</f>
        <v>119394002.90023862</v>
      </c>
      <c r="L16" s="26">
        <f>SUMIFS(INDEX(Load,,MATCH('Summarized Source Data'!$C16,Hour,0)),Month,'Summarized Source Data'!$A16,Sector,'Summarized Source Data'!L$2,Subsector,'Summarized Source Data'!L$3,TimeOfWeek,$E16)*INDEX('Calibration Multipliers'!H$4:H$7,MATCH($B16,'Calibration Multipliers'!$A$4:$A$7,0),1)</f>
        <v>66420229.21023643</v>
      </c>
      <c r="M16" s="26">
        <f>SUMIFS(INDEX(Load,,MATCH('Summarized Source Data'!$C16,Hour,0)),Month,'Summarized Source Data'!$A16,Sector,'Summarized Source Data'!M$2,Subsector,'Summarized Source Data'!M$3,TimeOfWeek,$E16)*INDEX('Calibration Multipliers'!I$4:I$7,MATCH($B16,'Calibration Multipliers'!$A$4:$A$7,0),1)</f>
        <v>69382.482576519047</v>
      </c>
      <c r="N16" s="26">
        <f>SUMIFS(INDEX(Load,,MATCH('Summarized Source Data'!$C16,Hour,0)),Month,'Summarized Source Data'!$A16,Sector,'Summarized Source Data'!N$2,Subsector,'Summarized Source Data'!N$3,TimeOfWeek,$E16)*INDEX('Calibration Multipliers'!J$4:J$7,MATCH($B16,'Calibration Multipliers'!$A$4:$A$7,0),1)</f>
        <v>0</v>
      </c>
      <c r="O16" s="28">
        <f t="shared" si="2"/>
        <v>573277144.57969856</v>
      </c>
      <c r="P16" s="48">
        <f>(SUMIFS(INDEX(Load,,MATCH('Summarized Source Data'!$C16,Hour,0)),Month,'Summarized Source Data'!$A16,Sector,'Summarized Source Data'!P$2,Subsector,"Total",TimeOfWeek,$E16)-SUM(L16:N16)*INDEX('Calibration Multipliers'!L$4:L$7,MATCH($B16,'Calibration Multipliers'!$A$4:$A$7,0),1))</f>
        <v>573277144.57969856</v>
      </c>
      <c r="Q16" s="28">
        <f t="shared" si="3"/>
        <v>573277144.57969856</v>
      </c>
      <c r="R16" s="31">
        <f>SUMIFS(INDEX(Load,,MATCH('Summarized Source Data'!$C16,Hour,0)),Month,'Summarized Source Data'!$A16,Sector,'Summarized Source Data'!R$2,TimeOfWeek,$E16)*INDEX('Calibration Multipliers'!N$4:N$7,MATCH($B16,'Calibration Multipliers'!$A$4:$A$7,0),1)</f>
        <v>14105968.41086961</v>
      </c>
      <c r="S16" s="31">
        <f>SUMIFS(INDEX(Load,,MATCH('Summarized Source Data'!$C16,Hour,0)),Month,'Summarized Source Data'!$A16,Sector,'Summarized Source Data'!S$2,TimeOfWeek,$E16)*INDEX('Calibration Multipliers'!O$4:O$7,MATCH($B16,'Calibration Multipliers'!$A$4:$A$7,0),1)</f>
        <v>14105968.41086961</v>
      </c>
      <c r="T16" s="31">
        <f>SUMIFS(INDEX(Load,,MATCH('Summarized Source Data'!$C16,Hour,0)),Month,'Summarized Source Data'!$A16,Sector,'Summarized Source Data'!T$2,TimeOfWeek,$E16)*INDEX('Calibration Multipliers'!P$4:P$7,MATCH($B16,'Calibration Multipliers'!$A$4:$A$7,0),1)</f>
        <v>14105968.41086961</v>
      </c>
      <c r="U16" s="31">
        <f>SUMIFS(INDEX(Load,,MATCH('Summarized Source Data'!$C16,Hour,0)),Month,'Summarized Source Data'!$A16,Sector,'Summarized Source Data'!U$2,TimeOfWeek,$E16)*INDEX('Calibration Multipliers'!Q$4:Q$7,MATCH($B16,'Calibration Multipliers'!$A$4:$A$7,0),1)</f>
        <v>14105968.41086961</v>
      </c>
      <c r="V16" s="31">
        <f>SUMIFS(INDEX(Load,,MATCH('Summarized Source Data'!$C16,Hour,0)),Month,'Summarized Source Data'!$A16,Sector,'Summarized Source Data'!V$2,TimeOfWeek,$E16)*INDEX('Calibration Multipliers'!R$4:R$7,MATCH($B16,'Calibration Multipliers'!$A$4:$A$7,0),1)</f>
        <v>14105968.41086961</v>
      </c>
      <c r="W16" s="31">
        <f>SUMIFS(INDEX(Load,,MATCH('Summarized Source Data'!$C16,Hour,0)),Month,'Summarized Source Data'!$A16,Sector,'Summarized Source Data'!W$2,TimeOfWeek,$E16)*INDEX('Calibration Multipliers'!S$4:S$7,MATCH($B16,'Calibration Multipliers'!$A$4:$A$7,0),1)</f>
        <v>14105968.41086961</v>
      </c>
      <c r="X16" s="26">
        <f>SUMIFS(INDEX(Load,,MATCH('Summarized Source Data'!$C16,Hour,0)),Month,'Summarized Source Data'!$A16,Sector,'Summarized Source Data'!X$2,Subsector,'Summarized Source Data'!X$3,TimeOfWeek,$E16)*INDEX('Calibration Multipliers'!T$4:T$7,MATCH($B16,'Calibration Multipliers'!$A$4:$A$7,0),1)</f>
        <v>749726667.50684929</v>
      </c>
      <c r="Y16" s="28">
        <f t="shared" si="4"/>
        <v>749726667.50684929</v>
      </c>
      <c r="Z16" s="28">
        <f t="shared" si="4"/>
        <v>749726667.50684929</v>
      </c>
    </row>
    <row r="17" spans="1:26" outlineLevel="2">
      <c r="A17">
        <f t="shared" si="0"/>
        <v>1</v>
      </c>
      <c r="B17" t="str">
        <f>INDEX('Category Mapping'!$G$34:$G$45,MATCH(A17,'Category Mapping'!$A$34:$A$45,0),1)</f>
        <v>Winter</v>
      </c>
      <c r="C17" t="s">
        <v>40</v>
      </c>
      <c r="D17" s="6" t="s">
        <v>114</v>
      </c>
      <c r="E17" t="s">
        <v>15</v>
      </c>
      <c r="F17" s="26">
        <f>SUMIFS(INDEX(Load,,MATCH('Summarized Source Data'!$C17,Hour,0)),Month,'Summarized Source Data'!$A17,Sector,'Summarized Source Data'!F$2,Subsector,'Summarized Source Data'!F$3,TimeOfWeek,$E17)*INDEX('Calibration Multipliers'!B$4:B$7,MATCH($B17,'Calibration Multipliers'!$A$4:$A$7,0),1)</f>
        <v>18993075.576840185</v>
      </c>
      <c r="G17" s="26">
        <f>SUMIFS(INDEX(Load,,MATCH('Summarized Source Data'!$C17,Hour,0)),Month,'Summarized Source Data'!$A17,Sector,'Summarized Source Data'!G$2,Subsector,'Summarized Source Data'!G$3,TimeOfWeek,$E17)*INDEX('Calibration Multipliers'!C$4:C$7,MATCH($B17,'Calibration Multipliers'!$A$4:$A$7,0),1)</f>
        <v>7128.5122252725323</v>
      </c>
      <c r="H17" s="26">
        <f>SUMIFS(INDEX(Load,,MATCH('Summarized Source Data'!$C17,Hour,0)),Month,'Summarized Source Data'!$A17,Sector,'Summarized Source Data'!H$2,Subsector,'Summarized Source Data'!H$3,TimeOfWeek,$E17)*INDEX('Calibration Multipliers'!D$4:D$7,MATCH($B17,'Calibration Multipliers'!$A$4:$A$7,0),1)</f>
        <v>0</v>
      </c>
      <c r="I17" s="26">
        <f>SUMIFS(INDEX(Load,,MATCH('Summarized Source Data'!$C17,Hour,0)),Month,'Summarized Source Data'!$A17,Sector,'Summarized Source Data'!I$2,Subsector,'Summarized Source Data'!I$3,TimeOfWeek,$E17)*INDEX('Calibration Multipliers'!E$4:E$7,MATCH($B17,'Calibration Multipliers'!$A$4:$A$7,0),1)</f>
        <v>13661685.94123592</v>
      </c>
      <c r="J17" s="47">
        <f t="shared" si="1"/>
        <v>118394149.6451527</v>
      </c>
      <c r="K17" s="48">
        <f>(SUMIFS(INDEX(Load,,MATCH('Summarized Source Data'!$C17,Hour,0)),Month,'Summarized Source Data'!$A17,Sector,'Summarized Source Data'!K$2,Subsector,"Total",TimeOfWeek,$E17)-SUM(F17:I17))*INDEX('Calibration Multipliers'!G$4:G$7,MATCH($B17,'Calibration Multipliers'!$A$4:$A$7,0),1)</f>
        <v>118394149.6451527</v>
      </c>
      <c r="L17" s="26">
        <f>SUMIFS(INDEX(Load,,MATCH('Summarized Source Data'!$C17,Hour,0)),Month,'Summarized Source Data'!$A17,Sector,'Summarized Source Data'!L$2,Subsector,'Summarized Source Data'!L$3,TimeOfWeek,$E17)*INDEX('Calibration Multipliers'!H$4:H$7,MATCH($B17,'Calibration Multipliers'!$A$4:$A$7,0),1)</f>
        <v>62199545.748716392</v>
      </c>
      <c r="M17" s="26">
        <f>SUMIFS(INDEX(Load,,MATCH('Summarized Source Data'!$C17,Hour,0)),Month,'Summarized Source Data'!$A17,Sector,'Summarized Source Data'!M$2,Subsector,'Summarized Source Data'!M$3,TimeOfWeek,$E17)*INDEX('Calibration Multipliers'!I$4:I$7,MATCH($B17,'Calibration Multipliers'!$A$4:$A$7,0),1)</f>
        <v>71024.106301815526</v>
      </c>
      <c r="N17" s="26">
        <f>SUMIFS(INDEX(Load,,MATCH('Summarized Source Data'!$C17,Hour,0)),Month,'Summarized Source Data'!$A17,Sector,'Summarized Source Data'!N$2,Subsector,'Summarized Source Data'!N$3,TimeOfWeek,$E17)*INDEX('Calibration Multipliers'!J$4:J$7,MATCH($B17,'Calibration Multipliers'!$A$4:$A$7,0),1)</f>
        <v>0</v>
      </c>
      <c r="O17" s="28">
        <f t="shared" si="2"/>
        <v>573053361.72115624</v>
      </c>
      <c r="P17" s="48">
        <f>(SUMIFS(INDEX(Load,,MATCH('Summarized Source Data'!$C17,Hour,0)),Month,'Summarized Source Data'!$A17,Sector,'Summarized Source Data'!P$2,Subsector,"Total",TimeOfWeek,$E17)-SUM(L17:N17)*INDEX('Calibration Multipliers'!L$4:L$7,MATCH($B17,'Calibration Multipliers'!$A$4:$A$7,0),1))</f>
        <v>573053361.72115624</v>
      </c>
      <c r="Q17" s="28">
        <f t="shared" si="3"/>
        <v>573053361.72115624</v>
      </c>
      <c r="R17" s="31">
        <f>SUMIFS(INDEX(Load,,MATCH('Summarized Source Data'!$C17,Hour,0)),Month,'Summarized Source Data'!$A17,Sector,'Summarized Source Data'!R$2,TimeOfWeek,$E17)*INDEX('Calibration Multipliers'!N$4:N$7,MATCH($B17,'Calibration Multipliers'!$A$4:$A$7,0),1)</f>
        <v>13994897.793461187</v>
      </c>
      <c r="S17" s="31">
        <f>SUMIFS(INDEX(Load,,MATCH('Summarized Source Data'!$C17,Hour,0)),Month,'Summarized Source Data'!$A17,Sector,'Summarized Source Data'!S$2,TimeOfWeek,$E17)*INDEX('Calibration Multipliers'!O$4:O$7,MATCH($B17,'Calibration Multipliers'!$A$4:$A$7,0),1)</f>
        <v>13994897.793461187</v>
      </c>
      <c r="T17" s="31">
        <f>SUMIFS(INDEX(Load,,MATCH('Summarized Source Data'!$C17,Hour,0)),Month,'Summarized Source Data'!$A17,Sector,'Summarized Source Data'!T$2,TimeOfWeek,$E17)*INDEX('Calibration Multipliers'!P$4:P$7,MATCH($B17,'Calibration Multipliers'!$A$4:$A$7,0),1)</f>
        <v>13994897.793461187</v>
      </c>
      <c r="U17" s="31">
        <f>SUMIFS(INDEX(Load,,MATCH('Summarized Source Data'!$C17,Hour,0)),Month,'Summarized Source Data'!$A17,Sector,'Summarized Source Data'!U$2,TimeOfWeek,$E17)*INDEX('Calibration Multipliers'!Q$4:Q$7,MATCH($B17,'Calibration Multipliers'!$A$4:$A$7,0),1)</f>
        <v>13994897.793461187</v>
      </c>
      <c r="V17" s="31">
        <f>SUMIFS(INDEX(Load,,MATCH('Summarized Source Data'!$C17,Hour,0)),Month,'Summarized Source Data'!$A17,Sector,'Summarized Source Data'!V$2,TimeOfWeek,$E17)*INDEX('Calibration Multipliers'!R$4:R$7,MATCH($B17,'Calibration Multipliers'!$A$4:$A$7,0),1)</f>
        <v>13994897.793461187</v>
      </c>
      <c r="W17" s="31">
        <f>SUMIFS(INDEX(Load,,MATCH('Summarized Source Data'!$C17,Hour,0)),Month,'Summarized Source Data'!$A17,Sector,'Summarized Source Data'!W$2,TimeOfWeek,$E17)*INDEX('Calibration Multipliers'!S$4:S$7,MATCH($B17,'Calibration Multipliers'!$A$4:$A$7,0),1)</f>
        <v>13994897.793461187</v>
      </c>
      <c r="X17" s="26">
        <f>SUMIFS(INDEX(Load,,MATCH('Summarized Source Data'!$C17,Hour,0)),Month,'Summarized Source Data'!$A17,Sector,'Summarized Source Data'!X$2,Subsector,'Summarized Source Data'!X$3,TimeOfWeek,$E17)*INDEX('Calibration Multipliers'!T$4:T$7,MATCH($B17,'Calibration Multipliers'!$A$4:$A$7,0),1)</f>
        <v>748615961.3327651</v>
      </c>
      <c r="Y17" s="28">
        <f t="shared" si="4"/>
        <v>748615961.3327651</v>
      </c>
      <c r="Z17" s="28">
        <f t="shared" si="4"/>
        <v>748615961.3327651</v>
      </c>
    </row>
    <row r="18" spans="1:26" outlineLevel="2">
      <c r="A18">
        <f t="shared" si="0"/>
        <v>1</v>
      </c>
      <c r="B18" t="str">
        <f>INDEX('Category Mapping'!$G$34:$G$45,MATCH(A18,'Category Mapping'!$A$34:$A$45,0),1)</f>
        <v>Winter</v>
      </c>
      <c r="C18" t="s">
        <v>41</v>
      </c>
      <c r="D18" s="6" t="s">
        <v>115</v>
      </c>
      <c r="E18" t="s">
        <v>15</v>
      </c>
      <c r="F18" s="26">
        <f>SUMIFS(INDEX(Load,,MATCH('Summarized Source Data'!$C18,Hour,0)),Month,'Summarized Source Data'!$A18,Sector,'Summarized Source Data'!F$2,Subsector,'Summarized Source Data'!F$3,TimeOfWeek,$E18)*INDEX('Calibration Multipliers'!B$4:B$7,MATCH($B18,'Calibration Multipliers'!$A$4:$A$7,0),1)</f>
        <v>19104146.194248606</v>
      </c>
      <c r="G18" s="26">
        <f>SUMIFS(INDEX(Load,,MATCH('Summarized Source Data'!$C18,Hour,0)),Month,'Summarized Source Data'!$A18,Sector,'Summarized Source Data'!G$2,Subsector,'Summarized Source Data'!G$3,TimeOfWeek,$E18)*INDEX('Calibration Multipliers'!C$4:C$7,MATCH($B18,'Calibration Multipliers'!$A$4:$A$7,0),1)</f>
        <v>7443.9527787124507</v>
      </c>
      <c r="H18" s="26">
        <f>SUMIFS(INDEX(Load,,MATCH('Summarized Source Data'!$C18,Hour,0)),Month,'Summarized Source Data'!$A18,Sector,'Summarized Source Data'!H$2,Subsector,'Summarized Source Data'!H$3,TimeOfWeek,$E18)*INDEX('Calibration Multipliers'!D$4:D$7,MATCH($B18,'Calibration Multipliers'!$A$4:$A$7,0),1)</f>
        <v>0</v>
      </c>
      <c r="I18" s="26">
        <f>SUMIFS(INDEX(Load,,MATCH('Summarized Source Data'!$C18,Hour,0)),Month,'Summarized Source Data'!$A18,Sector,'Summarized Source Data'!I$2,Subsector,'Summarized Source Data'!I$3,TimeOfWeek,$E18)*INDEX('Calibration Multipliers'!E$4:E$7,MATCH($B18,'Calibration Multipliers'!$A$4:$A$7,0),1)</f>
        <v>13994897.793461187</v>
      </c>
      <c r="J18" s="47">
        <f t="shared" si="1"/>
        <v>122392376.43130247</v>
      </c>
      <c r="K18" s="48">
        <f>(SUMIFS(INDEX(Load,,MATCH('Summarized Source Data'!$C18,Hour,0)),Month,'Summarized Source Data'!$A18,Sector,'Summarized Source Data'!K$2,Subsector,"Total",TimeOfWeek,$E18)-SUM(F18:I18))*INDEX('Calibration Multipliers'!G$4:G$7,MATCH($B18,'Calibration Multipliers'!$A$4:$A$7,0),1)</f>
        <v>122392376.43130247</v>
      </c>
      <c r="L18" s="26">
        <f>SUMIFS(INDEX(Load,,MATCH('Summarized Source Data'!$C18,Hour,0)),Month,'Summarized Source Data'!$A18,Sector,'Summarized Source Data'!L$2,Subsector,'Summarized Source Data'!L$3,TimeOfWeek,$E18)*INDEX('Calibration Multipliers'!H$4:H$7,MATCH($B18,'Calibration Multipliers'!$A$4:$A$7,0),1)</f>
        <v>58312074.139421612</v>
      </c>
      <c r="M18" s="26">
        <f>SUMIFS(INDEX(Load,,MATCH('Summarized Source Data'!$C18,Hour,0)),Month,'Summarized Source Data'!$A18,Sector,'Summarized Source Data'!M$2,Subsector,'Summarized Source Data'!M$3,TimeOfWeek,$E18)*INDEX('Calibration Multipliers'!I$4:I$7,MATCH($B18,'Calibration Multipliers'!$A$4:$A$7,0),1)</f>
        <v>72791.239824783523</v>
      </c>
      <c r="N18" s="26">
        <f>SUMIFS(INDEX(Load,,MATCH('Summarized Source Data'!$C18,Hour,0)),Month,'Summarized Source Data'!$A18,Sector,'Summarized Source Data'!N$2,Subsector,'Summarized Source Data'!N$3,TimeOfWeek,$E18)*INDEX('Calibration Multipliers'!J$4:J$7,MATCH($B18,'Calibration Multipliers'!$A$4:$A$7,0),1)</f>
        <v>0</v>
      </c>
      <c r="O18" s="28">
        <f t="shared" si="2"/>
        <v>572496241.50059128</v>
      </c>
      <c r="P18" s="48">
        <f>(SUMIFS(INDEX(Load,,MATCH('Summarized Source Data'!$C18,Hour,0)),Month,'Summarized Source Data'!$A18,Sector,'Summarized Source Data'!P$2,Subsector,"Total",TimeOfWeek,$E18)-SUM(L18:N18)*INDEX('Calibration Multipliers'!L$4:L$7,MATCH($B18,'Calibration Multipliers'!$A$4:$A$7,0),1))</f>
        <v>572496241.50059128</v>
      </c>
      <c r="Q18" s="28">
        <f t="shared" si="3"/>
        <v>572496241.50059128</v>
      </c>
      <c r="R18" s="31">
        <f>SUMIFS(INDEX(Load,,MATCH('Summarized Source Data'!$C18,Hour,0)),Month,'Summarized Source Data'!$A18,Sector,'Summarized Source Data'!R$2,TimeOfWeek,$E18)*INDEX('Calibration Multipliers'!N$4:N$7,MATCH($B18,'Calibration Multipliers'!$A$4:$A$7,0),1)</f>
        <v>13883827.176052766</v>
      </c>
      <c r="S18" s="31">
        <f>SUMIFS(INDEX(Load,,MATCH('Summarized Source Data'!$C18,Hour,0)),Month,'Summarized Source Data'!$A18,Sector,'Summarized Source Data'!S$2,TimeOfWeek,$E18)*INDEX('Calibration Multipliers'!O$4:O$7,MATCH($B18,'Calibration Multipliers'!$A$4:$A$7,0),1)</f>
        <v>13883827.176052766</v>
      </c>
      <c r="T18" s="31">
        <f>SUMIFS(INDEX(Load,,MATCH('Summarized Source Data'!$C18,Hour,0)),Month,'Summarized Source Data'!$A18,Sector,'Summarized Source Data'!T$2,TimeOfWeek,$E18)*INDEX('Calibration Multipliers'!P$4:P$7,MATCH($B18,'Calibration Multipliers'!$A$4:$A$7,0),1)</f>
        <v>13883827.176052766</v>
      </c>
      <c r="U18" s="31">
        <f>SUMIFS(INDEX(Load,,MATCH('Summarized Source Data'!$C18,Hour,0)),Month,'Summarized Source Data'!$A18,Sector,'Summarized Source Data'!U$2,TimeOfWeek,$E18)*INDEX('Calibration Multipliers'!Q$4:Q$7,MATCH($B18,'Calibration Multipliers'!$A$4:$A$7,0),1)</f>
        <v>13883827.176052766</v>
      </c>
      <c r="V18" s="31">
        <f>SUMIFS(INDEX(Load,,MATCH('Summarized Source Data'!$C18,Hour,0)),Month,'Summarized Source Data'!$A18,Sector,'Summarized Source Data'!V$2,TimeOfWeek,$E18)*INDEX('Calibration Multipliers'!R$4:R$7,MATCH($B18,'Calibration Multipliers'!$A$4:$A$7,0),1)</f>
        <v>13883827.176052766</v>
      </c>
      <c r="W18" s="31">
        <f>SUMIFS(INDEX(Load,,MATCH('Summarized Source Data'!$C18,Hour,0)),Month,'Summarized Source Data'!$A18,Sector,'Summarized Source Data'!W$2,TimeOfWeek,$E18)*INDEX('Calibration Multipliers'!S$4:S$7,MATCH($B18,'Calibration Multipliers'!$A$4:$A$7,0),1)</f>
        <v>13883827.176052766</v>
      </c>
      <c r="X18" s="26">
        <f>SUMIFS(INDEX(Load,,MATCH('Summarized Source Data'!$C18,Hour,0)),Month,'Summarized Source Data'!$A18,Sector,'Summarized Source Data'!X$2,Subsector,'Summarized Source Data'!X$3,TimeOfWeek,$E18)*INDEX('Calibration Multipliers'!T$4:T$7,MATCH($B18,'Calibration Multipliers'!$A$4:$A$7,0),1)</f>
        <v>749726667.50684929</v>
      </c>
      <c r="Y18" s="28">
        <f t="shared" si="4"/>
        <v>749726667.50684929</v>
      </c>
      <c r="Z18" s="28">
        <f t="shared" si="4"/>
        <v>749726667.50684929</v>
      </c>
    </row>
    <row r="19" spans="1:26" outlineLevel="2">
      <c r="A19">
        <f t="shared" si="0"/>
        <v>1</v>
      </c>
      <c r="B19" t="str">
        <f>INDEX('Category Mapping'!$G$34:$G$45,MATCH(A19,'Category Mapping'!$A$34:$A$45,0),1)</f>
        <v>Winter</v>
      </c>
      <c r="C19" t="s">
        <v>42</v>
      </c>
      <c r="D19" s="6" t="s">
        <v>116</v>
      </c>
      <c r="E19" t="s">
        <v>15</v>
      </c>
      <c r="F19" s="26">
        <f>SUMIFS(INDEX(Load,,MATCH('Summarized Source Data'!$C19,Hour,0)),Month,'Summarized Source Data'!$A19,Sector,'Summarized Source Data'!F$2,Subsector,'Summarized Source Data'!F$3,TimeOfWeek,$E19)*INDEX('Calibration Multipliers'!B$4:B$7,MATCH($B19,'Calibration Multipliers'!$A$4:$A$7,0),1)</f>
        <v>19881640.516107559</v>
      </c>
      <c r="G19" s="26">
        <f>SUMIFS(INDEX(Load,,MATCH('Summarized Source Data'!$C19,Hour,0)),Month,'Summarized Source Data'!$A19,Sector,'Summarized Source Data'!G$2,Subsector,'Summarized Source Data'!G$3,TimeOfWeek,$E19)*INDEX('Calibration Multipliers'!C$4:C$7,MATCH($B19,'Calibration Multipliers'!$A$4:$A$7,0),1)</f>
        <v>8130.3691942964997</v>
      </c>
      <c r="H19" s="26">
        <f>SUMIFS(INDEX(Load,,MATCH('Summarized Source Data'!$C19,Hour,0)),Month,'Summarized Source Data'!$A19,Sector,'Summarized Source Data'!H$2,Subsector,'Summarized Source Data'!H$3,TimeOfWeek,$E19)*INDEX('Calibration Multipliers'!D$4:D$7,MATCH($B19,'Calibration Multipliers'!$A$4:$A$7,0),1)</f>
        <v>0</v>
      </c>
      <c r="I19" s="26">
        <f>SUMIFS(INDEX(Load,,MATCH('Summarized Source Data'!$C19,Hour,0)),Month,'Summarized Source Data'!$A19,Sector,'Summarized Source Data'!I$2,Subsector,'Summarized Source Data'!I$3,TimeOfWeek,$E19)*INDEX('Calibration Multipliers'!E$4:E$7,MATCH($B19,'Calibration Multipliers'!$A$4:$A$7,0),1)</f>
        <v>15105603.967545409</v>
      </c>
      <c r="J19" s="47">
        <f t="shared" si="1"/>
        <v>137164082.130207</v>
      </c>
      <c r="K19" s="48">
        <f>(SUMIFS(INDEX(Load,,MATCH('Summarized Source Data'!$C19,Hour,0)),Month,'Summarized Source Data'!$A19,Sector,'Summarized Source Data'!K$2,Subsector,"Total",TimeOfWeek,$E19)-SUM(F19:I19))*INDEX('Calibration Multipliers'!G$4:G$7,MATCH($B19,'Calibration Multipliers'!$A$4:$A$7,0),1)</f>
        <v>137164082.130207</v>
      </c>
      <c r="L19" s="26">
        <f>SUMIFS(INDEX(Load,,MATCH('Summarized Source Data'!$C19,Hour,0)),Month,'Summarized Source Data'!$A19,Sector,'Summarized Source Data'!L$2,Subsector,'Summarized Source Data'!L$3,TimeOfWeek,$E19)*INDEX('Calibration Multipliers'!H$4:H$7,MATCH($B19,'Calibration Multipliers'!$A$4:$A$7,0),1)</f>
        <v>56090661.791253172</v>
      </c>
      <c r="M19" s="26">
        <f>SUMIFS(INDEX(Load,,MATCH('Summarized Source Data'!$C19,Hour,0)),Month,'Summarized Source Data'!$A19,Sector,'Summarized Source Data'!M$2,Subsector,'Summarized Source Data'!M$3,TimeOfWeek,$E19)*INDEX('Calibration Multipliers'!I$4:I$7,MATCH($B19,'Calibration Multipliers'!$A$4:$A$7,0),1)</f>
        <v>72822.339597657876</v>
      </c>
      <c r="N19" s="26">
        <f>SUMIFS(INDEX(Load,,MATCH('Summarized Source Data'!$C19,Hour,0)),Month,'Summarized Source Data'!$A19,Sector,'Summarized Source Data'!N$2,Subsector,'Summarized Source Data'!N$3,TimeOfWeek,$E19)*INDEX('Calibration Multipliers'!J$4:J$7,MATCH($B19,'Calibration Multipliers'!$A$4:$A$7,0),1)</f>
        <v>0</v>
      </c>
      <c r="O19" s="28">
        <f t="shared" si="2"/>
        <v>572496210.40081847</v>
      </c>
      <c r="P19" s="48">
        <f>(SUMIFS(INDEX(Load,,MATCH('Summarized Source Data'!$C19,Hour,0)),Month,'Summarized Source Data'!$A19,Sector,'Summarized Source Data'!P$2,Subsector,"Total",TimeOfWeek,$E19)-SUM(L19:N19)*INDEX('Calibration Multipliers'!L$4:L$7,MATCH($B19,'Calibration Multipliers'!$A$4:$A$7,0),1))</f>
        <v>572496210.40081847</v>
      </c>
      <c r="Q19" s="28">
        <f t="shared" si="3"/>
        <v>572496210.40081847</v>
      </c>
      <c r="R19" s="31">
        <f>SUMIFS(INDEX(Load,,MATCH('Summarized Source Data'!$C19,Hour,0)),Month,'Summarized Source Data'!$A19,Sector,'Summarized Source Data'!R$2,TimeOfWeek,$E19)*INDEX('Calibration Multipliers'!N$4:N$7,MATCH($B19,'Calibration Multipliers'!$A$4:$A$7,0),1)</f>
        <v>16438451.376446474</v>
      </c>
      <c r="S19" s="31">
        <f>SUMIFS(INDEX(Load,,MATCH('Summarized Source Data'!$C19,Hour,0)),Month,'Summarized Source Data'!$A19,Sector,'Summarized Source Data'!S$2,TimeOfWeek,$E19)*INDEX('Calibration Multipliers'!O$4:O$7,MATCH($B19,'Calibration Multipliers'!$A$4:$A$7,0),1)</f>
        <v>16438451.376446474</v>
      </c>
      <c r="T19" s="31">
        <f>SUMIFS(INDEX(Load,,MATCH('Summarized Source Data'!$C19,Hour,0)),Month,'Summarized Source Data'!$A19,Sector,'Summarized Source Data'!T$2,TimeOfWeek,$E19)*INDEX('Calibration Multipliers'!P$4:P$7,MATCH($B19,'Calibration Multipliers'!$A$4:$A$7,0),1)</f>
        <v>16438451.376446474</v>
      </c>
      <c r="U19" s="31">
        <f>SUMIFS(INDEX(Load,,MATCH('Summarized Source Data'!$C19,Hour,0)),Month,'Summarized Source Data'!$A19,Sector,'Summarized Source Data'!U$2,TimeOfWeek,$E19)*INDEX('Calibration Multipliers'!Q$4:Q$7,MATCH($B19,'Calibration Multipliers'!$A$4:$A$7,0),1)</f>
        <v>16438451.376446474</v>
      </c>
      <c r="V19" s="31">
        <f>SUMIFS(INDEX(Load,,MATCH('Summarized Source Data'!$C19,Hour,0)),Month,'Summarized Source Data'!$A19,Sector,'Summarized Source Data'!V$2,TimeOfWeek,$E19)*INDEX('Calibration Multipliers'!R$4:R$7,MATCH($B19,'Calibration Multipliers'!$A$4:$A$7,0),1)</f>
        <v>16438451.376446474</v>
      </c>
      <c r="W19" s="31">
        <f>SUMIFS(INDEX(Load,,MATCH('Summarized Source Data'!$C19,Hour,0)),Month,'Summarized Source Data'!$A19,Sector,'Summarized Source Data'!W$2,TimeOfWeek,$E19)*INDEX('Calibration Multipliers'!S$4:S$7,MATCH($B19,'Calibration Multipliers'!$A$4:$A$7,0),1)</f>
        <v>16438451.376446474</v>
      </c>
      <c r="X19" s="26">
        <f>SUMIFS(INDEX(Load,,MATCH('Summarized Source Data'!$C19,Hour,0)),Month,'Summarized Source Data'!$A19,Sector,'Summarized Source Data'!X$2,Subsector,'Summarized Source Data'!X$3,TimeOfWeek,$E19)*INDEX('Calibration Multipliers'!T$4:T$7,MATCH($B19,'Calibration Multipliers'!$A$4:$A$7,0),1)</f>
        <v>756390904.55135465</v>
      </c>
      <c r="Y19" s="28">
        <f t="shared" si="4"/>
        <v>756390904.55135465</v>
      </c>
      <c r="Z19" s="28">
        <f t="shared" si="4"/>
        <v>756390904.55135465</v>
      </c>
    </row>
    <row r="20" spans="1:26" outlineLevel="2">
      <c r="A20">
        <f t="shared" si="0"/>
        <v>1</v>
      </c>
      <c r="B20" t="str">
        <f>INDEX('Category Mapping'!$G$34:$G$45,MATCH(A20,'Category Mapping'!$A$34:$A$45,0),1)</f>
        <v>Winter</v>
      </c>
      <c r="C20" t="s">
        <v>43</v>
      </c>
      <c r="D20" s="6" t="s">
        <v>117</v>
      </c>
      <c r="E20" t="s">
        <v>15</v>
      </c>
      <c r="F20" s="26">
        <f>SUMIFS(INDEX(Load,,MATCH('Summarized Source Data'!$C20,Hour,0)),Month,'Summarized Source Data'!$A20,Sector,'Summarized Source Data'!F$2,Subsector,'Summarized Source Data'!F$3,TimeOfWeek,$E20)*INDEX('Calibration Multipliers'!B$4:B$7,MATCH($B20,'Calibration Multipliers'!$A$4:$A$7,0),1)</f>
        <v>21103417.307600204</v>
      </c>
      <c r="G20" s="26">
        <f>SUMIFS(INDEX(Load,,MATCH('Summarized Source Data'!$C20,Hour,0)),Month,'Summarized Source Data'!$A20,Sector,'Summarized Source Data'!G$2,Subsector,'Summarized Source Data'!G$3,TimeOfWeek,$E20)*INDEX('Calibration Multipliers'!C$4:C$7,MATCH($B20,'Calibration Multipliers'!$A$4:$A$7,0),1)</f>
        <v>8877.8744494551811</v>
      </c>
      <c r="H20" s="26">
        <f>SUMIFS(INDEX(Load,,MATCH('Summarized Source Data'!$C20,Hour,0)),Month,'Summarized Source Data'!$A20,Sector,'Summarized Source Data'!H$2,Subsector,'Summarized Source Data'!H$3,TimeOfWeek,$E20)*INDEX('Calibration Multipliers'!D$4:D$7,MATCH($B20,'Calibration Multipliers'!$A$4:$A$7,0),1)</f>
        <v>0</v>
      </c>
      <c r="I20" s="26">
        <f>SUMIFS(INDEX(Load,,MATCH('Summarized Source Data'!$C20,Hour,0)),Month,'Summarized Source Data'!$A20,Sector,'Summarized Source Data'!I$2,Subsector,'Summarized Source Data'!I$3,TimeOfWeek,$E20)*INDEX('Calibration Multipliers'!E$4:E$7,MATCH($B20,'Calibration Multipliers'!$A$4:$A$7,0),1)</f>
        <v>50092848.451198377</v>
      </c>
      <c r="J20" s="47">
        <f t="shared" si="1"/>
        <v>166485977.62077531</v>
      </c>
      <c r="K20" s="48">
        <f>(SUMIFS(INDEX(Load,,MATCH('Summarized Source Data'!$C20,Hour,0)),Month,'Summarized Source Data'!$A20,Sector,'Summarized Source Data'!K$2,Subsector,"Total",TimeOfWeek,$E20)-SUM(F20:I20))*INDEX('Calibration Multipliers'!G$4:G$7,MATCH($B20,'Calibration Multipliers'!$A$4:$A$7,0),1)</f>
        <v>166485977.62077531</v>
      </c>
      <c r="L20" s="26">
        <f>SUMIFS(INDEX(Load,,MATCH('Summarized Source Data'!$C20,Hour,0)),Month,'Summarized Source Data'!$A20,Sector,'Summarized Source Data'!L$2,Subsector,'Summarized Source Data'!L$3,TimeOfWeek,$E20)*INDEX('Calibration Multipliers'!H$4:H$7,MATCH($B20,'Calibration Multipliers'!$A$4:$A$7,0),1)</f>
        <v>54979955.617168948</v>
      </c>
      <c r="M20" s="26">
        <f>SUMIFS(INDEX(Load,,MATCH('Summarized Source Data'!$C20,Hour,0)),Month,'Summarized Source Data'!$A20,Sector,'Summarized Source Data'!M$2,Subsector,'Summarized Source Data'!M$3,TimeOfWeek,$E20)*INDEX('Calibration Multipliers'!I$4:I$7,MATCH($B20,'Calibration Multipliers'!$A$4:$A$7,0),1)</f>
        <v>71327.32908734052</v>
      </c>
      <c r="N20" s="26">
        <f>SUMIFS(INDEX(Load,,MATCH('Summarized Source Data'!$C20,Hour,0)),Month,'Summarized Source Data'!$A20,Sector,'Summarized Source Data'!N$2,Subsector,'Summarized Source Data'!N$3,TimeOfWeek,$E20)*INDEX('Calibration Multipliers'!J$4:J$7,MATCH($B20,'Calibration Multipliers'!$A$4:$A$7,0),1)</f>
        <v>0</v>
      </c>
      <c r="O20" s="28">
        <f t="shared" si="2"/>
        <v>553615700.45189691</v>
      </c>
      <c r="P20" s="48">
        <f>(SUMIFS(INDEX(Load,,MATCH('Summarized Source Data'!$C20,Hour,0)),Month,'Summarized Source Data'!$A20,Sector,'Summarized Source Data'!P$2,Subsector,"Total",TimeOfWeek,$E20)-SUM(L20:N20)*INDEX('Calibration Multipliers'!L$4:L$7,MATCH($B20,'Calibration Multipliers'!$A$4:$A$7,0),1))</f>
        <v>553615700.45189691</v>
      </c>
      <c r="Q20" s="28">
        <f t="shared" si="3"/>
        <v>553615700.45189691</v>
      </c>
      <c r="R20" s="31">
        <f>SUMIFS(INDEX(Load,,MATCH('Summarized Source Data'!$C20,Hour,0)),Month,'Summarized Source Data'!$A20,Sector,'Summarized Source Data'!R$2,TimeOfWeek,$E20)*INDEX('Calibration Multipliers'!N$4:N$7,MATCH($B20,'Calibration Multipliers'!$A$4:$A$7,0),1)</f>
        <v>18993075.576840185</v>
      </c>
      <c r="S20" s="31">
        <f>SUMIFS(INDEX(Load,,MATCH('Summarized Source Data'!$C20,Hour,0)),Month,'Summarized Source Data'!$A20,Sector,'Summarized Source Data'!S$2,TimeOfWeek,$E20)*INDEX('Calibration Multipliers'!O$4:O$7,MATCH($B20,'Calibration Multipliers'!$A$4:$A$7,0),1)</f>
        <v>18993075.576840185</v>
      </c>
      <c r="T20" s="31">
        <f>SUMIFS(INDEX(Load,,MATCH('Summarized Source Data'!$C20,Hour,0)),Month,'Summarized Source Data'!$A20,Sector,'Summarized Source Data'!T$2,TimeOfWeek,$E20)*INDEX('Calibration Multipliers'!P$4:P$7,MATCH($B20,'Calibration Multipliers'!$A$4:$A$7,0),1)</f>
        <v>18993075.576840185</v>
      </c>
      <c r="U20" s="31">
        <f>SUMIFS(INDEX(Load,,MATCH('Summarized Source Data'!$C20,Hour,0)),Month,'Summarized Source Data'!$A20,Sector,'Summarized Source Data'!U$2,TimeOfWeek,$E20)*INDEX('Calibration Multipliers'!Q$4:Q$7,MATCH($B20,'Calibration Multipliers'!$A$4:$A$7,0),1)</f>
        <v>18993075.576840185</v>
      </c>
      <c r="V20" s="31">
        <f>SUMIFS(INDEX(Load,,MATCH('Summarized Source Data'!$C20,Hour,0)),Month,'Summarized Source Data'!$A20,Sector,'Summarized Source Data'!V$2,TimeOfWeek,$E20)*INDEX('Calibration Multipliers'!R$4:R$7,MATCH($B20,'Calibration Multipliers'!$A$4:$A$7,0),1)</f>
        <v>18993075.576840185</v>
      </c>
      <c r="W20" s="31">
        <f>SUMIFS(INDEX(Load,,MATCH('Summarized Source Data'!$C20,Hour,0)),Month,'Summarized Source Data'!$A20,Sector,'Summarized Source Data'!W$2,TimeOfWeek,$E20)*INDEX('Calibration Multipliers'!S$4:S$7,MATCH($B20,'Calibration Multipliers'!$A$4:$A$7,0),1)</f>
        <v>18993075.576840185</v>
      </c>
      <c r="X20" s="26">
        <f>SUMIFS(INDEX(Load,,MATCH('Summarized Source Data'!$C20,Hour,0)),Month,'Summarized Source Data'!$A20,Sector,'Summarized Source Data'!X$2,Subsector,'Summarized Source Data'!X$3,TimeOfWeek,$E20)*INDEX('Calibration Multipliers'!T$4:T$7,MATCH($B20,'Calibration Multipliers'!$A$4:$A$7,0),1)</f>
        <v>763055141.59586</v>
      </c>
      <c r="Y20" s="28">
        <f t="shared" si="4"/>
        <v>763055141.59586</v>
      </c>
      <c r="Z20" s="28">
        <f t="shared" si="4"/>
        <v>763055141.59586</v>
      </c>
    </row>
    <row r="21" spans="1:26" outlineLevel="2">
      <c r="A21">
        <f t="shared" si="0"/>
        <v>1</v>
      </c>
      <c r="B21" t="str">
        <f>INDEX('Category Mapping'!$G$34:$G$45,MATCH(A21,'Category Mapping'!$A$34:$A$45,0),1)</f>
        <v>Winter</v>
      </c>
      <c r="C21" t="s">
        <v>44</v>
      </c>
      <c r="D21" s="6" t="s">
        <v>118</v>
      </c>
      <c r="E21" t="s">
        <v>15</v>
      </c>
      <c r="F21" s="26">
        <f>SUMIFS(INDEX(Load,,MATCH('Summarized Source Data'!$C21,Hour,0)),Month,'Summarized Source Data'!$A21,Sector,'Summarized Source Data'!F$2,Subsector,'Summarized Source Data'!F$3,TimeOfWeek,$E21)*INDEX('Calibration Multipliers'!B$4:B$7,MATCH($B21,'Calibration Multipliers'!$A$4:$A$7,0),1)</f>
        <v>22547335.33390969</v>
      </c>
      <c r="G21" s="26">
        <f>SUMIFS(INDEX(Load,,MATCH('Summarized Source Data'!$C21,Hour,0)),Month,'Summarized Source Data'!$A21,Sector,'Summarized Source Data'!G$2,Subsector,'Summarized Source Data'!G$3,TimeOfWeek,$E21)*INDEX('Calibration Multipliers'!C$4:C$7,MATCH($B21,'Calibration Multipliers'!$A$4:$A$7,0),1)</f>
        <v>9730.896791151863</v>
      </c>
      <c r="H21" s="26">
        <f>SUMIFS(INDEX(Load,,MATCH('Summarized Source Data'!$C21,Hour,0)),Month,'Summarized Source Data'!$A21,Sector,'Summarized Source Data'!H$2,Subsector,'Summarized Source Data'!H$3,TimeOfWeek,$E21)*INDEX('Calibration Multipliers'!D$4:D$7,MATCH($B21,'Calibration Multipliers'!$A$4:$A$7,0),1)</f>
        <v>0</v>
      </c>
      <c r="I21" s="26">
        <f>SUMIFS(INDEX(Load,,MATCH('Summarized Source Data'!$C21,Hour,0)),Month,'Summarized Source Data'!$A21,Sector,'Summarized Source Data'!I$2,Subsector,'Summarized Source Data'!I$3,TimeOfWeek,$E21)*INDEX('Calibration Multipliers'!E$4:E$7,MATCH($B21,'Calibration Multipliers'!$A$4:$A$7,0),1)</f>
        <v>60089204.017956369</v>
      </c>
      <c r="J21" s="47">
        <f t="shared" si="1"/>
        <v>183923211.53155589</v>
      </c>
      <c r="K21" s="48">
        <f>(SUMIFS(INDEX(Load,,MATCH('Summarized Source Data'!$C21,Hour,0)),Month,'Summarized Source Data'!$A21,Sector,'Summarized Source Data'!K$2,Subsector,"Total",TimeOfWeek,$E21)-SUM(F21:I21))*INDEX('Calibration Multipliers'!G$4:G$7,MATCH($B21,'Calibration Multipliers'!$A$4:$A$7,0),1)</f>
        <v>183923211.53155589</v>
      </c>
      <c r="L21" s="26">
        <f>SUMIFS(INDEX(Load,,MATCH('Summarized Source Data'!$C21,Hour,0)),Month,'Summarized Source Data'!$A21,Sector,'Summarized Source Data'!L$2,Subsector,'Summarized Source Data'!L$3,TimeOfWeek,$E21)*INDEX('Calibration Multipliers'!H$4:H$7,MATCH($B21,'Calibration Multipliers'!$A$4:$A$7,0),1)</f>
        <v>55868520.55643633</v>
      </c>
      <c r="M21" s="26">
        <f>SUMIFS(INDEX(Load,,MATCH('Summarized Source Data'!$C21,Hour,0)),Month,'Summarized Source Data'!$A21,Sector,'Summarized Source Data'!M$2,Subsector,'Summarized Source Data'!M$3,TimeOfWeek,$E21)*INDEX('Calibration Multipliers'!I$4:I$7,MATCH($B21,'Calibration Multipliers'!$A$4:$A$7,0),1)</f>
        <v>68005.206920654615</v>
      </c>
      <c r="N21" s="26">
        <f>SUMIFS(INDEX(Load,,MATCH('Summarized Source Data'!$C21,Hour,0)),Month,'Summarized Source Data'!$A21,Sector,'Summarized Source Data'!N$2,Subsector,'Summarized Source Data'!N$3,TimeOfWeek,$E21)*INDEX('Calibration Multipliers'!J$4:J$7,MATCH($B21,'Calibration Multipliers'!$A$4:$A$7,0),1)</f>
        <v>0</v>
      </c>
      <c r="O21" s="28">
        <f t="shared" si="2"/>
        <v>519409272.41226965</v>
      </c>
      <c r="P21" s="48">
        <f>(SUMIFS(INDEX(Load,,MATCH('Summarized Source Data'!$C21,Hour,0)),Month,'Summarized Source Data'!$A21,Sector,'Summarized Source Data'!P$2,Subsector,"Total",TimeOfWeek,$E21)-SUM(L21:N21)*INDEX('Calibration Multipliers'!L$4:L$7,MATCH($B21,'Calibration Multipliers'!$A$4:$A$7,0),1))</f>
        <v>519409272.41226965</v>
      </c>
      <c r="Q21" s="28">
        <f t="shared" si="3"/>
        <v>519409272.41226965</v>
      </c>
      <c r="R21" s="31">
        <f>SUMIFS(INDEX(Load,,MATCH('Summarized Source Data'!$C21,Hour,0)),Month,'Summarized Source Data'!$A21,Sector,'Summarized Source Data'!R$2,TimeOfWeek,$E21)*INDEX('Calibration Multipliers'!N$4:N$7,MATCH($B21,'Calibration Multipliers'!$A$4:$A$7,0),1)</f>
        <v>19992711.133515984</v>
      </c>
      <c r="S21" s="31">
        <f>SUMIFS(INDEX(Load,,MATCH('Summarized Source Data'!$C21,Hour,0)),Month,'Summarized Source Data'!$A21,Sector,'Summarized Source Data'!S$2,TimeOfWeek,$E21)*INDEX('Calibration Multipliers'!O$4:O$7,MATCH($B21,'Calibration Multipliers'!$A$4:$A$7,0),1)</f>
        <v>19992711.133515984</v>
      </c>
      <c r="T21" s="31">
        <f>SUMIFS(INDEX(Load,,MATCH('Summarized Source Data'!$C21,Hour,0)),Month,'Summarized Source Data'!$A21,Sector,'Summarized Source Data'!T$2,TimeOfWeek,$E21)*INDEX('Calibration Multipliers'!P$4:P$7,MATCH($B21,'Calibration Multipliers'!$A$4:$A$7,0),1)</f>
        <v>19992711.133515984</v>
      </c>
      <c r="U21" s="31">
        <f>SUMIFS(INDEX(Load,,MATCH('Summarized Source Data'!$C21,Hour,0)),Month,'Summarized Source Data'!$A21,Sector,'Summarized Source Data'!U$2,TimeOfWeek,$E21)*INDEX('Calibration Multipliers'!Q$4:Q$7,MATCH($B21,'Calibration Multipliers'!$A$4:$A$7,0),1)</f>
        <v>19992711.133515984</v>
      </c>
      <c r="V21" s="31">
        <f>SUMIFS(INDEX(Load,,MATCH('Summarized Source Data'!$C21,Hour,0)),Month,'Summarized Source Data'!$A21,Sector,'Summarized Source Data'!V$2,TimeOfWeek,$E21)*INDEX('Calibration Multipliers'!R$4:R$7,MATCH($B21,'Calibration Multipliers'!$A$4:$A$7,0),1)</f>
        <v>19992711.133515984</v>
      </c>
      <c r="W21" s="31">
        <f>SUMIFS(INDEX(Load,,MATCH('Summarized Source Data'!$C21,Hour,0)),Month,'Summarized Source Data'!$A21,Sector,'Summarized Source Data'!W$2,TimeOfWeek,$E21)*INDEX('Calibration Multipliers'!S$4:S$7,MATCH($B21,'Calibration Multipliers'!$A$4:$A$7,0),1)</f>
        <v>19992711.133515984</v>
      </c>
      <c r="X21" s="26">
        <f>SUMIFS(INDEX(Load,,MATCH('Summarized Source Data'!$C21,Hour,0)),Month,'Summarized Source Data'!$A21,Sector,'Summarized Source Data'!X$2,Subsector,'Summarized Source Data'!X$3,TimeOfWeek,$E21)*INDEX('Calibration Multipliers'!T$4:T$7,MATCH($B21,'Calibration Multipliers'!$A$4:$A$7,0),1)</f>
        <v>765276553.94402838</v>
      </c>
      <c r="Y21" s="28">
        <f t="shared" si="4"/>
        <v>765276553.94402838</v>
      </c>
      <c r="Z21" s="28">
        <f t="shared" si="4"/>
        <v>765276553.94402838</v>
      </c>
    </row>
    <row r="22" spans="1:26" outlineLevel="2">
      <c r="A22">
        <f t="shared" si="0"/>
        <v>1</v>
      </c>
      <c r="B22" t="str">
        <f>INDEX('Category Mapping'!$G$34:$G$45,MATCH(A22,'Category Mapping'!$A$34:$A$45,0),1)</f>
        <v>Winter</v>
      </c>
      <c r="C22" t="s">
        <v>45</v>
      </c>
      <c r="D22" s="6" t="s">
        <v>119</v>
      </c>
      <c r="E22" t="s">
        <v>15</v>
      </c>
      <c r="F22" s="26">
        <f>SUMIFS(INDEX(Load,,MATCH('Summarized Source Data'!$C22,Hour,0)),Month,'Summarized Source Data'!$A22,Sector,'Summarized Source Data'!F$2,Subsector,'Summarized Source Data'!F$3,TimeOfWeek,$E22)*INDEX('Calibration Multipliers'!B$4:B$7,MATCH($B22,'Calibration Multipliers'!$A$4:$A$7,0),1)</f>
        <v>24435535.829852868</v>
      </c>
      <c r="G22" s="26">
        <f>SUMIFS(INDEX(Load,,MATCH('Summarized Source Data'!$C22,Hour,0)),Month,'Summarized Source Data'!$A22,Sector,'Summarized Source Data'!G$2,Subsector,'Summarized Source Data'!G$3,TimeOfWeek,$E22)*INDEX('Calibration Multipliers'!C$4:C$7,MATCH($B22,'Calibration Multipliers'!$A$4:$A$7,0),1)</f>
        <v>10802.728249143136</v>
      </c>
      <c r="H22" s="26">
        <f>SUMIFS(INDEX(Load,,MATCH('Summarized Source Data'!$C22,Hour,0)),Month,'Summarized Source Data'!$A22,Sector,'Summarized Source Data'!H$2,Subsector,'Summarized Source Data'!H$3,TimeOfWeek,$E22)*INDEX('Calibration Multipliers'!D$4:D$7,MATCH($B22,'Calibration Multipliers'!$A$4:$A$7,0),1)</f>
        <v>0</v>
      </c>
      <c r="I22" s="26">
        <f>SUMIFS(INDEX(Load,,MATCH('Summarized Source Data'!$C22,Hour,0)),Month,'Summarized Source Data'!$A22,Sector,'Summarized Source Data'!I$2,Subsector,'Summarized Source Data'!I$3,TimeOfWeek,$E22)*INDEX('Calibration Multipliers'!E$4:E$7,MATCH($B22,'Calibration Multipliers'!$A$4:$A$7,0),1)</f>
        <v>65753805.505785897</v>
      </c>
      <c r="J22" s="47">
        <f t="shared" si="1"/>
        <v>179701456.23857784</v>
      </c>
      <c r="K22" s="48">
        <f>(SUMIFS(INDEX(Load,,MATCH('Summarized Source Data'!$C22,Hour,0)),Month,'Summarized Source Data'!$A22,Sector,'Summarized Source Data'!K$2,Subsector,"Total",TimeOfWeek,$E22)-SUM(F22:I22))*INDEX('Calibration Multipliers'!G$4:G$7,MATCH($B22,'Calibration Multipliers'!$A$4:$A$7,0),1)</f>
        <v>179701456.23857784</v>
      </c>
      <c r="L22" s="26">
        <f>SUMIFS(INDEX(Load,,MATCH('Summarized Source Data'!$C22,Hour,0)),Month,'Summarized Source Data'!$A22,Sector,'Summarized Source Data'!L$2,Subsector,'Summarized Source Data'!L$3,TimeOfWeek,$E22)*INDEX('Calibration Multipliers'!H$4:H$7,MATCH($B22,'Calibration Multipliers'!$A$4:$A$7,0),1)</f>
        <v>64643099.331701674</v>
      </c>
      <c r="M22" s="26">
        <f>SUMIFS(INDEX(Load,,MATCH('Summarized Source Data'!$C22,Hour,0)),Month,'Summarized Source Data'!$A22,Sector,'Summarized Source Data'!M$2,Subsector,'Summarized Source Data'!M$3,TimeOfWeek,$E22)*INDEX('Calibration Multipliers'!I$4:I$7,MATCH($B22,'Calibration Multipliers'!$A$4:$A$7,0),1)</f>
        <v>65126.256517428315</v>
      </c>
      <c r="N22" s="26">
        <f>SUMIFS(INDEX(Load,,MATCH('Summarized Source Data'!$C22,Hour,0)),Month,'Summarized Source Data'!$A22,Sector,'Summarized Source Data'!N$2,Subsector,'Summarized Source Data'!N$3,TimeOfWeek,$E22)*INDEX('Calibration Multipliers'!J$4:J$7,MATCH($B22,'Calibration Multipliers'!$A$4:$A$7,0),1)</f>
        <v>0</v>
      </c>
      <c r="O22" s="28">
        <f t="shared" si="2"/>
        <v>495087686.15022844</v>
      </c>
      <c r="P22" s="48">
        <f>(SUMIFS(INDEX(Load,,MATCH('Summarized Source Data'!$C22,Hour,0)),Month,'Summarized Source Data'!$A22,Sector,'Summarized Source Data'!P$2,Subsector,"Total",TimeOfWeek,$E22)-SUM(L22:N22)*INDEX('Calibration Multipliers'!L$4:L$7,MATCH($B22,'Calibration Multipliers'!$A$4:$A$7,0),1))</f>
        <v>495087686.15022844</v>
      </c>
      <c r="Q22" s="28">
        <f t="shared" si="3"/>
        <v>495087686.15022844</v>
      </c>
      <c r="R22" s="31">
        <f>SUMIFS(INDEX(Load,,MATCH('Summarized Source Data'!$C22,Hour,0)),Month,'Summarized Source Data'!$A22,Sector,'Summarized Source Data'!R$2,TimeOfWeek,$E22)*INDEX('Calibration Multipliers'!N$4:N$7,MATCH($B22,'Calibration Multipliers'!$A$4:$A$7,0),1)</f>
        <v>18326651.872389652</v>
      </c>
      <c r="S22" s="31">
        <f>SUMIFS(INDEX(Load,,MATCH('Summarized Source Data'!$C22,Hour,0)),Month,'Summarized Source Data'!$A22,Sector,'Summarized Source Data'!S$2,TimeOfWeek,$E22)*INDEX('Calibration Multipliers'!O$4:O$7,MATCH($B22,'Calibration Multipliers'!$A$4:$A$7,0),1)</f>
        <v>18326651.872389652</v>
      </c>
      <c r="T22" s="31">
        <f>SUMIFS(INDEX(Load,,MATCH('Summarized Source Data'!$C22,Hour,0)),Month,'Summarized Source Data'!$A22,Sector,'Summarized Source Data'!T$2,TimeOfWeek,$E22)*INDEX('Calibration Multipliers'!P$4:P$7,MATCH($B22,'Calibration Multipliers'!$A$4:$A$7,0),1)</f>
        <v>18326651.872389652</v>
      </c>
      <c r="U22" s="31">
        <f>SUMIFS(INDEX(Load,,MATCH('Summarized Source Data'!$C22,Hour,0)),Month,'Summarized Source Data'!$A22,Sector,'Summarized Source Data'!U$2,TimeOfWeek,$E22)*INDEX('Calibration Multipliers'!Q$4:Q$7,MATCH($B22,'Calibration Multipliers'!$A$4:$A$7,0),1)</f>
        <v>18326651.872389652</v>
      </c>
      <c r="V22" s="31">
        <f>SUMIFS(INDEX(Load,,MATCH('Summarized Source Data'!$C22,Hour,0)),Month,'Summarized Source Data'!$A22,Sector,'Summarized Source Data'!V$2,TimeOfWeek,$E22)*INDEX('Calibration Multipliers'!R$4:R$7,MATCH($B22,'Calibration Multipliers'!$A$4:$A$7,0),1)</f>
        <v>18326651.872389652</v>
      </c>
      <c r="W22" s="31">
        <f>SUMIFS(INDEX(Load,,MATCH('Summarized Source Data'!$C22,Hour,0)),Month,'Summarized Source Data'!$A22,Sector,'Summarized Source Data'!W$2,TimeOfWeek,$E22)*INDEX('Calibration Multipliers'!S$4:S$7,MATCH($B22,'Calibration Multipliers'!$A$4:$A$7,0),1)</f>
        <v>18326651.872389652</v>
      </c>
      <c r="X22" s="26">
        <f>SUMIFS(INDEX(Load,,MATCH('Summarized Source Data'!$C22,Hour,0)),Month,'Summarized Source Data'!$A22,Sector,'Summarized Source Data'!X$2,Subsector,'Summarized Source Data'!X$3,TimeOfWeek,$E22)*INDEX('Calibration Multipliers'!T$4:T$7,MATCH($B22,'Calibration Multipliers'!$A$4:$A$7,0),1)</f>
        <v>760833729.24769151</v>
      </c>
      <c r="Y22" s="28">
        <f t="shared" si="4"/>
        <v>760833729.24769151</v>
      </c>
      <c r="Z22" s="28">
        <f t="shared" si="4"/>
        <v>760833729.24769151</v>
      </c>
    </row>
    <row r="23" spans="1:26" outlineLevel="2">
      <c r="A23">
        <f t="shared" si="0"/>
        <v>1</v>
      </c>
      <c r="B23" t="str">
        <f>INDEX('Category Mapping'!$G$34:$G$45,MATCH(A23,'Category Mapping'!$A$34:$A$45,0),1)</f>
        <v>Winter</v>
      </c>
      <c r="C23" t="s">
        <v>46</v>
      </c>
      <c r="D23" s="6" t="s">
        <v>120</v>
      </c>
      <c r="E23" t="s">
        <v>15</v>
      </c>
      <c r="F23" s="26">
        <f>SUMIFS(INDEX(Load,,MATCH('Summarized Source Data'!$C23,Hour,0)),Month,'Summarized Source Data'!$A23,Sector,'Summarized Source Data'!F$2,Subsector,'Summarized Source Data'!F$3,TimeOfWeek,$E23)*INDEX('Calibration Multipliers'!B$4:B$7,MATCH($B23,'Calibration Multipliers'!$A$4:$A$7,0),1)</f>
        <v>26212665.708387621</v>
      </c>
      <c r="G23" s="26">
        <f>SUMIFS(INDEX(Load,,MATCH('Summarized Source Data'!$C23,Hour,0)),Month,'Summarized Source Data'!$A23,Sector,'Summarized Source Data'!G$2,Subsector,'Summarized Source Data'!G$3,TimeOfWeek,$E23)*INDEX('Calibration Multipliers'!C$4:C$7,MATCH($B23,'Calibration Multipliers'!$A$4:$A$7,0),1)</f>
        <v>11898.995242964262</v>
      </c>
      <c r="H23" s="26">
        <f>SUMIFS(INDEX(Load,,MATCH('Summarized Source Data'!$C23,Hour,0)),Month,'Summarized Source Data'!$A23,Sector,'Summarized Source Data'!H$2,Subsector,'Summarized Source Data'!H$3,TimeOfWeek,$E23)*INDEX('Calibration Multipliers'!D$4:D$7,MATCH($B23,'Calibration Multipliers'!$A$4:$A$7,0),1)</f>
        <v>0</v>
      </c>
      <c r="I23" s="26">
        <f>SUMIFS(INDEX(Load,,MATCH('Summarized Source Data'!$C23,Hour,0)),Month,'Summarized Source Data'!$A23,Sector,'Summarized Source Data'!I$2,Subsector,'Summarized Source Data'!I$3,TimeOfWeek,$E23)*INDEX('Calibration Multipliers'!E$4:E$7,MATCH($B23,'Calibration Multipliers'!$A$4:$A$7,0),1)</f>
        <v>70751983.289164886</v>
      </c>
      <c r="J23" s="47">
        <f t="shared" si="1"/>
        <v>171814346.13558608</v>
      </c>
      <c r="K23" s="48">
        <f>(SUMIFS(INDEX(Load,,MATCH('Summarized Source Data'!$C23,Hour,0)),Month,'Summarized Source Data'!$A23,Sector,'Summarized Source Data'!K$2,Subsector,"Total",TimeOfWeek,$E23)-SUM(F23:I23))*INDEX('Calibration Multipliers'!G$4:G$7,MATCH($B23,'Calibration Multipliers'!$A$4:$A$7,0),1)</f>
        <v>171814346.13558608</v>
      </c>
      <c r="L23" s="26">
        <f>SUMIFS(INDEX(Load,,MATCH('Summarized Source Data'!$C23,Hour,0)),Month,'Summarized Source Data'!$A23,Sector,'Summarized Source Data'!L$2,Subsector,'Summarized Source Data'!L$3,TimeOfWeek,$E23)*INDEX('Calibration Multipliers'!H$4:H$7,MATCH($B23,'Calibration Multipliers'!$A$4:$A$7,0),1)</f>
        <v>72640183.785108075</v>
      </c>
      <c r="M23" s="26">
        <f>SUMIFS(INDEX(Load,,MATCH('Summarized Source Data'!$C23,Hour,0)),Month,'Summarized Source Data'!$A23,Sector,'Summarized Source Data'!M$2,Subsector,'Summarized Source Data'!M$3,TimeOfWeek,$E23)*INDEX('Calibration Multipliers'!I$4:I$7,MATCH($B23,'Calibration Multipliers'!$A$4:$A$7,0),1)</f>
        <v>61018.86508566486</v>
      </c>
      <c r="N23" s="26">
        <f>SUMIFS(INDEX(Load,,MATCH('Summarized Source Data'!$C23,Hour,0)),Month,'Summarized Source Data'!$A23,Sector,'Summarized Source Data'!N$2,Subsector,'Summarized Source Data'!N$3,TimeOfWeek,$E23)*INDEX('Calibration Multipliers'!J$4:J$7,MATCH($B23,'Calibration Multipliers'!$A$4:$A$7,0),1)</f>
        <v>0</v>
      </c>
      <c r="O23" s="28">
        <f t="shared" si="2"/>
        <v>414898807.77277935</v>
      </c>
      <c r="P23" s="48">
        <f>(SUMIFS(INDEX(Load,,MATCH('Summarized Source Data'!$C23,Hour,0)),Month,'Summarized Source Data'!$A23,Sector,'Summarized Source Data'!P$2,Subsector,"Total",TimeOfWeek,$E23)-SUM(L23:N23)*INDEX('Calibration Multipliers'!L$4:L$7,MATCH($B23,'Calibration Multipliers'!$A$4:$A$7,0),1))</f>
        <v>414898807.77277935</v>
      </c>
      <c r="Q23" s="28">
        <f t="shared" si="3"/>
        <v>414898807.77277935</v>
      </c>
      <c r="R23" s="31">
        <f>SUMIFS(INDEX(Load,,MATCH('Summarized Source Data'!$C23,Hour,0)),Month,'Summarized Source Data'!$A23,Sector,'Summarized Source Data'!R$2,TimeOfWeek,$E23)*INDEX('Calibration Multipliers'!N$4:N$7,MATCH($B23,'Calibration Multipliers'!$A$4:$A$7,0),1)</f>
        <v>14994533.350136986</v>
      </c>
      <c r="S23" s="31">
        <f>SUMIFS(INDEX(Load,,MATCH('Summarized Source Data'!$C23,Hour,0)),Month,'Summarized Source Data'!$A23,Sector,'Summarized Source Data'!S$2,TimeOfWeek,$E23)*INDEX('Calibration Multipliers'!O$4:O$7,MATCH($B23,'Calibration Multipliers'!$A$4:$A$7,0),1)</f>
        <v>14994533.350136986</v>
      </c>
      <c r="T23" s="31">
        <f>SUMIFS(INDEX(Load,,MATCH('Summarized Source Data'!$C23,Hour,0)),Month,'Summarized Source Data'!$A23,Sector,'Summarized Source Data'!T$2,TimeOfWeek,$E23)*INDEX('Calibration Multipliers'!P$4:P$7,MATCH($B23,'Calibration Multipliers'!$A$4:$A$7,0),1)</f>
        <v>14994533.350136986</v>
      </c>
      <c r="U23" s="31">
        <f>SUMIFS(INDEX(Load,,MATCH('Summarized Source Data'!$C23,Hour,0)),Month,'Summarized Source Data'!$A23,Sector,'Summarized Source Data'!U$2,TimeOfWeek,$E23)*INDEX('Calibration Multipliers'!Q$4:Q$7,MATCH($B23,'Calibration Multipliers'!$A$4:$A$7,0),1)</f>
        <v>14994533.350136986</v>
      </c>
      <c r="V23" s="31">
        <f>SUMIFS(INDEX(Load,,MATCH('Summarized Source Data'!$C23,Hour,0)),Month,'Summarized Source Data'!$A23,Sector,'Summarized Source Data'!V$2,TimeOfWeek,$E23)*INDEX('Calibration Multipliers'!R$4:R$7,MATCH($B23,'Calibration Multipliers'!$A$4:$A$7,0),1)</f>
        <v>14994533.350136986</v>
      </c>
      <c r="W23" s="31">
        <f>SUMIFS(INDEX(Load,,MATCH('Summarized Source Data'!$C23,Hour,0)),Month,'Summarized Source Data'!$A23,Sector,'Summarized Source Data'!W$2,TimeOfWeek,$E23)*INDEX('Calibration Multipliers'!S$4:S$7,MATCH($B23,'Calibration Multipliers'!$A$4:$A$7,0),1)</f>
        <v>14994533.350136986</v>
      </c>
      <c r="X23" s="26">
        <f>SUMIFS(INDEX(Load,,MATCH('Summarized Source Data'!$C23,Hour,0)),Month,'Summarized Source Data'!$A23,Sector,'Summarized Source Data'!X$2,Subsector,'Summarized Source Data'!X$3,TimeOfWeek,$E23)*INDEX('Calibration Multipliers'!T$4:T$7,MATCH($B23,'Calibration Multipliers'!$A$4:$A$7,0),1)</f>
        <v>756390904.55135465</v>
      </c>
      <c r="Y23" s="28">
        <f t="shared" si="4"/>
        <v>756390904.55135465</v>
      </c>
      <c r="Z23" s="28">
        <f t="shared" si="4"/>
        <v>756390904.55135465</v>
      </c>
    </row>
    <row r="24" spans="1:26" outlineLevel="2">
      <c r="A24">
        <f t="shared" si="0"/>
        <v>1</v>
      </c>
      <c r="B24" t="str">
        <f>INDEX('Category Mapping'!$G$34:$G$45,MATCH(A24,'Category Mapping'!$A$34:$A$45,0),1)</f>
        <v>Winter</v>
      </c>
      <c r="C24" t="s">
        <v>47</v>
      </c>
      <c r="D24" s="6" t="s">
        <v>121</v>
      </c>
      <c r="E24" t="s">
        <v>15</v>
      </c>
      <c r="F24" s="26">
        <f>SUMIFS(INDEX(Load,,MATCH('Summarized Source Data'!$C24,Hour,0)),Month,'Summarized Source Data'!$A24,Sector,'Summarized Source Data'!F$2,Subsector,'Summarized Source Data'!F$3,TimeOfWeek,$E24)*INDEX('Calibration Multipliers'!B$4:B$7,MATCH($B24,'Calibration Multipliers'!$A$4:$A$7,0),1)</f>
        <v>27434442.499880265</v>
      </c>
      <c r="G24" s="26">
        <f>SUMIFS(INDEX(Load,,MATCH('Summarized Source Data'!$C24,Hour,0)),Month,'Summarized Source Data'!$A24,Sector,'Summarized Source Data'!G$2,Subsector,'Summarized Source Data'!G$3,TimeOfWeek,$E24)*INDEX('Calibration Multipliers'!C$4:C$7,MATCH($B24,'Calibration Multipliers'!$A$4:$A$7,0),1)</f>
        <v>12879.748794680629</v>
      </c>
      <c r="H24" s="26">
        <f>SUMIFS(INDEX(Load,,MATCH('Summarized Source Data'!$C24,Hour,0)),Month,'Summarized Source Data'!$A24,Sector,'Summarized Source Data'!H$2,Subsector,'Summarized Source Data'!H$3,TimeOfWeek,$E24)*INDEX('Calibration Multipliers'!D$4:D$7,MATCH($B24,'Calibration Multipliers'!$A$4:$A$7,0),1)</f>
        <v>0</v>
      </c>
      <c r="I24" s="26">
        <f>SUMIFS(INDEX(Load,,MATCH('Summarized Source Data'!$C24,Hour,0)),Month,'Summarized Source Data'!$A24,Sector,'Summarized Source Data'!I$2,Subsector,'Summarized Source Data'!I$3,TimeOfWeek,$E24)*INDEX('Calibration Multipliers'!E$4:E$7,MATCH($B24,'Calibration Multipliers'!$A$4:$A$7,0),1)</f>
        <v>71862689.463249117</v>
      </c>
      <c r="J24" s="47">
        <f t="shared" si="1"/>
        <v>168370176.24237323</v>
      </c>
      <c r="K24" s="48">
        <f>(SUMIFS(INDEX(Load,,MATCH('Summarized Source Data'!$C24,Hour,0)),Month,'Summarized Source Data'!$A24,Sector,'Summarized Source Data'!K$2,Subsector,"Total",TimeOfWeek,$E24)-SUM(F24:I24))*INDEX('Calibration Multipliers'!G$4:G$7,MATCH($B24,'Calibration Multipliers'!$A$4:$A$7,0),1)</f>
        <v>168370176.24237323</v>
      </c>
      <c r="L24" s="26">
        <f>SUMIFS(INDEX(Load,,MATCH('Summarized Source Data'!$C24,Hour,0)),Month,'Summarized Source Data'!$A24,Sector,'Summarized Source Data'!L$2,Subsector,'Summarized Source Data'!L$3,TimeOfWeek,$E24)*INDEX('Calibration Multipliers'!H$4:H$7,MATCH($B24,'Calibration Multipliers'!$A$4:$A$7,0),1)</f>
        <v>77305149.716261804</v>
      </c>
      <c r="M24" s="26">
        <f>SUMIFS(INDEX(Load,,MATCH('Summarized Source Data'!$C24,Hour,0)),Month,'Summarized Source Data'!$A24,Sector,'Summarized Source Data'!M$2,Subsector,'Summarized Source Data'!M$3,TimeOfWeek,$E24)*INDEX('Calibration Multipliers'!I$4:I$7,MATCH($B24,'Calibration Multipliers'!$A$4:$A$7,0),1)</f>
        <v>57563.458178088847</v>
      </c>
      <c r="N24" s="26">
        <f>SUMIFS(INDEX(Load,,MATCH('Summarized Source Data'!$C24,Hour,0)),Month,'Summarized Source Data'!$A24,Sector,'Summarized Source Data'!N$2,Subsector,'Summarized Source Data'!N$3,TimeOfWeek,$E24)*INDEX('Calibration Multipliers'!J$4:J$7,MATCH($B24,'Calibration Multipliers'!$A$4:$A$7,0),1)</f>
        <v>0</v>
      </c>
      <c r="O24" s="28">
        <f t="shared" si="2"/>
        <v>344705632.97756416</v>
      </c>
      <c r="P24" s="48">
        <f>(SUMIFS(INDEX(Load,,MATCH('Summarized Source Data'!$C24,Hour,0)),Month,'Summarized Source Data'!$A24,Sector,'Summarized Source Data'!P$2,Subsector,"Total",TimeOfWeek,$E24)-SUM(L24:N24)*INDEX('Calibration Multipliers'!L$4:L$7,MATCH($B24,'Calibration Multipliers'!$A$4:$A$7,0),1))</f>
        <v>344705632.97756416</v>
      </c>
      <c r="Q24" s="28">
        <f t="shared" si="3"/>
        <v>344705632.97756416</v>
      </c>
      <c r="R24" s="31">
        <f>SUMIFS(INDEX(Load,,MATCH('Summarized Source Data'!$C24,Hour,0)),Month,'Summarized Source Data'!$A24,Sector,'Summarized Source Data'!R$2,TimeOfWeek,$E24)*INDEX('Calibration Multipliers'!N$4:N$7,MATCH($B24,'Calibration Multipliers'!$A$4:$A$7,0),1)</f>
        <v>13772756.558644343</v>
      </c>
      <c r="S24" s="31">
        <f>SUMIFS(INDEX(Load,,MATCH('Summarized Source Data'!$C24,Hour,0)),Month,'Summarized Source Data'!$A24,Sector,'Summarized Source Data'!S$2,TimeOfWeek,$E24)*INDEX('Calibration Multipliers'!O$4:O$7,MATCH($B24,'Calibration Multipliers'!$A$4:$A$7,0),1)</f>
        <v>13772756.558644343</v>
      </c>
      <c r="T24" s="31">
        <f>SUMIFS(INDEX(Load,,MATCH('Summarized Source Data'!$C24,Hour,0)),Month,'Summarized Source Data'!$A24,Sector,'Summarized Source Data'!T$2,TimeOfWeek,$E24)*INDEX('Calibration Multipliers'!P$4:P$7,MATCH($B24,'Calibration Multipliers'!$A$4:$A$7,0),1)</f>
        <v>13772756.558644343</v>
      </c>
      <c r="U24" s="31">
        <f>SUMIFS(INDEX(Load,,MATCH('Summarized Source Data'!$C24,Hour,0)),Month,'Summarized Source Data'!$A24,Sector,'Summarized Source Data'!U$2,TimeOfWeek,$E24)*INDEX('Calibration Multipliers'!Q$4:Q$7,MATCH($B24,'Calibration Multipliers'!$A$4:$A$7,0),1)</f>
        <v>13772756.558644343</v>
      </c>
      <c r="V24" s="31">
        <f>SUMIFS(INDEX(Load,,MATCH('Summarized Source Data'!$C24,Hour,0)),Month,'Summarized Source Data'!$A24,Sector,'Summarized Source Data'!V$2,TimeOfWeek,$E24)*INDEX('Calibration Multipliers'!R$4:R$7,MATCH($B24,'Calibration Multipliers'!$A$4:$A$7,0),1)</f>
        <v>13772756.558644343</v>
      </c>
      <c r="W24" s="31">
        <f>SUMIFS(INDEX(Load,,MATCH('Summarized Source Data'!$C24,Hour,0)),Month,'Summarized Source Data'!$A24,Sector,'Summarized Source Data'!W$2,TimeOfWeek,$E24)*INDEX('Calibration Multipliers'!S$4:S$7,MATCH($B24,'Calibration Multipliers'!$A$4:$A$7,0),1)</f>
        <v>13772756.558644343</v>
      </c>
      <c r="X24" s="26">
        <f>SUMIFS(INDEX(Load,,MATCH('Summarized Source Data'!$C24,Hour,0)),Month,'Summarized Source Data'!$A24,Sector,'Summarized Source Data'!X$2,Subsector,'Summarized Source Data'!X$3,TimeOfWeek,$E24)*INDEX('Calibration Multipliers'!T$4:T$7,MATCH($B24,'Calibration Multipliers'!$A$4:$A$7,0),1)</f>
        <v>751948079.85501778</v>
      </c>
      <c r="Y24" s="28">
        <f t="shared" si="4"/>
        <v>751948079.85501778</v>
      </c>
      <c r="Z24" s="28">
        <f t="shared" si="4"/>
        <v>751948079.85501778</v>
      </c>
    </row>
    <row r="25" spans="1:26" outlineLevel="2">
      <c r="A25">
        <f t="shared" si="0"/>
        <v>1</v>
      </c>
      <c r="B25" t="str">
        <f>INDEX('Category Mapping'!$G$34:$G$45,MATCH(A25,'Category Mapping'!$A$34:$A$45,0),1)</f>
        <v>Winter</v>
      </c>
      <c r="C25" t="s">
        <v>48</v>
      </c>
      <c r="D25" s="6" t="s">
        <v>122</v>
      </c>
      <c r="E25" t="s">
        <v>15</v>
      </c>
      <c r="F25" s="26">
        <f>SUMIFS(INDEX(Load,,MATCH('Summarized Source Data'!$C25,Hour,0)),Month,'Summarized Source Data'!$A25,Sector,'Summarized Source Data'!F$2,Subsector,'Summarized Source Data'!F$3,TimeOfWeek,$E25)*INDEX('Calibration Multipliers'!B$4:B$7,MATCH($B25,'Calibration Multipliers'!$A$4:$A$7,0),1)</f>
        <v>26101595.0909792</v>
      </c>
      <c r="G25" s="26">
        <f>SUMIFS(INDEX(Load,,MATCH('Summarized Source Data'!$C25,Hour,0)),Month,'Summarized Source Data'!$A25,Sector,'Summarized Source Data'!G$2,Subsector,'Summarized Source Data'!G$3,TimeOfWeek,$E25)*INDEX('Calibration Multipliers'!C$4:C$7,MATCH($B25,'Calibration Multipliers'!$A$4:$A$7,0),1)</f>
        <v>13696.117832632532</v>
      </c>
      <c r="H25" s="26">
        <f>SUMIFS(INDEX(Load,,MATCH('Summarized Source Data'!$C25,Hour,0)),Month,'Summarized Source Data'!$A25,Sector,'Summarized Source Data'!H$2,Subsector,'Summarized Source Data'!H$3,TimeOfWeek,$E25)*INDEX('Calibration Multipliers'!D$4:D$7,MATCH($B25,'Calibration Multipliers'!$A$4:$A$7,0),1)</f>
        <v>0</v>
      </c>
      <c r="I25" s="26">
        <f>SUMIFS(INDEX(Load,,MATCH('Summarized Source Data'!$C25,Hour,0)),Month,'Summarized Source Data'!$A25,Sector,'Summarized Source Data'!I$2,Subsector,'Summarized Source Data'!I$3,TimeOfWeek,$E25)*INDEX('Calibration Multipliers'!E$4:E$7,MATCH($B25,'Calibration Multipliers'!$A$4:$A$7,0),1)</f>
        <v>58867427.226463728</v>
      </c>
      <c r="J25" s="47">
        <f t="shared" si="1"/>
        <v>166036876.90775844</v>
      </c>
      <c r="K25" s="48">
        <f>(SUMIFS(INDEX(Load,,MATCH('Summarized Source Data'!$C25,Hour,0)),Month,'Summarized Source Data'!$A25,Sector,'Summarized Source Data'!K$2,Subsector,"Total",TimeOfWeek,$E25)-SUM(F25:I25))*INDEX('Calibration Multipliers'!G$4:G$7,MATCH($B25,'Calibration Multipliers'!$A$4:$A$7,0),1)</f>
        <v>166036876.90775844</v>
      </c>
      <c r="L25" s="26">
        <f>SUMIFS(INDEX(Load,,MATCH('Summarized Source Data'!$C25,Hour,0)),Month,'Summarized Source Data'!$A25,Sector,'Summarized Source Data'!L$2,Subsector,'Summarized Source Data'!L$3,TimeOfWeek,$E25)*INDEX('Calibration Multipliers'!H$4:H$7,MATCH($B25,'Calibration Multipliers'!$A$4:$A$7,0),1)</f>
        <v>83525104.291133434</v>
      </c>
      <c r="M25" s="26">
        <f>SUMIFS(INDEX(Load,,MATCH('Summarized Source Data'!$C25,Hour,0)),Month,'Summarized Source Data'!$A25,Sector,'Summarized Source Data'!M$2,Subsector,'Summarized Source Data'!M$3,TimeOfWeek,$E25)*INDEX('Calibration Multipliers'!I$4:I$7,MATCH($B25,'Calibration Multipliers'!$A$4:$A$7,0),1)</f>
        <v>54039.187487719617</v>
      </c>
      <c r="N25" s="26">
        <f>SUMIFS(INDEX(Load,,MATCH('Summarized Source Data'!$C25,Hour,0)),Month,'Summarized Source Data'!$A25,Sector,'Summarized Source Data'!N$2,Subsector,'Summarized Source Data'!N$3,TimeOfWeek,$E25)*INDEX('Calibration Multipliers'!J$4:J$7,MATCH($B25,'Calibration Multipliers'!$A$4:$A$7,0),1)</f>
        <v>0</v>
      </c>
      <c r="O25" s="28">
        <f t="shared" si="2"/>
        <v>279621775.4469192</v>
      </c>
      <c r="P25" s="48">
        <f>(SUMIFS(INDEX(Load,,MATCH('Summarized Source Data'!$C25,Hour,0)),Month,'Summarized Source Data'!$A25,Sector,'Summarized Source Data'!P$2,Subsector,"Total",TimeOfWeek,$E25)-SUM(L25:N25)*INDEX('Calibration Multipliers'!L$4:L$7,MATCH($B25,'Calibration Multipliers'!$A$4:$A$7,0),1))</f>
        <v>279621775.4469192</v>
      </c>
      <c r="Q25" s="28">
        <f t="shared" si="3"/>
        <v>279621775.4469192</v>
      </c>
      <c r="R25" s="31">
        <f>SUMIFS(INDEX(Load,,MATCH('Summarized Source Data'!$C25,Hour,0)),Month,'Summarized Source Data'!$A25,Sector,'Summarized Source Data'!R$2,TimeOfWeek,$E25)*INDEX('Calibration Multipliers'!N$4:N$7,MATCH($B25,'Calibration Multipliers'!$A$4:$A$7,0),1)</f>
        <v>12995262.236785388</v>
      </c>
      <c r="S25" s="31">
        <f>SUMIFS(INDEX(Load,,MATCH('Summarized Source Data'!$C25,Hour,0)),Month,'Summarized Source Data'!$A25,Sector,'Summarized Source Data'!S$2,TimeOfWeek,$E25)*INDEX('Calibration Multipliers'!O$4:O$7,MATCH($B25,'Calibration Multipliers'!$A$4:$A$7,0),1)</f>
        <v>12995262.236785388</v>
      </c>
      <c r="T25" s="31">
        <f>SUMIFS(INDEX(Load,,MATCH('Summarized Source Data'!$C25,Hour,0)),Month,'Summarized Source Data'!$A25,Sector,'Summarized Source Data'!T$2,TimeOfWeek,$E25)*INDEX('Calibration Multipliers'!P$4:P$7,MATCH($B25,'Calibration Multipliers'!$A$4:$A$7,0),1)</f>
        <v>12995262.236785388</v>
      </c>
      <c r="U25" s="31">
        <f>SUMIFS(INDEX(Load,,MATCH('Summarized Source Data'!$C25,Hour,0)),Month,'Summarized Source Data'!$A25,Sector,'Summarized Source Data'!U$2,TimeOfWeek,$E25)*INDEX('Calibration Multipliers'!Q$4:Q$7,MATCH($B25,'Calibration Multipliers'!$A$4:$A$7,0),1)</f>
        <v>12995262.236785388</v>
      </c>
      <c r="V25" s="31">
        <f>SUMIFS(INDEX(Load,,MATCH('Summarized Source Data'!$C25,Hour,0)),Month,'Summarized Source Data'!$A25,Sector,'Summarized Source Data'!V$2,TimeOfWeek,$E25)*INDEX('Calibration Multipliers'!R$4:R$7,MATCH($B25,'Calibration Multipliers'!$A$4:$A$7,0),1)</f>
        <v>12995262.236785388</v>
      </c>
      <c r="W25" s="31">
        <f>SUMIFS(INDEX(Load,,MATCH('Summarized Source Data'!$C25,Hour,0)),Month,'Summarized Source Data'!$A25,Sector,'Summarized Source Data'!W$2,TimeOfWeek,$E25)*INDEX('Calibration Multipliers'!S$4:S$7,MATCH($B25,'Calibration Multipliers'!$A$4:$A$7,0),1)</f>
        <v>12995262.236785388</v>
      </c>
      <c r="X25" s="26">
        <f>SUMIFS(INDEX(Load,,MATCH('Summarized Source Data'!$C25,Hour,0)),Month,'Summarized Source Data'!$A25,Sector,'Summarized Source Data'!X$2,Subsector,'Summarized Source Data'!X$3,TimeOfWeek,$E25)*INDEX('Calibration Multipliers'!T$4:T$7,MATCH($B25,'Calibration Multipliers'!$A$4:$A$7,0),1)</f>
        <v>745283842.81051242</v>
      </c>
      <c r="Y25" s="28">
        <f t="shared" si="4"/>
        <v>745283842.81051242</v>
      </c>
      <c r="Z25" s="28">
        <f t="shared" si="4"/>
        <v>745283842.81051242</v>
      </c>
    </row>
    <row r="26" spans="1:26" outlineLevel="2">
      <c r="A26">
        <f t="shared" si="0"/>
        <v>1</v>
      </c>
      <c r="B26" t="str">
        <f>INDEX('Category Mapping'!$G$34:$G$45,MATCH(A26,'Category Mapping'!$A$34:$A$45,0),1)</f>
        <v>Winter</v>
      </c>
      <c r="C26" t="s">
        <v>49</v>
      </c>
      <c r="D26" s="6" t="s">
        <v>123</v>
      </c>
      <c r="E26" t="s">
        <v>15</v>
      </c>
      <c r="F26" s="26">
        <f>SUMIFS(INDEX(Load,,MATCH('Summarized Source Data'!$C26,Hour,0)),Month,'Summarized Source Data'!$A26,Sector,'Summarized Source Data'!F$2,Subsector,'Summarized Source Data'!F$3,TimeOfWeek,$E26)*INDEX('Calibration Multipliers'!B$4:B$7,MATCH($B26,'Calibration Multipliers'!$A$4:$A$7,0),1)</f>
        <v>22880547.186134957</v>
      </c>
      <c r="G26" s="26">
        <f>SUMIFS(INDEX(Load,,MATCH('Summarized Source Data'!$C26,Hour,0)),Month,'Summarized Source Data'!$A26,Sector,'Summarized Source Data'!G$2,Subsector,'Summarized Source Data'!G$3,TimeOfWeek,$E26)*INDEX('Calibration Multipliers'!C$4:C$7,MATCH($B26,'Calibration Multipliers'!$A$4:$A$7,0),1)</f>
        <v>14278.127867852663</v>
      </c>
      <c r="H26" s="26">
        <f>SUMIFS(INDEX(Load,,MATCH('Summarized Source Data'!$C26,Hour,0)),Month,'Summarized Source Data'!$A26,Sector,'Summarized Source Data'!H$2,Subsector,'Summarized Source Data'!H$3,TimeOfWeek,$E26)*INDEX('Calibration Multipliers'!D$4:D$7,MATCH($B26,'Calibration Multipliers'!$A$4:$A$7,0),1)</f>
        <v>0</v>
      </c>
      <c r="I26" s="26">
        <f>SUMIFS(INDEX(Load,,MATCH('Summarized Source Data'!$C26,Hour,0)),Month,'Summarized Source Data'!$A26,Sector,'Summarized Source Data'!I$2,Subsector,'Summarized Source Data'!I$3,TimeOfWeek,$E26)*INDEX('Calibration Multipliers'!E$4:E$7,MATCH($B26,'Calibration Multipliers'!$A$4:$A$7,0),1)</f>
        <v>34987244.483652972</v>
      </c>
      <c r="J26" s="47">
        <f t="shared" si="1"/>
        <v>130937979.79666184</v>
      </c>
      <c r="K26" s="48">
        <f>(SUMIFS(INDEX(Load,,MATCH('Summarized Source Data'!$C26,Hour,0)),Month,'Summarized Source Data'!$A26,Sector,'Summarized Source Data'!K$2,Subsector,"Total",TimeOfWeek,$E26)-SUM(F26:I26))*INDEX('Calibration Multipliers'!G$4:G$7,MATCH($B26,'Calibration Multipliers'!$A$4:$A$7,0),1)</f>
        <v>130937979.79666184</v>
      </c>
      <c r="L26" s="26">
        <f>SUMIFS(INDEX(Load,,MATCH('Summarized Source Data'!$C26,Hour,0)),Month,'Summarized Source Data'!$A26,Sector,'Summarized Source Data'!L$2,Subsector,'Summarized Source Data'!L$3,TimeOfWeek,$E26)*INDEX('Calibration Multipliers'!H$4:H$7,MATCH($B26,'Calibration Multipliers'!$A$4:$A$7,0),1)</f>
        <v>83636174.908541858</v>
      </c>
      <c r="M26" s="26">
        <f>SUMIFS(INDEX(Load,,MATCH('Summarized Source Data'!$C26,Hour,0)),Month,'Summarized Source Data'!$A26,Sector,'Summarized Source Data'!M$2,Subsector,'Summarized Source Data'!M$3,TimeOfWeek,$E26)*INDEX('Calibration Multipliers'!I$4:I$7,MATCH($B26,'Calibration Multipliers'!$A$4:$A$7,0),1)</f>
        <v>49800.73272741423</v>
      </c>
      <c r="N26" s="26">
        <f>SUMIFS(INDEX(Load,,MATCH('Summarized Source Data'!$C26,Hour,0)),Month,'Summarized Source Data'!$A26,Sector,'Summarized Source Data'!N$2,Subsector,'Summarized Source Data'!N$3,TimeOfWeek,$E26)*INDEX('Calibration Multipliers'!J$4:J$7,MATCH($B26,'Calibration Multipliers'!$A$4:$A$7,0),1)</f>
        <v>0</v>
      </c>
      <c r="O26" s="28">
        <f t="shared" si="2"/>
        <v>235086696.32090223</v>
      </c>
      <c r="P26" s="48">
        <f>(SUMIFS(INDEX(Load,,MATCH('Summarized Source Data'!$C26,Hour,0)),Month,'Summarized Source Data'!$A26,Sector,'Summarized Source Data'!P$2,Subsector,"Total",TimeOfWeek,$E26)-SUM(L26:N26)*INDEX('Calibration Multipliers'!L$4:L$7,MATCH($B26,'Calibration Multipliers'!$A$4:$A$7,0),1))</f>
        <v>235086696.32090223</v>
      </c>
      <c r="Q26" s="28">
        <f t="shared" si="3"/>
        <v>235086696.32090223</v>
      </c>
      <c r="R26" s="31">
        <f>SUMIFS(INDEX(Load,,MATCH('Summarized Source Data'!$C26,Hour,0)),Month,'Summarized Source Data'!$A26,Sector,'Summarized Source Data'!R$2,TimeOfWeek,$E26)*INDEX('Calibration Multipliers'!N$4:N$7,MATCH($B26,'Calibration Multipliers'!$A$4:$A$7,0),1)</f>
        <v>12328838.532334855</v>
      </c>
      <c r="S26" s="31">
        <f>SUMIFS(INDEX(Load,,MATCH('Summarized Source Data'!$C26,Hour,0)),Month,'Summarized Source Data'!$A26,Sector,'Summarized Source Data'!S$2,TimeOfWeek,$E26)*INDEX('Calibration Multipliers'!O$4:O$7,MATCH($B26,'Calibration Multipliers'!$A$4:$A$7,0),1)</f>
        <v>12328838.532334855</v>
      </c>
      <c r="T26" s="31">
        <f>SUMIFS(INDEX(Load,,MATCH('Summarized Source Data'!$C26,Hour,0)),Month,'Summarized Source Data'!$A26,Sector,'Summarized Source Data'!T$2,TimeOfWeek,$E26)*INDEX('Calibration Multipliers'!P$4:P$7,MATCH($B26,'Calibration Multipliers'!$A$4:$A$7,0),1)</f>
        <v>12328838.532334855</v>
      </c>
      <c r="U26" s="31">
        <f>SUMIFS(INDEX(Load,,MATCH('Summarized Source Data'!$C26,Hour,0)),Month,'Summarized Source Data'!$A26,Sector,'Summarized Source Data'!U$2,TimeOfWeek,$E26)*INDEX('Calibration Multipliers'!Q$4:Q$7,MATCH($B26,'Calibration Multipliers'!$A$4:$A$7,0),1)</f>
        <v>12328838.532334855</v>
      </c>
      <c r="V26" s="31">
        <f>SUMIFS(INDEX(Load,,MATCH('Summarized Source Data'!$C26,Hour,0)),Month,'Summarized Source Data'!$A26,Sector,'Summarized Source Data'!V$2,TimeOfWeek,$E26)*INDEX('Calibration Multipliers'!R$4:R$7,MATCH($B26,'Calibration Multipliers'!$A$4:$A$7,0),1)</f>
        <v>12328838.532334855</v>
      </c>
      <c r="W26" s="31">
        <f>SUMIFS(INDEX(Load,,MATCH('Summarized Source Data'!$C26,Hour,0)),Month,'Summarized Source Data'!$A26,Sector,'Summarized Source Data'!W$2,TimeOfWeek,$E26)*INDEX('Calibration Multipliers'!S$4:S$7,MATCH($B26,'Calibration Multipliers'!$A$4:$A$7,0),1)</f>
        <v>12328838.532334855</v>
      </c>
      <c r="X26" s="26">
        <f>SUMIFS(INDEX(Load,,MATCH('Summarized Source Data'!$C26,Hour,0)),Month,'Summarized Source Data'!$A26,Sector,'Summarized Source Data'!X$2,Subsector,'Summarized Source Data'!X$3,TimeOfWeek,$E26)*INDEX('Calibration Multipliers'!T$4:T$7,MATCH($B26,'Calibration Multipliers'!$A$4:$A$7,0),1)</f>
        <v>738619605.76600707</v>
      </c>
      <c r="Y26" s="28">
        <f t="shared" si="4"/>
        <v>738619605.76600707</v>
      </c>
      <c r="Z26" s="28">
        <f t="shared" si="4"/>
        <v>738619605.76600707</v>
      </c>
    </row>
    <row r="27" spans="1:26" outlineLevel="2">
      <c r="A27">
        <f t="shared" si="0"/>
        <v>1</v>
      </c>
      <c r="B27" t="str">
        <f>INDEX('Category Mapping'!$G$34:$G$45,MATCH(A27,'Category Mapping'!$A$34:$A$45,0),1)</f>
        <v>Winter</v>
      </c>
      <c r="C27" t="s">
        <v>50</v>
      </c>
      <c r="D27" s="6" t="s">
        <v>124</v>
      </c>
      <c r="E27" t="s">
        <v>15</v>
      </c>
      <c r="F27" s="26">
        <f>SUMIFS(INDEX(Load,,MATCH('Summarized Source Data'!$C27,Hour,0)),Month,'Summarized Source Data'!$A27,Sector,'Summarized Source Data'!F$2,Subsector,'Summarized Source Data'!F$3,TimeOfWeek,$E27)*INDEX('Calibration Multipliers'!B$4:B$7,MATCH($B27,'Calibration Multipliers'!$A$4:$A$7,0),1)</f>
        <v>22436264.716501269</v>
      </c>
      <c r="G27" s="26">
        <f>SUMIFS(INDEX(Load,,MATCH('Summarized Source Data'!$C27,Hour,0)),Month,'Summarized Source Data'!$A27,Sector,'Summarized Source Data'!G$2,Subsector,'Summarized Source Data'!G$3,TimeOfWeek,$E27)*INDEX('Calibration Multipliers'!C$4:C$7,MATCH($B27,'Calibration Multipliers'!$A$4:$A$7,0),1)</f>
        <v>14671.317853478478</v>
      </c>
      <c r="H27" s="26">
        <f>SUMIFS(INDEX(Load,,MATCH('Summarized Source Data'!$C27,Hour,0)),Month,'Summarized Source Data'!$A27,Sector,'Summarized Source Data'!H$2,Subsector,'Summarized Source Data'!H$3,TimeOfWeek,$E27)*INDEX('Calibration Multipliers'!D$4:D$7,MATCH($B27,'Calibration Multipliers'!$A$4:$A$7,0),1)</f>
        <v>0</v>
      </c>
      <c r="I27" s="26">
        <f>SUMIFS(INDEX(Load,,MATCH('Summarized Source Data'!$C27,Hour,0)),Month,'Summarized Source Data'!$A27,Sector,'Summarized Source Data'!I$2,Subsector,'Summarized Source Data'!I$3,TimeOfWeek,$E27)*INDEX('Calibration Multipliers'!E$4:E$7,MATCH($B27,'Calibration Multipliers'!$A$4:$A$7,0),1)</f>
        <v>18437722.489798073</v>
      </c>
      <c r="J27" s="47">
        <f t="shared" si="1"/>
        <v>103503144.10679594</v>
      </c>
      <c r="K27" s="48">
        <f>(SUMIFS(INDEX(Load,,MATCH('Summarized Source Data'!$C27,Hour,0)),Month,'Summarized Source Data'!$A27,Sector,'Summarized Source Data'!K$2,Subsector,"Total",TimeOfWeek,$E27)-SUM(F27:I27))*INDEX('Calibration Multipliers'!G$4:G$7,MATCH($B27,'Calibration Multipliers'!$A$4:$A$7,0),1)</f>
        <v>103503144.10679594</v>
      </c>
      <c r="L27" s="26">
        <f>SUMIFS(INDEX(Load,,MATCH('Summarized Source Data'!$C27,Hour,0)),Month,'Summarized Source Data'!$A27,Sector,'Summarized Source Data'!L$2,Subsector,'Summarized Source Data'!L$3,TimeOfWeek,$E27)*INDEX('Calibration Multipliers'!H$4:H$7,MATCH($B27,'Calibration Multipliers'!$A$4:$A$7,0),1)</f>
        <v>38430433.623314053</v>
      </c>
      <c r="M27" s="26">
        <f>SUMIFS(INDEX(Load,,MATCH('Summarized Source Data'!$C27,Hour,0)),Month,'Summarized Source Data'!$A27,Sector,'Summarized Source Data'!M$2,Subsector,'Summarized Source Data'!M$3,TimeOfWeek,$E27)*INDEX('Calibration Multipliers'!I$4:I$7,MATCH($B27,'Calibration Multipliers'!$A$4:$A$7,0),1)</f>
        <v>44011.732148087263</v>
      </c>
      <c r="N27" s="26">
        <f>SUMIFS(INDEX(Load,,MATCH('Summarized Source Data'!$C27,Hour,0)),Month,'Summarized Source Data'!$A27,Sector,'Summarized Source Data'!N$2,Subsector,'Summarized Source Data'!N$3,TimeOfWeek,$E27)*INDEX('Calibration Multipliers'!J$4:J$7,MATCH($B27,'Calibration Multipliers'!$A$4:$A$7,0),1)</f>
        <v>0</v>
      </c>
      <c r="O27" s="28">
        <f t="shared" si="2"/>
        <v>204770206.76898232</v>
      </c>
      <c r="P27" s="48">
        <f>(SUMIFS(INDEX(Load,,MATCH('Summarized Source Data'!$C27,Hour,0)),Month,'Summarized Source Data'!$A27,Sector,'Summarized Source Data'!P$2,Subsector,"Total",TimeOfWeek,$E27)-SUM(L27:N27)*INDEX('Calibration Multipliers'!L$4:L$7,MATCH($B27,'Calibration Multipliers'!$A$4:$A$7,0),1))</f>
        <v>204770206.76898232</v>
      </c>
      <c r="Q27" s="28">
        <f t="shared" si="3"/>
        <v>204770206.76898232</v>
      </c>
      <c r="R27" s="31">
        <f>SUMIFS(INDEX(Load,,MATCH('Summarized Source Data'!$C27,Hour,0)),Month,'Summarized Source Data'!$A27,Sector,'Summarized Source Data'!R$2,TimeOfWeek,$E27)*INDEX('Calibration Multipliers'!N$4:N$7,MATCH($B27,'Calibration Multipliers'!$A$4:$A$7,0),1)</f>
        <v>8277130.1331967702</v>
      </c>
      <c r="S27" s="31">
        <f>SUMIFS(INDEX(Load,,MATCH('Summarized Source Data'!$C27,Hour,0)),Month,'Summarized Source Data'!$A27,Sector,'Summarized Source Data'!S$2,TimeOfWeek,$E27)*INDEX('Calibration Multipliers'!O$4:O$7,MATCH($B27,'Calibration Multipliers'!$A$4:$A$7,0),1)</f>
        <v>8277130.1331967702</v>
      </c>
      <c r="T27" s="31">
        <f>SUMIFS(INDEX(Load,,MATCH('Summarized Source Data'!$C27,Hour,0)),Month,'Summarized Source Data'!$A27,Sector,'Summarized Source Data'!T$2,TimeOfWeek,$E27)*INDEX('Calibration Multipliers'!P$4:P$7,MATCH($B27,'Calibration Multipliers'!$A$4:$A$7,0),1)</f>
        <v>8277130.1331967702</v>
      </c>
      <c r="U27" s="31">
        <f>SUMIFS(INDEX(Load,,MATCH('Summarized Source Data'!$C27,Hour,0)),Month,'Summarized Source Data'!$A27,Sector,'Summarized Source Data'!U$2,TimeOfWeek,$E27)*INDEX('Calibration Multipliers'!Q$4:Q$7,MATCH($B27,'Calibration Multipliers'!$A$4:$A$7,0),1)</f>
        <v>8277130.1331967702</v>
      </c>
      <c r="V27" s="31">
        <f>SUMIFS(INDEX(Load,,MATCH('Summarized Source Data'!$C27,Hour,0)),Month,'Summarized Source Data'!$A27,Sector,'Summarized Source Data'!V$2,TimeOfWeek,$E27)*INDEX('Calibration Multipliers'!R$4:R$7,MATCH($B27,'Calibration Multipliers'!$A$4:$A$7,0),1)</f>
        <v>8277130.1331967702</v>
      </c>
      <c r="W27" s="31">
        <f>SUMIFS(INDEX(Load,,MATCH('Summarized Source Data'!$C27,Hour,0)),Month,'Summarized Source Data'!$A27,Sector,'Summarized Source Data'!W$2,TimeOfWeek,$E27)*INDEX('Calibration Multipliers'!S$4:S$7,MATCH($B27,'Calibration Multipliers'!$A$4:$A$7,0),1)</f>
        <v>8277130.1331967702</v>
      </c>
      <c r="X27" s="26">
        <f>SUMIFS(INDEX(Load,,MATCH('Summarized Source Data'!$C27,Hour,0)),Month,'Summarized Source Data'!$A27,Sector,'Summarized Source Data'!X$2,Subsector,'Summarized Source Data'!X$3,TimeOfWeek,$E27)*INDEX('Calibration Multipliers'!T$4:T$7,MATCH($B27,'Calibration Multipliers'!$A$4:$A$7,0),1)</f>
        <v>735287487.24375451</v>
      </c>
      <c r="Y27" s="28">
        <f t="shared" si="4"/>
        <v>735287487.24375451</v>
      </c>
      <c r="Z27" s="28">
        <f t="shared" si="4"/>
        <v>735287487.24375451</v>
      </c>
    </row>
    <row r="28" spans="1:26" outlineLevel="2">
      <c r="A28">
        <f t="shared" si="0"/>
        <v>2</v>
      </c>
      <c r="B28" t="str">
        <f>INDEX('Category Mapping'!$G$34:$G$45,MATCH(A28,'Category Mapping'!$A$34:$A$45,0),1)</f>
        <v>Winter</v>
      </c>
      <c r="C28" t="s">
        <v>27</v>
      </c>
      <c r="D28" s="6" t="s">
        <v>101</v>
      </c>
      <c r="E28" t="s">
        <v>15</v>
      </c>
      <c r="F28" s="26">
        <f>SUMIFS(INDEX(Load,,MATCH('Summarized Source Data'!$C28,Hour,0)),Month,'Summarized Source Data'!$A28,Sector,'Summarized Source Data'!F$2,Subsector,'Summarized Source Data'!F$3,TimeOfWeek,$E28)*INDEX('Calibration Multipliers'!B$4:B$7,MATCH($B28,'Calibration Multipliers'!$A$4:$A$7,0),1)</f>
        <v>16355007.883325562</v>
      </c>
      <c r="G28" s="26">
        <f>SUMIFS(INDEX(Load,,MATCH('Summarized Source Data'!$C28,Hour,0)),Month,'Summarized Source Data'!$A28,Sector,'Summarized Source Data'!G$2,Subsector,'Summarized Source Data'!G$3,TimeOfWeek,$E28)*INDEX('Calibration Multipliers'!C$4:C$7,MATCH($B28,'Calibration Multipliers'!$A$4:$A$7,0),1)</f>
        <v>14781.205627726509</v>
      </c>
      <c r="H28" s="26">
        <f>SUMIFS(INDEX(Load,,MATCH('Summarized Source Data'!$C28,Hour,0)),Month,'Summarized Source Data'!$A28,Sector,'Summarized Source Data'!H$2,Subsector,'Summarized Source Data'!H$3,TimeOfWeek,$E28)*INDEX('Calibration Multipliers'!D$4:D$7,MATCH($B28,'Calibration Multipliers'!$A$4:$A$7,0),1)</f>
        <v>0</v>
      </c>
      <c r="I28" s="26">
        <f>SUMIFS(INDEX(Load,,MATCH('Summarized Source Data'!$C28,Hour,0)),Month,'Summarized Source Data'!$A28,Sector,'Summarized Source Data'!I$2,Subsector,'Summarized Source Data'!I$3,TimeOfWeek,$E28)*INDEX('Calibration Multipliers'!E$4:E$7,MATCH($B28,'Calibration Multipliers'!$A$4:$A$7,0),1)</f>
        <v>11164496.399395892</v>
      </c>
      <c r="J28" s="47">
        <f t="shared" si="1"/>
        <v>72358577.032561421</v>
      </c>
      <c r="K28" s="48">
        <f>(SUMIFS(INDEX(Load,,MATCH('Summarized Source Data'!$C28,Hour,0)),Month,'Summarized Source Data'!$A28,Sector,'Summarized Source Data'!K$2,Subsector,"Total",TimeOfWeek,$E28)-SUM(F28:I28))*INDEX('Calibration Multipliers'!G$4:G$7,MATCH($B28,'Calibration Multipliers'!$A$4:$A$7,0),1)</f>
        <v>72358577.032561421</v>
      </c>
      <c r="L28" s="26">
        <f>SUMIFS(INDEX(Load,,MATCH('Summarized Source Data'!$C28,Hour,0)),Month,'Summarized Source Data'!$A28,Sector,'Summarized Source Data'!L$2,Subsector,'Summarized Source Data'!L$3,TimeOfWeek,$E28)*INDEX('Calibration Multipliers'!H$4:H$7,MATCH($B28,'Calibration Multipliers'!$A$4:$A$7,0),1)</f>
        <v>33885225.913955949</v>
      </c>
      <c r="M28" s="26">
        <f>SUMIFS(INDEX(Load,,MATCH('Summarized Source Data'!$C28,Hour,0)),Month,'Summarized Source Data'!$A28,Sector,'Summarized Source Data'!M$2,Subsector,'Summarized Source Data'!M$3,TimeOfWeek,$E28)*INDEX('Calibration Multipliers'!I$4:I$7,MATCH($B28,'Calibration Multipliers'!$A$4:$A$7,0),1)</f>
        <v>39144.291323145073</v>
      </c>
      <c r="N28" s="26">
        <f>SUMIFS(INDEX(Load,,MATCH('Summarized Source Data'!$C28,Hour,0)),Month,'Summarized Source Data'!$A28,Sector,'Summarized Source Data'!N$2,Subsector,'Summarized Source Data'!N$3,TimeOfWeek,$E28)*INDEX('Calibration Multipliers'!J$4:J$7,MATCH($B28,'Calibration Multipliers'!$A$4:$A$7,0),1)</f>
        <v>0</v>
      </c>
      <c r="O28" s="28">
        <f t="shared" si="2"/>
        <v>150191886.20581102</v>
      </c>
      <c r="P28" s="48">
        <f>(SUMIFS(INDEX(Load,,MATCH('Summarized Source Data'!$C28,Hour,0)),Month,'Summarized Source Data'!$A28,Sector,'Summarized Source Data'!P$2,Subsector,"Total",TimeOfWeek,$E28)-SUM(L28:N28)*INDEX('Calibration Multipliers'!L$4:L$7,MATCH($B28,'Calibration Multipliers'!$A$4:$A$7,0),1))</f>
        <v>150191886.20581102</v>
      </c>
      <c r="Q28" s="28">
        <f t="shared" si="3"/>
        <v>150191886.20581102</v>
      </c>
      <c r="R28" s="31">
        <f>SUMIFS(INDEX(Load,,MATCH('Summarized Source Data'!$C28,Hour,0)),Month,'Summarized Source Data'!$A28,Sector,'Summarized Source Data'!R$2,TimeOfWeek,$E28)*INDEX('Calibration Multipliers'!N$4:N$7,MATCH($B28,'Calibration Multipliers'!$A$4:$A$7,0),1)</f>
        <v>4812041.9113826742</v>
      </c>
      <c r="S28" s="31">
        <f>SUMIFS(INDEX(Load,,MATCH('Summarized Source Data'!$C28,Hour,0)),Month,'Summarized Source Data'!$A28,Sector,'Summarized Source Data'!S$2,TimeOfWeek,$E28)*INDEX('Calibration Multipliers'!O$4:O$7,MATCH($B28,'Calibration Multipliers'!$A$4:$A$7,0),1)</f>
        <v>4812041.9113826742</v>
      </c>
      <c r="T28" s="31">
        <f>SUMIFS(INDEX(Load,,MATCH('Summarized Source Data'!$C28,Hour,0)),Month,'Summarized Source Data'!$A28,Sector,'Summarized Source Data'!T$2,TimeOfWeek,$E28)*INDEX('Calibration Multipliers'!P$4:P$7,MATCH($B28,'Calibration Multipliers'!$A$4:$A$7,0),1)</f>
        <v>4812041.9113826742</v>
      </c>
      <c r="U28" s="31">
        <f>SUMIFS(INDEX(Load,,MATCH('Summarized Source Data'!$C28,Hour,0)),Month,'Summarized Source Data'!$A28,Sector,'Summarized Source Data'!U$2,TimeOfWeek,$E28)*INDEX('Calibration Multipliers'!Q$4:Q$7,MATCH($B28,'Calibration Multipliers'!$A$4:$A$7,0),1)</f>
        <v>4812041.9113826742</v>
      </c>
      <c r="V28" s="31">
        <f>SUMIFS(INDEX(Load,,MATCH('Summarized Source Data'!$C28,Hour,0)),Month,'Summarized Source Data'!$A28,Sector,'Summarized Source Data'!V$2,TimeOfWeek,$E28)*INDEX('Calibration Multipliers'!R$4:R$7,MATCH($B28,'Calibration Multipliers'!$A$4:$A$7,0),1)</f>
        <v>4812041.9113826742</v>
      </c>
      <c r="W28" s="31">
        <f>SUMIFS(INDEX(Load,,MATCH('Summarized Source Data'!$C28,Hour,0)),Month,'Summarized Source Data'!$A28,Sector,'Summarized Source Data'!W$2,TimeOfWeek,$E28)*INDEX('Calibration Multipliers'!S$4:S$7,MATCH($B28,'Calibration Multipliers'!$A$4:$A$7,0),1)</f>
        <v>4812041.9113826742</v>
      </c>
      <c r="X28" s="26">
        <f>SUMIFS(INDEX(Load,,MATCH('Summarized Source Data'!$C28,Hour,0)),Month,'Summarized Source Data'!$A28,Sector,'Summarized Source Data'!X$2,Subsector,'Summarized Source Data'!X$3,TimeOfWeek,$E28)*INDEX('Calibration Multipliers'!T$4:T$7,MATCH($B28,'Calibration Multipliers'!$A$4:$A$7,0),1)</f>
        <v>649303606.38591897</v>
      </c>
      <c r="Y28" s="28">
        <f t="shared" si="4"/>
        <v>649303606.38591897</v>
      </c>
      <c r="Z28" s="28">
        <f t="shared" si="4"/>
        <v>649303606.38591897</v>
      </c>
    </row>
    <row r="29" spans="1:26" outlineLevel="2">
      <c r="A29">
        <f t="shared" si="0"/>
        <v>2</v>
      </c>
      <c r="B29" t="str">
        <f>INDEX('Category Mapping'!$G$34:$G$45,MATCH(A29,'Category Mapping'!$A$34:$A$45,0),1)</f>
        <v>Winter</v>
      </c>
      <c r="C29" t="s">
        <v>28</v>
      </c>
      <c r="D29" s="6" t="s">
        <v>102</v>
      </c>
      <c r="E29" t="s">
        <v>15</v>
      </c>
      <c r="F29" s="26">
        <f>SUMIFS(INDEX(Load,,MATCH('Summarized Source Data'!$C29,Hour,0)),Month,'Summarized Source Data'!$A29,Sector,'Summarized Source Data'!F$2,Subsector,'Summarized Source Data'!F$3,TimeOfWeek,$E29)*INDEX('Calibration Multipliers'!B$4:B$7,MATCH($B29,'Calibration Multipliers'!$A$4:$A$7,0),1)</f>
        <v>16746744.599093838</v>
      </c>
      <c r="G29" s="26">
        <f>SUMIFS(INDEX(Load,,MATCH('Summarized Source Data'!$C29,Hour,0)),Month,'Summarized Source Data'!$A29,Sector,'Summarized Source Data'!G$2,Subsector,'Summarized Source Data'!G$3,TimeOfWeek,$E29)*INDEX('Calibration Multipliers'!C$4:C$7,MATCH($B29,'Calibration Multipliers'!$A$4:$A$7,0),1)</f>
        <v>14863.470338037847</v>
      </c>
      <c r="H29" s="26">
        <f>SUMIFS(INDEX(Load,,MATCH('Summarized Source Data'!$C29,Hour,0)),Month,'Summarized Source Data'!$A29,Sector,'Summarized Source Data'!H$2,Subsector,'Summarized Source Data'!H$3,TimeOfWeek,$E29)*INDEX('Calibration Multipliers'!D$4:D$7,MATCH($B29,'Calibration Multipliers'!$A$4:$A$7,0),1)</f>
        <v>0</v>
      </c>
      <c r="I29" s="26">
        <f>SUMIFS(INDEX(Load,,MATCH('Summarized Source Data'!$C29,Hour,0)),Month,'Summarized Source Data'!$A29,Sector,'Summarized Source Data'!I$2,Subsector,'Summarized Source Data'!I$3,TimeOfWeek,$E29)*INDEX('Calibration Multipliers'!E$4:E$7,MATCH($B29,'Calibration Multipliers'!$A$4:$A$7,0),1)</f>
        <v>10283088.78891727</v>
      </c>
      <c r="J29" s="47">
        <f t="shared" si="1"/>
        <v>52771658.979437277</v>
      </c>
      <c r="K29" s="48">
        <f>(SUMIFS(INDEX(Load,,MATCH('Summarized Source Data'!$C29,Hour,0)),Month,'Summarized Source Data'!$A29,Sector,'Summarized Source Data'!K$2,Subsector,"Total",TimeOfWeek,$E29)-SUM(F29:I29))*INDEX('Calibration Multipliers'!G$4:G$7,MATCH($B29,'Calibration Multipliers'!$A$4:$A$7,0),1)</f>
        <v>52771658.979437277</v>
      </c>
      <c r="L29" s="26">
        <f>SUMIFS(INDEX(Load,,MATCH('Summarized Source Data'!$C29,Hour,0)),Month,'Summarized Source Data'!$A29,Sector,'Summarized Source Data'!L$2,Subsector,'Summarized Source Data'!L$3,TimeOfWeek,$E29)*INDEX('Calibration Multipliers'!H$4:H$7,MATCH($B29,'Calibration Multipliers'!$A$4:$A$7,0),1)</f>
        <v>30947200.545693874</v>
      </c>
      <c r="M29" s="26">
        <f>SUMIFS(INDEX(Load,,MATCH('Summarized Source Data'!$C29,Hour,0)),Month,'Summarized Source Data'!$A29,Sector,'Summarized Source Data'!M$2,Subsector,'Summarized Source Data'!M$3,TimeOfWeek,$E29)*INDEX('Calibration Multipliers'!I$4:I$7,MATCH($B29,'Calibration Multipliers'!$A$4:$A$7,0),1)</f>
        <v>36911.392043265892</v>
      </c>
      <c r="N29" s="26">
        <f>SUMIFS(INDEX(Load,,MATCH('Summarized Source Data'!$C29,Hour,0)),Month,'Summarized Source Data'!$A29,Sector,'Summarized Source Data'!N$2,Subsector,'Summarized Source Data'!N$3,TimeOfWeek,$E29)*INDEX('Calibration Multipliers'!J$4:J$7,MATCH($B29,'Calibration Multipliers'!$A$4:$A$7,0),1)</f>
        <v>0</v>
      </c>
      <c r="O29" s="28">
        <f t="shared" si="2"/>
        <v>148235435.52624956</v>
      </c>
      <c r="P29" s="48">
        <f>(SUMIFS(INDEX(Load,,MATCH('Summarized Source Data'!$C29,Hour,0)),Month,'Summarized Source Data'!$A29,Sector,'Summarized Source Data'!P$2,Subsector,"Total",TimeOfWeek,$E29)-SUM(L29:N29)*INDEX('Calibration Multipliers'!L$4:L$7,MATCH($B29,'Calibration Multipliers'!$A$4:$A$7,0),1))</f>
        <v>148235435.52624956</v>
      </c>
      <c r="Q29" s="28">
        <f t="shared" si="3"/>
        <v>148235435.52624956</v>
      </c>
      <c r="R29" s="31">
        <f>SUMIFS(INDEX(Load,,MATCH('Summarized Source Data'!$C29,Hour,0)),Month,'Summarized Source Data'!$A29,Sector,'Summarized Source Data'!R$2,TimeOfWeek,$E29)*INDEX('Calibration Multipliers'!N$4:N$7,MATCH($B29,'Calibration Multipliers'!$A$4:$A$7,0),1)</f>
        <v>4745622.9512241632</v>
      </c>
      <c r="S29" s="31">
        <f>SUMIFS(INDEX(Load,,MATCH('Summarized Source Data'!$C29,Hour,0)),Month,'Summarized Source Data'!$A29,Sector,'Summarized Source Data'!S$2,TimeOfWeek,$E29)*INDEX('Calibration Multipliers'!O$4:O$7,MATCH($B29,'Calibration Multipliers'!$A$4:$A$7,0),1)</f>
        <v>4745622.9512241632</v>
      </c>
      <c r="T29" s="31">
        <f>SUMIFS(INDEX(Load,,MATCH('Summarized Source Data'!$C29,Hour,0)),Month,'Summarized Source Data'!$A29,Sector,'Summarized Source Data'!T$2,TimeOfWeek,$E29)*INDEX('Calibration Multipliers'!P$4:P$7,MATCH($B29,'Calibration Multipliers'!$A$4:$A$7,0),1)</f>
        <v>4745622.9512241632</v>
      </c>
      <c r="U29" s="31">
        <f>SUMIFS(INDEX(Load,,MATCH('Summarized Source Data'!$C29,Hour,0)),Month,'Summarized Source Data'!$A29,Sector,'Summarized Source Data'!U$2,TimeOfWeek,$E29)*INDEX('Calibration Multipliers'!Q$4:Q$7,MATCH($B29,'Calibration Multipliers'!$A$4:$A$7,0),1)</f>
        <v>4745622.9512241632</v>
      </c>
      <c r="V29" s="31">
        <f>SUMIFS(INDEX(Load,,MATCH('Summarized Source Data'!$C29,Hour,0)),Month,'Summarized Source Data'!$A29,Sector,'Summarized Source Data'!V$2,TimeOfWeek,$E29)*INDEX('Calibration Multipliers'!R$4:R$7,MATCH($B29,'Calibration Multipliers'!$A$4:$A$7,0),1)</f>
        <v>4745622.9512241632</v>
      </c>
      <c r="W29" s="31">
        <f>SUMIFS(INDEX(Load,,MATCH('Summarized Source Data'!$C29,Hour,0)),Month,'Summarized Source Data'!$A29,Sector,'Summarized Source Data'!W$2,TimeOfWeek,$E29)*INDEX('Calibration Multipliers'!S$4:S$7,MATCH($B29,'Calibration Multipliers'!$A$4:$A$7,0),1)</f>
        <v>4745622.9512241632</v>
      </c>
      <c r="X29" s="26">
        <f>SUMIFS(INDEX(Load,,MATCH('Summarized Source Data'!$C29,Hour,0)),Month,'Summarized Source Data'!$A29,Sector,'Summarized Source Data'!X$2,Subsector,'Summarized Source Data'!X$3,TimeOfWeek,$E29)*INDEX('Calibration Multipliers'!T$4:T$7,MATCH($B29,'Calibration Multipliers'!$A$4:$A$7,0),1)</f>
        <v>648324264.59649825</v>
      </c>
      <c r="Y29" s="28">
        <f t="shared" si="4"/>
        <v>648324264.59649825</v>
      </c>
      <c r="Z29" s="28">
        <f t="shared" si="4"/>
        <v>648324264.59649825</v>
      </c>
    </row>
    <row r="30" spans="1:26" outlineLevel="2">
      <c r="A30">
        <f t="shared" si="0"/>
        <v>2</v>
      </c>
      <c r="B30" t="str">
        <f>INDEX('Category Mapping'!$G$34:$G$45,MATCH(A30,'Category Mapping'!$A$34:$A$45,0),1)</f>
        <v>Winter</v>
      </c>
      <c r="C30" t="s">
        <v>29</v>
      </c>
      <c r="D30" s="6" t="s">
        <v>103</v>
      </c>
      <c r="E30" t="s">
        <v>15</v>
      </c>
      <c r="F30" s="26">
        <f>SUMIFS(INDEX(Load,,MATCH('Summarized Source Data'!$C30,Hour,0)),Month,'Summarized Source Data'!$A30,Sector,'Summarized Source Data'!F$2,Subsector,'Summarized Source Data'!F$3,TimeOfWeek,$E30)*INDEX('Calibration Multipliers'!B$4:B$7,MATCH($B30,'Calibration Multipliers'!$A$4:$A$7,0),1)</f>
        <v>16844678.778035909</v>
      </c>
      <c r="G30" s="26">
        <f>SUMIFS(INDEX(Load,,MATCH('Summarized Source Data'!$C30,Hour,0)),Month,'Summarized Source Data'!$A30,Sector,'Summarized Source Data'!G$2,Subsector,'Summarized Source Data'!G$3,TimeOfWeek,$E30)*INDEX('Calibration Multipliers'!C$4:C$7,MATCH($B30,'Calibration Multipliers'!$A$4:$A$7,0),1)</f>
        <v>14920.272161824247</v>
      </c>
      <c r="H30" s="26">
        <f>SUMIFS(INDEX(Load,,MATCH('Summarized Source Data'!$C30,Hour,0)),Month,'Summarized Source Data'!$A30,Sector,'Summarized Source Data'!H$2,Subsector,'Summarized Source Data'!H$3,TimeOfWeek,$E30)*INDEX('Calibration Multipliers'!D$4:D$7,MATCH($B30,'Calibration Multipliers'!$A$4:$A$7,0),1)</f>
        <v>0</v>
      </c>
      <c r="I30" s="26">
        <f>SUMIFS(INDEX(Load,,MATCH('Summarized Source Data'!$C30,Hour,0)),Month,'Summarized Source Data'!$A30,Sector,'Summarized Source Data'!I$2,Subsector,'Summarized Source Data'!I$3,TimeOfWeek,$E30)*INDEX('Calibration Multipliers'!E$4:E$7,MATCH($B30,'Calibration Multipliers'!$A$4:$A$7,0),1)</f>
        <v>10185154.6099752</v>
      </c>
      <c r="J30" s="47">
        <f t="shared" si="1"/>
        <v>42390579.209754147</v>
      </c>
      <c r="K30" s="48">
        <f>(SUMIFS(INDEX(Load,,MATCH('Summarized Source Data'!$C30,Hour,0)),Month,'Summarized Source Data'!$A30,Sector,'Summarized Source Data'!K$2,Subsector,"Total",TimeOfWeek,$E30)-SUM(F30:I30))*INDEX('Calibration Multipliers'!G$4:G$7,MATCH($B30,'Calibration Multipliers'!$A$4:$A$7,0),1)</f>
        <v>42390579.209754147</v>
      </c>
      <c r="L30" s="26">
        <f>SUMIFS(INDEX(Load,,MATCH('Summarized Source Data'!$C30,Hour,0)),Month,'Summarized Source Data'!$A30,Sector,'Summarized Source Data'!L$2,Subsector,'Summarized Source Data'!L$3,TimeOfWeek,$E30)*INDEX('Calibration Multipliers'!H$4:H$7,MATCH($B30,'Calibration Multipliers'!$A$4:$A$7,0),1)</f>
        <v>27813306.819547661</v>
      </c>
      <c r="M30" s="26">
        <f>SUMIFS(INDEX(Load,,MATCH('Summarized Source Data'!$C30,Hour,0)),Month,'Summarized Source Data'!$A30,Sector,'Summarized Source Data'!M$2,Subsector,'Summarized Source Data'!M$3,TimeOfWeek,$E30)*INDEX('Calibration Multipliers'!I$4:I$7,MATCH($B30,'Calibration Multipliers'!$A$4:$A$7,0),1)</f>
        <v>35979.058659737391</v>
      </c>
      <c r="N30" s="26">
        <f>SUMIFS(INDEX(Load,,MATCH('Summarized Source Data'!$C30,Hour,0)),Month,'Summarized Source Data'!$A30,Sector,'Summarized Source Data'!N$2,Subsector,'Summarized Source Data'!N$3,TimeOfWeek,$E30)*INDEX('Calibration Multipliers'!J$4:J$7,MATCH($B30,'Calibration Multipliers'!$A$4:$A$7,0),1)</f>
        <v>0</v>
      </c>
      <c r="O30" s="28">
        <f t="shared" si="2"/>
        <v>147452894.42809653</v>
      </c>
      <c r="P30" s="48">
        <f>(SUMIFS(INDEX(Load,,MATCH('Summarized Source Data'!$C30,Hour,0)),Month,'Summarized Source Data'!$A30,Sector,'Summarized Source Data'!P$2,Subsector,"Total",TimeOfWeek,$E30)-SUM(L30:N30)*INDEX('Calibration Multipliers'!L$4:L$7,MATCH($B30,'Calibration Multipliers'!$A$4:$A$7,0),1))</f>
        <v>147452894.42809653</v>
      </c>
      <c r="Q30" s="28">
        <f t="shared" si="3"/>
        <v>147452894.42809653</v>
      </c>
      <c r="R30" s="31">
        <f>SUMIFS(INDEX(Load,,MATCH('Summarized Source Data'!$C30,Hour,0)),Month,'Summarized Source Data'!$A30,Sector,'Summarized Source Data'!R$2,TimeOfWeek,$E30)*INDEX('Calibration Multipliers'!N$4:N$7,MATCH($B30,'Calibration Multipliers'!$A$4:$A$7,0),1)</f>
        <v>4728564.7759360336</v>
      </c>
      <c r="S30" s="31">
        <f>SUMIFS(INDEX(Load,,MATCH('Summarized Source Data'!$C30,Hour,0)),Month,'Summarized Source Data'!$A30,Sector,'Summarized Source Data'!S$2,TimeOfWeek,$E30)*INDEX('Calibration Multipliers'!O$4:O$7,MATCH($B30,'Calibration Multipliers'!$A$4:$A$7,0),1)</f>
        <v>4728564.7759360336</v>
      </c>
      <c r="T30" s="31">
        <f>SUMIFS(INDEX(Load,,MATCH('Summarized Source Data'!$C30,Hour,0)),Month,'Summarized Source Data'!$A30,Sector,'Summarized Source Data'!T$2,TimeOfWeek,$E30)*INDEX('Calibration Multipliers'!P$4:P$7,MATCH($B30,'Calibration Multipliers'!$A$4:$A$7,0),1)</f>
        <v>4728564.7759360336</v>
      </c>
      <c r="U30" s="31">
        <f>SUMIFS(INDEX(Load,,MATCH('Summarized Source Data'!$C30,Hour,0)),Month,'Summarized Source Data'!$A30,Sector,'Summarized Source Data'!U$2,TimeOfWeek,$E30)*INDEX('Calibration Multipliers'!Q$4:Q$7,MATCH($B30,'Calibration Multipliers'!$A$4:$A$7,0),1)</f>
        <v>4728564.7759360336</v>
      </c>
      <c r="V30" s="31">
        <f>SUMIFS(INDEX(Load,,MATCH('Summarized Source Data'!$C30,Hour,0)),Month,'Summarized Source Data'!$A30,Sector,'Summarized Source Data'!V$2,TimeOfWeek,$E30)*INDEX('Calibration Multipliers'!R$4:R$7,MATCH($B30,'Calibration Multipliers'!$A$4:$A$7,0),1)</f>
        <v>4728564.7759360336</v>
      </c>
      <c r="W30" s="31">
        <f>SUMIFS(INDEX(Load,,MATCH('Summarized Source Data'!$C30,Hour,0)),Month,'Summarized Source Data'!$A30,Sector,'Summarized Source Data'!W$2,TimeOfWeek,$E30)*INDEX('Calibration Multipliers'!S$4:S$7,MATCH($B30,'Calibration Multipliers'!$A$4:$A$7,0),1)</f>
        <v>4728564.7759360336</v>
      </c>
      <c r="X30" s="26">
        <f>SUMIFS(INDEX(Load,,MATCH('Summarized Source Data'!$C30,Hour,0)),Month,'Summarized Source Data'!$A30,Sector,'Summarized Source Data'!X$2,Subsector,'Summarized Source Data'!X$3,TimeOfWeek,$E30)*INDEX('Calibration Multipliers'!T$4:T$7,MATCH($B30,'Calibration Multipliers'!$A$4:$A$7,0),1)</f>
        <v>648324264.59649825</v>
      </c>
      <c r="Y30" s="28">
        <f t="shared" si="4"/>
        <v>648324264.59649825</v>
      </c>
      <c r="Z30" s="28">
        <f t="shared" si="4"/>
        <v>648324264.59649825</v>
      </c>
    </row>
    <row r="31" spans="1:26" outlineLevel="2">
      <c r="A31">
        <f t="shared" si="0"/>
        <v>2</v>
      </c>
      <c r="B31" t="str">
        <f>INDEX('Category Mapping'!$G$34:$G$45,MATCH(A31,'Category Mapping'!$A$34:$A$45,0),1)</f>
        <v>Winter</v>
      </c>
      <c r="C31" t="s">
        <v>30</v>
      </c>
      <c r="D31" s="6" t="s">
        <v>104</v>
      </c>
      <c r="E31" t="s">
        <v>15</v>
      </c>
      <c r="F31" s="26">
        <f>SUMIFS(INDEX(Load,,MATCH('Summarized Source Data'!$C31,Hour,0)),Month,'Summarized Source Data'!$A31,Sector,'Summarized Source Data'!F$2,Subsector,'Summarized Source Data'!F$3,TimeOfWeek,$E31)*INDEX('Calibration Multipliers'!B$4:B$7,MATCH($B31,'Calibration Multipliers'!$A$4:$A$7,0),1)</f>
        <v>16746744.599093838</v>
      </c>
      <c r="G31" s="26">
        <f>SUMIFS(INDEX(Load,,MATCH('Summarized Source Data'!$C31,Hour,0)),Month,'Summarized Source Data'!$A31,Sector,'Summarized Source Data'!G$2,Subsector,'Summarized Source Data'!G$3,TimeOfWeek,$E31)*INDEX('Calibration Multipliers'!C$4:C$7,MATCH($B31,'Calibration Multipliers'!$A$4:$A$7,0),1)</f>
        <v>14929.086237929034</v>
      </c>
      <c r="H31" s="26">
        <f>SUMIFS(INDEX(Load,,MATCH('Summarized Source Data'!$C31,Hour,0)),Month,'Summarized Source Data'!$A31,Sector,'Summarized Source Data'!H$2,Subsector,'Summarized Source Data'!H$3,TimeOfWeek,$E31)*INDEX('Calibration Multipliers'!D$4:D$7,MATCH($B31,'Calibration Multipliers'!$A$4:$A$7,0),1)</f>
        <v>0</v>
      </c>
      <c r="I31" s="26">
        <f>SUMIFS(INDEX(Load,,MATCH('Summarized Source Data'!$C31,Hour,0)),Month,'Summarized Source Data'!$A31,Sector,'Summarized Source Data'!I$2,Subsector,'Summarized Source Data'!I$3,TimeOfWeek,$E31)*INDEX('Calibration Multipliers'!E$4:E$7,MATCH($B31,'Calibration Multipliers'!$A$4:$A$7,0),1)</f>
        <v>10381022.967859339</v>
      </c>
      <c r="J31" s="47">
        <f t="shared" si="1"/>
        <v>36808322.195980102</v>
      </c>
      <c r="K31" s="48">
        <f>(SUMIFS(INDEX(Load,,MATCH('Summarized Source Data'!$C31,Hour,0)),Month,'Summarized Source Data'!$A31,Sector,'Summarized Source Data'!K$2,Subsector,"Total",TimeOfWeek,$E31)-SUM(F31:I31))*INDEX('Calibration Multipliers'!G$4:G$7,MATCH($B31,'Calibration Multipliers'!$A$4:$A$7,0),1)</f>
        <v>36808322.195980102</v>
      </c>
      <c r="L31" s="26">
        <f>SUMIFS(INDEX(Load,,MATCH('Summarized Source Data'!$C31,Hour,0)),Month,'Summarized Source Data'!$A31,Sector,'Summarized Source Data'!L$2,Subsector,'Summarized Source Data'!L$3,TimeOfWeek,$E31)*INDEX('Calibration Multipliers'!H$4:H$7,MATCH($B31,'Calibration Multipliers'!$A$4:$A$7,0),1)</f>
        <v>28792648.608968355</v>
      </c>
      <c r="M31" s="26">
        <f>SUMIFS(INDEX(Load,,MATCH('Summarized Source Data'!$C31,Hour,0)),Month,'Summarized Source Data'!$A31,Sector,'Summarized Source Data'!M$2,Subsector,'Summarized Source Data'!M$3,TimeOfWeek,$E31)*INDEX('Calibration Multipliers'!I$4:I$7,MATCH($B31,'Calibration Multipliers'!$A$4:$A$7,0),1)</f>
        <v>35453.152118818478</v>
      </c>
      <c r="N31" s="26">
        <f>SUMIFS(INDEX(Load,,MATCH('Summarized Source Data'!$C31,Hour,0)),Month,'Summarized Source Data'!$A31,Sector,'Summarized Source Data'!N$2,Subsector,'Summarized Source Data'!N$3,TimeOfWeek,$E31)*INDEX('Calibration Multipliers'!J$4:J$7,MATCH($B31,'Calibration Multipliers'!$A$4:$A$7,0),1)</f>
        <v>0</v>
      </c>
      <c r="O31" s="28">
        <f t="shared" si="2"/>
        <v>153329471.0711616</v>
      </c>
      <c r="P31" s="48">
        <f>(SUMIFS(INDEX(Load,,MATCH('Summarized Source Data'!$C31,Hour,0)),Month,'Summarized Source Data'!$A31,Sector,'Summarized Source Data'!P$2,Subsector,"Total",TimeOfWeek,$E31)-SUM(L31:N31)*INDEX('Calibration Multipliers'!L$4:L$7,MATCH($B31,'Calibration Multipliers'!$A$4:$A$7,0),1))</f>
        <v>153329471.0711616</v>
      </c>
      <c r="Q31" s="28">
        <f t="shared" si="3"/>
        <v>153329471.0711616</v>
      </c>
      <c r="R31" s="31">
        <f>SUMIFS(INDEX(Load,,MATCH('Summarized Source Data'!$C31,Hour,0)),Month,'Summarized Source Data'!$A31,Sector,'Summarized Source Data'!R$2,TimeOfWeek,$E31)*INDEX('Calibration Multipliers'!N$4:N$7,MATCH($B31,'Calibration Multipliers'!$A$4:$A$7,0),1)</f>
        <v>4744269.5008711834</v>
      </c>
      <c r="S31" s="31">
        <f>SUMIFS(INDEX(Load,,MATCH('Summarized Source Data'!$C31,Hour,0)),Month,'Summarized Source Data'!$A31,Sector,'Summarized Source Data'!S$2,TimeOfWeek,$E31)*INDEX('Calibration Multipliers'!O$4:O$7,MATCH($B31,'Calibration Multipliers'!$A$4:$A$7,0),1)</f>
        <v>4744269.5008711834</v>
      </c>
      <c r="T31" s="31">
        <f>SUMIFS(INDEX(Load,,MATCH('Summarized Source Data'!$C31,Hour,0)),Month,'Summarized Source Data'!$A31,Sector,'Summarized Source Data'!T$2,TimeOfWeek,$E31)*INDEX('Calibration Multipliers'!P$4:P$7,MATCH($B31,'Calibration Multipliers'!$A$4:$A$7,0),1)</f>
        <v>4744269.5008711834</v>
      </c>
      <c r="U31" s="31">
        <f>SUMIFS(INDEX(Load,,MATCH('Summarized Source Data'!$C31,Hour,0)),Month,'Summarized Source Data'!$A31,Sector,'Summarized Source Data'!U$2,TimeOfWeek,$E31)*INDEX('Calibration Multipliers'!Q$4:Q$7,MATCH($B31,'Calibration Multipliers'!$A$4:$A$7,0),1)</f>
        <v>4744269.5008711834</v>
      </c>
      <c r="V31" s="31">
        <f>SUMIFS(INDEX(Load,,MATCH('Summarized Source Data'!$C31,Hour,0)),Month,'Summarized Source Data'!$A31,Sector,'Summarized Source Data'!V$2,TimeOfWeek,$E31)*INDEX('Calibration Multipliers'!R$4:R$7,MATCH($B31,'Calibration Multipliers'!$A$4:$A$7,0),1)</f>
        <v>4744269.5008711834</v>
      </c>
      <c r="W31" s="31">
        <f>SUMIFS(INDEX(Load,,MATCH('Summarized Source Data'!$C31,Hour,0)),Month,'Summarized Source Data'!$A31,Sector,'Summarized Source Data'!W$2,TimeOfWeek,$E31)*INDEX('Calibration Multipliers'!S$4:S$7,MATCH($B31,'Calibration Multipliers'!$A$4:$A$7,0),1)</f>
        <v>4744269.5008711834</v>
      </c>
      <c r="X31" s="26">
        <f>SUMIFS(INDEX(Load,,MATCH('Summarized Source Data'!$C31,Hour,0)),Month,'Summarized Source Data'!$A31,Sector,'Summarized Source Data'!X$2,Subsector,'Summarized Source Data'!X$3,TimeOfWeek,$E31)*INDEX('Calibration Multipliers'!T$4:T$7,MATCH($B31,'Calibration Multipliers'!$A$4:$A$7,0),1)</f>
        <v>648324264.59649825</v>
      </c>
      <c r="Y31" s="28">
        <f t="shared" si="4"/>
        <v>648324264.59649825</v>
      </c>
      <c r="Z31" s="28">
        <f t="shared" si="4"/>
        <v>648324264.59649825</v>
      </c>
    </row>
    <row r="32" spans="1:26" outlineLevel="2">
      <c r="A32">
        <f t="shared" si="0"/>
        <v>2</v>
      </c>
      <c r="B32" t="str">
        <f>INDEX('Category Mapping'!$G$34:$G$45,MATCH(A32,'Category Mapping'!$A$34:$A$45,0),1)</f>
        <v>Winter</v>
      </c>
      <c r="C32" t="s">
        <v>31</v>
      </c>
      <c r="D32" s="6" t="s">
        <v>105</v>
      </c>
      <c r="E32" t="s">
        <v>15</v>
      </c>
      <c r="F32" s="26">
        <f>SUMIFS(INDEX(Load,,MATCH('Summarized Source Data'!$C32,Hour,0)),Month,'Summarized Source Data'!$A32,Sector,'Summarized Source Data'!F$2,Subsector,'Summarized Source Data'!F$3,TimeOfWeek,$E32)*INDEX('Calibration Multipliers'!B$4:B$7,MATCH($B32,'Calibration Multipliers'!$A$4:$A$7,0),1)</f>
        <v>16355007.883325562</v>
      </c>
      <c r="G32" s="26">
        <f>SUMIFS(INDEX(Load,,MATCH('Summarized Source Data'!$C32,Hour,0)),Month,'Summarized Source Data'!$A32,Sector,'Summarized Source Data'!G$2,Subsector,'Summarized Source Data'!G$3,TimeOfWeek,$E32)*INDEX('Calibration Multipliers'!C$4:C$7,MATCH($B32,'Calibration Multipliers'!$A$4:$A$7,0),1)</f>
        <v>14551.060307212645</v>
      </c>
      <c r="H32" s="26">
        <f>SUMIFS(INDEX(Load,,MATCH('Summarized Source Data'!$C32,Hour,0)),Month,'Summarized Source Data'!$A32,Sector,'Summarized Source Data'!H$2,Subsector,'Summarized Source Data'!H$3,TimeOfWeek,$E32)*INDEX('Calibration Multipliers'!D$4:D$7,MATCH($B32,'Calibration Multipliers'!$A$4:$A$7,0),1)</f>
        <v>0</v>
      </c>
      <c r="I32" s="26">
        <f>SUMIFS(INDEX(Load,,MATCH('Summarized Source Data'!$C32,Hour,0)),Month,'Summarized Source Data'!$A32,Sector,'Summarized Source Data'!I$2,Subsector,'Summarized Source Data'!I$3,TimeOfWeek,$E32)*INDEX('Calibration Multipliers'!E$4:E$7,MATCH($B32,'Calibration Multipliers'!$A$4:$A$7,0),1)</f>
        <v>13416982.515063483</v>
      </c>
      <c r="J32" s="47">
        <f t="shared" si="1"/>
        <v>38963252.158636332</v>
      </c>
      <c r="K32" s="48">
        <f>(SUMIFS(INDEX(Load,,MATCH('Summarized Source Data'!$C32,Hour,0)),Month,'Summarized Source Data'!$A32,Sector,'Summarized Source Data'!K$2,Subsector,"Total",TimeOfWeek,$E32)-SUM(F32:I32))*INDEX('Calibration Multipliers'!G$4:G$7,MATCH($B32,'Calibration Multipliers'!$A$4:$A$7,0),1)</f>
        <v>38963252.158636332</v>
      </c>
      <c r="L32" s="26">
        <f>SUMIFS(INDEX(Load,,MATCH('Summarized Source Data'!$C32,Hour,0)),Month,'Summarized Source Data'!$A32,Sector,'Summarized Source Data'!L$2,Subsector,'Summarized Source Data'!L$3,TimeOfWeek,$E32)*INDEX('Calibration Multipliers'!H$4:H$7,MATCH($B32,'Calibration Multipliers'!$A$4:$A$7,0),1)</f>
        <v>30555463.8299256</v>
      </c>
      <c r="M32" s="26">
        <f>SUMIFS(INDEX(Load,,MATCH('Summarized Source Data'!$C32,Hour,0)),Month,'Summarized Source Data'!$A32,Sector,'Summarized Source Data'!M$2,Subsector,'Summarized Source Data'!M$3,TimeOfWeek,$E32)*INDEX('Calibration Multipliers'!I$4:I$7,MATCH($B32,'Calibration Multipliers'!$A$4:$A$7,0),1)</f>
        <v>35339.548471245682</v>
      </c>
      <c r="N32" s="26">
        <f>SUMIFS(INDEX(Load,,MATCH('Summarized Source Data'!$C32,Hour,0)),Month,'Summarized Source Data'!$A32,Sector,'Summarized Source Data'!N$2,Subsector,'Summarized Source Data'!N$3,TimeOfWeek,$E32)*INDEX('Calibration Multipliers'!J$4:J$7,MATCH($B32,'Calibration Multipliers'!$A$4:$A$7,0),1)</f>
        <v>0</v>
      </c>
      <c r="O32" s="28">
        <f t="shared" si="2"/>
        <v>163318870.92690024</v>
      </c>
      <c r="P32" s="48">
        <f>(SUMIFS(INDEX(Load,,MATCH('Summarized Source Data'!$C32,Hour,0)),Month,'Summarized Source Data'!$A32,Sector,'Summarized Source Data'!P$2,Subsector,"Total",TimeOfWeek,$E32)-SUM(L32:N32)*INDEX('Calibration Multipliers'!L$4:L$7,MATCH($B32,'Calibration Multipliers'!$A$4:$A$7,0),1))</f>
        <v>163318870.92690024</v>
      </c>
      <c r="Q32" s="28">
        <f t="shared" si="3"/>
        <v>163318870.92690024</v>
      </c>
      <c r="R32" s="31">
        <f>SUMIFS(INDEX(Load,,MATCH('Summarized Source Data'!$C32,Hour,0)),Month,'Summarized Source Data'!$A32,Sector,'Summarized Source Data'!R$2,TimeOfWeek,$E32)*INDEX('Calibration Multipliers'!N$4:N$7,MATCH($B32,'Calibration Multipliers'!$A$4:$A$7,0),1)</f>
        <v>4727157.4617846357</v>
      </c>
      <c r="S32" s="31">
        <f>SUMIFS(INDEX(Load,,MATCH('Summarized Source Data'!$C32,Hour,0)),Month,'Summarized Source Data'!$A32,Sector,'Summarized Source Data'!S$2,TimeOfWeek,$E32)*INDEX('Calibration Multipliers'!O$4:O$7,MATCH($B32,'Calibration Multipliers'!$A$4:$A$7,0),1)</f>
        <v>4727157.4617846357</v>
      </c>
      <c r="T32" s="31">
        <f>SUMIFS(INDEX(Load,,MATCH('Summarized Source Data'!$C32,Hour,0)),Month,'Summarized Source Data'!$A32,Sector,'Summarized Source Data'!T$2,TimeOfWeek,$E32)*INDEX('Calibration Multipliers'!P$4:P$7,MATCH($B32,'Calibration Multipliers'!$A$4:$A$7,0),1)</f>
        <v>4727157.4617846357</v>
      </c>
      <c r="U32" s="31">
        <f>SUMIFS(INDEX(Load,,MATCH('Summarized Source Data'!$C32,Hour,0)),Month,'Summarized Source Data'!$A32,Sector,'Summarized Source Data'!U$2,TimeOfWeek,$E32)*INDEX('Calibration Multipliers'!Q$4:Q$7,MATCH($B32,'Calibration Multipliers'!$A$4:$A$7,0),1)</f>
        <v>4727157.4617846357</v>
      </c>
      <c r="V32" s="31">
        <f>SUMIFS(INDEX(Load,,MATCH('Summarized Source Data'!$C32,Hour,0)),Month,'Summarized Source Data'!$A32,Sector,'Summarized Source Data'!V$2,TimeOfWeek,$E32)*INDEX('Calibration Multipliers'!R$4:R$7,MATCH($B32,'Calibration Multipliers'!$A$4:$A$7,0),1)</f>
        <v>4727157.4617846357</v>
      </c>
      <c r="W32" s="31">
        <f>SUMIFS(INDEX(Load,,MATCH('Summarized Source Data'!$C32,Hour,0)),Month,'Summarized Source Data'!$A32,Sector,'Summarized Source Data'!W$2,TimeOfWeek,$E32)*INDEX('Calibration Multipliers'!S$4:S$7,MATCH($B32,'Calibration Multipliers'!$A$4:$A$7,0),1)</f>
        <v>4727157.4617846357</v>
      </c>
      <c r="X32" s="26">
        <f>SUMIFS(INDEX(Load,,MATCH('Summarized Source Data'!$C32,Hour,0)),Month,'Summarized Source Data'!$A32,Sector,'Summarized Source Data'!X$2,Subsector,'Summarized Source Data'!X$3,TimeOfWeek,$E32)*INDEX('Calibration Multipliers'!T$4:T$7,MATCH($B32,'Calibration Multipliers'!$A$4:$A$7,0),1)</f>
        <v>650282948.1753397</v>
      </c>
      <c r="Y32" s="28">
        <f t="shared" si="4"/>
        <v>650282948.1753397</v>
      </c>
      <c r="Z32" s="28">
        <f t="shared" si="4"/>
        <v>650282948.1753397</v>
      </c>
    </row>
    <row r="33" spans="1:26" outlineLevel="2">
      <c r="A33">
        <f t="shared" si="0"/>
        <v>2</v>
      </c>
      <c r="B33" t="str">
        <f>INDEX('Category Mapping'!$G$34:$G$45,MATCH(A33,'Category Mapping'!$A$34:$A$45,0),1)</f>
        <v>Winter</v>
      </c>
      <c r="C33" t="s">
        <v>32</v>
      </c>
      <c r="D33" s="6" t="s">
        <v>106</v>
      </c>
      <c r="E33" t="s">
        <v>15</v>
      </c>
      <c r="F33" s="26">
        <f>SUMIFS(INDEX(Load,,MATCH('Summarized Source Data'!$C33,Hour,0)),Month,'Summarized Source Data'!$A33,Sector,'Summarized Source Data'!F$2,Subsector,'Summarized Source Data'!F$3,TimeOfWeek,$E33)*INDEX('Calibration Multipliers'!B$4:B$7,MATCH($B33,'Calibration Multipliers'!$A$4:$A$7,0),1)</f>
        <v>20174440.862066261</v>
      </c>
      <c r="G33" s="26">
        <f>SUMIFS(INDEX(Load,,MATCH('Summarized Source Data'!$C33,Hour,0)),Month,'Summarized Source Data'!$A33,Sector,'Summarized Source Data'!G$2,Subsector,'Summarized Source Data'!G$3,TimeOfWeek,$E33)*INDEX('Calibration Multipliers'!C$4:C$7,MATCH($B33,'Calibration Multipliers'!$A$4:$A$7,0),1)</f>
        <v>13379.767527065498</v>
      </c>
      <c r="H33" s="26">
        <f>SUMIFS(INDEX(Load,,MATCH('Summarized Source Data'!$C33,Hour,0)),Month,'Summarized Source Data'!$A33,Sector,'Summarized Source Data'!H$2,Subsector,'Summarized Source Data'!H$3,TimeOfWeek,$E33)*INDEX('Calibration Multipliers'!D$4:D$7,MATCH($B33,'Calibration Multipliers'!$A$4:$A$7,0),1)</f>
        <v>0</v>
      </c>
      <c r="I33" s="26">
        <f>SUMIFS(INDEX(Load,,MATCH('Summarized Source Data'!$C33,Hour,0)),Month,'Summarized Source Data'!$A33,Sector,'Summarized Source Data'!I$2,Subsector,'Summarized Source Data'!I$3,TimeOfWeek,$E33)*INDEX('Calibration Multipliers'!E$4:E$7,MATCH($B33,'Calibration Multipliers'!$A$4:$A$7,0),1)</f>
        <v>23014532.051386267</v>
      </c>
      <c r="J33" s="47">
        <f t="shared" si="1"/>
        <v>54242155.366379291</v>
      </c>
      <c r="K33" s="48">
        <f>(SUMIFS(INDEX(Load,,MATCH('Summarized Source Data'!$C33,Hour,0)),Month,'Summarized Source Data'!$A33,Sector,'Summarized Source Data'!K$2,Subsector,"Total",TimeOfWeek,$E33)-SUM(F33:I33))*INDEX('Calibration Multipliers'!G$4:G$7,MATCH($B33,'Calibration Multipliers'!$A$4:$A$7,0),1)</f>
        <v>54242155.366379291</v>
      </c>
      <c r="L33" s="26">
        <f>SUMIFS(INDEX(Load,,MATCH('Summarized Source Data'!$C33,Hour,0)),Month,'Summarized Source Data'!$A33,Sector,'Summarized Source Data'!L$2,Subsector,'Summarized Source Data'!L$3,TimeOfWeek,$E33)*INDEX('Calibration Multipliers'!H$4:H$7,MATCH($B33,'Calibration Multipliers'!$A$4:$A$7,0),1)</f>
        <v>30849266.366751805</v>
      </c>
      <c r="M33" s="26">
        <f>SUMIFS(INDEX(Load,,MATCH('Summarized Source Data'!$C33,Hour,0)),Month,'Summarized Source Data'!$A33,Sector,'Summarized Source Data'!M$2,Subsector,'Summarized Source Data'!M$3,TimeOfWeek,$E33)*INDEX('Calibration Multipliers'!I$4:I$7,MATCH($B33,'Calibration Multipliers'!$A$4:$A$7,0),1)</f>
        <v>36444.246009712224</v>
      </c>
      <c r="N33" s="26">
        <f>SUMIFS(INDEX(Load,,MATCH('Summarized Source Data'!$C33,Hour,0)),Month,'Summarized Source Data'!$A33,Sector,'Summarized Source Data'!N$2,Subsector,'Summarized Source Data'!N$3,TimeOfWeek,$E33)*INDEX('Calibration Multipliers'!J$4:J$7,MATCH($B33,'Calibration Multipliers'!$A$4:$A$7,0),1)</f>
        <v>0</v>
      </c>
      <c r="O33" s="28">
        <f t="shared" si="2"/>
        <v>190445533.79631492</v>
      </c>
      <c r="P33" s="48">
        <f>(SUMIFS(INDEX(Load,,MATCH('Summarized Source Data'!$C33,Hour,0)),Month,'Summarized Source Data'!$A33,Sector,'Summarized Source Data'!P$2,Subsector,"Total",TimeOfWeek,$E33)-SUM(L33:N33)*INDEX('Calibration Multipliers'!L$4:L$7,MATCH($B33,'Calibration Multipliers'!$A$4:$A$7,0),1))</f>
        <v>190445533.79631492</v>
      </c>
      <c r="Q33" s="28">
        <f t="shared" si="3"/>
        <v>190445533.79631492</v>
      </c>
      <c r="R33" s="31">
        <f>SUMIFS(INDEX(Load,,MATCH('Summarized Source Data'!$C33,Hour,0)),Month,'Summarized Source Data'!$A33,Sector,'Summarized Source Data'!R$2,TimeOfWeek,$E33)*INDEX('Calibration Multipliers'!N$4:N$7,MATCH($B33,'Calibration Multipliers'!$A$4:$A$7,0),1)</f>
        <v>4857612.6435279977</v>
      </c>
      <c r="S33" s="31">
        <f>SUMIFS(INDEX(Load,,MATCH('Summarized Source Data'!$C33,Hour,0)),Month,'Summarized Source Data'!$A33,Sector,'Summarized Source Data'!S$2,TimeOfWeek,$E33)*INDEX('Calibration Multipliers'!O$4:O$7,MATCH($B33,'Calibration Multipliers'!$A$4:$A$7,0),1)</f>
        <v>4857612.6435279977</v>
      </c>
      <c r="T33" s="31">
        <f>SUMIFS(INDEX(Load,,MATCH('Summarized Source Data'!$C33,Hour,0)),Month,'Summarized Source Data'!$A33,Sector,'Summarized Source Data'!T$2,TimeOfWeek,$E33)*INDEX('Calibration Multipliers'!P$4:P$7,MATCH($B33,'Calibration Multipliers'!$A$4:$A$7,0),1)</f>
        <v>4857612.6435279977</v>
      </c>
      <c r="U33" s="31">
        <f>SUMIFS(INDEX(Load,,MATCH('Summarized Source Data'!$C33,Hour,0)),Month,'Summarized Source Data'!$A33,Sector,'Summarized Source Data'!U$2,TimeOfWeek,$E33)*INDEX('Calibration Multipliers'!Q$4:Q$7,MATCH($B33,'Calibration Multipliers'!$A$4:$A$7,0),1)</f>
        <v>4857612.6435279977</v>
      </c>
      <c r="V33" s="31">
        <f>SUMIFS(INDEX(Load,,MATCH('Summarized Source Data'!$C33,Hour,0)),Month,'Summarized Source Data'!$A33,Sector,'Summarized Source Data'!V$2,TimeOfWeek,$E33)*INDEX('Calibration Multipliers'!R$4:R$7,MATCH($B33,'Calibration Multipliers'!$A$4:$A$7,0),1)</f>
        <v>4857612.6435279977</v>
      </c>
      <c r="W33" s="31">
        <f>SUMIFS(INDEX(Load,,MATCH('Summarized Source Data'!$C33,Hour,0)),Month,'Summarized Source Data'!$A33,Sector,'Summarized Source Data'!W$2,TimeOfWeek,$E33)*INDEX('Calibration Multipliers'!S$4:S$7,MATCH($B33,'Calibration Multipliers'!$A$4:$A$7,0),1)</f>
        <v>4857612.6435279977</v>
      </c>
      <c r="X33" s="26">
        <f>SUMIFS(INDEX(Load,,MATCH('Summarized Source Data'!$C33,Hour,0)),Month,'Summarized Source Data'!$A33,Sector,'Summarized Source Data'!X$2,Subsector,'Summarized Source Data'!X$3,TimeOfWeek,$E33)*INDEX('Calibration Multipliers'!T$4:T$7,MATCH($B33,'Calibration Multipliers'!$A$4:$A$7,0),1)</f>
        <v>655179657.12244308</v>
      </c>
      <c r="Y33" s="28">
        <f t="shared" si="4"/>
        <v>655179657.12244308</v>
      </c>
      <c r="Z33" s="28">
        <f t="shared" si="4"/>
        <v>655179657.12244308</v>
      </c>
    </row>
    <row r="34" spans="1:26" outlineLevel="2">
      <c r="A34">
        <f t="shared" si="0"/>
        <v>2</v>
      </c>
      <c r="B34" t="str">
        <f>INDEX('Category Mapping'!$G$34:$G$45,MATCH(A34,'Category Mapping'!$A$34:$A$45,0),1)</f>
        <v>Winter</v>
      </c>
      <c r="C34" t="s">
        <v>33</v>
      </c>
      <c r="D34" s="6" t="s">
        <v>107</v>
      </c>
      <c r="E34" t="s">
        <v>15</v>
      </c>
      <c r="F34" s="26">
        <f>SUMIFS(INDEX(Load,,MATCH('Summarized Source Data'!$C34,Hour,0)),Month,'Summarized Source Data'!$A34,Sector,'Summarized Source Data'!F$2,Subsector,'Summarized Source Data'!F$3,TimeOfWeek,$E34)*INDEX('Calibration Multipliers'!B$4:B$7,MATCH($B34,'Calibration Multipliers'!$A$4:$A$7,0),1)</f>
        <v>21251716.830429021</v>
      </c>
      <c r="G34" s="26">
        <f>SUMIFS(INDEX(Load,,MATCH('Summarized Source Data'!$C34,Hour,0)),Month,'Summarized Source Data'!$A34,Sector,'Summarized Source Data'!G$2,Subsector,'Summarized Source Data'!G$3,TimeOfWeek,$E34)*INDEX('Calibration Multipliers'!C$4:C$7,MATCH($B34,'Calibration Multipliers'!$A$4:$A$7,0),1)</f>
        <v>10930.433711724347</v>
      </c>
      <c r="H34" s="26">
        <f>SUMIFS(INDEX(Load,,MATCH('Summarized Source Data'!$C34,Hour,0)),Month,'Summarized Source Data'!$A34,Sector,'Summarized Source Data'!H$2,Subsector,'Summarized Source Data'!H$3,TimeOfWeek,$E34)*INDEX('Calibration Multipliers'!D$4:D$7,MATCH($B34,'Calibration Multipliers'!$A$4:$A$7,0),1)</f>
        <v>0</v>
      </c>
      <c r="I34" s="26">
        <f>SUMIFS(INDEX(Load,,MATCH('Summarized Source Data'!$C34,Hour,0)),Month,'Summarized Source Data'!$A34,Sector,'Summarized Source Data'!I$2,Subsector,'Summarized Source Data'!I$3,TimeOfWeek,$E34)*INDEX('Calibration Multipliers'!E$4:E$7,MATCH($B34,'Calibration Multipliers'!$A$4:$A$7,0),1)</f>
        <v>33591423.377129748</v>
      </c>
      <c r="J34" s="47">
        <f t="shared" si="1"/>
        <v>86171147.035309196</v>
      </c>
      <c r="K34" s="48">
        <f>(SUMIFS(INDEX(Load,,MATCH('Summarized Source Data'!$C34,Hour,0)),Month,'Summarized Source Data'!$A34,Sector,'Summarized Source Data'!K$2,Subsector,"Total",TimeOfWeek,$E34)-SUM(F34:I34))*INDEX('Calibration Multipliers'!G$4:G$7,MATCH($B34,'Calibration Multipliers'!$A$4:$A$7,0),1)</f>
        <v>86171147.035309196</v>
      </c>
      <c r="L34" s="26">
        <f>SUMIFS(INDEX(Load,,MATCH('Summarized Source Data'!$C34,Hour,0)),Month,'Summarized Source Data'!$A34,Sector,'Summarized Source Data'!L$2,Subsector,'Summarized Source Data'!L$3,TimeOfWeek,$E34)*INDEX('Calibration Multipliers'!H$4:H$7,MATCH($B34,'Calibration Multipliers'!$A$4:$A$7,0),1)</f>
        <v>46616669.17642495</v>
      </c>
      <c r="M34" s="26">
        <f>SUMIFS(INDEX(Load,,MATCH('Summarized Source Data'!$C34,Hour,0)),Month,'Summarized Source Data'!$A34,Sector,'Summarized Source Data'!M$2,Subsector,'Summarized Source Data'!M$3,TimeOfWeek,$E34)*INDEX('Calibration Multipliers'!I$4:I$7,MATCH($B34,'Calibration Multipliers'!$A$4:$A$7,0),1)</f>
        <v>40395.890130024716</v>
      </c>
      <c r="N34" s="26">
        <f>SUMIFS(INDEX(Load,,MATCH('Summarized Source Data'!$C34,Hour,0)),Month,'Summarized Source Data'!$A34,Sector,'Summarized Source Data'!N$2,Subsector,'Summarized Source Data'!N$3,TimeOfWeek,$E34)*INDEX('Calibration Multipliers'!J$4:J$7,MATCH($B34,'Calibration Multipliers'!$A$4:$A$7,0),1)</f>
        <v>0</v>
      </c>
      <c r="O34" s="28">
        <f t="shared" si="2"/>
        <v>287298485.1259011</v>
      </c>
      <c r="P34" s="48">
        <f>(SUMIFS(INDEX(Load,,MATCH('Summarized Source Data'!$C34,Hour,0)),Month,'Summarized Source Data'!$A34,Sector,'Summarized Source Data'!P$2,Subsector,"Total",TimeOfWeek,$E34)-SUM(L34:N34)*INDEX('Calibration Multipliers'!L$4:L$7,MATCH($B34,'Calibration Multipliers'!$A$4:$A$7,0),1))</f>
        <v>287298485.1259011</v>
      </c>
      <c r="Q34" s="28">
        <f t="shared" si="3"/>
        <v>287298485.1259011</v>
      </c>
      <c r="R34" s="31">
        <f>SUMIFS(INDEX(Load,,MATCH('Summarized Source Data'!$C34,Hour,0)),Month,'Summarized Source Data'!$A34,Sector,'Summarized Source Data'!R$2,TimeOfWeek,$E34)*INDEX('Calibration Multipliers'!N$4:N$7,MATCH($B34,'Calibration Multipliers'!$A$4:$A$7,0),1)</f>
        <v>7285286.3565125316</v>
      </c>
      <c r="S34" s="31">
        <f>SUMIFS(INDEX(Load,,MATCH('Summarized Source Data'!$C34,Hour,0)),Month,'Summarized Source Data'!$A34,Sector,'Summarized Source Data'!S$2,TimeOfWeek,$E34)*INDEX('Calibration Multipliers'!O$4:O$7,MATCH($B34,'Calibration Multipliers'!$A$4:$A$7,0),1)</f>
        <v>7285286.3565125316</v>
      </c>
      <c r="T34" s="31">
        <f>SUMIFS(INDEX(Load,,MATCH('Summarized Source Data'!$C34,Hour,0)),Month,'Summarized Source Data'!$A34,Sector,'Summarized Source Data'!T$2,TimeOfWeek,$E34)*INDEX('Calibration Multipliers'!P$4:P$7,MATCH($B34,'Calibration Multipliers'!$A$4:$A$7,0),1)</f>
        <v>7285286.3565125316</v>
      </c>
      <c r="U34" s="31">
        <f>SUMIFS(INDEX(Load,,MATCH('Summarized Source Data'!$C34,Hour,0)),Month,'Summarized Source Data'!$A34,Sector,'Summarized Source Data'!U$2,TimeOfWeek,$E34)*INDEX('Calibration Multipliers'!Q$4:Q$7,MATCH($B34,'Calibration Multipliers'!$A$4:$A$7,0),1)</f>
        <v>7285286.3565125316</v>
      </c>
      <c r="V34" s="31">
        <f>SUMIFS(INDEX(Load,,MATCH('Summarized Source Data'!$C34,Hour,0)),Month,'Summarized Source Data'!$A34,Sector,'Summarized Source Data'!V$2,TimeOfWeek,$E34)*INDEX('Calibration Multipliers'!R$4:R$7,MATCH($B34,'Calibration Multipliers'!$A$4:$A$7,0),1)</f>
        <v>7285286.3565125316</v>
      </c>
      <c r="W34" s="31">
        <f>SUMIFS(INDEX(Load,,MATCH('Summarized Source Data'!$C34,Hour,0)),Month,'Summarized Source Data'!$A34,Sector,'Summarized Source Data'!W$2,TimeOfWeek,$E34)*INDEX('Calibration Multipliers'!S$4:S$7,MATCH($B34,'Calibration Multipliers'!$A$4:$A$7,0),1)</f>
        <v>7285286.3565125316</v>
      </c>
      <c r="X34" s="26">
        <f>SUMIFS(INDEX(Load,,MATCH('Summarized Source Data'!$C34,Hour,0)),Month,'Summarized Source Data'!$A34,Sector,'Summarized Source Data'!X$2,Subsector,'Summarized Source Data'!X$3,TimeOfWeek,$E34)*INDEX('Calibration Multipliers'!T$4:T$7,MATCH($B34,'Calibration Multipliers'!$A$4:$A$7,0),1)</f>
        <v>663014391.43780863</v>
      </c>
      <c r="Y34" s="28">
        <f t="shared" si="4"/>
        <v>663014391.43780863</v>
      </c>
      <c r="Z34" s="28">
        <f t="shared" si="4"/>
        <v>663014391.43780863</v>
      </c>
    </row>
    <row r="35" spans="1:26" outlineLevel="2">
      <c r="A35">
        <f t="shared" si="0"/>
        <v>2</v>
      </c>
      <c r="B35" t="str">
        <f>INDEX('Category Mapping'!$G$34:$G$45,MATCH(A35,'Category Mapping'!$A$34:$A$45,0),1)</f>
        <v>Winter</v>
      </c>
      <c r="C35" t="s">
        <v>34</v>
      </c>
      <c r="D35" s="6" t="s">
        <v>108</v>
      </c>
      <c r="E35" t="s">
        <v>15</v>
      </c>
      <c r="F35" s="26">
        <f>SUMIFS(INDEX(Load,,MATCH('Summarized Source Data'!$C35,Hour,0)),Month,'Summarized Source Data'!$A35,Sector,'Summarized Source Data'!F$2,Subsector,'Summarized Source Data'!F$3,TimeOfWeek,$E35)*INDEX('Calibration Multipliers'!B$4:B$7,MATCH($B35,'Calibration Multipliers'!$A$4:$A$7,0),1)</f>
        <v>20664111.756776609</v>
      </c>
      <c r="G35" s="26">
        <f>SUMIFS(INDEX(Load,,MATCH('Summarized Source Data'!$C35,Hour,0)),Month,'Summarized Source Data'!$A35,Sector,'Summarized Source Data'!G$2,Subsector,'Summarized Source Data'!G$3,TimeOfWeek,$E35)*INDEX('Calibration Multipliers'!C$4:C$7,MATCH($B35,'Calibration Multipliers'!$A$4:$A$7,0),1)</f>
        <v>8202.9668281877184</v>
      </c>
      <c r="H35" s="26">
        <f>SUMIFS(INDEX(Load,,MATCH('Summarized Source Data'!$C35,Hour,0)),Month,'Summarized Source Data'!$A35,Sector,'Summarized Source Data'!H$2,Subsector,'Summarized Source Data'!H$3,TimeOfWeek,$E35)*INDEX('Calibration Multipliers'!D$4:D$7,MATCH($B35,'Calibration Multipliers'!$A$4:$A$7,0),1)</f>
        <v>0</v>
      </c>
      <c r="I35" s="26">
        <f>SUMIFS(INDEX(Load,,MATCH('Summarized Source Data'!$C35,Hour,0)),Month,'Summarized Source Data'!$A35,Sector,'Summarized Source Data'!I$2,Subsector,'Summarized Source Data'!I$3,TimeOfWeek,$E35)*INDEX('Calibration Multipliers'!E$4:E$7,MATCH($B35,'Calibration Multipliers'!$A$4:$A$7,0),1)</f>
        <v>16550876.241209699</v>
      </c>
      <c r="J35" s="47">
        <f t="shared" si="1"/>
        <v>109678077.44828936</v>
      </c>
      <c r="K35" s="48">
        <f>(SUMIFS(INDEX(Load,,MATCH('Summarized Source Data'!$C35,Hour,0)),Month,'Summarized Source Data'!$A35,Sector,'Summarized Source Data'!K$2,Subsector,"Total",TimeOfWeek,$E35)-SUM(F35:I35))*INDEX('Calibration Multipliers'!G$4:G$7,MATCH($B35,'Calibration Multipliers'!$A$4:$A$7,0),1)</f>
        <v>109678077.44828936</v>
      </c>
      <c r="L35" s="26">
        <f>SUMIFS(INDEX(Load,,MATCH('Summarized Source Data'!$C35,Hour,0)),Month,'Summarized Source Data'!$A35,Sector,'Summarized Source Data'!L$2,Subsector,'Summarized Source Data'!L$3,TimeOfWeek,$E35)*INDEX('Calibration Multipliers'!H$4:H$7,MATCH($B35,'Calibration Multipliers'!$A$4:$A$7,0),1)</f>
        <v>99892862.520910606</v>
      </c>
      <c r="M35" s="26">
        <f>SUMIFS(INDEX(Load,,MATCH('Summarized Source Data'!$C35,Hour,0)),Month,'Summarized Source Data'!$A35,Sector,'Summarized Source Data'!M$2,Subsector,'Summarized Source Data'!M$3,TimeOfWeek,$E35)*INDEX('Calibration Multipliers'!I$4:I$7,MATCH($B35,'Calibration Multipliers'!$A$4:$A$7,0),1)</f>
        <v>48190.471432024002</v>
      </c>
      <c r="N35" s="26">
        <f>SUMIFS(INDEX(Load,,MATCH('Summarized Source Data'!$C35,Hour,0)),Month,'Summarized Source Data'!$A35,Sector,'Summarized Source Data'!N$2,Subsector,'Summarized Source Data'!N$3,TimeOfWeek,$E35)*INDEX('Calibration Multipliers'!J$4:J$7,MATCH($B35,'Calibration Multipliers'!$A$4:$A$7,0),1)</f>
        <v>0</v>
      </c>
      <c r="O35" s="28">
        <f t="shared" si="2"/>
        <v>394626550.66510695</v>
      </c>
      <c r="P35" s="48">
        <f>(SUMIFS(INDEX(Load,,MATCH('Summarized Source Data'!$C35,Hour,0)),Month,'Summarized Source Data'!$A35,Sector,'Summarized Source Data'!P$2,Subsector,"Total",TimeOfWeek,$E35)-SUM(L35:N35)*INDEX('Calibration Multipliers'!L$4:L$7,MATCH($B35,'Calibration Multipliers'!$A$4:$A$7,0),1))</f>
        <v>394626550.66510695</v>
      </c>
      <c r="Q35" s="28">
        <f t="shared" si="3"/>
        <v>394626550.66510695</v>
      </c>
      <c r="R35" s="31">
        <f>SUMIFS(INDEX(Load,,MATCH('Summarized Source Data'!$C35,Hour,0)),Month,'Summarized Source Data'!$A35,Sector,'Summarized Source Data'!R$2,TimeOfWeek,$E35)*INDEX('Calibration Multipliers'!N$4:N$7,MATCH($B35,'Calibration Multipliers'!$A$4:$A$7,0),1)</f>
        <v>15277731.9149628</v>
      </c>
      <c r="S35" s="31">
        <f>SUMIFS(INDEX(Load,,MATCH('Summarized Source Data'!$C35,Hour,0)),Month,'Summarized Source Data'!$A35,Sector,'Summarized Source Data'!S$2,TimeOfWeek,$E35)*INDEX('Calibration Multipliers'!O$4:O$7,MATCH($B35,'Calibration Multipliers'!$A$4:$A$7,0),1)</f>
        <v>15277731.9149628</v>
      </c>
      <c r="T35" s="31">
        <f>SUMIFS(INDEX(Load,,MATCH('Summarized Source Data'!$C35,Hour,0)),Month,'Summarized Source Data'!$A35,Sector,'Summarized Source Data'!T$2,TimeOfWeek,$E35)*INDEX('Calibration Multipliers'!P$4:P$7,MATCH($B35,'Calibration Multipliers'!$A$4:$A$7,0),1)</f>
        <v>15277731.9149628</v>
      </c>
      <c r="U35" s="31">
        <f>SUMIFS(INDEX(Load,,MATCH('Summarized Source Data'!$C35,Hour,0)),Month,'Summarized Source Data'!$A35,Sector,'Summarized Source Data'!U$2,TimeOfWeek,$E35)*INDEX('Calibration Multipliers'!Q$4:Q$7,MATCH($B35,'Calibration Multipliers'!$A$4:$A$7,0),1)</f>
        <v>15277731.9149628</v>
      </c>
      <c r="V35" s="31">
        <f>SUMIFS(INDEX(Load,,MATCH('Summarized Source Data'!$C35,Hour,0)),Month,'Summarized Source Data'!$A35,Sector,'Summarized Source Data'!V$2,TimeOfWeek,$E35)*INDEX('Calibration Multipliers'!R$4:R$7,MATCH($B35,'Calibration Multipliers'!$A$4:$A$7,0),1)</f>
        <v>15277731.9149628</v>
      </c>
      <c r="W35" s="31">
        <f>SUMIFS(INDEX(Load,,MATCH('Summarized Source Data'!$C35,Hour,0)),Month,'Summarized Source Data'!$A35,Sector,'Summarized Source Data'!W$2,TimeOfWeek,$E35)*INDEX('Calibration Multipliers'!S$4:S$7,MATCH($B35,'Calibration Multipliers'!$A$4:$A$7,0),1)</f>
        <v>15277731.9149628</v>
      </c>
      <c r="X35" s="26">
        <f>SUMIFS(INDEX(Load,,MATCH('Summarized Source Data'!$C35,Hour,0)),Month,'Summarized Source Data'!$A35,Sector,'Summarized Source Data'!X$2,Subsector,'Summarized Source Data'!X$3,TimeOfWeek,$E35)*INDEX('Calibration Multipliers'!T$4:T$7,MATCH($B35,'Calibration Multipliers'!$A$4:$A$7,0),1)</f>
        <v>668890442.17433286</v>
      </c>
      <c r="Y35" s="28">
        <f t="shared" si="4"/>
        <v>668890442.17433286</v>
      </c>
      <c r="Z35" s="28">
        <f t="shared" si="4"/>
        <v>668890442.17433286</v>
      </c>
    </row>
    <row r="36" spans="1:26" outlineLevel="2">
      <c r="A36">
        <f t="shared" si="0"/>
        <v>2</v>
      </c>
      <c r="B36" t="str">
        <f>INDEX('Category Mapping'!$G$34:$G$45,MATCH(A36,'Category Mapping'!$A$34:$A$45,0),1)</f>
        <v>Winter</v>
      </c>
      <c r="C36" t="s">
        <v>35</v>
      </c>
      <c r="D36" s="6" t="s">
        <v>109</v>
      </c>
      <c r="E36" t="s">
        <v>15</v>
      </c>
      <c r="F36" s="26">
        <f>SUMIFS(INDEX(Load,,MATCH('Summarized Source Data'!$C36,Hour,0)),Month,'Summarized Source Data'!$A36,Sector,'Summarized Source Data'!F$2,Subsector,'Summarized Source Data'!F$3,TimeOfWeek,$E36)*INDEX('Calibration Multipliers'!B$4:B$7,MATCH($B36,'Calibration Multipliers'!$A$4:$A$7,0),1)</f>
        <v>19684769.967355914</v>
      </c>
      <c r="G36" s="26">
        <f>SUMIFS(INDEX(Load,,MATCH('Summarized Source Data'!$C36,Hour,0)),Month,'Summarized Source Data'!$A36,Sector,'Summarized Source Data'!G$2,Subsector,'Summarized Source Data'!G$3,TimeOfWeek,$E36)*INDEX('Calibration Multipliers'!C$4:C$7,MATCH($B36,'Calibration Multipliers'!$A$4:$A$7,0),1)</f>
        <v>6629.1645725886656</v>
      </c>
      <c r="H36" s="26">
        <f>SUMIFS(INDEX(Load,,MATCH('Summarized Source Data'!$C36,Hour,0)),Month,'Summarized Source Data'!$A36,Sector,'Summarized Source Data'!H$2,Subsector,'Summarized Source Data'!H$3,TimeOfWeek,$E36)*INDEX('Calibration Multipliers'!D$4:D$7,MATCH($B36,'Calibration Multipliers'!$A$4:$A$7,0),1)</f>
        <v>0</v>
      </c>
      <c r="I36" s="26">
        <f>SUMIFS(INDEX(Load,,MATCH('Summarized Source Data'!$C36,Hour,0)),Month,'Summarized Source Data'!$A36,Sector,'Summarized Source Data'!I$2,Subsector,'Summarized Source Data'!I$3,TimeOfWeek,$E36)*INDEX('Calibration Multipliers'!E$4:E$7,MATCH($B36,'Calibration Multipliers'!$A$4:$A$7,0),1)</f>
        <v>10185154.6099752</v>
      </c>
      <c r="J36" s="47">
        <f t="shared" si="1"/>
        <v>110169322.14525528</v>
      </c>
      <c r="K36" s="48">
        <f>(SUMIFS(INDEX(Load,,MATCH('Summarized Source Data'!$C36,Hour,0)),Month,'Summarized Source Data'!$A36,Sector,'Summarized Source Data'!K$2,Subsector,"Total",TimeOfWeek,$E36)-SUM(F36:I36))*INDEX('Calibration Multipliers'!G$4:G$7,MATCH($B36,'Calibration Multipliers'!$A$4:$A$7,0),1)</f>
        <v>110169322.14525528</v>
      </c>
      <c r="L36" s="26">
        <f>SUMIFS(INDEX(Load,,MATCH('Summarized Source Data'!$C36,Hour,0)),Month,'Summarized Source Data'!$A36,Sector,'Summarized Source Data'!L$2,Subsector,'Summarized Source Data'!L$3,TimeOfWeek,$E36)*INDEX('Calibration Multipliers'!H$4:H$7,MATCH($B36,'Calibration Multipliers'!$A$4:$A$7,0),1)</f>
        <v>103810229.67859338</v>
      </c>
      <c r="M36" s="26">
        <f>SUMIFS(INDEX(Load,,MATCH('Summarized Source Data'!$C36,Hour,0)),Month,'Summarized Source Data'!$A36,Sector,'Summarized Source Data'!M$2,Subsector,'Summarized Source Data'!M$3,TimeOfWeek,$E36)*INDEX('Calibration Multipliers'!I$4:I$7,MATCH($B36,'Calibration Multipliers'!$A$4:$A$7,0),1)</f>
        <v>59648.770368246107</v>
      </c>
      <c r="N36" s="26">
        <f>SUMIFS(INDEX(Load,,MATCH('Summarized Source Data'!$C36,Hour,0)),Month,'Summarized Source Data'!$A36,Sector,'Summarized Source Data'!N$2,Subsector,'Summarized Source Data'!N$3,TimeOfWeek,$E36)*INDEX('Calibration Multipliers'!J$4:J$7,MATCH($B36,'Calibration Multipliers'!$A$4:$A$7,0),1)</f>
        <v>0</v>
      </c>
      <c r="O36" s="28">
        <f t="shared" si="2"/>
        <v>489611245.93997788</v>
      </c>
      <c r="P36" s="48">
        <f>(SUMIFS(INDEX(Load,,MATCH('Summarized Source Data'!$C36,Hour,0)),Month,'Summarized Source Data'!$A36,Sector,'Summarized Source Data'!P$2,Subsector,"Total",TimeOfWeek,$E36)-SUM(L36:N36)*INDEX('Calibration Multipliers'!L$4:L$7,MATCH($B36,'Calibration Multipliers'!$A$4:$A$7,0),1))</f>
        <v>489611245.93997788</v>
      </c>
      <c r="Q36" s="28">
        <f t="shared" si="3"/>
        <v>489611245.93997788</v>
      </c>
      <c r="R36" s="31">
        <f>SUMIFS(INDEX(Load,,MATCH('Summarized Source Data'!$C36,Hour,0)),Month,'Summarized Source Data'!$A36,Sector,'Summarized Source Data'!R$2,TimeOfWeek,$E36)*INDEX('Calibration Multipliers'!N$4:N$7,MATCH($B36,'Calibration Multipliers'!$A$4:$A$7,0),1)</f>
        <v>16648810.420151768</v>
      </c>
      <c r="S36" s="31">
        <f>SUMIFS(INDEX(Load,,MATCH('Summarized Source Data'!$C36,Hour,0)),Month,'Summarized Source Data'!$A36,Sector,'Summarized Source Data'!S$2,TimeOfWeek,$E36)*INDEX('Calibration Multipliers'!O$4:O$7,MATCH($B36,'Calibration Multipliers'!$A$4:$A$7,0),1)</f>
        <v>16648810.420151768</v>
      </c>
      <c r="T36" s="31">
        <f>SUMIFS(INDEX(Load,,MATCH('Summarized Source Data'!$C36,Hour,0)),Month,'Summarized Source Data'!$A36,Sector,'Summarized Source Data'!T$2,TimeOfWeek,$E36)*INDEX('Calibration Multipliers'!P$4:P$7,MATCH($B36,'Calibration Multipliers'!$A$4:$A$7,0),1)</f>
        <v>16648810.420151768</v>
      </c>
      <c r="U36" s="31">
        <f>SUMIFS(INDEX(Load,,MATCH('Summarized Source Data'!$C36,Hour,0)),Month,'Summarized Source Data'!$A36,Sector,'Summarized Source Data'!U$2,TimeOfWeek,$E36)*INDEX('Calibration Multipliers'!Q$4:Q$7,MATCH($B36,'Calibration Multipliers'!$A$4:$A$7,0),1)</f>
        <v>16648810.420151768</v>
      </c>
      <c r="V36" s="31">
        <f>SUMIFS(INDEX(Load,,MATCH('Summarized Source Data'!$C36,Hour,0)),Month,'Summarized Source Data'!$A36,Sector,'Summarized Source Data'!V$2,TimeOfWeek,$E36)*INDEX('Calibration Multipliers'!R$4:R$7,MATCH($B36,'Calibration Multipliers'!$A$4:$A$7,0),1)</f>
        <v>16648810.420151768</v>
      </c>
      <c r="W36" s="31">
        <f>SUMIFS(INDEX(Load,,MATCH('Summarized Source Data'!$C36,Hour,0)),Month,'Summarized Source Data'!$A36,Sector,'Summarized Source Data'!W$2,TimeOfWeek,$E36)*INDEX('Calibration Multipliers'!S$4:S$7,MATCH($B36,'Calibration Multipliers'!$A$4:$A$7,0),1)</f>
        <v>16648810.420151768</v>
      </c>
      <c r="X36" s="26">
        <f>SUMIFS(INDEX(Load,,MATCH('Summarized Source Data'!$C36,Hour,0)),Month,'Summarized Source Data'!$A36,Sector,'Summarized Source Data'!X$2,Subsector,'Summarized Source Data'!X$3,TimeOfWeek,$E36)*INDEX('Calibration Multipliers'!T$4:T$7,MATCH($B36,'Calibration Multipliers'!$A$4:$A$7,0),1)</f>
        <v>670849125.75317419</v>
      </c>
      <c r="Y36" s="28">
        <f t="shared" si="4"/>
        <v>670849125.75317419</v>
      </c>
      <c r="Z36" s="28">
        <f t="shared" si="4"/>
        <v>670849125.75317419</v>
      </c>
    </row>
    <row r="37" spans="1:26" outlineLevel="2">
      <c r="A37">
        <f t="shared" si="0"/>
        <v>2</v>
      </c>
      <c r="B37" t="str">
        <f>INDEX('Category Mapping'!$G$34:$G$45,MATCH(A37,'Category Mapping'!$A$34:$A$45,0),1)</f>
        <v>Winter</v>
      </c>
      <c r="C37" t="s">
        <v>36</v>
      </c>
      <c r="D37" s="6" t="s">
        <v>110</v>
      </c>
      <c r="E37" t="s">
        <v>15</v>
      </c>
      <c r="F37" s="26">
        <f>SUMIFS(INDEX(Load,,MATCH('Summarized Source Data'!$C37,Hour,0)),Month,'Summarized Source Data'!$A37,Sector,'Summarized Source Data'!F$2,Subsector,'Summarized Source Data'!F$3,TimeOfWeek,$E37)*INDEX('Calibration Multipliers'!B$4:B$7,MATCH($B37,'Calibration Multipliers'!$A$4:$A$7,0),1)</f>
        <v>14298390.125542108</v>
      </c>
      <c r="G37" s="26">
        <f>SUMIFS(INDEX(Load,,MATCH('Summarized Source Data'!$C37,Hour,0)),Month,'Summarized Source Data'!$A37,Sector,'Summarized Source Data'!G$2,Subsector,'Summarized Source Data'!G$3,TimeOfWeek,$E37)*INDEX('Calibration Multipliers'!C$4:C$7,MATCH($B37,'Calibration Multipliers'!$A$4:$A$7,0),1)</f>
        <v>5731.1081516898912</v>
      </c>
      <c r="H37" s="26">
        <f>SUMIFS(INDEX(Load,,MATCH('Summarized Source Data'!$C37,Hour,0)),Month,'Summarized Source Data'!$A37,Sector,'Summarized Source Data'!H$2,Subsector,'Summarized Source Data'!H$3,TimeOfWeek,$E37)*INDEX('Calibration Multipliers'!D$4:D$7,MATCH($B37,'Calibration Multipliers'!$A$4:$A$7,0),1)</f>
        <v>0</v>
      </c>
      <c r="I37" s="26">
        <f>SUMIFS(INDEX(Load,,MATCH('Summarized Source Data'!$C37,Hour,0)),Month,'Summarized Source Data'!$A37,Sector,'Summarized Source Data'!I$2,Subsector,'Summarized Source Data'!I$3,TimeOfWeek,$E37)*INDEX('Calibration Multipliers'!E$4:E$7,MATCH($B37,'Calibration Multipliers'!$A$4:$A$7,0),1)</f>
        <v>9793417.8942069225</v>
      </c>
      <c r="J37" s="47">
        <f t="shared" si="1"/>
        <v>110072286.02273412</v>
      </c>
      <c r="K37" s="48">
        <f>(SUMIFS(INDEX(Load,,MATCH('Summarized Source Data'!$C37,Hour,0)),Month,'Summarized Source Data'!$A37,Sector,'Summarized Source Data'!K$2,Subsector,"Total",TimeOfWeek,$E37)-SUM(F37:I37))*INDEX('Calibration Multipliers'!G$4:G$7,MATCH($B37,'Calibration Multipliers'!$A$4:$A$7,0),1)</f>
        <v>110072286.02273412</v>
      </c>
      <c r="L37" s="26">
        <f>SUMIFS(INDEX(Load,,MATCH('Summarized Source Data'!$C37,Hour,0)),Month,'Summarized Source Data'!$A37,Sector,'Summarized Source Data'!L$2,Subsector,'Summarized Source Data'!L$3,TimeOfWeek,$E37)*INDEX('Calibration Multipliers'!H$4:H$7,MATCH($B37,'Calibration Multipliers'!$A$4:$A$7,0),1)</f>
        <v>73156831.669725716</v>
      </c>
      <c r="M37" s="26">
        <f>SUMIFS(INDEX(Load,,MATCH('Summarized Source Data'!$C37,Hour,0)),Month,'Summarized Source Data'!$A37,Sector,'Summarized Source Data'!M$2,Subsector,'Summarized Source Data'!M$3,TimeOfWeek,$E37)*INDEX('Calibration Multipliers'!I$4:I$7,MATCH($B37,'Calibration Multipliers'!$A$4:$A$7,0),1)</f>
        <v>66965.43287700809</v>
      </c>
      <c r="N37" s="26">
        <f>SUMIFS(INDEX(Load,,MATCH('Summarized Source Data'!$C37,Hour,0)),Month,'Summarized Source Data'!$A37,Sector,'Summarized Source Data'!N$2,Subsector,'Summarized Source Data'!N$3,TimeOfWeek,$E37)*INDEX('Calibration Multipliers'!J$4:J$7,MATCH($B37,'Calibration Multipliers'!$A$4:$A$7,0),1)</f>
        <v>0</v>
      </c>
      <c r="O37" s="28">
        <f t="shared" si="2"/>
        <v>514381276.54981267</v>
      </c>
      <c r="P37" s="48">
        <f>(SUMIFS(INDEX(Load,,MATCH('Summarized Source Data'!$C37,Hour,0)),Month,'Summarized Source Data'!$A37,Sector,'Summarized Source Data'!P$2,Subsector,"Total",TimeOfWeek,$E37)-SUM(L37:N37)*INDEX('Calibration Multipliers'!L$4:L$7,MATCH($B37,'Calibration Multipliers'!$A$4:$A$7,0),1))</f>
        <v>514381276.54981267</v>
      </c>
      <c r="Q37" s="28">
        <f t="shared" si="3"/>
        <v>514381276.54981267</v>
      </c>
      <c r="R37" s="31">
        <f>SUMIFS(INDEX(Load,,MATCH('Summarized Source Data'!$C37,Hour,0)),Month,'Summarized Source Data'!$A37,Sector,'Summarized Source Data'!R$2,TimeOfWeek,$E37)*INDEX('Calibration Multipliers'!N$4:N$7,MATCH($B37,'Calibration Multipliers'!$A$4:$A$7,0),1)</f>
        <v>14788061.020252453</v>
      </c>
      <c r="S37" s="31">
        <f>SUMIFS(INDEX(Load,,MATCH('Summarized Source Data'!$C37,Hour,0)),Month,'Summarized Source Data'!$A37,Sector,'Summarized Source Data'!S$2,TimeOfWeek,$E37)*INDEX('Calibration Multipliers'!O$4:O$7,MATCH($B37,'Calibration Multipliers'!$A$4:$A$7,0),1)</f>
        <v>14788061.020252453</v>
      </c>
      <c r="T37" s="31">
        <f>SUMIFS(INDEX(Load,,MATCH('Summarized Source Data'!$C37,Hour,0)),Month,'Summarized Source Data'!$A37,Sector,'Summarized Source Data'!T$2,TimeOfWeek,$E37)*INDEX('Calibration Multipliers'!P$4:P$7,MATCH($B37,'Calibration Multipliers'!$A$4:$A$7,0),1)</f>
        <v>14788061.020252453</v>
      </c>
      <c r="U37" s="31">
        <f>SUMIFS(INDEX(Load,,MATCH('Summarized Source Data'!$C37,Hour,0)),Month,'Summarized Source Data'!$A37,Sector,'Summarized Source Data'!U$2,TimeOfWeek,$E37)*INDEX('Calibration Multipliers'!Q$4:Q$7,MATCH($B37,'Calibration Multipliers'!$A$4:$A$7,0),1)</f>
        <v>14788061.020252453</v>
      </c>
      <c r="V37" s="31">
        <f>SUMIFS(INDEX(Load,,MATCH('Summarized Source Data'!$C37,Hour,0)),Month,'Summarized Source Data'!$A37,Sector,'Summarized Source Data'!V$2,TimeOfWeek,$E37)*INDEX('Calibration Multipliers'!R$4:R$7,MATCH($B37,'Calibration Multipliers'!$A$4:$A$7,0),1)</f>
        <v>14788061.020252453</v>
      </c>
      <c r="W37" s="31">
        <f>SUMIFS(INDEX(Load,,MATCH('Summarized Source Data'!$C37,Hour,0)),Month,'Summarized Source Data'!$A37,Sector,'Summarized Source Data'!W$2,TimeOfWeek,$E37)*INDEX('Calibration Multipliers'!S$4:S$7,MATCH($B37,'Calibration Multipliers'!$A$4:$A$7,0),1)</f>
        <v>14788061.020252453</v>
      </c>
      <c r="X37" s="26">
        <f>SUMIFS(INDEX(Load,,MATCH('Summarized Source Data'!$C37,Hour,0)),Month,'Summarized Source Data'!$A37,Sector,'Summarized Source Data'!X$2,Subsector,'Summarized Source Data'!X$3,TimeOfWeek,$E37)*INDEX('Calibration Multipliers'!T$4:T$7,MATCH($B37,'Calibration Multipliers'!$A$4:$A$7,0),1)</f>
        <v>669869783.96375346</v>
      </c>
      <c r="Y37" s="28">
        <f t="shared" si="4"/>
        <v>669869783.96375346</v>
      </c>
      <c r="Z37" s="28">
        <f t="shared" si="4"/>
        <v>669869783.96375346</v>
      </c>
    </row>
    <row r="38" spans="1:26" outlineLevel="2">
      <c r="A38">
        <f t="shared" si="0"/>
        <v>2</v>
      </c>
      <c r="B38" t="str">
        <f>INDEX('Category Mapping'!$G$34:$G$45,MATCH(A38,'Category Mapping'!$A$34:$A$45,0),1)</f>
        <v>Winter</v>
      </c>
      <c r="C38" t="s">
        <v>37</v>
      </c>
      <c r="D38" s="6" t="s">
        <v>111</v>
      </c>
      <c r="E38" t="s">
        <v>15</v>
      </c>
      <c r="F38" s="26">
        <f>SUMIFS(INDEX(Load,,MATCH('Summarized Source Data'!$C38,Hour,0)),Month,'Summarized Source Data'!$A38,Sector,'Summarized Source Data'!F$2,Subsector,'Summarized Source Data'!F$3,TimeOfWeek,$E38)*INDEX('Calibration Multipliers'!B$4:B$7,MATCH($B38,'Calibration Multipliers'!$A$4:$A$7,0),1)</f>
        <v>13514916.694005553</v>
      </c>
      <c r="G38" s="26">
        <f>SUMIFS(INDEX(Load,,MATCH('Summarized Source Data'!$C38,Hour,0)),Month,'Summarized Source Data'!$A38,Sector,'Summarized Source Data'!G$2,Subsector,'Summarized Source Data'!G$3,TimeOfWeek,$E38)*INDEX('Calibration Multipliers'!C$4:C$7,MATCH($B38,'Calibration Multipliers'!$A$4:$A$7,0),1)</f>
        <v>5662.5542264304431</v>
      </c>
      <c r="H38" s="26">
        <f>SUMIFS(INDEX(Load,,MATCH('Summarized Source Data'!$C38,Hour,0)),Month,'Summarized Source Data'!$A38,Sector,'Summarized Source Data'!H$2,Subsector,'Summarized Source Data'!H$3,TimeOfWeek,$E38)*INDEX('Calibration Multipliers'!D$4:D$7,MATCH($B38,'Calibration Multipliers'!$A$4:$A$7,0),1)</f>
        <v>0</v>
      </c>
      <c r="I38" s="26">
        <f>SUMIFS(INDEX(Load,,MATCH('Summarized Source Data'!$C38,Hour,0)),Month,'Summarized Source Data'!$A38,Sector,'Summarized Source Data'!I$2,Subsector,'Summarized Source Data'!I$3,TimeOfWeek,$E38)*INDEX('Calibration Multipliers'!E$4:E$7,MATCH($B38,'Calibration Multipliers'!$A$4:$A$7,0),1)</f>
        <v>9989286.2520910613</v>
      </c>
      <c r="J38" s="47">
        <f t="shared" si="1"/>
        <v>108701276.07147041</v>
      </c>
      <c r="K38" s="48">
        <f>(SUMIFS(INDEX(Load,,MATCH('Summarized Source Data'!$C38,Hour,0)),Month,'Summarized Source Data'!$A38,Sector,'Summarized Source Data'!K$2,Subsector,"Total",TimeOfWeek,$E38)-SUM(F38:I38))*INDEX('Calibration Multipliers'!G$4:G$7,MATCH($B38,'Calibration Multipliers'!$A$4:$A$7,0),1)</f>
        <v>108701276.07147041</v>
      </c>
      <c r="L38" s="26">
        <f>SUMIFS(INDEX(Load,,MATCH('Summarized Source Data'!$C38,Hour,0)),Month,'Summarized Source Data'!$A38,Sector,'Summarized Source Data'!L$2,Subsector,'Summarized Source Data'!L$3,TimeOfWeek,$E38)*INDEX('Calibration Multipliers'!H$4:H$7,MATCH($B38,'Calibration Multipliers'!$A$4:$A$7,0),1)</f>
        <v>60229520.049372576</v>
      </c>
      <c r="M38" s="26">
        <f>SUMIFS(INDEX(Load,,MATCH('Summarized Source Data'!$C38,Hour,0)),Month,'Summarized Source Data'!$A38,Sector,'Summarized Source Data'!M$2,Subsector,'Summarized Source Data'!M$3,TimeOfWeek,$E38)*INDEX('Calibration Multipliers'!I$4:I$7,MATCH($B38,'Calibration Multipliers'!$A$4:$A$7,0),1)</f>
        <v>70767.237703539227</v>
      </c>
      <c r="N38" s="26">
        <f>SUMIFS(INDEX(Load,,MATCH('Summarized Source Data'!$C38,Hour,0)),Month,'Summarized Source Data'!$A38,Sector,'Summarized Source Data'!N$2,Subsector,'Summarized Source Data'!N$3,TimeOfWeek,$E38)*INDEX('Calibration Multipliers'!J$4:J$7,MATCH($B38,'Calibration Multipliers'!$A$4:$A$7,0),1)</f>
        <v>0</v>
      </c>
      <c r="O38" s="28">
        <f t="shared" si="2"/>
        <v>511635317.73460817</v>
      </c>
      <c r="P38" s="48">
        <f>(SUMIFS(INDEX(Load,,MATCH('Summarized Source Data'!$C38,Hour,0)),Month,'Summarized Source Data'!$A38,Sector,'Summarized Source Data'!P$2,Subsector,"Total",TimeOfWeek,$E38)-SUM(L38:N38)*INDEX('Calibration Multipliers'!L$4:L$7,MATCH($B38,'Calibration Multipliers'!$A$4:$A$7,0),1))</f>
        <v>511635317.73460817</v>
      </c>
      <c r="Q38" s="28">
        <f t="shared" si="3"/>
        <v>511635317.73460817</v>
      </c>
      <c r="R38" s="31">
        <f>SUMIFS(INDEX(Load,,MATCH('Summarized Source Data'!$C38,Hour,0)),Month,'Summarized Source Data'!$A38,Sector,'Summarized Source Data'!R$2,TimeOfWeek,$E38)*INDEX('Calibration Multipliers'!N$4:N$7,MATCH($B38,'Calibration Multipliers'!$A$4:$A$7,0),1)</f>
        <v>11850035.651990376</v>
      </c>
      <c r="S38" s="31">
        <f>SUMIFS(INDEX(Load,,MATCH('Summarized Source Data'!$C38,Hour,0)),Month,'Summarized Source Data'!$A38,Sector,'Summarized Source Data'!S$2,TimeOfWeek,$E38)*INDEX('Calibration Multipliers'!O$4:O$7,MATCH($B38,'Calibration Multipliers'!$A$4:$A$7,0),1)</f>
        <v>11850035.651990376</v>
      </c>
      <c r="T38" s="31">
        <f>SUMIFS(INDEX(Load,,MATCH('Summarized Source Data'!$C38,Hour,0)),Month,'Summarized Source Data'!$A38,Sector,'Summarized Source Data'!T$2,TimeOfWeek,$E38)*INDEX('Calibration Multipliers'!P$4:P$7,MATCH($B38,'Calibration Multipliers'!$A$4:$A$7,0),1)</f>
        <v>11850035.651990376</v>
      </c>
      <c r="U38" s="31">
        <f>SUMIFS(INDEX(Load,,MATCH('Summarized Source Data'!$C38,Hour,0)),Month,'Summarized Source Data'!$A38,Sector,'Summarized Source Data'!U$2,TimeOfWeek,$E38)*INDEX('Calibration Multipliers'!Q$4:Q$7,MATCH($B38,'Calibration Multipliers'!$A$4:$A$7,0),1)</f>
        <v>11850035.651990376</v>
      </c>
      <c r="V38" s="31">
        <f>SUMIFS(INDEX(Load,,MATCH('Summarized Source Data'!$C38,Hour,0)),Month,'Summarized Source Data'!$A38,Sector,'Summarized Source Data'!V$2,TimeOfWeek,$E38)*INDEX('Calibration Multipliers'!R$4:R$7,MATCH($B38,'Calibration Multipliers'!$A$4:$A$7,0),1)</f>
        <v>11850035.651990376</v>
      </c>
      <c r="W38" s="31">
        <f>SUMIFS(INDEX(Load,,MATCH('Summarized Source Data'!$C38,Hour,0)),Month,'Summarized Source Data'!$A38,Sector,'Summarized Source Data'!W$2,TimeOfWeek,$E38)*INDEX('Calibration Multipliers'!S$4:S$7,MATCH($B38,'Calibration Multipliers'!$A$4:$A$7,0),1)</f>
        <v>11850035.651990376</v>
      </c>
      <c r="X38" s="26">
        <f>SUMIFS(INDEX(Load,,MATCH('Summarized Source Data'!$C38,Hour,0)),Month,'Summarized Source Data'!$A38,Sector,'Summarized Source Data'!X$2,Subsector,'Summarized Source Data'!X$3,TimeOfWeek,$E38)*INDEX('Calibration Multipliers'!T$4:T$7,MATCH($B38,'Calibration Multipliers'!$A$4:$A$7,0),1)</f>
        <v>666931758.59549141</v>
      </c>
      <c r="Y38" s="28">
        <f t="shared" si="4"/>
        <v>666931758.59549141</v>
      </c>
      <c r="Z38" s="28">
        <f t="shared" si="4"/>
        <v>666931758.59549141</v>
      </c>
    </row>
    <row r="39" spans="1:26" outlineLevel="2">
      <c r="A39">
        <f t="shared" si="0"/>
        <v>2</v>
      </c>
      <c r="B39" t="str">
        <f>INDEX('Category Mapping'!$G$34:$G$45,MATCH(A39,'Category Mapping'!$A$34:$A$45,0),1)</f>
        <v>Winter</v>
      </c>
      <c r="C39" t="s">
        <v>38</v>
      </c>
      <c r="D39" s="6" t="s">
        <v>112</v>
      </c>
      <c r="E39" t="s">
        <v>15</v>
      </c>
      <c r="F39" s="26">
        <f>SUMIFS(INDEX(Load,,MATCH('Summarized Source Data'!$C39,Hour,0)),Month,'Summarized Source Data'!$A39,Sector,'Summarized Source Data'!F$2,Subsector,'Summarized Source Data'!F$3,TimeOfWeek,$E39)*INDEX('Calibration Multipliers'!B$4:B$7,MATCH($B39,'Calibration Multipliers'!$A$4:$A$7,0),1)</f>
        <v>13416982.515063483</v>
      </c>
      <c r="G39" s="26">
        <f>SUMIFS(INDEX(Load,,MATCH('Summarized Source Data'!$C39,Hour,0)),Month,'Summarized Source Data'!$A39,Sector,'Summarized Source Data'!G$2,Subsector,'Summarized Source Data'!G$3,TimeOfWeek,$E39)*INDEX('Calibration Multipliers'!C$4:C$7,MATCH($B39,'Calibration Multipliers'!$A$4:$A$7,0),1)</f>
        <v>6333.4033521836172</v>
      </c>
      <c r="H39" s="26">
        <f>SUMIFS(INDEX(Load,,MATCH('Summarized Source Data'!$C39,Hour,0)),Month,'Summarized Source Data'!$A39,Sector,'Summarized Source Data'!H$2,Subsector,'Summarized Source Data'!H$3,TimeOfWeek,$E39)*INDEX('Calibration Multipliers'!D$4:D$7,MATCH($B39,'Calibration Multipliers'!$A$4:$A$7,0),1)</f>
        <v>0</v>
      </c>
      <c r="I39" s="26">
        <f>SUMIFS(INDEX(Load,,MATCH('Summarized Source Data'!$C39,Hour,0)),Month,'Summarized Source Data'!$A39,Sector,'Summarized Source Data'!I$2,Subsector,'Summarized Source Data'!I$3,TimeOfWeek,$E39)*INDEX('Calibration Multipliers'!E$4:E$7,MATCH($B39,'Calibration Multipliers'!$A$4:$A$7,0),1)</f>
        <v>10968628.041511754</v>
      </c>
      <c r="J39" s="47">
        <f t="shared" si="1"/>
        <v>108798539.40128672</v>
      </c>
      <c r="K39" s="48">
        <f>(SUMIFS(INDEX(Load,,MATCH('Summarized Source Data'!$C39,Hour,0)),Month,'Summarized Source Data'!$A39,Sector,'Summarized Source Data'!K$2,Subsector,"Total",TimeOfWeek,$E39)-SUM(F39:I39))*INDEX('Calibration Multipliers'!G$4:G$7,MATCH($B39,'Calibration Multipliers'!$A$4:$A$7,0),1)</f>
        <v>108798539.40128672</v>
      </c>
      <c r="L39" s="26">
        <f>SUMIFS(INDEX(Load,,MATCH('Summarized Source Data'!$C39,Hour,0)),Month,'Summarized Source Data'!$A39,Sector,'Summarized Source Data'!L$2,Subsector,'Summarized Source Data'!L$3,TimeOfWeek,$E39)*INDEX('Calibration Multipliers'!H$4:H$7,MATCH($B39,'Calibration Multipliers'!$A$4:$A$7,0),1)</f>
        <v>52394785.734007038</v>
      </c>
      <c r="M39" s="26">
        <f>SUMIFS(INDEX(Load,,MATCH('Summarized Source Data'!$C39,Hour,0)),Month,'Summarized Source Data'!$A39,Sector,'Summarized Source Data'!M$2,Subsector,'Summarized Source Data'!M$3,TimeOfWeek,$E39)*INDEX('Calibration Multipliers'!I$4:I$7,MATCH($B39,'Calibration Multipliers'!$A$4:$A$7,0),1)</f>
        <v>71658.438731912058</v>
      </c>
      <c r="N39" s="26">
        <f>SUMIFS(INDEX(Load,,MATCH('Summarized Source Data'!$C39,Hour,0)),Month,'Summarized Source Data'!$A39,Sector,'Summarized Source Data'!N$2,Subsector,'Summarized Source Data'!N$3,TimeOfWeek,$E39)*INDEX('Calibration Multipliers'!J$4:J$7,MATCH($B39,'Calibration Multipliers'!$A$4:$A$7,0),1)</f>
        <v>0</v>
      </c>
      <c r="O39" s="28">
        <f t="shared" si="2"/>
        <v>509675742.95473844</v>
      </c>
      <c r="P39" s="48">
        <f>(SUMIFS(INDEX(Load,,MATCH('Summarized Source Data'!$C39,Hour,0)),Month,'Summarized Source Data'!$A39,Sector,'Summarized Source Data'!P$2,Subsector,"Total",TimeOfWeek,$E39)-SUM(L39:N39)*INDEX('Calibration Multipliers'!L$4:L$7,MATCH($B39,'Calibration Multipliers'!$A$4:$A$7,0),1))</f>
        <v>509675742.95473844</v>
      </c>
      <c r="Q39" s="28">
        <f t="shared" si="3"/>
        <v>509675742.95473844</v>
      </c>
      <c r="R39" s="31">
        <f>SUMIFS(INDEX(Load,,MATCH('Summarized Source Data'!$C39,Hour,0)),Month,'Summarized Source Data'!$A39,Sector,'Summarized Source Data'!R$2,TimeOfWeek,$E39)*INDEX('Calibration Multipliers'!N$4:N$7,MATCH($B39,'Calibration Multipliers'!$A$4:$A$7,0),1)</f>
        <v>11947969.830932446</v>
      </c>
      <c r="S39" s="31">
        <f>SUMIFS(INDEX(Load,,MATCH('Summarized Source Data'!$C39,Hour,0)),Month,'Summarized Source Data'!$A39,Sector,'Summarized Source Data'!S$2,TimeOfWeek,$E39)*INDEX('Calibration Multipliers'!O$4:O$7,MATCH($B39,'Calibration Multipliers'!$A$4:$A$7,0),1)</f>
        <v>11947969.830932446</v>
      </c>
      <c r="T39" s="31">
        <f>SUMIFS(INDEX(Load,,MATCH('Summarized Source Data'!$C39,Hour,0)),Month,'Summarized Source Data'!$A39,Sector,'Summarized Source Data'!T$2,TimeOfWeek,$E39)*INDEX('Calibration Multipliers'!P$4:P$7,MATCH($B39,'Calibration Multipliers'!$A$4:$A$7,0),1)</f>
        <v>11947969.830932446</v>
      </c>
      <c r="U39" s="31">
        <f>SUMIFS(INDEX(Load,,MATCH('Summarized Source Data'!$C39,Hour,0)),Month,'Summarized Source Data'!$A39,Sector,'Summarized Source Data'!U$2,TimeOfWeek,$E39)*INDEX('Calibration Multipliers'!Q$4:Q$7,MATCH($B39,'Calibration Multipliers'!$A$4:$A$7,0),1)</f>
        <v>11947969.830932446</v>
      </c>
      <c r="V39" s="31">
        <f>SUMIFS(INDEX(Load,,MATCH('Summarized Source Data'!$C39,Hour,0)),Month,'Summarized Source Data'!$A39,Sector,'Summarized Source Data'!V$2,TimeOfWeek,$E39)*INDEX('Calibration Multipliers'!R$4:R$7,MATCH($B39,'Calibration Multipliers'!$A$4:$A$7,0),1)</f>
        <v>11947969.830932446</v>
      </c>
      <c r="W39" s="31">
        <f>SUMIFS(INDEX(Load,,MATCH('Summarized Source Data'!$C39,Hour,0)),Month,'Summarized Source Data'!$A39,Sector,'Summarized Source Data'!W$2,TimeOfWeek,$E39)*INDEX('Calibration Multipliers'!S$4:S$7,MATCH($B39,'Calibration Multipliers'!$A$4:$A$7,0),1)</f>
        <v>11947969.830932446</v>
      </c>
      <c r="X39" s="26">
        <f>SUMIFS(INDEX(Load,,MATCH('Summarized Source Data'!$C39,Hour,0)),Month,'Summarized Source Data'!$A39,Sector,'Summarized Source Data'!X$2,Subsector,'Summarized Source Data'!X$3,TimeOfWeek,$E39)*INDEX('Calibration Multipliers'!T$4:T$7,MATCH($B39,'Calibration Multipliers'!$A$4:$A$7,0),1)</f>
        <v>664973075.01665008</v>
      </c>
      <c r="Y39" s="28">
        <f t="shared" si="4"/>
        <v>664973075.01665008</v>
      </c>
      <c r="Z39" s="28">
        <f t="shared" si="4"/>
        <v>664973075.01665008</v>
      </c>
    </row>
    <row r="40" spans="1:26" outlineLevel="2">
      <c r="A40">
        <f t="shared" si="0"/>
        <v>2</v>
      </c>
      <c r="B40" t="str">
        <f>INDEX('Category Mapping'!$G$34:$G$45,MATCH(A40,'Category Mapping'!$A$34:$A$45,0),1)</f>
        <v>Winter</v>
      </c>
      <c r="C40" t="s">
        <v>39</v>
      </c>
      <c r="D40" s="6" t="s">
        <v>113</v>
      </c>
      <c r="E40" t="s">
        <v>15</v>
      </c>
      <c r="F40" s="26">
        <f>SUMIFS(INDEX(Load,,MATCH('Summarized Source Data'!$C40,Hour,0)),Month,'Summarized Source Data'!$A40,Sector,'Summarized Source Data'!F$2,Subsector,'Summarized Source Data'!F$3,TimeOfWeek,$E40)*INDEX('Calibration Multipliers'!B$4:B$7,MATCH($B40,'Calibration Multipliers'!$A$4:$A$7,0),1)</f>
        <v>13221114.157179346</v>
      </c>
      <c r="G40" s="26">
        <f>SUMIFS(INDEX(Load,,MATCH('Summarized Source Data'!$C40,Hour,0)),Month,'Summarized Source Data'!$A40,Sector,'Summarized Source Data'!G$2,Subsector,'Summarized Source Data'!G$3,TimeOfWeek,$E40)*INDEX('Calibration Multipliers'!C$4:C$7,MATCH($B40,'Calibration Multipliers'!$A$4:$A$7,0),1)</f>
        <v>6874.9793617332598</v>
      </c>
      <c r="H40" s="26">
        <f>SUMIFS(INDEX(Load,,MATCH('Summarized Source Data'!$C40,Hour,0)),Month,'Summarized Source Data'!$A40,Sector,'Summarized Source Data'!H$2,Subsector,'Summarized Source Data'!H$3,TimeOfWeek,$E40)*INDEX('Calibration Multipliers'!D$4:D$7,MATCH($B40,'Calibration Multipliers'!$A$4:$A$7,0),1)</f>
        <v>0</v>
      </c>
      <c r="I40" s="26">
        <f>SUMIFS(INDEX(Load,,MATCH('Summarized Source Data'!$C40,Hour,0)),Month,'Summarized Source Data'!$A40,Sector,'Summarized Source Data'!I$2,Subsector,'Summarized Source Data'!I$3,TimeOfWeek,$E40)*INDEX('Calibration Multipliers'!E$4:E$7,MATCH($B40,'Calibration Multipliers'!$A$4:$A$7,0),1)</f>
        <v>11556233.115164168</v>
      </c>
      <c r="J40" s="47">
        <f t="shared" si="1"/>
        <v>104488893.95182614</v>
      </c>
      <c r="K40" s="48">
        <f>(SUMIFS(INDEX(Load,,MATCH('Summarized Source Data'!$C40,Hour,0)),Month,'Summarized Source Data'!$A40,Sector,'Summarized Source Data'!K$2,Subsector,"Total",TimeOfWeek,$E40)-SUM(F40:I40))*INDEX('Calibration Multipliers'!G$4:G$7,MATCH($B40,'Calibration Multipliers'!$A$4:$A$7,0),1)</f>
        <v>104488893.95182614</v>
      </c>
      <c r="L40" s="26">
        <f>SUMIFS(INDEX(Load,,MATCH('Summarized Source Data'!$C40,Hour,0)),Month,'Summarized Source Data'!$A40,Sector,'Summarized Source Data'!L$2,Subsector,'Summarized Source Data'!L$3,TimeOfWeek,$E40)*INDEX('Calibration Multipliers'!H$4:H$7,MATCH($B40,'Calibration Multipliers'!$A$4:$A$7,0),1)</f>
        <v>45833195.744888395</v>
      </c>
      <c r="M40" s="26">
        <f>SUMIFS(INDEX(Load,,MATCH('Summarized Source Data'!$C40,Hour,0)),Month,'Summarized Source Data'!$A40,Sector,'Summarized Source Data'!M$2,Subsector,'Summarized Source Data'!M$3,TimeOfWeek,$E40)*INDEX('Calibration Multipliers'!I$4:I$7,MATCH($B40,'Calibration Multipliers'!$A$4:$A$7,0),1)</f>
        <v>69022.050634791551</v>
      </c>
      <c r="N40" s="26">
        <f>SUMIFS(INDEX(Load,,MATCH('Summarized Source Data'!$C40,Hour,0)),Month,'Summarized Source Data'!$A40,Sector,'Summarized Source Data'!N$2,Subsector,'Summarized Source Data'!N$3,TimeOfWeek,$E40)*INDEX('Calibration Multipliers'!J$4:J$7,MATCH($B40,'Calibration Multipliers'!$A$4:$A$7,0),1)</f>
        <v>0</v>
      </c>
      <c r="O40" s="28">
        <f t="shared" si="2"/>
        <v>501549842.49064386</v>
      </c>
      <c r="P40" s="48">
        <f>(SUMIFS(INDEX(Load,,MATCH('Summarized Source Data'!$C40,Hour,0)),Month,'Summarized Source Data'!$A40,Sector,'Summarized Source Data'!P$2,Subsector,"Total",TimeOfWeek,$E40)-SUM(L40:N40)*INDEX('Calibration Multipliers'!L$4:L$7,MATCH($B40,'Calibration Multipliers'!$A$4:$A$7,0),1))</f>
        <v>501549842.49064386</v>
      </c>
      <c r="Q40" s="28">
        <f t="shared" si="3"/>
        <v>501549842.49064386</v>
      </c>
      <c r="R40" s="31">
        <f>SUMIFS(INDEX(Load,,MATCH('Summarized Source Data'!$C40,Hour,0)),Month,'Summarized Source Data'!$A40,Sector,'Summarized Source Data'!R$2,TimeOfWeek,$E40)*INDEX('Calibration Multipliers'!N$4:N$7,MATCH($B40,'Calibration Multipliers'!$A$4:$A$7,0),1)</f>
        <v>12143838.188816585</v>
      </c>
      <c r="S40" s="31">
        <f>SUMIFS(INDEX(Load,,MATCH('Summarized Source Data'!$C40,Hour,0)),Month,'Summarized Source Data'!$A40,Sector,'Summarized Source Data'!S$2,TimeOfWeek,$E40)*INDEX('Calibration Multipliers'!O$4:O$7,MATCH($B40,'Calibration Multipliers'!$A$4:$A$7,0),1)</f>
        <v>12143838.188816585</v>
      </c>
      <c r="T40" s="31">
        <f>SUMIFS(INDEX(Load,,MATCH('Summarized Source Data'!$C40,Hour,0)),Month,'Summarized Source Data'!$A40,Sector,'Summarized Source Data'!T$2,TimeOfWeek,$E40)*INDEX('Calibration Multipliers'!P$4:P$7,MATCH($B40,'Calibration Multipliers'!$A$4:$A$7,0),1)</f>
        <v>12143838.188816585</v>
      </c>
      <c r="U40" s="31">
        <f>SUMIFS(INDEX(Load,,MATCH('Summarized Source Data'!$C40,Hour,0)),Month,'Summarized Source Data'!$A40,Sector,'Summarized Source Data'!U$2,TimeOfWeek,$E40)*INDEX('Calibration Multipliers'!Q$4:Q$7,MATCH($B40,'Calibration Multipliers'!$A$4:$A$7,0),1)</f>
        <v>12143838.188816585</v>
      </c>
      <c r="V40" s="31">
        <f>SUMIFS(INDEX(Load,,MATCH('Summarized Source Data'!$C40,Hour,0)),Month,'Summarized Source Data'!$A40,Sector,'Summarized Source Data'!V$2,TimeOfWeek,$E40)*INDEX('Calibration Multipliers'!R$4:R$7,MATCH($B40,'Calibration Multipliers'!$A$4:$A$7,0),1)</f>
        <v>12143838.188816585</v>
      </c>
      <c r="W40" s="31">
        <f>SUMIFS(INDEX(Load,,MATCH('Summarized Source Data'!$C40,Hour,0)),Month,'Summarized Source Data'!$A40,Sector,'Summarized Source Data'!W$2,TimeOfWeek,$E40)*INDEX('Calibration Multipliers'!S$4:S$7,MATCH($B40,'Calibration Multipliers'!$A$4:$A$7,0),1)</f>
        <v>12143838.188816585</v>
      </c>
      <c r="X40" s="26">
        <f>SUMIFS(INDEX(Load,,MATCH('Summarized Source Data'!$C40,Hour,0)),Month,'Summarized Source Data'!$A40,Sector,'Summarized Source Data'!X$2,Subsector,'Summarized Source Data'!X$3,TimeOfWeek,$E40)*INDEX('Calibration Multipliers'!T$4:T$7,MATCH($B40,'Calibration Multipliers'!$A$4:$A$7,0),1)</f>
        <v>663014391.43780863</v>
      </c>
      <c r="Y40" s="28">
        <f t="shared" si="4"/>
        <v>663014391.43780863</v>
      </c>
      <c r="Z40" s="28">
        <f t="shared" si="4"/>
        <v>663014391.43780863</v>
      </c>
    </row>
    <row r="41" spans="1:26" outlineLevel="2">
      <c r="A41">
        <f t="shared" si="0"/>
        <v>2</v>
      </c>
      <c r="B41" t="str">
        <f>INDEX('Category Mapping'!$G$34:$G$45,MATCH(A41,'Category Mapping'!$A$34:$A$45,0),1)</f>
        <v>Winter</v>
      </c>
      <c r="C41" t="s">
        <v>40</v>
      </c>
      <c r="D41" s="6" t="s">
        <v>114</v>
      </c>
      <c r="E41" t="s">
        <v>15</v>
      </c>
      <c r="F41" s="26">
        <f>SUMIFS(INDEX(Load,,MATCH('Summarized Source Data'!$C41,Hour,0)),Month,'Summarized Source Data'!$A41,Sector,'Summarized Source Data'!F$2,Subsector,'Summarized Source Data'!F$3,TimeOfWeek,$E41)*INDEX('Calibration Multipliers'!B$4:B$7,MATCH($B41,'Calibration Multipliers'!$A$4:$A$7,0),1)</f>
        <v>13025245.799295207</v>
      </c>
      <c r="G41" s="26">
        <f>SUMIFS(INDEX(Load,,MATCH('Summarized Source Data'!$C41,Hour,0)),Month,'Summarized Source Data'!$A41,Sector,'Summarized Source Data'!G$2,Subsector,'Summarized Source Data'!G$3,TimeOfWeek,$E41)*INDEX('Calibration Multipliers'!C$4:C$7,MATCH($B41,'Calibration Multipliers'!$A$4:$A$7,0),1)</f>
        <v>7091.4138971952325</v>
      </c>
      <c r="H41" s="26">
        <f>SUMIFS(INDEX(Load,,MATCH('Summarized Source Data'!$C41,Hour,0)),Month,'Summarized Source Data'!$A41,Sector,'Summarized Source Data'!H$2,Subsector,'Summarized Source Data'!H$3,TimeOfWeek,$E41)*INDEX('Calibration Multipliers'!D$4:D$7,MATCH($B41,'Calibration Multipliers'!$A$4:$A$7,0),1)</f>
        <v>0</v>
      </c>
      <c r="I41" s="26">
        <f>SUMIFS(INDEX(Load,,MATCH('Summarized Source Data'!$C41,Hour,0)),Month,'Summarized Source Data'!$A41,Sector,'Summarized Source Data'!I$2,Subsector,'Summarized Source Data'!I$3,TimeOfWeek,$E41)*INDEX('Calibration Multipliers'!E$4:E$7,MATCH($B41,'Calibration Multipliers'!$A$4:$A$7,0),1)</f>
        <v>11752101.473048307</v>
      </c>
      <c r="J41" s="47">
        <f t="shared" si="1"/>
        <v>103509335.72786999</v>
      </c>
      <c r="K41" s="48">
        <f>(SUMIFS(INDEX(Load,,MATCH('Summarized Source Data'!$C41,Hour,0)),Month,'Summarized Source Data'!$A41,Sector,'Summarized Source Data'!K$2,Subsector,"Total",TimeOfWeek,$E41)-SUM(F41:I41))*INDEX('Calibration Multipliers'!G$4:G$7,MATCH($B41,'Calibration Multipliers'!$A$4:$A$7,0),1)</f>
        <v>103509335.72786999</v>
      </c>
      <c r="L41" s="26">
        <f>SUMIFS(INDEX(Load,,MATCH('Summarized Source Data'!$C41,Hour,0)),Month,'Summarized Source Data'!$A41,Sector,'Summarized Source Data'!L$2,Subsector,'Summarized Source Data'!L$3,TimeOfWeek,$E41)*INDEX('Calibration Multipliers'!H$4:H$7,MATCH($B41,'Calibration Multipliers'!$A$4:$A$7,0),1)</f>
        <v>42699302.018742181</v>
      </c>
      <c r="M41" s="26">
        <f>SUMIFS(INDEX(Load,,MATCH('Summarized Source Data'!$C41,Hour,0)),Month,'Summarized Source Data'!$A41,Sector,'Summarized Source Data'!M$2,Subsector,'Summarized Source Data'!M$3,TimeOfWeek,$E41)*INDEX('Calibration Multipliers'!I$4:I$7,MATCH($B41,'Calibration Multipliers'!$A$4:$A$7,0),1)</f>
        <v>70655.59273954526</v>
      </c>
      <c r="N41" s="26">
        <f>SUMIFS(INDEX(Load,,MATCH('Summarized Source Data'!$C41,Hour,0)),Month,'Summarized Source Data'!$A41,Sector,'Summarized Source Data'!N$2,Subsector,'Summarized Source Data'!N$3,TimeOfWeek,$E41)*INDEX('Calibration Multipliers'!J$4:J$7,MATCH($B41,'Calibration Multipliers'!$A$4:$A$7,0),1)</f>
        <v>0</v>
      </c>
      <c r="O41" s="28">
        <f t="shared" si="2"/>
        <v>501744077.30642313</v>
      </c>
      <c r="P41" s="48">
        <f>(SUMIFS(INDEX(Load,,MATCH('Summarized Source Data'!$C41,Hour,0)),Month,'Summarized Source Data'!$A41,Sector,'Summarized Source Data'!P$2,Subsector,"Total",TimeOfWeek,$E41)-SUM(L41:N41)*INDEX('Calibration Multipliers'!L$4:L$7,MATCH($B41,'Calibration Multipliers'!$A$4:$A$7,0),1))</f>
        <v>501744077.30642313</v>
      </c>
      <c r="Q41" s="28">
        <f t="shared" si="3"/>
        <v>501744077.30642313</v>
      </c>
      <c r="R41" s="31">
        <f>SUMIFS(INDEX(Load,,MATCH('Summarized Source Data'!$C41,Hour,0)),Month,'Summarized Source Data'!$A41,Sector,'Summarized Source Data'!R$2,TimeOfWeek,$E41)*INDEX('Calibration Multipliers'!N$4:N$7,MATCH($B41,'Calibration Multipliers'!$A$4:$A$7,0),1)</f>
        <v>12045904.009874515</v>
      </c>
      <c r="S41" s="31">
        <f>SUMIFS(INDEX(Load,,MATCH('Summarized Source Data'!$C41,Hour,0)),Month,'Summarized Source Data'!$A41,Sector,'Summarized Source Data'!S$2,TimeOfWeek,$E41)*INDEX('Calibration Multipliers'!O$4:O$7,MATCH($B41,'Calibration Multipliers'!$A$4:$A$7,0),1)</f>
        <v>12045904.009874515</v>
      </c>
      <c r="T41" s="31">
        <f>SUMIFS(INDEX(Load,,MATCH('Summarized Source Data'!$C41,Hour,0)),Month,'Summarized Source Data'!$A41,Sector,'Summarized Source Data'!T$2,TimeOfWeek,$E41)*INDEX('Calibration Multipliers'!P$4:P$7,MATCH($B41,'Calibration Multipliers'!$A$4:$A$7,0),1)</f>
        <v>12045904.009874515</v>
      </c>
      <c r="U41" s="31">
        <f>SUMIFS(INDEX(Load,,MATCH('Summarized Source Data'!$C41,Hour,0)),Month,'Summarized Source Data'!$A41,Sector,'Summarized Source Data'!U$2,TimeOfWeek,$E41)*INDEX('Calibration Multipliers'!Q$4:Q$7,MATCH($B41,'Calibration Multipliers'!$A$4:$A$7,0),1)</f>
        <v>12045904.009874515</v>
      </c>
      <c r="V41" s="31">
        <f>SUMIFS(INDEX(Load,,MATCH('Summarized Source Data'!$C41,Hour,0)),Month,'Summarized Source Data'!$A41,Sector,'Summarized Source Data'!V$2,TimeOfWeek,$E41)*INDEX('Calibration Multipliers'!R$4:R$7,MATCH($B41,'Calibration Multipliers'!$A$4:$A$7,0),1)</f>
        <v>12045904.009874515</v>
      </c>
      <c r="W41" s="31">
        <f>SUMIFS(INDEX(Load,,MATCH('Summarized Source Data'!$C41,Hour,0)),Month,'Summarized Source Data'!$A41,Sector,'Summarized Source Data'!W$2,TimeOfWeek,$E41)*INDEX('Calibration Multipliers'!S$4:S$7,MATCH($B41,'Calibration Multipliers'!$A$4:$A$7,0),1)</f>
        <v>12045904.009874515</v>
      </c>
      <c r="X41" s="26">
        <f>SUMIFS(INDEX(Load,,MATCH('Summarized Source Data'!$C41,Hour,0)),Month,'Summarized Source Data'!$A41,Sector,'Summarized Source Data'!X$2,Subsector,'Summarized Source Data'!X$3,TimeOfWeek,$E41)*INDEX('Calibration Multipliers'!T$4:T$7,MATCH($B41,'Calibration Multipliers'!$A$4:$A$7,0),1)</f>
        <v>662035049.64838803</v>
      </c>
      <c r="Y41" s="28">
        <f t="shared" si="4"/>
        <v>662035049.64838803</v>
      </c>
      <c r="Z41" s="28">
        <f t="shared" si="4"/>
        <v>662035049.64838803</v>
      </c>
    </row>
    <row r="42" spans="1:26" outlineLevel="2">
      <c r="A42">
        <f t="shared" si="0"/>
        <v>2</v>
      </c>
      <c r="B42" t="str">
        <f>INDEX('Category Mapping'!$G$34:$G$45,MATCH(A42,'Category Mapping'!$A$34:$A$45,0),1)</f>
        <v>Winter</v>
      </c>
      <c r="C42" t="s">
        <v>41</v>
      </c>
      <c r="D42" s="6" t="s">
        <v>115</v>
      </c>
      <c r="E42" t="s">
        <v>15</v>
      </c>
      <c r="F42" s="26">
        <f>SUMIFS(INDEX(Load,,MATCH('Summarized Source Data'!$C42,Hour,0)),Month,'Summarized Source Data'!$A42,Sector,'Summarized Source Data'!F$2,Subsector,'Summarized Source Data'!F$3,TimeOfWeek,$E42)*INDEX('Calibration Multipliers'!B$4:B$7,MATCH($B42,'Calibration Multipliers'!$A$4:$A$7,0),1)</f>
        <v>13025245.799295207</v>
      </c>
      <c r="G42" s="26">
        <f>SUMIFS(INDEX(Load,,MATCH('Summarized Source Data'!$C42,Hour,0)),Month,'Summarized Source Data'!$A42,Sector,'Summarized Source Data'!G$2,Subsector,'Summarized Source Data'!G$3,TimeOfWeek,$E42)*INDEX('Calibration Multipliers'!C$4:C$7,MATCH($B42,'Calibration Multipliers'!$A$4:$A$7,0),1)</f>
        <v>7404.8032698098541</v>
      </c>
      <c r="H42" s="26">
        <f>SUMIFS(INDEX(Load,,MATCH('Summarized Source Data'!$C42,Hour,0)),Month,'Summarized Source Data'!$A42,Sector,'Summarized Source Data'!H$2,Subsector,'Summarized Source Data'!H$3,TimeOfWeek,$E42)*INDEX('Calibration Multipliers'!D$4:D$7,MATCH($B42,'Calibration Multipliers'!$A$4:$A$7,0),1)</f>
        <v>0</v>
      </c>
      <c r="I42" s="26">
        <f>SUMIFS(INDEX(Load,,MATCH('Summarized Source Data'!$C42,Hour,0)),Month,'Summarized Source Data'!$A42,Sector,'Summarized Source Data'!I$2,Subsector,'Summarized Source Data'!I$3,TimeOfWeek,$E42)*INDEX('Calibration Multipliers'!E$4:E$7,MATCH($B42,'Calibration Multipliers'!$A$4:$A$7,0),1)</f>
        <v>12045904.009874515</v>
      </c>
      <c r="J42" s="47">
        <f t="shared" si="1"/>
        <v>107132586.95935392</v>
      </c>
      <c r="K42" s="48">
        <f>(SUMIFS(INDEX(Load,,MATCH('Summarized Source Data'!$C42,Hour,0)),Month,'Summarized Source Data'!$A42,Sector,'Summarized Source Data'!K$2,Subsector,"Total",TimeOfWeek,$E42)-SUM(F42:I42))*INDEX('Calibration Multipliers'!G$4:G$7,MATCH($B42,'Calibration Multipliers'!$A$4:$A$7,0),1)</f>
        <v>107132586.95935392</v>
      </c>
      <c r="L42" s="26">
        <f>SUMIFS(INDEX(Load,,MATCH('Summarized Source Data'!$C42,Hour,0)),Month,'Summarized Source Data'!$A42,Sector,'Summarized Source Data'!L$2,Subsector,'Summarized Source Data'!L$3,TimeOfWeek,$E42)*INDEX('Calibration Multipliers'!H$4:H$7,MATCH($B42,'Calibration Multipliers'!$A$4:$A$7,0),1)</f>
        <v>39859210.829422176</v>
      </c>
      <c r="M42" s="26">
        <f>SUMIFS(INDEX(Load,,MATCH('Summarized Source Data'!$C42,Hour,0)),Month,'Summarized Source Data'!$A42,Sector,'Summarized Source Data'!M$2,Subsector,'Summarized Source Data'!M$3,TimeOfWeek,$E42)*INDEX('Calibration Multipliers'!I$4:I$7,MATCH($B42,'Calibration Multipliers'!$A$4:$A$7,0),1)</f>
        <v>72413.511251555406</v>
      </c>
      <c r="N42" s="26">
        <f>SUMIFS(INDEX(Load,,MATCH('Summarized Source Data'!$C42,Hour,0)),Month,'Summarized Source Data'!$A42,Sector,'Summarized Source Data'!N$2,Subsector,'Summarized Source Data'!N$3,TimeOfWeek,$E42)*INDEX('Calibration Multipliers'!J$4:J$7,MATCH($B42,'Calibration Multipliers'!$A$4:$A$7,0),1)</f>
        <v>0</v>
      </c>
      <c r="O42" s="28">
        <f t="shared" si="2"/>
        <v>501644385.20896906</v>
      </c>
      <c r="P42" s="48">
        <f>(SUMIFS(INDEX(Load,,MATCH('Summarized Source Data'!$C42,Hour,0)),Month,'Summarized Source Data'!$A42,Sector,'Summarized Source Data'!P$2,Subsector,"Total",TimeOfWeek,$E42)-SUM(L42:N42)*INDEX('Calibration Multipliers'!L$4:L$7,MATCH($B42,'Calibration Multipliers'!$A$4:$A$7,0),1))</f>
        <v>501644385.20896906</v>
      </c>
      <c r="Q42" s="28">
        <f t="shared" si="3"/>
        <v>501644385.20896906</v>
      </c>
      <c r="R42" s="31">
        <f>SUMIFS(INDEX(Load,,MATCH('Summarized Source Data'!$C42,Hour,0)),Month,'Summarized Source Data'!$A42,Sector,'Summarized Source Data'!R$2,TimeOfWeek,$E42)*INDEX('Calibration Multipliers'!N$4:N$7,MATCH($B42,'Calibration Multipliers'!$A$4:$A$7,0),1)</f>
        <v>11947969.830932446</v>
      </c>
      <c r="S42" s="31">
        <f>SUMIFS(INDEX(Load,,MATCH('Summarized Source Data'!$C42,Hour,0)),Month,'Summarized Source Data'!$A42,Sector,'Summarized Source Data'!S$2,TimeOfWeek,$E42)*INDEX('Calibration Multipliers'!O$4:O$7,MATCH($B42,'Calibration Multipliers'!$A$4:$A$7,0),1)</f>
        <v>11947969.830932446</v>
      </c>
      <c r="T42" s="31">
        <f>SUMIFS(INDEX(Load,,MATCH('Summarized Source Data'!$C42,Hour,0)),Month,'Summarized Source Data'!$A42,Sector,'Summarized Source Data'!T$2,TimeOfWeek,$E42)*INDEX('Calibration Multipliers'!P$4:P$7,MATCH($B42,'Calibration Multipliers'!$A$4:$A$7,0),1)</f>
        <v>11947969.830932446</v>
      </c>
      <c r="U42" s="31">
        <f>SUMIFS(INDEX(Load,,MATCH('Summarized Source Data'!$C42,Hour,0)),Month,'Summarized Source Data'!$A42,Sector,'Summarized Source Data'!U$2,TimeOfWeek,$E42)*INDEX('Calibration Multipliers'!Q$4:Q$7,MATCH($B42,'Calibration Multipliers'!$A$4:$A$7,0),1)</f>
        <v>11947969.830932446</v>
      </c>
      <c r="V42" s="31">
        <f>SUMIFS(INDEX(Load,,MATCH('Summarized Source Data'!$C42,Hour,0)),Month,'Summarized Source Data'!$A42,Sector,'Summarized Source Data'!V$2,TimeOfWeek,$E42)*INDEX('Calibration Multipliers'!R$4:R$7,MATCH($B42,'Calibration Multipliers'!$A$4:$A$7,0),1)</f>
        <v>11947969.830932446</v>
      </c>
      <c r="W42" s="31">
        <f>SUMIFS(INDEX(Load,,MATCH('Summarized Source Data'!$C42,Hour,0)),Month,'Summarized Source Data'!$A42,Sector,'Summarized Source Data'!W$2,TimeOfWeek,$E42)*INDEX('Calibration Multipliers'!S$4:S$7,MATCH($B42,'Calibration Multipliers'!$A$4:$A$7,0),1)</f>
        <v>11947969.830932446</v>
      </c>
      <c r="X42" s="26">
        <f>SUMIFS(INDEX(Load,,MATCH('Summarized Source Data'!$C42,Hour,0)),Month,'Summarized Source Data'!$A42,Sector,'Summarized Source Data'!X$2,Subsector,'Summarized Source Data'!X$3,TimeOfWeek,$E42)*INDEX('Calibration Multipliers'!T$4:T$7,MATCH($B42,'Calibration Multipliers'!$A$4:$A$7,0),1)</f>
        <v>663014391.43780863</v>
      </c>
      <c r="Y42" s="28">
        <f t="shared" si="4"/>
        <v>663014391.43780863</v>
      </c>
      <c r="Z42" s="28">
        <f t="shared" si="4"/>
        <v>663014391.43780863</v>
      </c>
    </row>
    <row r="43" spans="1:26" outlineLevel="2">
      <c r="A43">
        <f t="shared" si="0"/>
        <v>2</v>
      </c>
      <c r="B43" t="str">
        <f>INDEX('Category Mapping'!$G$34:$G$45,MATCH(A43,'Category Mapping'!$A$34:$A$45,0),1)</f>
        <v>Winter</v>
      </c>
      <c r="C43" t="s">
        <v>42</v>
      </c>
      <c r="D43" s="6" t="s">
        <v>116</v>
      </c>
      <c r="E43" t="s">
        <v>15</v>
      </c>
      <c r="F43" s="26">
        <f>SUMIFS(INDEX(Load,,MATCH('Summarized Source Data'!$C43,Hour,0)),Month,'Summarized Source Data'!$A43,Sector,'Summarized Source Data'!F$2,Subsector,'Summarized Source Data'!F$3,TimeOfWeek,$E43)*INDEX('Calibration Multipliers'!B$4:B$7,MATCH($B43,'Calibration Multipliers'!$A$4:$A$7,0),1)</f>
        <v>13710785.051889692</v>
      </c>
      <c r="G43" s="26">
        <f>SUMIFS(INDEX(Load,,MATCH('Summarized Source Data'!$C43,Hour,0)),Month,'Summarized Source Data'!$A43,Sector,'Summarized Source Data'!G$2,Subsector,'Summarized Source Data'!G$3,TimeOfWeek,$E43)*INDEX('Calibration Multipliers'!C$4:C$7,MATCH($B43,'Calibration Multipliers'!$A$4:$A$7,0),1)</f>
        <v>8088.3838388254972</v>
      </c>
      <c r="H43" s="26">
        <f>SUMIFS(INDEX(Load,,MATCH('Summarized Source Data'!$C43,Hour,0)),Month,'Summarized Source Data'!$A43,Sector,'Summarized Source Data'!H$2,Subsector,'Summarized Source Data'!H$3,TimeOfWeek,$E43)*INDEX('Calibration Multipliers'!D$4:D$7,MATCH($B43,'Calibration Multipliers'!$A$4:$A$7,0),1)</f>
        <v>0</v>
      </c>
      <c r="I43" s="26">
        <f>SUMIFS(INDEX(Load,,MATCH('Summarized Source Data'!$C43,Hour,0)),Month,'Summarized Source Data'!$A43,Sector,'Summarized Source Data'!I$2,Subsector,'Summarized Source Data'!I$3,TimeOfWeek,$E43)*INDEX('Calibration Multipliers'!E$4:E$7,MATCH($B43,'Calibration Multipliers'!$A$4:$A$7,0),1)</f>
        <v>13025245.799295207</v>
      </c>
      <c r="J43" s="47">
        <f t="shared" si="1"/>
        <v>120157149.17808013</v>
      </c>
      <c r="K43" s="48">
        <f>(SUMIFS(INDEX(Load,,MATCH('Summarized Source Data'!$C43,Hour,0)),Month,'Summarized Source Data'!$A43,Sector,'Summarized Source Data'!K$2,Subsector,"Total",TimeOfWeek,$E43)-SUM(F43:I43))*INDEX('Calibration Multipliers'!G$4:G$7,MATCH($B43,'Calibration Multipliers'!$A$4:$A$7,0),1)</f>
        <v>120157149.17808013</v>
      </c>
      <c r="L43" s="26">
        <f>SUMIFS(INDEX(Load,,MATCH('Summarized Source Data'!$C43,Hour,0)),Month,'Summarized Source Data'!$A43,Sector,'Summarized Source Data'!L$2,Subsector,'Summarized Source Data'!L$3,TimeOfWeek,$E43)*INDEX('Calibration Multipliers'!H$4:H$7,MATCH($B43,'Calibration Multipliers'!$A$4:$A$7,0),1)</f>
        <v>38194329.787406996</v>
      </c>
      <c r="M43" s="26">
        <f>SUMIFS(INDEX(Load,,MATCH('Summarized Source Data'!$C43,Hour,0)),Month,'Summarized Source Data'!$A43,Sector,'Summarized Source Data'!M$2,Subsector,'Summarized Source Data'!M$3,TimeOfWeek,$E43)*INDEX('Calibration Multipliers'!I$4:I$7,MATCH($B43,'Calibration Multipliers'!$A$4:$A$7,0),1)</f>
        <v>72443.870847027443</v>
      </c>
      <c r="N43" s="26">
        <f>SUMIFS(INDEX(Load,,MATCH('Summarized Source Data'!$C43,Hour,0)),Month,'Summarized Source Data'!$A43,Sector,'Summarized Source Data'!N$2,Subsector,'Summarized Source Data'!N$3,TimeOfWeek,$E43)*INDEX('Calibration Multipliers'!J$4:J$7,MATCH($B43,'Calibration Multipliers'!$A$4:$A$7,0),1)</f>
        <v>0</v>
      </c>
      <c r="O43" s="28">
        <f t="shared" si="2"/>
        <v>501350552.31254745</v>
      </c>
      <c r="P43" s="48">
        <f>(SUMIFS(INDEX(Load,,MATCH('Summarized Source Data'!$C43,Hour,0)),Month,'Summarized Source Data'!$A43,Sector,'Summarized Source Data'!P$2,Subsector,"Total",TimeOfWeek,$E43)-SUM(L43:N43)*INDEX('Calibration Multipliers'!L$4:L$7,MATCH($B43,'Calibration Multipliers'!$A$4:$A$7,0),1))</f>
        <v>501350552.31254745</v>
      </c>
      <c r="Q43" s="28">
        <f t="shared" si="3"/>
        <v>501350552.31254745</v>
      </c>
      <c r="R43" s="31">
        <f>SUMIFS(INDEX(Load,,MATCH('Summarized Source Data'!$C43,Hour,0)),Month,'Summarized Source Data'!$A43,Sector,'Summarized Source Data'!R$2,TimeOfWeek,$E43)*INDEX('Calibration Multipliers'!N$4:N$7,MATCH($B43,'Calibration Multipliers'!$A$4:$A$7,0),1)</f>
        <v>14200455.946600039</v>
      </c>
      <c r="S43" s="31">
        <f>SUMIFS(INDEX(Load,,MATCH('Summarized Source Data'!$C43,Hour,0)),Month,'Summarized Source Data'!$A43,Sector,'Summarized Source Data'!S$2,TimeOfWeek,$E43)*INDEX('Calibration Multipliers'!O$4:O$7,MATCH($B43,'Calibration Multipliers'!$A$4:$A$7,0),1)</f>
        <v>14200455.946600039</v>
      </c>
      <c r="T43" s="31">
        <f>SUMIFS(INDEX(Load,,MATCH('Summarized Source Data'!$C43,Hour,0)),Month,'Summarized Source Data'!$A43,Sector,'Summarized Source Data'!T$2,TimeOfWeek,$E43)*INDEX('Calibration Multipliers'!P$4:P$7,MATCH($B43,'Calibration Multipliers'!$A$4:$A$7,0),1)</f>
        <v>14200455.946600039</v>
      </c>
      <c r="U43" s="31">
        <f>SUMIFS(INDEX(Load,,MATCH('Summarized Source Data'!$C43,Hour,0)),Month,'Summarized Source Data'!$A43,Sector,'Summarized Source Data'!U$2,TimeOfWeek,$E43)*INDEX('Calibration Multipliers'!Q$4:Q$7,MATCH($B43,'Calibration Multipliers'!$A$4:$A$7,0),1)</f>
        <v>14200455.946600039</v>
      </c>
      <c r="V43" s="31">
        <f>SUMIFS(INDEX(Load,,MATCH('Summarized Source Data'!$C43,Hour,0)),Month,'Summarized Source Data'!$A43,Sector,'Summarized Source Data'!V$2,TimeOfWeek,$E43)*INDEX('Calibration Multipliers'!R$4:R$7,MATCH($B43,'Calibration Multipliers'!$A$4:$A$7,0),1)</f>
        <v>14200455.946600039</v>
      </c>
      <c r="W43" s="31">
        <f>SUMIFS(INDEX(Load,,MATCH('Summarized Source Data'!$C43,Hour,0)),Month,'Summarized Source Data'!$A43,Sector,'Summarized Source Data'!W$2,TimeOfWeek,$E43)*INDEX('Calibration Multipliers'!S$4:S$7,MATCH($B43,'Calibration Multipliers'!$A$4:$A$7,0),1)</f>
        <v>14200455.946600039</v>
      </c>
      <c r="X43" s="26">
        <f>SUMIFS(INDEX(Load,,MATCH('Summarized Source Data'!$C43,Hour,0)),Month,'Summarized Source Data'!$A43,Sector,'Summarized Source Data'!X$2,Subsector,'Summarized Source Data'!X$3,TimeOfWeek,$E43)*INDEX('Calibration Multipliers'!T$4:T$7,MATCH($B43,'Calibration Multipliers'!$A$4:$A$7,0),1)</f>
        <v>668890442.17433286</v>
      </c>
      <c r="Y43" s="28">
        <f t="shared" si="4"/>
        <v>668890442.17433286</v>
      </c>
      <c r="Z43" s="28">
        <f t="shared" si="4"/>
        <v>668890442.17433286</v>
      </c>
    </row>
    <row r="44" spans="1:26" outlineLevel="2">
      <c r="A44">
        <f t="shared" si="0"/>
        <v>2</v>
      </c>
      <c r="B44" t="str">
        <f>INDEX('Category Mapping'!$G$34:$G$45,MATCH(A44,'Category Mapping'!$A$34:$A$45,0),1)</f>
        <v>Winter</v>
      </c>
      <c r="C44" t="s">
        <v>43</v>
      </c>
      <c r="D44" s="6" t="s">
        <v>117</v>
      </c>
      <c r="E44" t="s">
        <v>15</v>
      </c>
      <c r="F44" s="26">
        <f>SUMIFS(INDEX(Load,,MATCH('Summarized Source Data'!$C44,Hour,0)),Month,'Summarized Source Data'!$A44,Sector,'Summarized Source Data'!F$2,Subsector,'Summarized Source Data'!F$3,TimeOfWeek,$E44)*INDEX('Calibration Multipliers'!B$4:B$7,MATCH($B44,'Calibration Multipliers'!$A$4:$A$7,0),1)</f>
        <v>14592192.662368314</v>
      </c>
      <c r="G44" s="26">
        <f>SUMIFS(INDEX(Load,,MATCH('Summarized Source Data'!$C44,Hour,0)),Month,'Summarized Source Data'!$A44,Sector,'Summarized Source Data'!G$2,Subsector,'Summarized Source Data'!G$3,TimeOfWeek,$E44)*INDEX('Calibration Multipliers'!C$4:C$7,MATCH($B44,'Calibration Multipliers'!$A$4:$A$7,0),1)</f>
        <v>8831.704256995803</v>
      </c>
      <c r="H44" s="26">
        <f>SUMIFS(INDEX(Load,,MATCH('Summarized Source Data'!$C44,Hour,0)),Month,'Summarized Source Data'!$A44,Sector,'Summarized Source Data'!H$2,Subsector,'Summarized Source Data'!H$3,TimeOfWeek,$E44)*INDEX('Calibration Multipliers'!D$4:D$7,MATCH($B44,'Calibration Multipliers'!$A$4:$A$7,0),1)</f>
        <v>0</v>
      </c>
      <c r="I44" s="26">
        <f>SUMIFS(INDEX(Load,,MATCH('Summarized Source Data'!$C44,Hour,0)),Month,'Summarized Source Data'!$A44,Sector,'Summarized Source Data'!I$2,Subsector,'Summarized Source Data'!I$3,TimeOfWeek,$E44)*INDEX('Calibration Multipliers'!E$4:E$7,MATCH($B44,'Calibration Multipliers'!$A$4:$A$7,0),1)</f>
        <v>22426926.977733854</v>
      </c>
      <c r="J44" s="47">
        <f t="shared" si="1"/>
        <v>146108963.27731028</v>
      </c>
      <c r="K44" s="48">
        <f>(SUMIFS(INDEX(Load,,MATCH('Summarized Source Data'!$C44,Hour,0)),Month,'Summarized Source Data'!$A44,Sector,'Summarized Source Data'!K$2,Subsector,"Total",TimeOfWeek,$E44)-SUM(F44:I44))*INDEX('Calibration Multipliers'!G$4:G$7,MATCH($B44,'Calibration Multipliers'!$A$4:$A$7,0),1)</f>
        <v>146108963.27731028</v>
      </c>
      <c r="L44" s="26">
        <f>SUMIFS(INDEX(Load,,MATCH('Summarized Source Data'!$C44,Hour,0)),Month,'Summarized Source Data'!$A44,Sector,'Summarized Source Data'!L$2,Subsector,'Summarized Source Data'!L$3,TimeOfWeek,$E44)*INDEX('Calibration Multipliers'!H$4:H$7,MATCH($B44,'Calibration Multipliers'!$A$4:$A$7,0),1)</f>
        <v>37117053.81904424</v>
      </c>
      <c r="M44" s="26">
        <f>SUMIFS(INDEX(Load,,MATCH('Summarized Source Data'!$C44,Hour,0)),Month,'Summarized Source Data'!$A44,Sector,'Summarized Source Data'!M$2,Subsector,'Summarized Source Data'!M$3,TimeOfWeek,$E44)*INDEX('Calibration Multipliers'!I$4:I$7,MATCH($B44,'Calibration Multipliers'!$A$4:$A$7,0),1)</f>
        <v>70957.230010686835</v>
      </c>
      <c r="N44" s="26">
        <f>SUMIFS(INDEX(Load,,MATCH('Summarized Source Data'!$C44,Hour,0)),Month,'Summarized Source Data'!$A44,Sector,'Summarized Source Data'!N$2,Subsector,'Summarized Source Data'!N$3,TimeOfWeek,$E44)*INDEX('Calibration Multipliers'!J$4:J$7,MATCH($B44,'Calibration Multipliers'!$A$4:$A$7,0),1)</f>
        <v>0</v>
      </c>
      <c r="O44" s="28">
        <f t="shared" si="2"/>
        <v>484801162.71217406</v>
      </c>
      <c r="P44" s="48">
        <f>(SUMIFS(INDEX(Load,,MATCH('Summarized Source Data'!$C44,Hour,0)),Month,'Summarized Source Data'!$A44,Sector,'Summarized Source Data'!P$2,Subsector,"Total",TimeOfWeek,$E44)-SUM(L44:N44)*INDEX('Calibration Multipliers'!L$4:L$7,MATCH($B44,'Calibration Multipliers'!$A$4:$A$7,0),1))</f>
        <v>484801162.71217406</v>
      </c>
      <c r="Q44" s="28">
        <f t="shared" si="3"/>
        <v>484801162.71217406</v>
      </c>
      <c r="R44" s="31">
        <f>SUMIFS(INDEX(Load,,MATCH('Summarized Source Data'!$C44,Hour,0)),Month,'Summarized Source Data'!$A44,Sector,'Summarized Source Data'!R$2,TimeOfWeek,$E44)*INDEX('Calibration Multipliers'!N$4:N$7,MATCH($B44,'Calibration Multipliers'!$A$4:$A$7,0),1)</f>
        <v>16355007.883325562</v>
      </c>
      <c r="S44" s="31">
        <f>SUMIFS(INDEX(Load,,MATCH('Summarized Source Data'!$C44,Hour,0)),Month,'Summarized Source Data'!$A44,Sector,'Summarized Source Data'!S$2,TimeOfWeek,$E44)*INDEX('Calibration Multipliers'!O$4:O$7,MATCH($B44,'Calibration Multipliers'!$A$4:$A$7,0),1)</f>
        <v>16355007.883325562</v>
      </c>
      <c r="T44" s="31">
        <f>SUMIFS(INDEX(Load,,MATCH('Summarized Source Data'!$C44,Hour,0)),Month,'Summarized Source Data'!$A44,Sector,'Summarized Source Data'!T$2,TimeOfWeek,$E44)*INDEX('Calibration Multipliers'!P$4:P$7,MATCH($B44,'Calibration Multipliers'!$A$4:$A$7,0),1)</f>
        <v>16355007.883325562</v>
      </c>
      <c r="U44" s="31">
        <f>SUMIFS(INDEX(Load,,MATCH('Summarized Source Data'!$C44,Hour,0)),Month,'Summarized Source Data'!$A44,Sector,'Summarized Source Data'!U$2,TimeOfWeek,$E44)*INDEX('Calibration Multipliers'!Q$4:Q$7,MATCH($B44,'Calibration Multipliers'!$A$4:$A$7,0),1)</f>
        <v>16355007.883325562</v>
      </c>
      <c r="V44" s="31">
        <f>SUMIFS(INDEX(Load,,MATCH('Summarized Source Data'!$C44,Hour,0)),Month,'Summarized Source Data'!$A44,Sector,'Summarized Source Data'!V$2,TimeOfWeek,$E44)*INDEX('Calibration Multipliers'!R$4:R$7,MATCH($B44,'Calibration Multipliers'!$A$4:$A$7,0),1)</f>
        <v>16355007.883325562</v>
      </c>
      <c r="W44" s="31">
        <f>SUMIFS(INDEX(Load,,MATCH('Summarized Source Data'!$C44,Hour,0)),Month,'Summarized Source Data'!$A44,Sector,'Summarized Source Data'!W$2,TimeOfWeek,$E44)*INDEX('Calibration Multipliers'!S$4:S$7,MATCH($B44,'Calibration Multipliers'!$A$4:$A$7,0),1)</f>
        <v>16355007.883325562</v>
      </c>
      <c r="X44" s="26">
        <f>SUMIFS(INDEX(Load,,MATCH('Summarized Source Data'!$C44,Hour,0)),Month,'Summarized Source Data'!$A44,Sector,'Summarized Source Data'!X$2,Subsector,'Summarized Source Data'!X$3,TimeOfWeek,$E44)*INDEX('Calibration Multipliers'!T$4:T$7,MATCH($B44,'Calibration Multipliers'!$A$4:$A$7,0),1)</f>
        <v>675745834.70027769</v>
      </c>
      <c r="Y44" s="28">
        <f t="shared" si="4"/>
        <v>675745834.70027769</v>
      </c>
      <c r="Z44" s="28">
        <f t="shared" si="4"/>
        <v>675745834.70027769</v>
      </c>
    </row>
    <row r="45" spans="1:26" outlineLevel="2">
      <c r="A45">
        <f t="shared" si="0"/>
        <v>2</v>
      </c>
      <c r="B45" t="str">
        <f>INDEX('Category Mapping'!$G$34:$G$45,MATCH(A45,'Category Mapping'!$A$34:$A$45,0),1)</f>
        <v>Winter</v>
      </c>
      <c r="C45" t="s">
        <v>44</v>
      </c>
      <c r="D45" s="6" t="s">
        <v>118</v>
      </c>
      <c r="E45" t="s">
        <v>15</v>
      </c>
      <c r="F45" s="26">
        <f>SUMIFS(INDEX(Load,,MATCH('Summarized Source Data'!$C45,Hour,0)),Month,'Summarized Source Data'!$A45,Sector,'Summarized Source Data'!F$2,Subsector,'Summarized Source Data'!F$3,TimeOfWeek,$E45)*INDEX('Calibration Multipliers'!B$4:B$7,MATCH($B45,'Calibration Multipliers'!$A$4:$A$7,0),1)</f>
        <v>15865336.988615215</v>
      </c>
      <c r="G45" s="26">
        <f>SUMIFS(INDEX(Load,,MATCH('Summarized Source Data'!$C45,Hour,0)),Month,'Summarized Source Data'!$A45,Sector,'Summarized Source Data'!G$2,Subsector,'Summarized Source Data'!G$3,TimeOfWeek,$E45)*INDEX('Calibration Multipliers'!C$4:C$7,MATCH($B45,'Calibration Multipliers'!$A$4:$A$7,0),1)</f>
        <v>9680.793588423543</v>
      </c>
      <c r="H45" s="26">
        <f>SUMIFS(INDEX(Load,,MATCH('Summarized Source Data'!$C45,Hour,0)),Month,'Summarized Source Data'!$A45,Sector,'Summarized Source Data'!H$2,Subsector,'Summarized Source Data'!H$3,TimeOfWeek,$E45)*INDEX('Calibration Multipliers'!D$4:D$7,MATCH($B45,'Calibration Multipliers'!$A$4:$A$7,0),1)</f>
        <v>0</v>
      </c>
      <c r="I45" s="26">
        <f>SUMIFS(INDEX(Load,,MATCH('Summarized Source Data'!$C45,Hour,0)),Month,'Summarized Source Data'!$A45,Sector,'Summarized Source Data'!I$2,Subsector,'Summarized Source Data'!I$3,TimeOfWeek,$E45)*INDEX('Calibration Multipliers'!E$4:E$7,MATCH($B45,'Calibration Multipliers'!$A$4:$A$7,0),1)</f>
        <v>51415443.944586344</v>
      </c>
      <c r="J45" s="47">
        <f t="shared" si="1"/>
        <v>161875516.99765202</v>
      </c>
      <c r="K45" s="48">
        <f>(SUMIFS(INDEX(Load,,MATCH('Summarized Source Data'!$C45,Hour,0)),Month,'Summarized Source Data'!$A45,Sector,'Summarized Source Data'!K$2,Subsector,"Total",TimeOfWeek,$E45)-SUM(F45:I45))*INDEX('Calibration Multipliers'!G$4:G$7,MATCH($B45,'Calibration Multipliers'!$A$4:$A$7,0),1)</f>
        <v>161875516.99765202</v>
      </c>
      <c r="L45" s="26">
        <f>SUMIFS(INDEX(Load,,MATCH('Summarized Source Data'!$C45,Hour,0)),Month,'Summarized Source Data'!$A45,Sector,'Summarized Source Data'!L$2,Subsector,'Summarized Source Data'!L$3,TimeOfWeek,$E45)*INDEX('Calibration Multipliers'!H$4:H$7,MATCH($B45,'Calibration Multipliers'!$A$4:$A$7,0),1)</f>
        <v>36921185.461160101</v>
      </c>
      <c r="M45" s="26">
        <f>SUMIFS(INDEX(Load,,MATCH('Summarized Source Data'!$C45,Hour,0)),Month,'Summarized Source Data'!$A45,Sector,'Summarized Source Data'!M$2,Subsector,'Summarized Source Data'!M$3,TimeOfWeek,$E45)*INDEX('Calibration Multipliers'!I$4:I$7,MATCH($B45,'Calibration Multipliers'!$A$4:$A$7,0),1)</f>
        <v>67651.951471392007</v>
      </c>
      <c r="N45" s="26">
        <f>SUMIFS(INDEX(Load,,MATCH('Summarized Source Data'!$C45,Hour,0)),Month,'Summarized Source Data'!$A45,Sector,'Summarized Source Data'!N$2,Subsector,'Summarized Source Data'!N$3,TimeOfWeek,$E45)*INDEX('Calibration Multipliers'!J$4:J$7,MATCH($B45,'Calibration Multipliers'!$A$4:$A$7,0),1)</f>
        <v>0</v>
      </c>
      <c r="O45" s="28">
        <f t="shared" si="2"/>
        <v>455620082.6659767</v>
      </c>
      <c r="P45" s="48">
        <f>(SUMIFS(INDEX(Load,,MATCH('Summarized Source Data'!$C45,Hour,0)),Month,'Summarized Source Data'!$A45,Sector,'Summarized Source Data'!P$2,Subsector,"Total",TimeOfWeek,$E45)-SUM(L45:N45)*INDEX('Calibration Multipliers'!L$4:L$7,MATCH($B45,'Calibration Multipliers'!$A$4:$A$7,0),1))</f>
        <v>455620082.6659767</v>
      </c>
      <c r="Q45" s="28">
        <f t="shared" si="3"/>
        <v>455620082.6659767</v>
      </c>
      <c r="R45" s="31">
        <f>SUMIFS(INDEX(Load,,MATCH('Summarized Source Data'!$C45,Hour,0)),Month,'Summarized Source Data'!$A45,Sector,'Summarized Source Data'!R$2,TimeOfWeek,$E45)*INDEX('Calibration Multipliers'!N$4:N$7,MATCH($B45,'Calibration Multipliers'!$A$4:$A$7,0),1)</f>
        <v>17236415.493804183</v>
      </c>
      <c r="S45" s="31">
        <f>SUMIFS(INDEX(Load,,MATCH('Summarized Source Data'!$C45,Hour,0)),Month,'Summarized Source Data'!$A45,Sector,'Summarized Source Data'!S$2,TimeOfWeek,$E45)*INDEX('Calibration Multipliers'!O$4:O$7,MATCH($B45,'Calibration Multipliers'!$A$4:$A$7,0),1)</f>
        <v>17236415.493804183</v>
      </c>
      <c r="T45" s="31">
        <f>SUMIFS(INDEX(Load,,MATCH('Summarized Source Data'!$C45,Hour,0)),Month,'Summarized Source Data'!$A45,Sector,'Summarized Source Data'!T$2,TimeOfWeek,$E45)*INDEX('Calibration Multipliers'!P$4:P$7,MATCH($B45,'Calibration Multipliers'!$A$4:$A$7,0),1)</f>
        <v>17236415.493804183</v>
      </c>
      <c r="U45" s="31">
        <f>SUMIFS(INDEX(Load,,MATCH('Summarized Source Data'!$C45,Hour,0)),Month,'Summarized Source Data'!$A45,Sector,'Summarized Source Data'!U$2,TimeOfWeek,$E45)*INDEX('Calibration Multipliers'!Q$4:Q$7,MATCH($B45,'Calibration Multipliers'!$A$4:$A$7,0),1)</f>
        <v>17236415.493804183</v>
      </c>
      <c r="V45" s="31">
        <f>SUMIFS(INDEX(Load,,MATCH('Summarized Source Data'!$C45,Hour,0)),Month,'Summarized Source Data'!$A45,Sector,'Summarized Source Data'!V$2,TimeOfWeek,$E45)*INDEX('Calibration Multipliers'!R$4:R$7,MATCH($B45,'Calibration Multipliers'!$A$4:$A$7,0),1)</f>
        <v>17236415.493804183</v>
      </c>
      <c r="W45" s="31">
        <f>SUMIFS(INDEX(Load,,MATCH('Summarized Source Data'!$C45,Hour,0)),Month,'Summarized Source Data'!$A45,Sector,'Summarized Source Data'!W$2,TimeOfWeek,$E45)*INDEX('Calibration Multipliers'!S$4:S$7,MATCH($B45,'Calibration Multipliers'!$A$4:$A$7,0),1)</f>
        <v>17236415.493804183</v>
      </c>
      <c r="X45" s="26">
        <f>SUMIFS(INDEX(Load,,MATCH('Summarized Source Data'!$C45,Hour,0)),Month,'Summarized Source Data'!$A45,Sector,'Summarized Source Data'!X$2,Subsector,'Summarized Source Data'!X$3,TimeOfWeek,$E45)*INDEX('Calibration Multipliers'!T$4:T$7,MATCH($B45,'Calibration Multipliers'!$A$4:$A$7,0),1)</f>
        <v>676725176.48969841</v>
      </c>
      <c r="Y45" s="28">
        <f t="shared" si="4"/>
        <v>676725176.48969841</v>
      </c>
      <c r="Z45" s="28">
        <f t="shared" si="4"/>
        <v>676725176.48969841</v>
      </c>
    </row>
    <row r="46" spans="1:26" outlineLevel="2">
      <c r="A46">
        <f t="shared" si="0"/>
        <v>2</v>
      </c>
      <c r="B46" t="str">
        <f>INDEX('Category Mapping'!$G$34:$G$45,MATCH(A46,'Category Mapping'!$A$34:$A$45,0),1)</f>
        <v>Winter</v>
      </c>
      <c r="C46" t="s">
        <v>45</v>
      </c>
      <c r="D46" s="6" t="s">
        <v>119</v>
      </c>
      <c r="E46" t="s">
        <v>15</v>
      </c>
      <c r="F46" s="26">
        <f>SUMIFS(INDEX(Load,,MATCH('Summarized Source Data'!$C46,Hour,0)),Month,'Summarized Source Data'!$A46,Sector,'Summarized Source Data'!F$2,Subsector,'Summarized Source Data'!F$3,TimeOfWeek,$E46)*INDEX('Calibration Multipliers'!B$4:B$7,MATCH($B46,'Calibration Multipliers'!$A$4:$A$7,0),1)</f>
        <v>17334349.672746252</v>
      </c>
      <c r="G46" s="26">
        <f>SUMIFS(INDEX(Load,,MATCH('Summarized Source Data'!$C46,Hour,0)),Month,'Summarized Source Data'!$A46,Sector,'Summarized Source Data'!G$2,Subsector,'Summarized Source Data'!G$3,TimeOfWeek,$E46)*INDEX('Calibration Multipliers'!C$4:C$7,MATCH($B46,'Calibration Multipliers'!$A$4:$A$7,0),1)</f>
        <v>10746.317455313256</v>
      </c>
      <c r="H46" s="26">
        <f>SUMIFS(INDEX(Load,,MATCH('Summarized Source Data'!$C46,Hour,0)),Month,'Summarized Source Data'!$A46,Sector,'Summarized Source Data'!H$2,Subsector,'Summarized Source Data'!H$3,TimeOfWeek,$E46)*INDEX('Calibration Multipliers'!D$4:D$7,MATCH($B46,'Calibration Multipliers'!$A$4:$A$7,0),1)</f>
        <v>0</v>
      </c>
      <c r="I46" s="26">
        <f>SUMIFS(INDEX(Load,,MATCH('Summarized Source Data'!$C46,Hour,0)),Month,'Summarized Source Data'!$A46,Sector,'Summarized Source Data'!I$2,Subsector,'Summarized Source Data'!I$3,TimeOfWeek,$E46)*INDEX('Calibration Multipliers'!E$4:E$7,MATCH($B46,'Calibration Multipliers'!$A$4:$A$7,0),1)</f>
        <v>56312152.891689807</v>
      </c>
      <c r="J46" s="47">
        <f t="shared" si="1"/>
        <v>157467413.42139199</v>
      </c>
      <c r="K46" s="48">
        <f>(SUMIFS(INDEX(Load,,MATCH('Summarized Source Data'!$C46,Hour,0)),Month,'Summarized Source Data'!$A46,Sector,'Summarized Source Data'!K$2,Subsector,"Total",TimeOfWeek,$E46)-SUM(F46:I46))*INDEX('Calibration Multipliers'!G$4:G$7,MATCH($B46,'Calibration Multipliers'!$A$4:$A$7,0),1)</f>
        <v>157467413.42139199</v>
      </c>
      <c r="L46" s="26">
        <f>SUMIFS(INDEX(Load,,MATCH('Summarized Source Data'!$C46,Hour,0)),Month,'Summarized Source Data'!$A46,Sector,'Summarized Source Data'!L$2,Subsector,'Summarized Source Data'!L$3,TimeOfWeek,$E46)*INDEX('Calibration Multipliers'!H$4:H$7,MATCH($B46,'Calibration Multipliers'!$A$4:$A$7,0),1)</f>
        <v>42895170.37662632</v>
      </c>
      <c r="M46" s="26">
        <f>SUMIFS(INDEX(Load,,MATCH('Summarized Source Data'!$C46,Hour,0)),Month,'Summarized Source Data'!$A46,Sector,'Summarized Source Data'!M$2,Subsector,'Summarized Source Data'!M$3,TimeOfWeek,$E46)*INDEX('Calibration Multipliers'!I$4:I$7,MATCH($B46,'Calibration Multipliers'!$A$4:$A$7,0),1)</f>
        <v>64788.356079125901</v>
      </c>
      <c r="N46" s="26">
        <f>SUMIFS(INDEX(Load,,MATCH('Summarized Source Data'!$C46,Hour,0)),Month,'Summarized Source Data'!$A46,Sector,'Summarized Source Data'!N$2,Subsector,'Summarized Source Data'!N$3,TimeOfWeek,$E46)*INDEX('Calibration Multipliers'!J$4:J$7,MATCH($B46,'Calibration Multipliers'!$A$4:$A$7,0),1)</f>
        <v>0</v>
      </c>
      <c r="O46" s="28">
        <f t="shared" si="2"/>
        <v>433979492.71517169</v>
      </c>
      <c r="P46" s="48">
        <f>(SUMIFS(INDEX(Load,,MATCH('Summarized Source Data'!$C46,Hour,0)),Month,'Summarized Source Data'!$A46,Sector,'Summarized Source Data'!P$2,Subsector,"Total",TimeOfWeek,$E46)-SUM(L46:N46)*INDEX('Calibration Multipliers'!L$4:L$7,MATCH($B46,'Calibration Multipliers'!$A$4:$A$7,0),1))</f>
        <v>433979492.71517169</v>
      </c>
      <c r="Q46" s="28">
        <f t="shared" si="3"/>
        <v>433979492.71517169</v>
      </c>
      <c r="R46" s="31">
        <f>SUMIFS(INDEX(Load,,MATCH('Summarized Source Data'!$C46,Hour,0)),Month,'Summarized Source Data'!$A46,Sector,'Summarized Source Data'!R$2,TimeOfWeek,$E46)*INDEX('Calibration Multipliers'!N$4:N$7,MATCH($B46,'Calibration Multipliers'!$A$4:$A$7,0),1)</f>
        <v>15865336.988615215</v>
      </c>
      <c r="S46" s="31">
        <f>SUMIFS(INDEX(Load,,MATCH('Summarized Source Data'!$C46,Hour,0)),Month,'Summarized Source Data'!$A46,Sector,'Summarized Source Data'!S$2,TimeOfWeek,$E46)*INDEX('Calibration Multipliers'!O$4:O$7,MATCH($B46,'Calibration Multipliers'!$A$4:$A$7,0),1)</f>
        <v>15865336.988615215</v>
      </c>
      <c r="T46" s="31">
        <f>SUMIFS(INDEX(Load,,MATCH('Summarized Source Data'!$C46,Hour,0)),Month,'Summarized Source Data'!$A46,Sector,'Summarized Source Data'!T$2,TimeOfWeek,$E46)*INDEX('Calibration Multipliers'!P$4:P$7,MATCH($B46,'Calibration Multipliers'!$A$4:$A$7,0),1)</f>
        <v>15865336.988615215</v>
      </c>
      <c r="U46" s="31">
        <f>SUMIFS(INDEX(Load,,MATCH('Summarized Source Data'!$C46,Hour,0)),Month,'Summarized Source Data'!$A46,Sector,'Summarized Source Data'!U$2,TimeOfWeek,$E46)*INDEX('Calibration Multipliers'!Q$4:Q$7,MATCH($B46,'Calibration Multipliers'!$A$4:$A$7,0),1)</f>
        <v>15865336.988615215</v>
      </c>
      <c r="V46" s="31">
        <f>SUMIFS(INDEX(Load,,MATCH('Summarized Source Data'!$C46,Hour,0)),Month,'Summarized Source Data'!$A46,Sector,'Summarized Source Data'!V$2,TimeOfWeek,$E46)*INDEX('Calibration Multipliers'!R$4:R$7,MATCH($B46,'Calibration Multipliers'!$A$4:$A$7,0),1)</f>
        <v>15865336.988615215</v>
      </c>
      <c r="W46" s="31">
        <f>SUMIFS(INDEX(Load,,MATCH('Summarized Source Data'!$C46,Hour,0)),Month,'Summarized Source Data'!$A46,Sector,'Summarized Source Data'!W$2,TimeOfWeek,$E46)*INDEX('Calibration Multipliers'!S$4:S$7,MATCH($B46,'Calibration Multipliers'!$A$4:$A$7,0),1)</f>
        <v>15865336.988615215</v>
      </c>
      <c r="X46" s="26">
        <f>SUMIFS(INDEX(Load,,MATCH('Summarized Source Data'!$C46,Hour,0)),Month,'Summarized Source Data'!$A46,Sector,'Summarized Source Data'!X$2,Subsector,'Summarized Source Data'!X$3,TimeOfWeek,$E46)*INDEX('Calibration Multipliers'!T$4:T$7,MATCH($B46,'Calibration Multipliers'!$A$4:$A$7,0),1)</f>
        <v>673787151.12143624</v>
      </c>
      <c r="Y46" s="28">
        <f t="shared" si="4"/>
        <v>673787151.12143624</v>
      </c>
      <c r="Z46" s="28">
        <f t="shared" si="4"/>
        <v>673787151.12143624</v>
      </c>
    </row>
    <row r="47" spans="1:26" outlineLevel="2">
      <c r="A47">
        <f t="shared" si="0"/>
        <v>2</v>
      </c>
      <c r="B47" t="str">
        <f>INDEX('Category Mapping'!$G$34:$G$45,MATCH(A47,'Category Mapping'!$A$34:$A$45,0),1)</f>
        <v>Winter</v>
      </c>
      <c r="C47" t="s">
        <v>46</v>
      </c>
      <c r="D47" s="6" t="s">
        <v>120</v>
      </c>
      <c r="E47" t="s">
        <v>15</v>
      </c>
      <c r="F47" s="26">
        <f>SUMIFS(INDEX(Load,,MATCH('Summarized Source Data'!$C47,Hour,0)),Month,'Summarized Source Data'!$A47,Sector,'Summarized Source Data'!F$2,Subsector,'Summarized Source Data'!F$3,TimeOfWeek,$E47)*INDEX('Calibration Multipliers'!B$4:B$7,MATCH($B47,'Calibration Multipliers'!$A$4:$A$7,0),1)</f>
        <v>18803362.356877293</v>
      </c>
      <c r="G47" s="26">
        <f>SUMIFS(INDEX(Load,,MATCH('Summarized Source Data'!$C47,Hour,0)),Month,'Summarized Source Data'!$A47,Sector,'Summarized Source Data'!G$2,Subsector,'Summarized Source Data'!G$3,TimeOfWeek,$E47)*INDEX('Calibration Multipliers'!C$4:C$7,MATCH($B47,'Calibration Multipliers'!$A$4:$A$7,0),1)</f>
        <v>11837.304208727908</v>
      </c>
      <c r="H47" s="26">
        <f>SUMIFS(INDEX(Load,,MATCH('Summarized Source Data'!$C47,Hour,0)),Month,'Summarized Source Data'!$A47,Sector,'Summarized Source Data'!H$2,Subsector,'Summarized Source Data'!H$3,TimeOfWeek,$E47)*INDEX('Calibration Multipliers'!D$4:D$7,MATCH($B47,'Calibration Multipliers'!$A$4:$A$7,0),1)</f>
        <v>0</v>
      </c>
      <c r="I47" s="26">
        <f>SUMIFS(INDEX(Load,,MATCH('Summarized Source Data'!$C47,Hour,0)),Month,'Summarized Source Data'!$A47,Sector,'Summarized Source Data'!I$2,Subsector,'Summarized Source Data'!I$3,TimeOfWeek,$E47)*INDEX('Calibration Multipliers'!E$4:E$7,MATCH($B47,'Calibration Multipliers'!$A$4:$A$7,0),1)</f>
        <v>60621256.765140854</v>
      </c>
      <c r="J47" s="47">
        <f t="shared" si="1"/>
        <v>150708864.08763582</v>
      </c>
      <c r="K47" s="48">
        <f>(SUMIFS(INDEX(Load,,MATCH('Summarized Source Data'!$C47,Hour,0)),Month,'Summarized Source Data'!$A47,Sector,'Summarized Source Data'!K$2,Subsector,"Total",TimeOfWeek,$E47)-SUM(F47:I47))*INDEX('Calibration Multipliers'!G$4:G$7,MATCH($B47,'Calibration Multipliers'!$A$4:$A$7,0),1)</f>
        <v>150708864.08763582</v>
      </c>
      <c r="L47" s="26">
        <f>SUMIFS(INDEX(Load,,MATCH('Summarized Source Data'!$C47,Hour,0)),Month,'Summarized Source Data'!$A47,Sector,'Summarized Source Data'!L$2,Subsector,'Summarized Source Data'!L$3,TimeOfWeek,$E47)*INDEX('Calibration Multipliers'!H$4:H$7,MATCH($B47,'Calibration Multipliers'!$A$4:$A$7,0),1)</f>
        <v>49750562.902571164</v>
      </c>
      <c r="M47" s="26">
        <f>SUMIFS(INDEX(Load,,MATCH('Summarized Source Data'!$C47,Hour,0)),Month,'Summarized Source Data'!$A47,Sector,'Summarized Source Data'!M$2,Subsector,'Summarized Source Data'!M$3,TimeOfWeek,$E47)*INDEX('Calibration Multipliers'!I$4:I$7,MATCH($B47,'Calibration Multipliers'!$A$4:$A$7,0),1)</f>
        <v>60701.562791873352</v>
      </c>
      <c r="N47" s="26">
        <f>SUMIFS(INDEX(Load,,MATCH('Summarized Source Data'!$C47,Hour,0)),Month,'Summarized Source Data'!$A47,Sector,'Summarized Source Data'!N$2,Subsector,'Summarized Source Data'!N$3,TimeOfWeek,$E47)*INDEX('Calibration Multipliers'!J$4:J$7,MATCH($B47,'Calibration Multipliers'!$A$4:$A$7,0),1)</f>
        <v>0</v>
      </c>
      <c r="O47" s="28">
        <f t="shared" si="2"/>
        <v>363470970.67016912</v>
      </c>
      <c r="P47" s="48">
        <f>(SUMIFS(INDEX(Load,,MATCH('Summarized Source Data'!$C47,Hour,0)),Month,'Summarized Source Data'!$A47,Sector,'Summarized Source Data'!P$2,Subsector,"Total",TimeOfWeek,$E47)-SUM(L47:N47)*INDEX('Calibration Multipliers'!L$4:L$7,MATCH($B47,'Calibration Multipliers'!$A$4:$A$7,0),1))</f>
        <v>363470970.67016912</v>
      </c>
      <c r="Q47" s="28">
        <f t="shared" si="3"/>
        <v>363470970.67016912</v>
      </c>
      <c r="R47" s="31">
        <f>SUMIFS(INDEX(Load,,MATCH('Summarized Source Data'!$C47,Hour,0)),Month,'Summarized Source Data'!$A47,Sector,'Summarized Source Data'!R$2,TimeOfWeek,$E47)*INDEX('Calibration Multipliers'!N$4:N$7,MATCH($B47,'Calibration Multipliers'!$A$4:$A$7,0),1)</f>
        <v>12927311.620353138</v>
      </c>
      <c r="S47" s="31">
        <f>SUMIFS(INDEX(Load,,MATCH('Summarized Source Data'!$C47,Hour,0)),Month,'Summarized Source Data'!$A47,Sector,'Summarized Source Data'!S$2,TimeOfWeek,$E47)*INDEX('Calibration Multipliers'!O$4:O$7,MATCH($B47,'Calibration Multipliers'!$A$4:$A$7,0),1)</f>
        <v>12927311.620353138</v>
      </c>
      <c r="T47" s="31">
        <f>SUMIFS(INDEX(Load,,MATCH('Summarized Source Data'!$C47,Hour,0)),Month,'Summarized Source Data'!$A47,Sector,'Summarized Source Data'!T$2,TimeOfWeek,$E47)*INDEX('Calibration Multipliers'!P$4:P$7,MATCH($B47,'Calibration Multipliers'!$A$4:$A$7,0),1)</f>
        <v>12927311.620353138</v>
      </c>
      <c r="U47" s="31">
        <f>SUMIFS(INDEX(Load,,MATCH('Summarized Source Data'!$C47,Hour,0)),Month,'Summarized Source Data'!$A47,Sector,'Summarized Source Data'!U$2,TimeOfWeek,$E47)*INDEX('Calibration Multipliers'!Q$4:Q$7,MATCH($B47,'Calibration Multipliers'!$A$4:$A$7,0),1)</f>
        <v>12927311.620353138</v>
      </c>
      <c r="V47" s="31">
        <f>SUMIFS(INDEX(Load,,MATCH('Summarized Source Data'!$C47,Hour,0)),Month,'Summarized Source Data'!$A47,Sector,'Summarized Source Data'!V$2,TimeOfWeek,$E47)*INDEX('Calibration Multipliers'!R$4:R$7,MATCH($B47,'Calibration Multipliers'!$A$4:$A$7,0),1)</f>
        <v>12927311.620353138</v>
      </c>
      <c r="W47" s="31">
        <f>SUMIFS(INDEX(Load,,MATCH('Summarized Source Data'!$C47,Hour,0)),Month,'Summarized Source Data'!$A47,Sector,'Summarized Source Data'!W$2,TimeOfWeek,$E47)*INDEX('Calibration Multipliers'!S$4:S$7,MATCH($B47,'Calibration Multipliers'!$A$4:$A$7,0),1)</f>
        <v>12927311.620353138</v>
      </c>
      <c r="X47" s="26">
        <f>SUMIFS(INDEX(Load,,MATCH('Summarized Source Data'!$C47,Hour,0)),Month,'Summarized Source Data'!$A47,Sector,'Summarized Source Data'!X$2,Subsector,'Summarized Source Data'!X$3,TimeOfWeek,$E47)*INDEX('Calibration Multipliers'!T$4:T$7,MATCH($B47,'Calibration Multipliers'!$A$4:$A$7,0),1)</f>
        <v>669869783.96375346</v>
      </c>
      <c r="Y47" s="28">
        <f t="shared" si="4"/>
        <v>669869783.96375346</v>
      </c>
      <c r="Z47" s="28">
        <f t="shared" si="4"/>
        <v>669869783.96375346</v>
      </c>
    </row>
    <row r="48" spans="1:26" outlineLevel="2">
      <c r="A48">
        <f t="shared" si="0"/>
        <v>2</v>
      </c>
      <c r="B48" t="str">
        <f>INDEX('Category Mapping'!$G$34:$G$45,MATCH(A48,'Category Mapping'!$A$34:$A$45,0),1)</f>
        <v>Winter</v>
      </c>
      <c r="C48" t="s">
        <v>47</v>
      </c>
      <c r="D48" s="6" t="s">
        <v>121</v>
      </c>
      <c r="E48" t="s">
        <v>15</v>
      </c>
      <c r="F48" s="26">
        <f>SUMIFS(INDEX(Load,,MATCH('Summarized Source Data'!$C48,Hour,0)),Month,'Summarized Source Data'!$A48,Sector,'Summarized Source Data'!F$2,Subsector,'Summarized Source Data'!F$3,TimeOfWeek,$E48)*INDEX('Calibration Multipliers'!B$4:B$7,MATCH($B48,'Calibration Multipliers'!$A$4:$A$7,0),1)</f>
        <v>19782704.146297984</v>
      </c>
      <c r="G48" s="26">
        <f>SUMIFS(INDEX(Load,,MATCH('Summarized Source Data'!$C48,Hour,0)),Month,'Summarized Source Data'!$A48,Sector,'Summarized Source Data'!G$2,Subsector,'Summarized Source Data'!G$3,TimeOfWeek,$E48)*INDEX('Calibration Multipliers'!C$4:C$7,MATCH($B48,'Calibration Multipliers'!$A$4:$A$7,0),1)</f>
        <v>12812.728630990918</v>
      </c>
      <c r="H48" s="26">
        <f>SUMIFS(INDEX(Load,,MATCH('Summarized Source Data'!$C48,Hour,0)),Month,'Summarized Source Data'!$A48,Sector,'Summarized Source Data'!H$2,Subsector,'Summarized Source Data'!H$3,TimeOfWeek,$E48)*INDEX('Calibration Multipliers'!D$4:D$7,MATCH($B48,'Calibration Multipliers'!$A$4:$A$7,0),1)</f>
        <v>0</v>
      </c>
      <c r="I48" s="26">
        <f>SUMIFS(INDEX(Load,,MATCH('Summarized Source Data'!$C48,Hour,0)),Month,'Summarized Source Data'!$A48,Sector,'Summarized Source Data'!I$2,Subsector,'Summarized Source Data'!I$3,TimeOfWeek,$E48)*INDEX('Calibration Multipliers'!E$4:E$7,MATCH($B48,'Calibration Multipliers'!$A$4:$A$7,0),1)</f>
        <v>61600598.554561548</v>
      </c>
      <c r="J48" s="47">
        <f t="shared" si="1"/>
        <v>146790521.50553077</v>
      </c>
      <c r="K48" s="48">
        <f>(SUMIFS(INDEX(Load,,MATCH('Summarized Source Data'!$C48,Hour,0)),Month,'Summarized Source Data'!$A48,Sector,'Summarized Source Data'!K$2,Subsector,"Total",TimeOfWeek,$E48)-SUM(F48:I48))*INDEX('Calibration Multipliers'!G$4:G$7,MATCH($B48,'Calibration Multipliers'!$A$4:$A$7,0),1)</f>
        <v>146790521.50553077</v>
      </c>
      <c r="L48" s="26">
        <f>SUMIFS(INDEX(Load,,MATCH('Summarized Source Data'!$C48,Hour,0)),Month,'Summarized Source Data'!$A48,Sector,'Summarized Source Data'!L$2,Subsector,'Summarized Source Data'!L$3,TimeOfWeek,$E48)*INDEX('Calibration Multipliers'!H$4:H$7,MATCH($B48,'Calibration Multipliers'!$A$4:$A$7,0),1)</f>
        <v>54255535.13390635</v>
      </c>
      <c r="M48" s="26">
        <f>SUMIFS(INDEX(Load,,MATCH('Summarized Source Data'!$C48,Hour,0)),Month,'Summarized Source Data'!$A48,Sector,'Summarized Source Data'!M$2,Subsector,'Summarized Source Data'!M$3,TimeOfWeek,$E48)*INDEX('Calibration Multipliers'!I$4:I$7,MATCH($B48,'Calibration Multipliers'!$A$4:$A$7,0),1)</f>
        <v>57264.073111006721</v>
      </c>
      <c r="N48" s="26">
        <f>SUMIFS(INDEX(Load,,MATCH('Summarized Source Data'!$C48,Hour,0)),Month,'Summarized Source Data'!$A48,Sector,'Summarized Source Data'!N$2,Subsector,'Summarized Source Data'!N$3,TimeOfWeek,$E48)*INDEX('Calibration Multipliers'!J$4:J$7,MATCH($B48,'Calibration Multipliers'!$A$4:$A$7,0),1)</f>
        <v>0</v>
      </c>
      <c r="O48" s="28">
        <f t="shared" si="2"/>
        <v>301188270.35269392</v>
      </c>
      <c r="P48" s="48">
        <f>(SUMIFS(INDEX(Load,,MATCH('Summarized Source Data'!$C48,Hour,0)),Month,'Summarized Source Data'!$A48,Sector,'Summarized Source Data'!P$2,Subsector,"Total",TimeOfWeek,$E48)-SUM(L48:N48)*INDEX('Calibration Multipliers'!L$4:L$7,MATCH($B48,'Calibration Multipliers'!$A$4:$A$7,0),1))</f>
        <v>301188270.35269392</v>
      </c>
      <c r="Q48" s="28">
        <f t="shared" si="3"/>
        <v>301188270.35269392</v>
      </c>
      <c r="R48" s="31">
        <f>SUMIFS(INDEX(Load,,MATCH('Summarized Source Data'!$C48,Hour,0)),Month,'Summarized Source Data'!$A48,Sector,'Summarized Source Data'!R$2,TimeOfWeek,$E48)*INDEX('Calibration Multipliers'!N$4:N$7,MATCH($B48,'Calibration Multipliers'!$A$4:$A$7,0),1)</f>
        <v>11850035.651990376</v>
      </c>
      <c r="S48" s="31">
        <f>SUMIFS(INDEX(Load,,MATCH('Summarized Source Data'!$C48,Hour,0)),Month,'Summarized Source Data'!$A48,Sector,'Summarized Source Data'!S$2,TimeOfWeek,$E48)*INDEX('Calibration Multipliers'!O$4:O$7,MATCH($B48,'Calibration Multipliers'!$A$4:$A$7,0),1)</f>
        <v>11850035.651990376</v>
      </c>
      <c r="T48" s="31">
        <f>SUMIFS(INDEX(Load,,MATCH('Summarized Source Data'!$C48,Hour,0)),Month,'Summarized Source Data'!$A48,Sector,'Summarized Source Data'!T$2,TimeOfWeek,$E48)*INDEX('Calibration Multipliers'!P$4:P$7,MATCH($B48,'Calibration Multipliers'!$A$4:$A$7,0),1)</f>
        <v>11850035.651990376</v>
      </c>
      <c r="U48" s="31">
        <f>SUMIFS(INDEX(Load,,MATCH('Summarized Source Data'!$C48,Hour,0)),Month,'Summarized Source Data'!$A48,Sector,'Summarized Source Data'!U$2,TimeOfWeek,$E48)*INDEX('Calibration Multipliers'!Q$4:Q$7,MATCH($B48,'Calibration Multipliers'!$A$4:$A$7,0),1)</f>
        <v>11850035.651990376</v>
      </c>
      <c r="V48" s="31">
        <f>SUMIFS(INDEX(Load,,MATCH('Summarized Source Data'!$C48,Hour,0)),Month,'Summarized Source Data'!$A48,Sector,'Summarized Source Data'!V$2,TimeOfWeek,$E48)*INDEX('Calibration Multipliers'!R$4:R$7,MATCH($B48,'Calibration Multipliers'!$A$4:$A$7,0),1)</f>
        <v>11850035.651990376</v>
      </c>
      <c r="W48" s="31">
        <f>SUMIFS(INDEX(Load,,MATCH('Summarized Source Data'!$C48,Hour,0)),Month,'Summarized Source Data'!$A48,Sector,'Summarized Source Data'!W$2,TimeOfWeek,$E48)*INDEX('Calibration Multipliers'!S$4:S$7,MATCH($B48,'Calibration Multipliers'!$A$4:$A$7,0),1)</f>
        <v>11850035.651990376</v>
      </c>
      <c r="X48" s="26">
        <f>SUMIFS(INDEX(Load,,MATCH('Summarized Source Data'!$C48,Hour,0)),Month,'Summarized Source Data'!$A48,Sector,'Summarized Source Data'!X$2,Subsector,'Summarized Source Data'!X$3,TimeOfWeek,$E48)*INDEX('Calibration Multipliers'!T$4:T$7,MATCH($B48,'Calibration Multipliers'!$A$4:$A$7,0),1)</f>
        <v>664973075.01665008</v>
      </c>
      <c r="Y48" s="28">
        <f t="shared" si="4"/>
        <v>664973075.01665008</v>
      </c>
      <c r="Z48" s="28">
        <f t="shared" si="4"/>
        <v>664973075.01665008</v>
      </c>
    </row>
    <row r="49" spans="1:26" outlineLevel="2">
      <c r="A49">
        <f t="shared" si="0"/>
        <v>2</v>
      </c>
      <c r="B49" t="str">
        <f>INDEX('Category Mapping'!$G$34:$G$45,MATCH(A49,'Category Mapping'!$A$34:$A$45,0),1)</f>
        <v>Winter</v>
      </c>
      <c r="C49" t="s">
        <v>48</v>
      </c>
      <c r="D49" s="6" t="s">
        <v>122</v>
      </c>
      <c r="E49" t="s">
        <v>15</v>
      </c>
      <c r="F49" s="26">
        <f>SUMIFS(INDEX(Load,,MATCH('Summarized Source Data'!$C49,Hour,0)),Month,'Summarized Source Data'!$A49,Sector,'Summarized Source Data'!F$2,Subsector,'Summarized Source Data'!F$3,TimeOfWeek,$E49)*INDEX('Calibration Multipliers'!B$4:B$7,MATCH($B49,'Calibration Multipliers'!$A$4:$A$7,0),1)</f>
        <v>18803362.356877293</v>
      </c>
      <c r="G49" s="26">
        <f>SUMIFS(INDEX(Load,,MATCH('Summarized Source Data'!$C49,Hour,0)),Month,'Summarized Source Data'!$A49,Sector,'Summarized Source Data'!G$2,Subsector,'Summarized Source Data'!G$3,TimeOfWeek,$E49)*INDEX('Calibration Multipliers'!C$4:C$7,MATCH($B49,'Calibration Multipliers'!$A$4:$A$7,0),1)</f>
        <v>13625.582316210091</v>
      </c>
      <c r="H49" s="26">
        <f>SUMIFS(INDEX(Load,,MATCH('Summarized Source Data'!$C49,Hour,0)),Month,'Summarized Source Data'!$A49,Sector,'Summarized Source Data'!H$2,Subsector,'Summarized Source Data'!H$3,TimeOfWeek,$E49)*INDEX('Calibration Multipliers'!D$4:D$7,MATCH($B49,'Calibration Multipliers'!$A$4:$A$7,0),1)</f>
        <v>0</v>
      </c>
      <c r="I49" s="26">
        <f>SUMIFS(INDEX(Load,,MATCH('Summarized Source Data'!$C49,Hour,0)),Month,'Summarized Source Data'!$A49,Sector,'Summarized Source Data'!I$2,Subsector,'Summarized Source Data'!I$3,TimeOfWeek,$E49)*INDEX('Calibration Multipliers'!E$4:E$7,MATCH($B49,'Calibration Multipliers'!$A$4:$A$7,0),1)</f>
        <v>50436102.15516565</v>
      </c>
      <c r="J49" s="47">
        <f t="shared" si="1"/>
        <v>145222761.78877246</v>
      </c>
      <c r="K49" s="48">
        <f>(SUMIFS(INDEX(Load,,MATCH('Summarized Source Data'!$C49,Hour,0)),Month,'Summarized Source Data'!$A49,Sector,'Summarized Source Data'!K$2,Subsector,"Total",TimeOfWeek,$E49)-SUM(F49:I49))*INDEX('Calibration Multipliers'!G$4:G$7,MATCH($B49,'Calibration Multipliers'!$A$4:$A$7,0),1)</f>
        <v>145222761.78877246</v>
      </c>
      <c r="L49" s="26">
        <f>SUMIFS(INDEX(Load,,MATCH('Summarized Source Data'!$C49,Hour,0)),Month,'Summarized Source Data'!$A49,Sector,'Summarized Source Data'!L$2,Subsector,'Summarized Source Data'!L$3,TimeOfWeek,$E49)*INDEX('Calibration Multipliers'!H$4:H$7,MATCH($B49,'Calibration Multipliers'!$A$4:$A$7,0),1)</f>
        <v>59641914.97572016</v>
      </c>
      <c r="M49" s="26">
        <f>SUMIFS(INDEX(Load,,MATCH('Summarized Source Data'!$C49,Hour,0)),Month,'Summarized Source Data'!$A49,Sector,'Summarized Source Data'!M$2,Subsector,'Summarized Source Data'!M$3,TimeOfWeek,$E49)*INDEX('Calibration Multipliers'!I$4:I$7,MATCH($B49,'Calibration Multipliers'!$A$4:$A$7,0),1)</f>
        <v>53758.029504880644</v>
      </c>
      <c r="N49" s="26">
        <f>SUMIFS(INDEX(Load,,MATCH('Summarized Source Data'!$C49,Hour,0)),Month,'Summarized Source Data'!$A49,Sector,'Summarized Source Data'!N$2,Subsector,'Summarized Source Data'!N$3,TimeOfWeek,$E49)*INDEX('Calibration Multipliers'!J$4:J$7,MATCH($B49,'Calibration Multipliers'!$A$4:$A$7,0),1)</f>
        <v>0</v>
      </c>
      <c r="O49" s="28">
        <f t="shared" si="2"/>
        <v>244879623.50461027</v>
      </c>
      <c r="P49" s="48">
        <f>(SUMIFS(INDEX(Load,,MATCH('Summarized Source Data'!$C49,Hour,0)),Month,'Summarized Source Data'!$A49,Sector,'Summarized Source Data'!P$2,Subsector,"Total",TimeOfWeek,$E49)-SUM(L49:N49)*INDEX('Calibration Multipliers'!L$4:L$7,MATCH($B49,'Calibration Multipliers'!$A$4:$A$7,0),1))</f>
        <v>244879623.50461027</v>
      </c>
      <c r="Q49" s="28">
        <f t="shared" si="3"/>
        <v>244879623.50461027</v>
      </c>
      <c r="R49" s="31">
        <f>SUMIFS(INDEX(Load,,MATCH('Summarized Source Data'!$C49,Hour,0)),Month,'Summarized Source Data'!$A49,Sector,'Summarized Source Data'!R$2,TimeOfWeek,$E49)*INDEX('Calibration Multipliers'!N$4:N$7,MATCH($B49,'Calibration Multipliers'!$A$4:$A$7,0),1)</f>
        <v>11164496.399395892</v>
      </c>
      <c r="S49" s="31">
        <f>SUMIFS(INDEX(Load,,MATCH('Summarized Source Data'!$C49,Hour,0)),Month,'Summarized Source Data'!$A49,Sector,'Summarized Source Data'!S$2,TimeOfWeek,$E49)*INDEX('Calibration Multipliers'!O$4:O$7,MATCH($B49,'Calibration Multipliers'!$A$4:$A$7,0),1)</f>
        <v>11164496.399395892</v>
      </c>
      <c r="T49" s="31">
        <f>SUMIFS(INDEX(Load,,MATCH('Summarized Source Data'!$C49,Hour,0)),Month,'Summarized Source Data'!$A49,Sector,'Summarized Source Data'!T$2,TimeOfWeek,$E49)*INDEX('Calibration Multipliers'!P$4:P$7,MATCH($B49,'Calibration Multipliers'!$A$4:$A$7,0),1)</f>
        <v>11164496.399395892</v>
      </c>
      <c r="U49" s="31">
        <f>SUMIFS(INDEX(Load,,MATCH('Summarized Source Data'!$C49,Hour,0)),Month,'Summarized Source Data'!$A49,Sector,'Summarized Source Data'!U$2,TimeOfWeek,$E49)*INDEX('Calibration Multipliers'!Q$4:Q$7,MATCH($B49,'Calibration Multipliers'!$A$4:$A$7,0),1)</f>
        <v>11164496.399395892</v>
      </c>
      <c r="V49" s="31">
        <f>SUMIFS(INDEX(Load,,MATCH('Summarized Source Data'!$C49,Hour,0)),Month,'Summarized Source Data'!$A49,Sector,'Summarized Source Data'!V$2,TimeOfWeek,$E49)*INDEX('Calibration Multipliers'!R$4:R$7,MATCH($B49,'Calibration Multipliers'!$A$4:$A$7,0),1)</f>
        <v>11164496.399395892</v>
      </c>
      <c r="W49" s="31">
        <f>SUMIFS(INDEX(Load,,MATCH('Summarized Source Data'!$C49,Hour,0)),Month,'Summarized Source Data'!$A49,Sector,'Summarized Source Data'!W$2,TimeOfWeek,$E49)*INDEX('Calibration Multipliers'!S$4:S$7,MATCH($B49,'Calibration Multipliers'!$A$4:$A$7,0),1)</f>
        <v>11164496.399395892</v>
      </c>
      <c r="X49" s="26">
        <f>SUMIFS(INDEX(Load,,MATCH('Summarized Source Data'!$C49,Hour,0)),Month,'Summarized Source Data'!$A49,Sector,'Summarized Source Data'!X$2,Subsector,'Summarized Source Data'!X$3,TimeOfWeek,$E49)*INDEX('Calibration Multipliers'!T$4:T$7,MATCH($B49,'Calibration Multipliers'!$A$4:$A$7,0),1)</f>
        <v>659097024.28012586</v>
      </c>
      <c r="Y49" s="28">
        <f t="shared" si="4"/>
        <v>659097024.28012586</v>
      </c>
      <c r="Z49" s="28">
        <f t="shared" si="4"/>
        <v>659097024.28012586</v>
      </c>
    </row>
    <row r="50" spans="1:26" outlineLevel="2">
      <c r="A50">
        <f t="shared" si="0"/>
        <v>2</v>
      </c>
      <c r="B50" t="str">
        <f>INDEX('Category Mapping'!$G$34:$G$45,MATCH(A50,'Category Mapping'!$A$34:$A$45,0),1)</f>
        <v>Winter</v>
      </c>
      <c r="C50" t="s">
        <v>49</v>
      </c>
      <c r="D50" s="6" t="s">
        <v>123</v>
      </c>
      <c r="E50" t="s">
        <v>15</v>
      </c>
      <c r="F50" s="26">
        <f>SUMIFS(INDEX(Load,,MATCH('Summarized Source Data'!$C50,Hour,0)),Month,'Summarized Source Data'!$A50,Sector,'Summarized Source Data'!F$2,Subsector,'Summarized Source Data'!F$3,TimeOfWeek,$E50)*INDEX('Calibration Multipliers'!B$4:B$7,MATCH($B50,'Calibration Multipliers'!$A$4:$A$7,0),1)</f>
        <v>16257073.704383492</v>
      </c>
      <c r="G50" s="26">
        <f>SUMIFS(INDEX(Load,,MATCH('Summarized Source Data'!$C50,Hour,0)),Month,'Summarized Source Data'!$A50,Sector,'Summarized Source Data'!G$2,Subsector,'Summarized Source Data'!G$3,TimeOfWeek,$E50)*INDEX('Calibration Multipliers'!C$4:C$7,MATCH($B50,'Calibration Multipliers'!$A$4:$A$7,0),1)</f>
        <v>14204.37331375772</v>
      </c>
      <c r="H50" s="26">
        <f>SUMIFS(INDEX(Load,,MATCH('Summarized Source Data'!$C50,Hour,0)),Month,'Summarized Source Data'!$A50,Sector,'Summarized Source Data'!H$2,Subsector,'Summarized Source Data'!H$3,TimeOfWeek,$E50)*INDEX('Calibration Multipliers'!D$4:D$7,MATCH($B50,'Calibration Multipliers'!$A$4:$A$7,0),1)</f>
        <v>0</v>
      </c>
      <c r="I50" s="26">
        <f>SUMIFS(INDEX(Load,,MATCH('Summarized Source Data'!$C50,Hour,0)),Month,'Summarized Source Data'!$A50,Sector,'Summarized Source Data'!I$2,Subsector,'Summarized Source Data'!I$3,TimeOfWeek,$E50)*INDEX('Calibration Multipliers'!E$4:E$7,MATCH($B50,'Calibration Multipliers'!$A$4:$A$7,0),1)</f>
        <v>29967858.756273184</v>
      </c>
      <c r="J50" s="47">
        <f t="shared" si="1"/>
        <v>114372916.63102311</v>
      </c>
      <c r="K50" s="48">
        <f>(SUMIFS(INDEX(Load,,MATCH('Summarized Source Data'!$C50,Hour,0)),Month,'Summarized Source Data'!$A50,Sector,'Summarized Source Data'!K$2,Subsector,"Total",TimeOfWeek,$E50)-SUM(F50:I50))*INDEX('Calibration Multipliers'!G$4:G$7,MATCH($B50,'Calibration Multipliers'!$A$4:$A$7,0),1)</f>
        <v>114372916.63102311</v>
      </c>
      <c r="L50" s="26">
        <f>SUMIFS(INDEX(Load,,MATCH('Summarized Source Data'!$C50,Hour,0)),Month,'Summarized Source Data'!$A50,Sector,'Summarized Source Data'!L$2,Subsector,'Summarized Source Data'!L$3,TimeOfWeek,$E50)*INDEX('Calibration Multipliers'!H$4:H$7,MATCH($B50,'Calibration Multipliers'!$A$4:$A$7,0),1)</f>
        <v>59446046.617836021</v>
      </c>
      <c r="M50" s="26">
        <f>SUMIFS(INDEX(Load,,MATCH('Summarized Source Data'!$C50,Hour,0)),Month,'Summarized Source Data'!$A50,Sector,'Summarized Source Data'!M$2,Subsector,'Summarized Source Data'!M$3,TimeOfWeek,$E50)*INDEX('Calibration Multipliers'!I$4:I$7,MATCH($B50,'Calibration Multipliers'!$A$4:$A$7,0),1)</f>
        <v>49541.963101424561</v>
      </c>
      <c r="N50" s="26">
        <f>SUMIFS(INDEX(Load,,MATCH('Summarized Source Data'!$C50,Hour,0)),Month,'Summarized Source Data'!$A50,Sector,'Summarized Source Data'!N$2,Subsector,'Summarized Source Data'!N$3,TimeOfWeek,$E50)*INDEX('Calibration Multipliers'!J$4:J$7,MATCH($B50,'Calibration Multipliers'!$A$4:$A$7,0),1)</f>
        <v>0</v>
      </c>
      <c r="O50" s="28">
        <f t="shared" si="2"/>
        <v>205906036.35207015</v>
      </c>
      <c r="P50" s="48">
        <f>(SUMIFS(INDEX(Load,,MATCH('Summarized Source Data'!$C50,Hour,0)),Month,'Summarized Source Data'!$A50,Sector,'Summarized Source Data'!P$2,Subsector,"Total",TimeOfWeek,$E50)-SUM(L50:N50)*INDEX('Calibration Multipliers'!L$4:L$7,MATCH($B50,'Calibration Multipliers'!$A$4:$A$7,0),1))</f>
        <v>205906036.35207015</v>
      </c>
      <c r="Q50" s="28">
        <f t="shared" si="3"/>
        <v>205906036.35207015</v>
      </c>
      <c r="R50" s="31">
        <f>SUMIFS(INDEX(Load,,MATCH('Summarized Source Data'!$C50,Hour,0)),Month,'Summarized Source Data'!$A50,Sector,'Summarized Source Data'!R$2,TimeOfWeek,$E50)*INDEX('Calibration Multipliers'!N$4:N$7,MATCH($B50,'Calibration Multipliers'!$A$4:$A$7,0),1)</f>
        <v>10576891.325743476</v>
      </c>
      <c r="S50" s="31">
        <f>SUMIFS(INDEX(Load,,MATCH('Summarized Source Data'!$C50,Hour,0)),Month,'Summarized Source Data'!$A50,Sector,'Summarized Source Data'!S$2,TimeOfWeek,$E50)*INDEX('Calibration Multipliers'!O$4:O$7,MATCH($B50,'Calibration Multipliers'!$A$4:$A$7,0),1)</f>
        <v>10576891.325743476</v>
      </c>
      <c r="T50" s="31">
        <f>SUMIFS(INDEX(Load,,MATCH('Summarized Source Data'!$C50,Hour,0)),Month,'Summarized Source Data'!$A50,Sector,'Summarized Source Data'!T$2,TimeOfWeek,$E50)*INDEX('Calibration Multipliers'!P$4:P$7,MATCH($B50,'Calibration Multipliers'!$A$4:$A$7,0),1)</f>
        <v>10576891.325743476</v>
      </c>
      <c r="U50" s="31">
        <f>SUMIFS(INDEX(Load,,MATCH('Summarized Source Data'!$C50,Hour,0)),Month,'Summarized Source Data'!$A50,Sector,'Summarized Source Data'!U$2,TimeOfWeek,$E50)*INDEX('Calibration Multipliers'!Q$4:Q$7,MATCH($B50,'Calibration Multipliers'!$A$4:$A$7,0),1)</f>
        <v>10576891.325743476</v>
      </c>
      <c r="V50" s="31">
        <f>SUMIFS(INDEX(Load,,MATCH('Summarized Source Data'!$C50,Hour,0)),Month,'Summarized Source Data'!$A50,Sector,'Summarized Source Data'!V$2,TimeOfWeek,$E50)*INDEX('Calibration Multipliers'!R$4:R$7,MATCH($B50,'Calibration Multipliers'!$A$4:$A$7,0),1)</f>
        <v>10576891.325743476</v>
      </c>
      <c r="W50" s="31">
        <f>SUMIFS(INDEX(Load,,MATCH('Summarized Source Data'!$C50,Hour,0)),Month,'Summarized Source Data'!$A50,Sector,'Summarized Source Data'!W$2,TimeOfWeek,$E50)*INDEX('Calibration Multipliers'!S$4:S$7,MATCH($B50,'Calibration Multipliers'!$A$4:$A$7,0),1)</f>
        <v>10576891.325743476</v>
      </c>
      <c r="X50" s="26">
        <f>SUMIFS(INDEX(Load,,MATCH('Summarized Source Data'!$C50,Hour,0)),Month,'Summarized Source Data'!$A50,Sector,'Summarized Source Data'!X$2,Subsector,'Summarized Source Data'!X$3,TimeOfWeek,$E50)*INDEX('Calibration Multipliers'!T$4:T$7,MATCH($B50,'Calibration Multipliers'!$A$4:$A$7,0),1)</f>
        <v>653220973.54360175</v>
      </c>
      <c r="Y50" s="28">
        <f t="shared" si="4"/>
        <v>653220973.54360175</v>
      </c>
      <c r="Z50" s="28">
        <f t="shared" si="4"/>
        <v>653220973.54360175</v>
      </c>
    </row>
    <row r="51" spans="1:26" outlineLevel="2">
      <c r="A51">
        <f t="shared" si="0"/>
        <v>2</v>
      </c>
      <c r="B51" t="str">
        <f>INDEX('Category Mapping'!$G$34:$G$45,MATCH(A51,'Category Mapping'!$A$34:$A$45,0),1)</f>
        <v>Winter</v>
      </c>
      <c r="C51" t="s">
        <v>50</v>
      </c>
      <c r="D51" s="6" t="s">
        <v>124</v>
      </c>
      <c r="E51" t="s">
        <v>15</v>
      </c>
      <c r="F51" s="26">
        <f>SUMIFS(INDEX(Load,,MATCH('Summarized Source Data'!$C51,Hour,0)),Month,'Summarized Source Data'!$A51,Sector,'Summarized Source Data'!F$2,Subsector,'Summarized Source Data'!F$3,TimeOfWeek,$E51)*INDEX('Calibration Multipliers'!B$4:B$7,MATCH($B51,'Calibration Multipliers'!$A$4:$A$7,0),1)</f>
        <v>15865336.988615215</v>
      </c>
      <c r="G51" s="26">
        <f>SUMIFS(INDEX(Load,,MATCH('Summarized Source Data'!$C51,Hour,0)),Month,'Summarized Source Data'!$A51,Sector,'Summarized Source Data'!G$2,Subsector,'Summarized Source Data'!G$3,TimeOfWeek,$E51)*INDEX('Calibration Multipliers'!C$4:C$7,MATCH($B51,'Calibration Multipliers'!$A$4:$A$7,0),1)</f>
        <v>14594.151345947157</v>
      </c>
      <c r="H51" s="26">
        <f>SUMIFS(INDEX(Load,,MATCH('Summarized Source Data'!$C51,Hour,0)),Month,'Summarized Source Data'!$A51,Sector,'Summarized Source Data'!H$2,Subsector,'Summarized Source Data'!H$3,TimeOfWeek,$E51)*INDEX('Calibration Multipliers'!D$4:D$7,MATCH($B51,'Calibration Multipliers'!$A$4:$A$7,0),1)</f>
        <v>0</v>
      </c>
      <c r="I51" s="26">
        <f>SUMIFS(INDEX(Load,,MATCH('Summarized Source Data'!$C51,Hour,0)),Month,'Summarized Source Data'!$A51,Sector,'Summarized Source Data'!I$2,Subsector,'Summarized Source Data'!I$3,TimeOfWeek,$E51)*INDEX('Calibration Multipliers'!E$4:E$7,MATCH($B51,'Calibration Multipliers'!$A$4:$A$7,0),1)</f>
        <v>15767402.809673145</v>
      </c>
      <c r="J51" s="47">
        <f t="shared" si="1"/>
        <v>90770389.727952242</v>
      </c>
      <c r="K51" s="48">
        <f>(SUMIFS(INDEX(Load,,MATCH('Summarized Source Data'!$C51,Hour,0)),Month,'Summarized Source Data'!$A51,Sector,'Summarized Source Data'!K$2,Subsector,"Total",TimeOfWeek,$E51)-SUM(F51:I51))*INDEX('Calibration Multipliers'!G$4:G$7,MATCH($B51,'Calibration Multipliers'!$A$4:$A$7,0),1)</f>
        <v>90770389.727952242</v>
      </c>
      <c r="L51" s="26">
        <f>SUMIFS(INDEX(Load,,MATCH('Summarized Source Data'!$C51,Hour,0)),Month,'Summarized Source Data'!$A51,Sector,'Summarized Source Data'!L$2,Subsector,'Summarized Source Data'!L$3,TimeOfWeek,$E51)*INDEX('Calibration Multipliers'!H$4:H$7,MATCH($B51,'Calibration Multipliers'!$A$4:$A$7,0),1)</f>
        <v>29184385.324736629</v>
      </c>
      <c r="M51" s="26">
        <f>SUMIFS(INDEX(Load,,MATCH('Summarized Source Data'!$C51,Hour,0)),Month,'Summarized Source Data'!$A51,Sector,'Summarized Source Data'!M$2,Subsector,'Summarized Source Data'!M$3,TimeOfWeek,$E51)*INDEX('Calibration Multipliers'!I$4:I$7,MATCH($B51,'Calibration Multipliers'!$A$4:$A$7,0),1)</f>
        <v>43783.433379630893</v>
      </c>
      <c r="N51" s="26">
        <f>SUMIFS(INDEX(Load,,MATCH('Summarized Source Data'!$C51,Hour,0)),Month,'Summarized Source Data'!$A51,Sector,'Summarized Source Data'!N$2,Subsector,'Summarized Source Data'!N$3,TimeOfWeek,$E51)*INDEX('Calibration Multipliers'!J$4:J$7,MATCH($B51,'Calibration Multipliers'!$A$4:$A$7,0),1)</f>
        <v>0</v>
      </c>
      <c r="O51" s="28">
        <f t="shared" si="2"/>
        <v>179371632.38849121</v>
      </c>
      <c r="P51" s="48">
        <f>(SUMIFS(INDEX(Load,,MATCH('Summarized Source Data'!$C51,Hour,0)),Month,'Summarized Source Data'!$A51,Sector,'Summarized Source Data'!P$2,Subsector,"Total",TimeOfWeek,$E51)-SUM(L51:N51)*INDEX('Calibration Multipliers'!L$4:L$7,MATCH($B51,'Calibration Multipliers'!$A$4:$A$7,0),1))</f>
        <v>179371632.38849121</v>
      </c>
      <c r="Q51" s="28">
        <f t="shared" si="3"/>
        <v>179371632.38849121</v>
      </c>
      <c r="R51" s="31">
        <f>SUMIFS(INDEX(Load,,MATCH('Summarized Source Data'!$C51,Hour,0)),Month,'Summarized Source Data'!$A51,Sector,'Summarized Source Data'!R$2,TimeOfWeek,$E51)*INDEX('Calibration Multipliers'!N$4:N$7,MATCH($B51,'Calibration Multipliers'!$A$4:$A$7,0),1)</f>
        <v>7109098.851228592</v>
      </c>
      <c r="S51" s="31">
        <f>SUMIFS(INDEX(Load,,MATCH('Summarized Source Data'!$C51,Hour,0)),Month,'Summarized Source Data'!$A51,Sector,'Summarized Source Data'!S$2,TimeOfWeek,$E51)*INDEX('Calibration Multipliers'!O$4:O$7,MATCH($B51,'Calibration Multipliers'!$A$4:$A$7,0),1)</f>
        <v>7109098.851228592</v>
      </c>
      <c r="T51" s="31">
        <f>SUMIFS(INDEX(Load,,MATCH('Summarized Source Data'!$C51,Hour,0)),Month,'Summarized Source Data'!$A51,Sector,'Summarized Source Data'!T$2,TimeOfWeek,$E51)*INDEX('Calibration Multipliers'!P$4:P$7,MATCH($B51,'Calibration Multipliers'!$A$4:$A$7,0),1)</f>
        <v>7109098.851228592</v>
      </c>
      <c r="U51" s="31">
        <f>SUMIFS(INDEX(Load,,MATCH('Summarized Source Data'!$C51,Hour,0)),Month,'Summarized Source Data'!$A51,Sector,'Summarized Source Data'!U$2,TimeOfWeek,$E51)*INDEX('Calibration Multipliers'!Q$4:Q$7,MATCH($B51,'Calibration Multipliers'!$A$4:$A$7,0),1)</f>
        <v>7109098.851228592</v>
      </c>
      <c r="V51" s="31">
        <f>SUMIFS(INDEX(Load,,MATCH('Summarized Source Data'!$C51,Hour,0)),Month,'Summarized Source Data'!$A51,Sector,'Summarized Source Data'!V$2,TimeOfWeek,$E51)*INDEX('Calibration Multipliers'!R$4:R$7,MATCH($B51,'Calibration Multipliers'!$A$4:$A$7,0),1)</f>
        <v>7109098.851228592</v>
      </c>
      <c r="W51" s="31">
        <f>SUMIFS(INDEX(Load,,MATCH('Summarized Source Data'!$C51,Hour,0)),Month,'Summarized Source Data'!$A51,Sector,'Summarized Source Data'!W$2,TimeOfWeek,$E51)*INDEX('Calibration Multipliers'!S$4:S$7,MATCH($B51,'Calibration Multipliers'!$A$4:$A$7,0),1)</f>
        <v>7109098.851228592</v>
      </c>
      <c r="X51" s="26">
        <f>SUMIFS(INDEX(Load,,MATCH('Summarized Source Data'!$C51,Hour,0)),Month,'Summarized Source Data'!$A51,Sector,'Summarized Source Data'!X$2,Subsector,'Summarized Source Data'!X$3,TimeOfWeek,$E51)*INDEX('Calibration Multipliers'!T$4:T$7,MATCH($B51,'Calibration Multipliers'!$A$4:$A$7,0),1)</f>
        <v>650282948.1753397</v>
      </c>
      <c r="Y51" s="28">
        <f t="shared" si="4"/>
        <v>650282948.1753397</v>
      </c>
      <c r="Z51" s="28">
        <f t="shared" si="4"/>
        <v>650282948.1753397</v>
      </c>
    </row>
    <row r="52" spans="1:26" outlineLevel="2">
      <c r="A52">
        <f t="shared" si="0"/>
        <v>3</v>
      </c>
      <c r="B52" t="str">
        <f>INDEX('Category Mapping'!$G$34:$G$45,MATCH(A52,'Category Mapping'!$A$34:$A$45,0),1)</f>
        <v>Spring</v>
      </c>
      <c r="C52" t="s">
        <v>27</v>
      </c>
      <c r="D52" s="6" t="s">
        <v>101</v>
      </c>
      <c r="E52" t="s">
        <v>15</v>
      </c>
      <c r="F52" s="26">
        <f>SUMIFS(INDEX(Load,,MATCH('Summarized Source Data'!$C52,Hour,0)),Month,'Summarized Source Data'!$A52,Sector,'Summarized Source Data'!F$2,Subsector,'Summarized Source Data'!F$3,TimeOfWeek,$E52)*INDEX('Calibration Multipliers'!B$4:B$7,MATCH($B52,'Calibration Multipliers'!$A$4:$A$7,0),1)</f>
        <v>13532669.961683784</v>
      </c>
      <c r="G52" s="26">
        <f>SUMIFS(INDEX(Load,,MATCH('Summarized Source Data'!$C52,Hour,0)),Month,'Summarized Source Data'!$A52,Sector,'Summarized Source Data'!G$2,Subsector,'Summarized Source Data'!G$3,TimeOfWeek,$E52)*INDEX('Calibration Multipliers'!C$4:C$7,MATCH($B52,'Calibration Multipliers'!$A$4:$A$7,0),1)</f>
        <v>35368.153432166786</v>
      </c>
      <c r="H52" s="26">
        <f>SUMIFS(INDEX(Load,,MATCH('Summarized Source Data'!$C52,Hour,0)),Month,'Summarized Source Data'!$A52,Sector,'Summarized Source Data'!H$2,Subsector,'Summarized Source Data'!H$3,TimeOfWeek,$E52)*INDEX('Calibration Multipliers'!D$4:D$7,MATCH($B52,'Calibration Multipliers'!$A$4:$A$7,0),1)</f>
        <v>0</v>
      </c>
      <c r="I52" s="26">
        <f>SUMIFS(INDEX(Load,,MATCH('Summarized Source Data'!$C52,Hour,0)),Month,'Summarized Source Data'!$A52,Sector,'Summarized Source Data'!I$2,Subsector,'Summarized Source Data'!I$3,TimeOfWeek,$E52)*INDEX('Calibration Multipliers'!E$4:E$7,MATCH($B52,'Calibration Multipliers'!$A$4:$A$7,0),1)</f>
        <v>10930233.430590749</v>
      </c>
      <c r="J52" s="47">
        <f t="shared" si="1"/>
        <v>76892655.705677956</v>
      </c>
      <c r="K52" s="48">
        <f>(SUMIFS(INDEX(Load,,MATCH('Summarized Source Data'!$C52,Hour,0)),Month,'Summarized Source Data'!$A52,Sector,'Summarized Source Data'!K$2,Subsector,"Total",TimeOfWeek,$E52)-SUM(F52:I52))*INDEX('Calibration Multipliers'!G$4:G$7,MATCH($B52,'Calibration Multipliers'!$A$4:$A$7,0),1)</f>
        <v>76892655.705677956</v>
      </c>
      <c r="L52" s="26">
        <f>SUMIFS(INDEX(Load,,MATCH('Summarized Source Data'!$C52,Hour,0)),Month,'Summarized Source Data'!$A52,Sector,'Summarized Source Data'!L$2,Subsector,'Summarized Source Data'!L$3,TimeOfWeek,$E52)*INDEX('Calibration Multipliers'!H$4:H$7,MATCH($B52,'Calibration Multipliers'!$A$4:$A$7,0),1)</f>
        <v>30708751.066897817</v>
      </c>
      <c r="M52" s="26">
        <f>SUMIFS(INDEX(Load,,MATCH('Summarized Source Data'!$C52,Hour,0)),Month,'Summarized Source Data'!$A52,Sector,'Summarized Source Data'!M$2,Subsector,'Summarized Source Data'!M$3,TimeOfWeek,$E52)*INDEX('Calibration Multipliers'!I$4:I$7,MATCH($B52,'Calibration Multipliers'!$A$4:$A$7,0),1)</f>
        <v>93666.89562710053</v>
      </c>
      <c r="N52" s="26">
        <f>SUMIFS(INDEX(Load,,MATCH('Summarized Source Data'!$C52,Hour,0)),Month,'Summarized Source Data'!$A52,Sector,'Summarized Source Data'!N$2,Subsector,'Summarized Source Data'!N$3,TimeOfWeek,$E52)*INDEX('Calibration Multipliers'!J$4:J$7,MATCH($B52,'Calibration Multipliers'!$A$4:$A$7,0),1)</f>
        <v>0</v>
      </c>
      <c r="O52" s="28">
        <f t="shared" si="2"/>
        <v>158654961.50104806</v>
      </c>
      <c r="P52" s="48">
        <f>(SUMIFS(INDEX(Load,,MATCH('Summarized Source Data'!$C52,Hour,0)),Month,'Summarized Source Data'!$A52,Sector,'Summarized Source Data'!P$2,Subsector,"Total",TimeOfWeek,$E52)-SUM(L52:N52)*INDEX('Calibration Multipliers'!L$4:L$7,MATCH($B52,'Calibration Multipliers'!$A$4:$A$7,0),1))</f>
        <v>158654961.50104806</v>
      </c>
      <c r="Q52" s="28">
        <f t="shared" si="3"/>
        <v>158654961.50104806</v>
      </c>
      <c r="R52" s="31">
        <f>SUMIFS(INDEX(Load,,MATCH('Summarized Source Data'!$C52,Hour,0)),Month,'Summarized Source Data'!$A52,Sector,'Summarized Source Data'!R$2,TimeOfWeek,$E52)*INDEX('Calibration Multipliers'!N$4:N$7,MATCH($B52,'Calibration Multipliers'!$A$4:$A$7,0),1)</f>
        <v>4975199.7105202107</v>
      </c>
      <c r="S52" s="31">
        <f>SUMIFS(INDEX(Load,,MATCH('Summarized Source Data'!$C52,Hour,0)),Month,'Summarized Source Data'!$A52,Sector,'Summarized Source Data'!S$2,TimeOfWeek,$E52)*INDEX('Calibration Multipliers'!O$4:O$7,MATCH($B52,'Calibration Multipliers'!$A$4:$A$7,0),1)</f>
        <v>4975199.7105202107</v>
      </c>
      <c r="T52" s="31">
        <f>SUMIFS(INDEX(Load,,MATCH('Summarized Source Data'!$C52,Hour,0)),Month,'Summarized Source Data'!$A52,Sector,'Summarized Source Data'!T$2,TimeOfWeek,$E52)*INDEX('Calibration Multipliers'!P$4:P$7,MATCH($B52,'Calibration Multipliers'!$A$4:$A$7,0),1)</f>
        <v>4975199.7105202107</v>
      </c>
      <c r="U52" s="31">
        <f>SUMIFS(INDEX(Load,,MATCH('Summarized Source Data'!$C52,Hour,0)),Month,'Summarized Source Data'!$A52,Sector,'Summarized Source Data'!U$2,TimeOfWeek,$E52)*INDEX('Calibration Multipliers'!Q$4:Q$7,MATCH($B52,'Calibration Multipliers'!$A$4:$A$7,0),1)</f>
        <v>4975199.7105202107</v>
      </c>
      <c r="V52" s="31">
        <f>SUMIFS(INDEX(Load,,MATCH('Summarized Source Data'!$C52,Hour,0)),Month,'Summarized Source Data'!$A52,Sector,'Summarized Source Data'!V$2,TimeOfWeek,$E52)*INDEX('Calibration Multipliers'!R$4:R$7,MATCH($B52,'Calibration Multipliers'!$A$4:$A$7,0),1)</f>
        <v>4975199.7105202107</v>
      </c>
      <c r="W52" s="31">
        <f>SUMIFS(INDEX(Load,,MATCH('Summarized Source Data'!$C52,Hour,0)),Month,'Summarized Source Data'!$A52,Sector,'Summarized Source Data'!W$2,TimeOfWeek,$E52)*INDEX('Calibration Multipliers'!S$4:S$7,MATCH($B52,'Calibration Multipliers'!$A$4:$A$7,0),1)</f>
        <v>4975199.7105202107</v>
      </c>
      <c r="X52" s="26">
        <f>SUMIFS(INDEX(Load,,MATCH('Summarized Source Data'!$C52,Hour,0)),Month,'Summarized Source Data'!$A52,Sector,'Summarized Source Data'!X$2,Subsector,'Summarized Source Data'!X$3,TimeOfWeek,$E52)*INDEX('Calibration Multipliers'!T$4:T$7,MATCH($B52,'Calibration Multipliers'!$A$4:$A$7,0),1)</f>
        <v>691207142.65831017</v>
      </c>
      <c r="Y52" s="28">
        <f t="shared" si="4"/>
        <v>691207142.65831017</v>
      </c>
      <c r="Z52" s="28">
        <f t="shared" si="4"/>
        <v>691207142.65831017</v>
      </c>
    </row>
    <row r="53" spans="1:26" outlineLevel="2">
      <c r="A53">
        <f t="shared" si="0"/>
        <v>3</v>
      </c>
      <c r="B53" t="str">
        <f>INDEX('Category Mapping'!$G$34:$G$45,MATCH(A53,'Category Mapping'!$A$34:$A$45,0),1)</f>
        <v>Spring</v>
      </c>
      <c r="C53" t="s">
        <v>28</v>
      </c>
      <c r="D53" s="6" t="s">
        <v>102</v>
      </c>
      <c r="E53" t="s">
        <v>15</v>
      </c>
      <c r="F53" s="26">
        <f>SUMIFS(INDEX(Load,,MATCH('Summarized Source Data'!$C53,Hour,0)),Month,'Summarized Source Data'!$A53,Sector,'Summarized Source Data'!F$2,Subsector,'Summarized Source Data'!F$3,TimeOfWeek,$E53)*INDEX('Calibration Multipliers'!B$4:B$7,MATCH($B53,'Calibration Multipliers'!$A$4:$A$7,0),1)</f>
        <v>13844962.345414948</v>
      </c>
      <c r="G53" s="26">
        <f>SUMIFS(INDEX(Load,,MATCH('Summarized Source Data'!$C53,Hour,0)),Month,'Summarized Source Data'!$A53,Sector,'Summarized Source Data'!G$2,Subsector,'Summarized Source Data'!G$3,TimeOfWeek,$E53)*INDEX('Calibration Multipliers'!C$4:C$7,MATCH($B53,'Calibration Multipliers'!$A$4:$A$7,0),1)</f>
        <v>35566.979583142296</v>
      </c>
      <c r="H53" s="26">
        <f>SUMIFS(INDEX(Load,,MATCH('Summarized Source Data'!$C53,Hour,0)),Month,'Summarized Source Data'!$A53,Sector,'Summarized Source Data'!H$2,Subsector,'Summarized Source Data'!H$3,TimeOfWeek,$E53)*INDEX('Calibration Multipliers'!D$4:D$7,MATCH($B53,'Calibration Multipliers'!$A$4:$A$7,0),1)</f>
        <v>0</v>
      </c>
      <c r="I53" s="26">
        <f>SUMIFS(INDEX(Load,,MATCH('Summarized Source Data'!$C53,Hour,0)),Month,'Summarized Source Data'!$A53,Sector,'Summarized Source Data'!I$2,Subsector,'Summarized Source Data'!I$3,TimeOfWeek,$E53)*INDEX('Calibration Multipliers'!E$4:E$7,MATCH($B53,'Calibration Multipliers'!$A$4:$A$7,0),1)</f>
        <v>10097626.542426642</v>
      </c>
      <c r="J53" s="47">
        <f t="shared" si="1"/>
        <v>55760499.445265867</v>
      </c>
      <c r="K53" s="48">
        <f>(SUMIFS(INDEX(Load,,MATCH('Summarized Source Data'!$C53,Hour,0)),Month,'Summarized Source Data'!$A53,Sector,'Summarized Source Data'!K$2,Subsector,"Total",TimeOfWeek,$E53)-SUM(F53:I53))*INDEX('Calibration Multipliers'!G$4:G$7,MATCH($B53,'Calibration Multipliers'!$A$4:$A$7,0),1)</f>
        <v>55760499.445265867</v>
      </c>
      <c r="L53" s="26">
        <f>SUMIFS(INDEX(Load,,MATCH('Summarized Source Data'!$C53,Hour,0)),Month,'Summarized Source Data'!$A53,Sector,'Summarized Source Data'!L$2,Subsector,'Summarized Source Data'!L$3,TimeOfWeek,$E53)*INDEX('Calibration Multipliers'!H$4:H$7,MATCH($B53,'Calibration Multipliers'!$A$4:$A$7,0),1)</f>
        <v>27273534.845855009</v>
      </c>
      <c r="M53" s="26">
        <f>SUMIFS(INDEX(Load,,MATCH('Summarized Source Data'!$C53,Hour,0)),Month,'Summarized Source Data'!$A53,Sector,'Summarized Source Data'!M$2,Subsector,'Summarized Source Data'!M$3,TimeOfWeek,$E53)*INDEX('Calibration Multipliers'!I$4:I$7,MATCH($B53,'Calibration Multipliers'!$A$4:$A$7,0),1)</f>
        <v>88322.531966847862</v>
      </c>
      <c r="N53" s="26">
        <f>SUMIFS(INDEX(Load,,MATCH('Summarized Source Data'!$C53,Hour,0)),Month,'Summarized Source Data'!$A53,Sector,'Summarized Source Data'!N$2,Subsector,'Summarized Source Data'!N$3,TimeOfWeek,$E53)*INDEX('Calibration Multipliers'!J$4:J$7,MATCH($B53,'Calibration Multipliers'!$A$4:$A$7,0),1)</f>
        <v>0</v>
      </c>
      <c r="O53" s="28">
        <f t="shared" si="2"/>
        <v>156890649.02356502</v>
      </c>
      <c r="P53" s="48">
        <f>(SUMIFS(INDEX(Load,,MATCH('Summarized Source Data'!$C53,Hour,0)),Month,'Summarized Source Data'!$A53,Sector,'Summarized Source Data'!P$2,Subsector,"Total",TimeOfWeek,$E53)-SUM(L53:N53)*INDEX('Calibration Multipliers'!L$4:L$7,MATCH($B53,'Calibration Multipliers'!$A$4:$A$7,0),1))</f>
        <v>156890649.02356502</v>
      </c>
      <c r="Q53" s="28">
        <f t="shared" si="3"/>
        <v>156890649.02356502</v>
      </c>
      <c r="R53" s="31">
        <f>SUMIFS(INDEX(Load,,MATCH('Summarized Source Data'!$C53,Hour,0)),Month,'Summarized Source Data'!$A53,Sector,'Summarized Source Data'!R$2,TimeOfWeek,$E53)*INDEX('Calibration Multipliers'!N$4:N$7,MATCH($B53,'Calibration Multipliers'!$A$4:$A$7,0),1)</f>
        <v>4904600.8123047184</v>
      </c>
      <c r="S53" s="31">
        <f>SUMIFS(INDEX(Load,,MATCH('Summarized Source Data'!$C53,Hour,0)),Month,'Summarized Source Data'!$A53,Sector,'Summarized Source Data'!S$2,TimeOfWeek,$E53)*INDEX('Calibration Multipliers'!O$4:O$7,MATCH($B53,'Calibration Multipliers'!$A$4:$A$7,0),1)</f>
        <v>4904600.8123047184</v>
      </c>
      <c r="T53" s="31">
        <f>SUMIFS(INDEX(Load,,MATCH('Summarized Source Data'!$C53,Hour,0)),Month,'Summarized Source Data'!$A53,Sector,'Summarized Source Data'!T$2,TimeOfWeek,$E53)*INDEX('Calibration Multipliers'!P$4:P$7,MATCH($B53,'Calibration Multipliers'!$A$4:$A$7,0),1)</f>
        <v>4904600.8123047184</v>
      </c>
      <c r="U53" s="31">
        <f>SUMIFS(INDEX(Load,,MATCH('Summarized Source Data'!$C53,Hour,0)),Month,'Summarized Source Data'!$A53,Sector,'Summarized Source Data'!U$2,TimeOfWeek,$E53)*INDEX('Calibration Multipliers'!Q$4:Q$7,MATCH($B53,'Calibration Multipliers'!$A$4:$A$7,0),1)</f>
        <v>4904600.8123047184</v>
      </c>
      <c r="V53" s="31">
        <f>SUMIFS(INDEX(Load,,MATCH('Summarized Source Data'!$C53,Hour,0)),Month,'Summarized Source Data'!$A53,Sector,'Summarized Source Data'!V$2,TimeOfWeek,$E53)*INDEX('Calibration Multipliers'!R$4:R$7,MATCH($B53,'Calibration Multipliers'!$A$4:$A$7,0),1)</f>
        <v>4904600.8123047184</v>
      </c>
      <c r="W53" s="31">
        <f>SUMIFS(INDEX(Load,,MATCH('Summarized Source Data'!$C53,Hour,0)),Month,'Summarized Source Data'!$A53,Sector,'Summarized Source Data'!W$2,TimeOfWeek,$E53)*INDEX('Calibration Multipliers'!S$4:S$7,MATCH($B53,'Calibration Multipliers'!$A$4:$A$7,0),1)</f>
        <v>4904600.8123047184</v>
      </c>
      <c r="X53" s="26">
        <f>SUMIFS(INDEX(Load,,MATCH('Summarized Source Data'!$C53,Hour,0)),Month,'Summarized Source Data'!$A53,Sector,'Summarized Source Data'!X$2,Subsector,'Summarized Source Data'!X$3,TimeOfWeek,$E53)*INDEX('Calibration Multipliers'!T$4:T$7,MATCH($B53,'Calibration Multipliers'!$A$4:$A$7,0),1)</f>
        <v>690166168.04587293</v>
      </c>
      <c r="Y53" s="28">
        <f t="shared" si="4"/>
        <v>690166168.04587293</v>
      </c>
      <c r="Z53" s="28">
        <f t="shared" si="4"/>
        <v>690166168.04587293</v>
      </c>
    </row>
    <row r="54" spans="1:26" outlineLevel="2">
      <c r="A54">
        <f t="shared" si="0"/>
        <v>3</v>
      </c>
      <c r="B54" t="str">
        <f>INDEX('Category Mapping'!$G$34:$G$45,MATCH(A54,'Category Mapping'!$A$34:$A$45,0),1)</f>
        <v>Spring</v>
      </c>
      <c r="C54" t="s">
        <v>29</v>
      </c>
      <c r="D54" s="6" t="s">
        <v>103</v>
      </c>
      <c r="E54" t="s">
        <v>15</v>
      </c>
      <c r="F54" s="26">
        <f>SUMIFS(INDEX(Load,,MATCH('Summarized Source Data'!$C54,Hour,0)),Month,'Summarized Source Data'!$A54,Sector,'Summarized Source Data'!F$2,Subsector,'Summarized Source Data'!F$3,TimeOfWeek,$E54)*INDEX('Calibration Multipliers'!B$4:B$7,MATCH($B54,'Calibration Multipliers'!$A$4:$A$7,0),1)</f>
        <v>13949059.806658668</v>
      </c>
      <c r="G54" s="26">
        <f>SUMIFS(INDEX(Load,,MATCH('Summarized Source Data'!$C54,Hour,0)),Month,'Summarized Source Data'!$A54,Sector,'Summarized Source Data'!G$2,Subsector,'Summarized Source Data'!G$3,TimeOfWeek,$E54)*INDEX('Calibration Multipliers'!C$4:C$7,MATCH($B54,'Calibration Multipliers'!$A$4:$A$7,0),1)</f>
        <v>35703.34725737157</v>
      </c>
      <c r="H54" s="26">
        <f>SUMIFS(INDEX(Load,,MATCH('Summarized Source Data'!$C54,Hour,0)),Month,'Summarized Source Data'!$A54,Sector,'Summarized Source Data'!H$2,Subsector,'Summarized Source Data'!H$3,TimeOfWeek,$E54)*INDEX('Calibration Multipliers'!D$4:D$7,MATCH($B54,'Calibration Multipliers'!$A$4:$A$7,0),1)</f>
        <v>0</v>
      </c>
      <c r="I54" s="26">
        <f>SUMIFS(INDEX(Load,,MATCH('Summarized Source Data'!$C54,Hour,0)),Month,'Summarized Source Data'!$A54,Sector,'Summarized Source Data'!I$2,Subsector,'Summarized Source Data'!I$3,TimeOfWeek,$E54)*INDEX('Calibration Multipliers'!E$4:E$7,MATCH($B54,'Calibration Multipliers'!$A$4:$A$7,0),1)</f>
        <v>9998537.2100433558</v>
      </c>
      <c r="J54" s="47">
        <f t="shared" si="1"/>
        <v>44825121.518140458</v>
      </c>
      <c r="K54" s="48">
        <f>(SUMIFS(INDEX(Load,,MATCH('Summarized Source Data'!$C54,Hour,0)),Month,'Summarized Source Data'!$A54,Sector,'Summarized Source Data'!K$2,Subsector,"Total",TimeOfWeek,$E54)-SUM(F54:I54))*INDEX('Calibration Multipliers'!G$4:G$7,MATCH($B54,'Calibration Multipliers'!$A$4:$A$7,0),1)</f>
        <v>44825121.518140458</v>
      </c>
      <c r="L54" s="26">
        <f>SUMIFS(INDEX(Load,,MATCH('Summarized Source Data'!$C54,Hour,0)),Month,'Summarized Source Data'!$A54,Sector,'Summarized Source Data'!L$2,Subsector,'Summarized Source Data'!L$3,TimeOfWeek,$E54)*INDEX('Calibration Multipliers'!H$4:H$7,MATCH($B54,'Calibration Multipliers'!$A$4:$A$7,0),1)</f>
        <v>26232560.233417794</v>
      </c>
      <c r="M54" s="26">
        <f>SUMIFS(INDEX(Load,,MATCH('Summarized Source Data'!$C54,Hour,0)),Month,'Summarized Source Data'!$A54,Sector,'Summarized Source Data'!M$2,Subsector,'Summarized Source Data'!M$3,TimeOfWeek,$E54)*INDEX('Calibration Multipliers'!I$4:I$7,MATCH($B54,'Calibration Multipliers'!$A$4:$A$7,0),1)</f>
        <v>86091.723372394918</v>
      </c>
      <c r="N54" s="26">
        <f>SUMIFS(INDEX(Load,,MATCH('Summarized Source Data'!$C54,Hour,0)),Month,'Summarized Source Data'!$A54,Sector,'Summarized Source Data'!N$2,Subsector,'Summarized Source Data'!N$3,TimeOfWeek,$E54)*INDEX('Calibration Multipliers'!J$4:J$7,MATCH($B54,'Calibration Multipliers'!$A$4:$A$7,0),1)</f>
        <v>0</v>
      </c>
      <c r="O54" s="28">
        <f t="shared" si="2"/>
        <v>155851905.2197223</v>
      </c>
      <c r="P54" s="48">
        <f>(SUMIFS(INDEX(Load,,MATCH('Summarized Source Data'!$C54,Hour,0)),Month,'Summarized Source Data'!$A54,Sector,'Summarized Source Data'!P$2,Subsector,"Total",TimeOfWeek,$E54)-SUM(L54:N54)*INDEX('Calibration Multipliers'!L$4:L$7,MATCH($B54,'Calibration Multipliers'!$A$4:$A$7,0),1))</f>
        <v>155851905.2197223</v>
      </c>
      <c r="Q54" s="28">
        <f t="shared" si="3"/>
        <v>155851905.2197223</v>
      </c>
      <c r="R54" s="31">
        <f>SUMIFS(INDEX(Load,,MATCH('Summarized Source Data'!$C54,Hour,0)),Month,'Summarized Source Data'!$A54,Sector,'Summarized Source Data'!R$2,TimeOfWeek,$E54)*INDEX('Calibration Multipliers'!N$4:N$7,MATCH($B54,'Calibration Multipliers'!$A$4:$A$7,0),1)</f>
        <v>4886469.1165052876</v>
      </c>
      <c r="S54" s="31">
        <f>SUMIFS(INDEX(Load,,MATCH('Summarized Source Data'!$C54,Hour,0)),Month,'Summarized Source Data'!$A54,Sector,'Summarized Source Data'!S$2,TimeOfWeek,$E54)*INDEX('Calibration Multipliers'!O$4:O$7,MATCH($B54,'Calibration Multipliers'!$A$4:$A$7,0),1)</f>
        <v>4886469.1165052876</v>
      </c>
      <c r="T54" s="31">
        <f>SUMIFS(INDEX(Load,,MATCH('Summarized Source Data'!$C54,Hour,0)),Month,'Summarized Source Data'!$A54,Sector,'Summarized Source Data'!T$2,TimeOfWeek,$E54)*INDEX('Calibration Multipliers'!P$4:P$7,MATCH($B54,'Calibration Multipliers'!$A$4:$A$7,0),1)</f>
        <v>4886469.1165052876</v>
      </c>
      <c r="U54" s="31">
        <f>SUMIFS(INDEX(Load,,MATCH('Summarized Source Data'!$C54,Hour,0)),Month,'Summarized Source Data'!$A54,Sector,'Summarized Source Data'!U$2,TimeOfWeek,$E54)*INDEX('Calibration Multipliers'!Q$4:Q$7,MATCH($B54,'Calibration Multipliers'!$A$4:$A$7,0),1)</f>
        <v>4886469.1165052876</v>
      </c>
      <c r="V54" s="31">
        <f>SUMIFS(INDEX(Load,,MATCH('Summarized Source Data'!$C54,Hour,0)),Month,'Summarized Source Data'!$A54,Sector,'Summarized Source Data'!V$2,TimeOfWeek,$E54)*INDEX('Calibration Multipliers'!R$4:R$7,MATCH($B54,'Calibration Multipliers'!$A$4:$A$7,0),1)</f>
        <v>4886469.1165052876</v>
      </c>
      <c r="W54" s="31">
        <f>SUMIFS(INDEX(Load,,MATCH('Summarized Source Data'!$C54,Hour,0)),Month,'Summarized Source Data'!$A54,Sector,'Summarized Source Data'!W$2,TimeOfWeek,$E54)*INDEX('Calibration Multipliers'!S$4:S$7,MATCH($B54,'Calibration Multipliers'!$A$4:$A$7,0),1)</f>
        <v>4886469.1165052876</v>
      </c>
      <c r="X54" s="26">
        <f>SUMIFS(INDEX(Load,,MATCH('Summarized Source Data'!$C54,Hour,0)),Month,'Summarized Source Data'!$A54,Sector,'Summarized Source Data'!X$2,Subsector,'Summarized Source Data'!X$3,TimeOfWeek,$E54)*INDEX('Calibration Multipliers'!T$4:T$7,MATCH($B54,'Calibration Multipliers'!$A$4:$A$7,0),1)</f>
        <v>690166168.04587293</v>
      </c>
      <c r="Y54" s="28">
        <f t="shared" si="4"/>
        <v>690166168.04587293</v>
      </c>
      <c r="Z54" s="28">
        <f t="shared" si="4"/>
        <v>690166168.04587293</v>
      </c>
    </row>
    <row r="55" spans="1:26" outlineLevel="2">
      <c r="A55">
        <f t="shared" si="0"/>
        <v>3</v>
      </c>
      <c r="B55" t="str">
        <f>INDEX('Category Mapping'!$G$34:$G$45,MATCH(A55,'Category Mapping'!$A$34:$A$45,0),1)</f>
        <v>Spring</v>
      </c>
      <c r="C55" t="s">
        <v>30</v>
      </c>
      <c r="D55" s="6" t="s">
        <v>104</v>
      </c>
      <c r="E55" t="s">
        <v>15</v>
      </c>
      <c r="F55" s="26">
        <f>SUMIFS(INDEX(Load,,MATCH('Summarized Source Data'!$C55,Hour,0)),Month,'Summarized Source Data'!$A55,Sector,'Summarized Source Data'!F$2,Subsector,'Summarized Source Data'!F$3,TimeOfWeek,$E55)*INDEX('Calibration Multipliers'!B$4:B$7,MATCH($B55,'Calibration Multipliers'!$A$4:$A$7,0),1)</f>
        <v>13844962.345414948</v>
      </c>
      <c r="G55" s="26">
        <f>SUMIFS(INDEX(Load,,MATCH('Summarized Source Data'!$C55,Hour,0)),Month,'Summarized Source Data'!$A55,Sector,'Summarized Source Data'!G$2,Subsector,'Summarized Source Data'!G$3,TimeOfWeek,$E55)*INDEX('Calibration Multipliers'!C$4:C$7,MATCH($B55,'Calibration Multipliers'!$A$4:$A$7,0),1)</f>
        <v>35723.12577500788</v>
      </c>
      <c r="H55" s="26">
        <f>SUMIFS(INDEX(Load,,MATCH('Summarized Source Data'!$C55,Hour,0)),Month,'Summarized Source Data'!$A55,Sector,'Summarized Source Data'!H$2,Subsector,'Summarized Source Data'!H$3,TimeOfWeek,$E55)*INDEX('Calibration Multipliers'!D$4:D$7,MATCH($B55,'Calibration Multipliers'!$A$4:$A$7,0),1)</f>
        <v>0</v>
      </c>
      <c r="I55" s="26">
        <f>SUMIFS(INDEX(Load,,MATCH('Summarized Source Data'!$C55,Hour,0)),Month,'Summarized Source Data'!$A55,Sector,'Summarized Source Data'!I$2,Subsector,'Summarized Source Data'!I$3,TimeOfWeek,$E55)*INDEX('Calibration Multipliers'!E$4:E$7,MATCH($B55,'Calibration Multipliers'!$A$4:$A$7,0),1)</f>
        <v>10221430.694058413</v>
      </c>
      <c r="J55" s="47">
        <f t="shared" si="1"/>
        <v>38772750.425959364</v>
      </c>
      <c r="K55" s="48">
        <f>(SUMIFS(INDEX(Load,,MATCH('Summarized Source Data'!$C55,Hour,0)),Month,'Summarized Source Data'!$A55,Sector,'Summarized Source Data'!K$2,Subsector,"Total",TimeOfWeek,$E55)-SUM(F55:I55))*INDEX('Calibration Multipliers'!G$4:G$7,MATCH($B55,'Calibration Multipliers'!$A$4:$A$7,0),1)</f>
        <v>38772750.425959364</v>
      </c>
      <c r="L55" s="26">
        <f>SUMIFS(INDEX(Load,,MATCH('Summarized Source Data'!$C55,Hour,0)),Month,'Summarized Source Data'!$A55,Sector,'Summarized Source Data'!L$2,Subsector,'Summarized Source Data'!L$3,TimeOfWeek,$E55)*INDEX('Calibration Multipliers'!H$4:H$7,MATCH($B55,'Calibration Multipliers'!$A$4:$A$7,0),1)</f>
        <v>27065339.923367567</v>
      </c>
      <c r="M55" s="26">
        <f>SUMIFS(INDEX(Load,,MATCH('Summarized Source Data'!$C55,Hour,0)),Month,'Summarized Source Data'!$A55,Sector,'Summarized Source Data'!M$2,Subsector,'Summarized Source Data'!M$3,TimeOfWeek,$E55)*INDEX('Calibration Multipliers'!I$4:I$7,MATCH($B55,'Calibration Multipliers'!$A$4:$A$7,0),1)</f>
        <v>84834.226040570764</v>
      </c>
      <c r="N55" s="26">
        <f>SUMIFS(INDEX(Load,,MATCH('Summarized Source Data'!$C55,Hour,0)),Month,'Summarized Source Data'!$A55,Sector,'Summarized Source Data'!N$2,Subsector,'Summarized Source Data'!N$3,TimeOfWeek,$E55)*INDEX('Calibration Multipliers'!J$4:J$7,MATCH($B55,'Calibration Multipliers'!$A$4:$A$7,0),1)</f>
        <v>0</v>
      </c>
      <c r="O55" s="28">
        <f t="shared" si="2"/>
        <v>162307205.31416485</v>
      </c>
      <c r="P55" s="48">
        <f>(SUMIFS(INDEX(Load,,MATCH('Summarized Source Data'!$C55,Hour,0)),Month,'Summarized Source Data'!$A55,Sector,'Summarized Source Data'!P$2,Subsector,"Total",TimeOfWeek,$E55)-SUM(L55:N55)*INDEX('Calibration Multipliers'!L$4:L$7,MATCH($B55,'Calibration Multipliers'!$A$4:$A$7,0),1))</f>
        <v>162307205.31416485</v>
      </c>
      <c r="Q55" s="28">
        <f t="shared" si="3"/>
        <v>162307205.31416485</v>
      </c>
      <c r="R55" s="31">
        <f>SUMIFS(INDEX(Load,,MATCH('Summarized Source Data'!$C55,Hour,0)),Month,'Summarized Source Data'!$A55,Sector,'Summarized Source Data'!R$2,TimeOfWeek,$E55)*INDEX('Calibration Multipliers'!N$4:N$7,MATCH($B55,'Calibration Multipliers'!$A$4:$A$7,0),1)</f>
        <v>4903161.1444157185</v>
      </c>
      <c r="S55" s="31">
        <f>SUMIFS(INDEX(Load,,MATCH('Summarized Source Data'!$C55,Hour,0)),Month,'Summarized Source Data'!$A55,Sector,'Summarized Source Data'!S$2,TimeOfWeek,$E55)*INDEX('Calibration Multipliers'!O$4:O$7,MATCH($B55,'Calibration Multipliers'!$A$4:$A$7,0),1)</f>
        <v>4903161.1444157185</v>
      </c>
      <c r="T55" s="31">
        <f>SUMIFS(INDEX(Load,,MATCH('Summarized Source Data'!$C55,Hour,0)),Month,'Summarized Source Data'!$A55,Sector,'Summarized Source Data'!T$2,TimeOfWeek,$E55)*INDEX('Calibration Multipliers'!P$4:P$7,MATCH($B55,'Calibration Multipliers'!$A$4:$A$7,0),1)</f>
        <v>4903161.1444157185</v>
      </c>
      <c r="U55" s="31">
        <f>SUMIFS(INDEX(Load,,MATCH('Summarized Source Data'!$C55,Hour,0)),Month,'Summarized Source Data'!$A55,Sector,'Summarized Source Data'!U$2,TimeOfWeek,$E55)*INDEX('Calibration Multipliers'!Q$4:Q$7,MATCH($B55,'Calibration Multipliers'!$A$4:$A$7,0),1)</f>
        <v>4903161.1444157185</v>
      </c>
      <c r="V55" s="31">
        <f>SUMIFS(INDEX(Load,,MATCH('Summarized Source Data'!$C55,Hour,0)),Month,'Summarized Source Data'!$A55,Sector,'Summarized Source Data'!V$2,TimeOfWeek,$E55)*INDEX('Calibration Multipliers'!R$4:R$7,MATCH($B55,'Calibration Multipliers'!$A$4:$A$7,0),1)</f>
        <v>4903161.1444157185</v>
      </c>
      <c r="W55" s="31">
        <f>SUMIFS(INDEX(Load,,MATCH('Summarized Source Data'!$C55,Hour,0)),Month,'Summarized Source Data'!$A55,Sector,'Summarized Source Data'!W$2,TimeOfWeek,$E55)*INDEX('Calibration Multipliers'!S$4:S$7,MATCH($B55,'Calibration Multipliers'!$A$4:$A$7,0),1)</f>
        <v>4903161.1444157185</v>
      </c>
      <c r="X55" s="26">
        <f>SUMIFS(INDEX(Load,,MATCH('Summarized Source Data'!$C55,Hour,0)),Month,'Summarized Source Data'!$A55,Sector,'Summarized Source Data'!X$2,Subsector,'Summarized Source Data'!X$3,TimeOfWeek,$E55)*INDEX('Calibration Multipliers'!T$4:T$7,MATCH($B55,'Calibration Multipliers'!$A$4:$A$7,0),1)</f>
        <v>690166168.04587293</v>
      </c>
      <c r="Y55" s="28">
        <f t="shared" si="4"/>
        <v>690166168.04587293</v>
      </c>
      <c r="Z55" s="28">
        <f t="shared" si="4"/>
        <v>690166168.04587293</v>
      </c>
    </row>
    <row r="56" spans="1:26" outlineLevel="2">
      <c r="A56">
        <f t="shared" si="0"/>
        <v>3</v>
      </c>
      <c r="B56" t="str">
        <f>INDEX('Category Mapping'!$G$34:$G$45,MATCH(A56,'Category Mapping'!$A$34:$A$45,0),1)</f>
        <v>Spring</v>
      </c>
      <c r="C56" t="s">
        <v>31</v>
      </c>
      <c r="D56" s="6" t="s">
        <v>105</v>
      </c>
      <c r="E56" t="s">
        <v>15</v>
      </c>
      <c r="F56" s="26">
        <f>SUMIFS(INDEX(Load,,MATCH('Summarized Source Data'!$C56,Hour,0)),Month,'Summarized Source Data'!$A56,Sector,'Summarized Source Data'!F$2,Subsector,'Summarized Source Data'!F$3,TimeOfWeek,$E56)*INDEX('Calibration Multipliers'!B$4:B$7,MATCH($B56,'Calibration Multipliers'!$A$4:$A$7,0),1)</f>
        <v>13532669.961683784</v>
      </c>
      <c r="G56" s="26">
        <f>SUMIFS(INDEX(Load,,MATCH('Summarized Source Data'!$C56,Hour,0)),Month,'Summarized Source Data'!$A56,Sector,'Summarized Source Data'!G$2,Subsector,'Summarized Source Data'!G$3,TimeOfWeek,$E56)*INDEX('Calibration Multipliers'!C$4:C$7,MATCH($B56,'Calibration Multipliers'!$A$4:$A$7,0),1)</f>
        <v>34818.518836799936</v>
      </c>
      <c r="H56" s="26">
        <f>SUMIFS(INDEX(Load,,MATCH('Summarized Source Data'!$C56,Hour,0)),Month,'Summarized Source Data'!$A56,Sector,'Summarized Source Data'!H$2,Subsector,'Summarized Source Data'!H$3,TimeOfWeek,$E56)*INDEX('Calibration Multipliers'!D$4:D$7,MATCH($B56,'Calibration Multipliers'!$A$4:$A$7,0),1)</f>
        <v>0</v>
      </c>
      <c r="I56" s="26">
        <f>SUMIFS(INDEX(Load,,MATCH('Summarized Source Data'!$C56,Hour,0)),Month,'Summarized Source Data'!$A56,Sector,'Summarized Source Data'!I$2,Subsector,'Summarized Source Data'!I$3,TimeOfWeek,$E56)*INDEX('Calibration Multipliers'!E$4:E$7,MATCH($B56,'Calibration Multipliers'!$A$4:$A$7,0),1)</f>
        <v>13116280.116708897</v>
      </c>
      <c r="J56" s="47">
        <f t="shared" si="1"/>
        <v>41083678.672433153</v>
      </c>
      <c r="K56" s="48">
        <f>(SUMIFS(INDEX(Load,,MATCH('Summarized Source Data'!$C56,Hour,0)),Month,'Summarized Source Data'!$A56,Sector,'Summarized Source Data'!K$2,Subsector,"Total",TimeOfWeek,$E56)-SUM(F56:I56))*INDEX('Calibration Multipliers'!G$4:G$7,MATCH($B56,'Calibration Multipliers'!$A$4:$A$7,0),1)</f>
        <v>41083678.672433153</v>
      </c>
      <c r="L56" s="26">
        <f>SUMIFS(INDEX(Load,,MATCH('Summarized Source Data'!$C56,Hour,0)),Month,'Summarized Source Data'!$A56,Sector,'Summarized Source Data'!L$2,Subsector,'Summarized Source Data'!L$3,TimeOfWeek,$E56)*INDEX('Calibration Multipliers'!H$4:H$7,MATCH($B56,'Calibration Multipliers'!$A$4:$A$7,0),1)</f>
        <v>27481729.768342454</v>
      </c>
      <c r="M56" s="26">
        <f>SUMIFS(INDEX(Load,,MATCH('Summarized Source Data'!$C56,Hour,0)),Month,'Summarized Source Data'!$A56,Sector,'Summarized Source Data'!M$2,Subsector,'Summarized Source Data'!M$3,TimeOfWeek,$E56)*INDEX('Calibration Multipliers'!I$4:I$7,MATCH($B56,'Calibration Multipliers'!$A$4:$A$7,0),1)</f>
        <v>84562.531666724652</v>
      </c>
      <c r="N56" s="26">
        <f>SUMIFS(INDEX(Load,,MATCH('Summarized Source Data'!$C56,Hour,0)),Month,'Summarized Source Data'!$A56,Sector,'Summarized Source Data'!N$2,Subsector,'Summarized Source Data'!N$3,TimeOfWeek,$E56)*INDEX('Calibration Multipliers'!J$4:J$7,MATCH($B56,'Calibration Multipliers'!$A$4:$A$7,0),1)</f>
        <v>0</v>
      </c>
      <c r="O56" s="28">
        <f t="shared" si="2"/>
        <v>172300833.28793591</v>
      </c>
      <c r="P56" s="48">
        <f>(SUMIFS(INDEX(Load,,MATCH('Summarized Source Data'!$C56,Hour,0)),Month,'Summarized Source Data'!$A56,Sector,'Summarized Source Data'!P$2,Subsector,"Total",TimeOfWeek,$E56)-SUM(L56:N56)*INDEX('Calibration Multipliers'!L$4:L$7,MATCH($B56,'Calibration Multipliers'!$A$4:$A$7,0),1))</f>
        <v>172300833.28793591</v>
      </c>
      <c r="Q56" s="28">
        <f t="shared" si="3"/>
        <v>172300833.28793591</v>
      </c>
      <c r="R56" s="31">
        <f>SUMIFS(INDEX(Load,,MATCH('Summarized Source Data'!$C56,Hour,0)),Month,'Summarized Source Data'!$A56,Sector,'Summarized Source Data'!R$2,TimeOfWeek,$E56)*INDEX('Calibration Multipliers'!N$4:N$7,MATCH($B56,'Calibration Multipliers'!$A$4:$A$7,0),1)</f>
        <v>4884972.195012603</v>
      </c>
      <c r="S56" s="31">
        <f>SUMIFS(INDEX(Load,,MATCH('Summarized Source Data'!$C56,Hour,0)),Month,'Summarized Source Data'!$A56,Sector,'Summarized Source Data'!S$2,TimeOfWeek,$E56)*INDEX('Calibration Multipliers'!O$4:O$7,MATCH($B56,'Calibration Multipliers'!$A$4:$A$7,0),1)</f>
        <v>4884972.195012603</v>
      </c>
      <c r="T56" s="31">
        <f>SUMIFS(INDEX(Load,,MATCH('Summarized Source Data'!$C56,Hour,0)),Month,'Summarized Source Data'!$A56,Sector,'Summarized Source Data'!T$2,TimeOfWeek,$E56)*INDEX('Calibration Multipliers'!P$4:P$7,MATCH($B56,'Calibration Multipliers'!$A$4:$A$7,0),1)</f>
        <v>4884972.195012603</v>
      </c>
      <c r="U56" s="31">
        <f>SUMIFS(INDEX(Load,,MATCH('Summarized Source Data'!$C56,Hour,0)),Month,'Summarized Source Data'!$A56,Sector,'Summarized Source Data'!U$2,TimeOfWeek,$E56)*INDEX('Calibration Multipliers'!Q$4:Q$7,MATCH($B56,'Calibration Multipliers'!$A$4:$A$7,0),1)</f>
        <v>4884972.195012603</v>
      </c>
      <c r="V56" s="31">
        <f>SUMIFS(INDEX(Load,,MATCH('Summarized Source Data'!$C56,Hour,0)),Month,'Summarized Source Data'!$A56,Sector,'Summarized Source Data'!V$2,TimeOfWeek,$E56)*INDEX('Calibration Multipliers'!R$4:R$7,MATCH($B56,'Calibration Multipliers'!$A$4:$A$7,0),1)</f>
        <v>4884972.195012603</v>
      </c>
      <c r="W56" s="31">
        <f>SUMIFS(INDEX(Load,,MATCH('Summarized Source Data'!$C56,Hour,0)),Month,'Summarized Source Data'!$A56,Sector,'Summarized Source Data'!W$2,TimeOfWeek,$E56)*INDEX('Calibration Multipliers'!S$4:S$7,MATCH($B56,'Calibration Multipliers'!$A$4:$A$7,0),1)</f>
        <v>4884972.195012603</v>
      </c>
      <c r="X56" s="26">
        <f>SUMIFS(INDEX(Load,,MATCH('Summarized Source Data'!$C56,Hour,0)),Month,'Summarized Source Data'!$A56,Sector,'Summarized Source Data'!X$2,Subsector,'Summarized Source Data'!X$3,TimeOfWeek,$E56)*INDEX('Calibration Multipliers'!T$4:T$7,MATCH($B56,'Calibration Multipliers'!$A$4:$A$7,0),1)</f>
        <v>692248117.27074742</v>
      </c>
      <c r="Y56" s="28">
        <f t="shared" si="4"/>
        <v>692248117.27074742</v>
      </c>
      <c r="Z56" s="28">
        <f t="shared" si="4"/>
        <v>692248117.27074742</v>
      </c>
    </row>
    <row r="57" spans="1:26" outlineLevel="2">
      <c r="A57">
        <f t="shared" si="0"/>
        <v>3</v>
      </c>
      <c r="B57" t="str">
        <f>INDEX('Category Mapping'!$G$34:$G$45,MATCH(A57,'Category Mapping'!$A$34:$A$45,0),1)</f>
        <v>Spring</v>
      </c>
      <c r="C57" t="s">
        <v>32</v>
      </c>
      <c r="D57" s="6" t="s">
        <v>106</v>
      </c>
      <c r="E57" t="s">
        <v>15</v>
      </c>
      <c r="F57" s="26">
        <f>SUMIFS(INDEX(Load,,MATCH('Summarized Source Data'!$C57,Hour,0)),Month,'Summarized Source Data'!$A57,Sector,'Summarized Source Data'!F$2,Subsector,'Summarized Source Data'!F$3,TimeOfWeek,$E57)*INDEX('Calibration Multipliers'!B$4:B$7,MATCH($B57,'Calibration Multipliers'!$A$4:$A$7,0),1)</f>
        <v>17384276.027701475</v>
      </c>
      <c r="G57" s="26">
        <f>SUMIFS(INDEX(Load,,MATCH('Summarized Source Data'!$C57,Hour,0)),Month,'Summarized Source Data'!$A57,Sector,'Summarized Source Data'!G$2,Subsector,'Summarized Source Data'!G$3,TimeOfWeek,$E57)*INDEX('Calibration Multipliers'!C$4:C$7,MATCH($B57,'Calibration Multipliers'!$A$4:$A$7,0),1)</f>
        <v>32015.174205506519</v>
      </c>
      <c r="H57" s="26">
        <f>SUMIFS(INDEX(Load,,MATCH('Summarized Source Data'!$C57,Hour,0)),Month,'Summarized Source Data'!$A57,Sector,'Summarized Source Data'!H$2,Subsector,'Summarized Source Data'!H$3,TimeOfWeek,$E57)*INDEX('Calibration Multipliers'!D$4:D$7,MATCH($B57,'Calibration Multipliers'!$A$4:$A$7,0),1)</f>
        <v>0</v>
      </c>
      <c r="I57" s="26">
        <f>SUMIFS(INDEX(Load,,MATCH('Summarized Source Data'!$C57,Hour,0)),Month,'Summarized Source Data'!$A57,Sector,'Summarized Source Data'!I$2,Subsector,'Summarized Source Data'!I$3,TimeOfWeek,$E57)*INDEX('Calibration Multipliers'!E$4:E$7,MATCH($B57,'Calibration Multipliers'!$A$4:$A$7,0),1)</f>
        <v>22589149.089887548</v>
      </c>
      <c r="J57" s="47">
        <f t="shared" si="1"/>
        <v>56909296.126110099</v>
      </c>
      <c r="K57" s="48">
        <f>(SUMIFS(INDEX(Load,,MATCH('Summarized Source Data'!$C57,Hour,0)),Month,'Summarized Source Data'!$A57,Sector,'Summarized Source Data'!K$2,Subsector,"Total",TimeOfWeek,$E57)-SUM(F57:I57))*INDEX('Calibration Multipliers'!G$4:G$7,MATCH($B57,'Calibration Multipliers'!$A$4:$A$7,0),1)</f>
        <v>56909296.126110099</v>
      </c>
      <c r="L57" s="26">
        <f>SUMIFS(INDEX(Load,,MATCH('Summarized Source Data'!$C57,Hour,0)),Month,'Summarized Source Data'!$A57,Sector,'Summarized Source Data'!L$2,Subsector,'Summarized Source Data'!L$3,TimeOfWeek,$E57)*INDEX('Calibration Multipliers'!H$4:H$7,MATCH($B57,'Calibration Multipliers'!$A$4:$A$7,0),1)</f>
        <v>38411963.198933199</v>
      </c>
      <c r="M57" s="26">
        <f>SUMIFS(INDEX(Load,,MATCH('Summarized Source Data'!$C57,Hour,0)),Month,'Summarized Source Data'!$A57,Sector,'Summarized Source Data'!M$2,Subsector,'Summarized Source Data'!M$3,TimeOfWeek,$E57)*INDEX('Calibration Multipliers'!I$4:I$7,MATCH($B57,'Calibration Multipliers'!$A$4:$A$7,0),1)</f>
        <v>87206.607182315172</v>
      </c>
      <c r="N57" s="26">
        <f>SUMIFS(INDEX(Load,,MATCH('Summarized Source Data'!$C57,Hour,0)),Month,'Summarized Source Data'!$A57,Sector,'Summarized Source Data'!N$2,Subsector,'Summarized Source Data'!N$3,TimeOfWeek,$E57)*INDEX('Calibration Multipliers'!J$4:J$7,MATCH($B57,'Calibration Multipliers'!$A$4:$A$7,0),1)</f>
        <v>0</v>
      </c>
      <c r="O57" s="28">
        <f t="shared" si="2"/>
        <v>201965965.66688097</v>
      </c>
      <c r="P57" s="48">
        <f>(SUMIFS(INDEX(Load,,MATCH('Summarized Source Data'!$C57,Hour,0)),Month,'Summarized Source Data'!$A57,Sector,'Summarized Source Data'!P$2,Subsector,"Total",TimeOfWeek,$E57)-SUM(L57:N57)*INDEX('Calibration Multipliers'!L$4:L$7,MATCH($B57,'Calibration Multipliers'!$A$4:$A$7,0),1))</f>
        <v>201965965.66688097</v>
      </c>
      <c r="Q57" s="28">
        <f t="shared" si="3"/>
        <v>201965965.66688097</v>
      </c>
      <c r="R57" s="31">
        <f>SUMIFS(INDEX(Load,,MATCH('Summarized Source Data'!$C57,Hour,0)),Month,'Summarized Source Data'!$A57,Sector,'Summarized Source Data'!R$2,TimeOfWeek,$E57)*INDEX('Calibration Multipliers'!N$4:N$7,MATCH($B57,'Calibration Multipliers'!$A$4:$A$7,0),1)</f>
        <v>5023637.3002115265</v>
      </c>
      <c r="S57" s="31">
        <f>SUMIFS(INDEX(Load,,MATCH('Summarized Source Data'!$C57,Hour,0)),Month,'Summarized Source Data'!$A57,Sector,'Summarized Source Data'!S$2,TimeOfWeek,$E57)*INDEX('Calibration Multipliers'!O$4:O$7,MATCH($B57,'Calibration Multipliers'!$A$4:$A$7,0),1)</f>
        <v>5023637.3002115265</v>
      </c>
      <c r="T57" s="31">
        <f>SUMIFS(INDEX(Load,,MATCH('Summarized Source Data'!$C57,Hour,0)),Month,'Summarized Source Data'!$A57,Sector,'Summarized Source Data'!T$2,TimeOfWeek,$E57)*INDEX('Calibration Multipliers'!P$4:P$7,MATCH($B57,'Calibration Multipliers'!$A$4:$A$7,0),1)</f>
        <v>5023637.3002115265</v>
      </c>
      <c r="U57" s="31">
        <f>SUMIFS(INDEX(Load,,MATCH('Summarized Source Data'!$C57,Hour,0)),Month,'Summarized Source Data'!$A57,Sector,'Summarized Source Data'!U$2,TimeOfWeek,$E57)*INDEX('Calibration Multipliers'!Q$4:Q$7,MATCH($B57,'Calibration Multipliers'!$A$4:$A$7,0),1)</f>
        <v>5023637.3002115265</v>
      </c>
      <c r="V57" s="31">
        <f>SUMIFS(INDEX(Load,,MATCH('Summarized Source Data'!$C57,Hour,0)),Month,'Summarized Source Data'!$A57,Sector,'Summarized Source Data'!V$2,TimeOfWeek,$E57)*INDEX('Calibration Multipliers'!R$4:R$7,MATCH($B57,'Calibration Multipliers'!$A$4:$A$7,0),1)</f>
        <v>5023637.3002115265</v>
      </c>
      <c r="W57" s="31">
        <f>SUMIFS(INDEX(Load,,MATCH('Summarized Source Data'!$C57,Hour,0)),Month,'Summarized Source Data'!$A57,Sector,'Summarized Source Data'!W$2,TimeOfWeek,$E57)*INDEX('Calibration Multipliers'!S$4:S$7,MATCH($B57,'Calibration Multipliers'!$A$4:$A$7,0),1)</f>
        <v>5023637.3002115265</v>
      </c>
      <c r="X57" s="26">
        <f>SUMIFS(INDEX(Load,,MATCH('Summarized Source Data'!$C57,Hour,0)),Month,'Summarized Source Data'!$A57,Sector,'Summarized Source Data'!X$2,Subsector,'Summarized Source Data'!X$3,TimeOfWeek,$E57)*INDEX('Calibration Multipliers'!T$4:T$7,MATCH($B57,'Calibration Multipliers'!$A$4:$A$7,0),1)</f>
        <v>697452990.33293343</v>
      </c>
      <c r="Y57" s="28">
        <f t="shared" si="4"/>
        <v>697452990.33293343</v>
      </c>
      <c r="Z57" s="28">
        <f t="shared" si="4"/>
        <v>697452990.33293343</v>
      </c>
    </row>
    <row r="58" spans="1:26" outlineLevel="2">
      <c r="A58">
        <f t="shared" si="0"/>
        <v>3</v>
      </c>
      <c r="B58" t="str">
        <f>INDEX('Category Mapping'!$G$34:$G$45,MATCH(A58,'Category Mapping'!$A$34:$A$45,0),1)</f>
        <v>Spring</v>
      </c>
      <c r="C58" t="s">
        <v>33</v>
      </c>
      <c r="D58" s="6" t="s">
        <v>107</v>
      </c>
      <c r="E58" t="s">
        <v>15</v>
      </c>
      <c r="F58" s="26">
        <f>SUMIFS(INDEX(Load,,MATCH('Summarized Source Data'!$C58,Hour,0)),Month,'Summarized Source Data'!$A58,Sector,'Summarized Source Data'!F$2,Subsector,'Summarized Source Data'!F$3,TimeOfWeek,$E58)*INDEX('Calibration Multipliers'!B$4:B$7,MATCH($B58,'Calibration Multipliers'!$A$4:$A$7,0),1)</f>
        <v>18425250.640138689</v>
      </c>
      <c r="G58" s="26">
        <f>SUMIFS(INDEX(Load,,MATCH('Summarized Source Data'!$C58,Hour,0)),Month,'Summarized Source Data'!$A58,Sector,'Summarized Source Data'!G$2,Subsector,'Summarized Source Data'!G$3,TimeOfWeek,$E58)*INDEX('Calibration Multipliers'!C$4:C$7,MATCH($B58,'Calibration Multipliers'!$A$4:$A$7,0),1)</f>
        <v>26154.487137485004</v>
      </c>
      <c r="H58" s="26">
        <f>SUMIFS(INDEX(Load,,MATCH('Summarized Source Data'!$C58,Hour,0)),Month,'Summarized Source Data'!$A58,Sector,'Summarized Source Data'!H$2,Subsector,'Summarized Source Data'!H$3,TimeOfWeek,$E58)*INDEX('Calibration Multipliers'!D$4:D$7,MATCH($B58,'Calibration Multipliers'!$A$4:$A$7,0),1)</f>
        <v>0</v>
      </c>
      <c r="I58" s="26">
        <f>SUMIFS(INDEX(Load,,MATCH('Summarized Source Data'!$C58,Hour,0)),Month,'Summarized Source Data'!$A58,Sector,'Summarized Source Data'!I$2,Subsector,'Summarized Source Data'!I$3,TimeOfWeek,$E58)*INDEX('Calibration Multipliers'!E$4:E$7,MATCH($B58,'Calibration Multipliers'!$A$4:$A$7,0),1)</f>
        <v>32478407.908041082</v>
      </c>
      <c r="J58" s="47">
        <f t="shared" si="1"/>
        <v>90642734.256143853</v>
      </c>
      <c r="K58" s="48">
        <f>(SUMIFS(INDEX(Load,,MATCH('Summarized Source Data'!$C58,Hour,0)),Month,'Summarized Source Data'!$A58,Sector,'Summarized Source Data'!K$2,Subsector,"Total",TimeOfWeek,$E58)-SUM(F58:I58))*INDEX('Calibration Multipliers'!G$4:G$7,MATCH($B58,'Calibration Multipliers'!$A$4:$A$7,0),1)</f>
        <v>90642734.256143853</v>
      </c>
      <c r="L58" s="26">
        <f>SUMIFS(INDEX(Load,,MATCH('Summarized Source Data'!$C58,Hour,0)),Month,'Summarized Source Data'!$A58,Sector,'Summarized Source Data'!L$2,Subsector,'Summarized Source Data'!L$3,TimeOfWeek,$E58)*INDEX('Calibration Multipliers'!H$4:H$7,MATCH($B58,'Calibration Multipliers'!$A$4:$A$7,0),1)</f>
        <v>67351057.424687758</v>
      </c>
      <c r="M58" s="26">
        <f>SUMIFS(INDEX(Load,,MATCH('Summarized Source Data'!$C58,Hour,0)),Month,'Summarized Source Data'!$A58,Sector,'Summarized Source Data'!M$2,Subsector,'Summarized Source Data'!M$3,TimeOfWeek,$E58)*INDEX('Calibration Multipliers'!I$4:I$7,MATCH($B58,'Calibration Multipliers'!$A$4:$A$7,0),1)</f>
        <v>96660.738612469955</v>
      </c>
      <c r="N58" s="26">
        <f>SUMIFS(INDEX(Load,,MATCH('Summarized Source Data'!$C58,Hour,0)),Month,'Summarized Source Data'!$A58,Sector,'Summarized Source Data'!N$2,Subsector,'Summarized Source Data'!N$3,TimeOfWeek,$E58)*INDEX('Calibration Multipliers'!J$4:J$7,MATCH($B58,'Calibration Multipliers'!$A$4:$A$7,0),1)</f>
        <v>0</v>
      </c>
      <c r="O58" s="28">
        <f t="shared" si="2"/>
        <v>303139243.86434799</v>
      </c>
      <c r="P58" s="48">
        <f>(SUMIFS(INDEX(Load,,MATCH('Summarized Source Data'!$C58,Hour,0)),Month,'Summarized Source Data'!$A58,Sector,'Summarized Source Data'!P$2,Subsector,"Total",TimeOfWeek,$E58)-SUM(L58:N58)*INDEX('Calibration Multipliers'!L$4:L$7,MATCH($B58,'Calibration Multipliers'!$A$4:$A$7,0),1))</f>
        <v>303139243.86434799</v>
      </c>
      <c r="Q58" s="28">
        <f t="shared" si="3"/>
        <v>303139243.86434799</v>
      </c>
      <c r="R58" s="31">
        <f>SUMIFS(INDEX(Load,,MATCH('Summarized Source Data'!$C58,Hour,0)),Month,'Summarized Source Data'!$A58,Sector,'Summarized Source Data'!R$2,TimeOfWeek,$E58)*INDEX('Calibration Multipliers'!N$4:N$7,MATCH($B58,'Calibration Multipliers'!$A$4:$A$7,0),1)</f>
        <v>7542734.4448074512</v>
      </c>
      <c r="S58" s="31">
        <f>SUMIFS(INDEX(Load,,MATCH('Summarized Source Data'!$C58,Hour,0)),Month,'Summarized Source Data'!$A58,Sector,'Summarized Source Data'!S$2,TimeOfWeek,$E58)*INDEX('Calibration Multipliers'!O$4:O$7,MATCH($B58,'Calibration Multipliers'!$A$4:$A$7,0),1)</f>
        <v>7542734.4448074512</v>
      </c>
      <c r="T58" s="31">
        <f>SUMIFS(INDEX(Load,,MATCH('Summarized Source Data'!$C58,Hour,0)),Month,'Summarized Source Data'!$A58,Sector,'Summarized Source Data'!T$2,TimeOfWeek,$E58)*INDEX('Calibration Multipliers'!P$4:P$7,MATCH($B58,'Calibration Multipliers'!$A$4:$A$7,0),1)</f>
        <v>7542734.4448074512</v>
      </c>
      <c r="U58" s="31">
        <f>SUMIFS(INDEX(Load,,MATCH('Summarized Source Data'!$C58,Hour,0)),Month,'Summarized Source Data'!$A58,Sector,'Summarized Source Data'!U$2,TimeOfWeek,$E58)*INDEX('Calibration Multipliers'!Q$4:Q$7,MATCH($B58,'Calibration Multipliers'!$A$4:$A$7,0),1)</f>
        <v>7542734.4448074512</v>
      </c>
      <c r="V58" s="31">
        <f>SUMIFS(INDEX(Load,,MATCH('Summarized Source Data'!$C58,Hour,0)),Month,'Summarized Source Data'!$A58,Sector,'Summarized Source Data'!V$2,TimeOfWeek,$E58)*INDEX('Calibration Multipliers'!R$4:R$7,MATCH($B58,'Calibration Multipliers'!$A$4:$A$7,0),1)</f>
        <v>7542734.4448074512</v>
      </c>
      <c r="W58" s="31">
        <f>SUMIFS(INDEX(Load,,MATCH('Summarized Source Data'!$C58,Hour,0)),Month,'Summarized Source Data'!$A58,Sector,'Summarized Source Data'!W$2,TimeOfWeek,$E58)*INDEX('Calibration Multipliers'!S$4:S$7,MATCH($B58,'Calibration Multipliers'!$A$4:$A$7,0),1)</f>
        <v>7542734.4448074512</v>
      </c>
      <c r="X58" s="26">
        <f>SUMIFS(INDEX(Load,,MATCH('Summarized Source Data'!$C58,Hour,0)),Month,'Summarized Source Data'!$A58,Sector,'Summarized Source Data'!X$2,Subsector,'Summarized Source Data'!X$3,TimeOfWeek,$E58)*INDEX('Calibration Multipliers'!T$4:T$7,MATCH($B58,'Calibration Multipliers'!$A$4:$A$7,0),1)</f>
        <v>704739812.61999393</v>
      </c>
      <c r="Y58" s="28">
        <f t="shared" si="4"/>
        <v>704739812.61999393</v>
      </c>
      <c r="Z58" s="28">
        <f t="shared" si="4"/>
        <v>704739812.61999393</v>
      </c>
    </row>
    <row r="59" spans="1:26" outlineLevel="2">
      <c r="A59">
        <f t="shared" si="0"/>
        <v>3</v>
      </c>
      <c r="B59" t="str">
        <f>INDEX('Category Mapping'!$G$34:$G$45,MATCH(A59,'Category Mapping'!$A$34:$A$45,0),1)</f>
        <v>Spring</v>
      </c>
      <c r="C59" t="s">
        <v>34</v>
      </c>
      <c r="D59" s="6" t="s">
        <v>108</v>
      </c>
      <c r="E59" t="s">
        <v>15</v>
      </c>
      <c r="F59" s="26">
        <f>SUMIFS(INDEX(Load,,MATCH('Summarized Source Data'!$C59,Hour,0)),Month,'Summarized Source Data'!$A59,Sector,'Summarized Source Data'!F$2,Subsector,'Summarized Source Data'!F$3,TimeOfWeek,$E59)*INDEX('Calibration Multipliers'!B$4:B$7,MATCH($B59,'Calibration Multipliers'!$A$4:$A$7,0),1)</f>
        <v>17800665.872676361</v>
      </c>
      <c r="G59" s="26">
        <f>SUMIFS(INDEX(Load,,MATCH('Summarized Source Data'!$C59,Hour,0)),Month,'Summarized Source Data'!$A59,Sector,'Summarized Source Data'!G$2,Subsector,'Summarized Source Data'!G$3,TimeOfWeek,$E59)*INDEX('Calibration Multipliers'!C$4:C$7,MATCH($B59,'Calibration Multipliers'!$A$4:$A$7,0),1)</f>
        <v>19627.576317503674</v>
      </c>
      <c r="H59" s="26">
        <f>SUMIFS(INDEX(Load,,MATCH('Summarized Source Data'!$C59,Hour,0)),Month,'Summarized Source Data'!$A59,Sector,'Summarized Source Data'!H$2,Subsector,'Summarized Source Data'!H$3,TimeOfWeek,$E59)*INDEX('Calibration Multipliers'!D$4:D$7,MATCH($B59,'Calibration Multipliers'!$A$4:$A$7,0),1)</f>
        <v>0</v>
      </c>
      <c r="I59" s="26">
        <f>SUMIFS(INDEX(Load,,MATCH('Summarized Source Data'!$C59,Hour,0)),Month,'Summarized Source Data'!$A59,Sector,'Summarized Source Data'!I$2,Subsector,'Summarized Source Data'!I$3,TimeOfWeek,$E59)*INDEX('Calibration Multipliers'!E$4:E$7,MATCH($B59,'Calibration Multipliers'!$A$4:$A$7,0),1)</f>
        <v>10930233.430590749</v>
      </c>
      <c r="J59" s="47">
        <f t="shared" si="1"/>
        <v>114903969.63675094</v>
      </c>
      <c r="K59" s="48">
        <f>(SUMIFS(INDEX(Load,,MATCH('Summarized Source Data'!$C59,Hour,0)),Month,'Summarized Source Data'!$A59,Sector,'Summarized Source Data'!K$2,Subsector,"Total",TimeOfWeek,$E59)-SUM(F59:I59))*INDEX('Calibration Multipliers'!G$4:G$7,MATCH($B59,'Calibration Multipliers'!$A$4:$A$7,0),1)</f>
        <v>114903969.63675094</v>
      </c>
      <c r="L59" s="26">
        <f>SUMIFS(INDEX(Load,,MATCH('Summarized Source Data'!$C59,Hour,0)),Month,'Summarized Source Data'!$A59,Sector,'Summarized Source Data'!L$2,Subsector,'Summarized Source Data'!L$3,TimeOfWeek,$E59)*INDEX('Calibration Multipliers'!H$4:H$7,MATCH($B59,'Calibration Multipliers'!$A$4:$A$7,0),1)</f>
        <v>94936884.654273927</v>
      </c>
      <c r="M59" s="26">
        <f>SUMIFS(INDEX(Load,,MATCH('Summarized Source Data'!$C59,Hour,0)),Month,'Summarized Source Data'!$A59,Sector,'Summarized Source Data'!M$2,Subsector,'Summarized Source Data'!M$3,TimeOfWeek,$E59)*INDEX('Calibration Multipliers'!I$4:I$7,MATCH($B59,'Calibration Multipliers'!$A$4:$A$7,0),1)</f>
        <v>115311.88074350751</v>
      </c>
      <c r="N59" s="26">
        <f>SUMIFS(INDEX(Load,,MATCH('Summarized Source Data'!$C59,Hour,0)),Month,'Summarized Source Data'!$A59,Sector,'Summarized Source Data'!N$2,Subsector,'Summarized Source Data'!N$3,TimeOfWeek,$E59)*INDEX('Calibration Multipliers'!J$4:J$7,MATCH($B59,'Calibration Multipliers'!$A$4:$A$7,0),1)</f>
        <v>0</v>
      </c>
      <c r="O59" s="28">
        <f t="shared" si="2"/>
        <v>416066338.1716547</v>
      </c>
      <c r="P59" s="48">
        <f>(SUMIFS(INDEX(Load,,MATCH('Summarized Source Data'!$C59,Hour,0)),Month,'Summarized Source Data'!$A59,Sector,'Summarized Source Data'!P$2,Subsector,"Total",TimeOfWeek,$E59)-SUM(L59:N59)*INDEX('Calibration Multipliers'!L$4:L$7,MATCH($B59,'Calibration Multipliers'!$A$4:$A$7,0),1))</f>
        <v>416066338.1716547</v>
      </c>
      <c r="Q59" s="28">
        <f t="shared" si="3"/>
        <v>416066338.1716547</v>
      </c>
      <c r="R59" s="31">
        <f>SUMIFS(INDEX(Load,,MATCH('Summarized Source Data'!$C59,Hour,0)),Month,'Summarized Source Data'!$A59,Sector,'Summarized Source Data'!R$2,TimeOfWeek,$E59)*INDEX('Calibration Multipliers'!N$4:N$7,MATCH($B59,'Calibration Multipliers'!$A$4:$A$7,0),1)</f>
        <v>15926911.570289375</v>
      </c>
      <c r="S59" s="31">
        <f>SUMIFS(INDEX(Load,,MATCH('Summarized Source Data'!$C59,Hour,0)),Month,'Summarized Source Data'!$A59,Sector,'Summarized Source Data'!S$2,TimeOfWeek,$E59)*INDEX('Calibration Multipliers'!O$4:O$7,MATCH($B59,'Calibration Multipliers'!$A$4:$A$7,0),1)</f>
        <v>15926911.570289375</v>
      </c>
      <c r="T59" s="31">
        <f>SUMIFS(INDEX(Load,,MATCH('Summarized Source Data'!$C59,Hour,0)),Month,'Summarized Source Data'!$A59,Sector,'Summarized Source Data'!T$2,TimeOfWeek,$E59)*INDEX('Calibration Multipliers'!P$4:P$7,MATCH($B59,'Calibration Multipliers'!$A$4:$A$7,0),1)</f>
        <v>15926911.570289375</v>
      </c>
      <c r="U59" s="31">
        <f>SUMIFS(INDEX(Load,,MATCH('Summarized Source Data'!$C59,Hour,0)),Month,'Summarized Source Data'!$A59,Sector,'Summarized Source Data'!U$2,TimeOfWeek,$E59)*INDEX('Calibration Multipliers'!Q$4:Q$7,MATCH($B59,'Calibration Multipliers'!$A$4:$A$7,0),1)</f>
        <v>15926911.570289375</v>
      </c>
      <c r="V59" s="31">
        <f>SUMIFS(INDEX(Load,,MATCH('Summarized Source Data'!$C59,Hour,0)),Month,'Summarized Source Data'!$A59,Sector,'Summarized Source Data'!V$2,TimeOfWeek,$E59)*INDEX('Calibration Multipliers'!R$4:R$7,MATCH($B59,'Calibration Multipliers'!$A$4:$A$7,0),1)</f>
        <v>15926911.570289375</v>
      </c>
      <c r="W59" s="31">
        <f>SUMIFS(INDEX(Load,,MATCH('Summarized Source Data'!$C59,Hour,0)),Month,'Summarized Source Data'!$A59,Sector,'Summarized Source Data'!W$2,TimeOfWeek,$E59)*INDEX('Calibration Multipliers'!S$4:S$7,MATCH($B59,'Calibration Multipliers'!$A$4:$A$7,0),1)</f>
        <v>15926911.570289375</v>
      </c>
      <c r="X59" s="26">
        <f>SUMIFS(INDEX(Load,,MATCH('Summarized Source Data'!$C59,Hour,0)),Month,'Summarized Source Data'!$A59,Sector,'Summarized Source Data'!X$2,Subsector,'Summarized Source Data'!X$3,TimeOfWeek,$E59)*INDEX('Calibration Multipliers'!T$4:T$7,MATCH($B59,'Calibration Multipliers'!$A$4:$A$7,0),1)</f>
        <v>712026634.90705442</v>
      </c>
      <c r="Y59" s="28">
        <f t="shared" si="4"/>
        <v>712026634.90705442</v>
      </c>
      <c r="Z59" s="28">
        <f t="shared" si="4"/>
        <v>712026634.90705442</v>
      </c>
    </row>
    <row r="60" spans="1:26" outlineLevel="2">
      <c r="A60">
        <f t="shared" si="0"/>
        <v>3</v>
      </c>
      <c r="B60" t="str">
        <f>INDEX('Category Mapping'!$G$34:$G$45,MATCH(A60,'Category Mapping'!$A$34:$A$45,0),1)</f>
        <v>Spring</v>
      </c>
      <c r="C60" t="s">
        <v>35</v>
      </c>
      <c r="D60" s="6" t="s">
        <v>109</v>
      </c>
      <c r="E60" t="s">
        <v>15</v>
      </c>
      <c r="F60" s="26">
        <f>SUMIFS(INDEX(Load,,MATCH('Summarized Source Data'!$C60,Hour,0)),Month,'Summarized Source Data'!$A60,Sector,'Summarized Source Data'!F$2,Subsector,'Summarized Source Data'!F$3,TimeOfWeek,$E60)*INDEX('Calibration Multipliers'!B$4:B$7,MATCH($B60,'Calibration Multipliers'!$A$4:$A$7,0),1)</f>
        <v>16863788.721482869</v>
      </c>
      <c r="G60" s="26">
        <f>SUMIFS(INDEX(Load,,MATCH('Summarized Source Data'!$C60,Hour,0)),Month,'Summarized Source Data'!$A60,Sector,'Summarized Source Data'!G$2,Subsector,'Summarized Source Data'!G$3,TimeOfWeek,$E60)*INDEX('Calibration Multipliers'!C$4:C$7,MATCH($B60,'Calibration Multipliers'!$A$4:$A$7,0),1)</f>
        <v>15862.371144318269</v>
      </c>
      <c r="H60" s="26">
        <f>SUMIFS(INDEX(Load,,MATCH('Summarized Source Data'!$C60,Hour,0)),Month,'Summarized Source Data'!$A60,Sector,'Summarized Source Data'!H$2,Subsector,'Summarized Source Data'!H$3,TimeOfWeek,$E60)*INDEX('Calibration Multipliers'!D$4:D$7,MATCH($B60,'Calibration Multipliers'!$A$4:$A$7,0),1)</f>
        <v>0</v>
      </c>
      <c r="I60" s="26">
        <f>SUMIFS(INDEX(Load,,MATCH('Summarized Source Data'!$C60,Hour,0)),Month,'Summarized Source Data'!$A60,Sector,'Summarized Source Data'!I$2,Subsector,'Summarized Source Data'!I$3,TimeOfWeek,$E60)*INDEX('Calibration Multipliers'!E$4:E$7,MATCH($B60,'Calibration Multipliers'!$A$4:$A$7,0),1)</f>
        <v>10034369.63815267</v>
      </c>
      <c r="J60" s="47">
        <f t="shared" si="1"/>
        <v>116740475.78555569</v>
      </c>
      <c r="K60" s="48">
        <f>(SUMIFS(INDEX(Load,,MATCH('Summarized Source Data'!$C60,Hour,0)),Month,'Summarized Source Data'!$A60,Sector,'Summarized Source Data'!K$2,Subsector,"Total",TimeOfWeek,$E60)-SUM(F60:I60))*INDEX('Calibration Multipliers'!G$4:G$7,MATCH($B60,'Calibration Multipliers'!$A$4:$A$7,0),1)</f>
        <v>116740475.78555569</v>
      </c>
      <c r="L60" s="26">
        <f>SUMIFS(INDEX(Load,,MATCH('Summarized Source Data'!$C60,Hour,0)),Month,'Summarized Source Data'!$A60,Sector,'Summarized Source Data'!L$2,Subsector,'Summarized Source Data'!L$3,TimeOfWeek,$E60)*INDEX('Calibration Multipliers'!H$4:H$7,MATCH($B60,'Calibration Multipliers'!$A$4:$A$7,0),1)</f>
        <v>78905875.622740835</v>
      </c>
      <c r="M60" s="26">
        <f>SUMIFS(INDEX(Load,,MATCH('Summarized Source Data'!$C60,Hour,0)),Month,'Summarized Source Data'!$A60,Sector,'Summarized Source Data'!M$2,Subsector,'Summarized Source Data'!M$3,TimeOfWeek,$E60)*INDEX('Calibration Multipliers'!I$4:I$7,MATCH($B60,'Calibration Multipliers'!$A$4:$A$7,0),1)</f>
        <v>142729.07008587886</v>
      </c>
      <c r="N60" s="26">
        <f>SUMIFS(INDEX(Load,,MATCH('Summarized Source Data'!$C60,Hour,0)),Month,'Summarized Source Data'!$A60,Sector,'Summarized Source Data'!N$2,Subsector,'Summarized Source Data'!N$3,TimeOfWeek,$E60)*INDEX('Calibration Multipliers'!J$4:J$7,MATCH($B60,'Calibration Multipliers'!$A$4:$A$7,0),1)</f>
        <v>0</v>
      </c>
      <c r="O60" s="28">
        <f t="shared" si="2"/>
        <v>516388873.62125969</v>
      </c>
      <c r="P60" s="48">
        <f>(SUMIFS(INDEX(Load,,MATCH('Summarized Source Data'!$C60,Hour,0)),Month,'Summarized Source Data'!$A60,Sector,'Summarized Source Data'!P$2,Subsector,"Total",TimeOfWeek,$E60)-SUM(L60:N60)*INDEX('Calibration Multipliers'!L$4:L$7,MATCH($B60,'Calibration Multipliers'!$A$4:$A$7,0),1))</f>
        <v>516388873.62125969</v>
      </c>
      <c r="Q60" s="28">
        <f t="shared" si="3"/>
        <v>516388873.62125969</v>
      </c>
      <c r="R60" s="31">
        <f>SUMIFS(INDEX(Load,,MATCH('Summarized Source Data'!$C60,Hour,0)),Month,'Summarized Source Data'!$A60,Sector,'Summarized Source Data'!R$2,TimeOfWeek,$E60)*INDEX('Calibration Multipliers'!N$4:N$7,MATCH($B60,'Calibration Multipliers'!$A$4:$A$7,0),1)</f>
        <v>17280178.566457756</v>
      </c>
      <c r="S60" s="31">
        <f>SUMIFS(INDEX(Load,,MATCH('Summarized Source Data'!$C60,Hour,0)),Month,'Summarized Source Data'!$A60,Sector,'Summarized Source Data'!S$2,TimeOfWeek,$E60)*INDEX('Calibration Multipliers'!O$4:O$7,MATCH($B60,'Calibration Multipliers'!$A$4:$A$7,0),1)</f>
        <v>17280178.566457756</v>
      </c>
      <c r="T60" s="31">
        <f>SUMIFS(INDEX(Load,,MATCH('Summarized Source Data'!$C60,Hour,0)),Month,'Summarized Source Data'!$A60,Sector,'Summarized Source Data'!T$2,TimeOfWeek,$E60)*INDEX('Calibration Multipliers'!P$4:P$7,MATCH($B60,'Calibration Multipliers'!$A$4:$A$7,0),1)</f>
        <v>17280178.566457756</v>
      </c>
      <c r="U60" s="31">
        <f>SUMIFS(INDEX(Load,,MATCH('Summarized Source Data'!$C60,Hour,0)),Month,'Summarized Source Data'!$A60,Sector,'Summarized Source Data'!U$2,TimeOfWeek,$E60)*INDEX('Calibration Multipliers'!Q$4:Q$7,MATCH($B60,'Calibration Multipliers'!$A$4:$A$7,0),1)</f>
        <v>17280178.566457756</v>
      </c>
      <c r="V60" s="31">
        <f>SUMIFS(INDEX(Load,,MATCH('Summarized Source Data'!$C60,Hour,0)),Month,'Summarized Source Data'!$A60,Sector,'Summarized Source Data'!V$2,TimeOfWeek,$E60)*INDEX('Calibration Multipliers'!R$4:R$7,MATCH($B60,'Calibration Multipliers'!$A$4:$A$7,0),1)</f>
        <v>17280178.566457756</v>
      </c>
      <c r="W60" s="31">
        <f>SUMIFS(INDEX(Load,,MATCH('Summarized Source Data'!$C60,Hour,0)),Month,'Summarized Source Data'!$A60,Sector,'Summarized Source Data'!W$2,TimeOfWeek,$E60)*INDEX('Calibration Multipliers'!S$4:S$7,MATCH($B60,'Calibration Multipliers'!$A$4:$A$7,0),1)</f>
        <v>17280178.566457756</v>
      </c>
      <c r="X60" s="26">
        <f>SUMIFS(INDEX(Load,,MATCH('Summarized Source Data'!$C60,Hour,0)),Month,'Summarized Source Data'!$A60,Sector,'Summarized Source Data'!X$2,Subsector,'Summarized Source Data'!X$3,TimeOfWeek,$E60)*INDEX('Calibration Multipliers'!T$4:T$7,MATCH($B60,'Calibration Multipliers'!$A$4:$A$7,0),1)</f>
        <v>714108584.13192892</v>
      </c>
      <c r="Y60" s="28">
        <f t="shared" si="4"/>
        <v>714108584.13192892</v>
      </c>
      <c r="Z60" s="28">
        <f t="shared" si="4"/>
        <v>714108584.13192892</v>
      </c>
    </row>
    <row r="61" spans="1:26" outlineLevel="2">
      <c r="A61">
        <f t="shared" si="0"/>
        <v>3</v>
      </c>
      <c r="B61" t="str">
        <f>INDEX('Category Mapping'!$G$34:$G$45,MATCH(A61,'Category Mapping'!$A$34:$A$45,0),1)</f>
        <v>Spring</v>
      </c>
      <c r="C61" t="s">
        <v>36</v>
      </c>
      <c r="D61" s="6" t="s">
        <v>110</v>
      </c>
      <c r="E61" t="s">
        <v>15</v>
      </c>
      <c r="F61" s="26">
        <f>SUMIFS(INDEX(Load,,MATCH('Summarized Source Data'!$C61,Hour,0)),Month,'Summarized Source Data'!$A61,Sector,'Summarized Source Data'!F$2,Subsector,'Summarized Source Data'!F$3,TimeOfWeek,$E61)*INDEX('Calibration Multipliers'!B$4:B$7,MATCH($B61,'Calibration Multipliers'!$A$4:$A$7,0),1)</f>
        <v>11346623.275565634</v>
      </c>
      <c r="G61" s="26">
        <f>SUMIFS(INDEX(Load,,MATCH('Summarized Source Data'!$C61,Hour,0)),Month,'Summarized Source Data'!$A61,Sector,'Summarized Source Data'!G$2,Subsector,'Summarized Source Data'!G$3,TimeOfWeek,$E61)*INDEX('Calibration Multipliers'!C$4:C$7,MATCH($B61,'Calibration Multipliers'!$A$4:$A$7,0),1)</f>
        <v>13712.758569635422</v>
      </c>
      <c r="H61" s="26">
        <f>SUMIFS(INDEX(Load,,MATCH('Summarized Source Data'!$C61,Hour,0)),Month,'Summarized Source Data'!$A61,Sector,'Summarized Source Data'!H$2,Subsector,'Summarized Source Data'!H$3,TimeOfWeek,$E61)*INDEX('Calibration Multipliers'!D$4:D$7,MATCH($B61,'Calibration Multipliers'!$A$4:$A$7,0),1)</f>
        <v>0</v>
      </c>
      <c r="I61" s="26">
        <f>SUMIFS(INDEX(Load,,MATCH('Summarized Source Data'!$C61,Hour,0)),Month,'Summarized Source Data'!$A61,Sector,'Summarized Source Data'!I$2,Subsector,'Summarized Source Data'!I$3,TimeOfWeek,$E61)*INDEX('Calibration Multipliers'!E$4:E$7,MATCH($B61,'Calibration Multipliers'!$A$4:$A$7,0),1)</f>
        <v>9652564.0927267857</v>
      </c>
      <c r="J61" s="47">
        <f t="shared" si="1"/>
        <v>116395748.71485022</v>
      </c>
      <c r="K61" s="48">
        <f>(SUMIFS(INDEX(Load,,MATCH('Summarized Source Data'!$C61,Hour,0)),Month,'Summarized Source Data'!$A61,Sector,'Summarized Source Data'!K$2,Subsector,"Total",TimeOfWeek,$E61)-SUM(F61:I61))*INDEX('Calibration Multipliers'!G$4:G$7,MATCH($B61,'Calibration Multipliers'!$A$4:$A$7,0),1)</f>
        <v>116395748.71485022</v>
      </c>
      <c r="L61" s="26">
        <f>SUMIFS(INDEX(Load,,MATCH('Summarized Source Data'!$C61,Hour,0)),Month,'Summarized Source Data'!$A61,Sector,'Summarized Source Data'!L$2,Subsector,'Summarized Source Data'!L$3,TimeOfWeek,$E61)*INDEX('Calibration Multipliers'!H$4:H$7,MATCH($B61,'Calibration Multipliers'!$A$4:$A$7,0),1)</f>
        <v>58398675.757727712</v>
      </c>
      <c r="M61" s="26">
        <f>SUMIFS(INDEX(Load,,MATCH('Summarized Source Data'!$C61,Hour,0)),Month,'Summarized Source Data'!$A61,Sector,'Summarized Source Data'!M$2,Subsector,'Summarized Source Data'!M$3,TimeOfWeek,$E61)*INDEX('Calibration Multipliers'!I$4:I$7,MATCH($B61,'Calibration Multipliers'!$A$4:$A$7,0),1)</f>
        <v>160236.18111784794</v>
      </c>
      <c r="N61" s="26">
        <f>SUMIFS(INDEX(Load,,MATCH('Summarized Source Data'!$C61,Hour,0)),Month,'Summarized Source Data'!$A61,Sector,'Summarized Source Data'!N$2,Subsector,'Summarized Source Data'!N$3,TimeOfWeek,$E61)*INDEX('Calibration Multipliers'!J$4:J$7,MATCH($B61,'Calibration Multipliers'!$A$4:$A$7,0),1)</f>
        <v>0</v>
      </c>
      <c r="O61" s="28">
        <f t="shared" si="2"/>
        <v>542083439.43742704</v>
      </c>
      <c r="P61" s="48">
        <f>(SUMIFS(INDEX(Load,,MATCH('Summarized Source Data'!$C61,Hour,0)),Month,'Summarized Source Data'!$A61,Sector,'Summarized Source Data'!P$2,Subsector,"Total",TimeOfWeek,$E61)-SUM(L61:N61)*INDEX('Calibration Multipliers'!L$4:L$7,MATCH($B61,'Calibration Multipliers'!$A$4:$A$7,0),1))</f>
        <v>542083439.43742704</v>
      </c>
      <c r="Q61" s="28">
        <f t="shared" si="3"/>
        <v>542083439.43742704</v>
      </c>
      <c r="R61" s="31">
        <f>SUMIFS(INDEX(Load,,MATCH('Summarized Source Data'!$C61,Hour,0)),Month,'Summarized Source Data'!$A61,Sector,'Summarized Source Data'!R$2,TimeOfWeek,$E61)*INDEX('Calibration Multipliers'!N$4:N$7,MATCH($B61,'Calibration Multipliers'!$A$4:$A$7,0),1)</f>
        <v>15302326.802827047</v>
      </c>
      <c r="S61" s="31">
        <f>SUMIFS(INDEX(Load,,MATCH('Summarized Source Data'!$C61,Hour,0)),Month,'Summarized Source Data'!$A61,Sector,'Summarized Source Data'!S$2,TimeOfWeek,$E61)*INDEX('Calibration Multipliers'!O$4:O$7,MATCH($B61,'Calibration Multipliers'!$A$4:$A$7,0),1)</f>
        <v>15302326.802827047</v>
      </c>
      <c r="T61" s="31">
        <f>SUMIFS(INDEX(Load,,MATCH('Summarized Source Data'!$C61,Hour,0)),Month,'Summarized Source Data'!$A61,Sector,'Summarized Source Data'!T$2,TimeOfWeek,$E61)*INDEX('Calibration Multipliers'!P$4:P$7,MATCH($B61,'Calibration Multipliers'!$A$4:$A$7,0),1)</f>
        <v>15302326.802827047</v>
      </c>
      <c r="U61" s="31">
        <f>SUMIFS(INDEX(Load,,MATCH('Summarized Source Data'!$C61,Hour,0)),Month,'Summarized Source Data'!$A61,Sector,'Summarized Source Data'!U$2,TimeOfWeek,$E61)*INDEX('Calibration Multipliers'!Q$4:Q$7,MATCH($B61,'Calibration Multipliers'!$A$4:$A$7,0),1)</f>
        <v>15302326.802827047</v>
      </c>
      <c r="V61" s="31">
        <f>SUMIFS(INDEX(Load,,MATCH('Summarized Source Data'!$C61,Hour,0)),Month,'Summarized Source Data'!$A61,Sector,'Summarized Source Data'!V$2,TimeOfWeek,$E61)*INDEX('Calibration Multipliers'!R$4:R$7,MATCH($B61,'Calibration Multipliers'!$A$4:$A$7,0),1)</f>
        <v>15302326.802827047</v>
      </c>
      <c r="W61" s="31">
        <f>SUMIFS(INDEX(Load,,MATCH('Summarized Source Data'!$C61,Hour,0)),Month,'Summarized Source Data'!$A61,Sector,'Summarized Source Data'!W$2,TimeOfWeek,$E61)*INDEX('Calibration Multipliers'!S$4:S$7,MATCH($B61,'Calibration Multipliers'!$A$4:$A$7,0),1)</f>
        <v>15302326.802827047</v>
      </c>
      <c r="X61" s="26">
        <f>SUMIFS(INDEX(Load,,MATCH('Summarized Source Data'!$C61,Hour,0)),Month,'Summarized Source Data'!$A61,Sector,'Summarized Source Data'!X$2,Subsector,'Summarized Source Data'!X$3,TimeOfWeek,$E61)*INDEX('Calibration Multipliers'!T$4:T$7,MATCH($B61,'Calibration Multipliers'!$A$4:$A$7,0),1)</f>
        <v>713067609.51949167</v>
      </c>
      <c r="Y61" s="28">
        <f t="shared" si="4"/>
        <v>713067609.51949167</v>
      </c>
      <c r="Z61" s="28">
        <f t="shared" si="4"/>
        <v>713067609.51949167</v>
      </c>
    </row>
    <row r="62" spans="1:26" outlineLevel="2">
      <c r="A62">
        <f t="shared" si="0"/>
        <v>3</v>
      </c>
      <c r="B62" t="str">
        <f>INDEX('Category Mapping'!$G$34:$G$45,MATCH(A62,'Category Mapping'!$A$34:$A$45,0),1)</f>
        <v>Spring</v>
      </c>
      <c r="C62" t="s">
        <v>37</v>
      </c>
      <c r="D62" s="6" t="s">
        <v>111</v>
      </c>
      <c r="E62" t="s">
        <v>15</v>
      </c>
      <c r="F62" s="26">
        <f>SUMIFS(INDEX(Load,,MATCH('Summarized Source Data'!$C62,Hour,0)),Month,'Summarized Source Data'!$A62,Sector,'Summarized Source Data'!F$2,Subsector,'Summarized Source Data'!F$3,TimeOfWeek,$E62)*INDEX('Calibration Multipliers'!B$4:B$7,MATCH($B62,'Calibration Multipliers'!$A$4:$A$7,0),1)</f>
        <v>10617941.046859585</v>
      </c>
      <c r="G62" s="26">
        <f>SUMIFS(INDEX(Load,,MATCH('Summarized Source Data'!$C62,Hour,0)),Month,'Summarized Source Data'!$A62,Sector,'Summarized Source Data'!G$2,Subsector,'Summarized Source Data'!G$3,TimeOfWeek,$E62)*INDEX('Calibration Multipliers'!C$4:C$7,MATCH($B62,'Calibration Multipliers'!$A$4:$A$7,0),1)</f>
        <v>13550.366530095216</v>
      </c>
      <c r="H62" s="26">
        <f>SUMIFS(INDEX(Load,,MATCH('Summarized Source Data'!$C62,Hour,0)),Month,'Summarized Source Data'!$A62,Sector,'Summarized Source Data'!H$2,Subsector,'Summarized Source Data'!H$3,TimeOfWeek,$E62)*INDEX('Calibration Multipliers'!D$4:D$7,MATCH($B62,'Calibration Multipliers'!$A$4:$A$7,0),1)</f>
        <v>0</v>
      </c>
      <c r="I62" s="26">
        <f>SUMIFS(INDEX(Load,,MATCH('Summarized Source Data'!$C62,Hour,0)),Month,'Summarized Source Data'!$A62,Sector,'Summarized Source Data'!I$2,Subsector,'Summarized Source Data'!I$3,TimeOfWeek,$E62)*INDEX('Calibration Multipliers'!E$4:E$7,MATCH($B62,'Calibration Multipliers'!$A$4:$A$7,0),1)</f>
        <v>9810284.2382063717</v>
      </c>
      <c r="J62" s="47">
        <f t="shared" si="1"/>
        <v>114884923.96524177</v>
      </c>
      <c r="K62" s="48">
        <f>(SUMIFS(INDEX(Load,,MATCH('Summarized Source Data'!$C62,Hour,0)),Month,'Summarized Source Data'!$A62,Sector,'Summarized Source Data'!K$2,Subsector,"Total",TimeOfWeek,$E62)-SUM(F62:I62))*INDEX('Calibration Multipliers'!G$4:G$7,MATCH($B62,'Calibration Multipliers'!$A$4:$A$7,0),1)</f>
        <v>114884923.96524177</v>
      </c>
      <c r="L62" s="26">
        <f>SUMIFS(INDEX(Load,,MATCH('Summarized Source Data'!$C62,Hour,0)),Month,'Summarized Source Data'!$A62,Sector,'Summarized Source Data'!L$2,Subsector,'Summarized Source Data'!L$3,TimeOfWeek,$E62)*INDEX('Calibration Multipliers'!H$4:H$7,MATCH($B62,'Calibration Multipliers'!$A$4:$A$7,0),1)</f>
        <v>48093027.094599292</v>
      </c>
      <c r="M62" s="26">
        <f>SUMIFS(INDEX(Load,,MATCH('Summarized Source Data'!$C62,Hour,0)),Month,'Summarized Source Data'!$A62,Sector,'Summarized Source Data'!M$2,Subsector,'Summarized Source Data'!M$3,TimeOfWeek,$E62)*INDEX('Calibration Multipliers'!I$4:I$7,MATCH($B62,'Calibration Multipliers'!$A$4:$A$7,0),1)</f>
        <v>169335.34020516163</v>
      </c>
      <c r="N62" s="26">
        <f>SUMIFS(INDEX(Load,,MATCH('Summarized Source Data'!$C62,Hour,0)),Month,'Summarized Source Data'!$A62,Sector,'Summarized Source Data'!N$2,Subsector,'Summarized Source Data'!N$3,TimeOfWeek,$E62)*INDEX('Calibration Multipliers'!J$4:J$7,MATCH($B62,'Calibration Multipliers'!$A$4:$A$7,0),1)</f>
        <v>0</v>
      </c>
      <c r="O62" s="28">
        <f t="shared" si="2"/>
        <v>539888293.5922215</v>
      </c>
      <c r="P62" s="48">
        <f>(SUMIFS(INDEX(Load,,MATCH('Summarized Source Data'!$C62,Hour,0)),Month,'Summarized Source Data'!$A62,Sector,'Summarized Source Data'!P$2,Subsector,"Total",TimeOfWeek,$E62)-SUM(L62:N62)*INDEX('Calibration Multipliers'!L$4:L$7,MATCH($B62,'Calibration Multipliers'!$A$4:$A$7,0),1))</f>
        <v>539888293.5922215</v>
      </c>
      <c r="Q62" s="28">
        <f t="shared" si="3"/>
        <v>539888293.5922215</v>
      </c>
      <c r="R62" s="31">
        <f>SUMIFS(INDEX(Load,,MATCH('Summarized Source Data'!$C62,Hour,0)),Month,'Summarized Source Data'!$A62,Sector,'Summarized Source Data'!R$2,TimeOfWeek,$E62)*INDEX('Calibration Multipliers'!N$4:N$7,MATCH($B62,'Calibration Multipliers'!$A$4:$A$7,0),1)</f>
        <v>12387597.888002848</v>
      </c>
      <c r="S62" s="31">
        <f>SUMIFS(INDEX(Load,,MATCH('Summarized Source Data'!$C62,Hour,0)),Month,'Summarized Source Data'!$A62,Sector,'Summarized Source Data'!S$2,TimeOfWeek,$E62)*INDEX('Calibration Multipliers'!O$4:O$7,MATCH($B62,'Calibration Multipliers'!$A$4:$A$7,0),1)</f>
        <v>12387597.888002848</v>
      </c>
      <c r="T62" s="31">
        <f>SUMIFS(INDEX(Load,,MATCH('Summarized Source Data'!$C62,Hour,0)),Month,'Summarized Source Data'!$A62,Sector,'Summarized Source Data'!T$2,TimeOfWeek,$E62)*INDEX('Calibration Multipliers'!P$4:P$7,MATCH($B62,'Calibration Multipliers'!$A$4:$A$7,0),1)</f>
        <v>12387597.888002848</v>
      </c>
      <c r="U62" s="31">
        <f>SUMIFS(INDEX(Load,,MATCH('Summarized Source Data'!$C62,Hour,0)),Month,'Summarized Source Data'!$A62,Sector,'Summarized Source Data'!U$2,TimeOfWeek,$E62)*INDEX('Calibration Multipliers'!Q$4:Q$7,MATCH($B62,'Calibration Multipliers'!$A$4:$A$7,0),1)</f>
        <v>12387597.888002848</v>
      </c>
      <c r="V62" s="31">
        <f>SUMIFS(INDEX(Load,,MATCH('Summarized Source Data'!$C62,Hour,0)),Month,'Summarized Source Data'!$A62,Sector,'Summarized Source Data'!V$2,TimeOfWeek,$E62)*INDEX('Calibration Multipliers'!R$4:R$7,MATCH($B62,'Calibration Multipliers'!$A$4:$A$7,0),1)</f>
        <v>12387597.888002848</v>
      </c>
      <c r="W62" s="31">
        <f>SUMIFS(INDEX(Load,,MATCH('Summarized Source Data'!$C62,Hour,0)),Month,'Summarized Source Data'!$A62,Sector,'Summarized Source Data'!W$2,TimeOfWeek,$E62)*INDEX('Calibration Multipliers'!S$4:S$7,MATCH($B62,'Calibration Multipliers'!$A$4:$A$7,0),1)</f>
        <v>12387597.888002848</v>
      </c>
      <c r="X62" s="26">
        <f>SUMIFS(INDEX(Load,,MATCH('Summarized Source Data'!$C62,Hour,0)),Month,'Summarized Source Data'!$A62,Sector,'Summarized Source Data'!X$2,Subsector,'Summarized Source Data'!X$3,TimeOfWeek,$E62)*INDEX('Calibration Multipliers'!T$4:T$7,MATCH($B62,'Calibration Multipliers'!$A$4:$A$7,0),1)</f>
        <v>709944685.68218005</v>
      </c>
      <c r="Y62" s="28">
        <f t="shared" si="4"/>
        <v>709944685.68218005</v>
      </c>
      <c r="Z62" s="28">
        <f t="shared" si="4"/>
        <v>709944685.68218005</v>
      </c>
    </row>
    <row r="63" spans="1:26" outlineLevel="2">
      <c r="A63">
        <f t="shared" si="0"/>
        <v>3</v>
      </c>
      <c r="B63" t="str">
        <f>INDEX('Category Mapping'!$G$34:$G$45,MATCH(A63,'Category Mapping'!$A$34:$A$45,0),1)</f>
        <v>Spring</v>
      </c>
      <c r="C63" t="s">
        <v>38</v>
      </c>
      <c r="D63" s="6" t="s">
        <v>112</v>
      </c>
      <c r="E63" t="s">
        <v>15</v>
      </c>
      <c r="F63" s="26">
        <f>SUMIFS(INDEX(Load,,MATCH('Summarized Source Data'!$C63,Hour,0)),Month,'Summarized Source Data'!$A63,Sector,'Summarized Source Data'!F$2,Subsector,'Summarized Source Data'!F$3,TimeOfWeek,$E63)*INDEX('Calibration Multipliers'!B$4:B$7,MATCH($B63,'Calibration Multipliers'!$A$4:$A$7,0),1)</f>
        <v>11034330.89183447</v>
      </c>
      <c r="G63" s="26">
        <f>SUMIFS(INDEX(Load,,MATCH('Summarized Source Data'!$C63,Hour,0)),Month,'Summarized Source Data'!$A63,Sector,'Summarized Source Data'!G$2,Subsector,'Summarized Source Data'!G$3,TimeOfWeek,$E63)*INDEX('Calibration Multipliers'!C$4:C$7,MATCH($B63,'Calibration Multipliers'!$A$4:$A$7,0),1)</f>
        <v>15154.508407860963</v>
      </c>
      <c r="H63" s="26">
        <f>SUMIFS(INDEX(Load,,MATCH('Summarized Source Data'!$C63,Hour,0)),Month,'Summarized Source Data'!$A63,Sector,'Summarized Source Data'!H$2,Subsector,'Summarized Source Data'!H$3,TimeOfWeek,$E63)*INDEX('Calibration Multipliers'!D$4:D$7,MATCH($B63,'Calibration Multipliers'!$A$4:$A$7,0),1)</f>
        <v>0</v>
      </c>
      <c r="I63" s="26">
        <f>SUMIFS(INDEX(Load,,MATCH('Summarized Source Data'!$C63,Hour,0)),Month,'Summarized Source Data'!$A63,Sector,'Summarized Source Data'!I$2,Subsector,'Summarized Source Data'!I$3,TimeOfWeek,$E63)*INDEX('Calibration Multipliers'!E$4:E$7,MATCH($B63,'Calibration Multipliers'!$A$4:$A$7,0),1)</f>
        <v>10722038.508103305</v>
      </c>
      <c r="J63" s="47">
        <f t="shared" si="1"/>
        <v>114596150.32092941</v>
      </c>
      <c r="K63" s="48">
        <f>(SUMIFS(INDEX(Load,,MATCH('Summarized Source Data'!$C63,Hour,0)),Month,'Summarized Source Data'!$A63,Sector,'Summarized Source Data'!K$2,Subsector,"Total",TimeOfWeek,$E63)-SUM(F63:I63))*INDEX('Calibration Multipliers'!G$4:G$7,MATCH($B63,'Calibration Multipliers'!$A$4:$A$7,0),1)</f>
        <v>114596150.32092941</v>
      </c>
      <c r="L63" s="26">
        <f>SUMIFS(INDEX(Load,,MATCH('Summarized Source Data'!$C63,Hour,0)),Month,'Summarized Source Data'!$A63,Sector,'Summarized Source Data'!L$2,Subsector,'Summarized Source Data'!L$3,TimeOfWeek,$E63)*INDEX('Calibration Multipliers'!H$4:H$7,MATCH($B63,'Calibration Multipliers'!$A$4:$A$7,0),1)</f>
        <v>40806204.807538792</v>
      </c>
      <c r="M63" s="26">
        <f>SUMIFS(INDEX(Load,,MATCH('Summarized Source Data'!$C63,Hour,0)),Month,'Summarized Source Data'!$A63,Sector,'Summarized Source Data'!M$2,Subsector,'Summarized Source Data'!M$3,TimeOfWeek,$E63)*INDEX('Calibration Multipliers'!I$4:I$7,MATCH($B63,'Calibration Multipliers'!$A$4:$A$7,0),1)</f>
        <v>171468.29718604547</v>
      </c>
      <c r="N63" s="26">
        <f>SUMIFS(INDEX(Load,,MATCH('Summarized Source Data'!$C63,Hour,0)),Month,'Summarized Source Data'!$A63,Sector,'Summarized Source Data'!N$2,Subsector,'Summarized Source Data'!N$3,TimeOfWeek,$E63)*INDEX('Calibration Multipliers'!J$4:J$7,MATCH($B63,'Calibration Multipliers'!$A$4:$A$7,0),1)</f>
        <v>0</v>
      </c>
      <c r="O63" s="28">
        <f t="shared" si="2"/>
        <v>537804211.41036618</v>
      </c>
      <c r="P63" s="48">
        <f>(SUMIFS(INDEX(Load,,MATCH('Summarized Source Data'!$C63,Hour,0)),Month,'Summarized Source Data'!$A63,Sector,'Summarized Source Data'!P$2,Subsector,"Total",TimeOfWeek,$E63)-SUM(L63:N63)*INDEX('Calibration Multipliers'!L$4:L$7,MATCH($B63,'Calibration Multipliers'!$A$4:$A$7,0),1))</f>
        <v>537804211.41036618</v>
      </c>
      <c r="Q63" s="28">
        <f t="shared" si="3"/>
        <v>537804211.41036618</v>
      </c>
      <c r="R63" s="31">
        <f>SUMIFS(INDEX(Load,,MATCH('Summarized Source Data'!$C63,Hour,0)),Month,'Summarized Source Data'!$A63,Sector,'Summarized Source Data'!R$2,TimeOfWeek,$E63)*INDEX('Calibration Multipliers'!N$4:N$7,MATCH($B63,'Calibration Multipliers'!$A$4:$A$7,0),1)</f>
        <v>12387597.888002848</v>
      </c>
      <c r="S63" s="31">
        <f>SUMIFS(INDEX(Load,,MATCH('Summarized Source Data'!$C63,Hour,0)),Month,'Summarized Source Data'!$A63,Sector,'Summarized Source Data'!S$2,TimeOfWeek,$E63)*INDEX('Calibration Multipliers'!O$4:O$7,MATCH($B63,'Calibration Multipliers'!$A$4:$A$7,0),1)</f>
        <v>12387597.888002848</v>
      </c>
      <c r="T63" s="31">
        <f>SUMIFS(INDEX(Load,,MATCH('Summarized Source Data'!$C63,Hour,0)),Month,'Summarized Source Data'!$A63,Sector,'Summarized Source Data'!T$2,TimeOfWeek,$E63)*INDEX('Calibration Multipliers'!P$4:P$7,MATCH($B63,'Calibration Multipliers'!$A$4:$A$7,0),1)</f>
        <v>12387597.888002848</v>
      </c>
      <c r="U63" s="31">
        <f>SUMIFS(INDEX(Load,,MATCH('Summarized Source Data'!$C63,Hour,0)),Month,'Summarized Source Data'!$A63,Sector,'Summarized Source Data'!U$2,TimeOfWeek,$E63)*INDEX('Calibration Multipliers'!Q$4:Q$7,MATCH($B63,'Calibration Multipliers'!$A$4:$A$7,0),1)</f>
        <v>12387597.888002848</v>
      </c>
      <c r="V63" s="31">
        <f>SUMIFS(INDEX(Load,,MATCH('Summarized Source Data'!$C63,Hour,0)),Month,'Summarized Source Data'!$A63,Sector,'Summarized Source Data'!V$2,TimeOfWeek,$E63)*INDEX('Calibration Multipliers'!R$4:R$7,MATCH($B63,'Calibration Multipliers'!$A$4:$A$7,0),1)</f>
        <v>12387597.888002848</v>
      </c>
      <c r="W63" s="31">
        <f>SUMIFS(INDEX(Load,,MATCH('Summarized Source Data'!$C63,Hour,0)),Month,'Summarized Source Data'!$A63,Sector,'Summarized Source Data'!W$2,TimeOfWeek,$E63)*INDEX('Calibration Multipliers'!S$4:S$7,MATCH($B63,'Calibration Multipliers'!$A$4:$A$7,0),1)</f>
        <v>12387597.888002848</v>
      </c>
      <c r="X63" s="26">
        <f>SUMIFS(INDEX(Load,,MATCH('Summarized Source Data'!$C63,Hour,0)),Month,'Summarized Source Data'!$A63,Sector,'Summarized Source Data'!X$2,Subsector,'Summarized Source Data'!X$3,TimeOfWeek,$E63)*INDEX('Calibration Multipliers'!T$4:T$7,MATCH($B63,'Calibration Multipliers'!$A$4:$A$7,0),1)</f>
        <v>707862736.45730555</v>
      </c>
      <c r="Y63" s="28">
        <f t="shared" si="4"/>
        <v>707862736.45730555</v>
      </c>
      <c r="Z63" s="28">
        <f t="shared" si="4"/>
        <v>707862736.45730555</v>
      </c>
    </row>
    <row r="64" spans="1:26" outlineLevel="2">
      <c r="A64">
        <f t="shared" si="0"/>
        <v>3</v>
      </c>
      <c r="B64" t="str">
        <f>INDEX('Category Mapping'!$G$34:$G$45,MATCH(A64,'Category Mapping'!$A$34:$A$45,0),1)</f>
        <v>Spring</v>
      </c>
      <c r="C64" t="s">
        <v>39</v>
      </c>
      <c r="D64" s="6" t="s">
        <v>113</v>
      </c>
      <c r="E64" t="s">
        <v>15</v>
      </c>
      <c r="F64" s="26">
        <f>SUMIFS(INDEX(Load,,MATCH('Summarized Source Data'!$C64,Hour,0)),Month,'Summarized Source Data'!$A64,Sector,'Summarized Source Data'!F$2,Subsector,'Summarized Source Data'!F$3,TimeOfWeek,$E64)*INDEX('Calibration Multipliers'!B$4:B$7,MATCH($B64,'Calibration Multipliers'!$A$4:$A$7,0),1)</f>
        <v>11346623.275565634</v>
      </c>
      <c r="G64" s="26">
        <f>SUMIFS(INDEX(Load,,MATCH('Summarized Source Data'!$C64,Hour,0)),Month,'Summarized Source Data'!$A64,Sector,'Summarized Source Data'!G$2,Subsector,'Summarized Source Data'!G$3,TimeOfWeek,$E64)*INDEX('Calibration Multipliers'!C$4:C$7,MATCH($B64,'Calibration Multipliers'!$A$4:$A$7,0),1)</f>
        <v>16451.562774957732</v>
      </c>
      <c r="H64" s="26">
        <f>SUMIFS(INDEX(Load,,MATCH('Summarized Source Data'!$C64,Hour,0)),Month,'Summarized Source Data'!$A64,Sector,'Summarized Source Data'!H$2,Subsector,'Summarized Source Data'!H$3,TimeOfWeek,$E64)*INDEX('Calibration Multipliers'!D$4:D$7,MATCH($B64,'Calibration Multipliers'!$A$4:$A$7,0),1)</f>
        <v>0</v>
      </c>
      <c r="I64" s="26">
        <f>SUMIFS(INDEX(Load,,MATCH('Summarized Source Data'!$C64,Hour,0)),Month,'Summarized Source Data'!$A64,Sector,'Summarized Source Data'!I$2,Subsector,'Summarized Source Data'!I$3,TimeOfWeek,$E64)*INDEX('Calibration Multipliers'!E$4:E$7,MATCH($B64,'Calibration Multipliers'!$A$4:$A$7,0),1)</f>
        <v>11346623.275565634</v>
      </c>
      <c r="J64" s="47">
        <f t="shared" si="1"/>
        <v>110535052.27805719</v>
      </c>
      <c r="K64" s="48">
        <f>(SUMIFS(INDEX(Load,,MATCH('Summarized Source Data'!$C64,Hour,0)),Month,'Summarized Source Data'!$A64,Sector,'Summarized Source Data'!K$2,Subsector,"Total",TimeOfWeek,$E64)-SUM(F64:I64))*INDEX('Calibration Multipliers'!G$4:G$7,MATCH($B64,'Calibration Multipliers'!$A$4:$A$7,0),1)</f>
        <v>110535052.27805719</v>
      </c>
      <c r="L64" s="26">
        <f>SUMIFS(INDEX(Load,,MATCH('Summarized Source Data'!$C64,Hour,0)),Month,'Summarized Source Data'!$A64,Sector,'Summarized Source Data'!L$2,Subsector,'Summarized Source Data'!L$3,TimeOfWeek,$E64)*INDEX('Calibration Multipliers'!H$4:H$7,MATCH($B64,'Calibration Multipliers'!$A$4:$A$7,0),1)</f>
        <v>36330013.97405877</v>
      </c>
      <c r="M64" s="26">
        <f>SUMIFS(INDEX(Load,,MATCH('Summarized Source Data'!$C64,Hour,0)),Month,'Summarized Source Data'!$A64,Sector,'Summarized Source Data'!M$2,Subsector,'Summarized Source Data'!M$3,TimeOfWeek,$E64)*INDEX('Calibration Multipliers'!I$4:I$7,MATCH($B64,'Calibration Multipliers'!$A$4:$A$7,0),1)</f>
        <v>165158.95006006351</v>
      </c>
      <c r="N64" s="26">
        <f>SUMIFS(INDEX(Load,,MATCH('Summarized Source Data'!$C64,Hour,0)),Month,'Summarized Source Data'!$A64,Sector,'Summarized Source Data'!N$2,Subsector,'Summarized Source Data'!N$3,TimeOfWeek,$E64)*INDEX('Calibration Multipliers'!J$4:J$7,MATCH($B64,'Calibration Multipliers'!$A$4:$A$7,0),1)</f>
        <v>0</v>
      </c>
      <c r="O64" s="28">
        <f t="shared" si="2"/>
        <v>528754041.62928849</v>
      </c>
      <c r="P64" s="48">
        <f>(SUMIFS(INDEX(Load,,MATCH('Summarized Source Data'!$C64,Hour,0)),Month,'Summarized Source Data'!$A64,Sector,'Summarized Source Data'!P$2,Subsector,"Total",TimeOfWeek,$E64)-SUM(L64:N64)*INDEX('Calibration Multipliers'!L$4:L$7,MATCH($B64,'Calibration Multipliers'!$A$4:$A$7,0),1))</f>
        <v>528754041.62928849</v>
      </c>
      <c r="Q64" s="28">
        <f t="shared" si="3"/>
        <v>528754041.62928849</v>
      </c>
      <c r="R64" s="31">
        <f>SUMIFS(INDEX(Load,,MATCH('Summarized Source Data'!$C64,Hour,0)),Month,'Summarized Source Data'!$A64,Sector,'Summarized Source Data'!R$2,TimeOfWeek,$E64)*INDEX('Calibration Multipliers'!N$4:N$7,MATCH($B64,'Calibration Multipliers'!$A$4:$A$7,0),1)</f>
        <v>12595792.810490292</v>
      </c>
      <c r="S64" s="31">
        <f>SUMIFS(INDEX(Load,,MATCH('Summarized Source Data'!$C64,Hour,0)),Month,'Summarized Source Data'!$A64,Sector,'Summarized Source Data'!S$2,TimeOfWeek,$E64)*INDEX('Calibration Multipliers'!O$4:O$7,MATCH($B64,'Calibration Multipliers'!$A$4:$A$7,0),1)</f>
        <v>12595792.810490292</v>
      </c>
      <c r="T64" s="31">
        <f>SUMIFS(INDEX(Load,,MATCH('Summarized Source Data'!$C64,Hour,0)),Month,'Summarized Source Data'!$A64,Sector,'Summarized Source Data'!T$2,TimeOfWeek,$E64)*INDEX('Calibration Multipliers'!P$4:P$7,MATCH($B64,'Calibration Multipliers'!$A$4:$A$7,0),1)</f>
        <v>12595792.810490292</v>
      </c>
      <c r="U64" s="31">
        <f>SUMIFS(INDEX(Load,,MATCH('Summarized Source Data'!$C64,Hour,0)),Month,'Summarized Source Data'!$A64,Sector,'Summarized Source Data'!U$2,TimeOfWeek,$E64)*INDEX('Calibration Multipliers'!Q$4:Q$7,MATCH($B64,'Calibration Multipliers'!$A$4:$A$7,0),1)</f>
        <v>12595792.810490292</v>
      </c>
      <c r="V64" s="31">
        <f>SUMIFS(INDEX(Load,,MATCH('Summarized Source Data'!$C64,Hour,0)),Month,'Summarized Source Data'!$A64,Sector,'Summarized Source Data'!V$2,TimeOfWeek,$E64)*INDEX('Calibration Multipliers'!R$4:R$7,MATCH($B64,'Calibration Multipliers'!$A$4:$A$7,0),1)</f>
        <v>12595792.810490292</v>
      </c>
      <c r="W64" s="31">
        <f>SUMIFS(INDEX(Load,,MATCH('Summarized Source Data'!$C64,Hour,0)),Month,'Summarized Source Data'!$A64,Sector,'Summarized Source Data'!W$2,TimeOfWeek,$E64)*INDEX('Calibration Multipliers'!S$4:S$7,MATCH($B64,'Calibration Multipliers'!$A$4:$A$7,0),1)</f>
        <v>12595792.810490292</v>
      </c>
      <c r="X64" s="26">
        <f>SUMIFS(INDEX(Load,,MATCH('Summarized Source Data'!$C64,Hour,0)),Month,'Summarized Source Data'!$A64,Sector,'Summarized Source Data'!X$2,Subsector,'Summarized Source Data'!X$3,TimeOfWeek,$E64)*INDEX('Calibration Multipliers'!T$4:T$7,MATCH($B64,'Calibration Multipliers'!$A$4:$A$7,0),1)</f>
        <v>705780787.23243117</v>
      </c>
      <c r="Y64" s="28">
        <f t="shared" si="4"/>
        <v>705780787.23243117</v>
      </c>
      <c r="Z64" s="28">
        <f t="shared" si="4"/>
        <v>705780787.23243117</v>
      </c>
    </row>
    <row r="65" spans="1:26" outlineLevel="2">
      <c r="A65">
        <f t="shared" si="0"/>
        <v>3</v>
      </c>
      <c r="B65" t="str">
        <f>INDEX('Category Mapping'!$G$34:$G$45,MATCH(A65,'Category Mapping'!$A$34:$A$45,0),1)</f>
        <v>Spring</v>
      </c>
      <c r="C65" t="s">
        <v>40</v>
      </c>
      <c r="D65" s="6" t="s">
        <v>114</v>
      </c>
      <c r="E65" t="s">
        <v>15</v>
      </c>
      <c r="F65" s="26">
        <f>SUMIFS(INDEX(Load,,MATCH('Summarized Source Data'!$C65,Hour,0)),Month,'Summarized Source Data'!$A65,Sector,'Summarized Source Data'!F$2,Subsector,'Summarized Source Data'!F$3,TimeOfWeek,$E65)*INDEX('Calibration Multipliers'!B$4:B$7,MATCH($B65,'Calibration Multipliers'!$A$4:$A$7,0),1)</f>
        <v>11450720.736809356</v>
      </c>
      <c r="G65" s="26">
        <f>SUMIFS(INDEX(Load,,MATCH('Summarized Source Data'!$C65,Hour,0)),Month,'Summarized Source Data'!$A65,Sector,'Summarized Source Data'!G$2,Subsector,'Summarized Source Data'!G$3,TimeOfWeek,$E65)*INDEX('Calibration Multipliers'!C$4:C$7,MATCH($B65,'Calibration Multipliers'!$A$4:$A$7,0),1)</f>
        <v>16968.927157339029</v>
      </c>
      <c r="H65" s="26">
        <f>SUMIFS(INDEX(Load,,MATCH('Summarized Source Data'!$C65,Hour,0)),Month,'Summarized Source Data'!$A65,Sector,'Summarized Source Data'!H$2,Subsector,'Summarized Source Data'!H$3,TimeOfWeek,$E65)*INDEX('Calibration Multipliers'!D$4:D$7,MATCH($B65,'Calibration Multipliers'!$A$4:$A$7,0),1)</f>
        <v>0</v>
      </c>
      <c r="I65" s="26">
        <f>SUMIFS(INDEX(Load,,MATCH('Summarized Source Data'!$C65,Hour,0)),Month,'Summarized Source Data'!$A65,Sector,'Summarized Source Data'!I$2,Subsector,'Summarized Source Data'!I$3,TimeOfWeek,$E65)*INDEX('Calibration Multipliers'!E$4:E$7,MATCH($B65,'Calibration Multipliers'!$A$4:$A$7,0),1)</f>
        <v>11450720.736809356</v>
      </c>
      <c r="J65" s="47">
        <f t="shared" si="1"/>
        <v>109285365.37875015</v>
      </c>
      <c r="K65" s="48">
        <f>(SUMIFS(INDEX(Load,,MATCH('Summarized Source Data'!$C65,Hour,0)),Month,'Summarized Source Data'!$A65,Sector,'Summarized Source Data'!K$2,Subsector,"Total",TimeOfWeek,$E65)-SUM(F65:I65))*INDEX('Calibration Multipliers'!G$4:G$7,MATCH($B65,'Calibration Multipliers'!$A$4:$A$7,0),1)</f>
        <v>109285365.37875015</v>
      </c>
      <c r="L65" s="26">
        <f>SUMIFS(INDEX(Load,,MATCH('Summarized Source Data'!$C65,Hour,0)),Month,'Summarized Source Data'!$A65,Sector,'Summarized Source Data'!L$2,Subsector,'Summarized Source Data'!L$3,TimeOfWeek,$E65)*INDEX('Calibration Multipliers'!H$4:H$7,MATCH($B65,'Calibration Multipliers'!$A$4:$A$7,0),1)</f>
        <v>33415285.059234574</v>
      </c>
      <c r="M65" s="26">
        <f>SUMIFS(INDEX(Load,,MATCH('Summarized Source Data'!$C65,Hour,0)),Month,'Summarized Source Data'!$A65,Sector,'Summarized Source Data'!M$2,Subsector,'Summarized Source Data'!M$3,TimeOfWeek,$E65)*INDEX('Calibration Multipliers'!I$4:I$7,MATCH($B65,'Calibration Multipliers'!$A$4:$A$7,0),1)</f>
        <v>169066.76875515282</v>
      </c>
      <c r="N65" s="26">
        <f>SUMIFS(INDEX(Load,,MATCH('Summarized Source Data'!$C65,Hour,0)),Month,'Summarized Source Data'!$A65,Sector,'Summarized Source Data'!N$2,Subsector,'Summarized Source Data'!N$3,TimeOfWeek,$E65)*INDEX('Calibration Multipliers'!J$4:J$7,MATCH($B65,'Calibration Multipliers'!$A$4:$A$7,0),1)</f>
        <v>0</v>
      </c>
      <c r="O65" s="28">
        <f t="shared" si="2"/>
        <v>529582913.50054312</v>
      </c>
      <c r="P65" s="48">
        <f>(SUMIFS(INDEX(Load,,MATCH('Summarized Source Data'!$C65,Hour,0)),Month,'Summarized Source Data'!$A65,Sector,'Summarized Source Data'!P$2,Subsector,"Total",TimeOfWeek,$E65)-SUM(L65:N65)*INDEX('Calibration Multipliers'!L$4:L$7,MATCH($B65,'Calibration Multipliers'!$A$4:$A$7,0),1))</f>
        <v>529582913.50054312</v>
      </c>
      <c r="Q65" s="28">
        <f t="shared" si="3"/>
        <v>529582913.50054312</v>
      </c>
      <c r="R65" s="31">
        <f>SUMIFS(INDEX(Load,,MATCH('Summarized Source Data'!$C65,Hour,0)),Month,'Summarized Source Data'!$A65,Sector,'Summarized Source Data'!R$2,TimeOfWeek,$E65)*INDEX('Calibration Multipliers'!N$4:N$7,MATCH($B65,'Calibration Multipliers'!$A$4:$A$7,0),1)</f>
        <v>12595792.810490292</v>
      </c>
      <c r="S65" s="31">
        <f>SUMIFS(INDEX(Load,,MATCH('Summarized Source Data'!$C65,Hour,0)),Month,'Summarized Source Data'!$A65,Sector,'Summarized Source Data'!S$2,TimeOfWeek,$E65)*INDEX('Calibration Multipliers'!O$4:O$7,MATCH($B65,'Calibration Multipliers'!$A$4:$A$7,0),1)</f>
        <v>12595792.810490292</v>
      </c>
      <c r="T65" s="31">
        <f>SUMIFS(INDEX(Load,,MATCH('Summarized Source Data'!$C65,Hour,0)),Month,'Summarized Source Data'!$A65,Sector,'Summarized Source Data'!T$2,TimeOfWeek,$E65)*INDEX('Calibration Multipliers'!P$4:P$7,MATCH($B65,'Calibration Multipliers'!$A$4:$A$7,0),1)</f>
        <v>12595792.810490292</v>
      </c>
      <c r="U65" s="31">
        <f>SUMIFS(INDEX(Load,,MATCH('Summarized Source Data'!$C65,Hour,0)),Month,'Summarized Source Data'!$A65,Sector,'Summarized Source Data'!U$2,TimeOfWeek,$E65)*INDEX('Calibration Multipliers'!Q$4:Q$7,MATCH($B65,'Calibration Multipliers'!$A$4:$A$7,0),1)</f>
        <v>12595792.810490292</v>
      </c>
      <c r="V65" s="31">
        <f>SUMIFS(INDEX(Load,,MATCH('Summarized Source Data'!$C65,Hour,0)),Month,'Summarized Source Data'!$A65,Sector,'Summarized Source Data'!V$2,TimeOfWeek,$E65)*INDEX('Calibration Multipliers'!R$4:R$7,MATCH($B65,'Calibration Multipliers'!$A$4:$A$7,0),1)</f>
        <v>12595792.810490292</v>
      </c>
      <c r="W65" s="31">
        <f>SUMIFS(INDEX(Load,,MATCH('Summarized Source Data'!$C65,Hour,0)),Month,'Summarized Source Data'!$A65,Sector,'Summarized Source Data'!W$2,TimeOfWeek,$E65)*INDEX('Calibration Multipliers'!S$4:S$7,MATCH($B65,'Calibration Multipliers'!$A$4:$A$7,0),1)</f>
        <v>12595792.810490292</v>
      </c>
      <c r="X65" s="26">
        <f>SUMIFS(INDEX(Load,,MATCH('Summarized Source Data'!$C65,Hour,0)),Month,'Summarized Source Data'!$A65,Sector,'Summarized Source Data'!X$2,Subsector,'Summarized Source Data'!X$3,TimeOfWeek,$E65)*INDEX('Calibration Multipliers'!T$4:T$7,MATCH($B65,'Calibration Multipliers'!$A$4:$A$7,0),1)</f>
        <v>704739812.61999393</v>
      </c>
      <c r="Y65" s="28">
        <f t="shared" si="4"/>
        <v>704739812.61999393</v>
      </c>
      <c r="Z65" s="28">
        <f t="shared" si="4"/>
        <v>704739812.61999393</v>
      </c>
    </row>
    <row r="66" spans="1:26" outlineLevel="2">
      <c r="A66">
        <f t="shared" si="0"/>
        <v>3</v>
      </c>
      <c r="B66" t="str">
        <f>INDEX('Category Mapping'!$G$34:$G$45,MATCH(A66,'Category Mapping'!$A$34:$A$45,0),1)</f>
        <v>Spring</v>
      </c>
      <c r="C66" t="s">
        <v>41</v>
      </c>
      <c r="D66" s="6" t="s">
        <v>115</v>
      </c>
      <c r="E66" t="s">
        <v>15</v>
      </c>
      <c r="F66" s="26">
        <f>SUMIFS(INDEX(Load,,MATCH('Summarized Source Data'!$C66,Hour,0)),Month,'Summarized Source Data'!$A66,Sector,'Summarized Source Data'!F$2,Subsector,'Summarized Source Data'!F$3,TimeOfWeek,$E66)*INDEX('Calibration Multipliers'!B$4:B$7,MATCH($B66,'Calibration Multipliers'!$A$4:$A$7,0),1)</f>
        <v>11658915.659296798</v>
      </c>
      <c r="G66" s="26">
        <f>SUMIFS(INDEX(Load,,MATCH('Summarized Source Data'!$C66,Hour,0)),Month,'Summarized Source Data'!$A66,Sector,'Summarized Source Data'!G$2,Subsector,'Summarized Source Data'!G$3,TimeOfWeek,$E66)*INDEX('Calibration Multipliers'!C$4:C$7,MATCH($B66,'Calibration Multipliers'!$A$4:$A$7,0),1)</f>
        <v>17719.469852906259</v>
      </c>
      <c r="H66" s="26">
        <f>SUMIFS(INDEX(Load,,MATCH('Summarized Source Data'!$C66,Hour,0)),Month,'Summarized Source Data'!$A66,Sector,'Summarized Source Data'!H$2,Subsector,'Summarized Source Data'!H$3,TimeOfWeek,$E66)*INDEX('Calibration Multipliers'!D$4:D$7,MATCH($B66,'Calibration Multipliers'!$A$4:$A$7,0),1)</f>
        <v>0</v>
      </c>
      <c r="I66" s="26">
        <f>SUMIFS(INDEX(Load,,MATCH('Summarized Source Data'!$C66,Hour,0)),Month,'Summarized Source Data'!$A66,Sector,'Summarized Source Data'!I$2,Subsector,'Summarized Source Data'!I$3,TimeOfWeek,$E66)*INDEX('Calibration Multipliers'!E$4:E$7,MATCH($B66,'Calibration Multipliers'!$A$4:$A$7,0),1)</f>
        <v>11763013.12054052</v>
      </c>
      <c r="J66" s="47">
        <f t="shared" si="1"/>
        <v>112928025.97958483</v>
      </c>
      <c r="K66" s="48">
        <f>(SUMIFS(INDEX(Load,,MATCH('Summarized Source Data'!$C66,Hour,0)),Month,'Summarized Source Data'!$A66,Sector,'Summarized Source Data'!K$2,Subsector,"Total",TimeOfWeek,$E66)-SUM(F66:I66))*INDEX('Calibration Multipliers'!G$4:G$7,MATCH($B66,'Calibration Multipliers'!$A$4:$A$7,0),1)</f>
        <v>112928025.97958483</v>
      </c>
      <c r="L66" s="26">
        <f>SUMIFS(INDEX(Load,,MATCH('Summarized Source Data'!$C66,Hour,0)),Month,'Summarized Source Data'!$A66,Sector,'Summarized Source Data'!L$2,Subsector,'Summarized Source Data'!L$3,TimeOfWeek,$E66)*INDEX('Calibration Multipliers'!H$4:H$7,MATCH($B66,'Calibration Multipliers'!$A$4:$A$7,0),1)</f>
        <v>31125140.911872704</v>
      </c>
      <c r="M66" s="26">
        <f>SUMIFS(INDEX(Load,,MATCH('Summarized Source Data'!$C66,Hour,0)),Month,'Summarized Source Data'!$A66,Sector,'Summarized Source Data'!M$2,Subsector,'Summarized Source Data'!M$3,TimeOfWeek,$E66)*INDEX('Calibration Multipliers'!I$4:I$7,MATCH($B66,'Calibration Multipliers'!$A$4:$A$7,0),1)</f>
        <v>173273.34716401159</v>
      </c>
      <c r="N66" s="26">
        <f>SUMIFS(INDEX(Load,,MATCH('Summarized Source Data'!$C66,Hour,0)),Month,'Summarized Source Data'!$A66,Sector,'Summarized Source Data'!N$2,Subsector,'Summarized Source Data'!N$3,TimeOfWeek,$E66)*INDEX('Calibration Multipliers'!J$4:J$7,MATCH($B66,'Calibration Multipliers'!$A$4:$A$7,0),1)</f>
        <v>0</v>
      </c>
      <c r="O66" s="28">
        <f t="shared" si="2"/>
        <v>528745927.23218447</v>
      </c>
      <c r="P66" s="48">
        <f>(SUMIFS(INDEX(Load,,MATCH('Summarized Source Data'!$C66,Hour,0)),Month,'Summarized Source Data'!$A66,Sector,'Summarized Source Data'!P$2,Subsector,"Total",TimeOfWeek,$E66)-SUM(L66:N66)*INDEX('Calibration Multipliers'!L$4:L$7,MATCH($B66,'Calibration Multipliers'!$A$4:$A$7,0),1))</f>
        <v>528745927.23218447</v>
      </c>
      <c r="Q66" s="28">
        <f t="shared" si="3"/>
        <v>528745927.23218447</v>
      </c>
      <c r="R66" s="31">
        <f>SUMIFS(INDEX(Load,,MATCH('Summarized Source Data'!$C66,Hour,0)),Month,'Summarized Source Data'!$A66,Sector,'Summarized Source Data'!R$2,TimeOfWeek,$E66)*INDEX('Calibration Multipliers'!N$4:N$7,MATCH($B66,'Calibration Multipliers'!$A$4:$A$7,0),1)</f>
        <v>12387597.888002848</v>
      </c>
      <c r="S66" s="31">
        <f>SUMIFS(INDEX(Load,,MATCH('Summarized Source Data'!$C66,Hour,0)),Month,'Summarized Source Data'!$A66,Sector,'Summarized Source Data'!S$2,TimeOfWeek,$E66)*INDEX('Calibration Multipliers'!O$4:O$7,MATCH($B66,'Calibration Multipliers'!$A$4:$A$7,0),1)</f>
        <v>12387597.888002848</v>
      </c>
      <c r="T66" s="31">
        <f>SUMIFS(INDEX(Load,,MATCH('Summarized Source Data'!$C66,Hour,0)),Month,'Summarized Source Data'!$A66,Sector,'Summarized Source Data'!T$2,TimeOfWeek,$E66)*INDEX('Calibration Multipliers'!P$4:P$7,MATCH($B66,'Calibration Multipliers'!$A$4:$A$7,0),1)</f>
        <v>12387597.888002848</v>
      </c>
      <c r="U66" s="31">
        <f>SUMIFS(INDEX(Load,,MATCH('Summarized Source Data'!$C66,Hour,0)),Month,'Summarized Source Data'!$A66,Sector,'Summarized Source Data'!U$2,TimeOfWeek,$E66)*INDEX('Calibration Multipliers'!Q$4:Q$7,MATCH($B66,'Calibration Multipliers'!$A$4:$A$7,0),1)</f>
        <v>12387597.888002848</v>
      </c>
      <c r="V66" s="31">
        <f>SUMIFS(INDEX(Load,,MATCH('Summarized Source Data'!$C66,Hour,0)),Month,'Summarized Source Data'!$A66,Sector,'Summarized Source Data'!V$2,TimeOfWeek,$E66)*INDEX('Calibration Multipliers'!R$4:R$7,MATCH($B66,'Calibration Multipliers'!$A$4:$A$7,0),1)</f>
        <v>12387597.888002848</v>
      </c>
      <c r="W66" s="31">
        <f>SUMIFS(INDEX(Load,,MATCH('Summarized Source Data'!$C66,Hour,0)),Month,'Summarized Source Data'!$A66,Sector,'Summarized Source Data'!W$2,TimeOfWeek,$E66)*INDEX('Calibration Multipliers'!S$4:S$7,MATCH($B66,'Calibration Multipliers'!$A$4:$A$7,0),1)</f>
        <v>12387597.888002848</v>
      </c>
      <c r="X66" s="26">
        <f>SUMIFS(INDEX(Load,,MATCH('Summarized Source Data'!$C66,Hour,0)),Month,'Summarized Source Data'!$A66,Sector,'Summarized Source Data'!X$2,Subsector,'Summarized Source Data'!X$3,TimeOfWeek,$E66)*INDEX('Calibration Multipliers'!T$4:T$7,MATCH($B66,'Calibration Multipliers'!$A$4:$A$7,0),1)</f>
        <v>705780787.23243117</v>
      </c>
      <c r="Y66" s="28">
        <f t="shared" si="4"/>
        <v>705780787.23243117</v>
      </c>
      <c r="Z66" s="28">
        <f t="shared" si="4"/>
        <v>705780787.23243117</v>
      </c>
    </row>
    <row r="67" spans="1:26" outlineLevel="2">
      <c r="A67">
        <f t="shared" si="0"/>
        <v>3</v>
      </c>
      <c r="B67" t="str">
        <f>INDEX('Category Mapping'!$G$34:$G$45,MATCH(A67,'Category Mapping'!$A$34:$A$45,0),1)</f>
        <v>Spring</v>
      </c>
      <c r="C67" t="s">
        <v>42</v>
      </c>
      <c r="D67" s="6" t="s">
        <v>116</v>
      </c>
      <c r="E67" t="s">
        <v>15</v>
      </c>
      <c r="F67" s="26">
        <f>SUMIFS(INDEX(Load,,MATCH('Summarized Source Data'!$C67,Hour,0)),Month,'Summarized Source Data'!$A67,Sector,'Summarized Source Data'!F$2,Subsector,'Summarized Source Data'!F$3,TimeOfWeek,$E67)*INDEX('Calibration Multipliers'!B$4:B$7,MATCH($B67,'Calibration Multipliers'!$A$4:$A$7,0),1)</f>
        <v>12179402.965515405</v>
      </c>
      <c r="G67" s="26">
        <f>SUMIFS(INDEX(Load,,MATCH('Summarized Source Data'!$C67,Hour,0)),Month,'Summarized Source Data'!$A67,Sector,'Summarized Source Data'!G$2,Subsector,'Summarized Source Data'!G$3,TimeOfWeek,$E67)*INDEX('Calibration Multipliers'!C$4:C$7,MATCH($B67,'Calibration Multipliers'!$A$4:$A$7,0),1)</f>
        <v>19353.799994432684</v>
      </c>
      <c r="H67" s="26">
        <f>SUMIFS(INDEX(Load,,MATCH('Summarized Source Data'!$C67,Hour,0)),Month,'Summarized Source Data'!$A67,Sector,'Summarized Source Data'!H$2,Subsector,'Summarized Source Data'!H$3,TimeOfWeek,$E67)*INDEX('Calibration Multipliers'!D$4:D$7,MATCH($B67,'Calibration Multipliers'!$A$4:$A$7,0),1)</f>
        <v>0</v>
      </c>
      <c r="I67" s="26">
        <f>SUMIFS(INDEX(Load,,MATCH('Summarized Source Data'!$C67,Hour,0)),Month,'Summarized Source Data'!$A67,Sector,'Summarized Source Data'!I$2,Subsector,'Summarized Source Data'!I$3,TimeOfWeek,$E67)*INDEX('Calibration Multipliers'!E$4:E$7,MATCH($B67,'Calibration Multipliers'!$A$4:$A$7,0),1)</f>
        <v>12699890.271734012</v>
      </c>
      <c r="J67" s="47">
        <f t="shared" si="1"/>
        <v>127083646.37858942</v>
      </c>
      <c r="K67" s="48">
        <f>(SUMIFS(INDEX(Load,,MATCH('Summarized Source Data'!$C67,Hour,0)),Month,'Summarized Source Data'!$A67,Sector,'Summarized Source Data'!K$2,Subsector,"Total",TimeOfWeek,$E67)-SUM(F67:I67))*INDEX('Calibration Multipliers'!G$4:G$7,MATCH($B67,'Calibration Multipliers'!$A$4:$A$7,0),1)</f>
        <v>127083646.37858942</v>
      </c>
      <c r="L67" s="26">
        <f>SUMIFS(INDEX(Load,,MATCH('Summarized Source Data'!$C67,Hour,0)),Month,'Summarized Source Data'!$A67,Sector,'Summarized Source Data'!L$2,Subsector,'Summarized Source Data'!L$3,TimeOfWeek,$E67)*INDEX('Calibration Multipliers'!H$4:H$7,MATCH($B67,'Calibration Multipliers'!$A$4:$A$7,0),1)</f>
        <v>29147289.148241997</v>
      </c>
      <c r="M67" s="26">
        <f>SUMIFS(INDEX(Load,,MATCH('Summarized Source Data'!$C67,Hour,0)),Month,'Summarized Source Data'!$A67,Sector,'Summarized Source Data'!M$2,Subsector,'Summarized Source Data'!M$3,TimeOfWeek,$E67)*INDEX('Calibration Multipliers'!I$4:I$7,MATCH($B67,'Calibration Multipliers'!$A$4:$A$7,0),1)</f>
        <v>173347.25636149466</v>
      </c>
      <c r="N67" s="26">
        <f>SUMIFS(INDEX(Load,,MATCH('Summarized Source Data'!$C67,Hour,0)),Month,'Summarized Source Data'!$A67,Sector,'Summarized Source Data'!N$2,Subsector,'Summarized Source Data'!N$3,TimeOfWeek,$E67)*INDEX('Calibration Multipliers'!J$4:J$7,MATCH($B67,'Calibration Multipliers'!$A$4:$A$7,0),1)</f>
        <v>0</v>
      </c>
      <c r="O67" s="28">
        <f t="shared" si="2"/>
        <v>528641755.86174333</v>
      </c>
      <c r="P67" s="48">
        <f>(SUMIFS(INDEX(Load,,MATCH('Summarized Source Data'!$C67,Hour,0)),Month,'Summarized Source Data'!$A67,Sector,'Summarized Source Data'!P$2,Subsector,"Total",TimeOfWeek,$E67)-SUM(L67:N67)*INDEX('Calibration Multipliers'!L$4:L$7,MATCH($B67,'Calibration Multipliers'!$A$4:$A$7,0),1))</f>
        <v>528641755.86174333</v>
      </c>
      <c r="Q67" s="28">
        <f t="shared" si="3"/>
        <v>528641755.86174333</v>
      </c>
      <c r="R67" s="31">
        <f>SUMIFS(INDEX(Load,,MATCH('Summarized Source Data'!$C67,Hour,0)),Month,'Summarized Source Data'!$A67,Sector,'Summarized Source Data'!R$2,TimeOfWeek,$E67)*INDEX('Calibration Multipliers'!N$4:N$7,MATCH($B67,'Calibration Multipliers'!$A$4:$A$7,0),1)</f>
        <v>14677742.035364719</v>
      </c>
      <c r="S67" s="31">
        <f>SUMIFS(INDEX(Load,,MATCH('Summarized Source Data'!$C67,Hour,0)),Month,'Summarized Source Data'!$A67,Sector,'Summarized Source Data'!S$2,TimeOfWeek,$E67)*INDEX('Calibration Multipliers'!O$4:O$7,MATCH($B67,'Calibration Multipliers'!$A$4:$A$7,0),1)</f>
        <v>14677742.035364719</v>
      </c>
      <c r="T67" s="31">
        <f>SUMIFS(INDEX(Load,,MATCH('Summarized Source Data'!$C67,Hour,0)),Month,'Summarized Source Data'!$A67,Sector,'Summarized Source Data'!T$2,TimeOfWeek,$E67)*INDEX('Calibration Multipliers'!P$4:P$7,MATCH($B67,'Calibration Multipliers'!$A$4:$A$7,0),1)</f>
        <v>14677742.035364719</v>
      </c>
      <c r="U67" s="31">
        <f>SUMIFS(INDEX(Load,,MATCH('Summarized Source Data'!$C67,Hour,0)),Month,'Summarized Source Data'!$A67,Sector,'Summarized Source Data'!U$2,TimeOfWeek,$E67)*INDEX('Calibration Multipliers'!Q$4:Q$7,MATCH($B67,'Calibration Multipliers'!$A$4:$A$7,0),1)</f>
        <v>14677742.035364719</v>
      </c>
      <c r="V67" s="31">
        <f>SUMIFS(INDEX(Load,,MATCH('Summarized Source Data'!$C67,Hour,0)),Month,'Summarized Source Data'!$A67,Sector,'Summarized Source Data'!V$2,TimeOfWeek,$E67)*INDEX('Calibration Multipliers'!R$4:R$7,MATCH($B67,'Calibration Multipliers'!$A$4:$A$7,0),1)</f>
        <v>14677742.035364719</v>
      </c>
      <c r="W67" s="31">
        <f>SUMIFS(INDEX(Load,,MATCH('Summarized Source Data'!$C67,Hour,0)),Month,'Summarized Source Data'!$A67,Sector,'Summarized Source Data'!W$2,TimeOfWeek,$E67)*INDEX('Calibration Multipliers'!S$4:S$7,MATCH($B67,'Calibration Multipliers'!$A$4:$A$7,0),1)</f>
        <v>14677742.035364719</v>
      </c>
      <c r="X67" s="26">
        <f>SUMIFS(INDEX(Load,,MATCH('Summarized Source Data'!$C67,Hour,0)),Month,'Summarized Source Data'!$A67,Sector,'Summarized Source Data'!X$2,Subsector,'Summarized Source Data'!X$3,TimeOfWeek,$E67)*INDEX('Calibration Multipliers'!T$4:T$7,MATCH($B67,'Calibration Multipliers'!$A$4:$A$7,0),1)</f>
        <v>712026634.90705442</v>
      </c>
      <c r="Y67" s="28">
        <f t="shared" si="4"/>
        <v>712026634.90705442</v>
      </c>
      <c r="Z67" s="28">
        <f t="shared" si="4"/>
        <v>712026634.90705442</v>
      </c>
    </row>
    <row r="68" spans="1:26" outlineLevel="2">
      <c r="A68">
        <f t="shared" si="0"/>
        <v>3</v>
      </c>
      <c r="B68" t="str">
        <f>INDEX('Category Mapping'!$G$34:$G$45,MATCH(A68,'Category Mapping'!$A$34:$A$45,0),1)</f>
        <v>Spring</v>
      </c>
      <c r="C68" t="s">
        <v>43</v>
      </c>
      <c r="D68" s="6" t="s">
        <v>117</v>
      </c>
      <c r="E68" t="s">
        <v>15</v>
      </c>
      <c r="F68" s="26">
        <f>SUMIFS(INDEX(Load,,MATCH('Summarized Source Data'!$C68,Hour,0)),Month,'Summarized Source Data'!$A68,Sector,'Summarized Source Data'!F$2,Subsector,'Summarized Source Data'!F$3,TimeOfWeek,$E68)*INDEX('Calibration Multipliers'!B$4:B$7,MATCH($B68,'Calibration Multipliers'!$A$4:$A$7,0),1)</f>
        <v>12803987.732977733</v>
      </c>
      <c r="G68" s="26">
        <f>SUMIFS(INDEX(Load,,MATCH('Summarized Source Data'!$C68,Hour,0)),Month,'Summarized Source Data'!$A68,Sector,'Summarized Source Data'!G$2,Subsector,'Summarized Source Data'!G$3,TimeOfWeek,$E68)*INDEX('Calibration Multipliers'!C$4:C$7,MATCH($B68,'Calibration Multipliers'!$A$4:$A$7,0),1)</f>
        <v>21133.86658170032</v>
      </c>
      <c r="H68" s="26">
        <f>SUMIFS(INDEX(Load,,MATCH('Summarized Source Data'!$C68,Hour,0)),Month,'Summarized Source Data'!$A68,Sector,'Summarized Source Data'!H$2,Subsector,'Summarized Source Data'!H$3,TimeOfWeek,$E68)*INDEX('Calibration Multipliers'!D$4:D$7,MATCH($B68,'Calibration Multipliers'!$A$4:$A$7,0),1)</f>
        <v>0</v>
      </c>
      <c r="I68" s="26">
        <f>SUMIFS(INDEX(Load,,MATCH('Summarized Source Data'!$C68,Hour,0)),Month,'Summarized Source Data'!$A68,Sector,'Summarized Source Data'!I$2,Subsector,'Summarized Source Data'!I$3,TimeOfWeek,$E68)*INDEX('Calibration Multipliers'!E$4:E$7,MATCH($B68,'Calibration Multipliers'!$A$4:$A$7,0),1)</f>
        <v>14781839.49660844</v>
      </c>
      <c r="J68" s="47">
        <f t="shared" si="1"/>
        <v>153522621.4679074</v>
      </c>
      <c r="K68" s="48">
        <f>(SUMIFS(INDEX(Load,,MATCH('Summarized Source Data'!$C68,Hour,0)),Month,'Summarized Source Data'!$A68,Sector,'Summarized Source Data'!K$2,Subsector,"Total",TimeOfWeek,$E68)-SUM(F68:I68))*INDEX('Calibration Multipliers'!G$4:G$7,MATCH($B68,'Calibration Multipliers'!$A$4:$A$7,0),1)</f>
        <v>153522621.4679074</v>
      </c>
      <c r="L68" s="26">
        <f>SUMIFS(INDEX(Load,,MATCH('Summarized Source Data'!$C68,Hour,0)),Month,'Summarized Source Data'!$A68,Sector,'Summarized Source Data'!L$2,Subsector,'Summarized Source Data'!L$3,TimeOfWeek,$E68)*INDEX('Calibration Multipliers'!H$4:H$7,MATCH($B68,'Calibration Multipliers'!$A$4:$A$7,0),1)</f>
        <v>27377632.307098731</v>
      </c>
      <c r="M68" s="26">
        <f>SUMIFS(INDEX(Load,,MATCH('Summarized Source Data'!$C68,Hour,0)),Month,'Summarized Source Data'!$A68,Sector,'Summarized Source Data'!M$2,Subsector,'Summarized Source Data'!M$3,TimeOfWeek,$E68)*INDEX('Calibration Multipliers'!I$4:I$7,MATCH($B68,'Calibration Multipliers'!$A$4:$A$7,0),1)</f>
        <v>169788.1641615718</v>
      </c>
      <c r="N68" s="26">
        <f>SUMIFS(INDEX(Load,,MATCH('Summarized Source Data'!$C68,Hour,0)),Month,'Summarized Source Data'!$A68,Sector,'Summarized Source Data'!N$2,Subsector,'Summarized Source Data'!N$3,TimeOfWeek,$E68)*INDEX('Calibration Multipliers'!J$4:J$7,MATCH($B68,'Calibration Multipliers'!$A$4:$A$7,0),1)</f>
        <v>0</v>
      </c>
      <c r="O68" s="28">
        <f t="shared" si="2"/>
        <v>511677428.77121663</v>
      </c>
      <c r="P68" s="48">
        <f>(SUMIFS(INDEX(Load,,MATCH('Summarized Source Data'!$C68,Hour,0)),Month,'Summarized Source Data'!$A68,Sector,'Summarized Source Data'!P$2,Subsector,"Total",TimeOfWeek,$E68)-SUM(L68:N68)*INDEX('Calibration Multipliers'!L$4:L$7,MATCH($B68,'Calibration Multipliers'!$A$4:$A$7,0),1))</f>
        <v>511677428.77121663</v>
      </c>
      <c r="Q68" s="28">
        <f t="shared" si="3"/>
        <v>511677428.77121663</v>
      </c>
      <c r="R68" s="31">
        <f>SUMIFS(INDEX(Load,,MATCH('Summarized Source Data'!$C68,Hour,0)),Month,'Summarized Source Data'!$A68,Sector,'Summarized Source Data'!R$2,TimeOfWeek,$E68)*INDEX('Calibration Multipliers'!N$4:N$7,MATCH($B68,'Calibration Multipliers'!$A$4:$A$7,0),1)</f>
        <v>16967886.182726592</v>
      </c>
      <c r="S68" s="31">
        <f>SUMIFS(INDEX(Load,,MATCH('Summarized Source Data'!$C68,Hour,0)),Month,'Summarized Source Data'!$A68,Sector,'Summarized Source Data'!S$2,TimeOfWeek,$E68)*INDEX('Calibration Multipliers'!O$4:O$7,MATCH($B68,'Calibration Multipliers'!$A$4:$A$7,0),1)</f>
        <v>16967886.182726592</v>
      </c>
      <c r="T68" s="31">
        <f>SUMIFS(INDEX(Load,,MATCH('Summarized Source Data'!$C68,Hour,0)),Month,'Summarized Source Data'!$A68,Sector,'Summarized Source Data'!T$2,TimeOfWeek,$E68)*INDEX('Calibration Multipliers'!P$4:P$7,MATCH($B68,'Calibration Multipliers'!$A$4:$A$7,0),1)</f>
        <v>16967886.182726592</v>
      </c>
      <c r="U68" s="31">
        <f>SUMIFS(INDEX(Load,,MATCH('Summarized Source Data'!$C68,Hour,0)),Month,'Summarized Source Data'!$A68,Sector,'Summarized Source Data'!U$2,TimeOfWeek,$E68)*INDEX('Calibration Multipliers'!Q$4:Q$7,MATCH($B68,'Calibration Multipliers'!$A$4:$A$7,0),1)</f>
        <v>16967886.182726592</v>
      </c>
      <c r="V68" s="31">
        <f>SUMIFS(INDEX(Load,,MATCH('Summarized Source Data'!$C68,Hour,0)),Month,'Summarized Source Data'!$A68,Sector,'Summarized Source Data'!V$2,TimeOfWeek,$E68)*INDEX('Calibration Multipliers'!R$4:R$7,MATCH($B68,'Calibration Multipliers'!$A$4:$A$7,0),1)</f>
        <v>16967886.182726592</v>
      </c>
      <c r="W68" s="31">
        <f>SUMIFS(INDEX(Load,,MATCH('Summarized Source Data'!$C68,Hour,0)),Month,'Summarized Source Data'!$A68,Sector,'Summarized Source Data'!W$2,TimeOfWeek,$E68)*INDEX('Calibration Multipliers'!S$4:S$7,MATCH($B68,'Calibration Multipliers'!$A$4:$A$7,0),1)</f>
        <v>16967886.182726592</v>
      </c>
      <c r="X68" s="26">
        <f>SUMIFS(INDEX(Load,,MATCH('Summarized Source Data'!$C68,Hour,0)),Month,'Summarized Source Data'!$A68,Sector,'Summarized Source Data'!X$2,Subsector,'Summarized Source Data'!X$3,TimeOfWeek,$E68)*INDEX('Calibration Multipliers'!T$4:T$7,MATCH($B68,'Calibration Multipliers'!$A$4:$A$7,0),1)</f>
        <v>719313457.19411492</v>
      </c>
      <c r="Y68" s="28">
        <f t="shared" si="4"/>
        <v>719313457.19411492</v>
      </c>
      <c r="Z68" s="28">
        <f t="shared" si="4"/>
        <v>719313457.19411492</v>
      </c>
    </row>
    <row r="69" spans="1:26" outlineLevel="2">
      <c r="A69">
        <f t="shared" ref="A69:A132" si="5">ROUNDUP(ROW(A66)/24,0)</f>
        <v>3</v>
      </c>
      <c r="B69" t="str">
        <f>INDEX('Category Mapping'!$G$34:$G$45,MATCH(A69,'Category Mapping'!$A$34:$A$45,0),1)</f>
        <v>Spring</v>
      </c>
      <c r="C69" t="s">
        <v>44</v>
      </c>
      <c r="D69" s="6" t="s">
        <v>118</v>
      </c>
      <c r="E69" t="s">
        <v>15</v>
      </c>
      <c r="F69" s="26">
        <f>SUMIFS(INDEX(Load,,MATCH('Summarized Source Data'!$C69,Hour,0)),Month,'Summarized Source Data'!$A69,Sector,'Summarized Source Data'!F$2,Subsector,'Summarized Source Data'!F$3,TimeOfWeek,$E69)*INDEX('Calibration Multipliers'!B$4:B$7,MATCH($B69,'Calibration Multipliers'!$A$4:$A$7,0),1)</f>
        <v>13532669.961683784</v>
      </c>
      <c r="G69" s="26">
        <f>SUMIFS(INDEX(Load,,MATCH('Summarized Source Data'!$C69,Hour,0)),Month,'Summarized Source Data'!$A69,Sector,'Summarized Source Data'!G$2,Subsector,'Summarized Source Data'!G$3,TimeOfWeek,$E69)*INDEX('Calibration Multipliers'!C$4:C$7,MATCH($B69,'Calibration Multipliers'!$A$4:$A$7,0),1)</f>
        <v>23163.767075952888</v>
      </c>
      <c r="H69" s="26">
        <f>SUMIFS(INDEX(Load,,MATCH('Summarized Source Data'!$C69,Hour,0)),Month,'Summarized Source Data'!$A69,Sector,'Summarized Source Data'!H$2,Subsector,'Summarized Source Data'!H$3,TimeOfWeek,$E69)*INDEX('Calibration Multipliers'!D$4:D$7,MATCH($B69,'Calibration Multipliers'!$A$4:$A$7,0),1)</f>
        <v>0</v>
      </c>
      <c r="I69" s="26">
        <f>SUMIFS(INDEX(Load,,MATCH('Summarized Source Data'!$C69,Hour,0)),Month,'Summarized Source Data'!$A69,Sector,'Summarized Source Data'!I$2,Subsector,'Summarized Source Data'!I$3,TimeOfWeek,$E69)*INDEX('Calibration Multipliers'!E$4:E$7,MATCH($B69,'Calibration Multipliers'!$A$4:$A$7,0),1)</f>
        <v>49758586.474498838</v>
      </c>
      <c r="J69" s="47">
        <f t="shared" ref="J69:J132" si="6">K69</f>
        <v>170904867.59511459</v>
      </c>
      <c r="K69" s="48">
        <f>(SUMIFS(INDEX(Load,,MATCH('Summarized Source Data'!$C69,Hour,0)),Month,'Summarized Source Data'!$A69,Sector,'Summarized Source Data'!K$2,Subsector,"Total",TimeOfWeek,$E69)-SUM(F69:I69))*INDEX('Calibration Multipliers'!G$4:G$7,MATCH($B69,'Calibration Multipliers'!$A$4:$A$7,0),1)</f>
        <v>170904867.59511459</v>
      </c>
      <c r="L69" s="26">
        <f>SUMIFS(INDEX(Load,,MATCH('Summarized Source Data'!$C69,Hour,0)),Month,'Summarized Source Data'!$A69,Sector,'Summarized Source Data'!L$2,Subsector,'Summarized Source Data'!L$3,TimeOfWeek,$E69)*INDEX('Calibration Multipliers'!H$4:H$7,MATCH($B69,'Calibration Multipliers'!$A$4:$A$7,0),1)</f>
        <v>28418606.919535946</v>
      </c>
      <c r="M69" s="26">
        <f>SUMIFS(INDEX(Load,,MATCH('Summarized Source Data'!$C69,Hour,0)),Month,'Summarized Source Data'!$A69,Sector,'Summarized Source Data'!M$2,Subsector,'Summarized Source Data'!M$3,TimeOfWeek,$E69)*INDEX('Calibration Multipliers'!I$4:I$7,MATCH($B69,'Calibration Multipliers'!$A$4:$A$7,0),1)</f>
        <v>161880.92100549873</v>
      </c>
      <c r="N69" s="26">
        <f>SUMIFS(INDEX(Load,,MATCH('Summarized Source Data'!$C69,Hour,0)),Month,'Summarized Source Data'!$A69,Sector,'Summarized Source Data'!N$2,Subsector,'Summarized Source Data'!N$3,TimeOfWeek,$E69)*INDEX('Calibration Multipliers'!J$4:J$7,MATCH($B69,'Calibration Multipliers'!$A$4:$A$7,0),1)</f>
        <v>0</v>
      </c>
      <c r="O69" s="28">
        <f t="shared" ref="O69:O132" si="7">P69</f>
        <v>480456097.64125627</v>
      </c>
      <c r="P69" s="48">
        <f>(SUMIFS(INDEX(Load,,MATCH('Summarized Source Data'!$C69,Hour,0)),Month,'Summarized Source Data'!$A69,Sector,'Summarized Source Data'!P$2,Subsector,"Total",TimeOfWeek,$E69)-SUM(L69:N69)*INDEX('Calibration Multipliers'!L$4:L$7,MATCH($B69,'Calibration Multipliers'!$A$4:$A$7,0),1))</f>
        <v>480456097.64125627</v>
      </c>
      <c r="Q69" s="28">
        <f t="shared" ref="Q69:Q132" si="8">P69</f>
        <v>480456097.64125627</v>
      </c>
      <c r="R69" s="31">
        <f>SUMIFS(INDEX(Load,,MATCH('Summarized Source Data'!$C69,Hour,0)),Month,'Summarized Source Data'!$A69,Sector,'Summarized Source Data'!R$2,TimeOfWeek,$E69)*INDEX('Calibration Multipliers'!N$4:N$7,MATCH($B69,'Calibration Multipliers'!$A$4:$A$7,0),1)</f>
        <v>17904763.333920084</v>
      </c>
      <c r="S69" s="31">
        <f>SUMIFS(INDEX(Load,,MATCH('Summarized Source Data'!$C69,Hour,0)),Month,'Summarized Source Data'!$A69,Sector,'Summarized Source Data'!S$2,TimeOfWeek,$E69)*INDEX('Calibration Multipliers'!O$4:O$7,MATCH($B69,'Calibration Multipliers'!$A$4:$A$7,0),1)</f>
        <v>17904763.333920084</v>
      </c>
      <c r="T69" s="31">
        <f>SUMIFS(INDEX(Load,,MATCH('Summarized Source Data'!$C69,Hour,0)),Month,'Summarized Source Data'!$A69,Sector,'Summarized Source Data'!T$2,TimeOfWeek,$E69)*INDEX('Calibration Multipliers'!P$4:P$7,MATCH($B69,'Calibration Multipliers'!$A$4:$A$7,0),1)</f>
        <v>17904763.333920084</v>
      </c>
      <c r="U69" s="31">
        <f>SUMIFS(INDEX(Load,,MATCH('Summarized Source Data'!$C69,Hour,0)),Month,'Summarized Source Data'!$A69,Sector,'Summarized Source Data'!U$2,TimeOfWeek,$E69)*INDEX('Calibration Multipliers'!Q$4:Q$7,MATCH($B69,'Calibration Multipliers'!$A$4:$A$7,0),1)</f>
        <v>17904763.333920084</v>
      </c>
      <c r="V69" s="31">
        <f>SUMIFS(INDEX(Load,,MATCH('Summarized Source Data'!$C69,Hour,0)),Month,'Summarized Source Data'!$A69,Sector,'Summarized Source Data'!V$2,TimeOfWeek,$E69)*INDEX('Calibration Multipliers'!R$4:R$7,MATCH($B69,'Calibration Multipliers'!$A$4:$A$7,0),1)</f>
        <v>17904763.333920084</v>
      </c>
      <c r="W69" s="31">
        <f>SUMIFS(INDEX(Load,,MATCH('Summarized Source Data'!$C69,Hour,0)),Month,'Summarized Source Data'!$A69,Sector,'Summarized Source Data'!W$2,TimeOfWeek,$E69)*INDEX('Calibration Multipliers'!S$4:S$7,MATCH($B69,'Calibration Multipliers'!$A$4:$A$7,0),1)</f>
        <v>17904763.333920084</v>
      </c>
      <c r="X69" s="26">
        <f>SUMIFS(INDEX(Load,,MATCH('Summarized Source Data'!$C69,Hour,0)),Month,'Summarized Source Data'!$A69,Sector,'Summarized Source Data'!X$2,Subsector,'Summarized Source Data'!X$3,TimeOfWeek,$E69)*INDEX('Calibration Multipliers'!T$4:T$7,MATCH($B69,'Calibration Multipliers'!$A$4:$A$7,0),1)</f>
        <v>720354431.80655217</v>
      </c>
      <c r="Y69" s="28">
        <f t="shared" ref="Y69:Z132" si="9">$X69</f>
        <v>720354431.80655217</v>
      </c>
      <c r="Z69" s="28">
        <f t="shared" si="9"/>
        <v>720354431.80655217</v>
      </c>
    </row>
    <row r="70" spans="1:26" outlineLevel="2">
      <c r="A70">
        <f t="shared" si="5"/>
        <v>3</v>
      </c>
      <c r="B70" t="str">
        <f>INDEX('Category Mapping'!$G$34:$G$45,MATCH(A70,'Category Mapping'!$A$34:$A$45,0),1)</f>
        <v>Spring</v>
      </c>
      <c r="C70" t="s">
        <v>45</v>
      </c>
      <c r="D70" s="6" t="s">
        <v>119</v>
      </c>
      <c r="E70" t="s">
        <v>15</v>
      </c>
      <c r="F70" s="26">
        <f>SUMIFS(INDEX(Load,,MATCH('Summarized Source Data'!$C70,Hour,0)),Month,'Summarized Source Data'!$A70,Sector,'Summarized Source Data'!F$2,Subsector,'Summarized Source Data'!F$3,TimeOfWeek,$E70)*INDEX('Calibration Multipliers'!B$4:B$7,MATCH($B70,'Calibration Multipliers'!$A$4:$A$7,0),1)</f>
        <v>14469547.112877276</v>
      </c>
      <c r="G70" s="26">
        <f>SUMIFS(INDEX(Load,,MATCH('Summarized Source Data'!$C70,Hour,0)),Month,'Summarized Source Data'!$A70,Sector,'Summarized Source Data'!G$2,Subsector,'Summarized Source Data'!G$3,TimeOfWeek,$E70)*INDEX('Calibration Multipliers'!C$4:C$7,MATCH($B70,'Calibration Multipliers'!$A$4:$A$7,0),1)</f>
        <v>25714.154876424062</v>
      </c>
      <c r="H70" s="26">
        <f>SUMIFS(INDEX(Load,,MATCH('Summarized Source Data'!$C70,Hour,0)),Month,'Summarized Source Data'!$A70,Sector,'Summarized Source Data'!H$2,Subsector,'Summarized Source Data'!H$3,TimeOfWeek,$E70)*INDEX('Calibration Multipliers'!D$4:D$7,MATCH($B70,'Calibration Multipliers'!$A$4:$A$7,0),1)</f>
        <v>0</v>
      </c>
      <c r="I70" s="26">
        <f>SUMIFS(INDEX(Load,,MATCH('Summarized Source Data'!$C70,Hour,0)),Month,'Summarized Source Data'!$A70,Sector,'Summarized Source Data'!I$2,Subsector,'Summarized Source Data'!I$3,TimeOfWeek,$E70)*INDEX('Calibration Multipliers'!E$4:E$7,MATCH($B70,'Calibration Multipliers'!$A$4:$A$7,0),1)</f>
        <v>55379849.381659791</v>
      </c>
      <c r="J70" s="47">
        <f t="shared" si="6"/>
        <v>166426126.3738341</v>
      </c>
      <c r="K70" s="48">
        <f>(SUMIFS(INDEX(Load,,MATCH('Summarized Source Data'!$C70,Hour,0)),Month,'Summarized Source Data'!$A70,Sector,'Summarized Source Data'!K$2,Subsector,"Total",TimeOfWeek,$E70)-SUM(F70:I70))*INDEX('Calibration Multipliers'!G$4:G$7,MATCH($B70,'Calibration Multipliers'!$A$4:$A$7,0),1)</f>
        <v>166426126.3738341</v>
      </c>
      <c r="L70" s="26">
        <f>SUMIFS(INDEX(Load,,MATCH('Summarized Source Data'!$C70,Hour,0)),Month,'Summarized Source Data'!$A70,Sector,'Summarized Source Data'!L$2,Subsector,'Summarized Source Data'!L$3,TimeOfWeek,$E70)*INDEX('Calibration Multipliers'!H$4:H$7,MATCH($B70,'Calibration Multipliers'!$A$4:$A$7,0),1)</f>
        <v>32894797.753015965</v>
      </c>
      <c r="M70" s="26">
        <f>SUMIFS(INDEX(Load,,MATCH('Summarized Source Data'!$C70,Hour,0)),Month,'Summarized Source Data'!$A70,Sector,'Summarized Source Data'!M$2,Subsector,'Summarized Source Data'!M$3,TimeOfWeek,$E70)*INDEX('Calibration Multipliers'!I$4:I$7,MATCH($B70,'Calibration Multipliers'!$A$4:$A$7,0),1)</f>
        <v>155028.18513182455</v>
      </c>
      <c r="N70" s="26">
        <f>SUMIFS(INDEX(Load,,MATCH('Summarized Source Data'!$C70,Hour,0)),Month,'Summarized Source Data'!$A70,Sector,'Summarized Source Data'!N$2,Subsector,'Summarized Source Data'!N$3,TimeOfWeek,$E70)*INDEX('Calibration Multipliers'!J$4:J$7,MATCH($B70,'Calibration Multipliers'!$A$4:$A$7,0),1)</f>
        <v>0</v>
      </c>
      <c r="O70" s="28">
        <f t="shared" si="7"/>
        <v>458290191.13221729</v>
      </c>
      <c r="P70" s="48">
        <f>(SUMIFS(INDEX(Load,,MATCH('Summarized Source Data'!$C70,Hour,0)),Month,'Summarized Source Data'!$A70,Sector,'Summarized Source Data'!P$2,Subsector,"Total",TimeOfWeek,$E70)-SUM(L70:N70)*INDEX('Calibration Multipliers'!L$4:L$7,MATCH($B70,'Calibration Multipliers'!$A$4:$A$7,0),1))</f>
        <v>458290191.13221729</v>
      </c>
      <c r="Q70" s="28">
        <f t="shared" si="8"/>
        <v>458290191.13221729</v>
      </c>
      <c r="R70" s="31">
        <f>SUMIFS(INDEX(Load,,MATCH('Summarized Source Data'!$C70,Hour,0)),Month,'Summarized Source Data'!$A70,Sector,'Summarized Source Data'!R$2,TimeOfWeek,$E70)*INDEX('Calibration Multipliers'!N$4:N$7,MATCH($B70,'Calibration Multipliers'!$A$4:$A$7,0),1)</f>
        <v>16551496.337751705</v>
      </c>
      <c r="S70" s="31">
        <f>SUMIFS(INDEX(Load,,MATCH('Summarized Source Data'!$C70,Hour,0)),Month,'Summarized Source Data'!$A70,Sector,'Summarized Source Data'!S$2,TimeOfWeek,$E70)*INDEX('Calibration Multipliers'!O$4:O$7,MATCH($B70,'Calibration Multipliers'!$A$4:$A$7,0),1)</f>
        <v>16551496.337751705</v>
      </c>
      <c r="T70" s="31">
        <f>SUMIFS(INDEX(Load,,MATCH('Summarized Source Data'!$C70,Hour,0)),Month,'Summarized Source Data'!$A70,Sector,'Summarized Source Data'!T$2,TimeOfWeek,$E70)*INDEX('Calibration Multipliers'!P$4:P$7,MATCH($B70,'Calibration Multipliers'!$A$4:$A$7,0),1)</f>
        <v>16551496.337751705</v>
      </c>
      <c r="U70" s="31">
        <f>SUMIFS(INDEX(Load,,MATCH('Summarized Source Data'!$C70,Hour,0)),Month,'Summarized Source Data'!$A70,Sector,'Summarized Source Data'!U$2,TimeOfWeek,$E70)*INDEX('Calibration Multipliers'!Q$4:Q$7,MATCH($B70,'Calibration Multipliers'!$A$4:$A$7,0),1)</f>
        <v>16551496.337751705</v>
      </c>
      <c r="V70" s="31">
        <f>SUMIFS(INDEX(Load,,MATCH('Summarized Source Data'!$C70,Hour,0)),Month,'Summarized Source Data'!$A70,Sector,'Summarized Source Data'!V$2,TimeOfWeek,$E70)*INDEX('Calibration Multipliers'!R$4:R$7,MATCH($B70,'Calibration Multipliers'!$A$4:$A$7,0),1)</f>
        <v>16551496.337751705</v>
      </c>
      <c r="W70" s="31">
        <f>SUMIFS(INDEX(Load,,MATCH('Summarized Source Data'!$C70,Hour,0)),Month,'Summarized Source Data'!$A70,Sector,'Summarized Source Data'!W$2,TimeOfWeek,$E70)*INDEX('Calibration Multipliers'!S$4:S$7,MATCH($B70,'Calibration Multipliers'!$A$4:$A$7,0),1)</f>
        <v>16551496.337751705</v>
      </c>
      <c r="X70" s="26">
        <f>SUMIFS(INDEX(Load,,MATCH('Summarized Source Data'!$C70,Hour,0)),Month,'Summarized Source Data'!$A70,Sector,'Summarized Source Data'!X$2,Subsector,'Summarized Source Data'!X$3,TimeOfWeek,$E70)*INDEX('Calibration Multipliers'!T$4:T$7,MATCH($B70,'Calibration Multipliers'!$A$4:$A$7,0),1)</f>
        <v>717231507.96924055</v>
      </c>
      <c r="Y70" s="28">
        <f t="shared" si="9"/>
        <v>717231507.96924055</v>
      </c>
      <c r="Z70" s="28">
        <f t="shared" si="9"/>
        <v>717231507.96924055</v>
      </c>
    </row>
    <row r="71" spans="1:26" outlineLevel="2">
      <c r="A71">
        <f t="shared" si="5"/>
        <v>3</v>
      </c>
      <c r="B71" t="str">
        <f>INDEX('Category Mapping'!$G$34:$G$45,MATCH(A71,'Category Mapping'!$A$34:$A$45,0),1)</f>
        <v>Spring</v>
      </c>
      <c r="C71" t="s">
        <v>46</v>
      </c>
      <c r="D71" s="6" t="s">
        <v>120</v>
      </c>
      <c r="E71" t="s">
        <v>15</v>
      </c>
      <c r="F71" s="26">
        <f>SUMIFS(INDEX(Load,,MATCH('Summarized Source Data'!$C71,Hour,0)),Month,'Summarized Source Data'!$A71,Sector,'Summarized Source Data'!F$2,Subsector,'Summarized Source Data'!F$3,TimeOfWeek,$E71)*INDEX('Calibration Multipliers'!B$4:B$7,MATCH($B71,'Calibration Multipliers'!$A$4:$A$7,0),1)</f>
        <v>15926911.570289375</v>
      </c>
      <c r="G71" s="26">
        <f>SUMIFS(INDEX(Load,,MATCH('Summarized Source Data'!$C71,Hour,0)),Month,'Summarized Source Data'!$A71,Sector,'Summarized Source Data'!G$2,Subsector,'Summarized Source Data'!G$3,TimeOfWeek,$E71)*INDEX('Calibration Multipliers'!C$4:C$7,MATCH($B71,'Calibration Multipliers'!$A$4:$A$7,0),1)</f>
        <v>28324.919204416597</v>
      </c>
      <c r="H71" s="26">
        <f>SUMIFS(INDEX(Load,,MATCH('Summarized Source Data'!$C71,Hour,0)),Month,'Summarized Source Data'!$A71,Sector,'Summarized Source Data'!H$2,Subsector,'Summarized Source Data'!H$3,TimeOfWeek,$E71)*INDEX('Calibration Multipliers'!D$4:D$7,MATCH($B71,'Calibration Multipliers'!$A$4:$A$7,0),1)</f>
        <v>0</v>
      </c>
      <c r="I71" s="26">
        <f>SUMIFS(INDEX(Load,,MATCH('Summarized Source Data'!$C71,Hour,0)),Month,'Summarized Source Data'!$A71,Sector,'Summarized Source Data'!I$2,Subsector,'Summarized Source Data'!I$3,TimeOfWeek,$E71)*INDEX('Calibration Multipliers'!E$4:E$7,MATCH($B71,'Calibration Multipliers'!$A$4:$A$7,0),1)</f>
        <v>59543747.83140865</v>
      </c>
      <c r="J71" s="47">
        <f t="shared" si="6"/>
        <v>158720303.47747073</v>
      </c>
      <c r="K71" s="48">
        <f>(SUMIFS(INDEX(Load,,MATCH('Summarized Source Data'!$C71,Hour,0)),Month,'Summarized Source Data'!$A71,Sector,'Summarized Source Data'!K$2,Subsector,"Total",TimeOfWeek,$E71)-SUM(F71:I71))*INDEX('Calibration Multipliers'!G$4:G$7,MATCH($B71,'Calibration Multipliers'!$A$4:$A$7,0),1)</f>
        <v>158720303.47747073</v>
      </c>
      <c r="L71" s="26">
        <f>SUMIFS(INDEX(Load,,MATCH('Summarized Source Data'!$C71,Hour,0)),Month,'Summarized Source Data'!$A71,Sector,'Summarized Source Data'!L$2,Subsector,'Summarized Source Data'!L$3,TimeOfWeek,$E71)*INDEX('Calibration Multipliers'!H$4:H$7,MATCH($B71,'Calibration Multipliers'!$A$4:$A$7,0),1)</f>
        <v>39140645.427639253</v>
      </c>
      <c r="M71" s="26">
        <f>SUMIFS(INDEX(Load,,MATCH('Summarized Source Data'!$C71,Hour,0)),Month,'Summarized Source Data'!$A71,Sector,'Summarized Source Data'!M$2,Subsector,'Summarized Source Data'!M$3,TimeOfWeek,$E71)*INDEX('Calibration Multipliers'!I$4:I$7,MATCH($B71,'Calibration Multipliers'!$A$4:$A$7,0),1)</f>
        <v>145249.26962258937</v>
      </c>
      <c r="N71" s="26">
        <f>SUMIFS(INDEX(Load,,MATCH('Summarized Source Data'!$C71,Hour,0)),Month,'Summarized Source Data'!$A71,Sector,'Summarized Source Data'!N$2,Subsector,'Summarized Source Data'!N$3,TimeOfWeek,$E71)*INDEX('Calibration Multipliers'!J$4:J$7,MATCH($B71,'Calibration Multipliers'!$A$4:$A$7,0),1)</f>
        <v>0</v>
      </c>
      <c r="O71" s="28">
        <f t="shared" si="7"/>
        <v>383349797.95224714</v>
      </c>
      <c r="P71" s="48">
        <f>(SUMIFS(INDEX(Load,,MATCH('Summarized Source Data'!$C71,Hour,0)),Month,'Summarized Source Data'!$A71,Sector,'Summarized Source Data'!P$2,Subsector,"Total",TimeOfWeek,$E71)-SUM(L71:N71)*INDEX('Calibration Multipliers'!L$4:L$7,MATCH($B71,'Calibration Multipliers'!$A$4:$A$7,0),1))</f>
        <v>383349797.95224714</v>
      </c>
      <c r="Q71" s="28">
        <f t="shared" si="8"/>
        <v>383349797.95224714</v>
      </c>
      <c r="R71" s="31">
        <f>SUMIFS(INDEX(Load,,MATCH('Summarized Source Data'!$C71,Hour,0)),Month,'Summarized Source Data'!$A71,Sector,'Summarized Source Data'!R$2,TimeOfWeek,$E71)*INDEX('Calibration Multipliers'!N$4:N$7,MATCH($B71,'Calibration Multipliers'!$A$4:$A$7,0),1)</f>
        <v>13428572.500440063</v>
      </c>
      <c r="S71" s="31">
        <f>SUMIFS(INDEX(Load,,MATCH('Summarized Source Data'!$C71,Hour,0)),Month,'Summarized Source Data'!$A71,Sector,'Summarized Source Data'!S$2,TimeOfWeek,$E71)*INDEX('Calibration Multipliers'!O$4:O$7,MATCH($B71,'Calibration Multipliers'!$A$4:$A$7,0),1)</f>
        <v>13428572.500440063</v>
      </c>
      <c r="T71" s="31">
        <f>SUMIFS(INDEX(Load,,MATCH('Summarized Source Data'!$C71,Hour,0)),Month,'Summarized Source Data'!$A71,Sector,'Summarized Source Data'!T$2,TimeOfWeek,$E71)*INDEX('Calibration Multipliers'!P$4:P$7,MATCH($B71,'Calibration Multipliers'!$A$4:$A$7,0),1)</f>
        <v>13428572.500440063</v>
      </c>
      <c r="U71" s="31">
        <f>SUMIFS(INDEX(Load,,MATCH('Summarized Source Data'!$C71,Hour,0)),Month,'Summarized Source Data'!$A71,Sector,'Summarized Source Data'!U$2,TimeOfWeek,$E71)*INDEX('Calibration Multipliers'!Q$4:Q$7,MATCH($B71,'Calibration Multipliers'!$A$4:$A$7,0),1)</f>
        <v>13428572.500440063</v>
      </c>
      <c r="V71" s="31">
        <f>SUMIFS(INDEX(Load,,MATCH('Summarized Source Data'!$C71,Hour,0)),Month,'Summarized Source Data'!$A71,Sector,'Summarized Source Data'!V$2,TimeOfWeek,$E71)*INDEX('Calibration Multipliers'!R$4:R$7,MATCH($B71,'Calibration Multipliers'!$A$4:$A$7,0),1)</f>
        <v>13428572.500440063</v>
      </c>
      <c r="W71" s="31">
        <f>SUMIFS(INDEX(Load,,MATCH('Summarized Source Data'!$C71,Hour,0)),Month,'Summarized Source Data'!$A71,Sector,'Summarized Source Data'!W$2,TimeOfWeek,$E71)*INDEX('Calibration Multipliers'!S$4:S$7,MATCH($B71,'Calibration Multipliers'!$A$4:$A$7,0),1)</f>
        <v>13428572.500440063</v>
      </c>
      <c r="X71" s="26">
        <f>SUMIFS(INDEX(Load,,MATCH('Summarized Source Data'!$C71,Hour,0)),Month,'Summarized Source Data'!$A71,Sector,'Summarized Source Data'!X$2,Subsector,'Summarized Source Data'!X$3,TimeOfWeek,$E71)*INDEX('Calibration Multipliers'!T$4:T$7,MATCH($B71,'Calibration Multipliers'!$A$4:$A$7,0),1)</f>
        <v>713067609.51949167</v>
      </c>
      <c r="Y71" s="28">
        <f t="shared" si="9"/>
        <v>713067609.51949167</v>
      </c>
      <c r="Z71" s="28">
        <f t="shared" si="9"/>
        <v>713067609.51949167</v>
      </c>
    </row>
    <row r="72" spans="1:26" outlineLevel="2">
      <c r="A72">
        <f t="shared" si="5"/>
        <v>3</v>
      </c>
      <c r="B72" t="str">
        <f>INDEX('Category Mapping'!$G$34:$G$45,MATCH(A72,'Category Mapping'!$A$34:$A$45,0),1)</f>
        <v>Spring</v>
      </c>
      <c r="C72" t="s">
        <v>47</v>
      </c>
      <c r="D72" s="6" t="s">
        <v>121</v>
      </c>
      <c r="E72" t="s">
        <v>15</v>
      </c>
      <c r="F72" s="26">
        <f>SUMIFS(INDEX(Load,,MATCH('Summarized Source Data'!$C72,Hour,0)),Month,'Summarized Source Data'!$A72,Sector,'Summarized Source Data'!F$2,Subsector,'Summarized Source Data'!F$3,TimeOfWeek,$E72)*INDEX('Calibration Multipliers'!B$4:B$7,MATCH($B72,'Calibration Multipliers'!$A$4:$A$7,0),1)</f>
        <v>16967886.182726592</v>
      </c>
      <c r="G72" s="26">
        <f>SUMIFS(INDEX(Load,,MATCH('Summarized Source Data'!$C72,Hour,0)),Month,'Summarized Source Data'!$A72,Sector,'Summarized Source Data'!G$2,Subsector,'Summarized Source Data'!G$3,TimeOfWeek,$E72)*INDEX('Calibration Multipliers'!C$4:C$7,MATCH($B72,'Calibration Multipliers'!$A$4:$A$7,0),1)</f>
        <v>30658.784285500831</v>
      </c>
      <c r="H72" s="26">
        <f>SUMIFS(INDEX(Load,,MATCH('Summarized Source Data'!$C72,Hour,0)),Month,'Summarized Source Data'!$A72,Sector,'Summarized Source Data'!H$2,Subsector,'Summarized Source Data'!H$3,TimeOfWeek,$E72)*INDEX('Calibration Multipliers'!D$4:D$7,MATCH($B72,'Calibration Multipliers'!$A$4:$A$7,0),1)</f>
        <v>0</v>
      </c>
      <c r="I72" s="26">
        <f>SUMIFS(INDEX(Load,,MATCH('Summarized Source Data'!$C72,Hour,0)),Month,'Summarized Source Data'!$A72,Sector,'Summarized Source Data'!I$2,Subsector,'Summarized Source Data'!I$3,TimeOfWeek,$E72)*INDEX('Calibration Multipliers'!E$4:E$7,MATCH($B72,'Calibration Multipliers'!$A$4:$A$7,0),1)</f>
        <v>60480624.982602142</v>
      </c>
      <c r="J72" s="47">
        <f t="shared" si="6"/>
        <v>154658168.62388453</v>
      </c>
      <c r="K72" s="48">
        <f>(SUMIFS(INDEX(Load,,MATCH('Summarized Source Data'!$C72,Hour,0)),Month,'Summarized Source Data'!$A72,Sector,'Summarized Source Data'!K$2,Subsector,"Total",TimeOfWeek,$E72)-SUM(F72:I72))*INDEX('Calibration Multipliers'!G$4:G$7,MATCH($B72,'Calibration Multipliers'!$A$4:$A$7,0),1)</f>
        <v>154658168.62388453</v>
      </c>
      <c r="L72" s="26">
        <f>SUMIFS(INDEX(Load,,MATCH('Summarized Source Data'!$C72,Hour,0)),Month,'Summarized Source Data'!$A72,Sector,'Summarized Source Data'!L$2,Subsector,'Summarized Source Data'!L$3,TimeOfWeek,$E72)*INDEX('Calibration Multipliers'!H$4:H$7,MATCH($B72,'Calibration Multipliers'!$A$4:$A$7,0),1)</f>
        <v>45906980.408481143</v>
      </c>
      <c r="M72" s="26">
        <f>SUMIFS(INDEX(Load,,MATCH('Summarized Source Data'!$C72,Hour,0)),Month,'Summarized Source Data'!$A72,Sector,'Summarized Source Data'!M$2,Subsector,'Summarized Source Data'!M$3,TimeOfWeek,$E72)*INDEX('Calibration Multipliers'!I$4:I$7,MATCH($B72,'Calibration Multipliers'!$A$4:$A$7,0),1)</f>
        <v>137024.52920972294</v>
      </c>
      <c r="N72" s="26">
        <f>SUMIFS(INDEX(Load,,MATCH('Summarized Source Data'!$C72,Hour,0)),Month,'Summarized Source Data'!$A72,Sector,'Summarized Source Data'!N$2,Subsector,'Summarized Source Data'!N$3,TimeOfWeek,$E72)*INDEX('Calibration Multipliers'!J$4:J$7,MATCH($B72,'Calibration Multipliers'!$A$4:$A$7,0),1)</f>
        <v>0</v>
      </c>
      <c r="O72" s="28">
        <f t="shared" si="7"/>
        <v>318297109.41533411</v>
      </c>
      <c r="P72" s="48">
        <f>(SUMIFS(INDEX(Load,,MATCH('Summarized Source Data'!$C72,Hour,0)),Month,'Summarized Source Data'!$A72,Sector,'Summarized Source Data'!P$2,Subsector,"Total",TimeOfWeek,$E72)-SUM(L72:N72)*INDEX('Calibration Multipliers'!L$4:L$7,MATCH($B72,'Calibration Multipliers'!$A$4:$A$7,0),1))</f>
        <v>318297109.41533411</v>
      </c>
      <c r="Q72" s="28">
        <f t="shared" si="8"/>
        <v>318297109.41533411</v>
      </c>
      <c r="R72" s="31">
        <f>SUMIFS(INDEX(Load,,MATCH('Summarized Source Data'!$C72,Hour,0)),Month,'Summarized Source Data'!$A72,Sector,'Summarized Source Data'!R$2,TimeOfWeek,$E72)*INDEX('Calibration Multipliers'!N$4:N$7,MATCH($B72,'Calibration Multipliers'!$A$4:$A$7,0),1)</f>
        <v>12387597.888002848</v>
      </c>
      <c r="S72" s="31">
        <f>SUMIFS(INDEX(Load,,MATCH('Summarized Source Data'!$C72,Hour,0)),Month,'Summarized Source Data'!$A72,Sector,'Summarized Source Data'!S$2,TimeOfWeek,$E72)*INDEX('Calibration Multipliers'!O$4:O$7,MATCH($B72,'Calibration Multipliers'!$A$4:$A$7,0),1)</f>
        <v>12387597.888002848</v>
      </c>
      <c r="T72" s="31">
        <f>SUMIFS(INDEX(Load,,MATCH('Summarized Source Data'!$C72,Hour,0)),Month,'Summarized Source Data'!$A72,Sector,'Summarized Source Data'!T$2,TimeOfWeek,$E72)*INDEX('Calibration Multipliers'!P$4:P$7,MATCH($B72,'Calibration Multipliers'!$A$4:$A$7,0),1)</f>
        <v>12387597.888002848</v>
      </c>
      <c r="U72" s="31">
        <f>SUMIFS(INDEX(Load,,MATCH('Summarized Source Data'!$C72,Hour,0)),Month,'Summarized Source Data'!$A72,Sector,'Summarized Source Data'!U$2,TimeOfWeek,$E72)*INDEX('Calibration Multipliers'!Q$4:Q$7,MATCH($B72,'Calibration Multipliers'!$A$4:$A$7,0),1)</f>
        <v>12387597.888002848</v>
      </c>
      <c r="V72" s="31">
        <f>SUMIFS(INDEX(Load,,MATCH('Summarized Source Data'!$C72,Hour,0)),Month,'Summarized Source Data'!$A72,Sector,'Summarized Source Data'!V$2,TimeOfWeek,$E72)*INDEX('Calibration Multipliers'!R$4:R$7,MATCH($B72,'Calibration Multipliers'!$A$4:$A$7,0),1)</f>
        <v>12387597.888002848</v>
      </c>
      <c r="W72" s="31">
        <f>SUMIFS(INDEX(Load,,MATCH('Summarized Source Data'!$C72,Hour,0)),Month,'Summarized Source Data'!$A72,Sector,'Summarized Source Data'!W$2,TimeOfWeek,$E72)*INDEX('Calibration Multipliers'!S$4:S$7,MATCH($B72,'Calibration Multipliers'!$A$4:$A$7,0),1)</f>
        <v>12387597.888002848</v>
      </c>
      <c r="X72" s="26">
        <f>SUMIFS(INDEX(Load,,MATCH('Summarized Source Data'!$C72,Hour,0)),Month,'Summarized Source Data'!$A72,Sector,'Summarized Source Data'!X$2,Subsector,'Summarized Source Data'!X$3,TimeOfWeek,$E72)*INDEX('Calibration Multipliers'!T$4:T$7,MATCH($B72,'Calibration Multipliers'!$A$4:$A$7,0),1)</f>
        <v>707862736.45730555</v>
      </c>
      <c r="Y72" s="28">
        <f t="shared" si="9"/>
        <v>707862736.45730555</v>
      </c>
      <c r="Z72" s="28">
        <f t="shared" si="9"/>
        <v>707862736.45730555</v>
      </c>
    </row>
    <row r="73" spans="1:26" outlineLevel="2">
      <c r="A73">
        <f t="shared" si="5"/>
        <v>3</v>
      </c>
      <c r="B73" t="str">
        <f>INDEX('Category Mapping'!$G$34:$G$45,MATCH(A73,'Category Mapping'!$A$34:$A$45,0),1)</f>
        <v>Spring</v>
      </c>
      <c r="C73" t="s">
        <v>48</v>
      </c>
      <c r="D73" s="6" t="s">
        <v>122</v>
      </c>
      <c r="E73" t="s">
        <v>15</v>
      </c>
      <c r="F73" s="26">
        <f>SUMIFS(INDEX(Load,,MATCH('Summarized Source Data'!$C73,Hour,0)),Month,'Summarized Source Data'!$A73,Sector,'Summarized Source Data'!F$2,Subsector,'Summarized Source Data'!F$3,TimeOfWeek,$E73)*INDEX('Calibration Multipliers'!B$4:B$7,MATCH($B73,'Calibration Multipliers'!$A$4:$A$7,0),1)</f>
        <v>15926911.570289375</v>
      </c>
      <c r="G73" s="26">
        <f>SUMIFS(INDEX(Load,,MATCH('Summarized Source Data'!$C73,Hour,0)),Month,'Summarized Source Data'!$A73,Sector,'Summarized Source Data'!G$2,Subsector,'Summarized Source Data'!G$3,TimeOfWeek,$E73)*INDEX('Calibration Multipliers'!C$4:C$7,MATCH($B73,'Calibration Multipliers'!$A$4:$A$7,0),1)</f>
        <v>32603.324861533547</v>
      </c>
      <c r="H73" s="26">
        <f>SUMIFS(INDEX(Load,,MATCH('Summarized Source Data'!$C73,Hour,0)),Month,'Summarized Source Data'!$A73,Sector,'Summarized Source Data'!H$2,Subsector,'Summarized Source Data'!H$3,TimeOfWeek,$E73)*INDEX('Calibration Multipliers'!D$4:D$7,MATCH($B73,'Calibration Multipliers'!$A$4:$A$7,0),1)</f>
        <v>0</v>
      </c>
      <c r="I73" s="26">
        <f>SUMIFS(INDEX(Load,,MATCH('Summarized Source Data'!$C73,Hour,0)),Month,'Summarized Source Data'!$A73,Sector,'Summarized Source Data'!I$2,Subsector,'Summarized Source Data'!I$3,TimeOfWeek,$E73)*INDEX('Calibration Multipliers'!E$4:E$7,MATCH($B73,'Calibration Multipliers'!$A$4:$A$7,0),1)</f>
        <v>49550391.552011393</v>
      </c>
      <c r="J73" s="47">
        <f t="shared" si="6"/>
        <v>153094762.16465268</v>
      </c>
      <c r="K73" s="48">
        <f>(SUMIFS(INDEX(Load,,MATCH('Summarized Source Data'!$C73,Hour,0)),Month,'Summarized Source Data'!$A73,Sector,'Summarized Source Data'!K$2,Subsector,"Total",TimeOfWeek,$E73)-SUM(F73:I73))*INDEX('Calibration Multipliers'!G$4:G$7,MATCH($B73,'Calibration Multipliers'!$A$4:$A$7,0),1)</f>
        <v>153094762.16465268</v>
      </c>
      <c r="L73" s="26">
        <f>SUMIFS(INDEX(Load,,MATCH('Summarized Source Data'!$C73,Hour,0)),Month,'Summarized Source Data'!$A73,Sector,'Summarized Source Data'!L$2,Subsector,'Summarized Source Data'!L$3,TimeOfWeek,$E73)*INDEX('Calibration Multipliers'!H$4:H$7,MATCH($B73,'Calibration Multipliers'!$A$4:$A$7,0),1)</f>
        <v>40389814.96256391</v>
      </c>
      <c r="M73" s="26">
        <f>SUMIFS(INDEX(Load,,MATCH('Summarized Source Data'!$C73,Hour,0)),Month,'Summarized Source Data'!$A73,Sector,'Summarized Source Data'!M$2,Subsector,'Summarized Source Data'!M$3,TimeOfWeek,$E73)*INDEX('Calibration Multipliers'!I$4:I$7,MATCH($B73,'Calibration Multipliers'!$A$4:$A$7,0),1)</f>
        <v>128635.31480809143</v>
      </c>
      <c r="N73" s="26">
        <f>SUMIFS(INDEX(Load,,MATCH('Summarized Source Data'!$C73,Hour,0)),Month,'Summarized Source Data'!$A73,Sector,'Summarized Source Data'!N$2,Subsector,'Summarized Source Data'!N$3,TimeOfWeek,$E73)*INDEX('Calibration Multipliers'!J$4:J$7,MATCH($B73,'Calibration Multipliers'!$A$4:$A$7,0),1)</f>
        <v>0</v>
      </c>
      <c r="O73" s="28">
        <f t="shared" si="7"/>
        <v>258241263.49210846</v>
      </c>
      <c r="P73" s="48">
        <f>(SUMIFS(INDEX(Load,,MATCH('Summarized Source Data'!$C73,Hour,0)),Month,'Summarized Source Data'!$A73,Sector,'Summarized Source Data'!P$2,Subsector,"Total",TimeOfWeek,$E73)-SUM(L73:N73)*INDEX('Calibration Multipliers'!L$4:L$7,MATCH($B73,'Calibration Multipliers'!$A$4:$A$7,0),1))</f>
        <v>258241263.49210846</v>
      </c>
      <c r="Q73" s="28">
        <f t="shared" si="8"/>
        <v>258241263.49210846</v>
      </c>
      <c r="R73" s="31">
        <f>SUMIFS(INDEX(Load,,MATCH('Summarized Source Data'!$C73,Hour,0)),Month,'Summarized Source Data'!$A73,Sector,'Summarized Source Data'!R$2,TimeOfWeek,$E73)*INDEX('Calibration Multipliers'!N$4:N$7,MATCH($B73,'Calibration Multipliers'!$A$4:$A$7,0),1)</f>
        <v>11554818.198053077</v>
      </c>
      <c r="S73" s="31">
        <f>SUMIFS(INDEX(Load,,MATCH('Summarized Source Data'!$C73,Hour,0)),Month,'Summarized Source Data'!$A73,Sector,'Summarized Source Data'!S$2,TimeOfWeek,$E73)*INDEX('Calibration Multipliers'!O$4:O$7,MATCH($B73,'Calibration Multipliers'!$A$4:$A$7,0),1)</f>
        <v>11554818.198053077</v>
      </c>
      <c r="T73" s="31">
        <f>SUMIFS(INDEX(Load,,MATCH('Summarized Source Data'!$C73,Hour,0)),Month,'Summarized Source Data'!$A73,Sector,'Summarized Source Data'!T$2,TimeOfWeek,$E73)*INDEX('Calibration Multipliers'!P$4:P$7,MATCH($B73,'Calibration Multipliers'!$A$4:$A$7,0),1)</f>
        <v>11554818.198053077</v>
      </c>
      <c r="U73" s="31">
        <f>SUMIFS(INDEX(Load,,MATCH('Summarized Source Data'!$C73,Hour,0)),Month,'Summarized Source Data'!$A73,Sector,'Summarized Source Data'!U$2,TimeOfWeek,$E73)*INDEX('Calibration Multipliers'!Q$4:Q$7,MATCH($B73,'Calibration Multipliers'!$A$4:$A$7,0),1)</f>
        <v>11554818.198053077</v>
      </c>
      <c r="V73" s="31">
        <f>SUMIFS(INDEX(Load,,MATCH('Summarized Source Data'!$C73,Hour,0)),Month,'Summarized Source Data'!$A73,Sector,'Summarized Source Data'!V$2,TimeOfWeek,$E73)*INDEX('Calibration Multipliers'!R$4:R$7,MATCH($B73,'Calibration Multipliers'!$A$4:$A$7,0),1)</f>
        <v>11554818.198053077</v>
      </c>
      <c r="W73" s="31">
        <f>SUMIFS(INDEX(Load,,MATCH('Summarized Source Data'!$C73,Hour,0)),Month,'Summarized Source Data'!$A73,Sector,'Summarized Source Data'!W$2,TimeOfWeek,$E73)*INDEX('Calibration Multipliers'!S$4:S$7,MATCH($B73,'Calibration Multipliers'!$A$4:$A$7,0),1)</f>
        <v>11554818.198053077</v>
      </c>
      <c r="X73" s="26">
        <f>SUMIFS(INDEX(Load,,MATCH('Summarized Source Data'!$C73,Hour,0)),Month,'Summarized Source Data'!$A73,Sector,'Summarized Source Data'!X$2,Subsector,'Summarized Source Data'!X$3,TimeOfWeek,$E73)*INDEX('Calibration Multipliers'!T$4:T$7,MATCH($B73,'Calibration Multipliers'!$A$4:$A$7,0),1)</f>
        <v>701616888.7826823</v>
      </c>
      <c r="Y73" s="28">
        <f t="shared" si="9"/>
        <v>701616888.7826823</v>
      </c>
      <c r="Z73" s="28">
        <f t="shared" si="9"/>
        <v>701616888.7826823</v>
      </c>
    </row>
    <row r="74" spans="1:26" outlineLevel="2">
      <c r="A74">
        <f t="shared" si="5"/>
        <v>3</v>
      </c>
      <c r="B74" t="str">
        <f>INDEX('Category Mapping'!$G$34:$G$45,MATCH(A74,'Category Mapping'!$A$34:$A$45,0),1)</f>
        <v>Spring</v>
      </c>
      <c r="C74" t="s">
        <v>49</v>
      </c>
      <c r="D74" s="6" t="s">
        <v>123</v>
      </c>
      <c r="E74" t="s">
        <v>15</v>
      </c>
      <c r="F74" s="26">
        <f>SUMIFS(INDEX(Load,,MATCH('Summarized Source Data'!$C74,Hour,0)),Month,'Summarized Source Data'!$A74,Sector,'Summarized Source Data'!F$2,Subsector,'Summarized Source Data'!F$3,TimeOfWeek,$E74)*INDEX('Calibration Multipliers'!B$4:B$7,MATCH($B74,'Calibration Multipliers'!$A$4:$A$7,0),1)</f>
        <v>13428572.500440063</v>
      </c>
      <c r="G74" s="26">
        <f>SUMIFS(INDEX(Load,,MATCH('Summarized Source Data'!$C74,Hour,0)),Month,'Summarized Source Data'!$A74,Sector,'Summarized Source Data'!G$2,Subsector,'Summarized Source Data'!G$3,TimeOfWeek,$E74)*INDEX('Calibration Multipliers'!C$4:C$7,MATCH($B74,'Calibration Multipliers'!$A$4:$A$7,0),1)</f>
        <v>33987.821096075044</v>
      </c>
      <c r="H74" s="26">
        <f>SUMIFS(INDEX(Load,,MATCH('Summarized Source Data'!$C74,Hour,0)),Month,'Summarized Source Data'!$A74,Sector,'Summarized Source Data'!H$2,Subsector,'Summarized Source Data'!H$3,TimeOfWeek,$E74)*INDEX('Calibration Multipliers'!D$4:D$7,MATCH($B74,'Calibration Multipliers'!$A$4:$A$7,0),1)</f>
        <v>0</v>
      </c>
      <c r="I74" s="26">
        <f>SUMIFS(INDEX(Load,,MATCH('Summarized Source Data'!$C74,Hour,0)),Month,'Summarized Source Data'!$A74,Sector,'Summarized Source Data'!I$2,Subsector,'Summarized Source Data'!I$3,TimeOfWeek,$E74)*INDEX('Calibration Multipliers'!E$4:E$7,MATCH($B74,'Calibration Multipliers'!$A$4:$A$7,0),1)</f>
        <v>29459581.531973161</v>
      </c>
      <c r="J74" s="47">
        <f t="shared" si="6"/>
        <v>120510872.2991333</v>
      </c>
      <c r="K74" s="48">
        <f>(SUMIFS(INDEX(Load,,MATCH('Summarized Source Data'!$C74,Hour,0)),Month,'Summarized Source Data'!$A74,Sector,'Summarized Source Data'!K$2,Subsector,"Total",TimeOfWeek,$E74)-SUM(F74:I74))*INDEX('Calibration Multipliers'!G$4:G$7,MATCH($B74,'Calibration Multipliers'!$A$4:$A$7,0),1)</f>
        <v>120510872.2991333</v>
      </c>
      <c r="L74" s="26">
        <f>SUMIFS(INDEX(Load,,MATCH('Summarized Source Data'!$C74,Hour,0)),Month,'Summarized Source Data'!$A74,Sector,'Summarized Source Data'!L$2,Subsector,'Summarized Source Data'!L$3,TimeOfWeek,$E74)*INDEX('Calibration Multipliers'!H$4:H$7,MATCH($B74,'Calibration Multipliers'!$A$4:$A$7,0),1)</f>
        <v>35601331.745352723</v>
      </c>
      <c r="M74" s="26">
        <f>SUMIFS(INDEX(Load,,MATCH('Summarized Source Data'!$C74,Hour,0)),Month,'Summarized Source Data'!$A74,Sector,'Summarized Source Data'!M$2,Subsector,'Summarized Source Data'!M$3,TimeOfWeek,$E74)*INDEX('Calibration Multipliers'!I$4:I$7,MATCH($B74,'Calibration Multipliers'!$A$4:$A$7,0),1)</f>
        <v>118547.22983896238</v>
      </c>
      <c r="N74" s="26">
        <f>SUMIFS(INDEX(Load,,MATCH('Summarized Source Data'!$C74,Hour,0)),Month,'Summarized Source Data'!$A74,Sector,'Summarized Source Data'!N$2,Subsector,'Summarized Source Data'!N$3,TimeOfWeek,$E74)*INDEX('Calibration Multipliers'!J$4:J$7,MATCH($B74,'Calibration Multipliers'!$A$4:$A$7,0),1)</f>
        <v>0</v>
      </c>
      <c r="O74" s="28">
        <f t="shared" si="7"/>
        <v>217236951.84705135</v>
      </c>
      <c r="P74" s="48">
        <f>(SUMIFS(INDEX(Load,,MATCH('Summarized Source Data'!$C74,Hour,0)),Month,'Summarized Source Data'!$A74,Sector,'Summarized Source Data'!P$2,Subsector,"Total",TimeOfWeek,$E74)-SUM(L74:N74)*INDEX('Calibration Multipliers'!L$4:L$7,MATCH($B74,'Calibration Multipliers'!$A$4:$A$7,0),1))</f>
        <v>217236951.84705135</v>
      </c>
      <c r="Q74" s="28">
        <f t="shared" si="8"/>
        <v>217236951.84705135</v>
      </c>
      <c r="R74" s="31">
        <f>SUMIFS(INDEX(Load,,MATCH('Summarized Source Data'!$C74,Hour,0)),Month,'Summarized Source Data'!$A74,Sector,'Summarized Source Data'!R$2,TimeOfWeek,$E74)*INDEX('Calibration Multipliers'!N$4:N$7,MATCH($B74,'Calibration Multipliers'!$A$4:$A$7,0),1)</f>
        <v>10930233.430590749</v>
      </c>
      <c r="S74" s="31">
        <f>SUMIFS(INDEX(Load,,MATCH('Summarized Source Data'!$C74,Hour,0)),Month,'Summarized Source Data'!$A74,Sector,'Summarized Source Data'!S$2,TimeOfWeek,$E74)*INDEX('Calibration Multipliers'!O$4:O$7,MATCH($B74,'Calibration Multipliers'!$A$4:$A$7,0),1)</f>
        <v>10930233.430590749</v>
      </c>
      <c r="T74" s="31">
        <f>SUMIFS(INDEX(Load,,MATCH('Summarized Source Data'!$C74,Hour,0)),Month,'Summarized Source Data'!$A74,Sector,'Summarized Source Data'!T$2,TimeOfWeek,$E74)*INDEX('Calibration Multipliers'!P$4:P$7,MATCH($B74,'Calibration Multipliers'!$A$4:$A$7,0),1)</f>
        <v>10930233.430590749</v>
      </c>
      <c r="U74" s="31">
        <f>SUMIFS(INDEX(Load,,MATCH('Summarized Source Data'!$C74,Hour,0)),Month,'Summarized Source Data'!$A74,Sector,'Summarized Source Data'!U$2,TimeOfWeek,$E74)*INDEX('Calibration Multipliers'!Q$4:Q$7,MATCH($B74,'Calibration Multipliers'!$A$4:$A$7,0),1)</f>
        <v>10930233.430590749</v>
      </c>
      <c r="V74" s="31">
        <f>SUMIFS(INDEX(Load,,MATCH('Summarized Source Data'!$C74,Hour,0)),Month,'Summarized Source Data'!$A74,Sector,'Summarized Source Data'!V$2,TimeOfWeek,$E74)*INDEX('Calibration Multipliers'!R$4:R$7,MATCH($B74,'Calibration Multipliers'!$A$4:$A$7,0),1)</f>
        <v>10930233.430590749</v>
      </c>
      <c r="W74" s="31">
        <f>SUMIFS(INDEX(Load,,MATCH('Summarized Source Data'!$C74,Hour,0)),Month,'Summarized Source Data'!$A74,Sector,'Summarized Source Data'!W$2,TimeOfWeek,$E74)*INDEX('Calibration Multipliers'!S$4:S$7,MATCH($B74,'Calibration Multipliers'!$A$4:$A$7,0),1)</f>
        <v>10930233.430590749</v>
      </c>
      <c r="X74" s="26">
        <f>SUMIFS(INDEX(Load,,MATCH('Summarized Source Data'!$C74,Hour,0)),Month,'Summarized Source Data'!$A74,Sector,'Summarized Source Data'!X$2,Subsector,'Summarized Source Data'!X$3,TimeOfWeek,$E74)*INDEX('Calibration Multipliers'!T$4:T$7,MATCH($B74,'Calibration Multipliers'!$A$4:$A$7,0),1)</f>
        <v>695371041.10805905</v>
      </c>
      <c r="Y74" s="28">
        <f t="shared" si="9"/>
        <v>695371041.10805905</v>
      </c>
      <c r="Z74" s="28">
        <f t="shared" si="9"/>
        <v>695371041.10805905</v>
      </c>
    </row>
    <row r="75" spans="1:26" outlineLevel="2">
      <c r="A75">
        <f t="shared" si="5"/>
        <v>3</v>
      </c>
      <c r="B75" t="str">
        <f>INDEX('Category Mapping'!$G$34:$G$45,MATCH(A75,'Category Mapping'!$A$34:$A$45,0),1)</f>
        <v>Spring</v>
      </c>
      <c r="C75" t="s">
        <v>50</v>
      </c>
      <c r="D75" s="6" t="s">
        <v>124</v>
      </c>
      <c r="E75" t="s">
        <v>15</v>
      </c>
      <c r="F75" s="26">
        <f>SUMIFS(INDEX(Load,,MATCH('Summarized Source Data'!$C75,Hour,0)),Month,'Summarized Source Data'!$A75,Sector,'Summarized Source Data'!F$2,Subsector,'Summarized Source Data'!F$3,TimeOfWeek,$E75)*INDEX('Calibration Multipliers'!B$4:B$7,MATCH($B75,'Calibration Multipliers'!$A$4:$A$7,0),1)</f>
        <v>13012182.655465176</v>
      </c>
      <c r="G75" s="26">
        <f>SUMIFS(INDEX(Load,,MATCH('Summarized Source Data'!$C75,Hour,0)),Month,'Summarized Source Data'!$A75,Sector,'Summarized Source Data'!G$2,Subsector,'Summarized Source Data'!G$3,TimeOfWeek,$E75)*INDEX('Calibration Multipliers'!C$4:C$7,MATCH($B75,'Calibration Multipliers'!$A$4:$A$7,0),1)</f>
        <v>34922.616298043657</v>
      </c>
      <c r="H75" s="26">
        <f>SUMIFS(INDEX(Load,,MATCH('Summarized Source Data'!$C75,Hour,0)),Month,'Summarized Source Data'!$A75,Sector,'Summarized Source Data'!H$2,Subsector,'Summarized Source Data'!H$3,TimeOfWeek,$E75)*INDEX('Calibration Multipliers'!D$4:D$7,MATCH($B75,'Calibration Multipliers'!$A$4:$A$7,0),1)</f>
        <v>0</v>
      </c>
      <c r="I75" s="26">
        <f>SUMIFS(INDEX(Load,,MATCH('Summarized Source Data'!$C75,Hour,0)),Month,'Summarized Source Data'!$A75,Sector,'Summarized Source Data'!I$2,Subsector,'Summarized Source Data'!I$3,TimeOfWeek,$E75)*INDEX('Calibration Multipliers'!E$4:E$7,MATCH($B75,'Calibration Multipliers'!$A$4:$A$7,0),1)</f>
        <v>15510521.72531449</v>
      </c>
      <c r="J75" s="47">
        <f t="shared" si="6"/>
        <v>95318351.882950783</v>
      </c>
      <c r="K75" s="48">
        <f>(SUMIFS(INDEX(Load,,MATCH('Summarized Source Data'!$C75,Hour,0)),Month,'Summarized Source Data'!$A75,Sector,'Summarized Source Data'!K$2,Subsector,"Total",TimeOfWeek,$E75)-SUM(F75:I75))*INDEX('Calibration Multipliers'!G$4:G$7,MATCH($B75,'Calibration Multipliers'!$A$4:$A$7,0),1)</f>
        <v>95318351.882950783</v>
      </c>
      <c r="L75" s="26">
        <f>SUMIFS(INDEX(Load,,MATCH('Summarized Source Data'!$C75,Hour,0)),Month,'Summarized Source Data'!$A75,Sector,'Summarized Source Data'!L$2,Subsector,'Summarized Source Data'!L$3,TimeOfWeek,$E75)*INDEX('Calibration Multipliers'!H$4:H$7,MATCH($B75,'Calibration Multipliers'!$A$4:$A$7,0),1)</f>
        <v>29771873.915704325</v>
      </c>
      <c r="M75" s="26">
        <f>SUMIFS(INDEX(Load,,MATCH('Summarized Source Data'!$C75,Hour,0)),Month,'Summarized Source Data'!$A75,Sector,'Summarized Source Data'!M$2,Subsector,'Summarized Source Data'!M$3,TimeOfWeek,$E75)*INDEX('Calibration Multipliers'!I$4:I$7,MATCH($B75,'Calibration Multipliers'!$A$4:$A$7,0),1)</f>
        <v>104766.80791951854</v>
      </c>
      <c r="N75" s="26">
        <f>SUMIFS(INDEX(Load,,MATCH('Summarized Source Data'!$C75,Hour,0)),Month,'Summarized Source Data'!$A75,Sector,'Summarized Source Data'!N$2,Subsector,'Summarized Source Data'!N$3,TimeOfWeek,$E75)*INDEX('Calibration Multipliers'!J$4:J$7,MATCH($B75,'Calibration Multipliers'!$A$4:$A$7,0),1)</f>
        <v>0</v>
      </c>
      <c r="O75" s="28">
        <f t="shared" si="7"/>
        <v>189769002.50062832</v>
      </c>
      <c r="P75" s="48">
        <f>(SUMIFS(INDEX(Load,,MATCH('Summarized Source Data'!$C75,Hour,0)),Month,'Summarized Source Data'!$A75,Sector,'Summarized Source Data'!P$2,Subsector,"Total",TimeOfWeek,$E75)-SUM(L75:N75)*INDEX('Calibration Multipliers'!L$4:L$7,MATCH($B75,'Calibration Multipliers'!$A$4:$A$7,0),1))</f>
        <v>189769002.50062832</v>
      </c>
      <c r="Q75" s="28">
        <f t="shared" si="8"/>
        <v>189769002.50062832</v>
      </c>
      <c r="R75" s="31">
        <f>SUMIFS(INDEX(Load,,MATCH('Summarized Source Data'!$C75,Hour,0)),Month,'Summarized Source Data'!$A75,Sector,'Summarized Source Data'!R$2,TimeOfWeek,$E75)*INDEX('Calibration Multipliers'!N$4:N$7,MATCH($B75,'Calibration Multipliers'!$A$4:$A$7,0),1)</f>
        <v>7355458.9481315464</v>
      </c>
      <c r="S75" s="31">
        <f>SUMIFS(INDEX(Load,,MATCH('Summarized Source Data'!$C75,Hour,0)),Month,'Summarized Source Data'!$A75,Sector,'Summarized Source Data'!S$2,TimeOfWeek,$E75)*INDEX('Calibration Multipliers'!O$4:O$7,MATCH($B75,'Calibration Multipliers'!$A$4:$A$7,0),1)</f>
        <v>7355458.9481315464</v>
      </c>
      <c r="T75" s="31">
        <f>SUMIFS(INDEX(Load,,MATCH('Summarized Source Data'!$C75,Hour,0)),Month,'Summarized Source Data'!$A75,Sector,'Summarized Source Data'!T$2,TimeOfWeek,$E75)*INDEX('Calibration Multipliers'!P$4:P$7,MATCH($B75,'Calibration Multipliers'!$A$4:$A$7,0),1)</f>
        <v>7355458.9481315464</v>
      </c>
      <c r="U75" s="31">
        <f>SUMIFS(INDEX(Load,,MATCH('Summarized Source Data'!$C75,Hour,0)),Month,'Summarized Source Data'!$A75,Sector,'Summarized Source Data'!U$2,TimeOfWeek,$E75)*INDEX('Calibration Multipliers'!Q$4:Q$7,MATCH($B75,'Calibration Multipliers'!$A$4:$A$7,0),1)</f>
        <v>7355458.9481315464</v>
      </c>
      <c r="V75" s="31">
        <f>SUMIFS(INDEX(Load,,MATCH('Summarized Source Data'!$C75,Hour,0)),Month,'Summarized Source Data'!$A75,Sector,'Summarized Source Data'!V$2,TimeOfWeek,$E75)*INDEX('Calibration Multipliers'!R$4:R$7,MATCH($B75,'Calibration Multipliers'!$A$4:$A$7,0),1)</f>
        <v>7355458.9481315464</v>
      </c>
      <c r="W75" s="31">
        <f>SUMIFS(INDEX(Load,,MATCH('Summarized Source Data'!$C75,Hour,0)),Month,'Summarized Source Data'!$A75,Sector,'Summarized Source Data'!W$2,TimeOfWeek,$E75)*INDEX('Calibration Multipliers'!S$4:S$7,MATCH($B75,'Calibration Multipliers'!$A$4:$A$7,0),1)</f>
        <v>7355458.9481315464</v>
      </c>
      <c r="X75" s="26">
        <f>SUMIFS(INDEX(Load,,MATCH('Summarized Source Data'!$C75,Hour,0)),Month,'Summarized Source Data'!$A75,Sector,'Summarized Source Data'!X$2,Subsector,'Summarized Source Data'!X$3,TimeOfWeek,$E75)*INDEX('Calibration Multipliers'!T$4:T$7,MATCH($B75,'Calibration Multipliers'!$A$4:$A$7,0),1)</f>
        <v>692248117.27074742</v>
      </c>
      <c r="Y75" s="28">
        <f t="shared" si="9"/>
        <v>692248117.27074742</v>
      </c>
      <c r="Z75" s="28">
        <f t="shared" si="9"/>
        <v>692248117.27074742</v>
      </c>
    </row>
    <row r="76" spans="1:26" outlineLevel="2">
      <c r="A76">
        <f t="shared" si="5"/>
        <v>4</v>
      </c>
      <c r="B76" t="str">
        <f>INDEX('Category Mapping'!$G$34:$G$45,MATCH(A76,'Category Mapping'!$A$34:$A$45,0),1)</f>
        <v>Spring</v>
      </c>
      <c r="C76" t="s">
        <v>27</v>
      </c>
      <c r="D76" s="6" t="s">
        <v>101</v>
      </c>
      <c r="E76" t="s">
        <v>15</v>
      </c>
      <c r="F76" s="26">
        <f>SUMIFS(INDEX(Load,,MATCH('Summarized Source Data'!$C76,Hour,0)),Month,'Summarized Source Data'!$A76,Sector,'Summarized Source Data'!F$2,Subsector,'Summarized Source Data'!F$3,TimeOfWeek,$E76)*INDEX('Calibration Multipliers'!B$4:B$7,MATCH($B76,'Calibration Multipliers'!$A$4:$A$7,0),1)</f>
        <v>5278530.3289940562</v>
      </c>
      <c r="G76" s="26">
        <f>SUMIFS(INDEX(Load,,MATCH('Summarized Source Data'!$C76,Hour,0)),Month,'Summarized Source Data'!$A76,Sector,'Summarized Source Data'!G$2,Subsector,'Summarized Source Data'!G$3,TimeOfWeek,$E76)*INDEX('Calibration Multipliers'!C$4:C$7,MATCH($B76,'Calibration Multipliers'!$A$4:$A$7,0),1)</f>
        <v>36826.775162767495</v>
      </c>
      <c r="H76" s="26">
        <f>SUMIFS(INDEX(Load,,MATCH('Summarized Source Data'!$C76,Hour,0)),Month,'Summarized Source Data'!$A76,Sector,'Summarized Source Data'!H$2,Subsector,'Summarized Source Data'!H$3,TimeOfWeek,$E76)*INDEX('Calibration Multipliers'!D$4:D$7,MATCH($B76,'Calibration Multipliers'!$A$4:$A$7,0),1)</f>
        <v>0</v>
      </c>
      <c r="I76" s="26">
        <f>SUMIFS(INDEX(Load,,MATCH('Summarized Source Data'!$C76,Hour,0)),Month,'Summarized Source Data'!$A76,Sector,'Summarized Source Data'!I$2,Subsector,'Summarized Source Data'!I$3,TimeOfWeek,$E76)*INDEX('Calibration Multipliers'!E$4:E$7,MATCH($B76,'Calibration Multipliers'!$A$4:$A$7,0),1)</f>
        <v>10096708.978798987</v>
      </c>
      <c r="J76" s="47">
        <f t="shared" si="6"/>
        <v>70895378.937739387</v>
      </c>
      <c r="K76" s="48">
        <f>(SUMIFS(INDEX(Load,,MATCH('Summarized Source Data'!$C76,Hour,0)),Month,'Summarized Source Data'!$A76,Sector,'Summarized Source Data'!K$2,Subsector,"Total",TimeOfWeek,$E76)-SUM(F76:I76))*INDEX('Calibration Multipliers'!G$4:G$7,MATCH($B76,'Calibration Multipliers'!$A$4:$A$7,0),1)</f>
        <v>70895378.937739387</v>
      </c>
      <c r="L76" s="26">
        <f>SUMIFS(INDEX(Load,,MATCH('Summarized Source Data'!$C76,Hour,0)),Month,'Summarized Source Data'!$A76,Sector,'Summarized Source Data'!L$2,Subsector,'Summarized Source Data'!L$3,TimeOfWeek,$E76)*INDEX('Calibration Multipliers'!H$4:H$7,MATCH($B76,'Calibration Multipliers'!$A$4:$A$7,0),1)</f>
        <v>19028413.075428862</v>
      </c>
      <c r="M76" s="26">
        <f>SUMIFS(INDEX(Load,,MATCH('Summarized Source Data'!$C76,Hour,0)),Month,'Summarized Source Data'!$A76,Sector,'Summarized Source Data'!M$2,Subsector,'Summarized Source Data'!M$3,TimeOfWeek,$E76)*INDEX('Calibration Multipliers'!I$4:I$7,MATCH($B76,'Calibration Multipliers'!$A$4:$A$7,0),1)</f>
        <v>412792.29654937488</v>
      </c>
      <c r="N76" s="26">
        <f>SUMIFS(INDEX(Load,,MATCH('Summarized Source Data'!$C76,Hour,0)),Month,'Summarized Source Data'!$A76,Sector,'Summarized Source Data'!N$2,Subsector,'Summarized Source Data'!N$3,TimeOfWeek,$E76)*INDEX('Calibration Multipliers'!J$4:J$7,MATCH($B76,'Calibration Multipliers'!$A$4:$A$7,0),1)</f>
        <v>0</v>
      </c>
      <c r="O76" s="28">
        <f t="shared" si="7"/>
        <v>147542827.73892808</v>
      </c>
      <c r="P76" s="48">
        <f>(SUMIFS(INDEX(Load,,MATCH('Summarized Source Data'!$C76,Hour,0)),Month,'Summarized Source Data'!$A76,Sector,'Summarized Source Data'!P$2,Subsector,"Total",TimeOfWeek,$E76)-SUM(L76:N76)*INDEX('Calibration Multipliers'!L$4:L$7,MATCH($B76,'Calibration Multipliers'!$A$4:$A$7,0),1))</f>
        <v>147542827.73892808</v>
      </c>
      <c r="Q76" s="28">
        <f t="shared" si="8"/>
        <v>147542827.73892808</v>
      </c>
      <c r="R76" s="31">
        <f>SUMIFS(INDEX(Load,,MATCH('Summarized Source Data'!$C76,Hour,0)),Month,'Summarized Source Data'!$A76,Sector,'Summarized Source Data'!R$2,TimeOfWeek,$E76)*INDEX('Calibration Multipliers'!N$4:N$7,MATCH($B76,'Calibration Multipliers'!$A$4:$A$7,0),1)</f>
        <v>4507039.8250866234</v>
      </c>
      <c r="S76" s="31">
        <f>SUMIFS(INDEX(Load,,MATCH('Summarized Source Data'!$C76,Hour,0)),Month,'Summarized Source Data'!$A76,Sector,'Summarized Source Data'!S$2,TimeOfWeek,$E76)*INDEX('Calibration Multipliers'!O$4:O$7,MATCH($B76,'Calibration Multipliers'!$A$4:$A$7,0),1)</f>
        <v>4507039.8250866234</v>
      </c>
      <c r="T76" s="31">
        <f>SUMIFS(INDEX(Load,,MATCH('Summarized Source Data'!$C76,Hour,0)),Month,'Summarized Source Data'!$A76,Sector,'Summarized Source Data'!T$2,TimeOfWeek,$E76)*INDEX('Calibration Multipliers'!P$4:P$7,MATCH($B76,'Calibration Multipliers'!$A$4:$A$7,0),1)</f>
        <v>4507039.8250866234</v>
      </c>
      <c r="U76" s="31">
        <f>SUMIFS(INDEX(Load,,MATCH('Summarized Source Data'!$C76,Hour,0)),Month,'Summarized Source Data'!$A76,Sector,'Summarized Source Data'!U$2,TimeOfWeek,$E76)*INDEX('Calibration Multipliers'!Q$4:Q$7,MATCH($B76,'Calibration Multipliers'!$A$4:$A$7,0),1)</f>
        <v>4507039.8250866234</v>
      </c>
      <c r="V76" s="31">
        <f>SUMIFS(INDEX(Load,,MATCH('Summarized Source Data'!$C76,Hour,0)),Month,'Summarized Source Data'!$A76,Sector,'Summarized Source Data'!V$2,TimeOfWeek,$E76)*INDEX('Calibration Multipliers'!R$4:R$7,MATCH($B76,'Calibration Multipliers'!$A$4:$A$7,0),1)</f>
        <v>4507039.8250866234</v>
      </c>
      <c r="W76" s="31">
        <f>SUMIFS(INDEX(Load,,MATCH('Summarized Source Data'!$C76,Hour,0)),Month,'Summarized Source Data'!$A76,Sector,'Summarized Source Data'!W$2,TimeOfWeek,$E76)*INDEX('Calibration Multipliers'!S$4:S$7,MATCH($B76,'Calibration Multipliers'!$A$4:$A$7,0),1)</f>
        <v>4507039.8250866234</v>
      </c>
      <c r="X76" s="26">
        <f>SUMIFS(INDEX(Load,,MATCH('Summarized Source Data'!$C76,Hour,0)),Month,'Summarized Source Data'!$A76,Sector,'Summarized Source Data'!X$2,Subsector,'Summarized Source Data'!X$3,TimeOfWeek,$E76)*INDEX('Calibration Multipliers'!T$4:T$7,MATCH($B76,'Calibration Multipliers'!$A$4:$A$7,0),1)</f>
        <v>619394262.35324562</v>
      </c>
      <c r="Y76" s="28">
        <f t="shared" si="9"/>
        <v>619394262.35324562</v>
      </c>
      <c r="Z76" s="28">
        <f t="shared" si="9"/>
        <v>619394262.35324562</v>
      </c>
    </row>
    <row r="77" spans="1:26" outlineLevel="2">
      <c r="A77">
        <f t="shared" si="5"/>
        <v>4</v>
      </c>
      <c r="B77" t="str">
        <f>INDEX('Category Mapping'!$G$34:$G$45,MATCH(A77,'Category Mapping'!$A$34:$A$45,0),1)</f>
        <v>Spring</v>
      </c>
      <c r="C77" t="s">
        <v>28</v>
      </c>
      <c r="D77" s="6" t="s">
        <v>102</v>
      </c>
      <c r="E77" t="s">
        <v>15</v>
      </c>
      <c r="F77" s="26">
        <f>SUMIFS(INDEX(Load,,MATCH('Summarized Source Data'!$C77,Hour,0)),Month,'Summarized Source Data'!$A77,Sector,'Summarized Source Data'!F$2,Subsector,'Summarized Source Data'!F$3,TimeOfWeek,$E77)*INDEX('Calibration Multipliers'!B$4:B$7,MATCH($B77,'Calibration Multipliers'!$A$4:$A$7,0),1)</f>
        <v>5466030.0980799608</v>
      </c>
      <c r="G77" s="26">
        <f>SUMIFS(INDEX(Load,,MATCH('Summarized Source Data'!$C77,Hour,0)),Month,'Summarized Source Data'!$A77,Sector,'Summarized Source Data'!G$2,Subsector,'Summarized Source Data'!G$3,TimeOfWeek,$E77)*INDEX('Calibration Multipliers'!C$4:C$7,MATCH($B77,'Calibration Multipliers'!$A$4:$A$7,0),1)</f>
        <v>37033.563529352519</v>
      </c>
      <c r="H77" s="26">
        <f>SUMIFS(INDEX(Load,,MATCH('Summarized Source Data'!$C77,Hour,0)),Month,'Summarized Source Data'!$A77,Sector,'Summarized Source Data'!H$2,Subsector,'Summarized Source Data'!H$3,TimeOfWeek,$E77)*INDEX('Calibration Multipliers'!D$4:D$7,MATCH($B77,'Calibration Multipliers'!$A$4:$A$7,0),1)</f>
        <v>0</v>
      </c>
      <c r="I77" s="26">
        <f>SUMIFS(INDEX(Load,,MATCH('Summarized Source Data'!$C77,Hour,0)),Month,'Summarized Source Data'!$A77,Sector,'Summarized Source Data'!I$2,Subsector,'Summarized Source Data'!I$3,TimeOfWeek,$E77)*INDEX('Calibration Multipliers'!E$4:E$7,MATCH($B77,'Calibration Multipliers'!$A$4:$A$7,0),1)</f>
        <v>9310144.2825536877</v>
      </c>
      <c r="J77" s="47">
        <f t="shared" si="6"/>
        <v>51397902.859114975</v>
      </c>
      <c r="K77" s="48">
        <f>(SUMIFS(INDEX(Load,,MATCH('Summarized Source Data'!$C77,Hour,0)),Month,'Summarized Source Data'!$A77,Sector,'Summarized Source Data'!K$2,Subsector,"Total",TimeOfWeek,$E77)-SUM(F77:I77))*INDEX('Calibration Multipliers'!G$4:G$7,MATCH($B77,'Calibration Multipliers'!$A$4:$A$7,0),1)</f>
        <v>51397902.859114975</v>
      </c>
      <c r="L77" s="26">
        <f>SUMIFS(INDEX(Load,,MATCH('Summarized Source Data'!$C77,Hour,0)),Month,'Summarized Source Data'!$A77,Sector,'Summarized Source Data'!L$2,Subsector,'Summarized Source Data'!L$3,TimeOfWeek,$E77)*INDEX('Calibration Multipliers'!H$4:H$7,MATCH($B77,'Calibration Multipliers'!$A$4:$A$7,0),1)</f>
        <v>16989654.531632911</v>
      </c>
      <c r="M77" s="26">
        <f>SUMIFS(INDEX(Load,,MATCH('Summarized Source Data'!$C77,Hour,0)),Month,'Summarized Source Data'!$A77,Sector,'Summarized Source Data'!M$2,Subsector,'Summarized Source Data'!M$3,TimeOfWeek,$E77)*INDEX('Calibration Multipliers'!I$4:I$7,MATCH($B77,'Calibration Multipliers'!$A$4:$A$7,0),1)</f>
        <v>389237.83950671903</v>
      </c>
      <c r="N77" s="26">
        <f>SUMIFS(INDEX(Load,,MATCH('Summarized Source Data'!$C77,Hour,0)),Month,'Summarized Source Data'!$A77,Sector,'Summarized Source Data'!N$2,Subsector,'Summarized Source Data'!N$3,TimeOfWeek,$E77)*INDEX('Calibration Multipliers'!J$4:J$7,MATCH($B77,'Calibration Multipliers'!$A$4:$A$7,0),1)</f>
        <v>0</v>
      </c>
      <c r="O77" s="28">
        <f t="shared" si="7"/>
        <v>144750953.73072875</v>
      </c>
      <c r="P77" s="48">
        <f>(SUMIFS(INDEX(Load,,MATCH('Summarized Source Data'!$C77,Hour,0)),Month,'Summarized Source Data'!$A77,Sector,'Summarized Source Data'!P$2,Subsector,"Total",TimeOfWeek,$E77)-SUM(L77:N77)*INDEX('Calibration Multipliers'!L$4:L$7,MATCH($B77,'Calibration Multipliers'!$A$4:$A$7,0),1))</f>
        <v>144750953.73072875</v>
      </c>
      <c r="Q77" s="28">
        <f t="shared" si="8"/>
        <v>144750953.73072875</v>
      </c>
      <c r="R77" s="31">
        <f>SUMIFS(INDEX(Load,,MATCH('Summarized Source Data'!$C77,Hour,0)),Month,'Summarized Source Data'!$A77,Sector,'Summarized Source Data'!R$2,TimeOfWeek,$E77)*INDEX('Calibration Multipliers'!N$4:N$7,MATCH($B77,'Calibration Multipliers'!$A$4:$A$7,0),1)</f>
        <v>4441197.6324960329</v>
      </c>
      <c r="S77" s="31">
        <f>SUMIFS(INDEX(Load,,MATCH('Summarized Source Data'!$C77,Hour,0)),Month,'Summarized Source Data'!$A77,Sector,'Summarized Source Data'!S$2,TimeOfWeek,$E77)*INDEX('Calibration Multipliers'!O$4:O$7,MATCH($B77,'Calibration Multipliers'!$A$4:$A$7,0),1)</f>
        <v>4441197.6324960329</v>
      </c>
      <c r="T77" s="31">
        <f>SUMIFS(INDEX(Load,,MATCH('Summarized Source Data'!$C77,Hour,0)),Month,'Summarized Source Data'!$A77,Sector,'Summarized Source Data'!T$2,TimeOfWeek,$E77)*INDEX('Calibration Multipliers'!P$4:P$7,MATCH($B77,'Calibration Multipliers'!$A$4:$A$7,0),1)</f>
        <v>4441197.6324960329</v>
      </c>
      <c r="U77" s="31">
        <f>SUMIFS(INDEX(Load,,MATCH('Summarized Source Data'!$C77,Hour,0)),Month,'Summarized Source Data'!$A77,Sector,'Summarized Source Data'!U$2,TimeOfWeek,$E77)*INDEX('Calibration Multipliers'!Q$4:Q$7,MATCH($B77,'Calibration Multipliers'!$A$4:$A$7,0),1)</f>
        <v>4441197.6324960329</v>
      </c>
      <c r="V77" s="31">
        <f>SUMIFS(INDEX(Load,,MATCH('Summarized Source Data'!$C77,Hour,0)),Month,'Summarized Source Data'!$A77,Sector,'Summarized Source Data'!V$2,TimeOfWeek,$E77)*INDEX('Calibration Multipliers'!R$4:R$7,MATCH($B77,'Calibration Multipliers'!$A$4:$A$7,0),1)</f>
        <v>4441197.6324960329</v>
      </c>
      <c r="W77" s="31">
        <f>SUMIFS(INDEX(Load,,MATCH('Summarized Source Data'!$C77,Hour,0)),Month,'Summarized Source Data'!$A77,Sector,'Summarized Source Data'!W$2,TimeOfWeek,$E77)*INDEX('Calibration Multipliers'!S$4:S$7,MATCH($B77,'Calibration Multipliers'!$A$4:$A$7,0),1)</f>
        <v>4441197.6324960329</v>
      </c>
      <c r="X77" s="26">
        <f>SUMIFS(INDEX(Load,,MATCH('Summarized Source Data'!$C77,Hour,0)),Month,'Summarized Source Data'!$A77,Sector,'Summarized Source Data'!X$2,Subsector,'Summarized Source Data'!X$3,TimeOfWeek,$E77)*INDEX('Calibration Multipliers'!T$4:T$7,MATCH($B77,'Calibration Multipliers'!$A$4:$A$7,0),1)</f>
        <v>618423424.95143795</v>
      </c>
      <c r="Y77" s="28">
        <f t="shared" si="9"/>
        <v>618423424.95143795</v>
      </c>
      <c r="Z77" s="28">
        <f t="shared" si="9"/>
        <v>618423424.95143795</v>
      </c>
    </row>
    <row r="78" spans="1:26" outlineLevel="2">
      <c r="A78">
        <f t="shared" si="5"/>
        <v>4</v>
      </c>
      <c r="B78" t="str">
        <f>INDEX('Category Mapping'!$G$34:$G$45,MATCH(A78,'Category Mapping'!$A$34:$A$45,0),1)</f>
        <v>Spring</v>
      </c>
      <c r="C78" t="s">
        <v>29</v>
      </c>
      <c r="D78" s="6" t="s">
        <v>103</v>
      </c>
      <c r="E78" t="s">
        <v>15</v>
      </c>
      <c r="F78" s="26">
        <f>SUMIFS(INDEX(Load,,MATCH('Summarized Source Data'!$C78,Hour,0)),Month,'Summarized Source Data'!$A78,Sector,'Summarized Source Data'!F$2,Subsector,'Summarized Source Data'!F$3,TimeOfWeek,$E78)*INDEX('Calibration Multipliers'!B$4:B$7,MATCH($B78,'Calibration Multipliers'!$A$4:$A$7,0),1)</f>
        <v>5529888.8698586589</v>
      </c>
      <c r="G78" s="26">
        <f>SUMIFS(INDEX(Load,,MATCH('Summarized Source Data'!$C78,Hour,0)),Month,'Summarized Source Data'!$A78,Sector,'Summarized Source Data'!G$2,Subsector,'Summarized Source Data'!G$3,TimeOfWeek,$E78)*INDEX('Calibration Multipliers'!C$4:C$7,MATCH($B78,'Calibration Multipliers'!$A$4:$A$7,0),1)</f>
        <v>37175.305790016428</v>
      </c>
      <c r="H78" s="26">
        <f>SUMIFS(INDEX(Load,,MATCH('Summarized Source Data'!$C78,Hour,0)),Month,'Summarized Source Data'!$A78,Sector,'Summarized Source Data'!H$2,Subsector,'Summarized Source Data'!H$3,TimeOfWeek,$E78)*INDEX('Calibration Multipliers'!D$4:D$7,MATCH($B78,'Calibration Multipliers'!$A$4:$A$7,0),1)</f>
        <v>0</v>
      </c>
      <c r="I78" s="26">
        <f>SUMIFS(INDEX(Load,,MATCH('Summarized Source Data'!$C78,Hour,0)),Month,'Summarized Source Data'!$A78,Sector,'Summarized Source Data'!I$2,Subsector,'Summarized Source Data'!I$3,TimeOfWeek,$E78)*INDEX('Calibration Multipliers'!E$4:E$7,MATCH($B78,'Calibration Multipliers'!$A$4:$A$7,0),1)</f>
        <v>9218784.5996939857</v>
      </c>
      <c r="J78" s="47">
        <f t="shared" si="6"/>
        <v>41134385.568774804</v>
      </c>
      <c r="K78" s="48">
        <f>(SUMIFS(INDEX(Load,,MATCH('Summarized Source Data'!$C78,Hour,0)),Month,'Summarized Source Data'!$A78,Sector,'Summarized Source Data'!K$2,Subsector,"Total",TimeOfWeek,$E78)-SUM(F78:I78))*INDEX('Calibration Multipliers'!G$4:G$7,MATCH($B78,'Calibration Multipliers'!$A$4:$A$7,0),1)</f>
        <v>41134385.568774804</v>
      </c>
      <c r="L78" s="26">
        <f>SUMIFS(INDEX(Load,,MATCH('Summarized Source Data'!$C78,Hour,0)),Month,'Summarized Source Data'!$A78,Sector,'Summarized Source Data'!L$2,Subsector,'Summarized Source Data'!L$3,TimeOfWeek,$E78)*INDEX('Calibration Multipliers'!H$4:H$7,MATCH($B78,'Calibration Multipliers'!$A$4:$A$7,0),1)</f>
        <v>17183822.011994429</v>
      </c>
      <c r="M78" s="26">
        <f>SUMIFS(INDEX(Load,,MATCH('Summarized Source Data'!$C78,Hour,0)),Month,'Summarized Source Data'!$A78,Sector,'Summarized Source Data'!M$2,Subsector,'Summarized Source Data'!M$3,TimeOfWeek,$E78)*INDEX('Calibration Multipliers'!I$4:I$7,MATCH($B78,'Calibration Multipliers'!$A$4:$A$7,0),1)</f>
        <v>379409.08165081893</v>
      </c>
      <c r="N78" s="26">
        <f>SUMIFS(INDEX(Load,,MATCH('Summarized Source Data'!$C78,Hour,0)),Month,'Summarized Source Data'!$A78,Sector,'Summarized Source Data'!N$2,Subsector,'Summarized Source Data'!N$3,TimeOfWeek,$E78)*INDEX('Calibration Multipliers'!J$4:J$7,MATCH($B78,'Calibration Multipliers'!$A$4:$A$7,0),1)</f>
        <v>0</v>
      </c>
      <c r="O78" s="28">
        <f t="shared" si="7"/>
        <v>144566615.00822312</v>
      </c>
      <c r="P78" s="48">
        <f>(SUMIFS(INDEX(Load,,MATCH('Summarized Source Data'!$C78,Hour,0)),Month,'Summarized Source Data'!$A78,Sector,'Summarized Source Data'!P$2,Subsector,"Total",TimeOfWeek,$E78)-SUM(L78:N78)*INDEX('Calibration Multipliers'!L$4:L$7,MATCH($B78,'Calibration Multipliers'!$A$4:$A$7,0),1))</f>
        <v>144566615.00822312</v>
      </c>
      <c r="Q78" s="28">
        <f t="shared" si="8"/>
        <v>144566615.00822312</v>
      </c>
      <c r="R78" s="31">
        <f>SUMIFS(INDEX(Load,,MATCH('Summarized Source Data'!$C78,Hour,0)),Month,'Summarized Source Data'!$A78,Sector,'Summarized Source Data'!R$2,TimeOfWeek,$E78)*INDEX('Calibration Multipliers'!N$4:N$7,MATCH($B78,'Calibration Multipliers'!$A$4:$A$7,0),1)</f>
        <v>4424287.5866313484</v>
      </c>
      <c r="S78" s="31">
        <f>SUMIFS(INDEX(Load,,MATCH('Summarized Source Data'!$C78,Hour,0)),Month,'Summarized Source Data'!$A78,Sector,'Summarized Source Data'!S$2,TimeOfWeek,$E78)*INDEX('Calibration Multipliers'!O$4:O$7,MATCH($B78,'Calibration Multipliers'!$A$4:$A$7,0),1)</f>
        <v>4424287.5866313484</v>
      </c>
      <c r="T78" s="31">
        <f>SUMIFS(INDEX(Load,,MATCH('Summarized Source Data'!$C78,Hour,0)),Month,'Summarized Source Data'!$A78,Sector,'Summarized Source Data'!T$2,TimeOfWeek,$E78)*INDEX('Calibration Multipliers'!P$4:P$7,MATCH($B78,'Calibration Multipliers'!$A$4:$A$7,0),1)</f>
        <v>4424287.5866313484</v>
      </c>
      <c r="U78" s="31">
        <f>SUMIFS(INDEX(Load,,MATCH('Summarized Source Data'!$C78,Hour,0)),Month,'Summarized Source Data'!$A78,Sector,'Summarized Source Data'!U$2,TimeOfWeek,$E78)*INDEX('Calibration Multipliers'!Q$4:Q$7,MATCH($B78,'Calibration Multipliers'!$A$4:$A$7,0),1)</f>
        <v>4424287.5866313484</v>
      </c>
      <c r="V78" s="31">
        <f>SUMIFS(INDEX(Load,,MATCH('Summarized Source Data'!$C78,Hour,0)),Month,'Summarized Source Data'!$A78,Sector,'Summarized Source Data'!V$2,TimeOfWeek,$E78)*INDEX('Calibration Multipliers'!R$4:R$7,MATCH($B78,'Calibration Multipliers'!$A$4:$A$7,0),1)</f>
        <v>4424287.5866313484</v>
      </c>
      <c r="W78" s="31">
        <f>SUMIFS(INDEX(Load,,MATCH('Summarized Source Data'!$C78,Hour,0)),Month,'Summarized Source Data'!$A78,Sector,'Summarized Source Data'!W$2,TimeOfWeek,$E78)*INDEX('Calibration Multipliers'!S$4:S$7,MATCH($B78,'Calibration Multipliers'!$A$4:$A$7,0),1)</f>
        <v>4424287.5866313484</v>
      </c>
      <c r="X78" s="26">
        <f>SUMIFS(INDEX(Load,,MATCH('Summarized Source Data'!$C78,Hour,0)),Month,'Summarized Source Data'!$A78,Sector,'Summarized Source Data'!X$2,Subsector,'Summarized Source Data'!X$3,TimeOfWeek,$E78)*INDEX('Calibration Multipliers'!T$4:T$7,MATCH($B78,'Calibration Multipliers'!$A$4:$A$7,0),1)</f>
        <v>618423424.95143795</v>
      </c>
      <c r="Y78" s="28">
        <f t="shared" si="9"/>
        <v>618423424.95143795</v>
      </c>
      <c r="Z78" s="28">
        <f t="shared" si="9"/>
        <v>618423424.95143795</v>
      </c>
    </row>
    <row r="79" spans="1:26" outlineLevel="2">
      <c r="A79">
        <f t="shared" si="5"/>
        <v>4</v>
      </c>
      <c r="B79" t="str">
        <f>INDEX('Category Mapping'!$G$34:$G$45,MATCH(A79,'Category Mapping'!$A$34:$A$45,0),1)</f>
        <v>Spring</v>
      </c>
      <c r="C79" t="s">
        <v>30</v>
      </c>
      <c r="D79" s="6" t="s">
        <v>104</v>
      </c>
      <c r="E79" t="s">
        <v>15</v>
      </c>
      <c r="F79" s="26">
        <f>SUMIFS(INDEX(Load,,MATCH('Summarized Source Data'!$C79,Hour,0)),Month,'Summarized Source Data'!$A79,Sector,'Summarized Source Data'!F$2,Subsector,'Summarized Source Data'!F$3,TimeOfWeek,$E79)*INDEX('Calibration Multipliers'!B$4:B$7,MATCH($B79,'Calibration Multipliers'!$A$4:$A$7,0),1)</f>
        <v>5466030.0980799608</v>
      </c>
      <c r="G79" s="26">
        <f>SUMIFS(INDEX(Load,,MATCH('Summarized Source Data'!$C79,Hour,0)),Month,'Summarized Source Data'!$A79,Sector,'Summarized Source Data'!G$2,Subsector,'Summarized Source Data'!G$3,TimeOfWeek,$E79)*INDEX('Calibration Multipliers'!C$4:C$7,MATCH($B79,'Calibration Multipliers'!$A$4:$A$7,0),1)</f>
        <v>37196.664212856194</v>
      </c>
      <c r="H79" s="26">
        <f>SUMIFS(INDEX(Load,,MATCH('Summarized Source Data'!$C79,Hour,0)),Month,'Summarized Source Data'!$A79,Sector,'Summarized Source Data'!H$2,Subsector,'Summarized Source Data'!H$3,TimeOfWeek,$E79)*INDEX('Calibration Multipliers'!D$4:D$7,MATCH($B79,'Calibration Multipliers'!$A$4:$A$7,0),1)</f>
        <v>0</v>
      </c>
      <c r="I79" s="26">
        <f>SUMIFS(INDEX(Load,,MATCH('Summarized Source Data'!$C79,Hour,0)),Month,'Summarized Source Data'!$A79,Sector,'Summarized Source Data'!I$2,Subsector,'Summarized Source Data'!I$3,TimeOfWeek,$E79)*INDEX('Calibration Multipliers'!E$4:E$7,MATCH($B79,'Calibration Multipliers'!$A$4:$A$7,0),1)</f>
        <v>9424295.3442582246</v>
      </c>
      <c r="J79" s="47">
        <f t="shared" si="6"/>
        <v>35556022.787443891</v>
      </c>
      <c r="K79" s="48">
        <f>(SUMIFS(INDEX(Load,,MATCH('Summarized Source Data'!$C79,Hour,0)),Month,'Summarized Source Data'!$A79,Sector,'Summarized Source Data'!K$2,Subsector,"Total",TimeOfWeek,$E79)-SUM(F79:I79))*INDEX('Calibration Multipliers'!G$4:G$7,MATCH($B79,'Calibration Multipliers'!$A$4:$A$7,0),1)</f>
        <v>35556022.787443891</v>
      </c>
      <c r="L79" s="26">
        <f>SUMIFS(INDEX(Load,,MATCH('Summarized Source Data'!$C79,Hour,0)),Month,'Summarized Source Data'!$A79,Sector,'Summarized Source Data'!L$2,Subsector,'Summarized Source Data'!L$3,TimeOfWeek,$E79)*INDEX('Calibration Multipliers'!H$4:H$7,MATCH($B79,'Calibration Multipliers'!$A$4:$A$7,0),1)</f>
        <v>17475073.232536707</v>
      </c>
      <c r="M79" s="26">
        <f>SUMIFS(INDEX(Load,,MATCH('Summarized Source Data'!$C79,Hour,0)),Month,'Summarized Source Data'!$A79,Sector,'Summarized Source Data'!M$2,Subsector,'Summarized Source Data'!M$3,TimeOfWeek,$E79)*INDEX('Calibration Multipliers'!I$4:I$7,MATCH($B79,'Calibration Multipliers'!$A$4:$A$7,0),1)</f>
        <v>373865.60008649755</v>
      </c>
      <c r="N79" s="26">
        <f>SUMIFS(INDEX(Load,,MATCH('Summarized Source Data'!$C79,Hour,0)),Month,'Summarized Source Data'!$A79,Sector,'Summarized Source Data'!N$2,Subsector,'Summarized Source Data'!N$3,TimeOfWeek,$E79)*INDEX('Calibration Multipliers'!J$4:J$7,MATCH($B79,'Calibration Multipliers'!$A$4:$A$7,0),1)</f>
        <v>0</v>
      </c>
      <c r="O79" s="28">
        <f t="shared" si="7"/>
        <v>151076769.0818983</v>
      </c>
      <c r="P79" s="48">
        <f>(SUMIFS(INDEX(Load,,MATCH('Summarized Source Data'!$C79,Hour,0)),Month,'Summarized Source Data'!$A79,Sector,'Summarized Source Data'!P$2,Subsector,"Total",TimeOfWeek,$E79)-SUM(L79:N79)*INDEX('Calibration Multipliers'!L$4:L$7,MATCH($B79,'Calibration Multipliers'!$A$4:$A$7,0),1))</f>
        <v>151076769.0818983</v>
      </c>
      <c r="Q79" s="28">
        <f t="shared" si="8"/>
        <v>151076769.0818983</v>
      </c>
      <c r="R79" s="31">
        <f>SUMIFS(INDEX(Load,,MATCH('Summarized Source Data'!$C79,Hour,0)),Month,'Summarized Source Data'!$A79,Sector,'Summarized Source Data'!R$2,TimeOfWeek,$E79)*INDEX('Calibration Multipliers'!N$4:N$7,MATCH($B79,'Calibration Multipliers'!$A$4:$A$7,0),1)</f>
        <v>4439855.9352067346</v>
      </c>
      <c r="S79" s="31">
        <f>SUMIFS(INDEX(Load,,MATCH('Summarized Source Data'!$C79,Hour,0)),Month,'Summarized Source Data'!$A79,Sector,'Summarized Source Data'!S$2,TimeOfWeek,$E79)*INDEX('Calibration Multipliers'!O$4:O$7,MATCH($B79,'Calibration Multipliers'!$A$4:$A$7,0),1)</f>
        <v>4439855.9352067346</v>
      </c>
      <c r="T79" s="31">
        <f>SUMIFS(INDEX(Load,,MATCH('Summarized Source Data'!$C79,Hour,0)),Month,'Summarized Source Data'!$A79,Sector,'Summarized Source Data'!T$2,TimeOfWeek,$E79)*INDEX('Calibration Multipliers'!P$4:P$7,MATCH($B79,'Calibration Multipliers'!$A$4:$A$7,0),1)</f>
        <v>4439855.9352067346</v>
      </c>
      <c r="U79" s="31">
        <f>SUMIFS(INDEX(Load,,MATCH('Summarized Source Data'!$C79,Hour,0)),Month,'Summarized Source Data'!$A79,Sector,'Summarized Source Data'!U$2,TimeOfWeek,$E79)*INDEX('Calibration Multipliers'!Q$4:Q$7,MATCH($B79,'Calibration Multipliers'!$A$4:$A$7,0),1)</f>
        <v>4439855.9352067346</v>
      </c>
      <c r="V79" s="31">
        <f>SUMIFS(INDEX(Load,,MATCH('Summarized Source Data'!$C79,Hour,0)),Month,'Summarized Source Data'!$A79,Sector,'Summarized Source Data'!V$2,TimeOfWeek,$E79)*INDEX('Calibration Multipliers'!R$4:R$7,MATCH($B79,'Calibration Multipliers'!$A$4:$A$7,0),1)</f>
        <v>4439855.9352067346</v>
      </c>
      <c r="W79" s="31">
        <f>SUMIFS(INDEX(Load,,MATCH('Summarized Source Data'!$C79,Hour,0)),Month,'Summarized Source Data'!$A79,Sector,'Summarized Source Data'!W$2,TimeOfWeek,$E79)*INDEX('Calibration Multipliers'!S$4:S$7,MATCH($B79,'Calibration Multipliers'!$A$4:$A$7,0),1)</f>
        <v>4439855.9352067346</v>
      </c>
      <c r="X79" s="26">
        <f>SUMIFS(INDEX(Load,,MATCH('Summarized Source Data'!$C79,Hour,0)),Month,'Summarized Source Data'!$A79,Sector,'Summarized Source Data'!X$2,Subsector,'Summarized Source Data'!X$3,TimeOfWeek,$E79)*INDEX('Calibration Multipliers'!T$4:T$7,MATCH($B79,'Calibration Multipliers'!$A$4:$A$7,0),1)</f>
        <v>618423424.95143795</v>
      </c>
      <c r="Y79" s="28">
        <f t="shared" si="9"/>
        <v>618423424.95143795</v>
      </c>
      <c r="Z79" s="28">
        <f t="shared" si="9"/>
        <v>618423424.95143795</v>
      </c>
    </row>
    <row r="80" spans="1:26" outlineLevel="2">
      <c r="A80">
        <f t="shared" si="5"/>
        <v>4</v>
      </c>
      <c r="B80" t="str">
        <f>INDEX('Category Mapping'!$G$34:$G$45,MATCH(A80,'Category Mapping'!$A$34:$A$45,0),1)</f>
        <v>Spring</v>
      </c>
      <c r="C80" t="s">
        <v>31</v>
      </c>
      <c r="D80" s="6" t="s">
        <v>105</v>
      </c>
      <c r="E80" t="s">
        <v>15</v>
      </c>
      <c r="F80" s="26">
        <f>SUMIFS(INDEX(Load,,MATCH('Summarized Source Data'!$C80,Hour,0)),Month,'Summarized Source Data'!$A80,Sector,'Summarized Source Data'!F$2,Subsector,'Summarized Source Data'!F$3,TimeOfWeek,$E80)*INDEX('Calibration Multipliers'!B$4:B$7,MATCH($B80,'Calibration Multipliers'!$A$4:$A$7,0),1)</f>
        <v>5278530.3289940562</v>
      </c>
      <c r="G80" s="26">
        <f>SUMIFS(INDEX(Load,,MATCH('Summarized Source Data'!$C80,Hour,0)),Month,'Summarized Source Data'!$A80,Sector,'Summarized Source Data'!G$2,Subsector,'Summarized Source Data'!G$3,TimeOfWeek,$E80)*INDEX('Calibration Multipliers'!C$4:C$7,MATCH($B80,'Calibration Multipliers'!$A$4:$A$7,0),1)</f>
        <v>36254.951933102828</v>
      </c>
      <c r="H80" s="26">
        <f>SUMIFS(INDEX(Load,,MATCH('Summarized Source Data'!$C80,Hour,0)),Month,'Summarized Source Data'!$A80,Sector,'Summarized Source Data'!H$2,Subsector,'Summarized Source Data'!H$3,TimeOfWeek,$E80)*INDEX('Calibration Multipliers'!D$4:D$7,MATCH($B80,'Calibration Multipliers'!$A$4:$A$7,0),1)</f>
        <v>0</v>
      </c>
      <c r="I80" s="26">
        <f>SUMIFS(INDEX(Load,,MATCH('Summarized Source Data'!$C80,Hour,0)),Month,'Summarized Source Data'!$A80,Sector,'Summarized Source Data'!I$2,Subsector,'Summarized Source Data'!I$3,TimeOfWeek,$E80)*INDEX('Calibration Multipliers'!E$4:E$7,MATCH($B80,'Calibration Multipliers'!$A$4:$A$7,0),1)</f>
        <v>12135467.522594936</v>
      </c>
      <c r="J80" s="47">
        <f t="shared" si="6"/>
        <v>37499144.138787776</v>
      </c>
      <c r="K80" s="48">
        <f>(SUMIFS(INDEX(Load,,MATCH('Summarized Source Data'!$C80,Hour,0)),Month,'Summarized Source Data'!$A80,Sector,'Summarized Source Data'!K$2,Subsector,"Total",TimeOfWeek,$E80)-SUM(F80:I80))*INDEX('Calibration Multipliers'!G$4:G$7,MATCH($B80,'Calibration Multipliers'!$A$4:$A$7,0),1)</f>
        <v>37499144.138787776</v>
      </c>
      <c r="L80" s="26">
        <f>SUMIFS(INDEX(Load,,MATCH('Summarized Source Data'!$C80,Hour,0)),Month,'Summarized Source Data'!$A80,Sector,'Summarized Source Data'!L$2,Subsector,'Summarized Source Data'!L$3,TimeOfWeek,$E80)*INDEX('Calibration Multipliers'!H$4:H$7,MATCH($B80,'Calibration Multipliers'!$A$4:$A$7,0),1)</f>
        <v>17086738.271813672</v>
      </c>
      <c r="M80" s="26">
        <f>SUMIFS(INDEX(Load,,MATCH('Summarized Source Data'!$C80,Hour,0)),Month,'Summarized Source Data'!$A80,Sector,'Summarized Source Data'!M$2,Subsector,'Summarized Source Data'!M$3,TimeOfWeek,$E80)*INDEX('Calibration Multipliers'!I$4:I$7,MATCH($B80,'Calibration Multipliers'!$A$4:$A$7,0),1)</f>
        <v>372671.47008227423</v>
      </c>
      <c r="N80" s="26">
        <f>SUMIFS(INDEX(Load,,MATCH('Summarized Source Data'!$C80,Hour,0)),Month,'Summarized Source Data'!$A80,Sector,'Summarized Source Data'!N$2,Subsector,'Summarized Source Data'!N$3,TimeOfWeek,$E80)*INDEX('Calibration Multipliers'!J$4:J$7,MATCH($B80,'Calibration Multipliers'!$A$4:$A$7,0),1)</f>
        <v>0</v>
      </c>
      <c r="O80" s="28">
        <f t="shared" si="7"/>
        <v>160203834.78889394</v>
      </c>
      <c r="P80" s="48">
        <f>(SUMIFS(INDEX(Load,,MATCH('Summarized Source Data'!$C80,Hour,0)),Month,'Summarized Source Data'!$A80,Sector,'Summarized Source Data'!P$2,Subsector,"Total",TimeOfWeek,$E80)-SUM(L80:N80)*INDEX('Calibration Multipliers'!L$4:L$7,MATCH($B80,'Calibration Multipliers'!$A$4:$A$7,0),1))</f>
        <v>160203834.78889394</v>
      </c>
      <c r="Q80" s="28">
        <f t="shared" si="8"/>
        <v>160203834.78889394</v>
      </c>
      <c r="R80" s="31">
        <f>SUMIFS(INDEX(Load,,MATCH('Summarized Source Data'!$C80,Hour,0)),Month,'Summarized Source Data'!$A80,Sector,'Summarized Source Data'!R$2,TimeOfWeek,$E80)*INDEX('Calibration Multipliers'!N$4:N$7,MATCH($B80,'Calibration Multipliers'!$A$4:$A$7,0),1)</f>
        <v>4422892.493284951</v>
      </c>
      <c r="S80" s="31">
        <f>SUMIFS(INDEX(Load,,MATCH('Summarized Source Data'!$C80,Hour,0)),Month,'Summarized Source Data'!$A80,Sector,'Summarized Source Data'!S$2,TimeOfWeek,$E80)*INDEX('Calibration Multipliers'!O$4:O$7,MATCH($B80,'Calibration Multipliers'!$A$4:$A$7,0),1)</f>
        <v>4422892.493284951</v>
      </c>
      <c r="T80" s="31">
        <f>SUMIFS(INDEX(Load,,MATCH('Summarized Source Data'!$C80,Hour,0)),Month,'Summarized Source Data'!$A80,Sector,'Summarized Source Data'!T$2,TimeOfWeek,$E80)*INDEX('Calibration Multipliers'!P$4:P$7,MATCH($B80,'Calibration Multipliers'!$A$4:$A$7,0),1)</f>
        <v>4422892.493284951</v>
      </c>
      <c r="U80" s="31">
        <f>SUMIFS(INDEX(Load,,MATCH('Summarized Source Data'!$C80,Hour,0)),Month,'Summarized Source Data'!$A80,Sector,'Summarized Source Data'!U$2,TimeOfWeek,$E80)*INDEX('Calibration Multipliers'!Q$4:Q$7,MATCH($B80,'Calibration Multipliers'!$A$4:$A$7,0),1)</f>
        <v>4422892.493284951</v>
      </c>
      <c r="V80" s="31">
        <f>SUMIFS(INDEX(Load,,MATCH('Summarized Source Data'!$C80,Hour,0)),Month,'Summarized Source Data'!$A80,Sector,'Summarized Source Data'!V$2,TimeOfWeek,$E80)*INDEX('Calibration Multipliers'!R$4:R$7,MATCH($B80,'Calibration Multipliers'!$A$4:$A$7,0),1)</f>
        <v>4422892.493284951</v>
      </c>
      <c r="W80" s="31">
        <f>SUMIFS(INDEX(Load,,MATCH('Summarized Source Data'!$C80,Hour,0)),Month,'Summarized Source Data'!$A80,Sector,'Summarized Source Data'!W$2,TimeOfWeek,$E80)*INDEX('Calibration Multipliers'!S$4:S$7,MATCH($B80,'Calibration Multipliers'!$A$4:$A$7,0),1)</f>
        <v>4422892.493284951</v>
      </c>
      <c r="X80" s="26">
        <f>SUMIFS(INDEX(Load,,MATCH('Summarized Source Data'!$C80,Hour,0)),Month,'Summarized Source Data'!$A80,Sector,'Summarized Source Data'!X$2,Subsector,'Summarized Source Data'!X$3,TimeOfWeek,$E80)*INDEX('Calibration Multipliers'!T$4:T$7,MATCH($B80,'Calibration Multipliers'!$A$4:$A$7,0),1)</f>
        <v>620365099.75505316</v>
      </c>
      <c r="Y80" s="28">
        <f t="shared" si="9"/>
        <v>620365099.75505316</v>
      </c>
      <c r="Z80" s="28">
        <f t="shared" si="9"/>
        <v>620365099.75505316</v>
      </c>
    </row>
    <row r="81" spans="1:26" outlineLevel="2">
      <c r="A81">
        <f t="shared" si="5"/>
        <v>4</v>
      </c>
      <c r="B81" t="str">
        <f>INDEX('Category Mapping'!$G$34:$G$45,MATCH(A81,'Category Mapping'!$A$34:$A$45,0),1)</f>
        <v>Spring</v>
      </c>
      <c r="C81" t="s">
        <v>32</v>
      </c>
      <c r="D81" s="6" t="s">
        <v>106</v>
      </c>
      <c r="E81" t="s">
        <v>15</v>
      </c>
      <c r="F81" s="26">
        <f>SUMIFS(INDEX(Load,,MATCH('Summarized Source Data'!$C81,Hour,0)),Month,'Summarized Source Data'!$A81,Sector,'Summarized Source Data'!F$2,Subsector,'Summarized Source Data'!F$3,TimeOfWeek,$E81)*INDEX('Calibration Multipliers'!B$4:B$7,MATCH($B81,'Calibration Multipliers'!$A$4:$A$7,0),1)</f>
        <v>7360395.0242676651</v>
      </c>
      <c r="G81" s="26">
        <f>SUMIFS(INDEX(Load,,MATCH('Summarized Source Data'!$C81,Hour,0)),Month,'Summarized Source Data'!$A81,Sector,'Summarized Source Data'!G$2,Subsector,'Summarized Source Data'!G$3,TimeOfWeek,$E81)*INDEX('Calibration Multipliers'!C$4:C$7,MATCH($B81,'Calibration Multipliers'!$A$4:$A$7,0),1)</f>
        <v>33335.643865867387</v>
      </c>
      <c r="H81" s="26">
        <f>SUMIFS(INDEX(Load,,MATCH('Summarized Source Data'!$C81,Hour,0)),Month,'Summarized Source Data'!$A81,Sector,'Summarized Source Data'!H$2,Subsector,'Summarized Source Data'!H$3,TimeOfWeek,$E81)*INDEX('Calibration Multipliers'!D$4:D$7,MATCH($B81,'Calibration Multipliers'!$A$4:$A$7,0),1)</f>
        <v>0</v>
      </c>
      <c r="I81" s="26">
        <f>SUMIFS(INDEX(Load,,MATCH('Summarized Source Data'!$C81,Hour,0)),Month,'Summarized Source Data'!$A81,Sector,'Summarized Source Data'!I$2,Subsector,'Summarized Source Data'!I$3,TimeOfWeek,$E81)*INDEX('Calibration Multipliers'!E$4:E$7,MATCH($B81,'Calibration Multipliers'!$A$4:$A$7,0),1)</f>
        <v>20873004.138863292</v>
      </c>
      <c r="J81" s="47">
        <f t="shared" si="6"/>
        <v>51730267.101949006</v>
      </c>
      <c r="K81" s="48">
        <f>(SUMIFS(INDEX(Load,,MATCH('Summarized Source Data'!$C81,Hour,0)),Month,'Summarized Source Data'!$A81,Sector,'Summarized Source Data'!K$2,Subsector,"Total",TimeOfWeek,$E81)-SUM(F81:I81))*INDEX('Calibration Multipliers'!G$4:G$7,MATCH($B81,'Calibration Multipliers'!$A$4:$A$7,0),1)</f>
        <v>51730267.101949006</v>
      </c>
      <c r="L81" s="26">
        <f>SUMIFS(INDEX(Load,,MATCH('Summarized Source Data'!$C81,Hour,0)),Month,'Summarized Source Data'!$A81,Sector,'Summarized Source Data'!L$2,Subsector,'Summarized Source Data'!L$3,TimeOfWeek,$E81)*INDEX('Calibration Multipliers'!H$4:H$7,MATCH($B81,'Calibration Multipliers'!$A$4:$A$7,0),1)</f>
        <v>28445535.872962531</v>
      </c>
      <c r="M81" s="26">
        <f>SUMIFS(INDEX(Load,,MATCH('Summarized Source Data'!$C81,Hour,0)),Month,'Summarized Source Data'!$A81,Sector,'Summarized Source Data'!M$2,Subsector,'Summarized Source Data'!M$3,TimeOfWeek,$E81)*INDEX('Calibration Multipliers'!I$4:I$7,MATCH($B81,'Calibration Multipliers'!$A$4:$A$7,0),1)</f>
        <v>384320.54806656356</v>
      </c>
      <c r="N81" s="26">
        <f>SUMIFS(INDEX(Load,,MATCH('Summarized Source Data'!$C81,Hour,0)),Month,'Summarized Source Data'!$A81,Sector,'Summarized Source Data'!N$2,Subsector,'Summarized Source Data'!N$3,TimeOfWeek,$E81)*INDEX('Calibration Multipliers'!J$4:J$7,MATCH($B81,'Calibration Multipliers'!$A$4:$A$7,0),1)</f>
        <v>0</v>
      </c>
      <c r="O81" s="28">
        <f t="shared" si="7"/>
        <v>186696046.78025699</v>
      </c>
      <c r="P81" s="48">
        <f>(SUMIFS(INDEX(Load,,MATCH('Summarized Source Data'!$C81,Hour,0)),Month,'Summarized Source Data'!$A81,Sector,'Summarized Source Data'!P$2,Subsector,"Total",TimeOfWeek,$E81)-SUM(L81:N81)*INDEX('Calibration Multipliers'!L$4:L$7,MATCH($B81,'Calibration Multipliers'!$A$4:$A$7,0),1))</f>
        <v>186696046.78025699</v>
      </c>
      <c r="Q81" s="28">
        <f t="shared" si="8"/>
        <v>186696046.78025699</v>
      </c>
      <c r="R81" s="31">
        <f>SUMIFS(INDEX(Load,,MATCH('Summarized Source Data'!$C81,Hour,0)),Month,'Summarized Source Data'!$A81,Sector,'Summarized Source Data'!R$2,TimeOfWeek,$E81)*INDEX('Calibration Multipliers'!N$4:N$7,MATCH($B81,'Calibration Multipliers'!$A$4:$A$7,0),1)</f>
        <v>4552214.8310675351</v>
      </c>
      <c r="S81" s="31">
        <f>SUMIFS(INDEX(Load,,MATCH('Summarized Source Data'!$C81,Hour,0)),Month,'Summarized Source Data'!$A81,Sector,'Summarized Source Data'!S$2,TimeOfWeek,$E81)*INDEX('Calibration Multipliers'!O$4:O$7,MATCH($B81,'Calibration Multipliers'!$A$4:$A$7,0),1)</f>
        <v>4552214.8310675351</v>
      </c>
      <c r="T81" s="31">
        <f>SUMIFS(INDEX(Load,,MATCH('Summarized Source Data'!$C81,Hour,0)),Month,'Summarized Source Data'!$A81,Sector,'Summarized Source Data'!T$2,TimeOfWeek,$E81)*INDEX('Calibration Multipliers'!P$4:P$7,MATCH($B81,'Calibration Multipliers'!$A$4:$A$7,0),1)</f>
        <v>4552214.8310675351</v>
      </c>
      <c r="U81" s="31">
        <f>SUMIFS(INDEX(Load,,MATCH('Summarized Source Data'!$C81,Hour,0)),Month,'Summarized Source Data'!$A81,Sector,'Summarized Source Data'!U$2,TimeOfWeek,$E81)*INDEX('Calibration Multipliers'!Q$4:Q$7,MATCH($B81,'Calibration Multipliers'!$A$4:$A$7,0),1)</f>
        <v>4552214.8310675351</v>
      </c>
      <c r="V81" s="31">
        <f>SUMIFS(INDEX(Load,,MATCH('Summarized Source Data'!$C81,Hour,0)),Month,'Summarized Source Data'!$A81,Sector,'Summarized Source Data'!V$2,TimeOfWeek,$E81)*INDEX('Calibration Multipliers'!R$4:R$7,MATCH($B81,'Calibration Multipliers'!$A$4:$A$7,0),1)</f>
        <v>4552214.8310675351</v>
      </c>
      <c r="W81" s="31">
        <f>SUMIFS(INDEX(Load,,MATCH('Summarized Source Data'!$C81,Hour,0)),Month,'Summarized Source Data'!$A81,Sector,'Summarized Source Data'!W$2,TimeOfWeek,$E81)*INDEX('Calibration Multipliers'!S$4:S$7,MATCH($B81,'Calibration Multipliers'!$A$4:$A$7,0),1)</f>
        <v>4552214.8310675351</v>
      </c>
      <c r="X81" s="26">
        <f>SUMIFS(INDEX(Load,,MATCH('Summarized Source Data'!$C81,Hour,0)),Month,'Summarized Source Data'!$A81,Sector,'Summarized Source Data'!X$2,Subsector,'Summarized Source Data'!X$3,TimeOfWeek,$E81)*INDEX('Calibration Multipliers'!T$4:T$7,MATCH($B81,'Calibration Multipliers'!$A$4:$A$7,0),1)</f>
        <v>624248449.36228359</v>
      </c>
      <c r="Y81" s="28">
        <f t="shared" si="9"/>
        <v>624248449.36228359</v>
      </c>
      <c r="Z81" s="28">
        <f t="shared" si="9"/>
        <v>624248449.36228359</v>
      </c>
    </row>
    <row r="82" spans="1:26" outlineLevel="2">
      <c r="A82">
        <f t="shared" si="5"/>
        <v>4</v>
      </c>
      <c r="B82" t="str">
        <f>INDEX('Category Mapping'!$G$34:$G$45,MATCH(A82,'Category Mapping'!$A$34:$A$45,0),1)</f>
        <v>Spring</v>
      </c>
      <c r="C82" t="s">
        <v>33</v>
      </c>
      <c r="D82" s="6" t="s">
        <v>107</v>
      </c>
      <c r="E82" t="s">
        <v>15</v>
      </c>
      <c r="F82" s="26">
        <f>SUMIFS(INDEX(Load,,MATCH('Summarized Source Data'!$C82,Hour,0)),Month,'Summarized Source Data'!$A82,Sector,'Summarized Source Data'!F$2,Subsector,'Summarized Source Data'!F$3,TimeOfWeek,$E82)*INDEX('Calibration Multipliers'!B$4:B$7,MATCH($B82,'Calibration Multipliers'!$A$4:$A$7,0),1)</f>
        <v>8200511.1115966709</v>
      </c>
      <c r="G82" s="26">
        <f>SUMIFS(INDEX(Load,,MATCH('Summarized Source Data'!$C82,Hour,0)),Month,'Summarized Source Data'!$A82,Sector,'Summarized Source Data'!G$2,Subsector,'Summarized Source Data'!G$3,TimeOfWeek,$E82)*INDEX('Calibration Multipliers'!C$4:C$7,MATCH($B82,'Calibration Multipliers'!$A$4:$A$7,0),1)</f>
        <v>27232.959958104846</v>
      </c>
      <c r="H82" s="26">
        <f>SUMIFS(INDEX(Load,,MATCH('Summarized Source Data'!$C82,Hour,0)),Month,'Summarized Source Data'!$A82,Sector,'Summarized Source Data'!H$2,Subsector,'Summarized Source Data'!H$3,TimeOfWeek,$E82)*INDEX('Calibration Multipliers'!D$4:D$7,MATCH($B82,'Calibration Multipliers'!$A$4:$A$7,0),1)</f>
        <v>0</v>
      </c>
      <c r="I82" s="26">
        <f>SUMIFS(INDEX(Load,,MATCH('Summarized Source Data'!$C82,Hour,0)),Month,'Summarized Source Data'!$A82,Sector,'Summarized Source Data'!I$2,Subsector,'Summarized Source Data'!I$3,TimeOfWeek,$E82)*INDEX('Calibration Multipliers'!E$4:E$7,MATCH($B82,'Calibration Multipliers'!$A$4:$A$7,0),1)</f>
        <v>14465477.286933165</v>
      </c>
      <c r="J82" s="47">
        <f t="shared" si="6"/>
        <v>82157218.036732316</v>
      </c>
      <c r="K82" s="48">
        <f>(SUMIFS(INDEX(Load,,MATCH('Summarized Source Data'!$C82,Hour,0)),Month,'Summarized Source Data'!$A82,Sector,'Summarized Source Data'!K$2,Subsector,"Total",TimeOfWeek,$E82)-SUM(F82:I82))*INDEX('Calibration Multipliers'!G$4:G$7,MATCH($B82,'Calibration Multipliers'!$A$4:$A$7,0),1)</f>
        <v>82157218.036732316</v>
      </c>
      <c r="L82" s="26">
        <f>SUMIFS(INDEX(Load,,MATCH('Summarized Source Data'!$C82,Hour,0)),Month,'Summarized Source Data'!$A82,Sector,'Summarized Source Data'!L$2,Subsector,'Summarized Source Data'!L$3,TimeOfWeek,$E82)*INDEX('Calibration Multipliers'!H$4:H$7,MATCH($B82,'Calibration Multipliers'!$A$4:$A$7,0),1)</f>
        <v>52619387.177971646</v>
      </c>
      <c r="M82" s="26">
        <f>SUMIFS(INDEX(Load,,MATCH('Summarized Source Data'!$C82,Hour,0)),Month,'Summarized Source Data'!$A82,Sector,'Summarized Source Data'!M$2,Subsector,'Summarized Source Data'!M$3,TimeOfWeek,$E82)*INDEX('Calibration Multipliers'!I$4:I$7,MATCH($B82,'Calibration Multipliers'!$A$4:$A$7,0),1)</f>
        <v>425985.97683994012</v>
      </c>
      <c r="N82" s="26">
        <f>SUMIFS(INDEX(Load,,MATCH('Summarized Source Data'!$C82,Hour,0)),Month,'Summarized Source Data'!$A82,Sector,'Summarized Source Data'!N$2,Subsector,'Summarized Source Data'!N$3,TimeOfWeek,$E82)*INDEX('Calibration Multipliers'!J$4:J$7,MATCH($B82,'Calibration Multipliers'!$A$4:$A$7,0),1)</f>
        <v>0</v>
      </c>
      <c r="O82" s="28">
        <f t="shared" si="7"/>
        <v>279951855.6651935</v>
      </c>
      <c r="P82" s="48">
        <f>(SUMIFS(INDEX(Load,,MATCH('Summarized Source Data'!$C82,Hour,0)),Month,'Summarized Source Data'!$A82,Sector,'Summarized Source Data'!P$2,Subsector,"Total",TimeOfWeek,$E82)-SUM(L82:N82)*INDEX('Calibration Multipliers'!L$4:L$7,MATCH($B82,'Calibration Multipliers'!$A$4:$A$7,0),1))</f>
        <v>279951855.6651935</v>
      </c>
      <c r="Q82" s="28">
        <f t="shared" si="8"/>
        <v>279951855.6651935</v>
      </c>
      <c r="R82" s="31">
        <f>SUMIFS(INDEX(Load,,MATCH('Summarized Source Data'!$C82,Hour,0)),Month,'Summarized Source Data'!$A82,Sector,'Summarized Source Data'!R$2,TimeOfWeek,$E82)*INDEX('Calibration Multipliers'!N$4:N$7,MATCH($B82,'Calibration Multipliers'!$A$4:$A$7,0),1)</f>
        <v>6843182.3692920702</v>
      </c>
      <c r="S82" s="31">
        <f>SUMIFS(INDEX(Load,,MATCH('Summarized Source Data'!$C82,Hour,0)),Month,'Summarized Source Data'!$A82,Sector,'Summarized Source Data'!S$2,TimeOfWeek,$E82)*INDEX('Calibration Multipliers'!O$4:O$7,MATCH($B82,'Calibration Multipliers'!$A$4:$A$7,0),1)</f>
        <v>6843182.3692920702</v>
      </c>
      <c r="T82" s="31">
        <f>SUMIFS(INDEX(Load,,MATCH('Summarized Source Data'!$C82,Hour,0)),Month,'Summarized Source Data'!$A82,Sector,'Summarized Source Data'!T$2,TimeOfWeek,$E82)*INDEX('Calibration Multipliers'!P$4:P$7,MATCH($B82,'Calibration Multipliers'!$A$4:$A$7,0),1)</f>
        <v>6843182.3692920702</v>
      </c>
      <c r="U82" s="31">
        <f>SUMIFS(INDEX(Load,,MATCH('Summarized Source Data'!$C82,Hour,0)),Month,'Summarized Source Data'!$A82,Sector,'Summarized Source Data'!U$2,TimeOfWeek,$E82)*INDEX('Calibration Multipliers'!Q$4:Q$7,MATCH($B82,'Calibration Multipliers'!$A$4:$A$7,0),1)</f>
        <v>6843182.3692920702</v>
      </c>
      <c r="V82" s="31">
        <f>SUMIFS(INDEX(Load,,MATCH('Summarized Source Data'!$C82,Hour,0)),Month,'Summarized Source Data'!$A82,Sector,'Summarized Source Data'!V$2,TimeOfWeek,$E82)*INDEX('Calibration Multipliers'!R$4:R$7,MATCH($B82,'Calibration Multipliers'!$A$4:$A$7,0),1)</f>
        <v>6843182.3692920702</v>
      </c>
      <c r="W82" s="31">
        <f>SUMIFS(INDEX(Load,,MATCH('Summarized Source Data'!$C82,Hour,0)),Month,'Summarized Source Data'!$A82,Sector,'Summarized Source Data'!W$2,TimeOfWeek,$E82)*INDEX('Calibration Multipliers'!S$4:S$7,MATCH($B82,'Calibration Multipliers'!$A$4:$A$7,0),1)</f>
        <v>6843182.3692920702</v>
      </c>
      <c r="X82" s="26">
        <f>SUMIFS(INDEX(Load,,MATCH('Summarized Source Data'!$C82,Hour,0)),Month,'Summarized Source Data'!$A82,Sector,'Summarized Source Data'!X$2,Subsector,'Summarized Source Data'!X$3,TimeOfWeek,$E82)*INDEX('Calibration Multipliers'!T$4:T$7,MATCH($B82,'Calibration Multipliers'!$A$4:$A$7,0),1)</f>
        <v>631044311.17493665</v>
      </c>
      <c r="Y82" s="28">
        <f t="shared" si="9"/>
        <v>631044311.17493665</v>
      </c>
      <c r="Z82" s="28">
        <f t="shared" si="9"/>
        <v>631044311.17493665</v>
      </c>
    </row>
    <row r="83" spans="1:26" outlineLevel="2">
      <c r="A83">
        <f t="shared" si="5"/>
        <v>4</v>
      </c>
      <c r="B83" t="str">
        <f>INDEX('Category Mapping'!$G$34:$G$45,MATCH(A83,'Category Mapping'!$A$34:$A$45,0),1)</f>
        <v>Spring</v>
      </c>
      <c r="C83" t="s">
        <v>34</v>
      </c>
      <c r="D83" s="6" t="s">
        <v>108</v>
      </c>
      <c r="E83" t="s">
        <v>15</v>
      </c>
      <c r="F83" s="26">
        <f>SUMIFS(INDEX(Load,,MATCH('Summarized Source Data'!$C83,Hour,0)),Month,'Summarized Source Data'!$A83,Sector,'Summarized Source Data'!F$2,Subsector,'Summarized Source Data'!F$3,TimeOfWeek,$E83)*INDEX('Calibration Multipliers'!B$4:B$7,MATCH($B83,'Calibration Multipliers'!$A$4:$A$7,0),1)</f>
        <v>8302935.4283247739</v>
      </c>
      <c r="G83" s="26">
        <f>SUMIFS(INDEX(Load,,MATCH('Summarized Source Data'!$C83,Hour,0)),Month,'Summarized Source Data'!$A83,Sector,'Summarized Source Data'!G$2,Subsector,'Summarized Source Data'!G$3,TimeOfWeek,$E83)*INDEX('Calibration Multipliers'!C$4:C$7,MATCH($B83,'Calibration Multipliers'!$A$4:$A$7,0),1)</f>
        <v>20437.09814545168</v>
      </c>
      <c r="H83" s="26">
        <f>SUMIFS(INDEX(Load,,MATCH('Summarized Source Data'!$C83,Hour,0)),Month,'Summarized Source Data'!$A83,Sector,'Summarized Source Data'!H$2,Subsector,'Summarized Source Data'!H$3,TimeOfWeek,$E83)*INDEX('Calibration Multipliers'!D$4:D$7,MATCH($B83,'Calibration Multipliers'!$A$4:$A$7,0),1)</f>
        <v>0</v>
      </c>
      <c r="I83" s="26">
        <f>SUMIFS(INDEX(Load,,MATCH('Summarized Source Data'!$C83,Hour,0)),Month,'Summarized Source Data'!$A83,Sector,'Summarized Source Data'!I$2,Subsector,'Summarized Source Data'!I$3,TimeOfWeek,$E83)*INDEX('Calibration Multipliers'!E$4:E$7,MATCH($B83,'Calibration Multipliers'!$A$4:$A$7,0),1)</f>
        <v>9446951.7767042089</v>
      </c>
      <c r="J83" s="47">
        <f t="shared" si="6"/>
        <v>104555188.32458252</v>
      </c>
      <c r="K83" s="48">
        <f>(SUMIFS(INDEX(Load,,MATCH('Summarized Source Data'!$C83,Hour,0)),Month,'Summarized Source Data'!$A83,Sector,'Summarized Source Data'!K$2,Subsector,"Total",TimeOfWeek,$E83)-SUM(F83:I83))*INDEX('Calibration Multipliers'!G$4:G$7,MATCH($B83,'Calibration Multipliers'!$A$4:$A$7,0),1)</f>
        <v>104555188.32458252</v>
      </c>
      <c r="L83" s="26">
        <f>SUMIFS(INDEX(Load,,MATCH('Summarized Source Data'!$C83,Hour,0)),Month,'Summarized Source Data'!$A83,Sector,'Summarized Source Data'!L$2,Subsector,'Summarized Source Data'!L$3,TimeOfWeek,$E83)*INDEX('Calibration Multipliers'!H$4:H$7,MATCH($B83,'Calibration Multipliers'!$A$4:$A$7,0),1)</f>
        <v>44173101.782245569</v>
      </c>
      <c r="M83" s="26">
        <f>SUMIFS(INDEX(Load,,MATCH('Summarized Source Data'!$C83,Hour,0)),Month,'Summarized Source Data'!$A83,Sector,'Summarized Source Data'!M$2,Subsector,'Summarized Source Data'!M$3,TimeOfWeek,$E83)*INDEX('Calibration Multipliers'!I$4:I$7,MATCH($B83,'Calibration Multipliers'!$A$4:$A$7,0),1)</f>
        <v>508182.89630138193</v>
      </c>
      <c r="N83" s="26">
        <f>SUMIFS(INDEX(Load,,MATCH('Summarized Source Data'!$C83,Hour,0)),Month,'Summarized Source Data'!$A83,Sector,'Summarized Source Data'!N$2,Subsector,'Summarized Source Data'!N$3,TimeOfWeek,$E83)*INDEX('Calibration Multipliers'!J$4:J$7,MATCH($B83,'Calibration Multipliers'!$A$4:$A$7,0),1)</f>
        <v>0</v>
      </c>
      <c r="O83" s="28">
        <f t="shared" si="7"/>
        <v>383458009.51860237</v>
      </c>
      <c r="P83" s="48">
        <f>(SUMIFS(INDEX(Load,,MATCH('Summarized Source Data'!$C83,Hour,0)),Month,'Summarized Source Data'!$A83,Sector,'Summarized Source Data'!P$2,Subsector,"Total",TimeOfWeek,$E83)-SUM(L83:N83)*INDEX('Calibration Multipliers'!L$4:L$7,MATCH($B83,'Calibration Multipliers'!$A$4:$A$7,0),1))</f>
        <v>383458009.51860237</v>
      </c>
      <c r="Q83" s="28">
        <f t="shared" si="8"/>
        <v>383458009.51860237</v>
      </c>
      <c r="R83" s="31">
        <f>SUMIFS(INDEX(Load,,MATCH('Summarized Source Data'!$C83,Hour,0)),Month,'Summarized Source Data'!$A83,Sector,'Summarized Source Data'!R$2,TimeOfWeek,$E83)*INDEX('Calibration Multipliers'!N$4:N$7,MATCH($B83,'Calibration Multipliers'!$A$4:$A$7,0),1)</f>
        <v>14465477.286933165</v>
      </c>
      <c r="S83" s="31">
        <f>SUMIFS(INDEX(Load,,MATCH('Summarized Source Data'!$C83,Hour,0)),Month,'Summarized Source Data'!$A83,Sector,'Summarized Source Data'!S$2,TimeOfWeek,$E83)*INDEX('Calibration Multipliers'!O$4:O$7,MATCH($B83,'Calibration Multipliers'!$A$4:$A$7,0),1)</f>
        <v>14465477.286933165</v>
      </c>
      <c r="T83" s="31">
        <f>SUMIFS(INDEX(Load,,MATCH('Summarized Source Data'!$C83,Hour,0)),Month,'Summarized Source Data'!$A83,Sector,'Summarized Source Data'!T$2,TimeOfWeek,$E83)*INDEX('Calibration Multipliers'!P$4:P$7,MATCH($B83,'Calibration Multipliers'!$A$4:$A$7,0),1)</f>
        <v>14465477.286933165</v>
      </c>
      <c r="U83" s="31">
        <f>SUMIFS(INDEX(Load,,MATCH('Summarized Source Data'!$C83,Hour,0)),Month,'Summarized Source Data'!$A83,Sector,'Summarized Source Data'!U$2,TimeOfWeek,$E83)*INDEX('Calibration Multipliers'!Q$4:Q$7,MATCH($B83,'Calibration Multipliers'!$A$4:$A$7,0),1)</f>
        <v>14465477.286933165</v>
      </c>
      <c r="V83" s="31">
        <f>SUMIFS(INDEX(Load,,MATCH('Summarized Source Data'!$C83,Hour,0)),Month,'Summarized Source Data'!$A83,Sector,'Summarized Source Data'!V$2,TimeOfWeek,$E83)*INDEX('Calibration Multipliers'!R$4:R$7,MATCH($B83,'Calibration Multipliers'!$A$4:$A$7,0),1)</f>
        <v>14465477.286933165</v>
      </c>
      <c r="W83" s="31">
        <f>SUMIFS(INDEX(Load,,MATCH('Summarized Source Data'!$C83,Hour,0)),Month,'Summarized Source Data'!$A83,Sector,'Summarized Source Data'!W$2,TimeOfWeek,$E83)*INDEX('Calibration Multipliers'!S$4:S$7,MATCH($B83,'Calibration Multipliers'!$A$4:$A$7,0),1)</f>
        <v>14465477.286933165</v>
      </c>
      <c r="X83" s="26">
        <f>SUMIFS(INDEX(Load,,MATCH('Summarized Source Data'!$C83,Hour,0)),Month,'Summarized Source Data'!$A83,Sector,'Summarized Source Data'!X$2,Subsector,'Summarized Source Data'!X$3,TimeOfWeek,$E83)*INDEX('Calibration Multipliers'!T$4:T$7,MATCH($B83,'Calibration Multipliers'!$A$4:$A$7,0),1)</f>
        <v>636869335.58578229</v>
      </c>
      <c r="Y83" s="28">
        <f t="shared" si="9"/>
        <v>636869335.58578229</v>
      </c>
      <c r="Z83" s="28">
        <f t="shared" si="9"/>
        <v>636869335.58578229</v>
      </c>
    </row>
    <row r="84" spans="1:26" outlineLevel="2">
      <c r="A84">
        <f t="shared" si="5"/>
        <v>4</v>
      </c>
      <c r="B84" t="str">
        <f>INDEX('Category Mapping'!$G$34:$G$45,MATCH(A84,'Category Mapping'!$A$34:$A$45,0),1)</f>
        <v>Spring</v>
      </c>
      <c r="C84" t="s">
        <v>35</v>
      </c>
      <c r="D84" s="6" t="s">
        <v>109</v>
      </c>
      <c r="E84" t="s">
        <v>15</v>
      </c>
      <c r="F84" s="26">
        <f>SUMIFS(INDEX(Load,,MATCH('Summarized Source Data'!$C84,Hour,0)),Month,'Summarized Source Data'!$A84,Sector,'Summarized Source Data'!F$2,Subsector,'Summarized Source Data'!F$3,TimeOfWeek,$E84)*INDEX('Calibration Multipliers'!B$4:B$7,MATCH($B84,'Calibration Multipliers'!$A$4:$A$7,0),1)</f>
        <v>8238185.4278112156</v>
      </c>
      <c r="G84" s="26">
        <f>SUMIFS(INDEX(Load,,MATCH('Summarized Source Data'!$C84,Hour,0)),Month,'Summarized Source Data'!$A84,Sector,'Summarized Source Data'!G$2,Subsector,'Summarized Source Data'!G$3,TimeOfWeek,$E84)*INDEX('Calibration Multipliers'!C$4:C$7,MATCH($B84,'Calibration Multipliers'!$A$4:$A$7,0),1)</f>
        <v>16515.885879550806</v>
      </c>
      <c r="H84" s="26">
        <f>SUMIFS(INDEX(Load,,MATCH('Summarized Source Data'!$C84,Hour,0)),Month,'Summarized Source Data'!$A84,Sector,'Summarized Source Data'!H$2,Subsector,'Summarized Source Data'!H$3,TimeOfWeek,$E84)*INDEX('Calibration Multipliers'!D$4:D$7,MATCH($B84,'Calibration Multipliers'!$A$4:$A$7,0),1)</f>
        <v>0</v>
      </c>
      <c r="I84" s="26">
        <f>SUMIFS(INDEX(Load,,MATCH('Summarized Source Data'!$C84,Hour,0)),Month,'Summarized Source Data'!$A84,Sector,'Summarized Source Data'!I$2,Subsector,'Summarized Source Data'!I$3,TimeOfWeek,$E84)*INDEX('Calibration Multipliers'!E$4:E$7,MATCH($B84,'Calibration Multipliers'!$A$4:$A$7,0),1)</f>
        <v>9251822.1964774989</v>
      </c>
      <c r="J84" s="47">
        <f t="shared" si="6"/>
        <v>106760663.92120388</v>
      </c>
      <c r="K84" s="48">
        <f>(SUMIFS(INDEX(Load,,MATCH('Summarized Source Data'!$C84,Hour,0)),Month,'Summarized Source Data'!$A84,Sector,'Summarized Source Data'!K$2,Subsector,"Total",TimeOfWeek,$E84)-SUM(F84:I84))*INDEX('Calibration Multipliers'!G$4:G$7,MATCH($B84,'Calibration Multipliers'!$A$4:$A$7,0),1)</f>
        <v>106760663.92120388</v>
      </c>
      <c r="L84" s="26">
        <f>SUMIFS(INDEX(Load,,MATCH('Summarized Source Data'!$C84,Hour,0)),Month,'Summarized Source Data'!$A84,Sector,'Summarized Source Data'!L$2,Subsector,'Summarized Source Data'!L$3,TimeOfWeek,$E84)*INDEX('Calibration Multipliers'!H$4:H$7,MATCH($B84,'Calibration Multipliers'!$A$4:$A$7,0),1)</f>
        <v>29610540.755131647</v>
      </c>
      <c r="M84" s="26">
        <f>SUMIFS(INDEX(Load,,MATCH('Summarized Source Data'!$C84,Hour,0)),Month,'Summarized Source Data'!$A84,Sector,'Summarized Source Data'!M$2,Subsector,'Summarized Source Data'!M$3,TimeOfWeek,$E84)*INDEX('Calibration Multipliers'!I$4:I$7,MATCH($B84,'Calibration Multipliers'!$A$4:$A$7,0),1)</f>
        <v>629010.40681814984</v>
      </c>
      <c r="N84" s="26">
        <f>SUMIFS(INDEX(Load,,MATCH('Summarized Source Data'!$C84,Hour,0)),Month,'Summarized Source Data'!$A84,Sector,'Summarized Source Data'!N$2,Subsector,'Summarized Source Data'!N$3,TimeOfWeek,$E84)*INDEX('Calibration Multipliers'!J$4:J$7,MATCH($B84,'Calibration Multipliers'!$A$4:$A$7,0),1)</f>
        <v>0</v>
      </c>
      <c r="O84" s="28">
        <f t="shared" si="7"/>
        <v>476537572.58161473</v>
      </c>
      <c r="P84" s="48">
        <f>(SUMIFS(INDEX(Load,,MATCH('Summarized Source Data'!$C84,Hour,0)),Month,'Summarized Source Data'!$A84,Sector,'Summarized Source Data'!P$2,Subsector,"Total",TimeOfWeek,$E84)-SUM(L84:N84)*INDEX('Calibration Multipliers'!L$4:L$7,MATCH($B84,'Calibration Multipliers'!$A$4:$A$7,0),1))</f>
        <v>476537572.58161473</v>
      </c>
      <c r="Q84" s="28">
        <f t="shared" si="8"/>
        <v>476537572.58161473</v>
      </c>
      <c r="R84" s="31">
        <f>SUMIFS(INDEX(Load,,MATCH('Summarized Source Data'!$C84,Hour,0)),Month,'Summarized Source Data'!$A84,Sector,'Summarized Source Data'!R$2,TimeOfWeek,$E84)*INDEX('Calibration Multipliers'!N$4:N$7,MATCH($B84,'Calibration Multipliers'!$A$4:$A$7,0),1)</f>
        <v>15727565.909283038</v>
      </c>
      <c r="S84" s="31">
        <f>SUMIFS(INDEX(Load,,MATCH('Summarized Source Data'!$C84,Hour,0)),Month,'Summarized Source Data'!$A84,Sector,'Summarized Source Data'!S$2,TimeOfWeek,$E84)*INDEX('Calibration Multipliers'!O$4:O$7,MATCH($B84,'Calibration Multipliers'!$A$4:$A$7,0),1)</f>
        <v>15727565.909283038</v>
      </c>
      <c r="T84" s="31">
        <f>SUMIFS(INDEX(Load,,MATCH('Summarized Source Data'!$C84,Hour,0)),Month,'Summarized Source Data'!$A84,Sector,'Summarized Source Data'!T$2,TimeOfWeek,$E84)*INDEX('Calibration Multipliers'!P$4:P$7,MATCH($B84,'Calibration Multipliers'!$A$4:$A$7,0),1)</f>
        <v>15727565.909283038</v>
      </c>
      <c r="U84" s="31">
        <f>SUMIFS(INDEX(Load,,MATCH('Summarized Source Data'!$C84,Hour,0)),Month,'Summarized Source Data'!$A84,Sector,'Summarized Source Data'!U$2,TimeOfWeek,$E84)*INDEX('Calibration Multipliers'!Q$4:Q$7,MATCH($B84,'Calibration Multipliers'!$A$4:$A$7,0),1)</f>
        <v>15727565.909283038</v>
      </c>
      <c r="V84" s="31">
        <f>SUMIFS(INDEX(Load,,MATCH('Summarized Source Data'!$C84,Hour,0)),Month,'Summarized Source Data'!$A84,Sector,'Summarized Source Data'!V$2,TimeOfWeek,$E84)*INDEX('Calibration Multipliers'!R$4:R$7,MATCH($B84,'Calibration Multipliers'!$A$4:$A$7,0),1)</f>
        <v>15727565.909283038</v>
      </c>
      <c r="W84" s="31">
        <f>SUMIFS(INDEX(Load,,MATCH('Summarized Source Data'!$C84,Hour,0)),Month,'Summarized Source Data'!$A84,Sector,'Summarized Source Data'!W$2,TimeOfWeek,$E84)*INDEX('Calibration Multipliers'!S$4:S$7,MATCH($B84,'Calibration Multipliers'!$A$4:$A$7,0),1)</f>
        <v>15727565.909283038</v>
      </c>
      <c r="X84" s="26">
        <f>SUMIFS(INDEX(Load,,MATCH('Summarized Source Data'!$C84,Hour,0)),Month,'Summarized Source Data'!$A84,Sector,'Summarized Source Data'!X$2,Subsector,'Summarized Source Data'!X$3,TimeOfWeek,$E84)*INDEX('Calibration Multipliers'!T$4:T$7,MATCH($B84,'Calibration Multipliers'!$A$4:$A$7,0),1)</f>
        <v>638811010.3893975</v>
      </c>
      <c r="Y84" s="28">
        <f t="shared" si="9"/>
        <v>638811010.3893975</v>
      </c>
      <c r="Z84" s="28">
        <f t="shared" si="9"/>
        <v>638811010.3893975</v>
      </c>
    </row>
    <row r="85" spans="1:26" outlineLevel="2">
      <c r="A85">
        <f t="shared" si="5"/>
        <v>4</v>
      </c>
      <c r="B85" t="str">
        <f>INDEX('Category Mapping'!$G$34:$G$45,MATCH(A85,'Category Mapping'!$A$34:$A$45,0),1)</f>
        <v>Spring</v>
      </c>
      <c r="C85" t="s">
        <v>36</v>
      </c>
      <c r="D85" s="6" t="s">
        <v>110</v>
      </c>
      <c r="E85" t="s">
        <v>15</v>
      </c>
      <c r="F85" s="26">
        <f>SUMIFS(INDEX(Load,,MATCH('Summarized Source Data'!$C85,Hour,0)),Month,'Summarized Source Data'!$A85,Sector,'Summarized Source Data'!F$2,Subsector,'Summarized Source Data'!F$3,TimeOfWeek,$E85)*INDEX('Calibration Multipliers'!B$4:B$7,MATCH($B85,'Calibration Multipliers'!$A$4:$A$7,0),1)</f>
        <v>5689307.1670972789</v>
      </c>
      <c r="G85" s="26">
        <f>SUMIFS(INDEX(Load,,MATCH('Summarized Source Data'!$C85,Hour,0)),Month,'Summarized Source Data'!$A85,Sector,'Summarized Source Data'!G$2,Subsector,'Summarized Source Data'!G$3,TimeOfWeek,$E85)*INDEX('Calibration Multipliers'!C$4:C$7,MATCH($B85,'Calibration Multipliers'!$A$4:$A$7,0),1)</f>
        <v>14278.105668384298</v>
      </c>
      <c r="H85" s="26">
        <f>SUMIFS(INDEX(Load,,MATCH('Summarized Source Data'!$C85,Hour,0)),Month,'Summarized Source Data'!$A85,Sector,'Summarized Source Data'!H$2,Subsector,'Summarized Source Data'!H$3,TimeOfWeek,$E85)*INDEX('Calibration Multipliers'!D$4:D$7,MATCH($B85,'Calibration Multipliers'!$A$4:$A$7,0),1)</f>
        <v>0</v>
      </c>
      <c r="I85" s="26">
        <f>SUMIFS(INDEX(Load,,MATCH('Summarized Source Data'!$C85,Hour,0)),Month,'Summarized Source Data'!$A85,Sector,'Summarized Source Data'!I$2,Subsector,'Summarized Source Data'!I$3,TimeOfWeek,$E85)*INDEX('Calibration Multipliers'!E$4:E$7,MATCH($B85,'Calibration Multipliers'!$A$4:$A$7,0),1)</f>
        <v>8899792.6712324582</v>
      </c>
      <c r="J85" s="47">
        <f t="shared" si="6"/>
        <v>106751297.28195125</v>
      </c>
      <c r="K85" s="48">
        <f>(SUMIFS(INDEX(Load,,MATCH('Summarized Source Data'!$C85,Hour,0)),Month,'Summarized Source Data'!$A85,Sector,'Summarized Source Data'!K$2,Subsector,"Total",TimeOfWeek,$E85)-SUM(F85:I85))*INDEX('Calibration Multipliers'!G$4:G$7,MATCH($B85,'Calibration Multipliers'!$A$4:$A$7,0),1)</f>
        <v>106751297.28195125</v>
      </c>
      <c r="L85" s="26">
        <f>SUMIFS(INDEX(Load,,MATCH('Summarized Source Data'!$C85,Hour,0)),Month,'Summarized Source Data'!$A85,Sector,'Summarized Source Data'!L$2,Subsector,'Summarized Source Data'!L$3,TimeOfWeek,$E85)*INDEX('Calibration Multipliers'!H$4:H$7,MATCH($B85,'Calibration Multipliers'!$A$4:$A$7,0),1)</f>
        <v>23203013.90320152</v>
      </c>
      <c r="M85" s="26">
        <f>SUMIFS(INDEX(Load,,MATCH('Summarized Source Data'!$C85,Hour,0)),Month,'Summarized Source Data'!$A85,Sector,'Summarized Source Data'!M$2,Subsector,'Summarized Source Data'!M$3,TimeOfWeek,$E85)*INDEX('Calibration Multipliers'!I$4:I$7,MATCH($B85,'Calibration Multipliers'!$A$4:$A$7,0),1)</f>
        <v>706167.70932680834</v>
      </c>
      <c r="N85" s="26">
        <f>SUMIFS(INDEX(Load,,MATCH('Summarized Source Data'!$C85,Hour,0)),Month,'Summarized Source Data'!$A85,Sector,'Summarized Source Data'!N$2,Subsector,'Summarized Source Data'!N$3,TimeOfWeek,$E85)*INDEX('Calibration Multipliers'!J$4:J$7,MATCH($B85,'Calibration Multipliers'!$A$4:$A$7,0),1)</f>
        <v>0</v>
      </c>
      <c r="O85" s="28">
        <f t="shared" si="7"/>
        <v>501313852.7653805</v>
      </c>
      <c r="P85" s="48">
        <f>(SUMIFS(INDEX(Load,,MATCH('Summarized Source Data'!$C85,Hour,0)),Month,'Summarized Source Data'!$A85,Sector,'Summarized Source Data'!P$2,Subsector,"Total",TimeOfWeek,$E85)-SUM(L85:N85)*INDEX('Calibration Multipliers'!L$4:L$7,MATCH($B85,'Calibration Multipliers'!$A$4:$A$7,0),1))</f>
        <v>501313852.7653805</v>
      </c>
      <c r="Q85" s="28">
        <f t="shared" si="8"/>
        <v>501313852.7653805</v>
      </c>
      <c r="R85" s="31">
        <f>SUMIFS(INDEX(Load,,MATCH('Summarized Source Data'!$C85,Hour,0)),Month,'Summarized Source Data'!$A85,Sector,'Summarized Source Data'!R$2,TimeOfWeek,$E85)*INDEX('Calibration Multipliers'!N$4:N$7,MATCH($B85,'Calibration Multipliers'!$A$4:$A$7,0),1)</f>
        <v>13980058.586029368</v>
      </c>
      <c r="S85" s="31">
        <f>SUMIFS(INDEX(Load,,MATCH('Summarized Source Data'!$C85,Hour,0)),Month,'Summarized Source Data'!$A85,Sector,'Summarized Source Data'!S$2,TimeOfWeek,$E85)*INDEX('Calibration Multipliers'!O$4:O$7,MATCH($B85,'Calibration Multipliers'!$A$4:$A$7,0),1)</f>
        <v>13980058.586029368</v>
      </c>
      <c r="T85" s="31">
        <f>SUMIFS(INDEX(Load,,MATCH('Summarized Source Data'!$C85,Hour,0)),Month,'Summarized Source Data'!$A85,Sector,'Summarized Source Data'!T$2,TimeOfWeek,$E85)*INDEX('Calibration Multipliers'!P$4:P$7,MATCH($B85,'Calibration Multipliers'!$A$4:$A$7,0),1)</f>
        <v>13980058.586029368</v>
      </c>
      <c r="U85" s="31">
        <f>SUMIFS(INDEX(Load,,MATCH('Summarized Source Data'!$C85,Hour,0)),Month,'Summarized Source Data'!$A85,Sector,'Summarized Source Data'!U$2,TimeOfWeek,$E85)*INDEX('Calibration Multipliers'!Q$4:Q$7,MATCH($B85,'Calibration Multipliers'!$A$4:$A$7,0),1)</f>
        <v>13980058.586029368</v>
      </c>
      <c r="V85" s="31">
        <f>SUMIFS(INDEX(Load,,MATCH('Summarized Source Data'!$C85,Hour,0)),Month,'Summarized Source Data'!$A85,Sector,'Summarized Source Data'!V$2,TimeOfWeek,$E85)*INDEX('Calibration Multipliers'!R$4:R$7,MATCH($B85,'Calibration Multipliers'!$A$4:$A$7,0),1)</f>
        <v>13980058.586029368</v>
      </c>
      <c r="W85" s="31">
        <f>SUMIFS(INDEX(Load,,MATCH('Summarized Source Data'!$C85,Hour,0)),Month,'Summarized Source Data'!$A85,Sector,'Summarized Source Data'!W$2,TimeOfWeek,$E85)*INDEX('Calibration Multipliers'!S$4:S$7,MATCH($B85,'Calibration Multipliers'!$A$4:$A$7,0),1)</f>
        <v>13980058.586029368</v>
      </c>
      <c r="X85" s="26">
        <f>SUMIFS(INDEX(Load,,MATCH('Summarized Source Data'!$C85,Hour,0)),Month,'Summarized Source Data'!$A85,Sector,'Summarized Source Data'!X$2,Subsector,'Summarized Source Data'!X$3,TimeOfWeek,$E85)*INDEX('Calibration Multipliers'!T$4:T$7,MATCH($B85,'Calibration Multipliers'!$A$4:$A$7,0),1)</f>
        <v>637840172.98758984</v>
      </c>
      <c r="Y85" s="28">
        <f t="shared" si="9"/>
        <v>637840172.98758984</v>
      </c>
      <c r="Z85" s="28">
        <f t="shared" si="9"/>
        <v>637840172.98758984</v>
      </c>
    </row>
    <row r="86" spans="1:26" outlineLevel="2">
      <c r="A86">
        <f t="shared" si="5"/>
        <v>4</v>
      </c>
      <c r="B86" t="str">
        <f>INDEX('Category Mapping'!$G$34:$G$45,MATCH(A86,'Category Mapping'!$A$34:$A$45,0),1)</f>
        <v>Spring</v>
      </c>
      <c r="C86" t="s">
        <v>37</v>
      </c>
      <c r="D86" s="6" t="s">
        <v>111</v>
      </c>
      <c r="E86" t="s">
        <v>15</v>
      </c>
      <c r="F86" s="26">
        <f>SUMIFS(INDEX(Load,,MATCH('Summarized Source Data'!$C86,Hour,0)),Month,'Summarized Source Data'!$A86,Sector,'Summarized Source Data'!F$2,Subsector,'Summarized Source Data'!F$3,TimeOfWeek,$E86)*INDEX('Calibration Multipliers'!B$4:B$7,MATCH($B86,'Calibration Multipliers'!$A$4:$A$7,0),1)</f>
        <v>5737562.6401541252</v>
      </c>
      <c r="G86" s="26">
        <f>SUMIFS(INDEX(Load,,MATCH('Summarized Source Data'!$C86,Hour,0)),Month,'Summarized Source Data'!$A86,Sector,'Summarized Source Data'!G$2,Subsector,'Summarized Source Data'!G$3,TimeOfWeek,$E86)*INDEX('Calibration Multipliers'!C$4:C$7,MATCH($B86,'Calibration Multipliers'!$A$4:$A$7,0),1)</f>
        <v>14109.179960469777</v>
      </c>
      <c r="H86" s="26">
        <f>SUMIFS(INDEX(Load,,MATCH('Summarized Source Data'!$C86,Hour,0)),Month,'Summarized Source Data'!$A86,Sector,'Summarized Source Data'!H$2,Subsector,'Summarized Source Data'!H$3,TimeOfWeek,$E86)*INDEX('Calibration Multipliers'!D$4:D$7,MATCH($B86,'Calibration Multipliers'!$A$4:$A$7,0),1)</f>
        <v>0</v>
      </c>
      <c r="I86" s="26">
        <f>SUMIFS(INDEX(Load,,MATCH('Summarized Source Data'!$C86,Hour,0)),Month,'Summarized Source Data'!$A86,Sector,'Summarized Source Data'!I$2,Subsector,'Summarized Source Data'!I$3,TimeOfWeek,$E86)*INDEX('Calibration Multipliers'!E$4:E$7,MATCH($B86,'Calibration Multipliers'!$A$4:$A$7,0),1)</f>
        <v>9045213.4348118156</v>
      </c>
      <c r="J86" s="47">
        <f t="shared" si="6"/>
        <v>105586952.56921536</v>
      </c>
      <c r="K86" s="48">
        <f>(SUMIFS(INDEX(Load,,MATCH('Summarized Source Data'!$C86,Hour,0)),Month,'Summarized Source Data'!$A86,Sector,'Summarized Source Data'!K$2,Subsector,"Total",TimeOfWeek,$E86)-SUM(F86:I86))*INDEX('Calibration Multipliers'!G$4:G$7,MATCH($B86,'Calibration Multipliers'!$A$4:$A$7,0),1)</f>
        <v>105586952.56921536</v>
      </c>
      <c r="L86" s="26">
        <f>SUMIFS(INDEX(Load,,MATCH('Summarized Source Data'!$C86,Hour,0)),Month,'Summarized Source Data'!$A86,Sector,'Summarized Source Data'!L$2,Subsector,'Summarized Source Data'!L$3,TimeOfWeek,$E86)*INDEX('Calibration Multipliers'!H$4:H$7,MATCH($B86,'Calibration Multipliers'!$A$4:$A$7,0),1)</f>
        <v>19125496.815609619</v>
      </c>
      <c r="M86" s="26">
        <f>SUMIFS(INDEX(Load,,MATCH('Summarized Source Data'!$C86,Hour,0)),Month,'Summarized Source Data'!$A86,Sector,'Summarized Source Data'!M$2,Subsector,'Summarized Source Data'!M$3,TimeOfWeek,$E86)*INDEX('Calibration Multipliers'!I$4:I$7,MATCH($B86,'Calibration Multipliers'!$A$4:$A$7,0),1)</f>
        <v>746267.17737106932</v>
      </c>
      <c r="N86" s="26">
        <f>SUMIFS(INDEX(Load,,MATCH('Summarized Source Data'!$C86,Hour,0)),Month,'Summarized Source Data'!$A86,Sector,'Summarized Source Data'!N$2,Subsector,'Summarized Source Data'!N$3,TimeOfWeek,$E86)*INDEX('Calibration Multipliers'!J$4:J$7,MATCH($B86,'Calibration Multipliers'!$A$4:$A$7,0),1)</f>
        <v>0</v>
      </c>
      <c r="O86" s="28">
        <f t="shared" si="7"/>
        <v>499526245.97408259</v>
      </c>
      <c r="P86" s="48">
        <f>(SUMIFS(INDEX(Load,,MATCH('Summarized Source Data'!$C86,Hour,0)),Month,'Summarized Source Data'!$A86,Sector,'Summarized Source Data'!P$2,Subsector,"Total",TimeOfWeek,$E86)-SUM(L86:N86)*INDEX('Calibration Multipliers'!L$4:L$7,MATCH($B86,'Calibration Multipliers'!$A$4:$A$7,0),1))</f>
        <v>499526245.97408259</v>
      </c>
      <c r="Q86" s="28">
        <f t="shared" si="8"/>
        <v>499526245.97408259</v>
      </c>
      <c r="R86" s="31">
        <f>SUMIFS(INDEX(Load,,MATCH('Summarized Source Data'!$C86,Hour,0)),Month,'Summarized Source Data'!$A86,Sector,'Summarized Source Data'!R$2,TimeOfWeek,$E86)*INDEX('Calibration Multipliers'!N$4:N$7,MATCH($B86,'Calibration Multipliers'!$A$4:$A$7,0),1)</f>
        <v>11261713.860968102</v>
      </c>
      <c r="S86" s="31">
        <f>SUMIFS(INDEX(Load,,MATCH('Summarized Source Data'!$C86,Hour,0)),Month,'Summarized Source Data'!$A86,Sector,'Summarized Source Data'!S$2,TimeOfWeek,$E86)*INDEX('Calibration Multipliers'!O$4:O$7,MATCH($B86,'Calibration Multipliers'!$A$4:$A$7,0),1)</f>
        <v>11261713.860968102</v>
      </c>
      <c r="T86" s="31">
        <f>SUMIFS(INDEX(Load,,MATCH('Summarized Source Data'!$C86,Hour,0)),Month,'Summarized Source Data'!$A86,Sector,'Summarized Source Data'!T$2,TimeOfWeek,$E86)*INDEX('Calibration Multipliers'!P$4:P$7,MATCH($B86,'Calibration Multipliers'!$A$4:$A$7,0),1)</f>
        <v>11261713.860968102</v>
      </c>
      <c r="U86" s="31">
        <f>SUMIFS(INDEX(Load,,MATCH('Summarized Source Data'!$C86,Hour,0)),Month,'Summarized Source Data'!$A86,Sector,'Summarized Source Data'!U$2,TimeOfWeek,$E86)*INDEX('Calibration Multipliers'!Q$4:Q$7,MATCH($B86,'Calibration Multipliers'!$A$4:$A$7,0),1)</f>
        <v>11261713.860968102</v>
      </c>
      <c r="V86" s="31">
        <f>SUMIFS(INDEX(Load,,MATCH('Summarized Source Data'!$C86,Hour,0)),Month,'Summarized Source Data'!$A86,Sector,'Summarized Source Data'!V$2,TimeOfWeek,$E86)*INDEX('Calibration Multipliers'!R$4:R$7,MATCH($B86,'Calibration Multipliers'!$A$4:$A$7,0),1)</f>
        <v>11261713.860968102</v>
      </c>
      <c r="W86" s="31">
        <f>SUMIFS(INDEX(Load,,MATCH('Summarized Source Data'!$C86,Hour,0)),Month,'Summarized Source Data'!$A86,Sector,'Summarized Source Data'!W$2,TimeOfWeek,$E86)*INDEX('Calibration Multipliers'!S$4:S$7,MATCH($B86,'Calibration Multipliers'!$A$4:$A$7,0),1)</f>
        <v>11261713.860968102</v>
      </c>
      <c r="X86" s="26">
        <f>SUMIFS(INDEX(Load,,MATCH('Summarized Source Data'!$C86,Hour,0)),Month,'Summarized Source Data'!$A86,Sector,'Summarized Source Data'!X$2,Subsector,'Summarized Source Data'!X$3,TimeOfWeek,$E86)*INDEX('Calibration Multipliers'!T$4:T$7,MATCH($B86,'Calibration Multipliers'!$A$4:$A$7,0),1)</f>
        <v>634927660.78216708</v>
      </c>
      <c r="Y86" s="28">
        <f t="shared" si="9"/>
        <v>634927660.78216708</v>
      </c>
      <c r="Z86" s="28">
        <f t="shared" si="9"/>
        <v>634927660.78216708</v>
      </c>
    </row>
    <row r="87" spans="1:26" outlineLevel="2">
      <c r="A87">
        <f t="shared" si="5"/>
        <v>4</v>
      </c>
      <c r="B87" t="str">
        <f>INDEX('Category Mapping'!$G$34:$G$45,MATCH(A87,'Category Mapping'!$A$34:$A$45,0),1)</f>
        <v>Spring</v>
      </c>
      <c r="C87" t="s">
        <v>38</v>
      </c>
      <c r="D87" s="6" t="s">
        <v>112</v>
      </c>
      <c r="E87" t="s">
        <v>15</v>
      </c>
      <c r="F87" s="26">
        <f>SUMIFS(INDEX(Load,,MATCH('Summarized Source Data'!$C87,Hour,0)),Month,'Summarized Source Data'!$A87,Sector,'Summarized Source Data'!F$2,Subsector,'Summarized Source Data'!F$3,TimeOfWeek,$E87)*INDEX('Calibration Multipliers'!B$4:B$7,MATCH($B87,'Calibration Multipliers'!$A$4:$A$7,0),1)</f>
        <v>6026389.6797040896</v>
      </c>
      <c r="G87" s="26">
        <f>SUMIFS(INDEX(Load,,MATCH('Summarized Source Data'!$C87,Hour,0)),Month,'Summarized Source Data'!$A87,Sector,'Summarized Source Data'!G$2,Subsector,'Summarized Source Data'!G$3,TimeOfWeek,$E87)*INDEX('Calibration Multipliers'!C$4:C$7,MATCH($B87,'Calibration Multipliers'!$A$4:$A$7,0),1)</f>
        <v>15779.991128980648</v>
      </c>
      <c r="H87" s="26">
        <f>SUMIFS(INDEX(Load,,MATCH('Summarized Source Data'!$C87,Hour,0)),Month,'Summarized Source Data'!$A87,Sector,'Summarized Source Data'!H$2,Subsector,'Summarized Source Data'!H$3,TimeOfWeek,$E87)*INDEX('Calibration Multipliers'!D$4:D$7,MATCH($B87,'Calibration Multipliers'!$A$4:$A$7,0),1)</f>
        <v>0</v>
      </c>
      <c r="I87" s="26">
        <f>SUMIFS(INDEX(Load,,MATCH('Summarized Source Data'!$C87,Hour,0)),Month,'Summarized Source Data'!$A87,Sector,'Summarized Source Data'!I$2,Subsector,'Summarized Source Data'!I$3,TimeOfWeek,$E87)*INDEX('Calibration Multipliers'!E$4:E$7,MATCH($B87,'Calibration Multipliers'!$A$4:$A$7,0),1)</f>
        <v>9902541.498437468</v>
      </c>
      <c r="J87" s="47">
        <f t="shared" si="6"/>
        <v>105409964.05667883</v>
      </c>
      <c r="K87" s="48">
        <f>(SUMIFS(INDEX(Load,,MATCH('Summarized Source Data'!$C87,Hour,0)),Month,'Summarized Source Data'!$A87,Sector,'Summarized Source Data'!K$2,Subsector,"Total",TimeOfWeek,$E87)-SUM(F87:I87))*INDEX('Calibration Multipliers'!G$4:G$7,MATCH($B87,'Calibration Multipliers'!$A$4:$A$7,0),1)</f>
        <v>105409964.05667883</v>
      </c>
      <c r="L87" s="26">
        <f>SUMIFS(INDEX(Load,,MATCH('Summarized Source Data'!$C87,Hour,0)),Month,'Summarized Source Data'!$A87,Sector,'Summarized Source Data'!L$2,Subsector,'Summarized Source Data'!L$3,TimeOfWeek,$E87)*INDEX('Calibration Multipliers'!H$4:H$7,MATCH($B87,'Calibration Multipliers'!$A$4:$A$7,0),1)</f>
        <v>15727565.909283038</v>
      </c>
      <c r="M87" s="26">
        <f>SUMIFS(INDEX(Load,,MATCH('Summarized Source Data'!$C87,Hour,0)),Month,'Summarized Source Data'!$A87,Sector,'Summarized Source Data'!M$2,Subsector,'Summarized Source Data'!M$3,TimeOfWeek,$E87)*INDEX('Calibration Multipliers'!I$4:I$7,MATCH($B87,'Calibration Multipliers'!$A$4:$A$7,0),1)</f>
        <v>755665.8542579686</v>
      </c>
      <c r="N87" s="26">
        <f>SUMIFS(INDEX(Load,,MATCH('Summarized Source Data'!$C87,Hour,0)),Month,'Summarized Source Data'!$A87,Sector,'Summarized Source Data'!N$2,Subsector,'Summarized Source Data'!N$3,TimeOfWeek,$E87)*INDEX('Calibration Multipliers'!J$4:J$7,MATCH($B87,'Calibration Multipliers'!$A$4:$A$7,0),1)</f>
        <v>0</v>
      </c>
      <c r="O87" s="28">
        <f t="shared" si="7"/>
        <v>498060591.19448435</v>
      </c>
      <c r="P87" s="48">
        <f>(SUMIFS(INDEX(Load,,MATCH('Summarized Source Data'!$C87,Hour,0)),Month,'Summarized Source Data'!$A87,Sector,'Summarized Source Data'!P$2,Subsector,"Total",TimeOfWeek,$E87)-SUM(L87:N87)*INDEX('Calibration Multipliers'!L$4:L$7,MATCH($B87,'Calibration Multipliers'!$A$4:$A$7,0),1))</f>
        <v>498060591.19448435</v>
      </c>
      <c r="Q87" s="28">
        <f t="shared" si="8"/>
        <v>498060591.19448435</v>
      </c>
      <c r="R87" s="31">
        <f>SUMIFS(INDEX(Load,,MATCH('Summarized Source Data'!$C87,Hour,0)),Month,'Summarized Source Data'!$A87,Sector,'Summarized Source Data'!R$2,TimeOfWeek,$E87)*INDEX('Calibration Multipliers'!N$4:N$7,MATCH($B87,'Calibration Multipliers'!$A$4:$A$7,0),1)</f>
        <v>11261713.860968102</v>
      </c>
      <c r="S87" s="31">
        <f>SUMIFS(INDEX(Load,,MATCH('Summarized Source Data'!$C87,Hour,0)),Month,'Summarized Source Data'!$A87,Sector,'Summarized Source Data'!S$2,TimeOfWeek,$E87)*INDEX('Calibration Multipliers'!O$4:O$7,MATCH($B87,'Calibration Multipliers'!$A$4:$A$7,0),1)</f>
        <v>11261713.860968102</v>
      </c>
      <c r="T87" s="31">
        <f>SUMIFS(INDEX(Load,,MATCH('Summarized Source Data'!$C87,Hour,0)),Month,'Summarized Source Data'!$A87,Sector,'Summarized Source Data'!T$2,TimeOfWeek,$E87)*INDEX('Calibration Multipliers'!P$4:P$7,MATCH($B87,'Calibration Multipliers'!$A$4:$A$7,0),1)</f>
        <v>11261713.860968102</v>
      </c>
      <c r="U87" s="31">
        <f>SUMIFS(INDEX(Load,,MATCH('Summarized Source Data'!$C87,Hour,0)),Month,'Summarized Source Data'!$A87,Sector,'Summarized Source Data'!U$2,TimeOfWeek,$E87)*INDEX('Calibration Multipliers'!Q$4:Q$7,MATCH($B87,'Calibration Multipliers'!$A$4:$A$7,0),1)</f>
        <v>11261713.860968102</v>
      </c>
      <c r="V87" s="31">
        <f>SUMIFS(INDEX(Load,,MATCH('Summarized Source Data'!$C87,Hour,0)),Month,'Summarized Source Data'!$A87,Sector,'Summarized Source Data'!V$2,TimeOfWeek,$E87)*INDEX('Calibration Multipliers'!R$4:R$7,MATCH($B87,'Calibration Multipliers'!$A$4:$A$7,0),1)</f>
        <v>11261713.860968102</v>
      </c>
      <c r="W87" s="31">
        <f>SUMIFS(INDEX(Load,,MATCH('Summarized Source Data'!$C87,Hour,0)),Month,'Summarized Source Data'!$A87,Sector,'Summarized Source Data'!W$2,TimeOfWeek,$E87)*INDEX('Calibration Multipliers'!S$4:S$7,MATCH($B87,'Calibration Multipliers'!$A$4:$A$7,0),1)</f>
        <v>11261713.860968102</v>
      </c>
      <c r="X87" s="26">
        <f>SUMIFS(INDEX(Load,,MATCH('Summarized Source Data'!$C87,Hour,0)),Month,'Summarized Source Data'!$A87,Sector,'Summarized Source Data'!X$2,Subsector,'Summarized Source Data'!X$3,TimeOfWeek,$E87)*INDEX('Calibration Multipliers'!T$4:T$7,MATCH($B87,'Calibration Multipliers'!$A$4:$A$7,0),1)</f>
        <v>632985985.97855186</v>
      </c>
      <c r="Y87" s="28">
        <f t="shared" si="9"/>
        <v>632985985.97855186</v>
      </c>
      <c r="Z87" s="28">
        <f t="shared" si="9"/>
        <v>632985985.97855186</v>
      </c>
    </row>
    <row r="88" spans="1:26" outlineLevel="2">
      <c r="A88">
        <f t="shared" si="5"/>
        <v>4</v>
      </c>
      <c r="B88" t="str">
        <f>INDEX('Category Mapping'!$G$34:$G$45,MATCH(A88,'Category Mapping'!$A$34:$A$45,0),1)</f>
        <v>Spring</v>
      </c>
      <c r="C88" t="s">
        <v>39</v>
      </c>
      <c r="D88" s="6" t="s">
        <v>113</v>
      </c>
      <c r="E88" t="s">
        <v>15</v>
      </c>
      <c r="F88" s="26">
        <f>SUMIFS(INDEX(Load,,MATCH('Summarized Source Data'!$C88,Hour,0)),Month,'Summarized Source Data'!$A88,Sector,'Summarized Source Data'!F$2,Subsector,'Summarized Source Data'!F$3,TimeOfWeek,$E88)*INDEX('Calibration Multipliers'!B$4:B$7,MATCH($B88,'Calibration Multipliers'!$A$4:$A$7,0),1)</f>
        <v>6203267.5167768179</v>
      </c>
      <c r="G88" s="26">
        <f>SUMIFS(INDEX(Load,,MATCH('Summarized Source Data'!$C88,Hour,0)),Month,'Summarized Source Data'!$A88,Sector,'Summarized Source Data'!G$2,Subsector,'Summarized Source Data'!G$3,TimeOfWeek,$E88)*INDEX('Calibration Multipliers'!C$4:C$7,MATCH($B88,'Calibration Multipliers'!$A$4:$A$7,0),1)</f>
        <v>17129.455117493206</v>
      </c>
      <c r="H88" s="26">
        <f>SUMIFS(INDEX(Load,,MATCH('Summarized Source Data'!$C88,Hour,0)),Month,'Summarized Source Data'!$A88,Sector,'Summarized Source Data'!H$2,Subsector,'Summarized Source Data'!H$3,TimeOfWeek,$E88)*INDEX('Calibration Multipliers'!D$4:D$7,MATCH($B88,'Calibration Multipliers'!$A$4:$A$7,0),1)</f>
        <v>0</v>
      </c>
      <c r="I88" s="26">
        <f>SUMIFS(INDEX(Load,,MATCH('Summarized Source Data'!$C88,Hour,0)),Month,'Summarized Source Data'!$A88,Sector,'Summarized Source Data'!I$2,Subsector,'Summarized Source Data'!I$3,TimeOfWeek,$E88)*INDEX('Calibration Multipliers'!E$4:E$7,MATCH($B88,'Calibration Multipliers'!$A$4:$A$7,0),1)</f>
        <v>10485043.939522026</v>
      </c>
      <c r="J88" s="47">
        <f t="shared" si="6"/>
        <v>101736722.10911025</v>
      </c>
      <c r="K88" s="48">
        <f>(SUMIFS(INDEX(Load,,MATCH('Summarized Source Data'!$C88,Hour,0)),Month,'Summarized Source Data'!$A88,Sector,'Summarized Source Data'!K$2,Subsector,"Total",TimeOfWeek,$E88)-SUM(F88:I88))*INDEX('Calibration Multipliers'!G$4:G$7,MATCH($B88,'Calibration Multipliers'!$A$4:$A$7,0),1)</f>
        <v>101736722.10911025</v>
      </c>
      <c r="L88" s="26">
        <f>SUMIFS(INDEX(Load,,MATCH('Summarized Source Data'!$C88,Hour,0)),Month,'Summarized Source Data'!$A88,Sector,'Summarized Source Data'!L$2,Subsector,'Summarized Source Data'!L$3,TimeOfWeek,$E88)*INDEX('Calibration Multipliers'!H$4:H$7,MATCH($B88,'Calibration Multipliers'!$A$4:$A$7,0),1)</f>
        <v>14174226.066390885</v>
      </c>
      <c r="M88" s="26">
        <f>SUMIFS(INDEX(Load,,MATCH('Summarized Source Data'!$C88,Hour,0)),Month,'Summarized Source Data'!$A88,Sector,'Summarized Source Data'!M$2,Subsector,'Summarized Source Data'!M$3,TimeOfWeek,$E88)*INDEX('Calibration Multipliers'!I$4:I$7,MATCH($B88,'Calibration Multipliers'!$A$4:$A$7,0),1)</f>
        <v>727928.05885092379</v>
      </c>
      <c r="N88" s="26">
        <f>SUMIFS(INDEX(Load,,MATCH('Summarized Source Data'!$C88,Hour,0)),Month,'Summarized Source Data'!$A88,Sector,'Summarized Source Data'!N$2,Subsector,'Summarized Source Data'!N$3,TimeOfWeek,$E88)*INDEX('Calibration Multipliers'!J$4:J$7,MATCH($B88,'Calibration Multipliers'!$A$4:$A$7,0),1)</f>
        <v>0</v>
      </c>
      <c r="O88" s="28">
        <f t="shared" si="7"/>
        <v>489933294.81470752</v>
      </c>
      <c r="P88" s="48">
        <f>(SUMIFS(INDEX(Load,,MATCH('Summarized Source Data'!$C88,Hour,0)),Month,'Summarized Source Data'!$A88,Sector,'Summarized Source Data'!P$2,Subsector,"Total",TimeOfWeek,$E88)-SUM(L88:N88)*INDEX('Calibration Multipliers'!L$4:L$7,MATCH($B88,'Calibration Multipliers'!$A$4:$A$7,0),1))</f>
        <v>489933294.81470752</v>
      </c>
      <c r="Q88" s="28">
        <f t="shared" si="8"/>
        <v>489933294.81470752</v>
      </c>
      <c r="R88" s="31">
        <f>SUMIFS(INDEX(Load,,MATCH('Summarized Source Data'!$C88,Hour,0)),Month,'Summarized Source Data'!$A88,Sector,'Summarized Source Data'!R$2,TimeOfWeek,$E88)*INDEX('Calibration Multipliers'!N$4:N$7,MATCH($B88,'Calibration Multipliers'!$A$4:$A$7,0),1)</f>
        <v>11455881.341329619</v>
      </c>
      <c r="S88" s="31">
        <f>SUMIFS(INDEX(Load,,MATCH('Summarized Source Data'!$C88,Hour,0)),Month,'Summarized Source Data'!$A88,Sector,'Summarized Source Data'!S$2,TimeOfWeek,$E88)*INDEX('Calibration Multipliers'!O$4:O$7,MATCH($B88,'Calibration Multipliers'!$A$4:$A$7,0),1)</f>
        <v>11455881.341329619</v>
      </c>
      <c r="T88" s="31">
        <f>SUMIFS(INDEX(Load,,MATCH('Summarized Source Data'!$C88,Hour,0)),Month,'Summarized Source Data'!$A88,Sector,'Summarized Source Data'!T$2,TimeOfWeek,$E88)*INDEX('Calibration Multipliers'!P$4:P$7,MATCH($B88,'Calibration Multipliers'!$A$4:$A$7,0),1)</f>
        <v>11455881.341329619</v>
      </c>
      <c r="U88" s="31">
        <f>SUMIFS(INDEX(Load,,MATCH('Summarized Source Data'!$C88,Hour,0)),Month,'Summarized Source Data'!$A88,Sector,'Summarized Source Data'!U$2,TimeOfWeek,$E88)*INDEX('Calibration Multipliers'!Q$4:Q$7,MATCH($B88,'Calibration Multipliers'!$A$4:$A$7,0),1)</f>
        <v>11455881.341329619</v>
      </c>
      <c r="V88" s="31">
        <f>SUMIFS(INDEX(Load,,MATCH('Summarized Source Data'!$C88,Hour,0)),Month,'Summarized Source Data'!$A88,Sector,'Summarized Source Data'!V$2,TimeOfWeek,$E88)*INDEX('Calibration Multipliers'!R$4:R$7,MATCH($B88,'Calibration Multipliers'!$A$4:$A$7,0),1)</f>
        <v>11455881.341329619</v>
      </c>
      <c r="W88" s="31">
        <f>SUMIFS(INDEX(Load,,MATCH('Summarized Source Data'!$C88,Hour,0)),Month,'Summarized Source Data'!$A88,Sector,'Summarized Source Data'!W$2,TimeOfWeek,$E88)*INDEX('Calibration Multipliers'!S$4:S$7,MATCH($B88,'Calibration Multipliers'!$A$4:$A$7,0),1)</f>
        <v>11455881.341329619</v>
      </c>
      <c r="X88" s="26">
        <f>SUMIFS(INDEX(Load,,MATCH('Summarized Source Data'!$C88,Hour,0)),Month,'Summarized Source Data'!$A88,Sector,'Summarized Source Data'!X$2,Subsector,'Summarized Source Data'!X$3,TimeOfWeek,$E88)*INDEX('Calibration Multipliers'!T$4:T$7,MATCH($B88,'Calibration Multipliers'!$A$4:$A$7,0),1)</f>
        <v>631044311.17493665</v>
      </c>
      <c r="Y88" s="28">
        <f t="shared" si="9"/>
        <v>631044311.17493665</v>
      </c>
      <c r="Z88" s="28">
        <f t="shared" si="9"/>
        <v>631044311.17493665</v>
      </c>
    </row>
    <row r="89" spans="1:26" outlineLevel="2">
      <c r="A89">
        <f t="shared" si="5"/>
        <v>4</v>
      </c>
      <c r="B89" t="str">
        <f>INDEX('Category Mapping'!$G$34:$G$45,MATCH(A89,'Category Mapping'!$A$34:$A$45,0),1)</f>
        <v>Spring</v>
      </c>
      <c r="C89" t="s">
        <v>40</v>
      </c>
      <c r="D89" s="6" t="s">
        <v>114</v>
      </c>
      <c r="E89" t="s">
        <v>15</v>
      </c>
      <c r="F89" s="26">
        <f>SUMIFS(INDEX(Load,,MATCH('Summarized Source Data'!$C89,Hour,0)),Month,'Summarized Source Data'!$A89,Sector,'Summarized Source Data'!F$2,Subsector,'Summarized Source Data'!F$3,TimeOfWeek,$E89)*INDEX('Calibration Multipliers'!B$4:B$7,MATCH($B89,'Calibration Multipliers'!$A$4:$A$7,0),1)</f>
        <v>6253028.7586438674</v>
      </c>
      <c r="G89" s="26">
        <f>SUMIFS(INDEX(Load,,MATCH('Summarized Source Data'!$C89,Hour,0)),Month,'Summarized Source Data'!$A89,Sector,'Summarized Source Data'!G$2,Subsector,'Summarized Source Data'!G$3,TimeOfWeek,$E89)*INDEX('Calibration Multipliers'!C$4:C$7,MATCH($B89,'Calibration Multipliers'!$A$4:$A$7,0),1)</f>
        <v>521110.56714385189</v>
      </c>
      <c r="H89" s="26">
        <f>SUMIFS(INDEX(Load,,MATCH('Summarized Source Data'!$C89,Hour,0)),Month,'Summarized Source Data'!$A89,Sector,'Summarized Source Data'!H$2,Subsector,'Summarized Source Data'!H$3,TimeOfWeek,$E89)*INDEX('Calibration Multipliers'!D$4:D$7,MATCH($B89,'Calibration Multipliers'!$A$4:$A$7,0),1)</f>
        <v>0</v>
      </c>
      <c r="I89" s="26">
        <f>SUMIFS(INDEX(Load,,MATCH('Summarized Source Data'!$C89,Hour,0)),Month,'Summarized Source Data'!$A89,Sector,'Summarized Source Data'!I$2,Subsector,'Summarized Source Data'!I$3,TimeOfWeek,$E89)*INDEX('Calibration Multipliers'!E$4:E$7,MATCH($B89,'Calibration Multipliers'!$A$4:$A$7,0),1)</f>
        <v>10582127.679702785</v>
      </c>
      <c r="J89" s="47">
        <f t="shared" si="6"/>
        <v>101085896.01503608</v>
      </c>
      <c r="K89" s="48">
        <f>(SUMIFS(INDEX(Load,,MATCH('Summarized Source Data'!$C89,Hour,0)),Month,'Summarized Source Data'!$A89,Sector,'Summarized Source Data'!K$2,Subsector,"Total",TimeOfWeek,$E89)-SUM(F89:I89))*INDEX('Calibration Multipliers'!G$4:G$7,MATCH($B89,'Calibration Multipliers'!$A$4:$A$7,0),1)</f>
        <v>101085896.01503608</v>
      </c>
      <c r="L89" s="26">
        <f>SUMIFS(INDEX(Load,,MATCH('Summarized Source Data'!$C89,Hour,0)),Month,'Summarized Source Data'!$A89,Sector,'Summarized Source Data'!L$2,Subsector,'Summarized Source Data'!L$3,TimeOfWeek,$E89)*INDEX('Calibration Multipliers'!H$4:H$7,MATCH($B89,'Calibration Multipliers'!$A$4:$A$7,0),1)</f>
        <v>13009221.184221772</v>
      </c>
      <c r="M89" s="26">
        <f>SUMIFS(INDEX(Load,,MATCH('Summarized Source Data'!$C89,Hour,0)),Month,'Summarized Source Data'!$A89,Sector,'Summarized Source Data'!M$2,Subsector,'Summarized Source Data'!M$3,TimeOfWeek,$E89)*INDEX('Calibration Multipliers'!I$4:I$7,MATCH($B89,'Calibration Multipliers'!$A$4:$A$7,0),1)</f>
        <v>747438.00727764925</v>
      </c>
      <c r="N89" s="26">
        <f>SUMIFS(INDEX(Load,,MATCH('Summarized Source Data'!$C89,Hour,0)),Month,'Summarized Source Data'!$A89,Sector,'Summarized Source Data'!N$2,Subsector,'Summarized Source Data'!N$3,TimeOfWeek,$E89)*INDEX('Calibration Multipliers'!J$4:J$7,MATCH($B89,'Calibration Multipliers'!$A$4:$A$7,0),1)</f>
        <v>0</v>
      </c>
      <c r="O89" s="28">
        <f t="shared" si="7"/>
        <v>490107952.34664237</v>
      </c>
      <c r="P89" s="48">
        <f>(SUMIFS(INDEX(Load,,MATCH('Summarized Source Data'!$C89,Hour,0)),Month,'Summarized Source Data'!$A89,Sector,'Summarized Source Data'!P$2,Subsector,"Total",TimeOfWeek,$E89)-SUM(L89:N89)*INDEX('Calibration Multipliers'!L$4:L$7,MATCH($B89,'Calibration Multipliers'!$A$4:$A$7,0),1))</f>
        <v>490107952.34664237</v>
      </c>
      <c r="Q89" s="28">
        <f t="shared" si="8"/>
        <v>490107952.34664237</v>
      </c>
      <c r="R89" s="31">
        <f>SUMIFS(INDEX(Load,,MATCH('Summarized Source Data'!$C89,Hour,0)),Month,'Summarized Source Data'!$A89,Sector,'Summarized Source Data'!R$2,TimeOfWeek,$E89)*INDEX('Calibration Multipliers'!N$4:N$7,MATCH($B89,'Calibration Multipliers'!$A$4:$A$7,0),1)</f>
        <v>11455881.341329619</v>
      </c>
      <c r="S89" s="31">
        <f>SUMIFS(INDEX(Load,,MATCH('Summarized Source Data'!$C89,Hour,0)),Month,'Summarized Source Data'!$A89,Sector,'Summarized Source Data'!S$2,TimeOfWeek,$E89)*INDEX('Calibration Multipliers'!O$4:O$7,MATCH($B89,'Calibration Multipliers'!$A$4:$A$7,0),1)</f>
        <v>11455881.341329619</v>
      </c>
      <c r="T89" s="31">
        <f>SUMIFS(INDEX(Load,,MATCH('Summarized Source Data'!$C89,Hour,0)),Month,'Summarized Source Data'!$A89,Sector,'Summarized Source Data'!T$2,TimeOfWeek,$E89)*INDEX('Calibration Multipliers'!P$4:P$7,MATCH($B89,'Calibration Multipliers'!$A$4:$A$7,0),1)</f>
        <v>11455881.341329619</v>
      </c>
      <c r="U89" s="31">
        <f>SUMIFS(INDEX(Load,,MATCH('Summarized Source Data'!$C89,Hour,0)),Month,'Summarized Source Data'!$A89,Sector,'Summarized Source Data'!U$2,TimeOfWeek,$E89)*INDEX('Calibration Multipliers'!Q$4:Q$7,MATCH($B89,'Calibration Multipliers'!$A$4:$A$7,0),1)</f>
        <v>11455881.341329619</v>
      </c>
      <c r="V89" s="31">
        <f>SUMIFS(INDEX(Load,,MATCH('Summarized Source Data'!$C89,Hour,0)),Month,'Summarized Source Data'!$A89,Sector,'Summarized Source Data'!V$2,TimeOfWeek,$E89)*INDEX('Calibration Multipliers'!R$4:R$7,MATCH($B89,'Calibration Multipliers'!$A$4:$A$7,0),1)</f>
        <v>11455881.341329619</v>
      </c>
      <c r="W89" s="31">
        <f>SUMIFS(INDEX(Load,,MATCH('Summarized Source Data'!$C89,Hour,0)),Month,'Summarized Source Data'!$A89,Sector,'Summarized Source Data'!W$2,TimeOfWeek,$E89)*INDEX('Calibration Multipliers'!S$4:S$7,MATCH($B89,'Calibration Multipliers'!$A$4:$A$7,0),1)</f>
        <v>11455881.341329619</v>
      </c>
      <c r="X89" s="26">
        <f>SUMIFS(INDEX(Load,,MATCH('Summarized Source Data'!$C89,Hour,0)),Month,'Summarized Source Data'!$A89,Sector,'Summarized Source Data'!X$2,Subsector,'Summarized Source Data'!X$3,TimeOfWeek,$E89)*INDEX('Calibration Multipliers'!T$4:T$7,MATCH($B89,'Calibration Multipliers'!$A$4:$A$7,0),1)</f>
        <v>631044311.17493665</v>
      </c>
      <c r="Y89" s="28">
        <f t="shared" si="9"/>
        <v>631044311.17493665</v>
      </c>
      <c r="Z89" s="28">
        <f t="shared" si="9"/>
        <v>631044311.17493665</v>
      </c>
    </row>
    <row r="90" spans="1:26" outlineLevel="2">
      <c r="A90">
        <f t="shared" si="5"/>
        <v>4</v>
      </c>
      <c r="B90" t="str">
        <f>INDEX('Category Mapping'!$G$34:$G$45,MATCH(A90,'Category Mapping'!$A$34:$A$45,0),1)</f>
        <v>Spring</v>
      </c>
      <c r="C90" t="s">
        <v>41</v>
      </c>
      <c r="D90" s="6" t="s">
        <v>115</v>
      </c>
      <c r="E90" t="s">
        <v>15</v>
      </c>
      <c r="F90" s="26">
        <f>SUMIFS(INDEX(Load,,MATCH('Summarized Source Data'!$C90,Hour,0)),Month,'Summarized Source Data'!$A90,Sector,'Summarized Source Data'!F$2,Subsector,'Summarized Source Data'!F$3,TimeOfWeek,$E90)*INDEX('Calibration Multipliers'!B$4:B$7,MATCH($B90,'Calibration Multipliers'!$A$4:$A$7,0),1)</f>
        <v>6343557.4046876226</v>
      </c>
      <c r="G90" s="26">
        <f>SUMIFS(INDEX(Load,,MATCH('Summarized Source Data'!$C90,Hour,0)),Month,'Summarized Source Data'!$A90,Sector,'Summarized Source Data'!G$2,Subsector,'Summarized Source Data'!G$3,TimeOfWeek,$E90)*INDEX('Calibration Multipliers'!C$4:C$7,MATCH($B90,'Calibration Multipliers'!$A$4:$A$7,0),1)</f>
        <v>1010059.2328406217</v>
      </c>
      <c r="H90" s="26">
        <f>SUMIFS(INDEX(Load,,MATCH('Summarized Source Data'!$C90,Hour,0)),Month,'Summarized Source Data'!$A90,Sector,'Summarized Source Data'!H$2,Subsector,'Summarized Source Data'!H$3,TimeOfWeek,$E90)*INDEX('Calibration Multipliers'!D$4:D$7,MATCH($B90,'Calibration Multipliers'!$A$4:$A$7,0),1)</f>
        <v>0</v>
      </c>
      <c r="I90" s="26">
        <f>SUMIFS(INDEX(Load,,MATCH('Summarized Source Data'!$C90,Hour,0)),Month,'Summarized Source Data'!$A90,Sector,'Summarized Source Data'!I$2,Subsector,'Summarized Source Data'!I$3,TimeOfWeek,$E90)*INDEX('Calibration Multipliers'!E$4:E$7,MATCH($B90,'Calibration Multipliers'!$A$4:$A$7,0),1)</f>
        <v>10873378.900245063</v>
      </c>
      <c r="J90" s="47">
        <f t="shared" si="6"/>
        <v>104098517.08998364</v>
      </c>
      <c r="K90" s="48">
        <f>(SUMIFS(INDEX(Load,,MATCH('Summarized Source Data'!$C90,Hour,0)),Month,'Summarized Source Data'!$A90,Sector,'Summarized Source Data'!K$2,Subsector,"Total",TimeOfWeek,$E90)-SUM(F90:I90))*INDEX('Calibration Multipliers'!G$4:G$7,MATCH($B90,'Calibration Multipliers'!$A$4:$A$7,0),1)</f>
        <v>104098517.08998364</v>
      </c>
      <c r="L90" s="26">
        <f>SUMIFS(INDEX(Load,,MATCH('Summarized Source Data'!$C90,Hour,0)),Month,'Summarized Source Data'!$A90,Sector,'Summarized Source Data'!L$2,Subsector,'Summarized Source Data'!L$3,TimeOfWeek,$E90)*INDEX('Calibration Multipliers'!H$4:H$7,MATCH($B90,'Calibration Multipliers'!$A$4:$A$7,0),1)</f>
        <v>12135467.522594936</v>
      </c>
      <c r="M90" s="26">
        <f>SUMIFS(INDEX(Load,,MATCH('Summarized Source Data'!$C90,Hour,0)),Month,'Summarized Source Data'!$A90,Sector,'Summarized Source Data'!M$2,Subsector,'Summarized Source Data'!M$3,TimeOfWeek,$E90)*INDEX('Calibration Multipliers'!I$4:I$7,MATCH($B90,'Calibration Multipliers'!$A$4:$A$7,0),1)</f>
        <v>767992.57674871967</v>
      </c>
      <c r="N90" s="26">
        <f>SUMIFS(INDEX(Load,,MATCH('Summarized Source Data'!$C90,Hour,0)),Month,'Summarized Source Data'!$A90,Sector,'Summarized Source Data'!N$2,Subsector,'Summarized Source Data'!N$3,TimeOfWeek,$E90)*INDEX('Calibration Multipliers'!J$4:J$7,MATCH($B90,'Calibration Multipliers'!$A$4:$A$7,0),1)</f>
        <v>0</v>
      </c>
      <c r="O90" s="28">
        <f t="shared" si="7"/>
        <v>489990314.03699052</v>
      </c>
      <c r="P90" s="48">
        <f>(SUMIFS(INDEX(Load,,MATCH('Summarized Source Data'!$C90,Hour,0)),Month,'Summarized Source Data'!$A90,Sector,'Summarized Source Data'!P$2,Subsector,"Total",TimeOfWeek,$E90)-SUM(L90:N90)*INDEX('Calibration Multipliers'!L$4:L$7,MATCH($B90,'Calibration Multipliers'!$A$4:$A$7,0),1))</f>
        <v>489990314.03699052</v>
      </c>
      <c r="Q90" s="28">
        <f t="shared" si="8"/>
        <v>489990314.03699052</v>
      </c>
      <c r="R90" s="31">
        <f>SUMIFS(INDEX(Load,,MATCH('Summarized Source Data'!$C90,Hour,0)),Month,'Summarized Source Data'!$A90,Sector,'Summarized Source Data'!R$2,TimeOfWeek,$E90)*INDEX('Calibration Multipliers'!N$4:N$7,MATCH($B90,'Calibration Multipliers'!$A$4:$A$7,0),1)</f>
        <v>11261713.860968102</v>
      </c>
      <c r="S90" s="31">
        <f>SUMIFS(INDEX(Load,,MATCH('Summarized Source Data'!$C90,Hour,0)),Month,'Summarized Source Data'!$A90,Sector,'Summarized Source Data'!S$2,TimeOfWeek,$E90)*INDEX('Calibration Multipliers'!O$4:O$7,MATCH($B90,'Calibration Multipliers'!$A$4:$A$7,0),1)</f>
        <v>11261713.860968102</v>
      </c>
      <c r="T90" s="31">
        <f>SUMIFS(INDEX(Load,,MATCH('Summarized Source Data'!$C90,Hour,0)),Month,'Summarized Source Data'!$A90,Sector,'Summarized Source Data'!T$2,TimeOfWeek,$E90)*INDEX('Calibration Multipliers'!P$4:P$7,MATCH($B90,'Calibration Multipliers'!$A$4:$A$7,0),1)</f>
        <v>11261713.860968102</v>
      </c>
      <c r="U90" s="31">
        <f>SUMIFS(INDEX(Load,,MATCH('Summarized Source Data'!$C90,Hour,0)),Month,'Summarized Source Data'!$A90,Sector,'Summarized Source Data'!U$2,TimeOfWeek,$E90)*INDEX('Calibration Multipliers'!Q$4:Q$7,MATCH($B90,'Calibration Multipliers'!$A$4:$A$7,0),1)</f>
        <v>11261713.860968102</v>
      </c>
      <c r="V90" s="31">
        <f>SUMIFS(INDEX(Load,,MATCH('Summarized Source Data'!$C90,Hour,0)),Month,'Summarized Source Data'!$A90,Sector,'Summarized Source Data'!V$2,TimeOfWeek,$E90)*INDEX('Calibration Multipliers'!R$4:R$7,MATCH($B90,'Calibration Multipliers'!$A$4:$A$7,0),1)</f>
        <v>11261713.860968102</v>
      </c>
      <c r="W90" s="31">
        <f>SUMIFS(INDEX(Load,,MATCH('Summarized Source Data'!$C90,Hour,0)),Month,'Summarized Source Data'!$A90,Sector,'Summarized Source Data'!W$2,TimeOfWeek,$E90)*INDEX('Calibration Multipliers'!S$4:S$7,MATCH($B90,'Calibration Multipliers'!$A$4:$A$7,0),1)</f>
        <v>11261713.860968102</v>
      </c>
      <c r="X90" s="26">
        <f>SUMIFS(INDEX(Load,,MATCH('Summarized Source Data'!$C90,Hour,0)),Month,'Summarized Source Data'!$A90,Sector,'Summarized Source Data'!X$2,Subsector,'Summarized Source Data'!X$3,TimeOfWeek,$E90)*INDEX('Calibration Multipliers'!T$4:T$7,MATCH($B90,'Calibration Multipliers'!$A$4:$A$7,0),1)</f>
        <v>632015148.57674432</v>
      </c>
      <c r="Y90" s="28">
        <f t="shared" si="9"/>
        <v>632015148.57674432</v>
      </c>
      <c r="Z90" s="28">
        <f t="shared" si="9"/>
        <v>632015148.57674432</v>
      </c>
    </row>
    <row r="91" spans="1:26" outlineLevel="2">
      <c r="A91">
        <f t="shared" si="5"/>
        <v>4</v>
      </c>
      <c r="B91" t="str">
        <f>INDEX('Category Mapping'!$G$34:$G$45,MATCH(A91,'Category Mapping'!$A$34:$A$45,0),1)</f>
        <v>Spring</v>
      </c>
      <c r="C91" t="s">
        <v>42</v>
      </c>
      <c r="D91" s="6" t="s">
        <v>116</v>
      </c>
      <c r="E91" t="s">
        <v>15</v>
      </c>
      <c r="F91" s="26">
        <f>SUMIFS(INDEX(Load,,MATCH('Summarized Source Data'!$C91,Hour,0)),Month,'Summarized Source Data'!$A91,Sector,'Summarized Source Data'!F$2,Subsector,'Summarized Source Data'!F$3,TimeOfWeek,$E91)*INDEX('Calibration Multipliers'!B$4:B$7,MATCH($B91,'Calibration Multipliers'!$A$4:$A$7,0),1)</f>
        <v>6635979.4551364807</v>
      </c>
      <c r="G91" s="26">
        <f>SUMIFS(INDEX(Load,,MATCH('Summarized Source Data'!$C91,Hour,0)),Month,'Summarized Source Data'!$A91,Sector,'Summarized Source Data'!G$2,Subsector,'Summarized Source Data'!G$3,TimeOfWeek,$E91)*INDEX('Calibration Multipliers'!C$4:C$7,MATCH($B91,'Calibration Multipliers'!$A$4:$A$7,0),1)</f>
        <v>594343.74487440416</v>
      </c>
      <c r="H91" s="26">
        <f>SUMIFS(INDEX(Load,,MATCH('Summarized Source Data'!$C91,Hour,0)),Month,'Summarized Source Data'!$A91,Sector,'Summarized Source Data'!H$2,Subsector,'Summarized Source Data'!H$3,TimeOfWeek,$E91)*INDEX('Calibration Multipliers'!D$4:D$7,MATCH($B91,'Calibration Multipliers'!$A$4:$A$7,0),1)</f>
        <v>0</v>
      </c>
      <c r="I91" s="26">
        <f>SUMIFS(INDEX(Load,,MATCH('Summarized Source Data'!$C91,Hour,0)),Month,'Summarized Source Data'!$A91,Sector,'Summarized Source Data'!I$2,Subsector,'Summarized Source Data'!I$3,TimeOfWeek,$E91)*INDEX('Calibration Multipliers'!E$4:E$7,MATCH($B91,'Calibration Multipliers'!$A$4:$A$7,0),1)</f>
        <v>11747132.561871899</v>
      </c>
      <c r="J91" s="47">
        <f t="shared" si="6"/>
        <v>117910617.89298812</v>
      </c>
      <c r="K91" s="48">
        <f>(SUMIFS(INDEX(Load,,MATCH('Summarized Source Data'!$C91,Hour,0)),Month,'Summarized Source Data'!$A91,Sector,'Summarized Source Data'!K$2,Subsector,"Total",TimeOfWeek,$E91)-SUM(F91:I91))*INDEX('Calibration Multipliers'!G$4:G$7,MATCH($B91,'Calibration Multipliers'!$A$4:$A$7,0),1)</f>
        <v>117910617.89298812</v>
      </c>
      <c r="L91" s="26">
        <f>SUMIFS(INDEX(Load,,MATCH('Summarized Source Data'!$C91,Hour,0)),Month,'Summarized Source Data'!$A91,Sector,'Summarized Source Data'!L$2,Subsector,'Summarized Source Data'!L$3,TimeOfWeek,$E91)*INDEX('Calibration Multipliers'!H$4:H$7,MATCH($B91,'Calibration Multipliers'!$A$4:$A$7,0),1)</f>
        <v>11164630.120787341</v>
      </c>
      <c r="M91" s="26">
        <f>SUMIFS(INDEX(Load,,MATCH('Summarized Source Data'!$C91,Hour,0)),Month,'Summarized Source Data'!$A91,Sector,'Summarized Source Data'!M$2,Subsector,'Summarized Source Data'!M$3,TimeOfWeek,$E91)*INDEX('Calibration Multipliers'!I$4:I$7,MATCH($B91,'Calibration Multipliers'!$A$4:$A$7,0),1)</f>
        <v>766298.46548256546</v>
      </c>
      <c r="N91" s="26">
        <f>SUMIFS(INDEX(Load,,MATCH('Summarized Source Data'!$C91,Hour,0)),Month,'Summarized Source Data'!$A91,Sector,'Summarized Source Data'!N$2,Subsector,'Summarized Source Data'!N$3,TimeOfWeek,$E91)*INDEX('Calibration Multipliers'!J$4:J$7,MATCH($B91,'Calibration Multipliers'!$A$4:$A$7,0),1)</f>
        <v>0</v>
      </c>
      <c r="O91" s="28">
        <f t="shared" si="7"/>
        <v>489992008.14825666</v>
      </c>
      <c r="P91" s="48">
        <f>(SUMIFS(INDEX(Load,,MATCH('Summarized Source Data'!$C91,Hour,0)),Month,'Summarized Source Data'!$A91,Sector,'Summarized Source Data'!P$2,Subsector,"Total",TimeOfWeek,$E91)-SUM(L91:N91)*INDEX('Calibration Multipliers'!L$4:L$7,MATCH($B91,'Calibration Multipliers'!$A$4:$A$7,0),1))</f>
        <v>489992008.14825666</v>
      </c>
      <c r="Q91" s="28">
        <f t="shared" si="8"/>
        <v>489992008.14825666</v>
      </c>
      <c r="R91" s="31">
        <f>SUMIFS(INDEX(Load,,MATCH('Summarized Source Data'!$C91,Hour,0)),Month,'Summarized Source Data'!$A91,Sector,'Summarized Source Data'!R$2,TimeOfWeek,$E91)*INDEX('Calibration Multipliers'!N$4:N$7,MATCH($B91,'Calibration Multipliers'!$A$4:$A$7,0),1)</f>
        <v>13397556.144944809</v>
      </c>
      <c r="S91" s="31">
        <f>SUMIFS(INDEX(Load,,MATCH('Summarized Source Data'!$C91,Hour,0)),Month,'Summarized Source Data'!$A91,Sector,'Summarized Source Data'!S$2,TimeOfWeek,$E91)*INDEX('Calibration Multipliers'!O$4:O$7,MATCH($B91,'Calibration Multipliers'!$A$4:$A$7,0),1)</f>
        <v>13397556.144944809</v>
      </c>
      <c r="T91" s="31">
        <f>SUMIFS(INDEX(Load,,MATCH('Summarized Source Data'!$C91,Hour,0)),Month,'Summarized Source Data'!$A91,Sector,'Summarized Source Data'!T$2,TimeOfWeek,$E91)*INDEX('Calibration Multipliers'!P$4:P$7,MATCH($B91,'Calibration Multipliers'!$A$4:$A$7,0),1)</f>
        <v>13397556.144944809</v>
      </c>
      <c r="U91" s="31">
        <f>SUMIFS(INDEX(Load,,MATCH('Summarized Source Data'!$C91,Hour,0)),Month,'Summarized Source Data'!$A91,Sector,'Summarized Source Data'!U$2,TimeOfWeek,$E91)*INDEX('Calibration Multipliers'!Q$4:Q$7,MATCH($B91,'Calibration Multipliers'!$A$4:$A$7,0),1)</f>
        <v>13397556.144944809</v>
      </c>
      <c r="V91" s="31">
        <f>SUMIFS(INDEX(Load,,MATCH('Summarized Source Data'!$C91,Hour,0)),Month,'Summarized Source Data'!$A91,Sector,'Summarized Source Data'!V$2,TimeOfWeek,$E91)*INDEX('Calibration Multipliers'!R$4:R$7,MATCH($B91,'Calibration Multipliers'!$A$4:$A$7,0),1)</f>
        <v>13397556.144944809</v>
      </c>
      <c r="W91" s="31">
        <f>SUMIFS(INDEX(Load,,MATCH('Summarized Source Data'!$C91,Hour,0)),Month,'Summarized Source Data'!$A91,Sector,'Summarized Source Data'!W$2,TimeOfWeek,$E91)*INDEX('Calibration Multipliers'!S$4:S$7,MATCH($B91,'Calibration Multipliers'!$A$4:$A$7,0),1)</f>
        <v>13397556.144944809</v>
      </c>
      <c r="X91" s="26">
        <f>SUMIFS(INDEX(Load,,MATCH('Summarized Source Data'!$C91,Hour,0)),Month,'Summarized Source Data'!$A91,Sector,'Summarized Source Data'!X$2,Subsector,'Summarized Source Data'!X$3,TimeOfWeek,$E91)*INDEX('Calibration Multipliers'!T$4:T$7,MATCH($B91,'Calibration Multipliers'!$A$4:$A$7,0),1)</f>
        <v>636869335.58578229</v>
      </c>
      <c r="Y91" s="28">
        <f t="shared" si="9"/>
        <v>636869335.58578229</v>
      </c>
      <c r="Z91" s="28">
        <f t="shared" si="9"/>
        <v>636869335.58578229</v>
      </c>
    </row>
    <row r="92" spans="1:26" outlineLevel="2">
      <c r="A92">
        <f t="shared" si="5"/>
        <v>4</v>
      </c>
      <c r="B92" t="str">
        <f>INDEX('Category Mapping'!$G$34:$G$45,MATCH(A92,'Category Mapping'!$A$34:$A$45,0),1)</f>
        <v>Spring</v>
      </c>
      <c r="C92" t="s">
        <v>43</v>
      </c>
      <c r="D92" s="6" t="s">
        <v>117</v>
      </c>
      <c r="E92" t="s">
        <v>15</v>
      </c>
      <c r="F92" s="26">
        <f>SUMIFS(INDEX(Load,,MATCH('Summarized Source Data'!$C92,Hour,0)),Month,'Summarized Source Data'!$A92,Sector,'Summarized Source Data'!F$2,Subsector,'Summarized Source Data'!F$3,TimeOfWeek,$E92)*INDEX('Calibration Multipliers'!B$4:B$7,MATCH($B92,'Calibration Multipliers'!$A$4:$A$7,0),1)</f>
        <v>6988344.8901225468</v>
      </c>
      <c r="G92" s="26">
        <f>SUMIFS(INDEX(Load,,MATCH('Summarized Source Data'!$C92,Hour,0)),Month,'Summarized Source Data'!$A92,Sector,'Summarized Source Data'!G$2,Subsector,'Summarized Source Data'!G$3,TimeOfWeek,$E92)*INDEX('Calibration Multipliers'!C$4:C$7,MATCH($B92,'Calibration Multipliers'!$A$4:$A$7,0),1)</f>
        <v>22005.000549370947</v>
      </c>
      <c r="H92" s="26">
        <f>SUMIFS(INDEX(Load,,MATCH('Summarized Source Data'!$C92,Hour,0)),Month,'Summarized Source Data'!$A92,Sector,'Summarized Source Data'!H$2,Subsector,'Summarized Source Data'!H$3,TimeOfWeek,$E92)*INDEX('Calibration Multipliers'!D$4:D$7,MATCH($B92,'Calibration Multipliers'!$A$4:$A$7,0),1)</f>
        <v>0</v>
      </c>
      <c r="I92" s="26">
        <f>SUMIFS(INDEX(Load,,MATCH('Summarized Source Data'!$C92,Hour,0)),Month,'Summarized Source Data'!$A92,Sector,'Summarized Source Data'!I$2,Subsector,'Summarized Source Data'!I$3,TimeOfWeek,$E92)*INDEX('Calibration Multipliers'!E$4:E$7,MATCH($B92,'Calibration Multipliers'!$A$4:$A$7,0),1)</f>
        <v>12815053.703860253</v>
      </c>
      <c r="J92" s="47">
        <f t="shared" si="6"/>
        <v>142304442.5073362</v>
      </c>
      <c r="K92" s="48">
        <f>(SUMIFS(INDEX(Load,,MATCH('Summarized Source Data'!$C92,Hour,0)),Month,'Summarized Source Data'!$A92,Sector,'Summarized Source Data'!K$2,Subsector,"Total",TimeOfWeek,$E92)-SUM(F92:I92))*INDEX('Calibration Multipliers'!G$4:G$7,MATCH($B92,'Calibration Multipliers'!$A$4:$A$7,0),1)</f>
        <v>142304442.5073362</v>
      </c>
      <c r="L92" s="26">
        <f>SUMIFS(INDEX(Load,,MATCH('Summarized Source Data'!$C92,Hour,0)),Month,'Summarized Source Data'!$A92,Sector,'Summarized Source Data'!L$2,Subsector,'Summarized Source Data'!L$3,TimeOfWeek,$E92)*INDEX('Calibration Multipliers'!H$4:H$7,MATCH($B92,'Calibration Multipliers'!$A$4:$A$7,0),1)</f>
        <v>10096708.978798987</v>
      </c>
      <c r="M92" s="26">
        <f>SUMIFS(INDEX(Load,,MATCH('Summarized Source Data'!$C92,Hour,0)),Month,'Summarized Source Data'!$A92,Sector,'Summarized Source Data'!M$2,Subsector,'Summarized Source Data'!M$3,TimeOfWeek,$E92)*INDEX('Calibration Multipliers'!I$4:I$7,MATCH($B92,'Calibration Multipliers'!$A$4:$A$7,0),1)</f>
        <v>748332.14852471405</v>
      </c>
      <c r="N92" s="26">
        <f>SUMIFS(INDEX(Load,,MATCH('Summarized Source Data'!$C92,Hour,0)),Month,'Summarized Source Data'!$A92,Sector,'Summarized Source Data'!N$2,Subsector,'Summarized Source Data'!N$3,TimeOfWeek,$E92)*INDEX('Calibration Multipliers'!J$4:J$7,MATCH($B92,'Calibration Multipliers'!$A$4:$A$7,0),1)</f>
        <v>0</v>
      </c>
      <c r="O92" s="28">
        <f t="shared" si="7"/>
        <v>473602822.37466615</v>
      </c>
      <c r="P92" s="48">
        <f>(SUMIFS(INDEX(Load,,MATCH('Summarized Source Data'!$C92,Hour,0)),Month,'Summarized Source Data'!$A92,Sector,'Summarized Source Data'!P$2,Subsector,"Total",TimeOfWeek,$E92)-SUM(L92:N92)*INDEX('Calibration Multipliers'!L$4:L$7,MATCH($B92,'Calibration Multipliers'!$A$4:$A$7,0),1))</f>
        <v>473602822.37466615</v>
      </c>
      <c r="Q92" s="28">
        <f t="shared" si="8"/>
        <v>473602822.37466615</v>
      </c>
      <c r="R92" s="31">
        <f>SUMIFS(INDEX(Load,,MATCH('Summarized Source Data'!$C92,Hour,0)),Month,'Summarized Source Data'!$A92,Sector,'Summarized Source Data'!R$2,TimeOfWeek,$E92)*INDEX('Calibration Multipliers'!N$4:N$7,MATCH($B92,'Calibration Multipliers'!$A$4:$A$7,0),1)</f>
        <v>15436314.68874076</v>
      </c>
      <c r="S92" s="31">
        <f>SUMIFS(INDEX(Load,,MATCH('Summarized Source Data'!$C92,Hour,0)),Month,'Summarized Source Data'!$A92,Sector,'Summarized Source Data'!S$2,TimeOfWeek,$E92)*INDEX('Calibration Multipliers'!O$4:O$7,MATCH($B92,'Calibration Multipliers'!$A$4:$A$7,0),1)</f>
        <v>15436314.68874076</v>
      </c>
      <c r="T92" s="31">
        <f>SUMIFS(INDEX(Load,,MATCH('Summarized Source Data'!$C92,Hour,0)),Month,'Summarized Source Data'!$A92,Sector,'Summarized Source Data'!T$2,TimeOfWeek,$E92)*INDEX('Calibration Multipliers'!P$4:P$7,MATCH($B92,'Calibration Multipliers'!$A$4:$A$7,0),1)</f>
        <v>15436314.68874076</v>
      </c>
      <c r="U92" s="31">
        <f>SUMIFS(INDEX(Load,,MATCH('Summarized Source Data'!$C92,Hour,0)),Month,'Summarized Source Data'!$A92,Sector,'Summarized Source Data'!U$2,TimeOfWeek,$E92)*INDEX('Calibration Multipliers'!Q$4:Q$7,MATCH($B92,'Calibration Multipliers'!$A$4:$A$7,0),1)</f>
        <v>15436314.68874076</v>
      </c>
      <c r="V92" s="31">
        <f>SUMIFS(INDEX(Load,,MATCH('Summarized Source Data'!$C92,Hour,0)),Month,'Summarized Source Data'!$A92,Sector,'Summarized Source Data'!V$2,TimeOfWeek,$E92)*INDEX('Calibration Multipliers'!R$4:R$7,MATCH($B92,'Calibration Multipliers'!$A$4:$A$7,0),1)</f>
        <v>15436314.68874076</v>
      </c>
      <c r="W92" s="31">
        <f>SUMIFS(INDEX(Load,,MATCH('Summarized Source Data'!$C92,Hour,0)),Month,'Summarized Source Data'!$A92,Sector,'Summarized Source Data'!W$2,TimeOfWeek,$E92)*INDEX('Calibration Multipliers'!S$4:S$7,MATCH($B92,'Calibration Multipliers'!$A$4:$A$7,0),1)</f>
        <v>15436314.68874076</v>
      </c>
      <c r="X92" s="26">
        <f>SUMIFS(INDEX(Load,,MATCH('Summarized Source Data'!$C92,Hour,0)),Month,'Summarized Source Data'!$A92,Sector,'Summarized Source Data'!X$2,Subsector,'Summarized Source Data'!X$3,TimeOfWeek,$E92)*INDEX('Calibration Multipliers'!T$4:T$7,MATCH($B92,'Calibration Multipliers'!$A$4:$A$7,0),1)</f>
        <v>642694359.99662781</v>
      </c>
      <c r="Y92" s="28">
        <f t="shared" si="9"/>
        <v>642694359.99662781</v>
      </c>
      <c r="Z92" s="28">
        <f t="shared" si="9"/>
        <v>642694359.99662781</v>
      </c>
    </row>
    <row r="93" spans="1:26" outlineLevel="2">
      <c r="A93">
        <f t="shared" si="5"/>
        <v>4</v>
      </c>
      <c r="B93" t="str">
        <f>INDEX('Category Mapping'!$G$34:$G$45,MATCH(A93,'Category Mapping'!$A$34:$A$45,0),1)</f>
        <v>Spring</v>
      </c>
      <c r="C93" t="s">
        <v>44</v>
      </c>
      <c r="D93" s="6" t="s">
        <v>118</v>
      </c>
      <c r="E93" t="s">
        <v>15</v>
      </c>
      <c r="F93" s="26">
        <f>SUMIFS(INDEX(Load,,MATCH('Summarized Source Data'!$C93,Hour,0)),Month,'Summarized Source Data'!$A93,Sector,'Summarized Source Data'!F$2,Subsector,'Summarized Source Data'!F$3,TimeOfWeek,$E93)*INDEX('Calibration Multipliers'!B$4:B$7,MATCH($B93,'Calibration Multipliers'!$A$4:$A$7,0),1)</f>
        <v>7375474.07079254</v>
      </c>
      <c r="G93" s="26">
        <f>SUMIFS(INDEX(Load,,MATCH('Summarized Source Data'!$C93,Hour,0)),Month,'Summarized Source Data'!$A93,Sector,'Summarized Source Data'!G$2,Subsector,'Summarized Source Data'!G$3,TimeOfWeek,$E93)*INDEX('Calibration Multipliers'!C$4:C$7,MATCH($B93,'Calibration Multipliers'!$A$4:$A$7,0),1)</f>
        <v>24118.51357310608</v>
      </c>
      <c r="H93" s="26">
        <f>SUMIFS(INDEX(Load,,MATCH('Summarized Source Data'!$C93,Hour,0)),Month,'Summarized Source Data'!$A93,Sector,'Summarized Source Data'!H$2,Subsector,'Summarized Source Data'!H$3,TimeOfWeek,$E93)*INDEX('Calibration Multipliers'!D$4:D$7,MATCH($B93,'Calibration Multipliers'!$A$4:$A$7,0),1)</f>
        <v>0</v>
      </c>
      <c r="I93" s="26">
        <f>SUMIFS(INDEX(Load,,MATCH('Summarized Source Data'!$C93,Hour,0)),Month,'Summarized Source Data'!$A93,Sector,'Summarized Source Data'!I$2,Subsector,'Summarized Source Data'!I$3,TimeOfWeek,$E93)*INDEX('Calibration Multipliers'!E$4:E$7,MATCH($B93,'Calibration Multipliers'!$A$4:$A$7,0),1)</f>
        <v>22135092.761213165</v>
      </c>
      <c r="J93" s="47">
        <f t="shared" si="6"/>
        <v>156866095.8014794</v>
      </c>
      <c r="K93" s="48">
        <f>(SUMIFS(INDEX(Load,,MATCH('Summarized Source Data'!$C93,Hour,0)),Month,'Summarized Source Data'!$A93,Sector,'Summarized Source Data'!K$2,Subsector,"Total",TimeOfWeek,$E93)-SUM(F93:I93))*INDEX('Calibration Multipliers'!G$4:G$7,MATCH($B93,'Calibration Multipliers'!$A$4:$A$7,0),1)</f>
        <v>156866095.8014794</v>
      </c>
      <c r="L93" s="26">
        <f>SUMIFS(INDEX(Load,,MATCH('Summarized Source Data'!$C93,Hour,0)),Month,'Summarized Source Data'!$A93,Sector,'Summarized Source Data'!L$2,Subsector,'Summarized Source Data'!L$3,TimeOfWeek,$E93)*INDEX('Calibration Multipliers'!H$4:H$7,MATCH($B93,'Calibration Multipliers'!$A$4:$A$7,0),1)</f>
        <v>11067546.380606582</v>
      </c>
      <c r="M93" s="26">
        <f>SUMIFS(INDEX(Load,,MATCH('Summarized Source Data'!$C93,Hour,0)),Month,'Summarized Source Data'!$A93,Sector,'Summarized Source Data'!M$2,Subsector,'Summarized Source Data'!M$3,TimeOfWeek,$E93)*INDEX('Calibration Multipliers'!I$4:I$7,MATCH($B93,'Calibration Multipliers'!$A$4:$A$7,0),1)</f>
        <v>713413.06885649846</v>
      </c>
      <c r="N93" s="26">
        <f>SUMIFS(INDEX(Load,,MATCH('Summarized Source Data'!$C93,Hour,0)),Month,'Summarized Source Data'!$A93,Sector,'Summarized Source Data'!N$2,Subsector,'Summarized Source Data'!N$3,TimeOfWeek,$E93)*INDEX('Calibration Multipliers'!J$4:J$7,MATCH($B93,'Calibration Multipliers'!$A$4:$A$7,0),1)</f>
        <v>0</v>
      </c>
      <c r="O93" s="28">
        <f t="shared" si="7"/>
        <v>445483456.80191416</v>
      </c>
      <c r="P93" s="48">
        <f>(SUMIFS(INDEX(Load,,MATCH('Summarized Source Data'!$C93,Hour,0)),Month,'Summarized Source Data'!$A93,Sector,'Summarized Source Data'!P$2,Subsector,"Total",TimeOfWeek,$E93)-SUM(L93:N93)*INDEX('Calibration Multipliers'!L$4:L$7,MATCH($B93,'Calibration Multipliers'!$A$4:$A$7,0),1))</f>
        <v>445483456.80191416</v>
      </c>
      <c r="Q93" s="28">
        <f t="shared" si="8"/>
        <v>445483456.80191416</v>
      </c>
      <c r="R93" s="31">
        <f>SUMIFS(INDEX(Load,,MATCH('Summarized Source Data'!$C93,Hour,0)),Month,'Summarized Source Data'!$A93,Sector,'Summarized Source Data'!R$2,TimeOfWeek,$E93)*INDEX('Calibration Multipliers'!N$4:N$7,MATCH($B93,'Calibration Multipliers'!$A$4:$A$7,0),1)</f>
        <v>16310068.350367595</v>
      </c>
      <c r="S93" s="31">
        <f>SUMIFS(INDEX(Load,,MATCH('Summarized Source Data'!$C93,Hour,0)),Month,'Summarized Source Data'!$A93,Sector,'Summarized Source Data'!S$2,TimeOfWeek,$E93)*INDEX('Calibration Multipliers'!O$4:O$7,MATCH($B93,'Calibration Multipliers'!$A$4:$A$7,0),1)</f>
        <v>16310068.350367595</v>
      </c>
      <c r="T93" s="31">
        <f>SUMIFS(INDEX(Load,,MATCH('Summarized Source Data'!$C93,Hour,0)),Month,'Summarized Source Data'!$A93,Sector,'Summarized Source Data'!T$2,TimeOfWeek,$E93)*INDEX('Calibration Multipliers'!P$4:P$7,MATCH($B93,'Calibration Multipliers'!$A$4:$A$7,0),1)</f>
        <v>16310068.350367595</v>
      </c>
      <c r="U93" s="31">
        <f>SUMIFS(INDEX(Load,,MATCH('Summarized Source Data'!$C93,Hour,0)),Month,'Summarized Source Data'!$A93,Sector,'Summarized Source Data'!U$2,TimeOfWeek,$E93)*INDEX('Calibration Multipliers'!Q$4:Q$7,MATCH($B93,'Calibration Multipliers'!$A$4:$A$7,0),1)</f>
        <v>16310068.350367595</v>
      </c>
      <c r="V93" s="31">
        <f>SUMIFS(INDEX(Load,,MATCH('Summarized Source Data'!$C93,Hour,0)),Month,'Summarized Source Data'!$A93,Sector,'Summarized Source Data'!V$2,TimeOfWeek,$E93)*INDEX('Calibration Multipliers'!R$4:R$7,MATCH($B93,'Calibration Multipliers'!$A$4:$A$7,0),1)</f>
        <v>16310068.350367595</v>
      </c>
      <c r="W93" s="31">
        <f>SUMIFS(INDEX(Load,,MATCH('Summarized Source Data'!$C93,Hour,0)),Month,'Summarized Source Data'!$A93,Sector,'Summarized Source Data'!W$2,TimeOfWeek,$E93)*INDEX('Calibration Multipliers'!S$4:S$7,MATCH($B93,'Calibration Multipliers'!$A$4:$A$7,0),1)</f>
        <v>16310068.350367595</v>
      </c>
      <c r="X93" s="26">
        <f>SUMIFS(INDEX(Load,,MATCH('Summarized Source Data'!$C93,Hour,0)),Month,'Summarized Source Data'!$A93,Sector,'Summarized Source Data'!X$2,Subsector,'Summarized Source Data'!X$3,TimeOfWeek,$E93)*INDEX('Calibration Multipliers'!T$4:T$7,MATCH($B93,'Calibration Multipliers'!$A$4:$A$7,0),1)</f>
        <v>643665197.39843547</v>
      </c>
      <c r="Y93" s="28">
        <f t="shared" si="9"/>
        <v>643665197.39843547</v>
      </c>
      <c r="Z93" s="28">
        <f t="shared" si="9"/>
        <v>643665197.39843547</v>
      </c>
    </row>
    <row r="94" spans="1:26" outlineLevel="2">
      <c r="A94">
        <f t="shared" si="5"/>
        <v>4</v>
      </c>
      <c r="B94" t="str">
        <f>INDEX('Category Mapping'!$G$34:$G$45,MATCH(A94,'Category Mapping'!$A$34:$A$45,0),1)</f>
        <v>Spring</v>
      </c>
      <c r="C94" t="s">
        <v>45</v>
      </c>
      <c r="D94" s="6" t="s">
        <v>119</v>
      </c>
      <c r="E94" t="s">
        <v>15</v>
      </c>
      <c r="F94" s="26">
        <f>SUMIFS(INDEX(Load,,MATCH('Summarized Source Data'!$C94,Hour,0)),Month,'Summarized Source Data'!$A94,Sector,'Summarized Source Data'!F$2,Subsector,'Summarized Source Data'!F$3,TimeOfWeek,$E94)*INDEX('Calibration Multipliers'!B$4:B$7,MATCH($B94,'Calibration Multipliers'!$A$4:$A$7,0),1)</f>
        <v>7815780.8701465437</v>
      </c>
      <c r="G94" s="26">
        <f>SUMIFS(INDEX(Load,,MATCH('Summarized Source Data'!$C94,Hour,0)),Month,'Summarized Source Data'!$A94,Sector,'Summarized Source Data'!G$2,Subsector,'Summarized Source Data'!G$3,TimeOfWeek,$E94)*INDEX('Calibration Multipliers'!C$4:C$7,MATCH($B94,'Calibration Multipliers'!$A$4:$A$7,0),1)</f>
        <v>26774.724704451659</v>
      </c>
      <c r="H94" s="26">
        <f>SUMIFS(INDEX(Load,,MATCH('Summarized Source Data'!$C94,Hour,0)),Month,'Summarized Source Data'!$A94,Sector,'Summarized Source Data'!H$2,Subsector,'Summarized Source Data'!H$3,TimeOfWeek,$E94)*INDEX('Calibration Multipliers'!D$4:D$7,MATCH($B94,'Calibration Multipliers'!$A$4:$A$7,0),1)</f>
        <v>0</v>
      </c>
      <c r="I94" s="26">
        <f>SUMIFS(INDEX(Load,,MATCH('Summarized Source Data'!$C94,Hour,0)),Month,'Summarized Source Data'!$A94,Sector,'Summarized Source Data'!I$2,Subsector,'Summarized Source Data'!I$3,TimeOfWeek,$E94)*INDEX('Calibration Multipliers'!E$4:E$7,MATCH($B94,'Calibration Multipliers'!$A$4:$A$7,0),1)</f>
        <v>51066047.335079491</v>
      </c>
      <c r="J94" s="47">
        <f t="shared" si="6"/>
        <v>152733950.6641252</v>
      </c>
      <c r="K94" s="48">
        <f>(SUMIFS(INDEX(Load,,MATCH('Summarized Source Data'!$C94,Hour,0)),Month,'Summarized Source Data'!$A94,Sector,'Summarized Source Data'!K$2,Subsector,"Total",TimeOfWeek,$E94)-SUM(F94:I94))*INDEX('Calibration Multipliers'!G$4:G$7,MATCH($B94,'Calibration Multipliers'!$A$4:$A$7,0),1)</f>
        <v>152733950.6641252</v>
      </c>
      <c r="L94" s="26">
        <f>SUMIFS(INDEX(Load,,MATCH('Summarized Source Data'!$C94,Hour,0)),Month,'Summarized Source Data'!$A94,Sector,'Summarized Source Data'!L$2,Subsector,'Summarized Source Data'!L$3,TimeOfWeek,$E94)*INDEX('Calibration Multipliers'!H$4:H$7,MATCH($B94,'Calibration Multipliers'!$A$4:$A$7,0),1)</f>
        <v>12620886.223498734</v>
      </c>
      <c r="M94" s="26">
        <f>SUMIFS(INDEX(Load,,MATCH('Summarized Source Data'!$C94,Hour,0)),Month,'Summarized Source Data'!$A94,Sector,'Summarized Source Data'!M$2,Subsector,'Summarized Source Data'!M$3,TimeOfWeek,$E94)*INDEX('Calibration Multipliers'!I$4:I$7,MATCH($B94,'Calibration Multipliers'!$A$4:$A$7,0),1)</f>
        <v>683213.22979846958</v>
      </c>
      <c r="N94" s="26">
        <f>SUMIFS(INDEX(Load,,MATCH('Summarized Source Data'!$C94,Hour,0)),Month,'Summarized Source Data'!$A94,Sector,'Summarized Source Data'!N$2,Subsector,'Summarized Source Data'!N$3,TimeOfWeek,$E94)*INDEX('Calibration Multipliers'!J$4:J$7,MATCH($B94,'Calibration Multipliers'!$A$4:$A$7,0),1)</f>
        <v>0</v>
      </c>
      <c r="O94" s="28">
        <f t="shared" si="7"/>
        <v>423572731.36012053</v>
      </c>
      <c r="P94" s="48">
        <f>(SUMIFS(INDEX(Load,,MATCH('Summarized Source Data'!$C94,Hour,0)),Month,'Summarized Source Data'!$A94,Sector,'Summarized Source Data'!P$2,Subsector,"Total",TimeOfWeek,$E94)-SUM(L94:N94)*INDEX('Calibration Multipliers'!L$4:L$7,MATCH($B94,'Calibration Multipliers'!$A$4:$A$7,0),1))</f>
        <v>423572731.36012053</v>
      </c>
      <c r="Q94" s="28">
        <f t="shared" si="8"/>
        <v>423572731.36012053</v>
      </c>
      <c r="R94" s="31">
        <f>SUMIFS(INDEX(Load,,MATCH('Summarized Source Data'!$C94,Hour,0)),Month,'Summarized Source Data'!$A94,Sector,'Summarized Source Data'!R$2,TimeOfWeek,$E94)*INDEX('Calibration Multipliers'!N$4:N$7,MATCH($B94,'Calibration Multipliers'!$A$4:$A$7,0),1)</f>
        <v>15047979.728017721</v>
      </c>
      <c r="S94" s="31">
        <f>SUMIFS(INDEX(Load,,MATCH('Summarized Source Data'!$C94,Hour,0)),Month,'Summarized Source Data'!$A94,Sector,'Summarized Source Data'!S$2,TimeOfWeek,$E94)*INDEX('Calibration Multipliers'!O$4:O$7,MATCH($B94,'Calibration Multipliers'!$A$4:$A$7,0),1)</f>
        <v>15047979.728017721</v>
      </c>
      <c r="T94" s="31">
        <f>SUMIFS(INDEX(Load,,MATCH('Summarized Source Data'!$C94,Hour,0)),Month,'Summarized Source Data'!$A94,Sector,'Summarized Source Data'!T$2,TimeOfWeek,$E94)*INDEX('Calibration Multipliers'!P$4:P$7,MATCH($B94,'Calibration Multipliers'!$A$4:$A$7,0),1)</f>
        <v>15047979.728017721</v>
      </c>
      <c r="U94" s="31">
        <f>SUMIFS(INDEX(Load,,MATCH('Summarized Source Data'!$C94,Hour,0)),Month,'Summarized Source Data'!$A94,Sector,'Summarized Source Data'!U$2,TimeOfWeek,$E94)*INDEX('Calibration Multipliers'!Q$4:Q$7,MATCH($B94,'Calibration Multipliers'!$A$4:$A$7,0),1)</f>
        <v>15047979.728017721</v>
      </c>
      <c r="V94" s="31">
        <f>SUMIFS(INDEX(Load,,MATCH('Summarized Source Data'!$C94,Hour,0)),Month,'Summarized Source Data'!$A94,Sector,'Summarized Source Data'!V$2,TimeOfWeek,$E94)*INDEX('Calibration Multipliers'!R$4:R$7,MATCH($B94,'Calibration Multipliers'!$A$4:$A$7,0),1)</f>
        <v>15047979.728017721</v>
      </c>
      <c r="W94" s="31">
        <f>SUMIFS(INDEX(Load,,MATCH('Summarized Source Data'!$C94,Hour,0)),Month,'Summarized Source Data'!$A94,Sector,'Summarized Source Data'!W$2,TimeOfWeek,$E94)*INDEX('Calibration Multipliers'!S$4:S$7,MATCH($B94,'Calibration Multipliers'!$A$4:$A$7,0),1)</f>
        <v>15047979.728017721</v>
      </c>
      <c r="X94" s="26">
        <f>SUMIFS(INDEX(Load,,MATCH('Summarized Source Data'!$C94,Hour,0)),Month,'Summarized Source Data'!$A94,Sector,'Summarized Source Data'!X$2,Subsector,'Summarized Source Data'!X$3,TimeOfWeek,$E94)*INDEX('Calibration Multipliers'!T$4:T$7,MATCH($B94,'Calibration Multipliers'!$A$4:$A$7,0),1)</f>
        <v>640752685.1930126</v>
      </c>
      <c r="Y94" s="28">
        <f t="shared" si="9"/>
        <v>640752685.1930126</v>
      </c>
      <c r="Z94" s="28">
        <f t="shared" si="9"/>
        <v>640752685.1930126</v>
      </c>
    </row>
    <row r="95" spans="1:26" outlineLevel="2">
      <c r="A95">
        <f t="shared" si="5"/>
        <v>4</v>
      </c>
      <c r="B95" t="str">
        <f>INDEX('Category Mapping'!$G$34:$G$45,MATCH(A95,'Category Mapping'!$A$34:$A$45,0),1)</f>
        <v>Spring</v>
      </c>
      <c r="C95" t="s">
        <v>46</v>
      </c>
      <c r="D95" s="6" t="s">
        <v>120</v>
      </c>
      <c r="E95" t="s">
        <v>15</v>
      </c>
      <c r="F95" s="26">
        <f>SUMIFS(INDEX(Load,,MATCH('Summarized Source Data'!$C95,Hour,0)),Month,'Summarized Source Data'!$A95,Sector,'Summarized Source Data'!F$2,Subsector,'Summarized Source Data'!F$3,TimeOfWeek,$E95)*INDEX('Calibration Multipliers'!B$4:B$7,MATCH($B95,'Calibration Multipliers'!$A$4:$A$7,0),1)</f>
        <v>8204072.1431865012</v>
      </c>
      <c r="G95" s="26">
        <f>SUMIFS(INDEX(Load,,MATCH('Summarized Source Data'!$C95,Hour,0)),Month,'Summarized Source Data'!$A95,Sector,'Summarized Source Data'!G$2,Subsector,'Summarized Source Data'!G$3,TimeOfWeek,$E95)*INDEX('Calibration Multipliers'!C$4:C$7,MATCH($B95,'Calibration Multipliers'!$A$4:$A$7,0),1)</f>
        <v>29494.040266914733</v>
      </c>
      <c r="H95" s="26">
        <f>SUMIFS(INDEX(Load,,MATCH('Summarized Source Data'!$C95,Hour,0)),Month,'Summarized Source Data'!$A95,Sector,'Summarized Source Data'!H$2,Subsector,'Summarized Source Data'!H$3,TimeOfWeek,$E95)*INDEX('Calibration Multipliers'!D$4:D$7,MATCH($B95,'Calibration Multipliers'!$A$4:$A$7,0),1)</f>
        <v>0</v>
      </c>
      <c r="I95" s="26">
        <f>SUMIFS(INDEX(Load,,MATCH('Summarized Source Data'!$C95,Hour,0)),Month,'Summarized Source Data'!$A95,Sector,'Summarized Source Data'!I$2,Subsector,'Summarized Source Data'!I$3,TimeOfWeek,$E95)*INDEX('Calibration Multipliers'!E$4:E$7,MATCH($B95,'Calibration Multipliers'!$A$4:$A$7,0),1)</f>
        <v>54949396.942309871</v>
      </c>
      <c r="J95" s="47">
        <f t="shared" si="6"/>
        <v>145547078.26286963</v>
      </c>
      <c r="K95" s="48">
        <f>(SUMIFS(INDEX(Load,,MATCH('Summarized Source Data'!$C95,Hour,0)),Month,'Summarized Source Data'!$A95,Sector,'Summarized Source Data'!K$2,Subsector,"Total",TimeOfWeek,$E95)-SUM(F95:I95))*INDEX('Calibration Multipliers'!G$4:G$7,MATCH($B95,'Calibration Multipliers'!$A$4:$A$7,0),1)</f>
        <v>145547078.26286963</v>
      </c>
      <c r="L95" s="26">
        <f>SUMIFS(INDEX(Load,,MATCH('Summarized Source Data'!$C95,Hour,0)),Month,'Summarized Source Data'!$A95,Sector,'Summarized Source Data'!L$2,Subsector,'Summarized Source Data'!L$3,TimeOfWeek,$E95)*INDEX('Calibration Multipliers'!H$4:H$7,MATCH($B95,'Calibration Multipliers'!$A$4:$A$7,0),1)</f>
        <v>15145063.46819848</v>
      </c>
      <c r="M95" s="26">
        <f>SUMIFS(INDEX(Load,,MATCH('Summarized Source Data'!$C95,Hour,0)),Month,'Summarized Source Data'!$A95,Sector,'Summarized Source Data'!M$2,Subsector,'Summarized Source Data'!M$3,TimeOfWeek,$E95)*INDEX('Calibration Multipliers'!I$4:I$7,MATCH($B95,'Calibration Multipliers'!$A$4:$A$7,0),1)</f>
        <v>640115.81585742685</v>
      </c>
      <c r="N95" s="26">
        <f>SUMIFS(INDEX(Load,,MATCH('Summarized Source Data'!$C95,Hour,0)),Month,'Summarized Source Data'!$A95,Sector,'Summarized Source Data'!N$2,Subsector,'Summarized Source Data'!N$3,TimeOfWeek,$E95)*INDEX('Calibration Multipliers'!J$4:J$7,MATCH($B95,'Calibration Multipliers'!$A$4:$A$7,0),1)</f>
        <v>0</v>
      </c>
      <c r="O95" s="28">
        <f t="shared" si="7"/>
        <v>355074708.2064454</v>
      </c>
      <c r="P95" s="48">
        <f>(SUMIFS(INDEX(Load,,MATCH('Summarized Source Data'!$C95,Hour,0)),Month,'Summarized Source Data'!$A95,Sector,'Summarized Source Data'!P$2,Subsector,"Total",TimeOfWeek,$E95)-SUM(L95:N95)*INDEX('Calibration Multipliers'!L$4:L$7,MATCH($B95,'Calibration Multipliers'!$A$4:$A$7,0),1))</f>
        <v>355074708.2064454</v>
      </c>
      <c r="Q95" s="28">
        <f t="shared" si="8"/>
        <v>355074708.2064454</v>
      </c>
      <c r="R95" s="31">
        <f>SUMIFS(INDEX(Load,,MATCH('Summarized Source Data'!$C95,Hour,0)),Month,'Summarized Source Data'!$A95,Sector,'Summarized Source Data'!R$2,TimeOfWeek,$E95)*INDEX('Calibration Multipliers'!N$4:N$7,MATCH($B95,'Calibration Multipliers'!$A$4:$A$7,0),1)</f>
        <v>12329635.002956456</v>
      </c>
      <c r="S95" s="31">
        <f>SUMIFS(INDEX(Load,,MATCH('Summarized Source Data'!$C95,Hour,0)),Month,'Summarized Source Data'!$A95,Sector,'Summarized Source Data'!S$2,TimeOfWeek,$E95)*INDEX('Calibration Multipliers'!O$4:O$7,MATCH($B95,'Calibration Multipliers'!$A$4:$A$7,0),1)</f>
        <v>12329635.002956456</v>
      </c>
      <c r="T95" s="31">
        <f>SUMIFS(INDEX(Load,,MATCH('Summarized Source Data'!$C95,Hour,0)),Month,'Summarized Source Data'!$A95,Sector,'Summarized Source Data'!T$2,TimeOfWeek,$E95)*INDEX('Calibration Multipliers'!P$4:P$7,MATCH($B95,'Calibration Multipliers'!$A$4:$A$7,0),1)</f>
        <v>12329635.002956456</v>
      </c>
      <c r="U95" s="31">
        <f>SUMIFS(INDEX(Load,,MATCH('Summarized Source Data'!$C95,Hour,0)),Month,'Summarized Source Data'!$A95,Sector,'Summarized Source Data'!U$2,TimeOfWeek,$E95)*INDEX('Calibration Multipliers'!Q$4:Q$7,MATCH($B95,'Calibration Multipliers'!$A$4:$A$7,0),1)</f>
        <v>12329635.002956456</v>
      </c>
      <c r="V95" s="31">
        <f>SUMIFS(INDEX(Load,,MATCH('Summarized Source Data'!$C95,Hour,0)),Month,'Summarized Source Data'!$A95,Sector,'Summarized Source Data'!V$2,TimeOfWeek,$E95)*INDEX('Calibration Multipliers'!R$4:R$7,MATCH($B95,'Calibration Multipliers'!$A$4:$A$7,0),1)</f>
        <v>12329635.002956456</v>
      </c>
      <c r="W95" s="31">
        <f>SUMIFS(INDEX(Load,,MATCH('Summarized Source Data'!$C95,Hour,0)),Month,'Summarized Source Data'!$A95,Sector,'Summarized Source Data'!W$2,TimeOfWeek,$E95)*INDEX('Calibration Multipliers'!S$4:S$7,MATCH($B95,'Calibration Multipliers'!$A$4:$A$7,0),1)</f>
        <v>12329635.002956456</v>
      </c>
      <c r="X95" s="26">
        <f>SUMIFS(INDEX(Load,,MATCH('Summarized Source Data'!$C95,Hour,0)),Month,'Summarized Source Data'!$A95,Sector,'Summarized Source Data'!X$2,Subsector,'Summarized Source Data'!X$3,TimeOfWeek,$E95)*INDEX('Calibration Multipliers'!T$4:T$7,MATCH($B95,'Calibration Multipliers'!$A$4:$A$7,0),1)</f>
        <v>636869335.58578229</v>
      </c>
      <c r="Y95" s="28">
        <f t="shared" si="9"/>
        <v>636869335.58578229</v>
      </c>
      <c r="Z95" s="28">
        <f t="shared" si="9"/>
        <v>636869335.58578229</v>
      </c>
    </row>
    <row r="96" spans="1:26" outlineLevel="2">
      <c r="A96">
        <f t="shared" si="5"/>
        <v>4</v>
      </c>
      <c r="B96" t="str">
        <f>INDEX('Category Mapping'!$G$34:$G$45,MATCH(A96,'Category Mapping'!$A$34:$A$45,0),1)</f>
        <v>Spring</v>
      </c>
      <c r="C96" t="s">
        <v>47</v>
      </c>
      <c r="D96" s="6" t="s">
        <v>121</v>
      </c>
      <c r="E96" t="s">
        <v>15</v>
      </c>
      <c r="F96" s="26">
        <f>SUMIFS(INDEX(Load,,MATCH('Summarized Source Data'!$C96,Hour,0)),Month,'Summarized Source Data'!$A96,Sector,'Summarized Source Data'!F$2,Subsector,'Summarized Source Data'!F$3,TimeOfWeek,$E96)*INDEX('Calibration Multipliers'!B$4:B$7,MATCH($B96,'Calibration Multipliers'!$A$4:$A$7,0),1)</f>
        <v>8290128.141320128</v>
      </c>
      <c r="G96" s="26">
        <f>SUMIFS(INDEX(Load,,MATCH('Summarized Source Data'!$C96,Hour,0)),Month,'Summarized Source Data'!$A96,Sector,'Summarized Source Data'!G$2,Subsector,'Summarized Source Data'!G$3,TimeOfWeek,$E96)*INDEX('Calibration Multipliers'!C$4:C$7,MATCH($B96,'Calibration Multipliers'!$A$4:$A$7,0),1)</f>
        <v>31923.075446237337</v>
      </c>
      <c r="H96" s="26">
        <f>SUMIFS(INDEX(Load,,MATCH('Summarized Source Data'!$C96,Hour,0)),Month,'Summarized Source Data'!$A96,Sector,'Summarized Source Data'!H$2,Subsector,'Summarized Source Data'!H$3,TimeOfWeek,$E96)*INDEX('Calibration Multipliers'!D$4:D$7,MATCH($B96,'Calibration Multipliers'!$A$4:$A$7,0),1)</f>
        <v>0</v>
      </c>
      <c r="I96" s="26">
        <f>SUMIFS(INDEX(Load,,MATCH('Summarized Source Data'!$C96,Hour,0)),Month,'Summarized Source Data'!$A96,Sector,'Summarized Source Data'!I$2,Subsector,'Summarized Source Data'!I$3,TimeOfWeek,$E96)*INDEX('Calibration Multipliers'!E$4:E$7,MATCH($B96,'Calibration Multipliers'!$A$4:$A$7,0),1)</f>
        <v>55823150.603936709</v>
      </c>
      <c r="J96" s="47">
        <f t="shared" si="6"/>
        <v>142643164.76431465</v>
      </c>
      <c r="K96" s="48">
        <f>(SUMIFS(INDEX(Load,,MATCH('Summarized Source Data'!$C96,Hour,0)),Month,'Summarized Source Data'!$A96,Sector,'Summarized Source Data'!K$2,Subsector,"Total",TimeOfWeek,$E96)-SUM(F96:I96))*INDEX('Calibration Multipliers'!G$4:G$7,MATCH($B96,'Calibration Multipliers'!$A$4:$A$7,0),1)</f>
        <v>142643164.76431465</v>
      </c>
      <c r="L96" s="26">
        <f>SUMIFS(INDEX(Load,,MATCH('Summarized Source Data'!$C96,Hour,0)),Month,'Summarized Source Data'!$A96,Sector,'Summarized Source Data'!L$2,Subsector,'Summarized Source Data'!L$3,TimeOfWeek,$E96)*INDEX('Calibration Multipliers'!H$4:H$7,MATCH($B96,'Calibration Multipliers'!$A$4:$A$7,0),1)</f>
        <v>19416748.036151897</v>
      </c>
      <c r="M96" s="26">
        <f>SUMIFS(INDEX(Load,,MATCH('Summarized Source Data'!$C96,Hour,0)),Month,'Summarized Source Data'!$A96,Sector,'Summarized Source Data'!M$2,Subsector,'Summarized Source Data'!M$3,TimeOfWeek,$E96)*INDEX('Calibration Multipliers'!I$4:I$7,MATCH($B96,'Calibration Multipliers'!$A$4:$A$7,0),1)</f>
        <v>603871.54313574394</v>
      </c>
      <c r="N96" s="26">
        <f>SUMIFS(INDEX(Load,,MATCH('Summarized Source Data'!$C96,Hour,0)),Month,'Summarized Source Data'!$A96,Sector,'Summarized Source Data'!N$2,Subsector,'Summarized Source Data'!N$3,TimeOfWeek,$E96)*INDEX('Calibration Multipliers'!J$4:J$7,MATCH($B96,'Calibration Multipliers'!$A$4:$A$7,0),1)</f>
        <v>0</v>
      </c>
      <c r="O96" s="28">
        <f t="shared" si="7"/>
        <v>294530698.60637313</v>
      </c>
      <c r="P96" s="48">
        <f>(SUMIFS(INDEX(Load,,MATCH('Summarized Source Data'!$C96,Hour,0)),Month,'Summarized Source Data'!$A96,Sector,'Summarized Source Data'!P$2,Subsector,"Total",TimeOfWeek,$E96)-SUM(L96:N96)*INDEX('Calibration Multipliers'!L$4:L$7,MATCH($B96,'Calibration Multipliers'!$A$4:$A$7,0),1))</f>
        <v>294530698.60637313</v>
      </c>
      <c r="Q96" s="28">
        <f t="shared" si="8"/>
        <v>294530698.60637313</v>
      </c>
      <c r="R96" s="31">
        <f>SUMIFS(INDEX(Load,,MATCH('Summarized Source Data'!$C96,Hour,0)),Month,'Summarized Source Data'!$A96,Sector,'Summarized Source Data'!R$2,TimeOfWeek,$E96)*INDEX('Calibration Multipliers'!N$4:N$7,MATCH($B96,'Calibration Multipliers'!$A$4:$A$7,0),1)</f>
        <v>11261713.860968102</v>
      </c>
      <c r="S96" s="31">
        <f>SUMIFS(INDEX(Load,,MATCH('Summarized Source Data'!$C96,Hour,0)),Month,'Summarized Source Data'!$A96,Sector,'Summarized Source Data'!S$2,TimeOfWeek,$E96)*INDEX('Calibration Multipliers'!O$4:O$7,MATCH($B96,'Calibration Multipliers'!$A$4:$A$7,0),1)</f>
        <v>11261713.860968102</v>
      </c>
      <c r="T96" s="31">
        <f>SUMIFS(INDEX(Load,,MATCH('Summarized Source Data'!$C96,Hour,0)),Month,'Summarized Source Data'!$A96,Sector,'Summarized Source Data'!T$2,TimeOfWeek,$E96)*INDEX('Calibration Multipliers'!P$4:P$7,MATCH($B96,'Calibration Multipliers'!$A$4:$A$7,0),1)</f>
        <v>11261713.860968102</v>
      </c>
      <c r="U96" s="31">
        <f>SUMIFS(INDEX(Load,,MATCH('Summarized Source Data'!$C96,Hour,0)),Month,'Summarized Source Data'!$A96,Sector,'Summarized Source Data'!U$2,TimeOfWeek,$E96)*INDEX('Calibration Multipliers'!Q$4:Q$7,MATCH($B96,'Calibration Multipliers'!$A$4:$A$7,0),1)</f>
        <v>11261713.860968102</v>
      </c>
      <c r="V96" s="31">
        <f>SUMIFS(INDEX(Load,,MATCH('Summarized Source Data'!$C96,Hour,0)),Month,'Summarized Source Data'!$A96,Sector,'Summarized Source Data'!V$2,TimeOfWeek,$E96)*INDEX('Calibration Multipliers'!R$4:R$7,MATCH($B96,'Calibration Multipliers'!$A$4:$A$7,0),1)</f>
        <v>11261713.860968102</v>
      </c>
      <c r="W96" s="31">
        <f>SUMIFS(INDEX(Load,,MATCH('Summarized Source Data'!$C96,Hour,0)),Month,'Summarized Source Data'!$A96,Sector,'Summarized Source Data'!W$2,TimeOfWeek,$E96)*INDEX('Calibration Multipliers'!S$4:S$7,MATCH($B96,'Calibration Multipliers'!$A$4:$A$7,0),1)</f>
        <v>11261713.860968102</v>
      </c>
      <c r="X96" s="26">
        <f>SUMIFS(INDEX(Load,,MATCH('Summarized Source Data'!$C96,Hour,0)),Month,'Summarized Source Data'!$A96,Sector,'Summarized Source Data'!X$2,Subsector,'Summarized Source Data'!X$3,TimeOfWeek,$E96)*INDEX('Calibration Multipliers'!T$4:T$7,MATCH($B96,'Calibration Multipliers'!$A$4:$A$7,0),1)</f>
        <v>632985985.97855186</v>
      </c>
      <c r="Y96" s="28">
        <f t="shared" si="9"/>
        <v>632985985.97855186</v>
      </c>
      <c r="Z96" s="28">
        <f t="shared" si="9"/>
        <v>632985985.97855186</v>
      </c>
    </row>
    <row r="97" spans="1:26" outlineLevel="2">
      <c r="A97">
        <f t="shared" si="5"/>
        <v>4</v>
      </c>
      <c r="B97" t="str">
        <f>INDEX('Category Mapping'!$G$34:$G$45,MATCH(A97,'Category Mapping'!$A$34:$A$45,0),1)</f>
        <v>Spring</v>
      </c>
      <c r="C97" t="s">
        <v>48</v>
      </c>
      <c r="D97" s="6" t="s">
        <v>122</v>
      </c>
      <c r="E97" t="s">
        <v>15</v>
      </c>
      <c r="F97" s="26">
        <f>SUMIFS(INDEX(Load,,MATCH('Summarized Source Data'!$C97,Hour,0)),Month,'Summarized Source Data'!$A97,Sector,'Summarized Source Data'!F$2,Subsector,'Summarized Source Data'!F$3,TimeOfWeek,$E97)*INDEX('Calibration Multipliers'!B$4:B$7,MATCH($B97,'Calibration Multipliers'!$A$4:$A$7,0),1)</f>
        <v>7282900.8411805788</v>
      </c>
      <c r="G97" s="26">
        <f>SUMIFS(INDEX(Load,,MATCH('Summarized Source Data'!$C97,Hour,0)),Month,'Summarized Source Data'!$A97,Sector,'Summarized Source Data'!G$2,Subsector,'Summarized Source Data'!G$3,TimeOfWeek,$E97)*INDEX('Calibration Multipliers'!C$4:C$7,MATCH($B97,'Calibration Multipliers'!$A$4:$A$7,0),1)</f>
        <v>33948.242266407979</v>
      </c>
      <c r="H97" s="26">
        <f>SUMIFS(INDEX(Load,,MATCH('Summarized Source Data'!$C97,Hour,0)),Month,'Summarized Source Data'!$A97,Sector,'Summarized Source Data'!H$2,Subsector,'Summarized Source Data'!H$3,TimeOfWeek,$E97)*INDEX('Calibration Multipliers'!D$4:D$7,MATCH($B97,'Calibration Multipliers'!$A$4:$A$7,0),1)</f>
        <v>0</v>
      </c>
      <c r="I97" s="26">
        <f>SUMIFS(INDEX(Load,,MATCH('Summarized Source Data'!$C97,Hour,0)),Month,'Summarized Source Data'!$A97,Sector,'Summarized Source Data'!I$2,Subsector,'Summarized Source Data'!I$3,TimeOfWeek,$E97)*INDEX('Calibration Multipliers'!E$4:E$7,MATCH($B97,'Calibration Multipliers'!$A$4:$A$7,0),1)</f>
        <v>45629357.884956963</v>
      </c>
      <c r="J97" s="47">
        <f t="shared" si="6"/>
        <v>141221273.39311504</v>
      </c>
      <c r="K97" s="48">
        <f>(SUMIFS(INDEX(Load,,MATCH('Summarized Source Data'!$C97,Hour,0)),Month,'Summarized Source Data'!$A97,Sector,'Summarized Source Data'!K$2,Subsector,"Total",TimeOfWeek,$E97)-SUM(F97:I97))*INDEX('Calibration Multipliers'!G$4:G$7,MATCH($B97,'Calibration Multipliers'!$A$4:$A$7,0),1)</f>
        <v>141221273.39311504</v>
      </c>
      <c r="L97" s="26">
        <f>SUMIFS(INDEX(Load,,MATCH('Summarized Source Data'!$C97,Hour,0)),Month,'Summarized Source Data'!$A97,Sector,'Summarized Source Data'!L$2,Subsector,'Summarized Source Data'!L$3,TimeOfWeek,$E97)*INDEX('Calibration Multipliers'!H$4:H$7,MATCH($B97,'Calibration Multipliers'!$A$4:$A$7,0),1)</f>
        <v>14659644.767294683</v>
      </c>
      <c r="M97" s="26">
        <f>SUMIFS(INDEX(Load,,MATCH('Summarized Source Data'!$C97,Hour,0)),Month,'Summarized Source Data'!$A97,Sector,'Summarized Source Data'!M$2,Subsector,'Summarized Source Data'!M$3,TimeOfWeek,$E97)*INDEX('Calibration Multipliers'!I$4:I$7,MATCH($B97,'Calibration Multipliers'!$A$4:$A$7,0),1)</f>
        <v>566899.14236270532</v>
      </c>
      <c r="N97" s="26">
        <f>SUMIFS(INDEX(Load,,MATCH('Summarized Source Data'!$C97,Hour,0)),Month,'Summarized Source Data'!$A97,Sector,'Summarized Source Data'!N$2,Subsector,'Summarized Source Data'!N$3,TimeOfWeek,$E97)*INDEX('Calibration Multipliers'!J$4:J$7,MATCH($B97,'Calibration Multipliers'!$A$4:$A$7,0),1)</f>
        <v>0</v>
      </c>
      <c r="O97" s="28">
        <f t="shared" si="7"/>
        <v>239132855.36393249</v>
      </c>
      <c r="P97" s="48">
        <f>(SUMIFS(INDEX(Load,,MATCH('Summarized Source Data'!$C97,Hour,0)),Month,'Summarized Source Data'!$A97,Sector,'Summarized Source Data'!P$2,Subsector,"Total",TimeOfWeek,$E97)-SUM(L97:N97)*INDEX('Calibration Multipliers'!L$4:L$7,MATCH($B97,'Calibration Multipliers'!$A$4:$A$7,0),1))</f>
        <v>239132855.36393249</v>
      </c>
      <c r="Q97" s="28">
        <f t="shared" si="8"/>
        <v>239132855.36393249</v>
      </c>
      <c r="R97" s="31">
        <f>SUMIFS(INDEX(Load,,MATCH('Summarized Source Data'!$C97,Hour,0)),Month,'Summarized Source Data'!$A97,Sector,'Summarized Source Data'!R$2,TimeOfWeek,$E97)*INDEX('Calibration Multipliers'!N$4:N$7,MATCH($B97,'Calibration Multipliers'!$A$4:$A$7,0),1)</f>
        <v>10485043.939522026</v>
      </c>
      <c r="S97" s="31">
        <f>SUMIFS(INDEX(Load,,MATCH('Summarized Source Data'!$C97,Hour,0)),Month,'Summarized Source Data'!$A97,Sector,'Summarized Source Data'!S$2,TimeOfWeek,$E97)*INDEX('Calibration Multipliers'!O$4:O$7,MATCH($B97,'Calibration Multipliers'!$A$4:$A$7,0),1)</f>
        <v>10485043.939522026</v>
      </c>
      <c r="T97" s="31">
        <f>SUMIFS(INDEX(Load,,MATCH('Summarized Source Data'!$C97,Hour,0)),Month,'Summarized Source Data'!$A97,Sector,'Summarized Source Data'!T$2,TimeOfWeek,$E97)*INDEX('Calibration Multipliers'!P$4:P$7,MATCH($B97,'Calibration Multipliers'!$A$4:$A$7,0),1)</f>
        <v>10485043.939522026</v>
      </c>
      <c r="U97" s="31">
        <f>SUMIFS(INDEX(Load,,MATCH('Summarized Source Data'!$C97,Hour,0)),Month,'Summarized Source Data'!$A97,Sector,'Summarized Source Data'!U$2,TimeOfWeek,$E97)*INDEX('Calibration Multipliers'!Q$4:Q$7,MATCH($B97,'Calibration Multipliers'!$A$4:$A$7,0),1)</f>
        <v>10485043.939522026</v>
      </c>
      <c r="V97" s="31">
        <f>SUMIFS(INDEX(Load,,MATCH('Summarized Source Data'!$C97,Hour,0)),Month,'Summarized Source Data'!$A97,Sector,'Summarized Source Data'!V$2,TimeOfWeek,$E97)*INDEX('Calibration Multipliers'!R$4:R$7,MATCH($B97,'Calibration Multipliers'!$A$4:$A$7,0),1)</f>
        <v>10485043.939522026</v>
      </c>
      <c r="W97" s="31">
        <f>SUMIFS(INDEX(Load,,MATCH('Summarized Source Data'!$C97,Hour,0)),Month,'Summarized Source Data'!$A97,Sector,'Summarized Source Data'!W$2,TimeOfWeek,$E97)*INDEX('Calibration Multipliers'!S$4:S$7,MATCH($B97,'Calibration Multipliers'!$A$4:$A$7,0),1)</f>
        <v>10485043.939522026</v>
      </c>
      <c r="X97" s="26">
        <f>SUMIFS(INDEX(Load,,MATCH('Summarized Source Data'!$C97,Hour,0)),Month,'Summarized Source Data'!$A97,Sector,'Summarized Source Data'!X$2,Subsector,'Summarized Source Data'!X$3,TimeOfWeek,$E97)*INDEX('Calibration Multipliers'!T$4:T$7,MATCH($B97,'Calibration Multipliers'!$A$4:$A$7,0),1)</f>
        <v>628131798.96951389</v>
      </c>
      <c r="Y97" s="28">
        <f t="shared" si="9"/>
        <v>628131798.96951389</v>
      </c>
      <c r="Z97" s="28">
        <f t="shared" si="9"/>
        <v>628131798.96951389</v>
      </c>
    </row>
    <row r="98" spans="1:26" outlineLevel="2">
      <c r="A98">
        <f t="shared" si="5"/>
        <v>4</v>
      </c>
      <c r="B98" t="str">
        <f>INDEX('Category Mapping'!$G$34:$G$45,MATCH(A98,'Category Mapping'!$A$34:$A$45,0),1)</f>
        <v>Spring</v>
      </c>
      <c r="C98" t="s">
        <v>49</v>
      </c>
      <c r="D98" s="6" t="s">
        <v>123</v>
      </c>
      <c r="E98" t="s">
        <v>15</v>
      </c>
      <c r="F98" s="26">
        <f>SUMIFS(INDEX(Load,,MATCH('Summarized Source Data'!$C98,Hour,0)),Month,'Summarized Source Data'!$A98,Sector,'Summarized Source Data'!F$2,Subsector,'Summarized Source Data'!F$3,TimeOfWeek,$E98)*INDEX('Calibration Multipliers'!B$4:B$7,MATCH($B98,'Calibration Multipliers'!$A$4:$A$7,0),1)</f>
        <v>5438007.8473141864</v>
      </c>
      <c r="G98" s="26">
        <f>SUMIFS(INDEX(Load,,MATCH('Summarized Source Data'!$C98,Hour,0)),Month,'Summarized Source Data'!$A98,Sector,'Summarized Source Data'!G$2,Subsector,'Summarized Source Data'!G$3,TimeOfWeek,$E98)*INDEX('Calibration Multipliers'!C$4:C$7,MATCH($B98,'Calibration Multipliers'!$A$4:$A$7,0),1)</f>
        <v>35389.935808092261</v>
      </c>
      <c r="H98" s="26">
        <f>SUMIFS(INDEX(Load,,MATCH('Summarized Source Data'!$C98,Hour,0)),Month,'Summarized Source Data'!$A98,Sector,'Summarized Source Data'!H$2,Subsector,'Summarized Source Data'!H$3,TimeOfWeek,$E98)*INDEX('Calibration Multipliers'!D$4:D$7,MATCH($B98,'Calibration Multipliers'!$A$4:$A$7,0),1)</f>
        <v>0</v>
      </c>
      <c r="I98" s="26">
        <f>SUMIFS(INDEX(Load,,MATCH('Summarized Source Data'!$C98,Hour,0)),Month,'Summarized Source Data'!$A98,Sector,'Summarized Source Data'!I$2,Subsector,'Summarized Source Data'!I$3,TimeOfWeek,$E98)*INDEX('Calibration Multipliers'!E$4:E$7,MATCH($B98,'Calibration Multipliers'!$A$4:$A$7,0),1)</f>
        <v>27183447.250612658</v>
      </c>
      <c r="J98" s="47">
        <f t="shared" si="6"/>
        <v>111027090.43378912</v>
      </c>
      <c r="K98" s="48">
        <f>(SUMIFS(INDEX(Load,,MATCH('Summarized Source Data'!$C98,Hour,0)),Month,'Summarized Source Data'!$A98,Sector,'Summarized Source Data'!K$2,Subsector,"Total",TimeOfWeek,$E98)-SUM(F98:I98))*INDEX('Calibration Multipliers'!G$4:G$7,MATCH($B98,'Calibration Multipliers'!$A$4:$A$7,0),1)</f>
        <v>111027090.43378912</v>
      </c>
      <c r="L98" s="26">
        <f>SUMIFS(INDEX(Load,,MATCH('Summarized Source Data'!$C98,Hour,0)),Month,'Summarized Source Data'!$A98,Sector,'Summarized Source Data'!L$2,Subsector,'Summarized Source Data'!L$3,TimeOfWeek,$E98)*INDEX('Calibration Multipliers'!H$4:H$7,MATCH($B98,'Calibration Multipliers'!$A$4:$A$7,0),1)</f>
        <v>13397556.144944809</v>
      </c>
      <c r="M98" s="26">
        <f>SUMIFS(INDEX(Load,,MATCH('Summarized Source Data'!$C98,Hour,0)),Month,'Summarized Source Data'!$A98,Sector,'Summarized Source Data'!M$2,Subsector,'Summarized Source Data'!M$3,TimeOfWeek,$E98)*INDEX('Calibration Multipliers'!I$4:I$7,MATCH($B98,'Calibration Multipliers'!$A$4:$A$7,0),1)</f>
        <v>522438.67270952469</v>
      </c>
      <c r="N98" s="26">
        <f>SUMIFS(INDEX(Load,,MATCH('Summarized Source Data'!$C98,Hour,0)),Month,'Summarized Source Data'!$A98,Sector,'Summarized Source Data'!N$2,Subsector,'Summarized Source Data'!N$3,TimeOfWeek,$E98)*INDEX('Calibration Multipliers'!J$4:J$7,MATCH($B98,'Calibration Multipliers'!$A$4:$A$7,0),1)</f>
        <v>0</v>
      </c>
      <c r="O98" s="28">
        <f t="shared" si="7"/>
        <v>201605908.38363174</v>
      </c>
      <c r="P98" s="48">
        <f>(SUMIFS(INDEX(Load,,MATCH('Summarized Source Data'!$C98,Hour,0)),Month,'Summarized Source Data'!$A98,Sector,'Summarized Source Data'!P$2,Subsector,"Total",TimeOfWeek,$E98)-SUM(L98:N98)*INDEX('Calibration Multipliers'!L$4:L$7,MATCH($B98,'Calibration Multipliers'!$A$4:$A$7,0),1))</f>
        <v>201605908.38363174</v>
      </c>
      <c r="Q98" s="28">
        <f t="shared" si="8"/>
        <v>201605908.38363174</v>
      </c>
      <c r="R98" s="31">
        <f>SUMIFS(INDEX(Load,,MATCH('Summarized Source Data'!$C98,Hour,0)),Month,'Summarized Source Data'!$A98,Sector,'Summarized Source Data'!R$2,TimeOfWeek,$E98)*INDEX('Calibration Multipliers'!N$4:N$7,MATCH($B98,'Calibration Multipliers'!$A$4:$A$7,0),1)</f>
        <v>9902541.498437468</v>
      </c>
      <c r="S98" s="31">
        <f>SUMIFS(INDEX(Load,,MATCH('Summarized Source Data'!$C98,Hour,0)),Month,'Summarized Source Data'!$A98,Sector,'Summarized Source Data'!S$2,TimeOfWeek,$E98)*INDEX('Calibration Multipliers'!O$4:O$7,MATCH($B98,'Calibration Multipliers'!$A$4:$A$7,0),1)</f>
        <v>9902541.498437468</v>
      </c>
      <c r="T98" s="31">
        <f>SUMIFS(INDEX(Load,,MATCH('Summarized Source Data'!$C98,Hour,0)),Month,'Summarized Source Data'!$A98,Sector,'Summarized Source Data'!T$2,TimeOfWeek,$E98)*INDEX('Calibration Multipliers'!P$4:P$7,MATCH($B98,'Calibration Multipliers'!$A$4:$A$7,0),1)</f>
        <v>9902541.498437468</v>
      </c>
      <c r="U98" s="31">
        <f>SUMIFS(INDEX(Load,,MATCH('Summarized Source Data'!$C98,Hour,0)),Month,'Summarized Source Data'!$A98,Sector,'Summarized Source Data'!U$2,TimeOfWeek,$E98)*INDEX('Calibration Multipliers'!Q$4:Q$7,MATCH($B98,'Calibration Multipliers'!$A$4:$A$7,0),1)</f>
        <v>9902541.498437468</v>
      </c>
      <c r="V98" s="31">
        <f>SUMIFS(INDEX(Load,,MATCH('Summarized Source Data'!$C98,Hour,0)),Month,'Summarized Source Data'!$A98,Sector,'Summarized Source Data'!V$2,TimeOfWeek,$E98)*INDEX('Calibration Multipliers'!R$4:R$7,MATCH($B98,'Calibration Multipliers'!$A$4:$A$7,0),1)</f>
        <v>9902541.498437468</v>
      </c>
      <c r="W98" s="31">
        <f>SUMIFS(INDEX(Load,,MATCH('Summarized Source Data'!$C98,Hour,0)),Month,'Summarized Source Data'!$A98,Sector,'Summarized Source Data'!W$2,TimeOfWeek,$E98)*INDEX('Calibration Multipliers'!S$4:S$7,MATCH($B98,'Calibration Multipliers'!$A$4:$A$7,0),1)</f>
        <v>9902541.498437468</v>
      </c>
      <c r="X98" s="26">
        <f>SUMIFS(INDEX(Load,,MATCH('Summarized Source Data'!$C98,Hour,0)),Month,'Summarized Source Data'!$A98,Sector,'Summarized Source Data'!X$2,Subsector,'Summarized Source Data'!X$3,TimeOfWeek,$E98)*INDEX('Calibration Multipliers'!T$4:T$7,MATCH($B98,'Calibration Multipliers'!$A$4:$A$7,0),1)</f>
        <v>623277611.96047592</v>
      </c>
      <c r="Y98" s="28">
        <f t="shared" si="9"/>
        <v>623277611.96047592</v>
      </c>
      <c r="Z98" s="28">
        <f t="shared" si="9"/>
        <v>623277611.96047592</v>
      </c>
    </row>
    <row r="99" spans="1:26" outlineLevel="2">
      <c r="A99">
        <f t="shared" si="5"/>
        <v>4</v>
      </c>
      <c r="B99" t="str">
        <f>INDEX('Category Mapping'!$G$34:$G$45,MATCH(A99,'Category Mapping'!$A$34:$A$45,0),1)</f>
        <v>Spring</v>
      </c>
      <c r="C99" t="s">
        <v>50</v>
      </c>
      <c r="D99" s="6" t="s">
        <v>124</v>
      </c>
      <c r="E99" t="s">
        <v>15</v>
      </c>
      <c r="F99" s="26">
        <f>SUMIFS(INDEX(Load,,MATCH('Summarized Source Data'!$C99,Hour,0)),Month,'Summarized Source Data'!$A99,Sector,'Summarized Source Data'!F$2,Subsector,'Summarized Source Data'!F$3,TimeOfWeek,$E99)*INDEX('Calibration Multipliers'!B$4:B$7,MATCH($B99,'Calibration Multipliers'!$A$4:$A$7,0),1)</f>
        <v>4980635.6681112088</v>
      </c>
      <c r="G99" s="26">
        <f>SUMIFS(INDEX(Load,,MATCH('Summarized Source Data'!$C99,Hour,0)),Month,'Summarized Source Data'!$A99,Sector,'Summarized Source Data'!G$2,Subsector,'Summarized Source Data'!G$3,TimeOfWeek,$E99)*INDEX('Calibration Multipliers'!C$4:C$7,MATCH($B99,'Calibration Multipliers'!$A$4:$A$7,0),1)</f>
        <v>36362.71488470347</v>
      </c>
      <c r="H99" s="26">
        <f>SUMIFS(INDEX(Load,,MATCH('Summarized Source Data'!$C99,Hour,0)),Month,'Summarized Source Data'!$A99,Sector,'Summarized Source Data'!H$2,Subsector,'Summarized Source Data'!H$3,TimeOfWeek,$E99)*INDEX('Calibration Multipliers'!D$4:D$7,MATCH($B99,'Calibration Multipliers'!$A$4:$A$7,0),1)</f>
        <v>0</v>
      </c>
      <c r="I99" s="26">
        <f>SUMIFS(INDEX(Load,,MATCH('Summarized Source Data'!$C99,Hour,0)),Month,'Summarized Source Data'!$A99,Sector,'Summarized Source Data'!I$2,Subsector,'Summarized Source Data'!I$3,TimeOfWeek,$E99)*INDEX('Calibration Multipliers'!E$4:E$7,MATCH($B99,'Calibration Multipliers'!$A$4:$A$7,0),1)</f>
        <v>14271309.806571646</v>
      </c>
      <c r="J99" s="47">
        <f t="shared" si="6"/>
        <v>88474643.411075473</v>
      </c>
      <c r="K99" s="48">
        <f>(SUMIFS(INDEX(Load,,MATCH('Summarized Source Data'!$C99,Hour,0)),Month,'Summarized Source Data'!$A99,Sector,'Summarized Source Data'!K$2,Subsector,"Total",TimeOfWeek,$E99)-SUM(F99:I99))*INDEX('Calibration Multipliers'!G$4:G$7,MATCH($B99,'Calibration Multipliers'!$A$4:$A$7,0),1)</f>
        <v>88474643.411075473</v>
      </c>
      <c r="L99" s="26">
        <f>SUMIFS(INDEX(Load,,MATCH('Summarized Source Data'!$C99,Hour,0)),Month,'Summarized Source Data'!$A99,Sector,'Summarized Source Data'!L$2,Subsector,'Summarized Source Data'!L$3,TimeOfWeek,$E99)*INDEX('Calibration Multipliers'!H$4:H$7,MATCH($B99,'Calibration Multipliers'!$A$4:$A$7,0),1)</f>
        <v>13397556.144944809</v>
      </c>
      <c r="M99" s="26">
        <f>SUMIFS(INDEX(Load,,MATCH('Summarized Source Data'!$C99,Hour,0)),Month,'Summarized Source Data'!$A99,Sector,'Summarized Source Data'!M$2,Subsector,'Summarized Source Data'!M$3,TimeOfWeek,$E99)*INDEX('Calibration Multipliers'!I$4:I$7,MATCH($B99,'Calibration Multipliers'!$A$4:$A$7,0),1)</f>
        <v>461708.90987685235</v>
      </c>
      <c r="N99" s="26">
        <f>SUMIFS(INDEX(Load,,MATCH('Summarized Source Data'!$C99,Hour,0)),Month,'Summarized Source Data'!$A99,Sector,'Summarized Source Data'!N$2,Subsector,'Summarized Source Data'!N$3,TimeOfWeek,$E99)*INDEX('Calibration Multipliers'!J$4:J$7,MATCH($B99,'Calibration Multipliers'!$A$4:$A$7,0),1)</f>
        <v>0</v>
      </c>
      <c r="O99" s="28">
        <f t="shared" si="7"/>
        <v>175454028.29765934</v>
      </c>
      <c r="P99" s="48">
        <f>(SUMIFS(INDEX(Load,,MATCH('Summarized Source Data'!$C99,Hour,0)),Month,'Summarized Source Data'!$A99,Sector,'Summarized Source Data'!P$2,Subsector,"Total",TimeOfWeek,$E99)-SUM(L99:N99)*INDEX('Calibration Multipliers'!L$4:L$7,MATCH($B99,'Calibration Multipliers'!$A$4:$A$7,0),1))</f>
        <v>175454028.29765934</v>
      </c>
      <c r="Q99" s="28">
        <f t="shared" si="8"/>
        <v>175454028.29765934</v>
      </c>
      <c r="R99" s="31">
        <f>SUMIFS(INDEX(Load,,MATCH('Summarized Source Data'!$C99,Hour,0)),Month,'Summarized Source Data'!$A99,Sector,'Summarized Source Data'!R$2,TimeOfWeek,$E99)*INDEX('Calibration Multipliers'!N$4:N$7,MATCH($B99,'Calibration Multipliers'!$A$4:$A$7,0),1)</f>
        <v>6668524.8373572771</v>
      </c>
      <c r="S99" s="31">
        <f>SUMIFS(INDEX(Load,,MATCH('Summarized Source Data'!$C99,Hour,0)),Month,'Summarized Source Data'!$A99,Sector,'Summarized Source Data'!S$2,TimeOfWeek,$E99)*INDEX('Calibration Multipliers'!O$4:O$7,MATCH($B99,'Calibration Multipliers'!$A$4:$A$7,0),1)</f>
        <v>6668524.8373572771</v>
      </c>
      <c r="T99" s="31">
        <f>SUMIFS(INDEX(Load,,MATCH('Summarized Source Data'!$C99,Hour,0)),Month,'Summarized Source Data'!$A99,Sector,'Summarized Source Data'!T$2,TimeOfWeek,$E99)*INDEX('Calibration Multipliers'!P$4:P$7,MATCH($B99,'Calibration Multipliers'!$A$4:$A$7,0),1)</f>
        <v>6668524.8373572771</v>
      </c>
      <c r="U99" s="31">
        <f>SUMIFS(INDEX(Load,,MATCH('Summarized Source Data'!$C99,Hour,0)),Month,'Summarized Source Data'!$A99,Sector,'Summarized Source Data'!U$2,TimeOfWeek,$E99)*INDEX('Calibration Multipliers'!Q$4:Q$7,MATCH($B99,'Calibration Multipliers'!$A$4:$A$7,0),1)</f>
        <v>6668524.8373572771</v>
      </c>
      <c r="V99" s="31">
        <f>SUMIFS(INDEX(Load,,MATCH('Summarized Source Data'!$C99,Hour,0)),Month,'Summarized Source Data'!$A99,Sector,'Summarized Source Data'!V$2,TimeOfWeek,$E99)*INDEX('Calibration Multipliers'!R$4:R$7,MATCH($B99,'Calibration Multipliers'!$A$4:$A$7,0),1)</f>
        <v>6668524.8373572771</v>
      </c>
      <c r="W99" s="31">
        <f>SUMIFS(INDEX(Load,,MATCH('Summarized Source Data'!$C99,Hour,0)),Month,'Summarized Source Data'!$A99,Sector,'Summarized Source Data'!W$2,TimeOfWeek,$E99)*INDEX('Calibration Multipliers'!S$4:S$7,MATCH($B99,'Calibration Multipliers'!$A$4:$A$7,0),1)</f>
        <v>6668524.8373572771</v>
      </c>
      <c r="X99" s="26">
        <f>SUMIFS(INDEX(Load,,MATCH('Summarized Source Data'!$C99,Hour,0)),Month,'Summarized Source Data'!$A99,Sector,'Summarized Source Data'!X$2,Subsector,'Summarized Source Data'!X$3,TimeOfWeek,$E99)*INDEX('Calibration Multipliers'!T$4:T$7,MATCH($B99,'Calibration Multipliers'!$A$4:$A$7,0),1)</f>
        <v>619394262.35324562</v>
      </c>
      <c r="Y99" s="28">
        <f t="shared" si="9"/>
        <v>619394262.35324562</v>
      </c>
      <c r="Z99" s="28">
        <f t="shared" si="9"/>
        <v>619394262.35324562</v>
      </c>
    </row>
    <row r="100" spans="1:26" outlineLevel="2">
      <c r="A100">
        <f t="shared" si="5"/>
        <v>5</v>
      </c>
      <c r="B100" t="str">
        <f>INDEX('Category Mapping'!$G$34:$G$45,MATCH(A100,'Category Mapping'!$A$34:$A$45,0),1)</f>
        <v>Spring</v>
      </c>
      <c r="C100" t="s">
        <v>27</v>
      </c>
      <c r="D100" s="6" t="s">
        <v>101</v>
      </c>
      <c r="E100" t="s">
        <v>15</v>
      </c>
      <c r="F100" s="26">
        <f>SUMIFS(INDEX(Load,,MATCH('Summarized Source Data'!$C100,Hour,0)),Month,'Summarized Source Data'!$A100,Sector,'Summarized Source Data'!F$2,Subsector,'Summarized Source Data'!F$3,TimeOfWeek,$E100)*INDEX('Calibration Multipliers'!B$4:B$7,MATCH($B100,'Calibration Multipliers'!$A$4:$A$7,0),1)</f>
        <v>1514928.5764380309</v>
      </c>
      <c r="G100" s="26">
        <f>SUMIFS(INDEX(Load,,MATCH('Summarized Source Data'!$C100,Hour,0)),Month,'Summarized Source Data'!$A100,Sector,'Summarized Source Data'!G$2,Subsector,'Summarized Source Data'!G$3,TimeOfWeek,$E100)*INDEX('Calibration Multipliers'!C$4:C$7,MATCH($B100,'Calibration Multipliers'!$A$4:$A$7,0),1)</f>
        <v>4409.0915984773519</v>
      </c>
      <c r="H100" s="26">
        <f>SUMIFS(INDEX(Load,,MATCH('Summarized Source Data'!$C100,Hour,0)),Month,'Summarized Source Data'!$A100,Sector,'Summarized Source Data'!H$2,Subsector,'Summarized Source Data'!H$3,TimeOfWeek,$E100)*INDEX('Calibration Multipliers'!D$4:D$7,MATCH($B100,'Calibration Multipliers'!$A$4:$A$7,0),1)</f>
        <v>0</v>
      </c>
      <c r="I100" s="26">
        <f>SUMIFS(INDEX(Load,,MATCH('Summarized Source Data'!$C100,Hour,0)),Month,'Summarized Source Data'!$A100,Sector,'Summarized Source Data'!I$2,Subsector,'Summarized Source Data'!I$3,TimeOfWeek,$E100)*INDEX('Calibration Multipliers'!E$4:E$7,MATCH($B100,'Calibration Multipliers'!$A$4:$A$7,0),1)</f>
        <v>9995073.7297597341</v>
      </c>
      <c r="J100" s="47">
        <f t="shared" si="6"/>
        <v>72716585.707525</v>
      </c>
      <c r="K100" s="48">
        <f>(SUMIFS(INDEX(Load,,MATCH('Summarized Source Data'!$C100,Hour,0)),Month,'Summarized Source Data'!$A100,Sector,'Summarized Source Data'!K$2,Subsector,"Total",TimeOfWeek,$E100)-SUM(F100:I100))*INDEX('Calibration Multipliers'!G$4:G$7,MATCH($B100,'Calibration Multipliers'!$A$4:$A$7,0),1)</f>
        <v>72716585.707525</v>
      </c>
      <c r="L100" s="26">
        <f>SUMIFS(INDEX(Load,,MATCH('Summarized Source Data'!$C100,Hour,0)),Month,'Summarized Source Data'!$A100,Sector,'Summarized Source Data'!L$2,Subsector,'Summarized Source Data'!L$3,TimeOfWeek,$E100)*INDEX('Calibration Multipliers'!H$4:H$7,MATCH($B100,'Calibration Multipliers'!$A$4:$A$7,0),1)</f>
        <v>4727846.7602730254</v>
      </c>
      <c r="M100" s="26">
        <f>SUMIFS(INDEX(Load,,MATCH('Summarized Source Data'!$C100,Hour,0)),Month,'Summarized Source Data'!$A100,Sector,'Summarized Source Data'!M$2,Subsector,'Summarized Source Data'!M$3,TimeOfWeek,$E100)*INDEX('Calibration Multipliers'!I$4:I$7,MATCH($B100,'Calibration Multipliers'!$A$4:$A$7,0),1)</f>
        <v>7398846.774731556</v>
      </c>
      <c r="N100" s="26">
        <f>SUMIFS(INDEX(Load,,MATCH('Summarized Source Data'!$C100,Hour,0)),Month,'Summarized Source Data'!$A100,Sector,'Summarized Source Data'!N$2,Subsector,'Summarized Source Data'!N$3,TimeOfWeek,$E100)*INDEX('Calibration Multipliers'!J$4:J$7,MATCH($B100,'Calibration Multipliers'!$A$4:$A$7,0),1)</f>
        <v>0</v>
      </c>
      <c r="O100" s="28">
        <f t="shared" si="7"/>
        <v>151321550.84794021</v>
      </c>
      <c r="P100" s="48">
        <f>(SUMIFS(INDEX(Load,,MATCH('Summarized Source Data'!$C100,Hour,0)),Month,'Summarized Source Data'!$A100,Sector,'Summarized Source Data'!P$2,Subsector,"Total",TimeOfWeek,$E100)-SUM(L100:N100)*INDEX('Calibration Multipliers'!L$4:L$7,MATCH($B100,'Calibration Multipliers'!$A$4:$A$7,0),1))</f>
        <v>151321550.84794021</v>
      </c>
      <c r="Q100" s="28">
        <f t="shared" si="8"/>
        <v>151321550.84794021</v>
      </c>
      <c r="R100" s="31">
        <f>SUMIFS(INDEX(Load,,MATCH('Summarized Source Data'!$C100,Hour,0)),Month,'Summarized Source Data'!$A100,Sector,'Summarized Source Data'!R$2,TimeOfWeek,$E100)*INDEX('Calibration Multipliers'!N$4:N$7,MATCH($B100,'Calibration Multipliers'!$A$4:$A$7,0),1)</f>
        <v>4509432.7765290309</v>
      </c>
      <c r="S100" s="31">
        <f>SUMIFS(INDEX(Load,,MATCH('Summarized Source Data'!$C100,Hour,0)),Month,'Summarized Source Data'!$A100,Sector,'Summarized Source Data'!S$2,TimeOfWeek,$E100)*INDEX('Calibration Multipliers'!O$4:O$7,MATCH($B100,'Calibration Multipliers'!$A$4:$A$7,0),1)</f>
        <v>4509432.7765290309</v>
      </c>
      <c r="T100" s="31">
        <f>SUMIFS(INDEX(Load,,MATCH('Summarized Source Data'!$C100,Hour,0)),Month,'Summarized Source Data'!$A100,Sector,'Summarized Source Data'!T$2,TimeOfWeek,$E100)*INDEX('Calibration Multipliers'!P$4:P$7,MATCH($B100,'Calibration Multipliers'!$A$4:$A$7,0),1)</f>
        <v>4509432.7765290309</v>
      </c>
      <c r="U100" s="31">
        <f>SUMIFS(INDEX(Load,,MATCH('Summarized Source Data'!$C100,Hour,0)),Month,'Summarized Source Data'!$A100,Sector,'Summarized Source Data'!U$2,TimeOfWeek,$E100)*INDEX('Calibration Multipliers'!Q$4:Q$7,MATCH($B100,'Calibration Multipliers'!$A$4:$A$7,0),1)</f>
        <v>4509432.7765290309</v>
      </c>
      <c r="V100" s="31">
        <f>SUMIFS(INDEX(Load,,MATCH('Summarized Source Data'!$C100,Hour,0)),Month,'Summarized Source Data'!$A100,Sector,'Summarized Source Data'!V$2,TimeOfWeek,$E100)*INDEX('Calibration Multipliers'!R$4:R$7,MATCH($B100,'Calibration Multipliers'!$A$4:$A$7,0),1)</f>
        <v>4509432.7765290309</v>
      </c>
      <c r="W100" s="31">
        <f>SUMIFS(INDEX(Load,,MATCH('Summarized Source Data'!$C100,Hour,0)),Month,'Summarized Source Data'!$A100,Sector,'Summarized Source Data'!W$2,TimeOfWeek,$E100)*INDEX('Calibration Multipliers'!S$4:S$7,MATCH($B100,'Calibration Multipliers'!$A$4:$A$7,0),1)</f>
        <v>4509432.7765290309</v>
      </c>
      <c r="X100" s="26">
        <f>SUMIFS(INDEX(Load,,MATCH('Summarized Source Data'!$C100,Hour,0)),Month,'Summarized Source Data'!$A100,Sector,'Summarized Source Data'!X$2,Subsector,'Summarized Source Data'!X$3,TimeOfWeek,$E100)*INDEX('Calibration Multipliers'!T$4:T$7,MATCH($B100,'Calibration Multipliers'!$A$4:$A$7,0),1)</f>
        <v>647776477.73854196</v>
      </c>
      <c r="Y100" s="28">
        <f t="shared" si="9"/>
        <v>647776477.73854196</v>
      </c>
      <c r="Z100" s="28">
        <f t="shared" si="9"/>
        <v>647776477.73854196</v>
      </c>
    </row>
    <row r="101" spans="1:26" outlineLevel="2">
      <c r="A101">
        <f t="shared" si="5"/>
        <v>5</v>
      </c>
      <c r="B101" t="str">
        <f>INDEX('Category Mapping'!$G$34:$G$45,MATCH(A101,'Category Mapping'!$A$34:$A$45,0),1)</f>
        <v>Spring</v>
      </c>
      <c r="C101" t="s">
        <v>28</v>
      </c>
      <c r="D101" s="6" t="s">
        <v>102</v>
      </c>
      <c r="E101" t="s">
        <v>15</v>
      </c>
      <c r="F101" s="26">
        <f>SUMIFS(INDEX(Load,,MATCH('Summarized Source Data'!$C101,Hour,0)),Month,'Summarized Source Data'!$A101,Sector,'Summarized Source Data'!F$2,Subsector,'Summarized Source Data'!F$3,TimeOfWeek,$E101)*INDEX('Calibration Multipliers'!B$4:B$7,MATCH($B101,'Calibration Multipliers'!$A$4:$A$7,0),1)</f>
        <v>1514928.5764380309</v>
      </c>
      <c r="G101" s="26">
        <f>SUMIFS(INDEX(Load,,MATCH('Summarized Source Data'!$C101,Hour,0)),Month,'Summarized Source Data'!$A101,Sector,'Summarized Source Data'!G$2,Subsector,'Summarized Source Data'!G$3,TimeOfWeek,$E101)*INDEX('Calibration Multipliers'!C$4:C$7,MATCH($B101,'Calibration Multipliers'!$A$4:$A$7,0),1)</f>
        <v>4433.1575976503</v>
      </c>
      <c r="H101" s="26">
        <f>SUMIFS(INDEX(Load,,MATCH('Summarized Source Data'!$C101,Hour,0)),Month,'Summarized Source Data'!$A101,Sector,'Summarized Source Data'!H$2,Subsector,'Summarized Source Data'!H$3,TimeOfWeek,$E101)*INDEX('Calibration Multipliers'!D$4:D$7,MATCH($B101,'Calibration Multipliers'!$A$4:$A$7,0),1)</f>
        <v>0</v>
      </c>
      <c r="I101" s="26">
        <f>SUMIFS(INDEX(Load,,MATCH('Summarized Source Data'!$C101,Hour,0)),Month,'Summarized Source Data'!$A101,Sector,'Summarized Source Data'!I$2,Subsector,'Summarized Source Data'!I$3,TimeOfWeek,$E101)*INDEX('Calibration Multipliers'!E$4:E$7,MATCH($B101,'Calibration Multipliers'!$A$4:$A$7,0),1)</f>
        <v>9210954.3419567477</v>
      </c>
      <c r="J101" s="47">
        <f t="shared" si="6"/>
        <v>52643481.746106416</v>
      </c>
      <c r="K101" s="48">
        <f>(SUMIFS(INDEX(Load,,MATCH('Summarized Source Data'!$C101,Hour,0)),Month,'Summarized Source Data'!$A101,Sector,'Summarized Source Data'!K$2,Subsector,"Total",TimeOfWeek,$E101)-SUM(F101:I101))*INDEX('Calibration Multipliers'!G$4:G$7,MATCH($B101,'Calibration Multipliers'!$A$4:$A$7,0),1)</f>
        <v>52643481.746106416</v>
      </c>
      <c r="L101" s="26">
        <f>SUMIFS(INDEX(Load,,MATCH('Summarized Source Data'!$C101,Hour,0)),Month,'Summarized Source Data'!$A101,Sector,'Summarized Source Data'!L$2,Subsector,'Summarized Source Data'!L$3,TimeOfWeek,$E101)*INDEX('Calibration Multipliers'!H$4:H$7,MATCH($B101,'Calibration Multipliers'!$A$4:$A$7,0),1)</f>
        <v>4444231.9682697188</v>
      </c>
      <c r="M101" s="26">
        <f>SUMIFS(INDEX(Load,,MATCH('Summarized Source Data'!$C101,Hour,0)),Month,'Summarized Source Data'!$A101,Sector,'Summarized Source Data'!M$2,Subsector,'Summarized Source Data'!M$3,TimeOfWeek,$E101)*INDEX('Calibration Multipliers'!I$4:I$7,MATCH($B101,'Calibration Multipliers'!$A$4:$A$7,0),1)</f>
        <v>6976663.9704902722</v>
      </c>
      <c r="N101" s="26">
        <f>SUMIFS(INDEX(Load,,MATCH('Summarized Source Data'!$C101,Hour,0)),Month,'Summarized Source Data'!$A101,Sector,'Summarized Source Data'!N$2,Subsector,'Summarized Source Data'!N$3,TimeOfWeek,$E101)*INDEX('Calibration Multipliers'!J$4:J$7,MATCH($B101,'Calibration Multipliers'!$A$4:$A$7,0),1)</f>
        <v>0</v>
      </c>
      <c r="O101" s="28">
        <f t="shared" si="7"/>
        <v>149019098.54756621</v>
      </c>
      <c r="P101" s="48">
        <f>(SUMIFS(INDEX(Load,,MATCH('Summarized Source Data'!$C101,Hour,0)),Month,'Summarized Source Data'!$A101,Sector,'Summarized Source Data'!P$2,Subsector,"Total",TimeOfWeek,$E101)-SUM(L101:N101)*INDEX('Calibration Multipliers'!L$4:L$7,MATCH($B101,'Calibration Multipliers'!$A$4:$A$7,0),1))</f>
        <v>149019098.54756621</v>
      </c>
      <c r="Q101" s="28">
        <f t="shared" si="8"/>
        <v>149019098.54756621</v>
      </c>
      <c r="R101" s="31">
        <f>SUMIFS(INDEX(Load,,MATCH('Summarized Source Data'!$C101,Hour,0)),Month,'Summarized Source Data'!$A101,Sector,'Summarized Source Data'!R$2,TimeOfWeek,$E101)*INDEX('Calibration Multipliers'!N$4:N$7,MATCH($B101,'Calibration Multipliers'!$A$4:$A$7,0),1)</f>
        <v>4441426.2738661394</v>
      </c>
      <c r="S101" s="31">
        <f>SUMIFS(INDEX(Load,,MATCH('Summarized Source Data'!$C101,Hour,0)),Month,'Summarized Source Data'!$A101,Sector,'Summarized Source Data'!S$2,TimeOfWeek,$E101)*INDEX('Calibration Multipliers'!O$4:O$7,MATCH($B101,'Calibration Multipliers'!$A$4:$A$7,0),1)</f>
        <v>4441426.2738661394</v>
      </c>
      <c r="T101" s="31">
        <f>SUMIFS(INDEX(Load,,MATCH('Summarized Source Data'!$C101,Hour,0)),Month,'Summarized Source Data'!$A101,Sector,'Summarized Source Data'!T$2,TimeOfWeek,$E101)*INDEX('Calibration Multipliers'!P$4:P$7,MATCH($B101,'Calibration Multipliers'!$A$4:$A$7,0),1)</f>
        <v>4441426.2738661394</v>
      </c>
      <c r="U101" s="31">
        <f>SUMIFS(INDEX(Load,,MATCH('Summarized Source Data'!$C101,Hour,0)),Month,'Summarized Source Data'!$A101,Sector,'Summarized Source Data'!U$2,TimeOfWeek,$E101)*INDEX('Calibration Multipliers'!Q$4:Q$7,MATCH($B101,'Calibration Multipliers'!$A$4:$A$7,0),1)</f>
        <v>4441426.2738661394</v>
      </c>
      <c r="V101" s="31">
        <f>SUMIFS(INDEX(Load,,MATCH('Summarized Source Data'!$C101,Hour,0)),Month,'Summarized Source Data'!$A101,Sector,'Summarized Source Data'!V$2,TimeOfWeek,$E101)*INDEX('Calibration Multipliers'!R$4:R$7,MATCH($B101,'Calibration Multipliers'!$A$4:$A$7,0),1)</f>
        <v>4441426.2738661394</v>
      </c>
      <c r="W101" s="31">
        <f>SUMIFS(INDEX(Load,,MATCH('Summarized Source Data'!$C101,Hour,0)),Month,'Summarized Source Data'!$A101,Sector,'Summarized Source Data'!W$2,TimeOfWeek,$E101)*INDEX('Calibration Multipliers'!S$4:S$7,MATCH($B101,'Calibration Multipliers'!$A$4:$A$7,0),1)</f>
        <v>4441426.2738661394</v>
      </c>
      <c r="X101" s="26">
        <f>SUMIFS(INDEX(Load,,MATCH('Summarized Source Data'!$C101,Hour,0)),Month,'Summarized Source Data'!$A101,Sector,'Summarized Source Data'!X$2,Subsector,'Summarized Source Data'!X$3,TimeOfWeek,$E101)*INDEX('Calibration Multipliers'!T$4:T$7,MATCH($B101,'Calibration Multipliers'!$A$4:$A$7,0),1)</f>
        <v>646773727.77300239</v>
      </c>
      <c r="Y101" s="28">
        <f t="shared" si="9"/>
        <v>646773727.77300239</v>
      </c>
      <c r="Z101" s="28">
        <f t="shared" si="9"/>
        <v>646773727.77300239</v>
      </c>
    </row>
    <row r="102" spans="1:26" outlineLevel="2">
      <c r="A102">
        <f t="shared" si="5"/>
        <v>5</v>
      </c>
      <c r="B102" t="str">
        <f>INDEX('Category Mapping'!$G$34:$G$45,MATCH(A102,'Category Mapping'!$A$34:$A$45,0),1)</f>
        <v>Spring</v>
      </c>
      <c r="C102" t="s">
        <v>29</v>
      </c>
      <c r="D102" s="6" t="s">
        <v>103</v>
      </c>
      <c r="E102" t="s">
        <v>15</v>
      </c>
      <c r="F102" s="26">
        <f>SUMIFS(INDEX(Load,,MATCH('Summarized Source Data'!$C102,Hour,0)),Month,'Summarized Source Data'!$A102,Sector,'Summarized Source Data'!F$2,Subsector,'Summarized Source Data'!F$3,TimeOfWeek,$E102)*INDEX('Calibration Multipliers'!B$4:B$7,MATCH($B102,'Calibration Multipliers'!$A$4:$A$7,0),1)</f>
        <v>1514928.5764380309</v>
      </c>
      <c r="G102" s="26">
        <f>SUMIFS(INDEX(Load,,MATCH('Summarized Source Data'!$C102,Hour,0)),Month,'Summarized Source Data'!$A102,Sector,'Summarized Source Data'!G$2,Subsector,'Summarized Source Data'!G$3,TimeOfWeek,$E102)*INDEX('Calibration Multipliers'!C$4:C$7,MATCH($B102,'Calibration Multipliers'!$A$4:$A$7,0),1)</f>
        <v>4450.2043470644721</v>
      </c>
      <c r="H102" s="26">
        <f>SUMIFS(INDEX(Load,,MATCH('Summarized Source Data'!$C102,Hour,0)),Month,'Summarized Source Data'!$A102,Sector,'Summarized Source Data'!H$2,Subsector,'Summarized Source Data'!H$3,TimeOfWeek,$E102)*INDEX('Calibration Multipliers'!D$4:D$7,MATCH($B102,'Calibration Multipliers'!$A$4:$A$7,0),1)</f>
        <v>0</v>
      </c>
      <c r="I102" s="26">
        <f>SUMIFS(INDEX(Load,,MATCH('Summarized Source Data'!$C102,Hour,0)),Month,'Summarized Source Data'!$A102,Sector,'Summarized Source Data'!I$2,Subsector,'Summarized Source Data'!I$3,TimeOfWeek,$E102)*INDEX('Calibration Multipliers'!E$4:E$7,MATCH($B102,'Calibration Multipliers'!$A$4:$A$7,0),1)</f>
        <v>9120566.4600630123</v>
      </c>
      <c r="J102" s="47">
        <f t="shared" si="6"/>
        <v>42104702.946531624</v>
      </c>
      <c r="K102" s="48">
        <f>(SUMIFS(INDEX(Load,,MATCH('Summarized Source Data'!$C102,Hour,0)),Month,'Summarized Source Data'!$A102,Sector,'Summarized Source Data'!K$2,Subsector,"Total",TimeOfWeek,$E102)-SUM(F102:I102))*INDEX('Calibration Multipliers'!G$4:G$7,MATCH($B102,'Calibration Multipliers'!$A$4:$A$7,0),1)</f>
        <v>42104702.946531624</v>
      </c>
      <c r="L102" s="26">
        <f>SUMIFS(INDEX(Load,,MATCH('Summarized Source Data'!$C102,Hour,0)),Month,'Summarized Source Data'!$A102,Sector,'Summarized Source Data'!L$2,Subsector,'Summarized Source Data'!L$3,TimeOfWeek,$E102)*INDEX('Calibration Multipliers'!H$4:H$7,MATCH($B102,'Calibration Multipliers'!$A$4:$A$7,0),1)</f>
        <v>4518878.6812044131</v>
      </c>
      <c r="M102" s="26">
        <f>SUMIFS(INDEX(Load,,MATCH('Summarized Source Data'!$C102,Hour,0)),Month,'Summarized Source Data'!$A102,Sector,'Summarized Source Data'!M$2,Subsector,'Summarized Source Data'!M$3,TimeOfWeek,$E102)*INDEX('Calibration Multipliers'!I$4:I$7,MATCH($B102,'Calibration Multipliers'!$A$4:$A$7,0),1)</f>
        <v>6800495.8427944584</v>
      </c>
      <c r="N102" s="26">
        <f>SUMIFS(INDEX(Load,,MATCH('Summarized Source Data'!$C102,Hour,0)),Month,'Summarized Source Data'!$A102,Sector,'Summarized Source Data'!N$2,Subsector,'Summarized Source Data'!N$3,TimeOfWeek,$E102)*INDEX('Calibration Multipliers'!J$4:J$7,MATCH($B102,'Calibration Multipliers'!$A$4:$A$7,0),1)</f>
        <v>0</v>
      </c>
      <c r="O102" s="28">
        <f t="shared" si="7"/>
        <v>148117869.99678779</v>
      </c>
      <c r="P102" s="48">
        <f>(SUMIFS(INDEX(Load,,MATCH('Summarized Source Data'!$C102,Hour,0)),Month,'Summarized Source Data'!$A102,Sector,'Summarized Source Data'!P$2,Subsector,"Total",TimeOfWeek,$E102)-SUM(L102:N102)*INDEX('Calibration Multipliers'!L$4:L$7,MATCH($B102,'Calibration Multipliers'!$A$4:$A$7,0),1))</f>
        <v>148117869.99678779</v>
      </c>
      <c r="Q102" s="28">
        <f t="shared" si="8"/>
        <v>148117869.99678779</v>
      </c>
      <c r="R102" s="31">
        <f>SUMIFS(INDEX(Load,,MATCH('Summarized Source Data'!$C102,Hour,0)),Month,'Summarized Source Data'!$A102,Sector,'Summarized Source Data'!R$2,TimeOfWeek,$E102)*INDEX('Calibration Multipliers'!N$4:N$7,MATCH($B102,'Calibration Multipliers'!$A$4:$A$7,0),1)</f>
        <v>4423960.3749663718</v>
      </c>
      <c r="S102" s="31">
        <f>SUMIFS(INDEX(Load,,MATCH('Summarized Source Data'!$C102,Hour,0)),Month,'Summarized Source Data'!$A102,Sector,'Summarized Source Data'!S$2,TimeOfWeek,$E102)*INDEX('Calibration Multipliers'!O$4:O$7,MATCH($B102,'Calibration Multipliers'!$A$4:$A$7,0),1)</f>
        <v>4423960.3749663718</v>
      </c>
      <c r="T102" s="31">
        <f>SUMIFS(INDEX(Load,,MATCH('Summarized Source Data'!$C102,Hour,0)),Month,'Summarized Source Data'!$A102,Sector,'Summarized Source Data'!T$2,TimeOfWeek,$E102)*INDEX('Calibration Multipliers'!P$4:P$7,MATCH($B102,'Calibration Multipliers'!$A$4:$A$7,0),1)</f>
        <v>4423960.3749663718</v>
      </c>
      <c r="U102" s="31">
        <f>SUMIFS(INDEX(Load,,MATCH('Summarized Source Data'!$C102,Hour,0)),Month,'Summarized Source Data'!$A102,Sector,'Summarized Source Data'!U$2,TimeOfWeek,$E102)*INDEX('Calibration Multipliers'!Q$4:Q$7,MATCH($B102,'Calibration Multipliers'!$A$4:$A$7,0),1)</f>
        <v>4423960.3749663718</v>
      </c>
      <c r="V102" s="31">
        <f>SUMIFS(INDEX(Load,,MATCH('Summarized Source Data'!$C102,Hour,0)),Month,'Summarized Source Data'!$A102,Sector,'Summarized Source Data'!V$2,TimeOfWeek,$E102)*INDEX('Calibration Multipliers'!R$4:R$7,MATCH($B102,'Calibration Multipliers'!$A$4:$A$7,0),1)</f>
        <v>4423960.3749663718</v>
      </c>
      <c r="W102" s="31">
        <f>SUMIFS(INDEX(Load,,MATCH('Summarized Source Data'!$C102,Hour,0)),Month,'Summarized Source Data'!$A102,Sector,'Summarized Source Data'!W$2,TimeOfWeek,$E102)*INDEX('Calibration Multipliers'!S$4:S$7,MATCH($B102,'Calibration Multipliers'!$A$4:$A$7,0),1)</f>
        <v>4423960.3749663718</v>
      </c>
      <c r="X102" s="26">
        <f>SUMIFS(INDEX(Load,,MATCH('Summarized Source Data'!$C102,Hour,0)),Month,'Summarized Source Data'!$A102,Sector,'Summarized Source Data'!X$2,Subsector,'Summarized Source Data'!X$3,TimeOfWeek,$E102)*INDEX('Calibration Multipliers'!T$4:T$7,MATCH($B102,'Calibration Multipliers'!$A$4:$A$7,0),1)</f>
        <v>646773727.77300239</v>
      </c>
      <c r="Y102" s="28">
        <f t="shared" si="9"/>
        <v>646773727.77300239</v>
      </c>
      <c r="Z102" s="28">
        <f t="shared" si="9"/>
        <v>646773727.77300239</v>
      </c>
    </row>
    <row r="103" spans="1:26" outlineLevel="2">
      <c r="A103">
        <f t="shared" si="5"/>
        <v>5</v>
      </c>
      <c r="B103" t="str">
        <f>INDEX('Category Mapping'!$G$34:$G$45,MATCH(A103,'Category Mapping'!$A$34:$A$45,0),1)</f>
        <v>Spring</v>
      </c>
      <c r="C103" t="s">
        <v>30</v>
      </c>
      <c r="D103" s="6" t="s">
        <v>104</v>
      </c>
      <c r="E103" t="s">
        <v>15</v>
      </c>
      <c r="F103" s="26">
        <f>SUMIFS(INDEX(Load,,MATCH('Summarized Source Data'!$C103,Hour,0)),Month,'Summarized Source Data'!$A103,Sector,'Summarized Source Data'!F$2,Subsector,'Summarized Source Data'!F$3,TimeOfWeek,$E103)*INDEX('Calibration Multipliers'!B$4:B$7,MATCH($B103,'Calibration Multipliers'!$A$4:$A$7,0),1)</f>
        <v>1514928.5764380309</v>
      </c>
      <c r="G103" s="26">
        <f>SUMIFS(INDEX(Load,,MATCH('Summarized Source Data'!$C103,Hour,0)),Month,'Summarized Source Data'!$A103,Sector,'Summarized Source Data'!G$2,Subsector,'Summarized Source Data'!G$3,TimeOfWeek,$E103)*INDEX('Calibration Multipliers'!C$4:C$7,MATCH($B103,'Calibration Multipliers'!$A$4:$A$7,0),1)</f>
        <v>4453.2125969610915</v>
      </c>
      <c r="H103" s="26">
        <f>SUMIFS(INDEX(Load,,MATCH('Summarized Source Data'!$C103,Hour,0)),Month,'Summarized Source Data'!$A103,Sector,'Summarized Source Data'!H$2,Subsector,'Summarized Source Data'!H$3,TimeOfWeek,$E103)*INDEX('Calibration Multipliers'!D$4:D$7,MATCH($B103,'Calibration Multipliers'!$A$4:$A$7,0),1)</f>
        <v>0</v>
      </c>
      <c r="I103" s="26">
        <f>SUMIFS(INDEX(Load,,MATCH('Summarized Source Data'!$C103,Hour,0)),Month,'Summarized Source Data'!$A103,Sector,'Summarized Source Data'!I$2,Subsector,'Summarized Source Data'!I$3,TimeOfWeek,$E103)*INDEX('Calibration Multipliers'!E$4:E$7,MATCH($B103,'Calibration Multipliers'!$A$4:$A$7,0),1)</f>
        <v>9323888.0540756714</v>
      </c>
      <c r="J103" s="47">
        <f t="shared" si="6"/>
        <v>36285978.53724765</v>
      </c>
      <c r="K103" s="48">
        <f>(SUMIFS(INDEX(Load,,MATCH('Summarized Source Data'!$C103,Hour,0)),Month,'Summarized Source Data'!$A103,Sector,'Summarized Source Data'!K$2,Subsector,"Total",TimeOfWeek,$E103)-SUM(F103:I103))*INDEX('Calibration Multipliers'!G$4:G$7,MATCH($B103,'Calibration Multipliers'!$A$4:$A$7,0),1)</f>
        <v>36285978.53724765</v>
      </c>
      <c r="L103" s="26">
        <f>SUMIFS(INDEX(Load,,MATCH('Summarized Source Data'!$C103,Hour,0)),Month,'Summarized Source Data'!$A103,Sector,'Summarized Source Data'!L$2,Subsector,'Summarized Source Data'!L$3,TimeOfWeek,$E103)*INDEX('Calibration Multipliers'!H$4:H$7,MATCH($B103,'Calibration Multipliers'!$A$4:$A$7,0),1)</f>
        <v>4591032.5577247767</v>
      </c>
      <c r="M103" s="26">
        <f>SUMIFS(INDEX(Load,,MATCH('Summarized Source Data'!$C103,Hour,0)),Month,'Summarized Source Data'!$A103,Sector,'Summarized Source Data'!M$2,Subsector,'Summarized Source Data'!M$3,TimeOfWeek,$E103)*INDEX('Calibration Multipliers'!I$4:I$7,MATCH($B103,'Calibration Multipliers'!$A$4:$A$7,0),1)</f>
        <v>6701123.3212094894</v>
      </c>
      <c r="N103" s="26">
        <f>SUMIFS(INDEX(Load,,MATCH('Summarized Source Data'!$C103,Hour,0)),Month,'Summarized Source Data'!$A103,Sector,'Summarized Source Data'!N$2,Subsector,'Summarized Source Data'!N$3,TimeOfWeek,$E103)*INDEX('Calibration Multipliers'!J$4:J$7,MATCH($B103,'Calibration Multipliers'!$A$4:$A$7,0),1)</f>
        <v>0</v>
      </c>
      <c r="O103" s="28">
        <f t="shared" si="7"/>
        <v>155164338.40062916</v>
      </c>
      <c r="P103" s="48">
        <f>(SUMIFS(INDEX(Load,,MATCH('Summarized Source Data'!$C103,Hour,0)),Month,'Summarized Source Data'!$A103,Sector,'Summarized Source Data'!P$2,Subsector,"Total",TimeOfWeek,$E103)-SUM(L103:N103)*INDEX('Calibration Multipliers'!L$4:L$7,MATCH($B103,'Calibration Multipliers'!$A$4:$A$7,0),1))</f>
        <v>155164338.40062916</v>
      </c>
      <c r="Q103" s="28">
        <f t="shared" si="8"/>
        <v>155164338.40062916</v>
      </c>
      <c r="R103" s="31">
        <f>SUMIFS(INDEX(Load,,MATCH('Summarized Source Data'!$C103,Hour,0)),Month,'Summarized Source Data'!$A103,Sector,'Summarized Source Data'!R$2,TimeOfWeek,$E103)*INDEX('Calibration Multipliers'!N$4:N$7,MATCH($B103,'Calibration Multipliers'!$A$4:$A$7,0),1)</f>
        <v>4440039.470663798</v>
      </c>
      <c r="S103" s="31">
        <f>SUMIFS(INDEX(Load,,MATCH('Summarized Source Data'!$C103,Hour,0)),Month,'Summarized Source Data'!$A103,Sector,'Summarized Source Data'!S$2,TimeOfWeek,$E103)*INDEX('Calibration Multipliers'!O$4:O$7,MATCH($B103,'Calibration Multipliers'!$A$4:$A$7,0),1)</f>
        <v>4440039.470663798</v>
      </c>
      <c r="T103" s="31">
        <f>SUMIFS(INDEX(Load,,MATCH('Summarized Source Data'!$C103,Hour,0)),Month,'Summarized Source Data'!$A103,Sector,'Summarized Source Data'!T$2,TimeOfWeek,$E103)*INDEX('Calibration Multipliers'!P$4:P$7,MATCH($B103,'Calibration Multipliers'!$A$4:$A$7,0),1)</f>
        <v>4440039.470663798</v>
      </c>
      <c r="U103" s="31">
        <f>SUMIFS(INDEX(Load,,MATCH('Summarized Source Data'!$C103,Hour,0)),Month,'Summarized Source Data'!$A103,Sector,'Summarized Source Data'!U$2,TimeOfWeek,$E103)*INDEX('Calibration Multipliers'!Q$4:Q$7,MATCH($B103,'Calibration Multipliers'!$A$4:$A$7,0),1)</f>
        <v>4440039.470663798</v>
      </c>
      <c r="V103" s="31">
        <f>SUMIFS(INDEX(Load,,MATCH('Summarized Source Data'!$C103,Hour,0)),Month,'Summarized Source Data'!$A103,Sector,'Summarized Source Data'!V$2,TimeOfWeek,$E103)*INDEX('Calibration Multipliers'!R$4:R$7,MATCH($B103,'Calibration Multipliers'!$A$4:$A$7,0),1)</f>
        <v>4440039.470663798</v>
      </c>
      <c r="W103" s="31">
        <f>SUMIFS(INDEX(Load,,MATCH('Summarized Source Data'!$C103,Hour,0)),Month,'Summarized Source Data'!$A103,Sector,'Summarized Source Data'!W$2,TimeOfWeek,$E103)*INDEX('Calibration Multipliers'!S$4:S$7,MATCH($B103,'Calibration Multipliers'!$A$4:$A$7,0),1)</f>
        <v>4440039.470663798</v>
      </c>
      <c r="X103" s="26">
        <f>SUMIFS(INDEX(Load,,MATCH('Summarized Source Data'!$C103,Hour,0)),Month,'Summarized Source Data'!$A103,Sector,'Summarized Source Data'!X$2,Subsector,'Summarized Source Data'!X$3,TimeOfWeek,$E103)*INDEX('Calibration Multipliers'!T$4:T$7,MATCH($B103,'Calibration Multipliers'!$A$4:$A$7,0),1)</f>
        <v>646773727.77300239</v>
      </c>
      <c r="Y103" s="28">
        <f t="shared" si="9"/>
        <v>646773727.77300239</v>
      </c>
      <c r="Z103" s="28">
        <f t="shared" si="9"/>
        <v>646773727.77300239</v>
      </c>
    </row>
    <row r="104" spans="1:26" outlineLevel="2">
      <c r="A104">
        <f t="shared" si="5"/>
        <v>5</v>
      </c>
      <c r="B104" t="str">
        <f>INDEX('Category Mapping'!$G$34:$G$45,MATCH(A104,'Category Mapping'!$A$34:$A$45,0),1)</f>
        <v>Spring</v>
      </c>
      <c r="C104" t="s">
        <v>31</v>
      </c>
      <c r="D104" s="6" t="s">
        <v>105</v>
      </c>
      <c r="E104" t="s">
        <v>15</v>
      </c>
      <c r="F104" s="26">
        <f>SUMIFS(INDEX(Load,,MATCH('Summarized Source Data'!$C104,Hour,0)),Month,'Summarized Source Data'!$A104,Sector,'Summarized Source Data'!F$2,Subsector,'Summarized Source Data'!F$3,TimeOfWeek,$E104)*INDEX('Calibration Multipliers'!B$4:B$7,MATCH($B104,'Calibration Multipliers'!$A$4:$A$7,0),1)</f>
        <v>1514928.5764380309</v>
      </c>
      <c r="G104" s="26">
        <f>SUMIFS(INDEX(Load,,MATCH('Summarized Source Data'!$C104,Hour,0)),Month,'Summarized Source Data'!$A104,Sector,'Summarized Source Data'!G$2,Subsector,'Summarized Source Data'!G$3,TimeOfWeek,$E104)*INDEX('Calibration Multipliers'!C$4:C$7,MATCH($B104,'Calibration Multipliers'!$A$4:$A$7,0),1)</f>
        <v>4340.9046008206633</v>
      </c>
      <c r="H104" s="26">
        <f>SUMIFS(INDEX(Load,,MATCH('Summarized Source Data'!$C104,Hour,0)),Month,'Summarized Source Data'!$A104,Sector,'Summarized Source Data'!H$2,Subsector,'Summarized Source Data'!H$3,TimeOfWeek,$E104)*INDEX('Calibration Multipliers'!D$4:D$7,MATCH($B104,'Calibration Multipliers'!$A$4:$A$7,0),1)</f>
        <v>0</v>
      </c>
      <c r="I104" s="26">
        <f>SUMIFS(INDEX(Load,,MATCH('Summarized Source Data'!$C104,Hour,0)),Month,'Summarized Source Data'!$A104,Sector,'Summarized Source Data'!I$2,Subsector,'Summarized Source Data'!I$3,TimeOfWeek,$E104)*INDEX('Calibration Multipliers'!E$4:E$7,MATCH($B104,'Calibration Multipliers'!$A$4:$A$7,0),1)</f>
        <v>12032999.586474463</v>
      </c>
      <c r="J104" s="47">
        <f t="shared" si="6"/>
        <v>38289904.150880828</v>
      </c>
      <c r="K104" s="48">
        <f>(SUMIFS(INDEX(Load,,MATCH('Summarized Source Data'!$C104,Hour,0)),Month,'Summarized Source Data'!$A104,Sector,'Summarized Source Data'!K$2,Subsector,"Total",TimeOfWeek,$E104)-SUM(F104:I104))*INDEX('Calibration Multipliers'!G$4:G$7,MATCH($B104,'Calibration Multipliers'!$A$4:$A$7,0),1)</f>
        <v>38289904.150880828</v>
      </c>
      <c r="L104" s="26">
        <f>SUMIFS(INDEX(Load,,MATCH('Summarized Source Data'!$C104,Hour,0)),Month,'Summarized Source Data'!$A104,Sector,'Summarized Source Data'!L$2,Subsector,'Summarized Source Data'!L$3,TimeOfWeek,$E104)*INDEX('Calibration Multipliers'!H$4:H$7,MATCH($B104,'Calibration Multipliers'!$A$4:$A$7,0),1)</f>
        <v>4443069.7810596591</v>
      </c>
      <c r="M104" s="26">
        <f>SUMIFS(INDEX(Load,,MATCH('Summarized Source Data'!$C104,Hour,0)),Month,'Summarized Source Data'!$A104,Sector,'Summarized Source Data'!M$2,Subsector,'Summarized Source Data'!M$3,TimeOfWeek,$E104)*INDEX('Calibration Multipliers'!I$4:I$7,MATCH($B104,'Calibration Multipliers'!$A$4:$A$7,0),1)</f>
        <v>6679725.6396948416</v>
      </c>
      <c r="N104" s="26">
        <f>SUMIFS(INDEX(Load,,MATCH('Summarized Source Data'!$C104,Hour,0)),Month,'Summarized Source Data'!$A104,Sector,'Summarized Source Data'!N$2,Subsector,'Summarized Source Data'!N$3,TimeOfWeek,$E104)*INDEX('Calibration Multipliers'!J$4:J$7,MATCH($B104,'Calibration Multipliers'!$A$4:$A$7,0),1)</f>
        <v>0</v>
      </c>
      <c r="O104" s="28">
        <f t="shared" si="7"/>
        <v>164358448.54866478</v>
      </c>
      <c r="P104" s="48">
        <f>(SUMIFS(INDEX(Load,,MATCH('Summarized Source Data'!$C104,Hour,0)),Month,'Summarized Source Data'!$A104,Sector,'Summarized Source Data'!P$2,Subsector,"Total",TimeOfWeek,$E104)-SUM(L104:N104)*INDEX('Calibration Multipliers'!L$4:L$7,MATCH($B104,'Calibration Multipliers'!$A$4:$A$7,0),1))</f>
        <v>164358448.54866478</v>
      </c>
      <c r="Q104" s="28">
        <f t="shared" si="8"/>
        <v>164358448.54866478</v>
      </c>
      <c r="R104" s="31">
        <f>SUMIFS(INDEX(Load,,MATCH('Summarized Source Data'!$C104,Hour,0)),Month,'Summarized Source Data'!$A104,Sector,'Summarized Source Data'!R$2,TimeOfWeek,$E104)*INDEX('Calibration Multipliers'!N$4:N$7,MATCH($B104,'Calibration Multipliers'!$A$4:$A$7,0),1)</f>
        <v>4422518.4205159256</v>
      </c>
      <c r="S104" s="31">
        <f>SUMIFS(INDEX(Load,,MATCH('Summarized Source Data'!$C104,Hour,0)),Month,'Summarized Source Data'!$A104,Sector,'Summarized Source Data'!S$2,TimeOfWeek,$E104)*INDEX('Calibration Multipliers'!O$4:O$7,MATCH($B104,'Calibration Multipliers'!$A$4:$A$7,0),1)</f>
        <v>4422518.4205159256</v>
      </c>
      <c r="T104" s="31">
        <f>SUMIFS(INDEX(Load,,MATCH('Summarized Source Data'!$C104,Hour,0)),Month,'Summarized Source Data'!$A104,Sector,'Summarized Source Data'!T$2,TimeOfWeek,$E104)*INDEX('Calibration Multipliers'!P$4:P$7,MATCH($B104,'Calibration Multipliers'!$A$4:$A$7,0),1)</f>
        <v>4422518.4205159256</v>
      </c>
      <c r="U104" s="31">
        <f>SUMIFS(INDEX(Load,,MATCH('Summarized Source Data'!$C104,Hour,0)),Month,'Summarized Source Data'!$A104,Sector,'Summarized Source Data'!U$2,TimeOfWeek,$E104)*INDEX('Calibration Multipliers'!Q$4:Q$7,MATCH($B104,'Calibration Multipliers'!$A$4:$A$7,0),1)</f>
        <v>4422518.4205159256</v>
      </c>
      <c r="V104" s="31">
        <f>SUMIFS(INDEX(Load,,MATCH('Summarized Source Data'!$C104,Hour,0)),Month,'Summarized Source Data'!$A104,Sector,'Summarized Source Data'!V$2,TimeOfWeek,$E104)*INDEX('Calibration Multipliers'!R$4:R$7,MATCH($B104,'Calibration Multipliers'!$A$4:$A$7,0),1)</f>
        <v>4422518.4205159256</v>
      </c>
      <c r="W104" s="31">
        <f>SUMIFS(INDEX(Load,,MATCH('Summarized Source Data'!$C104,Hour,0)),Month,'Summarized Source Data'!$A104,Sector,'Summarized Source Data'!W$2,TimeOfWeek,$E104)*INDEX('Calibration Multipliers'!S$4:S$7,MATCH($B104,'Calibration Multipliers'!$A$4:$A$7,0),1)</f>
        <v>4422518.4205159256</v>
      </c>
      <c r="X104" s="26">
        <f>SUMIFS(INDEX(Load,,MATCH('Summarized Source Data'!$C104,Hour,0)),Month,'Summarized Source Data'!$A104,Sector,'Summarized Source Data'!X$2,Subsector,'Summarized Source Data'!X$3,TimeOfWeek,$E104)*INDEX('Calibration Multipliers'!T$4:T$7,MATCH($B104,'Calibration Multipliers'!$A$4:$A$7,0),1)</f>
        <v>648779227.70408154</v>
      </c>
      <c r="Y104" s="28">
        <f t="shared" si="9"/>
        <v>648779227.70408154</v>
      </c>
      <c r="Z104" s="28">
        <f t="shared" si="9"/>
        <v>648779227.70408154</v>
      </c>
    </row>
    <row r="105" spans="1:26" outlineLevel="2">
      <c r="A105">
        <f t="shared" si="5"/>
        <v>5</v>
      </c>
      <c r="B105" t="str">
        <f>INDEX('Category Mapping'!$G$34:$G$45,MATCH(A105,'Category Mapping'!$A$34:$A$45,0),1)</f>
        <v>Spring</v>
      </c>
      <c r="C105" t="s">
        <v>32</v>
      </c>
      <c r="D105" s="6" t="s">
        <v>106</v>
      </c>
      <c r="E105" t="s">
        <v>15</v>
      </c>
      <c r="F105" s="26">
        <f>SUMIFS(INDEX(Load,,MATCH('Summarized Source Data'!$C105,Hour,0)),Month,'Summarized Source Data'!$A105,Sector,'Summarized Source Data'!F$2,Subsector,'Summarized Source Data'!F$3,TimeOfWeek,$E105)*INDEX('Calibration Multipliers'!B$4:B$7,MATCH($B105,'Calibration Multipliers'!$A$4:$A$7,0),1)</f>
        <v>2256103.1914668567</v>
      </c>
      <c r="G105" s="26">
        <f>SUMIFS(INDEX(Load,,MATCH('Summarized Source Data'!$C105,Hour,0)),Month,'Summarized Source Data'!$A105,Sector,'Summarized Source Data'!G$2,Subsector,'Summarized Source Data'!G$3,TimeOfWeek,$E105)*INDEX('Calibration Multipliers'!C$4:C$7,MATCH($B105,'Calibration Multipliers'!$A$4:$A$7,0),1)</f>
        <v>3990.9448628473638</v>
      </c>
      <c r="H105" s="26">
        <f>SUMIFS(INDEX(Load,,MATCH('Summarized Source Data'!$C105,Hour,0)),Month,'Summarized Source Data'!$A105,Sector,'Summarized Source Data'!H$2,Subsector,'Summarized Source Data'!H$3,TimeOfWeek,$E105)*INDEX('Calibration Multipliers'!D$4:D$7,MATCH($B105,'Calibration Multipliers'!$A$4:$A$7,0),1)</f>
        <v>0</v>
      </c>
      <c r="I105" s="26">
        <f>SUMIFS(INDEX(Load,,MATCH('Summarized Source Data'!$C105,Hour,0)),Month,'Summarized Source Data'!$A105,Sector,'Summarized Source Data'!I$2,Subsector,'Summarized Source Data'!I$3,TimeOfWeek,$E105)*INDEX('Calibration Multipliers'!E$4:E$7,MATCH($B105,'Calibration Multipliers'!$A$4:$A$7,0),1)</f>
        <v>19152524.34180519</v>
      </c>
      <c r="J105" s="47">
        <f t="shared" si="6"/>
        <v>52389778.985575147</v>
      </c>
      <c r="K105" s="48">
        <f>(SUMIFS(INDEX(Load,,MATCH('Summarized Source Data'!$C105,Hour,0)),Month,'Summarized Source Data'!$A105,Sector,'Summarized Source Data'!K$2,Subsector,"Total",TimeOfWeek,$E105)-SUM(F105:I105))*INDEX('Calibration Multipliers'!G$4:G$7,MATCH($B105,'Calibration Multipliers'!$A$4:$A$7,0),1)</f>
        <v>52389778.985575147</v>
      </c>
      <c r="L105" s="26">
        <f>SUMIFS(INDEX(Load,,MATCH('Summarized Source Data'!$C105,Hour,0)),Month,'Summarized Source Data'!$A105,Sector,'Summarized Source Data'!L$2,Subsector,'Summarized Source Data'!L$3,TimeOfWeek,$E105)*INDEX('Calibration Multipliers'!H$4:H$7,MATCH($B105,'Calibration Multipliers'!$A$4:$A$7,0),1)</f>
        <v>7007735.1809224803</v>
      </c>
      <c r="M105" s="26">
        <f>SUMIFS(INDEX(Load,,MATCH('Summarized Source Data'!$C105,Hour,0)),Month,'Summarized Source Data'!$A105,Sector,'Summarized Source Data'!M$2,Subsector,'Summarized Source Data'!M$3,TimeOfWeek,$E105)*INDEX('Calibration Multipliers'!I$4:I$7,MATCH($B105,'Calibration Multipliers'!$A$4:$A$7,0),1)</f>
        <v>6888523.2512693116</v>
      </c>
      <c r="N105" s="26">
        <f>SUMIFS(INDEX(Load,,MATCH('Summarized Source Data'!$C105,Hour,0)),Month,'Summarized Source Data'!$A105,Sector,'Summarized Source Data'!N$2,Subsector,'Summarized Source Data'!N$3,TimeOfWeek,$E105)*INDEX('Calibration Multipliers'!J$4:J$7,MATCH($B105,'Calibration Multipliers'!$A$4:$A$7,0),1)</f>
        <v>0</v>
      </c>
      <c r="O105" s="28">
        <f t="shared" si="7"/>
        <v>191667484.50341365</v>
      </c>
      <c r="P105" s="48">
        <f>(SUMIFS(INDEX(Load,,MATCH('Summarized Source Data'!$C105,Hour,0)),Month,'Summarized Source Data'!$A105,Sector,'Summarized Source Data'!P$2,Subsector,"Total",TimeOfWeek,$E105)-SUM(L105:N105)*INDEX('Calibration Multipliers'!L$4:L$7,MATCH($B105,'Calibration Multipliers'!$A$4:$A$7,0),1))</f>
        <v>191667484.50341365</v>
      </c>
      <c r="Q105" s="28">
        <f t="shared" si="8"/>
        <v>191667484.50341365</v>
      </c>
      <c r="R105" s="31">
        <f>SUMIFS(INDEX(Load,,MATCH('Summarized Source Data'!$C105,Hour,0)),Month,'Summarized Source Data'!$A105,Sector,'Summarized Source Data'!R$2,TimeOfWeek,$E105)*INDEX('Calibration Multipliers'!N$4:N$7,MATCH($B105,'Calibration Multipliers'!$A$4:$A$7,0),1)</f>
        <v>4556091.7351755509</v>
      </c>
      <c r="S105" s="31">
        <f>SUMIFS(INDEX(Load,,MATCH('Summarized Source Data'!$C105,Hour,0)),Month,'Summarized Source Data'!$A105,Sector,'Summarized Source Data'!S$2,TimeOfWeek,$E105)*INDEX('Calibration Multipliers'!O$4:O$7,MATCH($B105,'Calibration Multipliers'!$A$4:$A$7,0),1)</f>
        <v>4556091.7351755509</v>
      </c>
      <c r="T105" s="31">
        <f>SUMIFS(INDEX(Load,,MATCH('Summarized Source Data'!$C105,Hour,0)),Month,'Summarized Source Data'!$A105,Sector,'Summarized Source Data'!T$2,TimeOfWeek,$E105)*INDEX('Calibration Multipliers'!P$4:P$7,MATCH($B105,'Calibration Multipliers'!$A$4:$A$7,0),1)</f>
        <v>4556091.7351755509</v>
      </c>
      <c r="U105" s="31">
        <f>SUMIFS(INDEX(Load,,MATCH('Summarized Source Data'!$C105,Hour,0)),Month,'Summarized Source Data'!$A105,Sector,'Summarized Source Data'!U$2,TimeOfWeek,$E105)*INDEX('Calibration Multipliers'!Q$4:Q$7,MATCH($B105,'Calibration Multipliers'!$A$4:$A$7,0),1)</f>
        <v>4556091.7351755509</v>
      </c>
      <c r="V105" s="31">
        <f>SUMIFS(INDEX(Load,,MATCH('Summarized Source Data'!$C105,Hour,0)),Month,'Summarized Source Data'!$A105,Sector,'Summarized Source Data'!V$2,TimeOfWeek,$E105)*INDEX('Calibration Multipliers'!R$4:R$7,MATCH($B105,'Calibration Multipliers'!$A$4:$A$7,0),1)</f>
        <v>4556091.7351755509</v>
      </c>
      <c r="W105" s="31">
        <f>SUMIFS(INDEX(Load,,MATCH('Summarized Source Data'!$C105,Hour,0)),Month,'Summarized Source Data'!$A105,Sector,'Summarized Source Data'!W$2,TimeOfWeek,$E105)*INDEX('Calibration Multipliers'!S$4:S$7,MATCH($B105,'Calibration Multipliers'!$A$4:$A$7,0),1)</f>
        <v>4556091.7351755509</v>
      </c>
      <c r="X105" s="26">
        <f>SUMIFS(INDEX(Load,,MATCH('Summarized Source Data'!$C105,Hour,0)),Month,'Summarized Source Data'!$A105,Sector,'Summarized Source Data'!X$2,Subsector,'Summarized Source Data'!X$3,TimeOfWeek,$E105)*INDEX('Calibration Multipliers'!T$4:T$7,MATCH($B105,'Calibration Multipliers'!$A$4:$A$7,0),1)</f>
        <v>653792977.53177917</v>
      </c>
      <c r="Y105" s="28">
        <f t="shared" si="9"/>
        <v>653792977.53177917</v>
      </c>
      <c r="Z105" s="28">
        <f t="shared" si="9"/>
        <v>653792977.53177917</v>
      </c>
    </row>
    <row r="106" spans="1:26" outlineLevel="2">
      <c r="A106">
        <f t="shared" si="5"/>
        <v>5</v>
      </c>
      <c r="B106" t="str">
        <f>INDEX('Category Mapping'!$G$34:$G$45,MATCH(A106,'Category Mapping'!$A$34:$A$45,0),1)</f>
        <v>Spring</v>
      </c>
      <c r="C106" t="s">
        <v>33</v>
      </c>
      <c r="D106" s="6" t="s">
        <v>107</v>
      </c>
      <c r="E106" t="s">
        <v>15</v>
      </c>
      <c r="F106" s="26">
        <f>SUMIFS(INDEX(Load,,MATCH('Summarized Source Data'!$C106,Hour,0)),Month,'Summarized Source Data'!$A106,Sector,'Summarized Source Data'!F$2,Subsector,'Summarized Source Data'!F$3,TimeOfWeek,$E106)*INDEX('Calibration Multipliers'!B$4:B$7,MATCH($B106,'Calibration Multipliers'!$A$4:$A$7,0),1)</f>
        <v>2554043.269477861</v>
      </c>
      <c r="G106" s="26">
        <f>SUMIFS(INDEX(Load,,MATCH('Summarized Source Data'!$C106,Hour,0)),Month,'Summarized Source Data'!$A106,Sector,'Summarized Source Data'!G$2,Subsector,'Summarized Source Data'!G$3,TimeOfWeek,$E106)*INDEX('Calibration Multipliers'!C$4:C$7,MATCH($B106,'Calibration Multipliers'!$A$4:$A$7,0),1)</f>
        <v>3259.9401379690403</v>
      </c>
      <c r="H106" s="26">
        <f>SUMIFS(INDEX(Load,,MATCH('Summarized Source Data'!$C106,Hour,0)),Month,'Summarized Source Data'!$A106,Sector,'Summarized Source Data'!H$2,Subsector,'Summarized Source Data'!H$3,TimeOfWeek,$E106)*INDEX('Calibration Multipliers'!D$4:D$7,MATCH($B106,'Calibration Multipliers'!$A$4:$A$7,0),1)</f>
        <v>0</v>
      </c>
      <c r="I106" s="26">
        <f>SUMIFS(INDEX(Load,,MATCH('Summarized Source Data'!$C106,Hour,0)),Month,'Summarized Source Data'!$A106,Sector,'Summarized Source Data'!I$2,Subsector,'Summarized Source Data'!I$3,TimeOfWeek,$E106)*INDEX('Calibration Multipliers'!E$4:E$7,MATCH($B106,'Calibration Multipliers'!$A$4:$A$7,0),1)</f>
        <v>10528874.638165155</v>
      </c>
      <c r="J106" s="47">
        <f t="shared" si="6"/>
        <v>82576168.864691004</v>
      </c>
      <c r="K106" s="48">
        <f>(SUMIFS(INDEX(Load,,MATCH('Summarized Source Data'!$C106,Hour,0)),Month,'Summarized Source Data'!$A106,Sector,'Summarized Source Data'!K$2,Subsector,"Total",TimeOfWeek,$E106)-SUM(F106:I106))*INDEX('Calibration Multipliers'!G$4:G$7,MATCH($B106,'Calibration Multipliers'!$A$4:$A$7,0),1)</f>
        <v>82576168.864691004</v>
      </c>
      <c r="L106" s="26">
        <f>SUMIFS(INDEX(Load,,MATCH('Summarized Source Data'!$C106,Hour,0)),Month,'Summarized Source Data'!$A106,Sector,'Summarized Source Data'!L$2,Subsector,'Summarized Source Data'!L$3,TimeOfWeek,$E106)*INDEX('Calibration Multipliers'!H$4:H$7,MATCH($B106,'Calibration Multipliers'!$A$4:$A$7,0),1)</f>
        <v>17548124.396941926</v>
      </c>
      <c r="M106" s="26">
        <f>SUMIFS(INDEX(Load,,MATCH('Summarized Source Data'!$C106,Hour,0)),Month,'Summarized Source Data'!$A106,Sector,'Summarized Source Data'!M$2,Subsector,'Summarized Source Data'!M$3,TimeOfWeek,$E106)*INDEX('Calibration Multipliers'!I$4:I$7,MATCH($B106,'Calibration Multipliers'!$A$4:$A$7,0),1)</f>
        <v>7635317.2771050213</v>
      </c>
      <c r="N106" s="26">
        <f>SUMIFS(INDEX(Load,,MATCH('Summarized Source Data'!$C106,Hour,0)),Month,'Summarized Source Data'!$A106,Sector,'Summarized Source Data'!N$2,Subsector,'Summarized Source Data'!N$3,TimeOfWeek,$E106)*INDEX('Calibration Multipliers'!J$4:J$7,MATCH($B106,'Calibration Multipliers'!$A$4:$A$7,0),1)</f>
        <v>0</v>
      </c>
      <c r="O106" s="28">
        <f t="shared" si="7"/>
        <v>286671797.60874957</v>
      </c>
      <c r="P106" s="48">
        <f>(SUMIFS(INDEX(Load,,MATCH('Summarized Source Data'!$C106,Hour,0)),Month,'Summarized Source Data'!$A106,Sector,'Summarized Source Data'!P$2,Subsector,"Total",TimeOfWeek,$E106)-SUM(L106:N106)*INDEX('Calibration Multipliers'!L$4:L$7,MATCH($B106,'Calibration Multipliers'!$A$4:$A$7,0),1))</f>
        <v>286671797.60874957</v>
      </c>
      <c r="Q106" s="28">
        <f t="shared" si="8"/>
        <v>286671797.60874957</v>
      </c>
      <c r="R106" s="31">
        <f>SUMIFS(INDEX(Load,,MATCH('Summarized Source Data'!$C106,Hour,0)),Month,'Summarized Source Data'!$A106,Sector,'Summarized Source Data'!R$2,TimeOfWeek,$E106)*INDEX('Calibration Multipliers'!N$4:N$7,MATCH($B106,'Calibration Multipliers'!$A$4:$A$7,0),1)</f>
        <v>6858337.4690566752</v>
      </c>
      <c r="S106" s="31">
        <f>SUMIFS(INDEX(Load,,MATCH('Summarized Source Data'!$C106,Hour,0)),Month,'Summarized Source Data'!$A106,Sector,'Summarized Source Data'!S$2,TimeOfWeek,$E106)*INDEX('Calibration Multipliers'!O$4:O$7,MATCH($B106,'Calibration Multipliers'!$A$4:$A$7,0),1)</f>
        <v>6858337.4690566752</v>
      </c>
      <c r="T106" s="31">
        <f>SUMIFS(INDEX(Load,,MATCH('Summarized Source Data'!$C106,Hour,0)),Month,'Summarized Source Data'!$A106,Sector,'Summarized Source Data'!T$2,TimeOfWeek,$E106)*INDEX('Calibration Multipliers'!P$4:P$7,MATCH($B106,'Calibration Multipliers'!$A$4:$A$7,0),1)</f>
        <v>6858337.4690566752</v>
      </c>
      <c r="U106" s="31">
        <f>SUMIFS(INDEX(Load,,MATCH('Summarized Source Data'!$C106,Hour,0)),Month,'Summarized Source Data'!$A106,Sector,'Summarized Source Data'!U$2,TimeOfWeek,$E106)*INDEX('Calibration Multipliers'!Q$4:Q$7,MATCH($B106,'Calibration Multipliers'!$A$4:$A$7,0),1)</f>
        <v>6858337.4690566752</v>
      </c>
      <c r="V106" s="31">
        <f>SUMIFS(INDEX(Load,,MATCH('Summarized Source Data'!$C106,Hour,0)),Month,'Summarized Source Data'!$A106,Sector,'Summarized Source Data'!V$2,TimeOfWeek,$E106)*INDEX('Calibration Multipliers'!R$4:R$7,MATCH($B106,'Calibration Multipliers'!$A$4:$A$7,0),1)</f>
        <v>6858337.4690566752</v>
      </c>
      <c r="W106" s="31">
        <f>SUMIFS(INDEX(Load,,MATCH('Summarized Source Data'!$C106,Hour,0)),Month,'Summarized Source Data'!$A106,Sector,'Summarized Source Data'!W$2,TimeOfWeek,$E106)*INDEX('Calibration Multipliers'!S$4:S$7,MATCH($B106,'Calibration Multipliers'!$A$4:$A$7,0),1)</f>
        <v>6858337.4690566752</v>
      </c>
      <c r="X106" s="26">
        <f>SUMIFS(INDEX(Load,,MATCH('Summarized Source Data'!$C106,Hour,0)),Month,'Summarized Source Data'!$A106,Sector,'Summarized Source Data'!X$2,Subsector,'Summarized Source Data'!X$3,TimeOfWeek,$E106)*INDEX('Calibration Multipliers'!T$4:T$7,MATCH($B106,'Calibration Multipliers'!$A$4:$A$7,0),1)</f>
        <v>660812227.29055595</v>
      </c>
      <c r="Y106" s="28">
        <f t="shared" si="9"/>
        <v>660812227.29055595</v>
      </c>
      <c r="Z106" s="28">
        <f t="shared" si="9"/>
        <v>660812227.29055595</v>
      </c>
    </row>
    <row r="107" spans="1:26" outlineLevel="2">
      <c r="A107">
        <f t="shared" si="5"/>
        <v>5</v>
      </c>
      <c r="B107" t="str">
        <f>INDEX('Category Mapping'!$G$34:$G$45,MATCH(A107,'Category Mapping'!$A$34:$A$45,0),1)</f>
        <v>Spring</v>
      </c>
      <c r="C107" t="s">
        <v>34</v>
      </c>
      <c r="D107" s="6" t="s">
        <v>108</v>
      </c>
      <c r="E107" t="s">
        <v>15</v>
      </c>
      <c r="F107" s="26">
        <f>SUMIFS(INDEX(Load,,MATCH('Summarized Source Data'!$C107,Hour,0)),Month,'Summarized Source Data'!$A107,Sector,'Summarized Source Data'!F$2,Subsector,'Summarized Source Data'!F$3,TimeOfWeek,$E107)*INDEX('Calibration Multipliers'!B$4:B$7,MATCH($B107,'Calibration Multipliers'!$A$4:$A$7,0),1)</f>
        <v>2585942.7513816049</v>
      </c>
      <c r="G107" s="26">
        <f>SUMIFS(INDEX(Load,,MATCH('Summarized Source Data'!$C107,Hour,0)),Month,'Summarized Source Data'!$A107,Sector,'Summarized Source Data'!G$2,Subsector,'Summarized Source Data'!G$3,TimeOfWeek,$E107)*INDEX('Calibration Multipliers'!C$4:C$7,MATCH($B107,'Calibration Multipliers'!$A$4:$A$7,0),1)</f>
        <v>2446.7099159164745</v>
      </c>
      <c r="H107" s="26">
        <f>SUMIFS(INDEX(Load,,MATCH('Summarized Source Data'!$C107,Hour,0)),Month,'Summarized Source Data'!$A107,Sector,'Summarized Source Data'!H$2,Subsector,'Summarized Source Data'!H$3,TimeOfWeek,$E107)*INDEX('Calibration Multipliers'!D$4:D$7,MATCH($B107,'Calibration Multipliers'!$A$4:$A$7,0),1)</f>
        <v>0</v>
      </c>
      <c r="I107" s="26">
        <f>SUMIFS(INDEX(Load,,MATCH('Summarized Source Data'!$C107,Hour,0)),Month,'Summarized Source Data'!$A107,Sector,'Summarized Source Data'!I$2,Subsector,'Summarized Source Data'!I$3,TimeOfWeek,$E107)*INDEX('Calibration Multipliers'!E$4:E$7,MATCH($B107,'Calibration Multipliers'!$A$4:$A$7,0),1)</f>
        <v>9346302.5240553766</v>
      </c>
      <c r="J107" s="47">
        <f t="shared" si="6"/>
        <v>105387053.98277313</v>
      </c>
      <c r="K107" s="48">
        <f>(SUMIFS(INDEX(Load,,MATCH('Summarized Source Data'!$C107,Hour,0)),Month,'Summarized Source Data'!$A107,Sector,'Summarized Source Data'!K$2,Subsector,"Total",TimeOfWeek,$E107)-SUM(F107:I107))*INDEX('Calibration Multipliers'!G$4:G$7,MATCH($B107,'Calibration Multipliers'!$A$4:$A$7,0),1)</f>
        <v>105387053.98277313</v>
      </c>
      <c r="L107" s="26">
        <f>SUMIFS(INDEX(Load,,MATCH('Summarized Source Data'!$C107,Hour,0)),Month,'Summarized Source Data'!$A107,Sector,'Summarized Source Data'!L$2,Subsector,'Summarized Source Data'!L$3,TimeOfWeek,$E107)*INDEX('Calibration Multipliers'!H$4:H$7,MATCH($B107,'Calibration Multipliers'!$A$4:$A$7,0),1)</f>
        <v>13737674.527891679</v>
      </c>
      <c r="M107" s="26">
        <f>SUMIFS(INDEX(Load,,MATCH('Summarized Source Data'!$C107,Hour,0)),Month,'Summarized Source Data'!$A107,Sector,'Summarized Source Data'!M$2,Subsector,'Summarized Source Data'!M$3,TimeOfWeek,$E107)*INDEX('Calibration Multipliers'!I$4:I$7,MATCH($B107,'Calibration Multipliers'!$A$4:$A$7,0),1)</f>
        <v>9108612.6777238157</v>
      </c>
      <c r="N107" s="26">
        <f>SUMIFS(INDEX(Load,,MATCH('Summarized Source Data'!$C107,Hour,0)),Month,'Summarized Source Data'!$A107,Sector,'Summarized Source Data'!N$2,Subsector,'Summarized Source Data'!N$3,TimeOfWeek,$E107)*INDEX('Calibration Multipliers'!J$4:J$7,MATCH($B107,'Calibration Multipliers'!$A$4:$A$7,0),1)</f>
        <v>0</v>
      </c>
      <c r="O107" s="28">
        <f t="shared" si="7"/>
        <v>393294948.49329305</v>
      </c>
      <c r="P107" s="48">
        <f>(SUMIFS(INDEX(Load,,MATCH('Summarized Source Data'!$C107,Hour,0)),Month,'Summarized Source Data'!$A107,Sector,'Summarized Source Data'!P$2,Subsector,"Total",TimeOfWeek,$E107)-SUM(L107:N107)*INDEX('Calibration Multipliers'!L$4:L$7,MATCH($B107,'Calibration Multipliers'!$A$4:$A$7,0),1))</f>
        <v>393294948.49329305</v>
      </c>
      <c r="Q107" s="28">
        <f t="shared" si="8"/>
        <v>393294948.49329305</v>
      </c>
      <c r="R107" s="31">
        <f>SUMIFS(INDEX(Load,,MATCH('Summarized Source Data'!$C107,Hour,0)),Month,'Summarized Source Data'!$A107,Sector,'Summarized Source Data'!R$2,TimeOfWeek,$E107)*INDEX('Calibration Multipliers'!N$4:N$7,MATCH($B107,'Calibration Multipliers'!$A$4:$A$7,0),1)</f>
        <v>14439599.503769357</v>
      </c>
      <c r="S107" s="31">
        <f>SUMIFS(INDEX(Load,,MATCH('Summarized Source Data'!$C107,Hour,0)),Month,'Summarized Source Data'!$A107,Sector,'Summarized Source Data'!S$2,TimeOfWeek,$E107)*INDEX('Calibration Multipliers'!O$4:O$7,MATCH($B107,'Calibration Multipliers'!$A$4:$A$7,0),1)</f>
        <v>14439599.503769357</v>
      </c>
      <c r="T107" s="31">
        <f>SUMIFS(INDEX(Load,,MATCH('Summarized Source Data'!$C107,Hour,0)),Month,'Summarized Source Data'!$A107,Sector,'Summarized Source Data'!T$2,TimeOfWeek,$E107)*INDEX('Calibration Multipliers'!P$4:P$7,MATCH($B107,'Calibration Multipliers'!$A$4:$A$7,0),1)</f>
        <v>14439599.503769357</v>
      </c>
      <c r="U107" s="31">
        <f>SUMIFS(INDEX(Load,,MATCH('Summarized Source Data'!$C107,Hour,0)),Month,'Summarized Source Data'!$A107,Sector,'Summarized Source Data'!U$2,TimeOfWeek,$E107)*INDEX('Calibration Multipliers'!Q$4:Q$7,MATCH($B107,'Calibration Multipliers'!$A$4:$A$7,0),1)</f>
        <v>14439599.503769357</v>
      </c>
      <c r="V107" s="31">
        <f>SUMIFS(INDEX(Load,,MATCH('Summarized Source Data'!$C107,Hour,0)),Month,'Summarized Source Data'!$A107,Sector,'Summarized Source Data'!V$2,TimeOfWeek,$E107)*INDEX('Calibration Multipliers'!R$4:R$7,MATCH($B107,'Calibration Multipliers'!$A$4:$A$7,0),1)</f>
        <v>14439599.503769357</v>
      </c>
      <c r="W107" s="31">
        <f>SUMIFS(INDEX(Load,,MATCH('Summarized Source Data'!$C107,Hour,0)),Month,'Summarized Source Data'!$A107,Sector,'Summarized Source Data'!W$2,TimeOfWeek,$E107)*INDEX('Calibration Multipliers'!S$4:S$7,MATCH($B107,'Calibration Multipliers'!$A$4:$A$7,0),1)</f>
        <v>14439599.503769357</v>
      </c>
      <c r="X107" s="26">
        <f>SUMIFS(INDEX(Load,,MATCH('Summarized Source Data'!$C107,Hour,0)),Month,'Summarized Source Data'!$A107,Sector,'Summarized Source Data'!X$2,Subsector,'Summarized Source Data'!X$3,TimeOfWeek,$E107)*INDEX('Calibration Multipliers'!T$4:T$7,MATCH($B107,'Calibration Multipliers'!$A$4:$A$7,0),1)</f>
        <v>666828727.08379316</v>
      </c>
      <c r="Y107" s="28">
        <f t="shared" si="9"/>
        <v>666828727.08379316</v>
      </c>
      <c r="Z107" s="28">
        <f t="shared" si="9"/>
        <v>666828727.08379316</v>
      </c>
    </row>
    <row r="108" spans="1:26" outlineLevel="2">
      <c r="A108">
        <f t="shared" si="5"/>
        <v>5</v>
      </c>
      <c r="B108" t="str">
        <f>INDEX('Category Mapping'!$G$34:$G$45,MATCH(A108,'Category Mapping'!$A$34:$A$45,0),1)</f>
        <v>Spring</v>
      </c>
      <c r="C108" t="s">
        <v>35</v>
      </c>
      <c r="D108" s="6" t="s">
        <v>109</v>
      </c>
      <c r="E108" t="s">
        <v>15</v>
      </c>
      <c r="F108" s="26">
        <f>SUMIFS(INDEX(Load,,MATCH('Summarized Source Data'!$C108,Hour,0)),Month,'Summarized Source Data'!$A108,Sector,'Summarized Source Data'!F$2,Subsector,'Summarized Source Data'!F$3,TimeOfWeek,$E108)*INDEX('Calibration Multipliers'!B$4:B$7,MATCH($B108,'Calibration Multipliers'!$A$4:$A$7,0),1)</f>
        <v>2565776.4468246391</v>
      </c>
      <c r="G108" s="26">
        <f>SUMIFS(INDEX(Load,,MATCH('Summarized Source Data'!$C108,Hour,0)),Month,'Summarized Source Data'!$A108,Sector,'Summarized Source Data'!G$2,Subsector,'Summarized Source Data'!G$3,TimeOfWeek,$E108)*INDEX('Calibration Multipliers'!C$4:C$7,MATCH($B108,'Calibration Multipliers'!$A$4:$A$7,0),1)</f>
        <v>58979.747473104588</v>
      </c>
      <c r="H108" s="26">
        <f>SUMIFS(INDEX(Load,,MATCH('Summarized Source Data'!$C108,Hour,0)),Month,'Summarized Source Data'!$A108,Sector,'Summarized Source Data'!H$2,Subsector,'Summarized Source Data'!H$3,TimeOfWeek,$E108)*INDEX('Calibration Multipliers'!D$4:D$7,MATCH($B108,'Calibration Multipliers'!$A$4:$A$7,0),1)</f>
        <v>0</v>
      </c>
      <c r="I108" s="26">
        <f>SUMIFS(INDEX(Load,,MATCH('Summarized Source Data'!$C108,Hour,0)),Month,'Summarized Source Data'!$A108,Sector,'Summarized Source Data'!I$2,Subsector,'Summarized Source Data'!I$3,TimeOfWeek,$E108)*INDEX('Calibration Multipliers'!E$4:E$7,MATCH($B108,'Calibration Multipliers'!$A$4:$A$7,0),1)</f>
        <v>9153252.097939739</v>
      </c>
      <c r="J108" s="47">
        <f t="shared" si="6"/>
        <v>108551987.57250714</v>
      </c>
      <c r="K108" s="48">
        <f>(SUMIFS(INDEX(Load,,MATCH('Summarized Source Data'!$C108,Hour,0)),Month,'Summarized Source Data'!$A108,Sector,'Summarized Source Data'!K$2,Subsector,"Total",TimeOfWeek,$E108)-SUM(F108:I108))*INDEX('Calibration Multipliers'!G$4:G$7,MATCH($B108,'Calibration Multipliers'!$A$4:$A$7,0),1)</f>
        <v>108551987.57250714</v>
      </c>
      <c r="L108" s="26">
        <f>SUMIFS(INDEX(Load,,MATCH('Summarized Source Data'!$C108,Hour,0)),Month,'Summarized Source Data'!$A108,Sector,'Summarized Source Data'!L$2,Subsector,'Summarized Source Data'!L$3,TimeOfWeek,$E108)*INDEX('Calibration Multipliers'!H$4:H$7,MATCH($B108,'Calibration Multipliers'!$A$4:$A$7,0),1)</f>
        <v>8997031.6753084045</v>
      </c>
      <c r="M108" s="26">
        <f>SUMIFS(INDEX(Load,,MATCH('Summarized Source Data'!$C108,Hour,0)),Month,'Summarized Source Data'!$A108,Sector,'Summarized Source Data'!M$2,Subsector,'Summarized Source Data'!M$3,TimeOfWeek,$E108)*INDEX('Calibration Multipliers'!I$4:I$7,MATCH($B108,'Calibration Multipliers'!$A$4:$A$7,0),1)</f>
        <v>11331074.610596787</v>
      </c>
      <c r="N108" s="26">
        <f>SUMIFS(INDEX(Load,,MATCH('Summarized Source Data'!$C108,Hour,0)),Month,'Summarized Source Data'!$A108,Sector,'Summarized Source Data'!N$2,Subsector,'Summarized Source Data'!N$3,TimeOfWeek,$E108)*INDEX('Calibration Multipliers'!J$4:J$7,MATCH($B108,'Calibration Multipliers'!$A$4:$A$7,0),1)</f>
        <v>0</v>
      </c>
      <c r="O108" s="28">
        <f t="shared" si="7"/>
        <v>489068876.20818043</v>
      </c>
      <c r="P108" s="48">
        <f>(SUMIFS(INDEX(Load,,MATCH('Summarized Source Data'!$C108,Hour,0)),Month,'Summarized Source Data'!$A108,Sector,'Summarized Source Data'!P$2,Subsector,"Total",TimeOfWeek,$E108)-SUM(L108:N108)*INDEX('Calibration Multipliers'!L$4:L$7,MATCH($B108,'Calibration Multipliers'!$A$4:$A$7,0),1))</f>
        <v>489068876.20818043</v>
      </c>
      <c r="Q108" s="28">
        <f t="shared" si="8"/>
        <v>489068876.20818043</v>
      </c>
      <c r="R108" s="31">
        <f>SUMIFS(INDEX(Load,,MATCH('Summarized Source Data'!$C108,Hour,0)),Month,'Summarized Source Data'!$A108,Sector,'Summarized Source Data'!R$2,TimeOfWeek,$E108)*INDEX('Calibration Multipliers'!N$4:N$7,MATCH($B108,'Calibration Multipliers'!$A$4:$A$7,0),1)</f>
        <v>15843449.455524711</v>
      </c>
      <c r="S108" s="31">
        <f>SUMIFS(INDEX(Load,,MATCH('Summarized Source Data'!$C108,Hour,0)),Month,'Summarized Source Data'!$A108,Sector,'Summarized Source Data'!S$2,TimeOfWeek,$E108)*INDEX('Calibration Multipliers'!O$4:O$7,MATCH($B108,'Calibration Multipliers'!$A$4:$A$7,0),1)</f>
        <v>15843449.455524711</v>
      </c>
      <c r="T108" s="31">
        <f>SUMIFS(INDEX(Load,,MATCH('Summarized Source Data'!$C108,Hour,0)),Month,'Summarized Source Data'!$A108,Sector,'Summarized Source Data'!T$2,TimeOfWeek,$E108)*INDEX('Calibration Multipliers'!P$4:P$7,MATCH($B108,'Calibration Multipliers'!$A$4:$A$7,0),1)</f>
        <v>15843449.455524711</v>
      </c>
      <c r="U108" s="31">
        <f>SUMIFS(INDEX(Load,,MATCH('Summarized Source Data'!$C108,Hour,0)),Month,'Summarized Source Data'!$A108,Sector,'Summarized Source Data'!U$2,TimeOfWeek,$E108)*INDEX('Calibration Multipliers'!Q$4:Q$7,MATCH($B108,'Calibration Multipliers'!$A$4:$A$7,0),1)</f>
        <v>15843449.455524711</v>
      </c>
      <c r="V108" s="31">
        <f>SUMIFS(INDEX(Load,,MATCH('Summarized Source Data'!$C108,Hour,0)),Month,'Summarized Source Data'!$A108,Sector,'Summarized Source Data'!V$2,TimeOfWeek,$E108)*INDEX('Calibration Multipliers'!R$4:R$7,MATCH($B108,'Calibration Multipliers'!$A$4:$A$7,0),1)</f>
        <v>15843449.455524711</v>
      </c>
      <c r="W108" s="31">
        <f>SUMIFS(INDEX(Load,,MATCH('Summarized Source Data'!$C108,Hour,0)),Month,'Summarized Source Data'!$A108,Sector,'Summarized Source Data'!W$2,TimeOfWeek,$E108)*INDEX('Calibration Multipliers'!S$4:S$7,MATCH($B108,'Calibration Multipliers'!$A$4:$A$7,0),1)</f>
        <v>15843449.455524711</v>
      </c>
      <c r="X108" s="26">
        <f>SUMIFS(INDEX(Load,,MATCH('Summarized Source Data'!$C108,Hour,0)),Month,'Summarized Source Data'!$A108,Sector,'Summarized Source Data'!X$2,Subsector,'Summarized Source Data'!X$3,TimeOfWeek,$E108)*INDEX('Calibration Multipliers'!T$4:T$7,MATCH($B108,'Calibration Multipliers'!$A$4:$A$7,0),1)</f>
        <v>668834227.01487231</v>
      </c>
      <c r="Y108" s="28">
        <f t="shared" si="9"/>
        <v>668834227.01487231</v>
      </c>
      <c r="Z108" s="28">
        <f t="shared" si="9"/>
        <v>668834227.01487231</v>
      </c>
    </row>
    <row r="109" spans="1:26" outlineLevel="2">
      <c r="A109">
        <f t="shared" si="5"/>
        <v>5</v>
      </c>
      <c r="B109" t="str">
        <f>INDEX('Category Mapping'!$G$34:$G$45,MATCH(A109,'Category Mapping'!$A$34:$A$45,0),1)</f>
        <v>Spring</v>
      </c>
      <c r="C109" t="s">
        <v>36</v>
      </c>
      <c r="D109" s="6" t="s">
        <v>110</v>
      </c>
      <c r="E109" t="s">
        <v>15</v>
      </c>
      <c r="F109" s="26">
        <f>SUMIFS(INDEX(Load,,MATCH('Summarized Source Data'!$C109,Hour,0)),Month,'Summarized Source Data'!$A109,Sector,'Summarized Source Data'!F$2,Subsector,'Summarized Source Data'!F$3,TimeOfWeek,$E109)*INDEX('Calibration Multipliers'!B$4:B$7,MATCH($B109,'Calibration Multipliers'!$A$4:$A$7,0),1)</f>
        <v>1771930.384355918</v>
      </c>
      <c r="G109" s="26">
        <f>SUMIFS(INDEX(Load,,MATCH('Summarized Source Data'!$C109,Hour,0)),Month,'Summarized Source Data'!$A109,Sector,'Summarized Source Data'!G$2,Subsector,'Summarized Source Data'!G$3,TimeOfWeek,$E109)*INDEX('Calibration Multipliers'!C$4:C$7,MATCH($B109,'Calibration Multipliers'!$A$4:$A$7,0),1)</f>
        <v>998621.64393141237</v>
      </c>
      <c r="H109" s="26">
        <f>SUMIFS(INDEX(Load,,MATCH('Summarized Source Data'!$C109,Hour,0)),Month,'Summarized Source Data'!$A109,Sector,'Summarized Source Data'!H$2,Subsector,'Summarized Source Data'!H$3,TimeOfWeek,$E109)*INDEX('Calibration Multipliers'!D$4:D$7,MATCH($B109,'Calibration Multipliers'!$A$4:$A$7,0),1)</f>
        <v>0</v>
      </c>
      <c r="I109" s="26">
        <f>SUMIFS(INDEX(Load,,MATCH('Summarized Source Data'!$C109,Hour,0)),Month,'Summarized Source Data'!$A109,Sector,'Summarized Source Data'!I$2,Subsector,'Summarized Source Data'!I$3,TimeOfWeek,$E109)*INDEX('Calibration Multipliers'!E$4:E$7,MATCH($B109,'Calibration Multipliers'!$A$4:$A$7,0),1)</f>
        <v>8804972.9689086843</v>
      </c>
      <c r="J109" s="47">
        <f t="shared" si="6"/>
        <v>108754470.86754861</v>
      </c>
      <c r="K109" s="48">
        <f>(SUMIFS(INDEX(Load,,MATCH('Summarized Source Data'!$C109,Hour,0)),Month,'Summarized Source Data'!$A109,Sector,'Summarized Source Data'!K$2,Subsector,"Total",TimeOfWeek,$E109)-SUM(F109:I109))*INDEX('Calibration Multipliers'!G$4:G$7,MATCH($B109,'Calibration Multipliers'!$A$4:$A$7,0),1)</f>
        <v>108754470.86754861</v>
      </c>
      <c r="L109" s="26">
        <f>SUMIFS(INDEX(Load,,MATCH('Summarized Source Data'!$C109,Hour,0)),Month,'Summarized Source Data'!$A109,Sector,'Summarized Source Data'!L$2,Subsector,'Summarized Source Data'!L$3,TimeOfWeek,$E109)*INDEX('Calibration Multipliers'!H$4:H$7,MATCH($B109,'Calibration Multipliers'!$A$4:$A$7,0),1)</f>
        <v>7087753.6254225699</v>
      </c>
      <c r="M109" s="26">
        <f>SUMIFS(INDEX(Load,,MATCH('Summarized Source Data'!$C109,Hour,0)),Month,'Summarized Source Data'!$A109,Sector,'Summarized Source Data'!M$2,Subsector,'Summarized Source Data'!M$3,TimeOfWeek,$E109)*INDEX('Calibration Multipliers'!I$4:I$7,MATCH($B109,'Calibration Multipliers'!$A$4:$A$7,0),1)</f>
        <v>13537124.534783771</v>
      </c>
      <c r="N109" s="26">
        <f>SUMIFS(INDEX(Load,,MATCH('Summarized Source Data'!$C109,Hour,0)),Month,'Summarized Source Data'!$A109,Sector,'Summarized Source Data'!N$2,Subsector,'Summarized Source Data'!N$3,TimeOfWeek,$E109)*INDEX('Calibration Multipliers'!J$4:J$7,MATCH($B109,'Calibration Multipliers'!$A$4:$A$7,0),1)</f>
        <v>0</v>
      </c>
      <c r="O109" s="28">
        <f t="shared" si="7"/>
        <v>514843603.43790734</v>
      </c>
      <c r="P109" s="48">
        <f>(SUMIFS(INDEX(Load,,MATCH('Summarized Source Data'!$C109,Hour,0)),Month,'Summarized Source Data'!$A109,Sector,'Summarized Source Data'!P$2,Subsector,"Total",TimeOfWeek,$E109)-SUM(L109:N109)*INDEX('Calibration Multipliers'!L$4:L$7,MATCH($B109,'Calibration Multipliers'!$A$4:$A$7,0),1))</f>
        <v>514843603.43790734</v>
      </c>
      <c r="Q109" s="28">
        <f t="shared" si="8"/>
        <v>514843603.43790734</v>
      </c>
      <c r="R109" s="31">
        <f>SUMIFS(INDEX(Load,,MATCH('Summarized Source Data'!$C109,Hour,0)),Month,'Summarized Source Data'!$A109,Sector,'Summarized Source Data'!R$2,TimeOfWeek,$E109)*INDEX('Calibration Multipliers'!N$4:N$7,MATCH($B109,'Calibration Multipliers'!$A$4:$A$7,0),1)</f>
        <v>14038499.517553542</v>
      </c>
      <c r="S109" s="31">
        <f>SUMIFS(INDEX(Load,,MATCH('Summarized Source Data'!$C109,Hour,0)),Month,'Summarized Source Data'!$A109,Sector,'Summarized Source Data'!S$2,TimeOfWeek,$E109)*INDEX('Calibration Multipliers'!O$4:O$7,MATCH($B109,'Calibration Multipliers'!$A$4:$A$7,0),1)</f>
        <v>14038499.517553542</v>
      </c>
      <c r="T109" s="31">
        <f>SUMIFS(INDEX(Load,,MATCH('Summarized Source Data'!$C109,Hour,0)),Month,'Summarized Source Data'!$A109,Sector,'Summarized Source Data'!T$2,TimeOfWeek,$E109)*INDEX('Calibration Multipliers'!P$4:P$7,MATCH($B109,'Calibration Multipliers'!$A$4:$A$7,0),1)</f>
        <v>14038499.517553542</v>
      </c>
      <c r="U109" s="31">
        <f>SUMIFS(INDEX(Load,,MATCH('Summarized Source Data'!$C109,Hour,0)),Month,'Summarized Source Data'!$A109,Sector,'Summarized Source Data'!U$2,TimeOfWeek,$E109)*INDEX('Calibration Multipliers'!Q$4:Q$7,MATCH($B109,'Calibration Multipliers'!$A$4:$A$7,0),1)</f>
        <v>14038499.517553542</v>
      </c>
      <c r="V109" s="31">
        <f>SUMIFS(INDEX(Load,,MATCH('Summarized Source Data'!$C109,Hour,0)),Month,'Summarized Source Data'!$A109,Sector,'Summarized Source Data'!V$2,TimeOfWeek,$E109)*INDEX('Calibration Multipliers'!R$4:R$7,MATCH($B109,'Calibration Multipliers'!$A$4:$A$7,0),1)</f>
        <v>14038499.517553542</v>
      </c>
      <c r="W109" s="31">
        <f>SUMIFS(INDEX(Load,,MATCH('Summarized Source Data'!$C109,Hour,0)),Month,'Summarized Source Data'!$A109,Sector,'Summarized Source Data'!W$2,TimeOfWeek,$E109)*INDEX('Calibration Multipliers'!S$4:S$7,MATCH($B109,'Calibration Multipliers'!$A$4:$A$7,0),1)</f>
        <v>14038499.517553542</v>
      </c>
      <c r="X109" s="26">
        <f>SUMIFS(INDEX(Load,,MATCH('Summarized Source Data'!$C109,Hour,0)),Month,'Summarized Source Data'!$A109,Sector,'Summarized Source Data'!X$2,Subsector,'Summarized Source Data'!X$3,TimeOfWeek,$E109)*INDEX('Calibration Multipliers'!T$4:T$7,MATCH($B109,'Calibration Multipliers'!$A$4:$A$7,0),1)</f>
        <v>667831477.04933274</v>
      </c>
      <c r="Y109" s="28">
        <f t="shared" si="9"/>
        <v>667831477.04933274</v>
      </c>
      <c r="Z109" s="28">
        <f t="shared" si="9"/>
        <v>667831477.04933274</v>
      </c>
    </row>
    <row r="110" spans="1:26" outlineLevel="2">
      <c r="A110">
        <f t="shared" si="5"/>
        <v>5</v>
      </c>
      <c r="B110" t="str">
        <f>INDEX('Category Mapping'!$G$34:$G$45,MATCH(A110,'Category Mapping'!$A$34:$A$45,0),1)</f>
        <v>Spring</v>
      </c>
      <c r="C110" t="s">
        <v>37</v>
      </c>
      <c r="D110" s="6" t="s">
        <v>111</v>
      </c>
      <c r="E110" t="s">
        <v>15</v>
      </c>
      <c r="F110" s="26">
        <f>SUMIFS(INDEX(Load,,MATCH('Summarized Source Data'!$C110,Hour,0)),Month,'Summarized Source Data'!$A110,Sector,'Summarized Source Data'!F$2,Subsector,'Summarized Source Data'!F$3,TimeOfWeek,$E110)*INDEX('Calibration Multipliers'!B$4:B$7,MATCH($B110,'Calibration Multipliers'!$A$4:$A$7,0),1)</f>
        <v>1786959.6008394246</v>
      </c>
      <c r="G110" s="26">
        <f>SUMIFS(INDEX(Load,,MATCH('Summarized Source Data'!$C110,Hour,0)),Month,'Summarized Source Data'!$A110,Sector,'Summarized Source Data'!G$2,Subsector,'Summarized Source Data'!G$3,TimeOfWeek,$E110)*INDEX('Calibration Multipliers'!C$4:C$7,MATCH($B110,'Calibration Multipliers'!$A$4:$A$7,0),1)</f>
        <v>2349160.3937688568</v>
      </c>
      <c r="H110" s="26">
        <f>SUMIFS(INDEX(Load,,MATCH('Summarized Source Data'!$C110,Hour,0)),Month,'Summarized Source Data'!$A110,Sector,'Summarized Source Data'!H$2,Subsector,'Summarized Source Data'!H$3,TimeOfWeek,$E110)*INDEX('Calibration Multipliers'!D$4:D$7,MATCH($B110,'Calibration Multipliers'!$A$4:$A$7,0),1)</f>
        <v>0</v>
      </c>
      <c r="I110" s="26">
        <f>SUMIFS(INDEX(Load,,MATCH('Summarized Source Data'!$C110,Hour,0)),Month,'Summarized Source Data'!$A110,Sector,'Summarized Source Data'!I$2,Subsector,'Summarized Source Data'!I$3,TimeOfWeek,$E110)*INDEX('Calibration Multipliers'!E$4:E$7,MATCH($B110,'Calibration Multipliers'!$A$4:$A$7,0),1)</f>
        <v>8948844.5257144012</v>
      </c>
      <c r="J110" s="47">
        <f t="shared" si="6"/>
        <v>108247781.3099615</v>
      </c>
      <c r="K110" s="48">
        <f>(SUMIFS(INDEX(Load,,MATCH('Summarized Source Data'!$C110,Hour,0)),Month,'Summarized Source Data'!$A110,Sector,'Summarized Source Data'!K$2,Subsector,"Total",TimeOfWeek,$E110)-SUM(F110:I110))*INDEX('Calibration Multipliers'!G$4:G$7,MATCH($B110,'Calibration Multipliers'!$A$4:$A$7,0),1)</f>
        <v>108247781.3099615</v>
      </c>
      <c r="L110" s="26">
        <f>SUMIFS(INDEX(Load,,MATCH('Summarized Source Data'!$C110,Hour,0)),Month,'Summarized Source Data'!$A110,Sector,'Summarized Source Data'!L$2,Subsector,'Summarized Source Data'!L$3,TimeOfWeek,$E110)*INDEX('Calibration Multipliers'!H$4:H$7,MATCH($B110,'Calibration Multipliers'!$A$4:$A$7,0),1)</f>
        <v>5969414.6658553574</v>
      </c>
      <c r="M110" s="26">
        <f>SUMIFS(INDEX(Load,,MATCH('Summarized Source Data'!$C110,Hour,0)),Month,'Summarized Source Data'!$A110,Sector,'Summarized Source Data'!M$2,Subsector,'Summarized Source Data'!M$3,TimeOfWeek,$E110)*INDEX('Calibration Multipliers'!I$4:I$7,MATCH($B110,'Calibration Multipliers'!$A$4:$A$7,0),1)</f>
        <v>15342074.472754942</v>
      </c>
      <c r="N110" s="26">
        <f>SUMIFS(INDEX(Load,,MATCH('Summarized Source Data'!$C110,Hour,0)),Month,'Summarized Source Data'!$A110,Sector,'Summarized Source Data'!N$2,Subsector,'Summarized Source Data'!N$3,TimeOfWeek,$E110)*INDEX('Calibration Multipliers'!J$4:J$7,MATCH($B110,'Calibration Multipliers'!$A$4:$A$7,0),1)</f>
        <v>0</v>
      </c>
      <c r="O110" s="28">
        <f t="shared" si="7"/>
        <v>513154242.49396378</v>
      </c>
      <c r="P110" s="48">
        <f>(SUMIFS(INDEX(Load,,MATCH('Summarized Source Data'!$C110,Hour,0)),Month,'Summarized Source Data'!$A110,Sector,'Summarized Source Data'!P$2,Subsector,"Total",TimeOfWeek,$E110)-SUM(L110:N110)*INDEX('Calibration Multipliers'!L$4:L$7,MATCH($B110,'Calibration Multipliers'!$A$4:$A$7,0),1))</f>
        <v>513154242.49396378</v>
      </c>
      <c r="Q110" s="28">
        <f t="shared" si="8"/>
        <v>513154242.49396378</v>
      </c>
      <c r="R110" s="31">
        <f>SUMIFS(INDEX(Load,,MATCH('Summarized Source Data'!$C110,Hour,0)),Month,'Summarized Source Data'!$A110,Sector,'Summarized Source Data'!R$2,TimeOfWeek,$E110)*INDEX('Calibration Multipliers'!N$4:N$7,MATCH($B110,'Calibration Multipliers'!$A$4:$A$7,0),1)</f>
        <v>11331074.610596787</v>
      </c>
      <c r="S110" s="31">
        <f>SUMIFS(INDEX(Load,,MATCH('Summarized Source Data'!$C110,Hour,0)),Month,'Summarized Source Data'!$A110,Sector,'Summarized Source Data'!S$2,TimeOfWeek,$E110)*INDEX('Calibration Multipliers'!O$4:O$7,MATCH($B110,'Calibration Multipliers'!$A$4:$A$7,0),1)</f>
        <v>11331074.610596787</v>
      </c>
      <c r="T110" s="31">
        <f>SUMIFS(INDEX(Load,,MATCH('Summarized Source Data'!$C110,Hour,0)),Month,'Summarized Source Data'!$A110,Sector,'Summarized Source Data'!T$2,TimeOfWeek,$E110)*INDEX('Calibration Multipliers'!P$4:P$7,MATCH($B110,'Calibration Multipliers'!$A$4:$A$7,0),1)</f>
        <v>11331074.610596787</v>
      </c>
      <c r="U110" s="31">
        <f>SUMIFS(INDEX(Load,,MATCH('Summarized Source Data'!$C110,Hour,0)),Month,'Summarized Source Data'!$A110,Sector,'Summarized Source Data'!U$2,TimeOfWeek,$E110)*INDEX('Calibration Multipliers'!Q$4:Q$7,MATCH($B110,'Calibration Multipliers'!$A$4:$A$7,0),1)</f>
        <v>11331074.610596787</v>
      </c>
      <c r="V110" s="31">
        <f>SUMIFS(INDEX(Load,,MATCH('Summarized Source Data'!$C110,Hour,0)),Month,'Summarized Source Data'!$A110,Sector,'Summarized Source Data'!V$2,TimeOfWeek,$E110)*INDEX('Calibration Multipliers'!R$4:R$7,MATCH($B110,'Calibration Multipliers'!$A$4:$A$7,0),1)</f>
        <v>11331074.610596787</v>
      </c>
      <c r="W110" s="31">
        <f>SUMIFS(INDEX(Load,,MATCH('Summarized Source Data'!$C110,Hour,0)),Month,'Summarized Source Data'!$A110,Sector,'Summarized Source Data'!W$2,TimeOfWeek,$E110)*INDEX('Calibration Multipliers'!S$4:S$7,MATCH($B110,'Calibration Multipliers'!$A$4:$A$7,0),1)</f>
        <v>11331074.610596787</v>
      </c>
      <c r="X110" s="26">
        <f>SUMIFS(INDEX(Load,,MATCH('Summarized Source Data'!$C110,Hour,0)),Month,'Summarized Source Data'!$A110,Sector,'Summarized Source Data'!X$2,Subsector,'Summarized Source Data'!X$3,TimeOfWeek,$E110)*INDEX('Calibration Multipliers'!T$4:T$7,MATCH($B110,'Calibration Multipliers'!$A$4:$A$7,0),1)</f>
        <v>665825977.11825371</v>
      </c>
      <c r="Y110" s="28">
        <f t="shared" si="9"/>
        <v>665825977.11825371</v>
      </c>
      <c r="Z110" s="28">
        <f t="shared" si="9"/>
        <v>665825977.11825371</v>
      </c>
    </row>
    <row r="111" spans="1:26" outlineLevel="2">
      <c r="A111">
        <f t="shared" si="5"/>
        <v>5</v>
      </c>
      <c r="B111" t="str">
        <f>INDEX('Category Mapping'!$G$34:$G$45,MATCH(A111,'Category Mapping'!$A$34:$A$45,0),1)</f>
        <v>Spring</v>
      </c>
      <c r="C111" t="s">
        <v>38</v>
      </c>
      <c r="D111" s="6" t="s">
        <v>112</v>
      </c>
      <c r="E111" t="s">
        <v>15</v>
      </c>
      <c r="F111" s="26">
        <f>SUMIFS(INDEX(Load,,MATCH('Summarized Source Data'!$C111,Hour,0)),Month,'Summarized Source Data'!$A111,Sector,'Summarized Source Data'!F$2,Subsector,'Summarized Source Data'!F$3,TimeOfWeek,$E111)*INDEX('Calibration Multipliers'!B$4:B$7,MATCH($B111,'Calibration Multipliers'!$A$4:$A$7,0),1)</f>
        <v>1876914.2947480457</v>
      </c>
      <c r="G111" s="26">
        <f>SUMIFS(INDEX(Load,,MATCH('Summarized Source Data'!$C111,Hour,0)),Month,'Summarized Source Data'!$A111,Sector,'Summarized Source Data'!G$2,Subsector,'Summarized Source Data'!G$3,TimeOfWeek,$E111)*INDEX('Calibration Multipliers'!C$4:C$7,MATCH($B111,'Calibration Multipliers'!$A$4:$A$7,0),1)</f>
        <v>4081734.8474772791</v>
      </c>
      <c r="H111" s="26">
        <f>SUMIFS(INDEX(Load,,MATCH('Summarized Source Data'!$C111,Hour,0)),Month,'Summarized Source Data'!$A111,Sector,'Summarized Source Data'!H$2,Subsector,'Summarized Source Data'!H$3,TimeOfWeek,$E111)*INDEX('Calibration Multipliers'!D$4:D$7,MATCH($B111,'Calibration Multipliers'!$A$4:$A$7,0),1)</f>
        <v>0</v>
      </c>
      <c r="I111" s="26">
        <f>SUMIFS(INDEX(Load,,MATCH('Summarized Source Data'!$C111,Hour,0)),Month,'Summarized Source Data'!$A111,Sector,'Summarized Source Data'!I$2,Subsector,'Summarized Source Data'!I$3,TimeOfWeek,$E111)*INDEX('Calibration Multipliers'!E$4:E$7,MATCH($B111,'Calibration Multipliers'!$A$4:$A$7,0),1)</f>
        <v>9809973.1053708941</v>
      </c>
      <c r="J111" s="47">
        <f t="shared" si="6"/>
        <v>107569623.51376703</v>
      </c>
      <c r="K111" s="48">
        <f>(SUMIFS(INDEX(Load,,MATCH('Summarized Source Data'!$C111,Hour,0)),Month,'Summarized Source Data'!$A111,Sector,'Summarized Source Data'!K$2,Subsector,"Total",TimeOfWeek,$E111)-SUM(F111:I111))*INDEX('Calibration Multipliers'!G$4:G$7,MATCH($B111,'Calibration Multipliers'!$A$4:$A$7,0),1)</f>
        <v>107569623.51376703</v>
      </c>
      <c r="L111" s="26">
        <f>SUMIFS(INDEX(Load,,MATCH('Summarized Source Data'!$C111,Hour,0)),Month,'Summarized Source Data'!$A111,Sector,'Summarized Source Data'!L$2,Subsector,'Summarized Source Data'!L$3,TimeOfWeek,$E111)*INDEX('Calibration Multipliers'!H$4:H$7,MATCH($B111,'Calibration Multipliers'!$A$4:$A$7,0),1)</f>
        <v>5008364.0576327806</v>
      </c>
      <c r="M111" s="26">
        <f>SUMIFS(INDEX(Load,,MATCH('Summarized Source Data'!$C111,Hour,0)),Month,'Summarized Source Data'!$A111,Sector,'Summarized Source Data'!M$2,Subsector,'Summarized Source Data'!M$3,TimeOfWeek,$E111)*INDEX('Calibration Multipliers'!I$4:I$7,MATCH($B111,'Calibration Multipliers'!$A$4:$A$7,0),1)</f>
        <v>16645649.427956341</v>
      </c>
      <c r="N111" s="26">
        <f>SUMIFS(INDEX(Load,,MATCH('Summarized Source Data'!$C111,Hour,0)),Month,'Summarized Source Data'!$A111,Sector,'Summarized Source Data'!N$2,Subsector,'Summarized Source Data'!N$3,TimeOfWeek,$E111)*INDEX('Calibration Multipliers'!J$4:J$7,MATCH($B111,'Calibration Multipliers'!$A$4:$A$7,0),1)</f>
        <v>0</v>
      </c>
      <c r="O111" s="28">
        <f t="shared" si="7"/>
        <v>511808968.18144542</v>
      </c>
      <c r="P111" s="48">
        <f>(SUMIFS(INDEX(Load,,MATCH('Summarized Source Data'!$C111,Hour,0)),Month,'Summarized Source Data'!$A111,Sector,'Summarized Source Data'!P$2,Subsector,"Total",TimeOfWeek,$E111)-SUM(L111:N111)*INDEX('Calibration Multipliers'!L$4:L$7,MATCH($B111,'Calibration Multipliers'!$A$4:$A$7,0),1))</f>
        <v>511808968.18144542</v>
      </c>
      <c r="Q111" s="28">
        <f t="shared" si="8"/>
        <v>511808968.18144542</v>
      </c>
      <c r="R111" s="31">
        <f>SUMIFS(INDEX(Load,,MATCH('Summarized Source Data'!$C111,Hour,0)),Month,'Summarized Source Data'!$A111,Sector,'Summarized Source Data'!R$2,TimeOfWeek,$E111)*INDEX('Calibration Multipliers'!N$4:N$7,MATCH($B111,'Calibration Multipliers'!$A$4:$A$7,0),1)</f>
        <v>11331074.610596787</v>
      </c>
      <c r="S111" s="31">
        <f>SUMIFS(INDEX(Load,,MATCH('Summarized Source Data'!$C111,Hour,0)),Month,'Summarized Source Data'!$A111,Sector,'Summarized Source Data'!S$2,TimeOfWeek,$E111)*INDEX('Calibration Multipliers'!O$4:O$7,MATCH($B111,'Calibration Multipliers'!$A$4:$A$7,0),1)</f>
        <v>11331074.610596787</v>
      </c>
      <c r="T111" s="31">
        <f>SUMIFS(INDEX(Load,,MATCH('Summarized Source Data'!$C111,Hour,0)),Month,'Summarized Source Data'!$A111,Sector,'Summarized Source Data'!T$2,TimeOfWeek,$E111)*INDEX('Calibration Multipliers'!P$4:P$7,MATCH($B111,'Calibration Multipliers'!$A$4:$A$7,0),1)</f>
        <v>11331074.610596787</v>
      </c>
      <c r="U111" s="31">
        <f>SUMIFS(INDEX(Load,,MATCH('Summarized Source Data'!$C111,Hour,0)),Month,'Summarized Source Data'!$A111,Sector,'Summarized Source Data'!U$2,TimeOfWeek,$E111)*INDEX('Calibration Multipliers'!Q$4:Q$7,MATCH($B111,'Calibration Multipliers'!$A$4:$A$7,0),1)</f>
        <v>11331074.610596787</v>
      </c>
      <c r="V111" s="31">
        <f>SUMIFS(INDEX(Load,,MATCH('Summarized Source Data'!$C111,Hour,0)),Month,'Summarized Source Data'!$A111,Sector,'Summarized Source Data'!V$2,TimeOfWeek,$E111)*INDEX('Calibration Multipliers'!R$4:R$7,MATCH($B111,'Calibration Multipliers'!$A$4:$A$7,0),1)</f>
        <v>11331074.610596787</v>
      </c>
      <c r="W111" s="31">
        <f>SUMIFS(INDEX(Load,,MATCH('Summarized Source Data'!$C111,Hour,0)),Month,'Summarized Source Data'!$A111,Sector,'Summarized Source Data'!W$2,TimeOfWeek,$E111)*INDEX('Calibration Multipliers'!S$4:S$7,MATCH($B111,'Calibration Multipliers'!$A$4:$A$7,0),1)</f>
        <v>11331074.610596787</v>
      </c>
      <c r="X111" s="26">
        <f>SUMIFS(INDEX(Load,,MATCH('Summarized Source Data'!$C111,Hour,0)),Month,'Summarized Source Data'!$A111,Sector,'Summarized Source Data'!X$2,Subsector,'Summarized Source Data'!X$3,TimeOfWeek,$E111)*INDEX('Calibration Multipliers'!T$4:T$7,MATCH($B111,'Calibration Multipliers'!$A$4:$A$7,0),1)</f>
        <v>663820477.18717456</v>
      </c>
      <c r="Y111" s="28">
        <f t="shared" si="9"/>
        <v>663820477.18717456</v>
      </c>
      <c r="Z111" s="28">
        <f t="shared" si="9"/>
        <v>663820477.18717456</v>
      </c>
    </row>
    <row r="112" spans="1:26" outlineLevel="2">
      <c r="A112">
        <f t="shared" si="5"/>
        <v>5</v>
      </c>
      <c r="B112" t="str">
        <f>INDEX('Category Mapping'!$G$34:$G$45,MATCH(A112,'Category Mapping'!$A$34:$A$45,0),1)</f>
        <v>Spring</v>
      </c>
      <c r="C112" t="s">
        <v>39</v>
      </c>
      <c r="D112" s="6" t="s">
        <v>113</v>
      </c>
      <c r="E112" t="s">
        <v>15</v>
      </c>
      <c r="F112" s="26">
        <f>SUMIFS(INDEX(Load,,MATCH('Summarized Source Data'!$C112,Hour,0)),Month,'Summarized Source Data'!$A112,Sector,'Summarized Source Data'!F$2,Subsector,'Summarized Source Data'!F$3,TimeOfWeek,$E112)*INDEX('Calibration Multipliers'!B$4:B$7,MATCH($B112,'Calibration Multipliers'!$A$4:$A$7,0),1)</f>
        <v>1932002.3696048914</v>
      </c>
      <c r="G112" s="26">
        <f>SUMIFS(INDEX(Load,,MATCH('Summarized Source Data'!$C112,Hour,0)),Month,'Summarized Source Data'!$A112,Sector,'Summarized Source Data'!G$2,Subsector,'Summarized Source Data'!G$3,TimeOfWeek,$E112)*INDEX('Calibration Multipliers'!C$4:C$7,MATCH($B112,'Calibration Multipliers'!$A$4:$A$7,0),1)</f>
        <v>5690091.6437045597</v>
      </c>
      <c r="H112" s="26">
        <f>SUMIFS(INDEX(Load,,MATCH('Summarized Source Data'!$C112,Hour,0)),Month,'Summarized Source Data'!$A112,Sector,'Summarized Source Data'!H$2,Subsector,'Summarized Source Data'!H$3,TimeOfWeek,$E112)*INDEX('Calibration Multipliers'!D$4:D$7,MATCH($B112,'Calibration Multipliers'!$A$4:$A$7,0),1)</f>
        <v>0</v>
      </c>
      <c r="I112" s="26">
        <f>SUMIFS(INDEX(Load,,MATCH('Summarized Source Data'!$C112,Hour,0)),Month,'Summarized Source Data'!$A112,Sector,'Summarized Source Data'!I$2,Subsector,'Summarized Source Data'!I$3,TimeOfWeek,$E112)*INDEX('Calibration Multipliers'!E$4:E$7,MATCH($B112,'Calibration Multipliers'!$A$4:$A$7,0),1)</f>
        <v>10328324.645057248</v>
      </c>
      <c r="J112" s="47">
        <f t="shared" si="6"/>
        <v>104385077.13745703</v>
      </c>
      <c r="K112" s="48">
        <f>(SUMIFS(INDEX(Load,,MATCH('Summarized Source Data'!$C112,Hour,0)),Month,'Summarized Source Data'!$A112,Sector,'Summarized Source Data'!K$2,Subsector,"Total",TimeOfWeek,$E112)-SUM(F112:I112))*INDEX('Calibration Multipliers'!G$4:G$7,MATCH($B112,'Calibration Multipliers'!$A$4:$A$7,0),1)</f>
        <v>104385077.13745703</v>
      </c>
      <c r="L112" s="26">
        <f>SUMIFS(INDEX(Load,,MATCH('Summarized Source Data'!$C112,Hour,0)),Month,'Summarized Source Data'!$A112,Sector,'Summarized Source Data'!L$2,Subsector,'Summarized Source Data'!L$3,TimeOfWeek,$E112)*INDEX('Calibration Multipliers'!H$4:H$7,MATCH($B112,'Calibration Multipliers'!$A$4:$A$7,0),1)</f>
        <v>4563187.193931709</v>
      </c>
      <c r="M112" s="26">
        <f>SUMIFS(INDEX(Load,,MATCH('Summarized Source Data'!$C112,Hour,0)),Month,'Summarized Source Data'!$A112,Sector,'Summarized Source Data'!M$2,Subsector,'Summarized Source Data'!M$3,TimeOfWeek,$E112)*INDEX('Calibration Multipliers'!I$4:I$7,MATCH($B112,'Calibration Multipliers'!$A$4:$A$7,0),1)</f>
        <v>17046749.414172158</v>
      </c>
      <c r="N112" s="26">
        <f>SUMIFS(INDEX(Load,,MATCH('Summarized Source Data'!$C112,Hour,0)),Month,'Summarized Source Data'!$A112,Sector,'Summarized Source Data'!N$2,Subsector,'Summarized Source Data'!N$3,TimeOfWeek,$E112)*INDEX('Calibration Multipliers'!J$4:J$7,MATCH($B112,'Calibration Multipliers'!$A$4:$A$7,0),1)</f>
        <v>0</v>
      </c>
      <c r="O112" s="28">
        <f t="shared" si="7"/>
        <v>502828295.36907482</v>
      </c>
      <c r="P112" s="48">
        <f>(SUMIFS(INDEX(Load,,MATCH('Summarized Source Data'!$C112,Hour,0)),Month,'Summarized Source Data'!$A112,Sector,'Summarized Source Data'!P$2,Subsector,"Total",TimeOfWeek,$E112)-SUM(L112:N112)*INDEX('Calibration Multipliers'!L$4:L$7,MATCH($B112,'Calibration Multipliers'!$A$4:$A$7,0),1))</f>
        <v>502828295.36907482</v>
      </c>
      <c r="Q112" s="28">
        <f t="shared" si="8"/>
        <v>502828295.36907482</v>
      </c>
      <c r="R112" s="31">
        <f>SUMIFS(INDEX(Load,,MATCH('Summarized Source Data'!$C112,Hour,0)),Month,'Summarized Source Data'!$A112,Sector,'Summarized Source Data'!R$2,TimeOfWeek,$E112)*INDEX('Calibration Multipliers'!N$4:N$7,MATCH($B112,'Calibration Multipliers'!$A$4:$A$7,0),1)</f>
        <v>11531624.603704695</v>
      </c>
      <c r="S112" s="31">
        <f>SUMIFS(INDEX(Load,,MATCH('Summarized Source Data'!$C112,Hour,0)),Month,'Summarized Source Data'!$A112,Sector,'Summarized Source Data'!S$2,TimeOfWeek,$E112)*INDEX('Calibration Multipliers'!O$4:O$7,MATCH($B112,'Calibration Multipliers'!$A$4:$A$7,0),1)</f>
        <v>11531624.603704695</v>
      </c>
      <c r="T112" s="31">
        <f>SUMIFS(INDEX(Load,,MATCH('Summarized Source Data'!$C112,Hour,0)),Month,'Summarized Source Data'!$A112,Sector,'Summarized Source Data'!T$2,TimeOfWeek,$E112)*INDEX('Calibration Multipliers'!P$4:P$7,MATCH($B112,'Calibration Multipliers'!$A$4:$A$7,0),1)</f>
        <v>11531624.603704695</v>
      </c>
      <c r="U112" s="31">
        <f>SUMIFS(INDEX(Load,,MATCH('Summarized Source Data'!$C112,Hour,0)),Month,'Summarized Source Data'!$A112,Sector,'Summarized Source Data'!U$2,TimeOfWeek,$E112)*INDEX('Calibration Multipliers'!Q$4:Q$7,MATCH($B112,'Calibration Multipliers'!$A$4:$A$7,0),1)</f>
        <v>11531624.603704695</v>
      </c>
      <c r="V112" s="31">
        <f>SUMIFS(INDEX(Load,,MATCH('Summarized Source Data'!$C112,Hour,0)),Month,'Summarized Source Data'!$A112,Sector,'Summarized Source Data'!V$2,TimeOfWeek,$E112)*INDEX('Calibration Multipliers'!R$4:R$7,MATCH($B112,'Calibration Multipliers'!$A$4:$A$7,0),1)</f>
        <v>11531624.603704695</v>
      </c>
      <c r="W112" s="31">
        <f>SUMIFS(INDEX(Load,,MATCH('Summarized Source Data'!$C112,Hour,0)),Month,'Summarized Source Data'!$A112,Sector,'Summarized Source Data'!W$2,TimeOfWeek,$E112)*INDEX('Calibration Multipliers'!S$4:S$7,MATCH($B112,'Calibration Multipliers'!$A$4:$A$7,0),1)</f>
        <v>11531624.603704695</v>
      </c>
      <c r="X112" s="26">
        <f>SUMIFS(INDEX(Load,,MATCH('Summarized Source Data'!$C112,Hour,0)),Month,'Summarized Source Data'!$A112,Sector,'Summarized Source Data'!X$2,Subsector,'Summarized Source Data'!X$3,TimeOfWeek,$E112)*INDEX('Calibration Multipliers'!T$4:T$7,MATCH($B112,'Calibration Multipliers'!$A$4:$A$7,0),1)</f>
        <v>660812227.29055595</v>
      </c>
      <c r="Y112" s="28">
        <f t="shared" si="9"/>
        <v>660812227.29055595</v>
      </c>
      <c r="Z112" s="28">
        <f t="shared" si="9"/>
        <v>660812227.29055595</v>
      </c>
    </row>
    <row r="113" spans="1:26" outlineLevel="2">
      <c r="A113">
        <f t="shared" si="5"/>
        <v>5</v>
      </c>
      <c r="B113" t="str">
        <f>INDEX('Category Mapping'!$G$34:$G$45,MATCH(A113,'Category Mapping'!$A$34:$A$45,0),1)</f>
        <v>Spring</v>
      </c>
      <c r="C113" t="s">
        <v>40</v>
      </c>
      <c r="D113" s="6" t="s">
        <v>114</v>
      </c>
      <c r="E113" t="s">
        <v>15</v>
      </c>
      <c r="F113" s="26">
        <f>SUMIFS(INDEX(Load,,MATCH('Summarized Source Data'!$C113,Hour,0)),Month,'Summarized Source Data'!$A113,Sector,'Summarized Source Data'!F$2,Subsector,'Summarized Source Data'!F$3,TimeOfWeek,$E113)*INDEX('Calibration Multipliers'!B$4:B$7,MATCH($B113,'Calibration Multipliers'!$A$4:$A$7,0),1)</f>
        <v>1947500.8730722703</v>
      </c>
      <c r="G113" s="26">
        <f>SUMIFS(INDEX(Load,,MATCH('Summarized Source Data'!$C113,Hour,0)),Month,'Summarized Source Data'!$A113,Sector,'Summarized Source Data'!G$2,Subsector,'Summarized Source Data'!G$3,TimeOfWeek,$E113)*INDEX('Calibration Multipliers'!C$4:C$7,MATCH($B113,'Calibration Multipliers'!$A$4:$A$7,0),1)</f>
        <v>6691755.6310314192</v>
      </c>
      <c r="H113" s="26">
        <f>SUMIFS(INDEX(Load,,MATCH('Summarized Source Data'!$C113,Hour,0)),Month,'Summarized Source Data'!$A113,Sector,'Summarized Source Data'!H$2,Subsector,'Summarized Source Data'!H$3,TimeOfWeek,$E113)*INDEX('Calibration Multipliers'!D$4:D$7,MATCH($B113,'Calibration Multipliers'!$A$4:$A$7,0),1)</f>
        <v>0</v>
      </c>
      <c r="I113" s="26">
        <f>SUMIFS(INDEX(Load,,MATCH('Summarized Source Data'!$C113,Hour,0)),Month,'Summarized Source Data'!$A113,Sector,'Summarized Source Data'!I$2,Subsector,'Summarized Source Data'!I$3,TimeOfWeek,$E113)*INDEX('Calibration Multipliers'!E$4:E$7,MATCH($B113,'Calibration Multipliers'!$A$4:$A$7,0),1)</f>
        <v>10528874.638165155</v>
      </c>
      <c r="J113" s="47">
        <f t="shared" si="6"/>
        <v>103167364.65355489</v>
      </c>
      <c r="K113" s="48">
        <f>(SUMIFS(INDEX(Load,,MATCH('Summarized Source Data'!$C113,Hour,0)),Month,'Summarized Source Data'!$A113,Sector,'Summarized Source Data'!K$2,Subsector,"Total",TimeOfWeek,$E113)-SUM(F113:I113))*INDEX('Calibration Multipliers'!G$4:G$7,MATCH($B113,'Calibration Multipliers'!$A$4:$A$7,0),1)</f>
        <v>103167364.65355489</v>
      </c>
      <c r="L113" s="26">
        <f>SUMIFS(INDEX(Load,,MATCH('Summarized Source Data'!$C113,Hour,0)),Month,'Summarized Source Data'!$A113,Sector,'Summarized Source Data'!L$2,Subsector,'Summarized Source Data'!L$3,TimeOfWeek,$E113)*INDEX('Calibration Multipliers'!H$4:H$7,MATCH($B113,'Calibration Multipliers'!$A$4:$A$7,0),1)</f>
        <v>4234762.5142183369</v>
      </c>
      <c r="M113" s="26">
        <f>SUMIFS(INDEX(Load,,MATCH('Summarized Source Data'!$C113,Hour,0)),Month,'Summarized Source Data'!$A113,Sector,'Summarized Source Data'!M$2,Subsector,'Summarized Source Data'!M$3,TimeOfWeek,$E113)*INDEX('Calibration Multipliers'!I$4:I$7,MATCH($B113,'Calibration Multipliers'!$A$4:$A$7,0),1)</f>
        <v>17848949.386603788</v>
      </c>
      <c r="N113" s="26">
        <f>SUMIFS(INDEX(Load,,MATCH('Summarized Source Data'!$C113,Hour,0)),Month,'Summarized Source Data'!$A113,Sector,'Summarized Source Data'!N$2,Subsector,'Summarized Source Data'!N$3,TimeOfWeek,$E113)*INDEX('Calibration Multipliers'!J$4:J$7,MATCH($B113,'Calibration Multipliers'!$A$4:$A$7,0),1)</f>
        <v>0</v>
      </c>
      <c r="O113" s="28">
        <f t="shared" si="7"/>
        <v>503357270.04189616</v>
      </c>
      <c r="P113" s="48">
        <f>(SUMIFS(INDEX(Load,,MATCH('Summarized Source Data'!$C113,Hour,0)),Month,'Summarized Source Data'!$A113,Sector,'Summarized Source Data'!P$2,Subsector,"Total",TimeOfWeek,$E113)-SUM(L113:N113)*INDEX('Calibration Multipliers'!L$4:L$7,MATCH($B113,'Calibration Multipliers'!$A$4:$A$7,0),1))</f>
        <v>503357270.04189616</v>
      </c>
      <c r="Q113" s="28">
        <f t="shared" si="8"/>
        <v>503357270.04189616</v>
      </c>
      <c r="R113" s="31">
        <f>SUMIFS(INDEX(Load,,MATCH('Summarized Source Data'!$C113,Hour,0)),Month,'Summarized Source Data'!$A113,Sector,'Summarized Source Data'!R$2,TimeOfWeek,$E113)*INDEX('Calibration Multipliers'!N$4:N$7,MATCH($B113,'Calibration Multipliers'!$A$4:$A$7,0),1)</f>
        <v>11531624.603704695</v>
      </c>
      <c r="S113" s="31">
        <f>SUMIFS(INDEX(Load,,MATCH('Summarized Source Data'!$C113,Hour,0)),Month,'Summarized Source Data'!$A113,Sector,'Summarized Source Data'!S$2,TimeOfWeek,$E113)*INDEX('Calibration Multipliers'!O$4:O$7,MATCH($B113,'Calibration Multipliers'!$A$4:$A$7,0),1)</f>
        <v>11531624.603704695</v>
      </c>
      <c r="T113" s="31">
        <f>SUMIFS(INDEX(Load,,MATCH('Summarized Source Data'!$C113,Hour,0)),Month,'Summarized Source Data'!$A113,Sector,'Summarized Source Data'!T$2,TimeOfWeek,$E113)*INDEX('Calibration Multipliers'!P$4:P$7,MATCH($B113,'Calibration Multipliers'!$A$4:$A$7,0),1)</f>
        <v>11531624.603704695</v>
      </c>
      <c r="U113" s="31">
        <f>SUMIFS(INDEX(Load,,MATCH('Summarized Source Data'!$C113,Hour,0)),Month,'Summarized Source Data'!$A113,Sector,'Summarized Source Data'!U$2,TimeOfWeek,$E113)*INDEX('Calibration Multipliers'!Q$4:Q$7,MATCH($B113,'Calibration Multipliers'!$A$4:$A$7,0),1)</f>
        <v>11531624.603704695</v>
      </c>
      <c r="V113" s="31">
        <f>SUMIFS(INDEX(Load,,MATCH('Summarized Source Data'!$C113,Hour,0)),Month,'Summarized Source Data'!$A113,Sector,'Summarized Source Data'!V$2,TimeOfWeek,$E113)*INDEX('Calibration Multipliers'!R$4:R$7,MATCH($B113,'Calibration Multipliers'!$A$4:$A$7,0),1)</f>
        <v>11531624.603704695</v>
      </c>
      <c r="W113" s="31">
        <f>SUMIFS(INDEX(Load,,MATCH('Summarized Source Data'!$C113,Hour,0)),Month,'Summarized Source Data'!$A113,Sector,'Summarized Source Data'!W$2,TimeOfWeek,$E113)*INDEX('Calibration Multipliers'!S$4:S$7,MATCH($B113,'Calibration Multipliers'!$A$4:$A$7,0),1)</f>
        <v>11531624.603704695</v>
      </c>
      <c r="X113" s="26">
        <f>SUMIFS(INDEX(Load,,MATCH('Summarized Source Data'!$C113,Hour,0)),Month,'Summarized Source Data'!$A113,Sector,'Summarized Source Data'!X$2,Subsector,'Summarized Source Data'!X$3,TimeOfWeek,$E113)*INDEX('Calibration Multipliers'!T$4:T$7,MATCH($B113,'Calibration Multipliers'!$A$4:$A$7,0),1)</f>
        <v>660812227.29055595</v>
      </c>
      <c r="Y113" s="28">
        <f t="shared" si="9"/>
        <v>660812227.29055595</v>
      </c>
      <c r="Z113" s="28">
        <f t="shared" si="9"/>
        <v>660812227.29055595</v>
      </c>
    </row>
    <row r="114" spans="1:26" outlineLevel="2">
      <c r="A114">
        <f t="shared" si="5"/>
        <v>5</v>
      </c>
      <c r="B114" t="str">
        <f>INDEX('Category Mapping'!$G$34:$G$45,MATCH(A114,'Category Mapping'!$A$34:$A$45,0),1)</f>
        <v>Spring</v>
      </c>
      <c r="C114" t="s">
        <v>41</v>
      </c>
      <c r="D114" s="6" t="s">
        <v>115</v>
      </c>
      <c r="E114" t="s">
        <v>15</v>
      </c>
      <c r="F114" s="26">
        <f>SUMIFS(INDEX(Load,,MATCH('Summarized Source Data'!$C114,Hour,0)),Month,'Summarized Source Data'!$A114,Sector,'Summarized Source Data'!F$2,Subsector,'Summarized Source Data'!F$3,TimeOfWeek,$E114)*INDEX('Calibration Multipliers'!B$4:B$7,MATCH($B114,'Calibration Multipliers'!$A$4:$A$7,0),1)</f>
        <v>1975696.1966033112</v>
      </c>
      <c r="G114" s="26">
        <f>SUMIFS(INDEX(Load,,MATCH('Summarized Source Data'!$C114,Hour,0)),Month,'Summarized Source Data'!$A114,Sector,'Summarized Source Data'!G$2,Subsector,'Summarized Source Data'!G$3,TimeOfWeek,$E114)*INDEX('Calibration Multipliers'!C$4:C$7,MATCH($B114,'Calibration Multipliers'!$A$4:$A$7,0),1)</f>
        <v>7281739.6172560556</v>
      </c>
      <c r="H114" s="26">
        <f>SUMIFS(INDEX(Load,,MATCH('Summarized Source Data'!$C114,Hour,0)),Month,'Summarized Source Data'!$A114,Sector,'Summarized Source Data'!H$2,Subsector,'Summarized Source Data'!H$3,TimeOfWeek,$E114)*INDEX('Calibration Multipliers'!D$4:D$7,MATCH($B114,'Calibration Multipliers'!$A$4:$A$7,0),1)</f>
        <v>0</v>
      </c>
      <c r="I114" s="26">
        <f>SUMIFS(INDEX(Load,,MATCH('Summarized Source Data'!$C114,Hour,0)),Month,'Summarized Source Data'!$A114,Sector,'Summarized Source Data'!I$2,Subsector,'Summarized Source Data'!I$3,TimeOfWeek,$E114)*INDEX('Calibration Multipliers'!E$4:E$7,MATCH($B114,'Calibration Multipliers'!$A$4:$A$7,0),1)</f>
        <v>10729424.631273063</v>
      </c>
      <c r="J114" s="47">
        <f t="shared" si="6"/>
        <v>107362385.17838898</v>
      </c>
      <c r="K114" s="48">
        <f>(SUMIFS(INDEX(Load,,MATCH('Summarized Source Data'!$C114,Hour,0)),Month,'Summarized Source Data'!$A114,Sector,'Summarized Source Data'!K$2,Subsector,"Total",TimeOfWeek,$E114)-SUM(F114:I114))*INDEX('Calibration Multipliers'!G$4:G$7,MATCH($B114,'Calibration Multipliers'!$A$4:$A$7,0),1)</f>
        <v>107362385.17838898</v>
      </c>
      <c r="L114" s="26">
        <f>SUMIFS(INDEX(Load,,MATCH('Summarized Source Data'!$C114,Hour,0)),Month,'Summarized Source Data'!$A114,Sector,'Summarized Source Data'!L$2,Subsector,'Summarized Source Data'!L$3,TimeOfWeek,$E114)*INDEX('Calibration Multipliers'!H$4:H$7,MATCH($B114,'Calibration Multipliers'!$A$4:$A$7,0),1)</f>
        <v>3968193.4688792373</v>
      </c>
      <c r="M114" s="26">
        <f>SUMIFS(INDEX(Load,,MATCH('Summarized Source Data'!$C114,Hour,0)),Month,'Summarized Source Data'!$A114,Sector,'Summarized Source Data'!M$2,Subsector,'Summarized Source Data'!M$3,TimeOfWeek,$E114)*INDEX('Calibration Multipliers'!I$4:I$7,MATCH($B114,'Calibration Multipliers'!$A$4:$A$7,0),1)</f>
        <v>18450599.36592751</v>
      </c>
      <c r="N114" s="26">
        <f>SUMIFS(INDEX(Load,,MATCH('Summarized Source Data'!$C114,Hour,0)),Month,'Summarized Source Data'!$A114,Sector,'Summarized Source Data'!N$2,Subsector,'Summarized Source Data'!N$3,TimeOfWeek,$E114)*INDEX('Calibration Multipliers'!J$4:J$7,MATCH($B114,'Calibration Multipliers'!$A$4:$A$7,0),1)</f>
        <v>0</v>
      </c>
      <c r="O114" s="28">
        <f t="shared" si="7"/>
        <v>503022189.10791153</v>
      </c>
      <c r="P114" s="48">
        <f>(SUMIFS(INDEX(Load,,MATCH('Summarized Source Data'!$C114,Hour,0)),Month,'Summarized Source Data'!$A114,Sector,'Summarized Source Data'!P$2,Subsector,"Total",TimeOfWeek,$E114)-SUM(L114:N114)*INDEX('Calibration Multipliers'!L$4:L$7,MATCH($B114,'Calibration Multipliers'!$A$4:$A$7,0),1))</f>
        <v>503022189.10791153</v>
      </c>
      <c r="Q114" s="28">
        <f t="shared" si="8"/>
        <v>503022189.10791153</v>
      </c>
      <c r="R114" s="31">
        <f>SUMIFS(INDEX(Load,,MATCH('Summarized Source Data'!$C114,Hour,0)),Month,'Summarized Source Data'!$A114,Sector,'Summarized Source Data'!R$2,TimeOfWeek,$E114)*INDEX('Calibration Multipliers'!N$4:N$7,MATCH($B114,'Calibration Multipliers'!$A$4:$A$7,0),1)</f>
        <v>11331074.610596787</v>
      </c>
      <c r="S114" s="31">
        <f>SUMIFS(INDEX(Load,,MATCH('Summarized Source Data'!$C114,Hour,0)),Month,'Summarized Source Data'!$A114,Sector,'Summarized Source Data'!S$2,TimeOfWeek,$E114)*INDEX('Calibration Multipliers'!O$4:O$7,MATCH($B114,'Calibration Multipliers'!$A$4:$A$7,0),1)</f>
        <v>11331074.610596787</v>
      </c>
      <c r="T114" s="31">
        <f>SUMIFS(INDEX(Load,,MATCH('Summarized Source Data'!$C114,Hour,0)),Month,'Summarized Source Data'!$A114,Sector,'Summarized Source Data'!T$2,TimeOfWeek,$E114)*INDEX('Calibration Multipliers'!P$4:P$7,MATCH($B114,'Calibration Multipliers'!$A$4:$A$7,0),1)</f>
        <v>11331074.610596787</v>
      </c>
      <c r="U114" s="31">
        <f>SUMIFS(INDEX(Load,,MATCH('Summarized Source Data'!$C114,Hour,0)),Month,'Summarized Source Data'!$A114,Sector,'Summarized Source Data'!U$2,TimeOfWeek,$E114)*INDEX('Calibration Multipliers'!Q$4:Q$7,MATCH($B114,'Calibration Multipliers'!$A$4:$A$7,0),1)</f>
        <v>11331074.610596787</v>
      </c>
      <c r="V114" s="31">
        <f>SUMIFS(INDEX(Load,,MATCH('Summarized Source Data'!$C114,Hour,0)),Month,'Summarized Source Data'!$A114,Sector,'Summarized Source Data'!V$2,TimeOfWeek,$E114)*INDEX('Calibration Multipliers'!R$4:R$7,MATCH($B114,'Calibration Multipliers'!$A$4:$A$7,0),1)</f>
        <v>11331074.610596787</v>
      </c>
      <c r="W114" s="31">
        <f>SUMIFS(INDEX(Load,,MATCH('Summarized Source Data'!$C114,Hour,0)),Month,'Summarized Source Data'!$A114,Sector,'Summarized Source Data'!W$2,TimeOfWeek,$E114)*INDEX('Calibration Multipliers'!S$4:S$7,MATCH($B114,'Calibration Multipliers'!$A$4:$A$7,0),1)</f>
        <v>11331074.610596787</v>
      </c>
      <c r="X114" s="26">
        <f>SUMIFS(INDEX(Load,,MATCH('Summarized Source Data'!$C114,Hour,0)),Month,'Summarized Source Data'!$A114,Sector,'Summarized Source Data'!X$2,Subsector,'Summarized Source Data'!X$3,TimeOfWeek,$E114)*INDEX('Calibration Multipliers'!T$4:T$7,MATCH($B114,'Calibration Multipliers'!$A$4:$A$7,0),1)</f>
        <v>661814977.25609553</v>
      </c>
      <c r="Y114" s="28">
        <f t="shared" si="9"/>
        <v>661814977.25609553</v>
      </c>
      <c r="Z114" s="28">
        <f t="shared" si="9"/>
        <v>661814977.25609553</v>
      </c>
    </row>
    <row r="115" spans="1:26" outlineLevel="2">
      <c r="A115">
        <f t="shared" si="5"/>
        <v>5</v>
      </c>
      <c r="B115" t="str">
        <f>INDEX('Category Mapping'!$G$34:$G$45,MATCH(A115,'Category Mapping'!$A$34:$A$45,0),1)</f>
        <v>Spring</v>
      </c>
      <c r="C115" t="s">
        <v>42</v>
      </c>
      <c r="D115" s="6" t="s">
        <v>116</v>
      </c>
      <c r="E115" t="s">
        <v>15</v>
      </c>
      <c r="F115" s="26">
        <f>SUMIFS(INDEX(Load,,MATCH('Summarized Source Data'!$C115,Hour,0)),Month,'Summarized Source Data'!$A115,Sector,'Summarized Source Data'!F$2,Subsector,'Summarized Source Data'!F$3,TimeOfWeek,$E115)*INDEX('Calibration Multipliers'!B$4:B$7,MATCH($B115,'Calibration Multipliers'!$A$4:$A$7,0),1)</f>
        <v>2066770.9622234397</v>
      </c>
      <c r="G115" s="26">
        <f>SUMIFS(INDEX(Load,,MATCH('Summarized Source Data'!$C115,Hour,0)),Month,'Summarized Source Data'!$A115,Sector,'Summarized Source Data'!G$2,Subsector,'Summarized Source Data'!G$3,TimeOfWeek,$E115)*INDEX('Calibration Multipliers'!C$4:C$7,MATCH($B115,'Calibration Multipliers'!$A$4:$A$7,0),1)</f>
        <v>7632171.6504631238</v>
      </c>
      <c r="H115" s="26">
        <f>SUMIFS(INDEX(Load,,MATCH('Summarized Source Data'!$C115,Hour,0)),Month,'Summarized Source Data'!$A115,Sector,'Summarized Source Data'!H$2,Subsector,'Summarized Source Data'!H$3,TimeOfWeek,$E115)*INDEX('Calibration Multipliers'!D$4:D$7,MATCH($B115,'Calibration Multipliers'!$A$4:$A$7,0),1)</f>
        <v>0</v>
      </c>
      <c r="I115" s="26">
        <f>SUMIFS(INDEX(Load,,MATCH('Summarized Source Data'!$C115,Hour,0)),Month,'Summarized Source Data'!$A115,Sector,'Summarized Source Data'!I$2,Subsector,'Summarized Source Data'!I$3,TimeOfWeek,$E115)*INDEX('Calibration Multipliers'!E$4:E$7,MATCH($B115,'Calibration Multipliers'!$A$4:$A$7,0),1)</f>
        <v>11631899.600258648</v>
      </c>
      <c r="J115" s="47">
        <f t="shared" si="6"/>
        <v>121059652.89366929</v>
      </c>
      <c r="K115" s="48">
        <f>(SUMIFS(INDEX(Load,,MATCH('Summarized Source Data'!$C115,Hour,0)),Month,'Summarized Source Data'!$A115,Sector,'Summarized Source Data'!K$2,Subsector,"Total",TimeOfWeek,$E115)-SUM(F115:I115))*INDEX('Calibration Multipliers'!G$4:G$7,MATCH($B115,'Calibration Multipliers'!$A$4:$A$7,0),1)</f>
        <v>121059652.89366929</v>
      </c>
      <c r="L115" s="26">
        <f>SUMIFS(INDEX(Load,,MATCH('Summarized Source Data'!$C115,Hour,0)),Month,'Summarized Source Data'!$A115,Sector,'Summarized Source Data'!L$2,Subsector,'Summarized Source Data'!L$3,TimeOfWeek,$E115)*INDEX('Calibration Multipliers'!H$4:H$7,MATCH($B115,'Calibration Multipliers'!$A$4:$A$7,0),1)</f>
        <v>3682923.1366828252</v>
      </c>
      <c r="M115" s="26">
        <f>SUMIFS(INDEX(Load,,MATCH('Summarized Source Data'!$C115,Hour,0)),Month,'Summarized Source Data'!$A115,Sector,'Summarized Source Data'!M$2,Subsector,'Summarized Source Data'!M$3,TimeOfWeek,$E115)*INDEX('Calibration Multipliers'!I$4:I$7,MATCH($B115,'Calibration Multipliers'!$A$4:$A$7,0),1)</f>
        <v>18250049.372819602</v>
      </c>
      <c r="N115" s="26">
        <f>SUMIFS(INDEX(Load,,MATCH('Summarized Source Data'!$C115,Hour,0)),Month,'Summarized Source Data'!$A115,Sector,'Summarized Source Data'!N$2,Subsector,'Summarized Source Data'!N$3,TimeOfWeek,$E115)*INDEX('Calibration Multipliers'!J$4:J$7,MATCH($B115,'Calibration Multipliers'!$A$4:$A$7,0),1)</f>
        <v>0</v>
      </c>
      <c r="O115" s="28">
        <f t="shared" si="7"/>
        <v>503508009.43321586</v>
      </c>
      <c r="P115" s="48">
        <f>(SUMIFS(INDEX(Load,,MATCH('Summarized Source Data'!$C115,Hour,0)),Month,'Summarized Source Data'!$A115,Sector,'Summarized Source Data'!P$2,Subsector,"Total",TimeOfWeek,$E115)-SUM(L115:N115)*INDEX('Calibration Multipliers'!L$4:L$7,MATCH($B115,'Calibration Multipliers'!$A$4:$A$7,0),1))</f>
        <v>503508009.43321586</v>
      </c>
      <c r="Q115" s="28">
        <f t="shared" si="8"/>
        <v>503508009.43321586</v>
      </c>
      <c r="R115" s="31">
        <f>SUMIFS(INDEX(Load,,MATCH('Summarized Source Data'!$C115,Hour,0)),Month,'Summarized Source Data'!$A115,Sector,'Summarized Source Data'!R$2,TimeOfWeek,$E115)*INDEX('Calibration Multipliers'!N$4:N$7,MATCH($B115,'Calibration Multipliers'!$A$4:$A$7,0),1)</f>
        <v>13436849.538229818</v>
      </c>
      <c r="S115" s="31">
        <f>SUMIFS(INDEX(Load,,MATCH('Summarized Source Data'!$C115,Hour,0)),Month,'Summarized Source Data'!$A115,Sector,'Summarized Source Data'!S$2,TimeOfWeek,$E115)*INDEX('Calibration Multipliers'!O$4:O$7,MATCH($B115,'Calibration Multipliers'!$A$4:$A$7,0),1)</f>
        <v>13436849.538229818</v>
      </c>
      <c r="T115" s="31">
        <f>SUMIFS(INDEX(Load,,MATCH('Summarized Source Data'!$C115,Hour,0)),Month,'Summarized Source Data'!$A115,Sector,'Summarized Source Data'!T$2,TimeOfWeek,$E115)*INDEX('Calibration Multipliers'!P$4:P$7,MATCH($B115,'Calibration Multipliers'!$A$4:$A$7,0),1)</f>
        <v>13436849.538229818</v>
      </c>
      <c r="U115" s="31">
        <f>SUMIFS(INDEX(Load,,MATCH('Summarized Source Data'!$C115,Hour,0)),Month,'Summarized Source Data'!$A115,Sector,'Summarized Source Data'!U$2,TimeOfWeek,$E115)*INDEX('Calibration Multipliers'!Q$4:Q$7,MATCH($B115,'Calibration Multipliers'!$A$4:$A$7,0),1)</f>
        <v>13436849.538229818</v>
      </c>
      <c r="V115" s="31">
        <f>SUMIFS(INDEX(Load,,MATCH('Summarized Source Data'!$C115,Hour,0)),Month,'Summarized Source Data'!$A115,Sector,'Summarized Source Data'!V$2,TimeOfWeek,$E115)*INDEX('Calibration Multipliers'!R$4:R$7,MATCH($B115,'Calibration Multipliers'!$A$4:$A$7,0),1)</f>
        <v>13436849.538229818</v>
      </c>
      <c r="W115" s="31">
        <f>SUMIFS(INDEX(Load,,MATCH('Summarized Source Data'!$C115,Hour,0)),Month,'Summarized Source Data'!$A115,Sector,'Summarized Source Data'!W$2,TimeOfWeek,$E115)*INDEX('Calibration Multipliers'!S$4:S$7,MATCH($B115,'Calibration Multipliers'!$A$4:$A$7,0),1)</f>
        <v>13436849.538229818</v>
      </c>
      <c r="X115" s="26">
        <f>SUMIFS(INDEX(Load,,MATCH('Summarized Source Data'!$C115,Hour,0)),Month,'Summarized Source Data'!$A115,Sector,'Summarized Source Data'!X$2,Subsector,'Summarized Source Data'!X$3,TimeOfWeek,$E115)*INDEX('Calibration Multipliers'!T$4:T$7,MATCH($B115,'Calibration Multipliers'!$A$4:$A$7,0),1)</f>
        <v>666828727.08379316</v>
      </c>
      <c r="Y115" s="28">
        <f t="shared" si="9"/>
        <v>666828727.08379316</v>
      </c>
      <c r="Z115" s="28">
        <f t="shared" si="9"/>
        <v>666828727.08379316</v>
      </c>
    </row>
    <row r="116" spans="1:26" outlineLevel="2">
      <c r="A116">
        <f t="shared" si="5"/>
        <v>5</v>
      </c>
      <c r="B116" t="str">
        <f>INDEX('Category Mapping'!$G$34:$G$45,MATCH(A116,'Category Mapping'!$A$34:$A$45,0),1)</f>
        <v>Spring</v>
      </c>
      <c r="C116" t="s">
        <v>43</v>
      </c>
      <c r="D116" s="6" t="s">
        <v>117</v>
      </c>
      <c r="E116" t="s">
        <v>15</v>
      </c>
      <c r="F116" s="26">
        <f>SUMIFS(INDEX(Load,,MATCH('Summarized Source Data'!$C116,Hour,0)),Month,'Summarized Source Data'!$A116,Sector,'Summarized Source Data'!F$2,Subsector,'Summarized Source Data'!F$3,TimeOfWeek,$E116)*INDEX('Calibration Multipliers'!B$4:B$7,MATCH($B116,'Calibration Multipliers'!$A$4:$A$7,0),1)</f>
        <v>2176514.9267019834</v>
      </c>
      <c r="G116" s="26">
        <f>SUMIFS(INDEX(Load,,MATCH('Summarized Source Data'!$C116,Hour,0)),Month,'Summarized Source Data'!$A116,Sector,'Summarized Source Data'!G$2,Subsector,'Summarized Source Data'!G$3,TimeOfWeek,$E116)*INDEX('Calibration Multipliers'!C$4:C$7,MATCH($B116,'Calibration Multipliers'!$A$4:$A$7,0),1)</f>
        <v>7309614.0607981235</v>
      </c>
      <c r="H116" s="26">
        <f>SUMIFS(INDEX(Load,,MATCH('Summarized Source Data'!$C116,Hour,0)),Month,'Summarized Source Data'!$A116,Sector,'Summarized Source Data'!H$2,Subsector,'Summarized Source Data'!H$3,TimeOfWeek,$E116)*INDEX('Calibration Multipliers'!D$4:D$7,MATCH($B116,'Calibration Multipliers'!$A$4:$A$7,0),1)</f>
        <v>0</v>
      </c>
      <c r="I116" s="26">
        <f>SUMIFS(INDEX(Load,,MATCH('Summarized Source Data'!$C116,Hour,0)),Month,'Summarized Source Data'!$A116,Sector,'Summarized Source Data'!I$2,Subsector,'Summarized Source Data'!I$3,TimeOfWeek,$E116)*INDEX('Calibration Multipliers'!E$4:E$7,MATCH($B116,'Calibration Multipliers'!$A$4:$A$7,0),1)</f>
        <v>12634649.565798188</v>
      </c>
      <c r="J116" s="47">
        <f t="shared" si="6"/>
        <v>146341215.65734419</v>
      </c>
      <c r="K116" s="48">
        <f>(SUMIFS(INDEX(Load,,MATCH('Summarized Source Data'!$C116,Hour,0)),Month,'Summarized Source Data'!$A116,Sector,'Summarized Source Data'!K$2,Subsector,"Total",TimeOfWeek,$E116)-SUM(F116:I116))*INDEX('Calibration Multipliers'!G$4:G$7,MATCH($B116,'Calibration Multipliers'!$A$4:$A$7,0),1)</f>
        <v>146341215.65734419</v>
      </c>
      <c r="L116" s="26">
        <f>SUMIFS(INDEX(Load,,MATCH('Summarized Source Data'!$C116,Hour,0)),Month,'Summarized Source Data'!$A116,Sector,'Summarized Source Data'!L$2,Subsector,'Summarized Source Data'!L$3,TimeOfWeek,$E116)*INDEX('Calibration Multipliers'!H$4:H$7,MATCH($B116,'Calibration Multipliers'!$A$4:$A$7,0),1)</f>
        <v>3365584.8605884584</v>
      </c>
      <c r="M116" s="26">
        <f>SUMIFS(INDEX(Load,,MATCH('Summarized Source Data'!$C116,Hour,0)),Month,'Summarized Source Data'!$A116,Sector,'Summarized Source Data'!M$2,Subsector,'Summarized Source Data'!M$3,TimeOfWeek,$E116)*INDEX('Calibration Multipliers'!I$4:I$7,MATCH($B116,'Calibration Multipliers'!$A$4:$A$7,0),1)</f>
        <v>17347574.403834019</v>
      </c>
      <c r="N116" s="26">
        <f>SUMIFS(INDEX(Load,,MATCH('Summarized Source Data'!$C116,Hour,0)),Month,'Summarized Source Data'!$A116,Sector,'Summarized Source Data'!N$2,Subsector,'Summarized Source Data'!N$3,TimeOfWeek,$E116)*INDEX('Calibration Multipliers'!J$4:J$7,MATCH($B116,'Calibration Multipliers'!$A$4:$A$7,0),1)</f>
        <v>0</v>
      </c>
      <c r="O116" s="28">
        <f t="shared" si="7"/>
        <v>486678323.2985841</v>
      </c>
      <c r="P116" s="48">
        <f>(SUMIFS(INDEX(Load,,MATCH('Summarized Source Data'!$C116,Hour,0)),Month,'Summarized Source Data'!$A116,Sector,'Summarized Source Data'!P$2,Subsector,"Total",TimeOfWeek,$E116)-SUM(L116:N116)*INDEX('Calibration Multipliers'!L$4:L$7,MATCH($B116,'Calibration Multipliers'!$A$4:$A$7,0),1))</f>
        <v>486678323.2985841</v>
      </c>
      <c r="Q116" s="28">
        <f t="shared" si="8"/>
        <v>486678323.2985841</v>
      </c>
      <c r="R116" s="31">
        <f>SUMIFS(INDEX(Load,,MATCH('Summarized Source Data'!$C116,Hour,0)),Month,'Summarized Source Data'!$A116,Sector,'Summarized Source Data'!R$2,TimeOfWeek,$E116)*INDEX('Calibration Multipliers'!N$4:N$7,MATCH($B116,'Calibration Multipliers'!$A$4:$A$7,0),1)</f>
        <v>15542624.46586285</v>
      </c>
      <c r="S116" s="31">
        <f>SUMIFS(INDEX(Load,,MATCH('Summarized Source Data'!$C116,Hour,0)),Month,'Summarized Source Data'!$A116,Sector,'Summarized Source Data'!S$2,TimeOfWeek,$E116)*INDEX('Calibration Multipliers'!O$4:O$7,MATCH($B116,'Calibration Multipliers'!$A$4:$A$7,0),1)</f>
        <v>15542624.46586285</v>
      </c>
      <c r="T116" s="31">
        <f>SUMIFS(INDEX(Load,,MATCH('Summarized Source Data'!$C116,Hour,0)),Month,'Summarized Source Data'!$A116,Sector,'Summarized Source Data'!T$2,TimeOfWeek,$E116)*INDEX('Calibration Multipliers'!P$4:P$7,MATCH($B116,'Calibration Multipliers'!$A$4:$A$7,0),1)</f>
        <v>15542624.46586285</v>
      </c>
      <c r="U116" s="31">
        <f>SUMIFS(INDEX(Load,,MATCH('Summarized Source Data'!$C116,Hour,0)),Month,'Summarized Source Data'!$A116,Sector,'Summarized Source Data'!U$2,TimeOfWeek,$E116)*INDEX('Calibration Multipliers'!Q$4:Q$7,MATCH($B116,'Calibration Multipliers'!$A$4:$A$7,0),1)</f>
        <v>15542624.46586285</v>
      </c>
      <c r="V116" s="31">
        <f>SUMIFS(INDEX(Load,,MATCH('Summarized Source Data'!$C116,Hour,0)),Month,'Summarized Source Data'!$A116,Sector,'Summarized Source Data'!V$2,TimeOfWeek,$E116)*INDEX('Calibration Multipliers'!R$4:R$7,MATCH($B116,'Calibration Multipliers'!$A$4:$A$7,0),1)</f>
        <v>15542624.46586285</v>
      </c>
      <c r="W116" s="31">
        <f>SUMIFS(INDEX(Load,,MATCH('Summarized Source Data'!$C116,Hour,0)),Month,'Summarized Source Data'!$A116,Sector,'Summarized Source Data'!W$2,TimeOfWeek,$E116)*INDEX('Calibration Multipliers'!S$4:S$7,MATCH($B116,'Calibration Multipliers'!$A$4:$A$7,0),1)</f>
        <v>15542624.46586285</v>
      </c>
      <c r="X116" s="26">
        <f>SUMIFS(INDEX(Load,,MATCH('Summarized Source Data'!$C116,Hour,0)),Month,'Summarized Source Data'!$A116,Sector,'Summarized Source Data'!X$2,Subsector,'Summarized Source Data'!X$3,TimeOfWeek,$E116)*INDEX('Calibration Multipliers'!T$4:T$7,MATCH($B116,'Calibration Multipliers'!$A$4:$A$7,0),1)</f>
        <v>673847976.84256995</v>
      </c>
      <c r="Y116" s="28">
        <f t="shared" si="9"/>
        <v>673847976.84256995</v>
      </c>
      <c r="Z116" s="28">
        <f t="shared" si="9"/>
        <v>673847976.84256995</v>
      </c>
    </row>
    <row r="117" spans="1:26" outlineLevel="2">
      <c r="A117">
        <f t="shared" si="5"/>
        <v>5</v>
      </c>
      <c r="B117" t="str">
        <f>INDEX('Category Mapping'!$G$34:$G$45,MATCH(A117,'Category Mapping'!$A$34:$A$45,0),1)</f>
        <v>Spring</v>
      </c>
      <c r="C117" t="s">
        <v>44</v>
      </c>
      <c r="D117" s="6" t="s">
        <v>118</v>
      </c>
      <c r="E117" t="s">
        <v>15</v>
      </c>
      <c r="F117" s="26">
        <f>SUMIFS(INDEX(Load,,MATCH('Summarized Source Data'!$C117,Hour,0)),Month,'Summarized Source Data'!$A117,Sector,'Summarized Source Data'!F$2,Subsector,'Summarized Source Data'!F$3,TimeOfWeek,$E117)*INDEX('Calibration Multipliers'!B$4:B$7,MATCH($B117,'Calibration Multipliers'!$A$4:$A$7,0),1)</f>
        <v>2297085.5825584577</v>
      </c>
      <c r="G117" s="26">
        <f>SUMIFS(INDEX(Load,,MATCH('Summarized Source Data'!$C117,Hour,0)),Month,'Summarized Source Data'!$A117,Sector,'Summarized Source Data'!G$2,Subsector,'Summarized Source Data'!G$3,TimeOfWeek,$E117)*INDEX('Calibration Multipliers'!C$4:C$7,MATCH($B117,'Calibration Multipliers'!$A$4:$A$7,0),1)</f>
        <v>6238761.3285990022</v>
      </c>
      <c r="H117" s="26">
        <f>SUMIFS(INDEX(Load,,MATCH('Summarized Source Data'!$C117,Hour,0)),Month,'Summarized Source Data'!$A117,Sector,'Summarized Source Data'!H$2,Subsector,'Summarized Source Data'!H$3,TimeOfWeek,$E117)*INDEX('Calibration Multipliers'!D$4:D$7,MATCH($B117,'Calibration Multipliers'!$A$4:$A$7,0),1)</f>
        <v>0</v>
      </c>
      <c r="I117" s="26">
        <f>SUMIFS(INDEX(Load,,MATCH('Summarized Source Data'!$C117,Hour,0)),Month,'Summarized Source Data'!$A117,Sector,'Summarized Source Data'!I$2,Subsector,'Summarized Source Data'!I$3,TimeOfWeek,$E117)*INDEX('Calibration Multipliers'!E$4:E$7,MATCH($B117,'Calibration Multipliers'!$A$4:$A$7,0),1)</f>
        <v>16043999.448632618</v>
      </c>
      <c r="J117" s="47">
        <f t="shared" si="6"/>
        <v>160928897.26502457</v>
      </c>
      <c r="K117" s="48">
        <f>(SUMIFS(INDEX(Load,,MATCH('Summarized Source Data'!$C117,Hour,0)),Month,'Summarized Source Data'!$A117,Sector,'Summarized Source Data'!K$2,Subsector,"Total",TimeOfWeek,$E117)-SUM(F117:I117))*INDEX('Calibration Multipliers'!G$4:G$7,MATCH($B117,'Calibration Multipliers'!$A$4:$A$7,0),1)</f>
        <v>160928897.26502457</v>
      </c>
      <c r="L117" s="26">
        <f>SUMIFS(INDEX(Load,,MATCH('Summarized Source Data'!$C117,Hour,0)),Month,'Summarized Source Data'!$A117,Sector,'Summarized Source Data'!L$2,Subsector,'Summarized Source Data'!L$3,TimeOfWeek,$E117)*INDEX('Calibration Multipliers'!H$4:H$7,MATCH($B117,'Calibration Multipliers'!$A$4:$A$7,0),1)</f>
        <v>3587777.2062026057</v>
      </c>
      <c r="M117" s="26">
        <f>SUMIFS(INDEX(Load,,MATCH('Summarized Source Data'!$C117,Hour,0)),Month,'Summarized Source Data'!$A117,Sector,'Summarized Source Data'!M$2,Subsector,'Summarized Source Data'!M$3,TimeOfWeek,$E117)*INDEX('Calibration Multipliers'!I$4:I$7,MATCH($B117,'Calibration Multipliers'!$A$4:$A$7,0),1)</f>
        <v>15843449.455524711</v>
      </c>
      <c r="N117" s="26">
        <f>SUMIFS(INDEX(Load,,MATCH('Summarized Source Data'!$C117,Hour,0)),Month,'Summarized Source Data'!$A117,Sector,'Summarized Source Data'!N$2,Subsector,'Summarized Source Data'!N$3,TimeOfWeek,$E117)*INDEX('Calibration Multipliers'!J$4:J$7,MATCH($B117,'Calibration Multipliers'!$A$4:$A$7,0),1)</f>
        <v>0</v>
      </c>
      <c r="O117" s="28">
        <f t="shared" si="7"/>
        <v>457877756.9350931</v>
      </c>
      <c r="P117" s="48">
        <f>(SUMIFS(INDEX(Load,,MATCH('Summarized Source Data'!$C117,Hour,0)),Month,'Summarized Source Data'!$A117,Sector,'Summarized Source Data'!P$2,Subsector,"Total",TimeOfWeek,$E117)-SUM(L117:N117)*INDEX('Calibration Multipliers'!L$4:L$7,MATCH($B117,'Calibration Multipliers'!$A$4:$A$7,0),1))</f>
        <v>457877756.9350931</v>
      </c>
      <c r="Q117" s="28">
        <f t="shared" si="8"/>
        <v>457877756.9350931</v>
      </c>
      <c r="R117" s="31">
        <f>SUMIFS(INDEX(Load,,MATCH('Summarized Source Data'!$C117,Hour,0)),Month,'Summarized Source Data'!$A117,Sector,'Summarized Source Data'!R$2,TimeOfWeek,$E117)*INDEX('Calibration Multipliers'!N$4:N$7,MATCH($B117,'Calibration Multipliers'!$A$4:$A$7,0),1)</f>
        <v>16445099.434848433</v>
      </c>
      <c r="S117" s="31">
        <f>SUMIFS(INDEX(Load,,MATCH('Summarized Source Data'!$C117,Hour,0)),Month,'Summarized Source Data'!$A117,Sector,'Summarized Source Data'!S$2,TimeOfWeek,$E117)*INDEX('Calibration Multipliers'!O$4:O$7,MATCH($B117,'Calibration Multipliers'!$A$4:$A$7,0),1)</f>
        <v>16445099.434848433</v>
      </c>
      <c r="T117" s="31">
        <f>SUMIFS(INDEX(Load,,MATCH('Summarized Source Data'!$C117,Hour,0)),Month,'Summarized Source Data'!$A117,Sector,'Summarized Source Data'!T$2,TimeOfWeek,$E117)*INDEX('Calibration Multipliers'!P$4:P$7,MATCH($B117,'Calibration Multipliers'!$A$4:$A$7,0),1)</f>
        <v>16445099.434848433</v>
      </c>
      <c r="U117" s="31">
        <f>SUMIFS(INDEX(Load,,MATCH('Summarized Source Data'!$C117,Hour,0)),Month,'Summarized Source Data'!$A117,Sector,'Summarized Source Data'!U$2,TimeOfWeek,$E117)*INDEX('Calibration Multipliers'!Q$4:Q$7,MATCH($B117,'Calibration Multipliers'!$A$4:$A$7,0),1)</f>
        <v>16445099.434848433</v>
      </c>
      <c r="V117" s="31">
        <f>SUMIFS(INDEX(Load,,MATCH('Summarized Source Data'!$C117,Hour,0)),Month,'Summarized Source Data'!$A117,Sector,'Summarized Source Data'!V$2,TimeOfWeek,$E117)*INDEX('Calibration Multipliers'!R$4:R$7,MATCH($B117,'Calibration Multipliers'!$A$4:$A$7,0),1)</f>
        <v>16445099.434848433</v>
      </c>
      <c r="W117" s="31">
        <f>SUMIFS(INDEX(Load,,MATCH('Summarized Source Data'!$C117,Hour,0)),Month,'Summarized Source Data'!$A117,Sector,'Summarized Source Data'!W$2,TimeOfWeek,$E117)*INDEX('Calibration Multipliers'!S$4:S$7,MATCH($B117,'Calibration Multipliers'!$A$4:$A$7,0),1)</f>
        <v>16445099.434848433</v>
      </c>
      <c r="X117" s="26">
        <f>SUMIFS(INDEX(Load,,MATCH('Summarized Source Data'!$C117,Hour,0)),Month,'Summarized Source Data'!$A117,Sector,'Summarized Source Data'!X$2,Subsector,'Summarized Source Data'!X$3,TimeOfWeek,$E117)*INDEX('Calibration Multipliers'!T$4:T$7,MATCH($B117,'Calibration Multipliers'!$A$4:$A$7,0),1)</f>
        <v>674850726.80810952</v>
      </c>
      <c r="Y117" s="28">
        <f t="shared" si="9"/>
        <v>674850726.80810952</v>
      </c>
      <c r="Z117" s="28">
        <f t="shared" si="9"/>
        <v>674850726.80810952</v>
      </c>
    </row>
    <row r="118" spans="1:26" outlineLevel="2">
      <c r="A118">
        <f t="shared" si="5"/>
        <v>5</v>
      </c>
      <c r="B118" t="str">
        <f>INDEX('Category Mapping'!$G$34:$G$45,MATCH(A118,'Category Mapping'!$A$34:$A$45,0),1)</f>
        <v>Spring</v>
      </c>
      <c r="C118" t="s">
        <v>45</v>
      </c>
      <c r="D118" s="6" t="s">
        <v>119</v>
      </c>
      <c r="E118" t="s">
        <v>15</v>
      </c>
      <c r="F118" s="26">
        <f>SUMIFS(INDEX(Load,,MATCH('Summarized Source Data'!$C118,Hour,0)),Month,'Summarized Source Data'!$A118,Sector,'Summarized Source Data'!F$2,Subsector,'Summarized Source Data'!F$3,TimeOfWeek,$E118)*INDEX('Calibration Multipliers'!B$4:B$7,MATCH($B118,'Calibration Multipliers'!$A$4:$A$7,0),1)</f>
        <v>2434218.6595957484</v>
      </c>
      <c r="G118" s="26">
        <f>SUMIFS(INDEX(Load,,MATCH('Summarized Source Data'!$C118,Hour,0)),Month,'Summarized Source Data'!$A118,Sector,'Summarized Source Data'!G$2,Subsector,'Summarized Source Data'!G$3,TimeOfWeek,$E118)*INDEX('Calibration Multipliers'!C$4:C$7,MATCH($B118,'Calibration Multipliers'!$A$4:$A$7,0),1)</f>
        <v>4457921.5107992645</v>
      </c>
      <c r="H118" s="26">
        <f>SUMIFS(INDEX(Load,,MATCH('Summarized Source Data'!$C118,Hour,0)),Month,'Summarized Source Data'!$A118,Sector,'Summarized Source Data'!H$2,Subsector,'Summarized Source Data'!H$3,TimeOfWeek,$E118)*INDEX('Calibration Multipliers'!D$4:D$7,MATCH($B118,'Calibration Multipliers'!$A$4:$A$7,0),1)</f>
        <v>0</v>
      </c>
      <c r="I118" s="26">
        <f>SUMIFS(INDEX(Load,,MATCH('Summarized Source Data'!$C118,Hour,0)),Month,'Summarized Source Data'!$A118,Sector,'Summarized Source Data'!I$2,Subsector,'Summarized Source Data'!I$3,TimeOfWeek,$E118)*INDEX('Calibration Multipliers'!E$4:E$7,MATCH($B118,'Calibration Multipliers'!$A$4:$A$7,0),1)</f>
        <v>46828423.390696459</v>
      </c>
      <c r="J118" s="47">
        <f t="shared" si="6"/>
        <v>156856929.20221168</v>
      </c>
      <c r="K118" s="48">
        <f>(SUMIFS(INDEX(Load,,MATCH('Summarized Source Data'!$C118,Hour,0)),Month,'Summarized Source Data'!$A118,Sector,'Summarized Source Data'!K$2,Subsector,"Total",TimeOfWeek,$E118)-SUM(F118:I118))*INDEX('Calibration Multipliers'!G$4:G$7,MATCH($B118,'Calibration Multipliers'!$A$4:$A$7,0),1)</f>
        <v>156856929.20221168</v>
      </c>
      <c r="L118" s="26">
        <f>SUMIFS(INDEX(Load,,MATCH('Summarized Source Data'!$C118,Hour,0)),Month,'Summarized Source Data'!$A118,Sector,'Summarized Source Data'!L$2,Subsector,'Summarized Source Data'!L$3,TimeOfWeek,$E118)*INDEX('Calibration Multipliers'!H$4:H$7,MATCH($B118,'Calibration Multipliers'!$A$4:$A$7,0),1)</f>
        <v>4042811.1020649308</v>
      </c>
      <c r="M118" s="26">
        <f>SUMIFS(INDEX(Load,,MATCH('Summarized Source Data'!$C118,Hour,0)),Month,'Summarized Source Data'!$A118,Sector,'Summarized Source Data'!M$2,Subsector,'Summarized Source Data'!M$3,TimeOfWeek,$E118)*INDEX('Calibration Multipliers'!I$4:I$7,MATCH($B118,'Calibration Multipliers'!$A$4:$A$7,0),1)</f>
        <v>14239049.510661449</v>
      </c>
      <c r="N118" s="26">
        <f>SUMIFS(INDEX(Load,,MATCH('Summarized Source Data'!$C118,Hour,0)),Month,'Summarized Source Data'!$A118,Sector,'Summarized Source Data'!N$2,Subsector,'Summarized Source Data'!N$3,TimeOfWeek,$E118)*INDEX('Calibration Multipliers'!J$4:J$7,MATCH($B118,'Calibration Multipliers'!$A$4:$A$7,0),1)</f>
        <v>0</v>
      </c>
      <c r="O118" s="28">
        <f t="shared" si="7"/>
        <v>434961123.81114507</v>
      </c>
      <c r="P118" s="48">
        <f>(SUMIFS(INDEX(Load,,MATCH('Summarized Source Data'!$C118,Hour,0)),Month,'Summarized Source Data'!$A118,Sector,'Summarized Source Data'!P$2,Subsector,"Total",TimeOfWeek,$E118)-SUM(L118:N118)*INDEX('Calibration Multipliers'!L$4:L$7,MATCH($B118,'Calibration Multipliers'!$A$4:$A$7,0),1))</f>
        <v>434961123.81114507</v>
      </c>
      <c r="Q118" s="28">
        <f t="shared" si="8"/>
        <v>434961123.81114507</v>
      </c>
      <c r="R118" s="31">
        <f>SUMIFS(INDEX(Load,,MATCH('Summarized Source Data'!$C118,Hour,0)),Month,'Summarized Source Data'!$A118,Sector,'Summarized Source Data'!R$2,TimeOfWeek,$E118)*INDEX('Calibration Multipliers'!N$4:N$7,MATCH($B118,'Calibration Multipliers'!$A$4:$A$7,0),1)</f>
        <v>15141524.479647033</v>
      </c>
      <c r="S118" s="31">
        <f>SUMIFS(INDEX(Load,,MATCH('Summarized Source Data'!$C118,Hour,0)),Month,'Summarized Source Data'!$A118,Sector,'Summarized Source Data'!S$2,TimeOfWeek,$E118)*INDEX('Calibration Multipliers'!O$4:O$7,MATCH($B118,'Calibration Multipliers'!$A$4:$A$7,0),1)</f>
        <v>15141524.479647033</v>
      </c>
      <c r="T118" s="31">
        <f>SUMIFS(INDEX(Load,,MATCH('Summarized Source Data'!$C118,Hour,0)),Month,'Summarized Source Data'!$A118,Sector,'Summarized Source Data'!T$2,TimeOfWeek,$E118)*INDEX('Calibration Multipliers'!P$4:P$7,MATCH($B118,'Calibration Multipliers'!$A$4:$A$7,0),1)</f>
        <v>15141524.479647033</v>
      </c>
      <c r="U118" s="31">
        <f>SUMIFS(INDEX(Load,,MATCH('Summarized Source Data'!$C118,Hour,0)),Month,'Summarized Source Data'!$A118,Sector,'Summarized Source Data'!U$2,TimeOfWeek,$E118)*INDEX('Calibration Multipliers'!Q$4:Q$7,MATCH($B118,'Calibration Multipliers'!$A$4:$A$7,0),1)</f>
        <v>15141524.479647033</v>
      </c>
      <c r="V118" s="31">
        <f>SUMIFS(INDEX(Load,,MATCH('Summarized Source Data'!$C118,Hour,0)),Month,'Summarized Source Data'!$A118,Sector,'Summarized Source Data'!V$2,TimeOfWeek,$E118)*INDEX('Calibration Multipliers'!R$4:R$7,MATCH($B118,'Calibration Multipliers'!$A$4:$A$7,0),1)</f>
        <v>15141524.479647033</v>
      </c>
      <c r="W118" s="31">
        <f>SUMIFS(INDEX(Load,,MATCH('Summarized Source Data'!$C118,Hour,0)),Month,'Summarized Source Data'!$A118,Sector,'Summarized Source Data'!W$2,TimeOfWeek,$E118)*INDEX('Calibration Multipliers'!S$4:S$7,MATCH($B118,'Calibration Multipliers'!$A$4:$A$7,0),1)</f>
        <v>15141524.479647033</v>
      </c>
      <c r="X118" s="26">
        <f>SUMIFS(INDEX(Load,,MATCH('Summarized Source Data'!$C118,Hour,0)),Month,'Summarized Source Data'!$A118,Sector,'Summarized Source Data'!X$2,Subsector,'Summarized Source Data'!X$3,TimeOfWeek,$E118)*INDEX('Calibration Multipliers'!T$4:T$7,MATCH($B118,'Calibration Multipliers'!$A$4:$A$7,0),1)</f>
        <v>671842476.91149092</v>
      </c>
      <c r="Y118" s="28">
        <f t="shared" si="9"/>
        <v>671842476.91149092</v>
      </c>
      <c r="Z118" s="28">
        <f t="shared" si="9"/>
        <v>671842476.91149092</v>
      </c>
    </row>
    <row r="119" spans="1:26" outlineLevel="2">
      <c r="A119">
        <f t="shared" si="5"/>
        <v>5</v>
      </c>
      <c r="B119" t="str">
        <f>INDEX('Category Mapping'!$G$34:$G$45,MATCH(A119,'Category Mapping'!$A$34:$A$45,0),1)</f>
        <v>Spring</v>
      </c>
      <c r="C119" t="s">
        <v>46</v>
      </c>
      <c r="D119" s="6" t="s">
        <v>120</v>
      </c>
      <c r="E119" t="s">
        <v>15</v>
      </c>
      <c r="F119" s="26">
        <f>SUMIFS(INDEX(Load,,MATCH('Summarized Source Data'!$C119,Hour,0)),Month,'Summarized Source Data'!$A119,Sector,'Summarized Source Data'!F$2,Subsector,'Summarized Source Data'!F$3,TimeOfWeek,$E119)*INDEX('Calibration Multipliers'!B$4:B$7,MATCH($B119,'Calibration Multipliers'!$A$4:$A$7,0),1)</f>
        <v>2555152.3109397478</v>
      </c>
      <c r="G119" s="26">
        <f>SUMIFS(INDEX(Load,,MATCH('Summarized Source Data'!$C119,Hour,0)),Month,'Summarized Source Data'!$A119,Sector,'Summarized Source Data'!G$2,Subsector,'Summarized Source Data'!G$3,TimeOfWeek,$E119)*INDEX('Calibration Multipliers'!C$4:C$7,MATCH($B119,'Calibration Multipliers'!$A$4:$A$7,0),1)</f>
        <v>2062744.9211117986</v>
      </c>
      <c r="H119" s="26">
        <f>SUMIFS(INDEX(Load,,MATCH('Summarized Source Data'!$C119,Hour,0)),Month,'Summarized Source Data'!$A119,Sector,'Summarized Source Data'!H$2,Subsector,'Summarized Source Data'!H$3,TimeOfWeek,$E119)*INDEX('Calibration Multipliers'!D$4:D$7,MATCH($B119,'Calibration Multipliers'!$A$4:$A$7,0),1)</f>
        <v>0</v>
      </c>
      <c r="I119" s="26">
        <f>SUMIFS(INDEX(Load,,MATCH('Summarized Source Data'!$C119,Hour,0)),Month,'Summarized Source Data'!$A119,Sector,'Summarized Source Data'!I$2,Subsector,'Summarized Source Data'!I$3,TimeOfWeek,$E119)*INDEX('Calibration Multipliers'!E$4:E$7,MATCH($B119,'Calibration Multipliers'!$A$4:$A$7,0),1)</f>
        <v>54349048.132242993</v>
      </c>
      <c r="J119" s="47">
        <f t="shared" si="6"/>
        <v>149605047.46792951</v>
      </c>
      <c r="K119" s="48">
        <f>(SUMIFS(INDEX(Load,,MATCH('Summarized Source Data'!$C119,Hour,0)),Month,'Summarized Source Data'!$A119,Sector,'Summarized Source Data'!K$2,Subsector,"Total",TimeOfWeek,$E119)-SUM(F119:I119))*INDEX('Calibration Multipliers'!G$4:G$7,MATCH($B119,'Calibration Multipliers'!$A$4:$A$7,0),1)</f>
        <v>149605047.46792951</v>
      </c>
      <c r="L119" s="26">
        <f>SUMIFS(INDEX(Load,,MATCH('Summarized Source Data'!$C119,Hour,0)),Month,'Summarized Source Data'!$A119,Sector,'Summarized Source Data'!L$2,Subsector,'Summarized Source Data'!L$3,TimeOfWeek,$E119)*INDEX('Calibration Multipliers'!H$4:H$7,MATCH($B119,'Calibration Multipliers'!$A$4:$A$7,0),1)</f>
        <v>4728144.5770127904</v>
      </c>
      <c r="M119" s="26">
        <f>SUMIFS(INDEX(Load,,MATCH('Summarized Source Data'!$C119,Hour,0)),Month,'Summarized Source Data'!$A119,Sector,'Summarized Source Data'!M$2,Subsector,'Summarized Source Data'!M$3,TimeOfWeek,$E119)*INDEX('Calibration Multipliers'!I$4:I$7,MATCH($B119,'Calibration Multipliers'!$A$4:$A$7,0),1)</f>
        <v>12333824.576136325</v>
      </c>
      <c r="N119" s="26">
        <f>SUMIFS(INDEX(Load,,MATCH('Summarized Source Data'!$C119,Hour,0)),Month,'Summarized Source Data'!$A119,Sector,'Summarized Source Data'!N$2,Subsector,'Summarized Source Data'!N$3,TimeOfWeek,$E119)*INDEX('Calibration Multipliers'!J$4:J$7,MATCH($B119,'Calibration Multipliers'!$A$4:$A$7,0),1)</f>
        <v>0</v>
      </c>
      <c r="O119" s="28">
        <f t="shared" si="7"/>
        <v>363983017.75187558</v>
      </c>
      <c r="P119" s="48">
        <f>(SUMIFS(INDEX(Load,,MATCH('Summarized Source Data'!$C119,Hour,0)),Month,'Summarized Source Data'!$A119,Sector,'Summarized Source Data'!P$2,Subsector,"Total",TimeOfWeek,$E119)-SUM(L119:N119)*INDEX('Calibration Multipliers'!L$4:L$7,MATCH($B119,'Calibration Multipliers'!$A$4:$A$7,0),1))</f>
        <v>363983017.75187558</v>
      </c>
      <c r="Q119" s="28">
        <f t="shared" si="8"/>
        <v>363983017.75187558</v>
      </c>
      <c r="R119" s="31">
        <f>SUMIFS(INDEX(Load,,MATCH('Summarized Source Data'!$C119,Hour,0)),Month,'Summarized Source Data'!$A119,Sector,'Summarized Source Data'!R$2,TimeOfWeek,$E119)*INDEX('Calibration Multipliers'!N$4:N$7,MATCH($B119,'Calibration Multipliers'!$A$4:$A$7,0),1)</f>
        <v>12333824.576136325</v>
      </c>
      <c r="S119" s="31">
        <f>SUMIFS(INDEX(Load,,MATCH('Summarized Source Data'!$C119,Hour,0)),Month,'Summarized Source Data'!$A119,Sector,'Summarized Source Data'!S$2,TimeOfWeek,$E119)*INDEX('Calibration Multipliers'!O$4:O$7,MATCH($B119,'Calibration Multipliers'!$A$4:$A$7,0),1)</f>
        <v>12333824.576136325</v>
      </c>
      <c r="T119" s="31">
        <f>SUMIFS(INDEX(Load,,MATCH('Summarized Source Data'!$C119,Hour,0)),Month,'Summarized Source Data'!$A119,Sector,'Summarized Source Data'!T$2,TimeOfWeek,$E119)*INDEX('Calibration Multipliers'!P$4:P$7,MATCH($B119,'Calibration Multipliers'!$A$4:$A$7,0),1)</f>
        <v>12333824.576136325</v>
      </c>
      <c r="U119" s="31">
        <f>SUMIFS(INDEX(Load,,MATCH('Summarized Source Data'!$C119,Hour,0)),Month,'Summarized Source Data'!$A119,Sector,'Summarized Source Data'!U$2,TimeOfWeek,$E119)*INDEX('Calibration Multipliers'!Q$4:Q$7,MATCH($B119,'Calibration Multipliers'!$A$4:$A$7,0),1)</f>
        <v>12333824.576136325</v>
      </c>
      <c r="V119" s="31">
        <f>SUMIFS(INDEX(Load,,MATCH('Summarized Source Data'!$C119,Hour,0)),Month,'Summarized Source Data'!$A119,Sector,'Summarized Source Data'!V$2,TimeOfWeek,$E119)*INDEX('Calibration Multipliers'!R$4:R$7,MATCH($B119,'Calibration Multipliers'!$A$4:$A$7,0),1)</f>
        <v>12333824.576136325</v>
      </c>
      <c r="W119" s="31">
        <f>SUMIFS(INDEX(Load,,MATCH('Summarized Source Data'!$C119,Hour,0)),Month,'Summarized Source Data'!$A119,Sector,'Summarized Source Data'!W$2,TimeOfWeek,$E119)*INDEX('Calibration Multipliers'!S$4:S$7,MATCH($B119,'Calibration Multipliers'!$A$4:$A$7,0),1)</f>
        <v>12333824.576136325</v>
      </c>
      <c r="X119" s="26">
        <f>SUMIFS(INDEX(Load,,MATCH('Summarized Source Data'!$C119,Hour,0)),Month,'Summarized Source Data'!$A119,Sector,'Summarized Source Data'!X$2,Subsector,'Summarized Source Data'!X$3,TimeOfWeek,$E119)*INDEX('Calibration Multipliers'!T$4:T$7,MATCH($B119,'Calibration Multipliers'!$A$4:$A$7,0),1)</f>
        <v>667831477.04933274</v>
      </c>
      <c r="Y119" s="28">
        <f t="shared" si="9"/>
        <v>667831477.04933274</v>
      </c>
      <c r="Z119" s="28">
        <f t="shared" si="9"/>
        <v>667831477.04933274</v>
      </c>
    </row>
    <row r="120" spans="1:26" outlineLevel="2">
      <c r="A120">
        <f t="shared" si="5"/>
        <v>5</v>
      </c>
      <c r="B120" t="str">
        <f>INDEX('Category Mapping'!$G$34:$G$45,MATCH(A120,'Category Mapping'!$A$34:$A$45,0),1)</f>
        <v>Spring</v>
      </c>
      <c r="C120" t="s">
        <v>47</v>
      </c>
      <c r="D120" s="6" t="s">
        <v>121</v>
      </c>
      <c r="E120" t="s">
        <v>15</v>
      </c>
      <c r="F120" s="26">
        <f>SUMIFS(INDEX(Load,,MATCH('Summarized Source Data'!$C120,Hour,0)),Month,'Summarized Source Data'!$A120,Sector,'Summarized Source Data'!F$2,Subsector,'Summarized Source Data'!F$3,TimeOfWeek,$E120)*INDEX('Calibration Multipliers'!B$4:B$7,MATCH($B120,'Calibration Multipliers'!$A$4:$A$7,0),1)</f>
        <v>2581953.8120186883</v>
      </c>
      <c r="G120" s="26">
        <f>SUMIFS(INDEX(Load,,MATCH('Summarized Source Data'!$C120,Hour,0)),Month,'Summarized Source Data'!$A120,Sector,'Summarized Source Data'!G$2,Subsector,'Summarized Source Data'!G$3,TimeOfWeek,$E120)*INDEX('Calibration Multipliers'!C$4:C$7,MATCH($B120,'Calibration Multipliers'!$A$4:$A$7,0),1)</f>
        <v>113996.62708239691</v>
      </c>
      <c r="H120" s="26">
        <f>SUMIFS(INDEX(Load,,MATCH('Summarized Source Data'!$C120,Hour,0)),Month,'Summarized Source Data'!$A120,Sector,'Summarized Source Data'!H$2,Subsector,'Summarized Source Data'!H$3,TimeOfWeek,$E120)*INDEX('Calibration Multipliers'!D$4:D$7,MATCH($B120,'Calibration Multipliers'!$A$4:$A$7,0),1)</f>
        <v>0</v>
      </c>
      <c r="I120" s="26">
        <f>SUMIFS(INDEX(Load,,MATCH('Summarized Source Data'!$C120,Hour,0)),Month,'Summarized Source Data'!$A120,Sector,'Summarized Source Data'!I$2,Subsector,'Summarized Source Data'!I$3,TimeOfWeek,$E120)*INDEX('Calibration Multipliers'!E$4:E$7,MATCH($B120,'Calibration Multipliers'!$A$4:$A$7,0),1)</f>
        <v>55151248.104674622</v>
      </c>
      <c r="J120" s="47">
        <f t="shared" si="6"/>
        <v>145711044.46075064</v>
      </c>
      <c r="K120" s="48">
        <f>(SUMIFS(INDEX(Load,,MATCH('Summarized Source Data'!$C120,Hour,0)),Month,'Summarized Source Data'!$A120,Sector,'Summarized Source Data'!K$2,Subsector,"Total",TimeOfWeek,$E120)-SUM(F120:I120))*INDEX('Calibration Multipliers'!G$4:G$7,MATCH($B120,'Calibration Multipliers'!$A$4:$A$7,0),1)</f>
        <v>145711044.46075064</v>
      </c>
      <c r="L120" s="26">
        <f>SUMIFS(INDEX(Load,,MATCH('Summarized Source Data'!$C120,Hour,0)),Month,'Summarized Source Data'!$A120,Sector,'Summarized Source Data'!L$2,Subsector,'Summarized Source Data'!L$3,TimeOfWeek,$E120)*INDEX('Calibration Multipliers'!H$4:H$7,MATCH($B120,'Calibration Multipliers'!$A$4:$A$7,0),1)</f>
        <v>6270503.3787581557</v>
      </c>
      <c r="M120" s="26">
        <f>SUMIFS(INDEX(Load,,MATCH('Summarized Source Data'!$C120,Hour,0)),Month,'Summarized Source Data'!$A120,Sector,'Summarized Source Data'!M$2,Subsector,'Summarized Source Data'!M$3,TimeOfWeek,$E120)*INDEX('Calibration Multipliers'!I$4:I$7,MATCH($B120,'Calibration Multipliers'!$A$4:$A$7,0),1)</f>
        <v>10829699.627827017</v>
      </c>
      <c r="N120" s="26">
        <f>SUMIFS(INDEX(Load,,MATCH('Summarized Source Data'!$C120,Hour,0)),Month,'Summarized Source Data'!$A120,Sector,'Summarized Source Data'!N$2,Subsector,'Summarized Source Data'!N$3,TimeOfWeek,$E120)*INDEX('Calibration Multipliers'!J$4:J$7,MATCH($B120,'Calibration Multipliers'!$A$4:$A$7,0),1)</f>
        <v>0</v>
      </c>
      <c r="O120" s="28">
        <f t="shared" si="7"/>
        <v>301774286.03498811</v>
      </c>
      <c r="P120" s="48">
        <f>(SUMIFS(INDEX(Load,,MATCH('Summarized Source Data'!$C120,Hour,0)),Month,'Summarized Source Data'!$A120,Sector,'Summarized Source Data'!P$2,Subsector,"Total",TimeOfWeek,$E120)-SUM(L120:N120)*INDEX('Calibration Multipliers'!L$4:L$7,MATCH($B120,'Calibration Multipliers'!$A$4:$A$7,0),1))</f>
        <v>301774286.03498811</v>
      </c>
      <c r="Q120" s="28">
        <f t="shared" si="8"/>
        <v>301774286.03498811</v>
      </c>
      <c r="R120" s="31">
        <f>SUMIFS(INDEX(Load,,MATCH('Summarized Source Data'!$C120,Hour,0)),Month,'Summarized Source Data'!$A120,Sector,'Summarized Source Data'!R$2,TimeOfWeek,$E120)*INDEX('Calibration Multipliers'!N$4:N$7,MATCH($B120,'Calibration Multipliers'!$A$4:$A$7,0),1)</f>
        <v>11230799.614042833</v>
      </c>
      <c r="S120" s="31">
        <f>SUMIFS(INDEX(Load,,MATCH('Summarized Source Data'!$C120,Hour,0)),Month,'Summarized Source Data'!$A120,Sector,'Summarized Source Data'!S$2,TimeOfWeek,$E120)*INDEX('Calibration Multipliers'!O$4:O$7,MATCH($B120,'Calibration Multipliers'!$A$4:$A$7,0),1)</f>
        <v>11230799.614042833</v>
      </c>
      <c r="T120" s="31">
        <f>SUMIFS(INDEX(Load,,MATCH('Summarized Source Data'!$C120,Hour,0)),Month,'Summarized Source Data'!$A120,Sector,'Summarized Source Data'!T$2,TimeOfWeek,$E120)*INDEX('Calibration Multipliers'!P$4:P$7,MATCH($B120,'Calibration Multipliers'!$A$4:$A$7,0),1)</f>
        <v>11230799.614042833</v>
      </c>
      <c r="U120" s="31">
        <f>SUMIFS(INDEX(Load,,MATCH('Summarized Source Data'!$C120,Hour,0)),Month,'Summarized Source Data'!$A120,Sector,'Summarized Source Data'!U$2,TimeOfWeek,$E120)*INDEX('Calibration Multipliers'!Q$4:Q$7,MATCH($B120,'Calibration Multipliers'!$A$4:$A$7,0),1)</f>
        <v>11230799.614042833</v>
      </c>
      <c r="V120" s="31">
        <f>SUMIFS(INDEX(Load,,MATCH('Summarized Source Data'!$C120,Hour,0)),Month,'Summarized Source Data'!$A120,Sector,'Summarized Source Data'!V$2,TimeOfWeek,$E120)*INDEX('Calibration Multipliers'!R$4:R$7,MATCH($B120,'Calibration Multipliers'!$A$4:$A$7,0),1)</f>
        <v>11230799.614042833</v>
      </c>
      <c r="W120" s="31">
        <f>SUMIFS(INDEX(Load,,MATCH('Summarized Source Data'!$C120,Hour,0)),Month,'Summarized Source Data'!$A120,Sector,'Summarized Source Data'!W$2,TimeOfWeek,$E120)*INDEX('Calibration Multipliers'!S$4:S$7,MATCH($B120,'Calibration Multipliers'!$A$4:$A$7,0),1)</f>
        <v>11230799.614042833</v>
      </c>
      <c r="X120" s="26">
        <f>SUMIFS(INDEX(Load,,MATCH('Summarized Source Data'!$C120,Hour,0)),Month,'Summarized Source Data'!$A120,Sector,'Summarized Source Data'!X$2,Subsector,'Summarized Source Data'!X$3,TimeOfWeek,$E120)*INDEX('Calibration Multipliers'!T$4:T$7,MATCH($B120,'Calibration Multipliers'!$A$4:$A$7,0),1)</f>
        <v>662817727.2216351</v>
      </c>
      <c r="Y120" s="28">
        <f t="shared" si="9"/>
        <v>662817727.2216351</v>
      </c>
      <c r="Z120" s="28">
        <f t="shared" si="9"/>
        <v>662817727.2216351</v>
      </c>
    </row>
    <row r="121" spans="1:26" outlineLevel="2">
      <c r="A121">
        <f t="shared" si="5"/>
        <v>5</v>
      </c>
      <c r="B121" t="str">
        <f>INDEX('Category Mapping'!$G$34:$G$45,MATCH(A121,'Category Mapping'!$A$34:$A$45,0),1)</f>
        <v>Spring</v>
      </c>
      <c r="C121" t="s">
        <v>48</v>
      </c>
      <c r="D121" s="6" t="s">
        <v>122</v>
      </c>
      <c r="E121" t="s">
        <v>15</v>
      </c>
      <c r="F121" s="26">
        <f>SUMIFS(INDEX(Load,,MATCH('Summarized Source Data'!$C121,Hour,0)),Month,'Summarized Source Data'!$A121,Sector,'Summarized Source Data'!F$2,Subsector,'Summarized Source Data'!F$3,TimeOfWeek,$E121)*INDEX('Calibration Multipliers'!B$4:B$7,MATCH($B121,'Calibration Multipliers'!$A$4:$A$7,0),1)</f>
        <v>2268253.5127992993</v>
      </c>
      <c r="G121" s="26">
        <f>SUMIFS(INDEX(Load,,MATCH('Summarized Source Data'!$C121,Hour,0)),Month,'Summarized Source Data'!$A121,Sector,'Summarized Source Data'!G$2,Subsector,'Summarized Source Data'!G$3,TimeOfWeek,$E121)*INDEX('Calibration Multipliers'!C$4:C$7,MATCH($B121,'Calibration Multipliers'!$A$4:$A$7,0),1)</f>
        <v>4064.14561033175</v>
      </c>
      <c r="H121" s="26">
        <f>SUMIFS(INDEX(Load,,MATCH('Summarized Source Data'!$C121,Hour,0)),Month,'Summarized Source Data'!$A121,Sector,'Summarized Source Data'!H$2,Subsector,'Summarized Source Data'!H$3,TimeOfWeek,$E121)*INDEX('Calibration Multipliers'!D$4:D$7,MATCH($B121,'Calibration Multipliers'!$A$4:$A$7,0),1)</f>
        <v>0</v>
      </c>
      <c r="I121" s="26">
        <f>SUMIFS(INDEX(Load,,MATCH('Summarized Source Data'!$C121,Hour,0)),Month,'Summarized Source Data'!$A121,Sector,'Summarized Source Data'!I$2,Subsector,'Summarized Source Data'!I$3,TimeOfWeek,$E121)*INDEX('Calibration Multipliers'!E$4:E$7,MATCH($B121,'Calibration Multipliers'!$A$4:$A$7,0),1)</f>
        <v>45224023.445833191</v>
      </c>
      <c r="J121" s="47">
        <f t="shared" si="6"/>
        <v>144028902.31380904</v>
      </c>
      <c r="K121" s="48">
        <f>(SUMIFS(INDEX(Load,,MATCH('Summarized Source Data'!$C121,Hour,0)),Month,'Summarized Source Data'!$A121,Sector,'Summarized Source Data'!K$2,Subsector,"Total",TimeOfWeek,$E121)-SUM(F121:I121))*INDEX('Calibration Multipliers'!G$4:G$7,MATCH($B121,'Calibration Multipliers'!$A$4:$A$7,0),1)</f>
        <v>144028902.31380904</v>
      </c>
      <c r="L121" s="26">
        <f>SUMIFS(INDEX(Load,,MATCH('Summarized Source Data'!$C121,Hour,0)),Month,'Summarized Source Data'!$A121,Sector,'Summarized Source Data'!L$2,Subsector,'Summarized Source Data'!L$3,TimeOfWeek,$E121)*INDEX('Calibration Multipliers'!H$4:H$7,MATCH($B121,'Calibration Multipliers'!$A$4:$A$7,0),1)</f>
        <v>5561892.0661102608</v>
      </c>
      <c r="M121" s="26">
        <f>SUMIFS(INDEX(Load,,MATCH('Summarized Source Data'!$C121,Hour,0)),Month,'Summarized Source Data'!$A121,Sector,'Summarized Source Data'!M$2,Subsector,'Summarized Source Data'!M$3,TimeOfWeek,$E121)*INDEX('Calibration Multipliers'!I$4:I$7,MATCH($B121,'Calibration Multipliers'!$A$4:$A$7,0),1)</f>
        <v>10127774.65194934</v>
      </c>
      <c r="N121" s="26">
        <f>SUMIFS(INDEX(Load,,MATCH('Summarized Source Data'!$C121,Hour,0)),Month,'Summarized Source Data'!$A121,Sector,'Summarized Source Data'!N$2,Subsector,'Summarized Source Data'!N$3,TimeOfWeek,$E121)*INDEX('Calibration Multipliers'!J$4:J$7,MATCH($B121,'Calibration Multipliers'!$A$4:$A$7,0),1)</f>
        <v>0</v>
      </c>
      <c r="O121" s="28">
        <f t="shared" si="7"/>
        <v>245025324.32222044</v>
      </c>
      <c r="P121" s="48">
        <f>(SUMIFS(INDEX(Load,,MATCH('Summarized Source Data'!$C121,Hour,0)),Month,'Summarized Source Data'!$A121,Sector,'Summarized Source Data'!P$2,Subsector,"Total",TimeOfWeek,$E121)-SUM(L121:N121)*INDEX('Calibration Multipliers'!L$4:L$7,MATCH($B121,'Calibration Multipliers'!$A$4:$A$7,0),1))</f>
        <v>245025324.32222044</v>
      </c>
      <c r="Q121" s="28">
        <f t="shared" si="8"/>
        <v>245025324.32222044</v>
      </c>
      <c r="R121" s="31">
        <f>SUMIFS(INDEX(Load,,MATCH('Summarized Source Data'!$C121,Hour,0)),Month,'Summarized Source Data'!$A121,Sector,'Summarized Source Data'!R$2,TimeOfWeek,$E121)*INDEX('Calibration Multipliers'!N$4:N$7,MATCH($B121,'Calibration Multipliers'!$A$4:$A$7,0),1)</f>
        <v>10528874.638165155</v>
      </c>
      <c r="S121" s="31">
        <f>SUMIFS(INDEX(Load,,MATCH('Summarized Source Data'!$C121,Hour,0)),Month,'Summarized Source Data'!$A121,Sector,'Summarized Source Data'!S$2,TimeOfWeek,$E121)*INDEX('Calibration Multipliers'!O$4:O$7,MATCH($B121,'Calibration Multipliers'!$A$4:$A$7,0),1)</f>
        <v>10528874.638165155</v>
      </c>
      <c r="T121" s="31">
        <f>SUMIFS(INDEX(Load,,MATCH('Summarized Source Data'!$C121,Hour,0)),Month,'Summarized Source Data'!$A121,Sector,'Summarized Source Data'!T$2,TimeOfWeek,$E121)*INDEX('Calibration Multipliers'!P$4:P$7,MATCH($B121,'Calibration Multipliers'!$A$4:$A$7,0),1)</f>
        <v>10528874.638165155</v>
      </c>
      <c r="U121" s="31">
        <f>SUMIFS(INDEX(Load,,MATCH('Summarized Source Data'!$C121,Hour,0)),Month,'Summarized Source Data'!$A121,Sector,'Summarized Source Data'!U$2,TimeOfWeek,$E121)*INDEX('Calibration Multipliers'!Q$4:Q$7,MATCH($B121,'Calibration Multipliers'!$A$4:$A$7,0),1)</f>
        <v>10528874.638165155</v>
      </c>
      <c r="V121" s="31">
        <f>SUMIFS(INDEX(Load,,MATCH('Summarized Source Data'!$C121,Hour,0)),Month,'Summarized Source Data'!$A121,Sector,'Summarized Source Data'!V$2,TimeOfWeek,$E121)*INDEX('Calibration Multipliers'!R$4:R$7,MATCH($B121,'Calibration Multipliers'!$A$4:$A$7,0),1)</f>
        <v>10528874.638165155</v>
      </c>
      <c r="W121" s="31">
        <f>SUMIFS(INDEX(Load,,MATCH('Summarized Source Data'!$C121,Hour,0)),Month,'Summarized Source Data'!$A121,Sector,'Summarized Source Data'!W$2,TimeOfWeek,$E121)*INDEX('Calibration Multipliers'!S$4:S$7,MATCH($B121,'Calibration Multipliers'!$A$4:$A$7,0),1)</f>
        <v>10528874.638165155</v>
      </c>
      <c r="X121" s="26">
        <f>SUMIFS(INDEX(Load,,MATCH('Summarized Source Data'!$C121,Hour,0)),Month,'Summarized Source Data'!$A121,Sector,'Summarized Source Data'!X$2,Subsector,'Summarized Source Data'!X$3,TimeOfWeek,$E121)*INDEX('Calibration Multipliers'!T$4:T$7,MATCH($B121,'Calibration Multipliers'!$A$4:$A$7,0),1)</f>
        <v>657803977.39393735</v>
      </c>
      <c r="Y121" s="28">
        <f t="shared" si="9"/>
        <v>657803977.39393735</v>
      </c>
      <c r="Z121" s="28">
        <f t="shared" si="9"/>
        <v>657803977.39393735</v>
      </c>
    </row>
    <row r="122" spans="1:26" outlineLevel="2">
      <c r="A122">
        <f t="shared" si="5"/>
        <v>5</v>
      </c>
      <c r="B122" t="str">
        <f>INDEX('Category Mapping'!$G$34:$G$45,MATCH(A122,'Category Mapping'!$A$34:$A$45,0),1)</f>
        <v>Spring</v>
      </c>
      <c r="C122" t="s">
        <v>49</v>
      </c>
      <c r="D122" s="6" t="s">
        <v>123</v>
      </c>
      <c r="E122" t="s">
        <v>15</v>
      </c>
      <c r="F122" s="26">
        <f>SUMIFS(INDEX(Load,,MATCH('Summarized Source Data'!$C122,Hour,0)),Month,'Summarized Source Data'!$A122,Sector,'Summarized Source Data'!F$2,Subsector,'Summarized Source Data'!F$3,TimeOfWeek,$E122)*INDEX('Calibration Multipliers'!B$4:B$7,MATCH($B122,'Calibration Multipliers'!$A$4:$A$7,0),1)</f>
        <v>1693663.7440456261</v>
      </c>
      <c r="G122" s="26">
        <f>SUMIFS(INDEX(Load,,MATCH('Summarized Source Data'!$C122,Hour,0)),Month,'Summarized Source Data'!$A122,Sector,'Summarized Source Data'!G$2,Subsector,'Summarized Source Data'!G$3,TimeOfWeek,$E122)*INDEX('Calibration Multipliers'!C$4:C$7,MATCH($B122,'Calibration Multipliers'!$A$4:$A$7,0),1)</f>
        <v>4236.6186044045508</v>
      </c>
      <c r="H122" s="26">
        <f>SUMIFS(INDEX(Load,,MATCH('Summarized Source Data'!$C122,Hour,0)),Month,'Summarized Source Data'!$A122,Sector,'Summarized Source Data'!H$2,Subsector,'Summarized Source Data'!H$3,TimeOfWeek,$E122)*INDEX('Calibration Multipliers'!D$4:D$7,MATCH($B122,'Calibration Multipliers'!$A$4:$A$7,0),1)</f>
        <v>0</v>
      </c>
      <c r="I122" s="26">
        <f>SUMIFS(INDEX(Load,,MATCH('Summarized Source Data'!$C122,Hour,0)),Month,'Summarized Source Data'!$A122,Sector,'Summarized Source Data'!I$2,Subsector,'Summarized Source Data'!I$3,TimeOfWeek,$E122)*INDEX('Calibration Multipliers'!E$4:E$7,MATCH($B122,'Calibration Multipliers'!$A$4:$A$7,0),1)</f>
        <v>26873699.076459635</v>
      </c>
      <c r="J122" s="47">
        <f t="shared" si="6"/>
        <v>112816145.70196529</v>
      </c>
      <c r="K122" s="48">
        <f>(SUMIFS(INDEX(Load,,MATCH('Summarized Source Data'!$C122,Hour,0)),Month,'Summarized Source Data'!$A122,Sector,'Summarized Source Data'!K$2,Subsector,"Total",TimeOfWeek,$E122)-SUM(F122:I122))*INDEX('Calibration Multipliers'!G$4:G$7,MATCH($B122,'Calibration Multipliers'!$A$4:$A$7,0),1)</f>
        <v>112816145.70196529</v>
      </c>
      <c r="L122" s="26">
        <f>SUMIFS(INDEX(Load,,MATCH('Summarized Source Data'!$C122,Hour,0)),Month,'Summarized Source Data'!$A122,Sector,'Summarized Source Data'!L$2,Subsector,'Summarized Source Data'!L$3,TimeOfWeek,$E122)*INDEX('Calibration Multipliers'!H$4:H$7,MATCH($B122,'Calibration Multipliers'!$A$4:$A$7,0),1)</f>
        <v>4285598.9292212948</v>
      </c>
      <c r="M122" s="26">
        <f>SUMIFS(INDEX(Load,,MATCH('Summarized Source Data'!$C122,Hour,0)),Month,'Summarized Source Data'!$A122,Sector,'Summarized Source Data'!M$2,Subsector,'Summarized Source Data'!M$3,TimeOfWeek,$E122)*INDEX('Calibration Multipliers'!I$4:I$7,MATCH($B122,'Calibration Multipliers'!$A$4:$A$7,0),1)</f>
        <v>9364143.4514422566</v>
      </c>
      <c r="N122" s="26">
        <f>SUMIFS(INDEX(Load,,MATCH('Summarized Source Data'!$C122,Hour,0)),Month,'Summarized Source Data'!$A122,Sector,'Summarized Source Data'!N$2,Subsector,'Summarized Source Data'!N$3,TimeOfWeek,$E122)*INDEX('Calibration Multipliers'!J$4:J$7,MATCH($B122,'Calibration Multipliers'!$A$4:$A$7,0),1)</f>
        <v>0</v>
      </c>
      <c r="O122" s="28">
        <f t="shared" si="7"/>
        <v>205952500.07249543</v>
      </c>
      <c r="P122" s="48">
        <f>(SUMIFS(INDEX(Load,,MATCH('Summarized Source Data'!$C122,Hour,0)),Month,'Summarized Source Data'!$A122,Sector,'Summarized Source Data'!P$2,Subsector,"Total",TimeOfWeek,$E122)-SUM(L122:N122)*INDEX('Calibration Multipliers'!L$4:L$7,MATCH($B122,'Calibration Multipliers'!$A$4:$A$7,0),1))</f>
        <v>205952500.07249543</v>
      </c>
      <c r="Q122" s="28">
        <f t="shared" si="8"/>
        <v>205952500.07249543</v>
      </c>
      <c r="R122" s="31">
        <f>SUMIFS(INDEX(Load,,MATCH('Summarized Source Data'!$C122,Hour,0)),Month,'Summarized Source Data'!$A122,Sector,'Summarized Source Data'!R$2,TimeOfWeek,$E122)*INDEX('Calibration Multipliers'!N$4:N$7,MATCH($B122,'Calibration Multipliers'!$A$4:$A$7,0),1)</f>
        <v>9917768.7266663946</v>
      </c>
      <c r="S122" s="31">
        <f>SUMIFS(INDEX(Load,,MATCH('Summarized Source Data'!$C122,Hour,0)),Month,'Summarized Source Data'!$A122,Sector,'Summarized Source Data'!S$2,TimeOfWeek,$E122)*INDEX('Calibration Multipliers'!O$4:O$7,MATCH($B122,'Calibration Multipliers'!$A$4:$A$7,0),1)</f>
        <v>9917768.7266663946</v>
      </c>
      <c r="T122" s="31">
        <f>SUMIFS(INDEX(Load,,MATCH('Summarized Source Data'!$C122,Hour,0)),Month,'Summarized Source Data'!$A122,Sector,'Summarized Source Data'!T$2,TimeOfWeek,$E122)*INDEX('Calibration Multipliers'!P$4:P$7,MATCH($B122,'Calibration Multipliers'!$A$4:$A$7,0),1)</f>
        <v>9917768.7266663946</v>
      </c>
      <c r="U122" s="31">
        <f>SUMIFS(INDEX(Load,,MATCH('Summarized Source Data'!$C122,Hour,0)),Month,'Summarized Source Data'!$A122,Sector,'Summarized Source Data'!U$2,TimeOfWeek,$E122)*INDEX('Calibration Multipliers'!Q$4:Q$7,MATCH($B122,'Calibration Multipliers'!$A$4:$A$7,0),1)</f>
        <v>9917768.7266663946</v>
      </c>
      <c r="V122" s="31">
        <f>SUMIFS(INDEX(Load,,MATCH('Summarized Source Data'!$C122,Hour,0)),Month,'Summarized Source Data'!$A122,Sector,'Summarized Source Data'!V$2,TimeOfWeek,$E122)*INDEX('Calibration Multipliers'!R$4:R$7,MATCH($B122,'Calibration Multipliers'!$A$4:$A$7,0),1)</f>
        <v>9917768.7266663946</v>
      </c>
      <c r="W122" s="31">
        <f>SUMIFS(INDEX(Load,,MATCH('Summarized Source Data'!$C122,Hour,0)),Month,'Summarized Source Data'!$A122,Sector,'Summarized Source Data'!W$2,TimeOfWeek,$E122)*INDEX('Calibration Multipliers'!S$4:S$7,MATCH($B122,'Calibration Multipliers'!$A$4:$A$7,0),1)</f>
        <v>9917768.7266663946</v>
      </c>
      <c r="X122" s="26">
        <f>SUMIFS(INDEX(Load,,MATCH('Summarized Source Data'!$C122,Hour,0)),Month,'Summarized Source Data'!$A122,Sector,'Summarized Source Data'!X$2,Subsector,'Summarized Source Data'!X$3,TimeOfWeek,$E122)*INDEX('Calibration Multipliers'!T$4:T$7,MATCH($B122,'Calibration Multipliers'!$A$4:$A$7,0),1)</f>
        <v>651787477.60070014</v>
      </c>
      <c r="Y122" s="28">
        <f t="shared" si="9"/>
        <v>651787477.60070014</v>
      </c>
      <c r="Z122" s="28">
        <f t="shared" si="9"/>
        <v>651787477.60070014</v>
      </c>
    </row>
    <row r="123" spans="1:26" outlineLevel="2">
      <c r="A123">
        <f t="shared" si="5"/>
        <v>5</v>
      </c>
      <c r="B123" t="str">
        <f>INDEX('Category Mapping'!$G$34:$G$45,MATCH(A123,'Category Mapping'!$A$34:$A$45,0),1)</f>
        <v>Spring</v>
      </c>
      <c r="C123" t="s">
        <v>50</v>
      </c>
      <c r="D123" s="6" t="s">
        <v>124</v>
      </c>
      <c r="E123" t="s">
        <v>15</v>
      </c>
      <c r="F123" s="26">
        <f>SUMIFS(INDEX(Load,,MATCH('Summarized Source Data'!$C123,Hour,0)),Month,'Summarized Source Data'!$A123,Sector,'Summarized Source Data'!F$2,Subsector,'Summarized Source Data'!F$3,TimeOfWeek,$E123)*INDEX('Calibration Multipliers'!B$4:B$7,MATCH($B123,'Calibration Multipliers'!$A$4:$A$7,0),1)</f>
        <v>1514928.5764380309</v>
      </c>
      <c r="G123" s="26">
        <f>SUMIFS(INDEX(Load,,MATCH('Summarized Source Data'!$C123,Hour,0)),Month,'Summarized Source Data'!$A123,Sector,'Summarized Source Data'!G$2,Subsector,'Summarized Source Data'!G$3,TimeOfWeek,$E123)*INDEX('Calibration Multipliers'!C$4:C$7,MATCH($B123,'Calibration Multipliers'!$A$4:$A$7,0),1)</f>
        <v>4352.9376004071373</v>
      </c>
      <c r="H123" s="26">
        <f>SUMIFS(INDEX(Load,,MATCH('Summarized Source Data'!$C123,Hour,0)),Month,'Summarized Source Data'!$A123,Sector,'Summarized Source Data'!H$2,Subsector,'Summarized Source Data'!H$3,TimeOfWeek,$E123)*INDEX('Calibration Multipliers'!D$4:D$7,MATCH($B123,'Calibration Multipliers'!$A$4:$A$7,0),1)</f>
        <v>0</v>
      </c>
      <c r="I123" s="26">
        <f>SUMIFS(INDEX(Load,,MATCH('Summarized Source Data'!$C123,Hour,0)),Month,'Summarized Source Data'!$A123,Sector,'Summarized Source Data'!I$2,Subsector,'Summarized Source Data'!I$3,TimeOfWeek,$E123)*INDEX('Calibration Multipliers'!E$4:E$7,MATCH($B123,'Calibration Multipliers'!$A$4:$A$7,0),1)</f>
        <v>14138774.514107496</v>
      </c>
      <c r="J123" s="47">
        <f t="shared" si="6"/>
        <v>90633440.319045156</v>
      </c>
      <c r="K123" s="48">
        <f>(SUMIFS(INDEX(Load,,MATCH('Summarized Source Data'!$C123,Hour,0)),Month,'Summarized Source Data'!$A123,Sector,'Summarized Source Data'!K$2,Subsector,"Total",TimeOfWeek,$E123)-SUM(F123:I123))*INDEX('Calibration Multipliers'!G$4:G$7,MATCH($B123,'Calibration Multipliers'!$A$4:$A$7,0),1)</f>
        <v>90633440.319045156</v>
      </c>
      <c r="L123" s="26">
        <f>SUMIFS(INDEX(Load,,MATCH('Summarized Source Data'!$C123,Hour,0)),Month,'Summarized Source Data'!$A123,Sector,'Summarized Source Data'!L$2,Subsector,'Summarized Source Data'!L$3,TimeOfWeek,$E123)*INDEX('Calibration Multipliers'!H$4:H$7,MATCH($B123,'Calibration Multipliers'!$A$4:$A$7,0),1)</f>
        <v>4546268.7965131262</v>
      </c>
      <c r="M123" s="26">
        <f>SUMIFS(INDEX(Load,,MATCH('Summarized Source Data'!$C123,Hour,0)),Month,'Summarized Source Data'!$A123,Sector,'Summarized Source Data'!M$2,Subsector,'Summarized Source Data'!M$3,TimeOfWeek,$E123)*INDEX('Calibration Multipliers'!I$4:I$7,MATCH($B123,'Calibration Multipliers'!$A$4:$A$7,0),1)</f>
        <v>8275613.240100638</v>
      </c>
      <c r="N123" s="26">
        <f>SUMIFS(INDEX(Load,,MATCH('Summarized Source Data'!$C123,Hour,0)),Month,'Summarized Source Data'!$A123,Sector,'Summarized Source Data'!N$2,Subsector,'Summarized Source Data'!N$3,TimeOfWeek,$E123)*INDEX('Calibration Multipliers'!J$4:J$7,MATCH($B123,'Calibration Multipliers'!$A$4:$A$7,0),1)</f>
        <v>0</v>
      </c>
      <c r="O123" s="28">
        <f t="shared" si="7"/>
        <v>180708861.3125172</v>
      </c>
      <c r="P123" s="48">
        <f>(SUMIFS(INDEX(Load,,MATCH('Summarized Source Data'!$C123,Hour,0)),Month,'Summarized Source Data'!$A123,Sector,'Summarized Source Data'!P$2,Subsector,"Total",TimeOfWeek,$E123)-SUM(L123:N123)*INDEX('Calibration Multipliers'!L$4:L$7,MATCH($B123,'Calibration Multipliers'!$A$4:$A$7,0),1))</f>
        <v>180708861.3125172</v>
      </c>
      <c r="Q123" s="28">
        <f t="shared" si="8"/>
        <v>180708861.3125172</v>
      </c>
      <c r="R123" s="31">
        <f>SUMIFS(INDEX(Load,,MATCH('Summarized Source Data'!$C123,Hour,0)),Month,'Summarized Source Data'!$A123,Sector,'Summarized Source Data'!R$2,TimeOfWeek,$E123)*INDEX('Calibration Multipliers'!N$4:N$7,MATCH($B123,'Calibration Multipliers'!$A$4:$A$7,0),1)</f>
        <v>6677938.7392562497</v>
      </c>
      <c r="S123" s="31">
        <f>SUMIFS(INDEX(Load,,MATCH('Summarized Source Data'!$C123,Hour,0)),Month,'Summarized Source Data'!$A123,Sector,'Summarized Source Data'!S$2,TimeOfWeek,$E123)*INDEX('Calibration Multipliers'!O$4:O$7,MATCH($B123,'Calibration Multipliers'!$A$4:$A$7,0),1)</f>
        <v>6677938.7392562497</v>
      </c>
      <c r="T123" s="31">
        <f>SUMIFS(INDEX(Load,,MATCH('Summarized Source Data'!$C123,Hour,0)),Month,'Summarized Source Data'!$A123,Sector,'Summarized Source Data'!T$2,TimeOfWeek,$E123)*INDEX('Calibration Multipliers'!P$4:P$7,MATCH($B123,'Calibration Multipliers'!$A$4:$A$7,0),1)</f>
        <v>6677938.7392562497</v>
      </c>
      <c r="U123" s="31">
        <f>SUMIFS(INDEX(Load,,MATCH('Summarized Source Data'!$C123,Hour,0)),Month,'Summarized Source Data'!$A123,Sector,'Summarized Source Data'!U$2,TimeOfWeek,$E123)*INDEX('Calibration Multipliers'!Q$4:Q$7,MATCH($B123,'Calibration Multipliers'!$A$4:$A$7,0),1)</f>
        <v>6677938.7392562497</v>
      </c>
      <c r="V123" s="31">
        <f>SUMIFS(INDEX(Load,,MATCH('Summarized Source Data'!$C123,Hour,0)),Month,'Summarized Source Data'!$A123,Sector,'Summarized Source Data'!V$2,TimeOfWeek,$E123)*INDEX('Calibration Multipliers'!R$4:R$7,MATCH($B123,'Calibration Multipliers'!$A$4:$A$7,0),1)</f>
        <v>6677938.7392562497</v>
      </c>
      <c r="W123" s="31">
        <f>SUMIFS(INDEX(Load,,MATCH('Summarized Source Data'!$C123,Hour,0)),Month,'Summarized Source Data'!$A123,Sector,'Summarized Source Data'!W$2,TimeOfWeek,$E123)*INDEX('Calibration Multipliers'!S$4:S$7,MATCH($B123,'Calibration Multipliers'!$A$4:$A$7,0),1)</f>
        <v>6677938.7392562497</v>
      </c>
      <c r="X123" s="26">
        <f>SUMIFS(INDEX(Load,,MATCH('Summarized Source Data'!$C123,Hour,0)),Month,'Summarized Source Data'!$A123,Sector,'Summarized Source Data'!X$2,Subsector,'Summarized Source Data'!X$3,TimeOfWeek,$E123)*INDEX('Calibration Multipliers'!T$4:T$7,MATCH($B123,'Calibration Multipliers'!$A$4:$A$7,0),1)</f>
        <v>648779227.70408154</v>
      </c>
      <c r="Y123" s="28">
        <f t="shared" si="9"/>
        <v>648779227.70408154</v>
      </c>
      <c r="Z123" s="28">
        <f t="shared" si="9"/>
        <v>648779227.70408154</v>
      </c>
    </row>
    <row r="124" spans="1:26" outlineLevel="2">
      <c r="A124">
        <f t="shared" si="5"/>
        <v>6</v>
      </c>
      <c r="B124" t="str">
        <f>INDEX('Category Mapping'!$G$34:$G$45,MATCH(A124,'Category Mapping'!$A$34:$A$45,0),1)</f>
        <v>Summer</v>
      </c>
      <c r="C124" t="s">
        <v>27</v>
      </c>
      <c r="D124" s="6" t="s">
        <v>101</v>
      </c>
      <c r="E124" t="s">
        <v>15</v>
      </c>
      <c r="F124" s="26">
        <f>SUMIFS(INDEX(Load,,MATCH('Summarized Source Data'!$C124,Hour,0)),Month,'Summarized Source Data'!$A124,Sector,'Summarized Source Data'!F$2,Subsector,'Summarized Source Data'!F$3,TimeOfWeek,$E124)*INDEX('Calibration Multipliers'!B$4:B$7,MATCH($B124,'Calibration Multipliers'!$A$4:$A$7,0),1)</f>
        <v>242640.40548318403</v>
      </c>
      <c r="G124" s="26">
        <f>SUMIFS(INDEX(Load,,MATCH('Summarized Source Data'!$C124,Hour,0)),Month,'Summarized Source Data'!$A124,Sector,'Summarized Source Data'!G$2,Subsector,'Summarized Source Data'!G$3,TimeOfWeek,$E124)*INDEX('Calibration Multipliers'!C$4:C$7,MATCH($B124,'Calibration Multipliers'!$A$4:$A$7,0),1)</f>
        <v>3545282.93708133</v>
      </c>
      <c r="H124" s="26">
        <f>SUMIFS(INDEX(Load,,MATCH('Summarized Source Data'!$C124,Hour,0)),Month,'Summarized Source Data'!$A124,Sector,'Summarized Source Data'!H$2,Subsector,'Summarized Source Data'!H$3,TimeOfWeek,$E124)*INDEX('Calibration Multipliers'!D$4:D$7,MATCH($B124,'Calibration Multipliers'!$A$4:$A$7,0),1)</f>
        <v>0</v>
      </c>
      <c r="I124" s="26">
        <f>SUMIFS(INDEX(Load,,MATCH('Summarized Source Data'!$C124,Hour,0)),Month,'Summarized Source Data'!$A124,Sector,'Summarized Source Data'!I$2,Subsector,'Summarized Source Data'!I$3,TimeOfWeek,$E124)*INDEX('Calibration Multipliers'!E$4:E$7,MATCH($B124,'Calibration Multipliers'!$A$4:$A$7,0),1)</f>
        <v>9424196.6442861054</v>
      </c>
      <c r="J124" s="47">
        <f t="shared" si="6"/>
        <v>67593368.072077766</v>
      </c>
      <c r="K124" s="48">
        <f>(SUMIFS(INDEX(Load,,MATCH('Summarized Source Data'!$C124,Hour,0)),Month,'Summarized Source Data'!$A124,Sector,'Summarized Source Data'!K$2,Subsector,"Total",TimeOfWeek,$E124)-SUM(F124:I124))*INDEX('Calibration Multipliers'!G$4:G$7,MATCH($B124,'Calibration Multipliers'!$A$4:$A$7,0),1)</f>
        <v>67593368.072077766</v>
      </c>
      <c r="L124" s="26">
        <f>SUMIFS(INDEX(Load,,MATCH('Summarized Source Data'!$C124,Hour,0)),Month,'Summarized Source Data'!$A124,Sector,'Summarized Source Data'!L$2,Subsector,'Summarized Source Data'!L$3,TimeOfWeek,$E124)*INDEX('Calibration Multipliers'!H$4:H$7,MATCH($B124,'Calibration Multipliers'!$A$4:$A$7,0),1)</f>
        <v>1031508.1815579674</v>
      </c>
      <c r="M124" s="26">
        <f>SUMIFS(INDEX(Load,,MATCH('Summarized Source Data'!$C124,Hour,0)),Month,'Summarized Source Data'!$A124,Sector,'Summarized Source Data'!M$2,Subsector,'Summarized Source Data'!M$3,TimeOfWeek,$E124)*INDEX('Calibration Multipliers'!I$4:I$7,MATCH($B124,'Calibration Multipliers'!$A$4:$A$7,0),1)</f>
        <v>63076801.302350566</v>
      </c>
      <c r="N124" s="26">
        <f>SUMIFS(INDEX(Load,,MATCH('Summarized Source Data'!$C124,Hour,0)),Month,'Summarized Source Data'!$A124,Sector,'Summarized Source Data'!N$2,Subsector,'Summarized Source Data'!N$3,TimeOfWeek,$E124)*INDEX('Calibration Multipliers'!J$4:J$7,MATCH($B124,'Calibration Multipliers'!$A$4:$A$7,0),1)</f>
        <v>0</v>
      </c>
      <c r="O124" s="28">
        <f t="shared" si="7"/>
        <v>141171221.38172939</v>
      </c>
      <c r="P124" s="48">
        <f>(SUMIFS(INDEX(Load,,MATCH('Summarized Source Data'!$C124,Hour,0)),Month,'Summarized Source Data'!$A124,Sector,'Summarized Source Data'!P$2,Subsector,"Total",TimeOfWeek,$E124)-SUM(L124:N124)*INDEX('Calibration Multipliers'!L$4:L$7,MATCH($B124,'Calibration Multipliers'!$A$4:$A$7,0),1))</f>
        <v>141171221.38172939</v>
      </c>
      <c r="Q124" s="28">
        <f t="shared" si="8"/>
        <v>141171221.38172939</v>
      </c>
      <c r="R124" s="31">
        <f>SUMIFS(INDEX(Load,,MATCH('Summarized Source Data'!$C124,Hour,0)),Month,'Summarized Source Data'!$A124,Sector,'Summarized Source Data'!R$2,TimeOfWeek,$E124)*INDEX('Calibration Multipliers'!N$4:N$7,MATCH($B124,'Calibration Multipliers'!$A$4:$A$7,0),1)</f>
        <v>4060559.7529510511</v>
      </c>
      <c r="S124" s="31">
        <f>SUMIFS(INDEX(Load,,MATCH('Summarized Source Data'!$C124,Hour,0)),Month,'Summarized Source Data'!$A124,Sector,'Summarized Source Data'!S$2,TimeOfWeek,$E124)*INDEX('Calibration Multipliers'!O$4:O$7,MATCH($B124,'Calibration Multipliers'!$A$4:$A$7,0),1)</f>
        <v>4060559.7529510511</v>
      </c>
      <c r="T124" s="31">
        <f>SUMIFS(INDEX(Load,,MATCH('Summarized Source Data'!$C124,Hour,0)),Month,'Summarized Source Data'!$A124,Sector,'Summarized Source Data'!T$2,TimeOfWeek,$E124)*INDEX('Calibration Multipliers'!P$4:P$7,MATCH($B124,'Calibration Multipliers'!$A$4:$A$7,0),1)</f>
        <v>4060559.7529510511</v>
      </c>
      <c r="U124" s="31">
        <f>SUMIFS(INDEX(Load,,MATCH('Summarized Source Data'!$C124,Hour,0)),Month,'Summarized Source Data'!$A124,Sector,'Summarized Source Data'!U$2,TimeOfWeek,$E124)*INDEX('Calibration Multipliers'!Q$4:Q$7,MATCH($B124,'Calibration Multipliers'!$A$4:$A$7,0),1)</f>
        <v>4060559.7529510511</v>
      </c>
      <c r="V124" s="31">
        <f>SUMIFS(INDEX(Load,,MATCH('Summarized Source Data'!$C124,Hour,0)),Month,'Summarized Source Data'!$A124,Sector,'Summarized Source Data'!V$2,TimeOfWeek,$E124)*INDEX('Calibration Multipliers'!R$4:R$7,MATCH($B124,'Calibration Multipliers'!$A$4:$A$7,0),1)</f>
        <v>4060559.7529510511</v>
      </c>
      <c r="W124" s="31">
        <f>SUMIFS(INDEX(Load,,MATCH('Summarized Source Data'!$C124,Hour,0)),Month,'Summarized Source Data'!$A124,Sector,'Summarized Source Data'!W$2,TimeOfWeek,$E124)*INDEX('Calibration Multipliers'!S$4:S$7,MATCH($B124,'Calibration Multipliers'!$A$4:$A$7,0),1)</f>
        <v>4060559.7529510511</v>
      </c>
      <c r="X124" s="26">
        <f>SUMIFS(INDEX(Load,,MATCH('Summarized Source Data'!$C124,Hour,0)),Month,'Summarized Source Data'!$A124,Sector,'Summarized Source Data'!X$2,Subsector,'Summarized Source Data'!X$3,TimeOfWeek,$E124)*INDEX('Calibration Multipliers'!T$4:T$7,MATCH($B124,'Calibration Multipliers'!$A$4:$A$7,0),1)</f>
        <v>614905503.82025182</v>
      </c>
      <c r="Y124" s="28">
        <f t="shared" si="9"/>
        <v>614905503.82025182</v>
      </c>
      <c r="Z124" s="28">
        <f t="shared" si="9"/>
        <v>614905503.82025182</v>
      </c>
    </row>
    <row r="125" spans="1:26" outlineLevel="2">
      <c r="A125">
        <f t="shared" si="5"/>
        <v>6</v>
      </c>
      <c r="B125" t="str">
        <f>INDEX('Category Mapping'!$G$34:$G$45,MATCH(A125,'Category Mapping'!$A$34:$A$45,0),1)</f>
        <v>Summer</v>
      </c>
      <c r="C125" t="s">
        <v>28</v>
      </c>
      <c r="D125" s="6" t="s">
        <v>102</v>
      </c>
      <c r="E125" t="s">
        <v>15</v>
      </c>
      <c r="F125" s="26">
        <f>SUMIFS(INDEX(Load,,MATCH('Summarized Source Data'!$C125,Hour,0)),Month,'Summarized Source Data'!$A125,Sector,'Summarized Source Data'!F$2,Subsector,'Summarized Source Data'!F$3,TimeOfWeek,$E125)*INDEX('Calibration Multipliers'!B$4:B$7,MATCH($B125,'Calibration Multipliers'!$A$4:$A$7,0),1)</f>
        <v>242640.40548318403</v>
      </c>
      <c r="G125" s="26">
        <f>SUMIFS(INDEX(Load,,MATCH('Summarized Source Data'!$C125,Hour,0)),Month,'Summarized Source Data'!$A125,Sector,'Summarized Source Data'!G$2,Subsector,'Summarized Source Data'!G$3,TimeOfWeek,$E125)*INDEX('Calibration Multipliers'!C$4:C$7,MATCH($B125,'Calibration Multipliers'!$A$4:$A$7,0),1)</f>
        <v>2335508.1447420893</v>
      </c>
      <c r="H125" s="26">
        <f>SUMIFS(INDEX(Load,,MATCH('Summarized Source Data'!$C125,Hour,0)),Month,'Summarized Source Data'!$A125,Sector,'Summarized Source Data'!H$2,Subsector,'Summarized Source Data'!H$3,TimeOfWeek,$E125)*INDEX('Calibration Multipliers'!D$4:D$7,MATCH($B125,'Calibration Multipliers'!$A$4:$A$7,0),1)</f>
        <v>0</v>
      </c>
      <c r="I125" s="26">
        <f>SUMIFS(INDEX(Load,,MATCH('Summarized Source Data'!$C125,Hour,0)),Month,'Summarized Source Data'!$A125,Sector,'Summarized Source Data'!I$2,Subsector,'Summarized Source Data'!I$3,TimeOfWeek,$E125)*INDEX('Calibration Multipliers'!E$4:E$7,MATCH($B125,'Calibration Multipliers'!$A$4:$A$7,0),1)</f>
        <v>8688309.6489501894</v>
      </c>
      <c r="J125" s="47">
        <f t="shared" si="6"/>
        <v>48917767.895522937</v>
      </c>
      <c r="K125" s="48">
        <f>(SUMIFS(INDEX(Load,,MATCH('Summarized Source Data'!$C125,Hour,0)),Month,'Summarized Source Data'!$A125,Sector,'Summarized Source Data'!K$2,Subsector,"Total",TimeOfWeek,$E125)-SUM(F125:I125))*INDEX('Calibration Multipliers'!G$4:G$7,MATCH($B125,'Calibration Multipliers'!$A$4:$A$7,0),1)</f>
        <v>48917767.895522937</v>
      </c>
      <c r="L125" s="26">
        <f>SUMIFS(INDEX(Load,,MATCH('Summarized Source Data'!$C125,Hour,0)),Month,'Summarized Source Data'!$A125,Sector,'Summarized Source Data'!L$2,Subsector,'Summarized Source Data'!L$3,TimeOfWeek,$E125)*INDEX('Calibration Multipliers'!H$4:H$7,MATCH($B125,'Calibration Multipliers'!$A$4:$A$7,0),1)</f>
        <v>1030671.2009253016</v>
      </c>
      <c r="M125" s="26">
        <f>SUMIFS(INDEX(Load,,MATCH('Summarized Source Data'!$C125,Hour,0)),Month,'Summarized Source Data'!$A125,Sector,'Summarized Source Data'!M$2,Subsector,'Summarized Source Data'!M$3,TimeOfWeek,$E125)*INDEX('Calibration Multipliers'!I$4:I$7,MATCH($B125,'Calibration Multipliers'!$A$4:$A$7,0),1)</f>
        <v>58597975.174373016</v>
      </c>
      <c r="N125" s="26">
        <f>SUMIFS(INDEX(Load,,MATCH('Summarized Source Data'!$C125,Hour,0)),Month,'Summarized Source Data'!$A125,Sector,'Summarized Source Data'!N$2,Subsector,'Summarized Source Data'!N$3,TimeOfWeek,$E125)*INDEX('Calibration Multipliers'!J$4:J$7,MATCH($B125,'Calibration Multipliers'!$A$4:$A$7,0),1)</f>
        <v>0</v>
      </c>
      <c r="O125" s="28">
        <f t="shared" si="7"/>
        <v>138186174.2770437</v>
      </c>
      <c r="P125" s="48">
        <f>(SUMIFS(INDEX(Load,,MATCH('Summarized Source Data'!$C125,Hour,0)),Month,'Summarized Source Data'!$A125,Sector,'Summarized Source Data'!P$2,Subsector,"Total",TimeOfWeek,$E125)-SUM(L125:N125)*INDEX('Calibration Multipliers'!L$4:L$7,MATCH($B125,'Calibration Multipliers'!$A$4:$A$7,0),1))</f>
        <v>138186174.2770437</v>
      </c>
      <c r="Q125" s="28">
        <f t="shared" si="8"/>
        <v>138186174.2770437</v>
      </c>
      <c r="R125" s="31">
        <f>SUMIFS(INDEX(Load,,MATCH('Summarized Source Data'!$C125,Hour,0)),Month,'Summarized Source Data'!$A125,Sector,'Summarized Source Data'!R$2,TimeOfWeek,$E125)*INDEX('Calibration Multipliers'!N$4:N$7,MATCH($B125,'Calibration Multipliers'!$A$4:$A$7,0),1)</f>
        <v>3997277.6721178349</v>
      </c>
      <c r="S125" s="31">
        <f>SUMIFS(INDEX(Load,,MATCH('Summarized Source Data'!$C125,Hour,0)),Month,'Summarized Source Data'!$A125,Sector,'Summarized Source Data'!S$2,TimeOfWeek,$E125)*INDEX('Calibration Multipliers'!O$4:O$7,MATCH($B125,'Calibration Multipliers'!$A$4:$A$7,0),1)</f>
        <v>3997277.6721178349</v>
      </c>
      <c r="T125" s="31">
        <f>SUMIFS(INDEX(Load,,MATCH('Summarized Source Data'!$C125,Hour,0)),Month,'Summarized Source Data'!$A125,Sector,'Summarized Source Data'!T$2,TimeOfWeek,$E125)*INDEX('Calibration Multipliers'!P$4:P$7,MATCH($B125,'Calibration Multipliers'!$A$4:$A$7,0),1)</f>
        <v>3997277.6721178349</v>
      </c>
      <c r="U125" s="31">
        <f>SUMIFS(INDEX(Load,,MATCH('Summarized Source Data'!$C125,Hour,0)),Month,'Summarized Source Data'!$A125,Sector,'Summarized Source Data'!U$2,TimeOfWeek,$E125)*INDEX('Calibration Multipliers'!Q$4:Q$7,MATCH($B125,'Calibration Multipliers'!$A$4:$A$7,0),1)</f>
        <v>3997277.6721178349</v>
      </c>
      <c r="V125" s="31">
        <f>SUMIFS(INDEX(Load,,MATCH('Summarized Source Data'!$C125,Hour,0)),Month,'Summarized Source Data'!$A125,Sector,'Summarized Source Data'!V$2,TimeOfWeek,$E125)*INDEX('Calibration Multipliers'!R$4:R$7,MATCH($B125,'Calibration Multipliers'!$A$4:$A$7,0),1)</f>
        <v>3997277.6721178349</v>
      </c>
      <c r="W125" s="31">
        <f>SUMIFS(INDEX(Load,,MATCH('Summarized Source Data'!$C125,Hour,0)),Month,'Summarized Source Data'!$A125,Sector,'Summarized Source Data'!W$2,TimeOfWeek,$E125)*INDEX('Calibration Multipliers'!S$4:S$7,MATCH($B125,'Calibration Multipliers'!$A$4:$A$7,0),1)</f>
        <v>3997277.6721178349</v>
      </c>
      <c r="X125" s="26">
        <f>SUMIFS(INDEX(Load,,MATCH('Summarized Source Data'!$C125,Hour,0)),Month,'Summarized Source Data'!$A125,Sector,'Summarized Source Data'!X$2,Subsector,'Summarized Source Data'!X$3,TimeOfWeek,$E125)*INDEX('Calibration Multipliers'!T$4:T$7,MATCH($B125,'Calibration Multipliers'!$A$4:$A$7,0),1)</f>
        <v>613972415.04358983</v>
      </c>
      <c r="Y125" s="28">
        <f t="shared" si="9"/>
        <v>613972415.04358983</v>
      </c>
      <c r="Z125" s="28">
        <f t="shared" si="9"/>
        <v>613972415.04358983</v>
      </c>
    </row>
    <row r="126" spans="1:26" outlineLevel="2">
      <c r="A126">
        <f t="shared" si="5"/>
        <v>6</v>
      </c>
      <c r="B126" t="str">
        <f>INDEX('Category Mapping'!$G$34:$G$45,MATCH(A126,'Category Mapping'!$A$34:$A$45,0),1)</f>
        <v>Summer</v>
      </c>
      <c r="C126" t="s">
        <v>29</v>
      </c>
      <c r="D126" s="6" t="s">
        <v>103</v>
      </c>
      <c r="E126" t="s">
        <v>15</v>
      </c>
      <c r="F126" s="26">
        <f>SUMIFS(INDEX(Load,,MATCH('Summarized Source Data'!$C126,Hour,0)),Month,'Summarized Source Data'!$A126,Sector,'Summarized Source Data'!F$2,Subsector,'Summarized Source Data'!F$3,TimeOfWeek,$E126)*INDEX('Calibration Multipliers'!B$4:B$7,MATCH($B126,'Calibration Multipliers'!$A$4:$A$7,0),1)</f>
        <v>242640.40548318403</v>
      </c>
      <c r="G126" s="26">
        <f>SUMIFS(INDEX(Load,,MATCH('Summarized Source Data'!$C126,Hour,0)),Month,'Summarized Source Data'!$A126,Sector,'Summarized Source Data'!G$2,Subsector,'Summarized Source Data'!G$3,TimeOfWeek,$E126)*INDEX('Calibration Multipliers'!C$4:C$7,MATCH($B126,'Calibration Multipliers'!$A$4:$A$7,0),1)</f>
        <v>2066765.5138205627</v>
      </c>
      <c r="H126" s="26">
        <f>SUMIFS(INDEX(Load,,MATCH('Summarized Source Data'!$C126,Hour,0)),Month,'Summarized Source Data'!$A126,Sector,'Summarized Source Data'!H$2,Subsector,'Summarized Source Data'!H$3,TimeOfWeek,$E126)*INDEX('Calibration Multipliers'!D$4:D$7,MATCH($B126,'Calibration Multipliers'!$A$4:$A$7,0),1)</f>
        <v>0</v>
      </c>
      <c r="I126" s="26">
        <f>SUMIFS(INDEX(Load,,MATCH('Summarized Source Data'!$C126,Hour,0)),Month,'Summarized Source Data'!$A126,Sector,'Summarized Source Data'!I$2,Subsector,'Summarized Source Data'!I$3,TimeOfWeek,$E126)*INDEX('Calibration Multipliers'!E$4:E$7,MATCH($B126,'Calibration Multipliers'!$A$4:$A$7,0),1)</f>
        <v>8603052.3943378069</v>
      </c>
      <c r="J126" s="47">
        <f t="shared" si="6"/>
        <v>39101100.115441144</v>
      </c>
      <c r="K126" s="48">
        <f>(SUMIFS(INDEX(Load,,MATCH('Summarized Source Data'!$C126,Hour,0)),Month,'Summarized Source Data'!$A126,Sector,'Summarized Source Data'!K$2,Subsector,"Total",TimeOfWeek,$E126)-SUM(F126:I126))*INDEX('Calibration Multipliers'!G$4:G$7,MATCH($B126,'Calibration Multipliers'!$A$4:$A$7,0),1)</f>
        <v>39101100.115441144</v>
      </c>
      <c r="L126" s="26">
        <f>SUMIFS(INDEX(Load,,MATCH('Summarized Source Data'!$C126,Hour,0)),Month,'Summarized Source Data'!$A126,Sector,'Summarized Source Data'!L$2,Subsector,'Summarized Source Data'!L$3,TimeOfWeek,$E126)*INDEX('Calibration Multipliers'!H$4:H$7,MATCH($B126,'Calibration Multipliers'!$A$4:$A$7,0),1)</f>
        <v>1059712.6560101295</v>
      </c>
      <c r="M126" s="26">
        <f>SUMIFS(INDEX(Load,,MATCH('Summarized Source Data'!$C126,Hour,0)),Month,'Summarized Source Data'!$A126,Sector,'Summarized Source Data'!M$2,Subsector,'Summarized Source Data'!M$3,TimeOfWeek,$E126)*INDEX('Calibration Multipliers'!I$4:I$7,MATCH($B126,'Calibration Multipliers'!$A$4:$A$7,0),1)</f>
        <v>56918415.376381427</v>
      </c>
      <c r="N126" s="26">
        <f>SUMIFS(INDEX(Load,,MATCH('Summarized Source Data'!$C126,Hour,0)),Month,'Summarized Source Data'!$A126,Sector,'Summarized Source Data'!N$2,Subsector,'Summarized Source Data'!N$3,TimeOfWeek,$E126)*INDEX('Calibration Multipliers'!J$4:J$7,MATCH($B126,'Calibration Multipliers'!$A$4:$A$7,0),1)</f>
        <v>0</v>
      </c>
      <c r="O126" s="28">
        <f t="shared" si="7"/>
        <v>137970515.06662649</v>
      </c>
      <c r="P126" s="48">
        <f>(SUMIFS(INDEX(Load,,MATCH('Summarized Source Data'!$C126,Hour,0)),Month,'Summarized Source Data'!$A126,Sector,'Summarized Source Data'!P$2,Subsector,"Total",TimeOfWeek,$E126)-SUM(L126:N126)*INDEX('Calibration Multipliers'!L$4:L$7,MATCH($B126,'Calibration Multipliers'!$A$4:$A$7,0),1))</f>
        <v>137970515.06662649</v>
      </c>
      <c r="Q126" s="28">
        <f t="shared" si="8"/>
        <v>137970515.06662649</v>
      </c>
      <c r="R126" s="31">
        <f>SUMIFS(INDEX(Load,,MATCH('Summarized Source Data'!$C126,Hour,0)),Month,'Summarized Source Data'!$A126,Sector,'Summarized Source Data'!R$2,TimeOfWeek,$E126)*INDEX('Calibration Multipliers'!N$4:N$7,MATCH($B126,'Calibration Multipliers'!$A$4:$A$7,0),1)</f>
        <v>3981025.1318059363</v>
      </c>
      <c r="S126" s="31">
        <f>SUMIFS(INDEX(Load,,MATCH('Summarized Source Data'!$C126,Hour,0)),Month,'Summarized Source Data'!$A126,Sector,'Summarized Source Data'!S$2,TimeOfWeek,$E126)*INDEX('Calibration Multipliers'!O$4:O$7,MATCH($B126,'Calibration Multipliers'!$A$4:$A$7,0),1)</f>
        <v>3981025.1318059363</v>
      </c>
      <c r="T126" s="31">
        <f>SUMIFS(INDEX(Load,,MATCH('Summarized Source Data'!$C126,Hour,0)),Month,'Summarized Source Data'!$A126,Sector,'Summarized Source Data'!T$2,TimeOfWeek,$E126)*INDEX('Calibration Multipliers'!P$4:P$7,MATCH($B126,'Calibration Multipliers'!$A$4:$A$7,0),1)</f>
        <v>3981025.1318059363</v>
      </c>
      <c r="U126" s="31">
        <f>SUMIFS(INDEX(Load,,MATCH('Summarized Source Data'!$C126,Hour,0)),Month,'Summarized Source Data'!$A126,Sector,'Summarized Source Data'!U$2,TimeOfWeek,$E126)*INDEX('Calibration Multipliers'!Q$4:Q$7,MATCH($B126,'Calibration Multipliers'!$A$4:$A$7,0),1)</f>
        <v>3981025.1318059363</v>
      </c>
      <c r="V126" s="31">
        <f>SUMIFS(INDEX(Load,,MATCH('Summarized Source Data'!$C126,Hour,0)),Month,'Summarized Source Data'!$A126,Sector,'Summarized Source Data'!V$2,TimeOfWeek,$E126)*INDEX('Calibration Multipliers'!R$4:R$7,MATCH($B126,'Calibration Multipliers'!$A$4:$A$7,0),1)</f>
        <v>3981025.1318059363</v>
      </c>
      <c r="W126" s="31">
        <f>SUMIFS(INDEX(Load,,MATCH('Summarized Source Data'!$C126,Hour,0)),Month,'Summarized Source Data'!$A126,Sector,'Summarized Source Data'!W$2,TimeOfWeek,$E126)*INDEX('Calibration Multipliers'!S$4:S$7,MATCH($B126,'Calibration Multipliers'!$A$4:$A$7,0),1)</f>
        <v>3981025.1318059363</v>
      </c>
      <c r="X126" s="26">
        <f>SUMIFS(INDEX(Load,,MATCH('Summarized Source Data'!$C126,Hour,0)),Month,'Summarized Source Data'!$A126,Sector,'Summarized Source Data'!X$2,Subsector,'Summarized Source Data'!X$3,TimeOfWeek,$E126)*INDEX('Calibration Multipliers'!T$4:T$7,MATCH($B126,'Calibration Multipliers'!$A$4:$A$7,0),1)</f>
        <v>613972415.04358983</v>
      </c>
      <c r="Y126" s="28">
        <f t="shared" si="9"/>
        <v>613972415.04358983</v>
      </c>
      <c r="Z126" s="28">
        <f t="shared" si="9"/>
        <v>613972415.04358983</v>
      </c>
    </row>
    <row r="127" spans="1:26" outlineLevel="2">
      <c r="A127">
        <f t="shared" si="5"/>
        <v>6</v>
      </c>
      <c r="B127" t="str">
        <f>INDEX('Category Mapping'!$G$34:$G$45,MATCH(A127,'Category Mapping'!$A$34:$A$45,0),1)</f>
        <v>Summer</v>
      </c>
      <c r="C127" t="s">
        <v>30</v>
      </c>
      <c r="D127" s="6" t="s">
        <v>104</v>
      </c>
      <c r="E127" t="s">
        <v>15</v>
      </c>
      <c r="F127" s="26">
        <f>SUMIFS(INDEX(Load,,MATCH('Summarized Source Data'!$C127,Hour,0)),Month,'Summarized Source Data'!$A127,Sector,'Summarized Source Data'!F$2,Subsector,'Summarized Source Data'!F$3,TimeOfWeek,$E127)*INDEX('Calibration Multipliers'!B$4:B$7,MATCH($B127,'Calibration Multipliers'!$A$4:$A$7,0),1)</f>
        <v>242640.40548318403</v>
      </c>
      <c r="G127" s="26">
        <f>SUMIFS(INDEX(Load,,MATCH('Summarized Source Data'!$C127,Hour,0)),Month,'Summarized Source Data'!$A127,Sector,'Summarized Source Data'!G$2,Subsector,'Summarized Source Data'!G$3,TimeOfWeek,$E127)*INDEX('Calibration Multipliers'!C$4:C$7,MATCH($B127,'Calibration Multipliers'!$A$4:$A$7,0),1)</f>
        <v>2345752.5264210613</v>
      </c>
      <c r="H127" s="26">
        <f>SUMIFS(INDEX(Load,,MATCH('Summarized Source Data'!$C127,Hour,0)),Month,'Summarized Source Data'!$A127,Sector,'Summarized Source Data'!H$2,Subsector,'Summarized Source Data'!H$3,TimeOfWeek,$E127)*INDEX('Calibration Multipliers'!D$4:D$7,MATCH($B127,'Calibration Multipliers'!$A$4:$A$7,0),1)</f>
        <v>0</v>
      </c>
      <c r="I127" s="26">
        <f>SUMIFS(INDEX(Load,,MATCH('Summarized Source Data'!$C127,Hour,0)),Month,'Summarized Source Data'!$A127,Sector,'Summarized Source Data'!I$2,Subsector,'Summarized Source Data'!I$3,TimeOfWeek,$E127)*INDEX('Calibration Multipliers'!E$4:E$7,MATCH($B127,'Calibration Multipliers'!$A$4:$A$7,0),1)</f>
        <v>8794835.7291378062</v>
      </c>
      <c r="J127" s="47">
        <f t="shared" si="6"/>
        <v>33778268.129398294</v>
      </c>
      <c r="K127" s="48">
        <f>(SUMIFS(INDEX(Load,,MATCH('Summarized Source Data'!$C127,Hour,0)),Month,'Summarized Source Data'!$A127,Sector,'Summarized Source Data'!K$2,Subsector,"Total",TimeOfWeek,$E127)-SUM(F127:I127))*INDEX('Calibration Multipliers'!G$4:G$7,MATCH($B127,'Calibration Multipliers'!$A$4:$A$7,0),1)</f>
        <v>33778268.129398294</v>
      </c>
      <c r="L127" s="26">
        <f>SUMIFS(INDEX(Load,,MATCH('Summarized Source Data'!$C127,Hour,0)),Month,'Summarized Source Data'!$A127,Sector,'Summarized Source Data'!L$2,Subsector,'Summarized Source Data'!L$3,TimeOfWeek,$E127)*INDEX('Calibration Multipliers'!H$4:H$7,MATCH($B127,'Calibration Multipliers'!$A$4:$A$7,0),1)</f>
        <v>1086221.7081550965</v>
      </c>
      <c r="M127" s="26">
        <f>SUMIFS(INDEX(Load,,MATCH('Summarized Source Data'!$C127,Hour,0)),Month,'Summarized Source Data'!$A127,Sector,'Summarized Source Data'!M$2,Subsector,'Summarized Source Data'!M$3,TimeOfWeek,$E127)*INDEX('Calibration Multipliers'!I$4:I$7,MATCH($B127,'Calibration Multipliers'!$A$4:$A$7,0),1)</f>
        <v>56358562.110384233</v>
      </c>
      <c r="N127" s="26">
        <f>SUMIFS(INDEX(Load,,MATCH('Summarized Source Data'!$C127,Hour,0)),Month,'Summarized Source Data'!$A127,Sector,'Summarized Source Data'!N$2,Subsector,'Summarized Source Data'!N$3,TimeOfWeek,$E127)*INDEX('Calibration Multipliers'!J$4:J$7,MATCH($B127,'Calibration Multipliers'!$A$4:$A$7,0),1)</f>
        <v>0</v>
      </c>
      <c r="O127" s="28">
        <f t="shared" si="7"/>
        <v>144102391.94045067</v>
      </c>
      <c r="P127" s="48">
        <f>(SUMIFS(INDEX(Load,,MATCH('Summarized Source Data'!$C127,Hour,0)),Month,'Summarized Source Data'!$A127,Sector,'Summarized Source Data'!P$2,Subsector,"Total",TimeOfWeek,$E127)-SUM(L127:N127)*INDEX('Calibration Multipliers'!L$4:L$7,MATCH($B127,'Calibration Multipliers'!$A$4:$A$7,0),1))</f>
        <v>144102391.94045067</v>
      </c>
      <c r="Q127" s="28">
        <f t="shared" si="8"/>
        <v>144102391.94045067</v>
      </c>
      <c r="R127" s="31">
        <f>SUMIFS(INDEX(Load,,MATCH('Summarized Source Data'!$C127,Hour,0)),Month,'Summarized Source Data'!$A127,Sector,'Summarized Source Data'!R$2,TimeOfWeek,$E127)*INDEX('Calibration Multipliers'!N$4:N$7,MATCH($B127,'Calibration Multipliers'!$A$4:$A$7,0),1)</f>
        <v>3995988.1434284882</v>
      </c>
      <c r="S127" s="31">
        <f>SUMIFS(INDEX(Load,,MATCH('Summarized Source Data'!$C127,Hour,0)),Month,'Summarized Source Data'!$A127,Sector,'Summarized Source Data'!S$2,TimeOfWeek,$E127)*INDEX('Calibration Multipliers'!O$4:O$7,MATCH($B127,'Calibration Multipliers'!$A$4:$A$7,0),1)</f>
        <v>3995988.1434284882</v>
      </c>
      <c r="T127" s="31">
        <f>SUMIFS(INDEX(Load,,MATCH('Summarized Source Data'!$C127,Hour,0)),Month,'Summarized Source Data'!$A127,Sector,'Summarized Source Data'!T$2,TimeOfWeek,$E127)*INDEX('Calibration Multipliers'!P$4:P$7,MATCH($B127,'Calibration Multipliers'!$A$4:$A$7,0),1)</f>
        <v>3995988.1434284882</v>
      </c>
      <c r="U127" s="31">
        <f>SUMIFS(INDEX(Load,,MATCH('Summarized Source Data'!$C127,Hour,0)),Month,'Summarized Source Data'!$A127,Sector,'Summarized Source Data'!U$2,TimeOfWeek,$E127)*INDEX('Calibration Multipliers'!Q$4:Q$7,MATCH($B127,'Calibration Multipliers'!$A$4:$A$7,0),1)</f>
        <v>3995988.1434284882</v>
      </c>
      <c r="V127" s="31">
        <f>SUMIFS(INDEX(Load,,MATCH('Summarized Source Data'!$C127,Hour,0)),Month,'Summarized Source Data'!$A127,Sector,'Summarized Source Data'!V$2,TimeOfWeek,$E127)*INDEX('Calibration Multipliers'!R$4:R$7,MATCH($B127,'Calibration Multipliers'!$A$4:$A$7,0),1)</f>
        <v>3995988.1434284882</v>
      </c>
      <c r="W127" s="31">
        <f>SUMIFS(INDEX(Load,,MATCH('Summarized Source Data'!$C127,Hour,0)),Month,'Summarized Source Data'!$A127,Sector,'Summarized Source Data'!W$2,TimeOfWeek,$E127)*INDEX('Calibration Multipliers'!S$4:S$7,MATCH($B127,'Calibration Multipliers'!$A$4:$A$7,0),1)</f>
        <v>3995988.1434284882</v>
      </c>
      <c r="X127" s="26">
        <f>SUMIFS(INDEX(Load,,MATCH('Summarized Source Data'!$C127,Hour,0)),Month,'Summarized Source Data'!$A127,Sector,'Summarized Source Data'!X$2,Subsector,'Summarized Source Data'!X$3,TimeOfWeek,$E127)*INDEX('Calibration Multipliers'!T$4:T$7,MATCH($B127,'Calibration Multipliers'!$A$4:$A$7,0),1)</f>
        <v>613972415.04358983</v>
      </c>
      <c r="Y127" s="28">
        <f t="shared" si="9"/>
        <v>613972415.04358983</v>
      </c>
      <c r="Z127" s="28">
        <f t="shared" si="9"/>
        <v>613972415.04358983</v>
      </c>
    </row>
    <row r="128" spans="1:26" outlineLevel="2">
      <c r="A128">
        <f t="shared" si="5"/>
        <v>6</v>
      </c>
      <c r="B128" t="str">
        <f>INDEX('Category Mapping'!$G$34:$G$45,MATCH(A128,'Category Mapping'!$A$34:$A$45,0),1)</f>
        <v>Summer</v>
      </c>
      <c r="C128" t="s">
        <v>31</v>
      </c>
      <c r="D128" s="6" t="s">
        <v>105</v>
      </c>
      <c r="E128" t="s">
        <v>15</v>
      </c>
      <c r="F128" s="26">
        <f>SUMIFS(INDEX(Load,,MATCH('Summarized Source Data'!$C128,Hour,0)),Month,'Summarized Source Data'!$A128,Sector,'Summarized Source Data'!F$2,Subsector,'Summarized Source Data'!F$3,TimeOfWeek,$E128)*INDEX('Calibration Multipliers'!B$4:B$7,MATCH($B128,'Calibration Multipliers'!$A$4:$A$7,0),1)</f>
        <v>242640.40548318403</v>
      </c>
      <c r="G128" s="26">
        <f>SUMIFS(INDEX(Load,,MATCH('Summarized Source Data'!$C128,Hour,0)),Month,'Summarized Source Data'!$A128,Sector,'Summarized Source Data'!G$2,Subsector,'Summarized Source Data'!G$3,TimeOfWeek,$E128)*INDEX('Calibration Multipliers'!C$4:C$7,MATCH($B128,'Calibration Multipliers'!$A$4:$A$7,0),1)</f>
        <v>3490256.8257440189</v>
      </c>
      <c r="H128" s="26">
        <f>SUMIFS(INDEX(Load,,MATCH('Summarized Source Data'!$C128,Hour,0)),Month,'Summarized Source Data'!$A128,Sector,'Summarized Source Data'!H$2,Subsector,'Summarized Source Data'!H$3,TimeOfWeek,$E128)*INDEX('Calibration Multipliers'!D$4:D$7,MATCH($B128,'Calibration Multipliers'!$A$4:$A$7,0),1)</f>
        <v>0</v>
      </c>
      <c r="I128" s="26">
        <f>SUMIFS(INDEX(Load,,MATCH('Summarized Source Data'!$C128,Hour,0)),Month,'Summarized Source Data'!$A128,Sector,'Summarized Source Data'!I$2,Subsector,'Summarized Source Data'!I$3,TimeOfWeek,$E128)*INDEX('Calibration Multipliers'!E$4:E$7,MATCH($B128,'Calibration Multipliers'!$A$4:$A$7,0),1)</f>
        <v>11290374.197610086</v>
      </c>
      <c r="J128" s="47">
        <f t="shared" si="6"/>
        <v>35643449.143908799</v>
      </c>
      <c r="K128" s="48">
        <f>(SUMIFS(INDEX(Load,,MATCH('Summarized Source Data'!$C128,Hour,0)),Month,'Summarized Source Data'!$A128,Sector,'Summarized Source Data'!K$2,Subsector,"Total",TimeOfWeek,$E128)-SUM(F128:I128))*INDEX('Calibration Multipliers'!G$4:G$7,MATCH($B128,'Calibration Multipliers'!$A$4:$A$7,0),1)</f>
        <v>35643449.143908799</v>
      </c>
      <c r="L128" s="26">
        <f>SUMIFS(INDEX(Load,,MATCH('Summarized Source Data'!$C128,Hour,0)),Month,'Summarized Source Data'!$A128,Sector,'Summarized Source Data'!L$2,Subsector,'Summarized Source Data'!L$3,TimeOfWeek,$E128)*INDEX('Calibration Multipliers'!H$4:H$7,MATCH($B128,'Calibration Multipliers'!$A$4:$A$7,0),1)</f>
        <v>1051591.9843868401</v>
      </c>
      <c r="M128" s="26">
        <f>SUMIFS(INDEX(Load,,MATCH('Summarized Source Data'!$C128,Hour,0)),Month,'Summarized Source Data'!$A128,Sector,'Summarized Source Data'!M$2,Subsector,'Summarized Source Data'!M$3,TimeOfWeek,$E128)*INDEX('Calibration Multipliers'!I$4:I$7,MATCH($B128,'Calibration Multipliers'!$A$4:$A$7,0),1)</f>
        <v>57198342.009380028</v>
      </c>
      <c r="N128" s="26">
        <f>SUMIFS(INDEX(Load,,MATCH('Summarized Source Data'!$C128,Hour,0)),Month,'Summarized Source Data'!$A128,Sector,'Summarized Source Data'!N$2,Subsector,'Summarized Source Data'!N$3,TimeOfWeek,$E128)*INDEX('Calibration Multipliers'!J$4:J$7,MATCH($B128,'Calibration Multipliers'!$A$4:$A$7,0),1)</f>
        <v>0</v>
      </c>
      <c r="O128" s="28">
        <f t="shared" si="7"/>
        <v>152628129.53184301</v>
      </c>
      <c r="P128" s="48">
        <f>(SUMIFS(INDEX(Load,,MATCH('Summarized Source Data'!$C128,Hour,0)),Month,'Summarized Source Data'!$A128,Sector,'Summarized Source Data'!P$2,Subsector,"Total",TimeOfWeek,$E128)-SUM(L128:N128)*INDEX('Calibration Multipliers'!L$4:L$7,MATCH($B128,'Calibration Multipliers'!$A$4:$A$7,0),1))</f>
        <v>152628129.53184301</v>
      </c>
      <c r="Q128" s="28">
        <f t="shared" si="8"/>
        <v>152628129.53184301</v>
      </c>
      <c r="R128" s="31">
        <f>SUMIFS(INDEX(Load,,MATCH('Summarized Source Data'!$C128,Hour,0)),Month,'Summarized Source Data'!$A128,Sector,'Summarized Source Data'!R$2,TimeOfWeek,$E128)*INDEX('Calibration Multipliers'!N$4:N$7,MATCH($B128,'Calibration Multipliers'!$A$4:$A$7,0),1)</f>
        <v>3979684.2832338731</v>
      </c>
      <c r="S128" s="31">
        <f>SUMIFS(INDEX(Load,,MATCH('Summarized Source Data'!$C128,Hour,0)),Month,'Summarized Source Data'!$A128,Sector,'Summarized Source Data'!S$2,TimeOfWeek,$E128)*INDEX('Calibration Multipliers'!O$4:O$7,MATCH($B128,'Calibration Multipliers'!$A$4:$A$7,0),1)</f>
        <v>3979684.2832338731</v>
      </c>
      <c r="T128" s="31">
        <f>SUMIFS(INDEX(Load,,MATCH('Summarized Source Data'!$C128,Hour,0)),Month,'Summarized Source Data'!$A128,Sector,'Summarized Source Data'!T$2,TimeOfWeek,$E128)*INDEX('Calibration Multipliers'!P$4:P$7,MATCH($B128,'Calibration Multipliers'!$A$4:$A$7,0),1)</f>
        <v>3979684.2832338731</v>
      </c>
      <c r="U128" s="31">
        <f>SUMIFS(INDEX(Load,,MATCH('Summarized Source Data'!$C128,Hour,0)),Month,'Summarized Source Data'!$A128,Sector,'Summarized Source Data'!U$2,TimeOfWeek,$E128)*INDEX('Calibration Multipliers'!Q$4:Q$7,MATCH($B128,'Calibration Multipliers'!$A$4:$A$7,0),1)</f>
        <v>3979684.2832338731</v>
      </c>
      <c r="V128" s="31">
        <f>SUMIFS(INDEX(Load,,MATCH('Summarized Source Data'!$C128,Hour,0)),Month,'Summarized Source Data'!$A128,Sector,'Summarized Source Data'!V$2,TimeOfWeek,$E128)*INDEX('Calibration Multipliers'!R$4:R$7,MATCH($B128,'Calibration Multipliers'!$A$4:$A$7,0),1)</f>
        <v>3979684.2832338731</v>
      </c>
      <c r="W128" s="31">
        <f>SUMIFS(INDEX(Load,,MATCH('Summarized Source Data'!$C128,Hour,0)),Month,'Summarized Source Data'!$A128,Sector,'Summarized Source Data'!W$2,TimeOfWeek,$E128)*INDEX('Calibration Multipliers'!S$4:S$7,MATCH($B128,'Calibration Multipliers'!$A$4:$A$7,0),1)</f>
        <v>3979684.2832338731</v>
      </c>
      <c r="X128" s="26">
        <f>SUMIFS(INDEX(Load,,MATCH('Summarized Source Data'!$C128,Hour,0)),Month,'Summarized Source Data'!$A128,Sector,'Summarized Source Data'!X$2,Subsector,'Summarized Source Data'!X$3,TimeOfWeek,$E128)*INDEX('Calibration Multipliers'!T$4:T$7,MATCH($B128,'Calibration Multipliers'!$A$4:$A$7,0),1)</f>
        <v>615838592.59691381</v>
      </c>
      <c r="Y128" s="28">
        <f t="shared" si="9"/>
        <v>615838592.59691381</v>
      </c>
      <c r="Z128" s="28">
        <f t="shared" si="9"/>
        <v>615838592.59691381</v>
      </c>
    </row>
    <row r="129" spans="1:26" outlineLevel="2">
      <c r="A129">
        <f t="shared" si="5"/>
        <v>6</v>
      </c>
      <c r="B129" t="str">
        <f>INDEX('Category Mapping'!$G$34:$G$45,MATCH(A129,'Category Mapping'!$A$34:$A$45,0),1)</f>
        <v>Summer</v>
      </c>
      <c r="C129" t="s">
        <v>32</v>
      </c>
      <c r="D129" s="6" t="s">
        <v>106</v>
      </c>
      <c r="E129" t="s">
        <v>15</v>
      </c>
      <c r="F129" s="26">
        <f>SUMIFS(INDEX(Load,,MATCH('Summarized Source Data'!$C129,Hour,0)),Month,'Summarized Source Data'!$A129,Sector,'Summarized Source Data'!F$2,Subsector,'Summarized Source Data'!F$3,TimeOfWeek,$E129)*INDEX('Calibration Multipliers'!B$4:B$7,MATCH($B129,'Calibration Multipliers'!$A$4:$A$7,0),1)</f>
        <v>361351.69200522912</v>
      </c>
      <c r="G129" s="26">
        <f>SUMIFS(INDEX(Load,,MATCH('Summarized Source Data'!$C129,Hour,0)),Month,'Summarized Source Data'!$A129,Sector,'Summarized Source Data'!G$2,Subsector,'Summarized Source Data'!G$3,TimeOfWeek,$E129)*INDEX('Calibration Multipliers'!C$4:C$7,MATCH($B129,'Calibration Multipliers'!$A$4:$A$7,0),1)</f>
        <v>6480502.1680045072</v>
      </c>
      <c r="H129" s="26">
        <f>SUMIFS(INDEX(Load,,MATCH('Summarized Source Data'!$C129,Hour,0)),Month,'Summarized Source Data'!$A129,Sector,'Summarized Source Data'!H$2,Subsector,'Summarized Source Data'!H$3,TimeOfWeek,$E129)*INDEX('Calibration Multipliers'!D$4:D$7,MATCH($B129,'Calibration Multipliers'!$A$4:$A$7,0),1)</f>
        <v>0</v>
      </c>
      <c r="I129" s="26">
        <f>SUMIFS(INDEX(Load,,MATCH('Summarized Source Data'!$C129,Hour,0)),Month,'Summarized Source Data'!$A129,Sector,'Summarized Source Data'!I$2,Subsector,'Summarized Source Data'!I$3,TimeOfWeek,$E129)*INDEX('Calibration Multipliers'!E$4:E$7,MATCH($B129,'Calibration Multipliers'!$A$4:$A$7,0),1)</f>
        <v>12690007.362603072</v>
      </c>
      <c r="J129" s="47">
        <f t="shared" si="6"/>
        <v>48583619.473712504</v>
      </c>
      <c r="K129" s="48">
        <f>(SUMIFS(INDEX(Load,,MATCH('Summarized Source Data'!$C129,Hour,0)),Month,'Summarized Source Data'!$A129,Sector,'Summarized Source Data'!K$2,Subsector,"Total",TimeOfWeek,$E129)-SUM(F129:I129))*INDEX('Calibration Multipliers'!G$4:G$7,MATCH($B129,'Calibration Multipliers'!$A$4:$A$7,0),1)</f>
        <v>48583619.473712504</v>
      </c>
      <c r="L129" s="26">
        <f>SUMIFS(INDEX(Load,,MATCH('Summarized Source Data'!$C129,Hour,0)),Month,'Summarized Source Data'!$A129,Sector,'Summarized Source Data'!L$2,Subsector,'Summarized Source Data'!L$3,TimeOfWeek,$E129)*INDEX('Calibration Multipliers'!H$4:H$7,MATCH($B129,'Calibration Multipliers'!$A$4:$A$7,0),1)</f>
        <v>1530469.0070789771</v>
      </c>
      <c r="M129" s="26">
        <f>SUMIFS(INDEX(Load,,MATCH('Summarized Source Data'!$C129,Hour,0)),Month,'Summarized Source Data'!$A129,Sector,'Summarized Source Data'!M$2,Subsector,'Summarized Source Data'!M$3,TimeOfWeek,$E129)*INDEX('Calibration Multipliers'!I$4:I$7,MATCH($B129,'Calibration Multipliers'!$A$4:$A$7,0),1)</f>
        <v>61957094.770356178</v>
      </c>
      <c r="N129" s="26">
        <f>SUMIFS(INDEX(Load,,MATCH('Summarized Source Data'!$C129,Hour,0)),Month,'Summarized Source Data'!$A129,Sector,'Summarized Source Data'!N$2,Subsector,'Summarized Source Data'!N$3,TimeOfWeek,$E129)*INDEX('Calibration Multipliers'!J$4:J$7,MATCH($B129,'Calibration Multipliers'!$A$4:$A$7,0),1)</f>
        <v>0</v>
      </c>
      <c r="O129" s="28">
        <f t="shared" si="7"/>
        <v>177249340.60135844</v>
      </c>
      <c r="P129" s="48">
        <f>(SUMIFS(INDEX(Load,,MATCH('Summarized Source Data'!$C129,Hour,0)),Month,'Summarized Source Data'!$A129,Sector,'Summarized Source Data'!P$2,Subsector,"Total",TimeOfWeek,$E129)-SUM(L129:N129)*INDEX('Calibration Multipliers'!L$4:L$7,MATCH($B129,'Calibration Multipliers'!$A$4:$A$7,0),1))</f>
        <v>177249340.60135844</v>
      </c>
      <c r="Q129" s="28">
        <f t="shared" si="8"/>
        <v>177249340.60135844</v>
      </c>
      <c r="R129" s="31">
        <f>SUMIFS(INDEX(Load,,MATCH('Summarized Source Data'!$C129,Hour,0)),Month,'Summarized Source Data'!$A129,Sector,'Summarized Source Data'!R$2,TimeOfWeek,$E129)*INDEX('Calibration Multipliers'!N$4:N$7,MATCH($B129,'Calibration Multipliers'!$A$4:$A$7,0),1)</f>
        <v>4103978.2399066868</v>
      </c>
      <c r="S129" s="31">
        <f>SUMIFS(INDEX(Load,,MATCH('Summarized Source Data'!$C129,Hour,0)),Month,'Summarized Source Data'!$A129,Sector,'Summarized Source Data'!S$2,TimeOfWeek,$E129)*INDEX('Calibration Multipliers'!O$4:O$7,MATCH($B129,'Calibration Multipliers'!$A$4:$A$7,0),1)</f>
        <v>4103978.2399066868</v>
      </c>
      <c r="T129" s="31">
        <f>SUMIFS(INDEX(Load,,MATCH('Summarized Source Data'!$C129,Hour,0)),Month,'Summarized Source Data'!$A129,Sector,'Summarized Source Data'!T$2,TimeOfWeek,$E129)*INDEX('Calibration Multipliers'!P$4:P$7,MATCH($B129,'Calibration Multipliers'!$A$4:$A$7,0),1)</f>
        <v>4103978.2399066868</v>
      </c>
      <c r="U129" s="31">
        <f>SUMIFS(INDEX(Load,,MATCH('Summarized Source Data'!$C129,Hour,0)),Month,'Summarized Source Data'!$A129,Sector,'Summarized Source Data'!U$2,TimeOfWeek,$E129)*INDEX('Calibration Multipliers'!Q$4:Q$7,MATCH($B129,'Calibration Multipliers'!$A$4:$A$7,0),1)</f>
        <v>4103978.2399066868</v>
      </c>
      <c r="V129" s="31">
        <f>SUMIFS(INDEX(Load,,MATCH('Summarized Source Data'!$C129,Hour,0)),Month,'Summarized Source Data'!$A129,Sector,'Summarized Source Data'!V$2,TimeOfWeek,$E129)*INDEX('Calibration Multipliers'!R$4:R$7,MATCH($B129,'Calibration Multipliers'!$A$4:$A$7,0),1)</f>
        <v>4103978.2399066868</v>
      </c>
      <c r="W129" s="31">
        <f>SUMIFS(INDEX(Load,,MATCH('Summarized Source Data'!$C129,Hour,0)),Month,'Summarized Source Data'!$A129,Sector,'Summarized Source Data'!W$2,TimeOfWeek,$E129)*INDEX('Calibration Multipliers'!S$4:S$7,MATCH($B129,'Calibration Multipliers'!$A$4:$A$7,0),1)</f>
        <v>4103978.2399066868</v>
      </c>
      <c r="X129" s="26">
        <f>SUMIFS(INDEX(Load,,MATCH('Summarized Source Data'!$C129,Hour,0)),Month,'Summarized Source Data'!$A129,Sector,'Summarized Source Data'!X$2,Subsector,'Summarized Source Data'!X$3,TimeOfWeek,$E129)*INDEX('Calibration Multipliers'!T$4:T$7,MATCH($B129,'Calibration Multipliers'!$A$4:$A$7,0),1)</f>
        <v>620504036.48022377</v>
      </c>
      <c r="Y129" s="28">
        <f t="shared" si="9"/>
        <v>620504036.48022377</v>
      </c>
      <c r="Z129" s="28">
        <f t="shared" si="9"/>
        <v>620504036.48022377</v>
      </c>
    </row>
    <row r="130" spans="1:26" outlineLevel="2">
      <c r="A130">
        <f t="shared" si="5"/>
        <v>6</v>
      </c>
      <c r="B130" t="str">
        <f>INDEX('Category Mapping'!$G$34:$G$45,MATCH(A130,'Category Mapping'!$A$34:$A$45,0),1)</f>
        <v>Summer</v>
      </c>
      <c r="C130" t="s">
        <v>33</v>
      </c>
      <c r="D130" s="6" t="s">
        <v>107</v>
      </c>
      <c r="E130" t="s">
        <v>15</v>
      </c>
      <c r="F130" s="26">
        <f>SUMIFS(INDEX(Load,,MATCH('Summarized Source Data'!$C130,Hour,0)),Month,'Summarized Source Data'!$A130,Sector,'Summarized Source Data'!F$2,Subsector,'Summarized Source Data'!F$3,TimeOfWeek,$E130)*INDEX('Calibration Multipliers'!B$4:B$7,MATCH($B130,'Calibration Multipliers'!$A$4:$A$7,0),1)</f>
        <v>409071.71822127665</v>
      </c>
      <c r="G130" s="26">
        <f>SUMIFS(INDEX(Load,,MATCH('Summarized Source Data'!$C130,Hour,0)),Month,'Summarized Source Data'!$A130,Sector,'Summarized Source Data'!G$2,Subsector,'Summarized Source Data'!G$3,TimeOfWeek,$E130)*INDEX('Calibration Multipliers'!C$4:C$7,MATCH($B130,'Calibration Multipliers'!$A$4:$A$7,0),1)</f>
        <v>11010447.564611489</v>
      </c>
      <c r="H130" s="26">
        <f>SUMIFS(INDEX(Load,,MATCH('Summarized Source Data'!$C130,Hour,0)),Month,'Summarized Source Data'!$A130,Sector,'Summarized Source Data'!H$2,Subsector,'Summarized Source Data'!H$3,TimeOfWeek,$E130)*INDEX('Calibration Multipliers'!D$4:D$7,MATCH($B130,'Calibration Multipliers'!$A$4:$A$7,0),1)</f>
        <v>0</v>
      </c>
      <c r="I130" s="26">
        <f>SUMIFS(INDEX(Load,,MATCH('Summarized Source Data'!$C130,Hour,0)),Month,'Summarized Source Data'!$A130,Sector,'Summarized Source Data'!I$2,Subsector,'Summarized Source Data'!I$3,TimeOfWeek,$E130)*INDEX('Calibration Multipliers'!E$4:E$7,MATCH($B130,'Calibration Multipliers'!$A$4:$A$7,0),1)</f>
        <v>8788284.5128368624</v>
      </c>
      <c r="J130" s="47">
        <f t="shared" si="6"/>
        <v>76833428.977177396</v>
      </c>
      <c r="K130" s="48">
        <f>(SUMIFS(INDEX(Load,,MATCH('Summarized Source Data'!$C130,Hour,0)),Month,'Summarized Source Data'!$A130,Sector,'Summarized Source Data'!K$2,Subsector,"Total",TimeOfWeek,$E130)-SUM(F130:I130))*INDEX('Calibration Multipliers'!G$4:G$7,MATCH($B130,'Calibration Multipliers'!$A$4:$A$7,0),1)</f>
        <v>76833428.977177396</v>
      </c>
      <c r="L130" s="26">
        <f>SUMIFS(INDEX(Load,,MATCH('Summarized Source Data'!$C130,Hour,0)),Month,'Summarized Source Data'!$A130,Sector,'Summarized Source Data'!L$2,Subsector,'Summarized Source Data'!L$3,TimeOfWeek,$E130)*INDEX('Calibration Multipliers'!H$4:H$7,MATCH($B130,'Calibration Multipliers'!$A$4:$A$7,0),1)</f>
        <v>2210215.7830782472</v>
      </c>
      <c r="M130" s="26">
        <f>SUMIFS(INDEX(Load,,MATCH('Summarized Source Data'!$C130,Hour,0)),Month,'Summarized Source Data'!$A130,Sector,'Summarized Source Data'!M$2,Subsector,'Summarized Source Data'!M$3,TimeOfWeek,$E130)*INDEX('Calibration Multipliers'!I$4:I$7,MATCH($B130,'Calibration Multipliers'!$A$4:$A$7,0),1)</f>
        <v>74367175.499960661</v>
      </c>
      <c r="N130" s="26">
        <f>SUMIFS(INDEX(Load,,MATCH('Summarized Source Data'!$C130,Hour,0)),Month,'Summarized Source Data'!$A130,Sector,'Summarized Source Data'!N$2,Subsector,'Summarized Source Data'!N$3,TimeOfWeek,$E130)*INDEX('Calibration Multipliers'!J$4:J$7,MATCH($B130,'Calibration Multipliers'!$A$4:$A$7,0),1)</f>
        <v>0</v>
      </c>
      <c r="O130" s="28">
        <f t="shared" si="7"/>
        <v>266799278.52857363</v>
      </c>
      <c r="P130" s="48">
        <f>(SUMIFS(INDEX(Load,,MATCH('Summarized Source Data'!$C130,Hour,0)),Month,'Summarized Source Data'!$A130,Sector,'Summarized Source Data'!P$2,Subsector,"Total",TimeOfWeek,$E130)-SUM(L130:N130)*INDEX('Calibration Multipliers'!L$4:L$7,MATCH($B130,'Calibration Multipliers'!$A$4:$A$7,0),1))</f>
        <v>266799278.52857363</v>
      </c>
      <c r="Q130" s="28">
        <f t="shared" si="8"/>
        <v>266799278.52857363</v>
      </c>
      <c r="R130" s="31">
        <f>SUMIFS(INDEX(Load,,MATCH('Summarized Source Data'!$C130,Hour,0)),Month,'Summarized Source Data'!$A130,Sector,'Summarized Source Data'!R$2,TimeOfWeek,$E130)*INDEX('Calibration Multipliers'!N$4:N$7,MATCH($B130,'Calibration Multipliers'!$A$4:$A$7,0),1)</f>
        <v>6186718.2335837027</v>
      </c>
      <c r="S130" s="31">
        <f>SUMIFS(INDEX(Load,,MATCH('Summarized Source Data'!$C130,Hour,0)),Month,'Summarized Source Data'!$A130,Sector,'Summarized Source Data'!S$2,TimeOfWeek,$E130)*INDEX('Calibration Multipliers'!O$4:O$7,MATCH($B130,'Calibration Multipliers'!$A$4:$A$7,0),1)</f>
        <v>6186718.2335837027</v>
      </c>
      <c r="T130" s="31">
        <f>SUMIFS(INDEX(Load,,MATCH('Summarized Source Data'!$C130,Hour,0)),Month,'Summarized Source Data'!$A130,Sector,'Summarized Source Data'!T$2,TimeOfWeek,$E130)*INDEX('Calibration Multipliers'!P$4:P$7,MATCH($B130,'Calibration Multipliers'!$A$4:$A$7,0),1)</f>
        <v>6186718.2335837027</v>
      </c>
      <c r="U130" s="31">
        <f>SUMIFS(INDEX(Load,,MATCH('Summarized Source Data'!$C130,Hour,0)),Month,'Summarized Source Data'!$A130,Sector,'Summarized Source Data'!U$2,TimeOfWeek,$E130)*INDEX('Calibration Multipliers'!Q$4:Q$7,MATCH($B130,'Calibration Multipliers'!$A$4:$A$7,0),1)</f>
        <v>6186718.2335837027</v>
      </c>
      <c r="V130" s="31">
        <f>SUMIFS(INDEX(Load,,MATCH('Summarized Source Data'!$C130,Hour,0)),Month,'Summarized Source Data'!$A130,Sector,'Summarized Source Data'!V$2,TimeOfWeek,$E130)*INDEX('Calibration Multipliers'!R$4:R$7,MATCH($B130,'Calibration Multipliers'!$A$4:$A$7,0),1)</f>
        <v>6186718.2335837027</v>
      </c>
      <c r="W130" s="31">
        <f>SUMIFS(INDEX(Load,,MATCH('Summarized Source Data'!$C130,Hour,0)),Month,'Summarized Source Data'!$A130,Sector,'Summarized Source Data'!W$2,TimeOfWeek,$E130)*INDEX('Calibration Multipliers'!S$4:S$7,MATCH($B130,'Calibration Multipliers'!$A$4:$A$7,0),1)</f>
        <v>6186718.2335837027</v>
      </c>
      <c r="X130" s="26">
        <f>SUMIFS(INDEX(Load,,MATCH('Summarized Source Data'!$C130,Hour,0)),Month,'Summarized Source Data'!$A130,Sector,'Summarized Source Data'!X$2,Subsector,'Summarized Source Data'!X$3,TimeOfWeek,$E130)*INDEX('Calibration Multipliers'!T$4:T$7,MATCH($B130,'Calibration Multipliers'!$A$4:$A$7,0),1)</f>
        <v>627968746.69351971</v>
      </c>
      <c r="Y130" s="28">
        <f t="shared" si="9"/>
        <v>627968746.69351971</v>
      </c>
      <c r="Z130" s="28">
        <f t="shared" si="9"/>
        <v>627968746.69351971</v>
      </c>
    </row>
    <row r="131" spans="1:26" outlineLevel="2">
      <c r="A131">
        <f t="shared" si="5"/>
        <v>6</v>
      </c>
      <c r="B131" t="str">
        <f>INDEX('Category Mapping'!$G$34:$G$45,MATCH(A131,'Category Mapping'!$A$34:$A$45,0),1)</f>
        <v>Summer</v>
      </c>
      <c r="C131" t="s">
        <v>34</v>
      </c>
      <c r="D131" s="6" t="s">
        <v>108</v>
      </c>
      <c r="E131" t="s">
        <v>15</v>
      </c>
      <c r="F131" s="26">
        <f>SUMIFS(INDEX(Load,,MATCH('Summarized Source Data'!$C131,Hour,0)),Month,'Summarized Source Data'!$A131,Sector,'Summarized Source Data'!F$2,Subsector,'Summarized Source Data'!F$3,TimeOfWeek,$E131)*INDEX('Calibration Multipliers'!B$4:B$7,MATCH($B131,'Calibration Multipliers'!$A$4:$A$7,0),1)</f>
        <v>414181.31236227771</v>
      </c>
      <c r="G131" s="26">
        <f>SUMIFS(INDEX(Load,,MATCH('Summarized Source Data'!$C131,Hour,0)),Month,'Summarized Source Data'!$A131,Sector,'Summarized Source Data'!G$2,Subsector,'Summarized Source Data'!G$3,TimeOfWeek,$E131)*INDEX('Calibration Multipliers'!C$4:C$7,MATCH($B131,'Calibration Multipliers'!$A$4:$A$7,0),1)</f>
        <v>13809713.894597461</v>
      </c>
      <c r="H131" s="26">
        <f>SUMIFS(INDEX(Load,,MATCH('Summarized Source Data'!$C131,Hour,0)),Month,'Summarized Source Data'!$A131,Sector,'Summarized Source Data'!H$2,Subsector,'Summarized Source Data'!H$3,TimeOfWeek,$E131)*INDEX('Calibration Multipliers'!D$4:D$7,MATCH($B131,'Calibration Multipliers'!$A$4:$A$7,0),1)</f>
        <v>0</v>
      </c>
      <c r="I131" s="26">
        <f>SUMIFS(INDEX(Load,,MATCH('Summarized Source Data'!$C131,Hour,0)),Month,'Summarized Source Data'!$A131,Sector,'Summarized Source Data'!I$2,Subsector,'Summarized Source Data'!I$3,TimeOfWeek,$E131)*INDEX('Calibration Multipliers'!E$4:E$7,MATCH($B131,'Calibration Multipliers'!$A$4:$A$7,0),1)</f>
        <v>8815978.5877281893</v>
      </c>
      <c r="J131" s="47">
        <f t="shared" si="6"/>
        <v>97328578.394708872</v>
      </c>
      <c r="K131" s="48">
        <f>(SUMIFS(INDEX(Load,,MATCH('Summarized Source Data'!$C131,Hour,0)),Month,'Summarized Source Data'!$A131,Sector,'Summarized Source Data'!K$2,Subsector,"Total",TimeOfWeek,$E131)-SUM(F131:I131))*INDEX('Calibration Multipliers'!G$4:G$7,MATCH($B131,'Calibration Multipliers'!$A$4:$A$7,0),1)</f>
        <v>97328578.394708872</v>
      </c>
      <c r="L131" s="26">
        <f>SUMIFS(INDEX(Load,,MATCH('Summarized Source Data'!$C131,Hour,0)),Month,'Summarized Source Data'!$A131,Sector,'Summarized Source Data'!L$2,Subsector,'Summarized Source Data'!L$3,TimeOfWeek,$E131)*INDEX('Calibration Multipliers'!H$4:H$7,MATCH($B131,'Calibration Multipliers'!$A$4:$A$7,0),1)</f>
        <v>1775639.9493244684</v>
      </c>
      <c r="M131" s="26">
        <f>SUMIFS(INDEX(Load,,MATCH('Summarized Source Data'!$C131,Hour,0)),Month,'Summarized Source Data'!$A131,Sector,'Summarized Source Data'!M$2,Subsector,'Summarized Source Data'!M$3,TimeOfWeek,$E131)*INDEX('Calibration Multipliers'!I$4:I$7,MATCH($B131,'Calibration Multipliers'!$A$4:$A$7,0),1)</f>
        <v>95175055.219523042</v>
      </c>
      <c r="N131" s="26">
        <f>SUMIFS(INDEX(Load,,MATCH('Summarized Source Data'!$C131,Hour,0)),Month,'Summarized Source Data'!$A131,Sector,'Summarized Source Data'!N$2,Subsector,'Summarized Source Data'!N$3,TimeOfWeek,$E131)*INDEX('Calibration Multipliers'!J$4:J$7,MATCH($B131,'Calibration Multipliers'!$A$4:$A$7,0),1)</f>
        <v>0</v>
      </c>
      <c r="O131" s="28">
        <f t="shared" si="7"/>
        <v>363995160.50217587</v>
      </c>
      <c r="P131" s="48">
        <f>(SUMIFS(INDEX(Load,,MATCH('Summarized Source Data'!$C131,Hour,0)),Month,'Summarized Source Data'!$A131,Sector,'Summarized Source Data'!P$2,Subsector,"Total",TimeOfWeek,$E131)-SUM(L131:N131)*INDEX('Calibration Multipliers'!L$4:L$7,MATCH($B131,'Calibration Multipliers'!$A$4:$A$7,0),1))</f>
        <v>363995160.50217587</v>
      </c>
      <c r="Q131" s="28">
        <f t="shared" si="8"/>
        <v>363995160.50217587</v>
      </c>
      <c r="R131" s="31">
        <f>SUMIFS(INDEX(Load,,MATCH('Summarized Source Data'!$C131,Hour,0)),Month,'Summarized Source Data'!$A131,Sector,'Summarized Source Data'!R$2,TimeOfWeek,$E131)*INDEX('Calibration Multipliers'!N$4:N$7,MATCH($B131,'Calibration Multipliers'!$A$4:$A$7,0),1)</f>
        <v>13063242.873267869</v>
      </c>
      <c r="S131" s="31">
        <f>SUMIFS(INDEX(Load,,MATCH('Summarized Source Data'!$C131,Hour,0)),Month,'Summarized Source Data'!$A131,Sector,'Summarized Source Data'!S$2,TimeOfWeek,$E131)*INDEX('Calibration Multipliers'!O$4:O$7,MATCH($B131,'Calibration Multipliers'!$A$4:$A$7,0),1)</f>
        <v>13063242.873267869</v>
      </c>
      <c r="T131" s="31">
        <f>SUMIFS(INDEX(Load,,MATCH('Summarized Source Data'!$C131,Hour,0)),Month,'Summarized Source Data'!$A131,Sector,'Summarized Source Data'!T$2,TimeOfWeek,$E131)*INDEX('Calibration Multipliers'!P$4:P$7,MATCH($B131,'Calibration Multipliers'!$A$4:$A$7,0),1)</f>
        <v>13063242.873267869</v>
      </c>
      <c r="U131" s="31">
        <f>SUMIFS(INDEX(Load,,MATCH('Summarized Source Data'!$C131,Hour,0)),Month,'Summarized Source Data'!$A131,Sector,'Summarized Source Data'!U$2,TimeOfWeek,$E131)*INDEX('Calibration Multipliers'!Q$4:Q$7,MATCH($B131,'Calibration Multipliers'!$A$4:$A$7,0),1)</f>
        <v>13063242.873267869</v>
      </c>
      <c r="V131" s="31">
        <f>SUMIFS(INDEX(Load,,MATCH('Summarized Source Data'!$C131,Hour,0)),Month,'Summarized Source Data'!$A131,Sector,'Summarized Source Data'!V$2,TimeOfWeek,$E131)*INDEX('Calibration Multipliers'!R$4:R$7,MATCH($B131,'Calibration Multipliers'!$A$4:$A$7,0),1)</f>
        <v>13063242.873267869</v>
      </c>
      <c r="W131" s="31">
        <f>SUMIFS(INDEX(Load,,MATCH('Summarized Source Data'!$C131,Hour,0)),Month,'Summarized Source Data'!$A131,Sector,'Summarized Source Data'!W$2,TimeOfWeek,$E131)*INDEX('Calibration Multipliers'!S$4:S$7,MATCH($B131,'Calibration Multipliers'!$A$4:$A$7,0),1)</f>
        <v>13063242.873267869</v>
      </c>
      <c r="X131" s="26">
        <f>SUMIFS(INDEX(Load,,MATCH('Summarized Source Data'!$C131,Hour,0)),Month,'Summarized Source Data'!$A131,Sector,'Summarized Source Data'!X$2,Subsector,'Summarized Source Data'!X$3,TimeOfWeek,$E131)*INDEX('Calibration Multipliers'!T$4:T$7,MATCH($B131,'Calibration Multipliers'!$A$4:$A$7,0),1)</f>
        <v>633567279.35349166</v>
      </c>
      <c r="Y131" s="28">
        <f t="shared" si="9"/>
        <v>633567279.35349166</v>
      </c>
      <c r="Z131" s="28">
        <f t="shared" si="9"/>
        <v>633567279.35349166</v>
      </c>
    </row>
    <row r="132" spans="1:26" outlineLevel="2">
      <c r="A132">
        <f t="shared" si="5"/>
        <v>6</v>
      </c>
      <c r="B132" t="str">
        <f>INDEX('Category Mapping'!$G$34:$G$45,MATCH(A132,'Category Mapping'!$A$34:$A$45,0),1)</f>
        <v>Summer</v>
      </c>
      <c r="C132" t="s">
        <v>35</v>
      </c>
      <c r="D132" s="6" t="s">
        <v>109</v>
      </c>
      <c r="E132" t="s">
        <v>15</v>
      </c>
      <c r="F132" s="26">
        <f>SUMIFS(INDEX(Load,,MATCH('Summarized Source Data'!$C132,Hour,0)),Month,'Summarized Source Data'!$A132,Sector,'Summarized Source Data'!F$2,Subsector,'Summarized Source Data'!F$3,TimeOfWeek,$E132)*INDEX('Calibration Multipliers'!B$4:B$7,MATCH($B132,'Calibration Multipliers'!$A$4:$A$7,0),1)</f>
        <v>410950.95901747391</v>
      </c>
      <c r="G132" s="26">
        <f>SUMIFS(INDEX(Load,,MATCH('Summarized Source Data'!$C132,Hour,0)),Month,'Summarized Source Data'!$A132,Sector,'Summarized Source Data'!G$2,Subsector,'Summarized Source Data'!G$3,TimeOfWeek,$E132)*INDEX('Calibration Multipliers'!C$4:C$7,MATCH($B132,'Calibration Multipliers'!$A$4:$A$7,0),1)</f>
        <v>16329053.591584837</v>
      </c>
      <c r="H132" s="26">
        <f>SUMIFS(INDEX(Load,,MATCH('Summarized Source Data'!$C132,Hour,0)),Month,'Summarized Source Data'!$A132,Sector,'Summarized Source Data'!H$2,Subsector,'Summarized Source Data'!H$3,TimeOfWeek,$E132)*INDEX('Calibration Multipliers'!D$4:D$7,MATCH($B132,'Calibration Multipliers'!$A$4:$A$7,0),1)</f>
        <v>0</v>
      </c>
      <c r="I132" s="26">
        <f>SUMIFS(INDEX(Load,,MATCH('Summarized Source Data'!$C132,Hour,0)),Month,'Summarized Source Data'!$A132,Sector,'Summarized Source Data'!I$2,Subsector,'Summarized Source Data'!I$3,TimeOfWeek,$E132)*INDEX('Calibration Multipliers'!E$4:E$7,MATCH($B132,'Calibration Multipliers'!$A$4:$A$7,0),1)</f>
        <v>8633881.6475187186</v>
      </c>
      <c r="J132" s="47">
        <f t="shared" si="6"/>
        <v>100593098.65124771</v>
      </c>
      <c r="K132" s="48">
        <f>(SUMIFS(INDEX(Load,,MATCH('Summarized Source Data'!$C132,Hour,0)),Month,'Summarized Source Data'!$A132,Sector,'Summarized Source Data'!K$2,Subsector,"Total",TimeOfWeek,$E132)-SUM(F132:I132))*INDEX('Calibration Multipliers'!G$4:G$7,MATCH($B132,'Calibration Multipliers'!$A$4:$A$7,0),1)</f>
        <v>100593098.65124771</v>
      </c>
      <c r="L132" s="26">
        <f>SUMIFS(INDEX(Load,,MATCH('Summarized Source Data'!$C132,Hour,0)),Month,'Summarized Source Data'!$A132,Sector,'Summarized Source Data'!L$2,Subsector,'Summarized Source Data'!L$3,TimeOfWeek,$E132)*INDEX('Calibration Multipliers'!H$4:H$7,MATCH($B132,'Calibration Multipliers'!$A$4:$A$7,0),1)</f>
        <v>1181385.5663092998</v>
      </c>
      <c r="M132" s="26">
        <f>SUMIFS(INDEX(Load,,MATCH('Summarized Source Data'!$C132,Hour,0)),Month,'Summarized Source Data'!$A132,Sector,'Summarized Source Data'!M$2,Subsector,'Summarized Source Data'!M$3,TimeOfWeek,$E132)*INDEX('Calibration Multipliers'!I$4:I$7,MATCH($B132,'Calibration Multipliers'!$A$4:$A$7,0),1)</f>
        <v>122234629.74272077</v>
      </c>
      <c r="N132" s="26">
        <f>SUMIFS(INDEX(Load,,MATCH('Summarized Source Data'!$C132,Hour,0)),Month,'Summarized Source Data'!$A132,Sector,'Summarized Source Data'!N$2,Subsector,'Summarized Source Data'!N$3,TimeOfWeek,$E132)*INDEX('Calibration Multipliers'!J$4:J$7,MATCH($B132,'Calibration Multipliers'!$A$4:$A$7,0),1)</f>
        <v>0</v>
      </c>
      <c r="O132" s="28">
        <f t="shared" si="7"/>
        <v>454165937.4447422</v>
      </c>
      <c r="P132" s="48">
        <f>(SUMIFS(INDEX(Load,,MATCH('Summarized Source Data'!$C132,Hour,0)),Month,'Summarized Source Data'!$A132,Sector,'Summarized Source Data'!P$2,Subsector,"Total",TimeOfWeek,$E132)-SUM(L132:N132)*INDEX('Calibration Multipliers'!L$4:L$7,MATCH($B132,'Calibration Multipliers'!$A$4:$A$7,0),1))</f>
        <v>454165937.4447422</v>
      </c>
      <c r="Q132" s="28">
        <f t="shared" si="8"/>
        <v>454165937.4447422</v>
      </c>
      <c r="R132" s="31">
        <f>SUMIFS(INDEX(Load,,MATCH('Summarized Source Data'!$C132,Hour,0)),Month,'Summarized Source Data'!$A132,Sector,'Summarized Source Data'!R$2,TimeOfWeek,$E132)*INDEX('Calibration Multipliers'!N$4:N$7,MATCH($B132,'Calibration Multipliers'!$A$4:$A$7,0),1)</f>
        <v>14369567.160594655</v>
      </c>
      <c r="S132" s="31">
        <f>SUMIFS(INDEX(Load,,MATCH('Summarized Source Data'!$C132,Hour,0)),Month,'Summarized Source Data'!$A132,Sector,'Summarized Source Data'!S$2,TimeOfWeek,$E132)*INDEX('Calibration Multipliers'!O$4:O$7,MATCH($B132,'Calibration Multipliers'!$A$4:$A$7,0),1)</f>
        <v>14369567.160594655</v>
      </c>
      <c r="T132" s="31">
        <f>SUMIFS(INDEX(Load,,MATCH('Summarized Source Data'!$C132,Hour,0)),Month,'Summarized Source Data'!$A132,Sector,'Summarized Source Data'!T$2,TimeOfWeek,$E132)*INDEX('Calibration Multipliers'!P$4:P$7,MATCH($B132,'Calibration Multipliers'!$A$4:$A$7,0),1)</f>
        <v>14369567.160594655</v>
      </c>
      <c r="U132" s="31">
        <f>SUMIFS(INDEX(Load,,MATCH('Summarized Source Data'!$C132,Hour,0)),Month,'Summarized Source Data'!$A132,Sector,'Summarized Source Data'!U$2,TimeOfWeek,$E132)*INDEX('Calibration Multipliers'!Q$4:Q$7,MATCH($B132,'Calibration Multipliers'!$A$4:$A$7,0),1)</f>
        <v>14369567.160594655</v>
      </c>
      <c r="V132" s="31">
        <f>SUMIFS(INDEX(Load,,MATCH('Summarized Source Data'!$C132,Hour,0)),Month,'Summarized Source Data'!$A132,Sector,'Summarized Source Data'!V$2,TimeOfWeek,$E132)*INDEX('Calibration Multipliers'!R$4:R$7,MATCH($B132,'Calibration Multipliers'!$A$4:$A$7,0),1)</f>
        <v>14369567.160594655</v>
      </c>
      <c r="W132" s="31">
        <f>SUMIFS(INDEX(Load,,MATCH('Summarized Source Data'!$C132,Hour,0)),Month,'Summarized Source Data'!$A132,Sector,'Summarized Source Data'!W$2,TimeOfWeek,$E132)*INDEX('Calibration Multipliers'!S$4:S$7,MATCH($B132,'Calibration Multipliers'!$A$4:$A$7,0),1)</f>
        <v>14369567.160594655</v>
      </c>
      <c r="X132" s="26">
        <f>SUMIFS(INDEX(Load,,MATCH('Summarized Source Data'!$C132,Hour,0)),Month,'Summarized Source Data'!$A132,Sector,'Summarized Source Data'!X$2,Subsector,'Summarized Source Data'!X$3,TimeOfWeek,$E132)*INDEX('Calibration Multipliers'!T$4:T$7,MATCH($B132,'Calibration Multipliers'!$A$4:$A$7,0),1)</f>
        <v>636366545.68347764</v>
      </c>
      <c r="Y132" s="28">
        <f t="shared" si="9"/>
        <v>636366545.68347764</v>
      </c>
      <c r="Z132" s="28">
        <f t="shared" si="9"/>
        <v>636366545.68347764</v>
      </c>
    </row>
    <row r="133" spans="1:26" outlineLevel="2">
      <c r="A133">
        <f t="shared" ref="A133:A196" si="10">ROUNDUP(ROW(A130)/24,0)</f>
        <v>6</v>
      </c>
      <c r="B133" t="str">
        <f>INDEX('Category Mapping'!$G$34:$G$45,MATCH(A133,'Category Mapping'!$A$34:$A$45,0),1)</f>
        <v>Summer</v>
      </c>
      <c r="C133" t="s">
        <v>36</v>
      </c>
      <c r="D133" s="6" t="s">
        <v>110</v>
      </c>
      <c r="E133" t="s">
        <v>15</v>
      </c>
      <c r="F133" s="26">
        <f>SUMIFS(INDEX(Load,,MATCH('Summarized Source Data'!$C133,Hour,0)),Month,'Summarized Source Data'!$A133,Sector,'Summarized Source Data'!F$2,Subsector,'Summarized Source Data'!F$3,TimeOfWeek,$E133)*INDEX('Calibration Multipliers'!B$4:B$7,MATCH($B133,'Calibration Multipliers'!$A$4:$A$7,0),1)</f>
        <v>283803.61686562776</v>
      </c>
      <c r="G133" s="26">
        <f>SUMIFS(INDEX(Load,,MATCH('Summarized Source Data'!$C133,Hour,0)),Month,'Summarized Source Data'!$A133,Sector,'Summarized Source Data'!G$2,Subsector,'Summarized Source Data'!G$3,TimeOfWeek,$E133)*INDEX('Calibration Multipliers'!C$4:C$7,MATCH($B133,'Calibration Multipliers'!$A$4:$A$7,0),1)</f>
        <v>18755084.410906013</v>
      </c>
      <c r="H133" s="26">
        <f>SUMIFS(INDEX(Load,,MATCH('Summarized Source Data'!$C133,Hour,0)),Month,'Summarized Source Data'!$A133,Sector,'Summarized Source Data'!H$2,Subsector,'Summarized Source Data'!H$3,TimeOfWeek,$E133)*INDEX('Calibration Multipliers'!D$4:D$7,MATCH($B133,'Calibration Multipliers'!$A$4:$A$7,0),1)</f>
        <v>0</v>
      </c>
      <c r="I133" s="26">
        <f>SUMIFS(INDEX(Load,,MATCH('Summarized Source Data'!$C133,Hour,0)),Month,'Summarized Source Data'!$A133,Sector,'Summarized Source Data'!I$2,Subsector,'Summarized Source Data'!I$3,TimeOfWeek,$E133)*INDEX('Calibration Multipliers'!E$4:E$7,MATCH($B133,'Calibration Multipliers'!$A$4:$A$7,0),1)</f>
        <v>8305365.3495642254</v>
      </c>
      <c r="J133" s="47">
        <f t="shared" ref="J133:J196" si="11">K133</f>
        <v>101421997.80201885</v>
      </c>
      <c r="K133" s="48">
        <f>(SUMIFS(INDEX(Load,,MATCH('Summarized Source Data'!$C133,Hour,0)),Month,'Summarized Source Data'!$A133,Sector,'Summarized Source Data'!K$2,Subsector,"Total",TimeOfWeek,$E133)-SUM(F133:I133))*INDEX('Calibration Multipliers'!G$4:G$7,MATCH($B133,'Calibration Multipliers'!$A$4:$A$7,0),1)</f>
        <v>101421997.80201885</v>
      </c>
      <c r="L133" s="26">
        <f>SUMIFS(INDEX(Load,,MATCH('Summarized Source Data'!$C133,Hour,0)),Month,'Summarized Source Data'!$A133,Sector,'Summarized Source Data'!L$2,Subsector,'Summarized Source Data'!L$3,TimeOfWeek,$E133)*INDEX('Calibration Multipliers'!H$4:H$7,MATCH($B133,'Calibration Multipliers'!$A$4:$A$7,0),1)</f>
        <v>940256.76464430802</v>
      </c>
      <c r="M133" s="26">
        <f>SUMIFS(INDEX(Load,,MATCH('Summarized Source Data'!$C133,Hour,0)),Month,'Summarized Source Data'!$A133,Sector,'Summarized Source Data'!M$2,Subsector,'Summarized Source Data'!M$3,TimeOfWeek,$E133)*INDEX('Calibration Multipliers'!I$4:I$7,MATCH($B133,'Calibration Multipliers'!$A$4:$A$7,0),1)</f>
        <v>143695671.60594657</v>
      </c>
      <c r="N133" s="26">
        <f>SUMIFS(INDEX(Load,,MATCH('Summarized Source Data'!$C133,Hour,0)),Month,'Summarized Source Data'!$A133,Sector,'Summarized Source Data'!N$2,Subsector,'Summarized Source Data'!N$3,TimeOfWeek,$E133)*INDEX('Calibration Multipliers'!J$4:J$7,MATCH($B133,'Calibration Multipliers'!$A$4:$A$7,0),1)</f>
        <v>0</v>
      </c>
      <c r="O133" s="28">
        <f t="shared" ref="O133:O196" si="12">P133</f>
        <v>477734285.66295689</v>
      </c>
      <c r="P133" s="48">
        <f>(SUMIFS(INDEX(Load,,MATCH('Summarized Source Data'!$C133,Hour,0)),Month,'Summarized Source Data'!$A133,Sector,'Summarized Source Data'!P$2,Subsector,"Total",TimeOfWeek,$E133)-SUM(L133:N133)*INDEX('Calibration Multipliers'!L$4:L$7,MATCH($B133,'Calibration Multipliers'!$A$4:$A$7,0),1))</f>
        <v>477734285.66295689</v>
      </c>
      <c r="Q133" s="28">
        <f t="shared" ref="Q133:Q196" si="13">P133</f>
        <v>477734285.66295689</v>
      </c>
      <c r="R133" s="31">
        <f>SUMIFS(INDEX(Load,,MATCH('Summarized Source Data'!$C133,Hour,0)),Month,'Summarized Source Data'!$A133,Sector,'Summarized Source Data'!R$2,TimeOfWeek,$E133)*INDEX('Calibration Multipliers'!N$4:N$7,MATCH($B133,'Calibration Multipliers'!$A$4:$A$7,0),1)</f>
        <v>12690007.362603072</v>
      </c>
      <c r="S133" s="31">
        <f>SUMIFS(INDEX(Load,,MATCH('Summarized Source Data'!$C133,Hour,0)),Month,'Summarized Source Data'!$A133,Sector,'Summarized Source Data'!S$2,TimeOfWeek,$E133)*INDEX('Calibration Multipliers'!O$4:O$7,MATCH($B133,'Calibration Multipliers'!$A$4:$A$7,0),1)</f>
        <v>12690007.362603072</v>
      </c>
      <c r="T133" s="31">
        <f>SUMIFS(INDEX(Load,,MATCH('Summarized Source Data'!$C133,Hour,0)),Month,'Summarized Source Data'!$A133,Sector,'Summarized Source Data'!T$2,TimeOfWeek,$E133)*INDEX('Calibration Multipliers'!P$4:P$7,MATCH($B133,'Calibration Multipliers'!$A$4:$A$7,0),1)</f>
        <v>12690007.362603072</v>
      </c>
      <c r="U133" s="31">
        <f>SUMIFS(INDEX(Load,,MATCH('Summarized Source Data'!$C133,Hour,0)),Month,'Summarized Source Data'!$A133,Sector,'Summarized Source Data'!U$2,TimeOfWeek,$E133)*INDEX('Calibration Multipliers'!Q$4:Q$7,MATCH($B133,'Calibration Multipliers'!$A$4:$A$7,0),1)</f>
        <v>12690007.362603072</v>
      </c>
      <c r="V133" s="31">
        <f>SUMIFS(INDEX(Load,,MATCH('Summarized Source Data'!$C133,Hour,0)),Month,'Summarized Source Data'!$A133,Sector,'Summarized Source Data'!V$2,TimeOfWeek,$E133)*INDEX('Calibration Multipliers'!R$4:R$7,MATCH($B133,'Calibration Multipliers'!$A$4:$A$7,0),1)</f>
        <v>12690007.362603072</v>
      </c>
      <c r="W133" s="31">
        <f>SUMIFS(INDEX(Load,,MATCH('Summarized Source Data'!$C133,Hour,0)),Month,'Summarized Source Data'!$A133,Sector,'Summarized Source Data'!W$2,TimeOfWeek,$E133)*INDEX('Calibration Multipliers'!S$4:S$7,MATCH($B133,'Calibration Multipliers'!$A$4:$A$7,0),1)</f>
        <v>12690007.362603072</v>
      </c>
      <c r="X133" s="26">
        <f>SUMIFS(INDEX(Load,,MATCH('Summarized Source Data'!$C133,Hour,0)),Month,'Summarized Source Data'!$A133,Sector,'Summarized Source Data'!X$2,Subsector,'Summarized Source Data'!X$3,TimeOfWeek,$E133)*INDEX('Calibration Multipliers'!T$4:T$7,MATCH($B133,'Calibration Multipliers'!$A$4:$A$7,0),1)</f>
        <v>634500368.13015366</v>
      </c>
      <c r="Y133" s="28">
        <f t="shared" ref="Y133:Z196" si="14">$X133</f>
        <v>634500368.13015366</v>
      </c>
      <c r="Z133" s="28">
        <f t="shared" si="14"/>
        <v>634500368.13015366</v>
      </c>
    </row>
    <row r="134" spans="1:26" outlineLevel="2">
      <c r="A134">
        <f t="shared" si="10"/>
        <v>6</v>
      </c>
      <c r="B134" t="str">
        <f>INDEX('Category Mapping'!$G$34:$G$45,MATCH(A134,'Category Mapping'!$A$34:$A$45,0),1)</f>
        <v>Summer</v>
      </c>
      <c r="C134" t="s">
        <v>37</v>
      </c>
      <c r="D134" s="6" t="s">
        <v>111</v>
      </c>
      <c r="E134" t="s">
        <v>15</v>
      </c>
      <c r="F134" s="26">
        <f>SUMIFS(INDEX(Load,,MATCH('Summarized Source Data'!$C134,Hour,0)),Month,'Summarized Source Data'!$A134,Sector,'Summarized Source Data'!F$2,Subsector,'Summarized Source Data'!F$3,TimeOfWeek,$E134)*INDEX('Calibration Multipliers'!B$4:B$7,MATCH($B134,'Calibration Multipliers'!$A$4:$A$7,0),1)</f>
        <v>286210.9859094157</v>
      </c>
      <c r="G134" s="26">
        <f>SUMIFS(INDEX(Load,,MATCH('Summarized Source Data'!$C134,Hour,0)),Month,'Summarized Source Data'!$A134,Sector,'Summarized Source Data'!G$2,Subsector,'Summarized Source Data'!G$3,TimeOfWeek,$E134)*INDEX('Calibration Multipliers'!C$4:C$7,MATCH($B134,'Calibration Multipliers'!$A$4:$A$7,0),1)</f>
        <v>22953983.90588497</v>
      </c>
      <c r="H134" s="26">
        <f>SUMIFS(INDEX(Load,,MATCH('Summarized Source Data'!$C134,Hour,0)),Month,'Summarized Source Data'!$A134,Sector,'Summarized Source Data'!H$2,Subsector,'Summarized Source Data'!H$3,TimeOfWeek,$E134)*INDEX('Calibration Multipliers'!D$4:D$7,MATCH($B134,'Calibration Multipliers'!$A$4:$A$7,0),1)</f>
        <v>0</v>
      </c>
      <c r="I134" s="26">
        <f>SUMIFS(INDEX(Load,,MATCH('Summarized Source Data'!$C134,Hour,0)),Month,'Summarized Source Data'!$A134,Sector,'Summarized Source Data'!I$2,Subsector,'Summarized Source Data'!I$3,TimeOfWeek,$E134)*INDEX('Calibration Multipliers'!E$4:E$7,MATCH($B134,'Calibration Multipliers'!$A$4:$A$7,0),1)</f>
        <v>8441072.8481531683</v>
      </c>
      <c r="J134" s="47">
        <f t="shared" si="11"/>
        <v>100817338.54605511</v>
      </c>
      <c r="K134" s="48">
        <f>(SUMIFS(INDEX(Load,,MATCH('Summarized Source Data'!$C134,Hour,0)),Month,'Summarized Source Data'!$A134,Sector,'Summarized Source Data'!K$2,Subsector,"Total",TimeOfWeek,$E134)-SUM(F134:I134))*INDEX('Calibration Multipliers'!G$4:G$7,MATCH($B134,'Calibration Multipliers'!$A$4:$A$7,0),1)</f>
        <v>100817338.54605511</v>
      </c>
      <c r="L134" s="26">
        <f>SUMIFS(INDEX(Load,,MATCH('Summarized Source Data'!$C134,Hour,0)),Month,'Summarized Source Data'!$A134,Sector,'Summarized Source Data'!L$2,Subsector,'Summarized Source Data'!L$3,TimeOfWeek,$E134)*INDEX('Calibration Multipliers'!H$4:H$7,MATCH($B134,'Calibration Multipliers'!$A$4:$A$7,0),1)</f>
        <v>808204.17479354981</v>
      </c>
      <c r="M134" s="26">
        <f>SUMIFS(INDEX(Load,,MATCH('Summarized Source Data'!$C134,Hour,0)),Month,'Summarized Source Data'!$A134,Sector,'Summarized Source Data'!M$2,Subsector,'Summarized Source Data'!M$3,TimeOfWeek,$E134)*INDEX('Calibration Multipliers'!I$4:I$7,MATCH($B134,'Calibration Multipliers'!$A$4:$A$7,0),1)</f>
        <v>158625092.03253841</v>
      </c>
      <c r="N134" s="26">
        <f>SUMIFS(INDEX(Load,,MATCH('Summarized Source Data'!$C134,Hour,0)),Month,'Summarized Source Data'!$A134,Sector,'Summarized Source Data'!N$2,Subsector,'Summarized Source Data'!N$3,TimeOfWeek,$E134)*INDEX('Calibration Multipliers'!J$4:J$7,MATCH($B134,'Calibration Multipliers'!$A$4:$A$7,0),1)</f>
        <v>0</v>
      </c>
      <c r="O134" s="28">
        <f t="shared" si="12"/>
        <v>476000160.69948369</v>
      </c>
      <c r="P134" s="48">
        <f>(SUMIFS(INDEX(Load,,MATCH('Summarized Source Data'!$C134,Hour,0)),Month,'Summarized Source Data'!$A134,Sector,'Summarized Source Data'!P$2,Subsector,"Total",TimeOfWeek,$E134)-SUM(L134:N134)*INDEX('Calibration Multipliers'!L$4:L$7,MATCH($B134,'Calibration Multipliers'!$A$4:$A$7,0),1))</f>
        <v>476000160.69948369</v>
      </c>
      <c r="Q134" s="28">
        <f t="shared" si="13"/>
        <v>476000160.69948369</v>
      </c>
      <c r="R134" s="31">
        <f>SUMIFS(INDEX(Load,,MATCH('Summarized Source Data'!$C134,Hour,0)),Month,'Summarized Source Data'!$A134,Sector,'Summarized Source Data'!R$2,TimeOfWeek,$E134)*INDEX('Calibration Multipliers'!N$4:N$7,MATCH($B134,'Calibration Multipliers'!$A$4:$A$7,0),1)</f>
        <v>10170667.665615698</v>
      </c>
      <c r="S134" s="31">
        <f>SUMIFS(INDEX(Load,,MATCH('Summarized Source Data'!$C134,Hour,0)),Month,'Summarized Source Data'!$A134,Sector,'Summarized Source Data'!S$2,TimeOfWeek,$E134)*INDEX('Calibration Multipliers'!O$4:O$7,MATCH($B134,'Calibration Multipliers'!$A$4:$A$7,0),1)</f>
        <v>10170667.665615698</v>
      </c>
      <c r="T134" s="31">
        <f>SUMIFS(INDEX(Load,,MATCH('Summarized Source Data'!$C134,Hour,0)),Month,'Summarized Source Data'!$A134,Sector,'Summarized Source Data'!T$2,TimeOfWeek,$E134)*INDEX('Calibration Multipliers'!P$4:P$7,MATCH($B134,'Calibration Multipliers'!$A$4:$A$7,0),1)</f>
        <v>10170667.665615698</v>
      </c>
      <c r="U134" s="31">
        <f>SUMIFS(INDEX(Load,,MATCH('Summarized Source Data'!$C134,Hour,0)),Month,'Summarized Source Data'!$A134,Sector,'Summarized Source Data'!U$2,TimeOfWeek,$E134)*INDEX('Calibration Multipliers'!Q$4:Q$7,MATCH($B134,'Calibration Multipliers'!$A$4:$A$7,0),1)</f>
        <v>10170667.665615698</v>
      </c>
      <c r="V134" s="31">
        <f>SUMIFS(INDEX(Load,,MATCH('Summarized Source Data'!$C134,Hour,0)),Month,'Summarized Source Data'!$A134,Sector,'Summarized Source Data'!V$2,TimeOfWeek,$E134)*INDEX('Calibration Multipliers'!R$4:R$7,MATCH($B134,'Calibration Multipliers'!$A$4:$A$7,0),1)</f>
        <v>10170667.665615698</v>
      </c>
      <c r="W134" s="31">
        <f>SUMIFS(INDEX(Load,,MATCH('Summarized Source Data'!$C134,Hour,0)),Month,'Summarized Source Data'!$A134,Sector,'Summarized Source Data'!W$2,TimeOfWeek,$E134)*INDEX('Calibration Multipliers'!S$4:S$7,MATCH($B134,'Calibration Multipliers'!$A$4:$A$7,0),1)</f>
        <v>10170667.665615698</v>
      </c>
      <c r="X134" s="26">
        <f>SUMIFS(INDEX(Load,,MATCH('Summarized Source Data'!$C134,Hour,0)),Month,'Summarized Source Data'!$A134,Sector,'Summarized Source Data'!X$2,Subsector,'Summarized Source Data'!X$3,TimeOfWeek,$E134)*INDEX('Calibration Multipliers'!T$4:T$7,MATCH($B134,'Calibration Multipliers'!$A$4:$A$7,0),1)</f>
        <v>632634190.57682967</v>
      </c>
      <c r="Y134" s="28">
        <f t="shared" si="14"/>
        <v>632634190.57682967</v>
      </c>
      <c r="Z134" s="28">
        <f t="shared" si="14"/>
        <v>632634190.57682967</v>
      </c>
    </row>
    <row r="135" spans="1:26" outlineLevel="2">
      <c r="A135">
        <f t="shared" si="10"/>
        <v>6</v>
      </c>
      <c r="B135" t="str">
        <f>INDEX('Category Mapping'!$G$34:$G$45,MATCH(A135,'Category Mapping'!$A$34:$A$45,0),1)</f>
        <v>Summer</v>
      </c>
      <c r="C135" t="s">
        <v>38</v>
      </c>
      <c r="D135" s="6" t="s">
        <v>112</v>
      </c>
      <c r="E135" t="s">
        <v>15</v>
      </c>
      <c r="F135" s="26">
        <f>SUMIFS(INDEX(Load,,MATCH('Summarized Source Data'!$C135,Hour,0)),Month,'Summarized Source Data'!$A135,Sector,'Summarized Source Data'!F$2,Subsector,'Summarized Source Data'!F$3,TimeOfWeek,$E135)*INDEX('Calibration Multipliers'!B$4:B$7,MATCH($B135,'Calibration Multipliers'!$A$4:$A$7,0),1)</f>
        <v>300618.80970985349</v>
      </c>
      <c r="G135" s="26">
        <f>SUMIFS(INDEX(Load,,MATCH('Summarized Source Data'!$C135,Hour,0)),Month,'Summarized Source Data'!$A135,Sector,'Summarized Source Data'!G$2,Subsector,'Summarized Source Data'!G$3,TimeOfWeek,$E135)*INDEX('Calibration Multipliers'!C$4:C$7,MATCH($B135,'Calibration Multipliers'!$A$4:$A$7,0),1)</f>
        <v>29858840.853183702</v>
      </c>
      <c r="H135" s="26">
        <f>SUMIFS(INDEX(Load,,MATCH('Summarized Source Data'!$C135,Hour,0)),Month,'Summarized Source Data'!$A135,Sector,'Summarized Source Data'!H$2,Subsector,'Summarized Source Data'!H$3,TimeOfWeek,$E135)*INDEX('Calibration Multipliers'!D$4:D$7,MATCH($B135,'Calibration Multipliers'!$A$4:$A$7,0),1)</f>
        <v>0</v>
      </c>
      <c r="I135" s="26">
        <f>SUMIFS(INDEX(Load,,MATCH('Summarized Source Data'!$C135,Hour,0)),Month,'Summarized Source Data'!$A135,Sector,'Summarized Source Data'!I$2,Subsector,'Summarized Source Data'!I$3,TimeOfWeek,$E135)*INDEX('Calibration Multipliers'!E$4:E$7,MATCH($B135,'Calibration Multipliers'!$A$4:$A$7,0),1)</f>
        <v>9253339.691480305</v>
      </c>
      <c r="J135" s="47">
        <f t="shared" si="11"/>
        <v>100550517.14492474</v>
      </c>
      <c r="K135" s="48">
        <f>(SUMIFS(INDEX(Load,,MATCH('Summarized Source Data'!$C135,Hour,0)),Month,'Summarized Source Data'!$A135,Sector,'Summarized Source Data'!K$2,Subsector,"Total",TimeOfWeek,$E135)-SUM(F135:I135))*INDEX('Calibration Multipliers'!G$4:G$7,MATCH($B135,'Calibration Multipliers'!$A$4:$A$7,0),1)</f>
        <v>100550517.14492474</v>
      </c>
      <c r="L135" s="26">
        <f>SUMIFS(INDEX(Load,,MATCH('Summarized Source Data'!$C135,Hour,0)),Month,'Summarized Source Data'!$A135,Sector,'Summarized Source Data'!L$2,Subsector,'Summarized Source Data'!L$3,TimeOfWeek,$E135)*INDEX('Calibration Multipliers'!H$4:H$7,MATCH($B135,'Calibration Multipliers'!$A$4:$A$7,0),1)</f>
        <v>703274.60950280237</v>
      </c>
      <c r="M135" s="26">
        <f>SUMIFS(INDEX(Load,,MATCH('Summarized Source Data'!$C135,Hour,0)),Month,'Summarized Source Data'!$A135,Sector,'Summarized Source Data'!M$2,Subsector,'Summarized Source Data'!M$3,TimeOfWeek,$E135)*INDEX('Calibration Multipliers'!I$4:I$7,MATCH($B135,'Calibration Multipliers'!$A$4:$A$7,0),1)</f>
        <v>167955979.7991583</v>
      </c>
      <c r="N135" s="26">
        <f>SUMIFS(INDEX(Load,,MATCH('Summarized Source Data'!$C135,Hour,0)),Month,'Summarized Source Data'!$A135,Sector,'Summarized Source Data'!N$2,Subsector,'Summarized Source Data'!N$3,TimeOfWeek,$E135)*INDEX('Calibration Multipliers'!J$4:J$7,MATCH($B135,'Calibration Multipliers'!$A$4:$A$7,0),1)</f>
        <v>0</v>
      </c>
      <c r="O135" s="28">
        <f t="shared" si="12"/>
        <v>475172001.48811245</v>
      </c>
      <c r="P135" s="48">
        <f>(SUMIFS(INDEX(Load,,MATCH('Summarized Source Data'!$C135,Hour,0)),Month,'Summarized Source Data'!$A135,Sector,'Summarized Source Data'!P$2,Subsector,"Total",TimeOfWeek,$E135)-SUM(L135:N135)*INDEX('Calibration Multipliers'!L$4:L$7,MATCH($B135,'Calibration Multipliers'!$A$4:$A$7,0),1))</f>
        <v>475172001.48811245</v>
      </c>
      <c r="Q135" s="28">
        <f t="shared" si="13"/>
        <v>475172001.48811245</v>
      </c>
      <c r="R135" s="31">
        <f>SUMIFS(INDEX(Load,,MATCH('Summarized Source Data'!$C135,Hour,0)),Month,'Summarized Source Data'!$A135,Sector,'Summarized Source Data'!R$2,TimeOfWeek,$E135)*INDEX('Calibration Multipliers'!N$4:N$7,MATCH($B135,'Calibration Multipliers'!$A$4:$A$7,0),1)</f>
        <v>10263976.543281898</v>
      </c>
      <c r="S135" s="31">
        <f>SUMIFS(INDEX(Load,,MATCH('Summarized Source Data'!$C135,Hour,0)),Month,'Summarized Source Data'!$A135,Sector,'Summarized Source Data'!S$2,TimeOfWeek,$E135)*INDEX('Calibration Multipliers'!O$4:O$7,MATCH($B135,'Calibration Multipliers'!$A$4:$A$7,0),1)</f>
        <v>10263976.543281898</v>
      </c>
      <c r="T135" s="31">
        <f>SUMIFS(INDEX(Load,,MATCH('Summarized Source Data'!$C135,Hour,0)),Month,'Summarized Source Data'!$A135,Sector,'Summarized Source Data'!T$2,TimeOfWeek,$E135)*INDEX('Calibration Multipliers'!P$4:P$7,MATCH($B135,'Calibration Multipliers'!$A$4:$A$7,0),1)</f>
        <v>10263976.543281898</v>
      </c>
      <c r="U135" s="31">
        <f>SUMIFS(INDEX(Load,,MATCH('Summarized Source Data'!$C135,Hour,0)),Month,'Summarized Source Data'!$A135,Sector,'Summarized Source Data'!U$2,TimeOfWeek,$E135)*INDEX('Calibration Multipliers'!Q$4:Q$7,MATCH($B135,'Calibration Multipliers'!$A$4:$A$7,0),1)</f>
        <v>10263976.543281898</v>
      </c>
      <c r="V135" s="31">
        <f>SUMIFS(INDEX(Load,,MATCH('Summarized Source Data'!$C135,Hour,0)),Month,'Summarized Source Data'!$A135,Sector,'Summarized Source Data'!V$2,TimeOfWeek,$E135)*INDEX('Calibration Multipliers'!R$4:R$7,MATCH($B135,'Calibration Multipliers'!$A$4:$A$7,0),1)</f>
        <v>10263976.543281898</v>
      </c>
      <c r="W135" s="31">
        <f>SUMIFS(INDEX(Load,,MATCH('Summarized Source Data'!$C135,Hour,0)),Month,'Summarized Source Data'!$A135,Sector,'Summarized Source Data'!W$2,TimeOfWeek,$E135)*INDEX('Calibration Multipliers'!S$4:S$7,MATCH($B135,'Calibration Multipliers'!$A$4:$A$7,0),1)</f>
        <v>10263976.543281898</v>
      </c>
      <c r="X135" s="26">
        <f>SUMIFS(INDEX(Load,,MATCH('Summarized Source Data'!$C135,Hour,0)),Month,'Summarized Source Data'!$A135,Sector,'Summarized Source Data'!X$2,Subsector,'Summarized Source Data'!X$3,TimeOfWeek,$E135)*INDEX('Calibration Multipliers'!T$4:T$7,MATCH($B135,'Calibration Multipliers'!$A$4:$A$7,0),1)</f>
        <v>629834924.2468437</v>
      </c>
      <c r="Y135" s="28">
        <f t="shared" si="14"/>
        <v>629834924.2468437</v>
      </c>
      <c r="Z135" s="28">
        <f t="shared" si="14"/>
        <v>629834924.2468437</v>
      </c>
    </row>
    <row r="136" spans="1:26" outlineLevel="2">
      <c r="A136">
        <f t="shared" si="10"/>
        <v>6</v>
      </c>
      <c r="B136" t="str">
        <f>INDEX('Category Mapping'!$G$34:$G$45,MATCH(A136,'Category Mapping'!$A$34:$A$45,0),1)</f>
        <v>Summer</v>
      </c>
      <c r="C136" t="s">
        <v>39</v>
      </c>
      <c r="D136" s="6" t="s">
        <v>113</v>
      </c>
      <c r="E136" t="s">
        <v>15</v>
      </c>
      <c r="F136" s="26">
        <f>SUMIFS(INDEX(Load,,MATCH('Summarized Source Data'!$C136,Hour,0)),Month,'Summarized Source Data'!$A136,Sector,'Summarized Source Data'!F$2,Subsector,'Summarized Source Data'!F$3,TimeOfWeek,$E136)*INDEX('Calibration Multipliers'!B$4:B$7,MATCH($B136,'Calibration Multipliers'!$A$4:$A$7,0),1)</f>
        <v>309442.09718196926</v>
      </c>
      <c r="G136" s="26">
        <f>SUMIFS(INDEX(Load,,MATCH('Summarized Source Data'!$C136,Hour,0)),Month,'Summarized Source Data'!$A136,Sector,'Summarized Source Data'!G$2,Subsector,'Summarized Source Data'!G$3,TimeOfWeek,$E136)*INDEX('Calibration Multipliers'!C$4:C$7,MATCH($B136,'Calibration Multipliers'!$A$4:$A$7,0),1)</f>
        <v>36017226.77915284</v>
      </c>
      <c r="H136" s="26">
        <f>SUMIFS(INDEX(Load,,MATCH('Summarized Source Data'!$C136,Hour,0)),Month,'Summarized Source Data'!$A136,Sector,'Summarized Source Data'!H$2,Subsector,'Summarized Source Data'!H$3,TimeOfWeek,$E136)*INDEX('Calibration Multipliers'!D$4:D$7,MATCH($B136,'Calibration Multipliers'!$A$4:$A$7,0),1)</f>
        <v>0</v>
      </c>
      <c r="I136" s="26">
        <f>SUMIFS(INDEX(Load,,MATCH('Summarized Source Data'!$C136,Hour,0)),Month,'Summarized Source Data'!$A136,Sector,'Summarized Source Data'!I$2,Subsector,'Summarized Source Data'!I$3,TimeOfWeek,$E136)*INDEX('Calibration Multipliers'!E$4:E$7,MATCH($B136,'Calibration Multipliers'!$A$4:$A$7,0),1)</f>
        <v>9704123.2772847023</v>
      </c>
      <c r="J136" s="47">
        <f t="shared" si="11"/>
        <v>97664879.452327058</v>
      </c>
      <c r="K136" s="48">
        <f>(SUMIFS(INDEX(Load,,MATCH('Summarized Source Data'!$C136,Hour,0)),Month,'Summarized Source Data'!$A136,Sector,'Summarized Source Data'!K$2,Subsector,"Total",TimeOfWeek,$E136)-SUM(F136:I136))*INDEX('Calibration Multipliers'!G$4:G$7,MATCH($B136,'Calibration Multipliers'!$A$4:$A$7,0),1)</f>
        <v>97664879.452327058</v>
      </c>
      <c r="L136" s="26">
        <f>SUMIFS(INDEX(Load,,MATCH('Summarized Source Data'!$C136,Hour,0)),Month,'Summarized Source Data'!$A136,Sector,'Summarized Source Data'!L$2,Subsector,'Summarized Source Data'!L$3,TimeOfWeek,$E136)*INDEX('Calibration Multipliers'!H$4:H$7,MATCH($B136,'Calibration Multipliers'!$A$4:$A$7,0),1)</f>
        <v>643701.55655681749</v>
      </c>
      <c r="M136" s="26">
        <f>SUMIFS(INDEX(Load,,MATCH('Summarized Source Data'!$C136,Hour,0)),Month,'Summarized Source Data'!$A136,Sector,'Summarized Source Data'!M$2,Subsector,'Summarized Source Data'!M$3,TimeOfWeek,$E136)*INDEX('Calibration Multipliers'!I$4:I$7,MATCH($B136,'Calibration Multipliers'!$A$4:$A$7,0),1)</f>
        <v>170755246.12914428</v>
      </c>
      <c r="N136" s="26">
        <f>SUMIFS(INDEX(Load,,MATCH('Summarized Source Data'!$C136,Hour,0)),Month,'Summarized Source Data'!$A136,Sector,'Summarized Source Data'!N$2,Subsector,'Summarized Source Data'!N$3,TimeOfWeek,$E136)*INDEX('Calibration Multipliers'!J$4:J$7,MATCH($B136,'Calibration Multipliers'!$A$4:$A$7,0),1)</f>
        <v>0</v>
      </c>
      <c r="O136" s="28">
        <f t="shared" si="12"/>
        <v>466833775.55110049</v>
      </c>
      <c r="P136" s="48">
        <f>(SUMIFS(INDEX(Load,,MATCH('Summarized Source Data'!$C136,Hour,0)),Month,'Summarized Source Data'!$A136,Sector,'Summarized Source Data'!P$2,Subsector,"Total",TimeOfWeek,$E136)-SUM(L136:N136)*INDEX('Calibration Multipliers'!L$4:L$7,MATCH($B136,'Calibration Multipliers'!$A$4:$A$7,0),1))</f>
        <v>466833775.55110049</v>
      </c>
      <c r="Q136" s="28">
        <f t="shared" si="13"/>
        <v>466833775.55110049</v>
      </c>
      <c r="R136" s="31">
        <f>SUMIFS(INDEX(Load,,MATCH('Summarized Source Data'!$C136,Hour,0)),Month,'Summarized Source Data'!$A136,Sector,'Summarized Source Data'!R$2,TimeOfWeek,$E136)*INDEX('Calibration Multipliers'!N$4:N$7,MATCH($B136,'Calibration Multipliers'!$A$4:$A$7,0),1)</f>
        <v>10450594.298614295</v>
      </c>
      <c r="S136" s="31">
        <f>SUMIFS(INDEX(Load,,MATCH('Summarized Source Data'!$C136,Hour,0)),Month,'Summarized Source Data'!$A136,Sector,'Summarized Source Data'!S$2,TimeOfWeek,$E136)*INDEX('Calibration Multipliers'!O$4:O$7,MATCH($B136,'Calibration Multipliers'!$A$4:$A$7,0),1)</f>
        <v>10450594.298614295</v>
      </c>
      <c r="T136" s="31">
        <f>SUMIFS(INDEX(Load,,MATCH('Summarized Source Data'!$C136,Hour,0)),Month,'Summarized Source Data'!$A136,Sector,'Summarized Source Data'!T$2,TimeOfWeek,$E136)*INDEX('Calibration Multipliers'!P$4:P$7,MATCH($B136,'Calibration Multipliers'!$A$4:$A$7,0),1)</f>
        <v>10450594.298614295</v>
      </c>
      <c r="U136" s="31">
        <f>SUMIFS(INDEX(Load,,MATCH('Summarized Source Data'!$C136,Hour,0)),Month,'Summarized Source Data'!$A136,Sector,'Summarized Source Data'!U$2,TimeOfWeek,$E136)*INDEX('Calibration Multipliers'!Q$4:Q$7,MATCH($B136,'Calibration Multipliers'!$A$4:$A$7,0),1)</f>
        <v>10450594.298614295</v>
      </c>
      <c r="V136" s="31">
        <f>SUMIFS(INDEX(Load,,MATCH('Summarized Source Data'!$C136,Hour,0)),Month,'Summarized Source Data'!$A136,Sector,'Summarized Source Data'!V$2,TimeOfWeek,$E136)*INDEX('Calibration Multipliers'!R$4:R$7,MATCH($B136,'Calibration Multipliers'!$A$4:$A$7,0),1)</f>
        <v>10450594.298614295</v>
      </c>
      <c r="W136" s="31">
        <f>SUMIFS(INDEX(Load,,MATCH('Summarized Source Data'!$C136,Hour,0)),Month,'Summarized Source Data'!$A136,Sector,'Summarized Source Data'!W$2,TimeOfWeek,$E136)*INDEX('Calibration Multipliers'!S$4:S$7,MATCH($B136,'Calibration Multipliers'!$A$4:$A$7,0),1)</f>
        <v>10450594.298614295</v>
      </c>
      <c r="X136" s="26">
        <f>SUMIFS(INDEX(Load,,MATCH('Summarized Source Data'!$C136,Hour,0)),Month,'Summarized Source Data'!$A136,Sector,'Summarized Source Data'!X$2,Subsector,'Summarized Source Data'!X$3,TimeOfWeek,$E136)*INDEX('Calibration Multipliers'!T$4:T$7,MATCH($B136,'Calibration Multipliers'!$A$4:$A$7,0),1)</f>
        <v>627968746.69351971</v>
      </c>
      <c r="Y136" s="28">
        <f t="shared" si="14"/>
        <v>627968746.69351971</v>
      </c>
      <c r="Z136" s="28">
        <f t="shared" si="14"/>
        <v>627968746.69351971</v>
      </c>
    </row>
    <row r="137" spans="1:26" outlineLevel="2">
      <c r="A137">
        <f t="shared" si="10"/>
        <v>6</v>
      </c>
      <c r="B137" t="str">
        <f>INDEX('Category Mapping'!$G$34:$G$45,MATCH(A137,'Category Mapping'!$A$34:$A$45,0),1)</f>
        <v>Summer</v>
      </c>
      <c r="C137" t="s">
        <v>40</v>
      </c>
      <c r="D137" s="6" t="s">
        <v>114</v>
      </c>
      <c r="E137" t="s">
        <v>15</v>
      </c>
      <c r="F137" s="26">
        <f>SUMIFS(INDEX(Load,,MATCH('Summarized Source Data'!$C137,Hour,0)),Month,'Summarized Source Data'!$A137,Sector,'Summarized Source Data'!F$2,Subsector,'Summarized Source Data'!F$3,TimeOfWeek,$E137)*INDEX('Calibration Multipliers'!B$4:B$7,MATCH($B137,'Calibration Multipliers'!$A$4:$A$7,0),1)</f>
        <v>311924.11332789017</v>
      </c>
      <c r="G137" s="26">
        <f>SUMIFS(INDEX(Load,,MATCH('Summarized Source Data'!$C137,Hour,0)),Month,'Summarized Source Data'!$A137,Sector,'Summarized Source Data'!G$2,Subsector,'Summarized Source Data'!G$3,TimeOfWeek,$E137)*INDEX('Calibration Multipliers'!C$4:C$7,MATCH($B137,'Calibration Multipliers'!$A$4:$A$7,0),1)</f>
        <v>39469655.252802201</v>
      </c>
      <c r="H137" s="26">
        <f>SUMIFS(INDEX(Load,,MATCH('Summarized Source Data'!$C137,Hour,0)),Month,'Summarized Source Data'!$A137,Sector,'Summarized Source Data'!H$2,Subsector,'Summarized Source Data'!H$3,TimeOfWeek,$E137)*INDEX('Calibration Multipliers'!D$4:D$7,MATCH($B137,'Calibration Multipliers'!$A$4:$A$7,0),1)</f>
        <v>0</v>
      </c>
      <c r="I137" s="26">
        <f>SUMIFS(INDEX(Load,,MATCH('Summarized Source Data'!$C137,Hour,0)),Month,'Summarized Source Data'!$A137,Sector,'Summarized Source Data'!I$2,Subsector,'Summarized Source Data'!I$3,TimeOfWeek,$E137)*INDEX('Calibration Multipliers'!E$4:E$7,MATCH($B137,'Calibration Multipliers'!$A$4:$A$7,0),1)</f>
        <v>9890741.0326171014</v>
      </c>
      <c r="J137" s="47">
        <f t="shared" si="11"/>
        <v>96822617.537185326</v>
      </c>
      <c r="K137" s="48">
        <f>(SUMIFS(INDEX(Load,,MATCH('Summarized Source Data'!$C137,Hour,0)),Month,'Summarized Source Data'!$A137,Sector,'Summarized Source Data'!K$2,Subsector,"Total",TimeOfWeek,$E137)-SUM(F137:I137))*INDEX('Calibration Multipliers'!G$4:G$7,MATCH($B137,'Calibration Multipliers'!$A$4:$A$7,0),1)</f>
        <v>96822617.537185326</v>
      </c>
      <c r="L137" s="26">
        <f>SUMIFS(INDEX(Load,,MATCH('Summarized Source Data'!$C137,Hour,0)),Month,'Summarized Source Data'!$A137,Sector,'Summarized Source Data'!L$2,Subsector,'Summarized Source Data'!L$3,TimeOfWeek,$E137)*INDEX('Calibration Multipliers'!H$4:H$7,MATCH($B137,'Calibration Multipliers'!$A$4:$A$7,0),1)</f>
        <v>593869.0173504072</v>
      </c>
      <c r="M137" s="26">
        <f>SUMIFS(INDEX(Load,,MATCH('Summarized Source Data'!$C137,Hour,0)),Month,'Summarized Source Data'!$A137,Sector,'Summarized Source Data'!M$2,Subsector,'Summarized Source Data'!M$3,TimeOfWeek,$E137)*INDEX('Calibration Multipliers'!I$4:I$7,MATCH($B137,'Calibration Multipliers'!$A$4:$A$7,0),1)</f>
        <v>177286867.56577823</v>
      </c>
      <c r="N137" s="26">
        <f>SUMIFS(INDEX(Load,,MATCH('Summarized Source Data'!$C137,Hour,0)),Month,'Summarized Source Data'!$A137,Sector,'Summarized Source Data'!N$2,Subsector,'Summarized Source Data'!N$3,TimeOfWeek,$E137)*INDEX('Calibration Multipliers'!J$4:J$7,MATCH($B137,'Calibration Multipliers'!$A$4:$A$7,0),1)</f>
        <v>0</v>
      </c>
      <c r="O137" s="28">
        <f t="shared" si="12"/>
        <v>466883608.09030694</v>
      </c>
      <c r="P137" s="48">
        <f>(SUMIFS(INDEX(Load,,MATCH('Summarized Source Data'!$C137,Hour,0)),Month,'Summarized Source Data'!$A137,Sector,'Summarized Source Data'!P$2,Subsector,"Total",TimeOfWeek,$E137)-SUM(L137:N137)*INDEX('Calibration Multipliers'!L$4:L$7,MATCH($B137,'Calibration Multipliers'!$A$4:$A$7,0),1))</f>
        <v>466883608.09030694</v>
      </c>
      <c r="Q137" s="28">
        <f t="shared" si="13"/>
        <v>466883608.09030694</v>
      </c>
      <c r="R137" s="31">
        <f>SUMIFS(INDEX(Load,,MATCH('Summarized Source Data'!$C137,Hour,0)),Month,'Summarized Source Data'!$A137,Sector,'Summarized Source Data'!R$2,TimeOfWeek,$E137)*INDEX('Calibration Multipliers'!N$4:N$7,MATCH($B137,'Calibration Multipliers'!$A$4:$A$7,0),1)</f>
        <v>10357285.420948096</v>
      </c>
      <c r="S137" s="31">
        <f>SUMIFS(INDEX(Load,,MATCH('Summarized Source Data'!$C137,Hour,0)),Month,'Summarized Source Data'!$A137,Sector,'Summarized Source Data'!S$2,TimeOfWeek,$E137)*INDEX('Calibration Multipliers'!O$4:O$7,MATCH($B137,'Calibration Multipliers'!$A$4:$A$7,0),1)</f>
        <v>10357285.420948096</v>
      </c>
      <c r="T137" s="31">
        <f>SUMIFS(INDEX(Load,,MATCH('Summarized Source Data'!$C137,Hour,0)),Month,'Summarized Source Data'!$A137,Sector,'Summarized Source Data'!T$2,TimeOfWeek,$E137)*INDEX('Calibration Multipliers'!P$4:P$7,MATCH($B137,'Calibration Multipliers'!$A$4:$A$7,0),1)</f>
        <v>10357285.420948096</v>
      </c>
      <c r="U137" s="31">
        <f>SUMIFS(INDEX(Load,,MATCH('Summarized Source Data'!$C137,Hour,0)),Month,'Summarized Source Data'!$A137,Sector,'Summarized Source Data'!U$2,TimeOfWeek,$E137)*INDEX('Calibration Multipliers'!Q$4:Q$7,MATCH($B137,'Calibration Multipliers'!$A$4:$A$7,0),1)</f>
        <v>10357285.420948096</v>
      </c>
      <c r="V137" s="31">
        <f>SUMIFS(INDEX(Load,,MATCH('Summarized Source Data'!$C137,Hour,0)),Month,'Summarized Source Data'!$A137,Sector,'Summarized Source Data'!V$2,TimeOfWeek,$E137)*INDEX('Calibration Multipliers'!R$4:R$7,MATCH($B137,'Calibration Multipliers'!$A$4:$A$7,0),1)</f>
        <v>10357285.420948096</v>
      </c>
      <c r="W137" s="31">
        <f>SUMIFS(INDEX(Load,,MATCH('Summarized Source Data'!$C137,Hour,0)),Month,'Summarized Source Data'!$A137,Sector,'Summarized Source Data'!W$2,TimeOfWeek,$E137)*INDEX('Calibration Multipliers'!S$4:S$7,MATCH($B137,'Calibration Multipliers'!$A$4:$A$7,0),1)</f>
        <v>10357285.420948096</v>
      </c>
      <c r="X137" s="26">
        <f>SUMIFS(INDEX(Load,,MATCH('Summarized Source Data'!$C137,Hour,0)),Month,'Summarized Source Data'!$A137,Sector,'Summarized Source Data'!X$2,Subsector,'Summarized Source Data'!X$3,TimeOfWeek,$E137)*INDEX('Calibration Multipliers'!T$4:T$7,MATCH($B137,'Calibration Multipliers'!$A$4:$A$7,0),1)</f>
        <v>627968746.69351971</v>
      </c>
      <c r="Y137" s="28">
        <f t="shared" si="14"/>
        <v>627968746.69351971</v>
      </c>
      <c r="Z137" s="28">
        <f t="shared" si="14"/>
        <v>627968746.69351971</v>
      </c>
    </row>
    <row r="138" spans="1:26" outlineLevel="2">
      <c r="A138">
        <f t="shared" si="10"/>
        <v>6</v>
      </c>
      <c r="B138" t="str">
        <f>INDEX('Category Mapping'!$G$34:$G$45,MATCH(A138,'Category Mapping'!$A$34:$A$45,0),1)</f>
        <v>Summer</v>
      </c>
      <c r="C138" t="s">
        <v>41</v>
      </c>
      <c r="D138" s="6" t="s">
        <v>115</v>
      </c>
      <c r="E138" t="s">
        <v>15</v>
      </c>
      <c r="F138" s="26">
        <f>SUMIFS(INDEX(Load,,MATCH('Summarized Source Data'!$C138,Hour,0)),Month,'Summarized Source Data'!$A138,Sector,'Summarized Source Data'!F$2,Subsector,'Summarized Source Data'!F$3,TimeOfWeek,$E138)*INDEX('Calibration Multipliers'!B$4:B$7,MATCH($B138,'Calibration Multipliers'!$A$4:$A$7,0),1)</f>
        <v>316440.2630069342</v>
      </c>
      <c r="G138" s="26">
        <f>SUMIFS(INDEX(Load,,MATCH('Summarized Source Data'!$C138,Hour,0)),Month,'Summarized Source Data'!$A138,Sector,'Summarized Source Data'!G$2,Subsector,'Summarized Source Data'!G$3,TimeOfWeek,$E138)*INDEX('Calibration Multipliers'!C$4:C$7,MATCH($B138,'Calibration Multipliers'!$A$4:$A$7,0),1)</f>
        <v>41988994.949789576</v>
      </c>
      <c r="H138" s="26">
        <f>SUMIFS(INDEX(Load,,MATCH('Summarized Source Data'!$C138,Hour,0)),Month,'Summarized Source Data'!$A138,Sector,'Summarized Source Data'!H$2,Subsector,'Summarized Source Data'!H$3,TimeOfWeek,$E138)*INDEX('Calibration Multipliers'!D$4:D$7,MATCH($B138,'Calibration Multipliers'!$A$4:$A$7,0),1)</f>
        <v>0</v>
      </c>
      <c r="I138" s="26">
        <f>SUMIFS(INDEX(Load,,MATCH('Summarized Source Data'!$C138,Hour,0)),Month,'Summarized Source Data'!$A138,Sector,'Summarized Source Data'!I$2,Subsector,'Summarized Source Data'!I$3,TimeOfWeek,$E138)*INDEX('Calibration Multipliers'!E$4:E$7,MATCH($B138,'Calibration Multipliers'!$A$4:$A$7,0),1)</f>
        <v>10170667.665615698</v>
      </c>
      <c r="J138" s="47">
        <f t="shared" si="11"/>
        <v>100550456.49415424</v>
      </c>
      <c r="K138" s="48">
        <f>(SUMIFS(INDEX(Load,,MATCH('Summarized Source Data'!$C138,Hour,0)),Month,'Summarized Source Data'!$A138,Sector,'Summarized Source Data'!K$2,Subsector,"Total",TimeOfWeek,$E138)-SUM(F138:I138))*INDEX('Calibration Multipliers'!G$4:G$7,MATCH($B138,'Calibration Multipliers'!$A$4:$A$7,0),1)</f>
        <v>100550456.49415424</v>
      </c>
      <c r="L138" s="26">
        <f>SUMIFS(INDEX(Load,,MATCH('Summarized Source Data'!$C138,Hour,0)),Month,'Summarized Source Data'!$A138,Sector,'Summarized Source Data'!L$2,Subsector,'Summarized Source Data'!L$3,TimeOfWeek,$E138)*INDEX('Calibration Multipliers'!H$4:H$7,MATCH($B138,'Calibration Multipliers'!$A$4:$A$7,0),1)</f>
        <v>550145.41036480304</v>
      </c>
      <c r="M138" s="26">
        <f>SUMIFS(INDEX(Load,,MATCH('Summarized Source Data'!$C138,Hour,0)),Month,'Summarized Source Data'!$A138,Sector,'Summarized Source Data'!M$2,Subsector,'Summarized Source Data'!M$3,TimeOfWeek,$E138)*INDEX('Calibration Multipliers'!I$4:I$7,MATCH($B138,'Calibration Multipliers'!$A$4:$A$7,0),1)</f>
        <v>181019222.67242619</v>
      </c>
      <c r="N138" s="26">
        <f>SUMIFS(INDEX(Load,,MATCH('Summarized Source Data'!$C138,Hour,0)),Month,'Summarized Source Data'!$A138,Sector,'Summarized Source Data'!N$2,Subsector,'Summarized Source Data'!N$3,TimeOfWeek,$E138)*INDEX('Calibration Multipliers'!J$4:J$7,MATCH($B138,'Calibration Multipliers'!$A$4:$A$7,0),1)</f>
        <v>0</v>
      </c>
      <c r="O138" s="28">
        <f t="shared" si="12"/>
        <v>466927331.69729257</v>
      </c>
      <c r="P138" s="48">
        <f>(SUMIFS(INDEX(Load,,MATCH('Summarized Source Data'!$C138,Hour,0)),Month,'Summarized Source Data'!$A138,Sector,'Summarized Source Data'!P$2,Subsector,"Total",TimeOfWeek,$E138)-SUM(L138:N138)*INDEX('Calibration Multipliers'!L$4:L$7,MATCH($B138,'Calibration Multipliers'!$A$4:$A$7,0),1))</f>
        <v>466927331.69729257</v>
      </c>
      <c r="Q138" s="28">
        <f t="shared" si="13"/>
        <v>466927331.69729257</v>
      </c>
      <c r="R138" s="31">
        <f>SUMIFS(INDEX(Load,,MATCH('Summarized Source Data'!$C138,Hour,0)),Month,'Summarized Source Data'!$A138,Sector,'Summarized Source Data'!R$2,TimeOfWeek,$E138)*INDEX('Calibration Multipliers'!N$4:N$7,MATCH($B138,'Calibration Multipliers'!$A$4:$A$7,0),1)</f>
        <v>10263976.543281898</v>
      </c>
      <c r="S138" s="31">
        <f>SUMIFS(INDEX(Load,,MATCH('Summarized Source Data'!$C138,Hour,0)),Month,'Summarized Source Data'!$A138,Sector,'Summarized Source Data'!S$2,TimeOfWeek,$E138)*INDEX('Calibration Multipliers'!O$4:O$7,MATCH($B138,'Calibration Multipliers'!$A$4:$A$7,0),1)</f>
        <v>10263976.543281898</v>
      </c>
      <c r="T138" s="31">
        <f>SUMIFS(INDEX(Load,,MATCH('Summarized Source Data'!$C138,Hour,0)),Month,'Summarized Source Data'!$A138,Sector,'Summarized Source Data'!T$2,TimeOfWeek,$E138)*INDEX('Calibration Multipliers'!P$4:P$7,MATCH($B138,'Calibration Multipliers'!$A$4:$A$7,0),1)</f>
        <v>10263976.543281898</v>
      </c>
      <c r="U138" s="31">
        <f>SUMIFS(INDEX(Load,,MATCH('Summarized Source Data'!$C138,Hour,0)),Month,'Summarized Source Data'!$A138,Sector,'Summarized Source Data'!U$2,TimeOfWeek,$E138)*INDEX('Calibration Multipliers'!Q$4:Q$7,MATCH($B138,'Calibration Multipliers'!$A$4:$A$7,0),1)</f>
        <v>10263976.543281898</v>
      </c>
      <c r="V138" s="31">
        <f>SUMIFS(INDEX(Load,,MATCH('Summarized Source Data'!$C138,Hour,0)),Month,'Summarized Source Data'!$A138,Sector,'Summarized Source Data'!V$2,TimeOfWeek,$E138)*INDEX('Calibration Multipliers'!R$4:R$7,MATCH($B138,'Calibration Multipliers'!$A$4:$A$7,0),1)</f>
        <v>10263976.543281898</v>
      </c>
      <c r="W138" s="31">
        <f>SUMIFS(INDEX(Load,,MATCH('Summarized Source Data'!$C138,Hour,0)),Month,'Summarized Source Data'!$A138,Sector,'Summarized Source Data'!W$2,TimeOfWeek,$E138)*INDEX('Calibration Multipliers'!S$4:S$7,MATCH($B138,'Calibration Multipliers'!$A$4:$A$7,0),1)</f>
        <v>10263976.543281898</v>
      </c>
      <c r="X138" s="26">
        <f>SUMIFS(INDEX(Load,,MATCH('Summarized Source Data'!$C138,Hour,0)),Month,'Summarized Source Data'!$A138,Sector,'Summarized Source Data'!X$2,Subsector,'Summarized Source Data'!X$3,TimeOfWeek,$E138)*INDEX('Calibration Multipliers'!T$4:T$7,MATCH($B138,'Calibration Multipliers'!$A$4:$A$7,0),1)</f>
        <v>628901835.4701817</v>
      </c>
      <c r="Y138" s="28">
        <f t="shared" si="14"/>
        <v>628901835.4701817</v>
      </c>
      <c r="Z138" s="28">
        <f t="shared" si="14"/>
        <v>628901835.4701817</v>
      </c>
    </row>
    <row r="139" spans="1:26" outlineLevel="2">
      <c r="A139">
        <f t="shared" si="10"/>
        <v>6</v>
      </c>
      <c r="B139" t="str">
        <f>INDEX('Category Mapping'!$G$34:$G$45,MATCH(A139,'Category Mapping'!$A$34:$A$45,0),1)</f>
        <v>Summer</v>
      </c>
      <c r="C139" t="s">
        <v>42</v>
      </c>
      <c r="D139" s="6" t="s">
        <v>116</v>
      </c>
      <c r="E139" t="s">
        <v>15</v>
      </c>
      <c r="F139" s="26">
        <f>SUMIFS(INDEX(Load,,MATCH('Summarized Source Data'!$C139,Hour,0)),Month,'Summarized Source Data'!$A139,Sector,'Summarized Source Data'!F$2,Subsector,'Summarized Source Data'!F$3,TimeOfWeek,$E139)*INDEX('Calibration Multipliers'!B$4:B$7,MATCH($B139,'Calibration Multipliers'!$A$4:$A$7,0),1)</f>
        <v>331027.23985249113</v>
      </c>
      <c r="G139" s="26">
        <f>SUMIFS(INDEX(Load,,MATCH('Summarized Source Data'!$C139,Hour,0)),Month,'Summarized Source Data'!$A139,Sector,'Summarized Source Data'!G$2,Subsector,'Summarized Source Data'!G$3,TimeOfWeek,$E139)*INDEX('Calibration Multipliers'!C$4:C$7,MATCH($B139,'Calibration Multipliers'!$A$4:$A$7,0),1)</f>
        <v>44974879.035107948</v>
      </c>
      <c r="H139" s="26">
        <f>SUMIFS(INDEX(Load,,MATCH('Summarized Source Data'!$C139,Hour,0)),Month,'Summarized Source Data'!$A139,Sector,'Summarized Source Data'!H$2,Subsector,'Summarized Source Data'!H$3,TimeOfWeek,$E139)*INDEX('Calibration Multipliers'!D$4:D$7,MATCH($B139,'Calibration Multipliers'!$A$4:$A$7,0),1)</f>
        <v>0</v>
      </c>
      <c r="I139" s="26">
        <f>SUMIFS(INDEX(Load,,MATCH('Summarized Source Data'!$C139,Hour,0)),Month,'Summarized Source Data'!$A139,Sector,'Summarized Source Data'!I$2,Subsector,'Summarized Source Data'!I$3,TimeOfWeek,$E139)*INDEX('Calibration Multipliers'!E$4:E$7,MATCH($B139,'Calibration Multipliers'!$A$4:$A$7,0),1)</f>
        <v>11010447.564611489</v>
      </c>
      <c r="J139" s="47">
        <f t="shared" si="11"/>
        <v>113505803.51291037</v>
      </c>
      <c r="K139" s="48">
        <f>(SUMIFS(INDEX(Load,,MATCH('Summarized Source Data'!$C139,Hour,0)),Month,'Summarized Source Data'!$A139,Sector,'Summarized Source Data'!K$2,Subsector,"Total",TimeOfWeek,$E139)-SUM(F139:I139))*INDEX('Calibration Multipliers'!G$4:G$7,MATCH($B139,'Calibration Multipliers'!$A$4:$A$7,0),1)</f>
        <v>113505803.51291037</v>
      </c>
      <c r="L139" s="26">
        <f>SUMIFS(INDEX(Load,,MATCH('Summarized Source Data'!$C139,Hour,0)),Month,'Summarized Source Data'!$A139,Sector,'Summarized Source Data'!L$2,Subsector,'Summarized Source Data'!L$3,TimeOfWeek,$E139)*INDEX('Calibration Multipliers'!H$4:H$7,MATCH($B139,'Calibration Multipliers'!$A$4:$A$7,0),1)</f>
        <v>505553.09772812651</v>
      </c>
      <c r="M139" s="26">
        <f>SUMIFS(INDEX(Load,,MATCH('Summarized Source Data'!$C139,Hour,0)),Month,'Summarized Source Data'!$A139,Sector,'Summarized Source Data'!M$2,Subsector,'Summarized Source Data'!M$3,TimeOfWeek,$E139)*INDEX('Calibration Multipliers'!I$4:I$7,MATCH($B139,'Calibration Multipliers'!$A$4:$A$7,0),1)</f>
        <v>180086133.8957642</v>
      </c>
      <c r="N139" s="26">
        <f>SUMIFS(INDEX(Load,,MATCH('Summarized Source Data'!$C139,Hour,0)),Month,'Summarized Source Data'!$A139,Sector,'Summarized Source Data'!N$2,Subsector,'Summarized Source Data'!N$3,TimeOfWeek,$E139)*INDEX('Calibration Multipliers'!J$4:J$7,MATCH($B139,'Calibration Multipliers'!$A$4:$A$7,0),1)</f>
        <v>0</v>
      </c>
      <c r="O139" s="28">
        <f t="shared" si="12"/>
        <v>466971924.00992918</v>
      </c>
      <c r="P139" s="48">
        <f>(SUMIFS(INDEX(Load,,MATCH('Summarized Source Data'!$C139,Hour,0)),Month,'Summarized Source Data'!$A139,Sector,'Summarized Source Data'!P$2,Subsector,"Total",TimeOfWeek,$E139)-SUM(L139:N139)*INDEX('Calibration Multipliers'!L$4:L$7,MATCH($B139,'Calibration Multipliers'!$A$4:$A$7,0),1))</f>
        <v>466971924.00992918</v>
      </c>
      <c r="Q139" s="28">
        <f t="shared" si="13"/>
        <v>466971924.00992918</v>
      </c>
      <c r="R139" s="31">
        <f>SUMIFS(INDEX(Load,,MATCH('Summarized Source Data'!$C139,Hour,0)),Month,'Summarized Source Data'!$A139,Sector,'Summarized Source Data'!R$2,TimeOfWeek,$E139)*INDEX('Calibration Multipliers'!N$4:N$7,MATCH($B139,'Calibration Multipliers'!$A$4:$A$7,0),1)</f>
        <v>12130154.096605878</v>
      </c>
      <c r="S139" s="31">
        <f>SUMIFS(INDEX(Load,,MATCH('Summarized Source Data'!$C139,Hour,0)),Month,'Summarized Source Data'!$A139,Sector,'Summarized Source Data'!S$2,TimeOfWeek,$E139)*INDEX('Calibration Multipliers'!O$4:O$7,MATCH($B139,'Calibration Multipliers'!$A$4:$A$7,0),1)</f>
        <v>12130154.096605878</v>
      </c>
      <c r="T139" s="31">
        <f>SUMIFS(INDEX(Load,,MATCH('Summarized Source Data'!$C139,Hour,0)),Month,'Summarized Source Data'!$A139,Sector,'Summarized Source Data'!T$2,TimeOfWeek,$E139)*INDEX('Calibration Multipliers'!P$4:P$7,MATCH($B139,'Calibration Multipliers'!$A$4:$A$7,0),1)</f>
        <v>12130154.096605878</v>
      </c>
      <c r="U139" s="31">
        <f>SUMIFS(INDEX(Load,,MATCH('Summarized Source Data'!$C139,Hour,0)),Month,'Summarized Source Data'!$A139,Sector,'Summarized Source Data'!U$2,TimeOfWeek,$E139)*INDEX('Calibration Multipliers'!Q$4:Q$7,MATCH($B139,'Calibration Multipliers'!$A$4:$A$7,0),1)</f>
        <v>12130154.096605878</v>
      </c>
      <c r="V139" s="31">
        <f>SUMIFS(INDEX(Load,,MATCH('Summarized Source Data'!$C139,Hour,0)),Month,'Summarized Source Data'!$A139,Sector,'Summarized Source Data'!V$2,TimeOfWeek,$E139)*INDEX('Calibration Multipliers'!R$4:R$7,MATCH($B139,'Calibration Multipliers'!$A$4:$A$7,0),1)</f>
        <v>12130154.096605878</v>
      </c>
      <c r="W139" s="31">
        <f>SUMIFS(INDEX(Load,,MATCH('Summarized Source Data'!$C139,Hour,0)),Month,'Summarized Source Data'!$A139,Sector,'Summarized Source Data'!W$2,TimeOfWeek,$E139)*INDEX('Calibration Multipliers'!S$4:S$7,MATCH($B139,'Calibration Multipliers'!$A$4:$A$7,0),1)</f>
        <v>12130154.096605878</v>
      </c>
      <c r="X139" s="26">
        <f>SUMIFS(INDEX(Load,,MATCH('Summarized Source Data'!$C139,Hour,0)),Month,'Summarized Source Data'!$A139,Sector,'Summarized Source Data'!X$2,Subsector,'Summarized Source Data'!X$3,TimeOfWeek,$E139)*INDEX('Calibration Multipliers'!T$4:T$7,MATCH($B139,'Calibration Multipliers'!$A$4:$A$7,0),1)</f>
        <v>634500368.13015366</v>
      </c>
      <c r="Y139" s="28">
        <f t="shared" si="14"/>
        <v>634500368.13015366</v>
      </c>
      <c r="Z139" s="28">
        <f t="shared" si="14"/>
        <v>634500368.13015366</v>
      </c>
    </row>
    <row r="140" spans="1:26" outlineLevel="2">
      <c r="A140">
        <f t="shared" si="10"/>
        <v>6</v>
      </c>
      <c r="B140" t="str">
        <f>INDEX('Category Mapping'!$G$34:$G$45,MATCH(A140,'Category Mapping'!$A$34:$A$45,0),1)</f>
        <v>Summer</v>
      </c>
      <c r="C140" t="s">
        <v>43</v>
      </c>
      <c r="D140" s="6" t="s">
        <v>117</v>
      </c>
      <c r="E140" t="s">
        <v>15</v>
      </c>
      <c r="F140" s="26">
        <f>SUMIFS(INDEX(Load,,MATCH('Summarized Source Data'!$C140,Hour,0)),Month,'Summarized Source Data'!$A140,Sector,'Summarized Source Data'!F$2,Subsector,'Summarized Source Data'!F$3,TimeOfWeek,$E140)*INDEX('Calibration Multipliers'!B$4:B$7,MATCH($B140,'Calibration Multipliers'!$A$4:$A$7,0),1)</f>
        <v>348604.7662272497</v>
      </c>
      <c r="G140" s="26">
        <f>SUMIFS(INDEX(Load,,MATCH('Summarized Source Data'!$C140,Hour,0)),Month,'Summarized Source Data'!$A140,Sector,'Summarized Source Data'!G$2,Subsector,'Summarized Source Data'!G$3,TimeOfWeek,$E140)*INDEX('Calibration Multipliers'!C$4:C$7,MATCH($B140,'Calibration Multipliers'!$A$4:$A$7,0),1)</f>
        <v>46281203.322434738</v>
      </c>
      <c r="H140" s="26">
        <f>SUMIFS(INDEX(Load,,MATCH('Summarized Source Data'!$C140,Hour,0)),Month,'Summarized Source Data'!$A140,Sector,'Summarized Source Data'!H$2,Subsector,'Summarized Source Data'!H$3,TimeOfWeek,$E140)*INDEX('Calibration Multipliers'!D$4:D$7,MATCH($B140,'Calibration Multipliers'!$A$4:$A$7,0),1)</f>
        <v>0</v>
      </c>
      <c r="I140" s="26">
        <f>SUMIFS(INDEX(Load,,MATCH('Summarized Source Data'!$C140,Hour,0)),Month,'Summarized Source Data'!$A140,Sector,'Summarized Source Data'!I$2,Subsector,'Summarized Source Data'!I$3,TimeOfWeek,$E140)*INDEX('Calibration Multipliers'!E$4:E$7,MATCH($B140,'Calibration Multipliers'!$A$4:$A$7,0),1)</f>
        <v>11943536.341273481</v>
      </c>
      <c r="J140" s="47">
        <f t="shared" si="11"/>
        <v>137375298.66908258</v>
      </c>
      <c r="K140" s="48">
        <f>(SUMIFS(INDEX(Load,,MATCH('Summarized Source Data'!$C140,Hour,0)),Month,'Summarized Source Data'!$A140,Sector,'Summarized Source Data'!K$2,Subsector,"Total",TimeOfWeek,$E140)-SUM(F140:I140))*INDEX('Calibration Multipliers'!G$4:G$7,MATCH($B140,'Calibration Multipliers'!$A$4:$A$7,0),1)</f>
        <v>137375298.66908258</v>
      </c>
      <c r="L140" s="26">
        <f>SUMIFS(INDEX(Load,,MATCH('Summarized Source Data'!$C140,Hour,0)),Month,'Summarized Source Data'!$A140,Sector,'Summarized Source Data'!L$2,Subsector,'Summarized Source Data'!L$3,TimeOfWeek,$E140)*INDEX('Calibration Multipliers'!H$4:H$7,MATCH($B140,'Calibration Multipliers'!$A$4:$A$7,0),1)</f>
        <v>471038.14387939946</v>
      </c>
      <c r="M140" s="26">
        <f>SUMIFS(INDEX(Load,,MATCH('Summarized Source Data'!$C140,Hour,0)),Month,'Summarized Source Data'!$A140,Sector,'Summarized Source Data'!M$2,Subsector,'Summarized Source Data'!M$3,TimeOfWeek,$E140)*INDEX('Calibration Multipliers'!I$4:I$7,MATCH($B140,'Calibration Multipliers'!$A$4:$A$7,0),1)</f>
        <v>173554512.45913026</v>
      </c>
      <c r="N140" s="26">
        <f>SUMIFS(INDEX(Load,,MATCH('Summarized Source Data'!$C140,Hour,0)),Month,'Summarized Source Data'!$A140,Sector,'Summarized Source Data'!N$2,Subsector,'Summarized Source Data'!N$3,TimeOfWeek,$E140)*INDEX('Calibration Multipliers'!J$4:J$7,MATCH($B140,'Calibration Multipliers'!$A$4:$A$7,0),1)</f>
        <v>0</v>
      </c>
      <c r="O140" s="28">
        <f t="shared" si="12"/>
        <v>452077018.53718603</v>
      </c>
      <c r="P140" s="48">
        <f>(SUMIFS(INDEX(Load,,MATCH('Summarized Source Data'!$C140,Hour,0)),Month,'Summarized Source Data'!$A140,Sector,'Summarized Source Data'!P$2,Subsector,"Total",TimeOfWeek,$E140)-SUM(L140:N140)*INDEX('Calibration Multipliers'!L$4:L$7,MATCH($B140,'Calibration Multipliers'!$A$4:$A$7,0),1))</f>
        <v>452077018.53718603</v>
      </c>
      <c r="Q140" s="28">
        <f t="shared" si="13"/>
        <v>452077018.53718603</v>
      </c>
      <c r="R140" s="31">
        <f>SUMIFS(INDEX(Load,,MATCH('Summarized Source Data'!$C140,Hour,0)),Month,'Summarized Source Data'!$A140,Sector,'Summarized Source Data'!R$2,TimeOfWeek,$E140)*INDEX('Calibration Multipliers'!N$4:N$7,MATCH($B140,'Calibration Multipliers'!$A$4:$A$7,0),1)</f>
        <v>14089640.527596058</v>
      </c>
      <c r="S140" s="31">
        <f>SUMIFS(INDEX(Load,,MATCH('Summarized Source Data'!$C140,Hour,0)),Month,'Summarized Source Data'!$A140,Sector,'Summarized Source Data'!S$2,TimeOfWeek,$E140)*INDEX('Calibration Multipliers'!O$4:O$7,MATCH($B140,'Calibration Multipliers'!$A$4:$A$7,0),1)</f>
        <v>14089640.527596058</v>
      </c>
      <c r="T140" s="31">
        <f>SUMIFS(INDEX(Load,,MATCH('Summarized Source Data'!$C140,Hour,0)),Month,'Summarized Source Data'!$A140,Sector,'Summarized Source Data'!T$2,TimeOfWeek,$E140)*INDEX('Calibration Multipliers'!P$4:P$7,MATCH($B140,'Calibration Multipliers'!$A$4:$A$7,0),1)</f>
        <v>14089640.527596058</v>
      </c>
      <c r="U140" s="31">
        <f>SUMIFS(INDEX(Load,,MATCH('Summarized Source Data'!$C140,Hour,0)),Month,'Summarized Source Data'!$A140,Sector,'Summarized Source Data'!U$2,TimeOfWeek,$E140)*INDEX('Calibration Multipliers'!Q$4:Q$7,MATCH($B140,'Calibration Multipliers'!$A$4:$A$7,0),1)</f>
        <v>14089640.527596058</v>
      </c>
      <c r="V140" s="31">
        <f>SUMIFS(INDEX(Load,,MATCH('Summarized Source Data'!$C140,Hour,0)),Month,'Summarized Source Data'!$A140,Sector,'Summarized Source Data'!V$2,TimeOfWeek,$E140)*INDEX('Calibration Multipliers'!R$4:R$7,MATCH($B140,'Calibration Multipliers'!$A$4:$A$7,0),1)</f>
        <v>14089640.527596058</v>
      </c>
      <c r="W140" s="31">
        <f>SUMIFS(INDEX(Load,,MATCH('Summarized Source Data'!$C140,Hour,0)),Month,'Summarized Source Data'!$A140,Sector,'Summarized Source Data'!W$2,TimeOfWeek,$E140)*INDEX('Calibration Multipliers'!S$4:S$7,MATCH($B140,'Calibration Multipliers'!$A$4:$A$7,0),1)</f>
        <v>14089640.527596058</v>
      </c>
      <c r="X140" s="26">
        <f>SUMIFS(INDEX(Load,,MATCH('Summarized Source Data'!$C140,Hour,0)),Month,'Summarized Source Data'!$A140,Sector,'Summarized Source Data'!X$2,Subsector,'Summarized Source Data'!X$3,TimeOfWeek,$E140)*INDEX('Calibration Multipliers'!T$4:T$7,MATCH($B140,'Calibration Multipliers'!$A$4:$A$7,0),1)</f>
        <v>640098900.79012561</v>
      </c>
      <c r="Y140" s="28">
        <f t="shared" si="14"/>
        <v>640098900.79012561</v>
      </c>
      <c r="Z140" s="28">
        <f t="shared" si="14"/>
        <v>640098900.79012561</v>
      </c>
    </row>
    <row r="141" spans="1:26" outlineLevel="2">
      <c r="A141">
        <f t="shared" si="10"/>
        <v>6</v>
      </c>
      <c r="B141" t="str">
        <f>INDEX('Category Mapping'!$G$34:$G$45,MATCH(A141,'Category Mapping'!$A$34:$A$45,0),1)</f>
        <v>Summer</v>
      </c>
      <c r="C141" t="s">
        <v>44</v>
      </c>
      <c r="D141" s="6" t="s">
        <v>118</v>
      </c>
      <c r="E141" t="s">
        <v>15</v>
      </c>
      <c r="F141" s="26">
        <f>SUMIFS(INDEX(Load,,MATCH('Summarized Source Data'!$C141,Hour,0)),Month,'Summarized Source Data'!$A141,Sector,'Summarized Source Data'!F$2,Subsector,'Summarized Source Data'!F$3,TimeOfWeek,$E141)*INDEX('Calibration Multipliers'!B$4:B$7,MATCH($B141,'Calibration Multipliers'!$A$4:$A$7,0),1)</f>
        <v>367915.97154904623</v>
      </c>
      <c r="G141" s="26">
        <f>SUMIFS(INDEX(Load,,MATCH('Summarized Source Data'!$C141,Hour,0)),Month,'Summarized Source Data'!$A141,Sector,'Summarized Source Data'!G$2,Subsector,'Summarized Source Data'!G$3,TimeOfWeek,$E141)*INDEX('Calibration Multipliers'!C$4:C$7,MATCH($B141,'Calibration Multipliers'!$A$4:$A$7,0),1)</f>
        <v>45721350.056437545</v>
      </c>
      <c r="H141" s="26">
        <f>SUMIFS(INDEX(Load,,MATCH('Summarized Source Data'!$C141,Hour,0)),Month,'Summarized Source Data'!$A141,Sector,'Summarized Source Data'!H$2,Subsector,'Summarized Source Data'!H$3,TimeOfWeek,$E141)*INDEX('Calibration Multipliers'!D$4:D$7,MATCH($B141,'Calibration Multipliers'!$A$4:$A$7,0),1)</f>
        <v>0</v>
      </c>
      <c r="I141" s="26">
        <f>SUMIFS(INDEX(Load,,MATCH('Summarized Source Data'!$C141,Hour,0)),Month,'Summarized Source Data'!$A141,Sector,'Summarized Source Data'!I$2,Subsector,'Summarized Source Data'!I$3,TimeOfWeek,$E141)*INDEX('Calibration Multipliers'!E$4:E$7,MATCH($B141,'Calibration Multipliers'!$A$4:$A$7,0),1)</f>
        <v>13436478.383932665</v>
      </c>
      <c r="J141" s="47">
        <f t="shared" si="11"/>
        <v>150419230.33702862</v>
      </c>
      <c r="K141" s="48">
        <f>(SUMIFS(INDEX(Load,,MATCH('Summarized Source Data'!$C141,Hour,0)),Month,'Summarized Source Data'!$A141,Sector,'Summarized Source Data'!K$2,Subsector,"Total",TimeOfWeek,$E141)-SUM(F141:I141))*INDEX('Calibration Multipliers'!G$4:G$7,MATCH($B141,'Calibration Multipliers'!$A$4:$A$7,0),1)</f>
        <v>150419230.33702862</v>
      </c>
      <c r="L141" s="26">
        <f>SUMIFS(INDEX(Load,,MATCH('Summarized Source Data'!$C141,Hour,0)),Month,'Summarized Source Data'!$A141,Sector,'Summarized Source Data'!L$2,Subsector,'Summarized Source Data'!L$3,TimeOfWeek,$E141)*INDEX('Calibration Multipliers'!H$4:H$7,MATCH($B141,'Calibration Multipliers'!$A$4:$A$7,0),1)</f>
        <v>480590.17368608824</v>
      </c>
      <c r="M141" s="26">
        <f>SUMIFS(INDEX(Load,,MATCH('Summarized Source Data'!$C141,Hour,0)),Month,'Summarized Source Data'!$A141,Sector,'Summarized Source Data'!M$2,Subsector,'Summarized Source Data'!M$3,TimeOfWeek,$E141)*INDEX('Calibration Multipliers'!I$4:I$7,MATCH($B141,'Calibration Multipliers'!$A$4:$A$7,0),1)</f>
        <v>162357447.13918638</v>
      </c>
      <c r="N141" s="26">
        <f>SUMIFS(INDEX(Load,,MATCH('Summarized Source Data'!$C141,Hour,0)),Month,'Summarized Source Data'!$A141,Sector,'Summarized Source Data'!N$2,Subsector,'Summarized Source Data'!N$3,TimeOfWeek,$E141)*INDEX('Calibration Multipliers'!J$4:J$7,MATCH($B141,'Calibration Multipliers'!$A$4:$A$7,0),1)</f>
        <v>0</v>
      </c>
      <c r="O141" s="28">
        <f t="shared" si="12"/>
        <v>425007891.98418158</v>
      </c>
      <c r="P141" s="48">
        <f>(SUMIFS(INDEX(Load,,MATCH('Summarized Source Data'!$C141,Hour,0)),Month,'Summarized Source Data'!$A141,Sector,'Summarized Source Data'!P$2,Subsector,"Total",TimeOfWeek,$E141)-SUM(L141:N141)*INDEX('Calibration Multipliers'!L$4:L$7,MATCH($B141,'Calibration Multipliers'!$A$4:$A$7,0),1))</f>
        <v>425007891.98418158</v>
      </c>
      <c r="Q141" s="28">
        <f t="shared" si="13"/>
        <v>425007891.98418158</v>
      </c>
      <c r="R141" s="31">
        <f>SUMIFS(INDEX(Load,,MATCH('Summarized Source Data'!$C141,Hour,0)),Month,'Summarized Source Data'!$A141,Sector,'Summarized Source Data'!R$2,TimeOfWeek,$E141)*INDEX('Calibration Multipliers'!N$4:N$7,MATCH($B141,'Calibration Multipliers'!$A$4:$A$7,0),1)</f>
        <v>14929420.426591851</v>
      </c>
      <c r="S141" s="31">
        <f>SUMIFS(INDEX(Load,,MATCH('Summarized Source Data'!$C141,Hour,0)),Month,'Summarized Source Data'!$A141,Sector,'Summarized Source Data'!S$2,TimeOfWeek,$E141)*INDEX('Calibration Multipliers'!O$4:O$7,MATCH($B141,'Calibration Multipliers'!$A$4:$A$7,0),1)</f>
        <v>14929420.426591851</v>
      </c>
      <c r="T141" s="31">
        <f>SUMIFS(INDEX(Load,,MATCH('Summarized Source Data'!$C141,Hour,0)),Month,'Summarized Source Data'!$A141,Sector,'Summarized Source Data'!T$2,TimeOfWeek,$E141)*INDEX('Calibration Multipliers'!P$4:P$7,MATCH($B141,'Calibration Multipliers'!$A$4:$A$7,0),1)</f>
        <v>14929420.426591851</v>
      </c>
      <c r="U141" s="31">
        <f>SUMIFS(INDEX(Load,,MATCH('Summarized Source Data'!$C141,Hour,0)),Month,'Summarized Source Data'!$A141,Sector,'Summarized Source Data'!U$2,TimeOfWeek,$E141)*INDEX('Calibration Multipliers'!Q$4:Q$7,MATCH($B141,'Calibration Multipliers'!$A$4:$A$7,0),1)</f>
        <v>14929420.426591851</v>
      </c>
      <c r="V141" s="31">
        <f>SUMIFS(INDEX(Load,,MATCH('Summarized Source Data'!$C141,Hour,0)),Month,'Summarized Source Data'!$A141,Sector,'Summarized Source Data'!V$2,TimeOfWeek,$E141)*INDEX('Calibration Multipliers'!R$4:R$7,MATCH($B141,'Calibration Multipliers'!$A$4:$A$7,0),1)</f>
        <v>14929420.426591851</v>
      </c>
      <c r="W141" s="31">
        <f>SUMIFS(INDEX(Load,,MATCH('Summarized Source Data'!$C141,Hour,0)),Month,'Summarized Source Data'!$A141,Sector,'Summarized Source Data'!W$2,TimeOfWeek,$E141)*INDEX('Calibration Multipliers'!S$4:S$7,MATCH($B141,'Calibration Multipliers'!$A$4:$A$7,0),1)</f>
        <v>14929420.426591851</v>
      </c>
      <c r="X141" s="26">
        <f>SUMIFS(INDEX(Load,,MATCH('Summarized Source Data'!$C141,Hour,0)),Month,'Summarized Source Data'!$A141,Sector,'Summarized Source Data'!X$2,Subsector,'Summarized Source Data'!X$3,TimeOfWeek,$E141)*INDEX('Calibration Multipliers'!T$4:T$7,MATCH($B141,'Calibration Multipliers'!$A$4:$A$7,0),1)</f>
        <v>641965078.34344959</v>
      </c>
      <c r="Y141" s="28">
        <f t="shared" si="14"/>
        <v>641965078.34344959</v>
      </c>
      <c r="Z141" s="28">
        <f t="shared" si="14"/>
        <v>641965078.34344959</v>
      </c>
    </row>
    <row r="142" spans="1:26" outlineLevel="2">
      <c r="A142">
        <f t="shared" si="10"/>
        <v>6</v>
      </c>
      <c r="B142" t="str">
        <f>INDEX('Category Mapping'!$G$34:$G$45,MATCH(A142,'Category Mapping'!$A$34:$A$45,0),1)</f>
        <v>Summer</v>
      </c>
      <c r="C142" t="s">
        <v>45</v>
      </c>
      <c r="D142" s="6" t="s">
        <v>119</v>
      </c>
      <c r="E142" t="s">
        <v>15</v>
      </c>
      <c r="F142" s="26">
        <f>SUMIFS(INDEX(Load,,MATCH('Summarized Source Data'!$C142,Hour,0)),Month,'Summarized Source Data'!$A142,Sector,'Summarized Source Data'!F$2,Subsector,'Summarized Source Data'!F$3,TimeOfWeek,$E142)*INDEX('Calibration Multipliers'!B$4:B$7,MATCH($B142,'Calibration Multipliers'!$A$4:$A$7,0),1)</f>
        <v>389879.94826289284</v>
      </c>
      <c r="G142" s="26">
        <f>SUMIFS(INDEX(Load,,MATCH('Summarized Source Data'!$C142,Hour,0)),Month,'Summarized Source Data'!$A142,Sector,'Summarized Source Data'!G$2,Subsector,'Summarized Source Data'!G$3,TimeOfWeek,$E142)*INDEX('Calibration Multipliers'!C$4:C$7,MATCH($B142,'Calibration Multipliers'!$A$4:$A$7,0),1)</f>
        <v>43481936.992448762</v>
      </c>
      <c r="H142" s="26">
        <f>SUMIFS(INDEX(Load,,MATCH('Summarized Source Data'!$C142,Hour,0)),Month,'Summarized Source Data'!$A142,Sector,'Summarized Source Data'!H$2,Subsector,'Summarized Source Data'!H$3,TimeOfWeek,$E142)*INDEX('Calibration Multipliers'!D$4:D$7,MATCH($B142,'Calibration Multipliers'!$A$4:$A$7,0),1)</f>
        <v>0</v>
      </c>
      <c r="I142" s="26">
        <f>SUMIFS(INDEX(Load,,MATCH('Summarized Source Data'!$C142,Hour,0)),Month,'Summarized Source Data'!$A142,Sector,'Summarized Source Data'!I$2,Subsector,'Summarized Source Data'!I$3,TimeOfWeek,$E142)*INDEX('Calibration Multipliers'!E$4:E$7,MATCH($B142,'Calibration Multipliers'!$A$4:$A$7,0),1)</f>
        <v>30978547.385178089</v>
      </c>
      <c r="J142" s="47">
        <f t="shared" si="11"/>
        <v>146291675.74300206</v>
      </c>
      <c r="K142" s="48">
        <f>(SUMIFS(INDEX(Load,,MATCH('Summarized Source Data'!$C142,Hour,0)),Month,'Summarized Source Data'!$A142,Sector,'Summarized Source Data'!K$2,Subsector,"Total",TimeOfWeek,$E142)-SUM(F142:I142))*INDEX('Calibration Multipliers'!G$4:G$7,MATCH($B142,'Calibration Multipliers'!$A$4:$A$7,0),1)</f>
        <v>146291675.74300206</v>
      </c>
      <c r="L142" s="26">
        <f>SUMIFS(INDEX(Load,,MATCH('Summarized Source Data'!$C142,Hour,0)),Month,'Summarized Source Data'!$A142,Sector,'Summarized Source Data'!L$2,Subsector,'Summarized Source Data'!L$3,TimeOfWeek,$E142)*INDEX('Calibration Multipliers'!H$4:H$7,MATCH($B142,'Calibration Multipliers'!$A$4:$A$7,0),1)</f>
        <v>561113.86893446476</v>
      </c>
      <c r="M142" s="26">
        <f>SUMIFS(INDEX(Load,,MATCH('Summarized Source Data'!$C142,Hour,0)),Month,'Summarized Source Data'!$A142,Sector,'Summarized Source Data'!M$2,Subsector,'Summarized Source Data'!M$3,TimeOfWeek,$E142)*INDEX('Calibration Multipliers'!I$4:I$7,MATCH($B142,'Calibration Multipliers'!$A$4:$A$7,0),1)</f>
        <v>149294204.26591849</v>
      </c>
      <c r="N142" s="26">
        <f>SUMIFS(INDEX(Load,,MATCH('Summarized Source Data'!$C142,Hour,0)),Month,'Summarized Source Data'!$A142,Sector,'Summarized Source Data'!N$2,Subsector,'Summarized Source Data'!N$3,TimeOfWeek,$E142)*INDEX('Calibration Multipliers'!J$4:J$7,MATCH($B142,'Calibration Multipliers'!$A$4:$A$7,0),1)</f>
        <v>0</v>
      </c>
      <c r="O142" s="28">
        <f t="shared" si="12"/>
        <v>404399415.20236951</v>
      </c>
      <c r="P142" s="48">
        <f>(SUMIFS(INDEX(Load,,MATCH('Summarized Source Data'!$C142,Hour,0)),Month,'Summarized Source Data'!$A142,Sector,'Summarized Source Data'!P$2,Subsector,"Total",TimeOfWeek,$E142)-SUM(L142:N142)*INDEX('Calibration Multipliers'!L$4:L$7,MATCH($B142,'Calibration Multipliers'!$A$4:$A$7,0),1))</f>
        <v>404399415.20236951</v>
      </c>
      <c r="Q142" s="28">
        <f t="shared" si="13"/>
        <v>404399415.20236951</v>
      </c>
      <c r="R142" s="31">
        <f>SUMIFS(INDEX(Load,,MATCH('Summarized Source Data'!$C142,Hour,0)),Month,'Summarized Source Data'!$A142,Sector,'Summarized Source Data'!R$2,TimeOfWeek,$E142)*INDEX('Calibration Multipliers'!N$4:N$7,MATCH($B142,'Calibration Multipliers'!$A$4:$A$7,0),1)</f>
        <v>13809713.894597461</v>
      </c>
      <c r="S142" s="31">
        <f>SUMIFS(INDEX(Load,,MATCH('Summarized Source Data'!$C142,Hour,0)),Month,'Summarized Source Data'!$A142,Sector,'Summarized Source Data'!S$2,TimeOfWeek,$E142)*INDEX('Calibration Multipliers'!O$4:O$7,MATCH($B142,'Calibration Multipliers'!$A$4:$A$7,0),1)</f>
        <v>13809713.894597461</v>
      </c>
      <c r="T142" s="31">
        <f>SUMIFS(INDEX(Load,,MATCH('Summarized Source Data'!$C142,Hour,0)),Month,'Summarized Source Data'!$A142,Sector,'Summarized Source Data'!T$2,TimeOfWeek,$E142)*INDEX('Calibration Multipliers'!P$4:P$7,MATCH($B142,'Calibration Multipliers'!$A$4:$A$7,0),1)</f>
        <v>13809713.894597461</v>
      </c>
      <c r="U142" s="31">
        <f>SUMIFS(INDEX(Load,,MATCH('Summarized Source Data'!$C142,Hour,0)),Month,'Summarized Source Data'!$A142,Sector,'Summarized Source Data'!U$2,TimeOfWeek,$E142)*INDEX('Calibration Multipliers'!Q$4:Q$7,MATCH($B142,'Calibration Multipliers'!$A$4:$A$7,0),1)</f>
        <v>13809713.894597461</v>
      </c>
      <c r="V142" s="31">
        <f>SUMIFS(INDEX(Load,,MATCH('Summarized Source Data'!$C142,Hour,0)),Month,'Summarized Source Data'!$A142,Sector,'Summarized Source Data'!V$2,TimeOfWeek,$E142)*INDEX('Calibration Multipliers'!R$4:R$7,MATCH($B142,'Calibration Multipliers'!$A$4:$A$7,0),1)</f>
        <v>13809713.894597461</v>
      </c>
      <c r="W142" s="31">
        <f>SUMIFS(INDEX(Load,,MATCH('Summarized Source Data'!$C142,Hour,0)),Month,'Summarized Source Data'!$A142,Sector,'Summarized Source Data'!W$2,TimeOfWeek,$E142)*INDEX('Calibration Multipliers'!S$4:S$7,MATCH($B142,'Calibration Multipliers'!$A$4:$A$7,0),1)</f>
        <v>13809713.894597461</v>
      </c>
      <c r="X142" s="26">
        <f>SUMIFS(INDEX(Load,,MATCH('Summarized Source Data'!$C142,Hour,0)),Month,'Summarized Source Data'!$A142,Sector,'Summarized Source Data'!X$2,Subsector,'Summarized Source Data'!X$3,TimeOfWeek,$E142)*INDEX('Calibration Multipliers'!T$4:T$7,MATCH($B142,'Calibration Multipliers'!$A$4:$A$7,0),1)</f>
        <v>638232723.23680162</v>
      </c>
      <c r="Y142" s="28">
        <f t="shared" si="14"/>
        <v>638232723.23680162</v>
      </c>
      <c r="Z142" s="28">
        <f t="shared" si="14"/>
        <v>638232723.23680162</v>
      </c>
    </row>
    <row r="143" spans="1:26" outlineLevel="2">
      <c r="A143">
        <f t="shared" si="10"/>
        <v>6</v>
      </c>
      <c r="B143" t="str">
        <f>INDEX('Category Mapping'!$G$34:$G$45,MATCH(A143,'Category Mapping'!$A$34:$A$45,0),1)</f>
        <v>Summer</v>
      </c>
      <c r="C143" t="s">
        <v>46</v>
      </c>
      <c r="D143" s="6" t="s">
        <v>120</v>
      </c>
      <c r="E143" t="s">
        <v>15</v>
      </c>
      <c r="F143" s="26">
        <f>SUMIFS(INDEX(Load,,MATCH('Summarized Source Data'!$C143,Hour,0)),Month,'Summarized Source Data'!$A143,Sector,'Summarized Source Data'!F$2,Subsector,'Summarized Source Data'!F$3,TimeOfWeek,$E143)*INDEX('Calibration Multipliers'!B$4:B$7,MATCH($B143,'Calibration Multipliers'!$A$4:$A$7,0),1)</f>
        <v>409249.93817761913</v>
      </c>
      <c r="G143" s="26">
        <f>SUMIFS(INDEX(Load,,MATCH('Summarized Source Data'!$C143,Hour,0)),Month,'Summarized Source Data'!$A143,Sector,'Summarized Source Data'!G$2,Subsector,'Summarized Source Data'!G$3,TimeOfWeek,$E143)*INDEX('Calibration Multipliers'!C$4:C$7,MATCH($B143,'Calibration Multipliers'!$A$4:$A$7,0),1)</f>
        <v>38816493.109138809</v>
      </c>
      <c r="H143" s="26">
        <f>SUMIFS(INDEX(Load,,MATCH('Summarized Source Data'!$C143,Hour,0)),Month,'Summarized Source Data'!$A143,Sector,'Summarized Source Data'!H$2,Subsector,'Summarized Source Data'!H$3,TimeOfWeek,$E143)*INDEX('Calibration Multipliers'!D$4:D$7,MATCH($B143,'Calibration Multipliers'!$A$4:$A$7,0),1)</f>
        <v>0</v>
      </c>
      <c r="I143" s="26">
        <f>SUMIFS(INDEX(Load,,MATCH('Summarized Source Data'!$C143,Hour,0)),Month,'Summarized Source Data'!$A143,Sector,'Summarized Source Data'!I$2,Subsector,'Summarized Source Data'!I$3,TimeOfWeek,$E143)*INDEX('Calibration Multipliers'!E$4:E$7,MATCH($B143,'Calibration Multipliers'!$A$4:$A$7,0),1)</f>
        <v>51226573.838743284</v>
      </c>
      <c r="J143" s="47">
        <f t="shared" si="11"/>
        <v>140020610.94945198</v>
      </c>
      <c r="K143" s="48">
        <f>(SUMIFS(INDEX(Load,,MATCH('Summarized Source Data'!$C143,Hour,0)),Month,'Summarized Source Data'!$A143,Sector,'Summarized Source Data'!K$2,Subsector,"Total",TimeOfWeek,$E143)-SUM(F143:I143))*INDEX('Calibration Multipliers'!G$4:G$7,MATCH($B143,'Calibration Multipliers'!$A$4:$A$7,0),1)</f>
        <v>140020610.94945198</v>
      </c>
      <c r="L143" s="26">
        <f>SUMIFS(INDEX(Load,,MATCH('Summarized Source Data'!$C143,Hour,0)),Month,'Summarized Source Data'!$A143,Sector,'Summarized Source Data'!L$2,Subsector,'Summarized Source Data'!L$3,TimeOfWeek,$E143)*INDEX('Calibration Multipliers'!H$4:H$7,MATCH($B143,'Calibration Multipliers'!$A$4:$A$7,0),1)</f>
        <v>654272.51930762117</v>
      </c>
      <c r="M143" s="26">
        <f>SUMIFS(INDEX(Load,,MATCH('Summarized Source Data'!$C143,Hour,0)),Month,'Summarized Source Data'!$A143,Sector,'Summarized Source Data'!M$2,Subsector,'Summarized Source Data'!M$3,TimeOfWeek,$E143)*INDEX('Calibration Multipliers'!I$4:I$7,MATCH($B143,'Calibration Multipliers'!$A$4:$A$7,0),1)</f>
        <v>133431695.06266466</v>
      </c>
      <c r="N143" s="26">
        <f>SUMIFS(INDEX(Load,,MATCH('Summarized Source Data'!$C143,Hour,0)),Month,'Summarized Source Data'!$A143,Sector,'Summarized Source Data'!N$2,Subsector,'Summarized Source Data'!N$3,TimeOfWeek,$E143)*INDEX('Calibration Multipliers'!J$4:J$7,MATCH($B143,'Calibration Multipliers'!$A$4:$A$7,0),1)</f>
        <v>0</v>
      </c>
      <c r="O143" s="28">
        <f t="shared" si="12"/>
        <v>338056953.40899497</v>
      </c>
      <c r="P143" s="48">
        <f>(SUMIFS(INDEX(Load,,MATCH('Summarized Source Data'!$C143,Hour,0)),Month,'Summarized Source Data'!$A143,Sector,'Summarized Source Data'!P$2,Subsector,"Total",TimeOfWeek,$E143)-SUM(L143:N143)*INDEX('Calibration Multipliers'!L$4:L$7,MATCH($B143,'Calibration Multipliers'!$A$4:$A$7,0),1))</f>
        <v>338056953.40899497</v>
      </c>
      <c r="Q143" s="28">
        <f t="shared" si="13"/>
        <v>338056953.40899497</v>
      </c>
      <c r="R143" s="31">
        <f>SUMIFS(INDEX(Load,,MATCH('Summarized Source Data'!$C143,Hour,0)),Month,'Summarized Source Data'!$A143,Sector,'Summarized Source Data'!R$2,TimeOfWeek,$E143)*INDEX('Calibration Multipliers'!N$4:N$7,MATCH($B143,'Calibration Multipliers'!$A$4:$A$7,0),1)</f>
        <v>11197065.319943888</v>
      </c>
      <c r="S143" s="31">
        <f>SUMIFS(INDEX(Load,,MATCH('Summarized Source Data'!$C143,Hour,0)),Month,'Summarized Source Data'!$A143,Sector,'Summarized Source Data'!S$2,TimeOfWeek,$E143)*INDEX('Calibration Multipliers'!O$4:O$7,MATCH($B143,'Calibration Multipliers'!$A$4:$A$7,0),1)</f>
        <v>11197065.319943888</v>
      </c>
      <c r="T143" s="31">
        <f>SUMIFS(INDEX(Load,,MATCH('Summarized Source Data'!$C143,Hour,0)),Month,'Summarized Source Data'!$A143,Sector,'Summarized Source Data'!T$2,TimeOfWeek,$E143)*INDEX('Calibration Multipliers'!P$4:P$7,MATCH($B143,'Calibration Multipliers'!$A$4:$A$7,0),1)</f>
        <v>11197065.319943888</v>
      </c>
      <c r="U143" s="31">
        <f>SUMIFS(INDEX(Load,,MATCH('Summarized Source Data'!$C143,Hour,0)),Month,'Summarized Source Data'!$A143,Sector,'Summarized Source Data'!U$2,TimeOfWeek,$E143)*INDEX('Calibration Multipliers'!Q$4:Q$7,MATCH($B143,'Calibration Multipliers'!$A$4:$A$7,0),1)</f>
        <v>11197065.319943888</v>
      </c>
      <c r="V143" s="31">
        <f>SUMIFS(INDEX(Load,,MATCH('Summarized Source Data'!$C143,Hour,0)),Month,'Summarized Source Data'!$A143,Sector,'Summarized Source Data'!V$2,TimeOfWeek,$E143)*INDEX('Calibration Multipliers'!R$4:R$7,MATCH($B143,'Calibration Multipliers'!$A$4:$A$7,0),1)</f>
        <v>11197065.319943888</v>
      </c>
      <c r="W143" s="31">
        <f>SUMIFS(INDEX(Load,,MATCH('Summarized Source Data'!$C143,Hour,0)),Month,'Summarized Source Data'!$A143,Sector,'Summarized Source Data'!W$2,TimeOfWeek,$E143)*INDEX('Calibration Multipliers'!S$4:S$7,MATCH($B143,'Calibration Multipliers'!$A$4:$A$7,0),1)</f>
        <v>11197065.319943888</v>
      </c>
      <c r="X143" s="26">
        <f>SUMIFS(INDEX(Load,,MATCH('Summarized Source Data'!$C143,Hour,0)),Month,'Summarized Source Data'!$A143,Sector,'Summarized Source Data'!X$2,Subsector,'Summarized Source Data'!X$3,TimeOfWeek,$E143)*INDEX('Calibration Multipliers'!T$4:T$7,MATCH($B143,'Calibration Multipliers'!$A$4:$A$7,0),1)</f>
        <v>634500368.13015366</v>
      </c>
      <c r="Y143" s="28">
        <f t="shared" si="14"/>
        <v>634500368.13015366</v>
      </c>
      <c r="Z143" s="28">
        <f t="shared" si="14"/>
        <v>634500368.13015366</v>
      </c>
    </row>
    <row r="144" spans="1:26" outlineLevel="2">
      <c r="A144">
        <f t="shared" si="10"/>
        <v>6</v>
      </c>
      <c r="B144" t="str">
        <f>INDEX('Category Mapping'!$G$34:$G$45,MATCH(A144,'Category Mapping'!$A$34:$A$45,0),1)</f>
        <v>Summer</v>
      </c>
      <c r="C144" t="s">
        <v>47</v>
      </c>
      <c r="D144" s="6" t="s">
        <v>121</v>
      </c>
      <c r="E144" t="s">
        <v>15</v>
      </c>
      <c r="F144" s="26">
        <f>SUMIFS(INDEX(Load,,MATCH('Summarized Source Data'!$C144,Hour,0)),Month,'Summarized Source Data'!$A144,Sector,'Summarized Source Data'!F$2,Subsector,'Summarized Source Data'!F$3,TimeOfWeek,$E144)*INDEX('Calibration Multipliers'!B$4:B$7,MATCH($B144,'Calibration Multipliers'!$A$4:$A$7,0),1)</f>
        <v>413542.14655026427</v>
      </c>
      <c r="G144" s="26">
        <f>SUMIFS(INDEX(Load,,MATCH('Summarized Source Data'!$C144,Hour,0)),Month,'Summarized Source Data'!$A144,Sector,'Summarized Source Data'!G$2,Subsector,'Summarized Source Data'!G$3,TimeOfWeek,$E144)*INDEX('Calibration Multipliers'!C$4:C$7,MATCH($B144,'Calibration Multipliers'!$A$4:$A$7,0),1)</f>
        <v>31631709.528841484</v>
      </c>
      <c r="H144" s="26">
        <f>SUMIFS(INDEX(Load,,MATCH('Summarized Source Data'!$C144,Hour,0)),Month,'Summarized Source Data'!$A144,Sector,'Summarized Source Data'!H$2,Subsector,'Summarized Source Data'!H$3,TimeOfWeek,$E144)*INDEX('Calibration Multipliers'!D$4:D$7,MATCH($B144,'Calibration Multipliers'!$A$4:$A$7,0),1)</f>
        <v>0</v>
      </c>
      <c r="I144" s="26">
        <f>SUMIFS(INDEX(Load,,MATCH('Summarized Source Data'!$C144,Hour,0)),Month,'Summarized Source Data'!$A144,Sector,'Summarized Source Data'!I$2,Subsector,'Summarized Source Data'!I$3,TimeOfWeek,$E144)*INDEX('Calibration Multipliers'!E$4:E$7,MATCH($B144,'Calibration Multipliers'!$A$4:$A$7,0),1)</f>
        <v>52066353.737739079</v>
      </c>
      <c r="J144" s="47">
        <f t="shared" si="11"/>
        <v>136097345.87909898</v>
      </c>
      <c r="K144" s="48">
        <f>(SUMIFS(INDEX(Load,,MATCH('Summarized Source Data'!$C144,Hour,0)),Month,'Summarized Source Data'!$A144,Sector,'Summarized Source Data'!K$2,Subsector,"Total",TimeOfWeek,$E144)-SUM(F144:I144))*INDEX('Calibration Multipliers'!G$4:G$7,MATCH($B144,'Calibration Multipliers'!$A$4:$A$7,0),1)</f>
        <v>136097345.87909898</v>
      </c>
      <c r="L144" s="26">
        <f>SUMIFS(INDEX(Load,,MATCH('Summarized Source Data'!$C144,Hour,0)),Month,'Summarized Source Data'!$A144,Sector,'Summarized Source Data'!L$2,Subsector,'Summarized Source Data'!L$3,TimeOfWeek,$E144)*INDEX('Calibration Multipliers'!H$4:H$7,MATCH($B144,'Calibration Multipliers'!$A$4:$A$7,0),1)</f>
        <v>891807.06300491083</v>
      </c>
      <c r="M144" s="26">
        <f>SUMIFS(INDEX(Load,,MATCH('Summarized Source Data'!$C144,Hour,0)),Month,'Summarized Source Data'!$A144,Sector,'Summarized Source Data'!M$2,Subsector,'Summarized Source Data'!M$3,TimeOfWeek,$E144)*INDEX('Calibration Multipliers'!I$4:I$7,MATCH($B144,'Calibration Multipliers'!$A$4:$A$7,0),1)</f>
        <v>118502274.63607281</v>
      </c>
      <c r="N144" s="26">
        <f>SUMIFS(INDEX(Load,,MATCH('Summarized Source Data'!$C144,Hour,0)),Month,'Summarized Source Data'!$A144,Sector,'Summarized Source Data'!N$2,Subsector,'Summarized Source Data'!N$3,TimeOfWeek,$E144)*INDEX('Calibration Multipliers'!J$4:J$7,MATCH($B144,'Calibration Multipliers'!$A$4:$A$7,0),1)</f>
        <v>0</v>
      </c>
      <c r="O144" s="28">
        <f t="shared" si="12"/>
        <v>279967914.71225429</v>
      </c>
      <c r="P144" s="48">
        <f>(SUMIFS(INDEX(Load,,MATCH('Summarized Source Data'!$C144,Hour,0)),Month,'Summarized Source Data'!$A144,Sector,'Summarized Source Data'!P$2,Subsector,"Total",TimeOfWeek,$E144)-SUM(L144:N144)*INDEX('Calibration Multipliers'!L$4:L$7,MATCH($B144,'Calibration Multipliers'!$A$4:$A$7,0),1))</f>
        <v>279967914.71225429</v>
      </c>
      <c r="Q144" s="28">
        <f t="shared" si="13"/>
        <v>279967914.71225429</v>
      </c>
      <c r="R144" s="31">
        <f>SUMIFS(INDEX(Load,,MATCH('Summarized Source Data'!$C144,Hour,0)),Month,'Summarized Source Data'!$A144,Sector,'Summarized Source Data'!R$2,TimeOfWeek,$E144)*INDEX('Calibration Multipliers'!N$4:N$7,MATCH($B144,'Calibration Multipliers'!$A$4:$A$7,0),1)</f>
        <v>10170667.665615698</v>
      </c>
      <c r="S144" s="31">
        <f>SUMIFS(INDEX(Load,,MATCH('Summarized Source Data'!$C144,Hour,0)),Month,'Summarized Source Data'!$A144,Sector,'Summarized Source Data'!S$2,TimeOfWeek,$E144)*INDEX('Calibration Multipliers'!O$4:O$7,MATCH($B144,'Calibration Multipliers'!$A$4:$A$7,0),1)</f>
        <v>10170667.665615698</v>
      </c>
      <c r="T144" s="31">
        <f>SUMIFS(INDEX(Load,,MATCH('Summarized Source Data'!$C144,Hour,0)),Month,'Summarized Source Data'!$A144,Sector,'Summarized Source Data'!T$2,TimeOfWeek,$E144)*INDEX('Calibration Multipliers'!P$4:P$7,MATCH($B144,'Calibration Multipliers'!$A$4:$A$7,0),1)</f>
        <v>10170667.665615698</v>
      </c>
      <c r="U144" s="31">
        <f>SUMIFS(INDEX(Load,,MATCH('Summarized Source Data'!$C144,Hour,0)),Month,'Summarized Source Data'!$A144,Sector,'Summarized Source Data'!U$2,TimeOfWeek,$E144)*INDEX('Calibration Multipliers'!Q$4:Q$7,MATCH($B144,'Calibration Multipliers'!$A$4:$A$7,0),1)</f>
        <v>10170667.665615698</v>
      </c>
      <c r="V144" s="31">
        <f>SUMIFS(INDEX(Load,,MATCH('Summarized Source Data'!$C144,Hour,0)),Month,'Summarized Source Data'!$A144,Sector,'Summarized Source Data'!V$2,TimeOfWeek,$E144)*INDEX('Calibration Multipliers'!R$4:R$7,MATCH($B144,'Calibration Multipliers'!$A$4:$A$7,0),1)</f>
        <v>10170667.665615698</v>
      </c>
      <c r="W144" s="31">
        <f>SUMIFS(INDEX(Load,,MATCH('Summarized Source Data'!$C144,Hour,0)),Month,'Summarized Source Data'!$A144,Sector,'Summarized Source Data'!W$2,TimeOfWeek,$E144)*INDEX('Calibration Multipliers'!S$4:S$7,MATCH($B144,'Calibration Multipliers'!$A$4:$A$7,0),1)</f>
        <v>10170667.665615698</v>
      </c>
      <c r="X144" s="26">
        <f>SUMIFS(INDEX(Load,,MATCH('Summarized Source Data'!$C144,Hour,0)),Month,'Summarized Source Data'!$A144,Sector,'Summarized Source Data'!X$2,Subsector,'Summarized Source Data'!X$3,TimeOfWeek,$E144)*INDEX('Calibration Multipliers'!T$4:T$7,MATCH($B144,'Calibration Multipliers'!$A$4:$A$7,0),1)</f>
        <v>629834924.2468437</v>
      </c>
      <c r="Y144" s="28">
        <f t="shared" si="14"/>
        <v>629834924.2468437</v>
      </c>
      <c r="Z144" s="28">
        <f t="shared" si="14"/>
        <v>629834924.2468437</v>
      </c>
    </row>
    <row r="145" spans="1:26" outlineLevel="2">
      <c r="A145">
        <f t="shared" si="10"/>
        <v>6</v>
      </c>
      <c r="B145" t="str">
        <f>INDEX('Category Mapping'!$G$34:$G$45,MATCH(A145,'Category Mapping'!$A$34:$A$45,0),1)</f>
        <v>Summer</v>
      </c>
      <c r="C145" t="s">
        <v>48</v>
      </c>
      <c r="D145" s="6" t="s">
        <v>122</v>
      </c>
      <c r="E145" t="s">
        <v>15</v>
      </c>
      <c r="F145" s="26">
        <f>SUMIFS(INDEX(Load,,MATCH('Summarized Source Data'!$C145,Hour,0)),Month,'Summarized Source Data'!$A145,Sector,'Summarized Source Data'!F$2,Subsector,'Summarized Source Data'!F$3,TimeOfWeek,$E145)*INDEX('Calibration Multipliers'!B$4:B$7,MATCH($B145,'Calibration Multipliers'!$A$4:$A$7,0),1)</f>
        <v>363298.11519334605</v>
      </c>
      <c r="G145" s="26">
        <f>SUMIFS(INDEX(Load,,MATCH('Summarized Source Data'!$C145,Hour,0)),Month,'Summarized Source Data'!$A145,Sector,'Summarized Source Data'!G$2,Subsector,'Summarized Source Data'!G$3,TimeOfWeek,$E145)*INDEX('Calibration Multipliers'!C$4:C$7,MATCH($B145,'Calibration Multipliers'!$A$4:$A$7,0),1)</f>
        <v>22953983.90588497</v>
      </c>
      <c r="H145" s="26">
        <f>SUMIFS(INDEX(Load,,MATCH('Summarized Source Data'!$C145,Hour,0)),Month,'Summarized Source Data'!$A145,Sector,'Summarized Source Data'!H$2,Subsector,'Summarized Source Data'!H$3,TimeOfWeek,$E145)*INDEX('Calibration Multipliers'!D$4:D$7,MATCH($B145,'Calibration Multipliers'!$A$4:$A$7,0),1)</f>
        <v>0</v>
      </c>
      <c r="I145" s="26">
        <f>SUMIFS(INDEX(Load,,MATCH('Summarized Source Data'!$C145,Hour,0)),Month,'Summarized Source Data'!$A145,Sector,'Summarized Source Data'!I$2,Subsector,'Summarized Source Data'!I$3,TimeOfWeek,$E145)*INDEX('Calibration Multipliers'!E$4:E$7,MATCH($B145,'Calibration Multipliers'!$A$4:$A$7,0),1)</f>
        <v>42642157.093452975</v>
      </c>
      <c r="J145" s="47">
        <f t="shared" si="11"/>
        <v>134654647.86779672</v>
      </c>
      <c r="K145" s="48">
        <f>(SUMIFS(INDEX(Load,,MATCH('Summarized Source Data'!$C145,Hour,0)),Month,'Summarized Source Data'!$A145,Sector,'Summarized Source Data'!K$2,Subsector,"Total",TimeOfWeek,$E145)-SUM(F145:I145))*INDEX('Calibration Multipliers'!G$4:G$7,MATCH($B145,'Calibration Multipliers'!$A$4:$A$7,0),1)</f>
        <v>134654647.86779672</v>
      </c>
      <c r="L145" s="26">
        <f>SUMIFS(INDEX(Load,,MATCH('Summarized Source Data'!$C145,Hour,0)),Month,'Summarized Source Data'!$A145,Sector,'Summarized Source Data'!L$2,Subsector,'Summarized Source Data'!L$3,TimeOfWeek,$E145)*INDEX('Calibration Multipliers'!H$4:H$7,MATCH($B145,'Calibration Multipliers'!$A$4:$A$7,0),1)</f>
        <v>938928.04622634139</v>
      </c>
      <c r="M145" s="26">
        <f>SUMIFS(INDEX(Load,,MATCH('Summarized Source Data'!$C145,Hour,0)),Month,'Summarized Source Data'!$A145,Sector,'Summarized Source Data'!M$2,Subsector,'Summarized Source Data'!M$3,TimeOfWeek,$E145)*INDEX('Calibration Multipliers'!I$4:I$7,MATCH($B145,'Calibration Multipliers'!$A$4:$A$7,0),1)</f>
        <v>103572854.20948096</v>
      </c>
      <c r="N145" s="26">
        <f>SUMIFS(INDEX(Load,,MATCH('Summarized Source Data'!$C145,Hour,0)),Month,'Summarized Source Data'!$A145,Sector,'Summarized Source Data'!N$2,Subsector,'Summarized Source Data'!N$3,TimeOfWeek,$E145)*INDEX('Calibration Multipliers'!J$4:J$7,MATCH($B145,'Calibration Multipliers'!$A$4:$A$7,0),1)</f>
        <v>0</v>
      </c>
      <c r="O145" s="28">
        <f t="shared" si="12"/>
        <v>226734733.45929936</v>
      </c>
      <c r="P145" s="48">
        <f>(SUMIFS(INDEX(Load,,MATCH('Summarized Source Data'!$C145,Hour,0)),Month,'Summarized Source Data'!$A145,Sector,'Summarized Source Data'!P$2,Subsector,"Total",TimeOfWeek,$E145)-SUM(L145:N145)*INDEX('Calibration Multipliers'!L$4:L$7,MATCH($B145,'Calibration Multipliers'!$A$4:$A$7,0),1))</f>
        <v>226734733.45929936</v>
      </c>
      <c r="Q145" s="28">
        <f t="shared" si="13"/>
        <v>226734733.45929936</v>
      </c>
      <c r="R145" s="31">
        <f>SUMIFS(INDEX(Load,,MATCH('Summarized Source Data'!$C145,Hour,0)),Month,'Summarized Source Data'!$A145,Sector,'Summarized Source Data'!R$2,TimeOfWeek,$E145)*INDEX('Calibration Multipliers'!N$4:N$7,MATCH($B145,'Calibration Multipliers'!$A$4:$A$7,0),1)</f>
        <v>9517505.521952305</v>
      </c>
      <c r="S145" s="31">
        <f>SUMIFS(INDEX(Load,,MATCH('Summarized Source Data'!$C145,Hour,0)),Month,'Summarized Source Data'!$A145,Sector,'Summarized Source Data'!S$2,TimeOfWeek,$E145)*INDEX('Calibration Multipliers'!O$4:O$7,MATCH($B145,'Calibration Multipliers'!$A$4:$A$7,0),1)</f>
        <v>9517505.521952305</v>
      </c>
      <c r="T145" s="31">
        <f>SUMIFS(INDEX(Load,,MATCH('Summarized Source Data'!$C145,Hour,0)),Month,'Summarized Source Data'!$A145,Sector,'Summarized Source Data'!T$2,TimeOfWeek,$E145)*INDEX('Calibration Multipliers'!P$4:P$7,MATCH($B145,'Calibration Multipliers'!$A$4:$A$7,0),1)</f>
        <v>9517505.521952305</v>
      </c>
      <c r="U145" s="31">
        <f>SUMIFS(INDEX(Load,,MATCH('Summarized Source Data'!$C145,Hour,0)),Month,'Summarized Source Data'!$A145,Sector,'Summarized Source Data'!U$2,TimeOfWeek,$E145)*INDEX('Calibration Multipliers'!Q$4:Q$7,MATCH($B145,'Calibration Multipliers'!$A$4:$A$7,0),1)</f>
        <v>9517505.521952305</v>
      </c>
      <c r="V145" s="31">
        <f>SUMIFS(INDEX(Load,,MATCH('Summarized Source Data'!$C145,Hour,0)),Month,'Summarized Source Data'!$A145,Sector,'Summarized Source Data'!V$2,TimeOfWeek,$E145)*INDEX('Calibration Multipliers'!R$4:R$7,MATCH($B145,'Calibration Multipliers'!$A$4:$A$7,0),1)</f>
        <v>9517505.521952305</v>
      </c>
      <c r="W145" s="31">
        <f>SUMIFS(INDEX(Load,,MATCH('Summarized Source Data'!$C145,Hour,0)),Month,'Summarized Source Data'!$A145,Sector,'Summarized Source Data'!W$2,TimeOfWeek,$E145)*INDEX('Calibration Multipliers'!S$4:S$7,MATCH($B145,'Calibration Multipliers'!$A$4:$A$7,0),1)</f>
        <v>9517505.521952305</v>
      </c>
      <c r="X145" s="26">
        <f>SUMIFS(INDEX(Load,,MATCH('Summarized Source Data'!$C145,Hour,0)),Month,'Summarized Source Data'!$A145,Sector,'Summarized Source Data'!X$2,Subsector,'Summarized Source Data'!X$3,TimeOfWeek,$E145)*INDEX('Calibration Multipliers'!T$4:T$7,MATCH($B145,'Calibration Multipliers'!$A$4:$A$7,0),1)</f>
        <v>624236391.58687174</v>
      </c>
      <c r="Y145" s="28">
        <f t="shared" si="14"/>
        <v>624236391.58687174</v>
      </c>
      <c r="Z145" s="28">
        <f t="shared" si="14"/>
        <v>624236391.58687174</v>
      </c>
    </row>
    <row r="146" spans="1:26" outlineLevel="2">
      <c r="A146">
        <f t="shared" si="10"/>
        <v>6</v>
      </c>
      <c r="B146" t="str">
        <f>INDEX('Category Mapping'!$G$34:$G$45,MATCH(A146,'Category Mapping'!$A$34:$A$45,0),1)</f>
        <v>Summer</v>
      </c>
      <c r="C146" t="s">
        <v>49</v>
      </c>
      <c r="D146" s="6" t="s">
        <v>123</v>
      </c>
      <c r="E146" t="s">
        <v>15</v>
      </c>
      <c r="F146" s="26">
        <f>SUMIFS(INDEX(Load,,MATCH('Summarized Source Data'!$C146,Hour,0)),Month,'Summarized Source Data'!$A146,Sector,'Summarized Source Data'!F$2,Subsector,'Summarized Source Data'!F$3,TimeOfWeek,$E146)*INDEX('Calibration Multipliers'!B$4:B$7,MATCH($B146,'Calibration Multipliers'!$A$4:$A$7,0),1)</f>
        <v>271267.56915117393</v>
      </c>
      <c r="G146" s="26">
        <f>SUMIFS(INDEX(Load,,MATCH('Summarized Source Data'!$C146,Hour,0)),Month,'Summarized Source Data'!$A146,Sector,'Summarized Source Data'!G$2,Subsector,'Summarized Source Data'!G$3,TimeOfWeek,$E146)*INDEX('Calibration Multipliers'!C$4:C$7,MATCH($B146,'Calibration Multipliers'!$A$4:$A$7,0),1)</f>
        <v>14276258.282928457</v>
      </c>
      <c r="H146" s="26">
        <f>SUMIFS(INDEX(Load,,MATCH('Summarized Source Data'!$C146,Hour,0)),Month,'Summarized Source Data'!$A146,Sector,'Summarized Source Data'!H$2,Subsector,'Summarized Source Data'!H$3,TimeOfWeek,$E146)*INDEX('Calibration Multipliers'!D$4:D$7,MATCH($B146,'Calibration Multipliers'!$A$4:$A$7,0),1)</f>
        <v>0</v>
      </c>
      <c r="I146" s="26">
        <f>SUMIFS(INDEX(Load,,MATCH('Summarized Source Data'!$C146,Hour,0)),Month,'Summarized Source Data'!$A146,Sector,'Summarized Source Data'!I$2,Subsector,'Summarized Source Data'!I$3,TimeOfWeek,$E146)*INDEX('Calibration Multipliers'!E$4:E$7,MATCH($B146,'Calibration Multipliers'!$A$4:$A$7,0),1)</f>
        <v>25286705.847539946</v>
      </c>
      <c r="J146" s="47">
        <f t="shared" si="11"/>
        <v>105727617.45965095</v>
      </c>
      <c r="K146" s="48">
        <f>(SUMIFS(INDEX(Load,,MATCH('Summarized Source Data'!$C146,Hour,0)),Month,'Summarized Source Data'!$A146,Sector,'Summarized Source Data'!K$2,Subsector,"Total",TimeOfWeek,$E146)-SUM(F146:I146))*INDEX('Calibration Multipliers'!G$4:G$7,MATCH($B146,'Calibration Multipliers'!$A$4:$A$7,0),1)</f>
        <v>105727617.45965095</v>
      </c>
      <c r="L146" s="26">
        <f>SUMIFS(INDEX(Load,,MATCH('Summarized Source Data'!$C146,Hour,0)),Month,'Summarized Source Data'!$A146,Sector,'Summarized Source Data'!L$2,Subsector,'Summarized Source Data'!L$3,TimeOfWeek,$E146)*INDEX('Calibration Multipliers'!H$4:H$7,MATCH($B146,'Calibration Multipliers'!$A$4:$A$7,0),1)</f>
        <v>906622.64660074993</v>
      </c>
      <c r="M146" s="26">
        <f>SUMIFS(INDEX(Load,,MATCH('Summarized Source Data'!$C146,Hour,0)),Month,'Summarized Source Data'!$A146,Sector,'Summarized Source Data'!M$2,Subsector,'Summarized Source Data'!M$3,TimeOfWeek,$E146)*INDEX('Calibration Multipliers'!I$4:I$7,MATCH($B146,'Calibration Multipliers'!$A$4:$A$7,0),1)</f>
        <v>88456816.027556717</v>
      </c>
      <c r="N146" s="26">
        <f>SUMIFS(INDEX(Load,,MATCH('Summarized Source Data'!$C146,Hour,0)),Month,'Summarized Source Data'!$A146,Sector,'Summarized Source Data'!N$2,Subsector,'Summarized Source Data'!N$3,TimeOfWeek,$E146)*INDEX('Calibration Multipliers'!J$4:J$7,MATCH($B146,'Calibration Multipliers'!$A$4:$A$7,0),1)</f>
        <v>0</v>
      </c>
      <c r="O146" s="28">
        <f t="shared" si="12"/>
        <v>191496283.10110173</v>
      </c>
      <c r="P146" s="48">
        <f>(SUMIFS(INDEX(Load,,MATCH('Summarized Source Data'!$C146,Hour,0)),Month,'Summarized Source Data'!$A146,Sector,'Summarized Source Data'!P$2,Subsector,"Total",TimeOfWeek,$E146)-SUM(L146:N146)*INDEX('Calibration Multipliers'!L$4:L$7,MATCH($B146,'Calibration Multipliers'!$A$4:$A$7,0),1))</f>
        <v>191496283.10110173</v>
      </c>
      <c r="Q146" s="28">
        <f t="shared" si="13"/>
        <v>191496283.10110173</v>
      </c>
      <c r="R146" s="31">
        <f>SUMIFS(INDEX(Load,,MATCH('Summarized Source Data'!$C146,Hour,0)),Month,'Summarized Source Data'!$A146,Sector,'Summarized Source Data'!R$2,TimeOfWeek,$E146)*INDEX('Calibration Multipliers'!N$4:N$7,MATCH($B146,'Calibration Multipliers'!$A$4:$A$7,0),1)</f>
        <v>8937841.8481377997</v>
      </c>
      <c r="S146" s="31">
        <f>SUMIFS(INDEX(Load,,MATCH('Summarized Source Data'!$C146,Hour,0)),Month,'Summarized Source Data'!$A146,Sector,'Summarized Source Data'!S$2,TimeOfWeek,$E146)*INDEX('Calibration Multipliers'!O$4:O$7,MATCH($B146,'Calibration Multipliers'!$A$4:$A$7,0),1)</f>
        <v>8937841.8481377997</v>
      </c>
      <c r="T146" s="31">
        <f>SUMIFS(INDEX(Load,,MATCH('Summarized Source Data'!$C146,Hour,0)),Month,'Summarized Source Data'!$A146,Sector,'Summarized Source Data'!T$2,TimeOfWeek,$E146)*INDEX('Calibration Multipliers'!P$4:P$7,MATCH($B146,'Calibration Multipliers'!$A$4:$A$7,0),1)</f>
        <v>8937841.8481377997</v>
      </c>
      <c r="U146" s="31">
        <f>SUMIFS(INDEX(Load,,MATCH('Summarized Source Data'!$C146,Hour,0)),Month,'Summarized Source Data'!$A146,Sector,'Summarized Source Data'!U$2,TimeOfWeek,$E146)*INDEX('Calibration Multipliers'!Q$4:Q$7,MATCH($B146,'Calibration Multipliers'!$A$4:$A$7,0),1)</f>
        <v>8937841.8481377997</v>
      </c>
      <c r="V146" s="31">
        <f>SUMIFS(INDEX(Load,,MATCH('Summarized Source Data'!$C146,Hour,0)),Month,'Summarized Source Data'!$A146,Sector,'Summarized Source Data'!V$2,TimeOfWeek,$E146)*INDEX('Calibration Multipliers'!R$4:R$7,MATCH($B146,'Calibration Multipliers'!$A$4:$A$7,0),1)</f>
        <v>8937841.8481377997</v>
      </c>
      <c r="W146" s="31">
        <f>SUMIFS(INDEX(Load,,MATCH('Summarized Source Data'!$C146,Hour,0)),Month,'Summarized Source Data'!$A146,Sector,'Summarized Source Data'!W$2,TimeOfWeek,$E146)*INDEX('Calibration Multipliers'!S$4:S$7,MATCH($B146,'Calibration Multipliers'!$A$4:$A$7,0),1)</f>
        <v>8937841.8481377997</v>
      </c>
      <c r="X146" s="26">
        <f>SUMIFS(INDEX(Load,,MATCH('Summarized Source Data'!$C146,Hour,0)),Month,'Summarized Source Data'!$A146,Sector,'Summarized Source Data'!X$2,Subsector,'Summarized Source Data'!X$3,TimeOfWeek,$E146)*INDEX('Calibration Multipliers'!T$4:T$7,MATCH($B146,'Calibration Multipliers'!$A$4:$A$7,0),1)</f>
        <v>619570947.70356178</v>
      </c>
      <c r="Y146" s="28">
        <f t="shared" si="14"/>
        <v>619570947.70356178</v>
      </c>
      <c r="Z146" s="28">
        <f t="shared" si="14"/>
        <v>619570947.70356178</v>
      </c>
    </row>
    <row r="147" spans="1:26" outlineLevel="2">
      <c r="A147">
        <f t="shared" si="10"/>
        <v>6</v>
      </c>
      <c r="B147" t="str">
        <f>INDEX('Category Mapping'!$G$34:$G$45,MATCH(A147,'Category Mapping'!$A$34:$A$45,0),1)</f>
        <v>Summer</v>
      </c>
      <c r="C147" t="s">
        <v>50</v>
      </c>
      <c r="D147" s="6" t="s">
        <v>124</v>
      </c>
      <c r="E147" t="s">
        <v>15</v>
      </c>
      <c r="F147" s="26">
        <f>SUMIFS(INDEX(Load,,MATCH('Summarized Source Data'!$C147,Hour,0)),Month,'Summarized Source Data'!$A147,Sector,'Summarized Source Data'!F$2,Subsector,'Summarized Source Data'!F$3,TimeOfWeek,$E147)*INDEX('Calibration Multipliers'!B$4:B$7,MATCH($B147,'Calibration Multipliers'!$A$4:$A$7,0),1)</f>
        <v>242640.40548318403</v>
      </c>
      <c r="G147" s="26">
        <f>SUMIFS(INDEX(Load,,MATCH('Summarized Source Data'!$C147,Hour,0)),Month,'Summarized Source Data'!$A147,Sector,'Summarized Source Data'!G$2,Subsector,'Summarized Source Data'!G$3,TimeOfWeek,$E147)*INDEX('Calibration Multipliers'!C$4:C$7,MATCH($B147,'Calibration Multipliers'!$A$4:$A$7,0),1)</f>
        <v>7068974.1998707019</v>
      </c>
      <c r="H147" s="26">
        <f>SUMIFS(INDEX(Load,,MATCH('Summarized Source Data'!$C147,Hour,0)),Month,'Summarized Source Data'!$A147,Sector,'Summarized Source Data'!H$2,Subsector,'Summarized Source Data'!H$3,TimeOfWeek,$E147)*INDEX('Calibration Multipliers'!D$4:D$7,MATCH($B147,'Calibration Multipliers'!$A$4:$A$7,0),1)</f>
        <v>0</v>
      </c>
      <c r="I147" s="26">
        <f>SUMIFS(INDEX(Load,,MATCH('Summarized Source Data'!$C147,Hour,0)),Month,'Summarized Source Data'!$A147,Sector,'Summarized Source Data'!I$2,Subsector,'Summarized Source Data'!I$3,TimeOfWeek,$E147)*INDEX('Calibration Multipliers'!E$4:E$7,MATCH($B147,'Calibration Multipliers'!$A$4:$A$7,0),1)</f>
        <v>13343169.506266465</v>
      </c>
      <c r="J147" s="47">
        <f t="shared" si="11"/>
        <v>83851158.874522597</v>
      </c>
      <c r="K147" s="48">
        <f>(SUMIFS(INDEX(Load,,MATCH('Summarized Source Data'!$C147,Hour,0)),Month,'Summarized Source Data'!$A147,Sector,'Summarized Source Data'!K$2,Subsector,"Total",TimeOfWeek,$E147)-SUM(F147:I147))*INDEX('Calibration Multipliers'!G$4:G$7,MATCH($B147,'Calibration Multipliers'!$A$4:$A$7,0),1)</f>
        <v>83851158.874522597</v>
      </c>
      <c r="L147" s="26">
        <f>SUMIFS(INDEX(Load,,MATCH('Summarized Source Data'!$C147,Hour,0)),Month,'Summarized Source Data'!$A147,Sector,'Summarized Source Data'!L$2,Subsector,'Summarized Source Data'!L$3,TimeOfWeek,$E147)*INDEX('Calibration Multipliers'!H$4:H$7,MATCH($B147,'Calibration Multipliers'!$A$4:$A$7,0),1)</f>
        <v>970310.62105181406</v>
      </c>
      <c r="M147" s="26">
        <f>SUMIFS(INDEX(Load,,MATCH('Summarized Source Data'!$C147,Hour,0)),Month,'Summarized Source Data'!$A147,Sector,'Summarized Source Data'!M$2,Subsector,'Summarized Source Data'!M$3,TimeOfWeek,$E147)*INDEX('Calibration Multipliers'!I$4:I$7,MATCH($B147,'Calibration Multipliers'!$A$4:$A$7,0),1)</f>
        <v>73154160.090300068</v>
      </c>
      <c r="N147" s="26">
        <f>SUMIFS(INDEX(Load,,MATCH('Summarized Source Data'!$C147,Hour,0)),Month,'Summarized Source Data'!$A147,Sector,'Summarized Source Data'!N$2,Subsector,'Summarized Source Data'!N$3,TimeOfWeek,$E147)*INDEX('Calibration Multipliers'!J$4:J$7,MATCH($B147,'Calibration Multipliers'!$A$4:$A$7,0),1)</f>
        <v>0</v>
      </c>
      <c r="O147" s="28">
        <f t="shared" si="12"/>
        <v>167545522.44410372</v>
      </c>
      <c r="P147" s="48">
        <f>(SUMIFS(INDEX(Load,,MATCH('Summarized Source Data'!$C147,Hour,0)),Month,'Summarized Source Data'!$A147,Sector,'Summarized Source Data'!P$2,Subsector,"Total",TimeOfWeek,$E147)-SUM(L147:N147)*INDEX('Calibration Multipliers'!L$4:L$7,MATCH($B147,'Calibration Multipliers'!$A$4:$A$7,0),1))</f>
        <v>167545522.44410372</v>
      </c>
      <c r="Q147" s="28">
        <f t="shared" si="13"/>
        <v>167545522.44410372</v>
      </c>
      <c r="R147" s="31">
        <f>SUMIFS(INDEX(Load,,MATCH('Summarized Source Data'!$C147,Hour,0)),Month,'Summarized Source Data'!$A147,Sector,'Summarized Source Data'!R$2,TimeOfWeek,$E147)*INDEX('Calibration Multipliers'!N$4:N$7,MATCH($B147,'Calibration Multipliers'!$A$4:$A$7,0),1)</f>
        <v>6018851.8303071037</v>
      </c>
      <c r="S147" s="31">
        <f>SUMIFS(INDEX(Load,,MATCH('Summarized Source Data'!$C147,Hour,0)),Month,'Summarized Source Data'!$A147,Sector,'Summarized Source Data'!S$2,TimeOfWeek,$E147)*INDEX('Calibration Multipliers'!O$4:O$7,MATCH($B147,'Calibration Multipliers'!$A$4:$A$7,0),1)</f>
        <v>6018851.8303071037</v>
      </c>
      <c r="T147" s="31">
        <f>SUMIFS(INDEX(Load,,MATCH('Summarized Source Data'!$C147,Hour,0)),Month,'Summarized Source Data'!$A147,Sector,'Summarized Source Data'!T$2,TimeOfWeek,$E147)*INDEX('Calibration Multipliers'!P$4:P$7,MATCH($B147,'Calibration Multipliers'!$A$4:$A$7,0),1)</f>
        <v>6018851.8303071037</v>
      </c>
      <c r="U147" s="31">
        <f>SUMIFS(INDEX(Load,,MATCH('Summarized Source Data'!$C147,Hour,0)),Month,'Summarized Source Data'!$A147,Sector,'Summarized Source Data'!U$2,TimeOfWeek,$E147)*INDEX('Calibration Multipliers'!Q$4:Q$7,MATCH($B147,'Calibration Multipliers'!$A$4:$A$7,0),1)</f>
        <v>6018851.8303071037</v>
      </c>
      <c r="V147" s="31">
        <f>SUMIFS(INDEX(Load,,MATCH('Summarized Source Data'!$C147,Hour,0)),Month,'Summarized Source Data'!$A147,Sector,'Summarized Source Data'!V$2,TimeOfWeek,$E147)*INDEX('Calibration Multipliers'!R$4:R$7,MATCH($B147,'Calibration Multipliers'!$A$4:$A$7,0),1)</f>
        <v>6018851.8303071037</v>
      </c>
      <c r="W147" s="31">
        <f>SUMIFS(INDEX(Load,,MATCH('Summarized Source Data'!$C147,Hour,0)),Month,'Summarized Source Data'!$A147,Sector,'Summarized Source Data'!W$2,TimeOfWeek,$E147)*INDEX('Calibration Multipliers'!S$4:S$7,MATCH($B147,'Calibration Multipliers'!$A$4:$A$7,0),1)</f>
        <v>6018851.8303071037</v>
      </c>
      <c r="X147" s="26">
        <f>SUMIFS(INDEX(Load,,MATCH('Summarized Source Data'!$C147,Hour,0)),Month,'Summarized Source Data'!$A147,Sector,'Summarized Source Data'!X$2,Subsector,'Summarized Source Data'!X$3,TimeOfWeek,$E147)*INDEX('Calibration Multipliers'!T$4:T$7,MATCH($B147,'Calibration Multipliers'!$A$4:$A$7,0),1)</f>
        <v>615838592.59691381</v>
      </c>
      <c r="Y147" s="28">
        <f t="shared" si="14"/>
        <v>615838592.59691381</v>
      </c>
      <c r="Z147" s="28">
        <f t="shared" si="14"/>
        <v>615838592.59691381</v>
      </c>
    </row>
    <row r="148" spans="1:26" outlineLevel="2">
      <c r="A148">
        <f t="shared" si="10"/>
        <v>7</v>
      </c>
      <c r="B148" t="str">
        <f>INDEX('Category Mapping'!$G$34:$G$45,MATCH(A148,'Category Mapping'!$A$34:$A$45,0),1)</f>
        <v>Summer</v>
      </c>
      <c r="C148" t="s">
        <v>27</v>
      </c>
      <c r="D148" s="6" t="s">
        <v>101</v>
      </c>
      <c r="E148" t="s">
        <v>15</v>
      </c>
      <c r="F148" s="26">
        <f>SUMIFS(INDEX(Load,,MATCH('Summarized Source Data'!$C148,Hour,0)),Month,'Summarized Source Data'!$A148,Sector,'Summarized Source Data'!F$2,Subsector,'Summarized Source Data'!F$3,TimeOfWeek,$E148)*INDEX('Calibration Multipliers'!B$4:B$7,MATCH($B148,'Calibration Multipliers'!$A$4:$A$7,0),1)</f>
        <v>47728.798804207727</v>
      </c>
      <c r="G148" s="26">
        <f>SUMIFS(INDEX(Load,,MATCH('Summarized Source Data'!$C148,Hour,0)),Month,'Summarized Source Data'!$A148,Sector,'Summarized Source Data'!G$2,Subsector,'Summarized Source Data'!G$3,TimeOfWeek,$E148)*INDEX('Calibration Multipliers'!C$4:C$7,MATCH($B148,'Calibration Multipliers'!$A$4:$A$7,0),1)</f>
        <v>49813697.960416153</v>
      </c>
      <c r="H148" s="26">
        <f>SUMIFS(INDEX(Load,,MATCH('Summarized Source Data'!$C148,Hour,0)),Month,'Summarized Source Data'!$A148,Sector,'Summarized Source Data'!H$2,Subsector,'Summarized Source Data'!H$3,TimeOfWeek,$E148)*INDEX('Calibration Multipliers'!D$4:D$7,MATCH($B148,'Calibration Multipliers'!$A$4:$A$7,0),1)</f>
        <v>0</v>
      </c>
      <c r="I148" s="26">
        <f>SUMIFS(INDEX(Load,,MATCH('Summarized Source Data'!$C148,Hour,0)),Month,'Summarized Source Data'!$A148,Sector,'Summarized Source Data'!I$2,Subsector,'Summarized Source Data'!I$3,TimeOfWeek,$E148)*INDEX('Calibration Multipliers'!E$4:E$7,MATCH($B148,'Calibration Multipliers'!$A$4:$A$7,0),1)</f>
        <v>9421691.9363333918</v>
      </c>
      <c r="J148" s="47">
        <f t="shared" si="11"/>
        <v>69448909.741476759</v>
      </c>
      <c r="K148" s="48">
        <f>(SUMIFS(INDEX(Load,,MATCH('Summarized Source Data'!$C148,Hour,0)),Month,'Summarized Source Data'!$A148,Sector,'Summarized Source Data'!K$2,Subsector,"Total",TimeOfWeek,$E148)-SUM(F148:I148))*INDEX('Calibration Multipliers'!G$4:G$7,MATCH($B148,'Calibration Multipliers'!$A$4:$A$7,0),1)</f>
        <v>69448909.741476759</v>
      </c>
      <c r="L148" s="26">
        <f>SUMIFS(INDEX(Load,,MATCH('Summarized Source Data'!$C148,Hour,0)),Month,'Summarized Source Data'!$A148,Sector,'Summarized Source Data'!L$2,Subsector,'Summarized Source Data'!L$3,TimeOfWeek,$E148)*INDEX('Calibration Multipliers'!H$4:H$7,MATCH($B148,'Calibration Multipliers'!$A$4:$A$7,0),1)</f>
        <v>185043.89531115937</v>
      </c>
      <c r="M148" s="26">
        <f>SUMIFS(INDEX(Load,,MATCH('Summarized Source Data'!$C148,Hour,0)),Month,'Summarized Source Data'!$A148,Sector,'Summarized Source Data'!M$2,Subsector,'Summarized Source Data'!M$3,TimeOfWeek,$E148)*INDEX('Calibration Multipliers'!I$4:I$7,MATCH($B148,'Calibration Multipliers'!$A$4:$A$7,0),1)</f>
        <v>199627928.15597484</v>
      </c>
      <c r="N148" s="26">
        <f>SUMIFS(INDEX(Load,,MATCH('Summarized Source Data'!$C148,Hour,0)),Month,'Summarized Source Data'!$A148,Sector,'Summarized Source Data'!N$2,Subsector,'Summarized Source Data'!N$3,TimeOfWeek,$E148)*INDEX('Calibration Multipliers'!J$4:J$7,MATCH($B148,'Calibration Multipliers'!$A$4:$A$7,0),1)</f>
        <v>0</v>
      </c>
      <c r="O148" s="28">
        <f t="shared" si="12"/>
        <v>140673914.75680196</v>
      </c>
      <c r="P148" s="48">
        <f>(SUMIFS(INDEX(Load,,MATCH('Summarized Source Data'!$C148,Hour,0)),Month,'Summarized Source Data'!$A148,Sector,'Summarized Source Data'!P$2,Subsector,"Total",TimeOfWeek,$E148)-SUM(L148:N148)*INDEX('Calibration Multipliers'!L$4:L$7,MATCH($B148,'Calibration Multipliers'!$A$4:$A$7,0),1))</f>
        <v>140673914.75680196</v>
      </c>
      <c r="Q148" s="28">
        <f t="shared" si="13"/>
        <v>140673914.75680196</v>
      </c>
      <c r="R148" s="31">
        <f>SUMIFS(INDEX(Load,,MATCH('Summarized Source Data'!$C148,Hour,0)),Month,'Summarized Source Data'!$A148,Sector,'Summarized Source Data'!R$2,TimeOfWeek,$E148)*INDEX('Calibration Multipliers'!N$4:N$7,MATCH($B148,'Calibration Multipliers'!$A$4:$A$7,0),1)</f>
        <v>3957774.7958994969</v>
      </c>
      <c r="S148" s="31">
        <f>SUMIFS(INDEX(Load,,MATCH('Summarized Source Data'!$C148,Hour,0)),Month,'Summarized Source Data'!$A148,Sector,'Summarized Source Data'!S$2,TimeOfWeek,$E148)*INDEX('Calibration Multipliers'!O$4:O$7,MATCH($B148,'Calibration Multipliers'!$A$4:$A$7,0),1)</f>
        <v>3957774.7958994969</v>
      </c>
      <c r="T148" s="31">
        <f>SUMIFS(INDEX(Load,,MATCH('Summarized Source Data'!$C148,Hour,0)),Month,'Summarized Source Data'!$A148,Sector,'Summarized Source Data'!T$2,TimeOfWeek,$E148)*INDEX('Calibration Multipliers'!P$4:P$7,MATCH($B148,'Calibration Multipliers'!$A$4:$A$7,0),1)</f>
        <v>3957774.7958994969</v>
      </c>
      <c r="U148" s="31">
        <f>SUMIFS(INDEX(Load,,MATCH('Summarized Source Data'!$C148,Hour,0)),Month,'Summarized Source Data'!$A148,Sector,'Summarized Source Data'!U$2,TimeOfWeek,$E148)*INDEX('Calibration Multipliers'!Q$4:Q$7,MATCH($B148,'Calibration Multipliers'!$A$4:$A$7,0),1)</f>
        <v>3957774.7958994969</v>
      </c>
      <c r="V148" s="31">
        <f>SUMIFS(INDEX(Load,,MATCH('Summarized Source Data'!$C148,Hour,0)),Month,'Summarized Source Data'!$A148,Sector,'Summarized Source Data'!V$2,TimeOfWeek,$E148)*INDEX('Calibration Multipliers'!R$4:R$7,MATCH($B148,'Calibration Multipliers'!$A$4:$A$7,0),1)</f>
        <v>3957774.7958994969</v>
      </c>
      <c r="W148" s="31">
        <f>SUMIFS(INDEX(Load,,MATCH('Summarized Source Data'!$C148,Hour,0)),Month,'Summarized Source Data'!$A148,Sector,'Summarized Source Data'!W$2,TimeOfWeek,$E148)*INDEX('Calibration Multipliers'!S$4:S$7,MATCH($B148,'Calibration Multipliers'!$A$4:$A$7,0),1)</f>
        <v>3957774.7958994969</v>
      </c>
      <c r="X148" s="26">
        <f>SUMIFS(INDEX(Load,,MATCH('Summarized Source Data'!$C148,Hour,0)),Month,'Summarized Source Data'!$A148,Sector,'Summarized Source Data'!X$2,Subsector,'Summarized Source Data'!X$3,TimeOfWeek,$E148)*INDEX('Calibration Multipliers'!T$4:T$7,MATCH($B148,'Calibration Multipliers'!$A$4:$A$7,0),1)</f>
        <v>576495605.60931051</v>
      </c>
      <c r="Y148" s="28">
        <f t="shared" si="14"/>
        <v>576495605.60931051</v>
      </c>
      <c r="Z148" s="28">
        <f t="shared" si="14"/>
        <v>576495605.60931051</v>
      </c>
    </row>
    <row r="149" spans="1:26" outlineLevel="2">
      <c r="A149">
        <f t="shared" si="10"/>
        <v>7</v>
      </c>
      <c r="B149" t="str">
        <f>INDEX('Category Mapping'!$G$34:$G$45,MATCH(A149,'Category Mapping'!$A$34:$A$45,0),1)</f>
        <v>Summer</v>
      </c>
      <c r="C149" t="s">
        <v>28</v>
      </c>
      <c r="D149" s="6" t="s">
        <v>102</v>
      </c>
      <c r="E149" t="s">
        <v>15</v>
      </c>
      <c r="F149" s="26">
        <f>SUMIFS(INDEX(Load,,MATCH('Summarized Source Data'!$C149,Hour,0)),Month,'Summarized Source Data'!$A149,Sector,'Summarized Source Data'!F$2,Subsector,'Summarized Source Data'!F$3,TimeOfWeek,$E149)*INDEX('Calibration Multipliers'!B$4:B$7,MATCH($B149,'Calibration Multipliers'!$A$4:$A$7,0),1)</f>
        <v>47728.798804207727</v>
      </c>
      <c r="G149" s="26">
        <f>SUMIFS(INDEX(Load,,MATCH('Summarized Source Data'!$C149,Hour,0)),Month,'Summarized Source Data'!$A149,Sector,'Summarized Source Data'!G$2,Subsector,'Summarized Source Data'!G$3,TimeOfWeek,$E149)*INDEX('Calibration Multipliers'!C$4:C$7,MATCH($B149,'Calibration Multipliers'!$A$4:$A$7,0),1)</f>
        <v>45522630.345848471</v>
      </c>
      <c r="H149" s="26">
        <f>SUMIFS(INDEX(Load,,MATCH('Summarized Source Data'!$C149,Hour,0)),Month,'Summarized Source Data'!$A149,Sector,'Summarized Source Data'!H$2,Subsector,'Summarized Source Data'!H$3,TimeOfWeek,$E149)*INDEX('Calibration Multipliers'!D$4:D$7,MATCH($B149,'Calibration Multipliers'!$A$4:$A$7,0),1)</f>
        <v>0</v>
      </c>
      <c r="I149" s="26">
        <f>SUMIFS(INDEX(Load,,MATCH('Summarized Source Data'!$C149,Hour,0)),Month,'Summarized Source Data'!$A149,Sector,'Summarized Source Data'!I$2,Subsector,'Summarized Source Data'!I$3,TimeOfWeek,$E149)*INDEX('Calibration Multipliers'!E$4:E$7,MATCH($B149,'Calibration Multipliers'!$A$4:$A$7,0),1)</f>
        <v>8678672.1235329248</v>
      </c>
      <c r="J149" s="47">
        <f t="shared" si="11"/>
        <v>50229136.738679737</v>
      </c>
      <c r="K149" s="48">
        <f>(SUMIFS(INDEX(Load,,MATCH('Summarized Source Data'!$C149,Hour,0)),Month,'Summarized Source Data'!$A149,Sector,'Summarized Source Data'!K$2,Subsector,"Total",TimeOfWeek,$E149)-SUM(F149:I149))*INDEX('Calibration Multipliers'!G$4:G$7,MATCH($B149,'Calibration Multipliers'!$A$4:$A$7,0),1)</f>
        <v>50229136.738679737</v>
      </c>
      <c r="L149" s="26">
        <f>SUMIFS(INDEX(Load,,MATCH('Summarized Source Data'!$C149,Hour,0)),Month,'Summarized Source Data'!$A149,Sector,'Summarized Source Data'!L$2,Subsector,'Summarized Source Data'!L$3,TimeOfWeek,$E149)*INDEX('Calibration Multipliers'!H$4:H$7,MATCH($B149,'Calibration Multipliers'!$A$4:$A$7,0),1)</f>
        <v>185043.89531115937</v>
      </c>
      <c r="M149" s="26">
        <f>SUMIFS(INDEX(Load,,MATCH('Summarized Source Data'!$C149,Hour,0)),Month,'Summarized Source Data'!$A149,Sector,'Summarized Source Data'!M$2,Subsector,'Summarized Source Data'!M$3,TimeOfWeek,$E149)*INDEX('Calibration Multipliers'!I$4:I$7,MATCH($B149,'Calibration Multipliers'!$A$4:$A$7,0),1)</f>
        <v>185635316.36934111</v>
      </c>
      <c r="N149" s="26">
        <f>SUMIFS(INDEX(Load,,MATCH('Summarized Source Data'!$C149,Hour,0)),Month,'Summarized Source Data'!$A149,Sector,'Summarized Source Data'!N$2,Subsector,'Summarized Source Data'!N$3,TimeOfWeek,$E149)*INDEX('Calibration Multipliers'!J$4:J$7,MATCH($B149,'Calibration Multipliers'!$A$4:$A$7,0),1)</f>
        <v>0</v>
      </c>
      <c r="O149" s="28">
        <f t="shared" si="12"/>
        <v>138808233.18525076</v>
      </c>
      <c r="P149" s="48">
        <f>(SUMIFS(INDEX(Load,,MATCH('Summarized Source Data'!$C149,Hour,0)),Month,'Summarized Source Data'!$A149,Sector,'Summarized Source Data'!P$2,Subsector,"Total",TimeOfWeek,$E149)-SUM(L149:N149)*INDEX('Calibration Multipliers'!L$4:L$7,MATCH($B149,'Calibration Multipliers'!$A$4:$A$7,0),1))</f>
        <v>138808233.18525076</v>
      </c>
      <c r="Q149" s="28">
        <f t="shared" si="13"/>
        <v>138808233.18525076</v>
      </c>
      <c r="R149" s="31">
        <f>SUMIFS(INDEX(Load,,MATCH('Summarized Source Data'!$C149,Hour,0)),Month,'Summarized Source Data'!$A149,Sector,'Summarized Source Data'!R$2,TimeOfWeek,$E149)*INDEX('Calibration Multipliers'!N$4:N$7,MATCH($B149,'Calibration Multipliers'!$A$4:$A$7,0),1)</f>
        <v>3894509.5338081969</v>
      </c>
      <c r="S149" s="31">
        <f>SUMIFS(INDEX(Load,,MATCH('Summarized Source Data'!$C149,Hour,0)),Month,'Summarized Source Data'!$A149,Sector,'Summarized Source Data'!S$2,TimeOfWeek,$E149)*INDEX('Calibration Multipliers'!O$4:O$7,MATCH($B149,'Calibration Multipliers'!$A$4:$A$7,0),1)</f>
        <v>3894509.5338081969</v>
      </c>
      <c r="T149" s="31">
        <f>SUMIFS(INDEX(Load,,MATCH('Summarized Source Data'!$C149,Hour,0)),Month,'Summarized Source Data'!$A149,Sector,'Summarized Source Data'!T$2,TimeOfWeek,$E149)*INDEX('Calibration Multipliers'!P$4:P$7,MATCH($B149,'Calibration Multipliers'!$A$4:$A$7,0),1)</f>
        <v>3894509.5338081969</v>
      </c>
      <c r="U149" s="31">
        <f>SUMIFS(INDEX(Load,,MATCH('Summarized Source Data'!$C149,Hour,0)),Month,'Summarized Source Data'!$A149,Sector,'Summarized Source Data'!U$2,TimeOfWeek,$E149)*INDEX('Calibration Multipliers'!Q$4:Q$7,MATCH($B149,'Calibration Multipliers'!$A$4:$A$7,0),1)</f>
        <v>3894509.5338081969</v>
      </c>
      <c r="V149" s="31">
        <f>SUMIFS(INDEX(Load,,MATCH('Summarized Source Data'!$C149,Hour,0)),Month,'Summarized Source Data'!$A149,Sector,'Summarized Source Data'!V$2,TimeOfWeek,$E149)*INDEX('Calibration Multipliers'!R$4:R$7,MATCH($B149,'Calibration Multipliers'!$A$4:$A$7,0),1)</f>
        <v>3894509.5338081969</v>
      </c>
      <c r="W149" s="31">
        <f>SUMIFS(INDEX(Load,,MATCH('Summarized Source Data'!$C149,Hour,0)),Month,'Summarized Source Data'!$A149,Sector,'Summarized Source Data'!W$2,TimeOfWeek,$E149)*INDEX('Calibration Multipliers'!S$4:S$7,MATCH($B149,'Calibration Multipliers'!$A$4:$A$7,0),1)</f>
        <v>3894509.5338081969</v>
      </c>
      <c r="X149" s="26">
        <f>SUMIFS(INDEX(Load,,MATCH('Summarized Source Data'!$C149,Hour,0)),Month,'Summarized Source Data'!$A149,Sector,'Summarized Source Data'!X$2,Subsector,'Summarized Source Data'!X$3,TimeOfWeek,$E149)*INDEX('Calibration Multipliers'!T$4:T$7,MATCH($B149,'Calibration Multipliers'!$A$4:$A$7,0),1)</f>
        <v>575562764.82353497</v>
      </c>
      <c r="Y149" s="28">
        <f t="shared" si="14"/>
        <v>575562764.82353497</v>
      </c>
      <c r="Z149" s="28">
        <f t="shared" si="14"/>
        <v>575562764.82353497</v>
      </c>
    </row>
    <row r="150" spans="1:26" outlineLevel="2">
      <c r="A150">
        <f t="shared" si="10"/>
        <v>7</v>
      </c>
      <c r="B150" t="str">
        <f>INDEX('Category Mapping'!$G$34:$G$45,MATCH(A150,'Category Mapping'!$A$34:$A$45,0),1)</f>
        <v>Summer</v>
      </c>
      <c r="C150" t="s">
        <v>29</v>
      </c>
      <c r="D150" s="6" t="s">
        <v>103</v>
      </c>
      <c r="E150" t="s">
        <v>15</v>
      </c>
      <c r="F150" s="26">
        <f>SUMIFS(INDEX(Load,,MATCH('Summarized Source Data'!$C150,Hour,0)),Month,'Summarized Source Data'!$A150,Sector,'Summarized Source Data'!F$2,Subsector,'Summarized Source Data'!F$3,TimeOfWeek,$E150)*INDEX('Calibration Multipliers'!B$4:B$7,MATCH($B150,'Calibration Multipliers'!$A$4:$A$7,0),1)</f>
        <v>47728.798804207727</v>
      </c>
      <c r="G150" s="26">
        <f>SUMIFS(INDEX(Load,,MATCH('Summarized Source Data'!$C150,Hour,0)),Month,'Summarized Source Data'!$A150,Sector,'Summarized Source Data'!G$2,Subsector,'Summarized Source Data'!G$3,TimeOfWeek,$E150)*INDEX('Calibration Multipliers'!C$4:C$7,MATCH($B150,'Calibration Multipliers'!$A$4:$A$7,0),1)</f>
        <v>44123369.16718509</v>
      </c>
      <c r="H150" s="26">
        <f>SUMIFS(INDEX(Load,,MATCH('Summarized Source Data'!$C150,Hour,0)),Month,'Summarized Source Data'!$A150,Sector,'Summarized Source Data'!H$2,Subsector,'Summarized Source Data'!H$3,TimeOfWeek,$E150)*INDEX('Calibration Multipliers'!D$4:D$7,MATCH($B150,'Calibration Multipliers'!$A$4:$A$7,0),1)</f>
        <v>0</v>
      </c>
      <c r="I150" s="26">
        <f>SUMIFS(INDEX(Load,,MATCH('Summarized Source Data'!$C150,Hour,0)),Month,'Summarized Source Data'!$A150,Sector,'Summarized Source Data'!I$2,Subsector,'Summarized Source Data'!I$3,TimeOfWeek,$E150)*INDEX('Calibration Multipliers'!E$4:E$7,MATCH($B150,'Calibration Multipliers'!$A$4:$A$7,0),1)</f>
        <v>8593508.4239955433</v>
      </c>
      <c r="J150" s="47">
        <f t="shared" si="11"/>
        <v>40519472.187573493</v>
      </c>
      <c r="K150" s="48">
        <f>(SUMIFS(INDEX(Load,,MATCH('Summarized Source Data'!$C150,Hour,0)),Month,'Summarized Source Data'!$A150,Sector,'Summarized Source Data'!K$2,Subsector,"Total",TimeOfWeek,$E150)-SUM(F150:I150))*INDEX('Calibration Multipliers'!G$4:G$7,MATCH($B150,'Calibration Multipliers'!$A$4:$A$7,0),1)</f>
        <v>40519472.187573493</v>
      </c>
      <c r="L150" s="26">
        <f>SUMIFS(INDEX(Load,,MATCH('Summarized Source Data'!$C150,Hour,0)),Month,'Summarized Source Data'!$A150,Sector,'Summarized Source Data'!L$2,Subsector,'Summarized Source Data'!L$3,TimeOfWeek,$E150)*INDEX('Calibration Multipliers'!H$4:H$7,MATCH($B150,'Calibration Multipliers'!$A$4:$A$7,0),1)</f>
        <v>185043.89531115937</v>
      </c>
      <c r="M150" s="26">
        <f>SUMIFS(INDEX(Load,,MATCH('Summarized Source Data'!$C150,Hour,0)),Month,'Summarized Source Data'!$A150,Sector,'Summarized Source Data'!M$2,Subsector,'Summarized Source Data'!M$3,TimeOfWeek,$E150)*INDEX('Calibration Multipliers'!I$4:I$7,MATCH($B150,'Calibration Multipliers'!$A$4:$A$7,0),1)</f>
        <v>180038271.65468758</v>
      </c>
      <c r="N150" s="26">
        <f>SUMIFS(INDEX(Load,,MATCH('Summarized Source Data'!$C150,Hour,0)),Month,'Summarized Source Data'!$A150,Sector,'Summarized Source Data'!N$2,Subsector,'Summarized Source Data'!N$3,TimeOfWeek,$E150)*INDEX('Calibration Multipliers'!J$4:J$7,MATCH($B150,'Calibration Multipliers'!$A$4:$A$7,0),1)</f>
        <v>0</v>
      </c>
      <c r="O150" s="28">
        <f t="shared" si="12"/>
        <v>137875392.39947519</v>
      </c>
      <c r="P150" s="48">
        <f>(SUMIFS(INDEX(Load,,MATCH('Summarized Source Data'!$C150,Hour,0)),Month,'Summarized Source Data'!$A150,Sector,'Summarized Source Data'!P$2,Subsector,"Total",TimeOfWeek,$E150)-SUM(L150:N150)*INDEX('Calibration Multipliers'!L$4:L$7,MATCH($B150,'Calibration Multipliers'!$A$4:$A$7,0),1))</f>
        <v>137875392.39947519</v>
      </c>
      <c r="Q150" s="28">
        <f t="shared" si="13"/>
        <v>137875392.39947519</v>
      </c>
      <c r="R150" s="31">
        <f>SUMIFS(INDEX(Load,,MATCH('Summarized Source Data'!$C150,Hour,0)),Month,'Summarized Source Data'!$A150,Sector,'Summarized Source Data'!R$2,TimeOfWeek,$E150)*INDEX('Calibration Multipliers'!N$4:N$7,MATCH($B150,'Calibration Multipliers'!$A$4:$A$7,0),1)</f>
        <v>3878261.3130015577</v>
      </c>
      <c r="S150" s="31">
        <f>SUMIFS(INDEX(Load,,MATCH('Summarized Source Data'!$C150,Hour,0)),Month,'Summarized Source Data'!$A150,Sector,'Summarized Source Data'!S$2,TimeOfWeek,$E150)*INDEX('Calibration Multipliers'!O$4:O$7,MATCH($B150,'Calibration Multipliers'!$A$4:$A$7,0),1)</f>
        <v>3878261.3130015577</v>
      </c>
      <c r="T150" s="31">
        <f>SUMIFS(INDEX(Load,,MATCH('Summarized Source Data'!$C150,Hour,0)),Month,'Summarized Source Data'!$A150,Sector,'Summarized Source Data'!T$2,TimeOfWeek,$E150)*INDEX('Calibration Multipliers'!P$4:P$7,MATCH($B150,'Calibration Multipliers'!$A$4:$A$7,0),1)</f>
        <v>3878261.3130015577</v>
      </c>
      <c r="U150" s="31">
        <f>SUMIFS(INDEX(Load,,MATCH('Summarized Source Data'!$C150,Hour,0)),Month,'Summarized Source Data'!$A150,Sector,'Summarized Source Data'!U$2,TimeOfWeek,$E150)*INDEX('Calibration Multipliers'!Q$4:Q$7,MATCH($B150,'Calibration Multipliers'!$A$4:$A$7,0),1)</f>
        <v>3878261.3130015577</v>
      </c>
      <c r="V150" s="31">
        <f>SUMIFS(INDEX(Load,,MATCH('Summarized Source Data'!$C150,Hour,0)),Month,'Summarized Source Data'!$A150,Sector,'Summarized Source Data'!V$2,TimeOfWeek,$E150)*INDEX('Calibration Multipliers'!R$4:R$7,MATCH($B150,'Calibration Multipliers'!$A$4:$A$7,0),1)</f>
        <v>3878261.3130015577</v>
      </c>
      <c r="W150" s="31">
        <f>SUMIFS(INDEX(Load,,MATCH('Summarized Source Data'!$C150,Hour,0)),Month,'Summarized Source Data'!$A150,Sector,'Summarized Source Data'!W$2,TimeOfWeek,$E150)*INDEX('Calibration Multipliers'!S$4:S$7,MATCH($B150,'Calibration Multipliers'!$A$4:$A$7,0),1)</f>
        <v>3878261.3130015577</v>
      </c>
      <c r="X150" s="26">
        <f>SUMIFS(INDEX(Load,,MATCH('Summarized Source Data'!$C150,Hour,0)),Month,'Summarized Source Data'!$A150,Sector,'Summarized Source Data'!X$2,Subsector,'Summarized Source Data'!X$3,TimeOfWeek,$E150)*INDEX('Calibration Multipliers'!T$4:T$7,MATCH($B150,'Calibration Multipliers'!$A$4:$A$7,0),1)</f>
        <v>575562764.82353497</v>
      </c>
      <c r="Y150" s="28">
        <f t="shared" si="14"/>
        <v>575562764.82353497</v>
      </c>
      <c r="Z150" s="28">
        <f t="shared" si="14"/>
        <v>575562764.82353497</v>
      </c>
    </row>
    <row r="151" spans="1:26" outlineLevel="2">
      <c r="A151">
        <f t="shared" si="10"/>
        <v>7</v>
      </c>
      <c r="B151" t="str">
        <f>INDEX('Category Mapping'!$G$34:$G$45,MATCH(A151,'Category Mapping'!$A$34:$A$45,0),1)</f>
        <v>Summer</v>
      </c>
      <c r="C151" t="s">
        <v>30</v>
      </c>
      <c r="D151" s="6" t="s">
        <v>104</v>
      </c>
      <c r="E151" t="s">
        <v>15</v>
      </c>
      <c r="F151" s="26">
        <f>SUMIFS(INDEX(Load,,MATCH('Summarized Source Data'!$C151,Hour,0)),Month,'Summarized Source Data'!$A151,Sector,'Summarized Source Data'!F$2,Subsector,'Summarized Source Data'!F$3,TimeOfWeek,$E151)*INDEX('Calibration Multipliers'!B$4:B$7,MATCH($B151,'Calibration Multipliers'!$A$4:$A$7,0),1)</f>
        <v>47728.798804207727</v>
      </c>
      <c r="G151" s="26">
        <f>SUMIFS(INDEX(Load,,MATCH('Summarized Source Data'!$C151,Hour,0)),Month,'Summarized Source Data'!$A151,Sector,'Summarized Source Data'!G$2,Subsector,'Summarized Source Data'!G$3,TimeOfWeek,$E151)*INDEX('Calibration Multipliers'!C$4:C$7,MATCH($B151,'Calibration Multipliers'!$A$4:$A$7,0),1)</f>
        <v>45709198.503003582</v>
      </c>
      <c r="H151" s="26">
        <f>SUMIFS(INDEX(Load,,MATCH('Summarized Source Data'!$C151,Hour,0)),Month,'Summarized Source Data'!$A151,Sector,'Summarized Source Data'!H$2,Subsector,'Summarized Source Data'!H$3,TimeOfWeek,$E151)*INDEX('Calibration Multipliers'!D$4:D$7,MATCH($B151,'Calibration Multipliers'!$A$4:$A$7,0),1)</f>
        <v>0</v>
      </c>
      <c r="I151" s="26">
        <f>SUMIFS(INDEX(Load,,MATCH('Summarized Source Data'!$C151,Hour,0)),Month,'Summarized Source Data'!$A151,Sector,'Summarized Source Data'!I$2,Subsector,'Summarized Source Data'!I$3,TimeOfWeek,$E151)*INDEX('Calibration Multipliers'!E$4:E$7,MATCH($B151,'Calibration Multipliers'!$A$4:$A$7,0),1)</f>
        <v>8785080.3391255606</v>
      </c>
      <c r="J151" s="47">
        <f t="shared" si="11"/>
        <v>35197275.950677767</v>
      </c>
      <c r="K151" s="48">
        <f>(SUMIFS(INDEX(Load,,MATCH('Summarized Source Data'!$C151,Hour,0)),Month,'Summarized Source Data'!$A151,Sector,'Summarized Source Data'!K$2,Subsector,"Total",TimeOfWeek,$E151)-SUM(F151:I151))*INDEX('Calibration Multipliers'!G$4:G$7,MATCH($B151,'Calibration Multipliers'!$A$4:$A$7,0),1)</f>
        <v>35197275.950677767</v>
      </c>
      <c r="L151" s="26">
        <f>SUMIFS(INDEX(Load,,MATCH('Summarized Source Data'!$C151,Hour,0)),Month,'Summarized Source Data'!$A151,Sector,'Summarized Source Data'!L$2,Subsector,'Summarized Source Data'!L$3,TimeOfWeek,$E151)*INDEX('Calibration Multipliers'!H$4:H$7,MATCH($B151,'Calibration Multipliers'!$A$4:$A$7,0),1)</f>
        <v>185043.89531115937</v>
      </c>
      <c r="M151" s="26">
        <f>SUMIFS(INDEX(Load,,MATCH('Summarized Source Data'!$C151,Hour,0)),Month,'Summarized Source Data'!$A151,Sector,'Summarized Source Data'!M$2,Subsector,'Summarized Source Data'!M$3,TimeOfWeek,$E151)*INDEX('Calibration Multipliers'!I$4:I$7,MATCH($B151,'Calibration Multipliers'!$A$4:$A$7,0),1)</f>
        <v>180971112.44046319</v>
      </c>
      <c r="N151" s="26">
        <f>SUMIFS(INDEX(Load,,MATCH('Summarized Source Data'!$C151,Hour,0)),Month,'Summarized Source Data'!$A151,Sector,'Summarized Source Data'!N$2,Subsector,'Summarized Source Data'!N$3,TimeOfWeek,$E151)*INDEX('Calibration Multipliers'!J$4:J$7,MATCH($B151,'Calibration Multipliers'!$A$4:$A$7,0),1)</f>
        <v>0</v>
      </c>
      <c r="O151" s="28">
        <f t="shared" si="12"/>
        <v>143472437.11412868</v>
      </c>
      <c r="P151" s="48">
        <f>(SUMIFS(INDEX(Load,,MATCH('Summarized Source Data'!$C151,Hour,0)),Month,'Summarized Source Data'!$A151,Sector,'Summarized Source Data'!P$2,Subsector,"Total",TimeOfWeek,$E151)-SUM(L151:N151)*INDEX('Calibration Multipliers'!L$4:L$7,MATCH($B151,'Calibration Multipliers'!$A$4:$A$7,0),1))</f>
        <v>143472437.11412868</v>
      </c>
      <c r="Q151" s="28">
        <f t="shared" si="13"/>
        <v>143472437.11412868</v>
      </c>
      <c r="R151" s="31">
        <f>SUMIFS(INDEX(Load,,MATCH('Summarized Source Data'!$C151,Hour,0)),Month,'Summarized Source Data'!$A151,Sector,'Summarized Source Data'!R$2,TimeOfWeek,$E151)*INDEX('Calibration Multipliers'!N$4:N$7,MATCH($B151,'Calibration Multipliers'!$A$4:$A$7,0),1)</f>
        <v>3893220.3478422551</v>
      </c>
      <c r="S151" s="31">
        <f>SUMIFS(INDEX(Load,,MATCH('Summarized Source Data'!$C151,Hour,0)),Month,'Summarized Source Data'!$A151,Sector,'Summarized Source Data'!S$2,TimeOfWeek,$E151)*INDEX('Calibration Multipliers'!O$4:O$7,MATCH($B151,'Calibration Multipliers'!$A$4:$A$7,0),1)</f>
        <v>3893220.3478422551</v>
      </c>
      <c r="T151" s="31">
        <f>SUMIFS(INDEX(Load,,MATCH('Summarized Source Data'!$C151,Hour,0)),Month,'Summarized Source Data'!$A151,Sector,'Summarized Source Data'!T$2,TimeOfWeek,$E151)*INDEX('Calibration Multipliers'!P$4:P$7,MATCH($B151,'Calibration Multipliers'!$A$4:$A$7,0),1)</f>
        <v>3893220.3478422551</v>
      </c>
      <c r="U151" s="31">
        <f>SUMIFS(INDEX(Load,,MATCH('Summarized Source Data'!$C151,Hour,0)),Month,'Summarized Source Data'!$A151,Sector,'Summarized Source Data'!U$2,TimeOfWeek,$E151)*INDEX('Calibration Multipliers'!Q$4:Q$7,MATCH($B151,'Calibration Multipliers'!$A$4:$A$7,0),1)</f>
        <v>3893220.3478422551</v>
      </c>
      <c r="V151" s="31">
        <f>SUMIFS(INDEX(Load,,MATCH('Summarized Source Data'!$C151,Hour,0)),Month,'Summarized Source Data'!$A151,Sector,'Summarized Source Data'!V$2,TimeOfWeek,$E151)*INDEX('Calibration Multipliers'!R$4:R$7,MATCH($B151,'Calibration Multipliers'!$A$4:$A$7,0),1)</f>
        <v>3893220.3478422551</v>
      </c>
      <c r="W151" s="31">
        <f>SUMIFS(INDEX(Load,,MATCH('Summarized Source Data'!$C151,Hour,0)),Month,'Summarized Source Data'!$A151,Sector,'Summarized Source Data'!W$2,TimeOfWeek,$E151)*INDEX('Calibration Multipliers'!S$4:S$7,MATCH($B151,'Calibration Multipliers'!$A$4:$A$7,0),1)</f>
        <v>3893220.3478422551</v>
      </c>
      <c r="X151" s="26">
        <f>SUMIFS(INDEX(Load,,MATCH('Summarized Source Data'!$C151,Hour,0)),Month,'Summarized Source Data'!$A151,Sector,'Summarized Source Data'!X$2,Subsector,'Summarized Source Data'!X$3,TimeOfWeek,$E151)*INDEX('Calibration Multipliers'!T$4:T$7,MATCH($B151,'Calibration Multipliers'!$A$4:$A$7,0),1)</f>
        <v>575562764.82353497</v>
      </c>
      <c r="Y151" s="28">
        <f t="shared" si="14"/>
        <v>575562764.82353497</v>
      </c>
      <c r="Z151" s="28">
        <f t="shared" si="14"/>
        <v>575562764.82353497</v>
      </c>
    </row>
    <row r="152" spans="1:26" outlineLevel="2">
      <c r="A152">
        <f t="shared" si="10"/>
        <v>7</v>
      </c>
      <c r="B152" t="str">
        <f>INDEX('Category Mapping'!$G$34:$G$45,MATCH(A152,'Category Mapping'!$A$34:$A$45,0),1)</f>
        <v>Summer</v>
      </c>
      <c r="C152" t="s">
        <v>31</v>
      </c>
      <c r="D152" s="6" t="s">
        <v>105</v>
      </c>
      <c r="E152" t="s">
        <v>15</v>
      </c>
      <c r="F152" s="26">
        <f>SUMIFS(INDEX(Load,,MATCH('Summarized Source Data'!$C152,Hour,0)),Month,'Summarized Source Data'!$A152,Sector,'Summarized Source Data'!F$2,Subsector,'Summarized Source Data'!F$3,TimeOfWeek,$E152)*INDEX('Calibration Multipliers'!B$4:B$7,MATCH($B152,'Calibration Multipliers'!$A$4:$A$7,0),1)</f>
        <v>47728.798804207727</v>
      </c>
      <c r="G152" s="26">
        <f>SUMIFS(INDEX(Load,,MATCH('Summarized Source Data'!$C152,Hour,0)),Month,'Summarized Source Data'!$A152,Sector,'Summarized Source Data'!G$2,Subsector,'Summarized Source Data'!G$3,TimeOfWeek,$E152)*INDEX('Calibration Multipliers'!C$4:C$7,MATCH($B152,'Calibration Multipliers'!$A$4:$A$7,0),1)</f>
        <v>49067425.331795685</v>
      </c>
      <c r="H152" s="26">
        <f>SUMIFS(INDEX(Load,,MATCH('Summarized Source Data'!$C152,Hour,0)),Month,'Summarized Source Data'!$A152,Sector,'Summarized Source Data'!H$2,Subsector,'Summarized Source Data'!H$3,TimeOfWeek,$E152)*INDEX('Calibration Multipliers'!D$4:D$7,MATCH($B152,'Calibration Multipliers'!$A$4:$A$7,0),1)</f>
        <v>0</v>
      </c>
      <c r="I152" s="26">
        <f>SUMIFS(INDEX(Load,,MATCH('Summarized Source Data'!$C152,Hour,0)),Month,'Summarized Source Data'!$A152,Sector,'Summarized Source Data'!I$2,Subsector,'Summarized Source Data'!I$3,TimeOfWeek,$E152)*INDEX('Calibration Multipliers'!E$4:E$7,MATCH($B152,'Calibration Multipliers'!$A$4:$A$7,0),1)</f>
        <v>11287373.507884558</v>
      </c>
      <c r="J152" s="47">
        <f t="shared" si="11"/>
        <v>36612914.082176223</v>
      </c>
      <c r="K152" s="48">
        <f>(SUMIFS(INDEX(Load,,MATCH('Summarized Source Data'!$C152,Hour,0)),Month,'Summarized Source Data'!$A152,Sector,'Summarized Source Data'!K$2,Subsector,"Total",TimeOfWeek,$E152)-SUM(F152:I152))*INDEX('Calibration Multipliers'!G$4:G$7,MATCH($B152,'Calibration Multipliers'!$A$4:$A$7,0),1)</f>
        <v>36612914.082176223</v>
      </c>
      <c r="L152" s="26">
        <f>SUMIFS(INDEX(Load,,MATCH('Summarized Source Data'!$C152,Hour,0)),Month,'Summarized Source Data'!$A152,Sector,'Summarized Source Data'!L$2,Subsector,'Summarized Source Data'!L$3,TimeOfWeek,$E152)*INDEX('Calibration Multipliers'!H$4:H$7,MATCH($B152,'Calibration Multipliers'!$A$4:$A$7,0),1)</f>
        <v>185043.89531115937</v>
      </c>
      <c r="M152" s="26">
        <f>SUMIFS(INDEX(Load,,MATCH('Summarized Source Data'!$C152,Hour,0)),Month,'Summarized Source Data'!$A152,Sector,'Summarized Source Data'!M$2,Subsector,'Summarized Source Data'!M$3,TimeOfWeek,$E152)*INDEX('Calibration Multipliers'!I$4:I$7,MATCH($B152,'Calibration Multipliers'!$A$4:$A$7,0),1)</f>
        <v>186568157.15511668</v>
      </c>
      <c r="N152" s="26">
        <f>SUMIFS(INDEX(Load,,MATCH('Summarized Source Data'!$C152,Hour,0)),Month,'Summarized Source Data'!$A152,Sector,'Summarized Source Data'!N$2,Subsector,'Summarized Source Data'!N$3,TimeOfWeek,$E152)*INDEX('Calibration Multipliers'!J$4:J$7,MATCH($B152,'Calibration Multipliers'!$A$4:$A$7,0),1)</f>
        <v>0</v>
      </c>
      <c r="O152" s="28">
        <f t="shared" si="12"/>
        <v>151868004.18610892</v>
      </c>
      <c r="P152" s="48">
        <f>(SUMIFS(INDEX(Load,,MATCH('Summarized Source Data'!$C152,Hour,0)),Month,'Summarized Source Data'!$A152,Sector,'Summarized Source Data'!P$2,Subsector,"Total",TimeOfWeek,$E152)-SUM(L152:N152)*INDEX('Calibration Multipliers'!L$4:L$7,MATCH($B152,'Calibration Multipliers'!$A$4:$A$7,0),1))</f>
        <v>151868004.18610892</v>
      </c>
      <c r="Q152" s="28">
        <f t="shared" si="13"/>
        <v>151868004.18610892</v>
      </c>
      <c r="R152" s="31">
        <f>SUMIFS(INDEX(Load,,MATCH('Summarized Source Data'!$C152,Hour,0)),Month,'Summarized Source Data'!$A152,Sector,'Summarized Source Data'!R$2,TimeOfWeek,$E152)*INDEX('Calibration Multipliers'!N$4:N$7,MATCH($B152,'Calibration Multipliers'!$A$4:$A$7,0),1)</f>
        <v>3876919.8879516125</v>
      </c>
      <c r="S152" s="31">
        <f>SUMIFS(INDEX(Load,,MATCH('Summarized Source Data'!$C152,Hour,0)),Month,'Summarized Source Data'!$A152,Sector,'Summarized Source Data'!S$2,TimeOfWeek,$E152)*INDEX('Calibration Multipliers'!O$4:O$7,MATCH($B152,'Calibration Multipliers'!$A$4:$A$7,0),1)</f>
        <v>3876919.8879516125</v>
      </c>
      <c r="T152" s="31">
        <f>SUMIFS(INDEX(Load,,MATCH('Summarized Source Data'!$C152,Hour,0)),Month,'Summarized Source Data'!$A152,Sector,'Summarized Source Data'!T$2,TimeOfWeek,$E152)*INDEX('Calibration Multipliers'!P$4:P$7,MATCH($B152,'Calibration Multipliers'!$A$4:$A$7,0),1)</f>
        <v>3876919.8879516125</v>
      </c>
      <c r="U152" s="31">
        <f>SUMIFS(INDEX(Load,,MATCH('Summarized Source Data'!$C152,Hour,0)),Month,'Summarized Source Data'!$A152,Sector,'Summarized Source Data'!U$2,TimeOfWeek,$E152)*INDEX('Calibration Multipliers'!Q$4:Q$7,MATCH($B152,'Calibration Multipliers'!$A$4:$A$7,0),1)</f>
        <v>3876919.8879516125</v>
      </c>
      <c r="V152" s="31">
        <f>SUMIFS(INDEX(Load,,MATCH('Summarized Source Data'!$C152,Hour,0)),Month,'Summarized Source Data'!$A152,Sector,'Summarized Source Data'!V$2,TimeOfWeek,$E152)*INDEX('Calibration Multipliers'!R$4:R$7,MATCH($B152,'Calibration Multipliers'!$A$4:$A$7,0),1)</f>
        <v>3876919.8879516125</v>
      </c>
      <c r="W152" s="31">
        <f>SUMIFS(INDEX(Load,,MATCH('Summarized Source Data'!$C152,Hour,0)),Month,'Summarized Source Data'!$A152,Sector,'Summarized Source Data'!W$2,TimeOfWeek,$E152)*INDEX('Calibration Multipliers'!S$4:S$7,MATCH($B152,'Calibration Multipliers'!$A$4:$A$7,0),1)</f>
        <v>3876919.8879516125</v>
      </c>
      <c r="X152" s="26">
        <f>SUMIFS(INDEX(Load,,MATCH('Summarized Source Data'!$C152,Hour,0)),Month,'Summarized Source Data'!$A152,Sector,'Summarized Source Data'!X$2,Subsector,'Summarized Source Data'!X$3,TimeOfWeek,$E152)*INDEX('Calibration Multipliers'!T$4:T$7,MATCH($B152,'Calibration Multipliers'!$A$4:$A$7,0),1)</f>
        <v>577428446.39508617</v>
      </c>
      <c r="Y152" s="28">
        <f t="shared" si="14"/>
        <v>577428446.39508617</v>
      </c>
      <c r="Z152" s="28">
        <f t="shared" si="14"/>
        <v>577428446.39508617</v>
      </c>
    </row>
    <row r="153" spans="1:26" outlineLevel="2">
      <c r="A153">
        <f t="shared" si="10"/>
        <v>7</v>
      </c>
      <c r="B153" t="str">
        <f>INDEX('Category Mapping'!$G$34:$G$45,MATCH(A153,'Category Mapping'!$A$34:$A$45,0),1)</f>
        <v>Summer</v>
      </c>
      <c r="C153" t="s">
        <v>32</v>
      </c>
      <c r="D153" s="6" t="s">
        <v>106</v>
      </c>
      <c r="E153" t="s">
        <v>15</v>
      </c>
      <c r="F153" s="26">
        <f>SUMIFS(INDEX(Load,,MATCH('Summarized Source Data'!$C153,Hour,0)),Month,'Summarized Source Data'!$A153,Sector,'Summarized Source Data'!F$2,Subsector,'Summarized Source Data'!F$3,TimeOfWeek,$E153)*INDEX('Calibration Multipliers'!B$4:B$7,MATCH($B153,'Calibration Multipliers'!$A$4:$A$7,0),1)</f>
        <v>71080.602194527906</v>
      </c>
      <c r="G153" s="26">
        <f>SUMIFS(INDEX(Load,,MATCH('Summarized Source Data'!$C153,Hour,0)),Month,'Summarized Source Data'!$A153,Sector,'Summarized Source Data'!G$2,Subsector,'Summarized Source Data'!G$3,TimeOfWeek,$E153)*INDEX('Calibration Multipliers'!C$4:C$7,MATCH($B153,'Calibration Multipliers'!$A$4:$A$7,0),1)</f>
        <v>51772663.610544875</v>
      </c>
      <c r="H153" s="26">
        <f>SUMIFS(INDEX(Load,,MATCH('Summarized Source Data'!$C153,Hour,0)),Month,'Summarized Source Data'!$A153,Sector,'Summarized Source Data'!H$2,Subsector,'Summarized Source Data'!H$3,TimeOfWeek,$E153)*INDEX('Calibration Multipliers'!D$4:D$7,MATCH($B153,'Calibration Multipliers'!$A$4:$A$7,0),1)</f>
        <v>0</v>
      </c>
      <c r="I153" s="26">
        <f>SUMIFS(INDEX(Load,,MATCH('Summarized Source Data'!$C153,Hour,0)),Month,'Summarized Source Data'!$A153,Sector,'Summarized Source Data'!I$2,Subsector,'Summarized Source Data'!I$3,TimeOfWeek,$E153)*INDEX('Calibration Multipliers'!E$4:E$7,MATCH($B153,'Calibration Multipliers'!$A$4:$A$7,0),1)</f>
        <v>13899327.708056193</v>
      </c>
      <c r="J153" s="47">
        <f t="shared" si="11"/>
        <v>49929185.515376747</v>
      </c>
      <c r="K153" s="48">
        <f>(SUMIFS(INDEX(Load,,MATCH('Summarized Source Data'!$C153,Hour,0)),Month,'Summarized Source Data'!$A153,Sector,'Summarized Source Data'!K$2,Subsector,"Total",TimeOfWeek,$E153)-SUM(F153:I153))*INDEX('Calibration Multipliers'!G$4:G$7,MATCH($B153,'Calibration Multipliers'!$A$4:$A$7,0),1)</f>
        <v>49929185.515376747</v>
      </c>
      <c r="L153" s="26">
        <f>SUMIFS(INDEX(Load,,MATCH('Summarized Source Data'!$C153,Hour,0)),Month,'Summarized Source Data'!$A153,Sector,'Summarized Source Data'!L$2,Subsector,'Summarized Source Data'!L$3,TimeOfWeek,$E153)*INDEX('Calibration Multipliers'!H$4:H$7,MATCH($B153,'Calibration Multipliers'!$A$4:$A$7,0),1)</f>
        <v>185043.89531115937</v>
      </c>
      <c r="M153" s="26">
        <f>SUMIFS(INDEX(Load,,MATCH('Summarized Source Data'!$C153,Hour,0)),Month,'Summarized Source Data'!$A153,Sector,'Summarized Source Data'!M$2,Subsector,'Summarized Source Data'!M$3,TimeOfWeek,$E153)*INDEX('Calibration Multipliers'!I$4:I$7,MATCH($B153,'Calibration Multipliers'!$A$4:$A$7,0),1)</f>
        <v>199627928.15597484</v>
      </c>
      <c r="N153" s="26">
        <f>SUMIFS(INDEX(Load,,MATCH('Summarized Source Data'!$C153,Hour,0)),Month,'Summarized Source Data'!$A153,Sector,'Summarized Source Data'!N$2,Subsector,'Summarized Source Data'!N$3,TimeOfWeek,$E153)*INDEX('Calibration Multipliers'!J$4:J$7,MATCH($B153,'Calibration Multipliers'!$A$4:$A$7,0),1)</f>
        <v>0</v>
      </c>
      <c r="O153" s="28">
        <f t="shared" si="12"/>
        <v>177987546.18782526</v>
      </c>
      <c r="P153" s="48">
        <f>(SUMIFS(INDEX(Load,,MATCH('Summarized Source Data'!$C153,Hour,0)),Month,'Summarized Source Data'!$A153,Sector,'Summarized Source Data'!P$2,Subsector,"Total",TimeOfWeek,$E153)-SUM(L153:N153)*INDEX('Calibration Multipliers'!L$4:L$7,MATCH($B153,'Calibration Multipliers'!$A$4:$A$7,0),1))</f>
        <v>177987546.18782526</v>
      </c>
      <c r="Q153" s="28">
        <f t="shared" si="13"/>
        <v>177987546.18782526</v>
      </c>
      <c r="R153" s="31">
        <f>SUMIFS(INDEX(Load,,MATCH('Summarized Source Data'!$C153,Hour,0)),Month,'Summarized Source Data'!$A153,Sector,'Summarized Source Data'!R$2,TimeOfWeek,$E153)*INDEX('Calibration Multipliers'!N$4:N$7,MATCH($B153,'Calibration Multipliers'!$A$4:$A$7,0),1)</f>
        <v>4001180.8105024206</v>
      </c>
      <c r="S153" s="31">
        <f>SUMIFS(INDEX(Load,,MATCH('Summarized Source Data'!$C153,Hour,0)),Month,'Summarized Source Data'!$A153,Sector,'Summarized Source Data'!S$2,TimeOfWeek,$E153)*INDEX('Calibration Multipliers'!O$4:O$7,MATCH($B153,'Calibration Multipliers'!$A$4:$A$7,0),1)</f>
        <v>4001180.8105024206</v>
      </c>
      <c r="T153" s="31">
        <f>SUMIFS(INDEX(Load,,MATCH('Summarized Source Data'!$C153,Hour,0)),Month,'Summarized Source Data'!$A153,Sector,'Summarized Source Data'!T$2,TimeOfWeek,$E153)*INDEX('Calibration Multipliers'!P$4:P$7,MATCH($B153,'Calibration Multipliers'!$A$4:$A$7,0),1)</f>
        <v>4001180.8105024206</v>
      </c>
      <c r="U153" s="31">
        <f>SUMIFS(INDEX(Load,,MATCH('Summarized Source Data'!$C153,Hour,0)),Month,'Summarized Source Data'!$A153,Sector,'Summarized Source Data'!U$2,TimeOfWeek,$E153)*INDEX('Calibration Multipliers'!Q$4:Q$7,MATCH($B153,'Calibration Multipliers'!$A$4:$A$7,0),1)</f>
        <v>4001180.8105024206</v>
      </c>
      <c r="V153" s="31">
        <f>SUMIFS(INDEX(Load,,MATCH('Summarized Source Data'!$C153,Hour,0)),Month,'Summarized Source Data'!$A153,Sector,'Summarized Source Data'!V$2,TimeOfWeek,$E153)*INDEX('Calibration Multipliers'!R$4:R$7,MATCH($B153,'Calibration Multipliers'!$A$4:$A$7,0),1)</f>
        <v>4001180.8105024206</v>
      </c>
      <c r="W153" s="31">
        <f>SUMIFS(INDEX(Load,,MATCH('Summarized Source Data'!$C153,Hour,0)),Month,'Summarized Source Data'!$A153,Sector,'Summarized Source Data'!W$2,TimeOfWeek,$E153)*INDEX('Calibration Multipliers'!S$4:S$7,MATCH($B153,'Calibration Multipliers'!$A$4:$A$7,0),1)</f>
        <v>4001180.8105024206</v>
      </c>
      <c r="X153" s="26">
        <f>SUMIFS(INDEX(Load,,MATCH('Summarized Source Data'!$C153,Hour,0)),Month,'Summarized Source Data'!$A153,Sector,'Summarized Source Data'!X$2,Subsector,'Summarized Source Data'!X$3,TimeOfWeek,$E153)*INDEX('Calibration Multipliers'!T$4:T$7,MATCH($B153,'Calibration Multipliers'!$A$4:$A$7,0),1)</f>
        <v>581159809.53818846</v>
      </c>
      <c r="Y153" s="28">
        <f t="shared" si="14"/>
        <v>581159809.53818846</v>
      </c>
      <c r="Z153" s="28">
        <f t="shared" si="14"/>
        <v>581159809.53818846</v>
      </c>
    </row>
    <row r="154" spans="1:26" outlineLevel="2">
      <c r="A154">
        <f t="shared" si="10"/>
        <v>7</v>
      </c>
      <c r="B154" t="str">
        <f>INDEX('Category Mapping'!$G$34:$G$45,MATCH(A154,'Category Mapping'!$A$34:$A$45,0),1)</f>
        <v>Summer</v>
      </c>
      <c r="C154" t="s">
        <v>33</v>
      </c>
      <c r="D154" s="6" t="s">
        <v>107</v>
      </c>
      <c r="E154" t="s">
        <v>15</v>
      </c>
      <c r="F154" s="26">
        <f>SUMIFS(INDEX(Load,,MATCH('Summarized Source Data'!$C154,Hour,0)),Month,'Summarized Source Data'!$A154,Sector,'Summarized Source Data'!F$2,Subsector,'Summarized Source Data'!F$3,TimeOfWeek,$E154)*INDEX('Calibration Multipliers'!B$4:B$7,MATCH($B154,'Calibration Multipliers'!$A$4:$A$7,0),1)</f>
        <v>80466.84618100182</v>
      </c>
      <c r="G154" s="26">
        <f>SUMIFS(INDEX(Load,,MATCH('Summarized Source Data'!$C154,Hour,0)),Month,'Summarized Source Data'!$A154,Sector,'Summarized Source Data'!G$2,Subsector,'Summarized Source Data'!G$3,TimeOfWeek,$E154)*INDEX('Calibration Multipliers'!C$4:C$7,MATCH($B154,'Calibration Multipliers'!$A$4:$A$7,0),1)</f>
        <v>49533845.724683478</v>
      </c>
      <c r="H154" s="26">
        <f>SUMIFS(INDEX(Load,,MATCH('Summarized Source Data'!$C154,Hour,0)),Month,'Summarized Source Data'!$A154,Sector,'Summarized Source Data'!H$2,Subsector,'Summarized Source Data'!H$3,TimeOfWeek,$E154)*INDEX('Calibration Multipliers'!D$4:D$7,MATCH($B154,'Calibration Multipliers'!$A$4:$A$7,0),1)</f>
        <v>0</v>
      </c>
      <c r="I154" s="26">
        <f>SUMIFS(INDEX(Load,,MATCH('Summarized Source Data'!$C154,Hour,0)),Month,'Summarized Source Data'!$A154,Sector,'Summarized Source Data'!I$2,Subsector,'Summarized Source Data'!I$3,TimeOfWeek,$E154)*INDEX('Calibration Multipliers'!E$4:E$7,MATCH($B154,'Calibration Multipliers'!$A$4:$A$7,0),1)</f>
        <v>9098259.2447708528</v>
      </c>
      <c r="J154" s="47">
        <f t="shared" si="11"/>
        <v>77482182.907599822</v>
      </c>
      <c r="K154" s="48">
        <f>(SUMIFS(INDEX(Load,,MATCH('Summarized Source Data'!$C154,Hour,0)),Month,'Summarized Source Data'!$A154,Sector,'Summarized Source Data'!K$2,Subsector,"Total",TimeOfWeek,$E154)-SUM(F154:I154))*INDEX('Calibration Multipliers'!G$4:G$7,MATCH($B154,'Calibration Multipliers'!$A$4:$A$7,0),1)</f>
        <v>77482182.907599822</v>
      </c>
      <c r="L154" s="26">
        <f>SUMIFS(INDEX(Load,,MATCH('Summarized Source Data'!$C154,Hour,0)),Month,'Summarized Source Data'!$A154,Sector,'Summarized Source Data'!L$2,Subsector,'Summarized Source Data'!L$3,TimeOfWeek,$E154)*INDEX('Calibration Multipliers'!H$4:H$7,MATCH($B154,'Calibration Multipliers'!$A$4:$A$7,0),1)</f>
        <v>185043.89531115937</v>
      </c>
      <c r="M154" s="26">
        <f>SUMIFS(INDEX(Load,,MATCH('Summarized Source Data'!$C154,Hour,0)),Month,'Summarized Source Data'!$A154,Sector,'Summarized Source Data'!M$2,Subsector,'Summarized Source Data'!M$3,TimeOfWeek,$E154)*INDEX('Calibration Multipliers'!I$4:I$7,MATCH($B154,'Calibration Multipliers'!$A$4:$A$7,0),1)</f>
        <v>225747470.15769118</v>
      </c>
      <c r="N154" s="26">
        <f>SUMIFS(INDEX(Load,,MATCH('Summarized Source Data'!$C154,Hour,0)),Month,'Summarized Source Data'!$A154,Sector,'Summarized Source Data'!N$2,Subsector,'Summarized Source Data'!N$3,TimeOfWeek,$E154)*INDEX('Calibration Multipliers'!J$4:J$7,MATCH($B154,'Calibration Multipliers'!$A$4:$A$7,0),1)</f>
        <v>0</v>
      </c>
      <c r="O154" s="28">
        <f t="shared" si="12"/>
        <v>266607420.83650568</v>
      </c>
      <c r="P154" s="48">
        <f>(SUMIFS(INDEX(Load,,MATCH('Summarized Source Data'!$C154,Hour,0)),Month,'Summarized Source Data'!$A154,Sector,'Summarized Source Data'!P$2,Subsector,"Total",TimeOfWeek,$E154)-SUM(L154:N154)*INDEX('Calibration Multipliers'!L$4:L$7,MATCH($B154,'Calibration Multipliers'!$A$4:$A$7,0),1))</f>
        <v>266607420.83650568</v>
      </c>
      <c r="Q154" s="28">
        <f t="shared" si="13"/>
        <v>266607420.83650568</v>
      </c>
      <c r="R154" s="31">
        <f>SUMIFS(INDEX(Load,,MATCH('Summarized Source Data'!$C154,Hour,0)),Month,'Summarized Source Data'!$A154,Sector,'Summarized Source Data'!R$2,TimeOfWeek,$E154)*INDEX('Calibration Multipliers'!N$4:N$7,MATCH($B154,'Calibration Multipliers'!$A$4:$A$7,0),1)</f>
        <v>6038691.6547934497</v>
      </c>
      <c r="S154" s="31">
        <f>SUMIFS(INDEX(Load,,MATCH('Summarized Source Data'!$C154,Hour,0)),Month,'Summarized Source Data'!$A154,Sector,'Summarized Source Data'!S$2,TimeOfWeek,$E154)*INDEX('Calibration Multipliers'!O$4:O$7,MATCH($B154,'Calibration Multipliers'!$A$4:$A$7,0),1)</f>
        <v>6038691.6547934497</v>
      </c>
      <c r="T154" s="31">
        <f>SUMIFS(INDEX(Load,,MATCH('Summarized Source Data'!$C154,Hour,0)),Month,'Summarized Source Data'!$A154,Sector,'Summarized Source Data'!T$2,TimeOfWeek,$E154)*INDEX('Calibration Multipliers'!P$4:P$7,MATCH($B154,'Calibration Multipliers'!$A$4:$A$7,0),1)</f>
        <v>6038691.6547934497</v>
      </c>
      <c r="U154" s="31">
        <f>SUMIFS(INDEX(Load,,MATCH('Summarized Source Data'!$C154,Hour,0)),Month,'Summarized Source Data'!$A154,Sector,'Summarized Source Data'!U$2,TimeOfWeek,$E154)*INDEX('Calibration Multipliers'!Q$4:Q$7,MATCH($B154,'Calibration Multipliers'!$A$4:$A$7,0),1)</f>
        <v>6038691.6547934497</v>
      </c>
      <c r="V154" s="31">
        <f>SUMIFS(INDEX(Load,,MATCH('Summarized Source Data'!$C154,Hour,0)),Month,'Summarized Source Data'!$A154,Sector,'Summarized Source Data'!V$2,TimeOfWeek,$E154)*INDEX('Calibration Multipliers'!R$4:R$7,MATCH($B154,'Calibration Multipliers'!$A$4:$A$7,0),1)</f>
        <v>6038691.6547934497</v>
      </c>
      <c r="W154" s="31">
        <f>SUMIFS(INDEX(Load,,MATCH('Summarized Source Data'!$C154,Hour,0)),Month,'Summarized Source Data'!$A154,Sector,'Summarized Source Data'!W$2,TimeOfWeek,$E154)*INDEX('Calibration Multipliers'!S$4:S$7,MATCH($B154,'Calibration Multipliers'!$A$4:$A$7,0),1)</f>
        <v>6038691.6547934497</v>
      </c>
      <c r="X154" s="26">
        <f>SUMIFS(INDEX(Load,,MATCH('Summarized Source Data'!$C154,Hour,0)),Month,'Summarized Source Data'!$A154,Sector,'Summarized Source Data'!X$2,Subsector,'Summarized Source Data'!X$3,TimeOfWeek,$E154)*INDEX('Calibration Multipliers'!T$4:T$7,MATCH($B154,'Calibration Multipliers'!$A$4:$A$7,0),1)</f>
        <v>587689695.03861749</v>
      </c>
      <c r="Y154" s="28">
        <f t="shared" si="14"/>
        <v>587689695.03861749</v>
      </c>
      <c r="Z154" s="28">
        <f t="shared" si="14"/>
        <v>587689695.03861749</v>
      </c>
    </row>
    <row r="155" spans="1:26" outlineLevel="2">
      <c r="A155">
        <f t="shared" si="10"/>
        <v>7</v>
      </c>
      <c r="B155" t="str">
        <f>INDEX('Category Mapping'!$G$34:$G$45,MATCH(A155,'Category Mapping'!$A$34:$A$45,0),1)</f>
        <v>Summer</v>
      </c>
      <c r="C155" t="s">
        <v>34</v>
      </c>
      <c r="D155" s="6" t="s">
        <v>108</v>
      </c>
      <c r="E155" t="s">
        <v>15</v>
      </c>
      <c r="F155" s="26">
        <f>SUMIFS(INDEX(Load,,MATCH('Summarized Source Data'!$C155,Hour,0)),Month,'Summarized Source Data'!$A155,Sector,'Summarized Source Data'!F$2,Subsector,'Summarized Source Data'!F$3,TimeOfWeek,$E155)*INDEX('Calibration Multipliers'!B$4:B$7,MATCH($B155,'Calibration Multipliers'!$A$4:$A$7,0),1)</f>
        <v>81472.4485480679</v>
      </c>
      <c r="G155" s="26">
        <f>SUMIFS(INDEX(Load,,MATCH('Summarized Source Data'!$C155,Hour,0)),Month,'Summarized Source Data'!$A155,Sector,'Summarized Source Data'!G$2,Subsector,'Summarized Source Data'!G$3,TimeOfWeek,$E155)*INDEX('Calibration Multipliers'!C$4:C$7,MATCH($B155,'Calibration Multipliers'!$A$4:$A$7,0),1)</f>
        <v>43470380.617142186</v>
      </c>
      <c r="H155" s="26">
        <f>SUMIFS(INDEX(Load,,MATCH('Summarized Source Data'!$C155,Hour,0)),Month,'Summarized Source Data'!$A155,Sector,'Summarized Source Data'!H$2,Subsector,'Summarized Source Data'!H$3,TimeOfWeek,$E155)*INDEX('Calibration Multipliers'!D$4:D$7,MATCH($B155,'Calibration Multipliers'!$A$4:$A$7,0),1)</f>
        <v>0</v>
      </c>
      <c r="I155" s="26">
        <f>SUMIFS(INDEX(Load,,MATCH('Summarized Source Data'!$C155,Hour,0)),Month,'Summarized Source Data'!$A155,Sector,'Summarized Source Data'!I$2,Subsector,'Summarized Source Data'!I$3,TimeOfWeek,$E155)*INDEX('Calibration Multipliers'!E$4:E$7,MATCH($B155,'Calibration Multipliers'!$A$4:$A$7,0),1)</f>
        <v>8806199.854515519</v>
      </c>
      <c r="J155" s="47">
        <f t="shared" si="11"/>
        <v>98762154.37543875</v>
      </c>
      <c r="K155" s="48">
        <f>(SUMIFS(INDEX(Load,,MATCH('Summarized Source Data'!$C155,Hour,0)),Month,'Summarized Source Data'!$A155,Sector,'Summarized Source Data'!K$2,Subsector,"Total",TimeOfWeek,$E155)-SUM(F155:I155))*INDEX('Calibration Multipliers'!G$4:G$7,MATCH($B155,'Calibration Multipliers'!$A$4:$A$7,0),1)</f>
        <v>98762154.37543875</v>
      </c>
      <c r="L155" s="26">
        <f>SUMIFS(INDEX(Load,,MATCH('Summarized Source Data'!$C155,Hour,0)),Month,'Summarized Source Data'!$A155,Sector,'Summarized Source Data'!L$2,Subsector,'Summarized Source Data'!L$3,TimeOfWeek,$E155)*INDEX('Calibration Multipliers'!H$4:H$7,MATCH($B155,'Calibration Multipliers'!$A$4:$A$7,0),1)</f>
        <v>185043.89531115937</v>
      </c>
      <c r="M155" s="26">
        <f>SUMIFS(INDEX(Load,,MATCH('Summarized Source Data'!$C155,Hour,0)),Month,'Summarized Source Data'!$A155,Sector,'Summarized Source Data'!M$2,Subsector,'Summarized Source Data'!M$3,TimeOfWeek,$E155)*INDEX('Calibration Multipliers'!I$4:I$7,MATCH($B155,'Calibration Multipliers'!$A$4:$A$7,0),1)</f>
        <v>267725305.51759243</v>
      </c>
      <c r="N155" s="26">
        <f>SUMIFS(INDEX(Load,,MATCH('Summarized Source Data'!$C155,Hour,0)),Month,'Summarized Source Data'!$A155,Sector,'Summarized Source Data'!N$2,Subsector,'Summarized Source Data'!N$3,TimeOfWeek,$E155)*INDEX('Calibration Multipliers'!J$4:J$7,MATCH($B155,'Calibration Multipliers'!$A$4:$A$7,0),1)</f>
        <v>0</v>
      </c>
      <c r="O155" s="28">
        <f t="shared" si="12"/>
        <v>364555703.342942</v>
      </c>
      <c r="P155" s="48">
        <f>(SUMIFS(INDEX(Load,,MATCH('Summarized Source Data'!$C155,Hour,0)),Month,'Summarized Source Data'!$A155,Sector,'Summarized Source Data'!P$2,Subsector,"Total",TimeOfWeek,$E155)-SUM(L155:N155)*INDEX('Calibration Multipliers'!L$4:L$7,MATCH($B155,'Calibration Multipliers'!$A$4:$A$7,0),1))</f>
        <v>364555703.342942</v>
      </c>
      <c r="Q155" s="28">
        <f t="shared" si="13"/>
        <v>364555703.342942</v>
      </c>
      <c r="R155" s="31">
        <f>SUMIFS(INDEX(Load,,MATCH('Summarized Source Data'!$C155,Hour,0)),Month,'Summarized Source Data'!$A155,Sector,'Summarized Source Data'!R$2,TimeOfWeek,$E155)*INDEX('Calibration Multipliers'!N$4:N$7,MATCH($B155,'Calibration Multipliers'!$A$4:$A$7,0),1)</f>
        <v>12779918.765125493</v>
      </c>
      <c r="S155" s="31">
        <f>SUMIFS(INDEX(Load,,MATCH('Summarized Source Data'!$C155,Hour,0)),Month,'Summarized Source Data'!$A155,Sector,'Summarized Source Data'!S$2,TimeOfWeek,$E155)*INDEX('Calibration Multipliers'!O$4:O$7,MATCH($B155,'Calibration Multipliers'!$A$4:$A$7,0),1)</f>
        <v>12779918.765125493</v>
      </c>
      <c r="T155" s="31">
        <f>SUMIFS(INDEX(Load,,MATCH('Summarized Source Data'!$C155,Hour,0)),Month,'Summarized Source Data'!$A155,Sector,'Summarized Source Data'!T$2,TimeOfWeek,$E155)*INDEX('Calibration Multipliers'!P$4:P$7,MATCH($B155,'Calibration Multipliers'!$A$4:$A$7,0),1)</f>
        <v>12779918.765125493</v>
      </c>
      <c r="U155" s="31">
        <f>SUMIFS(INDEX(Load,,MATCH('Summarized Source Data'!$C155,Hour,0)),Month,'Summarized Source Data'!$A155,Sector,'Summarized Source Data'!U$2,TimeOfWeek,$E155)*INDEX('Calibration Multipliers'!Q$4:Q$7,MATCH($B155,'Calibration Multipliers'!$A$4:$A$7,0),1)</f>
        <v>12779918.765125493</v>
      </c>
      <c r="V155" s="31">
        <f>SUMIFS(INDEX(Load,,MATCH('Summarized Source Data'!$C155,Hour,0)),Month,'Summarized Source Data'!$A155,Sector,'Summarized Source Data'!V$2,TimeOfWeek,$E155)*INDEX('Calibration Multipliers'!R$4:R$7,MATCH($B155,'Calibration Multipliers'!$A$4:$A$7,0),1)</f>
        <v>12779918.765125493</v>
      </c>
      <c r="W155" s="31">
        <f>SUMIFS(INDEX(Load,,MATCH('Summarized Source Data'!$C155,Hour,0)),Month,'Summarized Source Data'!$A155,Sector,'Summarized Source Data'!W$2,TimeOfWeek,$E155)*INDEX('Calibration Multipliers'!S$4:S$7,MATCH($B155,'Calibration Multipliers'!$A$4:$A$7,0),1)</f>
        <v>12779918.765125493</v>
      </c>
      <c r="X155" s="26">
        <f>SUMIFS(INDEX(Load,,MATCH('Summarized Source Data'!$C155,Hour,0)),Month,'Summarized Source Data'!$A155,Sector,'Summarized Source Data'!X$2,Subsector,'Summarized Source Data'!X$3,TimeOfWeek,$E155)*INDEX('Calibration Multipliers'!T$4:T$7,MATCH($B155,'Calibration Multipliers'!$A$4:$A$7,0),1)</f>
        <v>594219580.53904665</v>
      </c>
      <c r="Y155" s="28">
        <f t="shared" si="14"/>
        <v>594219580.53904665</v>
      </c>
      <c r="Z155" s="28">
        <f t="shared" si="14"/>
        <v>594219580.53904665</v>
      </c>
    </row>
    <row r="156" spans="1:26" outlineLevel="2">
      <c r="A156">
        <f t="shared" si="10"/>
        <v>7</v>
      </c>
      <c r="B156" t="str">
        <f>INDEX('Category Mapping'!$G$34:$G$45,MATCH(A156,'Category Mapping'!$A$34:$A$45,0),1)</f>
        <v>Summer</v>
      </c>
      <c r="C156" t="s">
        <v>35</v>
      </c>
      <c r="D156" s="6" t="s">
        <v>109</v>
      </c>
      <c r="E156" t="s">
        <v>15</v>
      </c>
      <c r="F156" s="26">
        <f>SUMIFS(INDEX(Load,,MATCH('Summarized Source Data'!$C156,Hour,0)),Month,'Summarized Source Data'!$A156,Sector,'Summarized Source Data'!F$2,Subsector,'Summarized Source Data'!F$3,TimeOfWeek,$E156)*INDEX('Calibration Multipliers'!B$4:B$7,MATCH($B156,'Calibration Multipliers'!$A$4:$A$7,0),1)</f>
        <v>80837.183972954736</v>
      </c>
      <c r="G156" s="26">
        <f>SUMIFS(INDEX(Load,,MATCH('Summarized Source Data'!$C156,Hour,0)),Month,'Summarized Source Data'!$A156,Sector,'Summarized Source Data'!G$2,Subsector,'Summarized Source Data'!G$3,TimeOfWeek,$E156)*INDEX('Calibration Multipliers'!C$4:C$7,MATCH($B156,'Calibration Multipliers'!$A$4:$A$7,0),1)</f>
        <v>40765142.338392995</v>
      </c>
      <c r="H156" s="26">
        <f>SUMIFS(INDEX(Load,,MATCH('Summarized Source Data'!$C156,Hour,0)),Month,'Summarized Source Data'!$A156,Sector,'Summarized Source Data'!H$2,Subsector,'Summarized Source Data'!H$3,TimeOfWeek,$E156)*INDEX('Calibration Multipliers'!D$4:D$7,MATCH($B156,'Calibration Multipliers'!$A$4:$A$7,0),1)</f>
        <v>0</v>
      </c>
      <c r="I156" s="26">
        <f>SUMIFS(INDEX(Load,,MATCH('Summarized Source Data'!$C156,Hour,0)),Month,'Summarized Source Data'!$A156,Sector,'Summarized Source Data'!I$2,Subsector,'Summarized Source Data'!I$3,TimeOfWeek,$E156)*INDEX('Calibration Multipliers'!E$4:E$7,MATCH($B156,'Calibration Multipliers'!$A$4:$A$7,0),1)</f>
        <v>8624305.2296971381</v>
      </c>
      <c r="J156" s="47">
        <f t="shared" si="11"/>
        <v>101649922.54358143</v>
      </c>
      <c r="K156" s="48">
        <f>(SUMIFS(INDEX(Load,,MATCH('Summarized Source Data'!$C156,Hour,0)),Month,'Summarized Source Data'!$A156,Sector,'Summarized Source Data'!K$2,Subsector,"Total",TimeOfWeek,$E156)-SUM(F156:I156))*INDEX('Calibration Multipliers'!G$4:G$7,MATCH($B156,'Calibration Multipliers'!$A$4:$A$7,0),1)</f>
        <v>101649922.54358143</v>
      </c>
      <c r="L156" s="26">
        <f>SUMIFS(INDEX(Load,,MATCH('Summarized Source Data'!$C156,Hour,0)),Month,'Summarized Source Data'!$A156,Sector,'Summarized Source Data'!L$2,Subsector,'Summarized Source Data'!L$3,TimeOfWeek,$E156)*INDEX('Calibration Multipliers'!H$4:H$7,MATCH($B156,'Calibration Multipliers'!$A$4:$A$7,0),1)</f>
        <v>185043.89531115937</v>
      </c>
      <c r="M156" s="26">
        <f>SUMIFS(INDEX(Load,,MATCH('Summarized Source Data'!$C156,Hour,0)),Month,'Summarized Source Data'!$A156,Sector,'Summarized Source Data'!M$2,Subsector,'Summarized Source Data'!M$3,TimeOfWeek,$E156)*INDEX('Calibration Multipliers'!I$4:I$7,MATCH($B156,'Calibration Multipliers'!$A$4:$A$7,0),1)</f>
        <v>323695752.66412741</v>
      </c>
      <c r="N156" s="26">
        <f>SUMIFS(INDEX(Load,,MATCH('Summarized Source Data'!$C156,Hour,0)),Month,'Summarized Source Data'!$A156,Sector,'Summarized Source Data'!N$2,Subsector,'Summarized Source Data'!N$3,TimeOfWeek,$E156)*INDEX('Calibration Multipliers'!J$4:J$7,MATCH($B156,'Calibration Multipliers'!$A$4:$A$7,0),1)</f>
        <v>0</v>
      </c>
      <c r="O156" s="28">
        <f t="shared" si="12"/>
        <v>453175577.99162233</v>
      </c>
      <c r="P156" s="48">
        <f>(SUMIFS(INDEX(Load,,MATCH('Summarized Source Data'!$C156,Hour,0)),Month,'Summarized Source Data'!$A156,Sector,'Summarized Source Data'!P$2,Subsector,"Total",TimeOfWeek,$E156)-SUM(L156:N156)*INDEX('Calibration Multipliers'!L$4:L$7,MATCH($B156,'Calibration Multipliers'!$A$4:$A$7,0),1))</f>
        <v>453175577.99162233</v>
      </c>
      <c r="Q156" s="28">
        <f t="shared" si="13"/>
        <v>453175577.99162233</v>
      </c>
      <c r="R156" s="31">
        <f>SUMIFS(INDEX(Load,,MATCH('Summarized Source Data'!$C156,Hour,0)),Month,'Summarized Source Data'!$A156,Sector,'Summarized Source Data'!R$2,TimeOfWeek,$E156)*INDEX('Calibration Multipliers'!N$4:N$7,MATCH($B156,'Calibration Multipliers'!$A$4:$A$7,0),1)</f>
        <v>14085895.86521131</v>
      </c>
      <c r="S156" s="31">
        <f>SUMIFS(INDEX(Load,,MATCH('Summarized Source Data'!$C156,Hour,0)),Month,'Summarized Source Data'!$A156,Sector,'Summarized Source Data'!S$2,TimeOfWeek,$E156)*INDEX('Calibration Multipliers'!O$4:O$7,MATCH($B156,'Calibration Multipliers'!$A$4:$A$7,0),1)</f>
        <v>14085895.86521131</v>
      </c>
      <c r="T156" s="31">
        <f>SUMIFS(INDEX(Load,,MATCH('Summarized Source Data'!$C156,Hour,0)),Month,'Summarized Source Data'!$A156,Sector,'Summarized Source Data'!T$2,TimeOfWeek,$E156)*INDEX('Calibration Multipliers'!P$4:P$7,MATCH($B156,'Calibration Multipliers'!$A$4:$A$7,0),1)</f>
        <v>14085895.86521131</v>
      </c>
      <c r="U156" s="31">
        <f>SUMIFS(INDEX(Load,,MATCH('Summarized Source Data'!$C156,Hour,0)),Month,'Summarized Source Data'!$A156,Sector,'Summarized Source Data'!U$2,TimeOfWeek,$E156)*INDEX('Calibration Multipliers'!Q$4:Q$7,MATCH($B156,'Calibration Multipliers'!$A$4:$A$7,0),1)</f>
        <v>14085895.86521131</v>
      </c>
      <c r="V156" s="31">
        <f>SUMIFS(INDEX(Load,,MATCH('Summarized Source Data'!$C156,Hour,0)),Month,'Summarized Source Data'!$A156,Sector,'Summarized Source Data'!V$2,TimeOfWeek,$E156)*INDEX('Calibration Multipliers'!R$4:R$7,MATCH($B156,'Calibration Multipliers'!$A$4:$A$7,0),1)</f>
        <v>14085895.86521131</v>
      </c>
      <c r="W156" s="31">
        <f>SUMIFS(INDEX(Load,,MATCH('Summarized Source Data'!$C156,Hour,0)),Month,'Summarized Source Data'!$A156,Sector,'Summarized Source Data'!W$2,TimeOfWeek,$E156)*INDEX('Calibration Multipliers'!S$4:S$7,MATCH($B156,'Calibration Multipliers'!$A$4:$A$7,0),1)</f>
        <v>14085895.86521131</v>
      </c>
      <c r="X156" s="26">
        <f>SUMIFS(INDEX(Load,,MATCH('Summarized Source Data'!$C156,Hour,0)),Month,'Summarized Source Data'!$A156,Sector,'Summarized Source Data'!X$2,Subsector,'Summarized Source Data'!X$3,TimeOfWeek,$E156)*INDEX('Calibration Multipliers'!T$4:T$7,MATCH($B156,'Calibration Multipliers'!$A$4:$A$7,0),1)</f>
        <v>596085262.11059773</v>
      </c>
      <c r="Y156" s="28">
        <f t="shared" si="14"/>
        <v>596085262.11059773</v>
      </c>
      <c r="Z156" s="28">
        <f t="shared" si="14"/>
        <v>596085262.11059773</v>
      </c>
    </row>
    <row r="157" spans="1:26" outlineLevel="2">
      <c r="A157">
        <f t="shared" si="10"/>
        <v>7</v>
      </c>
      <c r="B157" t="str">
        <f>INDEX('Category Mapping'!$G$34:$G$45,MATCH(A157,'Category Mapping'!$A$34:$A$45,0),1)</f>
        <v>Summer</v>
      </c>
      <c r="C157" t="s">
        <v>36</v>
      </c>
      <c r="D157" s="6" t="s">
        <v>110</v>
      </c>
      <c r="E157" t="s">
        <v>15</v>
      </c>
      <c r="F157" s="26">
        <f>SUMIFS(INDEX(Load,,MATCH('Summarized Source Data'!$C157,Hour,0)),Month,'Summarized Source Data'!$A157,Sector,'Summarized Source Data'!F$2,Subsector,'Summarized Source Data'!F$3,TimeOfWeek,$E157)*INDEX('Calibration Multipliers'!B$4:B$7,MATCH($B157,'Calibration Multipliers'!$A$4:$A$7,0),1)</f>
        <v>55825.856824739785</v>
      </c>
      <c r="G157" s="26">
        <f>SUMIFS(INDEX(Load,,MATCH('Summarized Source Data'!$C157,Hour,0)),Month,'Summarized Source Data'!$A157,Sector,'Summarized Source Data'!G$2,Subsector,'Summarized Source Data'!G$3,TimeOfWeek,$E157)*INDEX('Calibration Multipliers'!C$4:C$7,MATCH($B157,'Calibration Multipliers'!$A$4:$A$7,0),1)</f>
        <v>40205437.866927646</v>
      </c>
      <c r="H157" s="26">
        <f>SUMIFS(INDEX(Load,,MATCH('Summarized Source Data'!$C157,Hour,0)),Month,'Summarized Source Data'!$A157,Sector,'Summarized Source Data'!H$2,Subsector,'Summarized Source Data'!H$3,TimeOfWeek,$E157)*INDEX('Calibration Multipliers'!D$4:D$7,MATCH($B157,'Calibration Multipliers'!$A$4:$A$7,0),1)</f>
        <v>0</v>
      </c>
      <c r="I157" s="26">
        <f>SUMIFS(INDEX(Load,,MATCH('Summarized Source Data'!$C157,Hour,0)),Month,'Summarized Source Data'!$A157,Sector,'Summarized Source Data'!I$2,Subsector,'Summarized Source Data'!I$3,TimeOfWeek,$E157)*INDEX('Calibration Multipliers'!E$4:E$7,MATCH($B157,'Calibration Multipliers'!$A$4:$A$7,0),1)</f>
        <v>8296152.3637585752</v>
      </c>
      <c r="J157" s="47">
        <f t="shared" si="11"/>
        <v>101629950.42235796</v>
      </c>
      <c r="K157" s="48">
        <f>(SUMIFS(INDEX(Load,,MATCH('Summarized Source Data'!$C157,Hour,0)),Month,'Summarized Source Data'!$A157,Sector,'Summarized Source Data'!K$2,Subsector,"Total",TimeOfWeek,$E157)-SUM(F157:I157))*INDEX('Calibration Multipliers'!G$4:G$7,MATCH($B157,'Calibration Multipliers'!$A$4:$A$7,0),1)</f>
        <v>101629950.42235796</v>
      </c>
      <c r="L157" s="26">
        <f>SUMIFS(INDEX(Load,,MATCH('Summarized Source Data'!$C157,Hour,0)),Month,'Summarized Source Data'!$A157,Sector,'Summarized Source Data'!L$2,Subsector,'Summarized Source Data'!L$3,TimeOfWeek,$E157)*INDEX('Calibration Multipliers'!H$4:H$7,MATCH($B157,'Calibration Multipliers'!$A$4:$A$7,0),1)</f>
        <v>185043.89531115937</v>
      </c>
      <c r="M157" s="26">
        <f>SUMIFS(INDEX(Load,,MATCH('Summarized Source Data'!$C157,Hour,0)),Month,'Summarized Source Data'!$A157,Sector,'Summarized Source Data'!M$2,Subsector,'Summarized Source Data'!M$3,TimeOfWeek,$E157)*INDEX('Calibration Multipliers'!I$4:I$7,MATCH($B157,'Calibration Multipliers'!$A$4:$A$7,0),1)</f>
        <v>364740747.23825312</v>
      </c>
      <c r="N157" s="26">
        <f>SUMIFS(INDEX(Load,,MATCH('Summarized Source Data'!$C157,Hour,0)),Month,'Summarized Source Data'!$A157,Sector,'Summarized Source Data'!N$2,Subsector,'Summarized Source Data'!N$3,TimeOfWeek,$E157)*INDEX('Calibration Multipliers'!J$4:J$7,MATCH($B157,'Calibration Multipliers'!$A$4:$A$7,0),1)</f>
        <v>0</v>
      </c>
      <c r="O157" s="28">
        <f t="shared" si="12"/>
        <v>478362279.2075631</v>
      </c>
      <c r="P157" s="48">
        <f>(SUMIFS(INDEX(Load,,MATCH('Summarized Source Data'!$C157,Hour,0)),Month,'Summarized Source Data'!$A157,Sector,'Summarized Source Data'!P$2,Subsector,"Total",TimeOfWeek,$E157)-SUM(L157:N157)*INDEX('Calibration Multipliers'!L$4:L$7,MATCH($B157,'Calibration Multipliers'!$A$4:$A$7,0),1))</f>
        <v>478362279.2075631</v>
      </c>
      <c r="Q157" s="28">
        <f t="shared" si="13"/>
        <v>478362279.2075631</v>
      </c>
      <c r="R157" s="31">
        <f>SUMIFS(INDEX(Load,,MATCH('Summarized Source Data'!$C157,Hour,0)),Month,'Summarized Source Data'!$A157,Sector,'Summarized Source Data'!R$2,TimeOfWeek,$E157)*INDEX('Calibration Multipliers'!N$4:N$7,MATCH($B157,'Calibration Multipliers'!$A$4:$A$7,0),1)</f>
        <v>12500066.529392818</v>
      </c>
      <c r="S157" s="31">
        <f>SUMIFS(INDEX(Load,,MATCH('Summarized Source Data'!$C157,Hour,0)),Month,'Summarized Source Data'!$A157,Sector,'Summarized Source Data'!S$2,TimeOfWeek,$E157)*INDEX('Calibration Multipliers'!O$4:O$7,MATCH($B157,'Calibration Multipliers'!$A$4:$A$7,0),1)</f>
        <v>12500066.529392818</v>
      </c>
      <c r="T157" s="31">
        <f>SUMIFS(INDEX(Load,,MATCH('Summarized Source Data'!$C157,Hour,0)),Month,'Summarized Source Data'!$A157,Sector,'Summarized Source Data'!T$2,TimeOfWeek,$E157)*INDEX('Calibration Multipliers'!P$4:P$7,MATCH($B157,'Calibration Multipliers'!$A$4:$A$7,0),1)</f>
        <v>12500066.529392818</v>
      </c>
      <c r="U157" s="31">
        <f>SUMIFS(INDEX(Load,,MATCH('Summarized Source Data'!$C157,Hour,0)),Month,'Summarized Source Data'!$A157,Sector,'Summarized Source Data'!U$2,TimeOfWeek,$E157)*INDEX('Calibration Multipliers'!Q$4:Q$7,MATCH($B157,'Calibration Multipliers'!$A$4:$A$7,0),1)</f>
        <v>12500066.529392818</v>
      </c>
      <c r="V157" s="31">
        <f>SUMIFS(INDEX(Load,,MATCH('Summarized Source Data'!$C157,Hour,0)),Month,'Summarized Source Data'!$A157,Sector,'Summarized Source Data'!V$2,TimeOfWeek,$E157)*INDEX('Calibration Multipliers'!R$4:R$7,MATCH($B157,'Calibration Multipliers'!$A$4:$A$7,0),1)</f>
        <v>12500066.529392818</v>
      </c>
      <c r="W157" s="31">
        <f>SUMIFS(INDEX(Load,,MATCH('Summarized Source Data'!$C157,Hour,0)),Month,'Summarized Source Data'!$A157,Sector,'Summarized Source Data'!W$2,TimeOfWeek,$E157)*INDEX('Calibration Multipliers'!S$4:S$7,MATCH($B157,'Calibration Multipliers'!$A$4:$A$7,0),1)</f>
        <v>12500066.529392818</v>
      </c>
      <c r="X157" s="26">
        <f>SUMIFS(INDEX(Load,,MATCH('Summarized Source Data'!$C157,Hour,0)),Month,'Summarized Source Data'!$A157,Sector,'Summarized Source Data'!X$2,Subsector,'Summarized Source Data'!X$3,TimeOfWeek,$E157)*INDEX('Calibration Multipliers'!T$4:T$7,MATCH($B157,'Calibration Multipliers'!$A$4:$A$7,0),1)</f>
        <v>595152421.32482219</v>
      </c>
      <c r="Y157" s="28">
        <f t="shared" si="14"/>
        <v>595152421.32482219</v>
      </c>
      <c r="Z157" s="28">
        <f t="shared" si="14"/>
        <v>595152421.32482219</v>
      </c>
    </row>
    <row r="158" spans="1:26" outlineLevel="2">
      <c r="A158">
        <f t="shared" si="10"/>
        <v>7</v>
      </c>
      <c r="B158" t="str">
        <f>INDEX('Category Mapping'!$G$34:$G$45,MATCH(A158,'Category Mapping'!$A$34:$A$45,0),1)</f>
        <v>Summer</v>
      </c>
      <c r="C158" t="s">
        <v>37</v>
      </c>
      <c r="D158" s="6" t="s">
        <v>111</v>
      </c>
      <c r="E158" t="s">
        <v>15</v>
      </c>
      <c r="F158" s="26">
        <f>SUMIFS(INDEX(Load,,MATCH('Summarized Source Data'!$C158,Hour,0)),Month,'Summarized Source Data'!$A158,Sector,'Summarized Source Data'!F$2,Subsector,'Summarized Source Data'!F$3,TimeOfWeek,$E158)*INDEX('Calibration Multipliers'!B$4:B$7,MATCH($B158,'Calibration Multipliers'!$A$4:$A$7,0),1)</f>
        <v>56299.739943913781</v>
      </c>
      <c r="G158" s="26">
        <f>SUMIFS(INDEX(Load,,MATCH('Summarized Source Data'!$C158,Hour,0)),Month,'Summarized Source Data'!$A158,Sector,'Summarized Source Data'!G$2,Subsector,'Summarized Source Data'!G$3,TimeOfWeek,$E158)*INDEX('Calibration Multipliers'!C$4:C$7,MATCH($B158,'Calibration Multipliers'!$A$4:$A$7,0),1)</f>
        <v>44309937.324340209</v>
      </c>
      <c r="H158" s="26">
        <f>SUMIFS(INDEX(Load,,MATCH('Summarized Source Data'!$C158,Hour,0)),Month,'Summarized Source Data'!$A158,Sector,'Summarized Source Data'!H$2,Subsector,'Summarized Source Data'!H$3,TimeOfWeek,$E158)*INDEX('Calibration Multipliers'!D$4:D$7,MATCH($B158,'Calibration Multipliers'!$A$4:$A$7,0),1)</f>
        <v>0</v>
      </c>
      <c r="I158" s="26">
        <f>SUMIFS(INDEX(Load,,MATCH('Summarized Source Data'!$C158,Hour,0)),Month,'Summarized Source Data'!$A158,Sector,'Summarized Source Data'!I$2,Subsector,'Summarized Source Data'!I$3,TimeOfWeek,$E158)*INDEX('Calibration Multipliers'!E$4:E$7,MATCH($B158,'Calibration Multipliers'!$A$4:$A$7,0),1)</f>
        <v>8431709.9882251248</v>
      </c>
      <c r="J158" s="47">
        <f t="shared" si="11"/>
        <v>101120782.60046202</v>
      </c>
      <c r="K158" s="48">
        <f>(SUMIFS(INDEX(Load,,MATCH('Summarized Source Data'!$C158,Hour,0)),Month,'Summarized Source Data'!$A158,Sector,'Summarized Source Data'!K$2,Subsector,"Total",TimeOfWeek,$E158)-SUM(F158:I158))*INDEX('Calibration Multipliers'!G$4:G$7,MATCH($B158,'Calibration Multipliers'!$A$4:$A$7,0),1)</f>
        <v>101120782.60046202</v>
      </c>
      <c r="L158" s="26">
        <f>SUMIFS(INDEX(Load,,MATCH('Summarized Source Data'!$C158,Hour,0)),Month,'Summarized Source Data'!$A158,Sector,'Summarized Source Data'!L$2,Subsector,'Summarized Source Data'!L$3,TimeOfWeek,$E158)*INDEX('Calibration Multipliers'!H$4:H$7,MATCH($B158,'Calibration Multipliers'!$A$4:$A$7,0),1)</f>
        <v>185043.89531115937</v>
      </c>
      <c r="M158" s="26">
        <f>SUMIFS(INDEX(Load,,MATCH('Summarized Source Data'!$C158,Hour,0)),Month,'Summarized Source Data'!$A158,Sector,'Summarized Source Data'!M$2,Subsector,'Summarized Source Data'!M$3,TimeOfWeek,$E158)*INDEX('Calibration Multipliers'!I$4:I$7,MATCH($B158,'Calibration Multipliers'!$A$4:$A$7,0),1)</f>
        <v>393658811.59729618</v>
      </c>
      <c r="N158" s="26">
        <f>SUMIFS(INDEX(Load,,MATCH('Summarized Source Data'!$C158,Hour,0)),Month,'Summarized Source Data'!$A158,Sector,'Summarized Source Data'!N$2,Subsector,'Summarized Source Data'!N$3,TimeOfWeek,$E158)*INDEX('Calibration Multipliers'!J$4:J$7,MATCH($B158,'Calibration Multipliers'!$A$4:$A$7,0),1)</f>
        <v>0</v>
      </c>
      <c r="O158" s="28">
        <f t="shared" si="12"/>
        <v>476496597.63601196</v>
      </c>
      <c r="P158" s="48">
        <f>(SUMIFS(INDEX(Load,,MATCH('Summarized Source Data'!$C158,Hour,0)),Month,'Summarized Source Data'!$A158,Sector,'Summarized Source Data'!P$2,Subsector,"Total",TimeOfWeek,$E158)-SUM(L158:N158)*INDEX('Calibration Multipliers'!L$4:L$7,MATCH($B158,'Calibration Multipliers'!$A$4:$A$7,0),1))</f>
        <v>476496597.63601196</v>
      </c>
      <c r="Q158" s="28">
        <f t="shared" si="13"/>
        <v>476496597.63601196</v>
      </c>
      <c r="R158" s="31">
        <f>SUMIFS(INDEX(Load,,MATCH('Summarized Source Data'!$C158,Hour,0)),Month,'Summarized Source Data'!$A158,Sector,'Summarized Source Data'!R$2,TimeOfWeek,$E158)*INDEX('Calibration Multipliers'!N$4:N$7,MATCH($B158,'Calibration Multipliers'!$A$4:$A$7,0),1)</f>
        <v>9981396.4077987429</v>
      </c>
      <c r="S158" s="31">
        <f>SUMIFS(INDEX(Load,,MATCH('Summarized Source Data'!$C158,Hour,0)),Month,'Summarized Source Data'!$A158,Sector,'Summarized Source Data'!S$2,TimeOfWeek,$E158)*INDEX('Calibration Multipliers'!O$4:O$7,MATCH($B158,'Calibration Multipliers'!$A$4:$A$7,0),1)</f>
        <v>9981396.4077987429</v>
      </c>
      <c r="T158" s="31">
        <f>SUMIFS(INDEX(Load,,MATCH('Summarized Source Data'!$C158,Hour,0)),Month,'Summarized Source Data'!$A158,Sector,'Summarized Source Data'!T$2,TimeOfWeek,$E158)*INDEX('Calibration Multipliers'!P$4:P$7,MATCH($B158,'Calibration Multipliers'!$A$4:$A$7,0),1)</f>
        <v>9981396.4077987429</v>
      </c>
      <c r="U158" s="31">
        <f>SUMIFS(INDEX(Load,,MATCH('Summarized Source Data'!$C158,Hour,0)),Month,'Summarized Source Data'!$A158,Sector,'Summarized Source Data'!U$2,TimeOfWeek,$E158)*INDEX('Calibration Multipliers'!Q$4:Q$7,MATCH($B158,'Calibration Multipliers'!$A$4:$A$7,0),1)</f>
        <v>9981396.4077987429</v>
      </c>
      <c r="V158" s="31">
        <f>SUMIFS(INDEX(Load,,MATCH('Summarized Source Data'!$C158,Hour,0)),Month,'Summarized Source Data'!$A158,Sector,'Summarized Source Data'!V$2,TimeOfWeek,$E158)*INDEX('Calibration Multipliers'!R$4:R$7,MATCH($B158,'Calibration Multipliers'!$A$4:$A$7,0),1)</f>
        <v>9981396.4077987429</v>
      </c>
      <c r="W158" s="31">
        <f>SUMIFS(INDEX(Load,,MATCH('Summarized Source Data'!$C158,Hour,0)),Month,'Summarized Source Data'!$A158,Sector,'Summarized Source Data'!W$2,TimeOfWeek,$E158)*INDEX('Calibration Multipliers'!S$4:S$7,MATCH($B158,'Calibration Multipliers'!$A$4:$A$7,0),1)</f>
        <v>9981396.4077987429</v>
      </c>
      <c r="X158" s="26">
        <f>SUMIFS(INDEX(Load,,MATCH('Summarized Source Data'!$C158,Hour,0)),Month,'Summarized Source Data'!$A158,Sector,'Summarized Source Data'!X$2,Subsector,'Summarized Source Data'!X$3,TimeOfWeek,$E158)*INDEX('Calibration Multipliers'!T$4:T$7,MATCH($B158,'Calibration Multipliers'!$A$4:$A$7,0),1)</f>
        <v>592353898.96749544</v>
      </c>
      <c r="Y158" s="28">
        <f t="shared" si="14"/>
        <v>592353898.96749544</v>
      </c>
      <c r="Z158" s="28">
        <f t="shared" si="14"/>
        <v>592353898.96749544</v>
      </c>
    </row>
    <row r="159" spans="1:26" outlineLevel="2">
      <c r="A159">
        <f t="shared" si="10"/>
        <v>7</v>
      </c>
      <c r="B159" t="str">
        <f>INDEX('Category Mapping'!$G$34:$G$45,MATCH(A159,'Category Mapping'!$A$34:$A$45,0),1)</f>
        <v>Summer</v>
      </c>
      <c r="C159" t="s">
        <v>38</v>
      </c>
      <c r="D159" s="6" t="s">
        <v>112</v>
      </c>
      <c r="E159" t="s">
        <v>15</v>
      </c>
      <c r="F159" s="26">
        <f>SUMIFS(INDEX(Load,,MATCH('Summarized Source Data'!$C159,Hour,0)),Month,'Summarized Source Data'!$A159,Sector,'Summarized Source Data'!F$2,Subsector,'Summarized Source Data'!F$3,TimeOfWeek,$E159)*INDEX('Calibration Multipliers'!B$4:B$7,MATCH($B159,'Calibration Multipliers'!$A$4:$A$7,0),1)</f>
        <v>59133.710251100005</v>
      </c>
      <c r="G159" s="26">
        <f>SUMIFS(INDEX(Load,,MATCH('Summarized Source Data'!$C159,Hour,0)),Month,'Summarized Source Data'!$A159,Sector,'Summarized Source Data'!G$2,Subsector,'Summarized Source Data'!G$3,TimeOfWeek,$E159)*INDEX('Calibration Multipliers'!C$4:C$7,MATCH($B159,'Calibration Multipliers'!$A$4:$A$7,0),1)</f>
        <v>53918197.417828716</v>
      </c>
      <c r="H159" s="26">
        <f>SUMIFS(INDEX(Load,,MATCH('Summarized Source Data'!$C159,Hour,0)),Month,'Summarized Source Data'!$A159,Sector,'Summarized Source Data'!H$2,Subsector,'Summarized Source Data'!H$3,TimeOfWeek,$E159)*INDEX('Calibration Multipliers'!D$4:D$7,MATCH($B159,'Calibration Multipliers'!$A$4:$A$7,0),1)</f>
        <v>0</v>
      </c>
      <c r="I159" s="26">
        <f>SUMIFS(INDEX(Load,,MATCH('Summarized Source Data'!$C159,Hour,0)),Month,'Summarized Source Data'!$A159,Sector,'Summarized Source Data'!I$2,Subsector,'Summarized Source Data'!I$3,TimeOfWeek,$E159)*INDEX('Calibration Multipliers'!E$4:E$7,MATCH($B159,'Calibration Multipliers'!$A$4:$A$7,0),1)</f>
        <v>9243075.3140362259</v>
      </c>
      <c r="J159" s="47">
        <f t="shared" si="11"/>
        <v>101892412.6401622</v>
      </c>
      <c r="K159" s="48">
        <f>(SUMIFS(INDEX(Load,,MATCH('Summarized Source Data'!$C159,Hour,0)),Month,'Summarized Source Data'!$A159,Sector,'Summarized Source Data'!K$2,Subsector,"Total",TimeOfWeek,$E159)-SUM(F159:I159))*INDEX('Calibration Multipliers'!G$4:G$7,MATCH($B159,'Calibration Multipliers'!$A$4:$A$7,0),1)</f>
        <v>101892412.6401622</v>
      </c>
      <c r="L159" s="26">
        <f>SUMIFS(INDEX(Load,,MATCH('Summarized Source Data'!$C159,Hour,0)),Month,'Summarized Source Data'!$A159,Sector,'Summarized Source Data'!L$2,Subsector,'Summarized Source Data'!L$3,TimeOfWeek,$E159)*INDEX('Calibration Multipliers'!H$4:H$7,MATCH($B159,'Calibration Multipliers'!$A$4:$A$7,0),1)</f>
        <v>185043.89531115937</v>
      </c>
      <c r="M159" s="26">
        <f>SUMIFS(INDEX(Load,,MATCH('Summarized Source Data'!$C159,Hour,0)),Month,'Summarized Source Data'!$A159,Sector,'Summarized Source Data'!M$2,Subsector,'Summarized Source Data'!M$3,TimeOfWeek,$E159)*INDEX('Calibration Multipliers'!I$4:I$7,MATCH($B159,'Calibration Multipliers'!$A$4:$A$7,0),1)</f>
        <v>410449945.74125671</v>
      </c>
      <c r="N159" s="26">
        <f>SUMIFS(INDEX(Load,,MATCH('Summarized Source Data'!$C159,Hour,0)),Month,'Summarized Source Data'!$A159,Sector,'Summarized Source Data'!N$2,Subsector,'Summarized Source Data'!N$3,TimeOfWeek,$E159)*INDEX('Calibration Multipliers'!J$4:J$7,MATCH($B159,'Calibration Multipliers'!$A$4:$A$7,0),1)</f>
        <v>0</v>
      </c>
      <c r="O159" s="28">
        <f t="shared" si="12"/>
        <v>474630916.06446069</v>
      </c>
      <c r="P159" s="48">
        <f>(SUMIFS(INDEX(Load,,MATCH('Summarized Source Data'!$C159,Hour,0)),Month,'Summarized Source Data'!$A159,Sector,'Summarized Source Data'!P$2,Subsector,"Total",TimeOfWeek,$E159)-SUM(L159:N159)*INDEX('Calibration Multipliers'!L$4:L$7,MATCH($B159,'Calibration Multipliers'!$A$4:$A$7,0),1))</f>
        <v>474630916.06446069</v>
      </c>
      <c r="Q159" s="28">
        <f t="shared" si="13"/>
        <v>474630916.06446069</v>
      </c>
      <c r="R159" s="31">
        <f>SUMIFS(INDEX(Load,,MATCH('Summarized Source Data'!$C159,Hour,0)),Month,'Summarized Source Data'!$A159,Sector,'Summarized Source Data'!R$2,TimeOfWeek,$E159)*INDEX('Calibration Multipliers'!N$4:N$7,MATCH($B159,'Calibration Multipliers'!$A$4:$A$7,0),1)</f>
        <v>9981396.4077987429</v>
      </c>
      <c r="S159" s="31">
        <f>SUMIFS(INDEX(Load,,MATCH('Summarized Source Data'!$C159,Hour,0)),Month,'Summarized Source Data'!$A159,Sector,'Summarized Source Data'!S$2,TimeOfWeek,$E159)*INDEX('Calibration Multipliers'!O$4:O$7,MATCH($B159,'Calibration Multipliers'!$A$4:$A$7,0),1)</f>
        <v>9981396.4077987429</v>
      </c>
      <c r="T159" s="31">
        <f>SUMIFS(INDEX(Load,,MATCH('Summarized Source Data'!$C159,Hour,0)),Month,'Summarized Source Data'!$A159,Sector,'Summarized Source Data'!T$2,TimeOfWeek,$E159)*INDEX('Calibration Multipliers'!P$4:P$7,MATCH($B159,'Calibration Multipliers'!$A$4:$A$7,0),1)</f>
        <v>9981396.4077987429</v>
      </c>
      <c r="U159" s="31">
        <f>SUMIFS(INDEX(Load,,MATCH('Summarized Source Data'!$C159,Hour,0)),Month,'Summarized Source Data'!$A159,Sector,'Summarized Source Data'!U$2,TimeOfWeek,$E159)*INDEX('Calibration Multipliers'!Q$4:Q$7,MATCH($B159,'Calibration Multipliers'!$A$4:$A$7,0),1)</f>
        <v>9981396.4077987429</v>
      </c>
      <c r="V159" s="31">
        <f>SUMIFS(INDEX(Load,,MATCH('Summarized Source Data'!$C159,Hour,0)),Month,'Summarized Source Data'!$A159,Sector,'Summarized Source Data'!V$2,TimeOfWeek,$E159)*INDEX('Calibration Multipliers'!R$4:R$7,MATCH($B159,'Calibration Multipliers'!$A$4:$A$7,0),1)</f>
        <v>9981396.4077987429</v>
      </c>
      <c r="W159" s="31">
        <f>SUMIFS(INDEX(Load,,MATCH('Summarized Source Data'!$C159,Hour,0)),Month,'Summarized Source Data'!$A159,Sector,'Summarized Source Data'!W$2,TimeOfWeek,$E159)*INDEX('Calibration Multipliers'!S$4:S$7,MATCH($B159,'Calibration Multipliers'!$A$4:$A$7,0),1)</f>
        <v>9981396.4077987429</v>
      </c>
      <c r="X159" s="26">
        <f>SUMIFS(INDEX(Load,,MATCH('Summarized Source Data'!$C159,Hour,0)),Month,'Summarized Source Data'!$A159,Sector,'Summarized Source Data'!X$2,Subsector,'Summarized Source Data'!X$3,TimeOfWeek,$E159)*INDEX('Calibration Multipliers'!T$4:T$7,MATCH($B159,'Calibration Multipliers'!$A$4:$A$7,0),1)</f>
        <v>590488217.39594424</v>
      </c>
      <c r="Y159" s="28">
        <f t="shared" si="14"/>
        <v>590488217.39594424</v>
      </c>
      <c r="Z159" s="28">
        <f t="shared" si="14"/>
        <v>590488217.39594424</v>
      </c>
    </row>
    <row r="160" spans="1:26" outlineLevel="2">
      <c r="A160">
        <f t="shared" si="10"/>
        <v>7</v>
      </c>
      <c r="B160" t="str">
        <f>INDEX('Category Mapping'!$G$34:$G$45,MATCH(A160,'Category Mapping'!$A$34:$A$45,0),1)</f>
        <v>Summer</v>
      </c>
      <c r="C160" t="s">
        <v>39</v>
      </c>
      <c r="D160" s="6" t="s">
        <v>113</v>
      </c>
      <c r="E160" t="s">
        <v>15</v>
      </c>
      <c r="F160" s="26">
        <f>SUMIFS(INDEX(Load,,MATCH('Summarized Source Data'!$C160,Hour,0)),Month,'Summarized Source Data'!$A160,Sector,'Summarized Source Data'!F$2,Subsector,'Summarized Source Data'!F$3,TimeOfWeek,$E160)*INDEX('Calibration Multipliers'!B$4:B$7,MATCH($B160,'Calibration Multipliers'!$A$4:$A$7,0),1)</f>
        <v>60869.72695342837</v>
      </c>
      <c r="G160" s="26">
        <f>SUMIFS(INDEX(Load,,MATCH('Summarized Source Data'!$C160,Hour,0)),Month,'Summarized Source Data'!$A160,Sector,'Summarized Source Data'!G$2,Subsector,'Summarized Source Data'!G$3,TimeOfWeek,$E160)*INDEX('Calibration Multipliers'!C$4:C$7,MATCH($B160,'Calibration Multipliers'!$A$4:$A$7,0),1)</f>
        <v>62220480.411231413</v>
      </c>
      <c r="H160" s="26">
        <f>SUMIFS(INDEX(Load,,MATCH('Summarized Source Data'!$C160,Hour,0)),Month,'Summarized Source Data'!$A160,Sector,'Summarized Source Data'!H$2,Subsector,'Summarized Source Data'!H$3,TimeOfWeek,$E160)*INDEX('Calibration Multipliers'!D$4:D$7,MATCH($B160,'Calibration Multipliers'!$A$4:$A$7,0),1)</f>
        <v>0</v>
      </c>
      <c r="I160" s="26">
        <f>SUMIFS(INDEX(Load,,MATCH('Summarized Source Data'!$C160,Hour,0)),Month,'Summarized Source Data'!$A160,Sector,'Summarized Source Data'!I$2,Subsector,'Summarized Source Data'!I$3,TimeOfWeek,$E160)*INDEX('Calibration Multipliers'!E$4:E$7,MATCH($B160,'Calibration Multipliers'!$A$4:$A$7,0),1)</f>
        <v>9701544.1720660664</v>
      </c>
      <c r="J160" s="47">
        <f t="shared" si="11"/>
        <v>98726969.486680865</v>
      </c>
      <c r="K160" s="48">
        <f>(SUMIFS(INDEX(Load,,MATCH('Summarized Source Data'!$C160,Hour,0)),Month,'Summarized Source Data'!$A160,Sector,'Summarized Source Data'!K$2,Subsector,"Total",TimeOfWeek,$E160)-SUM(F160:I160))*INDEX('Calibration Multipliers'!G$4:G$7,MATCH($B160,'Calibration Multipliers'!$A$4:$A$7,0),1)</f>
        <v>98726969.486680865</v>
      </c>
      <c r="L160" s="26">
        <f>SUMIFS(INDEX(Load,,MATCH('Summarized Source Data'!$C160,Hour,0)),Month,'Summarized Source Data'!$A160,Sector,'Summarized Source Data'!L$2,Subsector,'Summarized Source Data'!L$3,TimeOfWeek,$E160)*INDEX('Calibration Multipliers'!H$4:H$7,MATCH($B160,'Calibration Multipliers'!$A$4:$A$7,0),1)</f>
        <v>185043.89531115937</v>
      </c>
      <c r="M160" s="26">
        <f>SUMIFS(INDEX(Load,,MATCH('Summarized Source Data'!$C160,Hour,0)),Month,'Summarized Source Data'!$A160,Sector,'Summarized Source Data'!M$2,Subsector,'Summarized Source Data'!M$3,TimeOfWeek,$E160)*INDEX('Calibration Multipliers'!I$4:I$7,MATCH($B160,'Calibration Multipliers'!$A$4:$A$7,0),1)</f>
        <v>411382786.52703226</v>
      </c>
      <c r="N160" s="26">
        <f>SUMIFS(INDEX(Load,,MATCH('Summarized Source Data'!$C160,Hour,0)),Month,'Summarized Source Data'!$A160,Sector,'Summarized Source Data'!N$2,Subsector,'Summarized Source Data'!N$3,TimeOfWeek,$E160)*INDEX('Calibration Multipliers'!J$4:J$7,MATCH($B160,'Calibration Multipliers'!$A$4:$A$7,0),1)</f>
        <v>0</v>
      </c>
      <c r="O160" s="28">
        <f t="shared" si="12"/>
        <v>467168189.77825612</v>
      </c>
      <c r="P160" s="48">
        <f>(SUMIFS(INDEX(Load,,MATCH('Summarized Source Data'!$C160,Hour,0)),Month,'Summarized Source Data'!$A160,Sector,'Summarized Source Data'!P$2,Subsector,"Total",TimeOfWeek,$E160)-SUM(L160:N160)*INDEX('Calibration Multipliers'!L$4:L$7,MATCH($B160,'Calibration Multipliers'!$A$4:$A$7,0),1))</f>
        <v>467168189.77825612</v>
      </c>
      <c r="Q160" s="28">
        <f t="shared" si="13"/>
        <v>467168189.77825612</v>
      </c>
      <c r="R160" s="31">
        <f>SUMIFS(INDEX(Load,,MATCH('Summarized Source Data'!$C160,Hour,0)),Month,'Summarized Source Data'!$A160,Sector,'Summarized Source Data'!R$2,TimeOfWeek,$E160)*INDEX('Calibration Multipliers'!N$4:N$7,MATCH($B160,'Calibration Multipliers'!$A$4:$A$7,0),1)</f>
        <v>10261248.643531417</v>
      </c>
      <c r="S160" s="31">
        <f>SUMIFS(INDEX(Load,,MATCH('Summarized Source Data'!$C160,Hour,0)),Month,'Summarized Source Data'!$A160,Sector,'Summarized Source Data'!S$2,TimeOfWeek,$E160)*INDEX('Calibration Multipliers'!O$4:O$7,MATCH($B160,'Calibration Multipliers'!$A$4:$A$7,0),1)</f>
        <v>10261248.643531417</v>
      </c>
      <c r="T160" s="31">
        <f>SUMIFS(INDEX(Load,,MATCH('Summarized Source Data'!$C160,Hour,0)),Month,'Summarized Source Data'!$A160,Sector,'Summarized Source Data'!T$2,TimeOfWeek,$E160)*INDEX('Calibration Multipliers'!P$4:P$7,MATCH($B160,'Calibration Multipliers'!$A$4:$A$7,0),1)</f>
        <v>10261248.643531417</v>
      </c>
      <c r="U160" s="31">
        <f>SUMIFS(INDEX(Load,,MATCH('Summarized Source Data'!$C160,Hour,0)),Month,'Summarized Source Data'!$A160,Sector,'Summarized Source Data'!U$2,TimeOfWeek,$E160)*INDEX('Calibration Multipliers'!Q$4:Q$7,MATCH($B160,'Calibration Multipliers'!$A$4:$A$7,0),1)</f>
        <v>10261248.643531417</v>
      </c>
      <c r="V160" s="31">
        <f>SUMIFS(INDEX(Load,,MATCH('Summarized Source Data'!$C160,Hour,0)),Month,'Summarized Source Data'!$A160,Sector,'Summarized Source Data'!V$2,TimeOfWeek,$E160)*INDEX('Calibration Multipliers'!R$4:R$7,MATCH($B160,'Calibration Multipliers'!$A$4:$A$7,0),1)</f>
        <v>10261248.643531417</v>
      </c>
      <c r="W160" s="31">
        <f>SUMIFS(INDEX(Load,,MATCH('Summarized Source Data'!$C160,Hour,0)),Month,'Summarized Source Data'!$A160,Sector,'Summarized Source Data'!W$2,TimeOfWeek,$E160)*INDEX('Calibration Multipliers'!S$4:S$7,MATCH($B160,'Calibration Multipliers'!$A$4:$A$7,0),1)</f>
        <v>10261248.643531417</v>
      </c>
      <c r="X160" s="26">
        <f>SUMIFS(INDEX(Load,,MATCH('Summarized Source Data'!$C160,Hour,0)),Month,'Summarized Source Data'!$A160,Sector,'Summarized Source Data'!X$2,Subsector,'Summarized Source Data'!X$3,TimeOfWeek,$E160)*INDEX('Calibration Multipliers'!T$4:T$7,MATCH($B160,'Calibration Multipliers'!$A$4:$A$7,0),1)</f>
        <v>588622535.82439315</v>
      </c>
      <c r="Y160" s="28">
        <f t="shared" si="14"/>
        <v>588622535.82439315</v>
      </c>
      <c r="Z160" s="28">
        <f t="shared" si="14"/>
        <v>588622535.82439315</v>
      </c>
    </row>
    <row r="161" spans="1:26" outlineLevel="2">
      <c r="A161">
        <f t="shared" si="10"/>
        <v>7</v>
      </c>
      <c r="B161" t="str">
        <f>INDEX('Category Mapping'!$G$34:$G$45,MATCH(A161,'Category Mapping'!$A$34:$A$45,0),1)</f>
        <v>Summer</v>
      </c>
      <c r="C161" t="s">
        <v>40</v>
      </c>
      <c r="D161" s="6" t="s">
        <v>114</v>
      </c>
      <c r="E161" t="s">
        <v>15</v>
      </c>
      <c r="F161" s="26">
        <f>SUMIFS(INDEX(Load,,MATCH('Summarized Source Data'!$C161,Hour,0)),Month,'Summarized Source Data'!$A161,Sector,'Summarized Source Data'!F$2,Subsector,'Summarized Source Data'!F$3,TimeOfWeek,$E161)*INDEX('Calibration Multipliers'!B$4:B$7,MATCH($B161,'Calibration Multipliers'!$A$4:$A$7,0),1)</f>
        <v>61357.602684388999</v>
      </c>
      <c r="G161" s="26">
        <f>SUMIFS(INDEX(Load,,MATCH('Summarized Source Data'!$C161,Hour,0)),Month,'Summarized Source Data'!$A161,Sector,'Summarized Source Data'!G$2,Subsector,'Summarized Source Data'!G$3,TimeOfWeek,$E161)*INDEX('Calibration Multipliers'!C$4:C$7,MATCH($B161,'Calibration Multipliers'!$A$4:$A$7,0),1)</f>
        <v>66511548.025799096</v>
      </c>
      <c r="H161" s="26">
        <f>SUMIFS(INDEX(Load,,MATCH('Summarized Source Data'!$C161,Hour,0)),Month,'Summarized Source Data'!$A161,Sector,'Summarized Source Data'!H$2,Subsector,'Summarized Source Data'!H$3,TimeOfWeek,$E161)*INDEX('Calibration Multipliers'!D$4:D$7,MATCH($B161,'Calibration Multipliers'!$A$4:$A$7,0),1)</f>
        <v>0</v>
      </c>
      <c r="I161" s="26">
        <f>SUMIFS(INDEX(Load,,MATCH('Summarized Source Data'!$C161,Hour,0)),Month,'Summarized Source Data'!$A161,Sector,'Summarized Source Data'!I$2,Subsector,'Summarized Source Data'!I$3,TimeOfWeek,$E161)*INDEX('Calibration Multipliers'!E$4:E$7,MATCH($B161,'Calibration Multipliers'!$A$4:$A$7,0),1)</f>
        <v>9888112.3292211834</v>
      </c>
      <c r="J161" s="47">
        <f t="shared" si="11"/>
        <v>97980208.982329428</v>
      </c>
      <c r="K161" s="48">
        <f>(SUMIFS(INDEX(Load,,MATCH('Summarized Source Data'!$C161,Hour,0)),Month,'Summarized Source Data'!$A161,Sector,'Summarized Source Data'!K$2,Subsector,"Total",TimeOfWeek,$E161)-SUM(F161:I161))*INDEX('Calibration Multipliers'!G$4:G$7,MATCH($B161,'Calibration Multipliers'!$A$4:$A$7,0),1)</f>
        <v>97980208.982329428</v>
      </c>
      <c r="L161" s="26">
        <f>SUMIFS(INDEX(Load,,MATCH('Summarized Source Data'!$C161,Hour,0)),Month,'Summarized Source Data'!$A161,Sector,'Summarized Source Data'!L$2,Subsector,'Summarized Source Data'!L$3,TimeOfWeek,$E161)*INDEX('Calibration Multipliers'!H$4:H$7,MATCH($B161,'Calibration Multipliers'!$A$4:$A$7,0),1)</f>
        <v>185043.89531115937</v>
      </c>
      <c r="M161" s="26">
        <f>SUMIFS(INDEX(Load,,MATCH('Summarized Source Data'!$C161,Hour,0)),Month,'Summarized Source Data'!$A161,Sector,'Summarized Source Data'!M$2,Subsector,'Summarized Source Data'!M$3,TimeOfWeek,$E161)*INDEX('Calibration Multipliers'!I$4:I$7,MATCH($B161,'Calibration Multipliers'!$A$4:$A$7,0),1)</f>
        <v>423509716.74211484</v>
      </c>
      <c r="N161" s="26">
        <f>SUMIFS(INDEX(Load,,MATCH('Summarized Source Data'!$C161,Hour,0)),Month,'Summarized Source Data'!$A161,Sector,'Summarized Source Data'!N$2,Subsector,'Summarized Source Data'!N$3,TimeOfWeek,$E161)*INDEX('Calibration Multipliers'!J$4:J$7,MATCH($B161,'Calibration Multipliers'!$A$4:$A$7,0),1)</f>
        <v>0</v>
      </c>
      <c r="O161" s="28">
        <f t="shared" si="12"/>
        <v>467168189.77825606</v>
      </c>
      <c r="P161" s="48">
        <f>(SUMIFS(INDEX(Load,,MATCH('Summarized Source Data'!$C161,Hour,0)),Month,'Summarized Source Data'!$A161,Sector,'Summarized Source Data'!P$2,Subsector,"Total",TimeOfWeek,$E161)-SUM(L161:N161)*INDEX('Calibration Multipliers'!L$4:L$7,MATCH($B161,'Calibration Multipliers'!$A$4:$A$7,0),1))</f>
        <v>467168189.77825606</v>
      </c>
      <c r="Q161" s="28">
        <f t="shared" si="13"/>
        <v>467168189.77825606</v>
      </c>
      <c r="R161" s="31">
        <f>SUMIFS(INDEX(Load,,MATCH('Summarized Source Data'!$C161,Hour,0)),Month,'Summarized Source Data'!$A161,Sector,'Summarized Source Data'!R$2,TimeOfWeek,$E161)*INDEX('Calibration Multipliers'!N$4:N$7,MATCH($B161,'Calibration Multipliers'!$A$4:$A$7,0),1)</f>
        <v>10167964.564953858</v>
      </c>
      <c r="S161" s="31">
        <f>SUMIFS(INDEX(Load,,MATCH('Summarized Source Data'!$C161,Hour,0)),Month,'Summarized Source Data'!$A161,Sector,'Summarized Source Data'!S$2,TimeOfWeek,$E161)*INDEX('Calibration Multipliers'!O$4:O$7,MATCH($B161,'Calibration Multipliers'!$A$4:$A$7,0),1)</f>
        <v>10167964.564953858</v>
      </c>
      <c r="T161" s="31">
        <f>SUMIFS(INDEX(Load,,MATCH('Summarized Source Data'!$C161,Hour,0)),Month,'Summarized Source Data'!$A161,Sector,'Summarized Source Data'!T$2,TimeOfWeek,$E161)*INDEX('Calibration Multipliers'!P$4:P$7,MATCH($B161,'Calibration Multipliers'!$A$4:$A$7,0),1)</f>
        <v>10167964.564953858</v>
      </c>
      <c r="U161" s="31">
        <f>SUMIFS(INDEX(Load,,MATCH('Summarized Source Data'!$C161,Hour,0)),Month,'Summarized Source Data'!$A161,Sector,'Summarized Source Data'!U$2,TimeOfWeek,$E161)*INDEX('Calibration Multipliers'!Q$4:Q$7,MATCH($B161,'Calibration Multipliers'!$A$4:$A$7,0),1)</f>
        <v>10167964.564953858</v>
      </c>
      <c r="V161" s="31">
        <f>SUMIFS(INDEX(Load,,MATCH('Summarized Source Data'!$C161,Hour,0)),Month,'Summarized Source Data'!$A161,Sector,'Summarized Source Data'!V$2,TimeOfWeek,$E161)*INDEX('Calibration Multipliers'!R$4:R$7,MATCH($B161,'Calibration Multipliers'!$A$4:$A$7,0),1)</f>
        <v>10167964.564953858</v>
      </c>
      <c r="W161" s="31">
        <f>SUMIFS(INDEX(Load,,MATCH('Summarized Source Data'!$C161,Hour,0)),Month,'Summarized Source Data'!$A161,Sector,'Summarized Source Data'!W$2,TimeOfWeek,$E161)*INDEX('Calibration Multipliers'!S$4:S$7,MATCH($B161,'Calibration Multipliers'!$A$4:$A$7,0),1)</f>
        <v>10167964.564953858</v>
      </c>
      <c r="X161" s="26">
        <f>SUMIFS(INDEX(Load,,MATCH('Summarized Source Data'!$C161,Hour,0)),Month,'Summarized Source Data'!$A161,Sector,'Summarized Source Data'!X$2,Subsector,'Summarized Source Data'!X$3,TimeOfWeek,$E161)*INDEX('Calibration Multipliers'!T$4:T$7,MATCH($B161,'Calibration Multipliers'!$A$4:$A$7,0),1)</f>
        <v>587689695.03861749</v>
      </c>
      <c r="Y161" s="28">
        <f t="shared" si="14"/>
        <v>587689695.03861749</v>
      </c>
      <c r="Z161" s="28">
        <f t="shared" si="14"/>
        <v>587689695.03861749</v>
      </c>
    </row>
    <row r="162" spans="1:26" outlineLevel="2">
      <c r="A162">
        <f t="shared" si="10"/>
        <v>7</v>
      </c>
      <c r="B162" t="str">
        <f>INDEX('Category Mapping'!$G$34:$G$45,MATCH(A162,'Category Mapping'!$A$34:$A$45,0),1)</f>
        <v>Summer</v>
      </c>
      <c r="C162" t="s">
        <v>41</v>
      </c>
      <c r="D162" s="6" t="s">
        <v>115</v>
      </c>
      <c r="E162" t="s">
        <v>15</v>
      </c>
      <c r="F162" s="26">
        <f>SUMIFS(INDEX(Load,,MATCH('Summarized Source Data'!$C162,Hour,0)),Month,'Summarized Source Data'!$A162,Sector,'Summarized Source Data'!F$2,Subsector,'Summarized Source Data'!F$3,TimeOfWeek,$E162)*INDEX('Calibration Multipliers'!B$4:B$7,MATCH($B162,'Calibration Multipliers'!$A$4:$A$7,0),1)</f>
        <v>62245.667112447351</v>
      </c>
      <c r="G162" s="26">
        <f>SUMIFS(INDEX(Load,,MATCH('Summarized Source Data'!$C162,Hour,0)),Month,'Summarized Source Data'!$A162,Sector,'Summarized Source Data'!G$2,Subsector,'Summarized Source Data'!G$3,TimeOfWeek,$E162)*INDEX('Calibration Multipliers'!C$4:C$7,MATCH($B162,'Calibration Multipliers'!$A$4:$A$7,0),1)</f>
        <v>70336195.247478992</v>
      </c>
      <c r="H162" s="26">
        <f>SUMIFS(INDEX(Load,,MATCH('Summarized Source Data'!$C162,Hour,0)),Month,'Summarized Source Data'!$A162,Sector,'Summarized Source Data'!H$2,Subsector,'Summarized Source Data'!H$3,TimeOfWeek,$E162)*INDEX('Calibration Multipliers'!D$4:D$7,MATCH($B162,'Calibration Multipliers'!$A$4:$A$7,0),1)</f>
        <v>0</v>
      </c>
      <c r="I162" s="26">
        <f>SUMIFS(INDEX(Load,,MATCH('Summarized Source Data'!$C162,Hour,0)),Month,'Summarized Source Data'!$A162,Sector,'Summarized Source Data'!I$2,Subsector,'Summarized Source Data'!I$3,TimeOfWeek,$E162)*INDEX('Calibration Multipliers'!E$4:E$7,MATCH($B162,'Calibration Multipliers'!$A$4:$A$7,0),1)</f>
        <v>10167964.564953858</v>
      </c>
      <c r="J162" s="47">
        <f t="shared" si="11"/>
        <v>101337547.74669345</v>
      </c>
      <c r="K162" s="48">
        <f>(SUMIFS(INDEX(Load,,MATCH('Summarized Source Data'!$C162,Hour,0)),Month,'Summarized Source Data'!$A162,Sector,'Summarized Source Data'!K$2,Subsector,"Total",TimeOfWeek,$E162)-SUM(F162:I162))*INDEX('Calibration Multipliers'!G$4:G$7,MATCH($B162,'Calibration Multipliers'!$A$4:$A$7,0),1)</f>
        <v>101337547.74669345</v>
      </c>
      <c r="L162" s="26">
        <f>SUMIFS(INDEX(Load,,MATCH('Summarized Source Data'!$C162,Hour,0)),Month,'Summarized Source Data'!$A162,Sector,'Summarized Source Data'!L$2,Subsector,'Summarized Source Data'!L$3,TimeOfWeek,$E162)*INDEX('Calibration Multipliers'!H$4:H$7,MATCH($B162,'Calibration Multipliers'!$A$4:$A$7,0),1)</f>
        <v>185043.89531115937</v>
      </c>
      <c r="M162" s="26">
        <f>SUMIFS(INDEX(Load,,MATCH('Summarized Source Data'!$C162,Hour,0)),Month,'Summarized Source Data'!$A162,Sector,'Summarized Source Data'!M$2,Subsector,'Summarized Source Data'!M$3,TimeOfWeek,$E162)*INDEX('Calibration Multipliers'!I$4:I$7,MATCH($B162,'Calibration Multipliers'!$A$4:$A$7,0),1)</f>
        <v>431905283.81409508</v>
      </c>
      <c r="N162" s="26">
        <f>SUMIFS(INDEX(Load,,MATCH('Summarized Source Data'!$C162,Hour,0)),Month,'Summarized Source Data'!$A162,Sector,'Summarized Source Data'!N$2,Subsector,'Summarized Source Data'!N$3,TimeOfWeek,$E162)*INDEX('Calibration Multipliers'!J$4:J$7,MATCH($B162,'Calibration Multipliers'!$A$4:$A$7,0),1)</f>
        <v>0</v>
      </c>
      <c r="O162" s="28">
        <f t="shared" si="12"/>
        <v>467168189.77825618</v>
      </c>
      <c r="P162" s="48">
        <f>(SUMIFS(INDEX(Load,,MATCH('Summarized Source Data'!$C162,Hour,0)),Month,'Summarized Source Data'!$A162,Sector,'Summarized Source Data'!P$2,Subsector,"Total",TimeOfWeek,$E162)-SUM(L162:N162)*INDEX('Calibration Multipliers'!L$4:L$7,MATCH($B162,'Calibration Multipliers'!$A$4:$A$7,0),1))</f>
        <v>467168189.77825618</v>
      </c>
      <c r="Q162" s="28">
        <f t="shared" si="13"/>
        <v>467168189.77825618</v>
      </c>
      <c r="R162" s="31">
        <f>SUMIFS(INDEX(Load,,MATCH('Summarized Source Data'!$C162,Hour,0)),Month,'Summarized Source Data'!$A162,Sector,'Summarized Source Data'!R$2,TimeOfWeek,$E162)*INDEX('Calibration Multipliers'!N$4:N$7,MATCH($B162,'Calibration Multipliers'!$A$4:$A$7,0),1)</f>
        <v>9981396.4077987429</v>
      </c>
      <c r="S162" s="31">
        <f>SUMIFS(INDEX(Load,,MATCH('Summarized Source Data'!$C162,Hour,0)),Month,'Summarized Source Data'!$A162,Sector,'Summarized Source Data'!S$2,TimeOfWeek,$E162)*INDEX('Calibration Multipliers'!O$4:O$7,MATCH($B162,'Calibration Multipliers'!$A$4:$A$7,0),1)</f>
        <v>9981396.4077987429</v>
      </c>
      <c r="T162" s="31">
        <f>SUMIFS(INDEX(Load,,MATCH('Summarized Source Data'!$C162,Hour,0)),Month,'Summarized Source Data'!$A162,Sector,'Summarized Source Data'!T$2,TimeOfWeek,$E162)*INDEX('Calibration Multipliers'!P$4:P$7,MATCH($B162,'Calibration Multipliers'!$A$4:$A$7,0),1)</f>
        <v>9981396.4077987429</v>
      </c>
      <c r="U162" s="31">
        <f>SUMIFS(INDEX(Load,,MATCH('Summarized Source Data'!$C162,Hour,0)),Month,'Summarized Source Data'!$A162,Sector,'Summarized Source Data'!U$2,TimeOfWeek,$E162)*INDEX('Calibration Multipliers'!Q$4:Q$7,MATCH($B162,'Calibration Multipliers'!$A$4:$A$7,0),1)</f>
        <v>9981396.4077987429</v>
      </c>
      <c r="V162" s="31">
        <f>SUMIFS(INDEX(Load,,MATCH('Summarized Source Data'!$C162,Hour,0)),Month,'Summarized Source Data'!$A162,Sector,'Summarized Source Data'!V$2,TimeOfWeek,$E162)*INDEX('Calibration Multipliers'!R$4:R$7,MATCH($B162,'Calibration Multipliers'!$A$4:$A$7,0),1)</f>
        <v>9981396.4077987429</v>
      </c>
      <c r="W162" s="31">
        <f>SUMIFS(INDEX(Load,,MATCH('Summarized Source Data'!$C162,Hour,0)),Month,'Summarized Source Data'!$A162,Sector,'Summarized Source Data'!W$2,TimeOfWeek,$E162)*INDEX('Calibration Multipliers'!S$4:S$7,MATCH($B162,'Calibration Multipliers'!$A$4:$A$7,0),1)</f>
        <v>9981396.4077987429</v>
      </c>
      <c r="X162" s="26">
        <f>SUMIFS(INDEX(Load,,MATCH('Summarized Source Data'!$C162,Hour,0)),Month,'Summarized Source Data'!$A162,Sector,'Summarized Source Data'!X$2,Subsector,'Summarized Source Data'!X$3,TimeOfWeek,$E162)*INDEX('Calibration Multipliers'!T$4:T$7,MATCH($B162,'Calibration Multipliers'!$A$4:$A$7,0),1)</f>
        <v>588622535.82439315</v>
      </c>
      <c r="Y162" s="28">
        <f t="shared" si="14"/>
        <v>588622535.82439315</v>
      </c>
      <c r="Z162" s="28">
        <f t="shared" si="14"/>
        <v>588622535.82439315</v>
      </c>
    </row>
    <row r="163" spans="1:26" outlineLevel="2">
      <c r="A163">
        <f t="shared" si="10"/>
        <v>7</v>
      </c>
      <c r="B163" t="str">
        <f>INDEX('Category Mapping'!$G$34:$G$45,MATCH(A163,'Category Mapping'!$A$34:$A$45,0),1)</f>
        <v>Summer</v>
      </c>
      <c r="C163" t="s">
        <v>42</v>
      </c>
      <c r="D163" s="6" t="s">
        <v>116</v>
      </c>
      <c r="E163" t="s">
        <v>15</v>
      </c>
      <c r="F163" s="26">
        <f>SUMIFS(INDEX(Load,,MATCH('Summarized Source Data'!$C163,Hour,0)),Month,'Summarized Source Data'!$A163,Sector,'Summarized Source Data'!F$2,Subsector,'Summarized Source Data'!F$3,TimeOfWeek,$E163)*INDEX('Calibration Multipliers'!B$4:B$7,MATCH($B163,'Calibration Multipliers'!$A$4:$A$7,0),1)</f>
        <v>65115.085369493048</v>
      </c>
      <c r="G163" s="26">
        <f>SUMIFS(INDEX(Load,,MATCH('Summarized Source Data'!$C163,Hour,0)),Month,'Summarized Source Data'!$A163,Sector,'Summarized Source Data'!G$2,Subsector,'Summarized Source Data'!G$3,TimeOfWeek,$E163)*INDEX('Calibration Multipliers'!C$4:C$7,MATCH($B163,'Calibration Multipliers'!$A$4:$A$7,0),1)</f>
        <v>75933239.962132484</v>
      </c>
      <c r="H163" s="26">
        <f>SUMIFS(INDEX(Load,,MATCH('Summarized Source Data'!$C163,Hour,0)),Month,'Summarized Source Data'!$A163,Sector,'Summarized Source Data'!H$2,Subsector,'Summarized Source Data'!H$3,TimeOfWeek,$E163)*INDEX('Calibration Multipliers'!D$4:D$7,MATCH($B163,'Calibration Multipliers'!$A$4:$A$7,0),1)</f>
        <v>0</v>
      </c>
      <c r="I163" s="26">
        <f>SUMIFS(INDEX(Load,,MATCH('Summarized Source Data'!$C163,Hour,0)),Month,'Summarized Source Data'!$A163,Sector,'Summarized Source Data'!I$2,Subsector,'Summarized Source Data'!I$3,TimeOfWeek,$E163)*INDEX('Calibration Multipliers'!E$4:E$7,MATCH($B163,'Calibration Multipliers'!$A$4:$A$7,0),1)</f>
        <v>10914237.193574326</v>
      </c>
      <c r="J163" s="47">
        <f t="shared" si="11"/>
        <v>114581017.4864497</v>
      </c>
      <c r="K163" s="48">
        <f>(SUMIFS(INDEX(Load,,MATCH('Summarized Source Data'!$C163,Hour,0)),Month,'Summarized Source Data'!$A163,Sector,'Summarized Source Data'!K$2,Subsector,"Total",TimeOfWeek,$E163)-SUM(F163:I163))*INDEX('Calibration Multipliers'!G$4:G$7,MATCH($B163,'Calibration Multipliers'!$A$4:$A$7,0),1)</f>
        <v>114581017.4864497</v>
      </c>
      <c r="L163" s="26">
        <f>SUMIFS(INDEX(Load,,MATCH('Summarized Source Data'!$C163,Hour,0)),Month,'Summarized Source Data'!$A163,Sector,'Summarized Source Data'!L$2,Subsector,'Summarized Source Data'!L$3,TimeOfWeek,$E163)*INDEX('Calibration Multipliers'!H$4:H$7,MATCH($B163,'Calibration Multipliers'!$A$4:$A$7,0),1)</f>
        <v>185043.89531115937</v>
      </c>
      <c r="M163" s="26">
        <f>SUMIFS(INDEX(Load,,MATCH('Summarized Source Data'!$C163,Hour,0)),Month,'Summarized Source Data'!$A163,Sector,'Summarized Source Data'!M$2,Subsector,'Summarized Source Data'!M$3,TimeOfWeek,$E163)*INDEX('Calibration Multipliers'!I$4:I$7,MATCH($B163,'Calibration Multipliers'!$A$4:$A$7,0),1)</f>
        <v>430039602.24254394</v>
      </c>
      <c r="N163" s="26">
        <f>SUMIFS(INDEX(Load,,MATCH('Summarized Source Data'!$C163,Hour,0)),Month,'Summarized Source Data'!$A163,Sector,'Summarized Source Data'!N$2,Subsector,'Summarized Source Data'!N$3,TimeOfWeek,$E163)*INDEX('Calibration Multipliers'!J$4:J$7,MATCH($B163,'Calibration Multipliers'!$A$4:$A$7,0),1)</f>
        <v>0</v>
      </c>
      <c r="O163" s="28">
        <f t="shared" si="12"/>
        <v>467168189.77825612</v>
      </c>
      <c r="P163" s="48">
        <f>(SUMIFS(INDEX(Load,,MATCH('Summarized Source Data'!$C163,Hour,0)),Month,'Summarized Source Data'!$A163,Sector,'Summarized Source Data'!P$2,Subsector,"Total",TimeOfWeek,$E163)-SUM(L163:N163)*INDEX('Calibration Multipliers'!L$4:L$7,MATCH($B163,'Calibration Multipliers'!$A$4:$A$7,0),1))</f>
        <v>467168189.77825612</v>
      </c>
      <c r="Q163" s="28">
        <f t="shared" si="13"/>
        <v>467168189.77825612</v>
      </c>
      <c r="R163" s="31">
        <f>SUMIFS(INDEX(Load,,MATCH('Summarized Source Data'!$C163,Hour,0)),Month,'Summarized Source Data'!$A163,Sector,'Summarized Source Data'!R$2,TimeOfWeek,$E163)*INDEX('Calibration Multipliers'!N$4:N$7,MATCH($B163,'Calibration Multipliers'!$A$4:$A$7,0),1)</f>
        <v>11847077.979349909</v>
      </c>
      <c r="S163" s="31">
        <f>SUMIFS(INDEX(Load,,MATCH('Summarized Source Data'!$C163,Hour,0)),Month,'Summarized Source Data'!$A163,Sector,'Summarized Source Data'!S$2,TimeOfWeek,$E163)*INDEX('Calibration Multipliers'!O$4:O$7,MATCH($B163,'Calibration Multipliers'!$A$4:$A$7,0),1)</f>
        <v>11847077.979349909</v>
      </c>
      <c r="T163" s="31">
        <f>SUMIFS(INDEX(Load,,MATCH('Summarized Source Data'!$C163,Hour,0)),Month,'Summarized Source Data'!$A163,Sector,'Summarized Source Data'!T$2,TimeOfWeek,$E163)*INDEX('Calibration Multipliers'!P$4:P$7,MATCH($B163,'Calibration Multipliers'!$A$4:$A$7,0),1)</f>
        <v>11847077.979349909</v>
      </c>
      <c r="U163" s="31">
        <f>SUMIFS(INDEX(Load,,MATCH('Summarized Source Data'!$C163,Hour,0)),Month,'Summarized Source Data'!$A163,Sector,'Summarized Source Data'!U$2,TimeOfWeek,$E163)*INDEX('Calibration Multipliers'!Q$4:Q$7,MATCH($B163,'Calibration Multipliers'!$A$4:$A$7,0),1)</f>
        <v>11847077.979349909</v>
      </c>
      <c r="V163" s="31">
        <f>SUMIFS(INDEX(Load,,MATCH('Summarized Source Data'!$C163,Hour,0)),Month,'Summarized Source Data'!$A163,Sector,'Summarized Source Data'!V$2,TimeOfWeek,$E163)*INDEX('Calibration Multipliers'!R$4:R$7,MATCH($B163,'Calibration Multipliers'!$A$4:$A$7,0),1)</f>
        <v>11847077.979349909</v>
      </c>
      <c r="W163" s="31">
        <f>SUMIFS(INDEX(Load,,MATCH('Summarized Source Data'!$C163,Hour,0)),Month,'Summarized Source Data'!$A163,Sector,'Summarized Source Data'!W$2,TimeOfWeek,$E163)*INDEX('Calibration Multipliers'!S$4:S$7,MATCH($B163,'Calibration Multipliers'!$A$4:$A$7,0),1)</f>
        <v>11847077.979349909</v>
      </c>
      <c r="X163" s="26">
        <f>SUMIFS(INDEX(Load,,MATCH('Summarized Source Data'!$C163,Hour,0)),Month,'Summarized Source Data'!$A163,Sector,'Summarized Source Data'!X$2,Subsector,'Summarized Source Data'!X$3,TimeOfWeek,$E163)*INDEX('Calibration Multipliers'!T$4:T$7,MATCH($B163,'Calibration Multipliers'!$A$4:$A$7,0),1)</f>
        <v>594219580.53904665</v>
      </c>
      <c r="Y163" s="28">
        <f t="shared" si="14"/>
        <v>594219580.53904665</v>
      </c>
      <c r="Z163" s="28">
        <f t="shared" si="14"/>
        <v>594219580.53904665</v>
      </c>
    </row>
    <row r="164" spans="1:26" outlineLevel="2">
      <c r="A164">
        <f t="shared" si="10"/>
        <v>7</v>
      </c>
      <c r="B164" t="str">
        <f>INDEX('Category Mapping'!$G$34:$G$45,MATCH(A164,'Category Mapping'!$A$34:$A$45,0),1)</f>
        <v>Summer</v>
      </c>
      <c r="C164" t="s">
        <v>43</v>
      </c>
      <c r="D164" s="6" t="s">
        <v>117</v>
      </c>
      <c r="E164" t="s">
        <v>15</v>
      </c>
      <c r="F164" s="26">
        <f>SUMIFS(INDEX(Load,,MATCH('Summarized Source Data'!$C164,Hour,0)),Month,'Summarized Source Data'!$A164,Sector,'Summarized Source Data'!F$2,Subsector,'Summarized Source Data'!F$3,TimeOfWeek,$E164)*INDEX('Calibration Multipliers'!B$4:B$7,MATCH($B164,'Calibration Multipliers'!$A$4:$A$7,0),1)</f>
        <v>68573.126162363129</v>
      </c>
      <c r="G164" s="26">
        <f>SUMIFS(INDEX(Load,,MATCH('Summarized Source Data'!$C164,Hour,0)),Month,'Summarized Source Data'!$A164,Sector,'Summarized Source Data'!G$2,Subsector,'Summarized Source Data'!G$3,TimeOfWeek,$E164)*INDEX('Calibration Multipliers'!C$4:C$7,MATCH($B164,'Calibration Multipliers'!$A$4:$A$7,0),1)</f>
        <v>79944455.340967491</v>
      </c>
      <c r="H164" s="26">
        <f>SUMIFS(INDEX(Load,,MATCH('Summarized Source Data'!$C164,Hour,0)),Month,'Summarized Source Data'!$A164,Sector,'Summarized Source Data'!H$2,Subsector,'Summarized Source Data'!H$3,TimeOfWeek,$E164)*INDEX('Calibration Multipliers'!D$4:D$7,MATCH($B164,'Calibration Multipliers'!$A$4:$A$7,0),1)</f>
        <v>0</v>
      </c>
      <c r="I164" s="26">
        <f>SUMIFS(INDEX(Load,,MATCH('Summarized Source Data'!$C164,Hour,0)),Month,'Summarized Source Data'!$A164,Sector,'Summarized Source Data'!I$2,Subsector,'Summarized Source Data'!I$3,TimeOfWeek,$E164)*INDEX('Calibration Multipliers'!E$4:E$7,MATCH($B164,'Calibration Multipliers'!$A$4:$A$7,0),1)</f>
        <v>11940362.057927467</v>
      </c>
      <c r="J164" s="47">
        <f t="shared" si="11"/>
        <v>138458283.56151178</v>
      </c>
      <c r="K164" s="48">
        <f>(SUMIFS(INDEX(Load,,MATCH('Summarized Source Data'!$C164,Hour,0)),Month,'Summarized Source Data'!$A164,Sector,'Summarized Source Data'!K$2,Subsector,"Total",TimeOfWeek,$E164)-SUM(F164:I164))*INDEX('Calibration Multipliers'!G$4:G$7,MATCH($B164,'Calibration Multipliers'!$A$4:$A$7,0),1)</f>
        <v>138458283.56151178</v>
      </c>
      <c r="L164" s="26">
        <f>SUMIFS(INDEX(Load,,MATCH('Summarized Source Data'!$C164,Hour,0)),Month,'Summarized Source Data'!$A164,Sector,'Summarized Source Data'!L$2,Subsector,'Summarized Source Data'!L$3,TimeOfWeek,$E164)*INDEX('Calibration Multipliers'!H$4:H$7,MATCH($B164,'Calibration Multipliers'!$A$4:$A$7,0),1)</f>
        <v>185043.89531115937</v>
      </c>
      <c r="M164" s="26">
        <f>SUMIFS(INDEX(Load,,MATCH('Summarized Source Data'!$C164,Hour,0)),Month,'Summarized Source Data'!$A164,Sector,'Summarized Source Data'!M$2,Subsector,'Summarized Source Data'!M$3,TimeOfWeek,$E164)*INDEX('Calibration Multipliers'!I$4:I$7,MATCH($B164,'Calibration Multipliers'!$A$4:$A$7,0),1)</f>
        <v>417912672.02746135</v>
      </c>
      <c r="N164" s="26">
        <f>SUMIFS(INDEX(Load,,MATCH('Summarized Source Data'!$C164,Hour,0)),Month,'Summarized Source Data'!$A164,Sector,'Summarized Source Data'!N$2,Subsector,'Summarized Source Data'!N$3,TimeOfWeek,$E164)*INDEX('Calibration Multipliers'!J$4:J$7,MATCH($B164,'Calibration Multipliers'!$A$4:$A$7,0),1)</f>
        <v>0</v>
      </c>
      <c r="O164" s="28">
        <f t="shared" si="12"/>
        <v>453175577.99162233</v>
      </c>
      <c r="P164" s="48">
        <f>(SUMIFS(INDEX(Load,,MATCH('Summarized Source Data'!$C164,Hour,0)),Month,'Summarized Source Data'!$A164,Sector,'Summarized Source Data'!P$2,Subsector,"Total",TimeOfWeek,$E164)-SUM(L164:N164)*INDEX('Calibration Multipliers'!L$4:L$7,MATCH($B164,'Calibration Multipliers'!$A$4:$A$7,0),1))</f>
        <v>453175577.99162233</v>
      </c>
      <c r="Q164" s="28">
        <f t="shared" si="13"/>
        <v>453175577.99162233</v>
      </c>
      <c r="R164" s="31">
        <f>SUMIFS(INDEX(Load,,MATCH('Summarized Source Data'!$C164,Hour,0)),Month,'Summarized Source Data'!$A164,Sector,'Summarized Source Data'!R$2,TimeOfWeek,$E164)*INDEX('Calibration Multipliers'!N$4:N$7,MATCH($B164,'Calibration Multipliers'!$A$4:$A$7,0),1)</f>
        <v>13806043.629478633</v>
      </c>
      <c r="S164" s="31">
        <f>SUMIFS(INDEX(Load,,MATCH('Summarized Source Data'!$C164,Hour,0)),Month,'Summarized Source Data'!$A164,Sector,'Summarized Source Data'!S$2,TimeOfWeek,$E164)*INDEX('Calibration Multipliers'!O$4:O$7,MATCH($B164,'Calibration Multipliers'!$A$4:$A$7,0),1)</f>
        <v>13806043.629478633</v>
      </c>
      <c r="T164" s="31">
        <f>SUMIFS(INDEX(Load,,MATCH('Summarized Source Data'!$C164,Hour,0)),Month,'Summarized Source Data'!$A164,Sector,'Summarized Source Data'!T$2,TimeOfWeek,$E164)*INDEX('Calibration Multipliers'!P$4:P$7,MATCH($B164,'Calibration Multipliers'!$A$4:$A$7,0),1)</f>
        <v>13806043.629478633</v>
      </c>
      <c r="U164" s="31">
        <f>SUMIFS(INDEX(Load,,MATCH('Summarized Source Data'!$C164,Hour,0)),Month,'Summarized Source Data'!$A164,Sector,'Summarized Source Data'!U$2,TimeOfWeek,$E164)*INDEX('Calibration Multipliers'!Q$4:Q$7,MATCH($B164,'Calibration Multipliers'!$A$4:$A$7,0),1)</f>
        <v>13806043.629478633</v>
      </c>
      <c r="V164" s="31">
        <f>SUMIFS(INDEX(Load,,MATCH('Summarized Source Data'!$C164,Hour,0)),Month,'Summarized Source Data'!$A164,Sector,'Summarized Source Data'!V$2,TimeOfWeek,$E164)*INDEX('Calibration Multipliers'!R$4:R$7,MATCH($B164,'Calibration Multipliers'!$A$4:$A$7,0),1)</f>
        <v>13806043.629478633</v>
      </c>
      <c r="W164" s="31">
        <f>SUMIFS(INDEX(Load,,MATCH('Summarized Source Data'!$C164,Hour,0)),Month,'Summarized Source Data'!$A164,Sector,'Summarized Source Data'!W$2,TimeOfWeek,$E164)*INDEX('Calibration Multipliers'!S$4:S$7,MATCH($B164,'Calibration Multipliers'!$A$4:$A$7,0),1)</f>
        <v>13806043.629478633</v>
      </c>
      <c r="X164" s="26">
        <f>SUMIFS(INDEX(Load,,MATCH('Summarized Source Data'!$C164,Hour,0)),Month,'Summarized Source Data'!$A164,Sector,'Summarized Source Data'!X$2,Subsector,'Summarized Source Data'!X$3,TimeOfWeek,$E164)*INDEX('Calibration Multipliers'!T$4:T$7,MATCH($B164,'Calibration Multipliers'!$A$4:$A$7,0),1)</f>
        <v>599816625.25370014</v>
      </c>
      <c r="Y164" s="28">
        <f t="shared" si="14"/>
        <v>599816625.25370014</v>
      </c>
      <c r="Z164" s="28">
        <f t="shared" si="14"/>
        <v>599816625.25370014</v>
      </c>
    </row>
    <row r="165" spans="1:26" outlineLevel="2">
      <c r="A165">
        <f t="shared" si="10"/>
        <v>7</v>
      </c>
      <c r="B165" t="str">
        <f>INDEX('Category Mapping'!$G$34:$G$45,MATCH(A165,'Category Mapping'!$A$34:$A$45,0),1)</f>
        <v>Summer</v>
      </c>
      <c r="C165" t="s">
        <v>44</v>
      </c>
      <c r="D165" s="6" t="s">
        <v>118</v>
      </c>
      <c r="E165" t="s">
        <v>15</v>
      </c>
      <c r="F165" s="26">
        <f>SUMIFS(INDEX(Load,,MATCH('Summarized Source Data'!$C165,Hour,0)),Month,'Summarized Source Data'!$A165,Sector,'Summarized Source Data'!F$2,Subsector,'Summarized Source Data'!F$3,TimeOfWeek,$E165)*INDEX('Calibration Multipliers'!B$4:B$7,MATCH($B165,'Calibration Multipliers'!$A$4:$A$7,0),1)</f>
        <v>72371.653842041313</v>
      </c>
      <c r="G165" s="26">
        <f>SUMIFS(INDEX(Load,,MATCH('Summarized Source Data'!$C165,Hour,0)),Month,'Summarized Source Data'!$A165,Sector,'Summarized Source Data'!G$2,Subsector,'Summarized Source Data'!G$3,TimeOfWeek,$E165)*INDEX('Calibration Multipliers'!C$4:C$7,MATCH($B165,'Calibration Multipliers'!$A$4:$A$7,0),1)</f>
        <v>82369841.383984014</v>
      </c>
      <c r="H165" s="26">
        <f>SUMIFS(INDEX(Load,,MATCH('Summarized Source Data'!$C165,Hour,0)),Month,'Summarized Source Data'!$A165,Sector,'Summarized Source Data'!H$2,Subsector,'Summarized Source Data'!H$3,TimeOfWeek,$E165)*INDEX('Calibration Multipliers'!D$4:D$7,MATCH($B165,'Calibration Multipliers'!$A$4:$A$7,0),1)</f>
        <v>0</v>
      </c>
      <c r="I165" s="26">
        <f>SUMIFS(INDEX(Load,,MATCH('Summarized Source Data'!$C165,Hour,0)),Month,'Summarized Source Data'!$A165,Sector,'Summarized Source Data'!I$2,Subsector,'Summarized Source Data'!I$3,TimeOfWeek,$E165)*INDEX('Calibration Multipliers'!E$4:E$7,MATCH($B165,'Calibration Multipliers'!$A$4:$A$7,0),1)</f>
        <v>13899327.708056193</v>
      </c>
      <c r="J165" s="47">
        <f t="shared" si="11"/>
        <v>151794108.27042294</v>
      </c>
      <c r="K165" s="48">
        <f>(SUMIFS(INDEX(Load,,MATCH('Summarized Source Data'!$C165,Hour,0)),Month,'Summarized Source Data'!$A165,Sector,'Summarized Source Data'!K$2,Subsector,"Total",TimeOfWeek,$E165)-SUM(F165:I165))*INDEX('Calibration Multipliers'!G$4:G$7,MATCH($B165,'Calibration Multipliers'!$A$4:$A$7,0),1)</f>
        <v>151794108.27042294</v>
      </c>
      <c r="L165" s="26">
        <f>SUMIFS(INDEX(Load,,MATCH('Summarized Source Data'!$C165,Hour,0)),Month,'Summarized Source Data'!$A165,Sector,'Summarized Source Data'!L$2,Subsector,'Summarized Source Data'!L$3,TimeOfWeek,$E165)*INDEX('Calibration Multipliers'!H$4:H$7,MATCH($B165,'Calibration Multipliers'!$A$4:$A$7,0),1)</f>
        <v>185043.89531115937</v>
      </c>
      <c r="M165" s="26">
        <f>SUMIFS(INDEX(Load,,MATCH('Summarized Source Data'!$C165,Hour,0)),Month,'Summarized Source Data'!$A165,Sector,'Summarized Source Data'!M$2,Subsector,'Summarized Source Data'!M$3,TimeOfWeek,$E165)*INDEX('Calibration Multipliers'!I$4:I$7,MATCH($B165,'Calibration Multipliers'!$A$4:$A$7,0),1)</f>
        <v>396457333.95462292</v>
      </c>
      <c r="N165" s="26">
        <f>SUMIFS(INDEX(Load,,MATCH('Summarized Source Data'!$C165,Hour,0)),Month,'Summarized Source Data'!$A165,Sector,'Summarized Source Data'!N$2,Subsector,'Summarized Source Data'!N$3,TimeOfWeek,$E165)*INDEX('Calibration Multipliers'!J$4:J$7,MATCH($B165,'Calibration Multipliers'!$A$4:$A$7,0),1)</f>
        <v>0</v>
      </c>
      <c r="O165" s="28">
        <f t="shared" si="12"/>
        <v>425190354.41835487</v>
      </c>
      <c r="P165" s="48">
        <f>(SUMIFS(INDEX(Load,,MATCH('Summarized Source Data'!$C165,Hour,0)),Month,'Summarized Source Data'!$A165,Sector,'Summarized Source Data'!P$2,Subsector,"Total",TimeOfWeek,$E165)-SUM(L165:N165)*INDEX('Calibration Multipliers'!L$4:L$7,MATCH($B165,'Calibration Multipliers'!$A$4:$A$7,0),1))</f>
        <v>425190354.41835487</v>
      </c>
      <c r="Q165" s="28">
        <f t="shared" si="13"/>
        <v>425190354.41835487</v>
      </c>
      <c r="R165" s="31">
        <f>SUMIFS(INDEX(Load,,MATCH('Summarized Source Data'!$C165,Hour,0)),Month,'Summarized Source Data'!$A165,Sector,'Summarized Source Data'!R$2,TimeOfWeek,$E165)*INDEX('Calibration Multipliers'!N$4:N$7,MATCH($B165,'Calibration Multipliers'!$A$4:$A$7,0),1)</f>
        <v>14645600.336676659</v>
      </c>
      <c r="S165" s="31">
        <f>SUMIFS(INDEX(Load,,MATCH('Summarized Source Data'!$C165,Hour,0)),Month,'Summarized Source Data'!$A165,Sector,'Summarized Source Data'!S$2,TimeOfWeek,$E165)*INDEX('Calibration Multipliers'!O$4:O$7,MATCH($B165,'Calibration Multipliers'!$A$4:$A$7,0),1)</f>
        <v>14645600.336676659</v>
      </c>
      <c r="T165" s="31">
        <f>SUMIFS(INDEX(Load,,MATCH('Summarized Source Data'!$C165,Hour,0)),Month,'Summarized Source Data'!$A165,Sector,'Summarized Source Data'!T$2,TimeOfWeek,$E165)*INDEX('Calibration Multipliers'!P$4:P$7,MATCH($B165,'Calibration Multipliers'!$A$4:$A$7,0),1)</f>
        <v>14645600.336676659</v>
      </c>
      <c r="U165" s="31">
        <f>SUMIFS(INDEX(Load,,MATCH('Summarized Source Data'!$C165,Hour,0)),Month,'Summarized Source Data'!$A165,Sector,'Summarized Source Data'!U$2,TimeOfWeek,$E165)*INDEX('Calibration Multipliers'!Q$4:Q$7,MATCH($B165,'Calibration Multipliers'!$A$4:$A$7,0),1)</f>
        <v>14645600.336676659</v>
      </c>
      <c r="V165" s="31">
        <f>SUMIFS(INDEX(Load,,MATCH('Summarized Source Data'!$C165,Hour,0)),Month,'Summarized Source Data'!$A165,Sector,'Summarized Source Data'!V$2,TimeOfWeek,$E165)*INDEX('Calibration Multipliers'!R$4:R$7,MATCH($B165,'Calibration Multipliers'!$A$4:$A$7,0),1)</f>
        <v>14645600.336676659</v>
      </c>
      <c r="W165" s="31">
        <f>SUMIFS(INDEX(Load,,MATCH('Summarized Source Data'!$C165,Hour,0)),Month,'Summarized Source Data'!$A165,Sector,'Summarized Source Data'!W$2,TimeOfWeek,$E165)*INDEX('Calibration Multipliers'!S$4:S$7,MATCH($B165,'Calibration Multipliers'!$A$4:$A$7,0),1)</f>
        <v>14645600.336676659</v>
      </c>
      <c r="X165" s="26">
        <f>SUMIFS(INDEX(Load,,MATCH('Summarized Source Data'!$C165,Hour,0)),Month,'Summarized Source Data'!$A165,Sector,'Summarized Source Data'!X$2,Subsector,'Summarized Source Data'!X$3,TimeOfWeek,$E165)*INDEX('Calibration Multipliers'!T$4:T$7,MATCH($B165,'Calibration Multipliers'!$A$4:$A$7,0),1)</f>
        <v>600749466.03947568</v>
      </c>
      <c r="Y165" s="28">
        <f t="shared" si="14"/>
        <v>600749466.03947568</v>
      </c>
      <c r="Z165" s="28">
        <f t="shared" si="14"/>
        <v>600749466.03947568</v>
      </c>
    </row>
    <row r="166" spans="1:26" outlineLevel="2">
      <c r="A166">
        <f t="shared" si="10"/>
        <v>7</v>
      </c>
      <c r="B166" t="str">
        <f>INDEX('Category Mapping'!$G$34:$G$45,MATCH(A166,'Category Mapping'!$A$34:$A$45,0),1)</f>
        <v>Summer</v>
      </c>
      <c r="C166" t="s">
        <v>45</v>
      </c>
      <c r="D166" s="6" t="s">
        <v>119</v>
      </c>
      <c r="E166" t="s">
        <v>15</v>
      </c>
      <c r="F166" s="26">
        <f>SUMIFS(INDEX(Load,,MATCH('Summarized Source Data'!$C166,Hour,0)),Month,'Summarized Source Data'!$A166,Sector,'Summarized Source Data'!F$2,Subsector,'Summarized Source Data'!F$3,TimeOfWeek,$E166)*INDEX('Calibration Multipliers'!B$4:B$7,MATCH($B166,'Calibration Multipliers'!$A$4:$A$7,0),1)</f>
        <v>76691.639520968034</v>
      </c>
      <c r="G166" s="26">
        <f>SUMIFS(INDEX(Load,,MATCH('Summarized Source Data'!$C166,Hour,0)),Month,'Summarized Source Data'!$A166,Sector,'Summarized Source Data'!G$2,Subsector,'Summarized Source Data'!G$3,TimeOfWeek,$E166)*INDEX('Calibration Multipliers'!C$4:C$7,MATCH($B166,'Calibration Multipliers'!$A$4:$A$7,0),1)</f>
        <v>83955670.719802499</v>
      </c>
      <c r="H166" s="26">
        <f>SUMIFS(INDEX(Load,,MATCH('Summarized Source Data'!$C166,Hour,0)),Month,'Summarized Source Data'!$A166,Sector,'Summarized Source Data'!H$2,Subsector,'Summarized Source Data'!H$3,TimeOfWeek,$E166)*INDEX('Calibration Multipliers'!D$4:D$7,MATCH($B166,'Calibration Multipliers'!$A$4:$A$7,0),1)</f>
        <v>0</v>
      </c>
      <c r="I166" s="26">
        <f>SUMIFS(INDEX(Load,,MATCH('Summarized Source Data'!$C166,Hour,0)),Month,'Summarized Source Data'!$A166,Sector,'Summarized Source Data'!I$2,Subsector,'Summarized Source Data'!I$3,TimeOfWeek,$E166)*INDEX('Calibration Multipliers'!E$4:E$7,MATCH($B166,'Calibration Multipliers'!$A$4:$A$7,0),1)</f>
        <v>34141972.759386353</v>
      </c>
      <c r="J166" s="47">
        <f t="shared" si="11"/>
        <v>147685288.82733142</v>
      </c>
      <c r="K166" s="48">
        <f>(SUMIFS(INDEX(Load,,MATCH('Summarized Source Data'!$C166,Hour,0)),Month,'Summarized Source Data'!$A166,Sector,'Summarized Source Data'!K$2,Subsector,"Total",TimeOfWeek,$E166)-SUM(F166:I166))*INDEX('Calibration Multipliers'!G$4:G$7,MATCH($B166,'Calibration Multipliers'!$A$4:$A$7,0),1)</f>
        <v>147685288.82733142</v>
      </c>
      <c r="L166" s="26">
        <f>SUMIFS(INDEX(Load,,MATCH('Summarized Source Data'!$C166,Hour,0)),Month,'Summarized Source Data'!$A166,Sector,'Summarized Source Data'!L$2,Subsector,'Summarized Source Data'!L$3,TimeOfWeek,$E166)*INDEX('Calibration Multipliers'!H$4:H$7,MATCH($B166,'Calibration Multipliers'!$A$4:$A$7,0),1)</f>
        <v>185043.89531115937</v>
      </c>
      <c r="M166" s="26">
        <f>SUMIFS(INDEX(Load,,MATCH('Summarized Source Data'!$C166,Hour,0)),Month,'Summarized Source Data'!$A166,Sector,'Summarized Source Data'!M$2,Subsector,'Summarized Source Data'!M$3,TimeOfWeek,$E166)*INDEX('Calibration Multipliers'!I$4:I$7,MATCH($B166,'Calibration Multipliers'!$A$4:$A$7,0),1)</f>
        <v>373136314.31023335</v>
      </c>
      <c r="N166" s="26">
        <f>SUMIFS(INDEX(Load,,MATCH('Summarized Source Data'!$C166,Hour,0)),Month,'Summarized Source Data'!$A166,Sector,'Summarized Source Data'!N$2,Subsector,'Summarized Source Data'!N$3,TimeOfWeek,$E166)*INDEX('Calibration Multipliers'!J$4:J$7,MATCH($B166,'Calibration Multipliers'!$A$4:$A$7,0),1)</f>
        <v>0</v>
      </c>
      <c r="O166" s="28">
        <f t="shared" si="12"/>
        <v>404667857.13129205</v>
      </c>
      <c r="P166" s="48">
        <f>(SUMIFS(INDEX(Load,,MATCH('Summarized Source Data'!$C166,Hour,0)),Month,'Summarized Source Data'!$A166,Sector,'Summarized Source Data'!P$2,Subsector,"Total",TimeOfWeek,$E166)-SUM(L166:N166)*INDEX('Calibration Multipliers'!L$4:L$7,MATCH($B166,'Calibration Multipliers'!$A$4:$A$7,0),1))</f>
        <v>404667857.13129205</v>
      </c>
      <c r="Q166" s="28">
        <f t="shared" si="13"/>
        <v>404667857.13129205</v>
      </c>
      <c r="R166" s="31">
        <f>SUMIFS(INDEX(Load,,MATCH('Summarized Source Data'!$C166,Hour,0)),Month,'Summarized Source Data'!$A166,Sector,'Summarized Source Data'!R$2,TimeOfWeek,$E166)*INDEX('Calibration Multipliers'!N$4:N$7,MATCH($B166,'Calibration Multipliers'!$A$4:$A$7,0),1)</f>
        <v>13526191.393745959</v>
      </c>
      <c r="S166" s="31">
        <f>SUMIFS(INDEX(Load,,MATCH('Summarized Source Data'!$C166,Hour,0)),Month,'Summarized Source Data'!$A166,Sector,'Summarized Source Data'!S$2,TimeOfWeek,$E166)*INDEX('Calibration Multipliers'!O$4:O$7,MATCH($B166,'Calibration Multipliers'!$A$4:$A$7,0),1)</f>
        <v>13526191.393745959</v>
      </c>
      <c r="T166" s="31">
        <f>SUMIFS(INDEX(Load,,MATCH('Summarized Source Data'!$C166,Hour,0)),Month,'Summarized Source Data'!$A166,Sector,'Summarized Source Data'!T$2,TimeOfWeek,$E166)*INDEX('Calibration Multipliers'!P$4:P$7,MATCH($B166,'Calibration Multipliers'!$A$4:$A$7,0),1)</f>
        <v>13526191.393745959</v>
      </c>
      <c r="U166" s="31">
        <f>SUMIFS(INDEX(Load,,MATCH('Summarized Source Data'!$C166,Hour,0)),Month,'Summarized Source Data'!$A166,Sector,'Summarized Source Data'!U$2,TimeOfWeek,$E166)*INDEX('Calibration Multipliers'!Q$4:Q$7,MATCH($B166,'Calibration Multipliers'!$A$4:$A$7,0),1)</f>
        <v>13526191.393745959</v>
      </c>
      <c r="V166" s="31">
        <f>SUMIFS(INDEX(Load,,MATCH('Summarized Source Data'!$C166,Hour,0)),Month,'Summarized Source Data'!$A166,Sector,'Summarized Source Data'!V$2,TimeOfWeek,$E166)*INDEX('Calibration Multipliers'!R$4:R$7,MATCH($B166,'Calibration Multipliers'!$A$4:$A$7,0),1)</f>
        <v>13526191.393745959</v>
      </c>
      <c r="W166" s="31">
        <f>SUMIFS(INDEX(Load,,MATCH('Summarized Source Data'!$C166,Hour,0)),Month,'Summarized Source Data'!$A166,Sector,'Summarized Source Data'!W$2,TimeOfWeek,$E166)*INDEX('Calibration Multipliers'!S$4:S$7,MATCH($B166,'Calibration Multipliers'!$A$4:$A$7,0),1)</f>
        <v>13526191.393745959</v>
      </c>
      <c r="X166" s="26">
        <f>SUMIFS(INDEX(Load,,MATCH('Summarized Source Data'!$C166,Hour,0)),Month,'Summarized Source Data'!$A166,Sector,'Summarized Source Data'!X$2,Subsector,'Summarized Source Data'!X$3,TimeOfWeek,$E166)*INDEX('Calibration Multipliers'!T$4:T$7,MATCH($B166,'Calibration Multipliers'!$A$4:$A$7,0),1)</f>
        <v>597950943.68214893</v>
      </c>
      <c r="Y166" s="28">
        <f t="shared" si="14"/>
        <v>597950943.68214893</v>
      </c>
      <c r="Z166" s="28">
        <f t="shared" si="14"/>
        <v>597950943.68214893</v>
      </c>
    </row>
    <row r="167" spans="1:26" outlineLevel="2">
      <c r="A167">
        <f t="shared" si="10"/>
        <v>7</v>
      </c>
      <c r="B167" t="str">
        <f>INDEX('Category Mapping'!$G$34:$G$45,MATCH(A167,'Category Mapping'!$A$34:$A$45,0),1)</f>
        <v>Summer</v>
      </c>
      <c r="C167" t="s">
        <v>46</v>
      </c>
      <c r="D167" s="6" t="s">
        <v>120</v>
      </c>
      <c r="E167" t="s">
        <v>15</v>
      </c>
      <c r="F167" s="26">
        <f>SUMIFS(INDEX(Load,,MATCH('Summarized Source Data'!$C167,Hour,0)),Month,'Summarized Source Data'!$A167,Sector,'Summarized Source Data'!F$2,Subsector,'Summarized Source Data'!F$3,TimeOfWeek,$E167)*INDEX('Calibration Multipliers'!B$4:B$7,MATCH($B167,'Calibration Multipliers'!$A$4:$A$7,0),1)</f>
        <v>80502.294130861294</v>
      </c>
      <c r="G167" s="26">
        <f>SUMIFS(INDEX(Load,,MATCH('Summarized Source Data'!$C167,Hour,0)),Month,'Summarized Source Data'!$A167,Sector,'Summarized Source Data'!G$2,Subsector,'Summarized Source Data'!G$3,TimeOfWeek,$E167)*INDEX('Calibration Multipliers'!C$4:C$7,MATCH($B167,'Calibration Multipliers'!$A$4:$A$7,0),1)</f>
        <v>83022829.934026927</v>
      </c>
      <c r="H167" s="26">
        <f>SUMIFS(INDEX(Load,,MATCH('Summarized Source Data'!$C167,Hour,0)),Month,'Summarized Source Data'!$A167,Sector,'Summarized Source Data'!H$2,Subsector,'Summarized Source Data'!H$3,TimeOfWeek,$E167)*INDEX('Calibration Multipliers'!D$4:D$7,MATCH($B167,'Calibration Multipliers'!$A$4:$A$7,0),1)</f>
        <v>0</v>
      </c>
      <c r="I167" s="26">
        <f>SUMIFS(INDEX(Load,,MATCH('Summarized Source Data'!$C167,Hour,0)),Month,'Summarized Source Data'!$A167,Sector,'Summarized Source Data'!I$2,Subsector,'Summarized Source Data'!I$3,TimeOfWeek,$E167)*INDEX('Calibration Multipliers'!E$4:E$7,MATCH($B167,'Calibration Multipliers'!$A$4:$A$7,0),1)</f>
        <v>51212959.139079526</v>
      </c>
      <c r="J167" s="47">
        <f t="shared" si="11"/>
        <v>140871740.4365598</v>
      </c>
      <c r="K167" s="48">
        <f>(SUMIFS(INDEX(Load,,MATCH('Summarized Source Data'!$C167,Hour,0)),Month,'Summarized Source Data'!$A167,Sector,'Summarized Source Data'!K$2,Subsector,"Total",TimeOfWeek,$E167)-SUM(F167:I167))*INDEX('Calibration Multipliers'!G$4:G$7,MATCH($B167,'Calibration Multipliers'!$A$4:$A$7,0),1)</f>
        <v>140871740.4365598</v>
      </c>
      <c r="L167" s="26">
        <f>SUMIFS(INDEX(Load,,MATCH('Summarized Source Data'!$C167,Hour,0)),Month,'Summarized Source Data'!$A167,Sector,'Summarized Source Data'!L$2,Subsector,'Summarized Source Data'!L$3,TimeOfWeek,$E167)*INDEX('Calibration Multipliers'!H$4:H$7,MATCH($B167,'Calibration Multipliers'!$A$4:$A$7,0),1)</f>
        <v>185043.89531115937</v>
      </c>
      <c r="M167" s="26">
        <f>SUMIFS(INDEX(Load,,MATCH('Summarized Source Data'!$C167,Hour,0)),Month,'Summarized Source Data'!$A167,Sector,'Summarized Source Data'!M$2,Subsector,'Summarized Source Data'!M$3,TimeOfWeek,$E167)*INDEX('Calibration Multipliers'!I$4:I$7,MATCH($B167,'Calibration Multipliers'!$A$4:$A$7,0),1)</f>
        <v>343285409.16541469</v>
      </c>
      <c r="N167" s="26">
        <f>SUMIFS(INDEX(Load,,MATCH('Summarized Source Data'!$C167,Hour,0)),Month,'Summarized Source Data'!$A167,Sector,'Summarized Source Data'!N$2,Subsector,'Summarized Source Data'!N$3,TimeOfWeek,$E167)*INDEX('Calibration Multipliers'!J$4:J$7,MATCH($B167,'Calibration Multipliers'!$A$4:$A$7,0),1)</f>
        <v>0</v>
      </c>
      <c r="O167" s="28">
        <f t="shared" si="12"/>
        <v>338436161.34122556</v>
      </c>
      <c r="P167" s="48">
        <f>(SUMIFS(INDEX(Load,,MATCH('Summarized Source Data'!$C167,Hour,0)),Month,'Summarized Source Data'!$A167,Sector,'Summarized Source Data'!P$2,Subsector,"Total",TimeOfWeek,$E167)-SUM(L167:N167)*INDEX('Calibration Multipliers'!L$4:L$7,MATCH($B167,'Calibration Multipliers'!$A$4:$A$7,0),1))</f>
        <v>338436161.34122556</v>
      </c>
      <c r="Q167" s="28">
        <f t="shared" si="13"/>
        <v>338436161.34122556</v>
      </c>
      <c r="R167" s="31">
        <f>SUMIFS(INDEX(Load,,MATCH('Summarized Source Data'!$C167,Hour,0)),Month,'Summarized Source Data'!$A167,Sector,'Summarized Source Data'!R$2,TimeOfWeek,$E167)*INDEX('Calibration Multipliers'!N$4:N$7,MATCH($B167,'Calibration Multipliers'!$A$4:$A$7,0),1)</f>
        <v>11007521.272151884</v>
      </c>
      <c r="S167" s="31">
        <f>SUMIFS(INDEX(Load,,MATCH('Summarized Source Data'!$C167,Hour,0)),Month,'Summarized Source Data'!$A167,Sector,'Summarized Source Data'!S$2,TimeOfWeek,$E167)*INDEX('Calibration Multipliers'!O$4:O$7,MATCH($B167,'Calibration Multipliers'!$A$4:$A$7,0),1)</f>
        <v>11007521.272151884</v>
      </c>
      <c r="T167" s="31">
        <f>SUMIFS(INDEX(Load,,MATCH('Summarized Source Data'!$C167,Hour,0)),Month,'Summarized Source Data'!$A167,Sector,'Summarized Source Data'!T$2,TimeOfWeek,$E167)*INDEX('Calibration Multipliers'!P$4:P$7,MATCH($B167,'Calibration Multipliers'!$A$4:$A$7,0),1)</f>
        <v>11007521.272151884</v>
      </c>
      <c r="U167" s="31">
        <f>SUMIFS(INDEX(Load,,MATCH('Summarized Source Data'!$C167,Hour,0)),Month,'Summarized Source Data'!$A167,Sector,'Summarized Source Data'!U$2,TimeOfWeek,$E167)*INDEX('Calibration Multipliers'!Q$4:Q$7,MATCH($B167,'Calibration Multipliers'!$A$4:$A$7,0),1)</f>
        <v>11007521.272151884</v>
      </c>
      <c r="V167" s="31">
        <f>SUMIFS(INDEX(Load,,MATCH('Summarized Source Data'!$C167,Hour,0)),Month,'Summarized Source Data'!$A167,Sector,'Summarized Source Data'!V$2,TimeOfWeek,$E167)*INDEX('Calibration Multipliers'!R$4:R$7,MATCH($B167,'Calibration Multipliers'!$A$4:$A$7,0),1)</f>
        <v>11007521.272151884</v>
      </c>
      <c r="W167" s="31">
        <f>SUMIFS(INDEX(Load,,MATCH('Summarized Source Data'!$C167,Hour,0)),Month,'Summarized Source Data'!$A167,Sector,'Summarized Source Data'!W$2,TimeOfWeek,$E167)*INDEX('Calibration Multipliers'!S$4:S$7,MATCH($B167,'Calibration Multipliers'!$A$4:$A$7,0),1)</f>
        <v>11007521.272151884</v>
      </c>
      <c r="X167" s="26">
        <f>SUMIFS(INDEX(Load,,MATCH('Summarized Source Data'!$C167,Hour,0)),Month,'Summarized Source Data'!$A167,Sector,'Summarized Source Data'!X$2,Subsector,'Summarized Source Data'!X$3,TimeOfWeek,$E167)*INDEX('Calibration Multipliers'!T$4:T$7,MATCH($B167,'Calibration Multipliers'!$A$4:$A$7,0),1)</f>
        <v>594219580.53904665</v>
      </c>
      <c r="Y167" s="28">
        <f t="shared" si="14"/>
        <v>594219580.53904665</v>
      </c>
      <c r="Z167" s="28">
        <f t="shared" si="14"/>
        <v>594219580.53904665</v>
      </c>
    </row>
    <row r="168" spans="1:26" outlineLevel="2">
      <c r="A168">
        <f t="shared" si="10"/>
        <v>7</v>
      </c>
      <c r="B168" t="str">
        <f>INDEX('Category Mapping'!$G$34:$G$45,MATCH(A168,'Category Mapping'!$A$34:$A$45,0),1)</f>
        <v>Summer</v>
      </c>
      <c r="C168" t="s">
        <v>47</v>
      </c>
      <c r="D168" s="6" t="s">
        <v>121</v>
      </c>
      <c r="E168" t="s">
        <v>15</v>
      </c>
      <c r="F168" s="26">
        <f>SUMIFS(INDEX(Load,,MATCH('Summarized Source Data'!$C168,Hour,0)),Month,'Summarized Source Data'!$A168,Sector,'Summarized Source Data'!F$2,Subsector,'Summarized Source Data'!F$3,TimeOfWeek,$E168)*INDEX('Calibration Multipliers'!B$4:B$7,MATCH($B168,'Calibration Multipliers'!$A$4:$A$7,0),1)</f>
        <v>81346.515041988197</v>
      </c>
      <c r="G168" s="26">
        <f>SUMIFS(INDEX(Load,,MATCH('Summarized Source Data'!$C168,Hour,0)),Month,'Summarized Source Data'!$A168,Sector,'Summarized Source Data'!G$2,Subsector,'Summarized Source Data'!G$3,TimeOfWeek,$E168)*INDEX('Calibration Multipliers'!C$4:C$7,MATCH($B168,'Calibration Multipliers'!$A$4:$A$7,0),1)</f>
        <v>78825046.398036793</v>
      </c>
      <c r="H168" s="26">
        <f>SUMIFS(INDEX(Load,,MATCH('Summarized Source Data'!$C168,Hour,0)),Month,'Summarized Source Data'!$A168,Sector,'Summarized Source Data'!H$2,Subsector,'Summarized Source Data'!H$3,TimeOfWeek,$E168)*INDEX('Calibration Multipliers'!D$4:D$7,MATCH($B168,'Calibration Multipliers'!$A$4:$A$7,0),1)</f>
        <v>0</v>
      </c>
      <c r="I168" s="26">
        <f>SUMIFS(INDEX(Load,,MATCH('Summarized Source Data'!$C168,Hour,0)),Month,'Summarized Source Data'!$A168,Sector,'Summarized Source Data'!I$2,Subsector,'Summarized Source Data'!I$3,TimeOfWeek,$E168)*INDEX('Calibration Multipliers'!E$4:E$7,MATCH($B168,'Calibration Multipliers'!$A$4:$A$7,0),1)</f>
        <v>52052515.84627755</v>
      </c>
      <c r="J168" s="47">
        <f t="shared" si="11"/>
        <v>137699237.54401171</v>
      </c>
      <c r="K168" s="48">
        <f>(SUMIFS(INDEX(Load,,MATCH('Summarized Source Data'!$C168,Hour,0)),Month,'Summarized Source Data'!$A168,Sector,'Summarized Source Data'!K$2,Subsector,"Total",TimeOfWeek,$E168)-SUM(F168:I168))*INDEX('Calibration Multipliers'!G$4:G$7,MATCH($B168,'Calibration Multipliers'!$A$4:$A$7,0),1)</f>
        <v>137699237.54401171</v>
      </c>
      <c r="L168" s="26">
        <f>SUMIFS(INDEX(Load,,MATCH('Summarized Source Data'!$C168,Hour,0)),Month,'Summarized Source Data'!$A168,Sector,'Summarized Source Data'!L$2,Subsector,'Summarized Source Data'!L$3,TimeOfWeek,$E168)*INDEX('Calibration Multipliers'!H$4:H$7,MATCH($B168,'Calibration Multipliers'!$A$4:$A$7,0),1)</f>
        <v>185043.89531115937</v>
      </c>
      <c r="M168" s="26">
        <f>SUMIFS(INDEX(Load,,MATCH('Summarized Source Data'!$C168,Hour,0)),Month,'Summarized Source Data'!$A168,Sector,'Summarized Source Data'!M$2,Subsector,'Summarized Source Data'!M$3,TimeOfWeek,$E168)*INDEX('Calibration Multipliers'!I$4:I$7,MATCH($B168,'Calibration Multipliers'!$A$4:$A$7,0),1)</f>
        <v>315300185.59214717</v>
      </c>
      <c r="N168" s="26">
        <f>SUMIFS(INDEX(Load,,MATCH('Summarized Source Data'!$C168,Hour,0)),Month,'Summarized Source Data'!$A168,Sector,'Summarized Source Data'!N$2,Subsector,'Summarized Source Data'!N$3,TimeOfWeek,$E168)*INDEX('Calibration Multipliers'!J$4:J$7,MATCH($B168,'Calibration Multipliers'!$A$4:$A$7,0),1)</f>
        <v>0</v>
      </c>
      <c r="O168" s="28">
        <f t="shared" si="12"/>
        <v>280600032.62313938</v>
      </c>
      <c r="P168" s="48">
        <f>(SUMIFS(INDEX(Load,,MATCH('Summarized Source Data'!$C168,Hour,0)),Month,'Summarized Source Data'!$A168,Sector,'Summarized Source Data'!P$2,Subsector,"Total",TimeOfWeek,$E168)-SUM(L168:N168)*INDEX('Calibration Multipliers'!L$4:L$7,MATCH($B168,'Calibration Multipliers'!$A$4:$A$7,0),1))</f>
        <v>280600032.62313938</v>
      </c>
      <c r="Q168" s="28">
        <f t="shared" si="13"/>
        <v>280600032.62313938</v>
      </c>
      <c r="R168" s="31">
        <f>SUMIFS(INDEX(Load,,MATCH('Summarized Source Data'!$C168,Hour,0)),Month,'Summarized Source Data'!$A168,Sector,'Summarized Source Data'!R$2,TimeOfWeek,$E168)*INDEX('Calibration Multipliers'!N$4:N$7,MATCH($B168,'Calibration Multipliers'!$A$4:$A$7,0),1)</f>
        <v>9981396.4077987429</v>
      </c>
      <c r="S168" s="31">
        <f>SUMIFS(INDEX(Load,,MATCH('Summarized Source Data'!$C168,Hour,0)),Month,'Summarized Source Data'!$A168,Sector,'Summarized Source Data'!S$2,TimeOfWeek,$E168)*INDEX('Calibration Multipliers'!O$4:O$7,MATCH($B168,'Calibration Multipliers'!$A$4:$A$7,0),1)</f>
        <v>9981396.4077987429</v>
      </c>
      <c r="T168" s="31">
        <f>SUMIFS(INDEX(Load,,MATCH('Summarized Source Data'!$C168,Hour,0)),Month,'Summarized Source Data'!$A168,Sector,'Summarized Source Data'!T$2,TimeOfWeek,$E168)*INDEX('Calibration Multipliers'!P$4:P$7,MATCH($B168,'Calibration Multipliers'!$A$4:$A$7,0),1)</f>
        <v>9981396.4077987429</v>
      </c>
      <c r="U168" s="31">
        <f>SUMIFS(INDEX(Load,,MATCH('Summarized Source Data'!$C168,Hour,0)),Month,'Summarized Source Data'!$A168,Sector,'Summarized Source Data'!U$2,TimeOfWeek,$E168)*INDEX('Calibration Multipliers'!Q$4:Q$7,MATCH($B168,'Calibration Multipliers'!$A$4:$A$7,0),1)</f>
        <v>9981396.4077987429</v>
      </c>
      <c r="V168" s="31">
        <f>SUMIFS(INDEX(Load,,MATCH('Summarized Source Data'!$C168,Hour,0)),Month,'Summarized Source Data'!$A168,Sector,'Summarized Source Data'!V$2,TimeOfWeek,$E168)*INDEX('Calibration Multipliers'!R$4:R$7,MATCH($B168,'Calibration Multipliers'!$A$4:$A$7,0),1)</f>
        <v>9981396.4077987429</v>
      </c>
      <c r="W168" s="31">
        <f>SUMIFS(INDEX(Load,,MATCH('Summarized Source Data'!$C168,Hour,0)),Month,'Summarized Source Data'!$A168,Sector,'Summarized Source Data'!W$2,TimeOfWeek,$E168)*INDEX('Calibration Multipliers'!S$4:S$7,MATCH($B168,'Calibration Multipliers'!$A$4:$A$7,0),1)</f>
        <v>9981396.4077987429</v>
      </c>
      <c r="X168" s="26">
        <f>SUMIFS(INDEX(Load,,MATCH('Summarized Source Data'!$C168,Hour,0)),Month,'Summarized Source Data'!$A168,Sector,'Summarized Source Data'!X$2,Subsector,'Summarized Source Data'!X$3,TimeOfWeek,$E168)*INDEX('Calibration Multipliers'!T$4:T$7,MATCH($B168,'Calibration Multipliers'!$A$4:$A$7,0),1)</f>
        <v>590488217.39594424</v>
      </c>
      <c r="Y168" s="28">
        <f t="shared" si="14"/>
        <v>590488217.39594424</v>
      </c>
      <c r="Z168" s="28">
        <f t="shared" si="14"/>
        <v>590488217.39594424</v>
      </c>
    </row>
    <row r="169" spans="1:26" outlineLevel="2">
      <c r="A169">
        <f t="shared" si="10"/>
        <v>7</v>
      </c>
      <c r="B169" t="str">
        <f>INDEX('Category Mapping'!$G$34:$G$45,MATCH(A169,'Category Mapping'!$A$34:$A$45,0),1)</f>
        <v>Summer</v>
      </c>
      <c r="C169" t="s">
        <v>48</v>
      </c>
      <c r="D169" s="6" t="s">
        <v>122</v>
      </c>
      <c r="E169" t="s">
        <v>15</v>
      </c>
      <c r="F169" s="26">
        <f>SUMIFS(INDEX(Load,,MATCH('Summarized Source Data'!$C169,Hour,0)),Month,'Summarized Source Data'!$A169,Sector,'Summarized Source Data'!F$2,Subsector,'Summarized Source Data'!F$3,TimeOfWeek,$E169)*INDEX('Calibration Multipliers'!B$4:B$7,MATCH($B169,'Calibration Multipliers'!$A$4:$A$7,0),1)</f>
        <v>71463.066916695898</v>
      </c>
      <c r="G169" s="26">
        <f>SUMIFS(INDEX(Load,,MATCH('Summarized Source Data'!$C169,Hour,0)),Month,'Summarized Source Data'!$A169,Sector,'Summarized Source Data'!G$2,Subsector,'Summarized Source Data'!G$3,TimeOfWeek,$E169)*INDEX('Calibration Multipliers'!C$4:C$7,MATCH($B169,'Calibration Multipliers'!$A$4:$A$7,0),1)</f>
        <v>72295160.897607714</v>
      </c>
      <c r="H169" s="26">
        <f>SUMIFS(INDEX(Load,,MATCH('Summarized Source Data'!$C169,Hour,0)),Month,'Summarized Source Data'!$A169,Sector,'Summarized Source Data'!H$2,Subsector,'Summarized Source Data'!H$3,TimeOfWeek,$E169)*INDEX('Calibration Multipliers'!D$4:D$7,MATCH($B169,'Calibration Multipliers'!$A$4:$A$7,0),1)</f>
        <v>0</v>
      </c>
      <c r="I169" s="26">
        <f>SUMIFS(INDEX(Load,,MATCH('Summarized Source Data'!$C169,Hour,0)),Month,'Summarized Source Data'!$A169,Sector,'Summarized Source Data'!I$2,Subsector,'Summarized Source Data'!I$3,TimeOfWeek,$E169)*INDEX('Calibration Multipliers'!E$4:E$7,MATCH($B169,'Calibration Multipliers'!$A$4:$A$7,0),1)</f>
        <v>42537539.831366599</v>
      </c>
      <c r="J169" s="47">
        <f t="shared" si="11"/>
        <v>136030007.57774091</v>
      </c>
      <c r="K169" s="48">
        <f>(SUMIFS(INDEX(Load,,MATCH('Summarized Source Data'!$C169,Hour,0)),Month,'Summarized Source Data'!$A169,Sector,'Summarized Source Data'!K$2,Subsector,"Total",TimeOfWeek,$E169)-SUM(F169:I169))*INDEX('Calibration Multipliers'!G$4:G$7,MATCH($B169,'Calibration Multipliers'!$A$4:$A$7,0),1)</f>
        <v>136030007.57774091</v>
      </c>
      <c r="L169" s="26">
        <f>SUMIFS(INDEX(Load,,MATCH('Summarized Source Data'!$C169,Hour,0)),Month,'Summarized Source Data'!$A169,Sector,'Summarized Source Data'!L$2,Subsector,'Summarized Source Data'!L$3,TimeOfWeek,$E169)*INDEX('Calibration Multipliers'!H$4:H$7,MATCH($B169,'Calibration Multipliers'!$A$4:$A$7,0),1)</f>
        <v>185043.89531115937</v>
      </c>
      <c r="M169" s="26">
        <f>SUMIFS(INDEX(Load,,MATCH('Summarized Source Data'!$C169,Hour,0)),Month,'Summarized Source Data'!$A169,Sector,'Summarized Source Data'!M$2,Subsector,'Summarized Source Data'!M$3,TimeOfWeek,$E169)*INDEX('Calibration Multipliers'!I$4:I$7,MATCH($B169,'Calibration Multipliers'!$A$4:$A$7,0),1)</f>
        <v>286382121.23310411</v>
      </c>
      <c r="N169" s="26">
        <f>SUMIFS(INDEX(Load,,MATCH('Summarized Source Data'!$C169,Hour,0)),Month,'Summarized Source Data'!$A169,Sector,'Summarized Source Data'!N$2,Subsector,'Summarized Source Data'!N$3,TimeOfWeek,$E169)*INDEX('Calibration Multipliers'!J$4:J$7,MATCH($B169,'Calibration Multipliers'!$A$4:$A$7,0),1)</f>
        <v>0</v>
      </c>
      <c r="O169" s="28">
        <f t="shared" si="12"/>
        <v>227428107.83393115</v>
      </c>
      <c r="P169" s="48">
        <f>(SUMIFS(INDEX(Load,,MATCH('Summarized Source Data'!$C169,Hour,0)),Month,'Summarized Source Data'!$A169,Sector,'Summarized Source Data'!P$2,Subsector,"Total",TimeOfWeek,$E169)-SUM(L169:N169)*INDEX('Calibration Multipliers'!L$4:L$7,MATCH($B169,'Calibration Multipliers'!$A$4:$A$7,0),1))</f>
        <v>227428107.83393115</v>
      </c>
      <c r="Q169" s="28">
        <f t="shared" si="13"/>
        <v>227428107.83393115</v>
      </c>
      <c r="R169" s="31">
        <f>SUMIFS(INDEX(Load,,MATCH('Summarized Source Data'!$C169,Hour,0)),Month,'Summarized Source Data'!$A169,Sector,'Summarized Source Data'!R$2,TimeOfWeek,$E169)*INDEX('Calibration Multipliers'!N$4:N$7,MATCH($B169,'Calibration Multipliers'!$A$4:$A$7,0),1)</f>
        <v>9296183.8056520019</v>
      </c>
      <c r="S169" s="31">
        <f>SUMIFS(INDEX(Load,,MATCH('Summarized Source Data'!$C169,Hour,0)),Month,'Summarized Source Data'!$A169,Sector,'Summarized Source Data'!S$2,TimeOfWeek,$E169)*INDEX('Calibration Multipliers'!O$4:O$7,MATCH($B169,'Calibration Multipliers'!$A$4:$A$7,0),1)</f>
        <v>9296183.8056520019</v>
      </c>
      <c r="T169" s="31">
        <f>SUMIFS(INDEX(Load,,MATCH('Summarized Source Data'!$C169,Hour,0)),Month,'Summarized Source Data'!$A169,Sector,'Summarized Source Data'!T$2,TimeOfWeek,$E169)*INDEX('Calibration Multipliers'!P$4:P$7,MATCH($B169,'Calibration Multipliers'!$A$4:$A$7,0),1)</f>
        <v>9296183.8056520019</v>
      </c>
      <c r="U169" s="31">
        <f>SUMIFS(INDEX(Load,,MATCH('Summarized Source Data'!$C169,Hour,0)),Month,'Summarized Source Data'!$A169,Sector,'Summarized Source Data'!U$2,TimeOfWeek,$E169)*INDEX('Calibration Multipliers'!Q$4:Q$7,MATCH($B169,'Calibration Multipliers'!$A$4:$A$7,0),1)</f>
        <v>9296183.8056520019</v>
      </c>
      <c r="V169" s="31">
        <f>SUMIFS(INDEX(Load,,MATCH('Summarized Source Data'!$C169,Hour,0)),Month,'Summarized Source Data'!$A169,Sector,'Summarized Source Data'!V$2,TimeOfWeek,$E169)*INDEX('Calibration Multipliers'!R$4:R$7,MATCH($B169,'Calibration Multipliers'!$A$4:$A$7,0),1)</f>
        <v>9296183.8056520019</v>
      </c>
      <c r="W169" s="31">
        <f>SUMIFS(INDEX(Load,,MATCH('Summarized Source Data'!$C169,Hour,0)),Month,'Summarized Source Data'!$A169,Sector,'Summarized Source Data'!W$2,TimeOfWeek,$E169)*INDEX('Calibration Multipliers'!S$4:S$7,MATCH($B169,'Calibration Multipliers'!$A$4:$A$7,0),1)</f>
        <v>9296183.8056520019</v>
      </c>
      <c r="X169" s="26">
        <f>SUMIFS(INDEX(Load,,MATCH('Summarized Source Data'!$C169,Hour,0)),Month,'Summarized Source Data'!$A169,Sector,'Summarized Source Data'!X$2,Subsector,'Summarized Source Data'!X$3,TimeOfWeek,$E169)*INDEX('Calibration Multipliers'!T$4:T$7,MATCH($B169,'Calibration Multipliers'!$A$4:$A$7,0),1)</f>
        <v>584891172.68129075</v>
      </c>
      <c r="Y169" s="28">
        <f t="shared" si="14"/>
        <v>584891172.68129075</v>
      </c>
      <c r="Z169" s="28">
        <f t="shared" si="14"/>
        <v>584891172.68129075</v>
      </c>
    </row>
    <row r="170" spans="1:26" outlineLevel="2">
      <c r="A170">
        <f t="shared" si="10"/>
        <v>7</v>
      </c>
      <c r="B170" t="str">
        <f>INDEX('Category Mapping'!$G$34:$G$45,MATCH(A170,'Category Mapping'!$A$34:$A$45,0),1)</f>
        <v>Summer</v>
      </c>
      <c r="C170" t="s">
        <v>49</v>
      </c>
      <c r="D170" s="6" t="s">
        <v>123</v>
      </c>
      <c r="E170" t="s">
        <v>15</v>
      </c>
      <c r="F170" s="26">
        <f>SUMIFS(INDEX(Load,,MATCH('Summarized Source Data'!$C170,Hour,0)),Month,'Summarized Source Data'!$A170,Sector,'Summarized Source Data'!F$2,Subsector,'Summarized Source Data'!F$3,TimeOfWeek,$E170)*INDEX('Calibration Multipliers'!B$4:B$7,MATCH($B170,'Calibration Multipliers'!$A$4:$A$7,0),1)</f>
        <v>53360.358627934918</v>
      </c>
      <c r="G170" s="26">
        <f>SUMIFS(INDEX(Load,,MATCH('Summarized Source Data'!$C170,Hour,0)),Month,'Summarized Source Data'!$A170,Sector,'Summarized Source Data'!G$2,Subsector,'Summarized Source Data'!G$3,TimeOfWeek,$E170)*INDEX('Calibration Multipliers'!C$4:C$7,MATCH($B170,'Calibration Multipliers'!$A$4:$A$7,0),1)</f>
        <v>64366014.218515255</v>
      </c>
      <c r="H170" s="26">
        <f>SUMIFS(INDEX(Load,,MATCH('Summarized Source Data'!$C170,Hour,0)),Month,'Summarized Source Data'!$A170,Sector,'Summarized Source Data'!H$2,Subsector,'Summarized Source Data'!H$3,TimeOfWeek,$E170)*INDEX('Calibration Multipliers'!D$4:D$7,MATCH($B170,'Calibration Multipliers'!$A$4:$A$7,0),1)</f>
        <v>0</v>
      </c>
      <c r="I170" s="26">
        <f>SUMIFS(INDEX(Load,,MATCH('Summarized Source Data'!$C170,Hour,0)),Month,'Summarized Source Data'!$A170,Sector,'Summarized Source Data'!I$2,Subsector,'Summarized Source Data'!I$3,TimeOfWeek,$E170)*INDEX('Calibration Multipliers'!E$4:E$7,MATCH($B170,'Calibration Multipliers'!$A$4:$A$7,0),1)</f>
        <v>25279985.294518311</v>
      </c>
      <c r="J170" s="47">
        <f t="shared" si="11"/>
        <v>107130045.92698659</v>
      </c>
      <c r="K170" s="48">
        <f>(SUMIFS(INDEX(Load,,MATCH('Summarized Source Data'!$C170,Hour,0)),Month,'Summarized Source Data'!$A170,Sector,'Summarized Source Data'!K$2,Subsector,"Total",TimeOfWeek,$E170)-SUM(F170:I170))*INDEX('Calibration Multipliers'!G$4:G$7,MATCH($B170,'Calibration Multipliers'!$A$4:$A$7,0),1)</f>
        <v>107130045.92698659</v>
      </c>
      <c r="L170" s="26">
        <f>SUMIFS(INDEX(Load,,MATCH('Summarized Source Data'!$C170,Hour,0)),Month,'Summarized Source Data'!$A170,Sector,'Summarized Source Data'!L$2,Subsector,'Summarized Source Data'!L$3,TimeOfWeek,$E170)*INDEX('Calibration Multipliers'!H$4:H$7,MATCH($B170,'Calibration Multipliers'!$A$4:$A$7,0),1)</f>
        <v>185043.89531115937</v>
      </c>
      <c r="M170" s="26">
        <f>SUMIFS(INDEX(Load,,MATCH('Summarized Source Data'!$C170,Hour,0)),Month,'Summarized Source Data'!$A170,Sector,'Summarized Source Data'!M$2,Subsector,'Summarized Source Data'!M$3,TimeOfWeek,$E170)*INDEX('Calibration Multipliers'!I$4:I$7,MATCH($B170,'Calibration Multipliers'!$A$4:$A$7,0),1)</f>
        <v>257464056.87406102</v>
      </c>
      <c r="N170" s="26">
        <f>SUMIFS(INDEX(Load,,MATCH('Summarized Source Data'!$C170,Hour,0)),Month,'Summarized Source Data'!$A170,Sector,'Summarized Source Data'!N$2,Subsector,'Summarized Source Data'!N$3,TimeOfWeek,$E170)*INDEX('Calibration Multipliers'!J$4:J$7,MATCH($B170,'Calibration Multipliers'!$A$4:$A$7,0),1)</f>
        <v>0</v>
      </c>
      <c r="O170" s="28">
        <f t="shared" si="12"/>
        <v>191047317.18868345</v>
      </c>
      <c r="P170" s="48">
        <f>(SUMIFS(INDEX(Load,,MATCH('Summarized Source Data'!$C170,Hour,0)),Month,'Summarized Source Data'!$A170,Sector,'Summarized Source Data'!P$2,Subsector,"Total",TimeOfWeek,$E170)-SUM(L170:N170)*INDEX('Calibration Multipliers'!L$4:L$7,MATCH($B170,'Calibration Multipliers'!$A$4:$A$7,0),1))</f>
        <v>191047317.18868345</v>
      </c>
      <c r="Q170" s="28">
        <f t="shared" si="13"/>
        <v>191047317.18868345</v>
      </c>
      <c r="R170" s="31">
        <f>SUMIFS(INDEX(Load,,MATCH('Summarized Source Data'!$C170,Hour,0)),Month,'Summarized Source Data'!$A170,Sector,'Summarized Source Data'!R$2,TimeOfWeek,$E170)*INDEX('Calibration Multipliers'!N$4:N$7,MATCH($B170,'Calibration Multipliers'!$A$4:$A$7,0),1)</f>
        <v>8717253.4855918176</v>
      </c>
      <c r="S170" s="31">
        <f>SUMIFS(INDEX(Load,,MATCH('Summarized Source Data'!$C170,Hour,0)),Month,'Summarized Source Data'!$A170,Sector,'Summarized Source Data'!S$2,TimeOfWeek,$E170)*INDEX('Calibration Multipliers'!O$4:O$7,MATCH($B170,'Calibration Multipliers'!$A$4:$A$7,0),1)</f>
        <v>8717253.4855918176</v>
      </c>
      <c r="T170" s="31">
        <f>SUMIFS(INDEX(Load,,MATCH('Summarized Source Data'!$C170,Hour,0)),Month,'Summarized Source Data'!$A170,Sector,'Summarized Source Data'!T$2,TimeOfWeek,$E170)*INDEX('Calibration Multipliers'!P$4:P$7,MATCH($B170,'Calibration Multipliers'!$A$4:$A$7,0),1)</f>
        <v>8717253.4855918176</v>
      </c>
      <c r="U170" s="31">
        <f>SUMIFS(INDEX(Load,,MATCH('Summarized Source Data'!$C170,Hour,0)),Month,'Summarized Source Data'!$A170,Sector,'Summarized Source Data'!U$2,TimeOfWeek,$E170)*INDEX('Calibration Multipliers'!Q$4:Q$7,MATCH($B170,'Calibration Multipliers'!$A$4:$A$7,0),1)</f>
        <v>8717253.4855918176</v>
      </c>
      <c r="V170" s="31">
        <f>SUMIFS(INDEX(Load,,MATCH('Summarized Source Data'!$C170,Hour,0)),Month,'Summarized Source Data'!$A170,Sector,'Summarized Source Data'!V$2,TimeOfWeek,$E170)*INDEX('Calibration Multipliers'!R$4:R$7,MATCH($B170,'Calibration Multipliers'!$A$4:$A$7,0),1)</f>
        <v>8717253.4855918176</v>
      </c>
      <c r="W170" s="31">
        <f>SUMIFS(INDEX(Load,,MATCH('Summarized Source Data'!$C170,Hour,0)),Month,'Summarized Source Data'!$A170,Sector,'Summarized Source Data'!W$2,TimeOfWeek,$E170)*INDEX('Calibration Multipliers'!S$4:S$7,MATCH($B170,'Calibration Multipliers'!$A$4:$A$7,0),1)</f>
        <v>8717253.4855918176</v>
      </c>
      <c r="X170" s="26">
        <f>SUMIFS(INDEX(Load,,MATCH('Summarized Source Data'!$C170,Hour,0)),Month,'Summarized Source Data'!$A170,Sector,'Summarized Source Data'!X$2,Subsector,'Summarized Source Data'!X$3,TimeOfWeek,$E170)*INDEX('Calibration Multipliers'!T$4:T$7,MATCH($B170,'Calibration Multipliers'!$A$4:$A$7,0),1)</f>
        <v>580226968.75241292</v>
      </c>
      <c r="Y170" s="28">
        <f t="shared" si="14"/>
        <v>580226968.75241292</v>
      </c>
      <c r="Z170" s="28">
        <f t="shared" si="14"/>
        <v>580226968.75241292</v>
      </c>
    </row>
    <row r="171" spans="1:26" outlineLevel="2">
      <c r="A171">
        <f t="shared" si="10"/>
        <v>7</v>
      </c>
      <c r="B171" t="str">
        <f>INDEX('Category Mapping'!$G$34:$G$45,MATCH(A171,'Category Mapping'!$A$34:$A$45,0),1)</f>
        <v>Summer</v>
      </c>
      <c r="C171" t="s">
        <v>50</v>
      </c>
      <c r="D171" s="6" t="s">
        <v>124</v>
      </c>
      <c r="E171" t="s">
        <v>15</v>
      </c>
      <c r="F171" s="26">
        <f>SUMIFS(INDEX(Load,,MATCH('Summarized Source Data'!$C171,Hour,0)),Month,'Summarized Source Data'!$A171,Sector,'Summarized Source Data'!F$2,Subsector,'Summarized Source Data'!F$3,TimeOfWeek,$E171)*INDEX('Calibration Multipliers'!B$4:B$7,MATCH($B171,'Calibration Multipliers'!$A$4:$A$7,0),1)</f>
        <v>47728.798804207727</v>
      </c>
      <c r="G171" s="26">
        <f>SUMIFS(INDEX(Load,,MATCH('Summarized Source Data'!$C171,Hour,0)),Month,'Summarized Source Data'!$A171,Sector,'Summarized Source Data'!G$2,Subsector,'Summarized Source Data'!G$3,TimeOfWeek,$E171)*INDEX('Calibration Multipliers'!C$4:C$7,MATCH($B171,'Calibration Multipliers'!$A$4:$A$7,0),1)</f>
        <v>56436867.539422795</v>
      </c>
      <c r="H171" s="26">
        <f>SUMIFS(INDEX(Load,,MATCH('Summarized Source Data'!$C171,Hour,0)),Month,'Summarized Source Data'!$A171,Sector,'Summarized Source Data'!H$2,Subsector,'Summarized Source Data'!H$3,TimeOfWeek,$E171)*INDEX('Calibration Multipliers'!D$4:D$7,MATCH($B171,'Calibration Multipliers'!$A$4:$A$7,0),1)</f>
        <v>0</v>
      </c>
      <c r="I171" s="26">
        <f>SUMIFS(INDEX(Load,,MATCH('Summarized Source Data'!$C171,Hour,0)),Month,'Summarized Source Data'!$A171,Sector,'Summarized Source Data'!I$2,Subsector,'Summarized Source Data'!I$3,TimeOfWeek,$E171)*INDEX('Calibration Multipliers'!E$4:E$7,MATCH($B171,'Calibration Multipliers'!$A$4:$A$7,0),1)</f>
        <v>13339623.236590842</v>
      </c>
      <c r="J171" s="47">
        <f t="shared" si="11"/>
        <v>85960191.649704561</v>
      </c>
      <c r="K171" s="48">
        <f>(SUMIFS(INDEX(Load,,MATCH('Summarized Source Data'!$C171,Hour,0)),Month,'Summarized Source Data'!$A171,Sector,'Summarized Source Data'!K$2,Subsector,"Total",TimeOfWeek,$E171)-SUM(F171:I171))*INDEX('Calibration Multipliers'!G$4:G$7,MATCH($B171,'Calibration Multipliers'!$A$4:$A$7,0),1)</f>
        <v>85960191.649704561</v>
      </c>
      <c r="L171" s="26">
        <f>SUMIFS(INDEX(Load,,MATCH('Summarized Source Data'!$C171,Hour,0)),Month,'Summarized Source Data'!$A171,Sector,'Summarized Source Data'!L$2,Subsector,'Summarized Source Data'!L$3,TimeOfWeek,$E171)*INDEX('Calibration Multipliers'!H$4:H$7,MATCH($B171,'Calibration Multipliers'!$A$4:$A$7,0),1)</f>
        <v>185043.89531115937</v>
      </c>
      <c r="M171" s="26">
        <f>SUMIFS(INDEX(Load,,MATCH('Summarized Source Data'!$C171,Hour,0)),Month,'Summarized Source Data'!$A171,Sector,'Summarized Source Data'!M$2,Subsector,'Summarized Source Data'!M$3,TimeOfWeek,$E171)*INDEX('Calibration Multipliers'!I$4:I$7,MATCH($B171,'Calibration Multipliers'!$A$4:$A$7,0),1)</f>
        <v>224814629.37191561</v>
      </c>
      <c r="N171" s="26">
        <f>SUMIFS(INDEX(Load,,MATCH('Summarized Source Data'!$C171,Hour,0)),Month,'Summarized Source Data'!$A171,Sector,'Summarized Source Data'!N$2,Subsector,'Summarized Source Data'!N$3,TimeOfWeek,$E171)*INDEX('Calibration Multipliers'!J$4:J$7,MATCH($B171,'Calibration Multipliers'!$A$4:$A$7,0),1)</f>
        <v>0</v>
      </c>
      <c r="O171" s="28">
        <f t="shared" si="12"/>
        <v>167726297.54429382</v>
      </c>
      <c r="P171" s="48">
        <f>(SUMIFS(INDEX(Load,,MATCH('Summarized Source Data'!$C171,Hour,0)),Month,'Summarized Source Data'!$A171,Sector,'Summarized Source Data'!P$2,Subsector,"Total",TimeOfWeek,$E171)-SUM(L171:N171)*INDEX('Calibration Multipliers'!L$4:L$7,MATCH($B171,'Calibration Multipliers'!$A$4:$A$7,0),1))</f>
        <v>167726297.54429382</v>
      </c>
      <c r="Q171" s="28">
        <f t="shared" si="13"/>
        <v>167726297.54429382</v>
      </c>
      <c r="R171" s="31">
        <f>SUMIFS(INDEX(Load,,MATCH('Summarized Source Data'!$C171,Hour,0)),Month,'Summarized Source Data'!$A171,Sector,'Summarized Source Data'!R$2,TimeOfWeek,$E171)*INDEX('Calibration Multipliers'!N$4:N$7,MATCH($B171,'Calibration Multipliers'!$A$4:$A$7,0),1)</f>
        <v>5870869.8660692796</v>
      </c>
      <c r="S171" s="31">
        <f>SUMIFS(INDEX(Load,,MATCH('Summarized Source Data'!$C171,Hour,0)),Month,'Summarized Source Data'!$A171,Sector,'Summarized Source Data'!S$2,TimeOfWeek,$E171)*INDEX('Calibration Multipliers'!O$4:O$7,MATCH($B171,'Calibration Multipliers'!$A$4:$A$7,0),1)</f>
        <v>5870869.8660692796</v>
      </c>
      <c r="T171" s="31">
        <f>SUMIFS(INDEX(Load,,MATCH('Summarized Source Data'!$C171,Hour,0)),Month,'Summarized Source Data'!$A171,Sector,'Summarized Source Data'!T$2,TimeOfWeek,$E171)*INDEX('Calibration Multipliers'!P$4:P$7,MATCH($B171,'Calibration Multipliers'!$A$4:$A$7,0),1)</f>
        <v>5870869.8660692796</v>
      </c>
      <c r="U171" s="31">
        <f>SUMIFS(INDEX(Load,,MATCH('Summarized Source Data'!$C171,Hour,0)),Month,'Summarized Source Data'!$A171,Sector,'Summarized Source Data'!U$2,TimeOfWeek,$E171)*INDEX('Calibration Multipliers'!Q$4:Q$7,MATCH($B171,'Calibration Multipliers'!$A$4:$A$7,0),1)</f>
        <v>5870869.8660692796</v>
      </c>
      <c r="V171" s="31">
        <f>SUMIFS(INDEX(Load,,MATCH('Summarized Source Data'!$C171,Hour,0)),Month,'Summarized Source Data'!$A171,Sector,'Summarized Source Data'!V$2,TimeOfWeek,$E171)*INDEX('Calibration Multipliers'!R$4:R$7,MATCH($B171,'Calibration Multipliers'!$A$4:$A$7,0),1)</f>
        <v>5870869.8660692796</v>
      </c>
      <c r="W171" s="31">
        <f>SUMIFS(INDEX(Load,,MATCH('Summarized Source Data'!$C171,Hour,0)),Month,'Summarized Source Data'!$A171,Sector,'Summarized Source Data'!W$2,TimeOfWeek,$E171)*INDEX('Calibration Multipliers'!S$4:S$7,MATCH($B171,'Calibration Multipliers'!$A$4:$A$7,0),1)</f>
        <v>5870869.8660692796</v>
      </c>
      <c r="X171" s="26">
        <f>SUMIFS(INDEX(Load,,MATCH('Summarized Source Data'!$C171,Hour,0)),Month,'Summarized Source Data'!$A171,Sector,'Summarized Source Data'!X$2,Subsector,'Summarized Source Data'!X$3,TimeOfWeek,$E171)*INDEX('Calibration Multipliers'!T$4:T$7,MATCH($B171,'Calibration Multipliers'!$A$4:$A$7,0),1)</f>
        <v>577428446.39508617</v>
      </c>
      <c r="Y171" s="28">
        <f t="shared" si="14"/>
        <v>577428446.39508617</v>
      </c>
      <c r="Z171" s="28">
        <f t="shared" si="14"/>
        <v>577428446.39508617</v>
      </c>
    </row>
    <row r="172" spans="1:26" outlineLevel="2">
      <c r="A172">
        <f t="shared" si="10"/>
        <v>8</v>
      </c>
      <c r="B172" t="str">
        <f>INDEX('Category Mapping'!$G$34:$G$45,MATCH(A172,'Category Mapping'!$A$34:$A$45,0),1)</f>
        <v>Summer</v>
      </c>
      <c r="C172" t="s">
        <v>27</v>
      </c>
      <c r="D172" s="6" t="s">
        <v>101</v>
      </c>
      <c r="E172" t="s">
        <v>15</v>
      </c>
      <c r="F172" s="26">
        <f>SUMIFS(INDEX(Load,,MATCH('Summarized Source Data'!$C172,Hour,0)),Month,'Summarized Source Data'!$A172,Sector,'Summarized Source Data'!F$2,Subsector,'Summarized Source Data'!F$3,TimeOfWeek,$E172)*INDEX('Calibration Multipliers'!B$4:B$7,MATCH($B172,'Calibration Multipliers'!$A$4:$A$7,0),1)</f>
        <v>50653.549807102405</v>
      </c>
      <c r="G172" s="26">
        <f>SUMIFS(INDEX(Load,,MATCH('Summarized Source Data'!$C172,Hour,0)),Month,'Summarized Source Data'!$A172,Sector,'Summarized Source Data'!G$2,Subsector,'Summarized Source Data'!G$3,TimeOfWeek,$E172)*INDEX('Calibration Multipliers'!C$4:C$7,MATCH($B172,'Calibration Multipliers'!$A$4:$A$7,0),1)</f>
        <v>53439996.342033945</v>
      </c>
      <c r="H172" s="26">
        <f>SUMIFS(INDEX(Load,,MATCH('Summarized Source Data'!$C172,Hour,0)),Month,'Summarized Source Data'!$A172,Sector,'Summarized Source Data'!H$2,Subsector,'Summarized Source Data'!H$3,TimeOfWeek,$E172)*INDEX('Calibration Multipliers'!D$4:D$7,MATCH($B172,'Calibration Multipliers'!$A$4:$A$7,0),1)</f>
        <v>0</v>
      </c>
      <c r="I172" s="26">
        <f>SUMIFS(INDEX(Load,,MATCH('Summarized Source Data'!$C172,Hour,0)),Month,'Summarized Source Data'!$A172,Sector,'Summarized Source Data'!I$2,Subsector,'Summarized Source Data'!I$3,TimeOfWeek,$E172)*INDEX('Calibration Multipliers'!E$4:E$7,MATCH($B172,'Calibration Multipliers'!$A$4:$A$7,0),1)</f>
        <v>9552990.4965405818</v>
      </c>
      <c r="J172" s="47">
        <f t="shared" si="11"/>
        <v>70319890.305897772</v>
      </c>
      <c r="K172" s="48">
        <f>(SUMIFS(INDEX(Load,,MATCH('Summarized Source Data'!$C172,Hour,0)),Month,'Summarized Source Data'!$A172,Sector,'Summarized Source Data'!K$2,Subsector,"Total",TimeOfWeek,$E172)-SUM(F172:I172))*INDEX('Calibration Multipliers'!G$4:G$7,MATCH($B172,'Calibration Multipliers'!$A$4:$A$7,0),1)</f>
        <v>70319890.305897772</v>
      </c>
      <c r="L172" s="26">
        <f>SUMIFS(INDEX(Load,,MATCH('Summarized Source Data'!$C172,Hour,0)),Month,'Summarized Source Data'!$A172,Sector,'Summarized Source Data'!L$2,Subsector,'Summarized Source Data'!L$3,TimeOfWeek,$E172)*INDEX('Calibration Multipliers'!H$4:H$7,MATCH($B172,'Calibration Multipliers'!$A$4:$A$7,0),1)</f>
        <v>196383.00107086412</v>
      </c>
      <c r="M172" s="26">
        <f>SUMIFS(INDEX(Load,,MATCH('Summarized Source Data'!$C172,Hour,0)),Month,'Summarized Source Data'!$A172,Sector,'Summarized Source Data'!M$2,Subsector,'Summarized Source Data'!M$3,TimeOfWeek,$E172)*INDEX('Calibration Multipliers'!I$4:I$7,MATCH($B172,'Calibration Multipliers'!$A$4:$A$7,0),1)</f>
        <v>224164232.44357601</v>
      </c>
      <c r="N172" s="26">
        <f>SUMIFS(INDEX(Load,,MATCH('Summarized Source Data'!$C172,Hour,0)),Month,'Summarized Source Data'!$A172,Sector,'Summarized Source Data'!N$2,Subsector,'Summarized Source Data'!N$3,TimeOfWeek,$E172)*INDEX('Calibration Multipliers'!J$4:J$7,MATCH($B172,'Calibration Multipliers'!$A$4:$A$7,0),1)</f>
        <v>0</v>
      </c>
      <c r="O172" s="28">
        <f t="shared" si="12"/>
        <v>143571394.76864877</v>
      </c>
      <c r="P172" s="48">
        <f>(SUMIFS(INDEX(Load,,MATCH('Summarized Source Data'!$C172,Hour,0)),Month,'Summarized Source Data'!$A172,Sector,'Summarized Source Data'!P$2,Subsector,"Total",TimeOfWeek,$E172)-SUM(L172:N172)*INDEX('Calibration Multipliers'!L$4:L$7,MATCH($B172,'Calibration Multipliers'!$A$4:$A$7,0),1))</f>
        <v>143571394.76864877</v>
      </c>
      <c r="Q172" s="28">
        <f t="shared" si="13"/>
        <v>143571394.76864877</v>
      </c>
      <c r="R172" s="31">
        <f>SUMIFS(INDEX(Load,,MATCH('Summarized Source Data'!$C172,Hour,0)),Month,'Summarized Source Data'!$A172,Sector,'Summarized Source Data'!R$2,TimeOfWeek,$E172)*INDEX('Calibration Multipliers'!N$4:N$7,MATCH($B172,'Calibration Multipliers'!$A$4:$A$7,0),1)</f>
        <v>4155703.1463387115</v>
      </c>
      <c r="S172" s="31">
        <f>SUMIFS(INDEX(Load,,MATCH('Summarized Source Data'!$C172,Hour,0)),Month,'Summarized Source Data'!$A172,Sector,'Summarized Source Data'!S$2,TimeOfWeek,$E172)*INDEX('Calibration Multipliers'!O$4:O$7,MATCH($B172,'Calibration Multipliers'!$A$4:$A$7,0),1)</f>
        <v>4155703.1463387115</v>
      </c>
      <c r="T172" s="31">
        <f>SUMIFS(INDEX(Load,,MATCH('Summarized Source Data'!$C172,Hour,0)),Month,'Summarized Source Data'!$A172,Sector,'Summarized Source Data'!T$2,TimeOfWeek,$E172)*INDEX('Calibration Multipliers'!P$4:P$7,MATCH($B172,'Calibration Multipliers'!$A$4:$A$7,0),1)</f>
        <v>4155703.1463387115</v>
      </c>
      <c r="U172" s="31">
        <f>SUMIFS(INDEX(Load,,MATCH('Summarized Source Data'!$C172,Hour,0)),Month,'Summarized Source Data'!$A172,Sector,'Summarized Source Data'!U$2,TimeOfWeek,$E172)*INDEX('Calibration Multipliers'!Q$4:Q$7,MATCH($B172,'Calibration Multipliers'!$A$4:$A$7,0),1)</f>
        <v>4155703.1463387115</v>
      </c>
      <c r="V172" s="31">
        <f>SUMIFS(INDEX(Load,,MATCH('Summarized Source Data'!$C172,Hour,0)),Month,'Summarized Source Data'!$A172,Sector,'Summarized Source Data'!V$2,TimeOfWeek,$E172)*INDEX('Calibration Multipliers'!R$4:R$7,MATCH($B172,'Calibration Multipliers'!$A$4:$A$7,0),1)</f>
        <v>4155703.1463387115</v>
      </c>
      <c r="W172" s="31">
        <f>SUMIFS(INDEX(Load,,MATCH('Summarized Source Data'!$C172,Hour,0)),Month,'Summarized Source Data'!$A172,Sector,'Summarized Source Data'!W$2,TimeOfWeek,$E172)*INDEX('Calibration Multipliers'!S$4:S$7,MATCH($B172,'Calibration Multipliers'!$A$4:$A$7,0),1)</f>
        <v>4155703.1463387115</v>
      </c>
      <c r="X172" s="26">
        <f>SUMIFS(INDEX(Load,,MATCH('Summarized Source Data'!$C172,Hour,0)),Month,'Summarized Source Data'!$A172,Sector,'Summarized Source Data'!X$2,Subsector,'Summarized Source Data'!X$3,TimeOfWeek,$E172)*INDEX('Calibration Multipliers'!T$4:T$7,MATCH($B172,'Calibration Multipliers'!$A$4:$A$7,0),1)</f>
        <v>616688099.38063943</v>
      </c>
      <c r="Y172" s="28">
        <f t="shared" si="14"/>
        <v>616688099.38063943</v>
      </c>
      <c r="Z172" s="28">
        <f t="shared" si="14"/>
        <v>616688099.38063943</v>
      </c>
    </row>
    <row r="173" spans="1:26" outlineLevel="2">
      <c r="A173">
        <f t="shared" si="10"/>
        <v>8</v>
      </c>
      <c r="B173" t="str">
        <f>INDEX('Category Mapping'!$G$34:$G$45,MATCH(A173,'Category Mapping'!$A$34:$A$45,0),1)</f>
        <v>Summer</v>
      </c>
      <c r="C173" t="s">
        <v>28</v>
      </c>
      <c r="D173" s="6" t="s">
        <v>102</v>
      </c>
      <c r="E173" t="s">
        <v>15</v>
      </c>
      <c r="F173" s="26">
        <f>SUMIFS(INDEX(Load,,MATCH('Summarized Source Data'!$C173,Hour,0)),Month,'Summarized Source Data'!$A173,Sector,'Summarized Source Data'!F$2,Subsector,'Summarized Source Data'!F$3,TimeOfWeek,$E173)*INDEX('Calibration Multipliers'!B$4:B$7,MATCH($B173,'Calibration Multipliers'!$A$4:$A$7,0),1)</f>
        <v>50653.549807102405</v>
      </c>
      <c r="G173" s="26">
        <f>SUMIFS(INDEX(Load,,MATCH('Summarized Source Data'!$C173,Hour,0)),Month,'Summarized Source Data'!$A173,Sector,'Summarized Source Data'!G$2,Subsector,'Summarized Source Data'!G$3,TimeOfWeek,$E173)*INDEX('Calibration Multipliers'!C$4:C$7,MATCH($B173,'Calibration Multipliers'!$A$4:$A$7,0),1)</f>
        <v>47859536.547025092</v>
      </c>
      <c r="H173" s="26">
        <f>SUMIFS(INDEX(Load,,MATCH('Summarized Source Data'!$C173,Hour,0)),Month,'Summarized Source Data'!$A173,Sector,'Summarized Source Data'!H$2,Subsector,'Summarized Source Data'!H$3,TimeOfWeek,$E173)*INDEX('Calibration Multipliers'!D$4:D$7,MATCH($B173,'Calibration Multipliers'!$A$4:$A$7,0),1)</f>
        <v>0</v>
      </c>
      <c r="I173" s="26">
        <f>SUMIFS(INDEX(Load,,MATCH('Summarized Source Data'!$C173,Hour,0)),Month,'Summarized Source Data'!$A173,Sector,'Summarized Source Data'!I$2,Subsector,'Summarized Source Data'!I$3,TimeOfWeek,$E173)*INDEX('Calibration Multipliers'!E$4:E$7,MATCH($B173,'Calibration Multipliers'!$A$4:$A$7,0),1)</f>
        <v>8799795.8380082361</v>
      </c>
      <c r="J173" s="47">
        <f t="shared" si="11"/>
        <v>51115847.392449304</v>
      </c>
      <c r="K173" s="48">
        <f>(SUMIFS(INDEX(Load,,MATCH('Summarized Source Data'!$C173,Hour,0)),Month,'Summarized Source Data'!$A173,Sector,'Summarized Source Data'!K$2,Subsector,"Total",TimeOfWeek,$E173)-SUM(F173:I173))*INDEX('Calibration Multipliers'!G$4:G$7,MATCH($B173,'Calibration Multipliers'!$A$4:$A$7,0),1)</f>
        <v>51115847.392449304</v>
      </c>
      <c r="L173" s="26">
        <f>SUMIFS(INDEX(Load,,MATCH('Summarized Source Data'!$C173,Hour,0)),Month,'Summarized Source Data'!$A173,Sector,'Summarized Source Data'!L$2,Subsector,'Summarized Source Data'!L$3,TimeOfWeek,$E173)*INDEX('Calibration Multipliers'!H$4:H$7,MATCH($B173,'Calibration Multipliers'!$A$4:$A$7,0),1)</f>
        <v>196383.00107086412</v>
      </c>
      <c r="M173" s="26">
        <f>SUMIFS(INDEX(Load,,MATCH('Summarized Source Data'!$C173,Hour,0)),Month,'Summarized Source Data'!$A173,Sector,'Summarized Source Data'!M$2,Subsector,'Summarized Source Data'!M$3,TimeOfWeek,$E173)*INDEX('Calibration Multipliers'!I$4:I$7,MATCH($B173,'Calibration Multipliers'!$A$4:$A$7,0),1)</f>
        <v>208084941.50880474</v>
      </c>
      <c r="N173" s="26">
        <f>SUMIFS(INDEX(Load,,MATCH('Summarized Source Data'!$C173,Hour,0)),Month,'Summarized Source Data'!$A173,Sector,'Summarized Source Data'!N$2,Subsector,'Summarized Source Data'!N$3,TimeOfWeek,$E173)*INDEX('Calibration Multipliers'!J$4:J$7,MATCH($B173,'Calibration Multipliers'!$A$4:$A$7,0),1)</f>
        <v>0</v>
      </c>
      <c r="O173" s="28">
        <f t="shared" si="12"/>
        <v>140733872.83898324</v>
      </c>
      <c r="P173" s="48">
        <f>(SUMIFS(INDEX(Load,,MATCH('Summarized Source Data'!$C173,Hour,0)),Month,'Summarized Source Data'!$A173,Sector,'Summarized Source Data'!P$2,Subsector,"Total",TimeOfWeek,$E173)-SUM(L173:N173)*INDEX('Calibration Multipliers'!L$4:L$7,MATCH($B173,'Calibration Multipliers'!$A$4:$A$7,0),1))</f>
        <v>140733872.83898324</v>
      </c>
      <c r="Q173" s="28">
        <f t="shared" si="13"/>
        <v>140733872.83898324</v>
      </c>
      <c r="R173" s="31">
        <f>SUMIFS(INDEX(Load,,MATCH('Summarized Source Data'!$C173,Hour,0)),Month,'Summarized Source Data'!$A173,Sector,'Summarized Source Data'!R$2,TimeOfWeek,$E173)*INDEX('Calibration Multipliers'!N$4:N$7,MATCH($B173,'Calibration Multipliers'!$A$4:$A$7,0),1)</f>
        <v>4091556.2339154063</v>
      </c>
      <c r="S173" s="31">
        <f>SUMIFS(INDEX(Load,,MATCH('Summarized Source Data'!$C173,Hour,0)),Month,'Summarized Source Data'!$A173,Sector,'Summarized Source Data'!S$2,TimeOfWeek,$E173)*INDEX('Calibration Multipliers'!O$4:O$7,MATCH($B173,'Calibration Multipliers'!$A$4:$A$7,0),1)</f>
        <v>4091556.2339154063</v>
      </c>
      <c r="T173" s="31">
        <f>SUMIFS(INDEX(Load,,MATCH('Summarized Source Data'!$C173,Hour,0)),Month,'Summarized Source Data'!$A173,Sector,'Summarized Source Data'!T$2,TimeOfWeek,$E173)*INDEX('Calibration Multipliers'!P$4:P$7,MATCH($B173,'Calibration Multipliers'!$A$4:$A$7,0),1)</f>
        <v>4091556.2339154063</v>
      </c>
      <c r="U173" s="31">
        <f>SUMIFS(INDEX(Load,,MATCH('Summarized Source Data'!$C173,Hour,0)),Month,'Summarized Source Data'!$A173,Sector,'Summarized Source Data'!U$2,TimeOfWeek,$E173)*INDEX('Calibration Multipliers'!Q$4:Q$7,MATCH($B173,'Calibration Multipliers'!$A$4:$A$7,0),1)</f>
        <v>4091556.2339154063</v>
      </c>
      <c r="V173" s="31">
        <f>SUMIFS(INDEX(Load,,MATCH('Summarized Source Data'!$C173,Hour,0)),Month,'Summarized Source Data'!$A173,Sector,'Summarized Source Data'!V$2,TimeOfWeek,$E173)*INDEX('Calibration Multipliers'!R$4:R$7,MATCH($B173,'Calibration Multipliers'!$A$4:$A$7,0),1)</f>
        <v>4091556.2339154063</v>
      </c>
      <c r="W173" s="31">
        <f>SUMIFS(INDEX(Load,,MATCH('Summarized Source Data'!$C173,Hour,0)),Month,'Summarized Source Data'!$A173,Sector,'Summarized Source Data'!W$2,TimeOfWeek,$E173)*INDEX('Calibration Multipliers'!S$4:S$7,MATCH($B173,'Calibration Multipliers'!$A$4:$A$7,0),1)</f>
        <v>4091556.2339154063</v>
      </c>
      <c r="X173" s="26">
        <f>SUMIFS(INDEX(Load,,MATCH('Summarized Source Data'!$C173,Hour,0)),Month,'Summarized Source Data'!$A173,Sector,'Summarized Source Data'!X$2,Subsector,'Summarized Source Data'!X$3,TimeOfWeek,$E173)*INDEX('Calibration Multipliers'!T$4:T$7,MATCH($B173,'Calibration Multipliers'!$A$4:$A$7,0),1)</f>
        <v>615742258.7374177</v>
      </c>
      <c r="Y173" s="28">
        <f t="shared" si="14"/>
        <v>615742258.7374177</v>
      </c>
      <c r="Z173" s="28">
        <f t="shared" si="14"/>
        <v>615742258.7374177</v>
      </c>
    </row>
    <row r="174" spans="1:26" outlineLevel="2">
      <c r="A174">
        <f t="shared" si="10"/>
        <v>8</v>
      </c>
      <c r="B174" t="str">
        <f>INDEX('Category Mapping'!$G$34:$G$45,MATCH(A174,'Category Mapping'!$A$34:$A$45,0),1)</f>
        <v>Summer</v>
      </c>
      <c r="C174" t="s">
        <v>29</v>
      </c>
      <c r="D174" s="6" t="s">
        <v>103</v>
      </c>
      <c r="E174" t="s">
        <v>15</v>
      </c>
      <c r="F174" s="26">
        <f>SUMIFS(INDEX(Load,,MATCH('Summarized Source Data'!$C174,Hour,0)),Month,'Summarized Source Data'!$A174,Sector,'Summarized Source Data'!F$2,Subsector,'Summarized Source Data'!F$3,TimeOfWeek,$E174)*INDEX('Calibration Multipliers'!B$4:B$7,MATCH($B174,'Calibration Multipliers'!$A$4:$A$7,0),1)</f>
        <v>50653.549807102405</v>
      </c>
      <c r="G174" s="26">
        <f>SUMIFS(INDEX(Load,,MATCH('Summarized Source Data'!$C174,Hour,0)),Month,'Summarized Source Data'!$A174,Sector,'Summarized Source Data'!G$2,Subsector,'Summarized Source Data'!G$3,TimeOfWeek,$E174)*INDEX('Calibration Multipliers'!C$4:C$7,MATCH($B174,'Calibration Multipliers'!$A$4:$A$7,0),1)</f>
        <v>45967855.260581411</v>
      </c>
      <c r="H174" s="26">
        <f>SUMIFS(INDEX(Load,,MATCH('Summarized Source Data'!$C174,Hour,0)),Month,'Summarized Source Data'!$A174,Sector,'Summarized Source Data'!H$2,Subsector,'Summarized Source Data'!H$3,TimeOfWeek,$E174)*INDEX('Calibration Multipliers'!D$4:D$7,MATCH($B174,'Calibration Multipliers'!$A$4:$A$7,0),1)</f>
        <v>0</v>
      </c>
      <c r="I174" s="26">
        <f>SUMIFS(INDEX(Load,,MATCH('Summarized Source Data'!$C174,Hour,0)),Month,'Summarized Source Data'!$A174,Sector,'Summarized Source Data'!I$2,Subsector,'Summarized Source Data'!I$3,TimeOfWeek,$E174)*INDEX('Calibration Multipliers'!E$4:E$7,MATCH($B174,'Calibration Multipliers'!$A$4:$A$7,0),1)</f>
        <v>8713443.4248040114</v>
      </c>
      <c r="J174" s="47">
        <f t="shared" si="11"/>
        <v>40797952.730213284</v>
      </c>
      <c r="K174" s="48">
        <f>(SUMIFS(INDEX(Load,,MATCH('Summarized Source Data'!$C174,Hour,0)),Month,'Summarized Source Data'!$A174,Sector,'Summarized Source Data'!K$2,Subsector,"Total",TimeOfWeek,$E174)-SUM(F174:I174))*INDEX('Calibration Multipliers'!G$4:G$7,MATCH($B174,'Calibration Multipliers'!$A$4:$A$7,0),1)</f>
        <v>40797952.730213284</v>
      </c>
      <c r="L174" s="26">
        <f>SUMIFS(INDEX(Load,,MATCH('Summarized Source Data'!$C174,Hour,0)),Month,'Summarized Source Data'!$A174,Sector,'Summarized Source Data'!L$2,Subsector,'Summarized Source Data'!L$3,TimeOfWeek,$E174)*INDEX('Calibration Multipliers'!H$4:H$7,MATCH($B174,'Calibration Multipliers'!$A$4:$A$7,0),1)</f>
        <v>196383.00107086412</v>
      </c>
      <c r="M174" s="26">
        <f>SUMIFS(INDEX(Load,,MATCH('Summarized Source Data'!$C174,Hour,0)),Month,'Summarized Source Data'!$A174,Sector,'Summarized Source Data'!M$2,Subsector,'Summarized Source Data'!M$3,TimeOfWeek,$E174)*INDEX('Calibration Multipliers'!I$4:I$7,MATCH($B174,'Calibration Multipliers'!$A$4:$A$7,0),1)</f>
        <v>201464057.00625184</v>
      </c>
      <c r="N174" s="26">
        <f>SUMIFS(INDEX(Load,,MATCH('Summarized Source Data'!$C174,Hour,0)),Month,'Summarized Source Data'!$A174,Sector,'Summarized Source Data'!N$2,Subsector,'Summarized Source Data'!N$3,TimeOfWeek,$E174)*INDEX('Calibration Multipliers'!J$4:J$7,MATCH($B174,'Calibration Multipliers'!$A$4:$A$7,0),1)</f>
        <v>0</v>
      </c>
      <c r="O174" s="28">
        <f t="shared" si="12"/>
        <v>139788032.19576141</v>
      </c>
      <c r="P174" s="48">
        <f>(SUMIFS(INDEX(Load,,MATCH('Summarized Source Data'!$C174,Hour,0)),Month,'Summarized Source Data'!$A174,Sector,'Summarized Source Data'!P$2,Subsector,"Total",TimeOfWeek,$E174)-SUM(L174:N174)*INDEX('Calibration Multipliers'!L$4:L$7,MATCH($B174,'Calibration Multipliers'!$A$4:$A$7,0),1))</f>
        <v>139788032.19576141</v>
      </c>
      <c r="Q174" s="28">
        <f t="shared" si="13"/>
        <v>139788032.19576141</v>
      </c>
      <c r="R174" s="31">
        <f>SUMIFS(INDEX(Load,,MATCH('Summarized Source Data'!$C174,Hour,0)),Month,'Summarized Source Data'!$A174,Sector,'Summarized Source Data'!R$2,TimeOfWeek,$E174)*INDEX('Calibration Multipliers'!N$4:N$7,MATCH($B174,'Calibration Multipliers'!$A$4:$A$7,0),1)</f>
        <v>4075081.5815917682</v>
      </c>
      <c r="S174" s="31">
        <f>SUMIFS(INDEX(Load,,MATCH('Summarized Source Data'!$C174,Hour,0)),Month,'Summarized Source Data'!$A174,Sector,'Summarized Source Data'!S$2,TimeOfWeek,$E174)*INDEX('Calibration Multipliers'!O$4:O$7,MATCH($B174,'Calibration Multipliers'!$A$4:$A$7,0),1)</f>
        <v>4075081.5815917682</v>
      </c>
      <c r="T174" s="31">
        <f>SUMIFS(INDEX(Load,,MATCH('Summarized Source Data'!$C174,Hour,0)),Month,'Summarized Source Data'!$A174,Sector,'Summarized Source Data'!T$2,TimeOfWeek,$E174)*INDEX('Calibration Multipliers'!P$4:P$7,MATCH($B174,'Calibration Multipliers'!$A$4:$A$7,0),1)</f>
        <v>4075081.5815917682</v>
      </c>
      <c r="U174" s="31">
        <f>SUMIFS(INDEX(Load,,MATCH('Summarized Source Data'!$C174,Hour,0)),Month,'Summarized Source Data'!$A174,Sector,'Summarized Source Data'!U$2,TimeOfWeek,$E174)*INDEX('Calibration Multipliers'!Q$4:Q$7,MATCH($B174,'Calibration Multipliers'!$A$4:$A$7,0),1)</f>
        <v>4075081.5815917682</v>
      </c>
      <c r="V174" s="31">
        <f>SUMIFS(INDEX(Load,,MATCH('Summarized Source Data'!$C174,Hour,0)),Month,'Summarized Source Data'!$A174,Sector,'Summarized Source Data'!V$2,TimeOfWeek,$E174)*INDEX('Calibration Multipliers'!R$4:R$7,MATCH($B174,'Calibration Multipliers'!$A$4:$A$7,0),1)</f>
        <v>4075081.5815917682</v>
      </c>
      <c r="W174" s="31">
        <f>SUMIFS(INDEX(Load,,MATCH('Summarized Source Data'!$C174,Hour,0)),Month,'Summarized Source Data'!$A174,Sector,'Summarized Source Data'!W$2,TimeOfWeek,$E174)*INDEX('Calibration Multipliers'!S$4:S$7,MATCH($B174,'Calibration Multipliers'!$A$4:$A$7,0),1)</f>
        <v>4075081.5815917682</v>
      </c>
      <c r="X174" s="26">
        <f>SUMIFS(INDEX(Load,,MATCH('Summarized Source Data'!$C174,Hour,0)),Month,'Summarized Source Data'!$A174,Sector,'Summarized Source Data'!X$2,Subsector,'Summarized Source Data'!X$3,TimeOfWeek,$E174)*INDEX('Calibration Multipliers'!T$4:T$7,MATCH($B174,'Calibration Multipliers'!$A$4:$A$7,0),1)</f>
        <v>615742258.7374177</v>
      </c>
      <c r="Y174" s="28">
        <f t="shared" si="14"/>
        <v>615742258.7374177</v>
      </c>
      <c r="Z174" s="28">
        <f t="shared" si="14"/>
        <v>615742258.7374177</v>
      </c>
    </row>
    <row r="175" spans="1:26" outlineLevel="2">
      <c r="A175">
        <f t="shared" si="10"/>
        <v>8</v>
      </c>
      <c r="B175" t="str">
        <f>INDEX('Category Mapping'!$G$34:$G$45,MATCH(A175,'Category Mapping'!$A$34:$A$45,0),1)</f>
        <v>Summer</v>
      </c>
      <c r="C175" t="s">
        <v>30</v>
      </c>
      <c r="D175" s="6" t="s">
        <v>104</v>
      </c>
      <c r="E175" t="s">
        <v>15</v>
      </c>
      <c r="F175" s="26">
        <f>SUMIFS(INDEX(Load,,MATCH('Summarized Source Data'!$C175,Hour,0)),Month,'Summarized Source Data'!$A175,Sector,'Summarized Source Data'!F$2,Subsector,'Summarized Source Data'!F$3,TimeOfWeek,$E175)*INDEX('Calibration Multipliers'!B$4:B$7,MATCH($B175,'Calibration Multipliers'!$A$4:$A$7,0),1)</f>
        <v>50653.549807102405</v>
      </c>
      <c r="G175" s="26">
        <f>SUMIFS(INDEX(Load,,MATCH('Summarized Source Data'!$C175,Hour,0)),Month,'Summarized Source Data'!$A175,Sector,'Summarized Source Data'!G$2,Subsector,'Summarized Source Data'!G$3,TimeOfWeek,$E175)*INDEX('Calibration Multipliers'!C$4:C$7,MATCH($B175,'Calibration Multipliers'!$A$4:$A$7,0),1)</f>
        <v>48048704.675669454</v>
      </c>
      <c r="H175" s="26">
        <f>SUMIFS(INDEX(Load,,MATCH('Summarized Source Data'!$C175,Hour,0)),Month,'Summarized Source Data'!$A175,Sector,'Summarized Source Data'!H$2,Subsector,'Summarized Source Data'!H$3,TimeOfWeek,$E175)*INDEX('Calibration Multipliers'!D$4:D$7,MATCH($B175,'Calibration Multipliers'!$A$4:$A$7,0),1)</f>
        <v>0</v>
      </c>
      <c r="I175" s="26">
        <f>SUMIFS(INDEX(Load,,MATCH('Summarized Source Data'!$C175,Hour,0)),Month,'Summarized Source Data'!$A175,Sector,'Summarized Source Data'!I$2,Subsector,'Summarized Source Data'!I$3,TimeOfWeek,$E175)*INDEX('Calibration Multipliers'!E$4:E$7,MATCH($B175,'Calibration Multipliers'!$A$4:$A$7,0),1)</f>
        <v>8907688.8260211945</v>
      </c>
      <c r="J175" s="47">
        <f t="shared" si="11"/>
        <v>35685335.984242536</v>
      </c>
      <c r="K175" s="48">
        <f>(SUMIFS(INDEX(Load,,MATCH('Summarized Source Data'!$C175,Hour,0)),Month,'Summarized Source Data'!$A175,Sector,'Summarized Source Data'!K$2,Subsector,"Total",TimeOfWeek,$E175)-SUM(F175:I175))*INDEX('Calibration Multipliers'!G$4:G$7,MATCH($B175,'Calibration Multipliers'!$A$4:$A$7,0),1)</f>
        <v>35685335.984242536</v>
      </c>
      <c r="L175" s="26">
        <f>SUMIFS(INDEX(Load,,MATCH('Summarized Source Data'!$C175,Hour,0)),Month,'Summarized Source Data'!$A175,Sector,'Summarized Source Data'!L$2,Subsector,'Summarized Source Data'!L$3,TimeOfWeek,$E175)*INDEX('Calibration Multipliers'!H$4:H$7,MATCH($B175,'Calibration Multipliers'!$A$4:$A$7,0),1)</f>
        <v>196383.00107086412</v>
      </c>
      <c r="M175" s="26">
        <f>SUMIFS(INDEX(Load,,MATCH('Summarized Source Data'!$C175,Hour,0)),Month,'Summarized Source Data'!$A175,Sector,'Summarized Source Data'!M$2,Subsector,'Summarized Source Data'!M$3,TimeOfWeek,$E175)*INDEX('Calibration Multipliers'!I$4:I$7,MATCH($B175,'Calibration Multipliers'!$A$4:$A$7,0),1)</f>
        <v>202409897.6494737</v>
      </c>
      <c r="N175" s="26">
        <f>SUMIFS(INDEX(Load,,MATCH('Summarized Source Data'!$C175,Hour,0)),Month,'Summarized Source Data'!$A175,Sector,'Summarized Source Data'!N$2,Subsector,'Summarized Source Data'!N$3,TimeOfWeek,$E175)*INDEX('Calibration Multipliers'!J$4:J$7,MATCH($B175,'Calibration Multipliers'!$A$4:$A$7,0),1)</f>
        <v>0</v>
      </c>
      <c r="O175" s="28">
        <f t="shared" si="12"/>
        <v>146408916.69831428</v>
      </c>
      <c r="P175" s="48">
        <f>(SUMIFS(INDEX(Load,,MATCH('Summarized Source Data'!$C175,Hour,0)),Month,'Summarized Source Data'!$A175,Sector,'Summarized Source Data'!P$2,Subsector,"Total",TimeOfWeek,$E175)-SUM(L175:N175)*INDEX('Calibration Multipliers'!L$4:L$7,MATCH($B175,'Calibration Multipliers'!$A$4:$A$7,0),1))</f>
        <v>146408916.69831428</v>
      </c>
      <c r="Q175" s="28">
        <f t="shared" si="13"/>
        <v>146408916.69831428</v>
      </c>
      <c r="R175" s="31">
        <f>SUMIFS(INDEX(Load,,MATCH('Summarized Source Data'!$C175,Hour,0)),Month,'Summarized Source Data'!$A175,Sector,'Summarized Source Data'!R$2,TimeOfWeek,$E175)*INDEX('Calibration Multipliers'!N$4:N$7,MATCH($B175,'Calibration Multipliers'!$A$4:$A$7,0),1)</f>
        <v>4090249.0821464737</v>
      </c>
      <c r="S175" s="31">
        <f>SUMIFS(INDEX(Load,,MATCH('Summarized Source Data'!$C175,Hour,0)),Month,'Summarized Source Data'!$A175,Sector,'Summarized Source Data'!S$2,TimeOfWeek,$E175)*INDEX('Calibration Multipliers'!O$4:O$7,MATCH($B175,'Calibration Multipliers'!$A$4:$A$7,0),1)</f>
        <v>4090249.0821464737</v>
      </c>
      <c r="T175" s="31">
        <f>SUMIFS(INDEX(Load,,MATCH('Summarized Source Data'!$C175,Hour,0)),Month,'Summarized Source Data'!$A175,Sector,'Summarized Source Data'!T$2,TimeOfWeek,$E175)*INDEX('Calibration Multipliers'!P$4:P$7,MATCH($B175,'Calibration Multipliers'!$A$4:$A$7,0),1)</f>
        <v>4090249.0821464737</v>
      </c>
      <c r="U175" s="31">
        <f>SUMIFS(INDEX(Load,,MATCH('Summarized Source Data'!$C175,Hour,0)),Month,'Summarized Source Data'!$A175,Sector,'Summarized Source Data'!U$2,TimeOfWeek,$E175)*INDEX('Calibration Multipliers'!Q$4:Q$7,MATCH($B175,'Calibration Multipliers'!$A$4:$A$7,0),1)</f>
        <v>4090249.0821464737</v>
      </c>
      <c r="V175" s="31">
        <f>SUMIFS(INDEX(Load,,MATCH('Summarized Source Data'!$C175,Hour,0)),Month,'Summarized Source Data'!$A175,Sector,'Summarized Source Data'!V$2,TimeOfWeek,$E175)*INDEX('Calibration Multipliers'!R$4:R$7,MATCH($B175,'Calibration Multipliers'!$A$4:$A$7,0),1)</f>
        <v>4090249.0821464737</v>
      </c>
      <c r="W175" s="31">
        <f>SUMIFS(INDEX(Load,,MATCH('Summarized Source Data'!$C175,Hour,0)),Month,'Summarized Source Data'!$A175,Sector,'Summarized Source Data'!W$2,TimeOfWeek,$E175)*INDEX('Calibration Multipliers'!S$4:S$7,MATCH($B175,'Calibration Multipliers'!$A$4:$A$7,0),1)</f>
        <v>4090249.0821464737</v>
      </c>
      <c r="X175" s="26">
        <f>SUMIFS(INDEX(Load,,MATCH('Summarized Source Data'!$C175,Hour,0)),Month,'Summarized Source Data'!$A175,Sector,'Summarized Source Data'!X$2,Subsector,'Summarized Source Data'!X$3,TimeOfWeek,$E175)*INDEX('Calibration Multipliers'!T$4:T$7,MATCH($B175,'Calibration Multipliers'!$A$4:$A$7,0),1)</f>
        <v>615742258.7374177</v>
      </c>
      <c r="Y175" s="28">
        <f t="shared" si="14"/>
        <v>615742258.7374177</v>
      </c>
      <c r="Z175" s="28">
        <f t="shared" si="14"/>
        <v>615742258.7374177</v>
      </c>
    </row>
    <row r="176" spans="1:26" outlineLevel="2">
      <c r="A176">
        <f t="shared" si="10"/>
        <v>8</v>
      </c>
      <c r="B176" t="str">
        <f>INDEX('Category Mapping'!$G$34:$G$45,MATCH(A176,'Category Mapping'!$A$34:$A$45,0),1)</f>
        <v>Summer</v>
      </c>
      <c r="C176" t="s">
        <v>31</v>
      </c>
      <c r="D176" s="6" t="s">
        <v>105</v>
      </c>
      <c r="E176" t="s">
        <v>15</v>
      </c>
      <c r="F176" s="26">
        <f>SUMIFS(INDEX(Load,,MATCH('Summarized Source Data'!$C176,Hour,0)),Month,'Summarized Source Data'!$A176,Sector,'Summarized Source Data'!F$2,Subsector,'Summarized Source Data'!F$3,TimeOfWeek,$E176)*INDEX('Calibration Multipliers'!B$4:B$7,MATCH($B176,'Calibration Multipliers'!$A$4:$A$7,0),1)</f>
        <v>50653.549807102405</v>
      </c>
      <c r="G176" s="26">
        <f>SUMIFS(INDEX(Load,,MATCH('Summarized Source Data'!$C176,Hour,0)),Month,'Summarized Source Data'!$A176,Sector,'Summarized Source Data'!G$2,Subsector,'Summarized Source Data'!G$3,TimeOfWeek,$E176)*INDEX('Calibration Multipliers'!C$4:C$7,MATCH($B176,'Calibration Multipliers'!$A$4:$A$7,0),1)</f>
        <v>52588739.763134286</v>
      </c>
      <c r="H176" s="26">
        <f>SUMIFS(INDEX(Load,,MATCH('Summarized Source Data'!$C176,Hour,0)),Month,'Summarized Source Data'!$A176,Sector,'Summarized Source Data'!H$2,Subsector,'Summarized Source Data'!H$3,TimeOfWeek,$E176)*INDEX('Calibration Multipliers'!D$4:D$7,MATCH($B176,'Calibration Multipliers'!$A$4:$A$7,0),1)</f>
        <v>0</v>
      </c>
      <c r="I176" s="26">
        <f>SUMIFS(INDEX(Load,,MATCH('Summarized Source Data'!$C176,Hour,0)),Month,'Summarized Source Data'!$A176,Sector,'Summarized Source Data'!I$2,Subsector,'Summarized Source Data'!I$3,TimeOfWeek,$E176)*INDEX('Calibration Multipliers'!E$4:E$7,MATCH($B176,'Calibration Multipliers'!$A$4:$A$7,0),1)</f>
        <v>11444671.78298426</v>
      </c>
      <c r="J176" s="47">
        <f t="shared" si="11"/>
        <v>38066724.372033045</v>
      </c>
      <c r="K176" s="48">
        <f>(SUMIFS(INDEX(Load,,MATCH('Summarized Source Data'!$C176,Hour,0)),Month,'Summarized Source Data'!$A176,Sector,'Summarized Source Data'!K$2,Subsector,"Total",TimeOfWeek,$E176)-SUM(F176:I176))*INDEX('Calibration Multipliers'!G$4:G$7,MATCH($B176,'Calibration Multipliers'!$A$4:$A$7,0),1)</f>
        <v>38066724.372033045</v>
      </c>
      <c r="L176" s="26">
        <f>SUMIFS(INDEX(Load,,MATCH('Summarized Source Data'!$C176,Hour,0)),Month,'Summarized Source Data'!$A176,Sector,'Summarized Source Data'!L$2,Subsector,'Summarized Source Data'!L$3,TimeOfWeek,$E176)*INDEX('Calibration Multipliers'!H$4:H$7,MATCH($B176,'Calibration Multipliers'!$A$4:$A$7,0),1)</f>
        <v>196383.00107086412</v>
      </c>
      <c r="M176" s="26">
        <f>SUMIFS(INDEX(Load,,MATCH('Summarized Source Data'!$C176,Hour,0)),Month,'Summarized Source Data'!$A176,Sector,'Summarized Source Data'!M$2,Subsector,'Summarized Source Data'!M$3,TimeOfWeek,$E176)*INDEX('Calibration Multipliers'!I$4:I$7,MATCH($B176,'Calibration Multipliers'!$A$4:$A$7,0),1)</f>
        <v>209976622.79524842</v>
      </c>
      <c r="N176" s="26">
        <f>SUMIFS(INDEX(Load,,MATCH('Summarized Source Data'!$C176,Hour,0)),Month,'Summarized Source Data'!$A176,Sector,'Summarized Source Data'!N$2,Subsector,'Summarized Source Data'!N$3,TimeOfWeek,$E176)*INDEX('Calibration Multipliers'!J$4:J$7,MATCH($B176,'Calibration Multipliers'!$A$4:$A$7,0),1)</f>
        <v>0</v>
      </c>
      <c r="O176" s="28">
        <f t="shared" si="12"/>
        <v>154921482.48731086</v>
      </c>
      <c r="P176" s="48">
        <f>(SUMIFS(INDEX(Load,,MATCH('Summarized Source Data'!$C176,Hour,0)),Month,'Summarized Source Data'!$A176,Sector,'Summarized Source Data'!P$2,Subsector,"Total",TimeOfWeek,$E176)-SUM(L176:N176)*INDEX('Calibration Multipliers'!L$4:L$7,MATCH($B176,'Calibration Multipliers'!$A$4:$A$7,0),1))</f>
        <v>154921482.48731086</v>
      </c>
      <c r="Q176" s="28">
        <f t="shared" si="13"/>
        <v>154921482.48731086</v>
      </c>
      <c r="R176" s="31">
        <f>SUMIFS(INDEX(Load,,MATCH('Summarized Source Data'!$C176,Hour,0)),Month,'Summarized Source Data'!$A176,Sector,'Summarized Source Data'!R$2,TimeOfWeek,$E176)*INDEX('Calibration Multipliers'!N$4:N$7,MATCH($B176,'Calibration Multipliers'!$A$4:$A$7,0),1)</f>
        <v>4073722.4085874585</v>
      </c>
      <c r="S176" s="31">
        <f>SUMIFS(INDEX(Load,,MATCH('Summarized Source Data'!$C176,Hour,0)),Month,'Summarized Source Data'!$A176,Sector,'Summarized Source Data'!S$2,TimeOfWeek,$E176)*INDEX('Calibration Multipliers'!O$4:O$7,MATCH($B176,'Calibration Multipliers'!$A$4:$A$7,0),1)</f>
        <v>4073722.4085874585</v>
      </c>
      <c r="T176" s="31">
        <f>SUMIFS(INDEX(Load,,MATCH('Summarized Source Data'!$C176,Hour,0)),Month,'Summarized Source Data'!$A176,Sector,'Summarized Source Data'!T$2,TimeOfWeek,$E176)*INDEX('Calibration Multipliers'!P$4:P$7,MATCH($B176,'Calibration Multipliers'!$A$4:$A$7,0),1)</f>
        <v>4073722.4085874585</v>
      </c>
      <c r="U176" s="31">
        <f>SUMIFS(INDEX(Load,,MATCH('Summarized Source Data'!$C176,Hour,0)),Month,'Summarized Source Data'!$A176,Sector,'Summarized Source Data'!U$2,TimeOfWeek,$E176)*INDEX('Calibration Multipliers'!Q$4:Q$7,MATCH($B176,'Calibration Multipliers'!$A$4:$A$7,0),1)</f>
        <v>4073722.4085874585</v>
      </c>
      <c r="V176" s="31">
        <f>SUMIFS(INDEX(Load,,MATCH('Summarized Source Data'!$C176,Hour,0)),Month,'Summarized Source Data'!$A176,Sector,'Summarized Source Data'!V$2,TimeOfWeek,$E176)*INDEX('Calibration Multipliers'!R$4:R$7,MATCH($B176,'Calibration Multipliers'!$A$4:$A$7,0),1)</f>
        <v>4073722.4085874585</v>
      </c>
      <c r="W176" s="31">
        <f>SUMIFS(INDEX(Load,,MATCH('Summarized Source Data'!$C176,Hour,0)),Month,'Summarized Source Data'!$A176,Sector,'Summarized Source Data'!W$2,TimeOfWeek,$E176)*INDEX('Calibration Multipliers'!S$4:S$7,MATCH($B176,'Calibration Multipliers'!$A$4:$A$7,0),1)</f>
        <v>4073722.4085874585</v>
      </c>
      <c r="X176" s="26">
        <f>SUMIFS(INDEX(Load,,MATCH('Summarized Source Data'!$C176,Hour,0)),Month,'Summarized Source Data'!$A176,Sector,'Summarized Source Data'!X$2,Subsector,'Summarized Source Data'!X$3,TimeOfWeek,$E176)*INDEX('Calibration Multipliers'!T$4:T$7,MATCH($B176,'Calibration Multipliers'!$A$4:$A$7,0),1)</f>
        <v>617633940.02386129</v>
      </c>
      <c r="Y176" s="28">
        <f t="shared" si="14"/>
        <v>617633940.02386129</v>
      </c>
      <c r="Z176" s="28">
        <f t="shared" si="14"/>
        <v>617633940.02386129</v>
      </c>
    </row>
    <row r="177" spans="1:26" outlineLevel="2">
      <c r="A177">
        <f t="shared" si="10"/>
        <v>8</v>
      </c>
      <c r="B177" t="str">
        <f>INDEX('Category Mapping'!$G$34:$G$45,MATCH(A177,'Category Mapping'!$A$34:$A$45,0),1)</f>
        <v>Summer</v>
      </c>
      <c r="C177" t="s">
        <v>32</v>
      </c>
      <c r="D177" s="6" t="s">
        <v>106</v>
      </c>
      <c r="E177" t="s">
        <v>15</v>
      </c>
      <c r="F177" s="26">
        <f>SUMIFS(INDEX(Load,,MATCH('Summarized Source Data'!$C177,Hour,0)),Month,'Summarized Source Data'!$A177,Sector,'Summarized Source Data'!F$2,Subsector,'Summarized Source Data'!F$3,TimeOfWeek,$E177)*INDEX('Calibration Multipliers'!B$4:B$7,MATCH($B177,'Calibration Multipliers'!$A$4:$A$7,0),1)</f>
        <v>75435.520500157829</v>
      </c>
      <c r="G177" s="26">
        <f>SUMIFS(INDEX(Load,,MATCH('Summarized Source Data'!$C177,Hour,0)),Month,'Summarized Source Data'!$A177,Sector,'Summarized Source Data'!G$2,Subsector,'Summarized Source Data'!G$3,TimeOfWeek,$E177)*INDEX('Calibration Multipliers'!C$4:C$7,MATCH($B177,'Calibration Multipliers'!$A$4:$A$7,0),1)</f>
        <v>57034190.786276937</v>
      </c>
      <c r="H177" s="26">
        <f>SUMIFS(INDEX(Load,,MATCH('Summarized Source Data'!$C177,Hour,0)),Month,'Summarized Source Data'!$A177,Sector,'Summarized Source Data'!H$2,Subsector,'Summarized Source Data'!H$3,TimeOfWeek,$E177)*INDEX('Calibration Multipliers'!D$4:D$7,MATCH($B177,'Calibration Multipliers'!$A$4:$A$7,0),1)</f>
        <v>0</v>
      </c>
      <c r="I177" s="26">
        <f>SUMIFS(INDEX(Load,,MATCH('Summarized Source Data'!$C177,Hour,0)),Month,'Summarized Source Data'!$A177,Sector,'Summarized Source Data'!I$2,Subsector,'Summarized Source Data'!I$3,TimeOfWeek,$E177)*INDEX('Calibration Multipliers'!E$4:E$7,MATCH($B177,'Calibration Multipliers'!$A$4:$A$7,0),1)</f>
        <v>19673485.379014265</v>
      </c>
      <c r="J177" s="47">
        <f t="shared" si="11"/>
        <v>50905375.149157003</v>
      </c>
      <c r="K177" s="48">
        <f>(SUMIFS(INDEX(Load,,MATCH('Summarized Source Data'!$C177,Hour,0)),Month,'Summarized Source Data'!$A177,Sector,'Summarized Source Data'!K$2,Subsector,"Total",TimeOfWeek,$E177)-SUM(F177:I177))*INDEX('Calibration Multipliers'!G$4:G$7,MATCH($B177,'Calibration Multipliers'!$A$4:$A$7,0),1)</f>
        <v>50905375.149157003</v>
      </c>
      <c r="L177" s="26">
        <f>SUMIFS(INDEX(Load,,MATCH('Summarized Source Data'!$C177,Hour,0)),Month,'Summarized Source Data'!$A177,Sector,'Summarized Source Data'!L$2,Subsector,'Summarized Source Data'!L$3,TimeOfWeek,$E177)*INDEX('Calibration Multipliers'!H$4:H$7,MATCH($B177,'Calibration Multipliers'!$A$4:$A$7,0),1)</f>
        <v>196383.00107086412</v>
      </c>
      <c r="M177" s="26">
        <f>SUMIFS(INDEX(Load,,MATCH('Summarized Source Data'!$C177,Hour,0)),Month,'Summarized Source Data'!$A177,Sector,'Summarized Source Data'!M$2,Subsector,'Summarized Source Data'!M$3,TimeOfWeek,$E177)*INDEX('Calibration Multipliers'!I$4:I$7,MATCH($B177,'Calibration Multipliers'!$A$4:$A$7,0),1)</f>
        <v>227001754.37324151</v>
      </c>
      <c r="N177" s="26">
        <f>SUMIFS(INDEX(Load,,MATCH('Summarized Source Data'!$C177,Hour,0)),Month,'Summarized Source Data'!$A177,Sector,'Summarized Source Data'!N$2,Subsector,'Summarized Source Data'!N$3,TimeOfWeek,$E177)*INDEX('Calibration Multipliers'!J$4:J$7,MATCH($B177,'Calibration Multipliers'!$A$4:$A$7,0),1)</f>
        <v>0</v>
      </c>
      <c r="O177" s="28">
        <f t="shared" si="12"/>
        <v>180459179.85430053</v>
      </c>
      <c r="P177" s="48">
        <f>(SUMIFS(INDEX(Load,,MATCH('Summarized Source Data'!$C177,Hour,0)),Month,'Summarized Source Data'!$A177,Sector,'Summarized Source Data'!P$2,Subsector,"Total",TimeOfWeek,$E177)-SUM(L177:N177)*INDEX('Calibration Multipliers'!L$4:L$7,MATCH($B177,'Calibration Multipliers'!$A$4:$A$7,0),1))</f>
        <v>180459179.85430053</v>
      </c>
      <c r="Q177" s="28">
        <f t="shared" si="13"/>
        <v>180459179.85430053</v>
      </c>
      <c r="R177" s="31">
        <f>SUMIFS(INDEX(Load,,MATCH('Summarized Source Data'!$C177,Hour,0)),Month,'Summarized Source Data'!$A177,Sector,'Summarized Source Data'!R$2,TimeOfWeek,$E177)*INDEX('Calibration Multipliers'!N$4:N$7,MATCH($B177,'Calibration Multipliers'!$A$4:$A$7,0),1)</f>
        <v>4199715.0031491099</v>
      </c>
      <c r="S177" s="31">
        <f>SUMIFS(INDEX(Load,,MATCH('Summarized Source Data'!$C177,Hour,0)),Month,'Summarized Source Data'!$A177,Sector,'Summarized Source Data'!S$2,TimeOfWeek,$E177)*INDEX('Calibration Multipliers'!O$4:O$7,MATCH($B177,'Calibration Multipliers'!$A$4:$A$7,0),1)</f>
        <v>4199715.0031491099</v>
      </c>
      <c r="T177" s="31">
        <f>SUMIFS(INDEX(Load,,MATCH('Summarized Source Data'!$C177,Hour,0)),Month,'Summarized Source Data'!$A177,Sector,'Summarized Source Data'!T$2,TimeOfWeek,$E177)*INDEX('Calibration Multipliers'!P$4:P$7,MATCH($B177,'Calibration Multipliers'!$A$4:$A$7,0),1)</f>
        <v>4199715.0031491099</v>
      </c>
      <c r="U177" s="31">
        <f>SUMIFS(INDEX(Load,,MATCH('Summarized Source Data'!$C177,Hour,0)),Month,'Summarized Source Data'!$A177,Sector,'Summarized Source Data'!U$2,TimeOfWeek,$E177)*INDEX('Calibration Multipliers'!Q$4:Q$7,MATCH($B177,'Calibration Multipliers'!$A$4:$A$7,0),1)</f>
        <v>4199715.0031491099</v>
      </c>
      <c r="V177" s="31">
        <f>SUMIFS(INDEX(Load,,MATCH('Summarized Source Data'!$C177,Hour,0)),Month,'Summarized Source Data'!$A177,Sector,'Summarized Source Data'!V$2,TimeOfWeek,$E177)*INDEX('Calibration Multipliers'!R$4:R$7,MATCH($B177,'Calibration Multipliers'!$A$4:$A$7,0),1)</f>
        <v>4199715.0031491099</v>
      </c>
      <c r="W177" s="31">
        <f>SUMIFS(INDEX(Load,,MATCH('Summarized Source Data'!$C177,Hour,0)),Month,'Summarized Source Data'!$A177,Sector,'Summarized Source Data'!W$2,TimeOfWeek,$E177)*INDEX('Calibration Multipliers'!S$4:S$7,MATCH($B177,'Calibration Multipliers'!$A$4:$A$7,0),1)</f>
        <v>4199715.0031491099</v>
      </c>
      <c r="X177" s="26">
        <f>SUMIFS(INDEX(Load,,MATCH('Summarized Source Data'!$C177,Hour,0)),Month,'Summarized Source Data'!$A177,Sector,'Summarized Source Data'!X$2,Subsector,'Summarized Source Data'!X$3,TimeOfWeek,$E177)*INDEX('Calibration Multipliers'!T$4:T$7,MATCH($B177,'Calibration Multipliers'!$A$4:$A$7,0),1)</f>
        <v>622363143.23997056</v>
      </c>
      <c r="Y177" s="28">
        <f t="shared" si="14"/>
        <v>622363143.23997056</v>
      </c>
      <c r="Z177" s="28">
        <f t="shared" si="14"/>
        <v>622363143.23997056</v>
      </c>
    </row>
    <row r="178" spans="1:26" outlineLevel="2">
      <c r="A178">
        <f t="shared" si="10"/>
        <v>8</v>
      </c>
      <c r="B178" t="str">
        <f>INDEX('Category Mapping'!$G$34:$G$45,MATCH(A178,'Category Mapping'!$A$34:$A$45,0),1)</f>
        <v>Summer</v>
      </c>
      <c r="C178" t="s">
        <v>33</v>
      </c>
      <c r="D178" s="6" t="s">
        <v>107</v>
      </c>
      <c r="E178" t="s">
        <v>15</v>
      </c>
      <c r="F178" s="26">
        <f>SUMIFS(INDEX(Load,,MATCH('Summarized Source Data'!$C178,Hour,0)),Month,'Summarized Source Data'!$A178,Sector,'Summarized Source Data'!F$2,Subsector,'Summarized Source Data'!F$3,TimeOfWeek,$E178)*INDEX('Calibration Multipliers'!B$4:B$7,MATCH($B178,'Calibration Multipliers'!$A$4:$A$7,0),1)</f>
        <v>85398.059995213465</v>
      </c>
      <c r="G178" s="26">
        <f>SUMIFS(INDEX(Load,,MATCH('Summarized Source Data'!$C178,Hour,0)),Month,'Summarized Source Data'!$A178,Sector,'Summarized Source Data'!G$2,Subsector,'Summarized Source Data'!G$3,TimeOfWeek,$E178)*INDEX('Calibration Multipliers'!C$4:C$7,MATCH($B178,'Calibration Multipliers'!$A$4:$A$7,0),1)</f>
        <v>56088350.143055096</v>
      </c>
      <c r="H178" s="26">
        <f>SUMIFS(INDEX(Load,,MATCH('Summarized Source Data'!$C178,Hour,0)),Month,'Summarized Source Data'!$A178,Sector,'Summarized Source Data'!H$2,Subsector,'Summarized Source Data'!H$3,TimeOfWeek,$E178)*INDEX('Calibration Multipliers'!D$4:D$7,MATCH($B178,'Calibration Multipliers'!$A$4:$A$7,0),1)</f>
        <v>0</v>
      </c>
      <c r="I178" s="26">
        <f>SUMIFS(INDEX(Load,,MATCH('Summarized Source Data'!$C178,Hour,0)),Month,'Summarized Source Data'!$A178,Sector,'Summarized Source Data'!I$2,Subsector,'Summarized Source Data'!I$3,TimeOfWeek,$E178)*INDEX('Calibration Multipliers'!E$4:E$7,MATCH($B178,'Calibration Multipliers'!$A$4:$A$7,0),1)</f>
        <v>11255503.654339893</v>
      </c>
      <c r="J178" s="47">
        <f t="shared" si="11"/>
        <v>79176047.841994971</v>
      </c>
      <c r="K178" s="48">
        <f>(SUMIFS(INDEX(Load,,MATCH('Summarized Source Data'!$C178,Hour,0)),Month,'Summarized Source Data'!$A178,Sector,'Summarized Source Data'!K$2,Subsector,"Total",TimeOfWeek,$E178)-SUM(F178:I178))*INDEX('Calibration Multipliers'!G$4:G$7,MATCH($B178,'Calibration Multipliers'!$A$4:$A$7,0),1)</f>
        <v>79176047.841994971</v>
      </c>
      <c r="L178" s="26">
        <f>SUMIFS(INDEX(Load,,MATCH('Summarized Source Data'!$C178,Hour,0)),Month,'Summarized Source Data'!$A178,Sector,'Summarized Source Data'!L$2,Subsector,'Summarized Source Data'!L$3,TimeOfWeek,$E178)*INDEX('Calibration Multipliers'!H$4:H$7,MATCH($B178,'Calibration Multipliers'!$A$4:$A$7,0),1)</f>
        <v>196383.00107086412</v>
      </c>
      <c r="M178" s="26">
        <f>SUMIFS(INDEX(Load,,MATCH('Summarized Source Data'!$C178,Hour,0)),Month,'Summarized Source Data'!$A178,Sector,'Summarized Source Data'!M$2,Subsector,'Summarized Source Data'!M$3,TimeOfWeek,$E178)*INDEX('Calibration Multipliers'!I$4:I$7,MATCH($B178,'Calibration Multipliers'!$A$4:$A$7,0),1)</f>
        <v>259160336.24278408</v>
      </c>
      <c r="N178" s="26">
        <f>SUMIFS(INDEX(Load,,MATCH('Summarized Source Data'!$C178,Hour,0)),Month,'Summarized Source Data'!$A178,Sector,'Summarized Source Data'!N$2,Subsector,'Summarized Source Data'!N$3,TimeOfWeek,$E178)*INDEX('Calibration Multipliers'!J$4:J$7,MATCH($B178,'Calibration Multipliers'!$A$4:$A$7,0),1)</f>
        <v>0</v>
      </c>
      <c r="O178" s="28">
        <f t="shared" si="12"/>
        <v>271259881.6035971</v>
      </c>
      <c r="P178" s="48">
        <f>(SUMIFS(INDEX(Load,,MATCH('Summarized Source Data'!$C178,Hour,0)),Month,'Summarized Source Data'!$A178,Sector,'Summarized Source Data'!P$2,Subsector,"Total",TimeOfWeek,$E178)-SUM(L178:N178)*INDEX('Calibration Multipliers'!L$4:L$7,MATCH($B178,'Calibration Multipliers'!$A$4:$A$7,0),1))</f>
        <v>271259881.6035971</v>
      </c>
      <c r="Q178" s="28">
        <f t="shared" si="13"/>
        <v>271259881.6035971</v>
      </c>
      <c r="R178" s="31">
        <f>SUMIFS(INDEX(Load,,MATCH('Summarized Source Data'!$C178,Hour,0)),Month,'Summarized Source Data'!$A178,Sector,'Summarized Source Data'!R$2,TimeOfWeek,$E178)*INDEX('Calibration Multipliers'!N$4:N$7,MATCH($B178,'Calibration Multipliers'!$A$4:$A$7,0),1)</f>
        <v>6328335.9916043626</v>
      </c>
      <c r="S178" s="31">
        <f>SUMIFS(INDEX(Load,,MATCH('Summarized Source Data'!$C178,Hour,0)),Month,'Summarized Source Data'!$A178,Sector,'Summarized Source Data'!S$2,TimeOfWeek,$E178)*INDEX('Calibration Multipliers'!O$4:O$7,MATCH($B178,'Calibration Multipliers'!$A$4:$A$7,0),1)</f>
        <v>6328335.9916043626</v>
      </c>
      <c r="T178" s="31">
        <f>SUMIFS(INDEX(Load,,MATCH('Summarized Source Data'!$C178,Hour,0)),Month,'Summarized Source Data'!$A178,Sector,'Summarized Source Data'!T$2,TimeOfWeek,$E178)*INDEX('Calibration Multipliers'!P$4:P$7,MATCH($B178,'Calibration Multipliers'!$A$4:$A$7,0),1)</f>
        <v>6328335.9916043626</v>
      </c>
      <c r="U178" s="31">
        <f>SUMIFS(INDEX(Load,,MATCH('Summarized Source Data'!$C178,Hour,0)),Month,'Summarized Source Data'!$A178,Sector,'Summarized Source Data'!U$2,TimeOfWeek,$E178)*INDEX('Calibration Multipliers'!Q$4:Q$7,MATCH($B178,'Calibration Multipliers'!$A$4:$A$7,0),1)</f>
        <v>6328335.9916043626</v>
      </c>
      <c r="V178" s="31">
        <f>SUMIFS(INDEX(Load,,MATCH('Summarized Source Data'!$C178,Hour,0)),Month,'Summarized Source Data'!$A178,Sector,'Summarized Source Data'!V$2,TimeOfWeek,$E178)*INDEX('Calibration Multipliers'!R$4:R$7,MATCH($B178,'Calibration Multipliers'!$A$4:$A$7,0),1)</f>
        <v>6328335.9916043626</v>
      </c>
      <c r="W178" s="31">
        <f>SUMIFS(INDEX(Load,,MATCH('Summarized Source Data'!$C178,Hour,0)),Month,'Summarized Source Data'!$A178,Sector,'Summarized Source Data'!W$2,TimeOfWeek,$E178)*INDEX('Calibration Multipliers'!S$4:S$7,MATCH($B178,'Calibration Multipliers'!$A$4:$A$7,0),1)</f>
        <v>6328335.9916043626</v>
      </c>
      <c r="X178" s="26">
        <f>SUMIFS(INDEX(Load,,MATCH('Summarized Source Data'!$C178,Hour,0)),Month,'Summarized Source Data'!$A178,Sector,'Summarized Source Data'!X$2,Subsector,'Summarized Source Data'!X$3,TimeOfWeek,$E178)*INDEX('Calibration Multipliers'!T$4:T$7,MATCH($B178,'Calibration Multipliers'!$A$4:$A$7,0),1)</f>
        <v>629929868.38574529</v>
      </c>
      <c r="Y178" s="28">
        <f t="shared" si="14"/>
        <v>629929868.38574529</v>
      </c>
      <c r="Z178" s="28">
        <f t="shared" si="14"/>
        <v>629929868.38574529</v>
      </c>
    </row>
    <row r="179" spans="1:26" outlineLevel="2">
      <c r="A179">
        <f t="shared" si="10"/>
        <v>8</v>
      </c>
      <c r="B179" t="str">
        <f>INDEX('Category Mapping'!$G$34:$G$45,MATCH(A179,'Category Mapping'!$A$34:$A$45,0),1)</f>
        <v>Summer</v>
      </c>
      <c r="C179" t="s">
        <v>34</v>
      </c>
      <c r="D179" s="6" t="s">
        <v>108</v>
      </c>
      <c r="E179" t="s">
        <v>15</v>
      </c>
      <c r="F179" s="26">
        <f>SUMIFS(INDEX(Load,,MATCH('Summarized Source Data'!$C179,Hour,0)),Month,'Summarized Source Data'!$A179,Sector,'Summarized Source Data'!F$2,Subsector,'Summarized Source Data'!F$3,TimeOfWeek,$E179)*INDEX('Calibration Multipliers'!B$4:B$7,MATCH($B179,'Calibration Multipliers'!$A$4:$A$7,0),1)</f>
        <v>86464.022400124479</v>
      </c>
      <c r="G179" s="26">
        <f>SUMIFS(INDEX(Load,,MATCH('Summarized Source Data'!$C179,Hour,0)),Month,'Summarized Source Data'!$A179,Sector,'Summarized Source Data'!G$2,Subsector,'Summarized Source Data'!G$3,TimeOfWeek,$E179)*INDEX('Calibration Multipliers'!C$4:C$7,MATCH($B179,'Calibration Multipliers'!$A$4:$A$7,0),1)</f>
        <v>50318722.219401874</v>
      </c>
      <c r="H179" s="26">
        <f>SUMIFS(INDEX(Load,,MATCH('Summarized Source Data'!$C179,Hour,0)),Month,'Summarized Source Data'!$A179,Sector,'Summarized Source Data'!H$2,Subsector,'Summarized Source Data'!H$3,TimeOfWeek,$E179)*INDEX('Calibration Multipliers'!D$4:D$7,MATCH($B179,'Calibration Multipliers'!$A$4:$A$7,0),1)</f>
        <v>0</v>
      </c>
      <c r="I179" s="26">
        <f>SUMIFS(INDEX(Load,,MATCH('Summarized Source Data'!$C179,Hour,0)),Month,'Summarized Source Data'!$A179,Sector,'Summarized Source Data'!I$2,Subsector,'Summarized Source Data'!I$3,TimeOfWeek,$E179)*INDEX('Calibration Multipliers'!E$4:E$7,MATCH($B179,'Calibration Multipliers'!$A$4:$A$7,0),1)</f>
        <v>8929103.6040243804</v>
      </c>
      <c r="J179" s="47">
        <f t="shared" si="11"/>
        <v>100512778.85866451</v>
      </c>
      <c r="K179" s="48">
        <f>(SUMIFS(INDEX(Load,,MATCH('Summarized Source Data'!$C179,Hour,0)),Month,'Summarized Source Data'!$A179,Sector,'Summarized Source Data'!K$2,Subsector,"Total",TimeOfWeek,$E179)-SUM(F179:I179))*INDEX('Calibration Multipliers'!G$4:G$7,MATCH($B179,'Calibration Multipliers'!$A$4:$A$7,0),1)</f>
        <v>100512778.85866451</v>
      </c>
      <c r="L179" s="26">
        <f>SUMIFS(INDEX(Load,,MATCH('Summarized Source Data'!$C179,Hour,0)),Month,'Summarized Source Data'!$A179,Sector,'Summarized Source Data'!L$2,Subsector,'Summarized Source Data'!L$3,TimeOfWeek,$E179)*INDEX('Calibration Multipliers'!H$4:H$7,MATCH($B179,'Calibration Multipliers'!$A$4:$A$7,0),1)</f>
        <v>196383.00107086412</v>
      </c>
      <c r="M179" s="26">
        <f>SUMIFS(INDEX(Load,,MATCH('Summarized Source Data'!$C179,Hour,0)),Month,'Summarized Source Data'!$A179,Sector,'Summarized Source Data'!M$2,Subsector,'Summarized Source Data'!M$3,TimeOfWeek,$E179)*INDEX('Calibration Multipliers'!I$4:I$7,MATCH($B179,'Calibration Multipliers'!$A$4:$A$7,0),1)</f>
        <v>309289890.33354157</v>
      </c>
      <c r="N179" s="26">
        <f>SUMIFS(INDEX(Load,,MATCH('Summarized Source Data'!$C179,Hour,0)),Month,'Summarized Source Data'!$A179,Sector,'Summarized Source Data'!N$2,Subsector,'Summarized Source Data'!N$3,TimeOfWeek,$E179)*INDEX('Calibration Multipliers'!J$4:J$7,MATCH($B179,'Calibration Multipliers'!$A$4:$A$7,0),1)</f>
        <v>0</v>
      </c>
      <c r="O179" s="28">
        <f t="shared" si="12"/>
        <v>371518989.7851122</v>
      </c>
      <c r="P179" s="48">
        <f>(SUMIFS(INDEX(Load,,MATCH('Summarized Source Data'!$C179,Hour,0)),Month,'Summarized Source Data'!$A179,Sector,'Summarized Source Data'!P$2,Subsector,"Total",TimeOfWeek,$E179)-SUM(L179:N179)*INDEX('Calibration Multipliers'!L$4:L$7,MATCH($B179,'Calibration Multipliers'!$A$4:$A$7,0),1))</f>
        <v>371518989.7851122</v>
      </c>
      <c r="Q179" s="28">
        <f t="shared" si="13"/>
        <v>371518989.7851122</v>
      </c>
      <c r="R179" s="31">
        <f>SUMIFS(INDEX(Load,,MATCH('Summarized Source Data'!$C179,Hour,0)),Month,'Summarized Source Data'!$A179,Sector,'Summarized Source Data'!R$2,TimeOfWeek,$E179)*INDEX('Calibration Multipliers'!N$4:N$7,MATCH($B179,'Calibration Multipliers'!$A$4:$A$7,0),1)</f>
        <v>13336353.069427939</v>
      </c>
      <c r="S179" s="31">
        <f>SUMIFS(INDEX(Load,,MATCH('Summarized Source Data'!$C179,Hour,0)),Month,'Summarized Source Data'!$A179,Sector,'Summarized Source Data'!S$2,TimeOfWeek,$E179)*INDEX('Calibration Multipliers'!O$4:O$7,MATCH($B179,'Calibration Multipliers'!$A$4:$A$7,0),1)</f>
        <v>13336353.069427939</v>
      </c>
      <c r="T179" s="31">
        <f>SUMIFS(INDEX(Load,,MATCH('Summarized Source Data'!$C179,Hour,0)),Month,'Summarized Source Data'!$A179,Sector,'Summarized Source Data'!T$2,TimeOfWeek,$E179)*INDEX('Calibration Multipliers'!P$4:P$7,MATCH($B179,'Calibration Multipliers'!$A$4:$A$7,0),1)</f>
        <v>13336353.069427939</v>
      </c>
      <c r="U179" s="31">
        <f>SUMIFS(INDEX(Load,,MATCH('Summarized Source Data'!$C179,Hour,0)),Month,'Summarized Source Data'!$A179,Sector,'Summarized Source Data'!U$2,TimeOfWeek,$E179)*INDEX('Calibration Multipliers'!Q$4:Q$7,MATCH($B179,'Calibration Multipliers'!$A$4:$A$7,0),1)</f>
        <v>13336353.069427939</v>
      </c>
      <c r="V179" s="31">
        <f>SUMIFS(INDEX(Load,,MATCH('Summarized Source Data'!$C179,Hour,0)),Month,'Summarized Source Data'!$A179,Sector,'Summarized Source Data'!V$2,TimeOfWeek,$E179)*INDEX('Calibration Multipliers'!R$4:R$7,MATCH($B179,'Calibration Multipliers'!$A$4:$A$7,0),1)</f>
        <v>13336353.069427939</v>
      </c>
      <c r="W179" s="31">
        <f>SUMIFS(INDEX(Load,,MATCH('Summarized Source Data'!$C179,Hour,0)),Month,'Summarized Source Data'!$A179,Sector,'Summarized Source Data'!W$2,TimeOfWeek,$E179)*INDEX('Calibration Multipliers'!S$4:S$7,MATCH($B179,'Calibration Multipliers'!$A$4:$A$7,0),1)</f>
        <v>13336353.069427939</v>
      </c>
      <c r="X179" s="26">
        <f>SUMIFS(INDEX(Load,,MATCH('Summarized Source Data'!$C179,Hour,0)),Month,'Summarized Source Data'!$A179,Sector,'Summarized Source Data'!X$2,Subsector,'Summarized Source Data'!X$3,TimeOfWeek,$E179)*INDEX('Calibration Multipliers'!T$4:T$7,MATCH($B179,'Calibration Multipliers'!$A$4:$A$7,0),1)</f>
        <v>636550752.88829815</v>
      </c>
      <c r="Y179" s="28">
        <f t="shared" si="14"/>
        <v>636550752.88829815</v>
      </c>
      <c r="Z179" s="28">
        <f t="shared" si="14"/>
        <v>636550752.88829815</v>
      </c>
    </row>
    <row r="180" spans="1:26" outlineLevel="2">
      <c r="A180">
        <f t="shared" si="10"/>
        <v>8</v>
      </c>
      <c r="B180" t="str">
        <f>INDEX('Category Mapping'!$G$34:$G$45,MATCH(A180,'Category Mapping'!$A$34:$A$45,0),1)</f>
        <v>Summer</v>
      </c>
      <c r="C180" t="s">
        <v>35</v>
      </c>
      <c r="D180" s="6" t="s">
        <v>109</v>
      </c>
      <c r="E180" t="s">
        <v>15</v>
      </c>
      <c r="F180" s="26">
        <f>SUMIFS(INDEX(Load,,MATCH('Summarized Source Data'!$C180,Hour,0)),Month,'Summarized Source Data'!$A180,Sector,'Summarized Source Data'!F$2,Subsector,'Summarized Source Data'!F$3,TimeOfWeek,$E180)*INDEX('Calibration Multipliers'!B$4:B$7,MATCH($B180,'Calibration Multipliers'!$A$4:$A$7,0),1)</f>
        <v>85789.6380215073</v>
      </c>
      <c r="G180" s="26">
        <f>SUMIFS(INDEX(Load,,MATCH('Summarized Source Data'!$C180,Hour,0)),Month,'Summarized Source Data'!$A180,Sector,'Summarized Source Data'!G$2,Subsector,'Summarized Source Data'!G$3,TimeOfWeek,$E180)*INDEX('Calibration Multipliers'!C$4:C$7,MATCH($B180,'Calibration Multipliers'!$A$4:$A$7,0),1)</f>
        <v>47954120.611347273</v>
      </c>
      <c r="H180" s="26">
        <f>SUMIFS(INDEX(Load,,MATCH('Summarized Source Data'!$C180,Hour,0)),Month,'Summarized Source Data'!$A180,Sector,'Summarized Source Data'!H$2,Subsector,'Summarized Source Data'!H$3,TimeOfWeek,$E180)*INDEX('Calibration Multipliers'!D$4:D$7,MATCH($B180,'Calibration Multipliers'!$A$4:$A$7,0),1)</f>
        <v>0</v>
      </c>
      <c r="I180" s="26">
        <f>SUMIFS(INDEX(Load,,MATCH('Summarized Source Data'!$C180,Hour,0)),Month,'Summarized Source Data'!$A180,Sector,'Summarized Source Data'!I$2,Subsector,'Summarized Source Data'!I$3,TimeOfWeek,$E180)*INDEX('Calibration Multipliers'!E$4:E$7,MATCH($B180,'Calibration Multipliers'!$A$4:$A$7,0),1)</f>
        <v>8744669.4077993371</v>
      </c>
      <c r="J180" s="47">
        <f t="shared" si="11"/>
        <v>103062489.04732278</v>
      </c>
      <c r="K180" s="48">
        <f>(SUMIFS(INDEX(Load,,MATCH('Summarized Source Data'!$C180,Hour,0)),Month,'Summarized Source Data'!$A180,Sector,'Summarized Source Data'!K$2,Subsector,"Total",TimeOfWeek,$E180)-SUM(F180:I180))*INDEX('Calibration Multipliers'!G$4:G$7,MATCH($B180,'Calibration Multipliers'!$A$4:$A$7,0),1)</f>
        <v>103062489.04732278</v>
      </c>
      <c r="L180" s="26">
        <f>SUMIFS(INDEX(Load,,MATCH('Summarized Source Data'!$C180,Hour,0)),Month,'Summarized Source Data'!$A180,Sector,'Summarized Source Data'!L$2,Subsector,'Summarized Source Data'!L$3,TimeOfWeek,$E180)*INDEX('Calibration Multipliers'!H$4:H$7,MATCH($B180,'Calibration Multipliers'!$A$4:$A$7,0),1)</f>
        <v>196383.00107086412</v>
      </c>
      <c r="M180" s="26">
        <f>SUMIFS(INDEX(Load,,MATCH('Summarized Source Data'!$C180,Hour,0)),Month,'Summarized Source Data'!$A180,Sector,'Summarized Source Data'!M$2,Subsector,'Summarized Source Data'!M$3,TimeOfWeek,$E180)*INDEX('Calibration Multipliers'!I$4:I$7,MATCH($B180,'Calibration Multipliers'!$A$4:$A$7,0),1)</f>
        <v>375498735.35907036</v>
      </c>
      <c r="N180" s="26">
        <f>SUMIFS(INDEX(Load,,MATCH('Summarized Source Data'!$C180,Hour,0)),Month,'Summarized Source Data'!$A180,Sector,'Summarized Source Data'!N$2,Subsector,'Summarized Source Data'!N$3,TimeOfWeek,$E180)*INDEX('Calibration Multipliers'!J$4:J$7,MATCH($B180,'Calibration Multipliers'!$A$4:$A$7,0),1)</f>
        <v>0</v>
      </c>
      <c r="O180" s="28">
        <f t="shared" si="12"/>
        <v>462319691.53440875</v>
      </c>
      <c r="P180" s="48">
        <f>(SUMIFS(INDEX(Load,,MATCH('Summarized Source Data'!$C180,Hour,0)),Month,'Summarized Source Data'!$A180,Sector,'Summarized Source Data'!P$2,Subsector,"Total",TimeOfWeek,$E180)-SUM(L180:N180)*INDEX('Calibration Multipliers'!L$4:L$7,MATCH($B180,'Calibration Multipliers'!$A$4:$A$7,0),1))</f>
        <v>462319691.53440875</v>
      </c>
      <c r="Q180" s="28">
        <f t="shared" si="13"/>
        <v>462319691.53440875</v>
      </c>
      <c r="R180" s="31">
        <f>SUMIFS(INDEX(Load,,MATCH('Summarized Source Data'!$C180,Hour,0)),Month,'Summarized Source Data'!$A180,Sector,'Summarized Source Data'!R$2,TimeOfWeek,$E180)*INDEX('Calibration Multipliers'!N$4:N$7,MATCH($B180,'Calibration Multipliers'!$A$4:$A$7,0),1)</f>
        <v>14660529.969938515</v>
      </c>
      <c r="S180" s="31">
        <f>SUMIFS(INDEX(Load,,MATCH('Summarized Source Data'!$C180,Hour,0)),Month,'Summarized Source Data'!$A180,Sector,'Summarized Source Data'!S$2,TimeOfWeek,$E180)*INDEX('Calibration Multipliers'!O$4:O$7,MATCH($B180,'Calibration Multipliers'!$A$4:$A$7,0),1)</f>
        <v>14660529.969938515</v>
      </c>
      <c r="T180" s="31">
        <f>SUMIFS(INDEX(Load,,MATCH('Summarized Source Data'!$C180,Hour,0)),Month,'Summarized Source Data'!$A180,Sector,'Summarized Source Data'!T$2,TimeOfWeek,$E180)*INDEX('Calibration Multipliers'!P$4:P$7,MATCH($B180,'Calibration Multipliers'!$A$4:$A$7,0),1)</f>
        <v>14660529.969938515</v>
      </c>
      <c r="U180" s="31">
        <f>SUMIFS(INDEX(Load,,MATCH('Summarized Source Data'!$C180,Hour,0)),Month,'Summarized Source Data'!$A180,Sector,'Summarized Source Data'!U$2,TimeOfWeek,$E180)*INDEX('Calibration Multipliers'!Q$4:Q$7,MATCH($B180,'Calibration Multipliers'!$A$4:$A$7,0),1)</f>
        <v>14660529.969938515</v>
      </c>
      <c r="V180" s="31">
        <f>SUMIFS(INDEX(Load,,MATCH('Summarized Source Data'!$C180,Hour,0)),Month,'Summarized Source Data'!$A180,Sector,'Summarized Source Data'!V$2,TimeOfWeek,$E180)*INDEX('Calibration Multipliers'!R$4:R$7,MATCH($B180,'Calibration Multipliers'!$A$4:$A$7,0),1)</f>
        <v>14660529.969938515</v>
      </c>
      <c r="W180" s="31">
        <f>SUMIFS(INDEX(Load,,MATCH('Summarized Source Data'!$C180,Hour,0)),Month,'Summarized Source Data'!$A180,Sector,'Summarized Source Data'!W$2,TimeOfWeek,$E180)*INDEX('Calibration Multipliers'!S$4:S$7,MATCH($B180,'Calibration Multipliers'!$A$4:$A$7,0),1)</f>
        <v>14660529.969938515</v>
      </c>
      <c r="X180" s="26">
        <f>SUMIFS(INDEX(Load,,MATCH('Summarized Source Data'!$C180,Hour,0)),Month,'Summarized Source Data'!$A180,Sector,'Summarized Source Data'!X$2,Subsector,'Summarized Source Data'!X$3,TimeOfWeek,$E180)*INDEX('Calibration Multipliers'!T$4:T$7,MATCH($B180,'Calibration Multipliers'!$A$4:$A$7,0),1)</f>
        <v>638442434.17474174</v>
      </c>
      <c r="Y180" s="28">
        <f t="shared" si="14"/>
        <v>638442434.17474174</v>
      </c>
      <c r="Z180" s="28">
        <f t="shared" si="14"/>
        <v>638442434.17474174</v>
      </c>
    </row>
    <row r="181" spans="1:26" outlineLevel="2">
      <c r="A181">
        <f t="shared" si="10"/>
        <v>8</v>
      </c>
      <c r="B181" t="str">
        <f>INDEX('Category Mapping'!$G$34:$G$45,MATCH(A181,'Category Mapping'!$A$34:$A$45,0),1)</f>
        <v>Summer</v>
      </c>
      <c r="C181" t="s">
        <v>36</v>
      </c>
      <c r="D181" s="6" t="s">
        <v>110</v>
      </c>
      <c r="E181" t="s">
        <v>15</v>
      </c>
      <c r="F181" s="26">
        <f>SUMIFS(INDEX(Load,,MATCH('Summarized Source Data'!$C181,Hour,0)),Month,'Summarized Source Data'!$A181,Sector,'Summarized Source Data'!F$2,Subsector,'Summarized Source Data'!F$3,TimeOfWeek,$E181)*INDEX('Calibration Multipliers'!B$4:B$7,MATCH($B181,'Calibration Multipliers'!$A$4:$A$7,0),1)</f>
        <v>59246.512050772813</v>
      </c>
      <c r="G181" s="26">
        <f>SUMIFS(INDEX(Load,,MATCH('Summarized Source Data'!$C181,Hour,0)),Month,'Summarized Source Data'!$A181,Sector,'Summarized Source Data'!G$2,Subsector,'Summarized Source Data'!G$3,TimeOfWeek,$E181)*INDEX('Calibration Multipliers'!C$4:C$7,MATCH($B181,'Calibration Multipliers'!$A$4:$A$7,0),1)</f>
        <v>47859536.547025092</v>
      </c>
      <c r="H181" s="26">
        <f>SUMIFS(INDEX(Load,,MATCH('Summarized Source Data'!$C181,Hour,0)),Month,'Summarized Source Data'!$A181,Sector,'Summarized Source Data'!H$2,Subsector,'Summarized Source Data'!H$3,TimeOfWeek,$E181)*INDEX('Calibration Multipliers'!D$4:D$7,MATCH($B181,'Calibration Multipliers'!$A$4:$A$7,0),1)</f>
        <v>0</v>
      </c>
      <c r="I181" s="26">
        <f>SUMIFS(INDEX(Load,,MATCH('Summarized Source Data'!$C181,Hour,0)),Month,'Summarized Source Data'!$A181,Sector,'Summarized Source Data'!I$2,Subsector,'Summarized Source Data'!I$3,TimeOfWeek,$E181)*INDEX('Calibration Multipliers'!E$4:E$7,MATCH($B181,'Calibration Multipliers'!$A$4:$A$7,0),1)</f>
        <v>8411937.8029641863</v>
      </c>
      <c r="J181" s="47">
        <f t="shared" si="11"/>
        <v>103516347.84245086</v>
      </c>
      <c r="K181" s="48">
        <f>(SUMIFS(INDEX(Load,,MATCH('Summarized Source Data'!$C181,Hour,0)),Month,'Summarized Source Data'!$A181,Sector,'Summarized Source Data'!K$2,Subsector,"Total",TimeOfWeek,$E181)-SUM(F181:I181))*INDEX('Calibration Multipliers'!G$4:G$7,MATCH($B181,'Calibration Multipliers'!$A$4:$A$7,0),1)</f>
        <v>103516347.84245086</v>
      </c>
      <c r="L181" s="26">
        <f>SUMIFS(INDEX(Load,,MATCH('Summarized Source Data'!$C181,Hour,0)),Month,'Summarized Source Data'!$A181,Sector,'Summarized Source Data'!L$2,Subsector,'Summarized Source Data'!L$3,TimeOfWeek,$E181)*INDEX('Calibration Multipliers'!H$4:H$7,MATCH($B181,'Calibration Multipliers'!$A$4:$A$7,0),1)</f>
        <v>196383.00107086412</v>
      </c>
      <c r="M181" s="26">
        <f>SUMIFS(INDEX(Load,,MATCH('Summarized Source Data'!$C181,Hour,0)),Month,'Summarized Source Data'!$A181,Sector,'Summarized Source Data'!M$2,Subsector,'Summarized Source Data'!M$3,TimeOfWeek,$E181)*INDEX('Calibration Multipliers'!I$4:I$7,MATCH($B181,'Calibration Multipliers'!$A$4:$A$7,0),1)</f>
        <v>426574130.09304971</v>
      </c>
      <c r="N181" s="26">
        <f>SUMIFS(INDEX(Load,,MATCH('Summarized Source Data'!$C181,Hour,0)),Month,'Summarized Source Data'!$A181,Sector,'Summarized Source Data'!N$2,Subsector,'Summarized Source Data'!N$3,TimeOfWeek,$E181)*INDEX('Calibration Multipliers'!J$4:J$7,MATCH($B181,'Calibration Multipliers'!$A$4:$A$7,0),1)</f>
        <v>0</v>
      </c>
      <c r="O181" s="28">
        <f t="shared" si="12"/>
        <v>485965707.61495477</v>
      </c>
      <c r="P181" s="48">
        <f>(SUMIFS(INDEX(Load,,MATCH('Summarized Source Data'!$C181,Hour,0)),Month,'Summarized Source Data'!$A181,Sector,'Summarized Source Data'!P$2,Subsector,"Total",TimeOfWeek,$E181)-SUM(L181:N181)*INDEX('Calibration Multipliers'!L$4:L$7,MATCH($B181,'Calibration Multipliers'!$A$4:$A$7,0),1))</f>
        <v>485965707.61495477</v>
      </c>
      <c r="Q181" s="28">
        <f t="shared" si="13"/>
        <v>485965707.61495477</v>
      </c>
      <c r="R181" s="31">
        <f>SUMIFS(INDEX(Load,,MATCH('Summarized Source Data'!$C181,Hour,0)),Month,'Summarized Source Data'!$A181,Sector,'Summarized Source Data'!R$2,TimeOfWeek,$E181)*INDEX('Calibration Multipliers'!N$4:N$7,MATCH($B181,'Calibration Multipliers'!$A$4:$A$7,0),1)</f>
        <v>12958016.812139204</v>
      </c>
      <c r="S181" s="31">
        <f>SUMIFS(INDEX(Load,,MATCH('Summarized Source Data'!$C181,Hour,0)),Month,'Summarized Source Data'!$A181,Sector,'Summarized Source Data'!S$2,TimeOfWeek,$E181)*INDEX('Calibration Multipliers'!O$4:O$7,MATCH($B181,'Calibration Multipliers'!$A$4:$A$7,0),1)</f>
        <v>12958016.812139204</v>
      </c>
      <c r="T181" s="31">
        <f>SUMIFS(INDEX(Load,,MATCH('Summarized Source Data'!$C181,Hour,0)),Month,'Summarized Source Data'!$A181,Sector,'Summarized Source Data'!T$2,TimeOfWeek,$E181)*INDEX('Calibration Multipliers'!P$4:P$7,MATCH($B181,'Calibration Multipliers'!$A$4:$A$7,0),1)</f>
        <v>12958016.812139204</v>
      </c>
      <c r="U181" s="31">
        <f>SUMIFS(INDEX(Load,,MATCH('Summarized Source Data'!$C181,Hour,0)),Month,'Summarized Source Data'!$A181,Sector,'Summarized Source Data'!U$2,TimeOfWeek,$E181)*INDEX('Calibration Multipliers'!Q$4:Q$7,MATCH($B181,'Calibration Multipliers'!$A$4:$A$7,0),1)</f>
        <v>12958016.812139204</v>
      </c>
      <c r="V181" s="31">
        <f>SUMIFS(INDEX(Load,,MATCH('Summarized Source Data'!$C181,Hour,0)),Month,'Summarized Source Data'!$A181,Sector,'Summarized Source Data'!V$2,TimeOfWeek,$E181)*INDEX('Calibration Multipliers'!R$4:R$7,MATCH($B181,'Calibration Multipliers'!$A$4:$A$7,0),1)</f>
        <v>12958016.812139204</v>
      </c>
      <c r="W181" s="31">
        <f>SUMIFS(INDEX(Load,,MATCH('Summarized Source Data'!$C181,Hour,0)),Month,'Summarized Source Data'!$A181,Sector,'Summarized Source Data'!W$2,TimeOfWeek,$E181)*INDEX('Calibration Multipliers'!S$4:S$7,MATCH($B181,'Calibration Multipliers'!$A$4:$A$7,0),1)</f>
        <v>12958016.812139204</v>
      </c>
      <c r="X181" s="26">
        <f>SUMIFS(INDEX(Load,,MATCH('Summarized Source Data'!$C181,Hour,0)),Month,'Summarized Source Data'!$A181,Sector,'Summarized Source Data'!X$2,Subsector,'Summarized Source Data'!X$3,TimeOfWeek,$E181)*INDEX('Calibration Multipliers'!T$4:T$7,MATCH($B181,'Calibration Multipliers'!$A$4:$A$7,0),1)</f>
        <v>637496593.53152001</v>
      </c>
      <c r="Y181" s="28">
        <f t="shared" si="14"/>
        <v>637496593.53152001</v>
      </c>
      <c r="Z181" s="28">
        <f t="shared" si="14"/>
        <v>637496593.53152001</v>
      </c>
    </row>
    <row r="182" spans="1:26" outlineLevel="2">
      <c r="A182">
        <f t="shared" si="10"/>
        <v>8</v>
      </c>
      <c r="B182" t="str">
        <f>INDEX('Category Mapping'!$G$34:$G$45,MATCH(A182,'Category Mapping'!$A$34:$A$45,0),1)</f>
        <v>Summer</v>
      </c>
      <c r="C182" t="s">
        <v>37</v>
      </c>
      <c r="D182" s="6" t="s">
        <v>111</v>
      </c>
      <c r="E182" t="s">
        <v>15</v>
      </c>
      <c r="F182" s="26">
        <f>SUMIFS(INDEX(Load,,MATCH('Summarized Source Data'!$C182,Hour,0)),Month,'Summarized Source Data'!$A182,Sector,'Summarized Source Data'!F$2,Subsector,'Summarized Source Data'!F$3,TimeOfWeek,$E182)*INDEX('Calibration Multipliers'!B$4:B$7,MATCH($B182,'Calibration Multipliers'!$A$4:$A$7,0),1)</f>
        <v>59749.699272966835</v>
      </c>
      <c r="G182" s="26">
        <f>SUMIFS(INDEX(Load,,MATCH('Summarized Source Data'!$C182,Hour,0)),Month,'Summarized Source Data'!$A182,Sector,'Summarized Source Data'!G$2,Subsector,'Summarized Source Data'!G$3,TimeOfWeek,$E182)*INDEX('Calibration Multipliers'!C$4:C$7,MATCH($B182,'Calibration Multipliers'!$A$4:$A$7,0),1)</f>
        <v>53250828.213389575</v>
      </c>
      <c r="H182" s="26">
        <f>SUMIFS(INDEX(Load,,MATCH('Summarized Source Data'!$C182,Hour,0)),Month,'Summarized Source Data'!$A182,Sector,'Summarized Source Data'!H$2,Subsector,'Summarized Source Data'!H$3,TimeOfWeek,$E182)*INDEX('Calibration Multipliers'!D$4:D$7,MATCH($B182,'Calibration Multipliers'!$A$4:$A$7,0),1)</f>
        <v>0</v>
      </c>
      <c r="I182" s="26">
        <f>SUMIFS(INDEX(Load,,MATCH('Summarized Source Data'!$C182,Hour,0)),Month,'Summarized Source Data'!$A182,Sector,'Summarized Source Data'!I$2,Subsector,'Summarized Source Data'!I$3,TimeOfWeek,$E182)*INDEX('Calibration Multipliers'!E$4:E$7,MATCH($B182,'Calibration Multipliers'!$A$4:$A$7,0),1)</f>
        <v>8549386.4193965402</v>
      </c>
      <c r="J182" s="47">
        <f t="shared" si="11"/>
        <v>102716307.58854103</v>
      </c>
      <c r="K182" s="48">
        <f>(SUMIFS(INDEX(Load,,MATCH('Summarized Source Data'!$C182,Hour,0)),Month,'Summarized Source Data'!$A182,Sector,'Summarized Source Data'!K$2,Subsector,"Total",TimeOfWeek,$E182)-SUM(F182:I182))*INDEX('Calibration Multipliers'!G$4:G$7,MATCH($B182,'Calibration Multipliers'!$A$4:$A$7,0),1)</f>
        <v>102716307.58854103</v>
      </c>
      <c r="L182" s="26">
        <f>SUMIFS(INDEX(Load,,MATCH('Summarized Source Data'!$C182,Hour,0)),Month,'Summarized Source Data'!$A182,Sector,'Summarized Source Data'!L$2,Subsector,'Summarized Source Data'!L$3,TimeOfWeek,$E182)*INDEX('Calibration Multipliers'!H$4:H$7,MATCH($B182,'Calibration Multipliers'!$A$4:$A$7,0),1)</f>
        <v>196383.00107086412</v>
      </c>
      <c r="M182" s="26">
        <f>SUMIFS(INDEX(Load,,MATCH('Summarized Source Data'!$C182,Hour,0)),Month,'Summarized Source Data'!$A182,Sector,'Summarized Source Data'!M$2,Subsector,'Summarized Source Data'!M$3,TimeOfWeek,$E182)*INDEX('Calibration Multipliers'!I$4:I$7,MATCH($B182,'Calibration Multipliers'!$A$4:$A$7,0),1)</f>
        <v>462516074.53547961</v>
      </c>
      <c r="N182" s="26">
        <f>SUMIFS(INDEX(Load,,MATCH('Summarized Source Data'!$C182,Hour,0)),Month,'Summarized Source Data'!$A182,Sector,'Summarized Source Data'!N$2,Subsector,'Summarized Source Data'!N$3,TimeOfWeek,$E182)*INDEX('Calibration Multipliers'!J$4:J$7,MATCH($B182,'Calibration Multipliers'!$A$4:$A$7,0),1)</f>
        <v>0</v>
      </c>
      <c r="O182" s="28">
        <f t="shared" si="12"/>
        <v>483128185.6852892</v>
      </c>
      <c r="P182" s="48">
        <f>(SUMIFS(INDEX(Load,,MATCH('Summarized Source Data'!$C182,Hour,0)),Month,'Summarized Source Data'!$A182,Sector,'Summarized Source Data'!P$2,Subsector,"Total",TimeOfWeek,$E182)-SUM(L182:N182)*INDEX('Calibration Multipliers'!L$4:L$7,MATCH($B182,'Calibration Multipliers'!$A$4:$A$7,0),1))</f>
        <v>483128185.6852892</v>
      </c>
      <c r="Q182" s="28">
        <f t="shared" si="13"/>
        <v>483128185.6852892</v>
      </c>
      <c r="R182" s="31">
        <f>SUMIFS(INDEX(Load,,MATCH('Summarized Source Data'!$C182,Hour,0)),Month,'Summarized Source Data'!$A182,Sector,'Summarized Source Data'!R$2,TimeOfWeek,$E182)*INDEX('Calibration Multipliers'!N$4:N$7,MATCH($B182,'Calibration Multipliers'!$A$4:$A$7,0),1)</f>
        <v>10404247.075440237</v>
      </c>
      <c r="S182" s="31">
        <f>SUMIFS(INDEX(Load,,MATCH('Summarized Source Data'!$C182,Hour,0)),Month,'Summarized Source Data'!$A182,Sector,'Summarized Source Data'!S$2,TimeOfWeek,$E182)*INDEX('Calibration Multipliers'!O$4:O$7,MATCH($B182,'Calibration Multipliers'!$A$4:$A$7,0),1)</f>
        <v>10404247.075440237</v>
      </c>
      <c r="T182" s="31">
        <f>SUMIFS(INDEX(Load,,MATCH('Summarized Source Data'!$C182,Hour,0)),Month,'Summarized Source Data'!$A182,Sector,'Summarized Source Data'!T$2,TimeOfWeek,$E182)*INDEX('Calibration Multipliers'!P$4:P$7,MATCH($B182,'Calibration Multipliers'!$A$4:$A$7,0),1)</f>
        <v>10404247.075440237</v>
      </c>
      <c r="U182" s="31">
        <f>SUMIFS(INDEX(Load,,MATCH('Summarized Source Data'!$C182,Hour,0)),Month,'Summarized Source Data'!$A182,Sector,'Summarized Source Data'!U$2,TimeOfWeek,$E182)*INDEX('Calibration Multipliers'!Q$4:Q$7,MATCH($B182,'Calibration Multipliers'!$A$4:$A$7,0),1)</f>
        <v>10404247.075440237</v>
      </c>
      <c r="V182" s="31">
        <f>SUMIFS(INDEX(Load,,MATCH('Summarized Source Data'!$C182,Hour,0)),Month,'Summarized Source Data'!$A182,Sector,'Summarized Source Data'!V$2,TimeOfWeek,$E182)*INDEX('Calibration Multipliers'!R$4:R$7,MATCH($B182,'Calibration Multipliers'!$A$4:$A$7,0),1)</f>
        <v>10404247.075440237</v>
      </c>
      <c r="W182" s="31">
        <f>SUMIFS(INDEX(Load,,MATCH('Summarized Source Data'!$C182,Hour,0)),Month,'Summarized Source Data'!$A182,Sector,'Summarized Source Data'!W$2,TimeOfWeek,$E182)*INDEX('Calibration Multipliers'!S$4:S$7,MATCH($B182,'Calibration Multipliers'!$A$4:$A$7,0),1)</f>
        <v>10404247.075440237</v>
      </c>
      <c r="X182" s="26">
        <f>SUMIFS(INDEX(Load,,MATCH('Summarized Source Data'!$C182,Hour,0)),Month,'Summarized Source Data'!$A182,Sector,'Summarized Source Data'!X$2,Subsector,'Summarized Source Data'!X$3,TimeOfWeek,$E182)*INDEX('Calibration Multipliers'!T$4:T$7,MATCH($B182,'Calibration Multipliers'!$A$4:$A$7,0),1)</f>
        <v>634659071.60185444</v>
      </c>
      <c r="Y182" s="28">
        <f t="shared" si="14"/>
        <v>634659071.60185444</v>
      </c>
      <c r="Z182" s="28">
        <f t="shared" si="14"/>
        <v>634659071.60185444</v>
      </c>
    </row>
    <row r="183" spans="1:26" outlineLevel="2">
      <c r="A183">
        <f t="shared" si="10"/>
        <v>8</v>
      </c>
      <c r="B183" t="str">
        <f>INDEX('Category Mapping'!$G$34:$G$45,MATCH(A183,'Category Mapping'!$A$34:$A$45,0),1)</f>
        <v>Summer</v>
      </c>
      <c r="C183" t="s">
        <v>38</v>
      </c>
      <c r="D183" s="6" t="s">
        <v>112</v>
      </c>
      <c r="E183" t="s">
        <v>15</v>
      </c>
      <c r="F183" s="26">
        <f>SUMIFS(INDEX(Load,,MATCH('Summarized Source Data'!$C183,Hour,0)),Month,'Summarized Source Data'!$A183,Sector,'Summarized Source Data'!F$2,Subsector,'Summarized Source Data'!F$3,TimeOfWeek,$E183)*INDEX('Calibration Multipliers'!B$4:B$7,MATCH($B183,'Calibration Multipliers'!$A$4:$A$7,0),1)</f>
        <v>62756.526677769063</v>
      </c>
      <c r="G183" s="26">
        <f>SUMIFS(INDEX(Load,,MATCH('Summarized Source Data'!$C183,Hour,0)),Month,'Summarized Source Data'!$A183,Sector,'Summarized Source Data'!G$2,Subsector,'Summarized Source Data'!G$3,TimeOfWeek,$E183)*INDEX('Calibration Multipliers'!C$4:C$7,MATCH($B183,'Calibration Multipliers'!$A$4:$A$7,0),1)</f>
        <v>65263004.382306941</v>
      </c>
      <c r="H183" s="26">
        <f>SUMIFS(INDEX(Load,,MATCH('Summarized Source Data'!$C183,Hour,0)),Month,'Summarized Source Data'!$A183,Sector,'Summarized Source Data'!H$2,Subsector,'Summarized Source Data'!H$3,TimeOfWeek,$E183)*INDEX('Calibration Multipliers'!D$4:D$7,MATCH($B183,'Calibration Multipliers'!$A$4:$A$7,0),1)</f>
        <v>0</v>
      </c>
      <c r="I183" s="26">
        <f>SUMIFS(INDEX(Load,,MATCH('Summarized Source Data'!$C183,Hour,0)),Month,'Summarized Source Data'!$A183,Sector,'Summarized Source Data'!I$2,Subsector,'Summarized Source Data'!I$3,TimeOfWeek,$E183)*INDEX('Calibration Multipliers'!E$4:E$7,MATCH($B183,'Calibration Multipliers'!$A$4:$A$7,0),1)</f>
        <v>9372075.7733489666</v>
      </c>
      <c r="J183" s="47">
        <f t="shared" si="11"/>
        <v>103120204.24337217</v>
      </c>
      <c r="K183" s="48">
        <f>(SUMIFS(INDEX(Load,,MATCH('Summarized Source Data'!$C183,Hour,0)),Month,'Summarized Source Data'!$A183,Sector,'Summarized Source Data'!K$2,Subsector,"Total",TimeOfWeek,$E183)-SUM(F183:I183))*INDEX('Calibration Multipliers'!G$4:G$7,MATCH($B183,'Calibration Multipliers'!$A$4:$A$7,0),1)</f>
        <v>103120204.24337217</v>
      </c>
      <c r="L183" s="26">
        <f>SUMIFS(INDEX(Load,,MATCH('Summarized Source Data'!$C183,Hour,0)),Month,'Summarized Source Data'!$A183,Sector,'Summarized Source Data'!L$2,Subsector,'Summarized Source Data'!L$3,TimeOfWeek,$E183)*INDEX('Calibration Multipliers'!H$4:H$7,MATCH($B183,'Calibration Multipliers'!$A$4:$A$7,0),1)</f>
        <v>196383.00107086412</v>
      </c>
      <c r="M183" s="26">
        <f>SUMIFS(INDEX(Load,,MATCH('Summarized Source Data'!$C183,Hour,0)),Month,'Summarized Source Data'!$A183,Sector,'Summarized Source Data'!M$2,Subsector,'Summarized Source Data'!M$3,TimeOfWeek,$E183)*INDEX('Calibration Multipliers'!I$4:I$7,MATCH($B183,'Calibration Multipliers'!$A$4:$A$7,0),1)</f>
        <v>483324568.68636006</v>
      </c>
      <c r="N183" s="26">
        <f>SUMIFS(INDEX(Load,,MATCH('Summarized Source Data'!$C183,Hour,0)),Month,'Summarized Source Data'!$A183,Sector,'Summarized Source Data'!N$2,Subsector,'Summarized Source Data'!N$3,TimeOfWeek,$E183)*INDEX('Calibration Multipliers'!J$4:J$7,MATCH($B183,'Calibration Multipliers'!$A$4:$A$7,0),1)</f>
        <v>0</v>
      </c>
      <c r="O183" s="28">
        <f t="shared" si="12"/>
        <v>481236504.39884561</v>
      </c>
      <c r="P183" s="48">
        <f>(SUMIFS(INDEX(Load,,MATCH('Summarized Source Data'!$C183,Hour,0)),Month,'Summarized Source Data'!$A183,Sector,'Summarized Source Data'!P$2,Subsector,"Total",TimeOfWeek,$E183)-SUM(L183:N183)*INDEX('Calibration Multipliers'!L$4:L$7,MATCH($B183,'Calibration Multipliers'!$A$4:$A$7,0),1))</f>
        <v>481236504.39884561</v>
      </c>
      <c r="Q183" s="28">
        <f t="shared" si="13"/>
        <v>481236504.39884561</v>
      </c>
      <c r="R183" s="31">
        <f>SUMIFS(INDEX(Load,,MATCH('Summarized Source Data'!$C183,Hour,0)),Month,'Summarized Source Data'!$A183,Sector,'Summarized Source Data'!R$2,TimeOfWeek,$E183)*INDEX('Calibration Multipliers'!N$4:N$7,MATCH($B183,'Calibration Multipliers'!$A$4:$A$7,0),1)</f>
        <v>10498831.13976242</v>
      </c>
      <c r="S183" s="31">
        <f>SUMIFS(INDEX(Load,,MATCH('Summarized Source Data'!$C183,Hour,0)),Month,'Summarized Source Data'!$A183,Sector,'Summarized Source Data'!S$2,TimeOfWeek,$E183)*INDEX('Calibration Multipliers'!O$4:O$7,MATCH($B183,'Calibration Multipliers'!$A$4:$A$7,0),1)</f>
        <v>10498831.13976242</v>
      </c>
      <c r="T183" s="31">
        <f>SUMIFS(INDEX(Load,,MATCH('Summarized Source Data'!$C183,Hour,0)),Month,'Summarized Source Data'!$A183,Sector,'Summarized Source Data'!T$2,TimeOfWeek,$E183)*INDEX('Calibration Multipliers'!P$4:P$7,MATCH($B183,'Calibration Multipliers'!$A$4:$A$7,0),1)</f>
        <v>10498831.13976242</v>
      </c>
      <c r="U183" s="31">
        <f>SUMIFS(INDEX(Load,,MATCH('Summarized Source Data'!$C183,Hour,0)),Month,'Summarized Source Data'!$A183,Sector,'Summarized Source Data'!U$2,TimeOfWeek,$E183)*INDEX('Calibration Multipliers'!Q$4:Q$7,MATCH($B183,'Calibration Multipliers'!$A$4:$A$7,0),1)</f>
        <v>10498831.13976242</v>
      </c>
      <c r="V183" s="31">
        <f>SUMIFS(INDEX(Load,,MATCH('Summarized Source Data'!$C183,Hour,0)),Month,'Summarized Source Data'!$A183,Sector,'Summarized Source Data'!V$2,TimeOfWeek,$E183)*INDEX('Calibration Multipliers'!R$4:R$7,MATCH($B183,'Calibration Multipliers'!$A$4:$A$7,0),1)</f>
        <v>10498831.13976242</v>
      </c>
      <c r="W183" s="31">
        <f>SUMIFS(INDEX(Load,,MATCH('Summarized Source Data'!$C183,Hour,0)),Month,'Summarized Source Data'!$A183,Sector,'Summarized Source Data'!W$2,TimeOfWeek,$E183)*INDEX('Calibration Multipliers'!S$4:S$7,MATCH($B183,'Calibration Multipliers'!$A$4:$A$7,0),1)</f>
        <v>10498831.13976242</v>
      </c>
      <c r="X183" s="26">
        <f>SUMIFS(INDEX(Load,,MATCH('Summarized Source Data'!$C183,Hour,0)),Month,'Summarized Source Data'!$A183,Sector,'Summarized Source Data'!X$2,Subsector,'Summarized Source Data'!X$3,TimeOfWeek,$E183)*INDEX('Calibration Multipliers'!T$4:T$7,MATCH($B183,'Calibration Multipliers'!$A$4:$A$7,0),1)</f>
        <v>632767390.31541073</v>
      </c>
      <c r="Y183" s="28">
        <f t="shared" si="14"/>
        <v>632767390.31541073</v>
      </c>
      <c r="Z183" s="28">
        <f t="shared" si="14"/>
        <v>632767390.31541073</v>
      </c>
    </row>
    <row r="184" spans="1:26" outlineLevel="2">
      <c r="A184">
        <f t="shared" si="10"/>
        <v>8</v>
      </c>
      <c r="B184" t="str">
        <f>INDEX('Category Mapping'!$G$34:$G$45,MATCH(A184,'Category Mapping'!$A$34:$A$45,0),1)</f>
        <v>Summer</v>
      </c>
      <c r="C184" t="s">
        <v>39</v>
      </c>
      <c r="D184" s="6" t="s">
        <v>113</v>
      </c>
      <c r="E184" t="s">
        <v>15</v>
      </c>
      <c r="F184" s="26">
        <f>SUMIFS(INDEX(Load,,MATCH('Summarized Source Data'!$C184,Hour,0)),Month,'Summarized Source Data'!$A184,Sector,'Summarized Source Data'!F$2,Subsector,'Summarized Source Data'!F$3,TimeOfWeek,$E184)*INDEX('Calibration Multipliers'!B$4:B$7,MATCH($B184,'Calibration Multipliers'!$A$4:$A$7,0),1)</f>
        <v>64599.024250765207</v>
      </c>
      <c r="G184" s="26">
        <f>SUMIFS(INDEX(Load,,MATCH('Summarized Source Data'!$C184,Hour,0)),Month,'Summarized Source Data'!$A184,Sector,'Summarized Source Data'!G$2,Subsector,'Summarized Source Data'!G$3,TimeOfWeek,$E184)*INDEX('Calibration Multipliers'!C$4:C$7,MATCH($B184,'Calibration Multipliers'!$A$4:$A$7,0),1)</f>
        <v>75667251.457747176</v>
      </c>
      <c r="H184" s="26">
        <f>SUMIFS(INDEX(Load,,MATCH('Summarized Source Data'!$C184,Hour,0)),Month,'Summarized Source Data'!$A184,Sector,'Summarized Source Data'!H$2,Subsector,'Summarized Source Data'!H$3,TimeOfWeek,$E184)*INDEX('Calibration Multipliers'!D$4:D$7,MATCH($B184,'Calibration Multipliers'!$A$4:$A$7,0),1)</f>
        <v>0</v>
      </c>
      <c r="I184" s="26">
        <f>SUMIFS(INDEX(Load,,MATCH('Summarized Source Data'!$C184,Hour,0)),Month,'Summarized Source Data'!$A184,Sector,'Summarized Source Data'!I$2,Subsector,'Summarized Source Data'!I$3,TimeOfWeek,$E184)*INDEX('Calibration Multipliers'!E$4:E$7,MATCH($B184,'Calibration Multipliers'!$A$4:$A$7,0),1)</f>
        <v>9836742.6895071324</v>
      </c>
      <c r="J184" s="47">
        <f t="shared" si="11"/>
        <v>99816172.899975508</v>
      </c>
      <c r="K184" s="48">
        <f>(SUMIFS(INDEX(Load,,MATCH('Summarized Source Data'!$C184,Hour,0)),Month,'Summarized Source Data'!$A184,Sector,'Summarized Source Data'!K$2,Subsector,"Total",TimeOfWeek,$E184)-SUM(F184:I184))*INDEX('Calibration Multipliers'!G$4:G$7,MATCH($B184,'Calibration Multipliers'!$A$4:$A$7,0),1)</f>
        <v>99816172.899975508</v>
      </c>
      <c r="L184" s="26">
        <f>SUMIFS(INDEX(Load,,MATCH('Summarized Source Data'!$C184,Hour,0)),Month,'Summarized Source Data'!$A184,Sector,'Summarized Source Data'!L$2,Subsector,'Summarized Source Data'!L$3,TimeOfWeek,$E184)*INDEX('Calibration Multipliers'!H$4:H$7,MATCH($B184,'Calibration Multipliers'!$A$4:$A$7,0),1)</f>
        <v>196383.00107086412</v>
      </c>
      <c r="M184" s="26">
        <f>SUMIFS(INDEX(Load,,MATCH('Summarized Source Data'!$C184,Hour,0)),Month,'Summarized Source Data'!$A184,Sector,'Summarized Source Data'!M$2,Subsector,'Summarized Source Data'!M$3,TimeOfWeek,$E184)*INDEX('Calibration Multipliers'!I$4:I$7,MATCH($B184,'Calibration Multipliers'!$A$4:$A$7,0),1)</f>
        <v>487107931.25924742</v>
      </c>
      <c r="N184" s="26">
        <f>SUMIFS(INDEX(Load,,MATCH('Summarized Source Data'!$C184,Hour,0)),Month,'Summarized Source Data'!$A184,Sector,'Summarized Source Data'!N$2,Subsector,'Summarized Source Data'!N$3,TimeOfWeek,$E184)*INDEX('Calibration Multipliers'!J$4:J$7,MATCH($B184,'Calibration Multipliers'!$A$4:$A$7,0),1)</f>
        <v>0</v>
      </c>
      <c r="O184" s="28">
        <f t="shared" si="12"/>
        <v>477453141.82595825</v>
      </c>
      <c r="P184" s="48">
        <f>(SUMIFS(INDEX(Load,,MATCH('Summarized Source Data'!$C184,Hour,0)),Month,'Summarized Source Data'!$A184,Sector,'Summarized Source Data'!P$2,Subsector,"Total",TimeOfWeek,$E184)-SUM(L184:N184)*INDEX('Calibration Multipliers'!L$4:L$7,MATCH($B184,'Calibration Multipliers'!$A$4:$A$7,0),1))</f>
        <v>477453141.82595825</v>
      </c>
      <c r="Q184" s="28">
        <f t="shared" si="13"/>
        <v>477453141.82595825</v>
      </c>
      <c r="R184" s="31">
        <f>SUMIFS(INDEX(Load,,MATCH('Summarized Source Data'!$C184,Hour,0)),Month,'Summarized Source Data'!$A184,Sector,'Summarized Source Data'!R$2,TimeOfWeek,$E184)*INDEX('Calibration Multipliers'!N$4:N$7,MATCH($B184,'Calibration Multipliers'!$A$4:$A$7,0),1)</f>
        <v>10687999.268406788</v>
      </c>
      <c r="S184" s="31">
        <f>SUMIFS(INDEX(Load,,MATCH('Summarized Source Data'!$C184,Hour,0)),Month,'Summarized Source Data'!$A184,Sector,'Summarized Source Data'!S$2,TimeOfWeek,$E184)*INDEX('Calibration Multipliers'!O$4:O$7,MATCH($B184,'Calibration Multipliers'!$A$4:$A$7,0),1)</f>
        <v>10687999.268406788</v>
      </c>
      <c r="T184" s="31">
        <f>SUMIFS(INDEX(Load,,MATCH('Summarized Source Data'!$C184,Hour,0)),Month,'Summarized Source Data'!$A184,Sector,'Summarized Source Data'!T$2,TimeOfWeek,$E184)*INDEX('Calibration Multipliers'!P$4:P$7,MATCH($B184,'Calibration Multipliers'!$A$4:$A$7,0),1)</f>
        <v>10687999.268406788</v>
      </c>
      <c r="U184" s="31">
        <f>SUMIFS(INDEX(Load,,MATCH('Summarized Source Data'!$C184,Hour,0)),Month,'Summarized Source Data'!$A184,Sector,'Summarized Source Data'!U$2,TimeOfWeek,$E184)*INDEX('Calibration Multipliers'!Q$4:Q$7,MATCH($B184,'Calibration Multipliers'!$A$4:$A$7,0),1)</f>
        <v>10687999.268406788</v>
      </c>
      <c r="V184" s="31">
        <f>SUMIFS(INDEX(Load,,MATCH('Summarized Source Data'!$C184,Hour,0)),Month,'Summarized Source Data'!$A184,Sector,'Summarized Source Data'!V$2,TimeOfWeek,$E184)*INDEX('Calibration Multipliers'!R$4:R$7,MATCH($B184,'Calibration Multipliers'!$A$4:$A$7,0),1)</f>
        <v>10687999.268406788</v>
      </c>
      <c r="W184" s="31">
        <f>SUMIFS(INDEX(Load,,MATCH('Summarized Source Data'!$C184,Hour,0)),Month,'Summarized Source Data'!$A184,Sector,'Summarized Source Data'!W$2,TimeOfWeek,$E184)*INDEX('Calibration Multipliers'!S$4:S$7,MATCH($B184,'Calibration Multipliers'!$A$4:$A$7,0),1)</f>
        <v>10687999.268406788</v>
      </c>
      <c r="X184" s="26">
        <f>SUMIFS(INDEX(Load,,MATCH('Summarized Source Data'!$C184,Hour,0)),Month,'Summarized Source Data'!$A184,Sector,'Summarized Source Data'!X$2,Subsector,'Summarized Source Data'!X$3,TimeOfWeek,$E184)*INDEX('Calibration Multipliers'!T$4:T$7,MATCH($B184,'Calibration Multipliers'!$A$4:$A$7,0),1)</f>
        <v>630875709.02896702</v>
      </c>
      <c r="Y184" s="28">
        <f t="shared" si="14"/>
        <v>630875709.02896702</v>
      </c>
      <c r="Z184" s="28">
        <f t="shared" si="14"/>
        <v>630875709.02896702</v>
      </c>
    </row>
    <row r="185" spans="1:26" outlineLevel="2">
      <c r="A185">
        <f t="shared" si="10"/>
        <v>8</v>
      </c>
      <c r="B185" t="str">
        <f>INDEX('Category Mapping'!$G$34:$G$45,MATCH(A185,'Category Mapping'!$A$34:$A$45,0),1)</f>
        <v>Summer</v>
      </c>
      <c r="C185" t="s">
        <v>40</v>
      </c>
      <c r="D185" s="6" t="s">
        <v>114</v>
      </c>
      <c r="E185" t="s">
        <v>15</v>
      </c>
      <c r="F185" s="26">
        <f>SUMIFS(INDEX(Load,,MATCH('Summarized Source Data'!$C185,Hour,0)),Month,'Summarized Source Data'!$A185,Sector,'Summarized Source Data'!F$2,Subsector,'Summarized Source Data'!F$3,TimeOfWeek,$E185)*INDEX('Calibration Multipliers'!B$4:B$7,MATCH($B185,'Calibration Multipliers'!$A$4:$A$7,0),1)</f>
        <v>65117.344923250777</v>
      </c>
      <c r="G185" s="26">
        <f>SUMIFS(INDEX(Load,,MATCH('Summarized Source Data'!$C185,Hour,0)),Month,'Summarized Source Data'!$A185,Sector,'Summarized Source Data'!G$2,Subsector,'Summarized Source Data'!G$3,TimeOfWeek,$E185)*INDEX('Calibration Multipliers'!C$4:C$7,MATCH($B185,'Calibration Multipliers'!$A$4:$A$7,0),1)</f>
        <v>81153127.188433841</v>
      </c>
      <c r="H185" s="26">
        <f>SUMIFS(INDEX(Load,,MATCH('Summarized Source Data'!$C185,Hour,0)),Month,'Summarized Source Data'!$A185,Sector,'Summarized Source Data'!H$2,Subsector,'Summarized Source Data'!H$3,TimeOfWeek,$E185)*INDEX('Calibration Multipliers'!D$4:D$7,MATCH($B185,'Calibration Multipliers'!$A$4:$A$7,0),1)</f>
        <v>0</v>
      </c>
      <c r="I185" s="26">
        <f>SUMIFS(INDEX(Load,,MATCH('Summarized Source Data'!$C185,Hour,0)),Month,'Summarized Source Data'!$A185,Sector,'Summarized Source Data'!I$2,Subsector,'Summarized Source Data'!I$3,TimeOfWeek,$E185)*INDEX('Calibration Multipliers'!E$4:E$7,MATCH($B185,'Calibration Multipliers'!$A$4:$A$7,0),1)</f>
        <v>10025910.8181515</v>
      </c>
      <c r="J185" s="47">
        <f t="shared" si="11"/>
        <v>99815654.579303011</v>
      </c>
      <c r="K185" s="48">
        <f>(SUMIFS(INDEX(Load,,MATCH('Summarized Source Data'!$C185,Hour,0)),Month,'Summarized Source Data'!$A185,Sector,'Summarized Source Data'!K$2,Subsector,"Total",TimeOfWeek,$E185)-SUM(F185:I185))*INDEX('Calibration Multipliers'!G$4:G$7,MATCH($B185,'Calibration Multipliers'!$A$4:$A$7,0),1)</f>
        <v>99815654.579303011</v>
      </c>
      <c r="L185" s="26">
        <f>SUMIFS(INDEX(Load,,MATCH('Summarized Source Data'!$C185,Hour,0)),Month,'Summarized Source Data'!$A185,Sector,'Summarized Source Data'!L$2,Subsector,'Summarized Source Data'!L$3,TimeOfWeek,$E185)*INDEX('Calibration Multipliers'!H$4:H$7,MATCH($B185,'Calibration Multipliers'!$A$4:$A$7,0),1)</f>
        <v>196383.00107086412</v>
      </c>
      <c r="M185" s="26">
        <f>SUMIFS(INDEX(Load,,MATCH('Summarized Source Data'!$C185,Hour,0)),Month,'Summarized Source Data'!$A185,Sector,'Summarized Source Data'!M$2,Subsector,'Summarized Source Data'!M$3,TimeOfWeek,$E185)*INDEX('Calibration Multipliers'!I$4:I$7,MATCH($B185,'Calibration Multipliers'!$A$4:$A$7,0),1)</f>
        <v>501295540.90757501</v>
      </c>
      <c r="N185" s="26">
        <f>SUMIFS(INDEX(Load,,MATCH('Summarized Source Data'!$C185,Hour,0)),Month,'Summarized Source Data'!$A185,Sector,'Summarized Source Data'!N$2,Subsector,'Summarized Source Data'!N$3,TimeOfWeek,$E185)*INDEX('Calibration Multipliers'!J$4:J$7,MATCH($B185,'Calibration Multipliers'!$A$4:$A$7,0),1)</f>
        <v>0</v>
      </c>
      <c r="O185" s="28">
        <f t="shared" si="12"/>
        <v>472723938.60984898</v>
      </c>
      <c r="P185" s="48">
        <f>(SUMIFS(INDEX(Load,,MATCH('Summarized Source Data'!$C185,Hour,0)),Month,'Summarized Source Data'!$A185,Sector,'Summarized Source Data'!P$2,Subsector,"Total",TimeOfWeek,$E185)-SUM(L185:N185)*INDEX('Calibration Multipliers'!L$4:L$7,MATCH($B185,'Calibration Multipliers'!$A$4:$A$7,0),1))</f>
        <v>472723938.60984898</v>
      </c>
      <c r="Q185" s="28">
        <f t="shared" si="13"/>
        <v>472723938.60984898</v>
      </c>
      <c r="R185" s="31">
        <f>SUMIFS(INDEX(Load,,MATCH('Summarized Source Data'!$C185,Hour,0)),Month,'Summarized Source Data'!$A185,Sector,'Summarized Source Data'!R$2,TimeOfWeek,$E185)*INDEX('Calibration Multipliers'!N$4:N$7,MATCH($B185,'Calibration Multipliers'!$A$4:$A$7,0),1)</f>
        <v>10593415.204084605</v>
      </c>
      <c r="S185" s="31">
        <f>SUMIFS(INDEX(Load,,MATCH('Summarized Source Data'!$C185,Hour,0)),Month,'Summarized Source Data'!$A185,Sector,'Summarized Source Data'!S$2,TimeOfWeek,$E185)*INDEX('Calibration Multipliers'!O$4:O$7,MATCH($B185,'Calibration Multipliers'!$A$4:$A$7,0),1)</f>
        <v>10593415.204084605</v>
      </c>
      <c r="T185" s="31">
        <f>SUMIFS(INDEX(Load,,MATCH('Summarized Source Data'!$C185,Hour,0)),Month,'Summarized Source Data'!$A185,Sector,'Summarized Source Data'!T$2,TimeOfWeek,$E185)*INDEX('Calibration Multipliers'!P$4:P$7,MATCH($B185,'Calibration Multipliers'!$A$4:$A$7,0),1)</f>
        <v>10593415.204084605</v>
      </c>
      <c r="U185" s="31">
        <f>SUMIFS(INDEX(Load,,MATCH('Summarized Source Data'!$C185,Hour,0)),Month,'Summarized Source Data'!$A185,Sector,'Summarized Source Data'!U$2,TimeOfWeek,$E185)*INDEX('Calibration Multipliers'!Q$4:Q$7,MATCH($B185,'Calibration Multipliers'!$A$4:$A$7,0),1)</f>
        <v>10593415.204084605</v>
      </c>
      <c r="V185" s="31">
        <f>SUMIFS(INDEX(Load,,MATCH('Summarized Source Data'!$C185,Hour,0)),Month,'Summarized Source Data'!$A185,Sector,'Summarized Source Data'!V$2,TimeOfWeek,$E185)*INDEX('Calibration Multipliers'!R$4:R$7,MATCH($B185,'Calibration Multipliers'!$A$4:$A$7,0),1)</f>
        <v>10593415.204084605</v>
      </c>
      <c r="W185" s="31">
        <f>SUMIFS(INDEX(Load,,MATCH('Summarized Source Data'!$C185,Hour,0)),Month,'Summarized Source Data'!$A185,Sector,'Summarized Source Data'!W$2,TimeOfWeek,$E185)*INDEX('Calibration Multipliers'!S$4:S$7,MATCH($B185,'Calibration Multipliers'!$A$4:$A$7,0),1)</f>
        <v>10593415.204084605</v>
      </c>
      <c r="X185" s="26">
        <f>SUMIFS(INDEX(Load,,MATCH('Summarized Source Data'!$C185,Hour,0)),Month,'Summarized Source Data'!$A185,Sector,'Summarized Source Data'!X$2,Subsector,'Summarized Source Data'!X$3,TimeOfWeek,$E185)*INDEX('Calibration Multipliers'!T$4:T$7,MATCH($B185,'Calibration Multipliers'!$A$4:$A$7,0),1)</f>
        <v>629929868.38574529</v>
      </c>
      <c r="Y185" s="28">
        <f t="shared" si="14"/>
        <v>629929868.38574529</v>
      </c>
      <c r="Z185" s="28">
        <f t="shared" si="14"/>
        <v>629929868.38574529</v>
      </c>
    </row>
    <row r="186" spans="1:26" outlineLevel="2">
      <c r="A186">
        <f t="shared" si="10"/>
        <v>8</v>
      </c>
      <c r="B186" t="str">
        <f>INDEX('Category Mapping'!$G$34:$G$45,MATCH(A186,'Category Mapping'!$A$34:$A$45,0),1)</f>
        <v>Summer</v>
      </c>
      <c r="C186" t="s">
        <v>41</v>
      </c>
      <c r="D186" s="6" t="s">
        <v>115</v>
      </c>
      <c r="E186" t="s">
        <v>15</v>
      </c>
      <c r="F186" s="26">
        <f>SUMIFS(INDEX(Load,,MATCH('Summarized Source Data'!$C186,Hour,0)),Month,'Summarized Source Data'!$A186,Sector,'Summarized Source Data'!F$2,Subsector,'Summarized Source Data'!F$3,TimeOfWeek,$E186)*INDEX('Calibration Multipliers'!B$4:B$7,MATCH($B186,'Calibration Multipliers'!$A$4:$A$7,0),1)</f>
        <v>66060.348044542945</v>
      </c>
      <c r="G186" s="26">
        <f>SUMIFS(INDEX(Load,,MATCH('Summarized Source Data'!$C186,Hour,0)),Month,'Summarized Source Data'!$A186,Sector,'Summarized Source Data'!G$2,Subsector,'Summarized Source Data'!G$3,TimeOfWeek,$E186)*INDEX('Calibration Multipliers'!C$4:C$7,MATCH($B186,'Calibration Multipliers'!$A$4:$A$7,0),1)</f>
        <v>85882330.404543042</v>
      </c>
      <c r="H186" s="26">
        <f>SUMIFS(INDEX(Load,,MATCH('Summarized Source Data'!$C186,Hour,0)),Month,'Summarized Source Data'!$A186,Sector,'Summarized Source Data'!H$2,Subsector,'Summarized Source Data'!H$3,TimeOfWeek,$E186)*INDEX('Calibration Multipliers'!D$4:D$7,MATCH($B186,'Calibration Multipliers'!$A$4:$A$7,0),1)</f>
        <v>0</v>
      </c>
      <c r="I186" s="26">
        <f>SUMIFS(INDEX(Load,,MATCH('Summarized Source Data'!$C186,Hour,0)),Month,'Summarized Source Data'!$A186,Sector,'Summarized Source Data'!I$2,Subsector,'Summarized Source Data'!I$3,TimeOfWeek,$E186)*INDEX('Calibration Multipliers'!E$4:E$7,MATCH($B186,'Calibration Multipliers'!$A$4:$A$7,0),1)</f>
        <v>10309663.011118053</v>
      </c>
      <c r="J186" s="47">
        <f t="shared" si="11"/>
        <v>103314321.95610252</v>
      </c>
      <c r="K186" s="48">
        <f>(SUMIFS(INDEX(Load,,MATCH('Summarized Source Data'!$C186,Hour,0)),Month,'Summarized Source Data'!$A186,Sector,'Summarized Source Data'!K$2,Subsector,"Total",TimeOfWeek,$E186)-SUM(F186:I186))*INDEX('Calibration Multipliers'!G$4:G$7,MATCH($B186,'Calibration Multipliers'!$A$4:$A$7,0),1)</f>
        <v>103314321.95610252</v>
      </c>
      <c r="L186" s="26">
        <f>SUMIFS(INDEX(Load,,MATCH('Summarized Source Data'!$C186,Hour,0)),Month,'Summarized Source Data'!$A186,Sector,'Summarized Source Data'!L$2,Subsector,'Summarized Source Data'!L$3,TimeOfWeek,$E186)*INDEX('Calibration Multipliers'!H$4:H$7,MATCH($B186,'Calibration Multipliers'!$A$4:$A$7,0),1)</f>
        <v>196383.00107086412</v>
      </c>
      <c r="M186" s="26">
        <f>SUMIFS(INDEX(Load,,MATCH('Summarized Source Data'!$C186,Hour,0)),Month,'Summarized Source Data'!$A186,Sector,'Summarized Source Data'!M$2,Subsector,'Summarized Source Data'!M$3,TimeOfWeek,$E186)*INDEX('Calibration Multipliers'!I$4:I$7,MATCH($B186,'Calibration Multipliers'!$A$4:$A$7,0),1)</f>
        <v>511699787.9830153</v>
      </c>
      <c r="N186" s="26">
        <f>SUMIFS(INDEX(Load,,MATCH('Summarized Source Data'!$C186,Hour,0)),Month,'Summarized Source Data'!$A186,Sector,'Summarized Source Data'!N$2,Subsector,'Summarized Source Data'!N$3,TimeOfWeek,$E186)*INDEX('Calibration Multipliers'!J$4:J$7,MATCH($B186,'Calibration Multipliers'!$A$4:$A$7,0),1)</f>
        <v>0</v>
      </c>
      <c r="O186" s="28">
        <f t="shared" si="12"/>
        <v>471778097.96662712</v>
      </c>
      <c r="P186" s="48">
        <f>(SUMIFS(INDEX(Load,,MATCH('Summarized Source Data'!$C186,Hour,0)),Month,'Summarized Source Data'!$A186,Sector,'Summarized Source Data'!P$2,Subsector,"Total",TimeOfWeek,$E186)-SUM(L186:N186)*INDEX('Calibration Multipliers'!L$4:L$7,MATCH($B186,'Calibration Multipliers'!$A$4:$A$7,0),1))</f>
        <v>471778097.96662712</v>
      </c>
      <c r="Q186" s="28">
        <f t="shared" si="13"/>
        <v>471778097.96662712</v>
      </c>
      <c r="R186" s="31">
        <f>SUMIFS(INDEX(Load,,MATCH('Summarized Source Data'!$C186,Hour,0)),Month,'Summarized Source Data'!$A186,Sector,'Summarized Source Data'!R$2,TimeOfWeek,$E186)*INDEX('Calibration Multipliers'!N$4:N$7,MATCH($B186,'Calibration Multipliers'!$A$4:$A$7,0),1)</f>
        <v>10498831.13976242</v>
      </c>
      <c r="S186" s="31">
        <f>SUMIFS(INDEX(Load,,MATCH('Summarized Source Data'!$C186,Hour,0)),Month,'Summarized Source Data'!$A186,Sector,'Summarized Source Data'!S$2,TimeOfWeek,$E186)*INDEX('Calibration Multipliers'!O$4:O$7,MATCH($B186,'Calibration Multipliers'!$A$4:$A$7,0),1)</f>
        <v>10498831.13976242</v>
      </c>
      <c r="T186" s="31">
        <f>SUMIFS(INDEX(Load,,MATCH('Summarized Source Data'!$C186,Hour,0)),Month,'Summarized Source Data'!$A186,Sector,'Summarized Source Data'!T$2,TimeOfWeek,$E186)*INDEX('Calibration Multipliers'!P$4:P$7,MATCH($B186,'Calibration Multipliers'!$A$4:$A$7,0),1)</f>
        <v>10498831.13976242</v>
      </c>
      <c r="U186" s="31">
        <f>SUMIFS(INDEX(Load,,MATCH('Summarized Source Data'!$C186,Hour,0)),Month,'Summarized Source Data'!$A186,Sector,'Summarized Source Data'!U$2,TimeOfWeek,$E186)*INDEX('Calibration Multipliers'!Q$4:Q$7,MATCH($B186,'Calibration Multipliers'!$A$4:$A$7,0),1)</f>
        <v>10498831.13976242</v>
      </c>
      <c r="V186" s="31">
        <f>SUMIFS(INDEX(Load,,MATCH('Summarized Source Data'!$C186,Hour,0)),Month,'Summarized Source Data'!$A186,Sector,'Summarized Source Data'!V$2,TimeOfWeek,$E186)*INDEX('Calibration Multipliers'!R$4:R$7,MATCH($B186,'Calibration Multipliers'!$A$4:$A$7,0),1)</f>
        <v>10498831.13976242</v>
      </c>
      <c r="W186" s="31">
        <f>SUMIFS(INDEX(Load,,MATCH('Summarized Source Data'!$C186,Hour,0)),Month,'Summarized Source Data'!$A186,Sector,'Summarized Source Data'!W$2,TimeOfWeek,$E186)*INDEX('Calibration Multipliers'!S$4:S$7,MATCH($B186,'Calibration Multipliers'!$A$4:$A$7,0),1)</f>
        <v>10498831.13976242</v>
      </c>
      <c r="X186" s="26">
        <f>SUMIFS(INDEX(Load,,MATCH('Summarized Source Data'!$C186,Hour,0)),Month,'Summarized Source Data'!$A186,Sector,'Summarized Source Data'!X$2,Subsector,'Summarized Source Data'!X$3,TimeOfWeek,$E186)*INDEX('Calibration Multipliers'!T$4:T$7,MATCH($B186,'Calibration Multipliers'!$A$4:$A$7,0),1)</f>
        <v>630875709.02896702</v>
      </c>
      <c r="Y186" s="28">
        <f t="shared" si="14"/>
        <v>630875709.02896702</v>
      </c>
      <c r="Z186" s="28">
        <f t="shared" si="14"/>
        <v>630875709.02896702</v>
      </c>
    </row>
    <row r="187" spans="1:26" outlineLevel="2">
      <c r="A187">
        <f t="shared" si="10"/>
        <v>8</v>
      </c>
      <c r="B187" t="str">
        <f>INDEX('Category Mapping'!$G$34:$G$45,MATCH(A187,'Category Mapping'!$A$34:$A$45,0),1)</f>
        <v>Summer</v>
      </c>
      <c r="C187" t="s">
        <v>42</v>
      </c>
      <c r="D187" s="6" t="s">
        <v>116</v>
      </c>
      <c r="E187" t="s">
        <v>15</v>
      </c>
      <c r="F187" s="26">
        <f>SUMIFS(INDEX(Load,,MATCH('Summarized Source Data'!$C187,Hour,0)),Month,'Summarized Source Data'!$A187,Sector,'Summarized Source Data'!F$2,Subsector,'Summarized Source Data'!F$3,TimeOfWeek,$E187)*INDEX('Calibration Multipliers'!B$4:B$7,MATCH($B187,'Calibration Multipliers'!$A$4:$A$7,0),1)</f>
        <v>69105.009075074049</v>
      </c>
      <c r="G187" s="26">
        <f>SUMIFS(INDEX(Load,,MATCH('Summarized Source Data'!$C187,Hour,0)),Month,'Summarized Source Data'!$A187,Sector,'Summarized Source Data'!G$2,Subsector,'Summarized Source Data'!G$3,TimeOfWeek,$E187)*INDEX('Calibration Multipliers'!C$4:C$7,MATCH($B187,'Calibration Multipliers'!$A$4:$A$7,0),1)</f>
        <v>92597798.971418113</v>
      </c>
      <c r="H187" s="26">
        <f>SUMIFS(INDEX(Load,,MATCH('Summarized Source Data'!$C187,Hour,0)),Month,'Summarized Source Data'!$A187,Sector,'Summarized Source Data'!H$2,Subsector,'Summarized Source Data'!H$3,TimeOfWeek,$E187)*INDEX('Calibration Multipliers'!D$4:D$7,MATCH($B187,'Calibration Multipliers'!$A$4:$A$7,0),1)</f>
        <v>0</v>
      </c>
      <c r="I187" s="26">
        <f>SUMIFS(INDEX(Load,,MATCH('Summarized Source Data'!$C187,Hour,0)),Month,'Summarized Source Data'!$A187,Sector,'Summarized Source Data'!I$2,Subsector,'Summarized Source Data'!I$3,TimeOfWeek,$E187)*INDEX('Calibration Multipliers'!E$4:E$7,MATCH($B187,'Calibration Multipliers'!$A$4:$A$7,0),1)</f>
        <v>11066335.525695525</v>
      </c>
      <c r="J187" s="47">
        <f t="shared" si="11"/>
        <v>116647630.36449993</v>
      </c>
      <c r="K187" s="48">
        <f>(SUMIFS(INDEX(Load,,MATCH('Summarized Source Data'!$C187,Hour,0)),Month,'Summarized Source Data'!$A187,Sector,'Summarized Source Data'!K$2,Subsector,"Total",TimeOfWeek,$E187)-SUM(F187:I187))*INDEX('Calibration Multipliers'!G$4:G$7,MATCH($B187,'Calibration Multipliers'!$A$4:$A$7,0),1)</f>
        <v>116647630.36449993</v>
      </c>
      <c r="L187" s="26">
        <f>SUMIFS(INDEX(Load,,MATCH('Summarized Source Data'!$C187,Hour,0)),Month,'Summarized Source Data'!$A187,Sector,'Summarized Source Data'!L$2,Subsector,'Summarized Source Data'!L$3,TimeOfWeek,$E187)*INDEX('Calibration Multipliers'!H$4:H$7,MATCH($B187,'Calibration Multipliers'!$A$4:$A$7,0),1)</f>
        <v>196383.00107086412</v>
      </c>
      <c r="M187" s="26">
        <f>SUMIFS(INDEX(Load,,MATCH('Summarized Source Data'!$C187,Hour,0)),Month,'Summarized Source Data'!$A187,Sector,'Summarized Source Data'!M$2,Subsector,'Summarized Source Data'!M$3,TimeOfWeek,$E187)*INDEX('Calibration Multipliers'!I$4:I$7,MATCH($B187,'Calibration Multipliers'!$A$4:$A$7,0),1)</f>
        <v>508862266.05334973</v>
      </c>
      <c r="N187" s="26">
        <f>SUMIFS(INDEX(Load,,MATCH('Summarized Source Data'!$C187,Hour,0)),Month,'Summarized Source Data'!$A187,Sector,'Summarized Source Data'!N$2,Subsector,'Summarized Source Data'!N$3,TimeOfWeek,$E187)*INDEX('Calibration Multipliers'!J$4:J$7,MATCH($B187,'Calibration Multipliers'!$A$4:$A$7,0),1)</f>
        <v>0</v>
      </c>
      <c r="O187" s="28">
        <f t="shared" si="12"/>
        <v>474615619.89629269</v>
      </c>
      <c r="P187" s="48">
        <f>(SUMIFS(INDEX(Load,,MATCH('Summarized Source Data'!$C187,Hour,0)),Month,'Summarized Source Data'!$A187,Sector,'Summarized Source Data'!P$2,Subsector,"Total",TimeOfWeek,$E187)-SUM(L187:N187)*INDEX('Calibration Multipliers'!L$4:L$7,MATCH($B187,'Calibration Multipliers'!$A$4:$A$7,0),1))</f>
        <v>474615619.89629269</v>
      </c>
      <c r="Q187" s="28">
        <f t="shared" si="13"/>
        <v>474615619.89629269</v>
      </c>
      <c r="R187" s="31">
        <f>SUMIFS(INDEX(Load,,MATCH('Summarized Source Data'!$C187,Hour,0)),Month,'Summarized Source Data'!$A187,Sector,'Summarized Source Data'!R$2,TimeOfWeek,$E187)*INDEX('Calibration Multipliers'!N$4:N$7,MATCH($B187,'Calibration Multipliers'!$A$4:$A$7,0),1)</f>
        <v>12390512.426206101</v>
      </c>
      <c r="S187" s="31">
        <f>SUMIFS(INDEX(Load,,MATCH('Summarized Source Data'!$C187,Hour,0)),Month,'Summarized Source Data'!$A187,Sector,'Summarized Source Data'!S$2,TimeOfWeek,$E187)*INDEX('Calibration Multipliers'!O$4:O$7,MATCH($B187,'Calibration Multipliers'!$A$4:$A$7,0),1)</f>
        <v>12390512.426206101</v>
      </c>
      <c r="T187" s="31">
        <f>SUMIFS(INDEX(Load,,MATCH('Summarized Source Data'!$C187,Hour,0)),Month,'Summarized Source Data'!$A187,Sector,'Summarized Source Data'!T$2,TimeOfWeek,$E187)*INDEX('Calibration Multipliers'!P$4:P$7,MATCH($B187,'Calibration Multipliers'!$A$4:$A$7,0),1)</f>
        <v>12390512.426206101</v>
      </c>
      <c r="U187" s="31">
        <f>SUMIFS(INDEX(Load,,MATCH('Summarized Source Data'!$C187,Hour,0)),Month,'Summarized Source Data'!$A187,Sector,'Summarized Source Data'!U$2,TimeOfWeek,$E187)*INDEX('Calibration Multipliers'!Q$4:Q$7,MATCH($B187,'Calibration Multipliers'!$A$4:$A$7,0),1)</f>
        <v>12390512.426206101</v>
      </c>
      <c r="V187" s="31">
        <f>SUMIFS(INDEX(Load,,MATCH('Summarized Source Data'!$C187,Hour,0)),Month,'Summarized Source Data'!$A187,Sector,'Summarized Source Data'!V$2,TimeOfWeek,$E187)*INDEX('Calibration Multipliers'!R$4:R$7,MATCH($B187,'Calibration Multipliers'!$A$4:$A$7,0),1)</f>
        <v>12390512.426206101</v>
      </c>
      <c r="W187" s="31">
        <f>SUMIFS(INDEX(Load,,MATCH('Summarized Source Data'!$C187,Hour,0)),Month,'Summarized Source Data'!$A187,Sector,'Summarized Source Data'!W$2,TimeOfWeek,$E187)*INDEX('Calibration Multipliers'!S$4:S$7,MATCH($B187,'Calibration Multipliers'!$A$4:$A$7,0),1)</f>
        <v>12390512.426206101</v>
      </c>
      <c r="X187" s="26">
        <f>SUMIFS(INDEX(Load,,MATCH('Summarized Source Data'!$C187,Hour,0)),Month,'Summarized Source Data'!$A187,Sector,'Summarized Source Data'!X$2,Subsector,'Summarized Source Data'!X$3,TimeOfWeek,$E187)*INDEX('Calibration Multipliers'!T$4:T$7,MATCH($B187,'Calibration Multipliers'!$A$4:$A$7,0),1)</f>
        <v>636550752.88829815</v>
      </c>
      <c r="Y187" s="28">
        <f t="shared" si="14"/>
        <v>636550752.88829815</v>
      </c>
      <c r="Z187" s="28">
        <f t="shared" si="14"/>
        <v>636550752.88829815</v>
      </c>
    </row>
    <row r="188" spans="1:26" outlineLevel="2">
      <c r="A188">
        <f t="shared" si="10"/>
        <v>8</v>
      </c>
      <c r="B188" t="str">
        <f>INDEX('Category Mapping'!$G$34:$G$45,MATCH(A188,'Category Mapping'!$A$34:$A$45,0),1)</f>
        <v>Summer</v>
      </c>
      <c r="C188" t="s">
        <v>43</v>
      </c>
      <c r="D188" s="6" t="s">
        <v>117</v>
      </c>
      <c r="E188" t="s">
        <v>15</v>
      </c>
      <c r="F188" s="26">
        <f>SUMIFS(INDEX(Load,,MATCH('Summarized Source Data'!$C188,Hour,0)),Month,'Summarized Source Data'!$A188,Sector,'Summarized Source Data'!F$2,Subsector,'Summarized Source Data'!F$3,TimeOfWeek,$E188)*INDEX('Calibration Multipliers'!B$4:B$7,MATCH($B188,'Calibration Multipliers'!$A$4:$A$7,0),1)</f>
        <v>72774.870770774796</v>
      </c>
      <c r="G188" s="26">
        <f>SUMIFS(INDEX(Load,,MATCH('Summarized Source Data'!$C188,Hour,0)),Month,'Summarized Source Data'!$A188,Sector,'Summarized Source Data'!G$2,Subsector,'Summarized Source Data'!G$3,TimeOfWeek,$E188)*INDEX('Calibration Multipliers'!C$4:C$7,MATCH($B188,'Calibration Multipliers'!$A$4:$A$7,0),1)</f>
        <v>97421586.251849487</v>
      </c>
      <c r="H188" s="26">
        <f>SUMIFS(INDEX(Load,,MATCH('Summarized Source Data'!$C188,Hour,0)),Month,'Summarized Source Data'!$A188,Sector,'Summarized Source Data'!H$2,Subsector,'Summarized Source Data'!H$3,TimeOfWeek,$E188)*INDEX('Calibration Multipliers'!D$4:D$7,MATCH($B188,'Calibration Multipliers'!$A$4:$A$7,0),1)</f>
        <v>0</v>
      </c>
      <c r="I188" s="26">
        <f>SUMIFS(INDEX(Load,,MATCH('Summarized Source Data'!$C188,Hour,0)),Month,'Summarized Source Data'!$A188,Sector,'Summarized Source Data'!I$2,Subsector,'Summarized Source Data'!I$3,TimeOfWeek,$E188)*INDEX('Calibration Multipliers'!E$4:E$7,MATCH($B188,'Calibration Multipliers'!$A$4:$A$7,0),1)</f>
        <v>12106760.233239548</v>
      </c>
      <c r="J188" s="47">
        <f t="shared" si="11"/>
        <v>140100808.45470586</v>
      </c>
      <c r="K188" s="48">
        <f>(SUMIFS(INDEX(Load,,MATCH('Summarized Source Data'!$C188,Hour,0)),Month,'Summarized Source Data'!$A188,Sector,'Summarized Source Data'!K$2,Subsector,"Total",TimeOfWeek,$E188)-SUM(F188:I188))*INDEX('Calibration Multipliers'!G$4:G$7,MATCH($B188,'Calibration Multipliers'!$A$4:$A$7,0),1)</f>
        <v>140100808.45470586</v>
      </c>
      <c r="L188" s="26">
        <f>SUMIFS(INDEX(Load,,MATCH('Summarized Source Data'!$C188,Hour,0)),Month,'Summarized Source Data'!$A188,Sector,'Summarized Source Data'!L$2,Subsector,'Summarized Source Data'!L$3,TimeOfWeek,$E188)*INDEX('Calibration Multipliers'!H$4:H$7,MATCH($B188,'Calibration Multipliers'!$A$4:$A$7,0),1)</f>
        <v>196383.00107086412</v>
      </c>
      <c r="M188" s="26">
        <f>SUMIFS(INDEX(Load,,MATCH('Summarized Source Data'!$C188,Hour,0)),Month,'Summarized Source Data'!$A188,Sector,'Summarized Source Data'!M$2,Subsector,'Summarized Source Data'!M$3,TimeOfWeek,$E188)*INDEX('Calibration Multipliers'!I$4:I$7,MATCH($B188,'Calibration Multipliers'!$A$4:$A$7,0),1)</f>
        <v>494674656.40502214</v>
      </c>
      <c r="N188" s="26">
        <f>SUMIFS(INDEX(Load,,MATCH('Summarized Source Data'!$C188,Hour,0)),Month,'Summarized Source Data'!$A188,Sector,'Summarized Source Data'!N$2,Subsector,'Summarized Source Data'!N$3,TimeOfWeek,$E188)*INDEX('Calibration Multipliers'!J$4:J$7,MATCH($B188,'Calibration Multipliers'!$A$4:$A$7,0),1)</f>
        <v>0</v>
      </c>
      <c r="O188" s="28">
        <f t="shared" si="12"/>
        <v>460428010.2479651</v>
      </c>
      <c r="P188" s="48">
        <f>(SUMIFS(INDEX(Load,,MATCH('Summarized Source Data'!$C188,Hour,0)),Month,'Summarized Source Data'!$A188,Sector,'Summarized Source Data'!P$2,Subsector,"Total",TimeOfWeek,$E188)-SUM(L188:N188)*INDEX('Calibration Multipliers'!L$4:L$7,MATCH($B188,'Calibration Multipliers'!$A$4:$A$7,0),1))</f>
        <v>460428010.2479651</v>
      </c>
      <c r="Q188" s="28">
        <f t="shared" si="13"/>
        <v>460428010.2479651</v>
      </c>
      <c r="R188" s="31">
        <f>SUMIFS(INDEX(Load,,MATCH('Summarized Source Data'!$C188,Hour,0)),Month,'Summarized Source Data'!$A188,Sector,'Summarized Source Data'!R$2,TimeOfWeek,$E188)*INDEX('Calibration Multipliers'!N$4:N$7,MATCH($B188,'Calibration Multipliers'!$A$4:$A$7,0),1)</f>
        <v>14376777.776971964</v>
      </c>
      <c r="S188" s="31">
        <f>SUMIFS(INDEX(Load,,MATCH('Summarized Source Data'!$C188,Hour,0)),Month,'Summarized Source Data'!$A188,Sector,'Summarized Source Data'!S$2,TimeOfWeek,$E188)*INDEX('Calibration Multipliers'!O$4:O$7,MATCH($B188,'Calibration Multipliers'!$A$4:$A$7,0),1)</f>
        <v>14376777.776971964</v>
      </c>
      <c r="T188" s="31">
        <f>SUMIFS(INDEX(Load,,MATCH('Summarized Source Data'!$C188,Hour,0)),Month,'Summarized Source Data'!$A188,Sector,'Summarized Source Data'!T$2,TimeOfWeek,$E188)*INDEX('Calibration Multipliers'!P$4:P$7,MATCH($B188,'Calibration Multipliers'!$A$4:$A$7,0),1)</f>
        <v>14376777.776971964</v>
      </c>
      <c r="U188" s="31">
        <f>SUMIFS(INDEX(Load,,MATCH('Summarized Source Data'!$C188,Hour,0)),Month,'Summarized Source Data'!$A188,Sector,'Summarized Source Data'!U$2,TimeOfWeek,$E188)*INDEX('Calibration Multipliers'!Q$4:Q$7,MATCH($B188,'Calibration Multipliers'!$A$4:$A$7,0),1)</f>
        <v>14376777.776971964</v>
      </c>
      <c r="V188" s="31">
        <f>SUMIFS(INDEX(Load,,MATCH('Summarized Source Data'!$C188,Hour,0)),Month,'Summarized Source Data'!$A188,Sector,'Summarized Source Data'!V$2,TimeOfWeek,$E188)*INDEX('Calibration Multipliers'!R$4:R$7,MATCH($B188,'Calibration Multipliers'!$A$4:$A$7,0),1)</f>
        <v>14376777.776971964</v>
      </c>
      <c r="W188" s="31">
        <f>SUMIFS(INDEX(Load,,MATCH('Summarized Source Data'!$C188,Hour,0)),Month,'Summarized Source Data'!$A188,Sector,'Summarized Source Data'!W$2,TimeOfWeek,$E188)*INDEX('Calibration Multipliers'!S$4:S$7,MATCH($B188,'Calibration Multipliers'!$A$4:$A$7,0),1)</f>
        <v>14376777.776971964</v>
      </c>
      <c r="X188" s="26">
        <f>SUMIFS(INDEX(Load,,MATCH('Summarized Source Data'!$C188,Hour,0)),Month,'Summarized Source Data'!$A188,Sector,'Summarized Source Data'!X$2,Subsector,'Summarized Source Data'!X$3,TimeOfWeek,$E188)*INDEX('Calibration Multipliers'!T$4:T$7,MATCH($B188,'Calibration Multipliers'!$A$4:$A$7,0),1)</f>
        <v>643171637.39085102</v>
      </c>
      <c r="Y188" s="28">
        <f t="shared" si="14"/>
        <v>643171637.39085102</v>
      </c>
      <c r="Z188" s="28">
        <f t="shared" si="14"/>
        <v>643171637.39085102</v>
      </c>
    </row>
    <row r="189" spans="1:26" outlineLevel="2">
      <c r="A189">
        <f t="shared" si="10"/>
        <v>8</v>
      </c>
      <c r="B189" t="str">
        <f>INDEX('Category Mapping'!$G$34:$G$45,MATCH(A189,'Category Mapping'!$A$34:$A$45,0),1)</f>
        <v>Summer</v>
      </c>
      <c r="C189" t="s">
        <v>44</v>
      </c>
      <c r="D189" s="6" t="s">
        <v>118</v>
      </c>
      <c r="E189" t="s">
        <v>15</v>
      </c>
      <c r="F189" s="26">
        <f>SUMIFS(INDEX(Load,,MATCH('Summarized Source Data'!$C189,Hour,0)),Month,'Summarized Source Data'!$A189,Sector,'Summarized Source Data'!F$2,Subsector,'Summarized Source Data'!F$3,TimeOfWeek,$E189)*INDEX('Calibration Multipliers'!B$4:B$7,MATCH($B189,'Calibration Multipliers'!$A$4:$A$7,0),1)</f>
        <v>76806.043592186266</v>
      </c>
      <c r="G189" s="26">
        <f>SUMIFS(INDEX(Load,,MATCH('Summarized Source Data'!$C189,Hour,0)),Month,'Summarized Source Data'!$A189,Sector,'Summarized Source Data'!G$2,Subsector,'Summarized Source Data'!G$3,TimeOfWeek,$E189)*INDEX('Calibration Multipliers'!C$4:C$7,MATCH($B189,'Calibration Multipliers'!$A$4:$A$7,0),1)</f>
        <v>100259108.18151501</v>
      </c>
      <c r="H189" s="26">
        <f>SUMIFS(INDEX(Load,,MATCH('Summarized Source Data'!$C189,Hour,0)),Month,'Summarized Source Data'!$A189,Sector,'Summarized Source Data'!H$2,Subsector,'Summarized Source Data'!H$3,TimeOfWeek,$E189)*INDEX('Calibration Multipliers'!D$4:D$7,MATCH($B189,'Calibration Multipliers'!$A$4:$A$7,0),1)</f>
        <v>0</v>
      </c>
      <c r="I189" s="26">
        <f>SUMIFS(INDEX(Load,,MATCH('Summarized Source Data'!$C189,Hour,0)),Month,'Summarized Source Data'!$A189,Sector,'Summarized Source Data'!I$2,Subsector,'Summarized Source Data'!I$3,TimeOfWeek,$E189)*INDEX('Calibration Multipliers'!E$4:E$7,MATCH($B189,'Calibration Multipliers'!$A$4:$A$7,0),1)</f>
        <v>17214299.706637483</v>
      </c>
      <c r="J189" s="47">
        <f t="shared" si="11"/>
        <v>153906050.67292333</v>
      </c>
      <c r="K189" s="48">
        <f>(SUMIFS(INDEX(Load,,MATCH('Summarized Source Data'!$C189,Hour,0)),Month,'Summarized Source Data'!$A189,Sector,'Summarized Source Data'!K$2,Subsector,"Total",TimeOfWeek,$E189)-SUM(F189:I189))*INDEX('Calibration Multipliers'!G$4:G$7,MATCH($B189,'Calibration Multipliers'!$A$4:$A$7,0),1)</f>
        <v>153906050.67292333</v>
      </c>
      <c r="L189" s="26">
        <f>SUMIFS(INDEX(Load,,MATCH('Summarized Source Data'!$C189,Hour,0)),Month,'Summarized Source Data'!$A189,Sector,'Summarized Source Data'!L$2,Subsector,'Summarized Source Data'!L$3,TimeOfWeek,$E189)*INDEX('Calibration Multipliers'!H$4:H$7,MATCH($B189,'Calibration Multipliers'!$A$4:$A$7,0),1)</f>
        <v>196383.00107086412</v>
      </c>
      <c r="M189" s="26">
        <f>SUMIFS(INDEX(Load,,MATCH('Summarized Source Data'!$C189,Hour,0)),Month,'Summarized Source Data'!$A189,Sector,'Summarized Source Data'!M$2,Subsector,'Summarized Source Data'!M$3,TimeOfWeek,$E189)*INDEX('Calibration Multipliers'!I$4:I$7,MATCH($B189,'Calibration Multipliers'!$A$4:$A$7,0),1)</f>
        <v>467245277.75158882</v>
      </c>
      <c r="N189" s="26">
        <f>SUMIFS(INDEX(Load,,MATCH('Summarized Source Data'!$C189,Hour,0)),Month,'Summarized Source Data'!$A189,Sector,'Summarized Source Data'!N$2,Subsector,'Summarized Source Data'!N$3,TimeOfWeek,$E189)*INDEX('Calibration Multipliers'!J$4:J$7,MATCH($B189,'Calibration Multipliers'!$A$4:$A$7,0),1)</f>
        <v>0</v>
      </c>
      <c r="O189" s="28">
        <f t="shared" si="12"/>
        <v>432998631.59453166</v>
      </c>
      <c r="P189" s="48">
        <f>(SUMIFS(INDEX(Load,,MATCH('Summarized Source Data'!$C189,Hour,0)),Month,'Summarized Source Data'!$A189,Sector,'Summarized Source Data'!P$2,Subsector,"Total",TimeOfWeek,$E189)-SUM(L189:N189)*INDEX('Calibration Multipliers'!L$4:L$7,MATCH($B189,'Calibration Multipliers'!$A$4:$A$7,0),1))</f>
        <v>432998631.59453166</v>
      </c>
      <c r="Q189" s="28">
        <f t="shared" si="13"/>
        <v>432998631.59453166</v>
      </c>
      <c r="R189" s="31">
        <f>SUMIFS(INDEX(Load,,MATCH('Summarized Source Data'!$C189,Hour,0)),Month,'Summarized Source Data'!$A189,Sector,'Summarized Source Data'!R$2,TimeOfWeek,$E189)*INDEX('Calibration Multipliers'!N$4:N$7,MATCH($B189,'Calibration Multipliers'!$A$4:$A$7,0),1)</f>
        <v>15228034.35587162</v>
      </c>
      <c r="S189" s="31">
        <f>SUMIFS(INDEX(Load,,MATCH('Summarized Source Data'!$C189,Hour,0)),Month,'Summarized Source Data'!$A189,Sector,'Summarized Source Data'!S$2,TimeOfWeek,$E189)*INDEX('Calibration Multipliers'!O$4:O$7,MATCH($B189,'Calibration Multipliers'!$A$4:$A$7,0),1)</f>
        <v>15228034.35587162</v>
      </c>
      <c r="T189" s="31">
        <f>SUMIFS(INDEX(Load,,MATCH('Summarized Source Data'!$C189,Hour,0)),Month,'Summarized Source Data'!$A189,Sector,'Summarized Source Data'!T$2,TimeOfWeek,$E189)*INDEX('Calibration Multipliers'!P$4:P$7,MATCH($B189,'Calibration Multipliers'!$A$4:$A$7,0),1)</f>
        <v>15228034.35587162</v>
      </c>
      <c r="U189" s="31">
        <f>SUMIFS(INDEX(Load,,MATCH('Summarized Source Data'!$C189,Hour,0)),Month,'Summarized Source Data'!$A189,Sector,'Summarized Source Data'!U$2,TimeOfWeek,$E189)*INDEX('Calibration Multipliers'!Q$4:Q$7,MATCH($B189,'Calibration Multipliers'!$A$4:$A$7,0),1)</f>
        <v>15228034.35587162</v>
      </c>
      <c r="V189" s="31">
        <f>SUMIFS(INDEX(Load,,MATCH('Summarized Source Data'!$C189,Hour,0)),Month,'Summarized Source Data'!$A189,Sector,'Summarized Source Data'!V$2,TimeOfWeek,$E189)*INDEX('Calibration Multipliers'!R$4:R$7,MATCH($B189,'Calibration Multipliers'!$A$4:$A$7,0),1)</f>
        <v>15228034.35587162</v>
      </c>
      <c r="W189" s="31">
        <f>SUMIFS(INDEX(Load,,MATCH('Summarized Source Data'!$C189,Hour,0)),Month,'Summarized Source Data'!$A189,Sector,'Summarized Source Data'!W$2,TimeOfWeek,$E189)*INDEX('Calibration Multipliers'!S$4:S$7,MATCH($B189,'Calibration Multipliers'!$A$4:$A$7,0),1)</f>
        <v>15228034.35587162</v>
      </c>
      <c r="X189" s="26">
        <f>SUMIFS(INDEX(Load,,MATCH('Summarized Source Data'!$C189,Hour,0)),Month,'Summarized Source Data'!$A189,Sector,'Summarized Source Data'!X$2,Subsector,'Summarized Source Data'!X$3,TimeOfWeek,$E189)*INDEX('Calibration Multipliers'!T$4:T$7,MATCH($B189,'Calibration Multipliers'!$A$4:$A$7,0),1)</f>
        <v>645063318.67729461</v>
      </c>
      <c r="Y189" s="28">
        <f t="shared" si="14"/>
        <v>645063318.67729461</v>
      </c>
      <c r="Z189" s="28">
        <f t="shared" si="14"/>
        <v>645063318.67729461</v>
      </c>
    </row>
    <row r="190" spans="1:26" outlineLevel="2">
      <c r="A190">
        <f t="shared" si="10"/>
        <v>8</v>
      </c>
      <c r="B190" t="str">
        <f>INDEX('Category Mapping'!$G$34:$G$45,MATCH(A190,'Category Mapping'!$A$34:$A$45,0),1)</f>
        <v>Summer</v>
      </c>
      <c r="C190" t="s">
        <v>45</v>
      </c>
      <c r="D190" s="6" t="s">
        <v>119</v>
      </c>
      <c r="E190" t="s">
        <v>15</v>
      </c>
      <c r="F190" s="26">
        <f>SUMIFS(INDEX(Load,,MATCH('Summarized Source Data'!$C190,Hour,0)),Month,'Summarized Source Data'!$A190,Sector,'Summarized Source Data'!F$2,Subsector,'Summarized Source Data'!F$3,TimeOfWeek,$E190)*INDEX('Calibration Multipliers'!B$4:B$7,MATCH($B190,'Calibration Multipliers'!$A$4:$A$7,0),1)</f>
        <v>81391.479030525748</v>
      </c>
      <c r="G190" s="26">
        <f>SUMIFS(INDEX(Load,,MATCH('Summarized Source Data'!$C190,Hour,0)),Month,'Summarized Source Data'!$A190,Sector,'Summarized Source Data'!G$2,Subsector,'Summarized Source Data'!G$3,TimeOfWeek,$E190)*INDEX('Calibration Multipliers'!C$4:C$7,MATCH($B190,'Calibration Multipliers'!$A$4:$A$7,0),1)</f>
        <v>101204948.82473685</v>
      </c>
      <c r="H190" s="26">
        <f>SUMIFS(INDEX(Load,,MATCH('Summarized Source Data'!$C190,Hour,0)),Month,'Summarized Source Data'!$A190,Sector,'Summarized Source Data'!H$2,Subsector,'Summarized Source Data'!H$3,TimeOfWeek,$E190)*INDEX('Calibration Multipliers'!D$4:D$7,MATCH($B190,'Calibration Multipliers'!$A$4:$A$7,0),1)</f>
        <v>0</v>
      </c>
      <c r="I190" s="26">
        <f>SUMIFS(INDEX(Load,,MATCH('Summarized Source Data'!$C190,Hour,0)),Month,'Summarized Source Data'!$A190,Sector,'Summarized Source Data'!I$2,Subsector,'Summarized Source Data'!I$3,TimeOfWeek,$E190)*INDEX('Calibration Multipliers'!E$4:E$7,MATCH($B190,'Calibration Multipliers'!$A$4:$A$7,0),1)</f>
        <v>48237872.804313824</v>
      </c>
      <c r="J190" s="47">
        <f t="shared" si="11"/>
        <v>150307270.79324201</v>
      </c>
      <c r="K190" s="48">
        <f>(SUMIFS(INDEX(Load,,MATCH('Summarized Source Data'!$C190,Hour,0)),Month,'Summarized Source Data'!$A190,Sector,'Summarized Source Data'!K$2,Subsector,"Total",TimeOfWeek,$E190)-SUM(F190:I190))*INDEX('Calibration Multipliers'!G$4:G$7,MATCH($B190,'Calibration Multipliers'!$A$4:$A$7,0),1)</f>
        <v>150307270.79324201</v>
      </c>
      <c r="L190" s="26">
        <f>SUMIFS(INDEX(Load,,MATCH('Summarized Source Data'!$C190,Hour,0)),Month,'Summarized Source Data'!$A190,Sector,'Summarized Source Data'!L$2,Subsector,'Summarized Source Data'!L$3,TimeOfWeek,$E190)*INDEX('Calibration Multipliers'!H$4:H$7,MATCH($B190,'Calibration Multipliers'!$A$4:$A$7,0),1)</f>
        <v>196383.00107086412</v>
      </c>
      <c r="M190" s="26">
        <f>SUMIFS(INDEX(Load,,MATCH('Summarized Source Data'!$C190,Hour,0)),Month,'Summarized Source Data'!$A190,Sector,'Summarized Source Data'!M$2,Subsector,'Summarized Source Data'!M$3,TimeOfWeek,$E190)*INDEX('Calibration Multipliers'!I$4:I$7,MATCH($B190,'Calibration Multipliers'!$A$4:$A$7,0),1)</f>
        <v>438870058.45493364</v>
      </c>
      <c r="N190" s="26">
        <f>SUMIFS(INDEX(Load,,MATCH('Summarized Source Data'!$C190,Hour,0)),Month,'Summarized Source Data'!$A190,Sector,'Summarized Source Data'!N$2,Subsector,'Summarized Source Data'!N$3,TimeOfWeek,$E190)*INDEX('Calibration Multipliers'!J$4:J$7,MATCH($B190,'Calibration Multipliers'!$A$4:$A$7,0),1)</f>
        <v>0</v>
      </c>
      <c r="O190" s="28">
        <f t="shared" si="12"/>
        <v>410298456.15720749</v>
      </c>
      <c r="P190" s="48">
        <f>(SUMIFS(INDEX(Load,,MATCH('Summarized Source Data'!$C190,Hour,0)),Month,'Summarized Source Data'!$A190,Sector,'Summarized Source Data'!P$2,Subsector,"Total",TimeOfWeek,$E190)-SUM(L190:N190)*INDEX('Calibration Multipliers'!L$4:L$7,MATCH($B190,'Calibration Multipliers'!$A$4:$A$7,0),1))</f>
        <v>410298456.15720749</v>
      </c>
      <c r="Q190" s="28">
        <f t="shared" si="13"/>
        <v>410298456.15720749</v>
      </c>
      <c r="R190" s="31">
        <f>SUMIFS(INDEX(Load,,MATCH('Summarized Source Data'!$C190,Hour,0)),Month,'Summarized Source Data'!$A190,Sector,'Summarized Source Data'!R$2,TimeOfWeek,$E190)*INDEX('Calibration Multipliers'!N$4:N$7,MATCH($B190,'Calibration Multipliers'!$A$4:$A$7,0),1)</f>
        <v>14093025.584005412</v>
      </c>
      <c r="S190" s="31">
        <f>SUMIFS(INDEX(Load,,MATCH('Summarized Source Data'!$C190,Hour,0)),Month,'Summarized Source Data'!$A190,Sector,'Summarized Source Data'!S$2,TimeOfWeek,$E190)*INDEX('Calibration Multipliers'!O$4:O$7,MATCH($B190,'Calibration Multipliers'!$A$4:$A$7,0),1)</f>
        <v>14093025.584005412</v>
      </c>
      <c r="T190" s="31">
        <f>SUMIFS(INDEX(Load,,MATCH('Summarized Source Data'!$C190,Hour,0)),Month,'Summarized Source Data'!$A190,Sector,'Summarized Source Data'!T$2,TimeOfWeek,$E190)*INDEX('Calibration Multipliers'!P$4:P$7,MATCH($B190,'Calibration Multipliers'!$A$4:$A$7,0),1)</f>
        <v>14093025.584005412</v>
      </c>
      <c r="U190" s="31">
        <f>SUMIFS(INDEX(Load,,MATCH('Summarized Source Data'!$C190,Hour,0)),Month,'Summarized Source Data'!$A190,Sector,'Summarized Source Data'!U$2,TimeOfWeek,$E190)*INDEX('Calibration Multipliers'!Q$4:Q$7,MATCH($B190,'Calibration Multipliers'!$A$4:$A$7,0),1)</f>
        <v>14093025.584005412</v>
      </c>
      <c r="V190" s="31">
        <f>SUMIFS(INDEX(Load,,MATCH('Summarized Source Data'!$C190,Hour,0)),Month,'Summarized Source Data'!$A190,Sector,'Summarized Source Data'!V$2,TimeOfWeek,$E190)*INDEX('Calibration Multipliers'!R$4:R$7,MATCH($B190,'Calibration Multipliers'!$A$4:$A$7,0),1)</f>
        <v>14093025.584005412</v>
      </c>
      <c r="W190" s="31">
        <f>SUMIFS(INDEX(Load,,MATCH('Summarized Source Data'!$C190,Hour,0)),Month,'Summarized Source Data'!$A190,Sector,'Summarized Source Data'!W$2,TimeOfWeek,$E190)*INDEX('Calibration Multipliers'!S$4:S$7,MATCH($B190,'Calibration Multipliers'!$A$4:$A$7,0),1)</f>
        <v>14093025.584005412</v>
      </c>
      <c r="X190" s="26">
        <f>SUMIFS(INDEX(Load,,MATCH('Summarized Source Data'!$C190,Hour,0)),Month,'Summarized Source Data'!$A190,Sector,'Summarized Source Data'!X$2,Subsector,'Summarized Source Data'!X$3,TimeOfWeek,$E190)*INDEX('Calibration Multipliers'!T$4:T$7,MATCH($B190,'Calibration Multipliers'!$A$4:$A$7,0),1)</f>
        <v>641279956.10440731</v>
      </c>
      <c r="Y190" s="28">
        <f t="shared" si="14"/>
        <v>641279956.10440731</v>
      </c>
      <c r="Z190" s="28">
        <f t="shared" si="14"/>
        <v>641279956.10440731</v>
      </c>
    </row>
    <row r="191" spans="1:26" outlineLevel="2">
      <c r="A191">
        <f t="shared" si="10"/>
        <v>8</v>
      </c>
      <c r="B191" t="str">
        <f>INDEX('Category Mapping'!$G$34:$G$45,MATCH(A191,'Category Mapping'!$A$34:$A$45,0),1)</f>
        <v>Summer</v>
      </c>
      <c r="C191" t="s">
        <v>46</v>
      </c>
      <c r="D191" s="6" t="s">
        <v>120</v>
      </c>
      <c r="E191" t="s">
        <v>15</v>
      </c>
      <c r="F191" s="26">
        <f>SUMIFS(INDEX(Load,,MATCH('Summarized Source Data'!$C191,Hour,0)),Month,'Summarized Source Data'!$A191,Sector,'Summarized Source Data'!F$2,Subsector,'Summarized Source Data'!F$3,TimeOfWeek,$E191)*INDEX('Calibration Multipliers'!B$4:B$7,MATCH($B191,'Calibration Multipliers'!$A$4:$A$7,0),1)</f>
        <v>85434.947780299117</v>
      </c>
      <c r="G191" s="26">
        <f>SUMIFS(INDEX(Load,,MATCH('Summarized Source Data'!$C191,Hour,0)),Month,'Summarized Source Data'!$A191,Sector,'Summarized Source Data'!G$2,Subsector,'Summarized Source Data'!G$3,TimeOfWeek,$E191)*INDEX('Calibration Multipliers'!C$4:C$7,MATCH($B191,'Calibration Multipliers'!$A$4:$A$7,0),1)</f>
        <v>99313267.538293168</v>
      </c>
      <c r="H191" s="26">
        <f>SUMIFS(INDEX(Load,,MATCH('Summarized Source Data'!$C191,Hour,0)),Month,'Summarized Source Data'!$A191,Sector,'Summarized Source Data'!H$2,Subsector,'Summarized Source Data'!H$3,TimeOfWeek,$E191)*INDEX('Calibration Multipliers'!D$4:D$7,MATCH($B191,'Calibration Multipliers'!$A$4:$A$7,0),1)</f>
        <v>0</v>
      </c>
      <c r="I191" s="26">
        <f>SUMIFS(INDEX(Load,,MATCH('Summarized Source Data'!$C191,Hour,0)),Month,'Summarized Source Data'!$A191,Sector,'Summarized Source Data'!I$2,Subsector,'Summarized Source Data'!I$3,TimeOfWeek,$E191)*INDEX('Calibration Multipliers'!E$4:E$7,MATCH($B191,'Calibration Multipliers'!$A$4:$A$7,0),1)</f>
        <v>51926651.312878996</v>
      </c>
      <c r="J191" s="47">
        <f t="shared" si="11"/>
        <v>142831086.24303967</v>
      </c>
      <c r="K191" s="48">
        <f>(SUMIFS(INDEX(Load,,MATCH('Summarized Source Data'!$C191,Hour,0)),Month,'Summarized Source Data'!$A191,Sector,'Summarized Source Data'!K$2,Subsector,"Total",TimeOfWeek,$E191)-SUM(F191:I191))*INDEX('Calibration Multipliers'!G$4:G$7,MATCH($B191,'Calibration Multipliers'!$A$4:$A$7,0),1)</f>
        <v>142831086.24303967</v>
      </c>
      <c r="L191" s="26">
        <f>SUMIFS(INDEX(Load,,MATCH('Summarized Source Data'!$C191,Hour,0)),Month,'Summarized Source Data'!$A191,Sector,'Summarized Source Data'!L$2,Subsector,'Summarized Source Data'!L$3,TimeOfWeek,$E191)*INDEX('Calibration Multipliers'!H$4:H$7,MATCH($B191,'Calibration Multipliers'!$A$4:$A$7,0),1)</f>
        <v>196383.00107086412</v>
      </c>
      <c r="M191" s="26">
        <f>SUMIFS(INDEX(Load,,MATCH('Summarized Source Data'!$C191,Hour,0)),Month,'Summarized Source Data'!$A191,Sector,'Summarized Source Data'!M$2,Subsector,'Summarized Source Data'!M$3,TimeOfWeek,$E191)*INDEX('Calibration Multipliers'!I$4:I$7,MATCH($B191,'Calibration Multipliers'!$A$4:$A$7,0),1)</f>
        <v>401982273.36928189</v>
      </c>
      <c r="N191" s="26">
        <f>SUMIFS(INDEX(Load,,MATCH('Summarized Source Data'!$C191,Hour,0)),Month,'Summarized Source Data'!$A191,Sector,'Summarized Source Data'!N$2,Subsector,'Summarized Source Data'!N$3,TimeOfWeek,$E191)*INDEX('Calibration Multipliers'!J$4:J$7,MATCH($B191,'Calibration Multipliers'!$A$4:$A$7,0),1)</f>
        <v>0</v>
      </c>
      <c r="O191" s="28">
        <f t="shared" si="12"/>
        <v>343143770.48845696</v>
      </c>
      <c r="P191" s="48">
        <f>(SUMIFS(INDEX(Load,,MATCH('Summarized Source Data'!$C191,Hour,0)),Month,'Summarized Source Data'!$A191,Sector,'Summarized Source Data'!P$2,Subsector,"Total",TimeOfWeek,$E191)-SUM(L191:N191)*INDEX('Calibration Multipliers'!L$4:L$7,MATCH($B191,'Calibration Multipliers'!$A$4:$A$7,0),1))</f>
        <v>343143770.48845696</v>
      </c>
      <c r="Q191" s="28">
        <f t="shared" si="13"/>
        <v>343143770.48845696</v>
      </c>
      <c r="R191" s="31">
        <f>SUMIFS(INDEX(Load,,MATCH('Summarized Source Data'!$C191,Hour,0)),Month,'Summarized Source Data'!$A191,Sector,'Summarized Source Data'!R$2,TimeOfWeek,$E191)*INDEX('Calibration Multipliers'!N$4:N$7,MATCH($B191,'Calibration Multipliers'!$A$4:$A$7,0),1)</f>
        <v>11444671.78298426</v>
      </c>
      <c r="S191" s="31">
        <f>SUMIFS(INDEX(Load,,MATCH('Summarized Source Data'!$C191,Hour,0)),Month,'Summarized Source Data'!$A191,Sector,'Summarized Source Data'!S$2,TimeOfWeek,$E191)*INDEX('Calibration Multipliers'!O$4:O$7,MATCH($B191,'Calibration Multipliers'!$A$4:$A$7,0),1)</f>
        <v>11444671.78298426</v>
      </c>
      <c r="T191" s="31">
        <f>SUMIFS(INDEX(Load,,MATCH('Summarized Source Data'!$C191,Hour,0)),Month,'Summarized Source Data'!$A191,Sector,'Summarized Source Data'!T$2,TimeOfWeek,$E191)*INDEX('Calibration Multipliers'!P$4:P$7,MATCH($B191,'Calibration Multipliers'!$A$4:$A$7,0),1)</f>
        <v>11444671.78298426</v>
      </c>
      <c r="U191" s="31">
        <f>SUMIFS(INDEX(Load,,MATCH('Summarized Source Data'!$C191,Hour,0)),Month,'Summarized Source Data'!$A191,Sector,'Summarized Source Data'!U$2,TimeOfWeek,$E191)*INDEX('Calibration Multipliers'!Q$4:Q$7,MATCH($B191,'Calibration Multipliers'!$A$4:$A$7,0),1)</f>
        <v>11444671.78298426</v>
      </c>
      <c r="V191" s="31">
        <f>SUMIFS(INDEX(Load,,MATCH('Summarized Source Data'!$C191,Hour,0)),Month,'Summarized Source Data'!$A191,Sector,'Summarized Source Data'!V$2,TimeOfWeek,$E191)*INDEX('Calibration Multipliers'!R$4:R$7,MATCH($B191,'Calibration Multipliers'!$A$4:$A$7,0),1)</f>
        <v>11444671.78298426</v>
      </c>
      <c r="W191" s="31">
        <f>SUMIFS(INDEX(Load,,MATCH('Summarized Source Data'!$C191,Hour,0)),Month,'Summarized Source Data'!$A191,Sector,'Summarized Source Data'!W$2,TimeOfWeek,$E191)*INDEX('Calibration Multipliers'!S$4:S$7,MATCH($B191,'Calibration Multipliers'!$A$4:$A$7,0),1)</f>
        <v>11444671.78298426</v>
      </c>
      <c r="X191" s="26">
        <f>SUMIFS(INDEX(Load,,MATCH('Summarized Source Data'!$C191,Hour,0)),Month,'Summarized Source Data'!$A191,Sector,'Summarized Source Data'!X$2,Subsector,'Summarized Source Data'!X$3,TimeOfWeek,$E191)*INDEX('Calibration Multipliers'!T$4:T$7,MATCH($B191,'Calibration Multipliers'!$A$4:$A$7,0),1)</f>
        <v>636550752.88829815</v>
      </c>
      <c r="Y191" s="28">
        <f t="shared" si="14"/>
        <v>636550752.88829815</v>
      </c>
      <c r="Z191" s="28">
        <f t="shared" si="14"/>
        <v>636550752.88829815</v>
      </c>
    </row>
    <row r="192" spans="1:26" outlineLevel="2">
      <c r="A192">
        <f t="shared" si="10"/>
        <v>8</v>
      </c>
      <c r="B192" t="str">
        <f>INDEX('Category Mapping'!$G$34:$G$45,MATCH(A192,'Category Mapping'!$A$34:$A$45,0),1)</f>
        <v>Summer</v>
      </c>
      <c r="C192" t="s">
        <v>47</v>
      </c>
      <c r="D192" s="6" t="s">
        <v>121</v>
      </c>
      <c r="E192" t="s">
        <v>15</v>
      </c>
      <c r="F192" s="26">
        <f>SUMIFS(INDEX(Load,,MATCH('Summarized Source Data'!$C192,Hour,0)),Month,'Summarized Source Data'!$A192,Sector,'Summarized Source Data'!F$2,Subsector,'Summarized Source Data'!F$3,TimeOfWeek,$E192)*INDEX('Calibration Multipliers'!B$4:B$7,MATCH($B192,'Calibration Multipliers'!$A$4:$A$7,0),1)</f>
        <v>86330.65886943019</v>
      </c>
      <c r="G192" s="26">
        <f>SUMIFS(INDEX(Load,,MATCH('Summarized Source Data'!$C192,Hour,0)),Month,'Summarized Source Data'!$A192,Sector,'Summarized Source Data'!G$2,Subsector,'Summarized Source Data'!G$3,TimeOfWeek,$E192)*INDEX('Calibration Multipliers'!C$4:C$7,MATCH($B192,'Calibration Multipliers'!$A$4:$A$7,0),1)</f>
        <v>92692383.035740286</v>
      </c>
      <c r="H192" s="26">
        <f>SUMIFS(INDEX(Load,,MATCH('Summarized Source Data'!$C192,Hour,0)),Month,'Summarized Source Data'!$A192,Sector,'Summarized Source Data'!H$2,Subsector,'Summarized Source Data'!H$3,TimeOfWeek,$E192)*INDEX('Calibration Multipliers'!D$4:D$7,MATCH($B192,'Calibration Multipliers'!$A$4:$A$7,0),1)</f>
        <v>0</v>
      </c>
      <c r="I192" s="26">
        <f>SUMIFS(INDEX(Load,,MATCH('Summarized Source Data'!$C192,Hour,0)),Month,'Summarized Source Data'!$A192,Sector,'Summarized Source Data'!I$2,Subsector,'Summarized Source Data'!I$3,TimeOfWeek,$E192)*INDEX('Calibration Multipliers'!E$4:E$7,MATCH($B192,'Calibration Multipliers'!$A$4:$A$7,0),1)</f>
        <v>52777907.891778655</v>
      </c>
      <c r="J192" s="47">
        <f t="shared" si="11"/>
        <v>140087252.66660723</v>
      </c>
      <c r="K192" s="48">
        <f>(SUMIFS(INDEX(Load,,MATCH('Summarized Source Data'!$C192,Hour,0)),Month,'Summarized Source Data'!$A192,Sector,'Summarized Source Data'!K$2,Subsector,"Total",TimeOfWeek,$E192)-SUM(F192:I192))*INDEX('Calibration Multipliers'!G$4:G$7,MATCH($B192,'Calibration Multipliers'!$A$4:$A$7,0),1)</f>
        <v>140087252.66660723</v>
      </c>
      <c r="L192" s="26">
        <f>SUMIFS(INDEX(Load,,MATCH('Summarized Source Data'!$C192,Hour,0)),Month,'Summarized Source Data'!$A192,Sector,'Summarized Source Data'!L$2,Subsector,'Summarized Source Data'!L$3,TimeOfWeek,$E192)*INDEX('Calibration Multipliers'!H$4:H$7,MATCH($B192,'Calibration Multipliers'!$A$4:$A$7,0),1)</f>
        <v>196383.00107086412</v>
      </c>
      <c r="M192" s="26">
        <f>SUMIFS(INDEX(Load,,MATCH('Summarized Source Data'!$C192,Hour,0)),Month,'Summarized Source Data'!$A192,Sector,'Summarized Source Data'!M$2,Subsector,'Summarized Source Data'!M$3,TimeOfWeek,$E192)*INDEX('Calibration Multipliers'!I$4:I$7,MATCH($B192,'Calibration Multipliers'!$A$4:$A$7,0),1)</f>
        <v>366986169.57007378</v>
      </c>
      <c r="N192" s="26">
        <f>SUMIFS(INDEX(Load,,MATCH('Summarized Source Data'!$C192,Hour,0)),Month,'Summarized Source Data'!$A192,Sector,'Summarized Source Data'!N$2,Subsector,'Summarized Source Data'!N$3,TimeOfWeek,$E192)*INDEX('Calibration Multipliers'!J$4:J$7,MATCH($B192,'Calibration Multipliers'!$A$4:$A$7,0),1)</f>
        <v>0</v>
      </c>
      <c r="O192" s="28">
        <f t="shared" si="12"/>
        <v>284501650.60870296</v>
      </c>
      <c r="P192" s="48">
        <f>(SUMIFS(INDEX(Load,,MATCH('Summarized Source Data'!$C192,Hour,0)),Month,'Summarized Source Data'!$A192,Sector,'Summarized Source Data'!P$2,Subsector,"Total",TimeOfWeek,$E192)-SUM(L192:N192)*INDEX('Calibration Multipliers'!L$4:L$7,MATCH($B192,'Calibration Multipliers'!$A$4:$A$7,0),1))</f>
        <v>284501650.60870296</v>
      </c>
      <c r="Q192" s="28">
        <f t="shared" si="13"/>
        <v>284501650.60870296</v>
      </c>
      <c r="R192" s="31">
        <f>SUMIFS(INDEX(Load,,MATCH('Summarized Source Data'!$C192,Hour,0)),Month,'Summarized Source Data'!$A192,Sector,'Summarized Source Data'!R$2,TimeOfWeek,$E192)*INDEX('Calibration Multipliers'!N$4:N$7,MATCH($B192,'Calibration Multipliers'!$A$4:$A$7,0),1)</f>
        <v>10404247.075440237</v>
      </c>
      <c r="S192" s="31">
        <f>SUMIFS(INDEX(Load,,MATCH('Summarized Source Data'!$C192,Hour,0)),Month,'Summarized Source Data'!$A192,Sector,'Summarized Source Data'!S$2,TimeOfWeek,$E192)*INDEX('Calibration Multipliers'!O$4:O$7,MATCH($B192,'Calibration Multipliers'!$A$4:$A$7,0),1)</f>
        <v>10404247.075440237</v>
      </c>
      <c r="T192" s="31">
        <f>SUMIFS(INDEX(Load,,MATCH('Summarized Source Data'!$C192,Hour,0)),Month,'Summarized Source Data'!$A192,Sector,'Summarized Source Data'!T$2,TimeOfWeek,$E192)*INDEX('Calibration Multipliers'!P$4:P$7,MATCH($B192,'Calibration Multipliers'!$A$4:$A$7,0),1)</f>
        <v>10404247.075440237</v>
      </c>
      <c r="U192" s="31">
        <f>SUMIFS(INDEX(Load,,MATCH('Summarized Source Data'!$C192,Hour,0)),Month,'Summarized Source Data'!$A192,Sector,'Summarized Source Data'!U$2,TimeOfWeek,$E192)*INDEX('Calibration Multipliers'!Q$4:Q$7,MATCH($B192,'Calibration Multipliers'!$A$4:$A$7,0),1)</f>
        <v>10404247.075440237</v>
      </c>
      <c r="V192" s="31">
        <f>SUMIFS(INDEX(Load,,MATCH('Summarized Source Data'!$C192,Hour,0)),Month,'Summarized Source Data'!$A192,Sector,'Summarized Source Data'!V$2,TimeOfWeek,$E192)*INDEX('Calibration Multipliers'!R$4:R$7,MATCH($B192,'Calibration Multipliers'!$A$4:$A$7,0),1)</f>
        <v>10404247.075440237</v>
      </c>
      <c r="W192" s="31">
        <f>SUMIFS(INDEX(Load,,MATCH('Summarized Source Data'!$C192,Hour,0)),Month,'Summarized Source Data'!$A192,Sector,'Summarized Source Data'!W$2,TimeOfWeek,$E192)*INDEX('Calibration Multipliers'!S$4:S$7,MATCH($B192,'Calibration Multipliers'!$A$4:$A$7,0),1)</f>
        <v>10404247.075440237</v>
      </c>
      <c r="X192" s="26">
        <f>SUMIFS(INDEX(Load,,MATCH('Summarized Source Data'!$C192,Hour,0)),Month,'Summarized Source Data'!$A192,Sector,'Summarized Source Data'!X$2,Subsector,'Summarized Source Data'!X$3,TimeOfWeek,$E192)*INDEX('Calibration Multipliers'!T$4:T$7,MATCH($B192,'Calibration Multipliers'!$A$4:$A$7,0),1)</f>
        <v>632767390.31541073</v>
      </c>
      <c r="Y192" s="28">
        <f t="shared" si="14"/>
        <v>632767390.31541073</v>
      </c>
      <c r="Z192" s="28">
        <f t="shared" si="14"/>
        <v>632767390.31541073</v>
      </c>
    </row>
    <row r="193" spans="1:26" outlineLevel="2">
      <c r="A193">
        <f t="shared" si="10"/>
        <v>8</v>
      </c>
      <c r="B193" t="str">
        <f>INDEX('Category Mapping'!$G$34:$G$45,MATCH(A193,'Category Mapping'!$A$34:$A$45,0),1)</f>
        <v>Summer</v>
      </c>
      <c r="C193" t="s">
        <v>48</v>
      </c>
      <c r="D193" s="6" t="s">
        <v>122</v>
      </c>
      <c r="E193" t="s">
        <v>15</v>
      </c>
      <c r="F193" s="26">
        <f>SUMIFS(INDEX(Load,,MATCH('Summarized Source Data'!$C193,Hour,0)),Month,'Summarized Source Data'!$A193,Sector,'Summarized Source Data'!F$2,Subsector,'Summarized Source Data'!F$3,TimeOfWeek,$E193)*INDEX('Calibration Multipliers'!B$4:B$7,MATCH($B193,'Calibration Multipliers'!$A$4:$A$7,0),1)</f>
        <v>75842.23197674322</v>
      </c>
      <c r="G193" s="26">
        <f>SUMIFS(INDEX(Load,,MATCH('Summarized Source Data'!$C193,Hour,0)),Month,'Summarized Source Data'!$A193,Sector,'Summarized Source Data'!G$2,Subsector,'Summarized Source Data'!G$3,TimeOfWeek,$E193)*INDEX('Calibration Multipliers'!C$4:C$7,MATCH($B193,'Calibration Multipliers'!$A$4:$A$7,0),1)</f>
        <v>83612312.860810623</v>
      </c>
      <c r="H193" s="26">
        <f>SUMIFS(INDEX(Load,,MATCH('Summarized Source Data'!$C193,Hour,0)),Month,'Summarized Source Data'!$A193,Sector,'Summarized Source Data'!H$2,Subsector,'Summarized Source Data'!H$3,TimeOfWeek,$E193)*INDEX('Calibration Multipliers'!D$4:D$7,MATCH($B193,'Calibration Multipliers'!$A$4:$A$7,0),1)</f>
        <v>0</v>
      </c>
      <c r="I193" s="26">
        <f>SUMIFS(INDEX(Load,,MATCH('Summarized Source Data'!$C193,Hour,0)),Month,'Summarized Source Data'!$A193,Sector,'Summarized Source Data'!I$2,Subsector,'Summarized Source Data'!I$3,TimeOfWeek,$E193)*INDEX('Calibration Multipliers'!E$4:E$7,MATCH($B193,'Calibration Multipliers'!$A$4:$A$7,0),1)</f>
        <v>43130333.330915891</v>
      </c>
      <c r="J193" s="47">
        <f t="shared" si="11"/>
        <v>138016891.67841187</v>
      </c>
      <c r="K193" s="48">
        <f>(SUMIFS(INDEX(Load,,MATCH('Summarized Source Data'!$C193,Hour,0)),Month,'Summarized Source Data'!$A193,Sector,'Summarized Source Data'!K$2,Subsector,"Total",TimeOfWeek,$E193)-SUM(F193:I193))*INDEX('Calibration Multipliers'!G$4:G$7,MATCH($B193,'Calibration Multipliers'!$A$4:$A$7,0),1)</f>
        <v>138016891.67841187</v>
      </c>
      <c r="L193" s="26">
        <f>SUMIFS(INDEX(Load,,MATCH('Summarized Source Data'!$C193,Hour,0)),Month,'Summarized Source Data'!$A193,Sector,'Summarized Source Data'!L$2,Subsector,'Summarized Source Data'!L$3,TimeOfWeek,$E193)*INDEX('Calibration Multipliers'!H$4:H$7,MATCH($B193,'Calibration Multipliers'!$A$4:$A$7,0),1)</f>
        <v>196383.00107086412</v>
      </c>
      <c r="M193" s="26">
        <f>SUMIFS(INDEX(Load,,MATCH('Summarized Source Data'!$C193,Hour,0)),Month,'Summarized Source Data'!$A193,Sector,'Summarized Source Data'!M$2,Subsector,'Summarized Source Data'!M$3,TimeOfWeek,$E193)*INDEX('Calibration Multipliers'!I$4:I$7,MATCH($B193,'Calibration Multipliers'!$A$4:$A$7,0),1)</f>
        <v>331044225.12764388</v>
      </c>
      <c r="N193" s="26">
        <f>SUMIFS(INDEX(Load,,MATCH('Summarized Source Data'!$C193,Hour,0)),Month,'Summarized Source Data'!$A193,Sector,'Summarized Source Data'!N$2,Subsector,'Summarized Source Data'!N$3,TimeOfWeek,$E193)*INDEX('Calibration Multipliers'!J$4:J$7,MATCH($B193,'Calibration Multipliers'!$A$4:$A$7,0),1)</f>
        <v>0</v>
      </c>
      <c r="O193" s="28">
        <f t="shared" si="12"/>
        <v>231534574.5882799</v>
      </c>
      <c r="P193" s="48">
        <f>(SUMIFS(INDEX(Load,,MATCH('Summarized Source Data'!$C193,Hour,0)),Month,'Summarized Source Data'!$A193,Sector,'Summarized Source Data'!P$2,Subsector,"Total",TimeOfWeek,$E193)-SUM(L193:N193)*INDEX('Calibration Multipliers'!L$4:L$7,MATCH($B193,'Calibration Multipliers'!$A$4:$A$7,0),1))</f>
        <v>231534574.5882799</v>
      </c>
      <c r="Q193" s="28">
        <f t="shared" si="13"/>
        <v>231534574.5882799</v>
      </c>
      <c r="R193" s="31">
        <f>SUMIFS(INDEX(Load,,MATCH('Summarized Source Data'!$C193,Hour,0)),Month,'Summarized Source Data'!$A193,Sector,'Summarized Source Data'!R$2,TimeOfWeek,$E193)*INDEX('Calibration Multipliers'!N$4:N$7,MATCH($B193,'Calibration Multipliers'!$A$4:$A$7,0),1)</f>
        <v>9742158.6251849495</v>
      </c>
      <c r="S193" s="31">
        <f>SUMIFS(INDEX(Load,,MATCH('Summarized Source Data'!$C193,Hour,0)),Month,'Summarized Source Data'!$A193,Sector,'Summarized Source Data'!S$2,TimeOfWeek,$E193)*INDEX('Calibration Multipliers'!O$4:O$7,MATCH($B193,'Calibration Multipliers'!$A$4:$A$7,0),1)</f>
        <v>9742158.6251849495</v>
      </c>
      <c r="T193" s="31">
        <f>SUMIFS(INDEX(Load,,MATCH('Summarized Source Data'!$C193,Hour,0)),Month,'Summarized Source Data'!$A193,Sector,'Summarized Source Data'!T$2,TimeOfWeek,$E193)*INDEX('Calibration Multipliers'!P$4:P$7,MATCH($B193,'Calibration Multipliers'!$A$4:$A$7,0),1)</f>
        <v>9742158.6251849495</v>
      </c>
      <c r="U193" s="31">
        <f>SUMIFS(INDEX(Load,,MATCH('Summarized Source Data'!$C193,Hour,0)),Month,'Summarized Source Data'!$A193,Sector,'Summarized Source Data'!U$2,TimeOfWeek,$E193)*INDEX('Calibration Multipliers'!Q$4:Q$7,MATCH($B193,'Calibration Multipliers'!$A$4:$A$7,0),1)</f>
        <v>9742158.6251849495</v>
      </c>
      <c r="V193" s="31">
        <f>SUMIFS(INDEX(Load,,MATCH('Summarized Source Data'!$C193,Hour,0)),Month,'Summarized Source Data'!$A193,Sector,'Summarized Source Data'!V$2,TimeOfWeek,$E193)*INDEX('Calibration Multipliers'!R$4:R$7,MATCH($B193,'Calibration Multipliers'!$A$4:$A$7,0),1)</f>
        <v>9742158.6251849495</v>
      </c>
      <c r="W193" s="31">
        <f>SUMIFS(INDEX(Load,,MATCH('Summarized Source Data'!$C193,Hour,0)),Month,'Summarized Source Data'!$A193,Sector,'Summarized Source Data'!W$2,TimeOfWeek,$E193)*INDEX('Calibration Multipliers'!S$4:S$7,MATCH($B193,'Calibration Multipliers'!$A$4:$A$7,0),1)</f>
        <v>9742158.6251849495</v>
      </c>
      <c r="X193" s="26">
        <f>SUMIFS(INDEX(Load,,MATCH('Summarized Source Data'!$C193,Hour,0)),Month,'Summarized Source Data'!$A193,Sector,'Summarized Source Data'!X$2,Subsector,'Summarized Source Data'!X$3,TimeOfWeek,$E193)*INDEX('Calibration Multipliers'!T$4:T$7,MATCH($B193,'Calibration Multipliers'!$A$4:$A$7,0),1)</f>
        <v>627092346.45607972</v>
      </c>
      <c r="Y193" s="28">
        <f t="shared" si="14"/>
        <v>627092346.45607972</v>
      </c>
      <c r="Z193" s="28">
        <f t="shared" si="14"/>
        <v>627092346.45607972</v>
      </c>
    </row>
    <row r="194" spans="1:26" outlineLevel="2">
      <c r="A194">
        <f t="shared" si="10"/>
        <v>8</v>
      </c>
      <c r="B194" t="str">
        <f>INDEX('Category Mapping'!$G$34:$G$45,MATCH(A194,'Category Mapping'!$A$34:$A$45,0),1)</f>
        <v>Summer</v>
      </c>
      <c r="C194" t="s">
        <v>49</v>
      </c>
      <c r="D194" s="6" t="s">
        <v>123</v>
      </c>
      <c r="E194" t="s">
        <v>15</v>
      </c>
      <c r="F194" s="26">
        <f>SUMIFS(INDEX(Load,,MATCH('Summarized Source Data'!$C194,Hour,0)),Month,'Summarized Source Data'!$A194,Sector,'Summarized Source Data'!F$2,Subsector,'Summarized Source Data'!F$3,TimeOfWeek,$E194)*INDEX('Calibration Multipliers'!B$4:B$7,MATCH($B194,'Calibration Multipliers'!$A$4:$A$7,0),1)</f>
        <v>56629.370990977986</v>
      </c>
      <c r="G194" s="26">
        <f>SUMIFS(INDEX(Load,,MATCH('Summarized Source Data'!$C194,Hour,0)),Month,'Summarized Source Data'!$A194,Sector,'Summarized Source Data'!G$2,Subsector,'Summarized Source Data'!G$3,TimeOfWeek,$E194)*INDEX('Calibration Multipliers'!C$4:C$7,MATCH($B194,'Calibration Multipliers'!$A$4:$A$7,0),1)</f>
        <v>72829729.528081656</v>
      </c>
      <c r="H194" s="26">
        <f>SUMIFS(INDEX(Load,,MATCH('Summarized Source Data'!$C194,Hour,0)),Month,'Summarized Source Data'!$A194,Sector,'Summarized Source Data'!H$2,Subsector,'Summarized Source Data'!H$3,TimeOfWeek,$E194)*INDEX('Calibration Multipliers'!D$4:D$7,MATCH($B194,'Calibration Multipliers'!$A$4:$A$7,0),1)</f>
        <v>0</v>
      </c>
      <c r="I194" s="26">
        <f>SUMIFS(INDEX(Load,,MATCH('Summarized Source Data'!$C194,Hour,0)),Month,'Summarized Source Data'!$A194,Sector,'Summarized Source Data'!I$2,Subsector,'Summarized Source Data'!I$3,TimeOfWeek,$E194)*INDEX('Calibration Multipliers'!E$4:E$7,MATCH($B194,'Calibration Multipliers'!$A$4:$A$7,0),1)</f>
        <v>25632281.431311857</v>
      </c>
      <c r="J194" s="47">
        <f t="shared" si="11"/>
        <v>108620460.53519839</v>
      </c>
      <c r="K194" s="48">
        <f>(SUMIFS(INDEX(Load,,MATCH('Summarized Source Data'!$C194,Hour,0)),Month,'Summarized Source Data'!$A194,Sector,'Summarized Source Data'!K$2,Subsector,"Total",TimeOfWeek,$E194)-SUM(F194:I194))*INDEX('Calibration Multipliers'!G$4:G$7,MATCH($B194,'Calibration Multipliers'!$A$4:$A$7,0),1)</f>
        <v>108620460.53519839</v>
      </c>
      <c r="L194" s="26">
        <f>SUMIFS(INDEX(Load,,MATCH('Summarized Source Data'!$C194,Hour,0)),Month,'Summarized Source Data'!$A194,Sector,'Summarized Source Data'!L$2,Subsector,'Summarized Source Data'!L$3,TimeOfWeek,$E194)*INDEX('Calibration Multipliers'!H$4:H$7,MATCH($B194,'Calibration Multipliers'!$A$4:$A$7,0),1)</f>
        <v>196383.00107086412</v>
      </c>
      <c r="M194" s="26">
        <f>SUMIFS(INDEX(Load,,MATCH('Summarized Source Data'!$C194,Hour,0)),Month,'Summarized Source Data'!$A194,Sector,'Summarized Source Data'!M$2,Subsector,'Summarized Source Data'!M$3,TimeOfWeek,$E194)*INDEX('Calibration Multipliers'!I$4:I$7,MATCH($B194,'Calibration Multipliers'!$A$4:$A$7,0),1)</f>
        <v>295102280.68521398</v>
      </c>
      <c r="N194" s="26">
        <f>SUMIFS(INDEX(Load,,MATCH('Summarized Source Data'!$C194,Hour,0)),Month,'Summarized Source Data'!$A194,Sector,'Summarized Source Data'!N$2,Subsector,'Summarized Source Data'!N$3,TimeOfWeek,$E194)*INDEX('Calibration Multipliers'!J$4:J$7,MATCH($B194,'Calibration Multipliers'!$A$4:$A$7,0),1)</f>
        <v>0</v>
      </c>
      <c r="O194" s="28">
        <f t="shared" si="12"/>
        <v>194646789.50262815</v>
      </c>
      <c r="P194" s="48">
        <f>(SUMIFS(INDEX(Load,,MATCH('Summarized Source Data'!$C194,Hour,0)),Month,'Summarized Source Data'!$A194,Sector,'Summarized Source Data'!P$2,Subsector,"Total",TimeOfWeek,$E194)-SUM(L194:N194)*INDEX('Calibration Multipliers'!L$4:L$7,MATCH($B194,'Calibration Multipliers'!$A$4:$A$7,0),1))</f>
        <v>194646789.50262815</v>
      </c>
      <c r="Q194" s="28">
        <f t="shared" si="13"/>
        <v>194646789.50262815</v>
      </c>
      <c r="R194" s="31">
        <f>SUMIFS(INDEX(Load,,MATCH('Summarized Source Data'!$C194,Hour,0)),Month,'Summarized Source Data'!$A194,Sector,'Summarized Source Data'!R$2,TimeOfWeek,$E194)*INDEX('Calibration Multipliers'!N$4:N$7,MATCH($B194,'Calibration Multipliers'!$A$4:$A$7,0),1)</f>
        <v>9145059.8313660771</v>
      </c>
      <c r="S194" s="31">
        <f>SUMIFS(INDEX(Load,,MATCH('Summarized Source Data'!$C194,Hour,0)),Month,'Summarized Source Data'!$A194,Sector,'Summarized Source Data'!S$2,TimeOfWeek,$E194)*INDEX('Calibration Multipliers'!O$4:O$7,MATCH($B194,'Calibration Multipliers'!$A$4:$A$7,0),1)</f>
        <v>9145059.8313660771</v>
      </c>
      <c r="T194" s="31">
        <f>SUMIFS(INDEX(Load,,MATCH('Summarized Source Data'!$C194,Hour,0)),Month,'Summarized Source Data'!$A194,Sector,'Summarized Source Data'!T$2,TimeOfWeek,$E194)*INDEX('Calibration Multipliers'!P$4:P$7,MATCH($B194,'Calibration Multipliers'!$A$4:$A$7,0),1)</f>
        <v>9145059.8313660771</v>
      </c>
      <c r="U194" s="31">
        <f>SUMIFS(INDEX(Load,,MATCH('Summarized Source Data'!$C194,Hour,0)),Month,'Summarized Source Data'!$A194,Sector,'Summarized Source Data'!U$2,TimeOfWeek,$E194)*INDEX('Calibration Multipliers'!Q$4:Q$7,MATCH($B194,'Calibration Multipliers'!$A$4:$A$7,0),1)</f>
        <v>9145059.8313660771</v>
      </c>
      <c r="V194" s="31">
        <f>SUMIFS(INDEX(Load,,MATCH('Summarized Source Data'!$C194,Hour,0)),Month,'Summarized Source Data'!$A194,Sector,'Summarized Source Data'!V$2,TimeOfWeek,$E194)*INDEX('Calibration Multipliers'!R$4:R$7,MATCH($B194,'Calibration Multipliers'!$A$4:$A$7,0),1)</f>
        <v>9145059.8313660771</v>
      </c>
      <c r="W194" s="31">
        <f>SUMIFS(INDEX(Load,,MATCH('Summarized Source Data'!$C194,Hour,0)),Month,'Summarized Source Data'!$A194,Sector,'Summarized Source Data'!W$2,TimeOfWeek,$E194)*INDEX('Calibration Multipliers'!S$4:S$7,MATCH($B194,'Calibration Multipliers'!$A$4:$A$7,0),1)</f>
        <v>9145059.8313660771</v>
      </c>
      <c r="X194" s="26">
        <f>SUMIFS(INDEX(Load,,MATCH('Summarized Source Data'!$C194,Hour,0)),Month,'Summarized Source Data'!$A194,Sector,'Summarized Source Data'!X$2,Subsector,'Summarized Source Data'!X$3,TimeOfWeek,$E194)*INDEX('Calibration Multipliers'!T$4:T$7,MATCH($B194,'Calibration Multipliers'!$A$4:$A$7,0),1)</f>
        <v>621417302.59674871</v>
      </c>
      <c r="Y194" s="28">
        <f t="shared" si="14"/>
        <v>621417302.59674871</v>
      </c>
      <c r="Z194" s="28">
        <f t="shared" si="14"/>
        <v>621417302.59674871</v>
      </c>
    </row>
    <row r="195" spans="1:26" outlineLevel="2">
      <c r="A195">
        <f t="shared" si="10"/>
        <v>8</v>
      </c>
      <c r="B195" t="str">
        <f>INDEX('Category Mapping'!$G$34:$G$45,MATCH(A195,'Category Mapping'!$A$34:$A$45,0),1)</f>
        <v>Summer</v>
      </c>
      <c r="C195" t="s">
        <v>50</v>
      </c>
      <c r="D195" s="6" t="s">
        <v>124</v>
      </c>
      <c r="E195" t="s">
        <v>15</v>
      </c>
      <c r="F195" s="26">
        <f>SUMIFS(INDEX(Load,,MATCH('Summarized Source Data'!$C195,Hour,0)),Month,'Summarized Source Data'!$A195,Sector,'Summarized Source Data'!F$2,Subsector,'Summarized Source Data'!F$3,TimeOfWeek,$E195)*INDEX('Calibration Multipliers'!B$4:B$7,MATCH($B195,'Calibration Multipliers'!$A$4:$A$7,0),1)</f>
        <v>50653.549807102405</v>
      </c>
      <c r="G195" s="26">
        <f>SUMIFS(INDEX(Load,,MATCH('Summarized Source Data'!$C195,Hour,0)),Month,'Summarized Source Data'!$A195,Sector,'Summarized Source Data'!G$2,Subsector,'Summarized Source Data'!G$3,TimeOfWeek,$E195)*INDEX('Calibration Multipliers'!C$4:C$7,MATCH($B195,'Calibration Multipliers'!$A$4:$A$7,0),1)</f>
        <v>62236314.323997051</v>
      </c>
      <c r="H195" s="26">
        <f>SUMIFS(INDEX(Load,,MATCH('Summarized Source Data'!$C195,Hour,0)),Month,'Summarized Source Data'!$A195,Sector,'Summarized Source Data'!H$2,Subsector,'Summarized Source Data'!H$3,TimeOfWeek,$E195)*INDEX('Calibration Multipliers'!D$4:D$7,MATCH($B195,'Calibration Multipliers'!$A$4:$A$7,0),1)</f>
        <v>0</v>
      </c>
      <c r="I195" s="26">
        <f>SUMIFS(INDEX(Load,,MATCH('Summarized Source Data'!$C195,Hour,0)),Month,'Summarized Source Data'!$A195,Sector,'Summarized Source Data'!I$2,Subsector,'Summarized Source Data'!I$3,TimeOfWeek,$E195)*INDEX('Calibration Multipliers'!E$4:E$7,MATCH($B195,'Calibration Multipliers'!$A$4:$A$7,0),1)</f>
        <v>13525521.198072307</v>
      </c>
      <c r="J195" s="47">
        <f t="shared" si="11"/>
        <v>86872101.562279969</v>
      </c>
      <c r="K195" s="48">
        <f>(SUMIFS(INDEX(Load,,MATCH('Summarized Source Data'!$C195,Hour,0)),Month,'Summarized Source Data'!$A195,Sector,'Summarized Source Data'!K$2,Subsector,"Total",TimeOfWeek,$E195)-SUM(F195:I195))*INDEX('Calibration Multipliers'!G$4:G$7,MATCH($B195,'Calibration Multipliers'!$A$4:$A$7,0),1)</f>
        <v>86872101.562279969</v>
      </c>
      <c r="L195" s="26">
        <f>SUMIFS(INDEX(Load,,MATCH('Summarized Source Data'!$C195,Hour,0)),Month,'Summarized Source Data'!$A195,Sector,'Summarized Source Data'!L$2,Subsector,'Summarized Source Data'!L$3,TimeOfWeek,$E195)*INDEX('Calibration Multipliers'!H$4:H$7,MATCH($B195,'Calibration Multipliers'!$A$4:$A$7,0),1)</f>
        <v>196383.00107086412</v>
      </c>
      <c r="M195" s="26">
        <f>SUMIFS(INDEX(Load,,MATCH('Summarized Source Data'!$C195,Hour,0)),Month,'Summarized Source Data'!$A195,Sector,'Summarized Source Data'!M$2,Subsector,'Summarized Source Data'!M$3,TimeOfWeek,$E195)*INDEX('Calibration Multipliers'!I$4:I$7,MATCH($B195,'Calibration Multipliers'!$A$4:$A$7,0),1)</f>
        <v>255376973.66989672</v>
      </c>
      <c r="N195" s="26">
        <f>SUMIFS(INDEX(Load,,MATCH('Summarized Source Data'!$C195,Hour,0)),Month,'Summarized Source Data'!$A195,Sector,'Summarized Source Data'!N$2,Subsector,'Summarized Source Data'!N$3,TimeOfWeek,$E195)*INDEX('Calibration Multipliers'!J$4:J$7,MATCH($B195,'Calibration Multipliers'!$A$4:$A$7,0),1)</f>
        <v>0</v>
      </c>
      <c r="O195" s="28">
        <f t="shared" si="12"/>
        <v>170054932.77886027</v>
      </c>
      <c r="P195" s="48">
        <f>(SUMIFS(INDEX(Load,,MATCH('Summarized Source Data'!$C195,Hour,0)),Month,'Summarized Source Data'!$A195,Sector,'Summarized Source Data'!P$2,Subsector,"Total",TimeOfWeek,$E195)-SUM(L195:N195)*INDEX('Calibration Multipliers'!L$4:L$7,MATCH($B195,'Calibration Multipliers'!$A$4:$A$7,0),1))</f>
        <v>170054932.77886027</v>
      </c>
      <c r="Q195" s="28">
        <f t="shared" si="13"/>
        <v>170054932.77886027</v>
      </c>
      <c r="R195" s="31">
        <f>SUMIFS(INDEX(Load,,MATCH('Summarized Source Data'!$C195,Hour,0)),Month,'Summarized Source Data'!$A195,Sector,'Summarized Source Data'!R$2,TimeOfWeek,$E195)*INDEX('Calibration Multipliers'!N$4:N$7,MATCH($B195,'Calibration Multipliers'!$A$4:$A$7,0),1)</f>
        <v>6158175.4765261812</v>
      </c>
      <c r="S195" s="31">
        <f>SUMIFS(INDEX(Load,,MATCH('Summarized Source Data'!$C195,Hour,0)),Month,'Summarized Source Data'!$A195,Sector,'Summarized Source Data'!S$2,TimeOfWeek,$E195)*INDEX('Calibration Multipliers'!O$4:O$7,MATCH($B195,'Calibration Multipliers'!$A$4:$A$7,0),1)</f>
        <v>6158175.4765261812</v>
      </c>
      <c r="T195" s="31">
        <f>SUMIFS(INDEX(Load,,MATCH('Summarized Source Data'!$C195,Hour,0)),Month,'Summarized Source Data'!$A195,Sector,'Summarized Source Data'!T$2,TimeOfWeek,$E195)*INDEX('Calibration Multipliers'!P$4:P$7,MATCH($B195,'Calibration Multipliers'!$A$4:$A$7,0),1)</f>
        <v>6158175.4765261812</v>
      </c>
      <c r="U195" s="31">
        <f>SUMIFS(INDEX(Load,,MATCH('Summarized Source Data'!$C195,Hour,0)),Month,'Summarized Source Data'!$A195,Sector,'Summarized Source Data'!U$2,TimeOfWeek,$E195)*INDEX('Calibration Multipliers'!Q$4:Q$7,MATCH($B195,'Calibration Multipliers'!$A$4:$A$7,0),1)</f>
        <v>6158175.4765261812</v>
      </c>
      <c r="V195" s="31">
        <f>SUMIFS(INDEX(Load,,MATCH('Summarized Source Data'!$C195,Hour,0)),Month,'Summarized Source Data'!$A195,Sector,'Summarized Source Data'!V$2,TimeOfWeek,$E195)*INDEX('Calibration Multipliers'!R$4:R$7,MATCH($B195,'Calibration Multipliers'!$A$4:$A$7,0),1)</f>
        <v>6158175.4765261812</v>
      </c>
      <c r="W195" s="31">
        <f>SUMIFS(INDEX(Load,,MATCH('Summarized Source Data'!$C195,Hour,0)),Month,'Summarized Source Data'!$A195,Sector,'Summarized Source Data'!W$2,TimeOfWeek,$E195)*INDEX('Calibration Multipliers'!S$4:S$7,MATCH($B195,'Calibration Multipliers'!$A$4:$A$7,0),1)</f>
        <v>6158175.4765261812</v>
      </c>
      <c r="X195" s="26">
        <f>SUMIFS(INDEX(Load,,MATCH('Summarized Source Data'!$C195,Hour,0)),Month,'Summarized Source Data'!$A195,Sector,'Summarized Source Data'!X$2,Subsector,'Summarized Source Data'!X$3,TimeOfWeek,$E195)*INDEX('Calibration Multipliers'!T$4:T$7,MATCH($B195,'Calibration Multipliers'!$A$4:$A$7,0),1)</f>
        <v>617633940.02386129</v>
      </c>
      <c r="Y195" s="28">
        <f t="shared" si="14"/>
        <v>617633940.02386129</v>
      </c>
      <c r="Z195" s="28">
        <f t="shared" si="14"/>
        <v>617633940.02386129</v>
      </c>
    </row>
    <row r="196" spans="1:26" outlineLevel="2">
      <c r="A196">
        <f t="shared" si="10"/>
        <v>9</v>
      </c>
      <c r="B196" t="str">
        <f>INDEX('Category Mapping'!$G$34:$G$45,MATCH(A196,'Category Mapping'!$A$34:$A$45,0),1)</f>
        <v>Fall</v>
      </c>
      <c r="C196" t="s">
        <v>27</v>
      </c>
      <c r="D196" s="6" t="s">
        <v>101</v>
      </c>
      <c r="E196" t="s">
        <v>15</v>
      </c>
      <c r="F196" s="26">
        <f>SUMIFS(INDEX(Load,,MATCH('Summarized Source Data'!$C196,Hour,0)),Month,'Summarized Source Data'!$A196,Sector,'Summarized Source Data'!F$2,Subsector,'Summarized Source Data'!F$3,TimeOfWeek,$E196)*INDEX('Calibration Multipliers'!B$4:B$7,MATCH($B196,'Calibration Multipliers'!$A$4:$A$7,0),1)</f>
        <v>543268.98253711988</v>
      </c>
      <c r="G196" s="26">
        <f>SUMIFS(INDEX(Load,,MATCH('Summarized Source Data'!$C196,Hour,0)),Month,'Summarized Source Data'!$A196,Sector,'Summarized Source Data'!G$2,Subsector,'Summarized Source Data'!G$3,TimeOfWeek,$E196)*INDEX('Calibration Multipliers'!C$4:C$7,MATCH($B196,'Calibration Multipliers'!$A$4:$A$7,0),1)</f>
        <v>2894778.9786367705</v>
      </c>
      <c r="H196" s="26">
        <f>SUMIFS(INDEX(Load,,MATCH('Summarized Source Data'!$C196,Hour,0)),Month,'Summarized Source Data'!$A196,Sector,'Summarized Source Data'!H$2,Subsector,'Summarized Source Data'!H$3,TimeOfWeek,$E196)*INDEX('Calibration Multipliers'!D$4:D$7,MATCH($B196,'Calibration Multipliers'!$A$4:$A$7,0),1)</f>
        <v>0</v>
      </c>
      <c r="I196" s="26">
        <f>SUMIFS(INDEX(Load,,MATCH('Summarized Source Data'!$C196,Hour,0)),Month,'Summarized Source Data'!$A196,Sector,'Summarized Source Data'!I$2,Subsector,'Summarized Source Data'!I$3,TimeOfWeek,$E196)*INDEX('Calibration Multipliers'!E$4:E$7,MATCH($B196,'Calibration Multipliers'!$A$4:$A$7,0),1)</f>
        <v>10853093.130217623</v>
      </c>
      <c r="J196" s="47">
        <f t="shared" si="11"/>
        <v>74171806.686986089</v>
      </c>
      <c r="K196" s="48">
        <f>(SUMIFS(INDEX(Load,,MATCH('Summarized Source Data'!$C196,Hour,0)),Month,'Summarized Source Data'!$A196,Sector,'Summarized Source Data'!K$2,Subsector,"Total",TimeOfWeek,$E196)-SUM(F196:I196))*INDEX('Calibration Multipliers'!G$4:G$7,MATCH($B196,'Calibration Multipliers'!$A$4:$A$7,0),1)</f>
        <v>74171806.686986089</v>
      </c>
      <c r="L196" s="26">
        <f>SUMIFS(INDEX(Load,,MATCH('Summarized Source Data'!$C196,Hour,0)),Month,'Summarized Source Data'!$A196,Sector,'Summarized Source Data'!L$2,Subsector,'Summarized Source Data'!L$3,TimeOfWeek,$E196)*INDEX('Calibration Multipliers'!H$4:H$7,MATCH($B196,'Calibration Multipliers'!$A$4:$A$7,0),1)</f>
        <v>2999680.2670005863</v>
      </c>
      <c r="M196" s="26">
        <f>SUMIFS(INDEX(Load,,MATCH('Summarized Source Data'!$C196,Hour,0)),Month,'Summarized Source Data'!$A196,Sector,'Summarized Source Data'!M$2,Subsector,'Summarized Source Data'!M$3,TimeOfWeek,$E196)*INDEX('Calibration Multipliers'!I$4:I$7,MATCH($B196,'Calibration Multipliers'!$A$4:$A$7,0),1)</f>
        <v>55186954.690446213</v>
      </c>
      <c r="N196" s="26">
        <f>SUMIFS(INDEX(Load,,MATCH('Summarized Source Data'!$C196,Hour,0)),Month,'Summarized Source Data'!$A196,Sector,'Summarized Source Data'!N$2,Subsector,'Summarized Source Data'!N$3,TimeOfWeek,$E196)*INDEX('Calibration Multipliers'!J$4:J$7,MATCH($B196,'Calibration Multipliers'!$A$4:$A$7,0),1)</f>
        <v>0</v>
      </c>
      <c r="O196" s="28">
        <f t="shared" si="12"/>
        <v>154779720.80531412</v>
      </c>
      <c r="P196" s="48">
        <f>(SUMIFS(INDEX(Load,,MATCH('Summarized Source Data'!$C196,Hour,0)),Month,'Summarized Source Data'!$A196,Sector,'Summarized Source Data'!P$2,Subsector,"Total",TimeOfWeek,$E196)-SUM(L196:N196)*INDEX('Calibration Multipliers'!L$4:L$7,MATCH($B196,'Calibration Multipliers'!$A$4:$A$7,0),1))</f>
        <v>154779720.80531412</v>
      </c>
      <c r="Q196" s="28">
        <f t="shared" si="13"/>
        <v>154779720.80531412</v>
      </c>
      <c r="R196" s="31">
        <f>SUMIFS(INDEX(Load,,MATCH('Summarized Source Data'!$C196,Hour,0)),Month,'Summarized Source Data'!$A196,Sector,'Summarized Source Data'!R$2,TimeOfWeek,$E196)*INDEX('Calibration Multipliers'!N$4:N$7,MATCH($B196,'Calibration Multipliers'!$A$4:$A$7,0),1)</f>
        <v>4704626.4547579158</v>
      </c>
      <c r="S196" s="31">
        <f>SUMIFS(INDEX(Load,,MATCH('Summarized Source Data'!$C196,Hour,0)),Month,'Summarized Source Data'!$A196,Sector,'Summarized Source Data'!S$2,TimeOfWeek,$E196)*INDEX('Calibration Multipliers'!O$4:O$7,MATCH($B196,'Calibration Multipliers'!$A$4:$A$7,0),1)</f>
        <v>4704626.4547579158</v>
      </c>
      <c r="T196" s="31">
        <f>SUMIFS(INDEX(Load,,MATCH('Summarized Source Data'!$C196,Hour,0)),Month,'Summarized Source Data'!$A196,Sector,'Summarized Source Data'!T$2,TimeOfWeek,$E196)*INDEX('Calibration Multipliers'!P$4:P$7,MATCH($B196,'Calibration Multipliers'!$A$4:$A$7,0),1)</f>
        <v>4704626.4547579158</v>
      </c>
      <c r="U196" s="31">
        <f>SUMIFS(INDEX(Load,,MATCH('Summarized Source Data'!$C196,Hour,0)),Month,'Summarized Source Data'!$A196,Sector,'Summarized Source Data'!U$2,TimeOfWeek,$E196)*INDEX('Calibration Multipliers'!Q$4:Q$7,MATCH($B196,'Calibration Multipliers'!$A$4:$A$7,0),1)</f>
        <v>4704626.4547579158</v>
      </c>
      <c r="V196" s="31">
        <f>SUMIFS(INDEX(Load,,MATCH('Summarized Source Data'!$C196,Hour,0)),Month,'Summarized Source Data'!$A196,Sector,'Summarized Source Data'!V$2,TimeOfWeek,$E196)*INDEX('Calibration Multipliers'!R$4:R$7,MATCH($B196,'Calibration Multipliers'!$A$4:$A$7,0),1)</f>
        <v>4704626.4547579158</v>
      </c>
      <c r="W196" s="31">
        <f>SUMIFS(INDEX(Load,,MATCH('Summarized Source Data'!$C196,Hour,0)),Month,'Summarized Source Data'!$A196,Sector,'Summarized Source Data'!W$2,TimeOfWeek,$E196)*INDEX('Calibration Multipliers'!S$4:S$7,MATCH($B196,'Calibration Multipliers'!$A$4:$A$7,0),1)</f>
        <v>4704626.4547579158</v>
      </c>
      <c r="X196" s="26">
        <f>SUMIFS(INDEX(Load,,MATCH('Summarized Source Data'!$C196,Hour,0)),Month,'Summarized Source Data'!$A196,Sector,'Summarized Source Data'!X$2,Subsector,'Summarized Source Data'!X$3,TimeOfWeek,$E196)*INDEX('Calibration Multipliers'!T$4:T$7,MATCH($B196,'Calibration Multipliers'!$A$4:$A$7,0),1)</f>
        <v>672686998.73141301</v>
      </c>
      <c r="Y196" s="28">
        <f t="shared" si="14"/>
        <v>672686998.73141301</v>
      </c>
      <c r="Z196" s="28">
        <f t="shared" si="14"/>
        <v>672686998.73141301</v>
      </c>
    </row>
    <row r="197" spans="1:26" outlineLevel="2">
      <c r="A197">
        <f t="shared" ref="A197:A260" si="15">ROUNDUP(ROW(A194)/24,0)</f>
        <v>9</v>
      </c>
      <c r="B197" t="str">
        <f>INDEX('Category Mapping'!$G$34:$G$45,MATCH(A197,'Category Mapping'!$A$34:$A$45,0),1)</f>
        <v>Fall</v>
      </c>
      <c r="C197" t="s">
        <v>28</v>
      </c>
      <c r="D197" s="6" t="s">
        <v>102</v>
      </c>
      <c r="E197" t="s">
        <v>15</v>
      </c>
      <c r="F197" s="26">
        <f>SUMIFS(INDEX(Load,,MATCH('Summarized Source Data'!$C197,Hour,0)),Month,'Summarized Source Data'!$A197,Sector,'Summarized Source Data'!F$2,Subsector,'Summarized Source Data'!F$3,TimeOfWeek,$E197)*INDEX('Calibration Multipliers'!B$4:B$7,MATCH($B197,'Calibration Multipliers'!$A$4:$A$7,0),1)</f>
        <v>543268.98253711988</v>
      </c>
      <c r="G197" s="26">
        <f>SUMIFS(INDEX(Load,,MATCH('Summarized Source Data'!$C197,Hour,0)),Month,'Summarized Source Data'!$A197,Sector,'Summarized Source Data'!G$2,Subsector,'Summarized Source Data'!G$3,TimeOfWeek,$E197)*INDEX('Calibration Multipliers'!C$4:C$7,MATCH($B197,'Calibration Multipliers'!$A$4:$A$7,0),1)</f>
        <v>2610612.2364329407</v>
      </c>
      <c r="H197" s="26">
        <f>SUMIFS(INDEX(Load,,MATCH('Summarized Source Data'!$C197,Hour,0)),Month,'Summarized Source Data'!$A197,Sector,'Summarized Source Data'!H$2,Subsector,'Summarized Source Data'!H$3,TimeOfWeek,$E197)*INDEX('Calibration Multipliers'!D$4:D$7,MATCH($B197,'Calibration Multipliers'!$A$4:$A$7,0),1)</f>
        <v>0</v>
      </c>
      <c r="I197" s="26">
        <f>SUMIFS(INDEX(Load,,MATCH('Summarized Source Data'!$C197,Hour,0)),Month,'Summarized Source Data'!$A197,Sector,'Summarized Source Data'!I$2,Subsector,'Summarized Source Data'!I$3,TimeOfWeek,$E197)*INDEX('Calibration Multipliers'!E$4:E$7,MATCH($B197,'Calibration Multipliers'!$A$4:$A$7,0),1)</f>
        <v>10013070.889075752</v>
      </c>
      <c r="J197" s="47">
        <f t="shared" ref="J197:J260" si="16">K197</f>
        <v>53692197.080936342</v>
      </c>
      <c r="K197" s="48">
        <f>(SUMIFS(INDEX(Load,,MATCH('Summarized Source Data'!$C197,Hour,0)),Month,'Summarized Source Data'!$A197,Sector,'Summarized Source Data'!K$2,Subsector,"Total",TimeOfWeek,$E197)-SUM(F197:I197))*INDEX('Calibration Multipliers'!G$4:G$7,MATCH($B197,'Calibration Multipliers'!$A$4:$A$7,0),1)</f>
        <v>53692197.080936342</v>
      </c>
      <c r="L197" s="26">
        <f>SUMIFS(INDEX(Load,,MATCH('Summarized Source Data'!$C197,Hour,0)),Month,'Summarized Source Data'!$A197,Sector,'Summarized Source Data'!L$2,Subsector,'Summarized Source Data'!L$3,TimeOfWeek,$E197)*INDEX('Calibration Multipliers'!H$4:H$7,MATCH($B197,'Calibration Multipliers'!$A$4:$A$7,0),1)</f>
        <v>2919026.4268924138</v>
      </c>
      <c r="M197" s="26">
        <f>SUMIFS(INDEX(Load,,MATCH('Summarized Source Data'!$C197,Hour,0)),Month,'Summarized Source Data'!$A197,Sector,'Summarized Source Data'!M$2,Subsector,'Summarized Source Data'!M$3,TimeOfWeek,$E197)*INDEX('Calibration Multipliers'!I$4:I$7,MATCH($B197,'Calibration Multipliers'!$A$4:$A$7,0),1)</f>
        <v>51910549.217172973</v>
      </c>
      <c r="N197" s="26">
        <f>SUMIFS(INDEX(Load,,MATCH('Summarized Source Data'!$C197,Hour,0)),Month,'Summarized Source Data'!$A197,Sector,'Summarized Source Data'!N$2,Subsector,'Summarized Source Data'!N$3,TimeOfWeek,$E197)*INDEX('Calibration Multipliers'!J$4:J$7,MATCH($B197,'Calibration Multipliers'!$A$4:$A$7,0),1)</f>
        <v>0</v>
      </c>
      <c r="O197" s="28">
        <f t="shared" ref="O197:O260" si="17">P197</f>
        <v>153017396.56670609</v>
      </c>
      <c r="P197" s="48">
        <f>(SUMIFS(INDEX(Load,,MATCH('Summarized Source Data'!$C197,Hour,0)),Month,'Summarized Source Data'!$A197,Sector,'Summarized Source Data'!P$2,Subsector,"Total",TimeOfWeek,$E197)-SUM(L197:N197)*INDEX('Calibration Multipliers'!L$4:L$7,MATCH($B197,'Calibration Multipliers'!$A$4:$A$7,0),1))</f>
        <v>153017396.56670609</v>
      </c>
      <c r="Q197" s="28">
        <f t="shared" ref="Q197:Q260" si="18">P197</f>
        <v>153017396.56670609</v>
      </c>
      <c r="R197" s="31">
        <f>SUMIFS(INDEX(Load,,MATCH('Summarized Source Data'!$C197,Hour,0)),Month,'Summarized Source Data'!$A197,Sector,'Summarized Source Data'!R$2,TimeOfWeek,$E197)*INDEX('Calibration Multipliers'!N$4:N$7,MATCH($B197,'Calibration Multipliers'!$A$4:$A$7,0),1)</f>
        <v>4635187.1362587316</v>
      </c>
      <c r="S197" s="31">
        <f>SUMIFS(INDEX(Load,,MATCH('Summarized Source Data'!$C197,Hour,0)),Month,'Summarized Source Data'!$A197,Sector,'Summarized Source Data'!S$2,TimeOfWeek,$E197)*INDEX('Calibration Multipliers'!O$4:O$7,MATCH($B197,'Calibration Multipliers'!$A$4:$A$7,0),1)</f>
        <v>4635187.1362587316</v>
      </c>
      <c r="T197" s="31">
        <f>SUMIFS(INDEX(Load,,MATCH('Summarized Source Data'!$C197,Hour,0)),Month,'Summarized Source Data'!$A197,Sector,'Summarized Source Data'!T$2,TimeOfWeek,$E197)*INDEX('Calibration Multipliers'!P$4:P$7,MATCH($B197,'Calibration Multipliers'!$A$4:$A$7,0),1)</f>
        <v>4635187.1362587316</v>
      </c>
      <c r="U197" s="31">
        <f>SUMIFS(INDEX(Load,,MATCH('Summarized Source Data'!$C197,Hour,0)),Month,'Summarized Source Data'!$A197,Sector,'Summarized Source Data'!U$2,TimeOfWeek,$E197)*INDEX('Calibration Multipliers'!Q$4:Q$7,MATCH($B197,'Calibration Multipliers'!$A$4:$A$7,0),1)</f>
        <v>4635187.1362587316</v>
      </c>
      <c r="V197" s="31">
        <f>SUMIFS(INDEX(Load,,MATCH('Summarized Source Data'!$C197,Hour,0)),Month,'Summarized Source Data'!$A197,Sector,'Summarized Source Data'!V$2,TimeOfWeek,$E197)*INDEX('Calibration Multipliers'!R$4:R$7,MATCH($B197,'Calibration Multipliers'!$A$4:$A$7,0),1)</f>
        <v>4635187.1362587316</v>
      </c>
      <c r="W197" s="31">
        <f>SUMIFS(INDEX(Load,,MATCH('Summarized Source Data'!$C197,Hour,0)),Month,'Summarized Source Data'!$A197,Sector,'Summarized Source Data'!W$2,TimeOfWeek,$E197)*INDEX('Calibration Multipliers'!S$4:S$7,MATCH($B197,'Calibration Multipliers'!$A$4:$A$7,0),1)</f>
        <v>4635187.1362587316</v>
      </c>
      <c r="X197" s="26">
        <f>SUMIFS(INDEX(Load,,MATCH('Summarized Source Data'!$C197,Hour,0)),Month,'Summarized Source Data'!$A197,Sector,'Summarized Source Data'!X$2,Subsector,'Summarized Source Data'!X$3,TimeOfWeek,$E197)*INDEX('Calibration Multipliers'!T$4:T$7,MATCH($B197,'Calibration Multipliers'!$A$4:$A$7,0),1)</f>
        <v>671663122.02101517</v>
      </c>
      <c r="Y197" s="28">
        <f t="shared" ref="Y197:Z260" si="19">$X197</f>
        <v>671663122.02101517</v>
      </c>
      <c r="Z197" s="28">
        <f t="shared" si="19"/>
        <v>671663122.02101517</v>
      </c>
    </row>
    <row r="198" spans="1:26" outlineLevel="2">
      <c r="A198">
        <f t="shared" si="15"/>
        <v>9</v>
      </c>
      <c r="B198" t="str">
        <f>INDEX('Category Mapping'!$G$34:$G$45,MATCH(A198,'Category Mapping'!$A$34:$A$45,0),1)</f>
        <v>Fall</v>
      </c>
      <c r="C198" t="s">
        <v>29</v>
      </c>
      <c r="D198" s="6" t="s">
        <v>103</v>
      </c>
      <c r="E198" t="s">
        <v>15</v>
      </c>
      <c r="F198" s="26">
        <f>SUMIFS(INDEX(Load,,MATCH('Summarized Source Data'!$C198,Hour,0)),Month,'Summarized Source Data'!$A198,Sector,'Summarized Source Data'!F$2,Subsector,'Summarized Source Data'!F$3,TimeOfWeek,$E198)*INDEX('Calibration Multipliers'!B$4:B$7,MATCH($B198,'Calibration Multipliers'!$A$4:$A$7,0),1)</f>
        <v>543268.98253711988</v>
      </c>
      <c r="G198" s="26">
        <f>SUMIFS(INDEX(Load,,MATCH('Summarized Source Data'!$C198,Hour,0)),Month,'Summarized Source Data'!$A198,Sector,'Summarized Source Data'!G$2,Subsector,'Summarized Source Data'!G$3,TimeOfWeek,$E198)*INDEX('Calibration Multipliers'!C$4:C$7,MATCH($B198,'Calibration Multipliers'!$A$4:$A$7,0),1)</f>
        <v>2518790.9730444578</v>
      </c>
      <c r="H198" s="26">
        <f>SUMIFS(INDEX(Load,,MATCH('Summarized Source Data'!$C198,Hour,0)),Month,'Summarized Source Data'!$A198,Sector,'Summarized Source Data'!H$2,Subsector,'Summarized Source Data'!H$3,TimeOfWeek,$E198)*INDEX('Calibration Multipliers'!D$4:D$7,MATCH($B198,'Calibration Multipliers'!$A$4:$A$7,0),1)</f>
        <v>0</v>
      </c>
      <c r="I198" s="26">
        <f>SUMIFS(INDEX(Load,,MATCH('Summarized Source Data'!$C198,Hour,0)),Month,'Summarized Source Data'!$A198,Sector,'Summarized Source Data'!I$2,Subsector,'Summarized Source Data'!I$3,TimeOfWeek,$E198)*INDEX('Calibration Multipliers'!E$4:E$7,MATCH($B198,'Calibration Multipliers'!$A$4:$A$7,0),1)</f>
        <v>9914811.4889322873</v>
      </c>
      <c r="J198" s="47">
        <f t="shared" si="16"/>
        <v>42926796.94321087</v>
      </c>
      <c r="K198" s="48">
        <f>(SUMIFS(INDEX(Load,,MATCH('Summarized Source Data'!$C198,Hour,0)),Month,'Summarized Source Data'!$A198,Sector,'Summarized Source Data'!K$2,Subsector,"Total",TimeOfWeek,$E198)-SUM(F198:I198))*INDEX('Calibration Multipliers'!G$4:G$7,MATCH($B198,'Calibration Multipliers'!$A$4:$A$7,0),1)</f>
        <v>42926796.94321087</v>
      </c>
      <c r="L198" s="26">
        <f>SUMIFS(INDEX(Load,,MATCH('Summarized Source Data'!$C198,Hour,0)),Month,'Summarized Source Data'!$A198,Sector,'Summarized Source Data'!L$2,Subsector,'Summarized Source Data'!L$3,TimeOfWeek,$E198)*INDEX('Calibration Multipliers'!H$4:H$7,MATCH($B198,'Calibration Multipliers'!$A$4:$A$7,0),1)</f>
        <v>2980191.7976948731</v>
      </c>
      <c r="M198" s="26">
        <f>SUMIFS(INDEX(Load,,MATCH('Summarized Source Data'!$C198,Hour,0)),Month,'Summarized Source Data'!$A198,Sector,'Summarized Source Data'!M$2,Subsector,'Summarized Source Data'!M$3,TimeOfWeek,$E198)*INDEX('Calibration Multipliers'!I$4:I$7,MATCH($B198,'Calibration Multipliers'!$A$4:$A$7,0),1)</f>
        <v>50579509.493655711</v>
      </c>
      <c r="N198" s="26">
        <f>SUMIFS(INDEX(Load,,MATCH('Summarized Source Data'!$C198,Hour,0)),Month,'Summarized Source Data'!$A198,Sector,'Summarized Source Data'!N$2,Subsector,'Summarized Source Data'!N$3,TimeOfWeek,$E198)*INDEX('Calibration Multipliers'!J$4:J$7,MATCH($B198,'Calibration Multipliers'!$A$4:$A$7,0),1)</f>
        <v>0</v>
      </c>
      <c r="O198" s="28">
        <f t="shared" si="17"/>
        <v>152239517.4986251</v>
      </c>
      <c r="P198" s="48">
        <f>(SUMIFS(INDEX(Load,,MATCH('Summarized Source Data'!$C198,Hour,0)),Month,'Summarized Source Data'!$A198,Sector,'Summarized Source Data'!P$2,Subsector,"Total",TimeOfWeek,$E198)-SUM(L198:N198)*INDEX('Calibration Multipliers'!L$4:L$7,MATCH($B198,'Calibration Multipliers'!$A$4:$A$7,0),1))</f>
        <v>152239517.4986251</v>
      </c>
      <c r="Q198" s="28">
        <f t="shared" si="18"/>
        <v>152239517.4986251</v>
      </c>
      <c r="R198" s="31">
        <f>SUMIFS(INDEX(Load,,MATCH('Summarized Source Data'!$C198,Hour,0)),Month,'Summarized Source Data'!$A198,Sector,'Summarized Source Data'!R$2,TimeOfWeek,$E198)*INDEX('Calibration Multipliers'!N$4:N$7,MATCH($B198,'Calibration Multipliers'!$A$4:$A$7,0),1)</f>
        <v>4617353.2517170208</v>
      </c>
      <c r="S198" s="31">
        <f>SUMIFS(INDEX(Load,,MATCH('Summarized Source Data'!$C198,Hour,0)),Month,'Summarized Source Data'!$A198,Sector,'Summarized Source Data'!S$2,TimeOfWeek,$E198)*INDEX('Calibration Multipliers'!O$4:O$7,MATCH($B198,'Calibration Multipliers'!$A$4:$A$7,0),1)</f>
        <v>4617353.2517170208</v>
      </c>
      <c r="T198" s="31">
        <f>SUMIFS(INDEX(Load,,MATCH('Summarized Source Data'!$C198,Hour,0)),Month,'Summarized Source Data'!$A198,Sector,'Summarized Source Data'!T$2,TimeOfWeek,$E198)*INDEX('Calibration Multipliers'!P$4:P$7,MATCH($B198,'Calibration Multipliers'!$A$4:$A$7,0),1)</f>
        <v>4617353.2517170208</v>
      </c>
      <c r="U198" s="31">
        <f>SUMIFS(INDEX(Load,,MATCH('Summarized Source Data'!$C198,Hour,0)),Month,'Summarized Source Data'!$A198,Sector,'Summarized Source Data'!U$2,TimeOfWeek,$E198)*INDEX('Calibration Multipliers'!Q$4:Q$7,MATCH($B198,'Calibration Multipliers'!$A$4:$A$7,0),1)</f>
        <v>4617353.2517170208</v>
      </c>
      <c r="V198" s="31">
        <f>SUMIFS(INDEX(Load,,MATCH('Summarized Source Data'!$C198,Hour,0)),Month,'Summarized Source Data'!$A198,Sector,'Summarized Source Data'!V$2,TimeOfWeek,$E198)*INDEX('Calibration Multipliers'!R$4:R$7,MATCH($B198,'Calibration Multipliers'!$A$4:$A$7,0),1)</f>
        <v>4617353.2517170208</v>
      </c>
      <c r="W198" s="31">
        <f>SUMIFS(INDEX(Load,,MATCH('Summarized Source Data'!$C198,Hour,0)),Month,'Summarized Source Data'!$A198,Sector,'Summarized Source Data'!W$2,TimeOfWeek,$E198)*INDEX('Calibration Multipliers'!S$4:S$7,MATCH($B198,'Calibration Multipliers'!$A$4:$A$7,0),1)</f>
        <v>4617353.2517170208</v>
      </c>
      <c r="X198" s="26">
        <f>SUMIFS(INDEX(Load,,MATCH('Summarized Source Data'!$C198,Hour,0)),Month,'Summarized Source Data'!$A198,Sector,'Summarized Source Data'!X$2,Subsector,'Summarized Source Data'!X$3,TimeOfWeek,$E198)*INDEX('Calibration Multipliers'!T$4:T$7,MATCH($B198,'Calibration Multipliers'!$A$4:$A$7,0),1)</f>
        <v>670639245.31061733</v>
      </c>
      <c r="Y198" s="28">
        <f t="shared" si="19"/>
        <v>670639245.31061733</v>
      </c>
      <c r="Z198" s="28">
        <f t="shared" si="19"/>
        <v>670639245.31061733</v>
      </c>
    </row>
    <row r="199" spans="1:26" outlineLevel="2">
      <c r="A199">
        <f t="shared" si="15"/>
        <v>9</v>
      </c>
      <c r="B199" t="str">
        <f>INDEX('Category Mapping'!$G$34:$G$45,MATCH(A199,'Category Mapping'!$A$34:$A$45,0),1)</f>
        <v>Fall</v>
      </c>
      <c r="C199" t="s">
        <v>30</v>
      </c>
      <c r="D199" s="6" t="s">
        <v>104</v>
      </c>
      <c r="E199" t="s">
        <v>15</v>
      </c>
      <c r="F199" s="26">
        <f>SUMIFS(INDEX(Load,,MATCH('Summarized Source Data'!$C199,Hour,0)),Month,'Summarized Source Data'!$A199,Sector,'Summarized Source Data'!F$2,Subsector,'Summarized Source Data'!F$3,TimeOfWeek,$E199)*INDEX('Calibration Multipliers'!B$4:B$7,MATCH($B199,'Calibration Multipliers'!$A$4:$A$7,0),1)</f>
        <v>543268.98253711988</v>
      </c>
      <c r="G199" s="26">
        <f>SUMIFS(INDEX(Load,,MATCH('Summarized Source Data'!$C199,Hour,0)),Month,'Summarized Source Data'!$A199,Sector,'Summarized Source Data'!G$2,Subsector,'Summarized Source Data'!G$3,TimeOfWeek,$E199)*INDEX('Calibration Multipliers'!C$4:C$7,MATCH($B199,'Calibration Multipliers'!$A$4:$A$7,0),1)</f>
        <v>2622063.2735620304</v>
      </c>
      <c r="H199" s="26">
        <f>SUMIFS(INDEX(Load,,MATCH('Summarized Source Data'!$C199,Hour,0)),Month,'Summarized Source Data'!$A199,Sector,'Summarized Source Data'!H$2,Subsector,'Summarized Source Data'!H$3,TimeOfWeek,$E199)*INDEX('Calibration Multipliers'!D$4:D$7,MATCH($B199,'Calibration Multipliers'!$A$4:$A$7,0),1)</f>
        <v>0</v>
      </c>
      <c r="I199" s="26">
        <f>SUMIFS(INDEX(Load,,MATCH('Summarized Source Data'!$C199,Hour,0)),Month,'Summarized Source Data'!$A199,Sector,'Summarized Source Data'!I$2,Subsector,'Summarized Source Data'!I$3,TimeOfWeek,$E199)*INDEX('Calibration Multipliers'!E$4:E$7,MATCH($B199,'Calibration Multipliers'!$A$4:$A$7,0),1)</f>
        <v>10135838.82603601</v>
      </c>
      <c r="J199" s="47">
        <f t="shared" si="16"/>
        <v>37073563.069440976</v>
      </c>
      <c r="K199" s="48">
        <f>(SUMIFS(INDEX(Load,,MATCH('Summarized Source Data'!$C199,Hour,0)),Month,'Summarized Source Data'!$A199,Sector,'Summarized Source Data'!K$2,Subsector,"Total",TimeOfWeek,$E199)-SUM(F199:I199))*INDEX('Calibration Multipliers'!G$4:G$7,MATCH($B199,'Calibration Multipliers'!$A$4:$A$7,0),1)</f>
        <v>37073563.069440976</v>
      </c>
      <c r="L199" s="26">
        <f>SUMIFS(INDEX(Load,,MATCH('Summarized Source Data'!$C199,Hour,0)),Month,'Summarized Source Data'!$A199,Sector,'Summarized Source Data'!L$2,Subsector,'Summarized Source Data'!L$3,TimeOfWeek,$E199)*INDEX('Calibration Multipliers'!H$4:H$7,MATCH($B199,'Calibration Multipliers'!$A$4:$A$7,0),1)</f>
        <v>3037456.1982307164</v>
      </c>
      <c r="M199" s="26">
        <f>SUMIFS(INDEX(Load,,MATCH('Summarized Source Data'!$C199,Hour,0)),Month,'Summarized Source Data'!$A199,Sector,'Summarized Source Data'!M$2,Subsector,'Summarized Source Data'!M$3,TimeOfWeek,$E199)*INDEX('Calibration Multipliers'!I$4:I$7,MATCH($B199,'Calibration Multipliers'!$A$4:$A$7,0),1)</f>
        <v>49965183.467416979</v>
      </c>
      <c r="N199" s="26">
        <f>SUMIFS(INDEX(Load,,MATCH('Summarized Source Data'!$C199,Hour,0)),Month,'Summarized Source Data'!$A199,Sector,'Summarized Source Data'!N$2,Subsector,'Summarized Source Data'!N$3,TimeOfWeek,$E199)*INDEX('Calibration Multipliers'!J$4:J$7,MATCH($B199,'Calibration Multipliers'!$A$4:$A$7,0),1)</f>
        <v>0</v>
      </c>
      <c r="O199" s="28">
        <f t="shared" si="17"/>
        <v>158939839.38671532</v>
      </c>
      <c r="P199" s="48">
        <f>(SUMIFS(INDEX(Load,,MATCH('Summarized Source Data'!$C199,Hour,0)),Month,'Summarized Source Data'!$A199,Sector,'Summarized Source Data'!P$2,Subsector,"Total",TimeOfWeek,$E199)-SUM(L199:N199)*INDEX('Calibration Multipliers'!L$4:L$7,MATCH($B199,'Calibration Multipliers'!$A$4:$A$7,0),1))</f>
        <v>158939839.38671532</v>
      </c>
      <c r="Q199" s="28">
        <f t="shared" si="18"/>
        <v>158939839.38671532</v>
      </c>
      <c r="R199" s="31">
        <f>SUMIFS(INDEX(Load,,MATCH('Summarized Source Data'!$C199,Hour,0)),Month,'Summarized Source Data'!$A199,Sector,'Summarized Source Data'!R$2,TimeOfWeek,$E199)*INDEX('Calibration Multipliers'!N$4:N$7,MATCH($B199,'Calibration Multipliers'!$A$4:$A$7,0),1)</f>
        <v>4633772.1386449616</v>
      </c>
      <c r="S199" s="31">
        <f>SUMIFS(INDEX(Load,,MATCH('Summarized Source Data'!$C199,Hour,0)),Month,'Summarized Source Data'!$A199,Sector,'Summarized Source Data'!S$2,TimeOfWeek,$E199)*INDEX('Calibration Multipliers'!O$4:O$7,MATCH($B199,'Calibration Multipliers'!$A$4:$A$7,0),1)</f>
        <v>4633772.1386449616</v>
      </c>
      <c r="T199" s="31">
        <f>SUMIFS(INDEX(Load,,MATCH('Summarized Source Data'!$C199,Hour,0)),Month,'Summarized Source Data'!$A199,Sector,'Summarized Source Data'!T$2,TimeOfWeek,$E199)*INDEX('Calibration Multipliers'!P$4:P$7,MATCH($B199,'Calibration Multipliers'!$A$4:$A$7,0),1)</f>
        <v>4633772.1386449616</v>
      </c>
      <c r="U199" s="31">
        <f>SUMIFS(INDEX(Load,,MATCH('Summarized Source Data'!$C199,Hour,0)),Month,'Summarized Source Data'!$A199,Sector,'Summarized Source Data'!U$2,TimeOfWeek,$E199)*INDEX('Calibration Multipliers'!Q$4:Q$7,MATCH($B199,'Calibration Multipliers'!$A$4:$A$7,0),1)</f>
        <v>4633772.1386449616</v>
      </c>
      <c r="V199" s="31">
        <f>SUMIFS(INDEX(Load,,MATCH('Summarized Source Data'!$C199,Hour,0)),Month,'Summarized Source Data'!$A199,Sector,'Summarized Source Data'!V$2,TimeOfWeek,$E199)*INDEX('Calibration Multipliers'!R$4:R$7,MATCH($B199,'Calibration Multipliers'!$A$4:$A$7,0),1)</f>
        <v>4633772.1386449616</v>
      </c>
      <c r="W199" s="31">
        <f>SUMIFS(INDEX(Load,,MATCH('Summarized Source Data'!$C199,Hour,0)),Month,'Summarized Source Data'!$A199,Sector,'Summarized Source Data'!W$2,TimeOfWeek,$E199)*INDEX('Calibration Multipliers'!S$4:S$7,MATCH($B199,'Calibration Multipliers'!$A$4:$A$7,0),1)</f>
        <v>4633772.1386449616</v>
      </c>
      <c r="X199" s="26">
        <f>SUMIFS(INDEX(Load,,MATCH('Summarized Source Data'!$C199,Hour,0)),Month,'Summarized Source Data'!$A199,Sector,'Summarized Source Data'!X$2,Subsector,'Summarized Source Data'!X$3,TimeOfWeek,$E199)*INDEX('Calibration Multipliers'!T$4:T$7,MATCH($B199,'Calibration Multipliers'!$A$4:$A$7,0),1)</f>
        <v>671663122.02101517</v>
      </c>
      <c r="Y199" s="28">
        <f t="shared" si="19"/>
        <v>671663122.02101517</v>
      </c>
      <c r="Z199" s="28">
        <f t="shared" si="19"/>
        <v>671663122.02101517</v>
      </c>
    </row>
    <row r="200" spans="1:26" outlineLevel="2">
      <c r="A200">
        <f t="shared" si="15"/>
        <v>9</v>
      </c>
      <c r="B200" t="str">
        <f>INDEX('Category Mapping'!$G$34:$G$45,MATCH(A200,'Category Mapping'!$A$34:$A$45,0),1)</f>
        <v>Fall</v>
      </c>
      <c r="C200" t="s">
        <v>31</v>
      </c>
      <c r="D200" s="6" t="s">
        <v>105</v>
      </c>
      <c r="E200" t="s">
        <v>15</v>
      </c>
      <c r="F200" s="26">
        <f>SUMIFS(INDEX(Load,,MATCH('Summarized Source Data'!$C200,Hour,0)),Month,'Summarized Source Data'!$A200,Sector,'Summarized Source Data'!F$2,Subsector,'Summarized Source Data'!F$3,TimeOfWeek,$E200)*INDEX('Calibration Multipliers'!B$4:B$7,MATCH($B200,'Calibration Multipliers'!$A$4:$A$7,0),1)</f>
        <v>543268.98253711988</v>
      </c>
      <c r="G200" s="26">
        <f>SUMIFS(INDEX(Load,,MATCH('Summarized Source Data'!$C200,Hour,0)),Month,'Summarized Source Data'!$A200,Sector,'Summarized Source Data'!G$2,Subsector,'Summarized Source Data'!G$3,TimeOfWeek,$E200)*INDEX('Calibration Multipliers'!C$4:C$7,MATCH($B200,'Calibration Multipliers'!$A$4:$A$7,0),1)</f>
        <v>2849849.2208310906</v>
      </c>
      <c r="H200" s="26">
        <f>SUMIFS(INDEX(Load,,MATCH('Summarized Source Data'!$C200,Hour,0)),Month,'Summarized Source Data'!$A200,Sector,'Summarized Source Data'!H$2,Subsector,'Summarized Source Data'!H$3,TimeOfWeek,$E200)*INDEX('Calibration Multipliers'!D$4:D$7,MATCH($B200,'Calibration Multipliers'!$A$4:$A$7,0),1)</f>
        <v>0</v>
      </c>
      <c r="I200" s="26">
        <f>SUMIFS(INDEX(Load,,MATCH('Summarized Source Data'!$C200,Hour,0)),Month,'Summarized Source Data'!$A200,Sector,'Summarized Source Data'!I$2,Subsector,'Summarized Source Data'!I$3,TimeOfWeek,$E200)*INDEX('Calibration Multipliers'!E$4:E$7,MATCH($B200,'Calibration Multipliers'!$A$4:$A$7,0),1)</f>
        <v>13003234.222053191</v>
      </c>
      <c r="J200" s="47">
        <f t="shared" si="16"/>
        <v>39097765.278144181</v>
      </c>
      <c r="K200" s="48">
        <f>(SUMIFS(INDEX(Load,,MATCH('Summarized Source Data'!$C200,Hour,0)),Month,'Summarized Source Data'!$A200,Sector,'Summarized Source Data'!K$2,Subsector,"Total",TimeOfWeek,$E200)-SUM(F200:I200))*INDEX('Calibration Multipliers'!G$4:G$7,MATCH($B200,'Calibration Multipliers'!$A$4:$A$7,0),1)</f>
        <v>39097765.278144181</v>
      </c>
      <c r="L200" s="26">
        <f>SUMIFS(INDEX(Load,,MATCH('Summarized Source Data'!$C200,Hour,0)),Month,'Summarized Source Data'!$A200,Sector,'Summarized Source Data'!L$2,Subsector,'Summarized Source Data'!L$3,TimeOfWeek,$E200)*INDEX('Calibration Multipliers'!H$4:H$7,MATCH($B200,'Calibration Multipliers'!$A$4:$A$7,0),1)</f>
        <v>2934969.211150019</v>
      </c>
      <c r="M200" s="26">
        <f>SUMIFS(INDEX(Load,,MATCH('Summarized Source Data'!$C200,Hour,0)),Month,'Summarized Source Data'!$A200,Sector,'Summarized Source Data'!M$2,Subsector,'Summarized Source Data'!M$3,TimeOfWeek,$E200)*INDEX('Calibration Multipliers'!I$4:I$7,MATCH($B200,'Calibration Multipliers'!$A$4:$A$7,0),1)</f>
        <v>49965183.467416979</v>
      </c>
      <c r="N200" s="26">
        <f>SUMIFS(INDEX(Load,,MATCH('Summarized Source Data'!$C200,Hour,0)),Month,'Summarized Source Data'!$A200,Sector,'Summarized Source Data'!N$2,Subsector,'Summarized Source Data'!N$3,TimeOfWeek,$E200)*INDEX('Calibration Multipliers'!J$4:J$7,MATCH($B200,'Calibration Multipliers'!$A$4:$A$7,0),1)</f>
        <v>0</v>
      </c>
      <c r="O200" s="28">
        <f t="shared" si="17"/>
        <v>168257216.76737702</v>
      </c>
      <c r="P200" s="48">
        <f>(SUMIFS(INDEX(Load,,MATCH('Summarized Source Data'!$C200,Hour,0)),Month,'Summarized Source Data'!$A200,Sector,'Summarized Source Data'!P$2,Subsector,"Total",TimeOfWeek,$E200)-SUM(L200:N200)*INDEX('Calibration Multipliers'!L$4:L$7,MATCH($B200,'Calibration Multipliers'!$A$4:$A$7,0),1))</f>
        <v>168257216.76737702</v>
      </c>
      <c r="Q200" s="28">
        <f t="shared" si="18"/>
        <v>168257216.76737702</v>
      </c>
      <c r="R200" s="31">
        <f>SUMIFS(INDEX(Load,,MATCH('Summarized Source Data'!$C200,Hour,0)),Month,'Summarized Source Data'!$A200,Sector,'Summarized Source Data'!R$2,TimeOfWeek,$E200)*INDEX('Calibration Multipliers'!N$4:N$7,MATCH($B200,'Calibration Multipliers'!$A$4:$A$7,0),1)</f>
        <v>4615881.9408841785</v>
      </c>
      <c r="S200" s="31">
        <f>SUMIFS(INDEX(Load,,MATCH('Summarized Source Data'!$C200,Hour,0)),Month,'Summarized Source Data'!$A200,Sector,'Summarized Source Data'!S$2,TimeOfWeek,$E200)*INDEX('Calibration Multipliers'!O$4:O$7,MATCH($B200,'Calibration Multipliers'!$A$4:$A$7,0),1)</f>
        <v>4615881.9408841785</v>
      </c>
      <c r="T200" s="31">
        <f>SUMIFS(INDEX(Load,,MATCH('Summarized Source Data'!$C200,Hour,0)),Month,'Summarized Source Data'!$A200,Sector,'Summarized Source Data'!T$2,TimeOfWeek,$E200)*INDEX('Calibration Multipliers'!P$4:P$7,MATCH($B200,'Calibration Multipliers'!$A$4:$A$7,0),1)</f>
        <v>4615881.9408841785</v>
      </c>
      <c r="U200" s="31">
        <f>SUMIFS(INDEX(Load,,MATCH('Summarized Source Data'!$C200,Hour,0)),Month,'Summarized Source Data'!$A200,Sector,'Summarized Source Data'!U$2,TimeOfWeek,$E200)*INDEX('Calibration Multipliers'!Q$4:Q$7,MATCH($B200,'Calibration Multipliers'!$A$4:$A$7,0),1)</f>
        <v>4615881.9408841785</v>
      </c>
      <c r="V200" s="31">
        <f>SUMIFS(INDEX(Load,,MATCH('Summarized Source Data'!$C200,Hour,0)),Month,'Summarized Source Data'!$A200,Sector,'Summarized Source Data'!V$2,TimeOfWeek,$E200)*INDEX('Calibration Multipliers'!R$4:R$7,MATCH($B200,'Calibration Multipliers'!$A$4:$A$7,0),1)</f>
        <v>4615881.9408841785</v>
      </c>
      <c r="W200" s="31">
        <f>SUMIFS(INDEX(Load,,MATCH('Summarized Source Data'!$C200,Hour,0)),Month,'Summarized Source Data'!$A200,Sector,'Summarized Source Data'!W$2,TimeOfWeek,$E200)*INDEX('Calibration Multipliers'!S$4:S$7,MATCH($B200,'Calibration Multipliers'!$A$4:$A$7,0),1)</f>
        <v>4615881.9408841785</v>
      </c>
      <c r="X200" s="26">
        <f>SUMIFS(INDEX(Load,,MATCH('Summarized Source Data'!$C200,Hour,0)),Month,'Summarized Source Data'!$A200,Sector,'Summarized Source Data'!X$2,Subsector,'Summarized Source Data'!X$3,TimeOfWeek,$E200)*INDEX('Calibration Multipliers'!T$4:T$7,MATCH($B200,'Calibration Multipliers'!$A$4:$A$7,0),1)</f>
        <v>673710875.44181097</v>
      </c>
      <c r="Y200" s="28">
        <f t="shared" si="19"/>
        <v>673710875.44181097</v>
      </c>
      <c r="Z200" s="28">
        <f t="shared" si="19"/>
        <v>673710875.44181097</v>
      </c>
    </row>
    <row r="201" spans="1:26" outlineLevel="2">
      <c r="A201">
        <f t="shared" si="15"/>
        <v>9</v>
      </c>
      <c r="B201" t="str">
        <f>INDEX('Category Mapping'!$G$34:$G$45,MATCH(A201,'Category Mapping'!$A$34:$A$45,0),1)</f>
        <v>Fall</v>
      </c>
      <c r="C201" t="s">
        <v>32</v>
      </c>
      <c r="D201" s="6" t="s">
        <v>106</v>
      </c>
      <c r="E201" t="s">
        <v>15</v>
      </c>
      <c r="F201" s="26">
        <f>SUMIFS(INDEX(Load,,MATCH('Summarized Source Data'!$C201,Hour,0)),Month,'Summarized Source Data'!$A201,Sector,'Summarized Source Data'!F$2,Subsector,'Summarized Source Data'!F$3,TimeOfWeek,$E201)*INDEX('Calibration Multipliers'!B$4:B$7,MATCH($B201,'Calibration Multipliers'!$A$4:$A$7,0),1)</f>
        <v>809061.23329614953</v>
      </c>
      <c r="G201" s="26">
        <f>SUMIFS(INDEX(Load,,MATCH('Summarized Source Data'!$C201,Hour,0)),Month,'Summarized Source Data'!$A201,Sector,'Summarized Source Data'!G$2,Subsector,'Summarized Source Data'!G$3,TimeOfWeek,$E201)*INDEX('Calibration Multipliers'!C$4:C$7,MATCH($B201,'Calibration Multipliers'!$A$4:$A$7,0),1)</f>
        <v>3305811.212395872</v>
      </c>
      <c r="H201" s="26">
        <f>SUMIFS(INDEX(Load,,MATCH('Summarized Source Data'!$C201,Hour,0)),Month,'Summarized Source Data'!$A201,Sector,'Summarized Source Data'!H$2,Subsector,'Summarized Source Data'!H$3,TimeOfWeek,$E201)*INDEX('Calibration Multipliers'!D$4:D$7,MATCH($B201,'Calibration Multipliers'!$A$4:$A$7,0),1)</f>
        <v>0</v>
      </c>
      <c r="I201" s="26">
        <f>SUMIFS(INDEX(Load,,MATCH('Summarized Source Data'!$C201,Hour,0)),Month,'Summarized Source Data'!$A201,Sector,'Summarized Source Data'!I$2,Subsector,'Summarized Source Data'!I$3,TimeOfWeek,$E201)*INDEX('Calibration Multipliers'!E$4:E$7,MATCH($B201,'Calibration Multipliers'!$A$4:$A$7,0),1)</f>
        <v>22422899.957713768</v>
      </c>
      <c r="J201" s="47">
        <f t="shared" si="16"/>
        <v>53426998.678669348</v>
      </c>
      <c r="K201" s="48">
        <f>(SUMIFS(INDEX(Load,,MATCH('Summarized Source Data'!$C201,Hour,0)),Month,'Summarized Source Data'!$A201,Sector,'Summarized Source Data'!K$2,Subsector,"Total",TimeOfWeek,$E201)-SUM(F201:I201))*INDEX('Calibration Multipliers'!G$4:G$7,MATCH($B201,'Calibration Multipliers'!$A$4:$A$7,0),1)</f>
        <v>53426998.678669348</v>
      </c>
      <c r="L201" s="26">
        <f>SUMIFS(INDEX(Load,,MATCH('Summarized Source Data'!$C201,Hour,0)),Month,'Summarized Source Data'!$A201,Sector,'Summarized Source Data'!L$2,Subsector,'Summarized Source Data'!L$3,TimeOfWeek,$E201)*INDEX('Calibration Multipliers'!H$4:H$7,MATCH($B201,'Calibration Multipliers'!$A$4:$A$7,0),1)</f>
        <v>4450122.4447310232</v>
      </c>
      <c r="M201" s="26">
        <f>SUMIFS(INDEX(Load,,MATCH('Summarized Source Data'!$C201,Hour,0)),Month,'Summarized Source Data'!$A201,Sector,'Summarized Source Data'!M$2,Subsector,'Summarized Source Data'!M$3,TimeOfWeek,$E201)*INDEX('Calibration Multipliers'!I$4:I$7,MATCH($B201,'Calibration Multipliers'!$A$4:$A$7,0),1)</f>
        <v>52012936.888212763</v>
      </c>
      <c r="N201" s="26">
        <f>SUMIFS(INDEX(Load,,MATCH('Summarized Source Data'!$C201,Hour,0)),Month,'Summarized Source Data'!$A201,Sector,'Summarized Source Data'!N$2,Subsector,'Summarized Source Data'!N$3,TimeOfWeek,$E201)*INDEX('Calibration Multipliers'!J$4:J$7,MATCH($B201,'Calibration Multipliers'!$A$4:$A$7,0),1)</f>
        <v>0</v>
      </c>
      <c r="O201" s="28">
        <f t="shared" si="17"/>
        <v>196434488.13533479</v>
      </c>
      <c r="P201" s="48">
        <f>(SUMIFS(INDEX(Load,,MATCH('Summarized Source Data'!$C201,Hour,0)),Month,'Summarized Source Data'!$A201,Sector,'Summarized Source Data'!P$2,Subsector,"Total",TimeOfWeek,$E201)-SUM(L201:N201)*INDEX('Calibration Multipliers'!L$4:L$7,MATCH($B201,'Calibration Multipliers'!$A$4:$A$7,0),1))</f>
        <v>196434488.13533479</v>
      </c>
      <c r="Q201" s="28">
        <f t="shared" si="18"/>
        <v>196434488.13533479</v>
      </c>
      <c r="R201" s="31">
        <f>SUMIFS(INDEX(Load,,MATCH('Summarized Source Data'!$C201,Hour,0)),Month,'Summarized Source Data'!$A201,Sector,'Summarized Source Data'!R$2,TimeOfWeek,$E201)*INDEX('Calibration Multipliers'!N$4:N$7,MATCH($B201,'Calibration Multipliers'!$A$4:$A$7,0),1)</f>
        <v>4752269.4858461507</v>
      </c>
      <c r="S201" s="31">
        <f>SUMIFS(INDEX(Load,,MATCH('Summarized Source Data'!$C201,Hour,0)),Month,'Summarized Source Data'!$A201,Sector,'Summarized Source Data'!S$2,TimeOfWeek,$E201)*INDEX('Calibration Multipliers'!O$4:O$7,MATCH($B201,'Calibration Multipliers'!$A$4:$A$7,0),1)</f>
        <v>4752269.4858461507</v>
      </c>
      <c r="T201" s="31">
        <f>SUMIFS(INDEX(Load,,MATCH('Summarized Source Data'!$C201,Hour,0)),Month,'Summarized Source Data'!$A201,Sector,'Summarized Source Data'!T$2,TimeOfWeek,$E201)*INDEX('Calibration Multipliers'!P$4:P$7,MATCH($B201,'Calibration Multipliers'!$A$4:$A$7,0),1)</f>
        <v>4752269.4858461507</v>
      </c>
      <c r="U201" s="31">
        <f>SUMIFS(INDEX(Load,,MATCH('Summarized Source Data'!$C201,Hour,0)),Month,'Summarized Source Data'!$A201,Sector,'Summarized Source Data'!U$2,TimeOfWeek,$E201)*INDEX('Calibration Multipliers'!Q$4:Q$7,MATCH($B201,'Calibration Multipliers'!$A$4:$A$7,0),1)</f>
        <v>4752269.4858461507</v>
      </c>
      <c r="V201" s="31">
        <f>SUMIFS(INDEX(Load,,MATCH('Summarized Source Data'!$C201,Hour,0)),Month,'Summarized Source Data'!$A201,Sector,'Summarized Source Data'!V$2,TimeOfWeek,$E201)*INDEX('Calibration Multipliers'!R$4:R$7,MATCH($B201,'Calibration Multipliers'!$A$4:$A$7,0),1)</f>
        <v>4752269.4858461507</v>
      </c>
      <c r="W201" s="31">
        <f>SUMIFS(INDEX(Load,,MATCH('Summarized Source Data'!$C201,Hour,0)),Month,'Summarized Source Data'!$A201,Sector,'Summarized Source Data'!W$2,TimeOfWeek,$E201)*INDEX('Calibration Multipliers'!S$4:S$7,MATCH($B201,'Calibration Multipliers'!$A$4:$A$7,0),1)</f>
        <v>4752269.4858461507</v>
      </c>
      <c r="X201" s="26">
        <f>SUMIFS(INDEX(Load,,MATCH('Summarized Source Data'!$C201,Hour,0)),Month,'Summarized Source Data'!$A201,Sector,'Summarized Source Data'!X$2,Subsector,'Summarized Source Data'!X$3,TimeOfWeek,$E201)*INDEX('Calibration Multipliers'!T$4:T$7,MATCH($B201,'Calibration Multipliers'!$A$4:$A$7,0),1)</f>
        <v>677806382.28340244</v>
      </c>
      <c r="Y201" s="28">
        <f t="shared" si="19"/>
        <v>677806382.28340244</v>
      </c>
      <c r="Z201" s="28">
        <f t="shared" si="19"/>
        <v>677806382.28340244</v>
      </c>
    </row>
    <row r="202" spans="1:26" outlineLevel="2">
      <c r="A202">
        <f t="shared" si="15"/>
        <v>9</v>
      </c>
      <c r="B202" t="str">
        <f>INDEX('Category Mapping'!$G$34:$G$45,MATCH(A202,'Category Mapping'!$A$34:$A$45,0),1)</f>
        <v>Fall</v>
      </c>
      <c r="C202" t="s">
        <v>33</v>
      </c>
      <c r="D202" s="6" t="s">
        <v>107</v>
      </c>
      <c r="E202" t="s">
        <v>15</v>
      </c>
      <c r="F202" s="26">
        <f>SUMIFS(INDEX(Load,,MATCH('Summarized Source Data'!$C202,Hour,0)),Month,'Summarized Source Data'!$A202,Sector,'Summarized Source Data'!F$2,Subsector,'Summarized Source Data'!F$3,TimeOfWeek,$E202)*INDEX('Calibration Multipliers'!B$4:B$7,MATCH($B202,'Calibration Multipliers'!$A$4:$A$7,0),1)</f>
        <v>915905.83965630038</v>
      </c>
      <c r="G202" s="26">
        <f>SUMIFS(INDEX(Load,,MATCH('Summarized Source Data'!$C202,Hour,0)),Month,'Summarized Source Data'!$A202,Sector,'Summarized Source Data'!G$2,Subsector,'Summarized Source Data'!G$3,TimeOfWeek,$E202)*INDEX('Calibration Multipliers'!C$4:C$7,MATCH($B202,'Calibration Multipliers'!$A$4:$A$7,0),1)</f>
        <v>5088897.6229373477</v>
      </c>
      <c r="H202" s="26">
        <f>SUMIFS(INDEX(Load,,MATCH('Summarized Source Data'!$C202,Hour,0)),Month,'Summarized Source Data'!$A202,Sector,'Summarized Source Data'!H$2,Subsector,'Summarized Source Data'!H$3,TimeOfWeek,$E202)*INDEX('Calibration Multipliers'!D$4:D$7,MATCH($B202,'Calibration Multipliers'!$A$4:$A$7,0),1)</f>
        <v>0</v>
      </c>
      <c r="I202" s="26">
        <f>SUMIFS(INDEX(Load,,MATCH('Summarized Source Data'!$C202,Hour,0)),Month,'Summarized Source Data'!$A202,Sector,'Summarized Source Data'!I$2,Subsector,'Summarized Source Data'!I$3,TimeOfWeek,$E202)*INDEX('Calibration Multipliers'!E$4:E$7,MATCH($B202,'Calibration Multipliers'!$A$4:$A$7,0),1)</f>
        <v>19760820.510679256</v>
      </c>
      <c r="J202" s="47">
        <f t="shared" si="16"/>
        <v>83789184.039301217</v>
      </c>
      <c r="K202" s="48">
        <f>(SUMIFS(INDEX(Load,,MATCH('Summarized Source Data'!$C202,Hour,0)),Month,'Summarized Source Data'!$A202,Sector,'Summarized Source Data'!K$2,Subsector,"Total",TimeOfWeek,$E202)-SUM(F202:I202))*INDEX('Calibration Multipliers'!G$4:G$7,MATCH($B202,'Calibration Multipliers'!$A$4:$A$7,0),1)</f>
        <v>83789184.039301217</v>
      </c>
      <c r="L202" s="26">
        <f>SUMIFS(INDEX(Load,,MATCH('Summarized Source Data'!$C202,Hour,0)),Month,'Summarized Source Data'!$A202,Sector,'Summarized Source Data'!L$2,Subsector,'Summarized Source Data'!L$3,TimeOfWeek,$E202)*INDEX('Calibration Multipliers'!H$4:H$7,MATCH($B202,'Calibration Multipliers'!$A$4:$A$7,0),1)</f>
        <v>4480767.0746732317</v>
      </c>
      <c r="M202" s="26">
        <f>SUMIFS(INDEX(Load,,MATCH('Summarized Source Data'!$C202,Hour,0)),Month,'Summarized Source Data'!$A202,Sector,'Summarized Source Data'!M$2,Subsector,'Summarized Source Data'!M$3,TimeOfWeek,$E202)*INDEX('Calibration Multipliers'!I$4:I$7,MATCH($B202,'Calibration Multipliers'!$A$4:$A$7,0),1)</f>
        <v>59487236.874117352</v>
      </c>
      <c r="N202" s="26">
        <f>SUMIFS(INDEX(Load,,MATCH('Summarized Source Data'!$C202,Hour,0)),Month,'Summarized Source Data'!$A202,Sector,'Summarized Source Data'!N$2,Subsector,'Summarized Source Data'!N$3,TimeOfWeek,$E202)*INDEX('Calibration Multipliers'!J$4:J$7,MATCH($B202,'Calibration Multipliers'!$A$4:$A$7,0),1)</f>
        <v>0</v>
      </c>
      <c r="O202" s="28">
        <f t="shared" si="17"/>
        <v>294388844.69047058</v>
      </c>
      <c r="P202" s="48">
        <f>(SUMIFS(INDEX(Load,,MATCH('Summarized Source Data'!$C202,Hour,0)),Month,'Summarized Source Data'!$A202,Sector,'Summarized Source Data'!P$2,Subsector,"Total",TimeOfWeek,$E202)-SUM(L202:N202)*INDEX('Calibration Multipliers'!L$4:L$7,MATCH($B202,'Calibration Multipliers'!$A$4:$A$7,0),1))</f>
        <v>294388844.69047058</v>
      </c>
      <c r="Q202" s="28">
        <f t="shared" si="18"/>
        <v>294388844.69047058</v>
      </c>
      <c r="R202" s="31">
        <f>SUMIFS(INDEX(Load,,MATCH('Summarized Source Data'!$C202,Hour,0)),Month,'Summarized Source Data'!$A202,Sector,'Summarized Source Data'!R$2,TimeOfWeek,$E202)*INDEX('Calibration Multipliers'!N$4:N$7,MATCH($B202,'Calibration Multipliers'!$A$4:$A$7,0),1)</f>
        <v>7147030.0819464289</v>
      </c>
      <c r="S202" s="31">
        <f>SUMIFS(INDEX(Load,,MATCH('Summarized Source Data'!$C202,Hour,0)),Month,'Summarized Source Data'!$A202,Sector,'Summarized Source Data'!S$2,TimeOfWeek,$E202)*INDEX('Calibration Multipliers'!O$4:O$7,MATCH($B202,'Calibration Multipliers'!$A$4:$A$7,0),1)</f>
        <v>7147030.0819464289</v>
      </c>
      <c r="T202" s="31">
        <f>SUMIFS(INDEX(Load,,MATCH('Summarized Source Data'!$C202,Hour,0)),Month,'Summarized Source Data'!$A202,Sector,'Summarized Source Data'!T$2,TimeOfWeek,$E202)*INDEX('Calibration Multipliers'!P$4:P$7,MATCH($B202,'Calibration Multipliers'!$A$4:$A$7,0),1)</f>
        <v>7147030.0819464289</v>
      </c>
      <c r="U202" s="31">
        <f>SUMIFS(INDEX(Load,,MATCH('Summarized Source Data'!$C202,Hour,0)),Month,'Summarized Source Data'!$A202,Sector,'Summarized Source Data'!U$2,TimeOfWeek,$E202)*INDEX('Calibration Multipliers'!Q$4:Q$7,MATCH($B202,'Calibration Multipliers'!$A$4:$A$7,0),1)</f>
        <v>7147030.0819464289</v>
      </c>
      <c r="V202" s="31">
        <f>SUMIFS(INDEX(Load,,MATCH('Summarized Source Data'!$C202,Hour,0)),Month,'Summarized Source Data'!$A202,Sector,'Summarized Source Data'!V$2,TimeOfWeek,$E202)*INDEX('Calibration Multipliers'!R$4:R$7,MATCH($B202,'Calibration Multipliers'!$A$4:$A$7,0),1)</f>
        <v>7147030.0819464289</v>
      </c>
      <c r="W202" s="31">
        <f>SUMIFS(INDEX(Load,,MATCH('Summarized Source Data'!$C202,Hour,0)),Month,'Summarized Source Data'!$A202,Sector,'Summarized Source Data'!W$2,TimeOfWeek,$E202)*INDEX('Calibration Multipliers'!S$4:S$7,MATCH($B202,'Calibration Multipliers'!$A$4:$A$7,0),1)</f>
        <v>7147030.0819464289</v>
      </c>
      <c r="X202" s="26">
        <f>SUMIFS(INDEX(Load,,MATCH('Summarized Source Data'!$C202,Hour,0)),Month,'Summarized Source Data'!$A202,Sector,'Summarized Source Data'!X$2,Subsector,'Summarized Source Data'!X$3,TimeOfWeek,$E202)*INDEX('Calibration Multipliers'!T$4:T$7,MATCH($B202,'Calibration Multipliers'!$A$4:$A$7,0),1)</f>
        <v>685997395.96658564</v>
      </c>
      <c r="Y202" s="28">
        <f t="shared" si="19"/>
        <v>685997395.96658564</v>
      </c>
      <c r="Z202" s="28">
        <f t="shared" si="19"/>
        <v>685997395.96658564</v>
      </c>
    </row>
    <row r="203" spans="1:26" outlineLevel="2">
      <c r="A203">
        <f t="shared" si="15"/>
        <v>9</v>
      </c>
      <c r="B203" t="str">
        <f>INDEX('Category Mapping'!$G$34:$G$45,MATCH(A203,'Category Mapping'!$A$34:$A$45,0),1)</f>
        <v>Fall</v>
      </c>
      <c r="C203" t="s">
        <v>34</v>
      </c>
      <c r="D203" s="6" t="s">
        <v>108</v>
      </c>
      <c r="E203" t="s">
        <v>15</v>
      </c>
      <c r="F203" s="26">
        <f>SUMIFS(INDEX(Load,,MATCH('Summarized Source Data'!$C203,Hour,0)),Month,'Summarized Source Data'!$A203,Sector,'Summarized Source Data'!F$2,Subsector,'Summarized Source Data'!F$3,TimeOfWeek,$E203)*INDEX('Calibration Multipliers'!B$4:B$7,MATCH($B203,'Calibration Multipliers'!$A$4:$A$7,0),1)</f>
        <v>927345.61414157599</v>
      </c>
      <c r="G203" s="26">
        <f>SUMIFS(INDEX(Load,,MATCH('Summarized Source Data'!$C203,Hour,0)),Month,'Summarized Source Data'!$A203,Sector,'Summarized Source Data'!G$2,Subsector,'Summarized Source Data'!G$3,TimeOfWeek,$E203)*INDEX('Calibration Multipliers'!C$4:C$7,MATCH($B203,'Calibration Multipliers'!$A$4:$A$7,0),1)</f>
        <v>8187329.7747791</v>
      </c>
      <c r="H203" s="26">
        <f>SUMIFS(INDEX(Load,,MATCH('Summarized Source Data'!$C203,Hour,0)),Month,'Summarized Source Data'!$A203,Sector,'Summarized Source Data'!H$2,Subsector,'Summarized Source Data'!H$3,TimeOfWeek,$E203)*INDEX('Calibration Multipliers'!D$4:D$7,MATCH($B203,'Calibration Multipliers'!$A$4:$A$7,0),1)</f>
        <v>0</v>
      </c>
      <c r="I203" s="26">
        <f>SUMIFS(INDEX(Load,,MATCH('Summarized Source Data'!$C203,Hour,0)),Month,'Summarized Source Data'!$A203,Sector,'Summarized Source Data'!I$2,Subsector,'Summarized Source Data'!I$3,TimeOfWeek,$E203)*INDEX('Calibration Multipliers'!E$4:E$7,MATCH($B203,'Calibration Multipliers'!$A$4:$A$7,0),1)</f>
        <v>10160206.067866771</v>
      </c>
      <c r="J203" s="47">
        <f t="shared" si="16"/>
        <v>107685830.63255078</v>
      </c>
      <c r="K203" s="48">
        <f>(SUMIFS(INDEX(Load,,MATCH('Summarized Source Data'!$C203,Hour,0)),Month,'Summarized Source Data'!$A203,Sector,'Summarized Source Data'!K$2,Subsector,"Total",TimeOfWeek,$E203)-SUM(F203:I203))*INDEX('Calibration Multipliers'!G$4:G$7,MATCH($B203,'Calibration Multipliers'!$A$4:$A$7,0),1)</f>
        <v>107685830.63255078</v>
      </c>
      <c r="L203" s="26">
        <f>SUMIFS(INDEX(Load,,MATCH('Summarized Source Data'!$C203,Hour,0)),Month,'Summarized Source Data'!$A203,Sector,'Summarized Source Data'!L$2,Subsector,'Summarized Source Data'!L$3,TimeOfWeek,$E203)*INDEX('Calibration Multipliers'!H$4:H$7,MATCH($B203,'Calibration Multipliers'!$A$4:$A$7,0),1)</f>
        <v>3958878.6856026407</v>
      </c>
      <c r="M203" s="26">
        <f>SUMIFS(INDEX(Load,,MATCH('Summarized Source Data'!$C203,Hour,0)),Month,'Summarized Source Data'!$A203,Sector,'Summarized Source Data'!M$2,Subsector,'Summarized Source Data'!M$3,TimeOfWeek,$E203)*INDEX('Calibration Multipliers'!I$4:I$7,MATCH($B203,'Calibration Multipliers'!$A$4:$A$7,0),1)</f>
        <v>75254938.214244843</v>
      </c>
      <c r="N203" s="26">
        <f>SUMIFS(INDEX(Load,,MATCH('Summarized Source Data'!$C203,Hour,0)),Month,'Summarized Source Data'!$A203,Sector,'Summarized Source Data'!N$2,Subsector,'Summarized Source Data'!N$3,TimeOfWeek,$E203)*INDEX('Calibration Multipliers'!J$4:J$7,MATCH($B203,'Calibration Multipliers'!$A$4:$A$7,0),1)</f>
        <v>0</v>
      </c>
      <c r="O203" s="28">
        <f t="shared" si="17"/>
        <v>404055990.40795612</v>
      </c>
      <c r="P203" s="48">
        <f>(SUMIFS(INDEX(Load,,MATCH('Summarized Source Data'!$C203,Hour,0)),Month,'Summarized Source Data'!$A203,Sector,'Summarized Source Data'!P$2,Subsector,"Total",TimeOfWeek,$E203)-SUM(L203:N203)*INDEX('Calibration Multipliers'!L$4:L$7,MATCH($B203,'Calibration Multipliers'!$A$4:$A$7,0),1))</f>
        <v>404055990.40795612</v>
      </c>
      <c r="Q203" s="28">
        <f t="shared" si="18"/>
        <v>404055990.40795612</v>
      </c>
      <c r="R203" s="31">
        <f>SUMIFS(INDEX(Load,,MATCH('Summarized Source Data'!$C203,Hour,0)),Month,'Summarized Source Data'!$A203,Sector,'Summarized Source Data'!R$2,TimeOfWeek,$E203)*INDEX('Calibration Multipliers'!N$4:N$7,MATCH($B203,'Calibration Multipliers'!$A$4:$A$7,0),1)</f>
        <v>15050987.642848969</v>
      </c>
      <c r="S203" s="31">
        <f>SUMIFS(INDEX(Load,,MATCH('Summarized Source Data'!$C203,Hour,0)),Month,'Summarized Source Data'!$A203,Sector,'Summarized Source Data'!S$2,TimeOfWeek,$E203)*INDEX('Calibration Multipliers'!O$4:O$7,MATCH($B203,'Calibration Multipliers'!$A$4:$A$7,0),1)</f>
        <v>15050987.642848969</v>
      </c>
      <c r="T203" s="31">
        <f>SUMIFS(INDEX(Load,,MATCH('Summarized Source Data'!$C203,Hour,0)),Month,'Summarized Source Data'!$A203,Sector,'Summarized Source Data'!T$2,TimeOfWeek,$E203)*INDEX('Calibration Multipliers'!P$4:P$7,MATCH($B203,'Calibration Multipliers'!$A$4:$A$7,0),1)</f>
        <v>15050987.642848969</v>
      </c>
      <c r="U203" s="31">
        <f>SUMIFS(INDEX(Load,,MATCH('Summarized Source Data'!$C203,Hour,0)),Month,'Summarized Source Data'!$A203,Sector,'Summarized Source Data'!U$2,TimeOfWeek,$E203)*INDEX('Calibration Multipliers'!Q$4:Q$7,MATCH($B203,'Calibration Multipliers'!$A$4:$A$7,0),1)</f>
        <v>15050987.642848969</v>
      </c>
      <c r="V203" s="31">
        <f>SUMIFS(INDEX(Load,,MATCH('Summarized Source Data'!$C203,Hour,0)),Month,'Summarized Source Data'!$A203,Sector,'Summarized Source Data'!V$2,TimeOfWeek,$E203)*INDEX('Calibration Multipliers'!R$4:R$7,MATCH($B203,'Calibration Multipliers'!$A$4:$A$7,0),1)</f>
        <v>15050987.642848969</v>
      </c>
      <c r="W203" s="31">
        <f>SUMIFS(INDEX(Load,,MATCH('Summarized Source Data'!$C203,Hour,0)),Month,'Summarized Source Data'!$A203,Sector,'Summarized Source Data'!W$2,TimeOfWeek,$E203)*INDEX('Calibration Multipliers'!S$4:S$7,MATCH($B203,'Calibration Multipliers'!$A$4:$A$7,0),1)</f>
        <v>15050987.642848969</v>
      </c>
      <c r="X203" s="26">
        <f>SUMIFS(INDEX(Load,,MATCH('Summarized Source Data'!$C203,Hour,0)),Month,'Summarized Source Data'!$A203,Sector,'Summarized Source Data'!X$2,Subsector,'Summarized Source Data'!X$3,TimeOfWeek,$E203)*INDEX('Calibration Multipliers'!T$4:T$7,MATCH($B203,'Calibration Multipliers'!$A$4:$A$7,0),1)</f>
        <v>693164532.93937087</v>
      </c>
      <c r="Y203" s="28">
        <f t="shared" si="19"/>
        <v>693164532.93937087</v>
      </c>
      <c r="Z203" s="28">
        <f t="shared" si="19"/>
        <v>693164532.93937087</v>
      </c>
    </row>
    <row r="204" spans="1:26" outlineLevel="2">
      <c r="A204">
        <f t="shared" si="15"/>
        <v>9</v>
      </c>
      <c r="B204" t="str">
        <f>INDEX('Category Mapping'!$G$34:$G$45,MATCH(A204,'Category Mapping'!$A$34:$A$45,0),1)</f>
        <v>Fall</v>
      </c>
      <c r="C204" t="s">
        <v>35</v>
      </c>
      <c r="D204" s="6" t="s">
        <v>109</v>
      </c>
      <c r="E204" t="s">
        <v>15</v>
      </c>
      <c r="F204" s="26">
        <f>SUMIFS(INDEX(Load,,MATCH('Summarized Source Data'!$C204,Hour,0)),Month,'Summarized Source Data'!$A204,Sector,'Summarized Source Data'!F$2,Subsector,'Summarized Source Data'!F$3,TimeOfWeek,$E204)*INDEX('Calibration Multipliers'!B$4:B$7,MATCH($B204,'Calibration Multipliers'!$A$4:$A$7,0),1)</f>
        <v>920113.97293603572</v>
      </c>
      <c r="G204" s="26">
        <f>SUMIFS(INDEX(Load,,MATCH('Summarized Source Data'!$C204,Hour,0)),Month,'Summarized Source Data'!$A204,Sector,'Summarized Source Data'!G$2,Subsector,'Summarized Source Data'!G$3,TimeOfWeek,$E204)*INDEX('Calibration Multipliers'!C$4:C$7,MATCH($B204,'Calibration Multipliers'!$A$4:$A$7,0),1)</f>
        <v>11774582.169575723</v>
      </c>
      <c r="H204" s="26">
        <f>SUMIFS(INDEX(Load,,MATCH('Summarized Source Data'!$C204,Hour,0)),Month,'Summarized Source Data'!$A204,Sector,'Summarized Source Data'!H$2,Subsector,'Summarized Source Data'!H$3,TimeOfWeek,$E204)*INDEX('Calibration Multipliers'!D$4:D$7,MATCH($B204,'Calibration Multipliers'!$A$4:$A$7,0),1)</f>
        <v>0</v>
      </c>
      <c r="I204" s="26">
        <f>SUMIFS(INDEX(Load,,MATCH('Summarized Source Data'!$C204,Hour,0)),Month,'Summarized Source Data'!$A204,Sector,'Summarized Source Data'!I$2,Subsector,'Summarized Source Data'!I$3,TimeOfWeek,$E204)*INDEX('Calibration Multipliers'!E$4:E$7,MATCH($B204,'Calibration Multipliers'!$A$4:$A$7,0),1)</f>
        <v>9950344.1062899362</v>
      </c>
      <c r="J204" s="47">
        <f t="shared" si="16"/>
        <v>110458932.10292387</v>
      </c>
      <c r="K204" s="48">
        <f>(SUMIFS(INDEX(Load,,MATCH('Summarized Source Data'!$C204,Hour,0)),Month,'Summarized Source Data'!$A204,Sector,'Summarized Source Data'!K$2,Subsector,"Total",TimeOfWeek,$E204)-SUM(F204:I204))*INDEX('Calibration Multipliers'!G$4:G$7,MATCH($B204,'Calibration Multipliers'!$A$4:$A$7,0),1)</f>
        <v>110458932.10292387</v>
      </c>
      <c r="L204" s="26">
        <f>SUMIFS(INDEX(Load,,MATCH('Summarized Source Data'!$C204,Hour,0)),Month,'Summarized Source Data'!$A204,Sector,'Summarized Source Data'!L$2,Subsector,'Summarized Source Data'!L$3,TimeOfWeek,$E204)*INDEX('Calibration Multipliers'!H$4:H$7,MATCH($B204,'Calibration Multipliers'!$A$4:$A$7,0),1)</f>
        <v>2531917.0724717588</v>
      </c>
      <c r="M204" s="26">
        <f>SUMIFS(INDEX(Load,,MATCH('Summarized Source Data'!$C204,Hour,0)),Month,'Summarized Source Data'!$A204,Sector,'Summarized Source Data'!M$2,Subsector,'Summarized Source Data'!M$3,TimeOfWeek,$E204)*INDEX('Calibration Multipliers'!I$4:I$7,MATCH($B204,'Calibration Multipliers'!$A$4:$A$7,0),1)</f>
        <v>98496939.540276915</v>
      </c>
      <c r="N204" s="26">
        <f>SUMIFS(INDEX(Load,,MATCH('Summarized Source Data'!$C204,Hour,0)),Month,'Summarized Source Data'!$A204,Sector,'Summarized Source Data'!N$2,Subsector,'Summarized Source Data'!N$3,TimeOfWeek,$E204)*INDEX('Calibration Multipliers'!J$4:J$7,MATCH($B204,'Calibration Multipliers'!$A$4:$A$7,0),1)</f>
        <v>0</v>
      </c>
      <c r="O204" s="28">
        <f t="shared" si="17"/>
        <v>502034525.8116079</v>
      </c>
      <c r="P204" s="48">
        <f>(SUMIFS(INDEX(Load,,MATCH('Summarized Source Data'!$C204,Hour,0)),Month,'Summarized Source Data'!$A204,Sector,'Summarized Source Data'!P$2,Subsector,"Total",TimeOfWeek,$E204)-SUM(L204:N204)*INDEX('Calibration Multipliers'!L$4:L$7,MATCH($B204,'Calibration Multipliers'!$A$4:$A$7,0),1))</f>
        <v>502034525.8116079</v>
      </c>
      <c r="Q204" s="28">
        <f t="shared" si="18"/>
        <v>502034525.8116079</v>
      </c>
      <c r="R204" s="31">
        <f>SUMIFS(INDEX(Load,,MATCH('Summarized Source Data'!$C204,Hour,0)),Month,'Summarized Source Data'!$A204,Sector,'Summarized Source Data'!R$2,TimeOfWeek,$E204)*INDEX('Calibration Multipliers'!N$4:N$7,MATCH($B204,'Calibration Multipliers'!$A$4:$A$7,0),1)</f>
        <v>16484415.037406012</v>
      </c>
      <c r="S204" s="31">
        <f>SUMIFS(INDEX(Load,,MATCH('Summarized Source Data'!$C204,Hour,0)),Month,'Summarized Source Data'!$A204,Sector,'Summarized Source Data'!S$2,TimeOfWeek,$E204)*INDEX('Calibration Multipliers'!O$4:O$7,MATCH($B204,'Calibration Multipliers'!$A$4:$A$7,0),1)</f>
        <v>16484415.037406012</v>
      </c>
      <c r="T204" s="31">
        <f>SUMIFS(INDEX(Load,,MATCH('Summarized Source Data'!$C204,Hour,0)),Month,'Summarized Source Data'!$A204,Sector,'Summarized Source Data'!T$2,TimeOfWeek,$E204)*INDEX('Calibration Multipliers'!P$4:P$7,MATCH($B204,'Calibration Multipliers'!$A$4:$A$7,0),1)</f>
        <v>16484415.037406012</v>
      </c>
      <c r="U204" s="31">
        <f>SUMIFS(INDEX(Load,,MATCH('Summarized Source Data'!$C204,Hour,0)),Month,'Summarized Source Data'!$A204,Sector,'Summarized Source Data'!U$2,TimeOfWeek,$E204)*INDEX('Calibration Multipliers'!Q$4:Q$7,MATCH($B204,'Calibration Multipliers'!$A$4:$A$7,0),1)</f>
        <v>16484415.037406012</v>
      </c>
      <c r="V204" s="31">
        <f>SUMIFS(INDEX(Load,,MATCH('Summarized Source Data'!$C204,Hour,0)),Month,'Summarized Source Data'!$A204,Sector,'Summarized Source Data'!V$2,TimeOfWeek,$E204)*INDEX('Calibration Multipliers'!R$4:R$7,MATCH($B204,'Calibration Multipliers'!$A$4:$A$7,0),1)</f>
        <v>16484415.037406012</v>
      </c>
      <c r="W204" s="31">
        <f>SUMIFS(INDEX(Load,,MATCH('Summarized Source Data'!$C204,Hour,0)),Month,'Summarized Source Data'!$A204,Sector,'Summarized Source Data'!W$2,TimeOfWeek,$E204)*INDEX('Calibration Multipliers'!S$4:S$7,MATCH($B204,'Calibration Multipliers'!$A$4:$A$7,0),1)</f>
        <v>16484415.037406012</v>
      </c>
      <c r="X204" s="26">
        <f>SUMIFS(INDEX(Load,,MATCH('Summarized Source Data'!$C204,Hour,0)),Month,'Summarized Source Data'!$A204,Sector,'Summarized Source Data'!X$2,Subsector,'Summarized Source Data'!X$3,TimeOfWeek,$E204)*INDEX('Calibration Multipliers'!T$4:T$7,MATCH($B204,'Calibration Multipliers'!$A$4:$A$7,0),1)</f>
        <v>695212286.36016655</v>
      </c>
      <c r="Y204" s="28">
        <f t="shared" si="19"/>
        <v>695212286.36016655</v>
      </c>
      <c r="Z204" s="28">
        <f t="shared" si="19"/>
        <v>695212286.36016655</v>
      </c>
    </row>
    <row r="205" spans="1:26" outlineLevel="2">
      <c r="A205">
        <f t="shared" si="15"/>
        <v>9</v>
      </c>
      <c r="B205" t="str">
        <f>INDEX('Category Mapping'!$G$34:$G$45,MATCH(A205,'Category Mapping'!$A$34:$A$45,0),1)</f>
        <v>Fall</v>
      </c>
      <c r="C205" t="s">
        <v>36</v>
      </c>
      <c r="D205" s="6" t="s">
        <v>110</v>
      </c>
      <c r="E205" t="s">
        <v>15</v>
      </c>
      <c r="F205" s="26">
        <f>SUMIFS(INDEX(Load,,MATCH('Summarized Source Data'!$C205,Hour,0)),Month,'Summarized Source Data'!$A205,Sector,'Summarized Source Data'!F$2,Subsector,'Summarized Source Data'!F$3,TimeOfWeek,$E205)*INDEX('Calibration Multipliers'!B$4:B$7,MATCH($B205,'Calibration Multipliers'!$A$4:$A$7,0),1)</f>
        <v>635432.22074687551</v>
      </c>
      <c r="G205" s="26">
        <f>SUMIFS(INDEX(Load,,MATCH('Summarized Source Data'!$C205,Hour,0)),Month,'Summarized Source Data'!$A205,Sector,'Summarized Source Data'!G$2,Subsector,'Summarized Source Data'!G$3,TimeOfWeek,$E205)*INDEX('Calibration Multipliers'!C$4:C$7,MATCH($B205,'Calibration Multipliers'!$A$4:$A$7,0),1)</f>
        <v>15050987.642848969</v>
      </c>
      <c r="H205" s="26">
        <f>SUMIFS(INDEX(Load,,MATCH('Summarized Source Data'!$C205,Hour,0)),Month,'Summarized Source Data'!$A205,Sector,'Summarized Source Data'!H$2,Subsector,'Summarized Source Data'!H$3,TimeOfWeek,$E205)*INDEX('Calibration Multipliers'!D$4:D$7,MATCH($B205,'Calibration Multipliers'!$A$4:$A$7,0),1)</f>
        <v>0</v>
      </c>
      <c r="I205" s="26">
        <f>SUMIFS(INDEX(Load,,MATCH('Summarized Source Data'!$C205,Hour,0)),Month,'Summarized Source Data'!$A205,Sector,'Summarized Source Data'!I$2,Subsector,'Summarized Source Data'!I$3,TimeOfWeek,$E205)*INDEX('Calibration Multipliers'!E$4:E$7,MATCH($B205,'Calibration Multipliers'!$A$4:$A$7,0),1)</f>
        <v>9571737.0240724254</v>
      </c>
      <c r="J205" s="47">
        <f t="shared" si="16"/>
        <v>110917445.59525098</v>
      </c>
      <c r="K205" s="48">
        <f>(SUMIFS(INDEX(Load,,MATCH('Summarized Source Data'!$C205,Hour,0)),Month,'Summarized Source Data'!$A205,Sector,'Summarized Source Data'!K$2,Subsector,"Total",TimeOfWeek,$E205)-SUM(F205:I205))*INDEX('Calibration Multipliers'!G$4:G$7,MATCH($B205,'Calibration Multipliers'!$A$4:$A$7,0),1)</f>
        <v>110917445.59525098</v>
      </c>
      <c r="L205" s="26">
        <f>SUMIFS(INDEX(Load,,MATCH('Summarized Source Data'!$C205,Hour,0)),Month,'Summarized Source Data'!$A205,Sector,'Summarized Source Data'!L$2,Subsector,'Summarized Source Data'!L$3,TimeOfWeek,$E205)*INDEX('Calibration Multipliers'!H$4:H$7,MATCH($B205,'Calibration Multipliers'!$A$4:$A$7,0),1)</f>
        <v>1875918.2402431211</v>
      </c>
      <c r="M205" s="26">
        <f>SUMIFS(INDEX(Load,,MATCH('Summarized Source Data'!$C205,Hour,0)),Month,'Summarized Source Data'!$A205,Sector,'Summarized Source Data'!M$2,Subsector,'Summarized Source Data'!M$3,TimeOfWeek,$E205)*INDEX('Calibration Multipliers'!I$4:I$7,MATCH($B205,'Calibration Multipliers'!$A$4:$A$7,0),1)</f>
        <v>116721944.98535934</v>
      </c>
      <c r="N205" s="26">
        <f>SUMIFS(INDEX(Load,,MATCH('Summarized Source Data'!$C205,Hour,0)),Month,'Summarized Source Data'!$A205,Sector,'Summarized Source Data'!N$2,Subsector,'Summarized Source Data'!N$3,TimeOfWeek,$E205)*INDEX('Calibration Multipliers'!J$4:J$7,MATCH($B205,'Calibration Multipliers'!$A$4:$A$7,0),1)</f>
        <v>0</v>
      </c>
      <c r="O205" s="28">
        <f t="shared" si="17"/>
        <v>528492217.74586338</v>
      </c>
      <c r="P205" s="48">
        <f>(SUMIFS(INDEX(Load,,MATCH('Summarized Source Data'!$C205,Hour,0)),Month,'Summarized Source Data'!$A205,Sector,'Summarized Source Data'!P$2,Subsector,"Total",TimeOfWeek,$E205)-SUM(L205:N205)*INDEX('Calibration Multipliers'!L$4:L$7,MATCH($B205,'Calibration Multipliers'!$A$4:$A$7,0),1))</f>
        <v>528492217.74586338</v>
      </c>
      <c r="Q205" s="28">
        <f t="shared" si="18"/>
        <v>528492217.74586338</v>
      </c>
      <c r="R205" s="31">
        <f>SUMIFS(INDEX(Load,,MATCH('Summarized Source Data'!$C205,Hour,0)),Month,'Summarized Source Data'!$A205,Sector,'Summarized Source Data'!R$2,TimeOfWeek,$E205)*INDEX('Calibration Multipliers'!N$4:N$7,MATCH($B205,'Calibration Multipliers'!$A$4:$A$7,0),1)</f>
        <v>14641436.958689813</v>
      </c>
      <c r="S205" s="31">
        <f>SUMIFS(INDEX(Load,,MATCH('Summarized Source Data'!$C205,Hour,0)),Month,'Summarized Source Data'!$A205,Sector,'Summarized Source Data'!S$2,TimeOfWeek,$E205)*INDEX('Calibration Multipliers'!O$4:O$7,MATCH($B205,'Calibration Multipliers'!$A$4:$A$7,0),1)</f>
        <v>14641436.958689813</v>
      </c>
      <c r="T205" s="31">
        <f>SUMIFS(INDEX(Load,,MATCH('Summarized Source Data'!$C205,Hour,0)),Month,'Summarized Source Data'!$A205,Sector,'Summarized Source Data'!T$2,TimeOfWeek,$E205)*INDEX('Calibration Multipliers'!P$4:P$7,MATCH($B205,'Calibration Multipliers'!$A$4:$A$7,0),1)</f>
        <v>14641436.958689813</v>
      </c>
      <c r="U205" s="31">
        <f>SUMIFS(INDEX(Load,,MATCH('Summarized Source Data'!$C205,Hour,0)),Month,'Summarized Source Data'!$A205,Sector,'Summarized Source Data'!U$2,TimeOfWeek,$E205)*INDEX('Calibration Multipliers'!Q$4:Q$7,MATCH($B205,'Calibration Multipliers'!$A$4:$A$7,0),1)</f>
        <v>14641436.958689813</v>
      </c>
      <c r="V205" s="31">
        <f>SUMIFS(INDEX(Load,,MATCH('Summarized Source Data'!$C205,Hour,0)),Month,'Summarized Source Data'!$A205,Sector,'Summarized Source Data'!V$2,TimeOfWeek,$E205)*INDEX('Calibration Multipliers'!R$4:R$7,MATCH($B205,'Calibration Multipliers'!$A$4:$A$7,0),1)</f>
        <v>14641436.958689813</v>
      </c>
      <c r="W205" s="31">
        <f>SUMIFS(INDEX(Load,,MATCH('Summarized Source Data'!$C205,Hour,0)),Month,'Summarized Source Data'!$A205,Sector,'Summarized Source Data'!W$2,TimeOfWeek,$E205)*INDEX('Calibration Multipliers'!S$4:S$7,MATCH($B205,'Calibration Multipliers'!$A$4:$A$7,0),1)</f>
        <v>14641436.958689813</v>
      </c>
      <c r="X205" s="26">
        <f>SUMIFS(INDEX(Load,,MATCH('Summarized Source Data'!$C205,Hour,0)),Month,'Summarized Source Data'!$A205,Sector,'Summarized Source Data'!X$2,Subsector,'Summarized Source Data'!X$3,TimeOfWeek,$E205)*INDEX('Calibration Multipliers'!T$4:T$7,MATCH($B205,'Calibration Multipliers'!$A$4:$A$7,0),1)</f>
        <v>694188409.64976871</v>
      </c>
      <c r="Y205" s="28">
        <f t="shared" si="19"/>
        <v>694188409.64976871</v>
      </c>
      <c r="Z205" s="28">
        <f t="shared" si="19"/>
        <v>694188409.64976871</v>
      </c>
    </row>
    <row r="206" spans="1:26" outlineLevel="2">
      <c r="A206">
        <f t="shared" si="15"/>
        <v>9</v>
      </c>
      <c r="B206" t="str">
        <f>INDEX('Category Mapping'!$G$34:$G$45,MATCH(A206,'Category Mapping'!$A$34:$A$45,0),1)</f>
        <v>Fall</v>
      </c>
      <c r="C206" t="s">
        <v>37</v>
      </c>
      <c r="D206" s="6" t="s">
        <v>111</v>
      </c>
      <c r="E206" t="s">
        <v>15</v>
      </c>
      <c r="F206" s="26">
        <f>SUMIFS(INDEX(Load,,MATCH('Summarized Source Data'!$C206,Hour,0)),Month,'Summarized Source Data'!$A206,Sector,'Summarized Source Data'!F$2,Subsector,'Summarized Source Data'!F$3,TimeOfWeek,$E206)*INDEX('Calibration Multipliers'!B$4:B$7,MATCH($B206,'Calibration Multipliers'!$A$4:$A$7,0),1)</f>
        <v>640821.90775040991</v>
      </c>
      <c r="G206" s="26">
        <f>SUMIFS(INDEX(Load,,MATCH('Summarized Source Data'!$C206,Hour,0)),Month,'Summarized Source Data'!$A206,Sector,'Summarized Source Data'!G$2,Subsector,'Summarized Source Data'!G$3,TimeOfWeek,$E206)*INDEX('Calibration Multipliers'!C$4:C$7,MATCH($B206,'Calibration Multipliers'!$A$4:$A$7,0),1)</f>
        <v>19658432.83963947</v>
      </c>
      <c r="H206" s="26">
        <f>SUMIFS(INDEX(Load,,MATCH('Summarized Source Data'!$C206,Hour,0)),Month,'Summarized Source Data'!$A206,Sector,'Summarized Source Data'!H$2,Subsector,'Summarized Source Data'!H$3,TimeOfWeek,$E206)*INDEX('Calibration Multipliers'!D$4:D$7,MATCH($B206,'Calibration Multipliers'!$A$4:$A$7,0),1)</f>
        <v>0</v>
      </c>
      <c r="I206" s="26">
        <f>SUMIFS(INDEX(Load,,MATCH('Summarized Source Data'!$C206,Hour,0)),Month,'Summarized Source Data'!$A206,Sector,'Summarized Source Data'!I$2,Subsector,'Summarized Source Data'!I$3,TimeOfWeek,$E206)*INDEX('Calibration Multipliers'!E$4:E$7,MATCH($B206,'Calibration Multipliers'!$A$4:$A$7,0),1)</f>
        <v>9728136.2393391225</v>
      </c>
      <c r="J206" s="47">
        <f t="shared" si="16"/>
        <v>110243718.33778179</v>
      </c>
      <c r="K206" s="48">
        <f>(SUMIFS(INDEX(Load,,MATCH('Summarized Source Data'!$C206,Hour,0)),Month,'Summarized Source Data'!$A206,Sector,'Summarized Source Data'!K$2,Subsector,"Total",TimeOfWeek,$E206)-SUM(F206:I206))*INDEX('Calibration Multipliers'!G$4:G$7,MATCH($B206,'Calibration Multipliers'!$A$4:$A$7,0),1)</f>
        <v>110243718.33778179</v>
      </c>
      <c r="L206" s="26">
        <f>SUMIFS(INDEX(Load,,MATCH('Summarized Source Data'!$C206,Hour,0)),Month,'Summarized Source Data'!$A206,Sector,'Summarized Source Data'!L$2,Subsector,'Summarized Source Data'!L$3,TimeOfWeek,$E206)*INDEX('Calibration Multipliers'!H$4:H$7,MATCH($B206,'Calibration Multipliers'!$A$4:$A$7,0),1)</f>
        <v>1496251.4456303485</v>
      </c>
      <c r="M206" s="26">
        <f>SUMIFS(INDEX(Load,,MATCH('Summarized Source Data'!$C206,Hour,0)),Month,'Summarized Source Data'!$A206,Sector,'Summarized Source Data'!M$2,Subsector,'Summarized Source Data'!M$3,TimeOfWeek,$E206)*INDEX('Calibration Multipliers'!I$4:I$7,MATCH($B206,'Calibration Multipliers'!$A$4:$A$7,0),1)</f>
        <v>130032342.2205319</v>
      </c>
      <c r="N206" s="26">
        <f>SUMIFS(INDEX(Load,,MATCH('Summarized Source Data'!$C206,Hour,0)),Month,'Summarized Source Data'!$A206,Sector,'Summarized Source Data'!N$2,Subsector,'Summarized Source Data'!N$3,TimeOfWeek,$E206)*INDEX('Calibration Multipliers'!J$4:J$7,MATCH($B206,'Calibration Multipliers'!$A$4:$A$7,0),1)</f>
        <v>0</v>
      </c>
      <c r="O206" s="28">
        <f t="shared" si="17"/>
        <v>526824131.1196804</v>
      </c>
      <c r="P206" s="48">
        <f>(SUMIFS(INDEX(Load,,MATCH('Summarized Source Data'!$C206,Hour,0)),Month,'Summarized Source Data'!$A206,Sector,'Summarized Source Data'!P$2,Subsector,"Total",TimeOfWeek,$E206)-SUM(L206:N206)*INDEX('Calibration Multipliers'!L$4:L$7,MATCH($B206,'Calibration Multipliers'!$A$4:$A$7,0),1))</f>
        <v>526824131.1196804</v>
      </c>
      <c r="Q206" s="28">
        <f t="shared" si="18"/>
        <v>526824131.1196804</v>
      </c>
      <c r="R206" s="31">
        <f>SUMIFS(INDEX(Load,,MATCH('Summarized Source Data'!$C206,Hour,0)),Month,'Summarized Source Data'!$A206,Sector,'Summarized Source Data'!R$2,TimeOfWeek,$E206)*INDEX('Calibration Multipliers'!N$4:N$7,MATCH($B206,'Calibration Multipliers'!$A$4:$A$7,0),1)</f>
        <v>11774582.169575723</v>
      </c>
      <c r="S206" s="31">
        <f>SUMIFS(INDEX(Load,,MATCH('Summarized Source Data'!$C206,Hour,0)),Month,'Summarized Source Data'!$A206,Sector,'Summarized Source Data'!S$2,TimeOfWeek,$E206)*INDEX('Calibration Multipliers'!O$4:O$7,MATCH($B206,'Calibration Multipliers'!$A$4:$A$7,0),1)</f>
        <v>11774582.169575723</v>
      </c>
      <c r="T206" s="31">
        <f>SUMIFS(INDEX(Load,,MATCH('Summarized Source Data'!$C206,Hour,0)),Month,'Summarized Source Data'!$A206,Sector,'Summarized Source Data'!T$2,TimeOfWeek,$E206)*INDEX('Calibration Multipliers'!P$4:P$7,MATCH($B206,'Calibration Multipliers'!$A$4:$A$7,0),1)</f>
        <v>11774582.169575723</v>
      </c>
      <c r="U206" s="31">
        <f>SUMIFS(INDEX(Load,,MATCH('Summarized Source Data'!$C206,Hour,0)),Month,'Summarized Source Data'!$A206,Sector,'Summarized Source Data'!U$2,TimeOfWeek,$E206)*INDEX('Calibration Multipliers'!Q$4:Q$7,MATCH($B206,'Calibration Multipliers'!$A$4:$A$7,0),1)</f>
        <v>11774582.169575723</v>
      </c>
      <c r="V206" s="31">
        <f>SUMIFS(INDEX(Load,,MATCH('Summarized Source Data'!$C206,Hour,0)),Month,'Summarized Source Data'!$A206,Sector,'Summarized Source Data'!V$2,TimeOfWeek,$E206)*INDEX('Calibration Multipliers'!R$4:R$7,MATCH($B206,'Calibration Multipliers'!$A$4:$A$7,0),1)</f>
        <v>11774582.169575723</v>
      </c>
      <c r="W206" s="31">
        <f>SUMIFS(INDEX(Load,,MATCH('Summarized Source Data'!$C206,Hour,0)),Month,'Summarized Source Data'!$A206,Sector,'Summarized Source Data'!W$2,TimeOfWeek,$E206)*INDEX('Calibration Multipliers'!S$4:S$7,MATCH($B206,'Calibration Multipliers'!$A$4:$A$7,0),1)</f>
        <v>11774582.169575723</v>
      </c>
      <c r="X206" s="26">
        <f>SUMIFS(INDEX(Load,,MATCH('Summarized Source Data'!$C206,Hour,0)),Month,'Summarized Source Data'!$A206,Sector,'Summarized Source Data'!X$2,Subsector,'Summarized Source Data'!X$3,TimeOfWeek,$E206)*INDEX('Calibration Multipliers'!T$4:T$7,MATCH($B206,'Calibration Multipliers'!$A$4:$A$7,0),1)</f>
        <v>691116779.51857507</v>
      </c>
      <c r="Y206" s="28">
        <f t="shared" si="19"/>
        <v>691116779.51857507</v>
      </c>
      <c r="Z206" s="28">
        <f t="shared" si="19"/>
        <v>691116779.51857507</v>
      </c>
    </row>
    <row r="207" spans="1:26" outlineLevel="2">
      <c r="A207">
        <f t="shared" si="15"/>
        <v>9</v>
      </c>
      <c r="B207" t="str">
        <f>INDEX('Category Mapping'!$G$34:$G$45,MATCH(A207,'Category Mapping'!$A$34:$A$45,0),1)</f>
        <v>Fall</v>
      </c>
      <c r="C207" t="s">
        <v>38</v>
      </c>
      <c r="D207" s="6" t="s">
        <v>112</v>
      </c>
      <c r="E207" t="s">
        <v>15</v>
      </c>
      <c r="F207" s="26">
        <f>SUMIFS(INDEX(Load,,MATCH('Summarized Source Data'!$C207,Hour,0)),Month,'Summarized Source Data'!$A207,Sector,'Summarized Source Data'!F$2,Subsector,'Summarized Source Data'!F$3,TimeOfWeek,$E207)*INDEX('Calibration Multipliers'!B$4:B$7,MATCH($B207,'Calibration Multipliers'!$A$4:$A$7,0),1)</f>
        <v>673080.16738820588</v>
      </c>
      <c r="G207" s="26">
        <f>SUMIFS(INDEX(Load,,MATCH('Summarized Source Data'!$C207,Hour,0)),Month,'Summarized Source Data'!$A207,Sector,'Summarized Source Data'!G$2,Subsector,'Summarized Source Data'!G$3,TimeOfWeek,$E207)*INDEX('Calibration Multipliers'!C$4:C$7,MATCH($B207,'Calibration Multipliers'!$A$4:$A$7,0),1)</f>
        <v>26518406.799305324</v>
      </c>
      <c r="H207" s="26">
        <f>SUMIFS(INDEX(Load,,MATCH('Summarized Source Data'!$C207,Hour,0)),Month,'Summarized Source Data'!$A207,Sector,'Summarized Source Data'!H$2,Subsector,'Summarized Source Data'!H$3,TimeOfWeek,$E207)*INDEX('Calibration Multipliers'!D$4:D$7,MATCH($B207,'Calibration Multipliers'!$A$4:$A$7,0),1)</f>
        <v>0</v>
      </c>
      <c r="I207" s="26">
        <f>SUMIFS(INDEX(Load,,MATCH('Summarized Source Data'!$C207,Hour,0)),Month,'Summarized Source Data'!$A207,Sector,'Summarized Source Data'!I$2,Subsector,'Summarized Source Data'!I$3,TimeOfWeek,$E207)*INDEX('Calibration Multipliers'!E$4:E$7,MATCH($B207,'Calibration Multipliers'!$A$4:$A$7,0),1)</f>
        <v>10648317.788138045</v>
      </c>
      <c r="J207" s="47">
        <f t="shared" si="16"/>
        <v>110622318.2528623</v>
      </c>
      <c r="K207" s="48">
        <f>(SUMIFS(INDEX(Load,,MATCH('Summarized Source Data'!$C207,Hour,0)),Month,'Summarized Source Data'!$A207,Sector,'Summarized Source Data'!K$2,Subsector,"Total",TimeOfWeek,$E207)-SUM(F207:I207))*INDEX('Calibration Multipliers'!G$4:G$7,MATCH($B207,'Calibration Multipliers'!$A$4:$A$7,0),1)</f>
        <v>110622318.2528623</v>
      </c>
      <c r="L207" s="26">
        <f>SUMIFS(INDEX(Load,,MATCH('Summarized Source Data'!$C207,Hour,0)),Month,'Summarized Source Data'!$A207,Sector,'Summarized Source Data'!L$2,Subsector,'Summarized Source Data'!L$3,TimeOfWeek,$E207)*INDEX('Calibration Multipliers'!H$4:H$7,MATCH($B207,'Calibration Multipliers'!$A$4:$A$7,0),1)</f>
        <v>1228739.0819978507</v>
      </c>
      <c r="M207" s="26">
        <f>SUMIFS(INDEX(Load,,MATCH('Summarized Source Data'!$C207,Hour,0)),Month,'Summarized Source Data'!$A207,Sector,'Summarized Source Data'!M$2,Subsector,'Summarized Source Data'!M$3,TimeOfWeek,$E207)*INDEX('Calibration Multipliers'!I$4:I$7,MATCH($B207,'Calibration Multipliers'!$A$4:$A$7,0),1)</f>
        <v>138223355.90371501</v>
      </c>
      <c r="N207" s="26">
        <f>SUMIFS(INDEX(Load,,MATCH('Summarized Source Data'!$C207,Hour,0)),Month,'Summarized Source Data'!$A207,Sector,'Summarized Source Data'!N$2,Subsector,'Summarized Source Data'!N$3,TimeOfWeek,$E207)*INDEX('Calibration Multipliers'!J$4:J$7,MATCH($B207,'Calibration Multipliers'!$A$4:$A$7,0),1)</f>
        <v>0</v>
      </c>
      <c r="O207" s="28">
        <f t="shared" si="17"/>
        <v>525043890.06251705</v>
      </c>
      <c r="P207" s="48">
        <f>(SUMIFS(INDEX(Load,,MATCH('Summarized Source Data'!$C207,Hour,0)),Month,'Summarized Source Data'!$A207,Sector,'Summarized Source Data'!P$2,Subsector,"Total",TimeOfWeek,$E207)-SUM(L207:N207)*INDEX('Calibration Multipliers'!L$4:L$7,MATCH($B207,'Calibration Multipliers'!$A$4:$A$7,0),1))</f>
        <v>525043890.06251705</v>
      </c>
      <c r="Q207" s="28">
        <f t="shared" si="18"/>
        <v>525043890.06251705</v>
      </c>
      <c r="R207" s="31">
        <f>SUMIFS(INDEX(Load,,MATCH('Summarized Source Data'!$C207,Hour,0)),Month,'Summarized Source Data'!$A207,Sector,'Summarized Source Data'!R$2,TimeOfWeek,$E207)*INDEX('Calibration Multipliers'!N$4:N$7,MATCH($B207,'Calibration Multipliers'!$A$4:$A$7,0),1)</f>
        <v>11774582.169575723</v>
      </c>
      <c r="S207" s="31">
        <f>SUMIFS(INDEX(Load,,MATCH('Summarized Source Data'!$C207,Hour,0)),Month,'Summarized Source Data'!$A207,Sector,'Summarized Source Data'!S$2,TimeOfWeek,$E207)*INDEX('Calibration Multipliers'!O$4:O$7,MATCH($B207,'Calibration Multipliers'!$A$4:$A$7,0),1)</f>
        <v>11774582.169575723</v>
      </c>
      <c r="T207" s="31">
        <f>SUMIFS(INDEX(Load,,MATCH('Summarized Source Data'!$C207,Hour,0)),Month,'Summarized Source Data'!$A207,Sector,'Summarized Source Data'!T$2,TimeOfWeek,$E207)*INDEX('Calibration Multipliers'!P$4:P$7,MATCH($B207,'Calibration Multipliers'!$A$4:$A$7,0),1)</f>
        <v>11774582.169575723</v>
      </c>
      <c r="U207" s="31">
        <f>SUMIFS(INDEX(Load,,MATCH('Summarized Source Data'!$C207,Hour,0)),Month,'Summarized Source Data'!$A207,Sector,'Summarized Source Data'!U$2,TimeOfWeek,$E207)*INDEX('Calibration Multipliers'!Q$4:Q$7,MATCH($B207,'Calibration Multipliers'!$A$4:$A$7,0),1)</f>
        <v>11774582.169575723</v>
      </c>
      <c r="V207" s="31">
        <f>SUMIFS(INDEX(Load,,MATCH('Summarized Source Data'!$C207,Hour,0)),Month,'Summarized Source Data'!$A207,Sector,'Summarized Source Data'!V$2,TimeOfWeek,$E207)*INDEX('Calibration Multipliers'!R$4:R$7,MATCH($B207,'Calibration Multipliers'!$A$4:$A$7,0),1)</f>
        <v>11774582.169575723</v>
      </c>
      <c r="W207" s="31">
        <f>SUMIFS(INDEX(Load,,MATCH('Summarized Source Data'!$C207,Hour,0)),Month,'Summarized Source Data'!$A207,Sector,'Summarized Source Data'!W$2,TimeOfWeek,$E207)*INDEX('Calibration Multipliers'!S$4:S$7,MATCH($B207,'Calibration Multipliers'!$A$4:$A$7,0),1)</f>
        <v>11774582.169575723</v>
      </c>
      <c r="X207" s="26">
        <f>SUMIFS(INDEX(Load,,MATCH('Summarized Source Data'!$C207,Hour,0)),Month,'Summarized Source Data'!$A207,Sector,'Summarized Source Data'!X$2,Subsector,'Summarized Source Data'!X$3,TimeOfWeek,$E207)*INDEX('Calibration Multipliers'!T$4:T$7,MATCH($B207,'Calibration Multipliers'!$A$4:$A$7,0),1)</f>
        <v>689069026.09777927</v>
      </c>
      <c r="Y207" s="28">
        <f t="shared" si="19"/>
        <v>689069026.09777927</v>
      </c>
      <c r="Z207" s="28">
        <f t="shared" si="19"/>
        <v>689069026.09777927</v>
      </c>
    </row>
    <row r="208" spans="1:26" outlineLevel="2">
      <c r="A208">
        <f t="shared" si="15"/>
        <v>9</v>
      </c>
      <c r="B208" t="str">
        <f>INDEX('Category Mapping'!$G$34:$G$45,MATCH(A208,'Category Mapping'!$A$34:$A$45,0),1)</f>
        <v>Fall</v>
      </c>
      <c r="C208" t="s">
        <v>39</v>
      </c>
      <c r="D208" s="6" t="s">
        <v>113</v>
      </c>
      <c r="E208" t="s">
        <v>15</v>
      </c>
      <c r="F208" s="26">
        <f>SUMIFS(INDEX(Load,,MATCH('Summarized Source Data'!$C208,Hour,0)),Month,'Summarized Source Data'!$A208,Sector,'Summarized Source Data'!F$2,Subsector,'Summarized Source Data'!F$3,TimeOfWeek,$E208)*INDEX('Calibration Multipliers'!B$4:B$7,MATCH($B208,'Calibration Multipliers'!$A$4:$A$7,0),1)</f>
        <v>692835.86851533316</v>
      </c>
      <c r="G208" s="26">
        <f>SUMIFS(INDEX(Load,,MATCH('Summarized Source Data'!$C208,Hour,0)),Month,'Summarized Source Data'!$A208,Sector,'Summarized Source Data'!G$2,Subsector,'Summarized Source Data'!G$3,TimeOfWeek,$E208)*INDEX('Calibration Multipliers'!C$4:C$7,MATCH($B208,'Calibration Multipliers'!$A$4:$A$7,0),1)</f>
        <v>32764054.732732449</v>
      </c>
      <c r="H208" s="26">
        <f>SUMIFS(INDEX(Load,,MATCH('Summarized Source Data'!$C208,Hour,0)),Month,'Summarized Source Data'!$A208,Sector,'Summarized Source Data'!H$2,Subsector,'Summarized Source Data'!H$3,TimeOfWeek,$E208)*INDEX('Calibration Multipliers'!D$4:D$7,MATCH($B208,'Calibration Multipliers'!$A$4:$A$7,0),1)</f>
        <v>0</v>
      </c>
      <c r="I208" s="26">
        <f>SUMIFS(INDEX(Load,,MATCH('Summarized Source Data'!$C208,Hour,0)),Month,'Summarized Source Data'!$A208,Sector,'Summarized Source Data'!I$2,Subsector,'Summarized Source Data'!I$3,TimeOfWeek,$E208)*INDEX('Calibration Multipliers'!E$4:E$7,MATCH($B208,'Calibration Multipliers'!$A$4:$A$7,0),1)</f>
        <v>11262643.814376779</v>
      </c>
      <c r="J208" s="47">
        <f t="shared" si="16"/>
        <v>106814218.723263</v>
      </c>
      <c r="K208" s="48">
        <f>(SUMIFS(INDEX(Load,,MATCH('Summarized Source Data'!$C208,Hour,0)),Month,'Summarized Source Data'!$A208,Sector,'Summarized Source Data'!K$2,Subsector,"Total",TimeOfWeek,$E208)-SUM(F208:I208))*INDEX('Calibration Multipliers'!G$4:G$7,MATCH($B208,'Calibration Multipliers'!$A$4:$A$7,0),1)</f>
        <v>106814218.723263</v>
      </c>
      <c r="L208" s="26">
        <f>SUMIFS(INDEX(Load,,MATCH('Summarized Source Data'!$C208,Hour,0)),Month,'Summarized Source Data'!$A208,Sector,'Summarized Source Data'!L$2,Subsector,'Summarized Source Data'!L$3,TimeOfWeek,$E208)*INDEX('Calibration Multipliers'!H$4:H$7,MATCH($B208,'Calibration Multipliers'!$A$4:$A$7,0),1)</f>
        <v>1104184.4801779473</v>
      </c>
      <c r="M208" s="26">
        <f>SUMIFS(INDEX(Load,,MATCH('Summarized Source Data'!$C208,Hour,0)),Month,'Summarized Source Data'!$A208,Sector,'Summarized Source Data'!M$2,Subsector,'Summarized Source Data'!M$3,TimeOfWeek,$E208)*INDEX('Calibration Multipliers'!I$4:I$7,MATCH($B208,'Calibration Multipliers'!$A$4:$A$7,0),1)</f>
        <v>140271109.32451078</v>
      </c>
      <c r="N208" s="26">
        <f>SUMIFS(INDEX(Load,,MATCH('Summarized Source Data'!$C208,Hour,0)),Month,'Summarized Source Data'!$A208,Sector,'Summarized Source Data'!N$2,Subsector,'Summarized Source Data'!N$3,TimeOfWeek,$E208)*INDEX('Calibration Multipliers'!J$4:J$7,MATCH($B208,'Calibration Multipliers'!$A$4:$A$7,0),1)</f>
        <v>0</v>
      </c>
      <c r="O208" s="28">
        <f t="shared" si="17"/>
        <v>516977430.98115396</v>
      </c>
      <c r="P208" s="48">
        <f>(SUMIFS(INDEX(Load,,MATCH('Summarized Source Data'!$C208,Hour,0)),Month,'Summarized Source Data'!$A208,Sector,'Summarized Source Data'!P$2,Subsector,"Total",TimeOfWeek,$E208)-SUM(L208:N208)*INDEX('Calibration Multipliers'!L$4:L$7,MATCH($B208,'Calibration Multipliers'!$A$4:$A$7,0),1))</f>
        <v>516977430.98115396</v>
      </c>
      <c r="Q208" s="28">
        <f t="shared" si="18"/>
        <v>516977430.98115396</v>
      </c>
      <c r="R208" s="31">
        <f>SUMIFS(INDEX(Load,,MATCH('Summarized Source Data'!$C208,Hour,0)),Month,'Summarized Source Data'!$A208,Sector,'Summarized Source Data'!R$2,TimeOfWeek,$E208)*INDEX('Calibration Multipliers'!N$4:N$7,MATCH($B208,'Calibration Multipliers'!$A$4:$A$7,0),1)</f>
        <v>11979357.511655301</v>
      </c>
      <c r="S208" s="31">
        <f>SUMIFS(INDEX(Load,,MATCH('Summarized Source Data'!$C208,Hour,0)),Month,'Summarized Source Data'!$A208,Sector,'Summarized Source Data'!S$2,TimeOfWeek,$E208)*INDEX('Calibration Multipliers'!O$4:O$7,MATCH($B208,'Calibration Multipliers'!$A$4:$A$7,0),1)</f>
        <v>11979357.511655301</v>
      </c>
      <c r="T208" s="31">
        <f>SUMIFS(INDEX(Load,,MATCH('Summarized Source Data'!$C208,Hour,0)),Month,'Summarized Source Data'!$A208,Sector,'Summarized Source Data'!T$2,TimeOfWeek,$E208)*INDEX('Calibration Multipliers'!P$4:P$7,MATCH($B208,'Calibration Multipliers'!$A$4:$A$7,0),1)</f>
        <v>11979357.511655301</v>
      </c>
      <c r="U208" s="31">
        <f>SUMIFS(INDEX(Load,,MATCH('Summarized Source Data'!$C208,Hour,0)),Month,'Summarized Source Data'!$A208,Sector,'Summarized Source Data'!U$2,TimeOfWeek,$E208)*INDEX('Calibration Multipliers'!Q$4:Q$7,MATCH($B208,'Calibration Multipliers'!$A$4:$A$7,0),1)</f>
        <v>11979357.511655301</v>
      </c>
      <c r="V208" s="31">
        <f>SUMIFS(INDEX(Load,,MATCH('Summarized Source Data'!$C208,Hour,0)),Month,'Summarized Source Data'!$A208,Sector,'Summarized Source Data'!V$2,TimeOfWeek,$E208)*INDEX('Calibration Multipliers'!R$4:R$7,MATCH($B208,'Calibration Multipliers'!$A$4:$A$7,0),1)</f>
        <v>11979357.511655301</v>
      </c>
      <c r="W208" s="31">
        <f>SUMIFS(INDEX(Load,,MATCH('Summarized Source Data'!$C208,Hour,0)),Month,'Summarized Source Data'!$A208,Sector,'Summarized Source Data'!W$2,TimeOfWeek,$E208)*INDEX('Calibration Multipliers'!S$4:S$7,MATCH($B208,'Calibration Multipliers'!$A$4:$A$7,0),1)</f>
        <v>11979357.511655301</v>
      </c>
      <c r="X208" s="26">
        <f>SUMIFS(INDEX(Load,,MATCH('Summarized Source Data'!$C208,Hour,0)),Month,'Summarized Source Data'!$A208,Sector,'Summarized Source Data'!X$2,Subsector,'Summarized Source Data'!X$3,TimeOfWeek,$E208)*INDEX('Calibration Multipliers'!T$4:T$7,MATCH($B208,'Calibration Multipliers'!$A$4:$A$7,0),1)</f>
        <v>687021272.67698348</v>
      </c>
      <c r="Y208" s="28">
        <f t="shared" si="19"/>
        <v>687021272.67698348</v>
      </c>
      <c r="Z208" s="28">
        <f t="shared" si="19"/>
        <v>687021272.67698348</v>
      </c>
    </row>
    <row r="209" spans="1:26" outlineLevel="2">
      <c r="A209">
        <f t="shared" si="15"/>
        <v>9</v>
      </c>
      <c r="B209" t="str">
        <f>INDEX('Category Mapping'!$G$34:$G$45,MATCH(A209,'Category Mapping'!$A$34:$A$45,0),1)</f>
        <v>Fall</v>
      </c>
      <c r="C209" t="s">
        <v>40</v>
      </c>
      <c r="D209" s="6" t="s">
        <v>114</v>
      </c>
      <c r="E209" t="s">
        <v>15</v>
      </c>
      <c r="F209" s="26">
        <f>SUMIFS(INDEX(Load,,MATCH('Summarized Source Data'!$C209,Hour,0)),Month,'Summarized Source Data'!$A209,Sector,'Summarized Source Data'!F$2,Subsector,'Summarized Source Data'!F$3,TimeOfWeek,$E209)*INDEX('Calibration Multipliers'!B$4:B$7,MATCH($B209,'Calibration Multipliers'!$A$4:$A$7,0),1)</f>
        <v>698393.47129937285</v>
      </c>
      <c r="G209" s="26">
        <f>SUMIFS(INDEX(Load,,MATCH('Summarized Source Data'!$C209,Hour,0)),Month,'Summarized Source Data'!$A209,Sector,'Summarized Source Data'!G$2,Subsector,'Summarized Source Data'!G$3,TimeOfWeek,$E209)*INDEX('Calibration Multipliers'!C$4:C$7,MATCH($B209,'Calibration Multipliers'!$A$4:$A$7,0),1)</f>
        <v>36347623.219125055</v>
      </c>
      <c r="H209" s="26">
        <f>SUMIFS(INDEX(Load,,MATCH('Summarized Source Data'!$C209,Hour,0)),Month,'Summarized Source Data'!$A209,Sector,'Summarized Source Data'!H$2,Subsector,'Summarized Source Data'!H$3,TimeOfWeek,$E209)*INDEX('Calibration Multipliers'!D$4:D$7,MATCH($B209,'Calibration Multipliers'!$A$4:$A$7,0),1)</f>
        <v>0</v>
      </c>
      <c r="I209" s="26">
        <f>SUMIFS(INDEX(Load,,MATCH('Summarized Source Data'!$C209,Hour,0)),Month,'Summarized Source Data'!$A209,Sector,'Summarized Source Data'!I$2,Subsector,'Summarized Source Data'!I$3,TimeOfWeek,$E209)*INDEX('Calibration Multipliers'!E$4:E$7,MATCH($B209,'Calibration Multipliers'!$A$4:$A$7,0),1)</f>
        <v>11365031.485416567</v>
      </c>
      <c r="J209" s="47">
        <f t="shared" si="16"/>
        <v>106194335.09424022</v>
      </c>
      <c r="K209" s="48">
        <f>(SUMIFS(INDEX(Load,,MATCH('Summarized Source Data'!$C209,Hour,0)),Month,'Summarized Source Data'!$A209,Sector,'Summarized Source Data'!K$2,Subsector,"Total",TimeOfWeek,$E209)-SUM(F209:I209))*INDEX('Calibration Multipliers'!G$4:G$7,MATCH($B209,'Calibration Multipliers'!$A$4:$A$7,0),1)</f>
        <v>106194335.09424022</v>
      </c>
      <c r="L209" s="26">
        <f>SUMIFS(INDEX(Load,,MATCH('Summarized Source Data'!$C209,Hour,0)),Month,'Summarized Source Data'!$A209,Sector,'Summarized Source Data'!L$2,Subsector,'Summarized Source Data'!L$3,TimeOfWeek,$E209)*INDEX('Calibration Multipliers'!H$4:H$7,MATCH($B209,'Calibration Multipliers'!$A$4:$A$7,0),1)</f>
        <v>1008378.2886325961</v>
      </c>
      <c r="M209" s="26">
        <f>SUMIFS(INDEX(Load,,MATCH('Summarized Source Data'!$C209,Hour,0)),Month,'Summarized Source Data'!$A209,Sector,'Summarized Source Data'!M$2,Subsector,'Summarized Source Data'!M$3,TimeOfWeek,$E209)*INDEX('Calibration Multipliers'!I$4:I$7,MATCH($B209,'Calibration Multipliers'!$A$4:$A$7,0),1)</f>
        <v>146414369.58689812</v>
      </c>
      <c r="N209" s="26">
        <f>SUMIFS(INDEX(Load,,MATCH('Summarized Source Data'!$C209,Hour,0)),Month,'Summarized Source Data'!$A209,Sector,'Summarized Source Data'!N$2,Subsector,'Summarized Source Data'!N$3,TimeOfWeek,$E209)*INDEX('Calibration Multipliers'!J$4:J$7,MATCH($B209,'Calibration Multipliers'!$A$4:$A$7,0),1)</f>
        <v>0</v>
      </c>
      <c r="O209" s="28">
        <f t="shared" si="17"/>
        <v>516049360.46230137</v>
      </c>
      <c r="P209" s="48">
        <f>(SUMIFS(INDEX(Load,,MATCH('Summarized Source Data'!$C209,Hour,0)),Month,'Summarized Source Data'!$A209,Sector,'Summarized Source Data'!P$2,Subsector,"Total",TimeOfWeek,$E209)-SUM(L209:N209)*INDEX('Calibration Multipliers'!L$4:L$7,MATCH($B209,'Calibration Multipliers'!$A$4:$A$7,0),1))</f>
        <v>516049360.46230137</v>
      </c>
      <c r="Q209" s="28">
        <f t="shared" si="18"/>
        <v>516049360.46230137</v>
      </c>
      <c r="R209" s="31">
        <f>SUMIFS(INDEX(Load,,MATCH('Summarized Source Data'!$C209,Hour,0)),Month,'Summarized Source Data'!$A209,Sector,'Summarized Source Data'!R$2,TimeOfWeek,$E209)*INDEX('Calibration Multipliers'!N$4:N$7,MATCH($B209,'Calibration Multipliers'!$A$4:$A$7,0),1)</f>
        <v>11979357.511655301</v>
      </c>
      <c r="S209" s="31">
        <f>SUMIFS(INDEX(Load,,MATCH('Summarized Source Data'!$C209,Hour,0)),Month,'Summarized Source Data'!$A209,Sector,'Summarized Source Data'!S$2,TimeOfWeek,$E209)*INDEX('Calibration Multipliers'!O$4:O$7,MATCH($B209,'Calibration Multipliers'!$A$4:$A$7,0),1)</f>
        <v>11979357.511655301</v>
      </c>
      <c r="T209" s="31">
        <f>SUMIFS(INDEX(Load,,MATCH('Summarized Source Data'!$C209,Hour,0)),Month,'Summarized Source Data'!$A209,Sector,'Summarized Source Data'!T$2,TimeOfWeek,$E209)*INDEX('Calibration Multipliers'!P$4:P$7,MATCH($B209,'Calibration Multipliers'!$A$4:$A$7,0),1)</f>
        <v>11979357.511655301</v>
      </c>
      <c r="U209" s="31">
        <f>SUMIFS(INDEX(Load,,MATCH('Summarized Source Data'!$C209,Hour,0)),Month,'Summarized Source Data'!$A209,Sector,'Summarized Source Data'!U$2,TimeOfWeek,$E209)*INDEX('Calibration Multipliers'!Q$4:Q$7,MATCH($B209,'Calibration Multipliers'!$A$4:$A$7,0),1)</f>
        <v>11979357.511655301</v>
      </c>
      <c r="V209" s="31">
        <f>SUMIFS(INDEX(Load,,MATCH('Summarized Source Data'!$C209,Hour,0)),Month,'Summarized Source Data'!$A209,Sector,'Summarized Source Data'!V$2,TimeOfWeek,$E209)*INDEX('Calibration Multipliers'!R$4:R$7,MATCH($B209,'Calibration Multipliers'!$A$4:$A$7,0),1)</f>
        <v>11979357.511655301</v>
      </c>
      <c r="W209" s="31">
        <f>SUMIFS(INDEX(Load,,MATCH('Summarized Source Data'!$C209,Hour,0)),Month,'Summarized Source Data'!$A209,Sector,'Summarized Source Data'!W$2,TimeOfWeek,$E209)*INDEX('Calibration Multipliers'!S$4:S$7,MATCH($B209,'Calibration Multipliers'!$A$4:$A$7,0),1)</f>
        <v>11979357.511655301</v>
      </c>
      <c r="X209" s="26">
        <f>SUMIFS(INDEX(Load,,MATCH('Summarized Source Data'!$C209,Hour,0)),Month,'Summarized Source Data'!$A209,Sector,'Summarized Source Data'!X$2,Subsector,'Summarized Source Data'!X$3,TimeOfWeek,$E209)*INDEX('Calibration Multipliers'!T$4:T$7,MATCH($B209,'Calibration Multipliers'!$A$4:$A$7,0),1)</f>
        <v>685997395.96658564</v>
      </c>
      <c r="Y209" s="28">
        <f t="shared" si="19"/>
        <v>685997395.96658564</v>
      </c>
      <c r="Z209" s="28">
        <f t="shared" si="19"/>
        <v>685997395.96658564</v>
      </c>
    </row>
    <row r="210" spans="1:26" outlineLevel="2">
      <c r="A210">
        <f t="shared" si="15"/>
        <v>9</v>
      </c>
      <c r="B210" t="str">
        <f>INDEX('Category Mapping'!$G$34:$G$45,MATCH(A210,'Category Mapping'!$A$34:$A$45,0),1)</f>
        <v>Fall</v>
      </c>
      <c r="C210" t="s">
        <v>41</v>
      </c>
      <c r="D210" s="6" t="s">
        <v>115</v>
      </c>
      <c r="E210" t="s">
        <v>15</v>
      </c>
      <c r="F210" s="26">
        <f>SUMIFS(INDEX(Load,,MATCH('Summarized Source Data'!$C210,Hour,0)),Month,'Summarized Source Data'!$A210,Sector,'Summarized Source Data'!F$2,Subsector,'Summarized Source Data'!F$3,TimeOfWeek,$E210)*INDEX('Calibration Multipliers'!B$4:B$7,MATCH($B210,'Calibration Multipliers'!$A$4:$A$7,0),1)</f>
        <v>708504.25381455198</v>
      </c>
      <c r="G210" s="26">
        <f>SUMIFS(INDEX(Load,,MATCH('Summarized Source Data'!$C210,Hour,0)),Month,'Summarized Source Data'!$A210,Sector,'Summarized Source Data'!G$2,Subsector,'Summarized Source Data'!G$3,TimeOfWeek,$E210)*INDEX('Calibration Multipliers'!C$4:C$7,MATCH($B210,'Calibration Multipliers'!$A$4:$A$7,0),1)</f>
        <v>38804927.32407999</v>
      </c>
      <c r="H210" s="26">
        <f>SUMIFS(INDEX(Load,,MATCH('Summarized Source Data'!$C210,Hour,0)),Month,'Summarized Source Data'!$A210,Sector,'Summarized Source Data'!H$2,Subsector,'Summarized Source Data'!H$3,TimeOfWeek,$E210)*INDEX('Calibration Multipliers'!D$4:D$7,MATCH($B210,'Calibration Multipliers'!$A$4:$A$7,0),1)</f>
        <v>0</v>
      </c>
      <c r="I210" s="26">
        <f>SUMIFS(INDEX(Load,,MATCH('Summarized Source Data'!$C210,Hour,0)),Month,'Summarized Source Data'!$A210,Sector,'Summarized Source Data'!I$2,Subsector,'Summarized Source Data'!I$3,TimeOfWeek,$E210)*INDEX('Calibration Multipliers'!E$4:E$7,MATCH($B210,'Calibration Multipliers'!$A$4:$A$7,0),1)</f>
        <v>11672194.498535935</v>
      </c>
      <c r="J210" s="47">
        <f t="shared" si="16"/>
        <v>110586894.16643599</v>
      </c>
      <c r="K210" s="48">
        <f>(SUMIFS(INDEX(Load,,MATCH('Summarized Source Data'!$C210,Hour,0)),Month,'Summarized Source Data'!$A210,Sector,'Summarized Source Data'!K$2,Subsector,"Total",TimeOfWeek,$E210)-SUM(F210:I210))*INDEX('Calibration Multipliers'!G$4:G$7,MATCH($B210,'Calibration Multipliers'!$A$4:$A$7,0),1)</f>
        <v>110586894.16643599</v>
      </c>
      <c r="L210" s="26">
        <f>SUMIFS(INDEX(Load,,MATCH('Summarized Source Data'!$C210,Hour,0)),Month,'Summarized Source Data'!$A210,Sector,'Summarized Source Data'!L$2,Subsector,'Summarized Source Data'!L$3,TimeOfWeek,$E210)*INDEX('Calibration Multipliers'!H$4:H$7,MATCH($B210,'Calibration Multipliers'!$A$4:$A$7,0),1)</f>
        <v>936781.66190460289</v>
      </c>
      <c r="M210" s="26">
        <f>SUMIFS(INDEX(Load,,MATCH('Summarized Source Data'!$C210,Hour,0)),Month,'Summarized Source Data'!$A210,Sector,'Summarized Source Data'!M$2,Subsector,'Summarized Source Data'!M$3,TimeOfWeek,$E210)*INDEX('Calibration Multipliers'!I$4:I$7,MATCH($B210,'Calibration Multipliers'!$A$4:$A$7,0),1)</f>
        <v>149485999.71809179</v>
      </c>
      <c r="N210" s="26">
        <f>SUMIFS(INDEX(Load,,MATCH('Summarized Source Data'!$C210,Hour,0)),Month,'Summarized Source Data'!$A210,Sector,'Summarized Source Data'!N$2,Subsector,'Summarized Source Data'!N$3,TimeOfWeek,$E210)*INDEX('Calibration Multipliers'!J$4:J$7,MATCH($B210,'Calibration Multipliers'!$A$4:$A$7,0),1)</f>
        <v>0</v>
      </c>
      <c r="O210" s="28">
        <f t="shared" si="17"/>
        <v>517144833.79942715</v>
      </c>
      <c r="P210" s="48">
        <f>(SUMIFS(INDEX(Load,,MATCH('Summarized Source Data'!$C210,Hour,0)),Month,'Summarized Source Data'!$A210,Sector,'Summarized Source Data'!P$2,Subsector,"Total",TimeOfWeek,$E210)-SUM(L210:N210)*INDEX('Calibration Multipliers'!L$4:L$7,MATCH($B210,'Calibration Multipliers'!$A$4:$A$7,0),1))</f>
        <v>517144833.79942715</v>
      </c>
      <c r="Q210" s="28">
        <f t="shared" si="18"/>
        <v>517144833.79942715</v>
      </c>
      <c r="R210" s="31">
        <f>SUMIFS(INDEX(Load,,MATCH('Summarized Source Data'!$C210,Hour,0)),Month,'Summarized Source Data'!$A210,Sector,'Summarized Source Data'!R$2,TimeOfWeek,$E210)*INDEX('Calibration Multipliers'!N$4:N$7,MATCH($B210,'Calibration Multipliers'!$A$4:$A$7,0),1)</f>
        <v>11774582.169575723</v>
      </c>
      <c r="S210" s="31">
        <f>SUMIFS(INDEX(Load,,MATCH('Summarized Source Data'!$C210,Hour,0)),Month,'Summarized Source Data'!$A210,Sector,'Summarized Source Data'!S$2,TimeOfWeek,$E210)*INDEX('Calibration Multipliers'!O$4:O$7,MATCH($B210,'Calibration Multipliers'!$A$4:$A$7,0),1)</f>
        <v>11774582.169575723</v>
      </c>
      <c r="T210" s="31">
        <f>SUMIFS(INDEX(Load,,MATCH('Summarized Source Data'!$C210,Hour,0)),Month,'Summarized Source Data'!$A210,Sector,'Summarized Source Data'!T$2,TimeOfWeek,$E210)*INDEX('Calibration Multipliers'!P$4:P$7,MATCH($B210,'Calibration Multipliers'!$A$4:$A$7,0),1)</f>
        <v>11774582.169575723</v>
      </c>
      <c r="U210" s="31">
        <f>SUMIFS(INDEX(Load,,MATCH('Summarized Source Data'!$C210,Hour,0)),Month,'Summarized Source Data'!$A210,Sector,'Summarized Source Data'!U$2,TimeOfWeek,$E210)*INDEX('Calibration Multipliers'!Q$4:Q$7,MATCH($B210,'Calibration Multipliers'!$A$4:$A$7,0),1)</f>
        <v>11774582.169575723</v>
      </c>
      <c r="V210" s="31">
        <f>SUMIFS(INDEX(Load,,MATCH('Summarized Source Data'!$C210,Hour,0)),Month,'Summarized Source Data'!$A210,Sector,'Summarized Source Data'!V$2,TimeOfWeek,$E210)*INDEX('Calibration Multipliers'!R$4:R$7,MATCH($B210,'Calibration Multipliers'!$A$4:$A$7,0),1)</f>
        <v>11774582.169575723</v>
      </c>
      <c r="W210" s="31">
        <f>SUMIFS(INDEX(Load,,MATCH('Summarized Source Data'!$C210,Hour,0)),Month,'Summarized Source Data'!$A210,Sector,'Summarized Source Data'!W$2,TimeOfWeek,$E210)*INDEX('Calibration Multipliers'!S$4:S$7,MATCH($B210,'Calibration Multipliers'!$A$4:$A$7,0),1)</f>
        <v>11774582.169575723</v>
      </c>
      <c r="X210" s="26">
        <f>SUMIFS(INDEX(Load,,MATCH('Summarized Source Data'!$C210,Hour,0)),Month,'Summarized Source Data'!$A210,Sector,'Summarized Source Data'!X$2,Subsector,'Summarized Source Data'!X$3,TimeOfWeek,$E210)*INDEX('Calibration Multipliers'!T$4:T$7,MATCH($B210,'Calibration Multipliers'!$A$4:$A$7,0),1)</f>
        <v>687021272.67698348</v>
      </c>
      <c r="Y210" s="28">
        <f t="shared" si="19"/>
        <v>687021272.67698348</v>
      </c>
      <c r="Z210" s="28">
        <f t="shared" si="19"/>
        <v>687021272.67698348</v>
      </c>
    </row>
    <row r="211" spans="1:26" outlineLevel="2">
      <c r="A211">
        <f t="shared" si="15"/>
        <v>9</v>
      </c>
      <c r="B211" t="str">
        <f>INDEX('Category Mapping'!$G$34:$G$45,MATCH(A211,'Category Mapping'!$A$34:$A$45,0),1)</f>
        <v>Fall</v>
      </c>
      <c r="C211" t="s">
        <v>42</v>
      </c>
      <c r="D211" s="6" t="s">
        <v>116</v>
      </c>
      <c r="E211" t="s">
        <v>15</v>
      </c>
      <c r="F211" s="26">
        <f>SUMIFS(INDEX(Load,,MATCH('Summarized Source Data'!$C211,Hour,0)),Month,'Summarized Source Data'!$A211,Sector,'Summarized Source Data'!F$2,Subsector,'Summarized Source Data'!F$3,TimeOfWeek,$E211)*INDEX('Calibration Multipliers'!B$4:B$7,MATCH($B211,'Calibration Multipliers'!$A$4:$A$7,0),1)</f>
        <v>741164.89699953422</v>
      </c>
      <c r="G211" s="26">
        <f>SUMIFS(INDEX(Load,,MATCH('Summarized Source Data'!$C211,Hour,0)),Month,'Summarized Source Data'!$A211,Sector,'Summarized Source Data'!G$2,Subsector,'Summarized Source Data'!G$3,TimeOfWeek,$E211)*INDEX('Calibration Multipliers'!C$4:C$7,MATCH($B211,'Calibration Multipliers'!$A$4:$A$7,0),1)</f>
        <v>41364619.100074716</v>
      </c>
      <c r="H211" s="26">
        <f>SUMIFS(INDEX(Load,,MATCH('Summarized Source Data'!$C211,Hour,0)),Month,'Summarized Source Data'!$A211,Sector,'Summarized Source Data'!H$2,Subsector,'Summarized Source Data'!H$3,TimeOfWeek,$E211)*INDEX('Calibration Multipliers'!D$4:D$7,MATCH($B211,'Calibration Multipliers'!$A$4:$A$7,0),1)</f>
        <v>0</v>
      </c>
      <c r="I211" s="26">
        <f>SUMIFS(INDEX(Load,,MATCH('Summarized Source Data'!$C211,Hour,0)),Month,'Summarized Source Data'!$A211,Sector,'Summarized Source Data'!I$2,Subsector,'Summarized Source Data'!I$3,TimeOfWeek,$E211)*INDEX('Calibration Multipliers'!E$4:E$7,MATCH($B211,'Calibration Multipliers'!$A$4:$A$7,0),1)</f>
        <v>12593683.537894035</v>
      </c>
      <c r="J211" s="47">
        <f t="shared" si="16"/>
        <v>124478956.78466228</v>
      </c>
      <c r="K211" s="48">
        <f>(SUMIFS(INDEX(Load,,MATCH('Summarized Source Data'!$C211,Hour,0)),Month,'Summarized Source Data'!$A211,Sector,'Summarized Source Data'!K$2,Subsector,"Total",TimeOfWeek,$E211)-SUM(F211:I211))*INDEX('Calibration Multipliers'!G$4:G$7,MATCH($B211,'Calibration Multipliers'!$A$4:$A$7,0),1)</f>
        <v>124478956.78466228</v>
      </c>
      <c r="L211" s="26">
        <f>SUMIFS(INDEX(Load,,MATCH('Summarized Source Data'!$C211,Hour,0)),Month,'Summarized Source Data'!$A211,Sector,'Summarized Source Data'!L$2,Subsector,'Summarized Source Data'!L$3,TimeOfWeek,$E211)*INDEX('Calibration Multipliers'!H$4:H$7,MATCH($B211,'Calibration Multipliers'!$A$4:$A$7,0),1)</f>
        <v>870317.72912583442</v>
      </c>
      <c r="M211" s="26">
        <f>SUMIFS(INDEX(Load,,MATCH('Summarized Source Data'!$C211,Hour,0)),Month,'Summarized Source Data'!$A211,Sector,'Summarized Source Data'!M$2,Subsector,'Summarized Source Data'!M$3,TimeOfWeek,$E211)*INDEX('Calibration Multipliers'!I$4:I$7,MATCH($B211,'Calibration Multipliers'!$A$4:$A$7,0),1)</f>
        <v>148462123.00769389</v>
      </c>
      <c r="N211" s="26">
        <f>SUMIFS(INDEX(Load,,MATCH('Summarized Source Data'!$C211,Hour,0)),Month,'Summarized Source Data'!$A211,Sector,'Summarized Source Data'!N$2,Subsector,'Summarized Source Data'!N$3,TimeOfWeek,$E211)*INDEX('Calibration Multipliers'!J$4:J$7,MATCH($B211,'Calibration Multipliers'!$A$4:$A$7,0),1)</f>
        <v>0</v>
      </c>
      <c r="O211" s="28">
        <f t="shared" si="17"/>
        <v>517211297.73220599</v>
      </c>
      <c r="P211" s="48">
        <f>(SUMIFS(INDEX(Load,,MATCH('Summarized Source Data'!$C211,Hour,0)),Month,'Summarized Source Data'!$A211,Sector,'Summarized Source Data'!P$2,Subsector,"Total",TimeOfWeek,$E211)-SUM(L211:N211)*INDEX('Calibration Multipliers'!L$4:L$7,MATCH($B211,'Calibration Multipliers'!$A$4:$A$7,0),1))</f>
        <v>517211297.73220599</v>
      </c>
      <c r="Q211" s="28">
        <f t="shared" si="18"/>
        <v>517211297.73220599</v>
      </c>
      <c r="R211" s="31">
        <f>SUMIFS(INDEX(Load,,MATCH('Summarized Source Data'!$C211,Hour,0)),Month,'Summarized Source Data'!$A211,Sector,'Summarized Source Data'!R$2,TimeOfWeek,$E211)*INDEX('Calibration Multipliers'!N$4:N$7,MATCH($B211,'Calibration Multipliers'!$A$4:$A$7,0),1)</f>
        <v>14027110.932451079</v>
      </c>
      <c r="S211" s="31">
        <f>SUMIFS(INDEX(Load,,MATCH('Summarized Source Data'!$C211,Hour,0)),Month,'Summarized Source Data'!$A211,Sector,'Summarized Source Data'!S$2,TimeOfWeek,$E211)*INDEX('Calibration Multipliers'!O$4:O$7,MATCH($B211,'Calibration Multipliers'!$A$4:$A$7,0),1)</f>
        <v>14027110.932451079</v>
      </c>
      <c r="T211" s="31">
        <f>SUMIFS(INDEX(Load,,MATCH('Summarized Source Data'!$C211,Hour,0)),Month,'Summarized Source Data'!$A211,Sector,'Summarized Source Data'!T$2,TimeOfWeek,$E211)*INDEX('Calibration Multipliers'!P$4:P$7,MATCH($B211,'Calibration Multipliers'!$A$4:$A$7,0),1)</f>
        <v>14027110.932451079</v>
      </c>
      <c r="U211" s="31">
        <f>SUMIFS(INDEX(Load,,MATCH('Summarized Source Data'!$C211,Hour,0)),Month,'Summarized Source Data'!$A211,Sector,'Summarized Source Data'!U$2,TimeOfWeek,$E211)*INDEX('Calibration Multipliers'!Q$4:Q$7,MATCH($B211,'Calibration Multipliers'!$A$4:$A$7,0),1)</f>
        <v>14027110.932451079</v>
      </c>
      <c r="V211" s="31">
        <f>SUMIFS(INDEX(Load,,MATCH('Summarized Source Data'!$C211,Hour,0)),Month,'Summarized Source Data'!$A211,Sector,'Summarized Source Data'!V$2,TimeOfWeek,$E211)*INDEX('Calibration Multipliers'!R$4:R$7,MATCH($B211,'Calibration Multipliers'!$A$4:$A$7,0),1)</f>
        <v>14027110.932451079</v>
      </c>
      <c r="W211" s="31">
        <f>SUMIFS(INDEX(Load,,MATCH('Summarized Source Data'!$C211,Hour,0)),Month,'Summarized Source Data'!$A211,Sector,'Summarized Source Data'!W$2,TimeOfWeek,$E211)*INDEX('Calibration Multipliers'!S$4:S$7,MATCH($B211,'Calibration Multipliers'!$A$4:$A$7,0),1)</f>
        <v>14027110.932451079</v>
      </c>
      <c r="X211" s="26">
        <f>SUMIFS(INDEX(Load,,MATCH('Summarized Source Data'!$C211,Hour,0)),Month,'Summarized Source Data'!$A211,Sector,'Summarized Source Data'!X$2,Subsector,'Summarized Source Data'!X$3,TimeOfWeek,$E211)*INDEX('Calibration Multipliers'!T$4:T$7,MATCH($B211,'Calibration Multipliers'!$A$4:$A$7,0),1)</f>
        <v>693164532.93937087</v>
      </c>
      <c r="Y211" s="28">
        <f t="shared" si="19"/>
        <v>693164532.93937087</v>
      </c>
      <c r="Z211" s="28">
        <f t="shared" si="19"/>
        <v>693164532.93937087</v>
      </c>
    </row>
    <row r="212" spans="1:26" outlineLevel="2">
      <c r="A212">
        <f t="shared" si="15"/>
        <v>9</v>
      </c>
      <c r="B212" t="str">
        <f>INDEX('Category Mapping'!$G$34:$G$45,MATCH(A212,'Category Mapping'!$A$34:$A$45,0),1)</f>
        <v>Fall</v>
      </c>
      <c r="C212" t="s">
        <v>43</v>
      </c>
      <c r="D212" s="6" t="s">
        <v>117</v>
      </c>
      <c r="E212" t="s">
        <v>15</v>
      </c>
      <c r="F212" s="26">
        <f>SUMIFS(INDEX(Load,,MATCH('Summarized Source Data'!$C212,Hour,0)),Month,'Summarized Source Data'!$A212,Sector,'Summarized Source Data'!F$2,Subsector,'Summarized Source Data'!F$3,TimeOfWeek,$E212)*INDEX('Calibration Multipliers'!B$4:B$7,MATCH($B212,'Calibration Multipliers'!$A$4:$A$7,0),1)</f>
        <v>780520.66999380838</v>
      </c>
      <c r="G212" s="26">
        <f>SUMIFS(INDEX(Load,,MATCH('Summarized Source Data'!$C212,Hour,0)),Month,'Summarized Source Data'!$A212,Sector,'Summarized Source Data'!G$2,Subsector,'Summarized Source Data'!G$3,TimeOfWeek,$E212)*INDEX('Calibration Multipliers'!C$4:C$7,MATCH($B212,'Calibration Multipliers'!$A$4:$A$7,0),1)</f>
        <v>42081332.797353238</v>
      </c>
      <c r="H212" s="26">
        <f>SUMIFS(INDEX(Load,,MATCH('Summarized Source Data'!$C212,Hour,0)),Month,'Summarized Source Data'!$A212,Sector,'Summarized Source Data'!H$2,Subsector,'Summarized Source Data'!H$3,TimeOfWeek,$E212)*INDEX('Calibration Multipliers'!D$4:D$7,MATCH($B212,'Calibration Multipliers'!$A$4:$A$7,0),1)</f>
        <v>0</v>
      </c>
      <c r="I212" s="26">
        <f>SUMIFS(INDEX(Load,,MATCH('Summarized Source Data'!$C212,Hour,0)),Month,'Summarized Source Data'!$A212,Sector,'Summarized Source Data'!I$2,Subsector,'Summarized Source Data'!I$3,TimeOfWeek,$E212)*INDEX('Calibration Multipliers'!E$4:E$7,MATCH($B212,'Calibration Multipliers'!$A$4:$A$7,0),1)</f>
        <v>13822335.590371501</v>
      </c>
      <c r="J212" s="47">
        <f t="shared" si="16"/>
        <v>150138906.44265503</v>
      </c>
      <c r="K212" s="48">
        <f>(SUMIFS(INDEX(Load,,MATCH('Summarized Source Data'!$C212,Hour,0)),Month,'Summarized Source Data'!$A212,Sector,'Summarized Source Data'!K$2,Subsector,"Total",TimeOfWeek,$E212)-SUM(F212:I212))*INDEX('Calibration Multipliers'!G$4:G$7,MATCH($B212,'Calibration Multipliers'!$A$4:$A$7,0),1)</f>
        <v>150138906.44265503</v>
      </c>
      <c r="L212" s="26">
        <f>SUMIFS(INDEX(Load,,MATCH('Summarized Source Data'!$C212,Hour,0)),Month,'Summarized Source Data'!$A212,Sector,'Summarized Source Data'!L$2,Subsector,'Summarized Source Data'!L$3,TimeOfWeek,$E212)*INDEX('Calibration Multipliers'!H$4:H$7,MATCH($B212,'Calibration Multipliers'!$A$4:$A$7,0),1)</f>
        <v>819999.30819333007</v>
      </c>
      <c r="M212" s="26">
        <f>SUMIFS(INDEX(Load,,MATCH('Summarized Source Data'!$C212,Hour,0)),Month,'Summarized Source Data'!$A212,Sector,'Summarized Source Data'!M$2,Subsector,'Summarized Source Data'!M$3,TimeOfWeek,$E212)*INDEX('Calibration Multipliers'!I$4:I$7,MATCH($B212,'Calibration Multipliers'!$A$4:$A$7,0),1)</f>
        <v>143342739.45570445</v>
      </c>
      <c r="N212" s="26">
        <f>SUMIFS(INDEX(Load,,MATCH('Summarized Source Data'!$C212,Hour,0)),Month,'Summarized Source Data'!$A212,Sector,'Summarized Source Data'!N$2,Subsector,'Summarized Source Data'!N$3,TimeOfWeek,$E212)*INDEX('Calibration Multipliers'!J$4:J$7,MATCH($B212,'Calibration Multipliers'!$A$4:$A$7,0),1)</f>
        <v>0</v>
      </c>
      <c r="O212" s="28">
        <f t="shared" si="17"/>
        <v>499855712.07637441</v>
      </c>
      <c r="P212" s="48">
        <f>(SUMIFS(INDEX(Load,,MATCH('Summarized Source Data'!$C212,Hour,0)),Month,'Summarized Source Data'!$A212,Sector,'Summarized Source Data'!P$2,Subsector,"Total",TimeOfWeek,$E212)-SUM(L212:N212)*INDEX('Calibration Multipliers'!L$4:L$7,MATCH($B212,'Calibration Multipliers'!$A$4:$A$7,0),1))</f>
        <v>499855712.07637441</v>
      </c>
      <c r="Q212" s="28">
        <f t="shared" si="18"/>
        <v>499855712.07637441</v>
      </c>
      <c r="R212" s="31">
        <f>SUMIFS(INDEX(Load,,MATCH('Summarized Source Data'!$C212,Hour,0)),Month,'Summarized Source Data'!$A212,Sector,'Summarized Source Data'!R$2,TimeOfWeek,$E212)*INDEX('Calibration Multipliers'!N$4:N$7,MATCH($B212,'Calibration Multipliers'!$A$4:$A$7,0),1)</f>
        <v>16177252.024286646</v>
      </c>
      <c r="S212" s="31">
        <f>SUMIFS(INDEX(Load,,MATCH('Summarized Source Data'!$C212,Hour,0)),Month,'Summarized Source Data'!$A212,Sector,'Summarized Source Data'!S$2,TimeOfWeek,$E212)*INDEX('Calibration Multipliers'!O$4:O$7,MATCH($B212,'Calibration Multipliers'!$A$4:$A$7,0),1)</f>
        <v>16177252.024286646</v>
      </c>
      <c r="T212" s="31">
        <f>SUMIFS(INDEX(Load,,MATCH('Summarized Source Data'!$C212,Hour,0)),Month,'Summarized Source Data'!$A212,Sector,'Summarized Source Data'!T$2,TimeOfWeek,$E212)*INDEX('Calibration Multipliers'!P$4:P$7,MATCH($B212,'Calibration Multipliers'!$A$4:$A$7,0),1)</f>
        <v>16177252.024286646</v>
      </c>
      <c r="U212" s="31">
        <f>SUMIFS(INDEX(Load,,MATCH('Summarized Source Data'!$C212,Hour,0)),Month,'Summarized Source Data'!$A212,Sector,'Summarized Source Data'!U$2,TimeOfWeek,$E212)*INDEX('Calibration Multipliers'!Q$4:Q$7,MATCH($B212,'Calibration Multipliers'!$A$4:$A$7,0),1)</f>
        <v>16177252.024286646</v>
      </c>
      <c r="V212" s="31">
        <f>SUMIFS(INDEX(Load,,MATCH('Summarized Source Data'!$C212,Hour,0)),Month,'Summarized Source Data'!$A212,Sector,'Summarized Source Data'!V$2,TimeOfWeek,$E212)*INDEX('Calibration Multipliers'!R$4:R$7,MATCH($B212,'Calibration Multipliers'!$A$4:$A$7,0),1)</f>
        <v>16177252.024286646</v>
      </c>
      <c r="W212" s="31">
        <f>SUMIFS(INDEX(Load,,MATCH('Summarized Source Data'!$C212,Hour,0)),Month,'Summarized Source Data'!$A212,Sector,'Summarized Source Data'!W$2,TimeOfWeek,$E212)*INDEX('Calibration Multipliers'!S$4:S$7,MATCH($B212,'Calibration Multipliers'!$A$4:$A$7,0),1)</f>
        <v>16177252.024286646</v>
      </c>
      <c r="X212" s="26">
        <f>SUMIFS(INDEX(Load,,MATCH('Summarized Source Data'!$C212,Hour,0)),Month,'Summarized Source Data'!$A212,Sector,'Summarized Source Data'!X$2,Subsector,'Summarized Source Data'!X$3,TimeOfWeek,$E212)*INDEX('Calibration Multipliers'!T$4:T$7,MATCH($B212,'Calibration Multipliers'!$A$4:$A$7,0),1)</f>
        <v>699307793.20175815</v>
      </c>
      <c r="Y212" s="28">
        <f t="shared" si="19"/>
        <v>699307793.20175815</v>
      </c>
      <c r="Z212" s="28">
        <f t="shared" si="19"/>
        <v>699307793.20175815</v>
      </c>
    </row>
    <row r="213" spans="1:26" outlineLevel="2">
      <c r="A213">
        <f t="shared" si="15"/>
        <v>9</v>
      </c>
      <c r="B213" t="str">
        <f>INDEX('Category Mapping'!$G$34:$G$45,MATCH(A213,'Category Mapping'!$A$34:$A$45,0),1)</f>
        <v>Fall</v>
      </c>
      <c r="C213" t="s">
        <v>44</v>
      </c>
      <c r="D213" s="6" t="s">
        <v>118</v>
      </c>
      <c r="E213" t="s">
        <v>15</v>
      </c>
      <c r="F213" s="26">
        <f>SUMIFS(INDEX(Load,,MATCH('Summarized Source Data'!$C213,Hour,0)),Month,'Summarized Source Data'!$A213,Sector,'Summarized Source Data'!F$2,Subsector,'Summarized Source Data'!F$3,TimeOfWeek,$E213)*INDEX('Calibration Multipliers'!B$4:B$7,MATCH($B213,'Calibration Multipliers'!$A$4:$A$7,0),1)</f>
        <v>823757.95959720074</v>
      </c>
      <c r="G213" s="26">
        <f>SUMIFS(INDEX(Load,,MATCH('Summarized Source Data'!$C213,Hour,0)),Month,'Summarized Source Data'!$A213,Sector,'Summarized Source Data'!G$2,Subsector,'Summarized Source Data'!G$3,TimeOfWeek,$E213)*INDEX('Calibration Multipliers'!C$4:C$7,MATCH($B213,'Calibration Multipliers'!$A$4:$A$7,0),1)</f>
        <v>40647905.402796194</v>
      </c>
      <c r="H213" s="26">
        <f>SUMIFS(INDEX(Load,,MATCH('Summarized Source Data'!$C213,Hour,0)),Month,'Summarized Source Data'!$A213,Sector,'Summarized Source Data'!H$2,Subsector,'Summarized Source Data'!H$3,TimeOfWeek,$E213)*INDEX('Calibration Multipliers'!D$4:D$7,MATCH($B213,'Calibration Multipliers'!$A$4:$A$7,0),1)</f>
        <v>0</v>
      </c>
      <c r="I213" s="26">
        <f>SUMIFS(INDEX(Load,,MATCH('Summarized Source Data'!$C213,Hour,0)),Month,'Summarized Source Data'!$A213,Sector,'Summarized Source Data'!I$2,Subsector,'Summarized Source Data'!I$3,TimeOfWeek,$E213)*INDEX('Calibration Multipliers'!E$4:E$7,MATCH($B213,'Calibration Multipliers'!$A$4:$A$7,0),1)</f>
        <v>30306750.627777513</v>
      </c>
      <c r="J213" s="47">
        <f t="shared" si="16"/>
        <v>165760982.82213932</v>
      </c>
      <c r="K213" s="48">
        <f>(SUMIFS(INDEX(Load,,MATCH('Summarized Source Data'!$C213,Hour,0)),Month,'Summarized Source Data'!$A213,Sector,'Summarized Source Data'!K$2,Subsector,"Total",TimeOfWeek,$E213)-SUM(F213:I213))*INDEX('Calibration Multipliers'!G$4:G$7,MATCH($B213,'Calibration Multipliers'!$A$4:$A$7,0),1)</f>
        <v>165760982.82213932</v>
      </c>
      <c r="L213" s="26">
        <f>SUMIFS(INDEX(Load,,MATCH('Summarized Source Data'!$C213,Hour,0)),Month,'Summarized Source Data'!$A213,Sector,'Summarized Source Data'!L$2,Subsector,'Summarized Source Data'!L$3,TimeOfWeek,$E213)*INDEX('Calibration Multipliers'!H$4:H$7,MATCH($B213,'Calibration Multipliers'!$A$4:$A$7,0),1)</f>
        <v>875161.6898427268</v>
      </c>
      <c r="M213" s="26">
        <f>SUMIFS(INDEX(Load,,MATCH('Summarized Source Data'!$C213,Hour,0)),Month,'Summarized Source Data'!$A213,Sector,'Summarized Source Data'!M$2,Subsector,'Summarized Source Data'!M$3,TimeOfWeek,$E213)*INDEX('Calibration Multipliers'!I$4:I$7,MATCH($B213,'Calibration Multipliers'!$A$4:$A$7,0),1)</f>
        <v>133103972.35172556</v>
      </c>
      <c r="N213" s="26">
        <f>SUMIFS(INDEX(Load,,MATCH('Summarized Source Data'!$C213,Hour,0)),Month,'Summarized Source Data'!$A213,Sector,'Summarized Source Data'!N$2,Subsector,'Summarized Source Data'!N$3,TimeOfWeek,$E213)*INDEX('Calibration Multipliers'!J$4:J$7,MATCH($B213,'Calibration Multipliers'!$A$4:$A$7,0),1)</f>
        <v>0</v>
      </c>
      <c r="O213" s="28">
        <f t="shared" si="17"/>
        <v>470108125.09318626</v>
      </c>
      <c r="P213" s="48">
        <f>(SUMIFS(INDEX(Load,,MATCH('Summarized Source Data'!$C213,Hour,0)),Month,'Summarized Source Data'!$A213,Sector,'Summarized Source Data'!P$2,Subsector,"Total",TimeOfWeek,$E213)-SUM(L213:N213)*INDEX('Calibration Multipliers'!L$4:L$7,MATCH($B213,'Calibration Multipliers'!$A$4:$A$7,0),1))</f>
        <v>470108125.09318626</v>
      </c>
      <c r="Q213" s="28">
        <f t="shared" si="18"/>
        <v>470108125.09318626</v>
      </c>
      <c r="R213" s="31">
        <f>SUMIFS(INDEX(Load,,MATCH('Summarized Source Data'!$C213,Hour,0)),Month,'Summarized Source Data'!$A213,Sector,'Summarized Source Data'!R$2,TimeOfWeek,$E213)*INDEX('Calibration Multipliers'!N$4:N$7,MATCH($B213,'Calibration Multipliers'!$A$4:$A$7,0),1)</f>
        <v>17098741.063644744</v>
      </c>
      <c r="S213" s="31">
        <f>SUMIFS(INDEX(Load,,MATCH('Summarized Source Data'!$C213,Hour,0)),Month,'Summarized Source Data'!$A213,Sector,'Summarized Source Data'!S$2,TimeOfWeek,$E213)*INDEX('Calibration Multipliers'!O$4:O$7,MATCH($B213,'Calibration Multipliers'!$A$4:$A$7,0),1)</f>
        <v>17098741.063644744</v>
      </c>
      <c r="T213" s="31">
        <f>SUMIFS(INDEX(Load,,MATCH('Summarized Source Data'!$C213,Hour,0)),Month,'Summarized Source Data'!$A213,Sector,'Summarized Source Data'!T$2,TimeOfWeek,$E213)*INDEX('Calibration Multipliers'!P$4:P$7,MATCH($B213,'Calibration Multipliers'!$A$4:$A$7,0),1)</f>
        <v>17098741.063644744</v>
      </c>
      <c r="U213" s="31">
        <f>SUMIFS(INDEX(Load,,MATCH('Summarized Source Data'!$C213,Hour,0)),Month,'Summarized Source Data'!$A213,Sector,'Summarized Source Data'!U$2,TimeOfWeek,$E213)*INDEX('Calibration Multipliers'!Q$4:Q$7,MATCH($B213,'Calibration Multipliers'!$A$4:$A$7,0),1)</f>
        <v>17098741.063644744</v>
      </c>
      <c r="V213" s="31">
        <f>SUMIFS(INDEX(Load,,MATCH('Summarized Source Data'!$C213,Hour,0)),Month,'Summarized Source Data'!$A213,Sector,'Summarized Source Data'!V$2,TimeOfWeek,$E213)*INDEX('Calibration Multipliers'!R$4:R$7,MATCH($B213,'Calibration Multipliers'!$A$4:$A$7,0),1)</f>
        <v>17098741.063644744</v>
      </c>
      <c r="W213" s="31">
        <f>SUMIFS(INDEX(Load,,MATCH('Summarized Source Data'!$C213,Hour,0)),Month,'Summarized Source Data'!$A213,Sector,'Summarized Source Data'!W$2,TimeOfWeek,$E213)*INDEX('Calibration Multipliers'!S$4:S$7,MATCH($B213,'Calibration Multipliers'!$A$4:$A$7,0),1)</f>
        <v>17098741.063644744</v>
      </c>
      <c r="X213" s="26">
        <f>SUMIFS(INDEX(Load,,MATCH('Summarized Source Data'!$C213,Hour,0)),Month,'Summarized Source Data'!$A213,Sector,'Summarized Source Data'!X$2,Subsector,'Summarized Source Data'!X$3,TimeOfWeek,$E213)*INDEX('Calibration Multipliers'!T$4:T$7,MATCH($B213,'Calibration Multipliers'!$A$4:$A$7,0),1)</f>
        <v>701355546.62255394</v>
      </c>
      <c r="Y213" s="28">
        <f t="shared" si="19"/>
        <v>701355546.62255394</v>
      </c>
      <c r="Z213" s="28">
        <f t="shared" si="19"/>
        <v>701355546.62255394</v>
      </c>
    </row>
    <row r="214" spans="1:26" outlineLevel="2">
      <c r="A214">
        <f t="shared" si="15"/>
        <v>9</v>
      </c>
      <c r="B214" t="str">
        <f>INDEX('Category Mapping'!$G$34:$G$45,MATCH(A214,'Category Mapping'!$A$34:$A$45,0),1)</f>
        <v>Fall</v>
      </c>
      <c r="C214" t="s">
        <v>45</v>
      </c>
      <c r="D214" s="6" t="s">
        <v>119</v>
      </c>
      <c r="E214" t="s">
        <v>15</v>
      </c>
      <c r="F214" s="26">
        <f>SUMIFS(INDEX(Load,,MATCH('Summarized Source Data'!$C214,Hour,0)),Month,'Summarized Source Data'!$A214,Sector,'Summarized Source Data'!F$2,Subsector,'Summarized Source Data'!F$3,TimeOfWeek,$E214)*INDEX('Calibration Multipliers'!B$4:B$7,MATCH($B214,'Calibration Multipliers'!$A$4:$A$7,0),1)</f>
        <v>872935.78187432175</v>
      </c>
      <c r="G214" s="26">
        <f>SUMIFS(INDEX(Load,,MATCH('Summarized Source Data'!$C214,Hour,0)),Month,'Summarized Source Data'!$A214,Sector,'Summarized Source Data'!G$2,Subsector,'Summarized Source Data'!G$3,TimeOfWeek,$E214)*INDEX('Calibration Multipliers'!C$4:C$7,MATCH($B214,'Calibration Multipliers'!$A$4:$A$7,0),1)</f>
        <v>37166724.587443367</v>
      </c>
      <c r="H214" s="26">
        <f>SUMIFS(INDEX(Load,,MATCH('Summarized Source Data'!$C214,Hour,0)),Month,'Summarized Source Data'!$A214,Sector,'Summarized Source Data'!H$2,Subsector,'Summarized Source Data'!H$3,TimeOfWeek,$E214)*INDEX('Calibration Multipliers'!D$4:D$7,MATCH($B214,'Calibration Multipliers'!$A$4:$A$7,0),1)</f>
        <v>0</v>
      </c>
      <c r="I214" s="26">
        <f>SUMIFS(INDEX(Load,,MATCH('Summarized Source Data'!$C214,Hour,0)),Month,'Summarized Source Data'!$A214,Sector,'Summarized Source Data'!I$2,Subsector,'Summarized Source Data'!I$3,TimeOfWeek,$E214)*INDEX('Calibration Multipliers'!E$4:E$7,MATCH($B214,'Calibration Multipliers'!$A$4:$A$7,0),1)</f>
        <v>54879791.677326851</v>
      </c>
      <c r="J214" s="47">
        <f t="shared" si="16"/>
        <v>161001972.13203192</v>
      </c>
      <c r="K214" s="48">
        <f>(SUMIFS(INDEX(Load,,MATCH('Summarized Source Data'!$C214,Hour,0)),Month,'Summarized Source Data'!$A214,Sector,'Summarized Source Data'!K$2,Subsector,"Total",TimeOfWeek,$E214)-SUM(F214:I214))*INDEX('Calibration Multipliers'!G$4:G$7,MATCH($B214,'Calibration Multipliers'!$A$4:$A$7,0),1)</f>
        <v>161001972.13203192</v>
      </c>
      <c r="L214" s="26">
        <f>SUMIFS(INDEX(Load,,MATCH('Summarized Source Data'!$C214,Hour,0)),Month,'Summarized Source Data'!$A214,Sector,'Summarized Source Data'!L$2,Subsector,'Summarized Source Data'!L$3,TimeOfWeek,$E214)*INDEX('Calibration Multipliers'!H$4:H$7,MATCH($B214,'Calibration Multipliers'!$A$4:$A$7,0),1)</f>
        <v>1060423.9895755416</v>
      </c>
      <c r="M214" s="26">
        <f>SUMIFS(INDEX(Load,,MATCH('Summarized Source Data'!$C214,Hour,0)),Month,'Summarized Source Data'!$A214,Sector,'Summarized Source Data'!M$2,Subsector,'Summarized Source Data'!M$3,TimeOfWeek,$E214)*INDEX('Calibration Multipliers'!I$4:I$7,MATCH($B214,'Calibration Multipliers'!$A$4:$A$7,0),1)</f>
        <v>121841328.53734879</v>
      </c>
      <c r="N214" s="26">
        <f>SUMIFS(INDEX(Load,,MATCH('Summarized Source Data'!$C214,Hour,0)),Month,'Summarized Source Data'!$A214,Sector,'Summarized Source Data'!N$2,Subsector,'Summarized Source Data'!N$3,TimeOfWeek,$E214)*INDEX('Calibration Multipliers'!J$4:J$7,MATCH($B214,'Calibration Multipliers'!$A$4:$A$7,0),1)</f>
        <v>0</v>
      </c>
      <c r="O214" s="28">
        <f t="shared" si="17"/>
        <v>446373698.45430201</v>
      </c>
      <c r="P214" s="48">
        <f>(SUMIFS(INDEX(Load,,MATCH('Summarized Source Data'!$C214,Hour,0)),Month,'Summarized Source Data'!$A214,Sector,'Summarized Source Data'!P$2,Subsector,"Total",TimeOfWeek,$E214)-SUM(L214:N214)*INDEX('Calibration Multipliers'!L$4:L$7,MATCH($B214,'Calibration Multipliers'!$A$4:$A$7,0),1))</f>
        <v>446373698.45430201</v>
      </c>
      <c r="Q214" s="28">
        <f t="shared" si="18"/>
        <v>446373698.45430201</v>
      </c>
      <c r="R214" s="31">
        <f>SUMIFS(INDEX(Load,,MATCH('Summarized Source Data'!$C214,Hour,0)),Month,'Summarized Source Data'!$A214,Sector,'Summarized Source Data'!R$2,TimeOfWeek,$E214)*INDEX('Calibration Multipliers'!N$4:N$7,MATCH($B214,'Calibration Multipliers'!$A$4:$A$7,0),1)</f>
        <v>15767701.34012749</v>
      </c>
      <c r="S214" s="31">
        <f>SUMIFS(INDEX(Load,,MATCH('Summarized Source Data'!$C214,Hour,0)),Month,'Summarized Source Data'!$A214,Sector,'Summarized Source Data'!S$2,TimeOfWeek,$E214)*INDEX('Calibration Multipliers'!O$4:O$7,MATCH($B214,'Calibration Multipliers'!$A$4:$A$7,0),1)</f>
        <v>15767701.34012749</v>
      </c>
      <c r="T214" s="31">
        <f>SUMIFS(INDEX(Load,,MATCH('Summarized Source Data'!$C214,Hour,0)),Month,'Summarized Source Data'!$A214,Sector,'Summarized Source Data'!T$2,TimeOfWeek,$E214)*INDEX('Calibration Multipliers'!P$4:P$7,MATCH($B214,'Calibration Multipliers'!$A$4:$A$7,0),1)</f>
        <v>15767701.34012749</v>
      </c>
      <c r="U214" s="31">
        <f>SUMIFS(INDEX(Load,,MATCH('Summarized Source Data'!$C214,Hour,0)),Month,'Summarized Source Data'!$A214,Sector,'Summarized Source Data'!U$2,TimeOfWeek,$E214)*INDEX('Calibration Multipliers'!Q$4:Q$7,MATCH($B214,'Calibration Multipliers'!$A$4:$A$7,0),1)</f>
        <v>15767701.34012749</v>
      </c>
      <c r="V214" s="31">
        <f>SUMIFS(INDEX(Load,,MATCH('Summarized Source Data'!$C214,Hour,0)),Month,'Summarized Source Data'!$A214,Sector,'Summarized Source Data'!V$2,TimeOfWeek,$E214)*INDEX('Calibration Multipliers'!R$4:R$7,MATCH($B214,'Calibration Multipliers'!$A$4:$A$7,0),1)</f>
        <v>15767701.34012749</v>
      </c>
      <c r="W214" s="31">
        <f>SUMIFS(INDEX(Load,,MATCH('Summarized Source Data'!$C214,Hour,0)),Month,'Summarized Source Data'!$A214,Sector,'Summarized Source Data'!W$2,TimeOfWeek,$E214)*INDEX('Calibration Multipliers'!S$4:S$7,MATCH($B214,'Calibration Multipliers'!$A$4:$A$7,0),1)</f>
        <v>15767701.34012749</v>
      </c>
      <c r="X214" s="26">
        <f>SUMIFS(INDEX(Load,,MATCH('Summarized Source Data'!$C214,Hour,0)),Month,'Summarized Source Data'!$A214,Sector,'Summarized Source Data'!X$2,Subsector,'Summarized Source Data'!X$3,TimeOfWeek,$E214)*INDEX('Calibration Multipliers'!T$4:T$7,MATCH($B214,'Calibration Multipliers'!$A$4:$A$7,0),1)</f>
        <v>697260039.78096235</v>
      </c>
      <c r="Y214" s="28">
        <f t="shared" si="19"/>
        <v>697260039.78096235</v>
      </c>
      <c r="Z214" s="28">
        <f t="shared" si="19"/>
        <v>697260039.78096235</v>
      </c>
    </row>
    <row r="215" spans="1:26" outlineLevel="2">
      <c r="A215">
        <f t="shared" si="15"/>
        <v>9</v>
      </c>
      <c r="B215" t="str">
        <f>INDEX('Category Mapping'!$G$34:$G$45,MATCH(A215,'Category Mapping'!$A$34:$A$45,0),1)</f>
        <v>Fall</v>
      </c>
      <c r="C215" t="s">
        <v>46</v>
      </c>
      <c r="D215" s="6" t="s">
        <v>120</v>
      </c>
      <c r="E215" t="s">
        <v>15</v>
      </c>
      <c r="F215" s="26">
        <f>SUMIFS(INDEX(Load,,MATCH('Summarized Source Data'!$C215,Hour,0)),Month,'Summarized Source Data'!$A215,Sector,'Summarized Source Data'!F$2,Subsector,'Summarized Source Data'!F$3,TimeOfWeek,$E215)*INDEX('Calibration Multipliers'!B$4:B$7,MATCH($B215,'Calibration Multipliers'!$A$4:$A$7,0),1)</f>
        <v>916303.10381993477</v>
      </c>
      <c r="G215" s="26">
        <f>SUMIFS(INDEX(Load,,MATCH('Summarized Source Data'!$C215,Hour,0)),Month,'Summarized Source Data'!$A215,Sector,'Summarized Source Data'!G$2,Subsector,'Summarized Source Data'!G$3,TimeOfWeek,$E215)*INDEX('Calibration Multipliers'!C$4:C$7,MATCH($B215,'Calibration Multipliers'!$A$4:$A$7,0),1)</f>
        <v>31125851.996095825</v>
      </c>
      <c r="H215" s="26">
        <f>SUMIFS(INDEX(Load,,MATCH('Summarized Source Data'!$C215,Hour,0)),Month,'Summarized Source Data'!$A215,Sector,'Summarized Source Data'!H$2,Subsector,'Summarized Source Data'!H$3,TimeOfWeek,$E215)*INDEX('Calibration Multipliers'!D$4:D$7,MATCH($B215,'Calibration Multipliers'!$A$4:$A$7,0),1)</f>
        <v>0</v>
      </c>
      <c r="I215" s="26">
        <f>SUMIFS(INDEX(Load,,MATCH('Summarized Source Data'!$C215,Hour,0)),Month,'Summarized Source Data'!$A215,Sector,'Summarized Source Data'!I$2,Subsector,'Summarized Source Data'!I$3,TimeOfWeek,$E215)*INDEX('Calibration Multipliers'!E$4:E$7,MATCH($B215,'Calibration Multipliers'!$A$4:$A$7,0),1)</f>
        <v>59077686.189958192</v>
      </c>
      <c r="J215" s="47">
        <f t="shared" si="16"/>
        <v>152562815.78482363</v>
      </c>
      <c r="K215" s="48">
        <f>(SUMIFS(INDEX(Load,,MATCH('Summarized Source Data'!$C215,Hour,0)),Month,'Summarized Source Data'!$A215,Sector,'Summarized Source Data'!K$2,Subsector,"Total",TimeOfWeek,$E215)-SUM(F215:I215))*INDEX('Calibration Multipliers'!G$4:G$7,MATCH($B215,'Calibration Multipliers'!$A$4:$A$7,0),1)</f>
        <v>152562815.78482363</v>
      </c>
      <c r="L215" s="26">
        <f>SUMIFS(INDEX(Load,,MATCH('Summarized Source Data'!$C215,Hour,0)),Month,'Summarized Source Data'!$A215,Sector,'Summarized Source Data'!L$2,Subsector,'Summarized Source Data'!L$3,TimeOfWeek,$E215)*INDEX('Calibration Multipliers'!H$4:H$7,MATCH($B215,'Calibration Multipliers'!$A$4:$A$7,0),1)</f>
        <v>1313299.0117561915</v>
      </c>
      <c r="M215" s="26">
        <f>SUMIFS(INDEX(Load,,MATCH('Summarized Source Data'!$C215,Hour,0)),Month,'Summarized Source Data'!$A215,Sector,'Summarized Source Data'!M$2,Subsector,'Summarized Source Data'!M$3,TimeOfWeek,$E215)*INDEX('Calibration Multipliers'!I$4:I$7,MATCH($B215,'Calibration Multipliers'!$A$4:$A$7,0),1)</f>
        <v>108530931.30217624</v>
      </c>
      <c r="N215" s="26">
        <f>SUMIFS(INDEX(Load,,MATCH('Summarized Source Data'!$C215,Hour,0)),Month,'Summarized Source Data'!$A215,Sector,'Summarized Source Data'!N$2,Subsector,'Summarized Source Data'!N$3,TimeOfWeek,$E215)*INDEX('Calibration Multipliers'!J$4:J$7,MATCH($B215,'Calibration Multipliers'!$A$4:$A$7,0),1)</f>
        <v>0</v>
      </c>
      <c r="O215" s="28">
        <f t="shared" si="17"/>
        <v>373425576.99387115</v>
      </c>
      <c r="P215" s="48">
        <f>(SUMIFS(INDEX(Load,,MATCH('Summarized Source Data'!$C215,Hour,0)),Month,'Summarized Source Data'!$A215,Sector,'Summarized Source Data'!P$2,Subsector,"Total",TimeOfWeek,$E215)-SUM(L215:N215)*INDEX('Calibration Multipliers'!L$4:L$7,MATCH($B215,'Calibration Multipliers'!$A$4:$A$7,0),1))</f>
        <v>373425576.99387115</v>
      </c>
      <c r="Q215" s="28">
        <f t="shared" si="18"/>
        <v>373425576.99387115</v>
      </c>
      <c r="R215" s="31">
        <f>SUMIFS(INDEX(Load,,MATCH('Summarized Source Data'!$C215,Hour,0)),Month,'Summarized Source Data'!$A215,Sector,'Summarized Source Data'!R$2,TimeOfWeek,$E215)*INDEX('Calibration Multipliers'!N$4:N$7,MATCH($B215,'Calibration Multipliers'!$A$4:$A$7,0),1)</f>
        <v>12798458.879973613</v>
      </c>
      <c r="S215" s="31">
        <f>SUMIFS(INDEX(Load,,MATCH('Summarized Source Data'!$C215,Hour,0)),Month,'Summarized Source Data'!$A215,Sector,'Summarized Source Data'!S$2,TimeOfWeek,$E215)*INDEX('Calibration Multipliers'!O$4:O$7,MATCH($B215,'Calibration Multipliers'!$A$4:$A$7,0),1)</f>
        <v>12798458.879973613</v>
      </c>
      <c r="T215" s="31">
        <f>SUMIFS(INDEX(Load,,MATCH('Summarized Source Data'!$C215,Hour,0)),Month,'Summarized Source Data'!$A215,Sector,'Summarized Source Data'!T$2,TimeOfWeek,$E215)*INDEX('Calibration Multipliers'!P$4:P$7,MATCH($B215,'Calibration Multipliers'!$A$4:$A$7,0),1)</f>
        <v>12798458.879973613</v>
      </c>
      <c r="U215" s="31">
        <f>SUMIFS(INDEX(Load,,MATCH('Summarized Source Data'!$C215,Hour,0)),Month,'Summarized Source Data'!$A215,Sector,'Summarized Source Data'!U$2,TimeOfWeek,$E215)*INDEX('Calibration Multipliers'!Q$4:Q$7,MATCH($B215,'Calibration Multipliers'!$A$4:$A$7,0),1)</f>
        <v>12798458.879973613</v>
      </c>
      <c r="V215" s="31">
        <f>SUMIFS(INDEX(Load,,MATCH('Summarized Source Data'!$C215,Hour,0)),Month,'Summarized Source Data'!$A215,Sector,'Summarized Source Data'!V$2,TimeOfWeek,$E215)*INDEX('Calibration Multipliers'!R$4:R$7,MATCH($B215,'Calibration Multipliers'!$A$4:$A$7,0),1)</f>
        <v>12798458.879973613</v>
      </c>
      <c r="W215" s="31">
        <f>SUMIFS(INDEX(Load,,MATCH('Summarized Source Data'!$C215,Hour,0)),Month,'Summarized Source Data'!$A215,Sector,'Summarized Source Data'!W$2,TimeOfWeek,$E215)*INDEX('Calibration Multipliers'!S$4:S$7,MATCH($B215,'Calibration Multipliers'!$A$4:$A$7,0),1)</f>
        <v>12798458.879973613</v>
      </c>
      <c r="X215" s="26">
        <f>SUMIFS(INDEX(Load,,MATCH('Summarized Source Data'!$C215,Hour,0)),Month,'Summarized Source Data'!$A215,Sector,'Summarized Source Data'!X$2,Subsector,'Summarized Source Data'!X$3,TimeOfWeek,$E215)*INDEX('Calibration Multipliers'!T$4:T$7,MATCH($B215,'Calibration Multipliers'!$A$4:$A$7,0),1)</f>
        <v>693164532.93937087</v>
      </c>
      <c r="Y215" s="28">
        <f t="shared" si="19"/>
        <v>693164532.93937087</v>
      </c>
      <c r="Z215" s="28">
        <f t="shared" si="19"/>
        <v>693164532.93937087</v>
      </c>
    </row>
    <row r="216" spans="1:26" outlineLevel="2">
      <c r="A216">
        <f t="shared" si="15"/>
        <v>9</v>
      </c>
      <c r="B216" t="str">
        <f>INDEX('Category Mapping'!$G$34:$G$45,MATCH(A216,'Category Mapping'!$A$34:$A$45,0),1)</f>
        <v>Fall</v>
      </c>
      <c r="C216" t="s">
        <v>47</v>
      </c>
      <c r="D216" s="6" t="s">
        <v>121</v>
      </c>
      <c r="E216" t="s">
        <v>15</v>
      </c>
      <c r="F216" s="26">
        <f>SUMIFS(INDEX(Load,,MATCH('Summarized Source Data'!$C216,Hour,0)),Month,'Summarized Source Data'!$A216,Sector,'Summarized Source Data'!F$2,Subsector,'Summarized Source Data'!F$3,TimeOfWeek,$E216)*INDEX('Calibration Multipliers'!B$4:B$7,MATCH($B216,'Calibration Multipliers'!$A$4:$A$7,0),1)</f>
        <v>925915.25837715017</v>
      </c>
      <c r="G216" s="26">
        <f>SUMIFS(INDEX(Load,,MATCH('Summarized Source Data'!$C216,Hour,0)),Month,'Summarized Source Data'!$A216,Sector,'Summarized Source Data'!G$2,Subsector,'Summarized Source Data'!G$3,TimeOfWeek,$E216)*INDEX('Calibration Multipliers'!C$4:C$7,MATCH($B216,'Calibration Multipliers'!$A$4:$A$7,0),1)</f>
        <v>22730062.970833134</v>
      </c>
      <c r="H216" s="26">
        <f>SUMIFS(INDEX(Load,,MATCH('Summarized Source Data'!$C216,Hour,0)),Month,'Summarized Source Data'!$A216,Sector,'Summarized Source Data'!H$2,Subsector,'Summarized Source Data'!H$3,TimeOfWeek,$E216)*INDEX('Calibration Multipliers'!D$4:D$7,MATCH($B216,'Calibration Multipliers'!$A$4:$A$7,0),1)</f>
        <v>0</v>
      </c>
      <c r="I216" s="26">
        <f>SUMIFS(INDEX(Load,,MATCH('Summarized Source Data'!$C216,Hour,0)),Month,'Summarized Source Data'!$A216,Sector,'Summarized Source Data'!I$2,Subsector,'Summarized Source Data'!I$3,TimeOfWeek,$E216)*INDEX('Calibration Multipliers'!E$4:E$7,MATCH($B216,'Calibration Multipliers'!$A$4:$A$7,0),1)</f>
        <v>59999175.229316294</v>
      </c>
      <c r="J216" s="47">
        <f t="shared" si="16"/>
        <v>149788736.5121921</v>
      </c>
      <c r="K216" s="48">
        <f>(SUMIFS(INDEX(Load,,MATCH('Summarized Source Data'!$C216,Hour,0)),Month,'Summarized Source Data'!$A216,Sector,'Summarized Source Data'!K$2,Subsector,"Total",TimeOfWeek,$E216)-SUM(F216:I216))*INDEX('Calibration Multipliers'!G$4:G$7,MATCH($B216,'Calibration Multipliers'!$A$4:$A$7,0),1)</f>
        <v>149788736.5121921</v>
      </c>
      <c r="L216" s="26">
        <f>SUMIFS(INDEX(Load,,MATCH('Summarized Source Data'!$C216,Hour,0)),Month,'Summarized Source Data'!$A216,Sector,'Summarized Source Data'!L$2,Subsector,'Summarized Source Data'!L$3,TimeOfWeek,$E216)*INDEX('Calibration Multipliers'!H$4:H$7,MATCH($B216,'Calibration Multipliers'!$A$4:$A$7,0),1)</f>
        <v>1765727.6047933898</v>
      </c>
      <c r="M216" s="26">
        <f>SUMIFS(INDEX(Load,,MATCH('Summarized Source Data'!$C216,Hour,0)),Month,'Summarized Source Data'!$A216,Sector,'Summarized Source Data'!M$2,Subsector,'Summarized Source Data'!M$3,TimeOfWeek,$E216)*INDEX('Calibration Multipliers'!I$4:I$7,MATCH($B216,'Calibration Multipliers'!$A$4:$A$7,0),1)</f>
        <v>95220534.067003667</v>
      </c>
      <c r="N216" s="26">
        <f>SUMIFS(INDEX(Load,,MATCH('Summarized Source Data'!$C216,Hour,0)),Month,'Summarized Source Data'!$A216,Sector,'Summarized Source Data'!N$2,Subsector,'Summarized Source Data'!N$3,TimeOfWeek,$E216)*INDEX('Calibration Multipliers'!J$4:J$7,MATCH($B216,'Calibration Multipliers'!$A$4:$A$7,0),1)</f>
        <v>0</v>
      </c>
      <c r="O216" s="28">
        <f t="shared" si="17"/>
        <v>309492792.35616487</v>
      </c>
      <c r="P216" s="48">
        <f>(SUMIFS(INDEX(Load,,MATCH('Summarized Source Data'!$C216,Hour,0)),Month,'Summarized Source Data'!$A216,Sector,'Summarized Source Data'!P$2,Subsector,"Total",TimeOfWeek,$E216)-SUM(L216:N216)*INDEX('Calibration Multipliers'!L$4:L$7,MATCH($B216,'Calibration Multipliers'!$A$4:$A$7,0),1))</f>
        <v>309492792.35616487</v>
      </c>
      <c r="Q216" s="28">
        <f t="shared" si="18"/>
        <v>309492792.35616487</v>
      </c>
      <c r="R216" s="31">
        <f>SUMIFS(INDEX(Load,,MATCH('Summarized Source Data'!$C216,Hour,0)),Month,'Summarized Source Data'!$A216,Sector,'Summarized Source Data'!R$2,TimeOfWeek,$E216)*INDEX('Calibration Multipliers'!N$4:N$7,MATCH($B216,'Calibration Multipliers'!$A$4:$A$7,0),1)</f>
        <v>11774582.169575723</v>
      </c>
      <c r="S216" s="31">
        <f>SUMIFS(INDEX(Load,,MATCH('Summarized Source Data'!$C216,Hour,0)),Month,'Summarized Source Data'!$A216,Sector,'Summarized Source Data'!S$2,TimeOfWeek,$E216)*INDEX('Calibration Multipliers'!O$4:O$7,MATCH($B216,'Calibration Multipliers'!$A$4:$A$7,0),1)</f>
        <v>11774582.169575723</v>
      </c>
      <c r="T216" s="31">
        <f>SUMIFS(INDEX(Load,,MATCH('Summarized Source Data'!$C216,Hour,0)),Month,'Summarized Source Data'!$A216,Sector,'Summarized Source Data'!T$2,TimeOfWeek,$E216)*INDEX('Calibration Multipliers'!P$4:P$7,MATCH($B216,'Calibration Multipliers'!$A$4:$A$7,0),1)</f>
        <v>11774582.169575723</v>
      </c>
      <c r="U216" s="31">
        <f>SUMIFS(INDEX(Load,,MATCH('Summarized Source Data'!$C216,Hour,0)),Month,'Summarized Source Data'!$A216,Sector,'Summarized Source Data'!U$2,TimeOfWeek,$E216)*INDEX('Calibration Multipliers'!Q$4:Q$7,MATCH($B216,'Calibration Multipliers'!$A$4:$A$7,0),1)</f>
        <v>11774582.169575723</v>
      </c>
      <c r="V216" s="31">
        <f>SUMIFS(INDEX(Load,,MATCH('Summarized Source Data'!$C216,Hour,0)),Month,'Summarized Source Data'!$A216,Sector,'Summarized Source Data'!V$2,TimeOfWeek,$E216)*INDEX('Calibration Multipliers'!R$4:R$7,MATCH($B216,'Calibration Multipliers'!$A$4:$A$7,0),1)</f>
        <v>11774582.169575723</v>
      </c>
      <c r="W216" s="31">
        <f>SUMIFS(INDEX(Load,,MATCH('Summarized Source Data'!$C216,Hour,0)),Month,'Summarized Source Data'!$A216,Sector,'Summarized Source Data'!W$2,TimeOfWeek,$E216)*INDEX('Calibration Multipliers'!S$4:S$7,MATCH($B216,'Calibration Multipliers'!$A$4:$A$7,0),1)</f>
        <v>11774582.169575723</v>
      </c>
      <c r="X216" s="26">
        <f>SUMIFS(INDEX(Load,,MATCH('Summarized Source Data'!$C216,Hour,0)),Month,'Summarized Source Data'!$A216,Sector,'Summarized Source Data'!X$2,Subsector,'Summarized Source Data'!X$3,TimeOfWeek,$E216)*INDEX('Calibration Multipliers'!T$4:T$7,MATCH($B216,'Calibration Multipliers'!$A$4:$A$7,0),1)</f>
        <v>688045149.38738143</v>
      </c>
      <c r="Y216" s="28">
        <f t="shared" si="19"/>
        <v>688045149.38738143</v>
      </c>
      <c r="Z216" s="28">
        <f t="shared" si="19"/>
        <v>688045149.38738143</v>
      </c>
    </row>
    <row r="217" spans="1:26" outlineLevel="2">
      <c r="A217">
        <f t="shared" si="15"/>
        <v>9</v>
      </c>
      <c r="B217" t="str">
        <f>INDEX('Category Mapping'!$G$34:$G$45,MATCH(A217,'Category Mapping'!$A$34:$A$45,0),1)</f>
        <v>Fall</v>
      </c>
      <c r="C217" t="s">
        <v>48</v>
      </c>
      <c r="D217" s="6" t="s">
        <v>122</v>
      </c>
      <c r="E217" t="s">
        <v>15</v>
      </c>
      <c r="F217" s="26">
        <f>SUMIFS(INDEX(Load,,MATCH('Summarized Source Data'!$C217,Hour,0)),Month,'Summarized Source Data'!$A217,Sector,'Summarized Source Data'!F$2,Subsector,'Summarized Source Data'!F$3,TimeOfWeek,$E217)*INDEX('Calibration Multipliers'!B$4:B$7,MATCH($B217,'Calibration Multipliers'!$A$4:$A$7,0),1)</f>
        <v>813418.85257560294</v>
      </c>
      <c r="G217" s="26">
        <f>SUMIFS(INDEX(Load,,MATCH('Summarized Source Data'!$C217,Hour,0)),Month,'Summarized Source Data'!$A217,Sector,'Summarized Source Data'!G$2,Subsector,'Summarized Source Data'!G$3,TimeOfWeek,$E217)*INDEX('Calibration Multipliers'!C$4:C$7,MATCH($B217,'Calibration Multipliers'!$A$4:$A$7,0),1)</f>
        <v>13617560.248291923</v>
      </c>
      <c r="H217" s="26">
        <f>SUMIFS(INDEX(Load,,MATCH('Summarized Source Data'!$C217,Hour,0)),Month,'Summarized Source Data'!$A217,Sector,'Summarized Source Data'!H$2,Subsector,'Summarized Source Data'!H$3,TimeOfWeek,$E217)*INDEX('Calibration Multipliers'!D$4:D$7,MATCH($B217,'Calibration Multipliers'!$A$4:$A$7,0),1)</f>
        <v>0</v>
      </c>
      <c r="I217" s="26">
        <f>SUMIFS(INDEX(Load,,MATCH('Summarized Source Data'!$C217,Hour,0)),Month,'Summarized Source Data'!$A217,Sector,'Summarized Source Data'!I$2,Subsector,'Summarized Source Data'!I$3,TimeOfWeek,$E217)*INDEX('Calibration Multipliers'!E$4:E$7,MATCH($B217,'Calibration Multipliers'!$A$4:$A$7,0),1)</f>
        <v>49146082.099098668</v>
      </c>
      <c r="J217" s="47">
        <f t="shared" si="16"/>
        <v>147341541.14199895</v>
      </c>
      <c r="K217" s="48">
        <f>(SUMIFS(INDEX(Load,,MATCH('Summarized Source Data'!$C217,Hour,0)),Month,'Summarized Source Data'!$A217,Sector,'Summarized Source Data'!K$2,Subsector,"Total",TimeOfWeek,$E217)-SUM(F217:I217))*INDEX('Calibration Multipliers'!G$4:G$7,MATCH($B217,'Calibration Multipliers'!$A$4:$A$7,0),1)</f>
        <v>147341541.14199895</v>
      </c>
      <c r="L217" s="26">
        <f>SUMIFS(INDEX(Load,,MATCH('Summarized Source Data'!$C217,Hour,0)),Month,'Summarized Source Data'!$A217,Sector,'Summarized Source Data'!L$2,Subsector,'Summarized Source Data'!L$3,TimeOfWeek,$E217)*INDEX('Calibration Multipliers'!H$4:H$7,MATCH($B217,'Calibration Multipliers'!$A$4:$A$7,0),1)</f>
        <v>1658152.9743387252</v>
      </c>
      <c r="M217" s="26">
        <f>SUMIFS(INDEX(Load,,MATCH('Summarized Source Data'!$C217,Hour,0)),Month,'Summarized Source Data'!$A217,Sector,'Summarized Source Data'!M$2,Subsector,'Summarized Source Data'!M$3,TimeOfWeek,$E217)*INDEX('Calibration Multipliers'!I$4:I$7,MATCH($B217,'Calibration Multipliers'!$A$4:$A$7,0),1)</f>
        <v>82831625.871189222</v>
      </c>
      <c r="N217" s="26">
        <f>SUMIFS(INDEX(Load,,MATCH('Summarized Source Data'!$C217,Hour,0)),Month,'Summarized Source Data'!$A217,Sector,'Summarized Source Data'!N$2,Subsector,'Summarized Source Data'!N$3,TimeOfWeek,$E217)*INDEX('Calibration Multipliers'!J$4:J$7,MATCH($B217,'Calibration Multipliers'!$A$4:$A$7,0),1)</f>
        <v>0</v>
      </c>
      <c r="O217" s="28">
        <f t="shared" si="17"/>
        <v>251341782.16497964</v>
      </c>
      <c r="P217" s="48">
        <f>(SUMIFS(INDEX(Load,,MATCH('Summarized Source Data'!$C217,Hour,0)),Month,'Summarized Source Data'!$A217,Sector,'Summarized Source Data'!P$2,Subsector,"Total",TimeOfWeek,$E217)-SUM(L217:N217)*INDEX('Calibration Multipliers'!L$4:L$7,MATCH($B217,'Calibration Multipliers'!$A$4:$A$7,0),1))</f>
        <v>251341782.16497964</v>
      </c>
      <c r="Q217" s="28">
        <f t="shared" si="18"/>
        <v>251341782.16497964</v>
      </c>
      <c r="R217" s="31">
        <f>SUMIFS(INDEX(Load,,MATCH('Summarized Source Data'!$C217,Hour,0)),Month,'Summarized Source Data'!$A217,Sector,'Summarized Source Data'!R$2,TimeOfWeek,$E217)*INDEX('Calibration Multipliers'!N$4:N$7,MATCH($B217,'Calibration Multipliers'!$A$4:$A$7,0),1)</f>
        <v>10955480.801257413</v>
      </c>
      <c r="S217" s="31">
        <f>SUMIFS(INDEX(Load,,MATCH('Summarized Source Data'!$C217,Hour,0)),Month,'Summarized Source Data'!$A217,Sector,'Summarized Source Data'!S$2,TimeOfWeek,$E217)*INDEX('Calibration Multipliers'!O$4:O$7,MATCH($B217,'Calibration Multipliers'!$A$4:$A$7,0),1)</f>
        <v>10955480.801257413</v>
      </c>
      <c r="T217" s="31">
        <f>SUMIFS(INDEX(Load,,MATCH('Summarized Source Data'!$C217,Hour,0)),Month,'Summarized Source Data'!$A217,Sector,'Summarized Source Data'!T$2,TimeOfWeek,$E217)*INDEX('Calibration Multipliers'!P$4:P$7,MATCH($B217,'Calibration Multipliers'!$A$4:$A$7,0),1)</f>
        <v>10955480.801257413</v>
      </c>
      <c r="U217" s="31">
        <f>SUMIFS(INDEX(Load,,MATCH('Summarized Source Data'!$C217,Hour,0)),Month,'Summarized Source Data'!$A217,Sector,'Summarized Source Data'!U$2,TimeOfWeek,$E217)*INDEX('Calibration Multipliers'!Q$4:Q$7,MATCH($B217,'Calibration Multipliers'!$A$4:$A$7,0),1)</f>
        <v>10955480.801257413</v>
      </c>
      <c r="V217" s="31">
        <f>SUMIFS(INDEX(Load,,MATCH('Summarized Source Data'!$C217,Hour,0)),Month,'Summarized Source Data'!$A217,Sector,'Summarized Source Data'!V$2,TimeOfWeek,$E217)*INDEX('Calibration Multipliers'!R$4:R$7,MATCH($B217,'Calibration Multipliers'!$A$4:$A$7,0),1)</f>
        <v>10955480.801257413</v>
      </c>
      <c r="W217" s="31">
        <f>SUMIFS(INDEX(Load,,MATCH('Summarized Source Data'!$C217,Hour,0)),Month,'Summarized Source Data'!$A217,Sector,'Summarized Source Data'!W$2,TimeOfWeek,$E217)*INDEX('Calibration Multipliers'!S$4:S$7,MATCH($B217,'Calibration Multipliers'!$A$4:$A$7,0),1)</f>
        <v>10955480.801257413</v>
      </c>
      <c r="X217" s="26">
        <f>SUMIFS(INDEX(Load,,MATCH('Summarized Source Data'!$C217,Hour,0)),Month,'Summarized Source Data'!$A217,Sector,'Summarized Source Data'!X$2,Subsector,'Summarized Source Data'!X$3,TimeOfWeek,$E217)*INDEX('Calibration Multipliers'!T$4:T$7,MATCH($B217,'Calibration Multipliers'!$A$4:$A$7,0),1)</f>
        <v>682925765.835392</v>
      </c>
      <c r="Y217" s="28">
        <f t="shared" si="19"/>
        <v>682925765.835392</v>
      </c>
      <c r="Z217" s="28">
        <f t="shared" si="19"/>
        <v>682925765.835392</v>
      </c>
    </row>
    <row r="218" spans="1:26" outlineLevel="2">
      <c r="A218">
        <f t="shared" si="15"/>
        <v>9</v>
      </c>
      <c r="B218" t="str">
        <f>INDEX('Category Mapping'!$G$34:$G$45,MATCH(A218,'Category Mapping'!$A$34:$A$45,0),1)</f>
        <v>Fall</v>
      </c>
      <c r="C218" t="s">
        <v>49</v>
      </c>
      <c r="D218" s="6" t="s">
        <v>123</v>
      </c>
      <c r="E218" t="s">
        <v>15</v>
      </c>
      <c r="F218" s="26">
        <f>SUMIFS(INDEX(Load,,MATCH('Summarized Source Data'!$C218,Hour,0)),Month,'Summarized Source Data'!$A218,Sector,'Summarized Source Data'!F$2,Subsector,'Summarized Source Data'!F$3,TimeOfWeek,$E218)*INDEX('Calibration Multipliers'!B$4:B$7,MATCH($B218,'Calibration Multipliers'!$A$4:$A$7,0),1)</f>
        <v>607364.68848473812</v>
      </c>
      <c r="G218" s="26">
        <f>SUMIFS(INDEX(Load,,MATCH('Summarized Source Data'!$C218,Hour,0)),Month,'Summarized Source Data'!$A218,Sector,'Summarized Source Data'!G$2,Subsector,'Summarized Source Data'!G$3,TimeOfWeek,$E218)*INDEX('Calibration Multipliers'!C$4:C$7,MATCH($B218,'Calibration Multipliers'!$A$4:$A$7,0),1)</f>
        <v>6613182.8128983909</v>
      </c>
      <c r="H218" s="26">
        <f>SUMIFS(INDEX(Load,,MATCH('Summarized Source Data'!$C218,Hour,0)),Month,'Summarized Source Data'!$A218,Sector,'Summarized Source Data'!H$2,Subsector,'Summarized Source Data'!H$3,TimeOfWeek,$E218)*INDEX('Calibration Multipliers'!D$4:D$7,MATCH($B218,'Calibration Multipliers'!$A$4:$A$7,0),1)</f>
        <v>0</v>
      </c>
      <c r="I218" s="26">
        <f>SUMIFS(INDEX(Load,,MATCH('Summarized Source Data'!$C218,Hour,0)),Month,'Summarized Source Data'!$A218,Sector,'Summarized Source Data'!I$2,Subsector,'Summarized Source Data'!I$3,TimeOfWeek,$E218)*INDEX('Calibration Multipliers'!E$4:E$7,MATCH($B218,'Calibration Multipliers'!$A$4:$A$7,0),1)</f>
        <v>29180486.246339835</v>
      </c>
      <c r="J218" s="47">
        <f t="shared" si="16"/>
        <v>115132719.39116459</v>
      </c>
      <c r="K218" s="48">
        <f>(SUMIFS(INDEX(Load,,MATCH('Summarized Source Data'!$C218,Hour,0)),Month,'Summarized Source Data'!$A218,Sector,'Summarized Source Data'!K$2,Subsector,"Total",TimeOfWeek,$E218)-SUM(F218:I218))*INDEX('Calibration Multipliers'!G$4:G$7,MATCH($B218,'Calibration Multipliers'!$A$4:$A$7,0),1)</f>
        <v>115132719.39116459</v>
      </c>
      <c r="L218" s="26">
        <f>SUMIFS(INDEX(Load,,MATCH('Summarized Source Data'!$C218,Hour,0)),Month,'Summarized Source Data'!$A218,Sector,'Summarized Source Data'!L$2,Subsector,'Summarized Source Data'!L$3,TimeOfWeek,$E218)*INDEX('Calibration Multipliers'!H$4:H$7,MATCH($B218,'Calibration Multipliers'!$A$4:$A$7,0),1)</f>
        <v>2061562.4459889142</v>
      </c>
      <c r="M218" s="26">
        <f>SUMIFS(INDEX(Load,,MATCH('Summarized Source Data'!$C218,Hour,0)),Month,'Summarized Source Data'!$A218,Sector,'Summarized Source Data'!M$2,Subsector,'Summarized Source Data'!M$3,TimeOfWeek,$E218)*INDEX('Calibration Multipliers'!I$4:I$7,MATCH($B218,'Calibration Multipliers'!$A$4:$A$7,0),1)</f>
        <v>71978532.740971595</v>
      </c>
      <c r="N218" s="26">
        <f>SUMIFS(INDEX(Load,,MATCH('Summarized Source Data'!$C218,Hour,0)),Month,'Summarized Source Data'!$A218,Sector,'Summarized Source Data'!N$2,Subsector,'Summarized Source Data'!N$3,TimeOfWeek,$E218)*INDEX('Calibration Multipliers'!J$4:J$7,MATCH($B218,'Calibration Multipliers'!$A$4:$A$7,0),1)</f>
        <v>0</v>
      </c>
      <c r="O218" s="28">
        <f t="shared" si="17"/>
        <v>210597630.30365264</v>
      </c>
      <c r="P218" s="48">
        <f>(SUMIFS(INDEX(Load,,MATCH('Summarized Source Data'!$C218,Hour,0)),Month,'Summarized Source Data'!$A218,Sector,'Summarized Source Data'!P$2,Subsector,"Total",TimeOfWeek,$E218)-SUM(L218:N218)*INDEX('Calibration Multipliers'!L$4:L$7,MATCH($B218,'Calibration Multipliers'!$A$4:$A$7,0),1))</f>
        <v>210597630.30365264</v>
      </c>
      <c r="Q218" s="28">
        <f t="shared" si="18"/>
        <v>210597630.30365264</v>
      </c>
      <c r="R218" s="31">
        <f>SUMIFS(INDEX(Load,,MATCH('Summarized Source Data'!$C218,Hour,0)),Month,'Summarized Source Data'!$A218,Sector,'Summarized Source Data'!R$2,TimeOfWeek,$E218)*INDEX('Calibration Multipliers'!N$4:N$7,MATCH($B218,'Calibration Multipliers'!$A$4:$A$7,0),1)</f>
        <v>10341154.775018679</v>
      </c>
      <c r="S218" s="31">
        <f>SUMIFS(INDEX(Load,,MATCH('Summarized Source Data'!$C218,Hour,0)),Month,'Summarized Source Data'!$A218,Sector,'Summarized Source Data'!S$2,TimeOfWeek,$E218)*INDEX('Calibration Multipliers'!O$4:O$7,MATCH($B218,'Calibration Multipliers'!$A$4:$A$7,0),1)</f>
        <v>10341154.775018679</v>
      </c>
      <c r="T218" s="31">
        <f>SUMIFS(INDEX(Load,,MATCH('Summarized Source Data'!$C218,Hour,0)),Month,'Summarized Source Data'!$A218,Sector,'Summarized Source Data'!T$2,TimeOfWeek,$E218)*INDEX('Calibration Multipliers'!P$4:P$7,MATCH($B218,'Calibration Multipliers'!$A$4:$A$7,0),1)</f>
        <v>10341154.775018679</v>
      </c>
      <c r="U218" s="31">
        <f>SUMIFS(INDEX(Load,,MATCH('Summarized Source Data'!$C218,Hour,0)),Month,'Summarized Source Data'!$A218,Sector,'Summarized Source Data'!U$2,TimeOfWeek,$E218)*INDEX('Calibration Multipliers'!Q$4:Q$7,MATCH($B218,'Calibration Multipliers'!$A$4:$A$7,0),1)</f>
        <v>10341154.775018679</v>
      </c>
      <c r="V218" s="31">
        <f>SUMIFS(INDEX(Load,,MATCH('Summarized Source Data'!$C218,Hour,0)),Month,'Summarized Source Data'!$A218,Sector,'Summarized Source Data'!V$2,TimeOfWeek,$E218)*INDEX('Calibration Multipliers'!R$4:R$7,MATCH($B218,'Calibration Multipliers'!$A$4:$A$7,0),1)</f>
        <v>10341154.775018679</v>
      </c>
      <c r="W218" s="31">
        <f>SUMIFS(INDEX(Load,,MATCH('Summarized Source Data'!$C218,Hour,0)),Month,'Summarized Source Data'!$A218,Sector,'Summarized Source Data'!W$2,TimeOfWeek,$E218)*INDEX('Calibration Multipliers'!S$4:S$7,MATCH($B218,'Calibration Multipliers'!$A$4:$A$7,0),1)</f>
        <v>10341154.775018679</v>
      </c>
      <c r="X218" s="26">
        <f>SUMIFS(INDEX(Load,,MATCH('Summarized Source Data'!$C218,Hour,0)),Month,'Summarized Source Data'!$A218,Sector,'Summarized Source Data'!X$2,Subsector,'Summarized Source Data'!X$3,TimeOfWeek,$E218)*INDEX('Calibration Multipliers'!T$4:T$7,MATCH($B218,'Calibration Multipliers'!$A$4:$A$7,0),1)</f>
        <v>676782505.5730046</v>
      </c>
      <c r="Y218" s="28">
        <f t="shared" si="19"/>
        <v>676782505.5730046</v>
      </c>
      <c r="Z218" s="28">
        <f t="shared" si="19"/>
        <v>676782505.5730046</v>
      </c>
    </row>
    <row r="219" spans="1:26" outlineLevel="2">
      <c r="A219">
        <f t="shared" si="15"/>
        <v>9</v>
      </c>
      <c r="B219" t="str">
        <f>INDEX('Category Mapping'!$G$34:$G$45,MATCH(A219,'Category Mapping'!$A$34:$A$45,0),1)</f>
        <v>Fall</v>
      </c>
      <c r="C219" t="s">
        <v>50</v>
      </c>
      <c r="D219" s="6" t="s">
        <v>124</v>
      </c>
      <c r="E219" t="s">
        <v>15</v>
      </c>
      <c r="F219" s="26">
        <f>SUMIFS(INDEX(Load,,MATCH('Summarized Source Data'!$C219,Hour,0)),Month,'Summarized Source Data'!$A219,Sector,'Summarized Source Data'!F$2,Subsector,'Summarized Source Data'!F$3,TimeOfWeek,$E219)*INDEX('Calibration Multipliers'!B$4:B$7,MATCH($B219,'Calibration Multipliers'!$A$4:$A$7,0),1)</f>
        <v>543268.98253711988</v>
      </c>
      <c r="G219" s="26">
        <f>SUMIFS(INDEX(Load,,MATCH('Summarized Source Data'!$C219,Hour,0)),Month,'Summarized Source Data'!$A219,Sector,'Summarized Source Data'!G$2,Subsector,'Summarized Source Data'!G$3,TimeOfWeek,$E219)*INDEX('Calibration Multipliers'!C$4:C$7,MATCH($B219,'Calibration Multipliers'!$A$4:$A$7,0),1)</f>
        <v>3606001.6251174291</v>
      </c>
      <c r="H219" s="26">
        <f>SUMIFS(INDEX(Load,,MATCH('Summarized Source Data'!$C219,Hour,0)),Month,'Summarized Source Data'!$A219,Sector,'Summarized Source Data'!H$2,Subsector,'Summarized Source Data'!H$3,TimeOfWeek,$E219)*INDEX('Calibration Multipliers'!D$4:D$7,MATCH($B219,'Calibration Multipliers'!$A$4:$A$7,0),1)</f>
        <v>0</v>
      </c>
      <c r="I219" s="26">
        <f>SUMIFS(INDEX(Load,,MATCH('Summarized Source Data'!$C219,Hour,0)),Month,'Summarized Source Data'!$A219,Sector,'Summarized Source Data'!I$2,Subsector,'Summarized Source Data'!I$3,TimeOfWeek,$E219)*INDEX('Calibration Multipliers'!E$4:E$7,MATCH($B219,'Calibration Multipliers'!$A$4:$A$7,0),1)</f>
        <v>15358150.655968335</v>
      </c>
      <c r="J219" s="47">
        <f t="shared" si="16"/>
        <v>92095140.169747025</v>
      </c>
      <c r="K219" s="48">
        <f>(SUMIFS(INDEX(Load,,MATCH('Summarized Source Data'!$C219,Hour,0)),Month,'Summarized Source Data'!$A219,Sector,'Summarized Source Data'!K$2,Subsector,"Total",TimeOfWeek,$E219)-SUM(F219:I219))*INDEX('Calibration Multipliers'!G$4:G$7,MATCH($B219,'Calibration Multipliers'!$A$4:$A$7,0),1)</f>
        <v>92095140.169747025</v>
      </c>
      <c r="L219" s="26">
        <f>SUMIFS(INDEX(Load,,MATCH('Summarized Source Data'!$C219,Hour,0)),Month,'Summarized Source Data'!$A219,Sector,'Summarized Source Data'!L$2,Subsector,'Summarized Source Data'!L$3,TimeOfWeek,$E219)*INDEX('Calibration Multipliers'!H$4:H$7,MATCH($B219,'Calibration Multipliers'!$A$4:$A$7,0),1)</f>
        <v>2181878.1982277702</v>
      </c>
      <c r="M219" s="26">
        <f>SUMIFS(INDEX(Load,,MATCH('Summarized Source Data'!$C219,Hour,0)),Month,'Summarized Source Data'!$A219,Sector,'Summarized Source Data'!M$2,Subsector,'Summarized Source Data'!M$3,TimeOfWeek,$E219)*INDEX('Calibration Multipliers'!I$4:I$7,MATCH($B219,'Calibration Multipliers'!$A$4:$A$7,0),1)</f>
        <v>61944540.97907228</v>
      </c>
      <c r="N219" s="26">
        <f>SUMIFS(INDEX(Load,,MATCH('Summarized Source Data'!$C219,Hour,0)),Month,'Summarized Source Data'!$A219,Sector,'Summarized Source Data'!N$2,Subsector,'Summarized Source Data'!N$3,TimeOfWeek,$E219)*INDEX('Calibration Multipliers'!J$4:J$7,MATCH($B219,'Calibration Multipliers'!$A$4:$A$7,0),1)</f>
        <v>0</v>
      </c>
      <c r="O219" s="28">
        <f t="shared" si="17"/>
        <v>184675621.44938695</v>
      </c>
      <c r="P219" s="48">
        <f>(SUMIFS(INDEX(Load,,MATCH('Summarized Source Data'!$C219,Hour,0)),Month,'Summarized Source Data'!$A219,Sector,'Summarized Source Data'!P$2,Subsector,"Total",TimeOfWeek,$E219)-SUM(L219:N219)*INDEX('Calibration Multipliers'!L$4:L$7,MATCH($B219,'Calibration Multipliers'!$A$4:$A$7,0),1))</f>
        <v>184675621.44938695</v>
      </c>
      <c r="Q219" s="28">
        <f t="shared" si="18"/>
        <v>184675621.44938695</v>
      </c>
      <c r="R219" s="31">
        <f>SUMIFS(INDEX(Load,,MATCH('Summarized Source Data'!$C219,Hour,0)),Month,'Summarized Source Data'!$A219,Sector,'Summarized Source Data'!R$2,TimeOfWeek,$E219)*INDEX('Calibration Multipliers'!N$4:N$7,MATCH($B219,'Calibration Multipliers'!$A$4:$A$7,0),1)</f>
        <v>6962830.5662390068</v>
      </c>
      <c r="S219" s="31">
        <f>SUMIFS(INDEX(Load,,MATCH('Summarized Source Data'!$C219,Hour,0)),Month,'Summarized Source Data'!$A219,Sector,'Summarized Source Data'!S$2,TimeOfWeek,$E219)*INDEX('Calibration Multipliers'!O$4:O$7,MATCH($B219,'Calibration Multipliers'!$A$4:$A$7,0),1)</f>
        <v>6962830.5662390068</v>
      </c>
      <c r="T219" s="31">
        <f>SUMIFS(INDEX(Load,,MATCH('Summarized Source Data'!$C219,Hour,0)),Month,'Summarized Source Data'!$A219,Sector,'Summarized Source Data'!T$2,TimeOfWeek,$E219)*INDEX('Calibration Multipliers'!P$4:P$7,MATCH($B219,'Calibration Multipliers'!$A$4:$A$7,0),1)</f>
        <v>6962830.5662390068</v>
      </c>
      <c r="U219" s="31">
        <f>SUMIFS(INDEX(Load,,MATCH('Summarized Source Data'!$C219,Hour,0)),Month,'Summarized Source Data'!$A219,Sector,'Summarized Source Data'!U$2,TimeOfWeek,$E219)*INDEX('Calibration Multipliers'!Q$4:Q$7,MATCH($B219,'Calibration Multipliers'!$A$4:$A$7,0),1)</f>
        <v>6962830.5662390068</v>
      </c>
      <c r="V219" s="31">
        <f>SUMIFS(INDEX(Load,,MATCH('Summarized Source Data'!$C219,Hour,0)),Month,'Summarized Source Data'!$A219,Sector,'Summarized Source Data'!V$2,TimeOfWeek,$E219)*INDEX('Calibration Multipliers'!R$4:R$7,MATCH($B219,'Calibration Multipliers'!$A$4:$A$7,0),1)</f>
        <v>6962830.5662390068</v>
      </c>
      <c r="W219" s="31">
        <f>SUMIFS(INDEX(Load,,MATCH('Summarized Source Data'!$C219,Hour,0)),Month,'Summarized Source Data'!$A219,Sector,'Summarized Source Data'!W$2,TimeOfWeek,$E219)*INDEX('Calibration Multipliers'!S$4:S$7,MATCH($B219,'Calibration Multipliers'!$A$4:$A$7,0),1)</f>
        <v>6962830.5662390068</v>
      </c>
      <c r="X219" s="26">
        <f>SUMIFS(INDEX(Load,,MATCH('Summarized Source Data'!$C219,Hour,0)),Month,'Summarized Source Data'!$A219,Sector,'Summarized Source Data'!X$2,Subsector,'Summarized Source Data'!X$3,TimeOfWeek,$E219)*INDEX('Calibration Multipliers'!T$4:T$7,MATCH($B219,'Calibration Multipliers'!$A$4:$A$7,0),1)</f>
        <v>672686998.73141301</v>
      </c>
      <c r="Y219" s="28">
        <f t="shared" si="19"/>
        <v>672686998.73141301</v>
      </c>
      <c r="Z219" s="28">
        <f t="shared" si="19"/>
        <v>672686998.73141301</v>
      </c>
    </row>
    <row r="220" spans="1:26" outlineLevel="2">
      <c r="A220">
        <f t="shared" si="15"/>
        <v>10</v>
      </c>
      <c r="B220" t="str">
        <f>INDEX('Category Mapping'!$G$34:$G$45,MATCH(A220,'Category Mapping'!$A$34:$A$45,0),1)</f>
        <v>Fall</v>
      </c>
      <c r="C220" t="s">
        <v>27</v>
      </c>
      <c r="D220" s="6" t="s">
        <v>101</v>
      </c>
      <c r="E220" t="s">
        <v>15</v>
      </c>
      <c r="F220" s="26">
        <f>SUMIFS(INDEX(Load,,MATCH('Summarized Source Data'!$C220,Hour,0)),Month,'Summarized Source Data'!$A220,Sector,'Summarized Source Data'!F$2,Subsector,'Summarized Source Data'!F$3,TimeOfWeek,$E220)*INDEX('Calibration Multipliers'!B$4:B$7,MATCH($B220,'Calibration Multipliers'!$A$4:$A$7,0),1)</f>
        <v>3731652.449218295</v>
      </c>
      <c r="G220" s="26">
        <f>SUMIFS(INDEX(Load,,MATCH('Summarized Source Data'!$C220,Hour,0)),Month,'Summarized Source Data'!$A220,Sector,'Summarized Source Data'!G$2,Subsector,'Summarized Source Data'!G$3,TimeOfWeek,$E220)*INDEX('Calibration Multipliers'!C$4:C$7,MATCH($B220,'Calibration Multipliers'!$A$4:$A$7,0),1)</f>
        <v>2912.2119912405751</v>
      </c>
      <c r="H220" s="26">
        <f>SUMIFS(INDEX(Load,,MATCH('Summarized Source Data'!$C220,Hour,0)),Month,'Summarized Source Data'!$A220,Sector,'Summarized Source Data'!H$2,Subsector,'Summarized Source Data'!H$3,TimeOfWeek,$E220)*INDEX('Calibration Multipliers'!D$4:D$7,MATCH($B220,'Calibration Multipliers'!$A$4:$A$7,0),1)</f>
        <v>0</v>
      </c>
      <c r="I220" s="26">
        <f>SUMIFS(INDEX(Load,,MATCH('Summarized Source Data'!$C220,Hour,0)),Month,'Summarized Source Data'!$A220,Sector,'Summarized Source Data'!I$2,Subsector,'Summarized Source Data'!I$3,TimeOfWeek,$E220)*INDEX('Calibration Multipliers'!E$4:E$7,MATCH($B220,'Calibration Multipliers'!$A$4:$A$7,0),1)</f>
        <v>10938356.548767149</v>
      </c>
      <c r="J220" s="47">
        <f t="shared" si="16"/>
        <v>73134986.864988968</v>
      </c>
      <c r="K220" s="48">
        <f>(SUMIFS(INDEX(Load,,MATCH('Summarized Source Data'!$C220,Hour,0)),Month,'Summarized Source Data'!$A220,Sector,'Summarized Source Data'!K$2,Subsector,"Total",TimeOfWeek,$E220)-SUM(F220:I220))*INDEX('Calibration Multipliers'!G$4:G$7,MATCH($B220,'Calibration Multipliers'!$A$4:$A$7,0),1)</f>
        <v>73134986.864988968</v>
      </c>
      <c r="L220" s="26">
        <f>SUMIFS(INDEX(Load,,MATCH('Summarized Source Data'!$C220,Hour,0)),Month,'Summarized Source Data'!$A220,Sector,'Summarized Source Data'!L$2,Subsector,'Summarized Source Data'!L$3,TimeOfWeek,$E220)*INDEX('Calibration Multipliers'!H$4:H$7,MATCH($B220,'Calibration Multipliers'!$A$4:$A$7,0),1)</f>
        <v>14249969.081880139</v>
      </c>
      <c r="M220" s="26">
        <f>SUMIFS(INDEX(Load,,MATCH('Summarized Source Data'!$C220,Hour,0)),Month,'Summarized Source Data'!$A220,Sector,'Summarized Source Data'!M$2,Subsector,'Summarized Source Data'!M$3,TimeOfWeek,$E220)*INDEX('Calibration Multipliers'!I$4:I$7,MATCH($B220,'Calibration Multipliers'!$A$4:$A$7,0),1)</f>
        <v>1260087.6357095318</v>
      </c>
      <c r="N220" s="26">
        <f>SUMIFS(INDEX(Load,,MATCH('Summarized Source Data'!$C220,Hour,0)),Month,'Summarized Source Data'!$A220,Sector,'Summarized Source Data'!N$2,Subsector,'Summarized Source Data'!N$3,TimeOfWeek,$E220)*INDEX('Calibration Multipliers'!J$4:J$7,MATCH($B220,'Calibration Multipliers'!$A$4:$A$7,0),1)</f>
        <v>0</v>
      </c>
      <c r="O220" s="28">
        <f t="shared" si="17"/>
        <v>153081126.78634438</v>
      </c>
      <c r="P220" s="48">
        <f>(SUMIFS(INDEX(Load,,MATCH('Summarized Source Data'!$C220,Hour,0)),Month,'Summarized Source Data'!$A220,Sector,'Summarized Source Data'!P$2,Subsector,"Total",TimeOfWeek,$E220)-SUM(L220:N220)*INDEX('Calibration Multipliers'!L$4:L$7,MATCH($B220,'Calibration Multipliers'!$A$4:$A$7,0),1))</f>
        <v>153081126.78634438</v>
      </c>
      <c r="Q220" s="28">
        <f t="shared" si="18"/>
        <v>153081126.78634438</v>
      </c>
      <c r="R220" s="31">
        <f>SUMIFS(INDEX(Load,,MATCH('Summarized Source Data'!$C220,Hour,0)),Month,'Summarized Source Data'!$A220,Sector,'Summarized Source Data'!R$2,TimeOfWeek,$E220)*INDEX('Calibration Multipliers'!N$4:N$7,MATCH($B220,'Calibration Multipliers'!$A$4:$A$7,0),1)</f>
        <v>4863528.4969109837</v>
      </c>
      <c r="S220" s="31">
        <f>SUMIFS(INDEX(Load,,MATCH('Summarized Source Data'!$C220,Hour,0)),Month,'Summarized Source Data'!$A220,Sector,'Summarized Source Data'!S$2,TimeOfWeek,$E220)*INDEX('Calibration Multipliers'!O$4:O$7,MATCH($B220,'Calibration Multipliers'!$A$4:$A$7,0),1)</f>
        <v>4863528.4969109837</v>
      </c>
      <c r="T220" s="31">
        <f>SUMIFS(INDEX(Load,,MATCH('Summarized Source Data'!$C220,Hour,0)),Month,'Summarized Source Data'!$A220,Sector,'Summarized Source Data'!T$2,TimeOfWeek,$E220)*INDEX('Calibration Multipliers'!P$4:P$7,MATCH($B220,'Calibration Multipliers'!$A$4:$A$7,0),1)</f>
        <v>4863528.4969109837</v>
      </c>
      <c r="U220" s="31">
        <f>SUMIFS(INDEX(Load,,MATCH('Summarized Source Data'!$C220,Hour,0)),Month,'Summarized Source Data'!$A220,Sector,'Summarized Source Data'!U$2,TimeOfWeek,$E220)*INDEX('Calibration Multipliers'!Q$4:Q$7,MATCH($B220,'Calibration Multipliers'!$A$4:$A$7,0),1)</f>
        <v>4863528.4969109837</v>
      </c>
      <c r="V220" s="31">
        <f>SUMIFS(INDEX(Load,,MATCH('Summarized Source Data'!$C220,Hour,0)),Month,'Summarized Source Data'!$A220,Sector,'Summarized Source Data'!V$2,TimeOfWeek,$E220)*INDEX('Calibration Multipliers'!R$4:R$7,MATCH($B220,'Calibration Multipliers'!$A$4:$A$7,0),1)</f>
        <v>4863528.4969109837</v>
      </c>
      <c r="W220" s="31">
        <f>SUMIFS(INDEX(Load,,MATCH('Summarized Source Data'!$C220,Hour,0)),Month,'Summarized Source Data'!$A220,Sector,'Summarized Source Data'!W$2,TimeOfWeek,$E220)*INDEX('Calibration Multipliers'!S$4:S$7,MATCH($B220,'Calibration Multipliers'!$A$4:$A$7,0),1)</f>
        <v>4863528.4969109837</v>
      </c>
      <c r="X220" s="26">
        <f>SUMIFS(INDEX(Load,,MATCH('Summarized Source Data'!$C220,Hour,0)),Month,'Summarized Source Data'!$A220,Sector,'Summarized Source Data'!X$2,Subsector,'Summarized Source Data'!X$3,TimeOfWeek,$E220)*INDEX('Calibration Multipliers'!T$4:T$7,MATCH($B220,'Calibration Multipliers'!$A$4:$A$7,0),1)</f>
        <v>655297873.97660077</v>
      </c>
      <c r="Y220" s="28">
        <f t="shared" si="19"/>
        <v>655297873.97660077</v>
      </c>
      <c r="Z220" s="28">
        <f t="shared" si="19"/>
        <v>655297873.97660077</v>
      </c>
    </row>
    <row r="221" spans="1:26" outlineLevel="2">
      <c r="A221">
        <f t="shared" si="15"/>
        <v>10</v>
      </c>
      <c r="B221" t="str">
        <f>INDEX('Category Mapping'!$G$34:$G$45,MATCH(A221,'Category Mapping'!$A$34:$A$45,0),1)</f>
        <v>Fall</v>
      </c>
      <c r="C221" t="s">
        <v>28</v>
      </c>
      <c r="D221" s="6" t="s">
        <v>102</v>
      </c>
      <c r="E221" t="s">
        <v>15</v>
      </c>
      <c r="F221" s="26">
        <f>SUMIFS(INDEX(Load,,MATCH('Summarized Source Data'!$C221,Hour,0)),Month,'Summarized Source Data'!$A221,Sector,'Summarized Source Data'!F$2,Subsector,'Summarized Source Data'!F$3,TimeOfWeek,$E221)*INDEX('Calibration Multipliers'!B$4:B$7,MATCH($B221,'Calibration Multipliers'!$A$4:$A$7,0),1)</f>
        <v>3731652.449218295</v>
      </c>
      <c r="G221" s="26">
        <f>SUMIFS(INDEX(Load,,MATCH('Summarized Source Data'!$C221,Hour,0)),Month,'Summarized Source Data'!$A221,Sector,'Summarized Source Data'!G$2,Subsector,'Summarized Source Data'!G$3,TimeOfWeek,$E221)*INDEX('Calibration Multipliers'!C$4:C$7,MATCH($B221,'Calibration Multipliers'!$A$4:$A$7,0),1)</f>
        <v>2928.2682944314261</v>
      </c>
      <c r="H221" s="26">
        <f>SUMIFS(INDEX(Load,,MATCH('Summarized Source Data'!$C221,Hour,0)),Month,'Summarized Source Data'!$A221,Sector,'Summarized Source Data'!H$2,Subsector,'Summarized Source Data'!H$3,TimeOfWeek,$E221)*INDEX('Calibration Multipliers'!D$4:D$7,MATCH($B221,'Calibration Multipliers'!$A$4:$A$7,0),1)</f>
        <v>0</v>
      </c>
      <c r="I221" s="26">
        <f>SUMIFS(INDEX(Load,,MATCH('Summarized Source Data'!$C221,Hour,0)),Month,'Summarized Source Data'!$A221,Sector,'Summarized Source Data'!I$2,Subsector,'Summarized Source Data'!I$3,TimeOfWeek,$E221)*INDEX('Calibration Multipliers'!E$4:E$7,MATCH($B221,'Calibration Multipliers'!$A$4:$A$7,0),1)</f>
        <v>10035189.494281789</v>
      </c>
      <c r="J221" s="47">
        <f t="shared" si="16"/>
        <v>52964239.925179377</v>
      </c>
      <c r="K221" s="48">
        <f>(SUMIFS(INDEX(Load,,MATCH('Summarized Source Data'!$C221,Hour,0)),Month,'Summarized Source Data'!$A221,Sector,'Summarized Source Data'!K$2,Subsector,"Total",TimeOfWeek,$E221)-SUM(F221:I221))*INDEX('Calibration Multipliers'!G$4:G$7,MATCH($B221,'Calibration Multipliers'!$A$4:$A$7,0),1)</f>
        <v>52964239.925179377</v>
      </c>
      <c r="L221" s="26">
        <f>SUMIFS(INDEX(Load,,MATCH('Summarized Source Data'!$C221,Hour,0)),Month,'Summarized Source Data'!$A221,Sector,'Summarized Source Data'!L$2,Subsector,'Summarized Source Data'!L$3,TimeOfWeek,$E221)*INDEX('Calibration Multipliers'!H$4:H$7,MATCH($B221,'Calibration Multipliers'!$A$4:$A$7,0),1)</f>
        <v>12845042.55268069</v>
      </c>
      <c r="M221" s="26">
        <f>SUMIFS(INDEX(Load,,MATCH('Summarized Source Data'!$C221,Hour,0)),Month,'Summarized Source Data'!$A221,Sector,'Summarized Source Data'!M$2,Subsector,'Summarized Source Data'!M$3,TimeOfWeek,$E221)*INDEX('Calibration Multipliers'!I$4:I$7,MATCH($B221,'Calibration Multipliers'!$A$4:$A$7,0),1)</f>
        <v>1188186.5065019524</v>
      </c>
      <c r="N221" s="26">
        <f>SUMIFS(INDEX(Load,,MATCH('Summarized Source Data'!$C221,Hour,0)),Month,'Summarized Source Data'!$A221,Sector,'Summarized Source Data'!N$2,Subsector,'Summarized Source Data'!N$3,TimeOfWeek,$E221)*INDEX('Calibration Multipliers'!J$4:J$7,MATCH($B221,'Calibration Multipliers'!$A$4:$A$7,0),1)</f>
        <v>0</v>
      </c>
      <c r="O221" s="28">
        <f t="shared" si="17"/>
        <v>150543878.6470387</v>
      </c>
      <c r="P221" s="48">
        <f>(SUMIFS(INDEX(Load,,MATCH('Summarized Source Data'!$C221,Hour,0)),Month,'Summarized Source Data'!$A221,Sector,'Summarized Source Data'!P$2,Subsector,"Total",TimeOfWeek,$E221)-SUM(L221:N221)*INDEX('Calibration Multipliers'!L$4:L$7,MATCH($B221,'Calibration Multipliers'!$A$4:$A$7,0),1))</f>
        <v>150543878.6470387</v>
      </c>
      <c r="Q221" s="28">
        <f t="shared" si="18"/>
        <v>150543878.6470387</v>
      </c>
      <c r="R221" s="31">
        <f>SUMIFS(INDEX(Load,,MATCH('Summarized Source Data'!$C221,Hour,0)),Month,'Summarized Source Data'!$A221,Sector,'Summarized Source Data'!R$2,TimeOfWeek,$E221)*INDEX('Calibration Multipliers'!N$4:N$7,MATCH($B221,'Calibration Multipliers'!$A$4:$A$7,0),1)</f>
        <v>4795469.8417607648</v>
      </c>
      <c r="S221" s="31">
        <f>SUMIFS(INDEX(Load,,MATCH('Summarized Source Data'!$C221,Hour,0)),Month,'Summarized Source Data'!$A221,Sector,'Summarized Source Data'!S$2,TimeOfWeek,$E221)*INDEX('Calibration Multipliers'!O$4:O$7,MATCH($B221,'Calibration Multipliers'!$A$4:$A$7,0),1)</f>
        <v>4795469.8417607648</v>
      </c>
      <c r="T221" s="31">
        <f>SUMIFS(INDEX(Load,,MATCH('Summarized Source Data'!$C221,Hour,0)),Month,'Summarized Source Data'!$A221,Sector,'Summarized Source Data'!T$2,TimeOfWeek,$E221)*INDEX('Calibration Multipliers'!P$4:P$7,MATCH($B221,'Calibration Multipliers'!$A$4:$A$7,0),1)</f>
        <v>4795469.8417607648</v>
      </c>
      <c r="U221" s="31">
        <f>SUMIFS(INDEX(Load,,MATCH('Summarized Source Data'!$C221,Hour,0)),Month,'Summarized Source Data'!$A221,Sector,'Summarized Source Data'!U$2,TimeOfWeek,$E221)*INDEX('Calibration Multipliers'!Q$4:Q$7,MATCH($B221,'Calibration Multipliers'!$A$4:$A$7,0),1)</f>
        <v>4795469.8417607648</v>
      </c>
      <c r="V221" s="31">
        <f>SUMIFS(INDEX(Load,,MATCH('Summarized Source Data'!$C221,Hour,0)),Month,'Summarized Source Data'!$A221,Sector,'Summarized Source Data'!V$2,TimeOfWeek,$E221)*INDEX('Calibration Multipliers'!R$4:R$7,MATCH($B221,'Calibration Multipliers'!$A$4:$A$7,0),1)</f>
        <v>4795469.8417607648</v>
      </c>
      <c r="W221" s="31">
        <f>SUMIFS(INDEX(Load,,MATCH('Summarized Source Data'!$C221,Hour,0)),Month,'Summarized Source Data'!$A221,Sector,'Summarized Source Data'!W$2,TimeOfWeek,$E221)*INDEX('Calibration Multipliers'!S$4:S$7,MATCH($B221,'Calibration Multipliers'!$A$4:$A$7,0),1)</f>
        <v>4795469.8417607648</v>
      </c>
      <c r="X221" s="26">
        <f>SUMIFS(INDEX(Load,,MATCH('Summarized Source Data'!$C221,Hour,0)),Month,'Summarized Source Data'!$A221,Sector,'Summarized Source Data'!X$2,Subsector,'Summarized Source Data'!X$3,TimeOfWeek,$E221)*INDEX('Calibration Multipliers'!T$4:T$7,MATCH($B221,'Calibration Multipliers'!$A$4:$A$7,0),1)</f>
        <v>654294355.02717268</v>
      </c>
      <c r="Y221" s="28">
        <f t="shared" si="19"/>
        <v>654294355.02717268</v>
      </c>
      <c r="Z221" s="28">
        <f t="shared" si="19"/>
        <v>654294355.02717268</v>
      </c>
    </row>
    <row r="222" spans="1:26" outlineLevel="2">
      <c r="A222">
        <f t="shared" si="15"/>
        <v>10</v>
      </c>
      <c r="B222" t="str">
        <f>INDEX('Category Mapping'!$G$34:$G$45,MATCH(A222,'Category Mapping'!$A$34:$A$45,0),1)</f>
        <v>Fall</v>
      </c>
      <c r="C222" t="s">
        <v>29</v>
      </c>
      <c r="D222" s="6" t="s">
        <v>103</v>
      </c>
      <c r="E222" t="s">
        <v>15</v>
      </c>
      <c r="F222" s="26">
        <f>SUMIFS(INDEX(Load,,MATCH('Summarized Source Data'!$C222,Hour,0)),Month,'Summarized Source Data'!$A222,Sector,'Summarized Source Data'!F$2,Subsector,'Summarized Source Data'!F$3,TimeOfWeek,$E222)*INDEX('Calibration Multipliers'!B$4:B$7,MATCH($B222,'Calibration Multipliers'!$A$4:$A$7,0),1)</f>
        <v>3731652.449218295</v>
      </c>
      <c r="G222" s="26">
        <f>SUMIFS(INDEX(Load,,MATCH('Summarized Source Data'!$C222,Hour,0)),Month,'Summarized Source Data'!$A222,Sector,'Summarized Source Data'!G$2,Subsector,'Summarized Source Data'!G$3,TimeOfWeek,$E222)*INDEX('Calibration Multipliers'!C$4:C$7,MATCH($B222,'Calibration Multipliers'!$A$4:$A$7,0),1)</f>
        <v>2939.3070028751358</v>
      </c>
      <c r="H222" s="26">
        <f>SUMIFS(INDEX(Load,,MATCH('Summarized Source Data'!$C222,Hour,0)),Month,'Summarized Source Data'!$A222,Sector,'Summarized Source Data'!H$2,Subsector,'Summarized Source Data'!H$3,TimeOfWeek,$E222)*INDEX('Calibration Multipliers'!D$4:D$7,MATCH($B222,'Calibration Multipliers'!$A$4:$A$7,0),1)</f>
        <v>0</v>
      </c>
      <c r="I222" s="26">
        <f>SUMIFS(INDEX(Load,,MATCH('Summarized Source Data'!$C222,Hour,0)),Month,'Summarized Source Data'!$A222,Sector,'Summarized Source Data'!I$2,Subsector,'Summarized Source Data'!I$3,TimeOfWeek,$E222)*INDEX('Calibration Multipliers'!E$4:E$7,MATCH($B222,'Calibration Multipliers'!$A$4:$A$7,0),1)</f>
        <v>9979761.1286290735</v>
      </c>
      <c r="J222" s="47">
        <f t="shared" si="16"/>
        <v>42382356.388184957</v>
      </c>
      <c r="K222" s="48">
        <f>(SUMIFS(INDEX(Load,,MATCH('Summarized Source Data'!$C222,Hour,0)),Month,'Summarized Source Data'!$A222,Sector,'Summarized Source Data'!K$2,Subsector,"Total",TimeOfWeek,$E222)-SUM(F222:I222))*INDEX('Calibration Multipliers'!G$4:G$7,MATCH($B222,'Calibration Multipliers'!$A$4:$A$7,0),1)</f>
        <v>42382356.388184957</v>
      </c>
      <c r="L222" s="26">
        <f>SUMIFS(INDEX(Load,,MATCH('Summarized Source Data'!$C222,Hour,0)),Month,'Summarized Source Data'!$A222,Sector,'Summarized Source Data'!L$2,Subsector,'Summarized Source Data'!L$3,TimeOfWeek,$E222)*INDEX('Calibration Multipliers'!H$4:H$7,MATCH($B222,'Calibration Multipliers'!$A$4:$A$7,0),1)</f>
        <v>12945394.447623508</v>
      </c>
      <c r="M222" s="26">
        <f>SUMIFS(INDEX(Load,,MATCH('Summarized Source Data'!$C222,Hour,0)),Month,'Summarized Source Data'!$A222,Sector,'Summarized Source Data'!M$2,Subsector,'Summarized Source Data'!M$3,TimeOfWeek,$E222)*INDEX('Calibration Multipliers'!I$4:I$7,MATCH($B222,'Calibration Multipliers'!$A$4:$A$7,0),1)</f>
        <v>1158183.2969519487</v>
      </c>
      <c r="N222" s="26">
        <f>SUMIFS(INDEX(Load,,MATCH('Summarized Source Data'!$C222,Hour,0)),Month,'Summarized Source Data'!$A222,Sector,'Summarized Source Data'!N$2,Subsector,'Summarized Source Data'!N$3,TimeOfWeek,$E222)*INDEX('Calibration Multipliers'!J$4:J$7,MATCH($B222,'Calibration Multipliers'!$A$4:$A$7,0),1)</f>
        <v>0</v>
      </c>
      <c r="O222" s="28">
        <f t="shared" si="17"/>
        <v>149470011.0122177</v>
      </c>
      <c r="P222" s="48">
        <f>(SUMIFS(INDEX(Load,,MATCH('Summarized Source Data'!$C222,Hour,0)),Month,'Summarized Source Data'!$A222,Sector,'Summarized Source Data'!P$2,Subsector,"Total",TimeOfWeek,$E222)-SUM(L222:N222)*INDEX('Calibration Multipliers'!L$4:L$7,MATCH($B222,'Calibration Multipliers'!$A$4:$A$7,0),1))</f>
        <v>149470011.0122177</v>
      </c>
      <c r="Q222" s="28">
        <f t="shared" si="18"/>
        <v>149470011.0122177</v>
      </c>
      <c r="R222" s="31">
        <f>SUMIFS(INDEX(Load,,MATCH('Summarized Source Data'!$C222,Hour,0)),Month,'Summarized Source Data'!$A222,Sector,'Summarized Source Data'!R$2,TimeOfWeek,$E222)*INDEX('Calibration Multipliers'!N$4:N$7,MATCH($B222,'Calibration Multipliers'!$A$4:$A$7,0),1)</f>
        <v>4777990.5486996248</v>
      </c>
      <c r="S222" s="31">
        <f>SUMIFS(INDEX(Load,,MATCH('Summarized Source Data'!$C222,Hour,0)),Month,'Summarized Source Data'!$A222,Sector,'Summarized Source Data'!S$2,TimeOfWeek,$E222)*INDEX('Calibration Multipliers'!O$4:O$7,MATCH($B222,'Calibration Multipliers'!$A$4:$A$7,0),1)</f>
        <v>4777990.5486996248</v>
      </c>
      <c r="T222" s="31">
        <f>SUMIFS(INDEX(Load,,MATCH('Summarized Source Data'!$C222,Hour,0)),Month,'Summarized Source Data'!$A222,Sector,'Summarized Source Data'!T$2,TimeOfWeek,$E222)*INDEX('Calibration Multipliers'!P$4:P$7,MATCH($B222,'Calibration Multipliers'!$A$4:$A$7,0),1)</f>
        <v>4777990.5486996248</v>
      </c>
      <c r="U222" s="31">
        <f>SUMIFS(INDEX(Load,,MATCH('Summarized Source Data'!$C222,Hour,0)),Month,'Summarized Source Data'!$A222,Sector,'Summarized Source Data'!U$2,TimeOfWeek,$E222)*INDEX('Calibration Multipliers'!Q$4:Q$7,MATCH($B222,'Calibration Multipliers'!$A$4:$A$7,0),1)</f>
        <v>4777990.5486996248</v>
      </c>
      <c r="V222" s="31">
        <f>SUMIFS(INDEX(Load,,MATCH('Summarized Source Data'!$C222,Hour,0)),Month,'Summarized Source Data'!$A222,Sector,'Summarized Source Data'!V$2,TimeOfWeek,$E222)*INDEX('Calibration Multipliers'!R$4:R$7,MATCH($B222,'Calibration Multipliers'!$A$4:$A$7,0),1)</f>
        <v>4777990.5486996248</v>
      </c>
      <c r="W222" s="31">
        <f>SUMIFS(INDEX(Load,,MATCH('Summarized Source Data'!$C222,Hour,0)),Month,'Summarized Source Data'!$A222,Sector,'Summarized Source Data'!W$2,TimeOfWeek,$E222)*INDEX('Calibration Multipliers'!S$4:S$7,MATCH($B222,'Calibration Multipliers'!$A$4:$A$7,0),1)</f>
        <v>4777990.5486996248</v>
      </c>
      <c r="X222" s="26">
        <f>SUMIFS(INDEX(Load,,MATCH('Summarized Source Data'!$C222,Hour,0)),Month,'Summarized Source Data'!$A222,Sector,'Summarized Source Data'!X$2,Subsector,'Summarized Source Data'!X$3,TimeOfWeek,$E222)*INDEX('Calibration Multipliers'!T$4:T$7,MATCH($B222,'Calibration Multipliers'!$A$4:$A$7,0),1)</f>
        <v>654294355.02717268</v>
      </c>
      <c r="Y222" s="28">
        <f t="shared" si="19"/>
        <v>654294355.02717268</v>
      </c>
      <c r="Z222" s="28">
        <f t="shared" si="19"/>
        <v>654294355.02717268</v>
      </c>
    </row>
    <row r="223" spans="1:26" outlineLevel="2">
      <c r="A223">
        <f t="shared" si="15"/>
        <v>10</v>
      </c>
      <c r="B223" t="str">
        <f>INDEX('Category Mapping'!$G$34:$G$45,MATCH(A223,'Category Mapping'!$A$34:$A$45,0),1)</f>
        <v>Fall</v>
      </c>
      <c r="C223" t="s">
        <v>30</v>
      </c>
      <c r="D223" s="6" t="s">
        <v>104</v>
      </c>
      <c r="E223" t="s">
        <v>15</v>
      </c>
      <c r="F223" s="26">
        <f>SUMIFS(INDEX(Load,,MATCH('Summarized Source Data'!$C223,Hour,0)),Month,'Summarized Source Data'!$A223,Sector,'Summarized Source Data'!F$2,Subsector,'Summarized Source Data'!F$3,TimeOfWeek,$E223)*INDEX('Calibration Multipliers'!B$4:B$7,MATCH($B223,'Calibration Multipliers'!$A$4:$A$7,0),1)</f>
        <v>3731652.449218295</v>
      </c>
      <c r="G223" s="26">
        <f>SUMIFS(INDEX(Load,,MATCH('Summarized Source Data'!$C223,Hour,0)),Month,'Summarized Source Data'!$A223,Sector,'Summarized Source Data'!G$2,Subsector,'Summarized Source Data'!G$3,TimeOfWeek,$E223)*INDEX('Calibration Multipliers'!C$4:C$7,MATCH($B223,'Calibration Multipliers'!$A$4:$A$7,0),1)</f>
        <v>2941.3140407739925</v>
      </c>
      <c r="H223" s="26">
        <f>SUMIFS(INDEX(Load,,MATCH('Summarized Source Data'!$C223,Hour,0)),Month,'Summarized Source Data'!$A223,Sector,'Summarized Source Data'!H$2,Subsector,'Summarized Source Data'!H$3,TimeOfWeek,$E223)*INDEX('Calibration Multipliers'!D$4:D$7,MATCH($B223,'Calibration Multipliers'!$A$4:$A$7,0),1)</f>
        <v>0</v>
      </c>
      <c r="I223" s="26">
        <f>SUMIFS(INDEX(Load,,MATCH('Summarized Source Data'!$C223,Hour,0)),Month,'Summarized Source Data'!$A223,Sector,'Summarized Source Data'!I$2,Subsector,'Summarized Source Data'!I$3,TimeOfWeek,$E223)*INDEX('Calibration Multipliers'!E$4:E$7,MATCH($B223,'Calibration Multipliers'!$A$4:$A$7,0),1)</f>
        <v>10235893.284167424</v>
      </c>
      <c r="J223" s="47">
        <f t="shared" si="16"/>
        <v>36606868.003753722</v>
      </c>
      <c r="K223" s="48">
        <f>(SUMIFS(INDEX(Load,,MATCH('Summarized Source Data'!$C223,Hour,0)),Month,'Summarized Source Data'!$A223,Sector,'Summarized Source Data'!K$2,Subsector,"Total",TimeOfWeek,$E223)-SUM(F223:I223))*INDEX('Calibration Multipliers'!G$4:G$7,MATCH($B223,'Calibration Multipliers'!$A$4:$A$7,0),1)</f>
        <v>36606868.003753722</v>
      </c>
      <c r="L223" s="26">
        <f>SUMIFS(INDEX(Load,,MATCH('Summarized Source Data'!$C223,Hour,0)),Month,'Summarized Source Data'!$A223,Sector,'Summarized Source Data'!L$2,Subsector,'Summarized Source Data'!L$3,TimeOfWeek,$E223)*INDEX('Calibration Multipliers'!H$4:H$7,MATCH($B223,'Calibration Multipliers'!$A$4:$A$7,0),1)</f>
        <v>13146098.237509143</v>
      </c>
      <c r="M223" s="26">
        <f>SUMIFS(INDEX(Load,,MATCH('Summarized Source Data'!$C223,Hour,0)),Month,'Summarized Source Data'!$A223,Sector,'Summarized Source Data'!M$2,Subsector,'Summarized Source Data'!M$3,TimeOfWeek,$E223)*INDEX('Calibration Multipliers'!I$4:I$7,MATCH($B223,'Calibration Multipliers'!$A$4:$A$7,0),1)</f>
        <v>1141259.9533887918</v>
      </c>
      <c r="N223" s="26">
        <f>SUMIFS(INDEX(Load,,MATCH('Summarized Source Data'!$C223,Hour,0)),Month,'Summarized Source Data'!$A223,Sector,'Summarized Source Data'!N$2,Subsector,'Summarized Source Data'!N$3,TimeOfWeek,$E223)*INDEX('Calibration Multipliers'!J$4:J$7,MATCH($B223,'Calibration Multipliers'!$A$4:$A$7,0),1)</f>
        <v>0</v>
      </c>
      <c r="O223" s="28">
        <f t="shared" si="17"/>
        <v>156310863.21189246</v>
      </c>
      <c r="P223" s="48">
        <f>(SUMIFS(INDEX(Load,,MATCH('Summarized Source Data'!$C223,Hour,0)),Month,'Summarized Source Data'!$A223,Sector,'Summarized Source Data'!P$2,Subsector,"Total",TimeOfWeek,$E223)-SUM(L223:N223)*INDEX('Calibration Multipliers'!L$4:L$7,MATCH($B223,'Calibration Multipliers'!$A$4:$A$7,0),1))</f>
        <v>156310863.21189246</v>
      </c>
      <c r="Q223" s="28">
        <f t="shared" si="18"/>
        <v>156310863.21189246</v>
      </c>
      <c r="R223" s="31">
        <f>SUMIFS(INDEX(Load,,MATCH('Summarized Source Data'!$C223,Hour,0)),Month,'Summarized Source Data'!$A223,Sector,'Summarized Source Data'!R$2,TimeOfWeek,$E223)*INDEX('Calibration Multipliers'!N$4:N$7,MATCH($B223,'Calibration Multipliers'!$A$4:$A$7,0),1)</f>
        <v>4794082.9785726545</v>
      </c>
      <c r="S223" s="31">
        <f>SUMIFS(INDEX(Load,,MATCH('Summarized Source Data'!$C223,Hour,0)),Month,'Summarized Source Data'!$A223,Sector,'Summarized Source Data'!S$2,TimeOfWeek,$E223)*INDEX('Calibration Multipliers'!O$4:O$7,MATCH($B223,'Calibration Multipliers'!$A$4:$A$7,0),1)</f>
        <v>4794082.9785726545</v>
      </c>
      <c r="T223" s="31">
        <f>SUMIFS(INDEX(Load,,MATCH('Summarized Source Data'!$C223,Hour,0)),Month,'Summarized Source Data'!$A223,Sector,'Summarized Source Data'!T$2,TimeOfWeek,$E223)*INDEX('Calibration Multipliers'!P$4:P$7,MATCH($B223,'Calibration Multipliers'!$A$4:$A$7,0),1)</f>
        <v>4794082.9785726545</v>
      </c>
      <c r="U223" s="31">
        <f>SUMIFS(INDEX(Load,,MATCH('Summarized Source Data'!$C223,Hour,0)),Month,'Summarized Source Data'!$A223,Sector,'Summarized Source Data'!U$2,TimeOfWeek,$E223)*INDEX('Calibration Multipliers'!Q$4:Q$7,MATCH($B223,'Calibration Multipliers'!$A$4:$A$7,0),1)</f>
        <v>4794082.9785726545</v>
      </c>
      <c r="V223" s="31">
        <f>SUMIFS(INDEX(Load,,MATCH('Summarized Source Data'!$C223,Hour,0)),Month,'Summarized Source Data'!$A223,Sector,'Summarized Source Data'!V$2,TimeOfWeek,$E223)*INDEX('Calibration Multipliers'!R$4:R$7,MATCH($B223,'Calibration Multipliers'!$A$4:$A$7,0),1)</f>
        <v>4794082.9785726545</v>
      </c>
      <c r="W223" s="31">
        <f>SUMIFS(INDEX(Load,,MATCH('Summarized Source Data'!$C223,Hour,0)),Month,'Summarized Source Data'!$A223,Sector,'Summarized Source Data'!W$2,TimeOfWeek,$E223)*INDEX('Calibration Multipliers'!S$4:S$7,MATCH($B223,'Calibration Multipliers'!$A$4:$A$7,0),1)</f>
        <v>4794082.9785726545</v>
      </c>
      <c r="X223" s="26">
        <f>SUMIFS(INDEX(Load,,MATCH('Summarized Source Data'!$C223,Hour,0)),Month,'Summarized Source Data'!$A223,Sector,'Summarized Source Data'!X$2,Subsector,'Summarized Source Data'!X$3,TimeOfWeek,$E223)*INDEX('Calibration Multipliers'!T$4:T$7,MATCH($B223,'Calibration Multipliers'!$A$4:$A$7,0),1)</f>
        <v>654294355.02717268</v>
      </c>
      <c r="Y223" s="28">
        <f t="shared" si="19"/>
        <v>654294355.02717268</v>
      </c>
      <c r="Z223" s="28">
        <f t="shared" si="19"/>
        <v>654294355.02717268</v>
      </c>
    </row>
    <row r="224" spans="1:26" outlineLevel="2">
      <c r="A224">
        <f t="shared" si="15"/>
        <v>10</v>
      </c>
      <c r="B224" t="str">
        <f>INDEX('Category Mapping'!$G$34:$G$45,MATCH(A224,'Category Mapping'!$A$34:$A$45,0),1)</f>
        <v>Fall</v>
      </c>
      <c r="C224" t="s">
        <v>31</v>
      </c>
      <c r="D224" s="6" t="s">
        <v>105</v>
      </c>
      <c r="E224" t="s">
        <v>15</v>
      </c>
      <c r="F224" s="26">
        <f>SUMIFS(INDEX(Load,,MATCH('Summarized Source Data'!$C224,Hour,0)),Month,'Summarized Source Data'!$A224,Sector,'Summarized Source Data'!F$2,Subsector,'Summarized Source Data'!F$3,TimeOfWeek,$E224)*INDEX('Calibration Multipliers'!B$4:B$7,MATCH($B224,'Calibration Multipliers'!$A$4:$A$7,0),1)</f>
        <v>3731652.449218295</v>
      </c>
      <c r="G224" s="26">
        <f>SUMIFS(INDEX(Load,,MATCH('Summarized Source Data'!$C224,Hour,0)),Month,'Summarized Source Data'!$A224,Sector,'Summarized Source Data'!G$2,Subsector,'Summarized Source Data'!G$3,TimeOfWeek,$E224)*INDEX('Calibration Multipliers'!C$4:C$7,MATCH($B224,'Calibration Multipliers'!$A$4:$A$7,0),1)</f>
        <v>2867.0536385163068</v>
      </c>
      <c r="H224" s="26">
        <f>SUMIFS(INDEX(Load,,MATCH('Summarized Source Data'!$C224,Hour,0)),Month,'Summarized Source Data'!$A224,Sector,'Summarized Source Data'!H$2,Subsector,'Summarized Source Data'!H$3,TimeOfWeek,$E224)*INDEX('Calibration Multipliers'!D$4:D$7,MATCH($B224,'Calibration Multipliers'!$A$4:$A$7,0),1)</f>
        <v>0</v>
      </c>
      <c r="I224" s="26">
        <f>SUMIFS(INDEX(Load,,MATCH('Summarized Source Data'!$C224,Hour,0)),Month,'Summarized Source Data'!$A224,Sector,'Summarized Source Data'!I$2,Subsector,'Summarized Source Data'!I$3,TimeOfWeek,$E224)*INDEX('Calibration Multipliers'!E$4:E$7,MATCH($B224,'Calibration Multipliers'!$A$4:$A$7,0),1)</f>
        <v>13146098.237509143</v>
      </c>
      <c r="J224" s="47">
        <f t="shared" si="16"/>
        <v>38613980.163012341</v>
      </c>
      <c r="K224" s="48">
        <f>(SUMIFS(INDEX(Load,,MATCH('Summarized Source Data'!$C224,Hour,0)),Month,'Summarized Source Data'!$A224,Sector,'Summarized Source Data'!K$2,Subsector,"Total",TimeOfWeek,$E224)-SUM(F224:I224))*INDEX('Calibration Multipliers'!G$4:G$7,MATCH($B224,'Calibration Multipliers'!$A$4:$A$7,0),1)</f>
        <v>38613980.163012341</v>
      </c>
      <c r="L224" s="26">
        <f>SUMIFS(INDEX(Load,,MATCH('Summarized Source Data'!$C224,Hour,0)),Month,'Summarized Source Data'!$A224,Sector,'Summarized Source Data'!L$2,Subsector,'Summarized Source Data'!L$3,TimeOfWeek,$E224)*INDEX('Calibration Multipliers'!H$4:H$7,MATCH($B224,'Calibration Multipliers'!$A$4:$A$7,0),1)</f>
        <v>12744690.657737872</v>
      </c>
      <c r="M224" s="26">
        <f>SUMIFS(INDEX(Load,,MATCH('Summarized Source Data'!$C224,Hour,0)),Month,'Summarized Source Data'!$A224,Sector,'Summarized Source Data'!M$2,Subsector,'Summarized Source Data'!M$3,TimeOfWeek,$E224)*INDEX('Calibration Multipliers'!I$4:I$7,MATCH($B224,'Calibration Multipliers'!$A$4:$A$7,0),1)</f>
        <v>1137615.1725644688</v>
      </c>
      <c r="N224" s="26">
        <f>SUMIFS(INDEX(Load,,MATCH('Summarized Source Data'!$C224,Hour,0)),Month,'Summarized Source Data'!$A224,Sector,'Summarized Source Data'!N$2,Subsector,'Summarized Source Data'!N$3,TimeOfWeek,$E224)*INDEX('Calibration Multipliers'!J$4:J$7,MATCH($B224,'Calibration Multipliers'!$A$4:$A$7,0),1)</f>
        <v>0</v>
      </c>
      <c r="O224" s="28">
        <f t="shared" si="17"/>
        <v>165747586.1173417</v>
      </c>
      <c r="P224" s="48">
        <f>(SUMIFS(INDEX(Load,,MATCH('Summarized Source Data'!$C224,Hour,0)),Month,'Summarized Source Data'!$A224,Sector,'Summarized Source Data'!P$2,Subsector,"Total",TimeOfWeek,$E224)-SUM(L224:N224)*INDEX('Calibration Multipliers'!L$4:L$7,MATCH($B224,'Calibration Multipliers'!$A$4:$A$7,0),1))</f>
        <v>165747586.1173417</v>
      </c>
      <c r="Q224" s="28">
        <f t="shared" si="18"/>
        <v>165747586.1173417</v>
      </c>
      <c r="R224" s="31">
        <f>SUMIFS(INDEX(Load,,MATCH('Summarized Source Data'!$C224,Hour,0)),Month,'Summarized Source Data'!$A224,Sector,'Summarized Source Data'!R$2,TimeOfWeek,$E224)*INDEX('Calibration Multipliers'!N$4:N$7,MATCH($B224,'Calibration Multipliers'!$A$4:$A$7,0),1)</f>
        <v>4776548.4919692967</v>
      </c>
      <c r="S224" s="31">
        <f>SUMIFS(INDEX(Load,,MATCH('Summarized Source Data'!$C224,Hour,0)),Month,'Summarized Source Data'!$A224,Sector,'Summarized Source Data'!S$2,TimeOfWeek,$E224)*INDEX('Calibration Multipliers'!O$4:O$7,MATCH($B224,'Calibration Multipliers'!$A$4:$A$7,0),1)</f>
        <v>4776548.4919692967</v>
      </c>
      <c r="T224" s="31">
        <f>SUMIFS(INDEX(Load,,MATCH('Summarized Source Data'!$C224,Hour,0)),Month,'Summarized Source Data'!$A224,Sector,'Summarized Source Data'!T$2,TimeOfWeek,$E224)*INDEX('Calibration Multipliers'!P$4:P$7,MATCH($B224,'Calibration Multipliers'!$A$4:$A$7,0),1)</f>
        <v>4776548.4919692967</v>
      </c>
      <c r="U224" s="31">
        <f>SUMIFS(INDEX(Load,,MATCH('Summarized Source Data'!$C224,Hour,0)),Month,'Summarized Source Data'!$A224,Sector,'Summarized Source Data'!U$2,TimeOfWeek,$E224)*INDEX('Calibration Multipliers'!Q$4:Q$7,MATCH($B224,'Calibration Multipliers'!$A$4:$A$7,0),1)</f>
        <v>4776548.4919692967</v>
      </c>
      <c r="V224" s="31">
        <f>SUMIFS(INDEX(Load,,MATCH('Summarized Source Data'!$C224,Hour,0)),Month,'Summarized Source Data'!$A224,Sector,'Summarized Source Data'!V$2,TimeOfWeek,$E224)*INDEX('Calibration Multipliers'!R$4:R$7,MATCH($B224,'Calibration Multipliers'!$A$4:$A$7,0),1)</f>
        <v>4776548.4919692967</v>
      </c>
      <c r="W224" s="31">
        <f>SUMIFS(INDEX(Load,,MATCH('Summarized Source Data'!$C224,Hour,0)),Month,'Summarized Source Data'!$A224,Sector,'Summarized Source Data'!W$2,TimeOfWeek,$E224)*INDEX('Calibration Multipliers'!S$4:S$7,MATCH($B224,'Calibration Multipliers'!$A$4:$A$7,0),1)</f>
        <v>4776548.4919692967</v>
      </c>
      <c r="X224" s="26">
        <f>SUMIFS(INDEX(Load,,MATCH('Summarized Source Data'!$C224,Hour,0)),Month,'Summarized Source Data'!$A224,Sector,'Summarized Source Data'!X$2,Subsector,'Summarized Source Data'!X$3,TimeOfWeek,$E224)*INDEX('Calibration Multipliers'!T$4:T$7,MATCH($B224,'Calibration Multipliers'!$A$4:$A$7,0),1)</f>
        <v>656301392.92602897</v>
      </c>
      <c r="Y224" s="28">
        <f t="shared" si="19"/>
        <v>656301392.92602897</v>
      </c>
      <c r="Z224" s="28">
        <f t="shared" si="19"/>
        <v>656301392.92602897</v>
      </c>
    </row>
    <row r="225" spans="1:26" outlineLevel="2">
      <c r="A225">
        <f t="shared" si="15"/>
        <v>10</v>
      </c>
      <c r="B225" t="str">
        <f>INDEX('Category Mapping'!$G$34:$G$45,MATCH(A225,'Category Mapping'!$A$34:$A$45,0),1)</f>
        <v>Fall</v>
      </c>
      <c r="C225" t="s">
        <v>32</v>
      </c>
      <c r="D225" s="6" t="s">
        <v>106</v>
      </c>
      <c r="E225" t="s">
        <v>15</v>
      </c>
      <c r="F225" s="26">
        <f>SUMIFS(INDEX(Load,,MATCH('Summarized Source Data'!$C225,Hour,0)),Month,'Summarized Source Data'!$A225,Sector,'Summarized Source Data'!F$2,Subsector,'Summarized Source Data'!F$3,TimeOfWeek,$E225)*INDEX('Calibration Multipliers'!B$4:B$7,MATCH($B225,'Calibration Multipliers'!$A$4:$A$7,0),1)</f>
        <v>5557351.4633561326</v>
      </c>
      <c r="G225" s="26">
        <f>SUMIFS(INDEX(Load,,MATCH('Summarized Source Data'!$C225,Hour,0)),Month,'Summarized Source Data'!$A225,Sector,'Summarized Source Data'!G$2,Subsector,'Summarized Source Data'!G$3,TimeOfWeek,$E225)*INDEX('Calibration Multipliers'!C$4:C$7,MATCH($B225,'Calibration Multipliers'!$A$4:$A$7,0),1)</f>
        <v>2636.244280147826</v>
      </c>
      <c r="H225" s="26">
        <f>SUMIFS(INDEX(Load,,MATCH('Summarized Source Data'!$C225,Hour,0)),Month,'Summarized Source Data'!$A225,Sector,'Summarized Source Data'!H$2,Subsector,'Summarized Source Data'!H$3,TimeOfWeek,$E225)*INDEX('Calibration Multipliers'!D$4:D$7,MATCH($B225,'Calibration Multipliers'!$A$4:$A$7,0),1)</f>
        <v>0</v>
      </c>
      <c r="I225" s="26">
        <f>SUMIFS(INDEX(Load,,MATCH('Summarized Source Data'!$C225,Hour,0)),Month,'Summarized Source Data'!$A225,Sector,'Summarized Source Data'!I$2,Subsector,'Summarized Source Data'!I$3,TimeOfWeek,$E225)*INDEX('Calibration Multipliers'!E$4:E$7,MATCH($B225,'Calibration Multipliers'!$A$4:$A$7,0),1)</f>
        <v>22579176.362134025</v>
      </c>
      <c r="J225" s="47">
        <f t="shared" si="16"/>
        <v>53145870.833912179</v>
      </c>
      <c r="K225" s="48">
        <f>(SUMIFS(INDEX(Load,,MATCH('Summarized Source Data'!$C225,Hour,0)),Month,'Summarized Source Data'!$A225,Sector,'Summarized Source Data'!K$2,Subsector,"Total",TimeOfWeek,$E225)-SUM(F225:I225))*INDEX('Calibration Multipliers'!G$4:G$7,MATCH($B225,'Calibration Multipliers'!$A$4:$A$7,0),1)</f>
        <v>53145870.833912179</v>
      </c>
      <c r="L225" s="26">
        <f>SUMIFS(INDEX(Load,,MATCH('Summarized Source Data'!$C225,Hour,0)),Month,'Summarized Source Data'!$A225,Sector,'Summarized Source Data'!L$2,Subsector,'Summarized Source Data'!L$3,TimeOfWeek,$E225)*INDEX('Calibration Multipliers'!H$4:H$7,MATCH($B225,'Calibration Multipliers'!$A$4:$A$7,0),1)</f>
        <v>21274601.727877393</v>
      </c>
      <c r="M225" s="26">
        <f>SUMIFS(INDEX(Load,,MATCH('Summarized Source Data'!$C225,Hour,0)),Month,'Summarized Source Data'!$A225,Sector,'Summarized Source Data'!M$2,Subsector,'Summarized Source Data'!M$3,TimeOfWeek,$E225)*INDEX('Calibration Multipliers'!I$4:I$7,MATCH($B225,'Calibration Multipliers'!$A$4:$A$7,0),1)</f>
        <v>1173175.8700564057</v>
      </c>
      <c r="N225" s="26">
        <f>SUMIFS(INDEX(Load,,MATCH('Summarized Source Data'!$C225,Hour,0)),Month,'Summarized Source Data'!$A225,Sector,'Summarized Source Data'!N$2,Subsector,'Summarized Source Data'!N$3,TimeOfWeek,$E225)*INDEX('Calibration Multipliers'!J$4:J$7,MATCH($B225,'Calibration Multipliers'!$A$4:$A$7,0),1)</f>
        <v>0</v>
      </c>
      <c r="O225" s="28">
        <f t="shared" si="17"/>
        <v>193308796.52912465</v>
      </c>
      <c r="P225" s="48">
        <f>(SUMIFS(INDEX(Load,,MATCH('Summarized Source Data'!$C225,Hour,0)),Month,'Summarized Source Data'!$A225,Sector,'Summarized Source Data'!P$2,Subsector,"Total",TimeOfWeek,$E225)-SUM(L225:N225)*INDEX('Calibration Multipliers'!L$4:L$7,MATCH($B225,'Calibration Multipliers'!$A$4:$A$7,0),1))</f>
        <v>193308796.52912465</v>
      </c>
      <c r="Q225" s="28">
        <f t="shared" si="18"/>
        <v>193308796.52912465</v>
      </c>
      <c r="R225" s="31">
        <f>SUMIFS(INDEX(Load,,MATCH('Summarized Source Data'!$C225,Hour,0)),Month,'Summarized Source Data'!$A225,Sector,'Summarized Source Data'!R$2,TimeOfWeek,$E225)*INDEX('Calibration Multipliers'!N$4:N$7,MATCH($B225,'Calibration Multipliers'!$A$4:$A$7,0),1)</f>
        <v>4910224.2406657757</v>
      </c>
      <c r="S225" s="31">
        <f>SUMIFS(INDEX(Load,,MATCH('Summarized Source Data'!$C225,Hour,0)),Month,'Summarized Source Data'!$A225,Sector,'Summarized Source Data'!S$2,TimeOfWeek,$E225)*INDEX('Calibration Multipliers'!O$4:O$7,MATCH($B225,'Calibration Multipliers'!$A$4:$A$7,0),1)</f>
        <v>4910224.2406657757</v>
      </c>
      <c r="T225" s="31">
        <f>SUMIFS(INDEX(Load,,MATCH('Summarized Source Data'!$C225,Hour,0)),Month,'Summarized Source Data'!$A225,Sector,'Summarized Source Data'!T$2,TimeOfWeek,$E225)*INDEX('Calibration Multipliers'!P$4:P$7,MATCH($B225,'Calibration Multipliers'!$A$4:$A$7,0),1)</f>
        <v>4910224.2406657757</v>
      </c>
      <c r="U225" s="31">
        <f>SUMIFS(INDEX(Load,,MATCH('Summarized Source Data'!$C225,Hour,0)),Month,'Summarized Source Data'!$A225,Sector,'Summarized Source Data'!U$2,TimeOfWeek,$E225)*INDEX('Calibration Multipliers'!Q$4:Q$7,MATCH($B225,'Calibration Multipliers'!$A$4:$A$7,0),1)</f>
        <v>4910224.2406657757</v>
      </c>
      <c r="V225" s="31">
        <f>SUMIFS(INDEX(Load,,MATCH('Summarized Source Data'!$C225,Hour,0)),Month,'Summarized Source Data'!$A225,Sector,'Summarized Source Data'!V$2,TimeOfWeek,$E225)*INDEX('Calibration Multipliers'!R$4:R$7,MATCH($B225,'Calibration Multipliers'!$A$4:$A$7,0),1)</f>
        <v>4910224.2406657757</v>
      </c>
      <c r="W225" s="31">
        <f>SUMIFS(INDEX(Load,,MATCH('Summarized Source Data'!$C225,Hour,0)),Month,'Summarized Source Data'!$A225,Sector,'Summarized Source Data'!W$2,TimeOfWeek,$E225)*INDEX('Calibration Multipliers'!S$4:S$7,MATCH($B225,'Calibration Multipliers'!$A$4:$A$7,0),1)</f>
        <v>4910224.2406657757</v>
      </c>
      <c r="X225" s="26">
        <f>SUMIFS(INDEX(Load,,MATCH('Summarized Source Data'!$C225,Hour,0)),Month,'Summarized Source Data'!$A225,Sector,'Summarized Source Data'!X$2,Subsector,'Summarized Source Data'!X$3,TimeOfWeek,$E225)*INDEX('Calibration Multipliers'!T$4:T$7,MATCH($B225,'Calibration Multipliers'!$A$4:$A$7,0),1)</f>
        <v>661318987.67316985</v>
      </c>
      <c r="Y225" s="28">
        <f t="shared" si="19"/>
        <v>661318987.67316985</v>
      </c>
      <c r="Z225" s="28">
        <f t="shared" si="19"/>
        <v>661318987.67316985</v>
      </c>
    </row>
    <row r="226" spans="1:26" outlineLevel="2">
      <c r="A226">
        <f t="shared" si="15"/>
        <v>10</v>
      </c>
      <c r="B226" t="str">
        <f>INDEX('Category Mapping'!$G$34:$G$45,MATCH(A226,'Category Mapping'!$A$34:$A$45,0),1)</f>
        <v>Fall</v>
      </c>
      <c r="C226" t="s">
        <v>33</v>
      </c>
      <c r="D226" s="6" t="s">
        <v>107</v>
      </c>
      <c r="E226" t="s">
        <v>15</v>
      </c>
      <c r="F226" s="26">
        <f>SUMIFS(INDEX(Load,,MATCH('Summarized Source Data'!$C226,Hour,0)),Month,'Summarized Source Data'!$A226,Sector,'Summarized Source Data'!F$2,Subsector,'Summarized Source Data'!F$3,TimeOfWeek,$E226)*INDEX('Calibration Multipliers'!B$4:B$7,MATCH($B226,'Calibration Multipliers'!$A$4:$A$7,0),1)</f>
        <v>6291251.9660845939</v>
      </c>
      <c r="G226" s="26">
        <f>SUMIFS(INDEX(Load,,MATCH('Summarized Source Data'!$C226,Hour,0)),Month,'Summarized Source Data'!$A226,Sector,'Summarized Source Data'!G$2,Subsector,'Summarized Source Data'!G$3,TimeOfWeek,$E226)*INDEX('Calibration Multipliers'!C$4:C$7,MATCH($B226,'Calibration Multipliers'!$A$4:$A$7,0),1)</f>
        <v>2153.5516654728717</v>
      </c>
      <c r="H226" s="26">
        <f>SUMIFS(INDEX(Load,,MATCH('Summarized Source Data'!$C226,Hour,0)),Month,'Summarized Source Data'!$A226,Sector,'Summarized Source Data'!H$2,Subsector,'Summarized Source Data'!H$3,TimeOfWeek,$E226)*INDEX('Calibration Multipliers'!D$4:D$7,MATCH($B226,'Calibration Multipliers'!$A$4:$A$7,0),1)</f>
        <v>0</v>
      </c>
      <c r="I226" s="26">
        <f>SUMIFS(INDEX(Load,,MATCH('Summarized Source Data'!$C226,Hour,0)),Month,'Summarized Source Data'!$A226,Sector,'Summarized Source Data'!I$2,Subsector,'Summarized Source Data'!I$3,TimeOfWeek,$E226)*INDEX('Calibration Multipliers'!E$4:E$7,MATCH($B226,'Calibration Multipliers'!$A$4:$A$7,0),1)</f>
        <v>33015773.436187085</v>
      </c>
      <c r="J226" s="47">
        <f t="shared" si="16"/>
        <v>84123651.825728863</v>
      </c>
      <c r="K226" s="48">
        <f>(SUMIFS(INDEX(Load,,MATCH('Summarized Source Data'!$C226,Hour,0)),Month,'Summarized Source Data'!$A226,Sector,'Summarized Source Data'!K$2,Subsector,"Total",TimeOfWeek,$E226)-SUM(F226:I226))*INDEX('Calibration Multipliers'!G$4:G$7,MATCH($B226,'Calibration Multipliers'!$A$4:$A$7,0),1)</f>
        <v>84123651.825728863</v>
      </c>
      <c r="L226" s="26">
        <f>SUMIFS(INDEX(Load,,MATCH('Summarized Source Data'!$C226,Hour,0)),Month,'Summarized Source Data'!$A226,Sector,'Summarized Source Data'!L$2,Subsector,'Summarized Source Data'!L$3,TimeOfWeek,$E226)*INDEX('Calibration Multipliers'!H$4:H$7,MATCH($B226,'Calibration Multipliers'!$A$4:$A$7,0),1)</f>
        <v>36728793.549071349</v>
      </c>
      <c r="M226" s="26">
        <f>SUMIFS(INDEX(Load,,MATCH('Summarized Source Data'!$C226,Hour,0)),Month,'Summarized Source Data'!$A226,Sector,'Summarized Source Data'!M$2,Subsector,'Summarized Source Data'!M$3,TimeOfWeek,$E226)*INDEX('Calibration Multipliers'!I$4:I$7,MATCH($B226,'Calibration Multipliers'!$A$4:$A$7,0),1)</f>
        <v>1300360.8581879835</v>
      </c>
      <c r="N226" s="26">
        <f>SUMIFS(INDEX(Load,,MATCH('Summarized Source Data'!$C226,Hour,0)),Month,'Summarized Source Data'!$A226,Sector,'Summarized Source Data'!N$2,Subsector,'Summarized Source Data'!N$3,TimeOfWeek,$E226)*INDEX('Calibration Multipliers'!J$4:J$7,MATCH($B226,'Calibration Multipliers'!$A$4:$A$7,0),1)</f>
        <v>0</v>
      </c>
      <c r="O226" s="28">
        <f t="shared" si="17"/>
        <v>291125061.00518334</v>
      </c>
      <c r="P226" s="48">
        <f>(SUMIFS(INDEX(Load,,MATCH('Summarized Source Data'!$C226,Hour,0)),Month,'Summarized Source Data'!$A226,Sector,'Summarized Source Data'!P$2,Subsector,"Total",TimeOfWeek,$E226)-SUM(L226:N226)*INDEX('Calibration Multipliers'!L$4:L$7,MATCH($B226,'Calibration Multipliers'!$A$4:$A$7,0),1))</f>
        <v>291125061.00518334</v>
      </c>
      <c r="Q226" s="28">
        <f t="shared" si="18"/>
        <v>291125061.00518334</v>
      </c>
      <c r="R226" s="31">
        <f>SUMIFS(INDEX(Load,,MATCH('Summarized Source Data'!$C226,Hour,0)),Month,'Summarized Source Data'!$A226,Sector,'Summarized Source Data'!R$2,TimeOfWeek,$E226)*INDEX('Calibration Multipliers'!N$4:N$7,MATCH($B226,'Calibration Multipliers'!$A$4:$A$7,0),1)</f>
        <v>7368262.6222551959</v>
      </c>
      <c r="S226" s="31">
        <f>SUMIFS(INDEX(Load,,MATCH('Summarized Source Data'!$C226,Hour,0)),Month,'Summarized Source Data'!$A226,Sector,'Summarized Source Data'!S$2,TimeOfWeek,$E226)*INDEX('Calibration Multipliers'!O$4:O$7,MATCH($B226,'Calibration Multipliers'!$A$4:$A$7,0),1)</f>
        <v>7368262.6222551959</v>
      </c>
      <c r="T226" s="31">
        <f>SUMIFS(INDEX(Load,,MATCH('Summarized Source Data'!$C226,Hour,0)),Month,'Summarized Source Data'!$A226,Sector,'Summarized Source Data'!T$2,TimeOfWeek,$E226)*INDEX('Calibration Multipliers'!P$4:P$7,MATCH($B226,'Calibration Multipliers'!$A$4:$A$7,0),1)</f>
        <v>7368262.6222551959</v>
      </c>
      <c r="U226" s="31">
        <f>SUMIFS(INDEX(Load,,MATCH('Summarized Source Data'!$C226,Hour,0)),Month,'Summarized Source Data'!$A226,Sector,'Summarized Source Data'!U$2,TimeOfWeek,$E226)*INDEX('Calibration Multipliers'!Q$4:Q$7,MATCH($B226,'Calibration Multipliers'!$A$4:$A$7,0),1)</f>
        <v>7368262.6222551959</v>
      </c>
      <c r="V226" s="31">
        <f>SUMIFS(INDEX(Load,,MATCH('Summarized Source Data'!$C226,Hour,0)),Month,'Summarized Source Data'!$A226,Sector,'Summarized Source Data'!V$2,TimeOfWeek,$E226)*INDEX('Calibration Multipliers'!R$4:R$7,MATCH($B226,'Calibration Multipliers'!$A$4:$A$7,0),1)</f>
        <v>7368262.6222551959</v>
      </c>
      <c r="W226" s="31">
        <f>SUMIFS(INDEX(Load,,MATCH('Summarized Source Data'!$C226,Hour,0)),Month,'Summarized Source Data'!$A226,Sector,'Summarized Source Data'!W$2,TimeOfWeek,$E226)*INDEX('Calibration Multipliers'!S$4:S$7,MATCH($B226,'Calibration Multipliers'!$A$4:$A$7,0),1)</f>
        <v>7368262.6222551959</v>
      </c>
      <c r="X226" s="26">
        <f>SUMIFS(INDEX(Load,,MATCH('Summarized Source Data'!$C226,Hour,0)),Month,'Summarized Source Data'!$A226,Sector,'Summarized Source Data'!X$2,Subsector,'Summarized Source Data'!X$3,TimeOfWeek,$E226)*INDEX('Calibration Multipliers'!T$4:T$7,MATCH($B226,'Calibration Multipliers'!$A$4:$A$7,0),1)</f>
        <v>668343620.31916714</v>
      </c>
      <c r="Y226" s="28">
        <f t="shared" si="19"/>
        <v>668343620.31916714</v>
      </c>
      <c r="Z226" s="28">
        <f t="shared" si="19"/>
        <v>668343620.31916714</v>
      </c>
    </row>
    <row r="227" spans="1:26" outlineLevel="2">
      <c r="A227">
        <f t="shared" si="15"/>
        <v>10</v>
      </c>
      <c r="B227" t="str">
        <f>INDEX('Category Mapping'!$G$34:$G$45,MATCH(A227,'Category Mapping'!$A$34:$A$45,0),1)</f>
        <v>Fall</v>
      </c>
      <c r="C227" t="s">
        <v>34</v>
      </c>
      <c r="D227" s="6" t="s">
        <v>108</v>
      </c>
      <c r="E227" t="s">
        <v>15</v>
      </c>
      <c r="F227" s="26">
        <f>SUMIFS(INDEX(Load,,MATCH('Summarized Source Data'!$C227,Hour,0)),Month,'Summarized Source Data'!$A227,Sector,'Summarized Source Data'!F$2,Subsector,'Summarized Source Data'!F$3,TimeOfWeek,$E227)*INDEX('Calibration Multipliers'!B$4:B$7,MATCH($B227,'Calibration Multipliers'!$A$4:$A$7,0),1)</f>
        <v>6369830.5103816688</v>
      </c>
      <c r="G227" s="26">
        <f>SUMIFS(INDEX(Load,,MATCH('Summarized Source Data'!$C227,Hour,0)),Month,'Summarized Source Data'!$A227,Sector,'Summarized Source Data'!G$2,Subsector,'Summarized Source Data'!G$3,TimeOfWeek,$E227)*INDEX('Calibration Multipliers'!C$4:C$7,MATCH($B227,'Calibration Multipliers'!$A$4:$A$7,0),1)</f>
        <v>1615.665508579368</v>
      </c>
      <c r="H227" s="26">
        <f>SUMIFS(INDEX(Load,,MATCH('Summarized Source Data'!$C227,Hour,0)),Month,'Summarized Source Data'!$A227,Sector,'Summarized Source Data'!H$2,Subsector,'Summarized Source Data'!H$3,TimeOfWeek,$E227)*INDEX('Calibration Multipliers'!D$4:D$7,MATCH($B227,'Calibration Multipliers'!$A$4:$A$7,0),1)</f>
        <v>0</v>
      </c>
      <c r="I227" s="26">
        <f>SUMIFS(INDEX(Load,,MATCH('Summarized Source Data'!$C227,Hour,0)),Month,'Summarized Source Data'!$A227,Sector,'Summarized Source Data'!I$2,Subsector,'Summarized Source Data'!I$3,TimeOfWeek,$E227)*INDEX('Calibration Multipliers'!E$4:E$7,MATCH($B227,'Calibration Multipliers'!$A$4:$A$7,0),1)</f>
        <v>12543986.867852235</v>
      </c>
      <c r="J227" s="47">
        <f t="shared" si="16"/>
        <v>106524435.63477987</v>
      </c>
      <c r="K227" s="48">
        <f>(SUMIFS(INDEX(Load,,MATCH('Summarized Source Data'!$C227,Hour,0)),Month,'Summarized Source Data'!$A227,Sector,'Summarized Source Data'!K$2,Subsector,"Total",TimeOfWeek,$E227)-SUM(F227:I227))*INDEX('Calibration Multipliers'!G$4:G$7,MATCH($B227,'Calibration Multipliers'!$A$4:$A$7,0),1)</f>
        <v>106524435.63477987</v>
      </c>
      <c r="L227" s="26">
        <f>SUMIFS(INDEX(Load,,MATCH('Summarized Source Data'!$C227,Hour,0)),Month,'Summarized Source Data'!$A227,Sector,'Summarized Source Data'!L$2,Subsector,'Summarized Source Data'!L$3,TimeOfWeek,$E227)*INDEX('Calibration Multipliers'!H$4:H$7,MATCH($B227,'Calibration Multipliers'!$A$4:$A$7,0),1)</f>
        <v>33116125.331129901</v>
      </c>
      <c r="M227" s="26">
        <f>SUMIFS(INDEX(Load,,MATCH('Summarized Source Data'!$C227,Hour,0)),Month,'Summarized Source Data'!$A227,Sector,'Summarized Source Data'!M$2,Subsector,'Summarized Source Data'!M$3,TimeOfWeek,$E227)*INDEX('Calibration Multipliers'!I$4:I$7,MATCH($B227,'Calibration Multipliers'!$A$4:$A$7,0),1)</f>
        <v>1551275.7187082584</v>
      </c>
      <c r="N227" s="26">
        <f>SUMIFS(INDEX(Load,,MATCH('Summarized Source Data'!$C227,Hour,0)),Month,'Summarized Source Data'!$A227,Sector,'Summarized Source Data'!N$2,Subsector,'Summarized Source Data'!N$3,TimeOfWeek,$E227)*INDEX('Calibration Multipliers'!J$4:J$7,MATCH($B227,'Calibration Multipliers'!$A$4:$A$7,0),1)</f>
        <v>0</v>
      </c>
      <c r="O227" s="28">
        <f t="shared" si="17"/>
        <v>399856304.05256325</v>
      </c>
      <c r="P227" s="48">
        <f>(SUMIFS(INDEX(Load,,MATCH('Summarized Source Data'!$C227,Hour,0)),Month,'Summarized Source Data'!$A227,Sector,'Summarized Source Data'!P$2,Subsector,"Total",TimeOfWeek,$E227)-SUM(L227:N227)*INDEX('Calibration Multipliers'!L$4:L$7,MATCH($B227,'Calibration Multipliers'!$A$4:$A$7,0),1))</f>
        <v>399856304.05256325</v>
      </c>
      <c r="Q227" s="28">
        <f t="shared" si="18"/>
        <v>399856304.05256325</v>
      </c>
      <c r="R227" s="31">
        <f>SUMIFS(INDEX(Load,,MATCH('Summarized Source Data'!$C227,Hour,0)),Month,'Summarized Source Data'!$A227,Sector,'Summarized Source Data'!R$2,TimeOfWeek,$E227)*INDEX('Calibration Multipliers'!N$4:N$7,MATCH($B227,'Calibration Multipliers'!$A$4:$A$7,0),1)</f>
        <v>15454191.821193954</v>
      </c>
      <c r="S227" s="31">
        <f>SUMIFS(INDEX(Load,,MATCH('Summarized Source Data'!$C227,Hour,0)),Month,'Summarized Source Data'!$A227,Sector,'Summarized Source Data'!S$2,TimeOfWeek,$E227)*INDEX('Calibration Multipliers'!O$4:O$7,MATCH($B227,'Calibration Multipliers'!$A$4:$A$7,0),1)</f>
        <v>15454191.821193954</v>
      </c>
      <c r="T227" s="31">
        <f>SUMIFS(INDEX(Load,,MATCH('Summarized Source Data'!$C227,Hour,0)),Month,'Summarized Source Data'!$A227,Sector,'Summarized Source Data'!T$2,TimeOfWeek,$E227)*INDEX('Calibration Multipliers'!P$4:P$7,MATCH($B227,'Calibration Multipliers'!$A$4:$A$7,0),1)</f>
        <v>15454191.821193954</v>
      </c>
      <c r="U227" s="31">
        <f>SUMIFS(INDEX(Load,,MATCH('Summarized Source Data'!$C227,Hour,0)),Month,'Summarized Source Data'!$A227,Sector,'Summarized Source Data'!U$2,TimeOfWeek,$E227)*INDEX('Calibration Multipliers'!Q$4:Q$7,MATCH($B227,'Calibration Multipliers'!$A$4:$A$7,0),1)</f>
        <v>15454191.821193954</v>
      </c>
      <c r="V227" s="31">
        <f>SUMIFS(INDEX(Load,,MATCH('Summarized Source Data'!$C227,Hour,0)),Month,'Summarized Source Data'!$A227,Sector,'Summarized Source Data'!V$2,TimeOfWeek,$E227)*INDEX('Calibration Multipliers'!R$4:R$7,MATCH($B227,'Calibration Multipliers'!$A$4:$A$7,0),1)</f>
        <v>15454191.821193954</v>
      </c>
      <c r="W227" s="31">
        <f>SUMIFS(INDEX(Load,,MATCH('Summarized Source Data'!$C227,Hour,0)),Month,'Summarized Source Data'!$A227,Sector,'Summarized Source Data'!W$2,TimeOfWeek,$E227)*INDEX('Calibration Multipliers'!S$4:S$7,MATCH($B227,'Calibration Multipliers'!$A$4:$A$7,0),1)</f>
        <v>15454191.821193954</v>
      </c>
      <c r="X227" s="26">
        <f>SUMIFS(INDEX(Load,,MATCH('Summarized Source Data'!$C227,Hour,0)),Month,'Summarized Source Data'!$A227,Sector,'Summarized Source Data'!X$2,Subsector,'Summarized Source Data'!X$3,TimeOfWeek,$E227)*INDEX('Calibration Multipliers'!T$4:T$7,MATCH($B227,'Calibration Multipliers'!$A$4:$A$7,0),1)</f>
        <v>675368252.96516442</v>
      </c>
      <c r="Y227" s="28">
        <f t="shared" si="19"/>
        <v>675368252.96516442</v>
      </c>
      <c r="Z227" s="28">
        <f t="shared" si="19"/>
        <v>675368252.96516442</v>
      </c>
    </row>
    <row r="228" spans="1:26" outlineLevel="2">
      <c r="A228">
        <f t="shared" si="15"/>
        <v>10</v>
      </c>
      <c r="B228" t="str">
        <f>INDEX('Category Mapping'!$G$34:$G$45,MATCH(A228,'Category Mapping'!$A$34:$A$45,0),1)</f>
        <v>Fall</v>
      </c>
      <c r="C228" t="s">
        <v>35</v>
      </c>
      <c r="D228" s="6" t="s">
        <v>109</v>
      </c>
      <c r="E228" t="s">
        <v>15</v>
      </c>
      <c r="F228" s="26">
        <f>SUMIFS(INDEX(Load,,MATCH('Summarized Source Data'!$C228,Hour,0)),Month,'Summarized Source Data'!$A228,Sector,'Summarized Source Data'!F$2,Subsector,'Summarized Source Data'!F$3,TimeOfWeek,$E228)*INDEX('Calibration Multipliers'!B$4:B$7,MATCH($B228,'Calibration Multipliers'!$A$4:$A$7,0),1)</f>
        <v>6320155.3188660247</v>
      </c>
      <c r="G228" s="26">
        <f>SUMIFS(INDEX(Load,,MATCH('Summarized Source Data'!$C228,Hour,0)),Month,'Summarized Source Data'!$A228,Sector,'Summarized Source Data'!G$2,Subsector,'Summarized Source Data'!G$3,TimeOfWeek,$E228)*INDEX('Calibration Multipliers'!C$4:C$7,MATCH($B228,'Calibration Multipliers'!$A$4:$A$7,0),1)</f>
        <v>1305.5781532060607</v>
      </c>
      <c r="H228" s="26">
        <f>SUMIFS(INDEX(Load,,MATCH('Summarized Source Data'!$C228,Hour,0)),Month,'Summarized Source Data'!$A228,Sector,'Summarized Source Data'!H$2,Subsector,'Summarized Source Data'!H$3,TimeOfWeek,$E228)*INDEX('Calibration Multipliers'!D$4:D$7,MATCH($B228,'Calibration Multipliers'!$A$4:$A$7,0),1)</f>
        <v>0</v>
      </c>
      <c r="I228" s="26">
        <f>SUMIFS(INDEX(Load,,MATCH('Summarized Source Data'!$C228,Hour,0)),Month,'Summarized Source Data'!$A228,Sector,'Summarized Source Data'!I$2,Subsector,'Summarized Source Data'!I$3,TimeOfWeek,$E228)*INDEX('Calibration Multipliers'!E$4:E$7,MATCH($B228,'Calibration Multipliers'!$A$4:$A$7,0),1)</f>
        <v>10015525.540467743</v>
      </c>
      <c r="J228" s="47">
        <f t="shared" si="16"/>
        <v>109102882.24103539</v>
      </c>
      <c r="K228" s="48">
        <f>(SUMIFS(INDEX(Load,,MATCH('Summarized Source Data'!$C228,Hour,0)),Month,'Summarized Source Data'!$A228,Sector,'Summarized Source Data'!K$2,Subsector,"Total",TimeOfWeek,$E228)-SUM(F228:I228))*INDEX('Calibration Multipliers'!G$4:G$7,MATCH($B228,'Calibration Multipliers'!$A$4:$A$7,0),1)</f>
        <v>109102882.24103539</v>
      </c>
      <c r="L228" s="26">
        <f>SUMIFS(INDEX(Load,,MATCH('Summarized Source Data'!$C228,Hour,0)),Month,'Summarized Source Data'!$A228,Sector,'Summarized Source Data'!L$2,Subsector,'Summarized Source Data'!L$3,TimeOfWeek,$E228)*INDEX('Calibration Multipliers'!H$4:H$7,MATCH($B228,'Calibration Multipliers'!$A$4:$A$7,0),1)</f>
        <v>22779880.152019661</v>
      </c>
      <c r="M228" s="26">
        <f>SUMIFS(INDEX(Load,,MATCH('Summarized Source Data'!$C228,Hour,0)),Month,'Summarized Source Data'!$A228,Sector,'Summarized Source Data'!M$2,Subsector,'Summarized Source Data'!M$3,TimeOfWeek,$E228)*INDEX('Calibration Multipliers'!I$4:I$7,MATCH($B228,'Calibration Multipliers'!$A$4:$A$7,0),1)</f>
        <v>1920329.8475499654</v>
      </c>
      <c r="N228" s="26">
        <f>SUMIFS(INDEX(Load,,MATCH('Summarized Source Data'!$C228,Hour,0)),Month,'Summarized Source Data'!$A228,Sector,'Summarized Source Data'!N$2,Subsector,'Summarized Source Data'!N$3,TimeOfWeek,$E228)*INDEX('Calibration Multipliers'!J$4:J$7,MATCH($B228,'Calibration Multipliers'!$A$4:$A$7,0),1)</f>
        <v>0</v>
      </c>
      <c r="O228" s="28">
        <f t="shared" si="17"/>
        <v>496126124.7536552</v>
      </c>
      <c r="P228" s="48">
        <f>(SUMIFS(INDEX(Load,,MATCH('Summarized Source Data'!$C228,Hour,0)),Month,'Summarized Source Data'!$A228,Sector,'Summarized Source Data'!P$2,Subsector,"Total",TimeOfWeek,$E228)-SUM(L228:N228)*INDEX('Calibration Multipliers'!L$4:L$7,MATCH($B228,'Calibration Multipliers'!$A$4:$A$7,0),1))</f>
        <v>496126124.7536552</v>
      </c>
      <c r="Q228" s="28">
        <f t="shared" si="18"/>
        <v>496126124.7536552</v>
      </c>
      <c r="R228" s="31">
        <f>SUMIFS(INDEX(Load,,MATCH('Summarized Source Data'!$C228,Hour,0)),Month,'Summarized Source Data'!$A228,Sector,'Summarized Source Data'!R$2,TimeOfWeek,$E228)*INDEX('Calibration Multipliers'!N$4:N$7,MATCH($B228,'Calibration Multipliers'!$A$4:$A$7,0),1)</f>
        <v>16859118.350393403</v>
      </c>
      <c r="S228" s="31">
        <f>SUMIFS(INDEX(Load,,MATCH('Summarized Source Data'!$C228,Hour,0)),Month,'Summarized Source Data'!$A228,Sector,'Summarized Source Data'!S$2,TimeOfWeek,$E228)*INDEX('Calibration Multipliers'!O$4:O$7,MATCH($B228,'Calibration Multipliers'!$A$4:$A$7,0),1)</f>
        <v>16859118.350393403</v>
      </c>
      <c r="T228" s="31">
        <f>SUMIFS(INDEX(Load,,MATCH('Summarized Source Data'!$C228,Hour,0)),Month,'Summarized Source Data'!$A228,Sector,'Summarized Source Data'!T$2,TimeOfWeek,$E228)*INDEX('Calibration Multipliers'!P$4:P$7,MATCH($B228,'Calibration Multipliers'!$A$4:$A$7,0),1)</f>
        <v>16859118.350393403</v>
      </c>
      <c r="U228" s="31">
        <f>SUMIFS(INDEX(Load,,MATCH('Summarized Source Data'!$C228,Hour,0)),Month,'Summarized Source Data'!$A228,Sector,'Summarized Source Data'!U$2,TimeOfWeek,$E228)*INDEX('Calibration Multipliers'!Q$4:Q$7,MATCH($B228,'Calibration Multipliers'!$A$4:$A$7,0),1)</f>
        <v>16859118.350393403</v>
      </c>
      <c r="V228" s="31">
        <f>SUMIFS(INDEX(Load,,MATCH('Summarized Source Data'!$C228,Hour,0)),Month,'Summarized Source Data'!$A228,Sector,'Summarized Source Data'!V$2,TimeOfWeek,$E228)*INDEX('Calibration Multipliers'!R$4:R$7,MATCH($B228,'Calibration Multipliers'!$A$4:$A$7,0),1)</f>
        <v>16859118.350393403</v>
      </c>
      <c r="W228" s="31">
        <f>SUMIFS(INDEX(Load,,MATCH('Summarized Source Data'!$C228,Hour,0)),Month,'Summarized Source Data'!$A228,Sector,'Summarized Source Data'!W$2,TimeOfWeek,$E228)*INDEX('Calibration Multipliers'!S$4:S$7,MATCH($B228,'Calibration Multipliers'!$A$4:$A$7,0),1)</f>
        <v>16859118.350393403</v>
      </c>
      <c r="X228" s="26">
        <f>SUMIFS(INDEX(Load,,MATCH('Summarized Source Data'!$C228,Hour,0)),Month,'Summarized Source Data'!$A228,Sector,'Summarized Source Data'!X$2,Subsector,'Summarized Source Data'!X$3,TimeOfWeek,$E228)*INDEX('Calibration Multipliers'!T$4:T$7,MATCH($B228,'Calibration Multipliers'!$A$4:$A$7,0),1)</f>
        <v>677375290.86402071</v>
      </c>
      <c r="Y228" s="28">
        <f t="shared" si="19"/>
        <v>677375290.86402071</v>
      </c>
      <c r="Z228" s="28">
        <f t="shared" si="19"/>
        <v>677375290.86402071</v>
      </c>
    </row>
    <row r="229" spans="1:26" outlineLevel="2">
      <c r="A229">
        <f t="shared" si="15"/>
        <v>10</v>
      </c>
      <c r="B229" t="str">
        <f>INDEX('Category Mapping'!$G$34:$G$45,MATCH(A229,'Category Mapping'!$A$34:$A$45,0),1)</f>
        <v>Fall</v>
      </c>
      <c r="C229" t="s">
        <v>36</v>
      </c>
      <c r="D229" s="6" t="s">
        <v>110</v>
      </c>
      <c r="E229" t="s">
        <v>15</v>
      </c>
      <c r="F229" s="26">
        <f>SUMIFS(INDEX(Load,,MATCH('Summarized Source Data'!$C229,Hour,0)),Month,'Summarized Source Data'!$A229,Sector,'Summarized Source Data'!F$2,Subsector,'Summarized Source Data'!F$3,TimeOfWeek,$E229)*INDEX('Calibration Multipliers'!B$4:B$7,MATCH($B229,'Calibration Multipliers'!$A$4:$A$7,0),1)</f>
        <v>4364711.3397566173</v>
      </c>
      <c r="G229" s="26">
        <f>SUMIFS(INDEX(Load,,MATCH('Summarized Source Data'!$C229,Hour,0)),Month,'Summarized Source Data'!$A229,Sector,'Summarized Source Data'!G$2,Subsector,'Summarized Source Data'!G$3,TimeOfWeek,$E229)*INDEX('Calibration Multipliers'!C$4:C$7,MATCH($B229,'Calibration Multipliers'!$A$4:$A$7,0),1)</f>
        <v>10122.495642882041</v>
      </c>
      <c r="H229" s="26">
        <f>SUMIFS(INDEX(Load,,MATCH('Summarized Source Data'!$C229,Hour,0)),Month,'Summarized Source Data'!$A229,Sector,'Summarized Source Data'!H$2,Subsector,'Summarized Source Data'!H$3,TimeOfWeek,$E229)*INDEX('Calibration Multipliers'!D$4:D$7,MATCH($B229,'Calibration Multipliers'!$A$4:$A$7,0),1)</f>
        <v>0</v>
      </c>
      <c r="I229" s="26">
        <f>SUMIFS(INDEX(Load,,MATCH('Summarized Source Data'!$C229,Hour,0)),Month,'Summarized Source Data'!$A229,Sector,'Summarized Source Data'!I$2,Subsector,'Summarized Source Data'!I$3,TimeOfWeek,$E229)*INDEX('Calibration Multipliers'!E$4:E$7,MATCH($B229,'Calibration Multipliers'!$A$4:$A$7,0),1)</f>
        <v>9634437.212384494</v>
      </c>
      <c r="J229" s="47">
        <f t="shared" si="16"/>
        <v>109423559.73188201</v>
      </c>
      <c r="K229" s="48">
        <f>(SUMIFS(INDEX(Load,,MATCH('Summarized Source Data'!$C229,Hour,0)),Month,'Summarized Source Data'!$A229,Sector,'Summarized Source Data'!K$2,Subsector,"Total",TimeOfWeek,$E229)-SUM(F229:I229))*INDEX('Calibration Multipliers'!G$4:G$7,MATCH($B229,'Calibration Multipliers'!$A$4:$A$7,0),1)</f>
        <v>109423559.73188201</v>
      </c>
      <c r="L229" s="26">
        <f>SUMIFS(INDEX(Load,,MATCH('Summarized Source Data'!$C229,Hour,0)),Month,'Summarized Source Data'!$A229,Sector,'Summarized Source Data'!L$2,Subsector,'Summarized Source Data'!L$3,TimeOfWeek,$E229)*INDEX('Calibration Multipliers'!H$4:H$7,MATCH($B229,'Calibration Multipliers'!$A$4:$A$7,0),1)</f>
        <v>17360877.825107496</v>
      </c>
      <c r="M229" s="26">
        <f>SUMIFS(INDEX(Load,,MATCH('Summarized Source Data'!$C229,Hour,0)),Month,'Summarized Source Data'!$A229,Sector,'Summarized Source Data'!M$2,Subsector,'Summarized Source Data'!M$3,TimeOfWeek,$E229)*INDEX('Calibration Multipliers'!I$4:I$7,MATCH($B229,'Calibration Multipliers'!$A$4:$A$7,0),1)</f>
        <v>2157828.6632353347</v>
      </c>
      <c r="N229" s="26">
        <f>SUMIFS(INDEX(Load,,MATCH('Summarized Source Data'!$C229,Hour,0)),Month,'Summarized Source Data'!$A229,Sector,'Summarized Source Data'!N$2,Subsector,'Summarized Source Data'!N$3,TimeOfWeek,$E229)*INDEX('Calibration Multipliers'!J$4:J$7,MATCH($B229,'Calibration Multipliers'!$A$4:$A$7,0),1)</f>
        <v>0</v>
      </c>
      <c r="O229" s="28">
        <f t="shared" si="17"/>
        <v>522381526.20287377</v>
      </c>
      <c r="P229" s="48">
        <f>(SUMIFS(INDEX(Load,,MATCH('Summarized Source Data'!$C229,Hour,0)),Month,'Summarized Source Data'!$A229,Sector,'Summarized Source Data'!P$2,Subsector,"Total",TimeOfWeek,$E229)-SUM(L229:N229)*INDEX('Calibration Multipliers'!L$4:L$7,MATCH($B229,'Calibration Multipliers'!$A$4:$A$7,0),1))</f>
        <v>522381526.20287377</v>
      </c>
      <c r="Q229" s="28">
        <f t="shared" si="18"/>
        <v>522381526.20287377</v>
      </c>
      <c r="R229" s="31">
        <f>SUMIFS(INDEX(Load,,MATCH('Summarized Source Data'!$C229,Hour,0)),Month,'Summarized Source Data'!$A229,Sector,'Summarized Source Data'!R$2,TimeOfWeek,$E229)*INDEX('Calibration Multipliers'!N$4:N$7,MATCH($B229,'Calibration Multipliers'!$A$4:$A$7,0),1)</f>
        <v>14952432.346479865</v>
      </c>
      <c r="S229" s="31">
        <f>SUMIFS(INDEX(Load,,MATCH('Summarized Source Data'!$C229,Hour,0)),Month,'Summarized Source Data'!$A229,Sector,'Summarized Source Data'!S$2,TimeOfWeek,$E229)*INDEX('Calibration Multipliers'!O$4:O$7,MATCH($B229,'Calibration Multipliers'!$A$4:$A$7,0),1)</f>
        <v>14952432.346479865</v>
      </c>
      <c r="T229" s="31">
        <f>SUMIFS(INDEX(Load,,MATCH('Summarized Source Data'!$C229,Hour,0)),Month,'Summarized Source Data'!$A229,Sector,'Summarized Source Data'!T$2,TimeOfWeek,$E229)*INDEX('Calibration Multipliers'!P$4:P$7,MATCH($B229,'Calibration Multipliers'!$A$4:$A$7,0),1)</f>
        <v>14952432.346479865</v>
      </c>
      <c r="U229" s="31">
        <f>SUMIFS(INDEX(Load,,MATCH('Summarized Source Data'!$C229,Hour,0)),Month,'Summarized Source Data'!$A229,Sector,'Summarized Source Data'!U$2,TimeOfWeek,$E229)*INDEX('Calibration Multipliers'!Q$4:Q$7,MATCH($B229,'Calibration Multipliers'!$A$4:$A$7,0),1)</f>
        <v>14952432.346479865</v>
      </c>
      <c r="V229" s="31">
        <f>SUMIFS(INDEX(Load,,MATCH('Summarized Source Data'!$C229,Hour,0)),Month,'Summarized Source Data'!$A229,Sector,'Summarized Source Data'!V$2,TimeOfWeek,$E229)*INDEX('Calibration Multipliers'!R$4:R$7,MATCH($B229,'Calibration Multipliers'!$A$4:$A$7,0),1)</f>
        <v>14952432.346479865</v>
      </c>
      <c r="W229" s="31">
        <f>SUMIFS(INDEX(Load,,MATCH('Summarized Source Data'!$C229,Hour,0)),Month,'Summarized Source Data'!$A229,Sector,'Summarized Source Data'!W$2,TimeOfWeek,$E229)*INDEX('Calibration Multipliers'!S$4:S$7,MATCH($B229,'Calibration Multipliers'!$A$4:$A$7,0),1)</f>
        <v>14952432.346479865</v>
      </c>
      <c r="X229" s="26">
        <f>SUMIFS(INDEX(Load,,MATCH('Summarized Source Data'!$C229,Hour,0)),Month,'Summarized Source Data'!$A229,Sector,'Summarized Source Data'!X$2,Subsector,'Summarized Source Data'!X$3,TimeOfWeek,$E229)*INDEX('Calibration Multipliers'!T$4:T$7,MATCH($B229,'Calibration Multipliers'!$A$4:$A$7,0),1)</f>
        <v>676371771.9145925</v>
      </c>
      <c r="Y229" s="28">
        <f t="shared" si="19"/>
        <v>676371771.9145925</v>
      </c>
      <c r="Z229" s="28">
        <f t="shared" si="19"/>
        <v>676371771.9145925</v>
      </c>
    </row>
    <row r="230" spans="1:26" outlineLevel="2">
      <c r="A230">
        <f t="shared" si="15"/>
        <v>10</v>
      </c>
      <c r="B230" t="str">
        <f>INDEX('Category Mapping'!$G$34:$G$45,MATCH(A230,'Category Mapping'!$A$34:$A$45,0),1)</f>
        <v>Fall</v>
      </c>
      <c r="C230" t="s">
        <v>37</v>
      </c>
      <c r="D230" s="6" t="s">
        <v>111</v>
      </c>
      <c r="E230" t="s">
        <v>15</v>
      </c>
      <c r="F230" s="26">
        <f>SUMIFS(INDEX(Load,,MATCH('Summarized Source Data'!$C230,Hour,0)),Month,'Summarized Source Data'!$A230,Sector,'Summarized Source Data'!F$2,Subsector,'Summarized Source Data'!F$3,TimeOfWeek,$E230)*INDEX('Calibration Multipliers'!B$4:B$7,MATCH($B230,'Calibration Multipliers'!$A$4:$A$7,0),1)</f>
        <v>4401732.1573199723</v>
      </c>
      <c r="G230" s="26">
        <f>SUMIFS(INDEX(Load,,MATCH('Summarized Source Data'!$C230,Hour,0)),Month,'Summarized Source Data'!$A230,Sector,'Summarized Source Data'!G$2,Subsector,'Summarized Source Data'!G$3,TimeOfWeek,$E230)*INDEX('Calibration Multipliers'!C$4:C$7,MATCH($B230,'Calibration Multipliers'!$A$4:$A$7,0),1)</f>
        <v>65481.61848808753</v>
      </c>
      <c r="H230" s="26">
        <f>SUMIFS(INDEX(Load,,MATCH('Summarized Source Data'!$C230,Hour,0)),Month,'Summarized Source Data'!$A230,Sector,'Summarized Source Data'!H$2,Subsector,'Summarized Source Data'!H$3,TimeOfWeek,$E230)*INDEX('Calibration Multipliers'!D$4:D$7,MATCH($B230,'Calibration Multipliers'!$A$4:$A$7,0),1)</f>
        <v>0</v>
      </c>
      <c r="I230" s="26">
        <f>SUMIFS(INDEX(Load,,MATCH('Summarized Source Data'!$C230,Hour,0)),Month,'Summarized Source Data'!$A230,Sector,'Summarized Source Data'!I$2,Subsector,'Summarized Source Data'!I$3,TimeOfWeek,$E230)*INDEX('Calibration Multipliers'!E$4:E$7,MATCH($B230,'Calibration Multipliers'!$A$4:$A$7,0),1)</f>
        <v>9791862.2405381408</v>
      </c>
      <c r="J230" s="47">
        <f t="shared" si="16"/>
        <v>108170235.81389162</v>
      </c>
      <c r="K230" s="48">
        <f>(SUMIFS(INDEX(Load,,MATCH('Summarized Source Data'!$C230,Hour,0)),Month,'Summarized Source Data'!$A230,Sector,'Summarized Source Data'!K$2,Subsector,"Total",TimeOfWeek,$E230)-SUM(F230:I230))*INDEX('Calibration Multipliers'!G$4:G$7,MATCH($B230,'Calibration Multipliers'!$A$4:$A$7,0),1)</f>
        <v>108170235.81389162</v>
      </c>
      <c r="L230" s="26">
        <f>SUMIFS(INDEX(Load,,MATCH('Summarized Source Data'!$C230,Hour,0)),Month,'Summarized Source Data'!$A230,Sector,'Summarized Source Data'!L$2,Subsector,'Summarized Source Data'!L$3,TimeOfWeek,$E230)*INDEX('Calibration Multipliers'!H$4:H$7,MATCH($B230,'Calibration Multipliers'!$A$4:$A$7,0),1)</f>
        <v>13948913.397051686</v>
      </c>
      <c r="M230" s="26">
        <f>SUMIFS(INDEX(Load,,MATCH('Summarized Source Data'!$C230,Hour,0)),Month,'Summarized Source Data'!$A230,Sector,'Summarized Source Data'!M$2,Subsector,'Summarized Source Data'!M$3,TimeOfWeek,$E230)*INDEX('Calibration Multipliers'!I$4:I$7,MATCH($B230,'Calibration Multipliers'!$A$4:$A$7,0),1)</f>
        <v>2292351.3819251317</v>
      </c>
      <c r="N230" s="26">
        <f>SUMIFS(INDEX(Load,,MATCH('Summarized Source Data'!$C230,Hour,0)),Month,'Summarized Source Data'!$A230,Sector,'Summarized Source Data'!N$2,Subsector,'Summarized Source Data'!N$3,TimeOfWeek,$E230)*INDEX('Calibration Multipliers'!J$4:J$7,MATCH($B230,'Calibration Multipliers'!$A$4:$A$7,0),1)</f>
        <v>0</v>
      </c>
      <c r="O230" s="28">
        <f t="shared" si="17"/>
        <v>519637854.2156707</v>
      </c>
      <c r="P230" s="48">
        <f>(SUMIFS(INDEX(Load,,MATCH('Summarized Source Data'!$C230,Hour,0)),Month,'Summarized Source Data'!$A230,Sector,'Summarized Source Data'!P$2,Subsector,"Total",TimeOfWeek,$E230)-SUM(L230:N230)*INDEX('Calibration Multipliers'!L$4:L$7,MATCH($B230,'Calibration Multipliers'!$A$4:$A$7,0),1))</f>
        <v>519637854.2156707</v>
      </c>
      <c r="Q230" s="28">
        <f t="shared" si="18"/>
        <v>519637854.2156707</v>
      </c>
      <c r="R230" s="31">
        <f>SUMIFS(INDEX(Load,,MATCH('Summarized Source Data'!$C230,Hour,0)),Month,'Summarized Source Data'!$A230,Sector,'Summarized Source Data'!R$2,TimeOfWeek,$E230)*INDEX('Calibration Multipliers'!N$4:N$7,MATCH($B230,'Calibration Multipliers'!$A$4:$A$7,0),1)</f>
        <v>12042227.393138146</v>
      </c>
      <c r="S230" s="31">
        <f>SUMIFS(INDEX(Load,,MATCH('Summarized Source Data'!$C230,Hour,0)),Month,'Summarized Source Data'!$A230,Sector,'Summarized Source Data'!S$2,TimeOfWeek,$E230)*INDEX('Calibration Multipliers'!O$4:O$7,MATCH($B230,'Calibration Multipliers'!$A$4:$A$7,0),1)</f>
        <v>12042227.393138146</v>
      </c>
      <c r="T230" s="31">
        <f>SUMIFS(INDEX(Load,,MATCH('Summarized Source Data'!$C230,Hour,0)),Month,'Summarized Source Data'!$A230,Sector,'Summarized Source Data'!T$2,TimeOfWeek,$E230)*INDEX('Calibration Multipliers'!P$4:P$7,MATCH($B230,'Calibration Multipliers'!$A$4:$A$7,0),1)</f>
        <v>12042227.393138146</v>
      </c>
      <c r="U230" s="31">
        <f>SUMIFS(INDEX(Load,,MATCH('Summarized Source Data'!$C230,Hour,0)),Month,'Summarized Source Data'!$A230,Sector,'Summarized Source Data'!U$2,TimeOfWeek,$E230)*INDEX('Calibration Multipliers'!Q$4:Q$7,MATCH($B230,'Calibration Multipliers'!$A$4:$A$7,0),1)</f>
        <v>12042227.393138146</v>
      </c>
      <c r="V230" s="31">
        <f>SUMIFS(INDEX(Load,,MATCH('Summarized Source Data'!$C230,Hour,0)),Month,'Summarized Source Data'!$A230,Sector,'Summarized Source Data'!V$2,TimeOfWeek,$E230)*INDEX('Calibration Multipliers'!R$4:R$7,MATCH($B230,'Calibration Multipliers'!$A$4:$A$7,0),1)</f>
        <v>12042227.393138146</v>
      </c>
      <c r="W230" s="31">
        <f>SUMIFS(INDEX(Load,,MATCH('Summarized Source Data'!$C230,Hour,0)),Month,'Summarized Source Data'!$A230,Sector,'Summarized Source Data'!W$2,TimeOfWeek,$E230)*INDEX('Calibration Multipliers'!S$4:S$7,MATCH($B230,'Calibration Multipliers'!$A$4:$A$7,0),1)</f>
        <v>12042227.393138146</v>
      </c>
      <c r="X230" s="26">
        <f>SUMIFS(INDEX(Load,,MATCH('Summarized Source Data'!$C230,Hour,0)),Month,'Summarized Source Data'!$A230,Sector,'Summarized Source Data'!X$2,Subsector,'Summarized Source Data'!X$3,TimeOfWeek,$E230)*INDEX('Calibration Multipliers'!T$4:T$7,MATCH($B230,'Calibration Multipliers'!$A$4:$A$7,0),1)</f>
        <v>673361215.06630802</v>
      </c>
      <c r="Y230" s="28">
        <f t="shared" si="19"/>
        <v>673361215.06630802</v>
      </c>
      <c r="Z230" s="28">
        <f t="shared" si="19"/>
        <v>673361215.06630802</v>
      </c>
    </row>
    <row r="231" spans="1:26" outlineLevel="2">
      <c r="A231">
        <f t="shared" si="15"/>
        <v>10</v>
      </c>
      <c r="B231" t="str">
        <f>INDEX('Category Mapping'!$G$34:$G$45,MATCH(A231,'Category Mapping'!$A$34:$A$45,0),1)</f>
        <v>Fall</v>
      </c>
      <c r="C231" t="s">
        <v>38</v>
      </c>
      <c r="D231" s="6" t="s">
        <v>112</v>
      </c>
      <c r="E231" t="s">
        <v>15</v>
      </c>
      <c r="F231" s="26">
        <f>SUMIFS(INDEX(Load,,MATCH('Summarized Source Data'!$C231,Hour,0)),Month,'Summarized Source Data'!$A231,Sector,'Summarized Source Data'!F$2,Subsector,'Summarized Source Data'!F$3,TimeOfWeek,$E231)*INDEX('Calibration Multipliers'!B$4:B$7,MATCH($B231,'Calibration Multipliers'!$A$4:$A$7,0),1)</f>
        <v>4623314.1589484615</v>
      </c>
      <c r="G231" s="26">
        <f>SUMIFS(INDEX(Load,,MATCH('Summarized Source Data'!$C231,Hour,0)),Month,'Summarized Source Data'!$A231,Sector,'Summarized Source Data'!G$2,Subsector,'Summarized Source Data'!G$3,TimeOfWeek,$E231)*INDEX('Calibration Multipliers'!C$4:C$7,MATCH($B231,'Calibration Multipliers'!$A$4:$A$7,0),1)</f>
        <v>414594.82228570723</v>
      </c>
      <c r="H231" s="26">
        <f>SUMIFS(INDEX(Load,,MATCH('Summarized Source Data'!$C231,Hour,0)),Month,'Summarized Source Data'!$A231,Sector,'Summarized Source Data'!H$2,Subsector,'Summarized Source Data'!H$3,TimeOfWeek,$E231)*INDEX('Calibration Multipliers'!D$4:D$7,MATCH($B231,'Calibration Multipliers'!$A$4:$A$7,0),1)</f>
        <v>0</v>
      </c>
      <c r="I231" s="26">
        <f>SUMIFS(INDEX(Load,,MATCH('Summarized Source Data'!$C231,Hour,0)),Month,'Summarized Source Data'!$A231,Sector,'Summarized Source Data'!I$2,Subsector,'Summarized Source Data'!I$3,TimeOfWeek,$E231)*INDEX('Calibration Multipliers'!E$4:E$7,MATCH($B231,'Calibration Multipliers'!$A$4:$A$7,0),1)</f>
        <v>10737652.758881513</v>
      </c>
      <c r="J231" s="47">
        <f t="shared" si="16"/>
        <v>108660787.98897849</v>
      </c>
      <c r="K231" s="48">
        <f>(SUMIFS(INDEX(Load,,MATCH('Summarized Source Data'!$C231,Hour,0)),Month,'Summarized Source Data'!$A231,Sector,'Summarized Source Data'!K$2,Subsector,"Total",TimeOfWeek,$E231)-SUM(F231:I231))*INDEX('Calibration Multipliers'!G$4:G$7,MATCH($B231,'Calibration Multipliers'!$A$4:$A$7,0),1)</f>
        <v>108660787.98897849</v>
      </c>
      <c r="L231" s="26">
        <f>SUMIFS(INDEX(Load,,MATCH('Summarized Source Data'!$C231,Hour,0)),Month,'Summarized Source Data'!$A231,Sector,'Summarized Source Data'!L$2,Subsector,'Summarized Source Data'!L$3,TimeOfWeek,$E231)*INDEX('Calibration Multipliers'!H$4:H$7,MATCH($B231,'Calibration Multipliers'!$A$4:$A$7,0),1)</f>
        <v>11339764.12853842</v>
      </c>
      <c r="M231" s="26">
        <f>SUMIFS(INDEX(Load,,MATCH('Summarized Source Data'!$C231,Hour,0)),Month,'Summarized Source Data'!$A231,Sector,'Summarized Source Data'!M$2,Subsector,'Summarized Source Data'!M$3,TimeOfWeek,$E231)*INDEX('Calibration Multipliers'!I$4:I$7,MATCH($B231,'Calibration Multipliers'!$A$4:$A$7,0),1)</f>
        <v>2387702.7419429487</v>
      </c>
      <c r="N231" s="26">
        <f>SUMIFS(INDEX(Load,,MATCH('Summarized Source Data'!$C231,Hour,0)),Month,'Summarized Source Data'!$A231,Sector,'Summarized Source Data'!N$2,Subsector,'Summarized Source Data'!N$3,TimeOfWeek,$E231)*INDEX('Calibration Multipliers'!J$4:J$7,MATCH($B231,'Calibration Multipliers'!$A$4:$A$7,0),1)</f>
        <v>0</v>
      </c>
      <c r="O231" s="28">
        <f t="shared" si="17"/>
        <v>518137576.32645345</v>
      </c>
      <c r="P231" s="48">
        <f>(SUMIFS(INDEX(Load,,MATCH('Summarized Source Data'!$C231,Hour,0)),Month,'Summarized Source Data'!$A231,Sector,'Summarized Source Data'!P$2,Subsector,"Total",TimeOfWeek,$E231)-SUM(L231:N231)*INDEX('Calibration Multipliers'!L$4:L$7,MATCH($B231,'Calibration Multipliers'!$A$4:$A$7,0),1))</f>
        <v>518137576.32645345</v>
      </c>
      <c r="Q231" s="28">
        <f t="shared" si="18"/>
        <v>518137576.32645345</v>
      </c>
      <c r="R231" s="31">
        <f>SUMIFS(INDEX(Load,,MATCH('Summarized Source Data'!$C231,Hour,0)),Month,'Summarized Source Data'!$A231,Sector,'Summarized Source Data'!R$2,TimeOfWeek,$E231)*INDEX('Calibration Multipliers'!N$4:N$7,MATCH($B231,'Calibration Multipliers'!$A$4:$A$7,0),1)</f>
        <v>12042227.393138146</v>
      </c>
      <c r="S231" s="31">
        <f>SUMIFS(INDEX(Load,,MATCH('Summarized Source Data'!$C231,Hour,0)),Month,'Summarized Source Data'!$A231,Sector,'Summarized Source Data'!S$2,TimeOfWeek,$E231)*INDEX('Calibration Multipliers'!O$4:O$7,MATCH($B231,'Calibration Multipliers'!$A$4:$A$7,0),1)</f>
        <v>12042227.393138146</v>
      </c>
      <c r="T231" s="31">
        <f>SUMIFS(INDEX(Load,,MATCH('Summarized Source Data'!$C231,Hour,0)),Month,'Summarized Source Data'!$A231,Sector,'Summarized Source Data'!T$2,TimeOfWeek,$E231)*INDEX('Calibration Multipliers'!P$4:P$7,MATCH($B231,'Calibration Multipliers'!$A$4:$A$7,0),1)</f>
        <v>12042227.393138146</v>
      </c>
      <c r="U231" s="31">
        <f>SUMIFS(INDEX(Load,,MATCH('Summarized Source Data'!$C231,Hour,0)),Month,'Summarized Source Data'!$A231,Sector,'Summarized Source Data'!U$2,TimeOfWeek,$E231)*INDEX('Calibration Multipliers'!Q$4:Q$7,MATCH($B231,'Calibration Multipliers'!$A$4:$A$7,0),1)</f>
        <v>12042227.393138146</v>
      </c>
      <c r="V231" s="31">
        <f>SUMIFS(INDEX(Load,,MATCH('Summarized Source Data'!$C231,Hour,0)),Month,'Summarized Source Data'!$A231,Sector,'Summarized Source Data'!V$2,TimeOfWeek,$E231)*INDEX('Calibration Multipliers'!R$4:R$7,MATCH($B231,'Calibration Multipliers'!$A$4:$A$7,0),1)</f>
        <v>12042227.393138146</v>
      </c>
      <c r="W231" s="31">
        <f>SUMIFS(INDEX(Load,,MATCH('Summarized Source Data'!$C231,Hour,0)),Month,'Summarized Source Data'!$A231,Sector,'Summarized Source Data'!W$2,TimeOfWeek,$E231)*INDEX('Calibration Multipliers'!S$4:S$7,MATCH($B231,'Calibration Multipliers'!$A$4:$A$7,0),1)</f>
        <v>12042227.393138146</v>
      </c>
      <c r="X231" s="26">
        <f>SUMIFS(INDEX(Load,,MATCH('Summarized Source Data'!$C231,Hour,0)),Month,'Summarized Source Data'!$A231,Sector,'Summarized Source Data'!X$2,Subsector,'Summarized Source Data'!X$3,TimeOfWeek,$E231)*INDEX('Calibration Multipliers'!T$4:T$7,MATCH($B231,'Calibration Multipliers'!$A$4:$A$7,0),1)</f>
        <v>671354177.16745162</v>
      </c>
      <c r="Y231" s="28">
        <f t="shared" si="19"/>
        <v>671354177.16745162</v>
      </c>
      <c r="Z231" s="28">
        <f t="shared" si="19"/>
        <v>671354177.16745162</v>
      </c>
    </row>
    <row r="232" spans="1:26" outlineLevel="2">
      <c r="A232">
        <f t="shared" si="15"/>
        <v>10</v>
      </c>
      <c r="B232" t="str">
        <f>INDEX('Category Mapping'!$G$34:$G$45,MATCH(A232,'Category Mapping'!$A$34:$A$45,0),1)</f>
        <v>Fall</v>
      </c>
      <c r="C232" t="s">
        <v>39</v>
      </c>
      <c r="D232" s="6" t="s">
        <v>113</v>
      </c>
      <c r="E232" t="s">
        <v>15</v>
      </c>
      <c r="F232" s="26">
        <f>SUMIFS(INDEX(Load,,MATCH('Summarized Source Data'!$C232,Hour,0)),Month,'Summarized Source Data'!$A232,Sector,'Summarized Source Data'!F$2,Subsector,'Summarized Source Data'!F$3,TimeOfWeek,$E232)*INDEX('Calibration Multipliers'!B$4:B$7,MATCH($B232,'Calibration Multipliers'!$A$4:$A$7,0),1)</f>
        <v>4759009.99129014</v>
      </c>
      <c r="G232" s="26">
        <f>SUMIFS(INDEX(Load,,MATCH('Summarized Source Data'!$C232,Hour,0)),Month,'Summarized Source Data'!$A232,Sector,'Summarized Source Data'!G$2,Subsector,'Summarized Source Data'!G$3,TimeOfWeek,$E232)*INDEX('Calibration Multipliers'!C$4:C$7,MATCH($B232,'Calibration Multipliers'!$A$4:$A$7,0),1)</f>
        <v>1024143.2708768268</v>
      </c>
      <c r="H232" s="26">
        <f>SUMIFS(INDEX(Load,,MATCH('Summarized Source Data'!$C232,Hour,0)),Month,'Summarized Source Data'!$A232,Sector,'Summarized Source Data'!H$2,Subsector,'Summarized Source Data'!H$3,TimeOfWeek,$E232)*INDEX('Calibration Multipliers'!D$4:D$7,MATCH($B232,'Calibration Multipliers'!$A$4:$A$7,0),1)</f>
        <v>0</v>
      </c>
      <c r="I232" s="26">
        <f>SUMIFS(INDEX(Load,,MATCH('Summarized Source Data'!$C232,Hour,0)),Month,'Summarized Source Data'!$A232,Sector,'Summarized Source Data'!I$2,Subsector,'Summarized Source Data'!I$3,TimeOfWeek,$E232)*INDEX('Calibration Multipliers'!E$4:E$7,MATCH($B232,'Calibration Multipliers'!$A$4:$A$7,0),1)</f>
        <v>11339764.12853842</v>
      </c>
      <c r="J232" s="47">
        <f t="shared" si="16"/>
        <v>104302875.49010426</v>
      </c>
      <c r="K232" s="48">
        <f>(SUMIFS(INDEX(Load,,MATCH('Summarized Source Data'!$C232,Hour,0)),Month,'Summarized Source Data'!$A232,Sector,'Summarized Source Data'!K$2,Subsector,"Total",TimeOfWeek,$E232)-SUM(F232:I232))*INDEX('Calibration Multipliers'!G$4:G$7,MATCH($B232,'Calibration Multipliers'!$A$4:$A$7,0),1)</f>
        <v>104302875.49010426</v>
      </c>
      <c r="L232" s="26">
        <f>SUMIFS(INDEX(Load,,MATCH('Summarized Source Data'!$C232,Hour,0)),Month,'Summarized Source Data'!$A232,Sector,'Summarized Source Data'!L$2,Subsector,'Summarized Source Data'!L$3,TimeOfWeek,$E232)*INDEX('Calibration Multipliers'!H$4:H$7,MATCH($B232,'Calibration Multipliers'!$A$4:$A$7,0),1)</f>
        <v>10135541.389224607</v>
      </c>
      <c r="M232" s="26">
        <f>SUMIFS(INDEX(Load,,MATCH('Summarized Source Data'!$C232,Hour,0)),Month,'Summarized Source Data'!$A232,Sector,'Summarized Source Data'!M$2,Subsector,'Summarized Source Data'!M$3,TimeOfWeek,$E232)*INDEX('Calibration Multipliers'!I$4:I$7,MATCH($B232,'Calibration Multipliers'!$A$4:$A$7,0),1)</f>
        <v>2406092.2266912204</v>
      </c>
      <c r="N232" s="26">
        <f>SUMIFS(INDEX(Load,,MATCH('Summarized Source Data'!$C232,Hour,0)),Month,'Summarized Source Data'!$A232,Sector,'Summarized Source Data'!N$2,Subsector,'Summarized Source Data'!N$3,TimeOfWeek,$E232)*INDEX('Calibration Multipliers'!J$4:J$7,MATCH($B232,'Calibration Multipliers'!$A$4:$A$7,0),1)</f>
        <v>0</v>
      </c>
      <c r="O232" s="28">
        <f t="shared" si="17"/>
        <v>510291739.03616536</v>
      </c>
      <c r="P232" s="48">
        <f>(SUMIFS(INDEX(Load,,MATCH('Summarized Source Data'!$C232,Hour,0)),Month,'Summarized Source Data'!$A232,Sector,'Summarized Source Data'!P$2,Subsector,"Total",TimeOfWeek,$E232)-SUM(L232:N232)*INDEX('Calibration Multipliers'!L$4:L$7,MATCH($B232,'Calibration Multipliers'!$A$4:$A$7,0),1))</f>
        <v>510291739.03616536</v>
      </c>
      <c r="Q232" s="28">
        <f t="shared" si="18"/>
        <v>510291739.03616536</v>
      </c>
      <c r="R232" s="31">
        <f>SUMIFS(INDEX(Load,,MATCH('Summarized Source Data'!$C232,Hour,0)),Month,'Summarized Source Data'!$A232,Sector,'Summarized Source Data'!R$2,TimeOfWeek,$E232)*INDEX('Calibration Multipliers'!N$4:N$7,MATCH($B232,'Calibration Multipliers'!$A$4:$A$7,0),1)</f>
        <v>12343283.077966601</v>
      </c>
      <c r="S232" s="31">
        <f>SUMIFS(INDEX(Load,,MATCH('Summarized Source Data'!$C232,Hour,0)),Month,'Summarized Source Data'!$A232,Sector,'Summarized Source Data'!S$2,TimeOfWeek,$E232)*INDEX('Calibration Multipliers'!O$4:O$7,MATCH($B232,'Calibration Multipliers'!$A$4:$A$7,0),1)</f>
        <v>12343283.077966601</v>
      </c>
      <c r="T232" s="31">
        <f>SUMIFS(INDEX(Load,,MATCH('Summarized Source Data'!$C232,Hour,0)),Month,'Summarized Source Data'!$A232,Sector,'Summarized Source Data'!T$2,TimeOfWeek,$E232)*INDEX('Calibration Multipliers'!P$4:P$7,MATCH($B232,'Calibration Multipliers'!$A$4:$A$7,0),1)</f>
        <v>12343283.077966601</v>
      </c>
      <c r="U232" s="31">
        <f>SUMIFS(INDEX(Load,,MATCH('Summarized Source Data'!$C232,Hour,0)),Month,'Summarized Source Data'!$A232,Sector,'Summarized Source Data'!U$2,TimeOfWeek,$E232)*INDEX('Calibration Multipliers'!Q$4:Q$7,MATCH($B232,'Calibration Multipliers'!$A$4:$A$7,0),1)</f>
        <v>12343283.077966601</v>
      </c>
      <c r="V232" s="31">
        <f>SUMIFS(INDEX(Load,,MATCH('Summarized Source Data'!$C232,Hour,0)),Month,'Summarized Source Data'!$A232,Sector,'Summarized Source Data'!V$2,TimeOfWeek,$E232)*INDEX('Calibration Multipliers'!R$4:R$7,MATCH($B232,'Calibration Multipliers'!$A$4:$A$7,0),1)</f>
        <v>12343283.077966601</v>
      </c>
      <c r="W232" s="31">
        <f>SUMIFS(INDEX(Load,,MATCH('Summarized Source Data'!$C232,Hour,0)),Month,'Summarized Source Data'!$A232,Sector,'Summarized Source Data'!W$2,TimeOfWeek,$E232)*INDEX('Calibration Multipliers'!S$4:S$7,MATCH($B232,'Calibration Multipliers'!$A$4:$A$7,0),1)</f>
        <v>12343283.077966601</v>
      </c>
      <c r="X232" s="26">
        <f>SUMIFS(INDEX(Load,,MATCH('Summarized Source Data'!$C232,Hour,0)),Month,'Summarized Source Data'!$A232,Sector,'Summarized Source Data'!X$2,Subsector,'Summarized Source Data'!X$3,TimeOfWeek,$E232)*INDEX('Calibration Multipliers'!T$4:T$7,MATCH($B232,'Calibration Multipliers'!$A$4:$A$7,0),1)</f>
        <v>669347139.26859534</v>
      </c>
      <c r="Y232" s="28">
        <f t="shared" si="19"/>
        <v>669347139.26859534</v>
      </c>
      <c r="Z232" s="28">
        <f t="shared" si="19"/>
        <v>669347139.26859534</v>
      </c>
    </row>
    <row r="233" spans="1:26" outlineLevel="2">
      <c r="A233">
        <f t="shared" si="15"/>
        <v>10</v>
      </c>
      <c r="B233" t="str">
        <f>INDEX('Category Mapping'!$G$34:$G$45,MATCH(A233,'Category Mapping'!$A$34:$A$45,0),1)</f>
        <v>Fall</v>
      </c>
      <c r="C233" t="s">
        <v>40</v>
      </c>
      <c r="D233" s="6" t="s">
        <v>114</v>
      </c>
      <c r="E233" t="s">
        <v>15</v>
      </c>
      <c r="F233" s="26">
        <f>SUMIFS(INDEX(Load,,MATCH('Summarized Source Data'!$C233,Hour,0)),Month,'Summarized Source Data'!$A233,Sector,'Summarized Source Data'!F$2,Subsector,'Summarized Source Data'!F$3,TimeOfWeek,$E233)*INDEX('Calibration Multipliers'!B$4:B$7,MATCH($B233,'Calibration Multipliers'!$A$4:$A$7,0),1)</f>
        <v>4797185.8591642873</v>
      </c>
      <c r="G233" s="26">
        <f>SUMIFS(INDEX(Load,,MATCH('Summarized Source Data'!$C233,Hour,0)),Month,'Summarized Source Data'!$A233,Sector,'Summarized Source Data'!G$2,Subsector,'Summarized Source Data'!G$3,TimeOfWeek,$E233)*INDEX('Calibration Multipliers'!C$4:C$7,MATCH($B233,'Calibration Multipliers'!$A$4:$A$7,0),1)</f>
        <v>1484370.1068309322</v>
      </c>
      <c r="H233" s="26">
        <f>SUMIFS(INDEX(Load,,MATCH('Summarized Source Data'!$C233,Hour,0)),Month,'Summarized Source Data'!$A233,Sector,'Summarized Source Data'!H$2,Subsector,'Summarized Source Data'!H$3,TimeOfWeek,$E233)*INDEX('Calibration Multipliers'!D$4:D$7,MATCH($B233,'Calibration Multipliers'!$A$4:$A$7,0),1)</f>
        <v>0</v>
      </c>
      <c r="I233" s="26">
        <f>SUMIFS(INDEX(Load,,MATCH('Summarized Source Data'!$C233,Hour,0)),Month,'Summarized Source Data'!$A233,Sector,'Summarized Source Data'!I$2,Subsector,'Summarized Source Data'!I$3,TimeOfWeek,$E233)*INDEX('Calibration Multipliers'!E$4:E$7,MATCH($B233,'Calibration Multipliers'!$A$4:$A$7,0),1)</f>
        <v>11440116.023481239</v>
      </c>
      <c r="J233" s="47">
        <f t="shared" si="16"/>
        <v>103704120.89133319</v>
      </c>
      <c r="K233" s="48">
        <f>(SUMIFS(INDEX(Load,,MATCH('Summarized Source Data'!$C233,Hour,0)),Month,'Summarized Source Data'!$A233,Sector,'Summarized Source Data'!K$2,Subsector,"Total",TimeOfWeek,$E233)-SUM(F233:I233))*INDEX('Calibration Multipliers'!G$4:G$7,MATCH($B233,'Calibration Multipliers'!$A$4:$A$7,0),1)</f>
        <v>103704120.89133319</v>
      </c>
      <c r="L233" s="26">
        <f>SUMIFS(INDEX(Load,,MATCH('Summarized Source Data'!$C233,Hour,0)),Month,'Summarized Source Data'!$A233,Sector,'Summarized Source Data'!L$2,Subsector,'Summarized Source Data'!L$3,TimeOfWeek,$E233)*INDEX('Calibration Multipliers'!H$4:H$7,MATCH($B233,'Calibration Multipliers'!$A$4:$A$7,0),1)</f>
        <v>9241208.3120510615</v>
      </c>
      <c r="M233" s="26">
        <f>SUMIFS(INDEX(Load,,MATCH('Summarized Source Data'!$C233,Hour,0)),Month,'Summarized Source Data'!$A233,Sector,'Summarized Source Data'!M$2,Subsector,'Summarized Source Data'!M$3,TimeOfWeek,$E233)*INDEX('Calibration Multipliers'!I$4:I$7,MATCH($B233,'Calibration Multipliers'!$A$4:$A$7,0),1)</f>
        <v>2533309.32742918</v>
      </c>
      <c r="N233" s="26">
        <f>SUMIFS(INDEX(Load,,MATCH('Summarized Source Data'!$C233,Hour,0)),Month,'Summarized Source Data'!$A233,Sector,'Summarized Source Data'!N$2,Subsector,'Summarized Source Data'!N$3,TimeOfWeek,$E233)*INDEX('Calibration Multipliers'!J$4:J$7,MATCH($B233,'Calibration Multipliers'!$A$4:$A$7,0),1)</f>
        <v>0</v>
      </c>
      <c r="O233" s="28">
        <f t="shared" si="17"/>
        <v>510055336.06317276</v>
      </c>
      <c r="P233" s="48">
        <f>(SUMIFS(INDEX(Load,,MATCH('Summarized Source Data'!$C233,Hour,0)),Month,'Summarized Source Data'!$A233,Sector,'Summarized Source Data'!P$2,Subsector,"Total",TimeOfWeek,$E233)-SUM(L233:N233)*INDEX('Calibration Multipliers'!L$4:L$7,MATCH($B233,'Calibration Multipliers'!$A$4:$A$7,0),1))</f>
        <v>510055336.06317276</v>
      </c>
      <c r="Q233" s="28">
        <f t="shared" si="18"/>
        <v>510055336.06317276</v>
      </c>
      <c r="R233" s="31">
        <f>SUMIFS(INDEX(Load,,MATCH('Summarized Source Data'!$C233,Hour,0)),Month,'Summarized Source Data'!$A233,Sector,'Summarized Source Data'!R$2,TimeOfWeek,$E233)*INDEX('Calibration Multipliers'!N$4:N$7,MATCH($B233,'Calibration Multipliers'!$A$4:$A$7,0),1)</f>
        <v>12242931.183023782</v>
      </c>
      <c r="S233" s="31">
        <f>SUMIFS(INDEX(Load,,MATCH('Summarized Source Data'!$C233,Hour,0)),Month,'Summarized Source Data'!$A233,Sector,'Summarized Source Data'!S$2,TimeOfWeek,$E233)*INDEX('Calibration Multipliers'!O$4:O$7,MATCH($B233,'Calibration Multipliers'!$A$4:$A$7,0),1)</f>
        <v>12242931.183023782</v>
      </c>
      <c r="T233" s="31">
        <f>SUMIFS(INDEX(Load,,MATCH('Summarized Source Data'!$C233,Hour,0)),Month,'Summarized Source Data'!$A233,Sector,'Summarized Source Data'!T$2,TimeOfWeek,$E233)*INDEX('Calibration Multipliers'!P$4:P$7,MATCH($B233,'Calibration Multipliers'!$A$4:$A$7,0),1)</f>
        <v>12242931.183023782</v>
      </c>
      <c r="U233" s="31">
        <f>SUMIFS(INDEX(Load,,MATCH('Summarized Source Data'!$C233,Hour,0)),Month,'Summarized Source Data'!$A233,Sector,'Summarized Source Data'!U$2,TimeOfWeek,$E233)*INDEX('Calibration Multipliers'!Q$4:Q$7,MATCH($B233,'Calibration Multipliers'!$A$4:$A$7,0),1)</f>
        <v>12242931.183023782</v>
      </c>
      <c r="V233" s="31">
        <f>SUMIFS(INDEX(Load,,MATCH('Summarized Source Data'!$C233,Hour,0)),Month,'Summarized Source Data'!$A233,Sector,'Summarized Source Data'!V$2,TimeOfWeek,$E233)*INDEX('Calibration Multipliers'!R$4:R$7,MATCH($B233,'Calibration Multipliers'!$A$4:$A$7,0),1)</f>
        <v>12242931.183023782</v>
      </c>
      <c r="W233" s="31">
        <f>SUMIFS(INDEX(Load,,MATCH('Summarized Source Data'!$C233,Hour,0)),Month,'Summarized Source Data'!$A233,Sector,'Summarized Source Data'!W$2,TimeOfWeek,$E233)*INDEX('Calibration Multipliers'!S$4:S$7,MATCH($B233,'Calibration Multipliers'!$A$4:$A$7,0),1)</f>
        <v>12242931.183023782</v>
      </c>
      <c r="X233" s="26">
        <f>SUMIFS(INDEX(Load,,MATCH('Summarized Source Data'!$C233,Hour,0)),Month,'Summarized Source Data'!$A233,Sector,'Summarized Source Data'!X$2,Subsector,'Summarized Source Data'!X$3,TimeOfWeek,$E233)*INDEX('Calibration Multipliers'!T$4:T$7,MATCH($B233,'Calibration Multipliers'!$A$4:$A$7,0),1)</f>
        <v>668343620.31916714</v>
      </c>
      <c r="Y233" s="28">
        <f t="shared" si="19"/>
        <v>668343620.31916714</v>
      </c>
      <c r="Z233" s="28">
        <f t="shared" si="19"/>
        <v>668343620.31916714</v>
      </c>
    </row>
    <row r="234" spans="1:26" outlineLevel="2">
      <c r="A234">
        <f t="shared" si="15"/>
        <v>10</v>
      </c>
      <c r="B234" t="str">
        <f>INDEX('Category Mapping'!$G$34:$G$45,MATCH(A234,'Category Mapping'!$A$34:$A$45,0),1)</f>
        <v>Fall</v>
      </c>
      <c r="C234" t="s">
        <v>41</v>
      </c>
      <c r="D234" s="6" t="s">
        <v>115</v>
      </c>
      <c r="E234" t="s">
        <v>15</v>
      </c>
      <c r="F234" s="26">
        <f>SUMIFS(INDEX(Load,,MATCH('Summarized Source Data'!$C234,Hour,0)),Month,'Summarized Source Data'!$A234,Sector,'Summarized Source Data'!F$2,Subsector,'Summarized Source Data'!F$3,TimeOfWeek,$E234)*INDEX('Calibration Multipliers'!B$4:B$7,MATCH($B234,'Calibration Multipliers'!$A$4:$A$7,0),1)</f>
        <v>4866637.3986163121</v>
      </c>
      <c r="G234" s="26">
        <f>SUMIFS(INDEX(Load,,MATCH('Summarized Source Data'!$C234,Hour,0)),Month,'Summarized Source Data'!$A234,Sector,'Summarized Source Data'!G$2,Subsector,'Summarized Source Data'!G$3,TimeOfWeek,$E234)*INDEX('Calibration Multipliers'!C$4:C$7,MATCH($B234,'Calibration Multipliers'!$A$4:$A$7,0),1)</f>
        <v>1708017.3504573444</v>
      </c>
      <c r="H234" s="26">
        <f>SUMIFS(INDEX(Load,,MATCH('Summarized Source Data'!$C234,Hour,0)),Month,'Summarized Source Data'!$A234,Sector,'Summarized Source Data'!H$2,Subsector,'Summarized Source Data'!H$3,TimeOfWeek,$E234)*INDEX('Calibration Multipliers'!D$4:D$7,MATCH($B234,'Calibration Multipliers'!$A$4:$A$7,0),1)</f>
        <v>0</v>
      </c>
      <c r="I234" s="26">
        <f>SUMIFS(INDEX(Load,,MATCH('Summarized Source Data'!$C234,Hour,0)),Month,'Summarized Source Data'!$A234,Sector,'Summarized Source Data'!I$2,Subsector,'Summarized Source Data'!I$3,TimeOfWeek,$E234)*INDEX('Calibration Multipliers'!E$4:E$7,MATCH($B234,'Calibration Multipliers'!$A$4:$A$7,0),1)</f>
        <v>11741171.708309693</v>
      </c>
      <c r="J234" s="47">
        <f t="shared" si="16"/>
        <v>107124042.22113901</v>
      </c>
      <c r="K234" s="48">
        <f>(SUMIFS(INDEX(Load,,MATCH('Summarized Source Data'!$C234,Hour,0)),Month,'Summarized Source Data'!$A234,Sector,'Summarized Source Data'!K$2,Subsector,"Total",TimeOfWeek,$E234)-SUM(F234:I234))*INDEX('Calibration Multipliers'!G$4:G$7,MATCH($B234,'Calibration Multipliers'!$A$4:$A$7,0),1)</f>
        <v>107124042.22113901</v>
      </c>
      <c r="L234" s="26">
        <f>SUMIFS(INDEX(Load,,MATCH('Summarized Source Data'!$C234,Hour,0)),Month,'Summarized Source Data'!$A234,Sector,'Summarized Source Data'!L$2,Subsector,'Summarized Source Data'!L$3,TimeOfWeek,$E234)*INDEX('Calibration Multipliers'!H$4:H$7,MATCH($B234,'Calibration Multipliers'!$A$4:$A$7,0),1)</f>
        <v>8601965.7377463616</v>
      </c>
      <c r="M234" s="26">
        <f>SUMIFS(INDEX(Load,,MATCH('Summarized Source Data'!$C234,Hour,0)),Month,'Summarized Source Data'!$A234,Sector,'Summarized Source Data'!M$2,Subsector,'Summarized Source Data'!M$3,TimeOfWeek,$E234)*INDEX('Calibration Multipliers'!I$4:I$7,MATCH($B234,'Calibration Multipliers'!$A$4:$A$7,0),1)</f>
        <v>2616302.3515847893</v>
      </c>
      <c r="N234" s="26">
        <f>SUMIFS(INDEX(Load,,MATCH('Summarized Source Data'!$C234,Hour,0)),Month,'Summarized Source Data'!$A234,Sector,'Summarized Source Data'!N$2,Subsector,'Summarized Source Data'!N$3,TimeOfWeek,$E234)*INDEX('Calibration Multipliers'!J$4:J$7,MATCH($B234,'Calibration Multipliers'!$A$4:$A$7,0),1)</f>
        <v>0</v>
      </c>
      <c r="O234" s="28">
        <f t="shared" si="17"/>
        <v>509608066.6638937</v>
      </c>
      <c r="P234" s="48">
        <f>(SUMIFS(INDEX(Load,,MATCH('Summarized Source Data'!$C234,Hour,0)),Month,'Summarized Source Data'!$A234,Sector,'Summarized Source Data'!P$2,Subsector,"Total",TimeOfWeek,$E234)-SUM(L234:N234)*INDEX('Calibration Multipliers'!L$4:L$7,MATCH($B234,'Calibration Multipliers'!$A$4:$A$7,0),1))</f>
        <v>509608066.6638937</v>
      </c>
      <c r="Q234" s="28">
        <f t="shared" si="18"/>
        <v>509608066.6638937</v>
      </c>
      <c r="R234" s="31">
        <f>SUMIFS(INDEX(Load,,MATCH('Summarized Source Data'!$C234,Hour,0)),Month,'Summarized Source Data'!$A234,Sector,'Summarized Source Data'!R$2,TimeOfWeek,$E234)*INDEX('Calibration Multipliers'!N$4:N$7,MATCH($B234,'Calibration Multipliers'!$A$4:$A$7,0),1)</f>
        <v>12042227.393138146</v>
      </c>
      <c r="S234" s="31">
        <f>SUMIFS(INDEX(Load,,MATCH('Summarized Source Data'!$C234,Hour,0)),Month,'Summarized Source Data'!$A234,Sector,'Summarized Source Data'!S$2,TimeOfWeek,$E234)*INDEX('Calibration Multipliers'!O$4:O$7,MATCH($B234,'Calibration Multipliers'!$A$4:$A$7,0),1)</f>
        <v>12042227.393138146</v>
      </c>
      <c r="T234" s="31">
        <f>SUMIFS(INDEX(Load,,MATCH('Summarized Source Data'!$C234,Hour,0)),Month,'Summarized Source Data'!$A234,Sector,'Summarized Source Data'!T$2,TimeOfWeek,$E234)*INDEX('Calibration Multipliers'!P$4:P$7,MATCH($B234,'Calibration Multipliers'!$A$4:$A$7,0),1)</f>
        <v>12042227.393138146</v>
      </c>
      <c r="U234" s="31">
        <f>SUMIFS(INDEX(Load,,MATCH('Summarized Source Data'!$C234,Hour,0)),Month,'Summarized Source Data'!$A234,Sector,'Summarized Source Data'!U$2,TimeOfWeek,$E234)*INDEX('Calibration Multipliers'!Q$4:Q$7,MATCH($B234,'Calibration Multipliers'!$A$4:$A$7,0),1)</f>
        <v>12042227.393138146</v>
      </c>
      <c r="V234" s="31">
        <f>SUMIFS(INDEX(Load,,MATCH('Summarized Source Data'!$C234,Hour,0)),Month,'Summarized Source Data'!$A234,Sector,'Summarized Source Data'!V$2,TimeOfWeek,$E234)*INDEX('Calibration Multipliers'!R$4:R$7,MATCH($B234,'Calibration Multipliers'!$A$4:$A$7,0),1)</f>
        <v>12042227.393138146</v>
      </c>
      <c r="W234" s="31">
        <f>SUMIFS(INDEX(Load,,MATCH('Summarized Source Data'!$C234,Hour,0)),Month,'Summarized Source Data'!$A234,Sector,'Summarized Source Data'!W$2,TimeOfWeek,$E234)*INDEX('Calibration Multipliers'!S$4:S$7,MATCH($B234,'Calibration Multipliers'!$A$4:$A$7,0),1)</f>
        <v>12042227.393138146</v>
      </c>
      <c r="X234" s="26">
        <f>SUMIFS(INDEX(Load,,MATCH('Summarized Source Data'!$C234,Hour,0)),Month,'Summarized Source Data'!$A234,Sector,'Summarized Source Data'!X$2,Subsector,'Summarized Source Data'!X$3,TimeOfWeek,$E234)*INDEX('Calibration Multipliers'!T$4:T$7,MATCH($B234,'Calibration Multipliers'!$A$4:$A$7,0),1)</f>
        <v>669347139.26859534</v>
      </c>
      <c r="Y234" s="28">
        <f t="shared" si="19"/>
        <v>669347139.26859534</v>
      </c>
      <c r="Z234" s="28">
        <f t="shared" si="19"/>
        <v>669347139.26859534</v>
      </c>
    </row>
    <row r="235" spans="1:26" outlineLevel="2">
      <c r="A235">
        <f t="shared" si="15"/>
        <v>10</v>
      </c>
      <c r="B235" t="str">
        <f>INDEX('Category Mapping'!$G$34:$G$45,MATCH(A235,'Category Mapping'!$A$34:$A$45,0),1)</f>
        <v>Fall</v>
      </c>
      <c r="C235" t="s">
        <v>42</v>
      </c>
      <c r="D235" s="6" t="s">
        <v>116</v>
      </c>
      <c r="E235" t="s">
        <v>15</v>
      </c>
      <c r="F235" s="26">
        <f>SUMIFS(INDEX(Load,,MATCH('Summarized Source Data'!$C235,Hour,0)),Month,'Summarized Source Data'!$A235,Sector,'Summarized Source Data'!F$2,Subsector,'Summarized Source Data'!F$3,TimeOfWeek,$E235)*INDEX('Calibration Multipliers'!B$4:B$7,MATCH($B235,'Calibration Multipliers'!$A$4:$A$7,0),1)</f>
        <v>5090978.0738367792</v>
      </c>
      <c r="G235" s="26">
        <f>SUMIFS(INDEX(Load,,MATCH('Summarized Source Data'!$C235,Hour,0)),Month,'Summarized Source Data'!$A235,Sector,'Summarized Source Data'!G$2,Subsector,'Summarized Source Data'!G$3,TimeOfWeek,$E235)*INDEX('Calibration Multipliers'!C$4:C$7,MATCH($B235,'Calibration Multipliers'!$A$4:$A$7,0),1)</f>
        <v>1692973.5978864667</v>
      </c>
      <c r="H235" s="26">
        <f>SUMIFS(INDEX(Load,,MATCH('Summarized Source Data'!$C235,Hour,0)),Month,'Summarized Source Data'!$A235,Sector,'Summarized Source Data'!H$2,Subsector,'Summarized Source Data'!H$3,TimeOfWeek,$E235)*INDEX('Calibration Multipliers'!D$4:D$7,MATCH($B235,'Calibration Multipliers'!$A$4:$A$7,0),1)</f>
        <v>0</v>
      </c>
      <c r="I235" s="26">
        <f>SUMIFS(INDEX(Load,,MATCH('Summarized Source Data'!$C235,Hour,0)),Month,'Summarized Source Data'!$A235,Sector,'Summarized Source Data'!I$2,Subsector,'Summarized Source Data'!I$3,TimeOfWeek,$E235)*INDEX('Calibration Multipliers'!E$4:E$7,MATCH($B235,'Calibration Multipliers'!$A$4:$A$7,0),1)</f>
        <v>12744690.657737872</v>
      </c>
      <c r="J235" s="47">
        <f t="shared" si="16"/>
        <v>120964010.59048392</v>
      </c>
      <c r="K235" s="48">
        <f>(SUMIFS(INDEX(Load,,MATCH('Summarized Source Data'!$C235,Hour,0)),Month,'Summarized Source Data'!$A235,Sector,'Summarized Source Data'!K$2,Subsector,"Total",TimeOfWeek,$E235)-SUM(F235:I235))*INDEX('Calibration Multipliers'!G$4:G$7,MATCH($B235,'Calibration Multipliers'!$A$4:$A$7,0),1)</f>
        <v>120964010.59048392</v>
      </c>
      <c r="L235" s="26">
        <f>SUMIFS(INDEX(Load,,MATCH('Summarized Source Data'!$C235,Hour,0)),Month,'Summarized Source Data'!$A235,Sector,'Summarized Source Data'!L$2,Subsector,'Summarized Source Data'!L$3,TimeOfWeek,$E235)*INDEX('Calibration Multipliers'!H$4:H$7,MATCH($B235,'Calibration Multipliers'!$A$4:$A$7,0),1)</f>
        <v>8038239.9714240329</v>
      </c>
      <c r="M235" s="26">
        <f>SUMIFS(INDEX(Load,,MATCH('Summarized Source Data'!$C235,Hour,0)),Month,'Summarized Source Data'!$A235,Sector,'Summarized Source Data'!M$2,Subsector,'Summarized Source Data'!M$3,TimeOfWeek,$E235)*INDEX('Calibration Multipliers'!I$4:I$7,MATCH($B235,'Calibration Multipliers'!$A$4:$A$7,0),1)</f>
        <v>2590884.2201147228</v>
      </c>
      <c r="N235" s="26">
        <f>SUMIFS(INDEX(Load,,MATCH('Summarized Source Data'!$C235,Hour,0)),Month,'Summarized Source Data'!$A235,Sector,'Summarized Source Data'!N$2,Subsector,'Summarized Source Data'!N$3,TimeOfWeek,$E235)*INDEX('Calibration Multipliers'!J$4:J$7,MATCH($B235,'Calibration Multipliers'!$A$4:$A$7,0),1)</f>
        <v>0</v>
      </c>
      <c r="O235" s="28">
        <f t="shared" si="17"/>
        <v>510197210.5616861</v>
      </c>
      <c r="P235" s="48">
        <f>(SUMIFS(INDEX(Load,,MATCH('Summarized Source Data'!$C235,Hour,0)),Month,'Summarized Source Data'!$A235,Sector,'Summarized Source Data'!P$2,Subsector,"Total",TimeOfWeek,$E235)-SUM(L235:N235)*INDEX('Calibration Multipliers'!L$4:L$7,MATCH($B235,'Calibration Multipliers'!$A$4:$A$7,0),1))</f>
        <v>510197210.5616861</v>
      </c>
      <c r="Q235" s="28">
        <f t="shared" si="18"/>
        <v>510197210.5616861</v>
      </c>
      <c r="R235" s="31">
        <f>SUMIFS(INDEX(Load,,MATCH('Summarized Source Data'!$C235,Hour,0)),Month,'Summarized Source Data'!$A235,Sector,'Summarized Source Data'!R$2,TimeOfWeek,$E235)*INDEX('Calibration Multipliers'!N$4:N$7,MATCH($B235,'Calibration Multipliers'!$A$4:$A$7,0),1)</f>
        <v>14350320.976822957</v>
      </c>
      <c r="S235" s="31">
        <f>SUMIFS(INDEX(Load,,MATCH('Summarized Source Data'!$C235,Hour,0)),Month,'Summarized Source Data'!$A235,Sector,'Summarized Source Data'!S$2,TimeOfWeek,$E235)*INDEX('Calibration Multipliers'!O$4:O$7,MATCH($B235,'Calibration Multipliers'!$A$4:$A$7,0),1)</f>
        <v>14350320.976822957</v>
      </c>
      <c r="T235" s="31">
        <f>SUMIFS(INDEX(Load,,MATCH('Summarized Source Data'!$C235,Hour,0)),Month,'Summarized Source Data'!$A235,Sector,'Summarized Source Data'!T$2,TimeOfWeek,$E235)*INDEX('Calibration Multipliers'!P$4:P$7,MATCH($B235,'Calibration Multipliers'!$A$4:$A$7,0),1)</f>
        <v>14350320.976822957</v>
      </c>
      <c r="U235" s="31">
        <f>SUMIFS(INDEX(Load,,MATCH('Summarized Source Data'!$C235,Hour,0)),Month,'Summarized Source Data'!$A235,Sector,'Summarized Source Data'!U$2,TimeOfWeek,$E235)*INDEX('Calibration Multipliers'!Q$4:Q$7,MATCH($B235,'Calibration Multipliers'!$A$4:$A$7,0),1)</f>
        <v>14350320.976822957</v>
      </c>
      <c r="V235" s="31">
        <f>SUMIFS(INDEX(Load,,MATCH('Summarized Source Data'!$C235,Hour,0)),Month,'Summarized Source Data'!$A235,Sector,'Summarized Source Data'!V$2,TimeOfWeek,$E235)*INDEX('Calibration Multipliers'!R$4:R$7,MATCH($B235,'Calibration Multipliers'!$A$4:$A$7,0),1)</f>
        <v>14350320.976822957</v>
      </c>
      <c r="W235" s="31">
        <f>SUMIFS(INDEX(Load,,MATCH('Summarized Source Data'!$C235,Hour,0)),Month,'Summarized Source Data'!$A235,Sector,'Summarized Source Data'!W$2,TimeOfWeek,$E235)*INDEX('Calibration Multipliers'!S$4:S$7,MATCH($B235,'Calibration Multipliers'!$A$4:$A$7,0),1)</f>
        <v>14350320.976822957</v>
      </c>
      <c r="X235" s="26">
        <f>SUMIFS(INDEX(Load,,MATCH('Summarized Source Data'!$C235,Hour,0)),Month,'Summarized Source Data'!$A235,Sector,'Summarized Source Data'!X$2,Subsector,'Summarized Source Data'!X$3,TimeOfWeek,$E235)*INDEX('Calibration Multipliers'!T$4:T$7,MATCH($B235,'Calibration Multipliers'!$A$4:$A$7,0),1)</f>
        <v>675368252.96516442</v>
      </c>
      <c r="Y235" s="28">
        <f t="shared" si="19"/>
        <v>675368252.96516442</v>
      </c>
      <c r="Z235" s="28">
        <f t="shared" si="19"/>
        <v>675368252.96516442</v>
      </c>
    </row>
    <row r="236" spans="1:26" outlineLevel="2">
      <c r="A236">
        <f t="shared" si="15"/>
        <v>10</v>
      </c>
      <c r="B236" t="str">
        <f>INDEX('Category Mapping'!$G$34:$G$45,MATCH(A236,'Category Mapping'!$A$34:$A$45,0),1)</f>
        <v>Fall</v>
      </c>
      <c r="C236" t="s">
        <v>43</v>
      </c>
      <c r="D236" s="6" t="s">
        <v>117</v>
      </c>
      <c r="E236" t="s">
        <v>15</v>
      </c>
      <c r="F236" s="26">
        <f>SUMIFS(INDEX(Load,,MATCH('Summarized Source Data'!$C236,Hour,0)),Month,'Summarized Source Data'!$A236,Sector,'Summarized Source Data'!F$2,Subsector,'Summarized Source Data'!F$3,TimeOfWeek,$E236)*INDEX('Calibration Multipliers'!B$4:B$7,MATCH($B236,'Calibration Multipliers'!$A$4:$A$7,0),1)</f>
        <v>5361305.0049147932</v>
      </c>
      <c r="G236" s="26">
        <f>SUMIFS(INDEX(Load,,MATCH('Summarized Source Data'!$C236,Hour,0)),Month,'Summarized Source Data'!$A236,Sector,'Summarized Source Data'!G$2,Subsector,'Summarized Source Data'!G$3,TimeOfWeek,$E236)*INDEX('Calibration Multipliers'!C$4:C$7,MATCH($B236,'Calibration Multipliers'!$A$4:$A$7,0),1)</f>
        <v>1315636.4236361794</v>
      </c>
      <c r="H236" s="26">
        <f>SUMIFS(INDEX(Load,,MATCH('Summarized Source Data'!$C236,Hour,0)),Month,'Summarized Source Data'!$A236,Sector,'Summarized Source Data'!H$2,Subsector,'Summarized Source Data'!H$3,TimeOfWeek,$E236)*INDEX('Calibration Multipliers'!D$4:D$7,MATCH($B236,'Calibration Multipliers'!$A$4:$A$7,0),1)</f>
        <v>0</v>
      </c>
      <c r="I236" s="26">
        <f>SUMIFS(INDEX(Load,,MATCH('Summarized Source Data'!$C236,Hour,0)),Month,'Summarized Source Data'!$A236,Sector,'Summarized Source Data'!I$2,Subsector,'Summarized Source Data'!I$3,TimeOfWeek,$E236)*INDEX('Calibration Multipliers'!E$4:E$7,MATCH($B236,'Calibration Multipliers'!$A$4:$A$7,0),1)</f>
        <v>17059822.14027904</v>
      </c>
      <c r="J236" s="47">
        <f t="shared" si="16"/>
        <v>146861457.83396038</v>
      </c>
      <c r="K236" s="48">
        <f>(SUMIFS(INDEX(Load,,MATCH('Summarized Source Data'!$C236,Hour,0)),Month,'Summarized Source Data'!$A236,Sector,'Summarized Source Data'!K$2,Subsector,"Total",TimeOfWeek,$E236)-SUM(F236:I236))*INDEX('Calibration Multipliers'!G$4:G$7,MATCH($B236,'Calibration Multipliers'!$A$4:$A$7,0),1)</f>
        <v>146861457.83396038</v>
      </c>
      <c r="L236" s="26">
        <f>SUMIFS(INDEX(Load,,MATCH('Summarized Source Data'!$C236,Hour,0)),Month,'Summarized Source Data'!$A236,Sector,'Summarized Source Data'!L$2,Subsector,'Summarized Source Data'!L$3,TimeOfWeek,$E236)*INDEX('Calibration Multipliers'!H$4:H$7,MATCH($B236,'Calibration Multipliers'!$A$4:$A$7,0),1)</f>
        <v>7514673.026419919</v>
      </c>
      <c r="M236" s="26">
        <f>SUMIFS(INDEX(Load,,MATCH('Summarized Source Data'!$C236,Hour,0)),Month,'Summarized Source Data'!$A236,Sector,'Summarized Source Data'!M$2,Subsector,'Summarized Source Data'!M$3,TimeOfWeek,$E236)*INDEX('Calibration Multipliers'!I$4:I$7,MATCH($B236,'Calibration Multipliers'!$A$4:$A$7,0),1)</f>
        <v>2468379.6443632781</v>
      </c>
      <c r="N236" s="26">
        <f>SUMIFS(INDEX(Load,,MATCH('Summarized Source Data'!$C236,Hour,0)),Month,'Summarized Source Data'!$A236,Sector,'Summarized Source Data'!N$2,Subsector,'Summarized Source Data'!N$3,TimeOfWeek,$E236)*INDEX('Calibration Multipliers'!J$4:J$7,MATCH($B236,'Calibration Multipliers'!$A$4:$A$7,0),1)</f>
        <v>0</v>
      </c>
      <c r="O236" s="28">
        <f t="shared" si="17"/>
        <v>493783459.94216257</v>
      </c>
      <c r="P236" s="48">
        <f>(SUMIFS(INDEX(Load,,MATCH('Summarized Source Data'!$C236,Hour,0)),Month,'Summarized Source Data'!$A236,Sector,'Summarized Source Data'!P$2,Subsector,"Total",TimeOfWeek,$E236)-SUM(L236:N236)*INDEX('Calibration Multipliers'!L$4:L$7,MATCH($B236,'Calibration Multipliers'!$A$4:$A$7,0),1))</f>
        <v>493783459.94216257</v>
      </c>
      <c r="Q236" s="28">
        <f t="shared" si="18"/>
        <v>493783459.94216257</v>
      </c>
      <c r="R236" s="31">
        <f>SUMIFS(INDEX(Load,,MATCH('Summarized Source Data'!$C236,Hour,0)),Month,'Summarized Source Data'!$A236,Sector,'Summarized Source Data'!R$2,TimeOfWeek,$E236)*INDEX('Calibration Multipliers'!N$4:N$7,MATCH($B236,'Calibration Multipliers'!$A$4:$A$7,0),1)</f>
        <v>16558062.665564951</v>
      </c>
      <c r="S236" s="31">
        <f>SUMIFS(INDEX(Load,,MATCH('Summarized Source Data'!$C236,Hour,0)),Month,'Summarized Source Data'!$A236,Sector,'Summarized Source Data'!S$2,TimeOfWeek,$E236)*INDEX('Calibration Multipliers'!O$4:O$7,MATCH($B236,'Calibration Multipliers'!$A$4:$A$7,0),1)</f>
        <v>16558062.665564951</v>
      </c>
      <c r="T236" s="31">
        <f>SUMIFS(INDEX(Load,,MATCH('Summarized Source Data'!$C236,Hour,0)),Month,'Summarized Source Data'!$A236,Sector,'Summarized Source Data'!T$2,TimeOfWeek,$E236)*INDEX('Calibration Multipliers'!P$4:P$7,MATCH($B236,'Calibration Multipliers'!$A$4:$A$7,0),1)</f>
        <v>16558062.665564951</v>
      </c>
      <c r="U236" s="31">
        <f>SUMIFS(INDEX(Load,,MATCH('Summarized Source Data'!$C236,Hour,0)),Month,'Summarized Source Data'!$A236,Sector,'Summarized Source Data'!U$2,TimeOfWeek,$E236)*INDEX('Calibration Multipliers'!Q$4:Q$7,MATCH($B236,'Calibration Multipliers'!$A$4:$A$7,0),1)</f>
        <v>16558062.665564951</v>
      </c>
      <c r="V236" s="31">
        <f>SUMIFS(INDEX(Load,,MATCH('Summarized Source Data'!$C236,Hour,0)),Month,'Summarized Source Data'!$A236,Sector,'Summarized Source Data'!V$2,TimeOfWeek,$E236)*INDEX('Calibration Multipliers'!R$4:R$7,MATCH($B236,'Calibration Multipliers'!$A$4:$A$7,0),1)</f>
        <v>16558062.665564951</v>
      </c>
      <c r="W236" s="31">
        <f>SUMIFS(INDEX(Load,,MATCH('Summarized Source Data'!$C236,Hour,0)),Month,'Summarized Source Data'!$A236,Sector,'Summarized Source Data'!W$2,TimeOfWeek,$E236)*INDEX('Calibration Multipliers'!S$4:S$7,MATCH($B236,'Calibration Multipliers'!$A$4:$A$7,0),1)</f>
        <v>16558062.665564951</v>
      </c>
      <c r="X236" s="26">
        <f>SUMIFS(INDEX(Load,,MATCH('Summarized Source Data'!$C236,Hour,0)),Month,'Summarized Source Data'!$A236,Sector,'Summarized Source Data'!X$2,Subsector,'Summarized Source Data'!X$3,TimeOfWeek,$E236)*INDEX('Calibration Multipliers'!T$4:T$7,MATCH($B236,'Calibration Multipliers'!$A$4:$A$7,0),1)</f>
        <v>682392885.61116159</v>
      </c>
      <c r="Y236" s="28">
        <f t="shared" si="19"/>
        <v>682392885.61116159</v>
      </c>
      <c r="Z236" s="28">
        <f t="shared" si="19"/>
        <v>682392885.61116159</v>
      </c>
    </row>
    <row r="237" spans="1:26" outlineLevel="2">
      <c r="A237">
        <f t="shared" si="15"/>
        <v>10</v>
      </c>
      <c r="B237" t="str">
        <f>INDEX('Category Mapping'!$G$34:$G$45,MATCH(A237,'Category Mapping'!$A$34:$A$45,0),1)</f>
        <v>Fall</v>
      </c>
      <c r="C237" t="s">
        <v>44</v>
      </c>
      <c r="D237" s="6" t="s">
        <v>118</v>
      </c>
      <c r="E237" t="s">
        <v>15</v>
      </c>
      <c r="F237" s="26">
        <f>SUMIFS(INDEX(Load,,MATCH('Summarized Source Data'!$C237,Hour,0)),Month,'Summarized Source Data'!$A237,Sector,'Summarized Source Data'!F$2,Subsector,'Summarized Source Data'!F$3,TimeOfWeek,$E237)*INDEX('Calibration Multipliers'!B$4:B$7,MATCH($B237,'Calibration Multipliers'!$A$4:$A$7,0),1)</f>
        <v>5658301.4555928092</v>
      </c>
      <c r="G237" s="26">
        <f>SUMIFS(INDEX(Load,,MATCH('Summarized Source Data'!$C237,Hour,0)),Month,'Summarized Source Data'!$A237,Sector,'Summarized Source Data'!G$2,Subsector,'Summarized Source Data'!G$3,TimeOfWeek,$E237)*INDEX('Calibration Multipliers'!C$4:C$7,MATCH($B237,'Calibration Multipliers'!$A$4:$A$7,0),1)</f>
        <v>633690.10395751323</v>
      </c>
      <c r="H237" s="26">
        <f>SUMIFS(INDEX(Load,,MATCH('Summarized Source Data'!$C237,Hour,0)),Month,'Summarized Source Data'!$A237,Sector,'Summarized Source Data'!H$2,Subsector,'Summarized Source Data'!H$3,TimeOfWeek,$E237)*INDEX('Calibration Multipliers'!D$4:D$7,MATCH($B237,'Calibration Multipliers'!$A$4:$A$7,0),1)</f>
        <v>0</v>
      </c>
      <c r="I237" s="26">
        <f>SUMIFS(INDEX(Load,,MATCH('Summarized Source Data'!$C237,Hour,0)),Month,'Summarized Source Data'!$A237,Sector,'Summarized Source Data'!I$2,Subsector,'Summarized Source Data'!I$3,TimeOfWeek,$E237)*INDEX('Calibration Multipliers'!E$4:E$7,MATCH($B237,'Calibration Multipliers'!$A$4:$A$7,0),1)</f>
        <v>50477003.156237401</v>
      </c>
      <c r="J237" s="47">
        <f t="shared" si="16"/>
        <v>161998136.25955528</v>
      </c>
      <c r="K237" s="48">
        <f>(SUMIFS(INDEX(Load,,MATCH('Summarized Source Data'!$C237,Hour,0)),Month,'Summarized Source Data'!$A237,Sector,'Summarized Source Data'!K$2,Subsector,"Total",TimeOfWeek,$E237)-SUM(F237:I237))*INDEX('Calibration Multipliers'!G$4:G$7,MATCH($B237,'Calibration Multipliers'!$A$4:$A$7,0),1)</f>
        <v>161998136.25955528</v>
      </c>
      <c r="L237" s="26">
        <f>SUMIFS(INDEX(Load,,MATCH('Summarized Source Data'!$C237,Hour,0)),Month,'Summarized Source Data'!$A237,Sector,'Summarized Source Data'!L$2,Subsector,'Summarized Source Data'!L$3,TimeOfWeek,$E237)*INDEX('Calibration Multipliers'!H$4:H$7,MATCH($B237,'Calibration Multipliers'!$A$4:$A$7,0),1)</f>
        <v>8724508.4472178854</v>
      </c>
      <c r="M237" s="26">
        <f>SUMIFS(INDEX(Load,,MATCH('Summarized Source Data'!$C237,Hour,0)),Month,'Summarized Source Data'!$A237,Sector,'Summarized Source Data'!M$2,Subsector,'Summarized Source Data'!M$3,TimeOfWeek,$E237)*INDEX('Calibration Multipliers'!I$4:I$7,MATCH($B237,'Calibration Multipliers'!$A$4:$A$7,0),1)</f>
        <v>2258722.4584108437</v>
      </c>
      <c r="N237" s="26">
        <f>SUMIFS(INDEX(Load,,MATCH('Summarized Source Data'!$C237,Hour,0)),Month,'Summarized Source Data'!$A237,Sector,'Summarized Source Data'!N$2,Subsector,'Summarized Source Data'!N$3,TimeOfWeek,$E237)*INDEX('Calibration Multipliers'!J$4:J$7,MATCH($B237,'Calibration Multipliers'!$A$4:$A$7,0),1)</f>
        <v>0</v>
      </c>
      <c r="O237" s="28">
        <f t="shared" si="17"/>
        <v>463681232.17389989</v>
      </c>
      <c r="P237" s="48">
        <f>(SUMIFS(INDEX(Load,,MATCH('Summarized Source Data'!$C237,Hour,0)),Month,'Summarized Source Data'!$A237,Sector,'Summarized Source Data'!P$2,Subsector,"Total",TimeOfWeek,$E237)-SUM(L237:N237)*INDEX('Calibration Multipliers'!L$4:L$7,MATCH($B237,'Calibration Multipliers'!$A$4:$A$7,0),1))</f>
        <v>463681232.17389989</v>
      </c>
      <c r="Q237" s="28">
        <f t="shared" si="18"/>
        <v>463681232.17389989</v>
      </c>
      <c r="R237" s="31">
        <f>SUMIFS(INDEX(Load,,MATCH('Summarized Source Data'!$C237,Hour,0)),Month,'Summarized Source Data'!$A237,Sector,'Summarized Source Data'!R$2,TimeOfWeek,$E237)*INDEX('Calibration Multipliers'!N$4:N$7,MATCH($B237,'Calibration Multipliers'!$A$4:$A$7,0),1)</f>
        <v>17461229.720050313</v>
      </c>
      <c r="S237" s="31">
        <f>SUMIFS(INDEX(Load,,MATCH('Summarized Source Data'!$C237,Hour,0)),Month,'Summarized Source Data'!$A237,Sector,'Summarized Source Data'!S$2,TimeOfWeek,$E237)*INDEX('Calibration Multipliers'!O$4:O$7,MATCH($B237,'Calibration Multipliers'!$A$4:$A$7,0),1)</f>
        <v>17461229.720050313</v>
      </c>
      <c r="T237" s="31">
        <f>SUMIFS(INDEX(Load,,MATCH('Summarized Source Data'!$C237,Hour,0)),Month,'Summarized Source Data'!$A237,Sector,'Summarized Source Data'!T$2,TimeOfWeek,$E237)*INDEX('Calibration Multipliers'!P$4:P$7,MATCH($B237,'Calibration Multipliers'!$A$4:$A$7,0),1)</f>
        <v>17461229.720050313</v>
      </c>
      <c r="U237" s="31">
        <f>SUMIFS(INDEX(Load,,MATCH('Summarized Source Data'!$C237,Hour,0)),Month,'Summarized Source Data'!$A237,Sector,'Summarized Source Data'!U$2,TimeOfWeek,$E237)*INDEX('Calibration Multipliers'!Q$4:Q$7,MATCH($B237,'Calibration Multipliers'!$A$4:$A$7,0),1)</f>
        <v>17461229.720050313</v>
      </c>
      <c r="V237" s="31">
        <f>SUMIFS(INDEX(Load,,MATCH('Summarized Source Data'!$C237,Hour,0)),Month,'Summarized Source Data'!$A237,Sector,'Summarized Source Data'!V$2,TimeOfWeek,$E237)*INDEX('Calibration Multipliers'!R$4:R$7,MATCH($B237,'Calibration Multipliers'!$A$4:$A$7,0),1)</f>
        <v>17461229.720050313</v>
      </c>
      <c r="W237" s="31">
        <f>SUMIFS(INDEX(Load,,MATCH('Summarized Source Data'!$C237,Hour,0)),Month,'Summarized Source Data'!$A237,Sector,'Summarized Source Data'!W$2,TimeOfWeek,$E237)*INDEX('Calibration Multipliers'!S$4:S$7,MATCH($B237,'Calibration Multipliers'!$A$4:$A$7,0),1)</f>
        <v>17461229.720050313</v>
      </c>
      <c r="X237" s="26">
        <f>SUMIFS(INDEX(Load,,MATCH('Summarized Source Data'!$C237,Hour,0)),Month,'Summarized Source Data'!$A237,Sector,'Summarized Source Data'!X$2,Subsector,'Summarized Source Data'!X$3,TimeOfWeek,$E237)*INDEX('Calibration Multipliers'!T$4:T$7,MATCH($B237,'Calibration Multipliers'!$A$4:$A$7,0),1)</f>
        <v>683396404.56058979</v>
      </c>
      <c r="Y237" s="28">
        <f t="shared" si="19"/>
        <v>683396404.56058979</v>
      </c>
      <c r="Z237" s="28">
        <f t="shared" si="19"/>
        <v>683396404.56058979</v>
      </c>
    </row>
    <row r="238" spans="1:26" outlineLevel="2">
      <c r="A238">
        <f t="shared" si="15"/>
        <v>10</v>
      </c>
      <c r="B238" t="str">
        <f>INDEX('Category Mapping'!$G$34:$G$45,MATCH(A238,'Category Mapping'!$A$34:$A$45,0),1)</f>
        <v>Fall</v>
      </c>
      <c r="C238" t="s">
        <v>45</v>
      </c>
      <c r="D238" s="6" t="s">
        <v>119</v>
      </c>
      <c r="E238" t="s">
        <v>15</v>
      </c>
      <c r="F238" s="26">
        <f>SUMIFS(INDEX(Load,,MATCH('Summarized Source Data'!$C238,Hour,0)),Month,'Summarized Source Data'!$A238,Sector,'Summarized Source Data'!F$2,Subsector,'Summarized Source Data'!F$3,TimeOfWeek,$E238)*INDEX('Calibration Multipliers'!B$4:B$7,MATCH($B238,'Calibration Multipliers'!$A$4:$A$7,0),1)</f>
        <v>5996094.9656408792</v>
      </c>
      <c r="G238" s="26">
        <f>SUMIFS(INDEX(Load,,MATCH('Summarized Source Data'!$C238,Hour,0)),Month,'Summarized Source Data'!$A238,Sector,'Summarized Source Data'!G$2,Subsector,'Summarized Source Data'!G$3,TimeOfWeek,$E238)*INDEX('Calibration Multipliers'!C$4:C$7,MATCH($B238,'Calibration Multipliers'!$A$4:$A$7,0),1)</f>
        <v>124262.7409508431</v>
      </c>
      <c r="H238" s="26">
        <f>SUMIFS(INDEX(Load,,MATCH('Summarized Source Data'!$C238,Hour,0)),Month,'Summarized Source Data'!$A238,Sector,'Summarized Source Data'!H$2,Subsector,'Summarized Source Data'!H$3,TimeOfWeek,$E238)*INDEX('Calibration Multipliers'!D$4:D$7,MATCH($B238,'Calibration Multipliers'!$A$4:$A$7,0),1)</f>
        <v>0</v>
      </c>
      <c r="I238" s="26">
        <f>SUMIFS(INDEX(Load,,MATCH('Summarized Source Data'!$C238,Hour,0)),Month,'Summarized Source Data'!$A238,Sector,'Summarized Source Data'!I$2,Subsector,'Summarized Source Data'!I$3,TimeOfWeek,$E238)*INDEX('Calibration Multipliers'!E$4:E$7,MATCH($B238,'Calibration Multipliers'!$A$4:$A$7,0),1)</f>
        <v>55193542.21854984</v>
      </c>
      <c r="J238" s="47">
        <f t="shared" si="16"/>
        <v>157453231.05020142</v>
      </c>
      <c r="K238" s="48">
        <f>(SUMIFS(INDEX(Load,,MATCH('Summarized Source Data'!$C238,Hour,0)),Month,'Summarized Source Data'!$A238,Sector,'Summarized Source Data'!K$2,Subsector,"Total",TimeOfWeek,$E238)-SUM(F238:I238))*INDEX('Calibration Multipliers'!G$4:G$7,MATCH($B238,'Calibration Multipliers'!$A$4:$A$7,0),1)</f>
        <v>157453231.05020142</v>
      </c>
      <c r="L238" s="26">
        <f>SUMIFS(INDEX(Load,,MATCH('Summarized Source Data'!$C238,Hour,0)),Month,'Summarized Source Data'!$A238,Sector,'Summarized Source Data'!L$2,Subsector,'Summarized Source Data'!L$3,TimeOfWeek,$E238)*INDEX('Calibration Multipliers'!H$4:H$7,MATCH($B238,'Calibration Multipliers'!$A$4:$A$7,0),1)</f>
        <v>10838004.653824331</v>
      </c>
      <c r="M238" s="26">
        <f>SUMIFS(INDEX(Load,,MATCH('Summarized Source Data'!$C238,Hour,0)),Month,'Summarized Source Data'!$A238,Sector,'Summarized Source Data'!M$2,Subsector,'Summarized Source Data'!M$3,TimeOfWeek,$E238)*INDEX('Calibration Multipliers'!I$4:I$7,MATCH($B238,'Calibration Multipliers'!$A$4:$A$7,0),1)</f>
        <v>2099874.4403869081</v>
      </c>
      <c r="N238" s="26">
        <f>SUMIFS(INDEX(Load,,MATCH('Summarized Source Data'!$C238,Hour,0)),Month,'Summarized Source Data'!$A238,Sector,'Summarized Source Data'!N$2,Subsector,'Summarized Source Data'!N$3,TimeOfWeek,$E238)*INDEX('Calibration Multipliers'!J$4:J$7,MATCH($B238,'Calibration Multipliers'!$A$4:$A$7,0),1)</f>
        <v>0</v>
      </c>
      <c r="O238" s="28">
        <f t="shared" si="17"/>
        <v>440652686.04732561</v>
      </c>
      <c r="P238" s="48">
        <f>(SUMIFS(INDEX(Load,,MATCH('Summarized Source Data'!$C238,Hour,0)),Month,'Summarized Source Data'!$A238,Sector,'Summarized Source Data'!P$2,Subsector,"Total",TimeOfWeek,$E238)-SUM(L238:N238)*INDEX('Calibration Multipliers'!L$4:L$7,MATCH($B238,'Calibration Multipliers'!$A$4:$A$7,0),1))</f>
        <v>440652686.04732561</v>
      </c>
      <c r="Q238" s="28">
        <f t="shared" si="18"/>
        <v>440652686.04732561</v>
      </c>
      <c r="R238" s="31">
        <f>SUMIFS(INDEX(Load,,MATCH('Summarized Source Data'!$C238,Hour,0)),Month,'Summarized Source Data'!$A238,Sector,'Summarized Source Data'!R$2,TimeOfWeek,$E238)*INDEX('Calibration Multipliers'!N$4:N$7,MATCH($B238,'Calibration Multipliers'!$A$4:$A$7,0),1)</f>
        <v>16056303.190850861</v>
      </c>
      <c r="S238" s="31">
        <f>SUMIFS(INDEX(Load,,MATCH('Summarized Source Data'!$C238,Hour,0)),Month,'Summarized Source Data'!$A238,Sector,'Summarized Source Data'!S$2,TimeOfWeek,$E238)*INDEX('Calibration Multipliers'!O$4:O$7,MATCH($B238,'Calibration Multipliers'!$A$4:$A$7,0),1)</f>
        <v>16056303.190850861</v>
      </c>
      <c r="T238" s="31">
        <f>SUMIFS(INDEX(Load,,MATCH('Summarized Source Data'!$C238,Hour,0)),Month,'Summarized Source Data'!$A238,Sector,'Summarized Source Data'!T$2,TimeOfWeek,$E238)*INDEX('Calibration Multipliers'!P$4:P$7,MATCH($B238,'Calibration Multipliers'!$A$4:$A$7,0),1)</f>
        <v>16056303.190850861</v>
      </c>
      <c r="U238" s="31">
        <f>SUMIFS(INDEX(Load,,MATCH('Summarized Source Data'!$C238,Hour,0)),Month,'Summarized Source Data'!$A238,Sector,'Summarized Source Data'!U$2,TimeOfWeek,$E238)*INDEX('Calibration Multipliers'!Q$4:Q$7,MATCH($B238,'Calibration Multipliers'!$A$4:$A$7,0),1)</f>
        <v>16056303.190850861</v>
      </c>
      <c r="V238" s="31">
        <f>SUMIFS(INDEX(Load,,MATCH('Summarized Source Data'!$C238,Hour,0)),Month,'Summarized Source Data'!$A238,Sector,'Summarized Source Data'!V$2,TimeOfWeek,$E238)*INDEX('Calibration Multipliers'!R$4:R$7,MATCH($B238,'Calibration Multipliers'!$A$4:$A$7,0),1)</f>
        <v>16056303.190850861</v>
      </c>
      <c r="W238" s="31">
        <f>SUMIFS(INDEX(Load,,MATCH('Summarized Source Data'!$C238,Hour,0)),Month,'Summarized Source Data'!$A238,Sector,'Summarized Source Data'!W$2,TimeOfWeek,$E238)*INDEX('Calibration Multipliers'!S$4:S$7,MATCH($B238,'Calibration Multipliers'!$A$4:$A$7,0),1)</f>
        <v>16056303.190850861</v>
      </c>
      <c r="X238" s="26">
        <f>SUMIFS(INDEX(Load,,MATCH('Summarized Source Data'!$C238,Hour,0)),Month,'Summarized Source Data'!$A238,Sector,'Summarized Source Data'!X$2,Subsector,'Summarized Source Data'!X$3,TimeOfWeek,$E238)*INDEX('Calibration Multipliers'!T$4:T$7,MATCH($B238,'Calibration Multipliers'!$A$4:$A$7,0),1)</f>
        <v>680385847.71230531</v>
      </c>
      <c r="Y238" s="28">
        <f t="shared" si="19"/>
        <v>680385847.71230531</v>
      </c>
      <c r="Z238" s="28">
        <f t="shared" si="19"/>
        <v>680385847.71230531</v>
      </c>
    </row>
    <row r="239" spans="1:26" outlineLevel="2">
      <c r="A239">
        <f t="shared" si="15"/>
        <v>10</v>
      </c>
      <c r="B239" t="str">
        <f>INDEX('Category Mapping'!$G$34:$G$45,MATCH(A239,'Category Mapping'!$A$34:$A$45,0),1)</f>
        <v>Fall</v>
      </c>
      <c r="C239" t="s">
        <v>46</v>
      </c>
      <c r="D239" s="6" t="s">
        <v>120</v>
      </c>
      <c r="E239" t="s">
        <v>15</v>
      </c>
      <c r="F239" s="26">
        <f>SUMIFS(INDEX(Load,,MATCH('Summarized Source Data'!$C239,Hour,0)),Month,'Summarized Source Data'!$A239,Sector,'Summarized Source Data'!F$2,Subsector,'Summarized Source Data'!F$3,TimeOfWeek,$E239)*INDEX('Calibration Multipliers'!B$4:B$7,MATCH($B239,'Calibration Multipliers'!$A$4:$A$7,0),1)</f>
        <v>6293983.544664938</v>
      </c>
      <c r="G239" s="26">
        <f>SUMIFS(INDEX(Load,,MATCH('Summarized Source Data'!$C239,Hour,0)),Month,'Summarized Source Data'!$A239,Sector,'Summarized Source Data'!G$2,Subsector,'Summarized Source Data'!G$3,TimeOfWeek,$E239)*INDEX('Calibration Multipliers'!C$4:C$7,MATCH($B239,'Calibration Multipliers'!$A$4:$A$7,0),1)</f>
        <v>20910.324349234965</v>
      </c>
      <c r="H239" s="26">
        <f>SUMIFS(INDEX(Load,,MATCH('Summarized Source Data'!$C239,Hour,0)),Month,'Summarized Source Data'!$A239,Sector,'Summarized Source Data'!H$2,Subsector,'Summarized Source Data'!H$3,TimeOfWeek,$E239)*INDEX('Calibration Multipliers'!D$4:D$7,MATCH($B239,'Calibration Multipliers'!$A$4:$A$7,0),1)</f>
        <v>0</v>
      </c>
      <c r="I239" s="26">
        <f>SUMIFS(INDEX(Load,,MATCH('Summarized Source Data'!$C239,Hour,0)),Month,'Summarized Source Data'!$A239,Sector,'Summarized Source Data'!I$2,Subsector,'Summarized Source Data'!I$3,TimeOfWeek,$E239)*INDEX('Calibration Multipliers'!E$4:E$7,MATCH($B239,'Calibration Multipliers'!$A$4:$A$7,0),1)</f>
        <v>59508673.701091006</v>
      </c>
      <c r="J239" s="47">
        <f t="shared" si="16"/>
        <v>149933006.55695325</v>
      </c>
      <c r="K239" s="48">
        <f>(SUMIFS(INDEX(Load,,MATCH('Summarized Source Data'!$C239,Hour,0)),Month,'Summarized Source Data'!$A239,Sector,'Summarized Source Data'!K$2,Subsector,"Total",TimeOfWeek,$E239)-SUM(F239:I239))*INDEX('Calibration Multipliers'!G$4:G$7,MATCH($B239,'Calibration Multipliers'!$A$4:$A$7,0),1)</f>
        <v>149933006.55695325</v>
      </c>
      <c r="L239" s="26">
        <f>SUMIFS(INDEX(Load,,MATCH('Summarized Source Data'!$C239,Hour,0)),Month,'Summarized Source Data'!$A239,Sector,'Summarized Source Data'!L$2,Subsector,'Summarized Source Data'!L$3,TimeOfWeek,$E239)*INDEX('Calibration Multipliers'!H$4:H$7,MATCH($B239,'Calibration Multipliers'!$A$4:$A$7,0),1)</f>
        <v>12945394.447623508</v>
      </c>
      <c r="M239" s="26">
        <f>SUMIFS(INDEX(Load,,MATCH('Summarized Source Data'!$C239,Hour,0)),Month,'Summarized Source Data'!$A239,Sector,'Summarized Source Data'!M$2,Subsector,'Summarized Source Data'!M$3,TimeOfWeek,$E239)*INDEX('Calibration Multipliers'!I$4:I$7,MATCH($B239,'Calibration Multipliers'!$A$4:$A$7,0),1)</f>
        <v>1956198.6253593769</v>
      </c>
      <c r="N239" s="26">
        <f>SUMIFS(INDEX(Load,,MATCH('Summarized Source Data'!$C239,Hour,0)),Month,'Summarized Source Data'!$A239,Sector,'Summarized Source Data'!N$2,Subsector,'Summarized Source Data'!N$3,TimeOfWeek,$E239)*INDEX('Calibration Multipliers'!J$4:J$7,MATCH($B239,'Calibration Multipliers'!$A$4:$A$7,0),1)</f>
        <v>0</v>
      </c>
      <c r="O239" s="28">
        <f t="shared" si="17"/>
        <v>368442645.60858142</v>
      </c>
      <c r="P239" s="48">
        <f>(SUMIFS(INDEX(Load,,MATCH('Summarized Source Data'!$C239,Hour,0)),Month,'Summarized Source Data'!$A239,Sector,'Summarized Source Data'!P$2,Subsector,"Total",TimeOfWeek,$E239)-SUM(L239:N239)*INDEX('Calibration Multipliers'!L$4:L$7,MATCH($B239,'Calibration Multipliers'!$A$4:$A$7,0),1))</f>
        <v>368442645.60858142</v>
      </c>
      <c r="Q239" s="28">
        <f t="shared" si="18"/>
        <v>368442645.60858142</v>
      </c>
      <c r="R239" s="31">
        <f>SUMIFS(INDEX(Load,,MATCH('Summarized Source Data'!$C239,Hour,0)),Month,'Summarized Source Data'!$A239,Sector,'Summarized Source Data'!R$2,TimeOfWeek,$E239)*INDEX('Calibration Multipliers'!N$4:N$7,MATCH($B239,'Calibration Multipliers'!$A$4:$A$7,0),1)</f>
        <v>13146098.237509143</v>
      </c>
      <c r="S239" s="31">
        <f>SUMIFS(INDEX(Load,,MATCH('Summarized Source Data'!$C239,Hour,0)),Month,'Summarized Source Data'!$A239,Sector,'Summarized Source Data'!S$2,TimeOfWeek,$E239)*INDEX('Calibration Multipliers'!O$4:O$7,MATCH($B239,'Calibration Multipliers'!$A$4:$A$7,0),1)</f>
        <v>13146098.237509143</v>
      </c>
      <c r="T239" s="31">
        <f>SUMIFS(INDEX(Load,,MATCH('Summarized Source Data'!$C239,Hour,0)),Month,'Summarized Source Data'!$A239,Sector,'Summarized Source Data'!T$2,TimeOfWeek,$E239)*INDEX('Calibration Multipliers'!P$4:P$7,MATCH($B239,'Calibration Multipliers'!$A$4:$A$7,0),1)</f>
        <v>13146098.237509143</v>
      </c>
      <c r="U239" s="31">
        <f>SUMIFS(INDEX(Load,,MATCH('Summarized Source Data'!$C239,Hour,0)),Month,'Summarized Source Data'!$A239,Sector,'Summarized Source Data'!U$2,TimeOfWeek,$E239)*INDEX('Calibration Multipliers'!Q$4:Q$7,MATCH($B239,'Calibration Multipliers'!$A$4:$A$7,0),1)</f>
        <v>13146098.237509143</v>
      </c>
      <c r="V239" s="31">
        <f>SUMIFS(INDEX(Load,,MATCH('Summarized Source Data'!$C239,Hour,0)),Month,'Summarized Source Data'!$A239,Sector,'Summarized Source Data'!V$2,TimeOfWeek,$E239)*INDEX('Calibration Multipliers'!R$4:R$7,MATCH($B239,'Calibration Multipliers'!$A$4:$A$7,0),1)</f>
        <v>13146098.237509143</v>
      </c>
      <c r="W239" s="31">
        <f>SUMIFS(INDEX(Load,,MATCH('Summarized Source Data'!$C239,Hour,0)),Month,'Summarized Source Data'!$A239,Sector,'Summarized Source Data'!W$2,TimeOfWeek,$E239)*INDEX('Calibration Multipliers'!S$4:S$7,MATCH($B239,'Calibration Multipliers'!$A$4:$A$7,0),1)</f>
        <v>13146098.237509143</v>
      </c>
      <c r="X239" s="26">
        <f>SUMIFS(INDEX(Load,,MATCH('Summarized Source Data'!$C239,Hour,0)),Month,'Summarized Source Data'!$A239,Sector,'Summarized Source Data'!X$2,Subsector,'Summarized Source Data'!X$3,TimeOfWeek,$E239)*INDEX('Calibration Multipliers'!T$4:T$7,MATCH($B239,'Calibration Multipliers'!$A$4:$A$7,0),1)</f>
        <v>675368252.96516442</v>
      </c>
      <c r="Y239" s="28">
        <f t="shared" si="19"/>
        <v>675368252.96516442</v>
      </c>
      <c r="Z239" s="28">
        <f t="shared" si="19"/>
        <v>675368252.96516442</v>
      </c>
    </row>
    <row r="240" spans="1:26" outlineLevel="2">
      <c r="A240">
        <f t="shared" si="15"/>
        <v>10</v>
      </c>
      <c r="B240" t="str">
        <f>INDEX('Category Mapping'!$G$34:$G$45,MATCH(A240,'Category Mapping'!$A$34:$A$45,0),1)</f>
        <v>Fall</v>
      </c>
      <c r="C240" t="s">
        <v>47</v>
      </c>
      <c r="D240" s="6" t="s">
        <v>121</v>
      </c>
      <c r="E240" t="s">
        <v>15</v>
      </c>
      <c r="F240" s="26">
        <f>SUMIFS(INDEX(Load,,MATCH('Summarized Source Data'!$C240,Hour,0)),Month,'Summarized Source Data'!$A240,Sector,'Summarized Source Data'!F$2,Subsector,'Summarized Source Data'!F$3,TimeOfWeek,$E240)*INDEX('Calibration Multipliers'!B$4:B$7,MATCH($B240,'Calibration Multipliers'!$A$4:$A$7,0),1)</f>
        <v>6360004.0528288679</v>
      </c>
      <c r="G240" s="26">
        <f>SUMIFS(INDEX(Load,,MATCH('Summarized Source Data'!$C240,Hour,0)),Month,'Summarized Source Data'!$A240,Sector,'Summarized Source Data'!G$2,Subsector,'Summarized Source Data'!G$3,TimeOfWeek,$E240)*INDEX('Calibration Multipliers'!C$4:C$7,MATCH($B240,'Calibration Multipliers'!$A$4:$A$7,0),1)</f>
        <v>2523.8501578118698</v>
      </c>
      <c r="H240" s="26">
        <f>SUMIFS(INDEX(Load,,MATCH('Summarized Source Data'!$C240,Hour,0)),Month,'Summarized Source Data'!$A240,Sector,'Summarized Source Data'!H$2,Subsector,'Summarized Source Data'!H$3,TimeOfWeek,$E240)*INDEX('Calibration Multipliers'!D$4:D$7,MATCH($B240,'Calibration Multipliers'!$A$4:$A$7,0),1)</f>
        <v>0</v>
      </c>
      <c r="I240" s="26">
        <f>SUMIFS(INDEX(Load,,MATCH('Summarized Source Data'!$C240,Hour,0)),Month,'Summarized Source Data'!$A240,Sector,'Summarized Source Data'!I$2,Subsector,'Summarized Source Data'!I$3,TimeOfWeek,$E240)*INDEX('Calibration Multipliers'!E$4:E$7,MATCH($B240,'Calibration Multipliers'!$A$4:$A$7,0),1)</f>
        <v>60411840.755576365</v>
      </c>
      <c r="J240" s="47">
        <f t="shared" si="16"/>
        <v>146975167.56963906</v>
      </c>
      <c r="K240" s="48">
        <f>(SUMIFS(INDEX(Load,,MATCH('Summarized Source Data'!$C240,Hour,0)),Month,'Summarized Source Data'!$A240,Sector,'Summarized Source Data'!K$2,Subsector,"Total",TimeOfWeek,$E240)-SUM(F240:I240))*INDEX('Calibration Multipliers'!G$4:G$7,MATCH($B240,'Calibration Multipliers'!$A$4:$A$7,0),1)</f>
        <v>146975167.56963906</v>
      </c>
      <c r="L240" s="26">
        <f>SUMIFS(INDEX(Load,,MATCH('Summarized Source Data'!$C240,Hour,0)),Month,'Summarized Source Data'!$A240,Sector,'Summarized Source Data'!L$2,Subsector,'Summarized Source Data'!L$3,TimeOfWeek,$E240)*INDEX('Calibration Multipliers'!H$4:H$7,MATCH($B240,'Calibration Multipliers'!$A$4:$A$7,0),1)</f>
        <v>15955951.295908045</v>
      </c>
      <c r="M240" s="26">
        <f>SUMIFS(INDEX(Load,,MATCH('Summarized Source Data'!$C240,Hour,0)),Month,'Summarized Source Data'!$A240,Sector,'Summarized Source Data'!M$2,Subsector,'Summarized Source Data'!M$3,TimeOfWeek,$E240)*INDEX('Calibration Multipliers'!I$4:I$7,MATCH($B240,'Calibration Multipliers'!$A$4:$A$7,0),1)</f>
        <v>1843592.7605250913</v>
      </c>
      <c r="N240" s="26">
        <f>SUMIFS(INDEX(Load,,MATCH('Summarized Source Data'!$C240,Hour,0)),Month,'Summarized Source Data'!$A240,Sector,'Summarized Source Data'!N$2,Subsector,'Summarized Source Data'!N$3,TimeOfWeek,$E240)*INDEX('Calibration Multipliers'!J$4:J$7,MATCH($B240,'Calibration Multipliers'!$A$4:$A$7,0),1)</f>
        <v>0</v>
      </c>
      <c r="O240" s="28">
        <f t="shared" si="17"/>
        <v>305333557.65944046</v>
      </c>
      <c r="P240" s="48">
        <f>(SUMIFS(INDEX(Load,,MATCH('Summarized Source Data'!$C240,Hour,0)),Month,'Summarized Source Data'!$A240,Sector,'Summarized Source Data'!P$2,Subsector,"Total",TimeOfWeek,$E240)-SUM(L240:N240)*INDEX('Calibration Multipliers'!L$4:L$7,MATCH($B240,'Calibration Multipliers'!$A$4:$A$7,0),1))</f>
        <v>305333557.65944046</v>
      </c>
      <c r="Q240" s="28">
        <f t="shared" si="18"/>
        <v>305333557.65944046</v>
      </c>
      <c r="R240" s="31">
        <f>SUMIFS(INDEX(Load,,MATCH('Summarized Source Data'!$C240,Hour,0)),Month,'Summarized Source Data'!$A240,Sector,'Summarized Source Data'!R$2,TimeOfWeek,$E240)*INDEX('Calibration Multipliers'!N$4:N$7,MATCH($B240,'Calibration Multipliers'!$A$4:$A$7,0),1)</f>
        <v>12042227.393138146</v>
      </c>
      <c r="S240" s="31">
        <f>SUMIFS(INDEX(Load,,MATCH('Summarized Source Data'!$C240,Hour,0)),Month,'Summarized Source Data'!$A240,Sector,'Summarized Source Data'!S$2,TimeOfWeek,$E240)*INDEX('Calibration Multipliers'!O$4:O$7,MATCH($B240,'Calibration Multipliers'!$A$4:$A$7,0),1)</f>
        <v>12042227.393138146</v>
      </c>
      <c r="T240" s="31">
        <f>SUMIFS(INDEX(Load,,MATCH('Summarized Source Data'!$C240,Hour,0)),Month,'Summarized Source Data'!$A240,Sector,'Summarized Source Data'!T$2,TimeOfWeek,$E240)*INDEX('Calibration Multipliers'!P$4:P$7,MATCH($B240,'Calibration Multipliers'!$A$4:$A$7,0),1)</f>
        <v>12042227.393138146</v>
      </c>
      <c r="U240" s="31">
        <f>SUMIFS(INDEX(Load,,MATCH('Summarized Source Data'!$C240,Hour,0)),Month,'Summarized Source Data'!$A240,Sector,'Summarized Source Data'!U$2,TimeOfWeek,$E240)*INDEX('Calibration Multipliers'!Q$4:Q$7,MATCH($B240,'Calibration Multipliers'!$A$4:$A$7,0),1)</f>
        <v>12042227.393138146</v>
      </c>
      <c r="V240" s="31">
        <f>SUMIFS(INDEX(Load,,MATCH('Summarized Source Data'!$C240,Hour,0)),Month,'Summarized Source Data'!$A240,Sector,'Summarized Source Data'!V$2,TimeOfWeek,$E240)*INDEX('Calibration Multipliers'!R$4:R$7,MATCH($B240,'Calibration Multipliers'!$A$4:$A$7,0),1)</f>
        <v>12042227.393138146</v>
      </c>
      <c r="W240" s="31">
        <f>SUMIFS(INDEX(Load,,MATCH('Summarized Source Data'!$C240,Hour,0)),Month,'Summarized Source Data'!$A240,Sector,'Summarized Source Data'!W$2,TimeOfWeek,$E240)*INDEX('Calibration Multipliers'!S$4:S$7,MATCH($B240,'Calibration Multipliers'!$A$4:$A$7,0),1)</f>
        <v>12042227.393138146</v>
      </c>
      <c r="X240" s="26">
        <f>SUMIFS(INDEX(Load,,MATCH('Summarized Source Data'!$C240,Hour,0)),Month,'Summarized Source Data'!$A240,Sector,'Summarized Source Data'!X$2,Subsector,'Summarized Source Data'!X$3,TimeOfWeek,$E240)*INDEX('Calibration Multipliers'!T$4:T$7,MATCH($B240,'Calibration Multipliers'!$A$4:$A$7,0),1)</f>
        <v>671354177.16745162</v>
      </c>
      <c r="Y240" s="28">
        <f t="shared" si="19"/>
        <v>671354177.16745162</v>
      </c>
      <c r="Z240" s="28">
        <f t="shared" si="19"/>
        <v>671354177.16745162</v>
      </c>
    </row>
    <row r="241" spans="1:26" outlineLevel="2">
      <c r="A241">
        <f t="shared" si="15"/>
        <v>10</v>
      </c>
      <c r="B241" t="str">
        <f>INDEX('Category Mapping'!$G$34:$G$45,MATCH(A241,'Category Mapping'!$A$34:$A$45,0),1)</f>
        <v>Fall</v>
      </c>
      <c r="C241" t="s">
        <v>48</v>
      </c>
      <c r="D241" s="6" t="s">
        <v>122</v>
      </c>
      <c r="E241" t="s">
        <v>15</v>
      </c>
      <c r="F241" s="26">
        <f>SUMIFS(INDEX(Load,,MATCH('Summarized Source Data'!$C241,Hour,0)),Month,'Summarized Source Data'!$A241,Sector,'Summarized Source Data'!F$2,Subsector,'Summarized Source Data'!F$3,TimeOfWeek,$E241)*INDEX('Calibration Multipliers'!B$4:B$7,MATCH($B241,'Calibration Multipliers'!$A$4:$A$7,0),1)</f>
        <v>5587281.4160228278</v>
      </c>
      <c r="G241" s="26">
        <f>SUMIFS(INDEX(Load,,MATCH('Summarized Source Data'!$C241,Hour,0)),Month,'Summarized Source Data'!$A241,Sector,'Summarized Source Data'!G$2,Subsector,'Summarized Source Data'!G$3,TimeOfWeek,$E241)*INDEX('Calibration Multipliers'!C$4:C$7,MATCH($B241,'Calibration Multipliers'!$A$4:$A$7,0),1)</f>
        <v>2684.4131897203783</v>
      </c>
      <c r="H241" s="26">
        <f>SUMIFS(INDEX(Load,,MATCH('Summarized Source Data'!$C241,Hour,0)),Month,'Summarized Source Data'!$A241,Sector,'Summarized Source Data'!H$2,Subsector,'Summarized Source Data'!H$3,TimeOfWeek,$E241)*INDEX('Calibration Multipliers'!D$4:D$7,MATCH($B241,'Calibration Multipliers'!$A$4:$A$7,0),1)</f>
        <v>0</v>
      </c>
      <c r="I241" s="26">
        <f>SUMIFS(INDEX(Load,,MATCH('Summarized Source Data'!$C241,Hour,0)),Month,'Summarized Source Data'!$A241,Sector,'Summarized Source Data'!I$2,Subsector,'Summarized Source Data'!I$3,TimeOfWeek,$E241)*INDEX('Calibration Multipliers'!E$4:E$7,MATCH($B241,'Calibration Multipliers'!$A$4:$A$7,0),1)</f>
        <v>49473484.206809215</v>
      </c>
      <c r="J241" s="47">
        <f t="shared" si="16"/>
        <v>145640339.84961399</v>
      </c>
      <c r="K241" s="48">
        <f>(SUMIFS(INDEX(Load,,MATCH('Summarized Source Data'!$C241,Hour,0)),Month,'Summarized Source Data'!$A241,Sector,'Summarized Source Data'!K$2,Subsector,"Total",TimeOfWeek,$E241)-SUM(F241:I241))*INDEX('Calibration Multipliers'!G$4:G$7,MATCH($B241,'Calibration Multipliers'!$A$4:$A$7,0),1)</f>
        <v>145640339.84961399</v>
      </c>
      <c r="L241" s="26">
        <f>SUMIFS(INDEX(Load,,MATCH('Summarized Source Data'!$C241,Hour,0)),Month,'Summarized Source Data'!$A241,Sector,'Summarized Source Data'!L$2,Subsector,'Summarized Source Data'!L$3,TimeOfWeek,$E241)*INDEX('Calibration Multipliers'!H$4:H$7,MATCH($B241,'Calibration Multipliers'!$A$4:$A$7,0),1)</f>
        <v>11741171.708309693</v>
      </c>
      <c r="M241" s="26">
        <f>SUMIFS(INDEX(Load,,MATCH('Summarized Source Data'!$C241,Hour,0)),Month,'Summarized Source Data'!$A241,Sector,'Summarized Source Data'!M$2,Subsector,'Summarized Source Data'!M$3,TimeOfWeek,$E241)*INDEX('Calibration Multipliers'!I$4:I$7,MATCH($B241,'Calibration Multipliers'!$A$4:$A$7,0),1)</f>
        <v>1730513.2347466759</v>
      </c>
      <c r="N241" s="26">
        <f>SUMIFS(INDEX(Load,,MATCH('Summarized Source Data'!$C241,Hour,0)),Month,'Summarized Source Data'!$A241,Sector,'Summarized Source Data'!N$2,Subsector,'Summarized Source Data'!N$3,TimeOfWeek,$E241)*INDEX('Calibration Multipliers'!J$4:J$7,MATCH($B241,'Calibration Multipliers'!$A$4:$A$7,0),1)</f>
        <v>0</v>
      </c>
      <c r="O241" s="28">
        <f t="shared" si="17"/>
        <v>247443241.90827012</v>
      </c>
      <c r="P241" s="48">
        <f>(SUMIFS(INDEX(Load,,MATCH('Summarized Source Data'!$C241,Hour,0)),Month,'Summarized Source Data'!$A241,Sector,'Summarized Source Data'!P$2,Subsector,"Total",TimeOfWeek,$E241)-SUM(L241:N241)*INDEX('Calibration Multipliers'!L$4:L$7,MATCH($B241,'Calibration Multipliers'!$A$4:$A$7,0),1))</f>
        <v>247443241.90827012</v>
      </c>
      <c r="Q241" s="28">
        <f t="shared" si="18"/>
        <v>247443241.90827012</v>
      </c>
      <c r="R241" s="31">
        <f>SUMIFS(INDEX(Load,,MATCH('Summarized Source Data'!$C241,Hour,0)),Month,'Summarized Source Data'!$A241,Sector,'Summarized Source Data'!R$2,TimeOfWeek,$E241)*INDEX('Calibration Multipliers'!N$4:N$7,MATCH($B241,'Calibration Multipliers'!$A$4:$A$7,0),1)</f>
        <v>11339764.12853842</v>
      </c>
      <c r="S241" s="31">
        <f>SUMIFS(INDEX(Load,,MATCH('Summarized Source Data'!$C241,Hour,0)),Month,'Summarized Source Data'!$A241,Sector,'Summarized Source Data'!S$2,TimeOfWeek,$E241)*INDEX('Calibration Multipliers'!O$4:O$7,MATCH($B241,'Calibration Multipliers'!$A$4:$A$7,0),1)</f>
        <v>11339764.12853842</v>
      </c>
      <c r="T241" s="31">
        <f>SUMIFS(INDEX(Load,,MATCH('Summarized Source Data'!$C241,Hour,0)),Month,'Summarized Source Data'!$A241,Sector,'Summarized Source Data'!T$2,TimeOfWeek,$E241)*INDEX('Calibration Multipliers'!P$4:P$7,MATCH($B241,'Calibration Multipliers'!$A$4:$A$7,0),1)</f>
        <v>11339764.12853842</v>
      </c>
      <c r="U241" s="31">
        <f>SUMIFS(INDEX(Load,,MATCH('Summarized Source Data'!$C241,Hour,0)),Month,'Summarized Source Data'!$A241,Sector,'Summarized Source Data'!U$2,TimeOfWeek,$E241)*INDEX('Calibration Multipliers'!Q$4:Q$7,MATCH($B241,'Calibration Multipliers'!$A$4:$A$7,0),1)</f>
        <v>11339764.12853842</v>
      </c>
      <c r="V241" s="31">
        <f>SUMIFS(INDEX(Load,,MATCH('Summarized Source Data'!$C241,Hour,0)),Month,'Summarized Source Data'!$A241,Sector,'Summarized Source Data'!V$2,TimeOfWeek,$E241)*INDEX('Calibration Multipliers'!R$4:R$7,MATCH($B241,'Calibration Multipliers'!$A$4:$A$7,0),1)</f>
        <v>11339764.12853842</v>
      </c>
      <c r="W241" s="31">
        <f>SUMIFS(INDEX(Load,,MATCH('Summarized Source Data'!$C241,Hour,0)),Month,'Summarized Source Data'!$A241,Sector,'Summarized Source Data'!W$2,TimeOfWeek,$E241)*INDEX('Calibration Multipliers'!S$4:S$7,MATCH($B241,'Calibration Multipliers'!$A$4:$A$7,0),1)</f>
        <v>11339764.12853842</v>
      </c>
      <c r="X241" s="26">
        <f>SUMIFS(INDEX(Load,,MATCH('Summarized Source Data'!$C241,Hour,0)),Month,'Summarized Source Data'!$A241,Sector,'Summarized Source Data'!X$2,Subsector,'Summarized Source Data'!X$3,TimeOfWeek,$E241)*INDEX('Calibration Multipliers'!T$4:T$7,MATCH($B241,'Calibration Multipliers'!$A$4:$A$7,0),1)</f>
        <v>665333063.47088253</v>
      </c>
      <c r="Y241" s="28">
        <f t="shared" si="19"/>
        <v>665333063.47088253</v>
      </c>
      <c r="Z241" s="28">
        <f t="shared" si="19"/>
        <v>665333063.47088253</v>
      </c>
    </row>
    <row r="242" spans="1:26" outlineLevel="2">
      <c r="A242">
        <f t="shared" si="15"/>
        <v>10</v>
      </c>
      <c r="B242" t="str">
        <f>INDEX('Category Mapping'!$G$34:$G$45,MATCH(A242,'Category Mapping'!$A$34:$A$45,0),1)</f>
        <v>Fall</v>
      </c>
      <c r="C242" t="s">
        <v>49</v>
      </c>
      <c r="D242" s="6" t="s">
        <v>123</v>
      </c>
      <c r="E242" t="s">
        <v>15</v>
      </c>
      <c r="F242" s="26">
        <f>SUMIFS(INDEX(Load,,MATCH('Summarized Source Data'!$C242,Hour,0)),Month,'Summarized Source Data'!$A242,Sector,'Summarized Source Data'!F$2,Subsector,'Summarized Source Data'!F$3,TimeOfWeek,$E242)*INDEX('Calibration Multipliers'!B$4:B$7,MATCH($B242,'Calibration Multipliers'!$A$4:$A$7,0),1)</f>
        <v>4171920.2967872233</v>
      </c>
      <c r="G242" s="26">
        <f>SUMIFS(INDEX(Load,,MATCH('Summarized Source Data'!$C242,Hour,0)),Month,'Summarized Source Data'!$A242,Sector,'Summarized Source Data'!G$2,Subsector,'Summarized Source Data'!G$3,TimeOfWeek,$E242)*INDEX('Calibration Multipliers'!C$4:C$7,MATCH($B242,'Calibration Multipliers'!$A$4:$A$7,0),1)</f>
        <v>2797.8108310057628</v>
      </c>
      <c r="H242" s="26">
        <f>SUMIFS(INDEX(Load,,MATCH('Summarized Source Data'!$C242,Hour,0)),Month,'Summarized Source Data'!$A242,Sector,'Summarized Source Data'!H$2,Subsector,'Summarized Source Data'!H$3,TimeOfWeek,$E242)*INDEX('Calibration Multipliers'!D$4:D$7,MATCH($B242,'Calibration Multipliers'!$A$4:$A$7,0),1)</f>
        <v>0</v>
      </c>
      <c r="I242" s="26">
        <f>SUMIFS(INDEX(Load,,MATCH('Summarized Source Data'!$C242,Hour,0)),Month,'Summarized Source Data'!$A242,Sector,'Summarized Source Data'!I$2,Subsector,'Summarized Source Data'!I$3,TimeOfWeek,$E242)*INDEX('Calibration Multipliers'!E$4:E$7,MATCH($B242,'Calibration Multipliers'!$A$4:$A$7,0),1)</f>
        <v>29403105.21824564</v>
      </c>
      <c r="J242" s="47">
        <f t="shared" si="16"/>
        <v>113939462.24007842</v>
      </c>
      <c r="K242" s="48">
        <f>(SUMIFS(INDEX(Load,,MATCH('Summarized Source Data'!$C242,Hour,0)),Month,'Summarized Source Data'!$A242,Sector,'Summarized Source Data'!K$2,Subsector,"Total",TimeOfWeek,$E242)-SUM(F242:I242))*INDEX('Calibration Multipliers'!G$4:G$7,MATCH($B242,'Calibration Multipliers'!$A$4:$A$7,0),1)</f>
        <v>113939462.24007842</v>
      </c>
      <c r="L242" s="26">
        <f>SUMIFS(INDEX(Load,,MATCH('Summarized Source Data'!$C242,Hour,0)),Month,'Summarized Source Data'!$A242,Sector,'Summarized Source Data'!L$2,Subsector,'Summarized Source Data'!L$3,TimeOfWeek,$E242)*INDEX('Calibration Multipliers'!H$4:H$7,MATCH($B242,'Calibration Multipliers'!$A$4:$A$7,0),1)</f>
        <v>10235893.284167424</v>
      </c>
      <c r="M242" s="26">
        <f>SUMIFS(INDEX(Load,,MATCH('Summarized Source Data'!$C242,Hour,0)),Month,'Summarized Source Data'!$A242,Sector,'Summarized Source Data'!M$2,Subsector,'Summarized Source Data'!M$3,TimeOfWeek,$E242)*INDEX('Calibration Multipliers'!I$4:I$7,MATCH($B242,'Calibration Multipliers'!$A$4:$A$7,0),1)</f>
        <v>1594795.3249881102</v>
      </c>
      <c r="N242" s="26">
        <f>SUMIFS(INDEX(Load,,MATCH('Summarized Source Data'!$C242,Hour,0)),Month,'Summarized Source Data'!$A242,Sector,'Summarized Source Data'!N$2,Subsector,'Summarized Source Data'!N$3,TimeOfWeek,$E242)*INDEX('Calibration Multipliers'!J$4:J$7,MATCH($B242,'Calibration Multipliers'!$A$4:$A$7,0),1)</f>
        <v>0</v>
      </c>
      <c r="O242" s="28">
        <f t="shared" si="17"/>
        <v>207939961.31561562</v>
      </c>
      <c r="P242" s="48">
        <f>(SUMIFS(INDEX(Load,,MATCH('Summarized Source Data'!$C242,Hour,0)),Month,'Summarized Source Data'!$A242,Sector,'Summarized Source Data'!P$2,Subsector,"Total",TimeOfWeek,$E242)-SUM(L242:N242)*INDEX('Calibration Multipliers'!L$4:L$7,MATCH($B242,'Calibration Multipliers'!$A$4:$A$7,0),1))</f>
        <v>207939961.31561562</v>
      </c>
      <c r="Q242" s="28">
        <f t="shared" si="18"/>
        <v>207939961.31561562</v>
      </c>
      <c r="R242" s="31">
        <f>SUMIFS(INDEX(Load,,MATCH('Summarized Source Data'!$C242,Hour,0)),Month,'Summarized Source Data'!$A242,Sector,'Summarized Source Data'!R$2,TimeOfWeek,$E242)*INDEX('Calibration Multipliers'!N$4:N$7,MATCH($B242,'Calibration Multipliers'!$A$4:$A$7,0),1)</f>
        <v>10637300.863938697</v>
      </c>
      <c r="S242" s="31">
        <f>SUMIFS(INDEX(Load,,MATCH('Summarized Source Data'!$C242,Hour,0)),Month,'Summarized Source Data'!$A242,Sector,'Summarized Source Data'!S$2,TimeOfWeek,$E242)*INDEX('Calibration Multipliers'!O$4:O$7,MATCH($B242,'Calibration Multipliers'!$A$4:$A$7,0),1)</f>
        <v>10637300.863938697</v>
      </c>
      <c r="T242" s="31">
        <f>SUMIFS(INDEX(Load,,MATCH('Summarized Source Data'!$C242,Hour,0)),Month,'Summarized Source Data'!$A242,Sector,'Summarized Source Data'!T$2,TimeOfWeek,$E242)*INDEX('Calibration Multipliers'!P$4:P$7,MATCH($B242,'Calibration Multipliers'!$A$4:$A$7,0),1)</f>
        <v>10637300.863938697</v>
      </c>
      <c r="U242" s="31">
        <f>SUMIFS(INDEX(Load,,MATCH('Summarized Source Data'!$C242,Hour,0)),Month,'Summarized Source Data'!$A242,Sector,'Summarized Source Data'!U$2,TimeOfWeek,$E242)*INDEX('Calibration Multipliers'!Q$4:Q$7,MATCH($B242,'Calibration Multipliers'!$A$4:$A$7,0),1)</f>
        <v>10637300.863938697</v>
      </c>
      <c r="V242" s="31">
        <f>SUMIFS(INDEX(Load,,MATCH('Summarized Source Data'!$C242,Hour,0)),Month,'Summarized Source Data'!$A242,Sector,'Summarized Source Data'!V$2,TimeOfWeek,$E242)*INDEX('Calibration Multipliers'!R$4:R$7,MATCH($B242,'Calibration Multipliers'!$A$4:$A$7,0),1)</f>
        <v>10637300.863938697</v>
      </c>
      <c r="W242" s="31">
        <f>SUMIFS(INDEX(Load,,MATCH('Summarized Source Data'!$C242,Hour,0)),Month,'Summarized Source Data'!$A242,Sector,'Summarized Source Data'!W$2,TimeOfWeek,$E242)*INDEX('Calibration Multipliers'!S$4:S$7,MATCH($B242,'Calibration Multipliers'!$A$4:$A$7,0),1)</f>
        <v>10637300.863938697</v>
      </c>
      <c r="X242" s="26">
        <f>SUMIFS(INDEX(Load,,MATCH('Summarized Source Data'!$C242,Hour,0)),Month,'Summarized Source Data'!$A242,Sector,'Summarized Source Data'!X$2,Subsector,'Summarized Source Data'!X$3,TimeOfWeek,$E242)*INDEX('Calibration Multipliers'!T$4:T$7,MATCH($B242,'Calibration Multipliers'!$A$4:$A$7,0),1)</f>
        <v>659311949.77431357</v>
      </c>
      <c r="Y242" s="28">
        <f t="shared" si="19"/>
        <v>659311949.77431357</v>
      </c>
      <c r="Z242" s="28">
        <f t="shared" si="19"/>
        <v>659311949.77431357</v>
      </c>
    </row>
    <row r="243" spans="1:26" outlineLevel="2">
      <c r="A243">
        <f t="shared" si="15"/>
        <v>10</v>
      </c>
      <c r="B243" t="str">
        <f>INDEX('Category Mapping'!$G$34:$G$45,MATCH(A243,'Category Mapping'!$A$34:$A$45,0),1)</f>
        <v>Fall</v>
      </c>
      <c r="C243" t="s">
        <v>50</v>
      </c>
      <c r="D243" s="6" t="s">
        <v>124</v>
      </c>
      <c r="E243" t="s">
        <v>15</v>
      </c>
      <c r="F243" s="26">
        <f>SUMIFS(INDEX(Load,,MATCH('Summarized Source Data'!$C243,Hour,0)),Month,'Summarized Source Data'!$A243,Sector,'Summarized Source Data'!F$2,Subsector,'Summarized Source Data'!F$3,TimeOfWeek,$E243)*INDEX('Calibration Multipliers'!B$4:B$7,MATCH($B243,'Calibration Multipliers'!$A$4:$A$7,0),1)</f>
        <v>3731652.449218295</v>
      </c>
      <c r="G243" s="26">
        <f>SUMIFS(INDEX(Load,,MATCH('Summarized Source Data'!$C243,Hour,0)),Month,'Summarized Source Data'!$A243,Sector,'Summarized Source Data'!G$2,Subsector,'Summarized Source Data'!G$3,TimeOfWeek,$E243)*INDEX('Calibration Multipliers'!C$4:C$7,MATCH($B243,'Calibration Multipliers'!$A$4:$A$7,0),1)</f>
        <v>2875.0817901117325</v>
      </c>
      <c r="H243" s="26">
        <f>SUMIFS(INDEX(Load,,MATCH('Summarized Source Data'!$C243,Hour,0)),Month,'Summarized Source Data'!$A243,Sector,'Summarized Source Data'!H$2,Subsector,'Summarized Source Data'!H$3,TimeOfWeek,$E243)*INDEX('Calibration Multipliers'!D$4:D$7,MATCH($B243,'Calibration Multipliers'!$A$4:$A$7,0),1)</f>
        <v>0</v>
      </c>
      <c r="I243" s="26">
        <f>SUMIFS(INDEX(Load,,MATCH('Summarized Source Data'!$C243,Hour,0)),Month,'Summarized Source Data'!$A243,Sector,'Summarized Source Data'!I$2,Subsector,'Summarized Source Data'!I$3,TimeOfWeek,$E243)*INDEX('Calibration Multipliers'!E$4:E$7,MATCH($B243,'Calibration Multipliers'!$A$4:$A$7,0),1)</f>
        <v>15454191.821193954</v>
      </c>
      <c r="J243" s="47">
        <f t="shared" si="16"/>
        <v>91198365.084897324</v>
      </c>
      <c r="K243" s="48">
        <f>(SUMIFS(INDEX(Load,,MATCH('Summarized Source Data'!$C243,Hour,0)),Month,'Summarized Source Data'!$A243,Sector,'Summarized Source Data'!K$2,Subsector,"Total",TimeOfWeek,$E243)-SUM(F243:I243))*INDEX('Calibration Multipliers'!G$4:G$7,MATCH($B243,'Calibration Multipliers'!$A$4:$A$7,0),1)</f>
        <v>91198365.084897324</v>
      </c>
      <c r="L243" s="26">
        <f>SUMIFS(INDEX(Load,,MATCH('Summarized Source Data'!$C243,Hour,0)),Month,'Summarized Source Data'!$A243,Sector,'Summarized Source Data'!L$2,Subsector,'Summarized Source Data'!L$3,TimeOfWeek,$E243)*INDEX('Calibration Multipliers'!H$4:H$7,MATCH($B243,'Calibration Multipliers'!$A$4:$A$7,0),1)</f>
        <v>10737652.758881513</v>
      </c>
      <c r="M243" s="26">
        <f>SUMIFS(INDEX(Load,,MATCH('Summarized Source Data'!$C243,Hour,0)),Month,'Summarized Source Data'!$A243,Sector,'Summarized Source Data'!M$2,Subsector,'Summarized Source Data'!M$3,TimeOfWeek,$E243)*INDEX('Calibration Multipliers'!I$4:I$7,MATCH($B243,'Calibration Multipliers'!$A$4:$A$7,0),1)</f>
        <v>1409409.2483465462</v>
      </c>
      <c r="N243" s="26">
        <f>SUMIFS(INDEX(Load,,MATCH('Summarized Source Data'!$C243,Hour,0)),Month,'Summarized Source Data'!$A243,Sector,'Summarized Source Data'!N$2,Subsector,'Summarized Source Data'!N$3,TimeOfWeek,$E243)*INDEX('Calibration Multipliers'!J$4:J$7,MATCH($B243,'Calibration Multipliers'!$A$4:$A$7,0),1)</f>
        <v>0</v>
      </c>
      <c r="O243" s="28">
        <f t="shared" si="17"/>
        <v>181532095.23241049</v>
      </c>
      <c r="P243" s="48">
        <f>(SUMIFS(INDEX(Load,,MATCH('Summarized Source Data'!$C243,Hour,0)),Month,'Summarized Source Data'!$A243,Sector,'Summarized Source Data'!P$2,Subsector,"Total",TimeOfWeek,$E243)-SUM(L243:N243)*INDEX('Calibration Multipliers'!L$4:L$7,MATCH($B243,'Calibration Multipliers'!$A$4:$A$7,0),1))</f>
        <v>181532095.23241049</v>
      </c>
      <c r="Q243" s="28">
        <f t="shared" si="18"/>
        <v>181532095.23241049</v>
      </c>
      <c r="R243" s="31">
        <f>SUMIFS(INDEX(Load,,MATCH('Summarized Source Data'!$C243,Hour,0)),Month,'Summarized Source Data'!$A243,Sector,'Summarized Source Data'!R$2,TimeOfWeek,$E243)*INDEX('Calibration Multipliers'!N$4:N$7,MATCH($B243,'Calibration Multipliers'!$A$4:$A$7,0),1)</f>
        <v>7187725.5491772695</v>
      </c>
      <c r="S243" s="31">
        <f>SUMIFS(INDEX(Load,,MATCH('Summarized Source Data'!$C243,Hour,0)),Month,'Summarized Source Data'!$A243,Sector,'Summarized Source Data'!S$2,TimeOfWeek,$E243)*INDEX('Calibration Multipliers'!O$4:O$7,MATCH($B243,'Calibration Multipliers'!$A$4:$A$7,0),1)</f>
        <v>7187725.5491772695</v>
      </c>
      <c r="T243" s="31">
        <f>SUMIFS(INDEX(Load,,MATCH('Summarized Source Data'!$C243,Hour,0)),Month,'Summarized Source Data'!$A243,Sector,'Summarized Source Data'!T$2,TimeOfWeek,$E243)*INDEX('Calibration Multipliers'!P$4:P$7,MATCH($B243,'Calibration Multipliers'!$A$4:$A$7,0),1)</f>
        <v>7187725.5491772695</v>
      </c>
      <c r="U243" s="31">
        <f>SUMIFS(INDEX(Load,,MATCH('Summarized Source Data'!$C243,Hour,0)),Month,'Summarized Source Data'!$A243,Sector,'Summarized Source Data'!U$2,TimeOfWeek,$E243)*INDEX('Calibration Multipliers'!Q$4:Q$7,MATCH($B243,'Calibration Multipliers'!$A$4:$A$7,0),1)</f>
        <v>7187725.5491772695</v>
      </c>
      <c r="V243" s="31">
        <f>SUMIFS(INDEX(Load,,MATCH('Summarized Source Data'!$C243,Hour,0)),Month,'Summarized Source Data'!$A243,Sector,'Summarized Source Data'!V$2,TimeOfWeek,$E243)*INDEX('Calibration Multipliers'!R$4:R$7,MATCH($B243,'Calibration Multipliers'!$A$4:$A$7,0),1)</f>
        <v>7187725.5491772695</v>
      </c>
      <c r="W243" s="31">
        <f>SUMIFS(INDEX(Load,,MATCH('Summarized Source Data'!$C243,Hour,0)),Month,'Summarized Source Data'!$A243,Sector,'Summarized Source Data'!W$2,TimeOfWeek,$E243)*INDEX('Calibration Multipliers'!S$4:S$7,MATCH($B243,'Calibration Multipliers'!$A$4:$A$7,0),1)</f>
        <v>7187725.5491772695</v>
      </c>
      <c r="X243" s="26">
        <f>SUMIFS(INDEX(Load,,MATCH('Summarized Source Data'!$C243,Hour,0)),Month,'Summarized Source Data'!$A243,Sector,'Summarized Source Data'!X$2,Subsector,'Summarized Source Data'!X$3,TimeOfWeek,$E243)*INDEX('Calibration Multipliers'!T$4:T$7,MATCH($B243,'Calibration Multipliers'!$A$4:$A$7,0),1)</f>
        <v>656301392.92602897</v>
      </c>
      <c r="Y243" s="28">
        <f t="shared" si="19"/>
        <v>656301392.92602897</v>
      </c>
      <c r="Z243" s="28">
        <f t="shared" si="19"/>
        <v>656301392.92602897</v>
      </c>
    </row>
    <row r="244" spans="1:26" outlineLevel="2">
      <c r="A244">
        <f t="shared" si="15"/>
        <v>11</v>
      </c>
      <c r="B244" t="str">
        <f>INDEX('Category Mapping'!$G$34:$G$45,MATCH(A244,'Category Mapping'!$A$34:$A$45,0),1)</f>
        <v>Winter</v>
      </c>
      <c r="C244" t="s">
        <v>27</v>
      </c>
      <c r="D244" s="6" t="s">
        <v>101</v>
      </c>
      <c r="E244" t="s">
        <v>15</v>
      </c>
      <c r="F244" s="26">
        <f>SUMIFS(INDEX(Load,,MATCH('Summarized Source Data'!$C244,Hour,0)),Month,'Summarized Source Data'!$A244,Sector,'Summarized Source Data'!F$2,Subsector,'Summarized Source Data'!F$3,TimeOfWeek,$E244)*INDEX('Calibration Multipliers'!B$4:B$7,MATCH($B244,'Calibration Multipliers'!$A$4:$A$7,0),1)</f>
        <v>10109569.593804102</v>
      </c>
      <c r="G244" s="26">
        <f>SUMIFS(INDEX(Load,,MATCH('Summarized Source Data'!$C244,Hour,0)),Month,'Summarized Source Data'!$A244,Sector,'Summarized Source Data'!G$2,Subsector,'Summarized Source Data'!G$3,TimeOfWeek,$E244)*INDEX('Calibration Multipliers'!C$4:C$7,MATCH($B244,'Calibration Multipliers'!$A$4:$A$7,0),1)</f>
        <v>46364.041475584658</v>
      </c>
      <c r="H244" s="26">
        <f>SUMIFS(INDEX(Load,,MATCH('Summarized Source Data'!$C244,Hour,0)),Month,'Summarized Source Data'!$A244,Sector,'Summarized Source Data'!H$2,Subsector,'Summarized Source Data'!H$3,TimeOfWeek,$E244)*INDEX('Calibration Multipliers'!D$4:D$7,MATCH($B244,'Calibration Multipliers'!$A$4:$A$7,0),1)</f>
        <v>0</v>
      </c>
      <c r="I244" s="26">
        <f>SUMIFS(INDEX(Load,,MATCH('Summarized Source Data'!$C244,Hour,0)),Month,'Summarized Source Data'!$A244,Sector,'Summarized Source Data'!I$2,Subsector,'Summarized Source Data'!I$3,TimeOfWeek,$E244)*INDEX('Calibration Multipliers'!E$4:E$7,MATCH($B244,'Calibration Multipliers'!$A$4:$A$7,0),1)</f>
        <v>11373265.793029614</v>
      </c>
      <c r="J244" s="47">
        <f t="shared" si="16"/>
        <v>71498282.314676523</v>
      </c>
      <c r="K244" s="48">
        <f>(SUMIFS(INDEX(Load,,MATCH('Summarized Source Data'!$C244,Hour,0)),Month,'Summarized Source Data'!$A244,Sector,'Summarized Source Data'!K$2,Subsector,"Total",TimeOfWeek,$E244)-SUM(F244:I244))*INDEX('Calibration Multipliers'!G$4:G$7,MATCH($B244,'Calibration Multipliers'!$A$4:$A$7,0),1)</f>
        <v>71498282.314676523</v>
      </c>
      <c r="L244" s="26">
        <f>SUMIFS(INDEX(Load,,MATCH('Summarized Source Data'!$C244,Hour,0)),Month,'Summarized Source Data'!$A244,Sector,'Summarized Source Data'!L$2,Subsector,'Summarized Source Data'!L$3,TimeOfWeek,$E244)*INDEX('Calibration Multipliers'!H$4:H$7,MATCH($B244,'Calibration Multipliers'!$A$4:$A$7,0),1)</f>
        <v>24593472.184927285</v>
      </c>
      <c r="M244" s="26">
        <f>SUMIFS(INDEX(Load,,MATCH('Summarized Source Data'!$C244,Hour,0)),Month,'Summarized Source Data'!$A244,Sector,'Summarized Source Data'!M$2,Subsector,'Summarized Source Data'!M$3,TimeOfWeek,$E244)*INDEX('Calibration Multipliers'!I$4:I$7,MATCH($B244,'Calibration Multipliers'!$A$4:$A$7,0),1)</f>
        <v>122788.49930874605</v>
      </c>
      <c r="N244" s="26">
        <f>SUMIFS(INDEX(Load,,MATCH('Summarized Source Data'!$C244,Hour,0)),Month,'Summarized Source Data'!$A244,Sector,'Summarized Source Data'!N$2,Subsector,'Summarized Source Data'!N$3,TimeOfWeek,$E244)*INDEX('Calibration Multipliers'!J$4:J$7,MATCH($B244,'Calibration Multipliers'!$A$4:$A$7,0),1)</f>
        <v>0</v>
      </c>
      <c r="O244" s="28">
        <f t="shared" si="17"/>
        <v>149284985.20912305</v>
      </c>
      <c r="P244" s="48">
        <f>(SUMIFS(INDEX(Load,,MATCH('Summarized Source Data'!$C244,Hour,0)),Month,'Summarized Source Data'!$A244,Sector,'Summarized Source Data'!P$2,Subsector,"Total",TimeOfWeek,$E244)-SUM(L244:N244)*INDEX('Calibration Multipliers'!L$4:L$7,MATCH($B244,'Calibration Multipliers'!$A$4:$A$7,0),1))</f>
        <v>149284985.20912305</v>
      </c>
      <c r="Q244" s="28">
        <f t="shared" si="18"/>
        <v>149284985.20912305</v>
      </c>
      <c r="R244" s="31">
        <f>SUMIFS(INDEX(Load,,MATCH('Summarized Source Data'!$C244,Hour,0)),Month,'Summarized Source Data'!$A244,Sector,'Summarized Source Data'!R$2,TimeOfWeek,$E244)*INDEX('Calibration Multipliers'!N$4:N$7,MATCH($B244,'Calibration Multipliers'!$A$4:$A$7,0),1)</f>
        <v>4768181.4151397031</v>
      </c>
      <c r="S244" s="31">
        <f>SUMIFS(INDEX(Load,,MATCH('Summarized Source Data'!$C244,Hour,0)),Month,'Summarized Source Data'!$A244,Sector,'Summarized Source Data'!S$2,TimeOfWeek,$E244)*INDEX('Calibration Multipliers'!O$4:O$7,MATCH($B244,'Calibration Multipliers'!$A$4:$A$7,0),1)</f>
        <v>4768181.4151397031</v>
      </c>
      <c r="T244" s="31">
        <f>SUMIFS(INDEX(Load,,MATCH('Summarized Source Data'!$C244,Hour,0)),Month,'Summarized Source Data'!$A244,Sector,'Summarized Source Data'!T$2,TimeOfWeek,$E244)*INDEX('Calibration Multipliers'!P$4:P$7,MATCH($B244,'Calibration Multipliers'!$A$4:$A$7,0),1)</f>
        <v>4768181.4151397031</v>
      </c>
      <c r="U244" s="31">
        <f>SUMIFS(INDEX(Load,,MATCH('Summarized Source Data'!$C244,Hour,0)),Month,'Summarized Source Data'!$A244,Sector,'Summarized Source Data'!U$2,TimeOfWeek,$E244)*INDEX('Calibration Multipliers'!Q$4:Q$7,MATCH($B244,'Calibration Multipliers'!$A$4:$A$7,0),1)</f>
        <v>4768181.4151397031</v>
      </c>
      <c r="V244" s="31">
        <f>SUMIFS(INDEX(Load,,MATCH('Summarized Source Data'!$C244,Hour,0)),Month,'Summarized Source Data'!$A244,Sector,'Summarized Source Data'!V$2,TimeOfWeek,$E244)*INDEX('Calibration Multipliers'!R$4:R$7,MATCH($B244,'Calibration Multipliers'!$A$4:$A$7,0),1)</f>
        <v>4768181.4151397031</v>
      </c>
      <c r="W244" s="31">
        <f>SUMIFS(INDEX(Load,,MATCH('Summarized Source Data'!$C244,Hour,0)),Month,'Summarized Source Data'!$A244,Sector,'Summarized Source Data'!W$2,TimeOfWeek,$E244)*INDEX('Calibration Multipliers'!S$4:S$7,MATCH($B244,'Calibration Multipliers'!$A$4:$A$7,0),1)</f>
        <v>4768181.4151397031</v>
      </c>
      <c r="X244" s="26">
        <f>SUMIFS(INDEX(Load,,MATCH('Summarized Source Data'!$C244,Hour,0)),Month,'Summarized Source Data'!$A244,Sector,'Summarized Source Data'!X$2,Subsector,'Summarized Source Data'!X$3,TimeOfWeek,$E244)*INDEX('Calibration Multipliers'!T$4:T$7,MATCH($B244,'Calibration Multipliers'!$A$4:$A$7,0),1)</f>
        <v>642540913.60620296</v>
      </c>
      <c r="Y244" s="28">
        <f t="shared" si="19"/>
        <v>642540913.60620296</v>
      </c>
      <c r="Z244" s="28">
        <f t="shared" si="19"/>
        <v>642540913.60620296</v>
      </c>
    </row>
    <row r="245" spans="1:26" outlineLevel="2">
      <c r="A245">
        <f t="shared" si="15"/>
        <v>11</v>
      </c>
      <c r="B245" t="str">
        <f>INDEX('Category Mapping'!$G$34:$G$45,MATCH(A245,'Category Mapping'!$A$34:$A$45,0),1)</f>
        <v>Winter</v>
      </c>
      <c r="C245" t="s">
        <v>28</v>
      </c>
      <c r="D245" s="6" t="s">
        <v>102</v>
      </c>
      <c r="E245" t="s">
        <v>15</v>
      </c>
      <c r="F245" s="26">
        <f>SUMIFS(INDEX(Load,,MATCH('Summarized Source Data'!$C245,Hour,0)),Month,'Summarized Source Data'!$A245,Sector,'Summarized Source Data'!F$2,Subsector,'Summarized Source Data'!F$3,TimeOfWeek,$E245)*INDEX('Calibration Multipliers'!B$4:B$7,MATCH($B245,'Calibration Multipliers'!$A$4:$A$7,0),1)</f>
        <v>10401191.793625373</v>
      </c>
      <c r="G245" s="26">
        <f>SUMIFS(INDEX(Load,,MATCH('Summarized Source Data'!$C245,Hour,0)),Month,'Summarized Source Data'!$A245,Sector,'Summarized Source Data'!G$2,Subsector,'Summarized Source Data'!G$3,TimeOfWeek,$E245)*INDEX('Calibration Multipliers'!C$4:C$7,MATCH($B245,'Calibration Multipliers'!$A$4:$A$7,0),1)</f>
        <v>46624.557307424991</v>
      </c>
      <c r="H245" s="26">
        <f>SUMIFS(INDEX(Load,,MATCH('Summarized Source Data'!$C245,Hour,0)),Month,'Summarized Source Data'!$A245,Sector,'Summarized Source Data'!H$2,Subsector,'Summarized Source Data'!H$3,TimeOfWeek,$E245)*INDEX('Calibration Multipliers'!D$4:D$7,MATCH($B245,'Calibration Multipliers'!$A$4:$A$7,0),1)</f>
        <v>0</v>
      </c>
      <c r="I245" s="26">
        <f>SUMIFS(INDEX(Load,,MATCH('Summarized Source Data'!$C245,Hour,0)),Month,'Summarized Source Data'!$A245,Sector,'Summarized Source Data'!I$2,Subsector,'Summarized Source Data'!I$3,TimeOfWeek,$E245)*INDEX('Calibration Multipliers'!E$4:E$7,MATCH($B245,'Calibration Multipliers'!$A$4:$A$7,0),1)</f>
        <v>10401191.793625373</v>
      </c>
      <c r="J245" s="47">
        <f t="shared" si="16"/>
        <v>51862127.01087901</v>
      </c>
      <c r="K245" s="48">
        <f>(SUMIFS(INDEX(Load,,MATCH('Summarized Source Data'!$C245,Hour,0)),Month,'Summarized Source Data'!$A245,Sector,'Summarized Source Data'!K$2,Subsector,"Total",TimeOfWeek,$E245)-SUM(F245:I245))*INDEX('Calibration Multipliers'!G$4:G$7,MATCH($B245,'Calibration Multipliers'!$A$4:$A$7,0),1)</f>
        <v>51862127.01087901</v>
      </c>
      <c r="L245" s="26">
        <f>SUMIFS(INDEX(Load,,MATCH('Summarized Source Data'!$C245,Hour,0)),Month,'Summarized Source Data'!$A245,Sector,'Summarized Source Data'!L$2,Subsector,'Summarized Source Data'!L$3,TimeOfWeek,$E245)*INDEX('Calibration Multipliers'!H$4:H$7,MATCH($B245,'Calibration Multipliers'!$A$4:$A$7,0),1)</f>
        <v>22649324.186118804</v>
      </c>
      <c r="M245" s="26">
        <f>SUMIFS(INDEX(Load,,MATCH('Summarized Source Data'!$C245,Hour,0)),Month,'Summarized Source Data'!$A245,Sector,'Summarized Source Data'!M$2,Subsector,'Summarized Source Data'!M$3,TimeOfWeek,$E245)*INDEX('Calibration Multipliers'!I$4:I$7,MATCH($B245,'Calibration Multipliers'!$A$4:$A$7,0),1)</f>
        <v>115781.78992104028</v>
      </c>
      <c r="N245" s="26">
        <f>SUMIFS(INDEX(Load,,MATCH('Summarized Source Data'!$C245,Hour,0)),Month,'Summarized Source Data'!$A245,Sector,'Summarized Source Data'!N$2,Subsector,'Summarized Source Data'!N$3,TimeOfWeek,$E245)*INDEX('Calibration Multipliers'!J$4:J$7,MATCH($B245,'Calibration Multipliers'!$A$4:$A$7,0),1)</f>
        <v>0</v>
      </c>
      <c r="O245" s="28">
        <f t="shared" si="17"/>
        <v>146375769.92029801</v>
      </c>
      <c r="P245" s="48">
        <f>(SUMIFS(INDEX(Load,,MATCH('Summarized Source Data'!$C245,Hour,0)),Month,'Summarized Source Data'!$A245,Sector,'Summarized Source Data'!P$2,Subsector,"Total",TimeOfWeek,$E245)-SUM(L245:N245)*INDEX('Calibration Multipliers'!L$4:L$7,MATCH($B245,'Calibration Multipliers'!$A$4:$A$7,0),1))</f>
        <v>146375769.92029801</v>
      </c>
      <c r="Q245" s="28">
        <f t="shared" si="18"/>
        <v>146375769.92029801</v>
      </c>
      <c r="R245" s="31">
        <f>SUMIFS(INDEX(Load,,MATCH('Summarized Source Data'!$C245,Hour,0)),Month,'Summarized Source Data'!$A245,Sector,'Summarized Source Data'!R$2,TimeOfWeek,$E245)*INDEX('Calibration Multipliers'!N$4:N$7,MATCH($B245,'Calibration Multipliers'!$A$4:$A$7,0),1)</f>
        <v>4702255.3565001069</v>
      </c>
      <c r="S245" s="31">
        <f>SUMIFS(INDEX(Load,,MATCH('Summarized Source Data'!$C245,Hour,0)),Month,'Summarized Source Data'!$A245,Sector,'Summarized Source Data'!S$2,TimeOfWeek,$E245)*INDEX('Calibration Multipliers'!O$4:O$7,MATCH($B245,'Calibration Multipliers'!$A$4:$A$7,0),1)</f>
        <v>4702255.3565001069</v>
      </c>
      <c r="T245" s="31">
        <f>SUMIFS(INDEX(Load,,MATCH('Summarized Source Data'!$C245,Hour,0)),Month,'Summarized Source Data'!$A245,Sector,'Summarized Source Data'!T$2,TimeOfWeek,$E245)*INDEX('Calibration Multipliers'!P$4:P$7,MATCH($B245,'Calibration Multipliers'!$A$4:$A$7,0),1)</f>
        <v>4702255.3565001069</v>
      </c>
      <c r="U245" s="31">
        <f>SUMIFS(INDEX(Load,,MATCH('Summarized Source Data'!$C245,Hour,0)),Month,'Summarized Source Data'!$A245,Sector,'Summarized Source Data'!U$2,TimeOfWeek,$E245)*INDEX('Calibration Multipliers'!Q$4:Q$7,MATCH($B245,'Calibration Multipliers'!$A$4:$A$7,0),1)</f>
        <v>4702255.3565001069</v>
      </c>
      <c r="V245" s="31">
        <f>SUMIFS(INDEX(Load,,MATCH('Summarized Source Data'!$C245,Hour,0)),Month,'Summarized Source Data'!$A245,Sector,'Summarized Source Data'!V$2,TimeOfWeek,$E245)*INDEX('Calibration Multipliers'!R$4:R$7,MATCH($B245,'Calibration Multipliers'!$A$4:$A$7,0),1)</f>
        <v>4702255.3565001069</v>
      </c>
      <c r="W245" s="31">
        <f>SUMIFS(INDEX(Load,,MATCH('Summarized Source Data'!$C245,Hour,0)),Month,'Summarized Source Data'!$A245,Sector,'Summarized Source Data'!W$2,TimeOfWeek,$E245)*INDEX('Calibration Multipliers'!S$4:S$7,MATCH($B245,'Calibration Multipliers'!$A$4:$A$7,0),1)</f>
        <v>4702255.3565001069</v>
      </c>
      <c r="X245" s="26">
        <f>SUMIFS(INDEX(Load,,MATCH('Summarized Source Data'!$C245,Hour,0)),Month,'Summarized Source Data'!$A245,Sector,'Summarized Source Data'!X$2,Subsector,'Summarized Source Data'!X$3,TimeOfWeek,$E245)*INDEX('Calibration Multipliers'!T$4:T$7,MATCH($B245,'Calibration Multipliers'!$A$4:$A$7,0),1)</f>
        <v>641568839.60679877</v>
      </c>
      <c r="Y245" s="28">
        <f t="shared" si="19"/>
        <v>641568839.60679877</v>
      </c>
      <c r="Z245" s="28">
        <f t="shared" si="19"/>
        <v>641568839.60679877</v>
      </c>
    </row>
    <row r="246" spans="1:26" outlineLevel="2">
      <c r="A246">
        <f t="shared" si="15"/>
        <v>11</v>
      </c>
      <c r="B246" t="str">
        <f>INDEX('Category Mapping'!$G$34:$G$45,MATCH(A246,'Category Mapping'!$A$34:$A$45,0),1)</f>
        <v>Winter</v>
      </c>
      <c r="C246" t="s">
        <v>29</v>
      </c>
      <c r="D246" s="6" t="s">
        <v>103</v>
      </c>
      <c r="E246" t="s">
        <v>15</v>
      </c>
      <c r="F246" s="26">
        <f>SUMIFS(INDEX(Load,,MATCH('Summarized Source Data'!$C246,Hour,0)),Month,'Summarized Source Data'!$A246,Sector,'Summarized Source Data'!F$2,Subsector,'Summarized Source Data'!F$3,TimeOfWeek,$E246)*INDEX('Calibration Multipliers'!B$4:B$7,MATCH($B246,'Calibration Multipliers'!$A$4:$A$7,0),1)</f>
        <v>10498399.193565797</v>
      </c>
      <c r="G246" s="26">
        <f>SUMIFS(INDEX(Load,,MATCH('Summarized Source Data'!$C246,Hour,0)),Month,'Summarized Source Data'!$A246,Sector,'Summarized Source Data'!G$2,Subsector,'Summarized Source Data'!G$3,TimeOfWeek,$E246)*INDEX('Calibration Multipliers'!C$4:C$7,MATCH($B246,'Calibration Multipliers'!$A$4:$A$7,0),1)</f>
        <v>46803.418923315374</v>
      </c>
      <c r="H246" s="26">
        <f>SUMIFS(INDEX(Load,,MATCH('Summarized Source Data'!$C246,Hour,0)),Month,'Summarized Source Data'!$A246,Sector,'Summarized Source Data'!H$2,Subsector,'Summarized Source Data'!H$3,TimeOfWeek,$E246)*INDEX('Calibration Multipliers'!D$4:D$7,MATCH($B246,'Calibration Multipliers'!$A$4:$A$7,0),1)</f>
        <v>0</v>
      </c>
      <c r="I246" s="26">
        <f>SUMIFS(INDEX(Load,,MATCH('Summarized Source Data'!$C246,Hour,0)),Month,'Summarized Source Data'!$A246,Sector,'Summarized Source Data'!I$2,Subsector,'Summarized Source Data'!I$3,TimeOfWeek,$E246)*INDEX('Calibration Multipliers'!E$4:E$7,MATCH($B246,'Calibration Multipliers'!$A$4:$A$7,0),1)</f>
        <v>10303984.39368495</v>
      </c>
      <c r="J246" s="47">
        <f t="shared" si="16"/>
        <v>41655171.155518606</v>
      </c>
      <c r="K246" s="48">
        <f>(SUMIFS(INDEX(Load,,MATCH('Summarized Source Data'!$C246,Hour,0)),Month,'Summarized Source Data'!$A246,Sector,'Summarized Source Data'!K$2,Subsector,"Total",TimeOfWeek,$E246)-SUM(F246:I246))*INDEX('Calibration Multipliers'!G$4:G$7,MATCH($B246,'Calibration Multipliers'!$A$4:$A$7,0),1)</f>
        <v>41655171.155518606</v>
      </c>
      <c r="L246" s="26">
        <f>SUMIFS(INDEX(Load,,MATCH('Summarized Source Data'!$C246,Hour,0)),Month,'Summarized Source Data'!$A246,Sector,'Summarized Source Data'!L$2,Subsector,'Summarized Source Data'!L$3,TimeOfWeek,$E246)*INDEX('Calibration Multipliers'!H$4:H$7,MATCH($B246,'Calibration Multipliers'!$A$4:$A$7,0),1)</f>
        <v>20121931.787667781</v>
      </c>
      <c r="M246" s="26">
        <f>SUMIFS(INDEX(Load,,MATCH('Summarized Source Data'!$C246,Hour,0)),Month,'Summarized Source Data'!$A246,Sector,'Summarized Source Data'!M$2,Subsector,'Summarized Source Data'!M$3,TimeOfWeek,$E246)*INDEX('Calibration Multipliers'!I$4:I$7,MATCH($B246,'Calibration Multipliers'!$A$4:$A$7,0),1)</f>
        <v>112857.79133083233</v>
      </c>
      <c r="N246" s="26">
        <f>SUMIFS(INDEX(Load,,MATCH('Summarized Source Data'!$C246,Hour,0)),Month,'Summarized Source Data'!$A246,Sector,'Summarized Source Data'!N$2,Subsector,'Summarized Source Data'!N$3,TimeOfWeek,$E246)*INDEX('Calibration Multipliers'!J$4:J$7,MATCH($B246,'Calibration Multipliers'!$A$4:$A$7,0),1)</f>
        <v>0</v>
      </c>
      <c r="O246" s="28">
        <f t="shared" si="17"/>
        <v>145989864.31912652</v>
      </c>
      <c r="P246" s="48">
        <f>(SUMIFS(INDEX(Load,,MATCH('Summarized Source Data'!$C246,Hour,0)),Month,'Summarized Source Data'!$A246,Sector,'Summarized Source Data'!P$2,Subsector,"Total",TimeOfWeek,$E246)-SUM(L246:N246)*INDEX('Calibration Multipliers'!L$4:L$7,MATCH($B246,'Calibration Multipliers'!$A$4:$A$7,0),1))</f>
        <v>145989864.31912652</v>
      </c>
      <c r="Q246" s="28">
        <f t="shared" si="18"/>
        <v>145989864.31912652</v>
      </c>
      <c r="R246" s="31">
        <f>SUMIFS(INDEX(Load,,MATCH('Summarized Source Data'!$C246,Hour,0)),Month,'Summarized Source Data'!$A246,Sector,'Summarized Source Data'!R$2,TimeOfWeek,$E246)*INDEX('Calibration Multipliers'!N$4:N$7,MATCH($B246,'Calibration Multipliers'!$A$4:$A$7,0),1)</f>
        <v>4685323.7715784842</v>
      </c>
      <c r="S246" s="31">
        <f>SUMIFS(INDEX(Load,,MATCH('Summarized Source Data'!$C246,Hour,0)),Month,'Summarized Source Data'!$A246,Sector,'Summarized Source Data'!S$2,TimeOfWeek,$E246)*INDEX('Calibration Multipliers'!O$4:O$7,MATCH($B246,'Calibration Multipliers'!$A$4:$A$7,0),1)</f>
        <v>4685323.7715784842</v>
      </c>
      <c r="T246" s="31">
        <f>SUMIFS(INDEX(Load,,MATCH('Summarized Source Data'!$C246,Hour,0)),Month,'Summarized Source Data'!$A246,Sector,'Summarized Source Data'!T$2,TimeOfWeek,$E246)*INDEX('Calibration Multipliers'!P$4:P$7,MATCH($B246,'Calibration Multipliers'!$A$4:$A$7,0),1)</f>
        <v>4685323.7715784842</v>
      </c>
      <c r="U246" s="31">
        <f>SUMIFS(INDEX(Load,,MATCH('Summarized Source Data'!$C246,Hour,0)),Month,'Summarized Source Data'!$A246,Sector,'Summarized Source Data'!U$2,TimeOfWeek,$E246)*INDEX('Calibration Multipliers'!Q$4:Q$7,MATCH($B246,'Calibration Multipliers'!$A$4:$A$7,0),1)</f>
        <v>4685323.7715784842</v>
      </c>
      <c r="V246" s="31">
        <f>SUMIFS(INDEX(Load,,MATCH('Summarized Source Data'!$C246,Hour,0)),Month,'Summarized Source Data'!$A246,Sector,'Summarized Source Data'!V$2,TimeOfWeek,$E246)*INDEX('Calibration Multipliers'!R$4:R$7,MATCH($B246,'Calibration Multipliers'!$A$4:$A$7,0),1)</f>
        <v>4685323.7715784842</v>
      </c>
      <c r="W246" s="31">
        <f>SUMIFS(INDEX(Load,,MATCH('Summarized Source Data'!$C246,Hour,0)),Month,'Summarized Source Data'!$A246,Sector,'Summarized Source Data'!W$2,TimeOfWeek,$E246)*INDEX('Calibration Multipliers'!S$4:S$7,MATCH($B246,'Calibration Multipliers'!$A$4:$A$7,0),1)</f>
        <v>4685323.7715784842</v>
      </c>
      <c r="X246" s="26">
        <f>SUMIFS(INDEX(Load,,MATCH('Summarized Source Data'!$C246,Hour,0)),Month,'Summarized Source Data'!$A246,Sector,'Summarized Source Data'!X$2,Subsector,'Summarized Source Data'!X$3,TimeOfWeek,$E246)*INDEX('Calibration Multipliers'!T$4:T$7,MATCH($B246,'Calibration Multipliers'!$A$4:$A$7,0),1)</f>
        <v>641568839.60679877</v>
      </c>
      <c r="Y246" s="28">
        <f t="shared" si="19"/>
        <v>641568839.60679877</v>
      </c>
      <c r="Z246" s="28">
        <f t="shared" si="19"/>
        <v>641568839.60679877</v>
      </c>
    </row>
    <row r="247" spans="1:26" outlineLevel="2">
      <c r="A247">
        <f t="shared" si="15"/>
        <v>11</v>
      </c>
      <c r="B247" t="str">
        <f>INDEX('Category Mapping'!$G$34:$G$45,MATCH(A247,'Category Mapping'!$A$34:$A$45,0),1)</f>
        <v>Winter</v>
      </c>
      <c r="C247" t="s">
        <v>30</v>
      </c>
      <c r="D247" s="6" t="s">
        <v>104</v>
      </c>
      <c r="E247" t="s">
        <v>15</v>
      </c>
      <c r="F247" s="26">
        <f>SUMIFS(INDEX(Load,,MATCH('Summarized Source Data'!$C247,Hour,0)),Month,'Summarized Source Data'!$A247,Sector,'Summarized Source Data'!F$2,Subsector,'Summarized Source Data'!F$3,TimeOfWeek,$E247)*INDEX('Calibration Multipliers'!B$4:B$7,MATCH($B247,'Calibration Multipliers'!$A$4:$A$7,0),1)</f>
        <v>10401191.793625373</v>
      </c>
      <c r="G247" s="26">
        <f>SUMIFS(INDEX(Load,,MATCH('Summarized Source Data'!$C247,Hour,0)),Month,'Summarized Source Data'!$A247,Sector,'Summarized Source Data'!G$2,Subsector,'Summarized Source Data'!G$3,TimeOfWeek,$E247)*INDEX('Calibration Multipliers'!C$4:C$7,MATCH($B247,'Calibration Multipliers'!$A$4:$A$7,0),1)</f>
        <v>46828.692847299884</v>
      </c>
      <c r="H247" s="26">
        <f>SUMIFS(INDEX(Load,,MATCH('Summarized Source Data'!$C247,Hour,0)),Month,'Summarized Source Data'!$A247,Sector,'Summarized Source Data'!H$2,Subsector,'Summarized Source Data'!H$3,TimeOfWeek,$E247)*INDEX('Calibration Multipliers'!D$4:D$7,MATCH($B247,'Calibration Multipliers'!$A$4:$A$7,0),1)</f>
        <v>0</v>
      </c>
      <c r="I247" s="26">
        <f>SUMIFS(INDEX(Load,,MATCH('Summarized Source Data'!$C247,Hour,0)),Month,'Summarized Source Data'!$A247,Sector,'Summarized Source Data'!I$2,Subsector,'Summarized Source Data'!I$3,TimeOfWeek,$E247)*INDEX('Calibration Multipliers'!E$4:E$7,MATCH($B247,'Calibration Multipliers'!$A$4:$A$7,0),1)</f>
        <v>10595606.593506223</v>
      </c>
      <c r="J247" s="47">
        <f t="shared" si="16"/>
        <v>36017116.685050026</v>
      </c>
      <c r="K247" s="48">
        <f>(SUMIFS(INDEX(Load,,MATCH('Summarized Source Data'!$C247,Hour,0)),Month,'Summarized Source Data'!$A247,Sector,'Summarized Source Data'!K$2,Subsector,"Total",TimeOfWeek,$E247)-SUM(F247:I247))*INDEX('Calibration Multipliers'!G$4:G$7,MATCH($B247,'Calibration Multipliers'!$A$4:$A$7,0),1)</f>
        <v>36017116.685050026</v>
      </c>
      <c r="L247" s="26">
        <f>SUMIFS(INDEX(Load,,MATCH('Summarized Source Data'!$C247,Hour,0)),Month,'Summarized Source Data'!$A247,Sector,'Summarized Source Data'!L$2,Subsector,'Summarized Source Data'!L$3,TimeOfWeek,$E247)*INDEX('Calibration Multipliers'!H$4:H$7,MATCH($B247,'Calibration Multipliers'!$A$4:$A$7,0),1)</f>
        <v>20510761.387429476</v>
      </c>
      <c r="M247" s="26">
        <f>SUMIFS(INDEX(Load,,MATCH('Summarized Source Data'!$C247,Hour,0)),Month,'Summarized Source Data'!$A247,Sector,'Summarized Source Data'!M$2,Subsector,'Summarized Source Data'!M$3,TimeOfWeek,$E247)*INDEX('Calibration Multipliers'!I$4:I$7,MATCH($B247,'Calibration Multipliers'!$A$4:$A$7,0),1)</f>
        <v>111209.15382784273</v>
      </c>
      <c r="N247" s="26">
        <f>SUMIFS(INDEX(Load,,MATCH('Summarized Source Data'!$C247,Hour,0)),Month,'Summarized Source Data'!$A247,Sector,'Summarized Source Data'!N$2,Subsector,'Summarized Source Data'!N$3,TimeOfWeek,$E247)*INDEX('Calibration Multipliers'!J$4:J$7,MATCH($B247,'Calibration Multipliers'!$A$4:$A$7,0),1)</f>
        <v>0</v>
      </c>
      <c r="O247" s="28">
        <f t="shared" si="17"/>
        <v>152407201.35269749</v>
      </c>
      <c r="P247" s="48">
        <f>(SUMIFS(INDEX(Load,,MATCH('Summarized Source Data'!$C247,Hour,0)),Month,'Summarized Source Data'!$A247,Sector,'Summarized Source Data'!P$2,Subsector,"Total",TimeOfWeek,$E247)-SUM(L247:N247)*INDEX('Calibration Multipliers'!L$4:L$7,MATCH($B247,'Calibration Multipliers'!$A$4:$A$7,0),1))</f>
        <v>152407201.35269749</v>
      </c>
      <c r="Q247" s="28">
        <f t="shared" si="18"/>
        <v>152407201.35269749</v>
      </c>
      <c r="R247" s="31">
        <f>SUMIFS(INDEX(Load,,MATCH('Summarized Source Data'!$C247,Hour,0)),Month,'Summarized Source Data'!$A247,Sector,'Summarized Source Data'!R$2,TimeOfWeek,$E247)*INDEX('Calibration Multipliers'!N$4:N$7,MATCH($B247,'Calibration Multipliers'!$A$4:$A$7,0),1)</f>
        <v>4700911.9502329305</v>
      </c>
      <c r="S247" s="31">
        <f>SUMIFS(INDEX(Load,,MATCH('Summarized Source Data'!$C247,Hour,0)),Month,'Summarized Source Data'!$A247,Sector,'Summarized Source Data'!S$2,TimeOfWeek,$E247)*INDEX('Calibration Multipliers'!O$4:O$7,MATCH($B247,'Calibration Multipliers'!$A$4:$A$7,0),1)</f>
        <v>4700911.9502329305</v>
      </c>
      <c r="T247" s="31">
        <f>SUMIFS(INDEX(Load,,MATCH('Summarized Source Data'!$C247,Hour,0)),Month,'Summarized Source Data'!$A247,Sector,'Summarized Source Data'!T$2,TimeOfWeek,$E247)*INDEX('Calibration Multipliers'!P$4:P$7,MATCH($B247,'Calibration Multipliers'!$A$4:$A$7,0),1)</f>
        <v>4700911.9502329305</v>
      </c>
      <c r="U247" s="31">
        <f>SUMIFS(INDEX(Load,,MATCH('Summarized Source Data'!$C247,Hour,0)),Month,'Summarized Source Data'!$A247,Sector,'Summarized Source Data'!U$2,TimeOfWeek,$E247)*INDEX('Calibration Multipliers'!Q$4:Q$7,MATCH($B247,'Calibration Multipliers'!$A$4:$A$7,0),1)</f>
        <v>4700911.9502329305</v>
      </c>
      <c r="V247" s="31">
        <f>SUMIFS(INDEX(Load,,MATCH('Summarized Source Data'!$C247,Hour,0)),Month,'Summarized Source Data'!$A247,Sector,'Summarized Source Data'!V$2,TimeOfWeek,$E247)*INDEX('Calibration Multipliers'!R$4:R$7,MATCH($B247,'Calibration Multipliers'!$A$4:$A$7,0),1)</f>
        <v>4700911.9502329305</v>
      </c>
      <c r="W247" s="31">
        <f>SUMIFS(INDEX(Load,,MATCH('Summarized Source Data'!$C247,Hour,0)),Month,'Summarized Source Data'!$A247,Sector,'Summarized Source Data'!W$2,TimeOfWeek,$E247)*INDEX('Calibration Multipliers'!S$4:S$7,MATCH($B247,'Calibration Multipliers'!$A$4:$A$7,0),1)</f>
        <v>4700911.9502329305</v>
      </c>
      <c r="X247" s="26">
        <f>SUMIFS(INDEX(Load,,MATCH('Summarized Source Data'!$C247,Hour,0)),Month,'Summarized Source Data'!$A247,Sector,'Summarized Source Data'!X$2,Subsector,'Summarized Source Data'!X$3,TimeOfWeek,$E247)*INDEX('Calibration Multipliers'!T$4:T$7,MATCH($B247,'Calibration Multipliers'!$A$4:$A$7,0),1)</f>
        <v>641568839.60679877</v>
      </c>
      <c r="Y247" s="28">
        <f t="shared" si="19"/>
        <v>641568839.60679877</v>
      </c>
      <c r="Z247" s="28">
        <f t="shared" si="19"/>
        <v>641568839.60679877</v>
      </c>
    </row>
    <row r="248" spans="1:26" outlineLevel="2">
      <c r="A248">
        <f t="shared" si="15"/>
        <v>11</v>
      </c>
      <c r="B248" t="str">
        <f>INDEX('Category Mapping'!$G$34:$G$45,MATCH(A248,'Category Mapping'!$A$34:$A$45,0),1)</f>
        <v>Winter</v>
      </c>
      <c r="C248" t="s">
        <v>31</v>
      </c>
      <c r="D248" s="6" t="s">
        <v>105</v>
      </c>
      <c r="E248" t="s">
        <v>15</v>
      </c>
      <c r="F248" s="26">
        <f>SUMIFS(INDEX(Load,,MATCH('Summarized Source Data'!$C248,Hour,0)),Month,'Summarized Source Data'!$A248,Sector,'Summarized Source Data'!F$2,Subsector,'Summarized Source Data'!F$3,TimeOfWeek,$E248)*INDEX('Calibration Multipliers'!B$4:B$7,MATCH($B248,'Calibration Multipliers'!$A$4:$A$7,0),1)</f>
        <v>10109569.593804102</v>
      </c>
      <c r="G248" s="26">
        <f>SUMIFS(INDEX(Load,,MATCH('Summarized Source Data'!$C248,Hour,0)),Month,'Summarized Source Data'!$A248,Sector,'Summarized Source Data'!G$2,Subsector,'Summarized Source Data'!G$3,TimeOfWeek,$E248)*INDEX('Calibration Multipliers'!C$4:C$7,MATCH($B248,'Calibration Multipliers'!$A$4:$A$7,0),1)</f>
        <v>45644.706716025517</v>
      </c>
      <c r="H248" s="26">
        <f>SUMIFS(INDEX(Load,,MATCH('Summarized Source Data'!$C248,Hour,0)),Month,'Summarized Source Data'!$A248,Sector,'Summarized Source Data'!H$2,Subsector,'Summarized Source Data'!H$3,TimeOfWeek,$E248)*INDEX('Calibration Multipliers'!D$4:D$7,MATCH($B248,'Calibration Multipliers'!$A$4:$A$7,0),1)</f>
        <v>0</v>
      </c>
      <c r="I248" s="26">
        <f>SUMIFS(INDEX(Load,,MATCH('Summarized Source Data'!$C248,Hour,0)),Month,'Summarized Source Data'!$A248,Sector,'Summarized Source Data'!I$2,Subsector,'Summarized Source Data'!I$3,TimeOfWeek,$E248)*INDEX('Calibration Multipliers'!E$4:E$7,MATCH($B248,'Calibration Multipliers'!$A$4:$A$7,0),1)</f>
        <v>13609035.991659367</v>
      </c>
      <c r="J248" s="47">
        <f t="shared" si="16"/>
        <v>38059656.069930203</v>
      </c>
      <c r="K248" s="48">
        <f>(SUMIFS(INDEX(Load,,MATCH('Summarized Source Data'!$C248,Hour,0)),Month,'Summarized Source Data'!$A248,Sector,'Summarized Source Data'!K$2,Subsector,"Total",TimeOfWeek,$E248)-SUM(F248:I248))*INDEX('Calibration Multipliers'!G$4:G$7,MATCH($B248,'Calibration Multipliers'!$A$4:$A$7,0),1)</f>
        <v>38059656.069930203</v>
      </c>
      <c r="L248" s="26">
        <f>SUMIFS(INDEX(Load,,MATCH('Summarized Source Data'!$C248,Hour,0)),Month,'Summarized Source Data'!$A248,Sector,'Summarized Source Data'!L$2,Subsector,'Summarized Source Data'!L$3,TimeOfWeek,$E248)*INDEX('Calibration Multipliers'!H$4:H$7,MATCH($B248,'Calibration Multipliers'!$A$4:$A$7,0),1)</f>
        <v>20996798.387131594</v>
      </c>
      <c r="M248" s="26">
        <f>SUMIFS(INDEX(Load,,MATCH('Summarized Source Data'!$C248,Hour,0)),Month,'Summarized Source Data'!$A248,Sector,'Summarized Source Data'!M$2,Subsector,'Summarized Source Data'!M$3,TimeOfWeek,$E248)*INDEX('Calibration Multipliers'!I$4:I$7,MATCH($B248,'Calibration Multipliers'!$A$4:$A$7,0),1)</f>
        <v>110853.37474406078</v>
      </c>
      <c r="N248" s="26">
        <f>SUMIFS(INDEX(Load,,MATCH('Summarized Source Data'!$C248,Hour,0)),Month,'Summarized Source Data'!$A248,Sector,'Summarized Source Data'!N$2,Subsector,'Summarized Source Data'!N$3,TimeOfWeek,$E248)*INDEX('Calibration Multipliers'!J$4:J$7,MATCH($B248,'Calibration Multipliers'!$A$4:$A$7,0),1)</f>
        <v>0</v>
      </c>
      <c r="O248" s="28">
        <f t="shared" si="17"/>
        <v>161642260.12612155</v>
      </c>
      <c r="P248" s="48">
        <f>(SUMIFS(INDEX(Load,,MATCH('Summarized Source Data'!$C248,Hour,0)),Month,'Summarized Source Data'!$A248,Sector,'Summarized Source Data'!P$2,Subsector,"Total",TimeOfWeek,$E248)-SUM(L248:N248)*INDEX('Calibration Multipliers'!L$4:L$7,MATCH($B248,'Calibration Multipliers'!$A$4:$A$7,0),1))</f>
        <v>161642260.12612155</v>
      </c>
      <c r="Q248" s="28">
        <f t="shared" si="18"/>
        <v>161642260.12612155</v>
      </c>
      <c r="R248" s="31">
        <f>SUMIFS(INDEX(Load,,MATCH('Summarized Source Data'!$C248,Hour,0)),Month,'Summarized Source Data'!$A248,Sector,'Summarized Source Data'!R$2,TimeOfWeek,$E248)*INDEX('Calibration Multipliers'!N$4:N$7,MATCH($B248,'Calibration Multipliers'!$A$4:$A$7,0),1)</f>
        <v>4683926.9012413407</v>
      </c>
      <c r="S248" s="31">
        <f>SUMIFS(INDEX(Load,,MATCH('Summarized Source Data'!$C248,Hour,0)),Month,'Summarized Source Data'!$A248,Sector,'Summarized Source Data'!S$2,TimeOfWeek,$E248)*INDEX('Calibration Multipliers'!O$4:O$7,MATCH($B248,'Calibration Multipliers'!$A$4:$A$7,0),1)</f>
        <v>4683926.9012413407</v>
      </c>
      <c r="T248" s="31">
        <f>SUMIFS(INDEX(Load,,MATCH('Summarized Source Data'!$C248,Hour,0)),Month,'Summarized Source Data'!$A248,Sector,'Summarized Source Data'!T$2,TimeOfWeek,$E248)*INDEX('Calibration Multipliers'!P$4:P$7,MATCH($B248,'Calibration Multipliers'!$A$4:$A$7,0),1)</f>
        <v>4683926.9012413407</v>
      </c>
      <c r="U248" s="31">
        <f>SUMIFS(INDEX(Load,,MATCH('Summarized Source Data'!$C248,Hour,0)),Month,'Summarized Source Data'!$A248,Sector,'Summarized Source Data'!U$2,TimeOfWeek,$E248)*INDEX('Calibration Multipliers'!Q$4:Q$7,MATCH($B248,'Calibration Multipliers'!$A$4:$A$7,0),1)</f>
        <v>4683926.9012413407</v>
      </c>
      <c r="V248" s="31">
        <f>SUMIFS(INDEX(Load,,MATCH('Summarized Source Data'!$C248,Hour,0)),Month,'Summarized Source Data'!$A248,Sector,'Summarized Source Data'!V$2,TimeOfWeek,$E248)*INDEX('Calibration Multipliers'!R$4:R$7,MATCH($B248,'Calibration Multipliers'!$A$4:$A$7,0),1)</f>
        <v>4683926.9012413407</v>
      </c>
      <c r="W248" s="31">
        <f>SUMIFS(INDEX(Load,,MATCH('Summarized Source Data'!$C248,Hour,0)),Month,'Summarized Source Data'!$A248,Sector,'Summarized Source Data'!W$2,TimeOfWeek,$E248)*INDEX('Calibration Multipliers'!S$4:S$7,MATCH($B248,'Calibration Multipliers'!$A$4:$A$7,0),1)</f>
        <v>4683926.9012413407</v>
      </c>
      <c r="X248" s="26">
        <f>SUMIFS(INDEX(Load,,MATCH('Summarized Source Data'!$C248,Hour,0)),Month,'Summarized Source Data'!$A248,Sector,'Summarized Source Data'!X$2,Subsector,'Summarized Source Data'!X$3,TimeOfWeek,$E248)*INDEX('Calibration Multipliers'!T$4:T$7,MATCH($B248,'Calibration Multipliers'!$A$4:$A$7,0),1)</f>
        <v>643512987.60560727</v>
      </c>
      <c r="Y248" s="28">
        <f t="shared" si="19"/>
        <v>643512987.60560727</v>
      </c>
      <c r="Z248" s="28">
        <f t="shared" si="19"/>
        <v>643512987.60560727</v>
      </c>
    </row>
    <row r="249" spans="1:26" outlineLevel="2">
      <c r="A249">
        <f t="shared" si="15"/>
        <v>11</v>
      </c>
      <c r="B249" t="str">
        <f>INDEX('Category Mapping'!$G$34:$G$45,MATCH(A249,'Category Mapping'!$A$34:$A$45,0),1)</f>
        <v>Winter</v>
      </c>
      <c r="C249" t="s">
        <v>32</v>
      </c>
      <c r="D249" s="6" t="s">
        <v>106</v>
      </c>
      <c r="E249" t="s">
        <v>15</v>
      </c>
      <c r="F249" s="26">
        <f>SUMIFS(INDEX(Load,,MATCH('Summarized Source Data'!$C249,Hour,0)),Month,'Summarized Source Data'!$A249,Sector,'Summarized Source Data'!F$2,Subsector,'Summarized Source Data'!F$3,TimeOfWeek,$E249)*INDEX('Calibration Multipliers'!B$4:B$7,MATCH($B249,'Calibration Multipliers'!$A$4:$A$7,0),1)</f>
        <v>13220206.391897671</v>
      </c>
      <c r="G249" s="26">
        <f>SUMIFS(INDEX(Load,,MATCH('Summarized Source Data'!$C249,Hour,0)),Month,'Summarized Source Data'!$A249,Sector,'Summarized Source Data'!G$2,Subsector,'Summarized Source Data'!G$3,TimeOfWeek,$E249)*INDEX('Calibration Multipliers'!C$4:C$7,MATCH($B249,'Calibration Multipliers'!$A$4:$A$7,0),1)</f>
        <v>41969.294924278089</v>
      </c>
      <c r="H249" s="26">
        <f>SUMIFS(INDEX(Load,,MATCH('Summarized Source Data'!$C249,Hour,0)),Month,'Summarized Source Data'!$A249,Sector,'Summarized Source Data'!H$2,Subsector,'Summarized Source Data'!H$3,TimeOfWeek,$E249)*INDEX('Calibration Multipliers'!D$4:D$7,MATCH($B249,'Calibration Multipliers'!$A$4:$A$7,0),1)</f>
        <v>0</v>
      </c>
      <c r="I249" s="26">
        <f>SUMIFS(INDEX(Load,,MATCH('Summarized Source Data'!$C249,Hour,0)),Month,'Summarized Source Data'!$A249,Sector,'Summarized Source Data'!I$2,Subsector,'Summarized Source Data'!I$3,TimeOfWeek,$E249)*INDEX('Calibration Multipliers'!E$4:E$7,MATCH($B249,'Calibration Multipliers'!$A$4:$A$7,0),1)</f>
        <v>23426983.385642197</v>
      </c>
      <c r="J249" s="47">
        <f t="shared" si="16"/>
        <v>52644441.472785555</v>
      </c>
      <c r="K249" s="48">
        <f>(SUMIFS(INDEX(Load,,MATCH('Summarized Source Data'!$C249,Hour,0)),Month,'Summarized Source Data'!$A249,Sector,'Summarized Source Data'!K$2,Subsector,"Total",TimeOfWeek,$E249)-SUM(F249:I249))*INDEX('Calibration Multipliers'!G$4:G$7,MATCH($B249,'Calibration Multipliers'!$A$4:$A$7,0),1)</f>
        <v>52644441.472785555</v>
      </c>
      <c r="L249" s="26">
        <f>SUMIFS(INDEX(Load,,MATCH('Summarized Source Data'!$C249,Hour,0)),Month,'Summarized Source Data'!$A249,Sector,'Summarized Source Data'!L$2,Subsector,'Summarized Source Data'!L$3,TimeOfWeek,$E249)*INDEX('Calibration Multipliers'!H$4:H$7,MATCH($B249,'Calibration Multipliers'!$A$4:$A$7,0),1)</f>
        <v>22260494.586357109</v>
      </c>
      <c r="M249" s="26">
        <f>SUMIFS(INDEX(Load,,MATCH('Summarized Source Data'!$C249,Hour,0)),Month,'Summarized Source Data'!$A249,Sector,'Summarized Source Data'!M$2,Subsector,'Summarized Source Data'!M$3,TimeOfWeek,$E249)*INDEX('Calibration Multipliers'!I$4:I$7,MATCH($B249,'Calibration Multipliers'!$A$4:$A$7,0),1)</f>
        <v>114318.8185519369</v>
      </c>
      <c r="N249" s="26">
        <f>SUMIFS(INDEX(Load,,MATCH('Summarized Source Data'!$C249,Hour,0)),Month,'Summarized Source Data'!$A249,Sector,'Summarized Source Data'!N$2,Subsector,'Summarized Source Data'!N$3,TimeOfWeek,$E249)*INDEX('Calibration Multipliers'!J$4:J$7,MATCH($B249,'Calibration Multipliers'!$A$4:$A$7,0),1)</f>
        <v>0</v>
      </c>
      <c r="O249" s="28">
        <f t="shared" si="17"/>
        <v>189537318.46521538</v>
      </c>
      <c r="P249" s="48">
        <f>(SUMIFS(INDEX(Load,,MATCH('Summarized Source Data'!$C249,Hour,0)),Month,'Summarized Source Data'!$A249,Sector,'Summarized Source Data'!P$2,Subsector,"Total",TimeOfWeek,$E249)-SUM(L249:N249)*INDEX('Calibration Multipliers'!L$4:L$7,MATCH($B249,'Calibration Multipliers'!$A$4:$A$7,0),1))</f>
        <v>189537318.46521538</v>
      </c>
      <c r="Q249" s="28">
        <f t="shared" si="18"/>
        <v>189537318.46521538</v>
      </c>
      <c r="R249" s="31">
        <f>SUMIFS(INDEX(Load,,MATCH('Summarized Source Data'!$C249,Hour,0)),Month,'Summarized Source Data'!$A249,Sector,'Summarized Source Data'!R$2,TimeOfWeek,$E249)*INDEX('Calibration Multipliers'!N$4:N$7,MATCH($B249,'Calibration Multipliers'!$A$4:$A$7,0),1)</f>
        <v>4813413.9624799807</v>
      </c>
      <c r="S249" s="31">
        <f>SUMIFS(INDEX(Load,,MATCH('Summarized Source Data'!$C249,Hour,0)),Month,'Summarized Source Data'!$A249,Sector,'Summarized Source Data'!S$2,TimeOfWeek,$E249)*INDEX('Calibration Multipliers'!O$4:O$7,MATCH($B249,'Calibration Multipliers'!$A$4:$A$7,0),1)</f>
        <v>4813413.9624799807</v>
      </c>
      <c r="T249" s="31">
        <f>SUMIFS(INDEX(Load,,MATCH('Summarized Source Data'!$C249,Hour,0)),Month,'Summarized Source Data'!$A249,Sector,'Summarized Source Data'!T$2,TimeOfWeek,$E249)*INDEX('Calibration Multipliers'!P$4:P$7,MATCH($B249,'Calibration Multipliers'!$A$4:$A$7,0),1)</f>
        <v>4813413.9624799807</v>
      </c>
      <c r="U249" s="31">
        <f>SUMIFS(INDEX(Load,,MATCH('Summarized Source Data'!$C249,Hour,0)),Month,'Summarized Source Data'!$A249,Sector,'Summarized Source Data'!U$2,TimeOfWeek,$E249)*INDEX('Calibration Multipliers'!Q$4:Q$7,MATCH($B249,'Calibration Multipliers'!$A$4:$A$7,0),1)</f>
        <v>4813413.9624799807</v>
      </c>
      <c r="V249" s="31">
        <f>SUMIFS(INDEX(Load,,MATCH('Summarized Source Data'!$C249,Hour,0)),Month,'Summarized Source Data'!$A249,Sector,'Summarized Source Data'!V$2,TimeOfWeek,$E249)*INDEX('Calibration Multipliers'!R$4:R$7,MATCH($B249,'Calibration Multipliers'!$A$4:$A$7,0),1)</f>
        <v>4813413.9624799807</v>
      </c>
      <c r="W249" s="31">
        <f>SUMIFS(INDEX(Load,,MATCH('Summarized Source Data'!$C249,Hour,0)),Month,'Summarized Source Data'!$A249,Sector,'Summarized Source Data'!W$2,TimeOfWeek,$E249)*INDEX('Calibration Multipliers'!S$4:S$7,MATCH($B249,'Calibration Multipliers'!$A$4:$A$7,0),1)</f>
        <v>4813413.9624799807</v>
      </c>
      <c r="X249" s="26">
        <f>SUMIFS(INDEX(Load,,MATCH('Summarized Source Data'!$C249,Hour,0)),Month,'Summarized Source Data'!$A249,Sector,'Summarized Source Data'!X$2,Subsector,'Summarized Source Data'!X$3,TimeOfWeek,$E249)*INDEX('Calibration Multipliers'!T$4:T$7,MATCH($B249,'Calibration Multipliers'!$A$4:$A$7,0),1)</f>
        <v>648373357.60262847</v>
      </c>
      <c r="Y249" s="28">
        <f t="shared" si="19"/>
        <v>648373357.60262847</v>
      </c>
      <c r="Z249" s="28">
        <f t="shared" si="19"/>
        <v>648373357.60262847</v>
      </c>
    </row>
    <row r="250" spans="1:26" outlineLevel="2">
      <c r="A250">
        <f t="shared" si="15"/>
        <v>11</v>
      </c>
      <c r="B250" t="str">
        <f>INDEX('Category Mapping'!$G$34:$G$45,MATCH(A250,'Category Mapping'!$A$34:$A$45,0),1)</f>
        <v>Winter</v>
      </c>
      <c r="C250" t="s">
        <v>33</v>
      </c>
      <c r="D250" s="6" t="s">
        <v>107</v>
      </c>
      <c r="E250" t="s">
        <v>15</v>
      </c>
      <c r="F250" s="26">
        <f>SUMIFS(INDEX(Load,,MATCH('Summarized Source Data'!$C250,Hour,0)),Month,'Summarized Source Data'!$A250,Sector,'Summarized Source Data'!F$2,Subsector,'Summarized Source Data'!F$3,TimeOfWeek,$E250)*INDEX('Calibration Multipliers'!B$4:B$7,MATCH($B250,'Calibration Multipliers'!$A$4:$A$7,0),1)</f>
        <v>14095072.991361488</v>
      </c>
      <c r="G250" s="26">
        <f>SUMIFS(INDEX(Load,,MATCH('Summarized Source Data'!$C250,Hour,0)),Month,'Summarized Source Data'!$A250,Sector,'Summarized Source Data'!G$2,Subsector,'Summarized Source Data'!G$3,TimeOfWeek,$E250)*INDEX('Calibration Multipliers'!C$4:C$7,MATCH($B250,'Calibration Multipliers'!$A$4:$A$7,0),1)</f>
        <v>34286.02203298697</v>
      </c>
      <c r="H250" s="26">
        <f>SUMIFS(INDEX(Load,,MATCH('Summarized Source Data'!$C250,Hour,0)),Month,'Summarized Source Data'!$A250,Sector,'Summarized Source Data'!H$2,Subsector,'Summarized Source Data'!H$3,TimeOfWeek,$E250)*INDEX('Calibration Multipliers'!D$4:D$7,MATCH($B250,'Calibration Multipliers'!$A$4:$A$7,0),1)</f>
        <v>0</v>
      </c>
      <c r="I250" s="26">
        <f>SUMIFS(INDEX(Load,,MATCH('Summarized Source Data'!$C250,Hour,0)),Month,'Summarized Source Data'!$A250,Sector,'Summarized Source Data'!I$2,Subsector,'Summarized Source Data'!I$3,TimeOfWeek,$E250)*INDEX('Calibration Multipliers'!E$4:E$7,MATCH($B250,'Calibration Multipliers'!$A$4:$A$7,0),1)</f>
        <v>34119797.379088841</v>
      </c>
      <c r="J250" s="47">
        <f t="shared" si="16"/>
        <v>83952907.5264934</v>
      </c>
      <c r="K250" s="48">
        <f>(SUMIFS(INDEX(Load,,MATCH('Summarized Source Data'!$C250,Hour,0)),Month,'Summarized Source Data'!$A250,Sector,'Summarized Source Data'!K$2,Subsector,"Total",TimeOfWeek,$E250)-SUM(F250:I250))*INDEX('Calibration Multipliers'!G$4:G$7,MATCH($B250,'Calibration Multipliers'!$A$4:$A$7,0),1)</f>
        <v>83952907.5264934</v>
      </c>
      <c r="L250" s="26">
        <f>SUMIFS(INDEX(Load,,MATCH('Summarized Source Data'!$C250,Hour,0)),Month,'Summarized Source Data'!$A250,Sector,'Summarized Source Data'!L$2,Subsector,'Summarized Source Data'!L$3,TimeOfWeek,$E250)*INDEX('Calibration Multipliers'!H$4:H$7,MATCH($B250,'Calibration Multipliers'!$A$4:$A$7,0),1)</f>
        <v>23135361.185820926</v>
      </c>
      <c r="M250" s="26">
        <f>SUMIFS(INDEX(Load,,MATCH('Summarized Source Data'!$C250,Hour,0)),Month,'Summarized Source Data'!$A250,Sector,'Summarized Source Data'!M$2,Subsector,'Summarized Source Data'!M$3,TimeOfWeek,$E250)*INDEX('Calibration Multipliers'!I$4:I$7,MATCH($B250,'Calibration Multipliers'!$A$4:$A$7,0),1)</f>
        <v>126712.76204434097</v>
      </c>
      <c r="N250" s="26">
        <f>SUMIFS(INDEX(Load,,MATCH('Summarized Source Data'!$C250,Hour,0)),Month,'Summarized Source Data'!$A250,Sector,'Summarized Source Data'!N$2,Subsector,'Summarized Source Data'!N$3,TimeOfWeek,$E250)*INDEX('Calibration Multipliers'!J$4:J$7,MATCH($B250,'Calibration Multipliers'!$A$4:$A$7,0),1)</f>
        <v>0</v>
      </c>
      <c r="O250" s="28">
        <f t="shared" si="17"/>
        <v>284885383.86327899</v>
      </c>
      <c r="P250" s="48">
        <f>(SUMIFS(INDEX(Load,,MATCH('Summarized Source Data'!$C250,Hour,0)),Month,'Summarized Source Data'!$A250,Sector,'Summarized Source Data'!P$2,Subsector,"Total",TimeOfWeek,$E250)-SUM(L250:N250)*INDEX('Calibration Multipliers'!L$4:L$7,MATCH($B250,'Calibration Multipliers'!$A$4:$A$7,0),1))</f>
        <v>284885383.86327899</v>
      </c>
      <c r="Q250" s="28">
        <f t="shared" si="18"/>
        <v>284885383.86327899</v>
      </c>
      <c r="R250" s="31">
        <f>SUMIFS(INDEX(Load,,MATCH('Summarized Source Data'!$C250,Hour,0)),Month,'Summarized Source Data'!$A250,Sector,'Summarized Source Data'!R$2,TimeOfWeek,$E250)*INDEX('Calibration Multipliers'!N$4:N$7,MATCH($B250,'Calibration Multipliers'!$A$4:$A$7,0),1)</f>
        <v>7219491.5258053569</v>
      </c>
      <c r="S250" s="31">
        <f>SUMIFS(INDEX(Load,,MATCH('Summarized Source Data'!$C250,Hour,0)),Month,'Summarized Source Data'!$A250,Sector,'Summarized Source Data'!S$2,TimeOfWeek,$E250)*INDEX('Calibration Multipliers'!O$4:O$7,MATCH($B250,'Calibration Multipliers'!$A$4:$A$7,0),1)</f>
        <v>7219491.5258053569</v>
      </c>
      <c r="T250" s="31">
        <f>SUMIFS(INDEX(Load,,MATCH('Summarized Source Data'!$C250,Hour,0)),Month,'Summarized Source Data'!$A250,Sector,'Summarized Source Data'!T$2,TimeOfWeek,$E250)*INDEX('Calibration Multipliers'!P$4:P$7,MATCH($B250,'Calibration Multipliers'!$A$4:$A$7,0),1)</f>
        <v>7219491.5258053569</v>
      </c>
      <c r="U250" s="31">
        <f>SUMIFS(INDEX(Load,,MATCH('Summarized Source Data'!$C250,Hour,0)),Month,'Summarized Source Data'!$A250,Sector,'Summarized Source Data'!U$2,TimeOfWeek,$E250)*INDEX('Calibration Multipliers'!Q$4:Q$7,MATCH($B250,'Calibration Multipliers'!$A$4:$A$7,0),1)</f>
        <v>7219491.5258053569</v>
      </c>
      <c r="V250" s="31">
        <f>SUMIFS(INDEX(Load,,MATCH('Summarized Source Data'!$C250,Hour,0)),Month,'Summarized Source Data'!$A250,Sector,'Summarized Source Data'!V$2,TimeOfWeek,$E250)*INDEX('Calibration Multipliers'!R$4:R$7,MATCH($B250,'Calibration Multipliers'!$A$4:$A$7,0),1)</f>
        <v>7219491.5258053569</v>
      </c>
      <c r="W250" s="31">
        <f>SUMIFS(INDEX(Load,,MATCH('Summarized Source Data'!$C250,Hour,0)),Month,'Summarized Source Data'!$A250,Sector,'Summarized Source Data'!W$2,TimeOfWeek,$E250)*INDEX('Calibration Multipliers'!S$4:S$7,MATCH($B250,'Calibration Multipliers'!$A$4:$A$7,0),1)</f>
        <v>7219491.5258053569</v>
      </c>
      <c r="X250" s="26">
        <f>SUMIFS(INDEX(Load,,MATCH('Summarized Source Data'!$C250,Hour,0)),Month,'Summarized Source Data'!$A250,Sector,'Summarized Source Data'!X$2,Subsector,'Summarized Source Data'!X$3,TimeOfWeek,$E250)*INDEX('Calibration Multipliers'!T$4:T$7,MATCH($B250,'Calibration Multipliers'!$A$4:$A$7,0),1)</f>
        <v>656149949.59786236</v>
      </c>
      <c r="Y250" s="28">
        <f t="shared" si="19"/>
        <v>656149949.59786236</v>
      </c>
      <c r="Z250" s="28">
        <f t="shared" si="19"/>
        <v>656149949.59786236</v>
      </c>
    </row>
    <row r="251" spans="1:26" outlineLevel="2">
      <c r="A251">
        <f t="shared" si="15"/>
        <v>11</v>
      </c>
      <c r="B251" t="str">
        <f>INDEX('Category Mapping'!$G$34:$G$45,MATCH(A251,'Category Mapping'!$A$34:$A$45,0),1)</f>
        <v>Winter</v>
      </c>
      <c r="C251" t="s">
        <v>34</v>
      </c>
      <c r="D251" s="6" t="s">
        <v>108</v>
      </c>
      <c r="E251" t="s">
        <v>15</v>
      </c>
      <c r="F251" s="26">
        <f>SUMIFS(INDEX(Load,,MATCH('Summarized Source Data'!$C251,Hour,0)),Month,'Summarized Source Data'!$A251,Sector,'Summarized Source Data'!F$2,Subsector,'Summarized Source Data'!F$3,TimeOfWeek,$E251)*INDEX('Calibration Multipliers'!B$4:B$7,MATCH($B251,'Calibration Multipliers'!$A$4:$A$7,0),1)</f>
        <v>13609035.991659367</v>
      </c>
      <c r="G251" s="26">
        <f>SUMIFS(INDEX(Load,,MATCH('Summarized Source Data'!$C251,Hour,0)),Month,'Summarized Source Data'!$A251,Sector,'Summarized Source Data'!G$2,Subsector,'Summarized Source Data'!G$3,TimeOfWeek,$E251)*INDEX('Calibration Multipliers'!C$4:C$7,MATCH($B251,'Calibration Multipliers'!$A$4:$A$7,0),1)</f>
        <v>25729.826690230842</v>
      </c>
      <c r="H251" s="26">
        <f>SUMIFS(INDEX(Load,,MATCH('Summarized Source Data'!$C251,Hour,0)),Month,'Summarized Source Data'!$A251,Sector,'Summarized Source Data'!H$2,Subsector,'Summarized Source Data'!H$3,TimeOfWeek,$E251)*INDEX('Calibration Multipliers'!D$4:D$7,MATCH($B251,'Calibration Multipliers'!$A$4:$A$7,0),1)</f>
        <v>0</v>
      </c>
      <c r="I251" s="26">
        <f>SUMIFS(INDEX(Load,,MATCH('Summarized Source Data'!$C251,Hour,0)),Month,'Summarized Source Data'!$A251,Sector,'Summarized Source Data'!I$2,Subsector,'Summarized Source Data'!I$3,TimeOfWeek,$E251)*INDEX('Calibration Multipliers'!E$4:E$7,MATCH($B251,'Calibration Multipliers'!$A$4:$A$7,0),1)</f>
        <v>21385627.986893293</v>
      </c>
      <c r="J251" s="47">
        <f t="shared" si="16"/>
        <v>105930336.10837197</v>
      </c>
      <c r="K251" s="48">
        <f>(SUMIFS(INDEX(Load,,MATCH('Summarized Source Data'!$C251,Hour,0)),Month,'Summarized Source Data'!$A251,Sector,'Summarized Source Data'!K$2,Subsector,"Total",TimeOfWeek,$E251)-SUM(F251:I251))*INDEX('Calibration Multipliers'!G$4:G$7,MATCH($B251,'Calibration Multipliers'!$A$4:$A$7,0),1)</f>
        <v>105930336.10837197</v>
      </c>
      <c r="L251" s="26">
        <f>SUMIFS(INDEX(Load,,MATCH('Summarized Source Data'!$C251,Hour,0)),Month,'Summarized Source Data'!$A251,Sector,'Summarized Source Data'!L$2,Subsector,'Summarized Source Data'!L$3,TimeOfWeek,$E251)*INDEX('Calibration Multipliers'!H$4:H$7,MATCH($B251,'Calibration Multipliers'!$A$4:$A$7,0),1)</f>
        <v>73683209.154841438</v>
      </c>
      <c r="M251" s="26">
        <f>SUMIFS(INDEX(Load,,MATCH('Summarized Source Data'!$C251,Hour,0)),Month,'Summarized Source Data'!$A251,Sector,'Summarized Source Data'!M$2,Subsector,'Summarized Source Data'!M$3,TimeOfWeek,$E251)*INDEX('Calibration Multipliers'!I$4:I$7,MATCH($B251,'Calibration Multipliers'!$A$4:$A$7,0),1)</f>
        <v>151162.36727735642</v>
      </c>
      <c r="N251" s="26">
        <f>SUMIFS(INDEX(Load,,MATCH('Summarized Source Data'!$C251,Hour,0)),Month,'Summarized Source Data'!$A251,Sector,'Summarized Source Data'!N$2,Subsector,'Summarized Source Data'!N$3,TimeOfWeek,$E251)*INDEX('Calibration Multipliers'!J$4:J$7,MATCH($B251,'Calibration Multipliers'!$A$4:$A$7,0),1)</f>
        <v>0</v>
      </c>
      <c r="O251" s="28">
        <f t="shared" si="17"/>
        <v>391789074.19251239</v>
      </c>
      <c r="P251" s="48">
        <f>(SUMIFS(INDEX(Load,,MATCH('Summarized Source Data'!$C251,Hour,0)),Month,'Summarized Source Data'!$A251,Sector,'Summarized Source Data'!P$2,Subsector,"Total",TimeOfWeek,$E251)-SUM(L251:N251)*INDEX('Calibration Multipliers'!L$4:L$7,MATCH($B251,'Calibration Multipliers'!$A$4:$A$7,0),1))</f>
        <v>391789074.19251239</v>
      </c>
      <c r="Q251" s="28">
        <f t="shared" si="18"/>
        <v>391789074.19251239</v>
      </c>
      <c r="R251" s="31">
        <f>SUMIFS(INDEX(Load,,MATCH('Summarized Source Data'!$C251,Hour,0)),Month,'Summarized Source Data'!$A251,Sector,'Summarized Source Data'!R$2,TimeOfWeek,$E251)*INDEX('Calibration Multipliers'!N$4:N$7,MATCH($B251,'Calibration Multipliers'!$A$4:$A$7,0),1)</f>
        <v>15164354.390706152</v>
      </c>
      <c r="S251" s="31">
        <f>SUMIFS(INDEX(Load,,MATCH('Summarized Source Data'!$C251,Hour,0)),Month,'Summarized Source Data'!$A251,Sector,'Summarized Source Data'!S$2,TimeOfWeek,$E251)*INDEX('Calibration Multipliers'!O$4:O$7,MATCH($B251,'Calibration Multipliers'!$A$4:$A$7,0),1)</f>
        <v>15164354.390706152</v>
      </c>
      <c r="T251" s="31">
        <f>SUMIFS(INDEX(Load,,MATCH('Summarized Source Data'!$C251,Hour,0)),Month,'Summarized Source Data'!$A251,Sector,'Summarized Source Data'!T$2,TimeOfWeek,$E251)*INDEX('Calibration Multipliers'!P$4:P$7,MATCH($B251,'Calibration Multipliers'!$A$4:$A$7,0),1)</f>
        <v>15164354.390706152</v>
      </c>
      <c r="U251" s="31">
        <f>SUMIFS(INDEX(Load,,MATCH('Summarized Source Data'!$C251,Hour,0)),Month,'Summarized Source Data'!$A251,Sector,'Summarized Source Data'!U$2,TimeOfWeek,$E251)*INDEX('Calibration Multipliers'!Q$4:Q$7,MATCH($B251,'Calibration Multipliers'!$A$4:$A$7,0),1)</f>
        <v>15164354.390706152</v>
      </c>
      <c r="V251" s="31">
        <f>SUMIFS(INDEX(Load,,MATCH('Summarized Source Data'!$C251,Hour,0)),Month,'Summarized Source Data'!$A251,Sector,'Summarized Source Data'!V$2,TimeOfWeek,$E251)*INDEX('Calibration Multipliers'!R$4:R$7,MATCH($B251,'Calibration Multipliers'!$A$4:$A$7,0),1)</f>
        <v>15164354.390706152</v>
      </c>
      <c r="W251" s="31">
        <f>SUMIFS(INDEX(Load,,MATCH('Summarized Source Data'!$C251,Hour,0)),Month,'Summarized Source Data'!$A251,Sector,'Summarized Source Data'!W$2,TimeOfWeek,$E251)*INDEX('Calibration Multipliers'!S$4:S$7,MATCH($B251,'Calibration Multipliers'!$A$4:$A$7,0),1)</f>
        <v>15164354.390706152</v>
      </c>
      <c r="X251" s="26">
        <f>SUMIFS(INDEX(Load,,MATCH('Summarized Source Data'!$C251,Hour,0)),Month,'Summarized Source Data'!$A251,Sector,'Summarized Source Data'!X$2,Subsector,'Summarized Source Data'!X$3,TimeOfWeek,$E251)*INDEX('Calibration Multipliers'!T$4:T$7,MATCH($B251,'Calibration Multipliers'!$A$4:$A$7,0),1)</f>
        <v>661982393.59428787</v>
      </c>
      <c r="Y251" s="28">
        <f t="shared" si="19"/>
        <v>661982393.59428787</v>
      </c>
      <c r="Z251" s="28">
        <f t="shared" si="19"/>
        <v>661982393.59428787</v>
      </c>
    </row>
    <row r="252" spans="1:26" outlineLevel="2">
      <c r="A252">
        <f t="shared" si="15"/>
        <v>11</v>
      </c>
      <c r="B252" t="str">
        <f>INDEX('Category Mapping'!$G$34:$G$45,MATCH(A252,'Category Mapping'!$A$34:$A$45,0),1)</f>
        <v>Winter</v>
      </c>
      <c r="C252" t="s">
        <v>35</v>
      </c>
      <c r="D252" s="6" t="s">
        <v>109</v>
      </c>
      <c r="E252" t="s">
        <v>15</v>
      </c>
      <c r="F252" s="26">
        <f>SUMIFS(INDEX(Load,,MATCH('Summarized Source Data'!$C252,Hour,0)),Month,'Summarized Source Data'!$A252,Sector,'Summarized Source Data'!F$2,Subsector,'Summarized Source Data'!F$3,TimeOfWeek,$E252)*INDEX('Calibration Multipliers'!B$4:B$7,MATCH($B252,'Calibration Multipliers'!$A$4:$A$7,0),1)</f>
        <v>12831376.792135974</v>
      </c>
      <c r="G252" s="26">
        <f>SUMIFS(INDEX(Load,,MATCH('Summarized Source Data'!$C252,Hour,0)),Month,'Summarized Source Data'!$A252,Sector,'Summarized Source Data'!G$2,Subsector,'Summarized Source Data'!G$3,TimeOfWeek,$E252)*INDEX('Calibration Multipliers'!C$4:C$7,MATCH($B252,'Calibration Multipliers'!$A$4:$A$7,0),1)</f>
        <v>20793.634921256111</v>
      </c>
      <c r="H252" s="26">
        <f>SUMIFS(INDEX(Load,,MATCH('Summarized Source Data'!$C252,Hour,0)),Month,'Summarized Source Data'!$A252,Sector,'Summarized Source Data'!H$2,Subsector,'Summarized Source Data'!H$3,TimeOfWeek,$E252)*INDEX('Calibration Multipliers'!D$4:D$7,MATCH($B252,'Calibration Multipliers'!$A$4:$A$7,0),1)</f>
        <v>0</v>
      </c>
      <c r="I252" s="26">
        <f>SUMIFS(INDEX(Load,,MATCH('Summarized Source Data'!$C252,Hour,0)),Month,'Summarized Source Data'!$A252,Sector,'Summarized Source Data'!I$2,Subsector,'Summarized Source Data'!I$3,TimeOfWeek,$E252)*INDEX('Calibration Multipliers'!E$4:E$7,MATCH($B252,'Calibration Multipliers'!$A$4:$A$7,0),1)</f>
        <v>10401191.793625373</v>
      </c>
      <c r="J252" s="47">
        <f t="shared" si="16"/>
        <v>107976627.69888987</v>
      </c>
      <c r="K252" s="48">
        <f>(SUMIFS(INDEX(Load,,MATCH('Summarized Source Data'!$C252,Hour,0)),Month,'Summarized Source Data'!$A252,Sector,'Summarized Source Data'!K$2,Subsector,"Total",TimeOfWeek,$E252)-SUM(F252:I252))*INDEX('Calibration Multipliers'!G$4:G$7,MATCH($B252,'Calibration Multipliers'!$A$4:$A$7,0),1)</f>
        <v>107976627.69888987</v>
      </c>
      <c r="L252" s="26">
        <f>SUMIFS(INDEX(Load,,MATCH('Summarized Source Data'!$C252,Hour,0)),Month,'Summarized Source Data'!$A252,Sector,'Summarized Source Data'!L$2,Subsector,'Summarized Source Data'!L$3,TimeOfWeek,$E252)*INDEX('Calibration Multipliers'!H$4:H$7,MATCH($B252,'Calibration Multipliers'!$A$4:$A$7,0),1)</f>
        <v>65323372.759964965</v>
      </c>
      <c r="M252" s="26">
        <f>SUMIFS(INDEX(Load,,MATCH('Summarized Source Data'!$C252,Hour,0)),Month,'Summarized Source Data'!$A252,Sector,'Summarized Source Data'!M$2,Subsector,'Summarized Source Data'!M$3,TimeOfWeek,$E252)*INDEX('Calibration Multipliers'!I$4:I$7,MATCH($B252,'Calibration Multipliers'!$A$4:$A$7,0),1)</f>
        <v>187103.83133132881</v>
      </c>
      <c r="N252" s="26">
        <f>SUMIFS(INDEX(Load,,MATCH('Summarized Source Data'!$C252,Hour,0)),Month,'Summarized Source Data'!$A252,Sector,'Summarized Source Data'!N$2,Subsector,'Summarized Source Data'!N$3,TimeOfWeek,$E252)*INDEX('Calibration Multipliers'!J$4:J$7,MATCH($B252,'Calibration Multipliers'!$A$4:$A$7,0),1)</f>
        <v>0</v>
      </c>
      <c r="O252" s="28">
        <f t="shared" si="17"/>
        <v>485655481.07090807</v>
      </c>
      <c r="P252" s="48">
        <f>(SUMIFS(INDEX(Load,,MATCH('Summarized Source Data'!$C252,Hour,0)),Month,'Summarized Source Data'!$A252,Sector,'Summarized Source Data'!P$2,Subsector,"Total",TimeOfWeek,$E252)-SUM(L252:N252)*INDEX('Calibration Multipliers'!L$4:L$7,MATCH($B252,'Calibration Multipliers'!$A$4:$A$7,0),1))</f>
        <v>485655481.07090807</v>
      </c>
      <c r="Q252" s="28">
        <f t="shared" si="18"/>
        <v>485655481.07090807</v>
      </c>
      <c r="R252" s="31">
        <f>SUMIFS(INDEX(Load,,MATCH('Summarized Source Data'!$C252,Hour,0)),Month,'Summarized Source Data'!$A252,Sector,'Summarized Source Data'!R$2,TimeOfWeek,$E252)*INDEX('Calibration Multipliers'!N$4:N$7,MATCH($B252,'Calibration Multipliers'!$A$4:$A$7,0),1)</f>
        <v>16525257.989872089</v>
      </c>
      <c r="S252" s="31">
        <f>SUMIFS(INDEX(Load,,MATCH('Summarized Source Data'!$C252,Hour,0)),Month,'Summarized Source Data'!$A252,Sector,'Summarized Source Data'!S$2,TimeOfWeek,$E252)*INDEX('Calibration Multipliers'!O$4:O$7,MATCH($B252,'Calibration Multipliers'!$A$4:$A$7,0),1)</f>
        <v>16525257.989872089</v>
      </c>
      <c r="T252" s="31">
        <f>SUMIFS(INDEX(Load,,MATCH('Summarized Source Data'!$C252,Hour,0)),Month,'Summarized Source Data'!$A252,Sector,'Summarized Source Data'!T$2,TimeOfWeek,$E252)*INDEX('Calibration Multipliers'!P$4:P$7,MATCH($B252,'Calibration Multipliers'!$A$4:$A$7,0),1)</f>
        <v>16525257.989872089</v>
      </c>
      <c r="U252" s="31">
        <f>SUMIFS(INDEX(Load,,MATCH('Summarized Source Data'!$C252,Hour,0)),Month,'Summarized Source Data'!$A252,Sector,'Summarized Source Data'!U$2,TimeOfWeek,$E252)*INDEX('Calibration Multipliers'!Q$4:Q$7,MATCH($B252,'Calibration Multipliers'!$A$4:$A$7,0),1)</f>
        <v>16525257.989872089</v>
      </c>
      <c r="V252" s="31">
        <f>SUMIFS(INDEX(Load,,MATCH('Summarized Source Data'!$C252,Hour,0)),Month,'Summarized Source Data'!$A252,Sector,'Summarized Source Data'!V$2,TimeOfWeek,$E252)*INDEX('Calibration Multipliers'!R$4:R$7,MATCH($B252,'Calibration Multipliers'!$A$4:$A$7,0),1)</f>
        <v>16525257.989872089</v>
      </c>
      <c r="W252" s="31">
        <f>SUMIFS(INDEX(Load,,MATCH('Summarized Source Data'!$C252,Hour,0)),Month,'Summarized Source Data'!$A252,Sector,'Summarized Source Data'!W$2,TimeOfWeek,$E252)*INDEX('Calibration Multipliers'!S$4:S$7,MATCH($B252,'Calibration Multipliers'!$A$4:$A$7,0),1)</f>
        <v>16525257.989872089</v>
      </c>
      <c r="X252" s="26">
        <f>SUMIFS(INDEX(Load,,MATCH('Summarized Source Data'!$C252,Hour,0)),Month,'Summarized Source Data'!$A252,Sector,'Summarized Source Data'!X$2,Subsector,'Summarized Source Data'!X$3,TimeOfWeek,$E252)*INDEX('Calibration Multipliers'!T$4:T$7,MATCH($B252,'Calibration Multipliers'!$A$4:$A$7,0),1)</f>
        <v>663926541.59309626</v>
      </c>
      <c r="Y252" s="28">
        <f t="shared" si="19"/>
        <v>663926541.59309626</v>
      </c>
      <c r="Z252" s="28">
        <f t="shared" si="19"/>
        <v>663926541.59309626</v>
      </c>
    </row>
    <row r="253" spans="1:26" outlineLevel="2">
      <c r="A253">
        <f t="shared" si="15"/>
        <v>11</v>
      </c>
      <c r="B253" t="str">
        <f>INDEX('Category Mapping'!$G$34:$G$45,MATCH(A253,'Category Mapping'!$A$34:$A$45,0),1)</f>
        <v>Winter</v>
      </c>
      <c r="C253" t="s">
        <v>36</v>
      </c>
      <c r="D253" s="6" t="s">
        <v>110</v>
      </c>
      <c r="E253" t="s">
        <v>15</v>
      </c>
      <c r="F253" s="26">
        <f>SUMIFS(INDEX(Load,,MATCH('Summarized Source Data'!$C253,Hour,0)),Month,'Summarized Source Data'!$A253,Sector,'Summarized Source Data'!F$2,Subsector,'Summarized Source Data'!F$3,TimeOfWeek,$E253)*INDEX('Calibration Multipliers'!B$4:B$7,MATCH($B253,'Calibration Multipliers'!$A$4:$A$7,0),1)</f>
        <v>8412755.1313300356</v>
      </c>
      <c r="G253" s="26">
        <f>SUMIFS(INDEX(Load,,MATCH('Summarized Source Data'!$C253,Hour,0)),Month,'Summarized Source Data'!$A253,Sector,'Summarized Source Data'!G$2,Subsector,'Summarized Source Data'!G$3,TimeOfWeek,$E253)*INDEX('Calibration Multipliers'!C$4:C$7,MATCH($B253,'Calibration Multipliers'!$A$4:$A$7,0),1)</f>
        <v>17976.564470982619</v>
      </c>
      <c r="H253" s="26">
        <f>SUMIFS(INDEX(Load,,MATCH('Summarized Source Data'!$C253,Hour,0)),Month,'Summarized Source Data'!$A253,Sector,'Summarized Source Data'!H$2,Subsector,'Summarized Source Data'!H$3,TimeOfWeek,$E253)*INDEX('Calibration Multipliers'!D$4:D$7,MATCH($B253,'Calibration Multipliers'!$A$4:$A$7,0),1)</f>
        <v>0</v>
      </c>
      <c r="I253" s="26">
        <f>SUMIFS(INDEX(Load,,MATCH('Summarized Source Data'!$C253,Hour,0)),Month,'Summarized Source Data'!$A253,Sector,'Summarized Source Data'!I$2,Subsector,'Summarized Source Data'!I$3,TimeOfWeek,$E253)*INDEX('Calibration Multipliers'!E$4:E$7,MATCH($B253,'Calibration Multipliers'!$A$4:$A$7,0),1)</f>
        <v>10012362.193863677</v>
      </c>
      <c r="J253" s="47">
        <f t="shared" si="16"/>
        <v>107926526.03288658</v>
      </c>
      <c r="K253" s="48">
        <f>(SUMIFS(INDEX(Load,,MATCH('Summarized Source Data'!$C253,Hour,0)),Month,'Summarized Source Data'!$A253,Sector,'Summarized Source Data'!K$2,Subsector,"Total",TimeOfWeek,$E253)-SUM(F253:I253))*INDEX('Calibration Multipliers'!G$4:G$7,MATCH($B253,'Calibration Multipliers'!$A$4:$A$7,0),1)</f>
        <v>107926526.03288658</v>
      </c>
      <c r="L253" s="26">
        <f>SUMIFS(INDEX(Load,,MATCH('Summarized Source Data'!$C253,Hour,0)),Month,'Summarized Source Data'!$A253,Sector,'Summarized Source Data'!L$2,Subsector,'Summarized Source Data'!L$3,TimeOfWeek,$E253)*INDEX('Calibration Multipliers'!H$4:H$7,MATCH($B253,'Calibration Multipliers'!$A$4:$A$7,0),1)</f>
        <v>45395855.772178032</v>
      </c>
      <c r="M253" s="26">
        <f>SUMIFS(INDEX(Load,,MATCH('Summarized Source Data'!$C253,Hour,0)),Month,'Summarized Source Data'!$A253,Sector,'Summarized Source Data'!M$2,Subsector,'Summarized Source Data'!M$3,TimeOfWeek,$E253)*INDEX('Calibration Multipliers'!I$4:I$7,MATCH($B253,'Calibration Multipliers'!$A$4:$A$7,0),1)</f>
        <v>210054.49845726293</v>
      </c>
      <c r="N253" s="26">
        <f>SUMIFS(INDEX(Load,,MATCH('Summarized Source Data'!$C253,Hour,0)),Month,'Summarized Source Data'!$A253,Sector,'Summarized Source Data'!N$2,Subsector,'Summarized Source Data'!N$3,TimeOfWeek,$E253)*INDEX('Calibration Multipliers'!J$4:J$7,MATCH($B253,'Calibration Multipliers'!$A$4:$A$7,0),1)</f>
        <v>0</v>
      </c>
      <c r="O253" s="28">
        <f t="shared" si="17"/>
        <v>510420417.38859028</v>
      </c>
      <c r="P253" s="48">
        <f>(SUMIFS(INDEX(Load,,MATCH('Summarized Source Data'!$C253,Hour,0)),Month,'Summarized Source Data'!$A253,Sector,'Summarized Source Data'!P$2,Subsector,"Total",TimeOfWeek,$E253)-SUM(L253:N253)*INDEX('Calibration Multipliers'!L$4:L$7,MATCH($B253,'Calibration Multipliers'!$A$4:$A$7,0),1))</f>
        <v>510420417.38859028</v>
      </c>
      <c r="Q253" s="28">
        <f t="shared" si="18"/>
        <v>510420417.38859028</v>
      </c>
      <c r="R253" s="31">
        <f>SUMIFS(INDEX(Load,,MATCH('Summarized Source Data'!$C253,Hour,0)),Month,'Summarized Source Data'!$A253,Sector,'Summarized Source Data'!R$2,TimeOfWeek,$E253)*INDEX('Calibration Multipliers'!N$4:N$7,MATCH($B253,'Calibration Multipliers'!$A$4:$A$7,0),1)</f>
        <v>14678317.391004032</v>
      </c>
      <c r="S253" s="31">
        <f>SUMIFS(INDEX(Load,,MATCH('Summarized Source Data'!$C253,Hour,0)),Month,'Summarized Source Data'!$A253,Sector,'Summarized Source Data'!S$2,TimeOfWeek,$E253)*INDEX('Calibration Multipliers'!O$4:O$7,MATCH($B253,'Calibration Multipliers'!$A$4:$A$7,0),1)</f>
        <v>14678317.391004032</v>
      </c>
      <c r="T253" s="31">
        <f>SUMIFS(INDEX(Load,,MATCH('Summarized Source Data'!$C253,Hour,0)),Month,'Summarized Source Data'!$A253,Sector,'Summarized Source Data'!T$2,TimeOfWeek,$E253)*INDEX('Calibration Multipliers'!P$4:P$7,MATCH($B253,'Calibration Multipliers'!$A$4:$A$7,0),1)</f>
        <v>14678317.391004032</v>
      </c>
      <c r="U253" s="31">
        <f>SUMIFS(INDEX(Load,,MATCH('Summarized Source Data'!$C253,Hour,0)),Month,'Summarized Source Data'!$A253,Sector,'Summarized Source Data'!U$2,TimeOfWeek,$E253)*INDEX('Calibration Multipliers'!Q$4:Q$7,MATCH($B253,'Calibration Multipliers'!$A$4:$A$7,0),1)</f>
        <v>14678317.391004032</v>
      </c>
      <c r="V253" s="31">
        <f>SUMIFS(INDEX(Load,,MATCH('Summarized Source Data'!$C253,Hour,0)),Month,'Summarized Source Data'!$A253,Sector,'Summarized Source Data'!V$2,TimeOfWeek,$E253)*INDEX('Calibration Multipliers'!R$4:R$7,MATCH($B253,'Calibration Multipliers'!$A$4:$A$7,0),1)</f>
        <v>14678317.391004032</v>
      </c>
      <c r="W253" s="31">
        <f>SUMIFS(INDEX(Load,,MATCH('Summarized Source Data'!$C253,Hour,0)),Month,'Summarized Source Data'!$A253,Sector,'Summarized Source Data'!W$2,TimeOfWeek,$E253)*INDEX('Calibration Multipliers'!S$4:S$7,MATCH($B253,'Calibration Multipliers'!$A$4:$A$7,0),1)</f>
        <v>14678317.391004032</v>
      </c>
      <c r="X253" s="26">
        <f>SUMIFS(INDEX(Load,,MATCH('Summarized Source Data'!$C253,Hour,0)),Month,'Summarized Source Data'!$A253,Sector,'Summarized Source Data'!X$2,Subsector,'Summarized Source Data'!X$3,TimeOfWeek,$E253)*INDEX('Calibration Multipliers'!T$4:T$7,MATCH($B253,'Calibration Multipliers'!$A$4:$A$7,0),1)</f>
        <v>662954467.59369206</v>
      </c>
      <c r="Y253" s="28">
        <f t="shared" si="19"/>
        <v>662954467.59369206</v>
      </c>
      <c r="Z253" s="28">
        <f t="shared" si="19"/>
        <v>662954467.59369206</v>
      </c>
    </row>
    <row r="254" spans="1:26" outlineLevel="2">
      <c r="A254">
        <f t="shared" si="15"/>
        <v>11</v>
      </c>
      <c r="B254" t="str">
        <f>INDEX('Category Mapping'!$G$34:$G$45,MATCH(A254,'Category Mapping'!$A$34:$A$45,0),1)</f>
        <v>Winter</v>
      </c>
      <c r="C254" t="s">
        <v>37</v>
      </c>
      <c r="D254" s="6" t="s">
        <v>111</v>
      </c>
      <c r="E254" t="s">
        <v>15</v>
      </c>
      <c r="F254" s="26">
        <f>SUMIFS(INDEX(Load,,MATCH('Summarized Source Data'!$C254,Hour,0)),Month,'Summarized Source Data'!$A254,Sector,'Summarized Source Data'!F$2,Subsector,'Summarized Source Data'!F$3,TimeOfWeek,$E254)*INDEX('Calibration Multipliers'!B$4:B$7,MATCH($B254,'Calibration Multipliers'!$A$4:$A$7,0),1)</f>
        <v>8373624.292484019</v>
      </c>
      <c r="G254" s="26">
        <f>SUMIFS(INDEX(Load,,MATCH('Summarized Source Data'!$C254,Hour,0)),Month,'Summarized Source Data'!$A254,Sector,'Summarized Source Data'!G$2,Subsector,'Summarized Source Data'!G$3,TimeOfWeek,$E254)*INDEX('Calibration Multipliers'!C$4:C$7,MATCH($B254,'Calibration Multipliers'!$A$4:$A$7,0),1)</f>
        <v>17762.708191113688</v>
      </c>
      <c r="H254" s="26">
        <f>SUMIFS(INDEX(Load,,MATCH('Summarized Source Data'!$C254,Hour,0)),Month,'Summarized Source Data'!$A254,Sector,'Summarized Source Data'!H$2,Subsector,'Summarized Source Data'!H$3,TimeOfWeek,$E254)*INDEX('Calibration Multipliers'!D$4:D$7,MATCH($B254,'Calibration Multipliers'!$A$4:$A$7,0),1)</f>
        <v>0</v>
      </c>
      <c r="I254" s="26">
        <f>SUMIFS(INDEX(Load,,MATCH('Summarized Source Data'!$C254,Hour,0)),Month,'Summarized Source Data'!$A254,Sector,'Summarized Source Data'!I$2,Subsector,'Summarized Source Data'!I$3,TimeOfWeek,$E254)*INDEX('Calibration Multipliers'!E$4:E$7,MATCH($B254,'Calibration Multipliers'!$A$4:$A$7,0),1)</f>
        <v>10109569.593804102</v>
      </c>
      <c r="J254" s="47">
        <f t="shared" si="16"/>
        <v>106896589.3286678</v>
      </c>
      <c r="K254" s="48">
        <f>(SUMIFS(INDEX(Load,,MATCH('Summarized Source Data'!$C254,Hour,0)),Month,'Summarized Source Data'!$A254,Sector,'Summarized Source Data'!K$2,Subsector,"Total",TimeOfWeek,$E254)-SUM(F254:I254))*INDEX('Calibration Multipliers'!G$4:G$7,MATCH($B254,'Calibration Multipliers'!$A$4:$A$7,0),1)</f>
        <v>106896589.3286678</v>
      </c>
      <c r="L254" s="26">
        <f>SUMIFS(INDEX(Load,,MATCH('Summarized Source Data'!$C254,Hour,0)),Month,'Summarized Source Data'!$A254,Sector,'Summarized Source Data'!L$2,Subsector,'Summarized Source Data'!L$3,TimeOfWeek,$E254)*INDEX('Calibration Multipliers'!H$4:H$7,MATCH($B254,'Calibration Multipliers'!$A$4:$A$7,0),1)</f>
        <v>36549982.377599448</v>
      </c>
      <c r="M254" s="26">
        <f>SUMIFS(INDEX(Load,,MATCH('Summarized Source Data'!$C254,Hour,0)),Month,'Summarized Source Data'!$A254,Sector,'Summarized Source Data'!M$2,Subsector,'Summarized Source Data'!M$3,TimeOfWeek,$E254)*INDEX('Calibration Multipliers'!I$4:I$7,MATCH($B254,'Calibration Multipliers'!$A$4:$A$7,0),1)</f>
        <v>221982.81850395238</v>
      </c>
      <c r="N254" s="26">
        <f>SUMIFS(INDEX(Load,,MATCH('Summarized Source Data'!$C254,Hour,0)),Month,'Summarized Source Data'!$A254,Sector,'Summarized Source Data'!N$2,Subsector,'Summarized Source Data'!N$3,TimeOfWeek,$E254)*INDEX('Calibration Multipliers'!J$4:J$7,MATCH($B254,'Calibration Multipliers'!$A$4:$A$7,0),1)</f>
        <v>0</v>
      </c>
      <c r="O254" s="28">
        <f t="shared" si="17"/>
        <v>507589474.47027129</v>
      </c>
      <c r="P254" s="48">
        <f>(SUMIFS(INDEX(Load,,MATCH('Summarized Source Data'!$C254,Hour,0)),Month,'Summarized Source Data'!$A254,Sector,'Summarized Source Data'!P$2,Subsector,"Total",TimeOfWeek,$E254)-SUM(L254:N254)*INDEX('Calibration Multipliers'!L$4:L$7,MATCH($B254,'Calibration Multipliers'!$A$4:$A$7,0),1))</f>
        <v>507589474.47027129</v>
      </c>
      <c r="Q254" s="28">
        <f t="shared" si="18"/>
        <v>507589474.47027129</v>
      </c>
      <c r="R254" s="31">
        <f>SUMIFS(INDEX(Load,,MATCH('Summarized Source Data'!$C254,Hour,0)),Month,'Summarized Source Data'!$A254,Sector,'Summarized Source Data'!R$2,TimeOfWeek,$E254)*INDEX('Calibration Multipliers'!N$4:N$7,MATCH($B254,'Calibration Multipliers'!$A$4:$A$7,0),1)</f>
        <v>11762095.39279131</v>
      </c>
      <c r="S254" s="31">
        <f>SUMIFS(INDEX(Load,,MATCH('Summarized Source Data'!$C254,Hour,0)),Month,'Summarized Source Data'!$A254,Sector,'Summarized Source Data'!S$2,TimeOfWeek,$E254)*INDEX('Calibration Multipliers'!O$4:O$7,MATCH($B254,'Calibration Multipliers'!$A$4:$A$7,0),1)</f>
        <v>11762095.39279131</v>
      </c>
      <c r="T254" s="31">
        <f>SUMIFS(INDEX(Load,,MATCH('Summarized Source Data'!$C254,Hour,0)),Month,'Summarized Source Data'!$A254,Sector,'Summarized Source Data'!T$2,TimeOfWeek,$E254)*INDEX('Calibration Multipliers'!P$4:P$7,MATCH($B254,'Calibration Multipliers'!$A$4:$A$7,0),1)</f>
        <v>11762095.39279131</v>
      </c>
      <c r="U254" s="31">
        <f>SUMIFS(INDEX(Load,,MATCH('Summarized Source Data'!$C254,Hour,0)),Month,'Summarized Source Data'!$A254,Sector,'Summarized Source Data'!U$2,TimeOfWeek,$E254)*INDEX('Calibration Multipliers'!Q$4:Q$7,MATCH($B254,'Calibration Multipliers'!$A$4:$A$7,0),1)</f>
        <v>11762095.39279131</v>
      </c>
      <c r="V254" s="31">
        <f>SUMIFS(INDEX(Load,,MATCH('Summarized Source Data'!$C254,Hour,0)),Month,'Summarized Source Data'!$A254,Sector,'Summarized Source Data'!V$2,TimeOfWeek,$E254)*INDEX('Calibration Multipliers'!R$4:R$7,MATCH($B254,'Calibration Multipliers'!$A$4:$A$7,0),1)</f>
        <v>11762095.39279131</v>
      </c>
      <c r="W254" s="31">
        <f>SUMIFS(INDEX(Load,,MATCH('Summarized Source Data'!$C254,Hour,0)),Month,'Summarized Source Data'!$A254,Sector,'Summarized Source Data'!W$2,TimeOfWeek,$E254)*INDEX('Calibration Multipliers'!S$4:S$7,MATCH($B254,'Calibration Multipliers'!$A$4:$A$7,0),1)</f>
        <v>11762095.39279131</v>
      </c>
      <c r="X254" s="26">
        <f>SUMIFS(INDEX(Load,,MATCH('Summarized Source Data'!$C254,Hour,0)),Month,'Summarized Source Data'!$A254,Sector,'Summarized Source Data'!X$2,Subsector,'Summarized Source Data'!X$3,TimeOfWeek,$E254)*INDEX('Calibration Multipliers'!T$4:T$7,MATCH($B254,'Calibration Multipliers'!$A$4:$A$7,0),1)</f>
        <v>661010319.59488356</v>
      </c>
      <c r="Y254" s="28">
        <f t="shared" si="19"/>
        <v>661010319.59488356</v>
      </c>
      <c r="Z254" s="28">
        <f t="shared" si="19"/>
        <v>661010319.59488356</v>
      </c>
    </row>
    <row r="255" spans="1:26" outlineLevel="2">
      <c r="A255">
        <f t="shared" si="15"/>
        <v>11</v>
      </c>
      <c r="B255" t="str">
        <f>INDEX('Category Mapping'!$G$34:$G$45,MATCH(A255,'Category Mapping'!$A$34:$A$45,0),1)</f>
        <v>Winter</v>
      </c>
      <c r="C255" t="s">
        <v>38</v>
      </c>
      <c r="D255" s="6" t="s">
        <v>112</v>
      </c>
      <c r="E255" t="s">
        <v>15</v>
      </c>
      <c r="F255" s="26">
        <f>SUMIFS(INDEX(Load,,MATCH('Summarized Source Data'!$C255,Hour,0)),Month,'Summarized Source Data'!$A255,Sector,'Summarized Source Data'!F$2,Subsector,'Summarized Source Data'!F$3,TimeOfWeek,$E255)*INDEX('Calibration Multipliers'!B$4:B$7,MATCH($B255,'Calibration Multipliers'!$A$4:$A$7,0),1)</f>
        <v>8795149.6012156755</v>
      </c>
      <c r="G255" s="26">
        <f>SUMIFS(INDEX(Load,,MATCH('Summarized Source Data'!$C255,Hour,0)),Month,'Summarized Source Data'!$A255,Sector,'Summarized Source Data'!G$2,Subsector,'Summarized Source Data'!G$3,TimeOfWeek,$E255)*INDEX('Calibration Multipliers'!C$4:C$7,MATCH($B255,'Calibration Multipliers'!$A$4:$A$7,0),1)</f>
        <v>19866.276325824463</v>
      </c>
      <c r="H255" s="26">
        <f>SUMIFS(INDEX(Load,,MATCH('Summarized Source Data'!$C255,Hour,0)),Month,'Summarized Source Data'!$A255,Sector,'Summarized Source Data'!H$2,Subsector,'Summarized Source Data'!H$3,TimeOfWeek,$E255)*INDEX('Calibration Multipliers'!D$4:D$7,MATCH($B255,'Calibration Multipliers'!$A$4:$A$7,0),1)</f>
        <v>0</v>
      </c>
      <c r="I255" s="26">
        <f>SUMIFS(INDEX(Load,,MATCH('Summarized Source Data'!$C255,Hour,0)),Month,'Summarized Source Data'!$A255,Sector,'Summarized Source Data'!I$2,Subsector,'Summarized Source Data'!I$3,TimeOfWeek,$E255)*INDEX('Calibration Multipliers'!E$4:E$7,MATCH($B255,'Calibration Multipliers'!$A$4:$A$7,0),1)</f>
        <v>11081643.593208343</v>
      </c>
      <c r="J255" s="47">
        <f t="shared" si="16"/>
        <v>106472960.45180143</v>
      </c>
      <c r="K255" s="48">
        <f>(SUMIFS(INDEX(Load,,MATCH('Summarized Source Data'!$C255,Hour,0)),Month,'Summarized Source Data'!$A255,Sector,'Summarized Source Data'!K$2,Subsector,"Total",TimeOfWeek,$E255)-SUM(F255:I255))*INDEX('Calibration Multipliers'!G$4:G$7,MATCH($B255,'Calibration Multipliers'!$A$4:$A$7,0),1)</f>
        <v>106472960.45180143</v>
      </c>
      <c r="L255" s="26">
        <f>SUMIFS(INDEX(Load,,MATCH('Summarized Source Data'!$C255,Hour,0)),Month,'Summarized Source Data'!$A255,Sector,'Summarized Source Data'!L$2,Subsector,'Summarized Source Data'!L$3,TimeOfWeek,$E255)*INDEX('Calibration Multipliers'!H$4:H$7,MATCH($B255,'Calibration Multipliers'!$A$4:$A$7,0),1)</f>
        <v>31203575.38087612</v>
      </c>
      <c r="M255" s="26">
        <f>SUMIFS(INDEX(Load,,MATCH('Summarized Source Data'!$C255,Hour,0)),Month,'Summarized Source Data'!$A255,Sector,'Summarized Source Data'!M$2,Subsector,'Summarized Source Data'!M$3,TimeOfWeek,$E255)*INDEX('Calibration Multipliers'!I$4:I$7,MATCH($B255,'Calibration Multipliers'!$A$4:$A$7,0),1)</f>
        <v>224778.50332623898</v>
      </c>
      <c r="N255" s="26">
        <f>SUMIFS(INDEX(Load,,MATCH('Summarized Source Data'!$C255,Hour,0)),Month,'Summarized Source Data'!$A255,Sector,'Summarized Source Data'!N$2,Subsector,'Summarized Source Data'!N$3,TimeOfWeek,$E255)*INDEX('Calibration Multipliers'!J$4:J$7,MATCH($B255,'Calibration Multipliers'!$A$4:$A$7,0),1)</f>
        <v>0</v>
      </c>
      <c r="O255" s="28">
        <f t="shared" si="17"/>
        <v>506128567.78634262</v>
      </c>
      <c r="P255" s="48">
        <f>(SUMIFS(INDEX(Load,,MATCH('Summarized Source Data'!$C255,Hour,0)),Month,'Summarized Source Data'!$A255,Sector,'Summarized Source Data'!P$2,Subsector,"Total",TimeOfWeek,$E255)-SUM(L255:N255)*INDEX('Calibration Multipliers'!L$4:L$7,MATCH($B255,'Calibration Multipliers'!$A$4:$A$7,0),1))</f>
        <v>506128567.78634262</v>
      </c>
      <c r="Q255" s="28">
        <f t="shared" si="18"/>
        <v>506128567.78634262</v>
      </c>
      <c r="R255" s="31">
        <f>SUMIFS(INDEX(Load,,MATCH('Summarized Source Data'!$C255,Hour,0)),Month,'Summarized Source Data'!$A255,Sector,'Summarized Source Data'!R$2,TimeOfWeek,$E255)*INDEX('Calibration Multipliers'!N$4:N$7,MATCH($B255,'Calibration Multipliers'!$A$4:$A$7,0),1)</f>
        <v>11859302.792731734</v>
      </c>
      <c r="S255" s="31">
        <f>SUMIFS(INDEX(Load,,MATCH('Summarized Source Data'!$C255,Hour,0)),Month,'Summarized Source Data'!$A255,Sector,'Summarized Source Data'!S$2,TimeOfWeek,$E255)*INDEX('Calibration Multipliers'!O$4:O$7,MATCH($B255,'Calibration Multipliers'!$A$4:$A$7,0),1)</f>
        <v>11859302.792731734</v>
      </c>
      <c r="T255" s="31">
        <f>SUMIFS(INDEX(Load,,MATCH('Summarized Source Data'!$C255,Hour,0)),Month,'Summarized Source Data'!$A255,Sector,'Summarized Source Data'!T$2,TimeOfWeek,$E255)*INDEX('Calibration Multipliers'!P$4:P$7,MATCH($B255,'Calibration Multipliers'!$A$4:$A$7,0),1)</f>
        <v>11859302.792731734</v>
      </c>
      <c r="U255" s="31">
        <f>SUMIFS(INDEX(Load,,MATCH('Summarized Source Data'!$C255,Hour,0)),Month,'Summarized Source Data'!$A255,Sector,'Summarized Source Data'!U$2,TimeOfWeek,$E255)*INDEX('Calibration Multipliers'!Q$4:Q$7,MATCH($B255,'Calibration Multipliers'!$A$4:$A$7,0),1)</f>
        <v>11859302.792731734</v>
      </c>
      <c r="V255" s="31">
        <f>SUMIFS(INDEX(Load,,MATCH('Summarized Source Data'!$C255,Hour,0)),Month,'Summarized Source Data'!$A255,Sector,'Summarized Source Data'!V$2,TimeOfWeek,$E255)*INDEX('Calibration Multipliers'!R$4:R$7,MATCH($B255,'Calibration Multipliers'!$A$4:$A$7,0),1)</f>
        <v>11859302.792731734</v>
      </c>
      <c r="W255" s="31">
        <f>SUMIFS(INDEX(Load,,MATCH('Summarized Source Data'!$C255,Hour,0)),Month,'Summarized Source Data'!$A255,Sector,'Summarized Source Data'!W$2,TimeOfWeek,$E255)*INDEX('Calibration Multipliers'!S$4:S$7,MATCH($B255,'Calibration Multipliers'!$A$4:$A$7,0),1)</f>
        <v>11859302.792731734</v>
      </c>
      <c r="X255" s="26">
        <f>SUMIFS(INDEX(Load,,MATCH('Summarized Source Data'!$C255,Hour,0)),Month,'Summarized Source Data'!$A255,Sector,'Summarized Source Data'!X$2,Subsector,'Summarized Source Data'!X$3,TimeOfWeek,$E255)*INDEX('Calibration Multipliers'!T$4:T$7,MATCH($B255,'Calibration Multipliers'!$A$4:$A$7,0),1)</f>
        <v>658094097.59667087</v>
      </c>
      <c r="Y255" s="28">
        <f t="shared" si="19"/>
        <v>658094097.59667087</v>
      </c>
      <c r="Z255" s="28">
        <f t="shared" si="19"/>
        <v>658094097.59667087</v>
      </c>
    </row>
    <row r="256" spans="1:26" outlineLevel="2">
      <c r="A256">
        <f t="shared" si="15"/>
        <v>11</v>
      </c>
      <c r="B256" t="str">
        <f>INDEX('Category Mapping'!$G$34:$G$45,MATCH(A256,'Category Mapping'!$A$34:$A$45,0),1)</f>
        <v>Winter</v>
      </c>
      <c r="C256" t="s">
        <v>39</v>
      </c>
      <c r="D256" s="6" t="s">
        <v>113</v>
      </c>
      <c r="E256" t="s">
        <v>15</v>
      </c>
      <c r="F256" s="26">
        <f>SUMIFS(INDEX(Load,,MATCH('Summarized Source Data'!$C256,Hour,0)),Month,'Summarized Source Data'!$A256,Sector,'Summarized Source Data'!F$2,Subsector,'Summarized Source Data'!F$3,TimeOfWeek,$E256)*INDEX('Calibration Multipliers'!B$4:B$7,MATCH($B256,'Calibration Multipliers'!$A$4:$A$7,0),1)</f>
        <v>9053291.6283494681</v>
      </c>
      <c r="G256" s="26">
        <f>SUMIFS(INDEX(Load,,MATCH('Summarized Source Data'!$C256,Hour,0)),Month,'Summarized Source Data'!$A256,Sector,'Summarized Source Data'!G$2,Subsector,'Summarized Source Data'!G$3,TimeOfWeek,$E256)*INDEX('Calibration Multipliers'!C$4:C$7,MATCH($B256,'Calibration Multipliers'!$A$4:$A$7,0),1)</f>
        <v>21565.461676783078</v>
      </c>
      <c r="H256" s="26">
        <f>SUMIFS(INDEX(Load,,MATCH('Summarized Source Data'!$C256,Hour,0)),Month,'Summarized Source Data'!$A256,Sector,'Summarized Source Data'!H$2,Subsector,'Summarized Source Data'!H$3,TimeOfWeek,$E256)*INDEX('Calibration Multipliers'!D$4:D$7,MATCH($B256,'Calibration Multipliers'!$A$4:$A$7,0),1)</f>
        <v>0</v>
      </c>
      <c r="I256" s="26">
        <f>SUMIFS(INDEX(Load,,MATCH('Summarized Source Data'!$C256,Hour,0)),Month,'Summarized Source Data'!$A256,Sector,'Summarized Source Data'!I$2,Subsector,'Summarized Source Data'!I$3,TimeOfWeek,$E256)*INDEX('Calibration Multipliers'!E$4:E$7,MATCH($B256,'Calibration Multipliers'!$A$4:$A$7,0),1)</f>
        <v>11762095.39279131</v>
      </c>
      <c r="J256" s="47">
        <f t="shared" si="16"/>
        <v>102616445.44152099</v>
      </c>
      <c r="K256" s="48">
        <f>(SUMIFS(INDEX(Load,,MATCH('Summarized Source Data'!$C256,Hour,0)),Month,'Summarized Source Data'!$A256,Sector,'Summarized Source Data'!K$2,Subsector,"Total",TimeOfWeek,$E256)-SUM(F256:I256))*INDEX('Calibration Multipliers'!G$4:G$7,MATCH($B256,'Calibration Multipliers'!$A$4:$A$7,0),1)</f>
        <v>102616445.44152099</v>
      </c>
      <c r="L256" s="26">
        <f>SUMIFS(INDEX(Load,,MATCH('Summarized Source Data'!$C256,Hour,0)),Month,'Summarized Source Data'!$A256,Sector,'Summarized Source Data'!L$2,Subsector,'Summarized Source Data'!L$3,TimeOfWeek,$E256)*INDEX('Calibration Multipliers'!H$4:H$7,MATCH($B256,'Calibration Multipliers'!$A$4:$A$7,0),1)</f>
        <v>26926449.783497464</v>
      </c>
      <c r="M256" s="26">
        <f>SUMIFS(INDEX(Load,,MATCH('Summarized Source Data'!$C256,Hour,0)),Month,'Summarized Source Data'!$A256,Sector,'Summarized Source Data'!M$2,Subsector,'Summarized Source Data'!M$3,TimeOfWeek,$E256)*INDEX('Calibration Multipliers'!I$4:I$7,MATCH($B256,'Calibration Multipliers'!$A$4:$A$7,0),1)</f>
        <v>216507.1256653083</v>
      </c>
      <c r="N256" s="26">
        <f>SUMIFS(INDEX(Load,,MATCH('Summarized Source Data'!$C256,Hour,0)),Month,'Summarized Source Data'!$A256,Sector,'Summarized Source Data'!N$2,Subsector,'Summarized Source Data'!N$3,TimeOfWeek,$E256)*INDEX('Calibration Multipliers'!J$4:J$7,MATCH($B256,'Calibration Multipliers'!$A$4:$A$7,0),1)</f>
        <v>0</v>
      </c>
      <c r="O256" s="28">
        <f t="shared" si="17"/>
        <v>497777002.76912713</v>
      </c>
      <c r="P256" s="48">
        <f>(SUMIFS(INDEX(Load,,MATCH('Summarized Source Data'!$C256,Hour,0)),Month,'Summarized Source Data'!$A256,Sector,'Summarized Source Data'!P$2,Subsector,"Total",TimeOfWeek,$E256)-SUM(L256:N256)*INDEX('Calibration Multipliers'!L$4:L$7,MATCH($B256,'Calibration Multipliers'!$A$4:$A$7,0),1))</f>
        <v>497777002.76912713</v>
      </c>
      <c r="Q256" s="28">
        <f t="shared" si="18"/>
        <v>497777002.76912713</v>
      </c>
      <c r="R256" s="31">
        <f>SUMIFS(INDEX(Load,,MATCH('Summarized Source Data'!$C256,Hour,0)),Month,'Summarized Source Data'!$A256,Sector,'Summarized Source Data'!R$2,TimeOfWeek,$E256)*INDEX('Calibration Multipliers'!N$4:N$7,MATCH($B256,'Calibration Multipliers'!$A$4:$A$7,0),1)</f>
        <v>12053717.592612583</v>
      </c>
      <c r="S256" s="31">
        <f>SUMIFS(INDEX(Load,,MATCH('Summarized Source Data'!$C256,Hour,0)),Month,'Summarized Source Data'!$A256,Sector,'Summarized Source Data'!S$2,TimeOfWeek,$E256)*INDEX('Calibration Multipliers'!O$4:O$7,MATCH($B256,'Calibration Multipliers'!$A$4:$A$7,0),1)</f>
        <v>12053717.592612583</v>
      </c>
      <c r="T256" s="31">
        <f>SUMIFS(INDEX(Load,,MATCH('Summarized Source Data'!$C256,Hour,0)),Month,'Summarized Source Data'!$A256,Sector,'Summarized Source Data'!T$2,TimeOfWeek,$E256)*INDEX('Calibration Multipliers'!P$4:P$7,MATCH($B256,'Calibration Multipliers'!$A$4:$A$7,0),1)</f>
        <v>12053717.592612583</v>
      </c>
      <c r="U256" s="31">
        <f>SUMIFS(INDEX(Load,,MATCH('Summarized Source Data'!$C256,Hour,0)),Month,'Summarized Source Data'!$A256,Sector,'Summarized Source Data'!U$2,TimeOfWeek,$E256)*INDEX('Calibration Multipliers'!Q$4:Q$7,MATCH($B256,'Calibration Multipliers'!$A$4:$A$7,0),1)</f>
        <v>12053717.592612583</v>
      </c>
      <c r="V256" s="31">
        <f>SUMIFS(INDEX(Load,,MATCH('Summarized Source Data'!$C256,Hour,0)),Month,'Summarized Source Data'!$A256,Sector,'Summarized Source Data'!V$2,TimeOfWeek,$E256)*INDEX('Calibration Multipliers'!R$4:R$7,MATCH($B256,'Calibration Multipliers'!$A$4:$A$7,0),1)</f>
        <v>12053717.592612583</v>
      </c>
      <c r="W256" s="31">
        <f>SUMIFS(INDEX(Load,,MATCH('Summarized Source Data'!$C256,Hour,0)),Month,'Summarized Source Data'!$A256,Sector,'Summarized Source Data'!W$2,TimeOfWeek,$E256)*INDEX('Calibration Multipliers'!S$4:S$7,MATCH($B256,'Calibration Multipliers'!$A$4:$A$7,0),1)</f>
        <v>12053717.592612583</v>
      </c>
      <c r="X256" s="26">
        <f>SUMIFS(INDEX(Load,,MATCH('Summarized Source Data'!$C256,Hour,0)),Month,'Summarized Source Data'!$A256,Sector,'Summarized Source Data'!X$2,Subsector,'Summarized Source Data'!X$3,TimeOfWeek,$E256)*INDEX('Calibration Multipliers'!T$4:T$7,MATCH($B256,'Calibration Multipliers'!$A$4:$A$7,0),1)</f>
        <v>656149949.59786236</v>
      </c>
      <c r="Y256" s="28">
        <f t="shared" si="19"/>
        <v>656149949.59786236</v>
      </c>
      <c r="Z256" s="28">
        <f t="shared" si="19"/>
        <v>656149949.59786236</v>
      </c>
    </row>
    <row r="257" spans="1:26" outlineLevel="2">
      <c r="A257">
        <f t="shared" si="15"/>
        <v>11</v>
      </c>
      <c r="B257" t="str">
        <f>INDEX('Category Mapping'!$G$34:$G$45,MATCH(A257,'Category Mapping'!$A$34:$A$45,0),1)</f>
        <v>Winter</v>
      </c>
      <c r="C257" t="s">
        <v>40</v>
      </c>
      <c r="D257" s="6" t="s">
        <v>114</v>
      </c>
      <c r="E257" t="s">
        <v>15</v>
      </c>
      <c r="F257" s="26">
        <f>SUMIFS(INDEX(Load,,MATCH('Summarized Source Data'!$C257,Hour,0)),Month,'Summarized Source Data'!$A257,Sector,'Summarized Source Data'!F$2,Subsector,'Summarized Source Data'!F$3,TimeOfWeek,$E257)*INDEX('Calibration Multipliers'!B$4:B$7,MATCH($B257,'Calibration Multipliers'!$A$4:$A$7,0),1)</f>
        <v>9125916.248918958</v>
      </c>
      <c r="G257" s="26">
        <f>SUMIFS(INDEX(Load,,MATCH('Summarized Source Data'!$C257,Hour,0)),Month,'Summarized Source Data'!$A257,Sector,'Summarized Source Data'!G$2,Subsector,'Summarized Source Data'!G$3,TimeOfWeek,$E257)*INDEX('Calibration Multipliers'!C$4:C$7,MATCH($B257,'Calibration Multipliers'!$A$4:$A$7,0),1)</f>
        <v>22244.94140236664</v>
      </c>
      <c r="H257" s="26">
        <f>SUMIFS(INDEX(Load,,MATCH('Summarized Source Data'!$C257,Hour,0)),Month,'Summarized Source Data'!$A257,Sector,'Summarized Source Data'!H$2,Subsector,'Summarized Source Data'!H$3,TimeOfWeek,$E257)*INDEX('Calibration Multipliers'!D$4:D$7,MATCH($B257,'Calibration Multipliers'!$A$4:$A$7,0),1)</f>
        <v>0</v>
      </c>
      <c r="I257" s="26">
        <f>SUMIFS(INDEX(Load,,MATCH('Summarized Source Data'!$C257,Hour,0)),Month,'Summarized Source Data'!$A257,Sector,'Summarized Source Data'!I$2,Subsector,'Summarized Source Data'!I$3,TimeOfWeek,$E257)*INDEX('Calibration Multipliers'!E$4:E$7,MATCH($B257,'Calibration Multipliers'!$A$4:$A$7,0),1)</f>
        <v>11859302.792731734</v>
      </c>
      <c r="J257" s="47">
        <f t="shared" si="16"/>
        <v>101473859.94188125</v>
      </c>
      <c r="K257" s="48">
        <f>(SUMIFS(INDEX(Load,,MATCH('Summarized Source Data'!$C257,Hour,0)),Month,'Summarized Source Data'!$A257,Sector,'Summarized Source Data'!K$2,Subsector,"Total",TimeOfWeek,$E257)-SUM(F257:I257))*INDEX('Calibration Multipliers'!G$4:G$7,MATCH($B257,'Calibration Multipliers'!$A$4:$A$7,0),1)</f>
        <v>101473859.94188125</v>
      </c>
      <c r="L257" s="26">
        <f>SUMIFS(INDEX(Load,,MATCH('Summarized Source Data'!$C257,Hour,0)),Month,'Summarized Source Data'!$A257,Sector,'Summarized Source Data'!L$2,Subsector,'Summarized Source Data'!L$3,TimeOfWeek,$E257)*INDEX('Calibration Multipliers'!H$4:H$7,MATCH($B257,'Calibration Multipliers'!$A$4:$A$7,0),1)</f>
        <v>25079509.184629407</v>
      </c>
      <c r="M257" s="26">
        <f>SUMIFS(INDEX(Load,,MATCH('Summarized Source Data'!$C257,Hour,0)),Month,'Summarized Source Data'!$A257,Sector,'Summarized Source Data'!M$2,Subsector,'Summarized Source Data'!M$3,TimeOfWeek,$E257)*INDEX('Calibration Multipliers'!I$4:I$7,MATCH($B257,'Calibration Multipliers'!$A$4:$A$7,0),1)</f>
        <v>221630.92771616805</v>
      </c>
      <c r="N257" s="26">
        <f>SUMIFS(INDEX(Load,,MATCH('Summarized Source Data'!$C257,Hour,0)),Month,'Summarized Source Data'!$A257,Sector,'Summarized Source Data'!N$2,Subsector,'Summarized Source Data'!N$3,TimeOfWeek,$E257)*INDEX('Calibration Multipliers'!J$4:J$7,MATCH($B257,'Calibration Multipliers'!$A$4:$A$7,0),1)</f>
        <v>0</v>
      </c>
      <c r="O257" s="28">
        <f t="shared" si="17"/>
        <v>498646745.56654006</v>
      </c>
      <c r="P257" s="48">
        <f>(SUMIFS(INDEX(Load,,MATCH('Summarized Source Data'!$C257,Hour,0)),Month,'Summarized Source Data'!$A257,Sector,'Summarized Source Data'!P$2,Subsector,"Total",TimeOfWeek,$E257)-SUM(L257:N257)*INDEX('Calibration Multipliers'!L$4:L$7,MATCH($B257,'Calibration Multipliers'!$A$4:$A$7,0),1))</f>
        <v>498646745.56654006</v>
      </c>
      <c r="Q257" s="28">
        <f t="shared" si="18"/>
        <v>498646745.56654006</v>
      </c>
      <c r="R257" s="31">
        <f>SUMIFS(INDEX(Load,,MATCH('Summarized Source Data'!$C257,Hour,0)),Month,'Summarized Source Data'!$A257,Sector,'Summarized Source Data'!R$2,TimeOfWeek,$E257)*INDEX('Calibration Multipliers'!N$4:N$7,MATCH($B257,'Calibration Multipliers'!$A$4:$A$7,0),1)</f>
        <v>11956510.19267216</v>
      </c>
      <c r="S257" s="31">
        <f>SUMIFS(INDEX(Load,,MATCH('Summarized Source Data'!$C257,Hour,0)),Month,'Summarized Source Data'!$A257,Sector,'Summarized Source Data'!S$2,TimeOfWeek,$E257)*INDEX('Calibration Multipliers'!O$4:O$7,MATCH($B257,'Calibration Multipliers'!$A$4:$A$7,0),1)</f>
        <v>11956510.19267216</v>
      </c>
      <c r="T257" s="31">
        <f>SUMIFS(INDEX(Load,,MATCH('Summarized Source Data'!$C257,Hour,0)),Month,'Summarized Source Data'!$A257,Sector,'Summarized Source Data'!T$2,TimeOfWeek,$E257)*INDEX('Calibration Multipliers'!P$4:P$7,MATCH($B257,'Calibration Multipliers'!$A$4:$A$7,0),1)</f>
        <v>11956510.19267216</v>
      </c>
      <c r="U257" s="31">
        <f>SUMIFS(INDEX(Load,,MATCH('Summarized Source Data'!$C257,Hour,0)),Month,'Summarized Source Data'!$A257,Sector,'Summarized Source Data'!U$2,TimeOfWeek,$E257)*INDEX('Calibration Multipliers'!Q$4:Q$7,MATCH($B257,'Calibration Multipliers'!$A$4:$A$7,0),1)</f>
        <v>11956510.19267216</v>
      </c>
      <c r="V257" s="31">
        <f>SUMIFS(INDEX(Load,,MATCH('Summarized Source Data'!$C257,Hour,0)),Month,'Summarized Source Data'!$A257,Sector,'Summarized Source Data'!V$2,TimeOfWeek,$E257)*INDEX('Calibration Multipliers'!R$4:R$7,MATCH($B257,'Calibration Multipliers'!$A$4:$A$7,0),1)</f>
        <v>11956510.19267216</v>
      </c>
      <c r="W257" s="31">
        <f>SUMIFS(INDEX(Load,,MATCH('Summarized Source Data'!$C257,Hour,0)),Month,'Summarized Source Data'!$A257,Sector,'Summarized Source Data'!W$2,TimeOfWeek,$E257)*INDEX('Calibration Multipliers'!S$4:S$7,MATCH($B257,'Calibration Multipliers'!$A$4:$A$7,0),1)</f>
        <v>11956510.19267216</v>
      </c>
      <c r="X257" s="26">
        <f>SUMIFS(INDEX(Load,,MATCH('Summarized Source Data'!$C257,Hour,0)),Month,'Summarized Source Data'!$A257,Sector,'Summarized Source Data'!X$2,Subsector,'Summarized Source Data'!X$3,TimeOfWeek,$E257)*INDEX('Calibration Multipliers'!T$4:T$7,MATCH($B257,'Calibration Multipliers'!$A$4:$A$7,0),1)</f>
        <v>655177875.59845817</v>
      </c>
      <c r="Y257" s="28">
        <f t="shared" si="19"/>
        <v>655177875.59845817</v>
      </c>
      <c r="Z257" s="28">
        <f t="shared" si="19"/>
        <v>655177875.59845817</v>
      </c>
    </row>
    <row r="258" spans="1:26" outlineLevel="2">
      <c r="A258">
        <f t="shared" si="15"/>
        <v>11</v>
      </c>
      <c r="B258" t="str">
        <f>INDEX('Category Mapping'!$G$34:$G$45,MATCH(A258,'Category Mapping'!$A$34:$A$45,0),1)</f>
        <v>Winter</v>
      </c>
      <c r="C258" t="s">
        <v>41</v>
      </c>
      <c r="D258" s="6" t="s">
        <v>115</v>
      </c>
      <c r="E258" t="s">
        <v>15</v>
      </c>
      <c r="F258" s="26">
        <f>SUMIFS(INDEX(Load,,MATCH('Summarized Source Data'!$C258,Hour,0)),Month,'Summarized Source Data'!$A258,Sector,'Summarized Source Data'!F$2,Subsector,'Summarized Source Data'!F$3,TimeOfWeek,$E258)*INDEX('Calibration Multipliers'!B$4:B$7,MATCH($B258,'Calibration Multipliers'!$A$4:$A$7,0),1)</f>
        <v>9258036.6586219855</v>
      </c>
      <c r="G258" s="26">
        <f>SUMIFS(INDEX(Load,,MATCH('Summarized Source Data'!$C258,Hour,0)),Month,'Summarized Source Data'!$A258,Sector,'Summarized Source Data'!G$2,Subsector,'Summarized Source Data'!G$3,TimeOfWeek,$E258)*INDEX('Calibration Multipliers'!C$4:C$7,MATCH($B258,'Calibration Multipliers'!$A$4:$A$7,0),1)</f>
        <v>23227.708215764327</v>
      </c>
      <c r="H258" s="26">
        <f>SUMIFS(INDEX(Load,,MATCH('Summarized Source Data'!$C258,Hour,0)),Month,'Summarized Source Data'!$A258,Sector,'Summarized Source Data'!H$2,Subsector,'Summarized Source Data'!H$3,TimeOfWeek,$E258)*INDEX('Calibration Multipliers'!D$4:D$7,MATCH($B258,'Calibration Multipliers'!$A$4:$A$7,0),1)</f>
        <v>0</v>
      </c>
      <c r="I258" s="26">
        <f>SUMIFS(INDEX(Load,,MATCH('Summarized Source Data'!$C258,Hour,0)),Month,'Summarized Source Data'!$A258,Sector,'Summarized Source Data'!I$2,Subsector,'Summarized Source Data'!I$3,TimeOfWeek,$E258)*INDEX('Calibration Multipliers'!E$4:E$7,MATCH($B258,'Calibration Multipliers'!$A$4:$A$7,0),1)</f>
        <v>12150924.992553007</v>
      </c>
      <c r="J258" s="47">
        <f t="shared" si="16"/>
        <v>104937430.56316051</v>
      </c>
      <c r="K258" s="48">
        <f>(SUMIFS(INDEX(Load,,MATCH('Summarized Source Data'!$C258,Hour,0)),Month,'Summarized Source Data'!$A258,Sector,'Summarized Source Data'!K$2,Subsector,"Total",TimeOfWeek,$E258)-SUM(F258:I258))*INDEX('Calibration Multipliers'!G$4:G$7,MATCH($B258,'Calibration Multipliers'!$A$4:$A$7,0),1)</f>
        <v>104937430.56316051</v>
      </c>
      <c r="L258" s="26">
        <f>SUMIFS(INDEX(Load,,MATCH('Summarized Source Data'!$C258,Hour,0)),Month,'Summarized Source Data'!$A258,Sector,'Summarized Source Data'!L$2,Subsector,'Summarized Source Data'!L$3,TimeOfWeek,$E258)*INDEX('Calibration Multipliers'!H$4:H$7,MATCH($B258,'Calibration Multipliers'!$A$4:$A$7,0),1)</f>
        <v>23426983.385642197</v>
      </c>
      <c r="M258" s="26">
        <f>SUMIFS(INDEX(Load,,MATCH('Summarized Source Data'!$C258,Hour,0)),Month,'Summarized Source Data'!$A258,Sector,'Summarized Source Data'!M$2,Subsector,'Summarized Source Data'!M$3,TimeOfWeek,$E258)*INDEX('Calibration Multipliers'!I$4:I$7,MATCH($B258,'Calibration Multipliers'!$A$4:$A$7,0),1)</f>
        <v>227144.53144078888</v>
      </c>
      <c r="N258" s="26">
        <f>SUMIFS(INDEX(Load,,MATCH('Summarized Source Data'!$C258,Hour,0)),Month,'Summarized Source Data'!$A258,Sector,'Summarized Source Data'!N$2,Subsector,'Summarized Source Data'!N$3,TimeOfWeek,$E258)*INDEX('Calibration Multipliers'!J$4:J$7,MATCH($B258,'Calibration Multipliers'!$A$4:$A$7,0),1)</f>
        <v>0</v>
      </c>
      <c r="O258" s="28">
        <f t="shared" si="17"/>
        <v>498349609.76299423</v>
      </c>
      <c r="P258" s="48">
        <f>(SUMIFS(INDEX(Load,,MATCH('Summarized Source Data'!$C258,Hour,0)),Month,'Summarized Source Data'!$A258,Sector,'Summarized Source Data'!P$2,Subsector,"Total",TimeOfWeek,$E258)-SUM(L258:N258)*INDEX('Calibration Multipliers'!L$4:L$7,MATCH($B258,'Calibration Multipliers'!$A$4:$A$7,0),1))</f>
        <v>498349609.76299423</v>
      </c>
      <c r="Q258" s="28">
        <f t="shared" si="18"/>
        <v>498349609.76299423</v>
      </c>
      <c r="R258" s="31">
        <f>SUMIFS(INDEX(Load,,MATCH('Summarized Source Data'!$C258,Hour,0)),Month,'Summarized Source Data'!$A258,Sector,'Summarized Source Data'!R$2,TimeOfWeek,$E258)*INDEX('Calibration Multipliers'!N$4:N$7,MATCH($B258,'Calibration Multipliers'!$A$4:$A$7,0),1)</f>
        <v>11859302.792731734</v>
      </c>
      <c r="S258" s="31">
        <f>SUMIFS(INDEX(Load,,MATCH('Summarized Source Data'!$C258,Hour,0)),Month,'Summarized Source Data'!$A258,Sector,'Summarized Source Data'!S$2,TimeOfWeek,$E258)*INDEX('Calibration Multipliers'!O$4:O$7,MATCH($B258,'Calibration Multipliers'!$A$4:$A$7,0),1)</f>
        <v>11859302.792731734</v>
      </c>
      <c r="T258" s="31">
        <f>SUMIFS(INDEX(Load,,MATCH('Summarized Source Data'!$C258,Hour,0)),Month,'Summarized Source Data'!$A258,Sector,'Summarized Source Data'!T$2,TimeOfWeek,$E258)*INDEX('Calibration Multipliers'!P$4:P$7,MATCH($B258,'Calibration Multipliers'!$A$4:$A$7,0),1)</f>
        <v>11859302.792731734</v>
      </c>
      <c r="U258" s="31">
        <f>SUMIFS(INDEX(Load,,MATCH('Summarized Source Data'!$C258,Hour,0)),Month,'Summarized Source Data'!$A258,Sector,'Summarized Source Data'!U$2,TimeOfWeek,$E258)*INDEX('Calibration Multipliers'!Q$4:Q$7,MATCH($B258,'Calibration Multipliers'!$A$4:$A$7,0),1)</f>
        <v>11859302.792731734</v>
      </c>
      <c r="V258" s="31">
        <f>SUMIFS(INDEX(Load,,MATCH('Summarized Source Data'!$C258,Hour,0)),Month,'Summarized Source Data'!$A258,Sector,'Summarized Source Data'!V$2,TimeOfWeek,$E258)*INDEX('Calibration Multipliers'!R$4:R$7,MATCH($B258,'Calibration Multipliers'!$A$4:$A$7,0),1)</f>
        <v>11859302.792731734</v>
      </c>
      <c r="W258" s="31">
        <f>SUMIFS(INDEX(Load,,MATCH('Summarized Source Data'!$C258,Hour,0)),Month,'Summarized Source Data'!$A258,Sector,'Summarized Source Data'!W$2,TimeOfWeek,$E258)*INDEX('Calibration Multipliers'!S$4:S$7,MATCH($B258,'Calibration Multipliers'!$A$4:$A$7,0),1)</f>
        <v>11859302.792731734</v>
      </c>
      <c r="X258" s="26">
        <f>SUMIFS(INDEX(Load,,MATCH('Summarized Source Data'!$C258,Hour,0)),Month,'Summarized Source Data'!$A258,Sector,'Summarized Source Data'!X$2,Subsector,'Summarized Source Data'!X$3,TimeOfWeek,$E258)*INDEX('Calibration Multipliers'!T$4:T$7,MATCH($B258,'Calibration Multipliers'!$A$4:$A$7,0),1)</f>
        <v>656149949.59786236</v>
      </c>
      <c r="Y258" s="28">
        <f t="shared" si="19"/>
        <v>656149949.59786236</v>
      </c>
      <c r="Z258" s="28">
        <f t="shared" si="19"/>
        <v>656149949.59786236</v>
      </c>
    </row>
    <row r="259" spans="1:26" outlineLevel="2">
      <c r="A259">
        <f t="shared" si="15"/>
        <v>11</v>
      </c>
      <c r="B259" t="str">
        <f>INDEX('Category Mapping'!$G$34:$G$45,MATCH(A259,'Category Mapping'!$A$34:$A$45,0),1)</f>
        <v>Winter</v>
      </c>
      <c r="C259" t="s">
        <v>42</v>
      </c>
      <c r="D259" s="6" t="s">
        <v>116</v>
      </c>
      <c r="E259" t="s">
        <v>15</v>
      </c>
      <c r="F259" s="26">
        <f>SUMIFS(INDEX(Load,,MATCH('Summarized Source Data'!$C259,Hour,0)),Month,'Summarized Source Data'!$A259,Sector,'Summarized Source Data'!F$2,Subsector,'Summarized Source Data'!F$3,TimeOfWeek,$E259)*INDEX('Calibration Multipliers'!B$4:B$7,MATCH($B259,'Calibration Multipliers'!$A$4:$A$7,0),1)</f>
        <v>9684809.2228024267</v>
      </c>
      <c r="G259" s="26">
        <f>SUMIFS(INDEX(Load,,MATCH('Summarized Source Data'!$C259,Hour,0)),Month,'Summarized Source Data'!$A259,Sector,'Summarized Source Data'!G$2,Subsector,'Summarized Source Data'!G$3,TimeOfWeek,$E259)*INDEX('Calibration Multipliers'!C$4:C$7,MATCH($B259,'Calibration Multipliers'!$A$4:$A$7,0),1)</f>
        <v>25371.131384450677</v>
      </c>
      <c r="H259" s="26">
        <f>SUMIFS(INDEX(Load,,MATCH('Summarized Source Data'!$C259,Hour,0)),Month,'Summarized Source Data'!$A259,Sector,'Summarized Source Data'!H$2,Subsector,'Summarized Source Data'!H$3,TimeOfWeek,$E259)*INDEX('Calibration Multipliers'!D$4:D$7,MATCH($B259,'Calibration Multipliers'!$A$4:$A$7,0),1)</f>
        <v>0</v>
      </c>
      <c r="I259" s="26">
        <f>SUMIFS(INDEX(Load,,MATCH('Summarized Source Data'!$C259,Hour,0)),Month,'Summarized Source Data'!$A259,Sector,'Summarized Source Data'!I$2,Subsector,'Summarized Source Data'!I$3,TimeOfWeek,$E259)*INDEX('Calibration Multipliers'!E$4:E$7,MATCH($B259,'Calibration Multipliers'!$A$4:$A$7,0),1)</f>
        <v>13220206.391897671</v>
      </c>
      <c r="J259" s="47">
        <f t="shared" si="16"/>
        <v>118020343.16753033</v>
      </c>
      <c r="K259" s="48">
        <f>(SUMIFS(INDEX(Load,,MATCH('Summarized Source Data'!$C259,Hour,0)),Month,'Summarized Source Data'!$A259,Sector,'Summarized Source Data'!K$2,Subsector,"Total",TimeOfWeek,$E259)-SUM(F259:I259))*INDEX('Calibration Multipliers'!G$4:G$7,MATCH($B259,'Calibration Multipliers'!$A$4:$A$7,0),1)</f>
        <v>118020343.16753033</v>
      </c>
      <c r="L259" s="26">
        <f>SUMIFS(INDEX(Load,,MATCH('Summarized Source Data'!$C259,Hour,0)),Month,'Summarized Source Data'!$A259,Sector,'Summarized Source Data'!L$2,Subsector,'Summarized Source Data'!L$3,TimeOfWeek,$E259)*INDEX('Calibration Multipliers'!H$4:H$7,MATCH($B259,'Calibration Multipliers'!$A$4:$A$7,0),1)</f>
        <v>22649324.186118804</v>
      </c>
      <c r="M259" s="26">
        <f>SUMIFS(INDEX(Load,,MATCH('Summarized Source Data'!$C259,Hour,0)),Month,'Summarized Source Data'!$A259,Sector,'Summarized Source Data'!M$2,Subsector,'Summarized Source Data'!M$3,TimeOfWeek,$E259)*INDEX('Calibration Multipliers'!I$4:I$7,MATCH($B259,'Calibration Multipliers'!$A$4:$A$7,0),1)</f>
        <v>227240.76676672991</v>
      </c>
      <c r="N259" s="26">
        <f>SUMIFS(INDEX(Load,,MATCH('Summarized Source Data'!$C259,Hour,0)),Month,'Summarized Source Data'!$A259,Sector,'Summarized Source Data'!N$2,Subsector,'Summarized Source Data'!N$3,TimeOfWeek,$E259)*INDEX('Calibration Multipliers'!J$4:J$7,MATCH($B259,'Calibration Multipliers'!$A$4:$A$7,0),1)</f>
        <v>0</v>
      </c>
      <c r="O259" s="28">
        <f t="shared" si="17"/>
        <v>498155098.72778744</v>
      </c>
      <c r="P259" s="48">
        <f>(SUMIFS(INDEX(Load,,MATCH('Summarized Source Data'!$C259,Hour,0)),Month,'Summarized Source Data'!$A259,Sector,'Summarized Source Data'!P$2,Subsector,"Total",TimeOfWeek,$E259)-SUM(L259:N259)*INDEX('Calibration Multipliers'!L$4:L$7,MATCH($B259,'Calibration Multipliers'!$A$4:$A$7,0),1))</f>
        <v>498155098.72778744</v>
      </c>
      <c r="Q259" s="28">
        <f t="shared" si="18"/>
        <v>498155098.72778744</v>
      </c>
      <c r="R259" s="31">
        <f>SUMIFS(INDEX(Load,,MATCH('Summarized Source Data'!$C259,Hour,0)),Month,'Summarized Source Data'!$A259,Sector,'Summarized Source Data'!R$2,TimeOfWeek,$E259)*INDEX('Calibration Multipliers'!N$4:N$7,MATCH($B259,'Calibration Multipliers'!$A$4:$A$7,0),1)</f>
        <v>14095072.991361488</v>
      </c>
      <c r="S259" s="31">
        <f>SUMIFS(INDEX(Load,,MATCH('Summarized Source Data'!$C259,Hour,0)),Month,'Summarized Source Data'!$A259,Sector,'Summarized Source Data'!S$2,TimeOfWeek,$E259)*INDEX('Calibration Multipliers'!O$4:O$7,MATCH($B259,'Calibration Multipliers'!$A$4:$A$7,0),1)</f>
        <v>14095072.991361488</v>
      </c>
      <c r="T259" s="31">
        <f>SUMIFS(INDEX(Load,,MATCH('Summarized Source Data'!$C259,Hour,0)),Month,'Summarized Source Data'!$A259,Sector,'Summarized Source Data'!T$2,TimeOfWeek,$E259)*INDEX('Calibration Multipliers'!P$4:P$7,MATCH($B259,'Calibration Multipliers'!$A$4:$A$7,0),1)</f>
        <v>14095072.991361488</v>
      </c>
      <c r="U259" s="31">
        <f>SUMIFS(INDEX(Load,,MATCH('Summarized Source Data'!$C259,Hour,0)),Month,'Summarized Source Data'!$A259,Sector,'Summarized Source Data'!U$2,TimeOfWeek,$E259)*INDEX('Calibration Multipliers'!Q$4:Q$7,MATCH($B259,'Calibration Multipliers'!$A$4:$A$7,0),1)</f>
        <v>14095072.991361488</v>
      </c>
      <c r="V259" s="31">
        <f>SUMIFS(INDEX(Load,,MATCH('Summarized Source Data'!$C259,Hour,0)),Month,'Summarized Source Data'!$A259,Sector,'Summarized Source Data'!V$2,TimeOfWeek,$E259)*INDEX('Calibration Multipliers'!R$4:R$7,MATCH($B259,'Calibration Multipliers'!$A$4:$A$7,0),1)</f>
        <v>14095072.991361488</v>
      </c>
      <c r="W259" s="31">
        <f>SUMIFS(INDEX(Load,,MATCH('Summarized Source Data'!$C259,Hour,0)),Month,'Summarized Source Data'!$A259,Sector,'Summarized Source Data'!W$2,TimeOfWeek,$E259)*INDEX('Calibration Multipliers'!S$4:S$7,MATCH($B259,'Calibration Multipliers'!$A$4:$A$7,0),1)</f>
        <v>14095072.991361488</v>
      </c>
      <c r="X259" s="26">
        <f>SUMIFS(INDEX(Load,,MATCH('Summarized Source Data'!$C259,Hour,0)),Month,'Summarized Source Data'!$A259,Sector,'Summarized Source Data'!X$2,Subsector,'Summarized Source Data'!X$3,TimeOfWeek,$E259)*INDEX('Calibration Multipliers'!T$4:T$7,MATCH($B259,'Calibration Multipliers'!$A$4:$A$7,0),1)</f>
        <v>661982393.59428787</v>
      </c>
      <c r="Y259" s="28">
        <f t="shared" si="19"/>
        <v>661982393.59428787</v>
      </c>
      <c r="Z259" s="28">
        <f t="shared" si="19"/>
        <v>661982393.59428787</v>
      </c>
    </row>
    <row r="260" spans="1:26" outlineLevel="2">
      <c r="A260">
        <f t="shared" si="15"/>
        <v>11</v>
      </c>
      <c r="B260" t="str">
        <f>INDEX('Category Mapping'!$G$34:$G$45,MATCH(A260,'Category Mapping'!$A$34:$A$45,0),1)</f>
        <v>Winter</v>
      </c>
      <c r="C260" t="s">
        <v>43</v>
      </c>
      <c r="D260" s="6" t="s">
        <v>117</v>
      </c>
      <c r="E260" t="s">
        <v>15</v>
      </c>
      <c r="F260" s="26">
        <f>SUMIFS(INDEX(Load,,MATCH('Summarized Source Data'!$C260,Hour,0)),Month,'Summarized Source Data'!$A260,Sector,'Summarized Source Data'!F$2,Subsector,'Summarized Source Data'!F$3,TimeOfWeek,$E260)*INDEX('Calibration Multipliers'!B$4:B$7,MATCH($B260,'Calibration Multipliers'!$A$4:$A$7,0),1)</f>
        <v>10206776.993744526</v>
      </c>
      <c r="G260" s="26">
        <f>SUMIFS(INDEX(Load,,MATCH('Summarized Source Data'!$C260,Hour,0)),Month,'Summarized Source Data'!$A260,Sector,'Summarized Source Data'!G$2,Subsector,'Summarized Source Data'!G$3,TimeOfWeek,$E260)*INDEX('Calibration Multipliers'!C$4:C$7,MATCH($B260,'Calibration Multipliers'!$A$4:$A$7,0),1)</f>
        <v>27704.108983020855</v>
      </c>
      <c r="H260" s="26">
        <f>SUMIFS(INDEX(Load,,MATCH('Summarized Source Data'!$C260,Hour,0)),Month,'Summarized Source Data'!$A260,Sector,'Summarized Source Data'!H$2,Subsector,'Summarized Source Data'!H$3,TimeOfWeek,$E260)*INDEX('Calibration Multipliers'!D$4:D$7,MATCH($B260,'Calibration Multipliers'!$A$4:$A$7,0),1)</f>
        <v>0</v>
      </c>
      <c r="I260" s="26">
        <f>SUMIFS(INDEX(Load,,MATCH('Summarized Source Data'!$C260,Hour,0)),Month,'Summarized Source Data'!$A260,Sector,'Summarized Source Data'!I$2,Subsector,'Summarized Source Data'!I$3,TimeOfWeek,$E260)*INDEX('Calibration Multipliers'!E$4:E$7,MATCH($B260,'Calibration Multipliers'!$A$4:$A$7,0),1)</f>
        <v>28967805.182246368</v>
      </c>
      <c r="J260" s="47">
        <f t="shared" si="16"/>
        <v>143547625.60302329</v>
      </c>
      <c r="K260" s="48">
        <f>(SUMIFS(INDEX(Load,,MATCH('Summarized Source Data'!$C260,Hour,0)),Month,'Summarized Source Data'!$A260,Sector,'Summarized Source Data'!K$2,Subsector,"Total",TimeOfWeek,$E260)-SUM(F260:I260))*INDEX('Calibration Multipliers'!G$4:G$7,MATCH($B260,'Calibration Multipliers'!$A$4:$A$7,0),1)</f>
        <v>143547625.60302329</v>
      </c>
      <c r="L260" s="26">
        <f>SUMIFS(INDEX(Load,,MATCH('Summarized Source Data'!$C260,Hour,0)),Month,'Summarized Source Data'!$A260,Sector,'Summarized Source Data'!L$2,Subsector,'Summarized Source Data'!L$3,TimeOfWeek,$E260)*INDEX('Calibration Multipliers'!H$4:H$7,MATCH($B260,'Calibration Multipliers'!$A$4:$A$7,0),1)</f>
        <v>22454909.386237957</v>
      </c>
      <c r="M260" s="26">
        <f>SUMIFS(INDEX(Load,,MATCH('Summarized Source Data'!$C260,Hour,0)),Month,'Summarized Source Data'!$A260,Sector,'Summarized Source Data'!M$2,Subsector,'Summarized Source Data'!M$3,TimeOfWeek,$E260)*INDEX('Calibration Multipliers'!I$4:I$7,MATCH($B260,'Calibration Multipliers'!$A$4:$A$7,0),1)</f>
        <v>222575.78364358895</v>
      </c>
      <c r="N260" s="26">
        <f>SUMIFS(INDEX(Load,,MATCH('Summarized Source Data'!$C260,Hour,0)),Month,'Summarized Source Data'!$A260,Sector,'Summarized Source Data'!N$2,Subsector,'Summarized Source Data'!N$3,TimeOfWeek,$E260)*INDEX('Calibration Multipliers'!J$4:J$7,MATCH($B260,'Calibration Multipliers'!$A$4:$A$7,0),1)</f>
        <v>0</v>
      </c>
      <c r="O260" s="28">
        <f t="shared" si="17"/>
        <v>481828920.52091932</v>
      </c>
      <c r="P260" s="48">
        <f>(SUMIFS(INDEX(Load,,MATCH('Summarized Source Data'!$C260,Hour,0)),Month,'Summarized Source Data'!$A260,Sector,'Summarized Source Data'!P$2,Subsector,"Total",TimeOfWeek,$E260)-SUM(L260:N260)*INDEX('Calibration Multipliers'!L$4:L$7,MATCH($B260,'Calibration Multipliers'!$A$4:$A$7,0),1))</f>
        <v>481828920.52091932</v>
      </c>
      <c r="Q260" s="28">
        <f t="shared" si="18"/>
        <v>481828920.52091932</v>
      </c>
      <c r="R260" s="31">
        <f>SUMIFS(INDEX(Load,,MATCH('Summarized Source Data'!$C260,Hour,0)),Month,'Summarized Source Data'!$A260,Sector,'Summarized Source Data'!R$2,TimeOfWeek,$E260)*INDEX('Calibration Multipliers'!N$4:N$7,MATCH($B260,'Calibration Multipliers'!$A$4:$A$7,0),1)</f>
        <v>16233635.790050818</v>
      </c>
      <c r="S260" s="31">
        <f>SUMIFS(INDEX(Load,,MATCH('Summarized Source Data'!$C260,Hour,0)),Month,'Summarized Source Data'!$A260,Sector,'Summarized Source Data'!S$2,TimeOfWeek,$E260)*INDEX('Calibration Multipliers'!O$4:O$7,MATCH($B260,'Calibration Multipliers'!$A$4:$A$7,0),1)</f>
        <v>16233635.790050818</v>
      </c>
      <c r="T260" s="31">
        <f>SUMIFS(INDEX(Load,,MATCH('Summarized Source Data'!$C260,Hour,0)),Month,'Summarized Source Data'!$A260,Sector,'Summarized Source Data'!T$2,TimeOfWeek,$E260)*INDEX('Calibration Multipliers'!P$4:P$7,MATCH($B260,'Calibration Multipliers'!$A$4:$A$7,0),1)</f>
        <v>16233635.790050818</v>
      </c>
      <c r="U260" s="31">
        <f>SUMIFS(INDEX(Load,,MATCH('Summarized Source Data'!$C260,Hour,0)),Month,'Summarized Source Data'!$A260,Sector,'Summarized Source Data'!U$2,TimeOfWeek,$E260)*INDEX('Calibration Multipliers'!Q$4:Q$7,MATCH($B260,'Calibration Multipliers'!$A$4:$A$7,0),1)</f>
        <v>16233635.790050818</v>
      </c>
      <c r="V260" s="31">
        <f>SUMIFS(INDEX(Load,,MATCH('Summarized Source Data'!$C260,Hour,0)),Month,'Summarized Source Data'!$A260,Sector,'Summarized Source Data'!V$2,TimeOfWeek,$E260)*INDEX('Calibration Multipliers'!R$4:R$7,MATCH($B260,'Calibration Multipliers'!$A$4:$A$7,0),1)</f>
        <v>16233635.790050818</v>
      </c>
      <c r="W260" s="31">
        <f>SUMIFS(INDEX(Load,,MATCH('Summarized Source Data'!$C260,Hour,0)),Month,'Summarized Source Data'!$A260,Sector,'Summarized Source Data'!W$2,TimeOfWeek,$E260)*INDEX('Calibration Multipliers'!S$4:S$7,MATCH($B260,'Calibration Multipliers'!$A$4:$A$7,0),1)</f>
        <v>16233635.790050818</v>
      </c>
      <c r="X260" s="26">
        <f>SUMIFS(INDEX(Load,,MATCH('Summarized Source Data'!$C260,Hour,0)),Month,'Summarized Source Data'!$A260,Sector,'Summarized Source Data'!X$2,Subsector,'Summarized Source Data'!X$3,TimeOfWeek,$E260)*INDEX('Calibration Multipliers'!T$4:T$7,MATCH($B260,'Calibration Multipliers'!$A$4:$A$7,0),1)</f>
        <v>668786911.59011745</v>
      </c>
      <c r="Y260" s="28">
        <f t="shared" si="19"/>
        <v>668786911.59011745</v>
      </c>
      <c r="Z260" s="28">
        <f t="shared" si="19"/>
        <v>668786911.59011745</v>
      </c>
    </row>
    <row r="261" spans="1:26" outlineLevel="2">
      <c r="A261">
        <f t="shared" ref="A261:A291" si="20">ROUNDUP(ROW(A258)/24,0)</f>
        <v>11</v>
      </c>
      <c r="B261" t="str">
        <f>INDEX('Category Mapping'!$G$34:$G$45,MATCH(A261,'Category Mapping'!$A$34:$A$45,0),1)</f>
        <v>Winter</v>
      </c>
      <c r="C261" t="s">
        <v>44</v>
      </c>
      <c r="D261" s="6" t="s">
        <v>118</v>
      </c>
      <c r="E261" t="s">
        <v>15</v>
      </c>
      <c r="F261" s="26">
        <f>SUMIFS(INDEX(Load,,MATCH('Summarized Source Data'!$C261,Hour,0)),Month,'Summarized Source Data'!$A261,Sector,'Summarized Source Data'!F$2,Subsector,'Summarized Source Data'!F$3,TimeOfWeek,$E261)*INDEX('Calibration Multipliers'!B$4:B$7,MATCH($B261,'Calibration Multipliers'!$A$4:$A$7,0),1)</f>
        <v>10790021.39338707</v>
      </c>
      <c r="G261" s="26">
        <f>SUMIFS(INDEX(Load,,MATCH('Summarized Source Data'!$C261,Hour,0)),Month,'Summarized Source Data'!$A261,Sector,'Summarized Source Data'!G$2,Subsector,'Summarized Source Data'!G$3,TimeOfWeek,$E261)*INDEX('Calibration Multipliers'!C$4:C$7,MATCH($B261,'Calibration Multipliers'!$A$4:$A$7,0),1)</f>
        <v>30364.675519390261</v>
      </c>
      <c r="H261" s="26">
        <f>SUMIFS(INDEX(Load,,MATCH('Summarized Source Data'!$C261,Hour,0)),Month,'Summarized Source Data'!$A261,Sector,'Summarized Source Data'!H$2,Subsector,'Summarized Source Data'!H$3,TimeOfWeek,$E261)*INDEX('Calibration Multipliers'!D$4:D$7,MATCH($B261,'Calibration Multipliers'!$A$4:$A$7,0),1)</f>
        <v>0</v>
      </c>
      <c r="I261" s="26">
        <f>SUMIFS(INDEX(Load,,MATCH('Summarized Source Data'!$C261,Hour,0)),Month,'Summarized Source Data'!$A261,Sector,'Summarized Source Data'!I$2,Subsector,'Summarized Source Data'!I$3,TimeOfWeek,$E261)*INDEX('Calibration Multipliers'!E$4:E$7,MATCH($B261,'Calibration Multipliers'!$A$4:$A$7,0),1)</f>
        <v>52297581.167948142</v>
      </c>
      <c r="J261" s="47">
        <f t="shared" ref="J261:J324" si="21">K261</f>
        <v>158514904.62731224</v>
      </c>
      <c r="K261" s="48">
        <f>(SUMIFS(INDEX(Load,,MATCH('Summarized Source Data'!$C261,Hour,0)),Month,'Summarized Source Data'!$A261,Sector,'Summarized Source Data'!K$2,Subsector,"Total",TimeOfWeek,$E261)-SUM(F261:I261))*INDEX('Calibration Multipliers'!G$4:G$7,MATCH($B261,'Calibration Multipliers'!$A$4:$A$7,0),1)</f>
        <v>158514904.62731224</v>
      </c>
      <c r="L261" s="26">
        <f>SUMIFS(INDEX(Load,,MATCH('Summarized Source Data'!$C261,Hour,0)),Month,'Summarized Source Data'!$A261,Sector,'Summarized Source Data'!L$2,Subsector,'Summarized Source Data'!L$3,TimeOfWeek,$E261)*INDEX('Calibration Multipliers'!H$4:H$7,MATCH($B261,'Calibration Multipliers'!$A$4:$A$7,0),1)</f>
        <v>23621398.185523044</v>
      </c>
      <c r="M261" s="26">
        <f>SUMIFS(INDEX(Load,,MATCH('Summarized Source Data'!$C261,Hour,0)),Month,'Summarized Source Data'!$A261,Sector,'Summarized Source Data'!M$2,Subsector,'Summarized Source Data'!M$3,TimeOfWeek,$E261)*INDEX('Calibration Multipliers'!I$4:I$7,MATCH($B261,'Calibration Multipliers'!$A$4:$A$7,0),1)</f>
        <v>212209.58651394214</v>
      </c>
      <c r="N261" s="26">
        <f>SUMIFS(INDEX(Load,,MATCH('Summarized Source Data'!$C261,Hour,0)),Month,'Summarized Source Data'!$A261,Sector,'Summarized Source Data'!N$2,Subsector,'Summarized Source Data'!N$3,TimeOfWeek,$E261)*INDEX('Calibration Multipliers'!J$4:J$7,MATCH($B261,'Calibration Multipliers'!$A$4:$A$7,0),1)</f>
        <v>0</v>
      </c>
      <c r="O261" s="28">
        <f t="shared" ref="O261:O324" si="22">P261</f>
        <v>452482651.93604088</v>
      </c>
      <c r="P261" s="48">
        <f>(SUMIFS(INDEX(Load,,MATCH('Summarized Source Data'!$C261,Hour,0)),Month,'Summarized Source Data'!$A261,Sector,'Summarized Source Data'!P$2,Subsector,"Total",TimeOfWeek,$E261)-SUM(L261:N261)*INDEX('Calibration Multipliers'!L$4:L$7,MATCH($B261,'Calibration Multipliers'!$A$4:$A$7,0),1))</f>
        <v>452482651.93604088</v>
      </c>
      <c r="Q261" s="28">
        <f t="shared" ref="Q261:Q324" si="23">P261</f>
        <v>452482651.93604088</v>
      </c>
      <c r="R261" s="31">
        <f>SUMIFS(INDEX(Load,,MATCH('Summarized Source Data'!$C261,Hour,0)),Month,'Summarized Source Data'!$A261,Sector,'Summarized Source Data'!R$2,TimeOfWeek,$E261)*INDEX('Calibration Multipliers'!N$4:N$7,MATCH($B261,'Calibration Multipliers'!$A$4:$A$7,0),1)</f>
        <v>17108502.389514633</v>
      </c>
      <c r="S261" s="31">
        <f>SUMIFS(INDEX(Load,,MATCH('Summarized Source Data'!$C261,Hour,0)),Month,'Summarized Source Data'!$A261,Sector,'Summarized Source Data'!S$2,TimeOfWeek,$E261)*INDEX('Calibration Multipliers'!O$4:O$7,MATCH($B261,'Calibration Multipliers'!$A$4:$A$7,0),1)</f>
        <v>17108502.389514633</v>
      </c>
      <c r="T261" s="31">
        <f>SUMIFS(INDEX(Load,,MATCH('Summarized Source Data'!$C261,Hour,0)),Month,'Summarized Source Data'!$A261,Sector,'Summarized Source Data'!T$2,TimeOfWeek,$E261)*INDEX('Calibration Multipliers'!P$4:P$7,MATCH($B261,'Calibration Multipliers'!$A$4:$A$7,0),1)</f>
        <v>17108502.389514633</v>
      </c>
      <c r="U261" s="31">
        <f>SUMIFS(INDEX(Load,,MATCH('Summarized Source Data'!$C261,Hour,0)),Month,'Summarized Source Data'!$A261,Sector,'Summarized Source Data'!U$2,TimeOfWeek,$E261)*INDEX('Calibration Multipliers'!Q$4:Q$7,MATCH($B261,'Calibration Multipliers'!$A$4:$A$7,0),1)</f>
        <v>17108502.389514633</v>
      </c>
      <c r="V261" s="31">
        <f>SUMIFS(INDEX(Load,,MATCH('Summarized Source Data'!$C261,Hour,0)),Month,'Summarized Source Data'!$A261,Sector,'Summarized Source Data'!V$2,TimeOfWeek,$E261)*INDEX('Calibration Multipliers'!R$4:R$7,MATCH($B261,'Calibration Multipliers'!$A$4:$A$7,0),1)</f>
        <v>17108502.389514633</v>
      </c>
      <c r="W261" s="31">
        <f>SUMIFS(INDEX(Load,,MATCH('Summarized Source Data'!$C261,Hour,0)),Month,'Summarized Source Data'!$A261,Sector,'Summarized Source Data'!W$2,TimeOfWeek,$E261)*INDEX('Calibration Multipliers'!S$4:S$7,MATCH($B261,'Calibration Multipliers'!$A$4:$A$7,0),1)</f>
        <v>17108502.389514633</v>
      </c>
      <c r="X261" s="26">
        <f>SUMIFS(INDEX(Load,,MATCH('Summarized Source Data'!$C261,Hour,0)),Month,'Summarized Source Data'!$A261,Sector,'Summarized Source Data'!X$2,Subsector,'Summarized Source Data'!X$3,TimeOfWeek,$E261)*INDEX('Calibration Multipliers'!T$4:T$7,MATCH($B261,'Calibration Multipliers'!$A$4:$A$7,0),1)</f>
        <v>670731059.58892596</v>
      </c>
      <c r="Y261" s="28">
        <f t="shared" ref="Y261:Z324" si="24">$X261</f>
        <v>670731059.58892596</v>
      </c>
      <c r="Z261" s="28">
        <f t="shared" si="24"/>
        <v>670731059.58892596</v>
      </c>
    </row>
    <row r="262" spans="1:26" outlineLevel="2">
      <c r="A262">
        <f t="shared" si="20"/>
        <v>11</v>
      </c>
      <c r="B262" t="str">
        <f>INDEX('Category Mapping'!$G$34:$G$45,MATCH(A262,'Category Mapping'!$A$34:$A$45,0),1)</f>
        <v>Winter</v>
      </c>
      <c r="C262" t="s">
        <v>45</v>
      </c>
      <c r="D262" s="6" t="s">
        <v>119</v>
      </c>
      <c r="E262" t="s">
        <v>15</v>
      </c>
      <c r="F262" s="26">
        <f>SUMIFS(INDEX(Load,,MATCH('Summarized Source Data'!$C262,Hour,0)),Month,'Summarized Source Data'!$A262,Sector,'Summarized Source Data'!F$2,Subsector,'Summarized Source Data'!F$3,TimeOfWeek,$E262)*INDEX('Calibration Multipliers'!B$4:B$7,MATCH($B262,'Calibration Multipliers'!$A$4:$A$7,0),1)</f>
        <v>11373265.793029614</v>
      </c>
      <c r="G262" s="26">
        <f>SUMIFS(INDEX(Load,,MATCH('Summarized Source Data'!$C262,Hour,0)),Month,'Summarized Source Data'!$A262,Sector,'Summarized Source Data'!G$2,Subsector,'Summarized Source Data'!G$3,TimeOfWeek,$E262)*INDEX('Calibration Multipliers'!C$4:C$7,MATCH($B262,'Calibration Multipliers'!$A$4:$A$7,0),1)</f>
        <v>33708.610077340847</v>
      </c>
      <c r="H262" s="26">
        <f>SUMIFS(INDEX(Load,,MATCH('Summarized Source Data'!$C262,Hour,0)),Month,'Summarized Source Data'!$A262,Sector,'Summarized Source Data'!H$2,Subsector,'Summarized Source Data'!H$3,TimeOfWeek,$E262)*INDEX('Calibration Multipliers'!D$4:D$7,MATCH($B262,'Calibration Multipliers'!$A$4:$A$7,0),1)</f>
        <v>0</v>
      </c>
      <c r="I262" s="26">
        <f>SUMIFS(INDEX(Load,,MATCH('Summarized Source Data'!$C262,Hour,0)),Month,'Summarized Source Data'!$A262,Sector,'Summarized Source Data'!I$2,Subsector,'Summarized Source Data'!I$3,TimeOfWeek,$E262)*INDEX('Calibration Multipliers'!E$4:E$7,MATCH($B262,'Calibration Multipliers'!$A$4:$A$7,0),1)</f>
        <v>57255158.564909771</v>
      </c>
      <c r="J262" s="47">
        <f t="shared" si="21"/>
        <v>154914886.89495862</v>
      </c>
      <c r="K262" s="48">
        <f>(SUMIFS(INDEX(Load,,MATCH('Summarized Source Data'!$C262,Hour,0)),Month,'Summarized Source Data'!$A262,Sector,'Summarized Source Data'!K$2,Subsector,"Total",TimeOfWeek,$E262)-SUM(F262:I262))*INDEX('Calibration Multipliers'!G$4:G$7,MATCH($B262,'Calibration Multipliers'!$A$4:$A$7,0),1)</f>
        <v>154914886.89495862</v>
      </c>
      <c r="L262" s="26">
        <f>SUMIFS(INDEX(Load,,MATCH('Summarized Source Data'!$C262,Hour,0)),Month,'Summarized Source Data'!$A262,Sector,'Summarized Source Data'!L$2,Subsector,'Summarized Source Data'!L$3,TimeOfWeek,$E262)*INDEX('Calibration Multipliers'!H$4:H$7,MATCH($B262,'Calibration Multipliers'!$A$4:$A$7,0),1)</f>
        <v>28773390.382365521</v>
      </c>
      <c r="M262" s="26">
        <f>SUMIFS(INDEX(Load,,MATCH('Summarized Source Data'!$C262,Hour,0)),Month,'Summarized Source Data'!$A262,Sector,'Summarized Source Data'!M$2,Subsector,'Summarized Source Data'!M$3,TimeOfWeek,$E262)*INDEX('Calibration Multipliers'!I$4:I$7,MATCH($B262,'Calibration Multipliers'!$A$4:$A$7,0),1)</f>
        <v>203226.65068544756</v>
      </c>
      <c r="N262" s="26">
        <f>SUMIFS(INDEX(Load,,MATCH('Summarized Source Data'!$C262,Hour,0)),Month,'Summarized Source Data'!$A262,Sector,'Summarized Source Data'!N$2,Subsector,'Summarized Source Data'!N$3,TimeOfWeek,$E262)*INDEX('Calibration Multipliers'!J$4:J$7,MATCH($B262,'Calibration Multipliers'!$A$4:$A$7,0),1)</f>
        <v>0</v>
      </c>
      <c r="O262" s="28">
        <f t="shared" si="22"/>
        <v>430814384.68515486</v>
      </c>
      <c r="P262" s="48">
        <f>(SUMIFS(INDEX(Load,,MATCH('Summarized Source Data'!$C262,Hour,0)),Month,'Summarized Source Data'!$A262,Sector,'Summarized Source Data'!P$2,Subsector,"Total",TimeOfWeek,$E262)-SUM(L262:N262)*INDEX('Calibration Multipliers'!L$4:L$7,MATCH($B262,'Calibration Multipliers'!$A$4:$A$7,0),1))</f>
        <v>430814384.68515486</v>
      </c>
      <c r="Q262" s="28">
        <f t="shared" si="23"/>
        <v>430814384.68515486</v>
      </c>
      <c r="R262" s="31">
        <f>SUMIFS(INDEX(Load,,MATCH('Summarized Source Data'!$C262,Hour,0)),Month,'Summarized Source Data'!$A262,Sector,'Summarized Source Data'!R$2,TimeOfWeek,$E262)*INDEX('Calibration Multipliers'!N$4:N$7,MATCH($B262,'Calibration Multipliers'!$A$4:$A$7,0),1)</f>
        <v>15747598.790348697</v>
      </c>
      <c r="S262" s="31">
        <f>SUMIFS(INDEX(Load,,MATCH('Summarized Source Data'!$C262,Hour,0)),Month,'Summarized Source Data'!$A262,Sector,'Summarized Source Data'!S$2,TimeOfWeek,$E262)*INDEX('Calibration Multipliers'!O$4:O$7,MATCH($B262,'Calibration Multipliers'!$A$4:$A$7,0),1)</f>
        <v>15747598.790348697</v>
      </c>
      <c r="T262" s="31">
        <f>SUMIFS(INDEX(Load,,MATCH('Summarized Source Data'!$C262,Hour,0)),Month,'Summarized Source Data'!$A262,Sector,'Summarized Source Data'!T$2,TimeOfWeek,$E262)*INDEX('Calibration Multipliers'!P$4:P$7,MATCH($B262,'Calibration Multipliers'!$A$4:$A$7,0),1)</f>
        <v>15747598.790348697</v>
      </c>
      <c r="U262" s="31">
        <f>SUMIFS(INDEX(Load,,MATCH('Summarized Source Data'!$C262,Hour,0)),Month,'Summarized Source Data'!$A262,Sector,'Summarized Source Data'!U$2,TimeOfWeek,$E262)*INDEX('Calibration Multipliers'!Q$4:Q$7,MATCH($B262,'Calibration Multipliers'!$A$4:$A$7,0),1)</f>
        <v>15747598.790348697</v>
      </c>
      <c r="V262" s="31">
        <f>SUMIFS(INDEX(Load,,MATCH('Summarized Source Data'!$C262,Hour,0)),Month,'Summarized Source Data'!$A262,Sector,'Summarized Source Data'!V$2,TimeOfWeek,$E262)*INDEX('Calibration Multipliers'!R$4:R$7,MATCH($B262,'Calibration Multipliers'!$A$4:$A$7,0),1)</f>
        <v>15747598.790348697</v>
      </c>
      <c r="W262" s="31">
        <f>SUMIFS(INDEX(Load,,MATCH('Summarized Source Data'!$C262,Hour,0)),Month,'Summarized Source Data'!$A262,Sector,'Summarized Source Data'!W$2,TimeOfWeek,$E262)*INDEX('Calibration Multipliers'!S$4:S$7,MATCH($B262,'Calibration Multipliers'!$A$4:$A$7,0),1)</f>
        <v>15747598.790348697</v>
      </c>
      <c r="X262" s="26">
        <f>SUMIFS(INDEX(Load,,MATCH('Summarized Source Data'!$C262,Hour,0)),Month,'Summarized Source Data'!$A262,Sector,'Summarized Source Data'!X$2,Subsector,'Summarized Source Data'!X$3,TimeOfWeek,$E262)*INDEX('Calibration Multipliers'!T$4:T$7,MATCH($B262,'Calibration Multipliers'!$A$4:$A$7,0),1)</f>
        <v>666842763.59130907</v>
      </c>
      <c r="Y262" s="28">
        <f t="shared" si="24"/>
        <v>666842763.59130907</v>
      </c>
      <c r="Z262" s="28">
        <f t="shared" si="24"/>
        <v>666842763.59130907</v>
      </c>
    </row>
    <row r="263" spans="1:26" outlineLevel="2">
      <c r="A263">
        <f t="shared" si="20"/>
        <v>11</v>
      </c>
      <c r="B263" t="str">
        <f>INDEX('Category Mapping'!$G$34:$G$45,MATCH(A263,'Category Mapping'!$A$34:$A$45,0),1)</f>
        <v>Winter</v>
      </c>
      <c r="C263" t="s">
        <v>46</v>
      </c>
      <c r="D263" s="6" t="s">
        <v>120</v>
      </c>
      <c r="E263" t="s">
        <v>15</v>
      </c>
      <c r="F263" s="26">
        <f>SUMIFS(INDEX(Load,,MATCH('Summarized Source Data'!$C263,Hour,0)),Month,'Summarized Source Data'!$A263,Sector,'Summarized Source Data'!F$2,Subsector,'Summarized Source Data'!F$3,TimeOfWeek,$E263)*INDEX('Calibration Multipliers'!B$4:B$7,MATCH($B263,'Calibration Multipliers'!$A$4:$A$7,0),1)</f>
        <v>12053717.592612583</v>
      </c>
      <c r="G263" s="26">
        <f>SUMIFS(INDEX(Load,,MATCH('Summarized Source Data'!$C263,Hour,0)),Month,'Summarized Source Data'!$A263,Sector,'Summarized Source Data'!G$2,Subsector,'Summarized Source Data'!G$3,TimeOfWeek,$E263)*INDEX('Calibration Multipliers'!C$4:C$7,MATCH($B263,'Calibration Multipliers'!$A$4:$A$7,0),1)</f>
        <v>37131.282629243178</v>
      </c>
      <c r="H263" s="26">
        <f>SUMIFS(INDEX(Load,,MATCH('Summarized Source Data'!$C263,Hour,0)),Month,'Summarized Source Data'!$A263,Sector,'Summarized Source Data'!H$2,Subsector,'Summarized Source Data'!H$3,TimeOfWeek,$E263)*INDEX('Calibration Multipliers'!D$4:D$7,MATCH($B263,'Calibration Multipliers'!$A$4:$A$7,0),1)</f>
        <v>0</v>
      </c>
      <c r="I263" s="26">
        <f>SUMIFS(INDEX(Load,,MATCH('Summarized Source Data'!$C263,Hour,0)),Month,'Summarized Source Data'!$A263,Sector,'Summarized Source Data'!I$2,Subsector,'Summarized Source Data'!I$3,TimeOfWeek,$E263)*INDEX('Calibration Multipliers'!E$4:E$7,MATCH($B263,'Calibration Multipliers'!$A$4:$A$7,0),1)</f>
        <v>61629491.562228851</v>
      </c>
      <c r="J263" s="47">
        <f t="shared" si="21"/>
        <v>147912531.42669618</v>
      </c>
      <c r="K263" s="48">
        <f>(SUMIFS(INDEX(Load,,MATCH('Summarized Source Data'!$C263,Hour,0)),Month,'Summarized Source Data'!$A263,Sector,'Summarized Source Data'!K$2,Subsector,"Total",TimeOfWeek,$E263)-SUM(F263:I263))*INDEX('Calibration Multipliers'!G$4:G$7,MATCH($B263,'Calibration Multipliers'!$A$4:$A$7,0),1)</f>
        <v>147912531.42669618</v>
      </c>
      <c r="L263" s="26">
        <f>SUMIFS(INDEX(Load,,MATCH('Summarized Source Data'!$C263,Hour,0)),Month,'Summarized Source Data'!$A263,Sector,'Summarized Source Data'!L$2,Subsector,'Summarized Source Data'!L$3,TimeOfWeek,$E263)*INDEX('Calibration Multipliers'!H$4:H$7,MATCH($B263,'Calibration Multipliers'!$A$4:$A$7,0),1)</f>
        <v>33147723.379684601</v>
      </c>
      <c r="M263" s="26">
        <f>SUMIFS(INDEX(Load,,MATCH('Summarized Source Data'!$C263,Hour,0)),Month,'Summarized Source Data'!$A263,Sector,'Summarized Source Data'!M$2,Subsector,'Summarized Source Data'!M$3,TimeOfWeek,$E263)*INDEX('Calibration Multipliers'!I$4:I$7,MATCH($B263,'Calibration Multipliers'!$A$4:$A$7,0),1)</f>
        <v>190406.93878130443</v>
      </c>
      <c r="N263" s="26">
        <f>SUMIFS(INDEX(Load,,MATCH('Summarized Source Data'!$C263,Hour,0)),Month,'Summarized Source Data'!$A263,Sector,'Summarized Source Data'!N$2,Subsector,'Summarized Source Data'!N$3,TimeOfWeek,$E263)*INDEX('Calibration Multipliers'!J$4:J$7,MATCH($B263,'Calibration Multipliers'!$A$4:$A$7,0),1)</f>
        <v>0</v>
      </c>
      <c r="O263" s="28">
        <f t="shared" si="22"/>
        <v>360351839.44025153</v>
      </c>
      <c r="P263" s="48">
        <f>(SUMIFS(INDEX(Load,,MATCH('Summarized Source Data'!$C263,Hour,0)),Month,'Summarized Source Data'!$A263,Sector,'Summarized Source Data'!P$2,Subsector,"Total",TimeOfWeek,$E263)-SUM(L263:N263)*INDEX('Calibration Multipliers'!L$4:L$7,MATCH($B263,'Calibration Multipliers'!$A$4:$A$7,0),1))</f>
        <v>360351839.44025153</v>
      </c>
      <c r="Q263" s="28">
        <f t="shared" si="23"/>
        <v>360351839.44025153</v>
      </c>
      <c r="R263" s="31">
        <f>SUMIFS(INDEX(Load,,MATCH('Summarized Source Data'!$C263,Hour,0)),Month,'Summarized Source Data'!$A263,Sector,'Summarized Source Data'!R$2,TimeOfWeek,$E263)*INDEX('Calibration Multipliers'!N$4:N$7,MATCH($B263,'Calibration Multipliers'!$A$4:$A$7,0),1)</f>
        <v>12831376.792135974</v>
      </c>
      <c r="S263" s="31">
        <f>SUMIFS(INDEX(Load,,MATCH('Summarized Source Data'!$C263,Hour,0)),Month,'Summarized Source Data'!$A263,Sector,'Summarized Source Data'!S$2,TimeOfWeek,$E263)*INDEX('Calibration Multipliers'!O$4:O$7,MATCH($B263,'Calibration Multipliers'!$A$4:$A$7,0),1)</f>
        <v>12831376.792135974</v>
      </c>
      <c r="T263" s="31">
        <f>SUMIFS(INDEX(Load,,MATCH('Summarized Source Data'!$C263,Hour,0)),Month,'Summarized Source Data'!$A263,Sector,'Summarized Source Data'!T$2,TimeOfWeek,$E263)*INDEX('Calibration Multipliers'!P$4:P$7,MATCH($B263,'Calibration Multipliers'!$A$4:$A$7,0),1)</f>
        <v>12831376.792135974</v>
      </c>
      <c r="U263" s="31">
        <f>SUMIFS(INDEX(Load,,MATCH('Summarized Source Data'!$C263,Hour,0)),Month,'Summarized Source Data'!$A263,Sector,'Summarized Source Data'!U$2,TimeOfWeek,$E263)*INDEX('Calibration Multipliers'!Q$4:Q$7,MATCH($B263,'Calibration Multipliers'!$A$4:$A$7,0),1)</f>
        <v>12831376.792135974</v>
      </c>
      <c r="V263" s="31">
        <f>SUMIFS(INDEX(Load,,MATCH('Summarized Source Data'!$C263,Hour,0)),Month,'Summarized Source Data'!$A263,Sector,'Summarized Source Data'!V$2,TimeOfWeek,$E263)*INDEX('Calibration Multipliers'!R$4:R$7,MATCH($B263,'Calibration Multipliers'!$A$4:$A$7,0),1)</f>
        <v>12831376.792135974</v>
      </c>
      <c r="W263" s="31">
        <f>SUMIFS(INDEX(Load,,MATCH('Summarized Source Data'!$C263,Hour,0)),Month,'Summarized Source Data'!$A263,Sector,'Summarized Source Data'!W$2,TimeOfWeek,$E263)*INDEX('Calibration Multipliers'!S$4:S$7,MATCH($B263,'Calibration Multipliers'!$A$4:$A$7,0),1)</f>
        <v>12831376.792135974</v>
      </c>
      <c r="X263" s="26">
        <f>SUMIFS(INDEX(Load,,MATCH('Summarized Source Data'!$C263,Hour,0)),Month,'Summarized Source Data'!$A263,Sector,'Summarized Source Data'!X$2,Subsector,'Summarized Source Data'!X$3,TimeOfWeek,$E263)*INDEX('Calibration Multipliers'!T$4:T$7,MATCH($B263,'Calibration Multipliers'!$A$4:$A$7,0),1)</f>
        <v>662954467.59369206</v>
      </c>
      <c r="Y263" s="28">
        <f t="shared" si="24"/>
        <v>662954467.59369206</v>
      </c>
      <c r="Z263" s="28">
        <f t="shared" si="24"/>
        <v>662954467.59369206</v>
      </c>
    </row>
    <row r="264" spans="1:26" outlineLevel="2">
      <c r="A264">
        <f t="shared" si="20"/>
        <v>11</v>
      </c>
      <c r="B264" t="str">
        <f>INDEX('Category Mapping'!$G$34:$G$45,MATCH(A264,'Category Mapping'!$A$34:$A$45,0),1)</f>
        <v>Winter</v>
      </c>
      <c r="C264" t="s">
        <v>47</v>
      </c>
      <c r="D264" s="6" t="s">
        <v>121</v>
      </c>
      <c r="E264" t="s">
        <v>15</v>
      </c>
      <c r="F264" s="26">
        <f>SUMIFS(INDEX(Load,,MATCH('Summarized Source Data'!$C264,Hour,0)),Month,'Summarized Source Data'!$A264,Sector,'Summarized Source Data'!F$2,Subsector,'Summarized Source Data'!F$3,TimeOfWeek,$E264)*INDEX('Calibration Multipliers'!B$4:B$7,MATCH($B264,'Calibration Multipliers'!$A$4:$A$7,0),1)</f>
        <v>12928584.1920764</v>
      </c>
      <c r="G264" s="26">
        <f>SUMIFS(INDEX(Load,,MATCH('Summarized Source Data'!$C264,Hour,0)),Month,'Summarized Source Data'!$A264,Sector,'Summarized Source Data'!G$2,Subsector,'Summarized Source Data'!G$3,TimeOfWeek,$E264)*INDEX('Calibration Multipliers'!C$4:C$7,MATCH($B264,'Calibration Multipliers'!$A$4:$A$7,0),1)</f>
        <v>40190.399505368325</v>
      </c>
      <c r="H264" s="26">
        <f>SUMIFS(INDEX(Load,,MATCH('Summarized Source Data'!$C264,Hour,0)),Month,'Summarized Source Data'!$A264,Sector,'Summarized Source Data'!H$2,Subsector,'Summarized Source Data'!H$3,TimeOfWeek,$E264)*INDEX('Calibration Multipliers'!D$4:D$7,MATCH($B264,'Calibration Multipliers'!$A$4:$A$7,0),1)</f>
        <v>0</v>
      </c>
      <c r="I264" s="26">
        <f>SUMIFS(INDEX(Load,,MATCH('Summarized Source Data'!$C264,Hour,0)),Month,'Summarized Source Data'!$A264,Sector,'Summarized Source Data'!I$2,Subsector,'Summarized Source Data'!I$3,TimeOfWeek,$E264)*INDEX('Calibration Multipliers'!E$4:E$7,MATCH($B264,'Calibration Multipliers'!$A$4:$A$7,0),1)</f>
        <v>62601565.561633095</v>
      </c>
      <c r="J264" s="47">
        <f t="shared" si="21"/>
        <v>144118383.71214348</v>
      </c>
      <c r="K264" s="48">
        <f>(SUMIFS(INDEX(Load,,MATCH('Summarized Source Data'!$C264,Hour,0)),Month,'Summarized Source Data'!$A264,Sector,'Summarized Source Data'!K$2,Subsector,"Total",TimeOfWeek,$E264)-SUM(F264:I264))*INDEX('Calibration Multipliers'!G$4:G$7,MATCH($B264,'Calibration Multipliers'!$A$4:$A$7,0),1)</f>
        <v>144118383.71214348</v>
      </c>
      <c r="L264" s="26">
        <f>SUMIFS(INDEX(Load,,MATCH('Summarized Source Data'!$C264,Hour,0)),Month,'Summarized Source Data'!$A264,Sector,'Summarized Source Data'!L$2,Subsector,'Summarized Source Data'!L$3,TimeOfWeek,$E264)*INDEX('Calibration Multipliers'!H$4:H$7,MATCH($B264,'Calibration Multipliers'!$A$4:$A$7,0),1)</f>
        <v>36258360.17777817</v>
      </c>
      <c r="M264" s="26">
        <f>SUMIFS(INDEX(Load,,MATCH('Summarized Source Data'!$C264,Hour,0)),Month,'Summarized Source Data'!$A264,Sector,'Summarized Source Data'!M$2,Subsector,'Summarized Source Data'!M$3,TimeOfWeek,$E264)*INDEX('Calibration Multipliers'!I$4:I$7,MATCH($B264,'Calibration Multipliers'!$A$4:$A$7,0),1)</f>
        <v>179625.66605391199</v>
      </c>
      <c r="N264" s="26">
        <f>SUMIFS(INDEX(Load,,MATCH('Summarized Source Data'!$C264,Hour,0)),Month,'Summarized Source Data'!$A264,Sector,'Summarized Source Data'!N$2,Subsector,'Summarized Source Data'!N$3,TimeOfWeek,$E264)*INDEX('Calibration Multipliers'!J$4:J$7,MATCH($B264,'Calibration Multipliers'!$A$4:$A$7,0),1)</f>
        <v>0</v>
      </c>
      <c r="O264" s="28">
        <f t="shared" si="22"/>
        <v>298927543.9506309</v>
      </c>
      <c r="P264" s="48">
        <f>(SUMIFS(INDEX(Load,,MATCH('Summarized Source Data'!$C264,Hour,0)),Month,'Summarized Source Data'!$A264,Sector,'Summarized Source Data'!P$2,Subsector,"Total",TimeOfWeek,$E264)-SUM(L264:N264)*INDEX('Calibration Multipliers'!L$4:L$7,MATCH($B264,'Calibration Multipliers'!$A$4:$A$7,0),1))</f>
        <v>298927543.9506309</v>
      </c>
      <c r="Q264" s="28">
        <f t="shared" si="23"/>
        <v>298927543.9506309</v>
      </c>
      <c r="R264" s="31">
        <f>SUMIFS(INDEX(Load,,MATCH('Summarized Source Data'!$C264,Hour,0)),Month,'Summarized Source Data'!$A264,Sector,'Summarized Source Data'!R$2,TimeOfWeek,$E264)*INDEX('Calibration Multipliers'!N$4:N$7,MATCH($B264,'Calibration Multipliers'!$A$4:$A$7,0),1)</f>
        <v>11762095.39279131</v>
      </c>
      <c r="S264" s="31">
        <f>SUMIFS(INDEX(Load,,MATCH('Summarized Source Data'!$C264,Hour,0)),Month,'Summarized Source Data'!$A264,Sector,'Summarized Source Data'!S$2,TimeOfWeek,$E264)*INDEX('Calibration Multipliers'!O$4:O$7,MATCH($B264,'Calibration Multipliers'!$A$4:$A$7,0),1)</f>
        <v>11762095.39279131</v>
      </c>
      <c r="T264" s="31">
        <f>SUMIFS(INDEX(Load,,MATCH('Summarized Source Data'!$C264,Hour,0)),Month,'Summarized Source Data'!$A264,Sector,'Summarized Source Data'!T$2,TimeOfWeek,$E264)*INDEX('Calibration Multipliers'!P$4:P$7,MATCH($B264,'Calibration Multipliers'!$A$4:$A$7,0),1)</f>
        <v>11762095.39279131</v>
      </c>
      <c r="U264" s="31">
        <f>SUMIFS(INDEX(Load,,MATCH('Summarized Source Data'!$C264,Hour,0)),Month,'Summarized Source Data'!$A264,Sector,'Summarized Source Data'!U$2,TimeOfWeek,$E264)*INDEX('Calibration Multipliers'!Q$4:Q$7,MATCH($B264,'Calibration Multipliers'!$A$4:$A$7,0),1)</f>
        <v>11762095.39279131</v>
      </c>
      <c r="V264" s="31">
        <f>SUMIFS(INDEX(Load,,MATCH('Summarized Source Data'!$C264,Hour,0)),Month,'Summarized Source Data'!$A264,Sector,'Summarized Source Data'!V$2,TimeOfWeek,$E264)*INDEX('Calibration Multipliers'!R$4:R$7,MATCH($B264,'Calibration Multipliers'!$A$4:$A$7,0),1)</f>
        <v>11762095.39279131</v>
      </c>
      <c r="W264" s="31">
        <f>SUMIFS(INDEX(Load,,MATCH('Summarized Source Data'!$C264,Hour,0)),Month,'Summarized Source Data'!$A264,Sector,'Summarized Source Data'!W$2,TimeOfWeek,$E264)*INDEX('Calibration Multipliers'!S$4:S$7,MATCH($B264,'Calibration Multipliers'!$A$4:$A$7,0),1)</f>
        <v>11762095.39279131</v>
      </c>
      <c r="X264" s="26">
        <f>SUMIFS(INDEX(Load,,MATCH('Summarized Source Data'!$C264,Hour,0)),Month,'Summarized Source Data'!$A264,Sector,'Summarized Source Data'!X$2,Subsector,'Summarized Source Data'!X$3,TimeOfWeek,$E264)*INDEX('Calibration Multipliers'!T$4:T$7,MATCH($B264,'Calibration Multipliers'!$A$4:$A$7,0),1)</f>
        <v>658094097.59667087</v>
      </c>
      <c r="Y264" s="28">
        <f t="shared" si="24"/>
        <v>658094097.59667087</v>
      </c>
      <c r="Z264" s="28">
        <f t="shared" si="24"/>
        <v>658094097.59667087</v>
      </c>
    </row>
    <row r="265" spans="1:26" outlineLevel="2">
      <c r="A265">
        <f t="shared" si="20"/>
        <v>11</v>
      </c>
      <c r="B265" t="str">
        <f>INDEX('Category Mapping'!$G$34:$G$45,MATCH(A265,'Category Mapping'!$A$34:$A$45,0),1)</f>
        <v>Winter</v>
      </c>
      <c r="C265" t="s">
        <v>48</v>
      </c>
      <c r="D265" s="6" t="s">
        <v>122</v>
      </c>
      <c r="E265" t="s">
        <v>15</v>
      </c>
      <c r="F265" s="26">
        <f>SUMIFS(INDEX(Load,,MATCH('Summarized Source Data'!$C265,Hour,0)),Month,'Summarized Source Data'!$A265,Sector,'Summarized Source Data'!F$2,Subsector,'Summarized Source Data'!F$3,TimeOfWeek,$E265)*INDEX('Calibration Multipliers'!B$4:B$7,MATCH($B265,'Calibration Multipliers'!$A$4:$A$7,0),1)</f>
        <v>12053717.592612583</v>
      </c>
      <c r="G265" s="26">
        <f>SUMIFS(INDEX(Load,,MATCH('Summarized Source Data'!$C265,Hour,0)),Month,'Summarized Source Data'!$A265,Sector,'Summarized Source Data'!G$2,Subsector,'Summarized Source Data'!G$3,TimeOfWeek,$E265)*INDEX('Calibration Multipliers'!C$4:C$7,MATCH($B265,'Calibration Multipliers'!$A$4:$A$7,0),1)</f>
        <v>42740.149605805651</v>
      </c>
      <c r="H265" s="26">
        <f>SUMIFS(INDEX(Load,,MATCH('Summarized Source Data'!$C265,Hour,0)),Month,'Summarized Source Data'!$A265,Sector,'Summarized Source Data'!H$2,Subsector,'Summarized Source Data'!H$3,TimeOfWeek,$E265)*INDEX('Calibration Multipliers'!D$4:D$7,MATCH($B265,'Calibration Multipliers'!$A$4:$A$7,0),1)</f>
        <v>0</v>
      </c>
      <c r="I265" s="26">
        <f>SUMIFS(INDEX(Load,,MATCH('Summarized Source Data'!$C265,Hour,0)),Month,'Summarized Source Data'!$A265,Sector,'Summarized Source Data'!I$2,Subsector,'Summarized Source Data'!I$3,TimeOfWeek,$E265)*INDEX('Calibration Multipliers'!E$4:E$7,MATCH($B265,'Calibration Multipliers'!$A$4:$A$7,0),1)</f>
        <v>51228299.768603474</v>
      </c>
      <c r="J265" s="47">
        <f t="shared" si="21"/>
        <v>142754930.36287713</v>
      </c>
      <c r="K265" s="48">
        <f>(SUMIFS(INDEX(Load,,MATCH('Summarized Source Data'!$C265,Hour,0)),Month,'Summarized Source Data'!$A265,Sector,'Summarized Source Data'!K$2,Subsector,"Total",TimeOfWeek,$E265)-SUM(F265:I265))*INDEX('Calibration Multipliers'!G$4:G$7,MATCH($B265,'Calibration Multipliers'!$A$4:$A$7,0),1)</f>
        <v>142754930.36287713</v>
      </c>
      <c r="L265" s="26">
        <f>SUMIFS(INDEX(Load,,MATCH('Summarized Source Data'!$C265,Hour,0)),Month,'Summarized Source Data'!$A265,Sector,'Summarized Source Data'!L$2,Subsector,'Summarized Source Data'!L$3,TimeOfWeek,$E265)*INDEX('Calibration Multipliers'!H$4:H$7,MATCH($B265,'Calibration Multipliers'!$A$4:$A$7,0),1)</f>
        <v>38688545.176288776</v>
      </c>
      <c r="M265" s="26">
        <f>SUMIFS(INDEX(Load,,MATCH('Summarized Source Data'!$C265,Hour,0)),Month,'Summarized Source Data'!$A265,Sector,'Summarized Source Data'!M$2,Subsector,'Summarized Source Data'!M$3,TimeOfWeek,$E265)*INDEX('Calibration Multipliers'!I$4:I$7,MATCH($B265,'Calibration Multipliers'!$A$4:$A$7,0),1)</f>
        <v>168627.6208246524</v>
      </c>
      <c r="N265" s="26">
        <f>SUMIFS(INDEX(Load,,MATCH('Summarized Source Data'!$C265,Hour,0)),Month,'Summarized Source Data'!$A265,Sector,'Summarized Source Data'!N$2,Subsector,'Summarized Source Data'!N$3,TimeOfWeek,$E265)*INDEX('Calibration Multipliers'!J$4:J$7,MATCH($B265,'Calibration Multipliers'!$A$4:$A$7,0),1)</f>
        <v>0</v>
      </c>
      <c r="O265" s="28">
        <f t="shared" si="22"/>
        <v>242072213.03071213</v>
      </c>
      <c r="P265" s="48">
        <f>(SUMIFS(INDEX(Load,,MATCH('Summarized Source Data'!$C265,Hour,0)),Month,'Summarized Source Data'!$A265,Sector,'Summarized Source Data'!P$2,Subsector,"Total",TimeOfWeek,$E265)-SUM(L265:N265)*INDEX('Calibration Multipliers'!L$4:L$7,MATCH($B265,'Calibration Multipliers'!$A$4:$A$7,0),1))</f>
        <v>242072213.03071213</v>
      </c>
      <c r="Q265" s="28">
        <f t="shared" si="23"/>
        <v>242072213.03071213</v>
      </c>
      <c r="R265" s="31">
        <f>SUMIFS(INDEX(Load,,MATCH('Summarized Source Data'!$C265,Hour,0)),Month,'Summarized Source Data'!$A265,Sector,'Summarized Source Data'!R$2,TimeOfWeek,$E265)*INDEX('Calibration Multipliers'!N$4:N$7,MATCH($B265,'Calibration Multipliers'!$A$4:$A$7,0),1)</f>
        <v>11081643.593208343</v>
      </c>
      <c r="S265" s="31">
        <f>SUMIFS(INDEX(Load,,MATCH('Summarized Source Data'!$C265,Hour,0)),Month,'Summarized Source Data'!$A265,Sector,'Summarized Source Data'!S$2,TimeOfWeek,$E265)*INDEX('Calibration Multipliers'!O$4:O$7,MATCH($B265,'Calibration Multipliers'!$A$4:$A$7,0),1)</f>
        <v>11081643.593208343</v>
      </c>
      <c r="T265" s="31">
        <f>SUMIFS(INDEX(Load,,MATCH('Summarized Source Data'!$C265,Hour,0)),Month,'Summarized Source Data'!$A265,Sector,'Summarized Source Data'!T$2,TimeOfWeek,$E265)*INDEX('Calibration Multipliers'!P$4:P$7,MATCH($B265,'Calibration Multipliers'!$A$4:$A$7,0),1)</f>
        <v>11081643.593208343</v>
      </c>
      <c r="U265" s="31">
        <f>SUMIFS(INDEX(Load,,MATCH('Summarized Source Data'!$C265,Hour,0)),Month,'Summarized Source Data'!$A265,Sector,'Summarized Source Data'!U$2,TimeOfWeek,$E265)*INDEX('Calibration Multipliers'!Q$4:Q$7,MATCH($B265,'Calibration Multipliers'!$A$4:$A$7,0),1)</f>
        <v>11081643.593208343</v>
      </c>
      <c r="V265" s="31">
        <f>SUMIFS(INDEX(Load,,MATCH('Summarized Source Data'!$C265,Hour,0)),Month,'Summarized Source Data'!$A265,Sector,'Summarized Source Data'!V$2,TimeOfWeek,$E265)*INDEX('Calibration Multipliers'!R$4:R$7,MATCH($B265,'Calibration Multipliers'!$A$4:$A$7,0),1)</f>
        <v>11081643.593208343</v>
      </c>
      <c r="W265" s="31">
        <f>SUMIFS(INDEX(Load,,MATCH('Summarized Source Data'!$C265,Hour,0)),Month,'Summarized Source Data'!$A265,Sector,'Summarized Source Data'!W$2,TimeOfWeek,$E265)*INDEX('Calibration Multipliers'!S$4:S$7,MATCH($B265,'Calibration Multipliers'!$A$4:$A$7,0),1)</f>
        <v>11081643.593208343</v>
      </c>
      <c r="X265" s="26">
        <f>SUMIFS(INDEX(Load,,MATCH('Summarized Source Data'!$C265,Hour,0)),Month,'Summarized Source Data'!$A265,Sector,'Summarized Source Data'!X$2,Subsector,'Summarized Source Data'!X$3,TimeOfWeek,$E265)*INDEX('Calibration Multipliers'!T$4:T$7,MATCH($B265,'Calibration Multipliers'!$A$4:$A$7,0),1)</f>
        <v>652261653.60024536</v>
      </c>
      <c r="Y265" s="28">
        <f t="shared" si="24"/>
        <v>652261653.60024536</v>
      </c>
      <c r="Z265" s="28">
        <f t="shared" si="24"/>
        <v>652261653.60024536</v>
      </c>
    </row>
    <row r="266" spans="1:26" outlineLevel="2">
      <c r="A266">
        <f t="shared" si="20"/>
        <v>11</v>
      </c>
      <c r="B266" t="str">
        <f>INDEX('Category Mapping'!$G$34:$G$45,MATCH(A266,'Category Mapping'!$A$34:$A$45,0),1)</f>
        <v>Winter</v>
      </c>
      <c r="C266" t="s">
        <v>49</v>
      </c>
      <c r="D266" s="6" t="s">
        <v>123</v>
      </c>
      <c r="E266" t="s">
        <v>15</v>
      </c>
      <c r="F266" s="26">
        <f>SUMIFS(INDEX(Load,,MATCH('Summarized Source Data'!$C266,Hour,0)),Month,'Summarized Source Data'!$A266,Sector,'Summarized Source Data'!F$2,Subsector,'Summarized Source Data'!F$3,TimeOfWeek,$E266)*INDEX('Calibration Multipliers'!B$4:B$7,MATCH($B266,'Calibration Multipliers'!$A$4:$A$7,0),1)</f>
        <v>10012362.193863677</v>
      </c>
      <c r="G266" s="26">
        <f>SUMIFS(INDEX(Load,,MATCH('Summarized Source Data'!$C266,Hour,0)),Month,'Summarized Source Data'!$A266,Sector,'Summarized Source Data'!G$2,Subsector,'Summarized Source Data'!G$3,TimeOfWeek,$E266)*INDEX('Calibration Multipliers'!C$4:C$7,MATCH($B266,'Calibration Multipliers'!$A$4:$A$7,0),1)</f>
        <v>44555.011762693364</v>
      </c>
      <c r="H266" s="26">
        <f>SUMIFS(INDEX(Load,,MATCH('Summarized Source Data'!$C266,Hour,0)),Month,'Summarized Source Data'!$A266,Sector,'Summarized Source Data'!H$2,Subsector,'Summarized Source Data'!H$3,TimeOfWeek,$E266)*INDEX('Calibration Multipliers'!D$4:D$7,MATCH($B266,'Calibration Multipliers'!$A$4:$A$7,0),1)</f>
        <v>0</v>
      </c>
      <c r="I266" s="26">
        <f>SUMIFS(INDEX(Load,,MATCH('Summarized Source Data'!$C266,Hour,0)),Month,'Summarized Source Data'!$A266,Sector,'Summarized Source Data'!I$2,Subsector,'Summarized Source Data'!I$3,TimeOfWeek,$E266)*INDEX('Calibration Multipliers'!E$4:E$7,MATCH($B266,'Calibration Multipliers'!$A$4:$A$7,0),1)</f>
        <v>30425916.181352731</v>
      </c>
      <c r="J266" s="47">
        <f t="shared" si="21"/>
        <v>112132784.51948667</v>
      </c>
      <c r="K266" s="48">
        <f>(SUMIFS(INDEX(Load,,MATCH('Summarized Source Data'!$C266,Hour,0)),Month,'Summarized Source Data'!$A266,Sector,'Summarized Source Data'!K$2,Subsector,"Total",TimeOfWeek,$E266)-SUM(F266:I266))*INDEX('Calibration Multipliers'!G$4:G$7,MATCH($B266,'Calibration Multipliers'!$A$4:$A$7,0),1)</f>
        <v>112132784.51948667</v>
      </c>
      <c r="L266" s="26">
        <f>SUMIFS(INDEX(Load,,MATCH('Summarized Source Data'!$C266,Hour,0)),Month,'Summarized Source Data'!$A266,Sector,'Summarized Source Data'!L$2,Subsector,'Summarized Source Data'!L$3,TimeOfWeek,$E266)*INDEX('Calibration Multipliers'!H$4:H$7,MATCH($B266,'Calibration Multipliers'!$A$4:$A$7,0),1)</f>
        <v>37910885.976765379</v>
      </c>
      <c r="M266" s="26">
        <f>SUMIFS(INDEX(Load,,MATCH('Summarized Source Data'!$C266,Hour,0)),Month,'Summarized Source Data'!$A266,Sector,'Summarized Source Data'!M$2,Subsector,'Summarized Source Data'!M$3,TimeOfWeek,$E266)*INDEX('Calibration Multipliers'!I$4:I$7,MATCH($B266,'Calibration Multipliers'!$A$4:$A$7,0),1)</f>
        <v>155403.52613675714</v>
      </c>
      <c r="N266" s="26">
        <f>SUMIFS(INDEX(Load,,MATCH('Summarized Source Data'!$C266,Hour,0)),Month,'Summarized Source Data'!$A266,Sector,'Summarized Source Data'!N$2,Subsector,'Summarized Source Data'!N$3,TimeOfWeek,$E266)*INDEX('Calibration Multipliers'!J$4:J$7,MATCH($B266,'Calibration Multipliers'!$A$4:$A$7,0),1)</f>
        <v>0</v>
      </c>
      <c r="O266" s="28">
        <f t="shared" si="22"/>
        <v>203980136.34875375</v>
      </c>
      <c r="P266" s="48">
        <f>(SUMIFS(INDEX(Load,,MATCH('Summarized Source Data'!$C266,Hour,0)),Month,'Summarized Source Data'!$A266,Sector,'Summarized Source Data'!P$2,Subsector,"Total",TimeOfWeek,$E266)-SUM(L266:N266)*INDEX('Calibration Multipliers'!L$4:L$7,MATCH($B266,'Calibration Multipliers'!$A$4:$A$7,0),1))</f>
        <v>203980136.34875375</v>
      </c>
      <c r="Q266" s="28">
        <f t="shared" si="23"/>
        <v>203980136.34875375</v>
      </c>
      <c r="R266" s="31">
        <f>SUMIFS(INDEX(Load,,MATCH('Summarized Source Data'!$C266,Hour,0)),Month,'Summarized Source Data'!$A266,Sector,'Summarized Source Data'!R$2,TimeOfWeek,$E266)*INDEX('Calibration Multipliers'!N$4:N$7,MATCH($B266,'Calibration Multipliers'!$A$4:$A$7,0),1)</f>
        <v>10498399.193565797</v>
      </c>
      <c r="S266" s="31">
        <f>SUMIFS(INDEX(Load,,MATCH('Summarized Source Data'!$C266,Hour,0)),Month,'Summarized Source Data'!$A266,Sector,'Summarized Source Data'!S$2,TimeOfWeek,$E266)*INDEX('Calibration Multipliers'!O$4:O$7,MATCH($B266,'Calibration Multipliers'!$A$4:$A$7,0),1)</f>
        <v>10498399.193565797</v>
      </c>
      <c r="T266" s="31">
        <f>SUMIFS(INDEX(Load,,MATCH('Summarized Source Data'!$C266,Hour,0)),Month,'Summarized Source Data'!$A266,Sector,'Summarized Source Data'!T$2,TimeOfWeek,$E266)*INDEX('Calibration Multipliers'!P$4:P$7,MATCH($B266,'Calibration Multipliers'!$A$4:$A$7,0),1)</f>
        <v>10498399.193565797</v>
      </c>
      <c r="U266" s="31">
        <f>SUMIFS(INDEX(Load,,MATCH('Summarized Source Data'!$C266,Hour,0)),Month,'Summarized Source Data'!$A266,Sector,'Summarized Source Data'!U$2,TimeOfWeek,$E266)*INDEX('Calibration Multipliers'!Q$4:Q$7,MATCH($B266,'Calibration Multipliers'!$A$4:$A$7,0),1)</f>
        <v>10498399.193565797</v>
      </c>
      <c r="V266" s="31">
        <f>SUMIFS(INDEX(Load,,MATCH('Summarized Source Data'!$C266,Hour,0)),Month,'Summarized Source Data'!$A266,Sector,'Summarized Source Data'!V$2,TimeOfWeek,$E266)*INDEX('Calibration Multipliers'!R$4:R$7,MATCH($B266,'Calibration Multipliers'!$A$4:$A$7,0),1)</f>
        <v>10498399.193565797</v>
      </c>
      <c r="W266" s="31">
        <f>SUMIFS(INDEX(Load,,MATCH('Summarized Source Data'!$C266,Hour,0)),Month,'Summarized Source Data'!$A266,Sector,'Summarized Source Data'!W$2,TimeOfWeek,$E266)*INDEX('Calibration Multipliers'!S$4:S$7,MATCH($B266,'Calibration Multipliers'!$A$4:$A$7,0),1)</f>
        <v>10498399.193565797</v>
      </c>
      <c r="X266" s="26">
        <f>SUMIFS(INDEX(Load,,MATCH('Summarized Source Data'!$C266,Hour,0)),Month,'Summarized Source Data'!$A266,Sector,'Summarized Source Data'!X$2,Subsector,'Summarized Source Data'!X$3,TimeOfWeek,$E266)*INDEX('Calibration Multipliers'!T$4:T$7,MATCH($B266,'Calibration Multipliers'!$A$4:$A$7,0),1)</f>
        <v>646429209.60381997</v>
      </c>
      <c r="Y266" s="28">
        <f t="shared" si="24"/>
        <v>646429209.60381997</v>
      </c>
      <c r="Z266" s="28">
        <f t="shared" si="24"/>
        <v>646429209.60381997</v>
      </c>
    </row>
    <row r="267" spans="1:26" outlineLevel="2">
      <c r="A267">
        <f t="shared" si="20"/>
        <v>11</v>
      </c>
      <c r="B267" t="str">
        <f>INDEX('Category Mapping'!$G$34:$G$45,MATCH(A267,'Category Mapping'!$A$34:$A$45,0),1)</f>
        <v>Winter</v>
      </c>
      <c r="C267" t="s">
        <v>50</v>
      </c>
      <c r="D267" s="6" t="s">
        <v>124</v>
      </c>
      <c r="E267" t="s">
        <v>15</v>
      </c>
      <c r="F267" s="26">
        <f>SUMIFS(INDEX(Load,,MATCH('Summarized Source Data'!$C267,Hour,0)),Month,'Summarized Source Data'!$A267,Sector,'Summarized Source Data'!F$2,Subsector,'Summarized Source Data'!F$3,TimeOfWeek,$E267)*INDEX('Calibration Multipliers'!B$4:B$7,MATCH($B267,'Calibration Multipliers'!$A$4:$A$7,0),1)</f>
        <v>9720739.9940424059</v>
      </c>
      <c r="G267" s="26">
        <f>SUMIFS(INDEX(Load,,MATCH('Summarized Source Data'!$C267,Hour,0)),Month,'Summarized Source Data'!$A267,Sector,'Summarized Source Data'!G$2,Subsector,'Summarized Source Data'!G$3,TimeOfWeek,$E267)*INDEX('Calibration Multipliers'!C$4:C$7,MATCH($B267,'Calibration Multipliers'!$A$4:$A$7,0),1)</f>
        <v>45779.825001942707</v>
      </c>
      <c r="H267" s="26">
        <f>SUMIFS(INDEX(Load,,MATCH('Summarized Source Data'!$C267,Hour,0)),Month,'Summarized Source Data'!$A267,Sector,'Summarized Source Data'!H$2,Subsector,'Summarized Source Data'!H$3,TimeOfWeek,$E267)*INDEX('Calibration Multipliers'!D$4:D$7,MATCH($B267,'Calibration Multipliers'!$A$4:$A$7,0),1)</f>
        <v>0</v>
      </c>
      <c r="I267" s="26">
        <f>SUMIFS(INDEX(Load,,MATCH('Summarized Source Data'!$C267,Hour,0)),Month,'Summarized Source Data'!$A267,Sector,'Summarized Source Data'!I$2,Subsector,'Summarized Source Data'!I$3,TimeOfWeek,$E267)*INDEX('Calibration Multipliers'!E$4:E$7,MATCH($B267,'Calibration Multipliers'!$A$4:$A$7,0),1)</f>
        <v>16039220.990169968</v>
      </c>
      <c r="J267" s="47">
        <f t="shared" si="21"/>
        <v>88898991.120486081</v>
      </c>
      <c r="K267" s="48">
        <f>(SUMIFS(INDEX(Load,,MATCH('Summarized Source Data'!$C267,Hour,0)),Month,'Summarized Source Data'!$A267,Sector,'Summarized Source Data'!K$2,Subsector,"Total",TimeOfWeek,$E267)-SUM(F267:I267))*INDEX('Calibration Multipliers'!G$4:G$7,MATCH($B267,'Calibration Multipliers'!$A$4:$A$7,0),1)</f>
        <v>88898991.120486081</v>
      </c>
      <c r="L267" s="26">
        <f>SUMIFS(INDEX(Load,,MATCH('Summarized Source Data'!$C267,Hour,0)),Month,'Summarized Source Data'!$A267,Sector,'Summarized Source Data'!L$2,Subsector,'Summarized Source Data'!L$3,TimeOfWeek,$E267)*INDEX('Calibration Multipliers'!H$4:H$7,MATCH($B267,'Calibration Multipliers'!$A$4:$A$7,0),1)</f>
        <v>23038153.785880502</v>
      </c>
      <c r="M267" s="26">
        <f>SUMIFS(INDEX(Load,,MATCH('Summarized Source Data'!$C267,Hour,0)),Month,'Summarized Source Data'!$A267,Sector,'Summarized Source Data'!M$2,Subsector,'Summarized Source Data'!M$3,TimeOfWeek,$E267)*INDEX('Calibration Multipliers'!I$4:I$7,MATCH($B267,'Calibration Multipliers'!$A$4:$A$7,0),1)</f>
        <v>137338.50293182873</v>
      </c>
      <c r="N267" s="26">
        <f>SUMIFS(INDEX(Load,,MATCH('Summarized Source Data'!$C267,Hour,0)),Month,'Summarized Source Data'!$A267,Sector,'Summarized Source Data'!N$2,Subsector,'Summarized Source Data'!N$3,TimeOfWeek,$E267)*INDEX('Calibration Multipliers'!J$4:J$7,MATCH($B267,'Calibration Multipliers'!$A$4:$A$7,0),1)</f>
        <v>0</v>
      </c>
      <c r="O267" s="28">
        <f t="shared" si="22"/>
        <v>178043825.58786544</v>
      </c>
      <c r="P267" s="48">
        <f>(SUMIFS(INDEX(Load,,MATCH('Summarized Source Data'!$C267,Hour,0)),Month,'Summarized Source Data'!$A267,Sector,'Summarized Source Data'!P$2,Subsector,"Total",TimeOfWeek,$E267)-SUM(L267:N267)*INDEX('Calibration Multipliers'!L$4:L$7,MATCH($B267,'Calibration Multipliers'!$A$4:$A$7,0),1))</f>
        <v>178043825.58786544</v>
      </c>
      <c r="Q267" s="28">
        <f t="shared" si="23"/>
        <v>178043825.58786544</v>
      </c>
      <c r="R267" s="31">
        <f>SUMIFS(INDEX(Load,,MATCH('Summarized Source Data'!$C267,Hour,0)),Month,'Summarized Source Data'!$A267,Sector,'Summarized Source Data'!R$2,TimeOfWeek,$E267)*INDEX('Calibration Multipliers'!N$4:N$7,MATCH($B267,'Calibration Multipliers'!$A$4:$A$7,0),1)</f>
        <v>7044611.5250165369</v>
      </c>
      <c r="S267" s="31">
        <f>SUMIFS(INDEX(Load,,MATCH('Summarized Source Data'!$C267,Hour,0)),Month,'Summarized Source Data'!$A267,Sector,'Summarized Source Data'!S$2,TimeOfWeek,$E267)*INDEX('Calibration Multipliers'!O$4:O$7,MATCH($B267,'Calibration Multipliers'!$A$4:$A$7,0),1)</f>
        <v>7044611.5250165369</v>
      </c>
      <c r="T267" s="31">
        <f>SUMIFS(INDEX(Load,,MATCH('Summarized Source Data'!$C267,Hour,0)),Month,'Summarized Source Data'!$A267,Sector,'Summarized Source Data'!T$2,TimeOfWeek,$E267)*INDEX('Calibration Multipliers'!P$4:P$7,MATCH($B267,'Calibration Multipliers'!$A$4:$A$7,0),1)</f>
        <v>7044611.5250165369</v>
      </c>
      <c r="U267" s="31">
        <f>SUMIFS(INDEX(Load,,MATCH('Summarized Source Data'!$C267,Hour,0)),Month,'Summarized Source Data'!$A267,Sector,'Summarized Source Data'!U$2,TimeOfWeek,$E267)*INDEX('Calibration Multipliers'!Q$4:Q$7,MATCH($B267,'Calibration Multipliers'!$A$4:$A$7,0),1)</f>
        <v>7044611.5250165369</v>
      </c>
      <c r="V267" s="31">
        <f>SUMIFS(INDEX(Load,,MATCH('Summarized Source Data'!$C267,Hour,0)),Month,'Summarized Source Data'!$A267,Sector,'Summarized Source Data'!V$2,TimeOfWeek,$E267)*INDEX('Calibration Multipliers'!R$4:R$7,MATCH($B267,'Calibration Multipliers'!$A$4:$A$7,0),1)</f>
        <v>7044611.5250165369</v>
      </c>
      <c r="W267" s="31">
        <f>SUMIFS(INDEX(Load,,MATCH('Summarized Source Data'!$C267,Hour,0)),Month,'Summarized Source Data'!$A267,Sector,'Summarized Source Data'!W$2,TimeOfWeek,$E267)*INDEX('Calibration Multipliers'!S$4:S$7,MATCH($B267,'Calibration Multipliers'!$A$4:$A$7,0),1)</f>
        <v>7044611.5250165369</v>
      </c>
      <c r="X267" s="26">
        <f>SUMIFS(INDEX(Load,,MATCH('Summarized Source Data'!$C267,Hour,0)),Month,'Summarized Source Data'!$A267,Sector,'Summarized Source Data'!X$2,Subsector,'Summarized Source Data'!X$3,TimeOfWeek,$E267)*INDEX('Calibration Multipliers'!T$4:T$7,MATCH($B267,'Calibration Multipliers'!$A$4:$A$7,0),1)</f>
        <v>643512987.60560727</v>
      </c>
      <c r="Y267" s="28">
        <f t="shared" si="24"/>
        <v>643512987.60560727</v>
      </c>
      <c r="Z267" s="28">
        <f t="shared" si="24"/>
        <v>643512987.60560727</v>
      </c>
    </row>
    <row r="268" spans="1:26" outlineLevel="2">
      <c r="A268">
        <f t="shared" si="20"/>
        <v>12</v>
      </c>
      <c r="B268" t="str">
        <f>INDEX('Category Mapping'!$G$34:$G$45,MATCH(A268,'Category Mapping'!$A$34:$A$45,0),1)</f>
        <v>Winter</v>
      </c>
      <c r="C268" t="s">
        <v>27</v>
      </c>
      <c r="D268" s="6" t="s">
        <v>101</v>
      </c>
      <c r="E268" t="s">
        <v>15</v>
      </c>
      <c r="F268" s="26">
        <f>SUMIFS(INDEX(Load,,MATCH('Summarized Source Data'!$C268,Hour,0)),Month,'Summarized Source Data'!$A268,Sector,'Summarized Source Data'!F$2,Subsector,'Summarized Source Data'!F$3,TimeOfWeek,$E268)*INDEX('Calibration Multipliers'!B$4:B$7,MATCH($B268,'Calibration Multipliers'!$A$4:$A$7,0),1)</f>
        <v>19544213.794794481</v>
      </c>
      <c r="G268" s="26">
        <f>SUMIFS(INDEX(Load,,MATCH('Summarized Source Data'!$C268,Hour,0)),Month,'Summarized Source Data'!$A268,Sector,'Summarized Source Data'!G$2,Subsector,'Summarized Source Data'!G$3,TimeOfWeek,$E268)*INDEX('Calibration Multipliers'!C$4:C$7,MATCH($B268,'Calibration Multipliers'!$A$4:$A$7,0),1)</f>
        <v>20151.759640758377</v>
      </c>
      <c r="H268" s="26">
        <f>SUMIFS(INDEX(Load,,MATCH('Summarized Source Data'!$C268,Hour,0)),Month,'Summarized Source Data'!$A268,Sector,'Summarized Source Data'!H$2,Subsector,'Summarized Source Data'!H$3,TimeOfWeek,$E268)*INDEX('Calibration Multipliers'!D$4:D$7,MATCH($B268,'Calibration Multipliers'!$A$4:$A$7,0),1)</f>
        <v>0</v>
      </c>
      <c r="I268" s="26">
        <f>SUMIFS(INDEX(Load,,MATCH('Summarized Source Data'!$C268,Hour,0)),Month,'Summarized Source Data'!$A268,Sector,'Summarized Source Data'!I$2,Subsector,'Summarized Source Data'!I$3,TimeOfWeek,$E268)*INDEX('Calibration Multipliers'!E$4:E$7,MATCH($B268,'Calibration Multipliers'!$A$4:$A$7,0),1)</f>
        <v>13178384.158775708</v>
      </c>
      <c r="J268" s="47">
        <f t="shared" si="21"/>
        <v>83405720.838710546</v>
      </c>
      <c r="K268" s="48">
        <f>(SUMIFS(INDEX(Load,,MATCH('Summarized Source Data'!$C268,Hour,0)),Month,'Summarized Source Data'!$A268,Sector,'Summarized Source Data'!K$2,Subsector,"Total",TimeOfWeek,$E268)-SUM(F268:I268))*INDEX('Calibration Multipliers'!G$4:G$7,MATCH($B268,'Calibration Multipliers'!$A$4:$A$7,0),1)</f>
        <v>83405720.838710546</v>
      </c>
      <c r="L268" s="26">
        <f>SUMIFS(INDEX(Load,,MATCH('Summarized Source Data'!$C268,Hour,0)),Month,'Summarized Source Data'!$A268,Sector,'Summarized Source Data'!L$2,Subsector,'Summarized Source Data'!L$3,TimeOfWeek,$E268)*INDEX('Calibration Multipliers'!H$4:H$7,MATCH($B268,'Calibration Multipliers'!$A$4:$A$7,0),1)</f>
        <v>41098689.579910681</v>
      </c>
      <c r="M268" s="26">
        <f>SUMIFS(INDEX(Load,,MATCH('Summarized Source Data'!$C268,Hour,0)),Month,'Summarized Source Data'!$A268,Sector,'Summarized Source Data'!M$2,Subsector,'Summarized Source Data'!M$3,TimeOfWeek,$E268)*INDEX('Calibration Multipliers'!I$4:I$7,MATCH($B268,'Calibration Multipliers'!$A$4:$A$7,0),1)</f>
        <v>53369.105406391078</v>
      </c>
      <c r="N268" s="26">
        <f>SUMIFS(INDEX(Load,,MATCH('Summarized Source Data'!$C268,Hour,0)),Month,'Summarized Source Data'!$A268,Sector,'Summarized Source Data'!N$2,Subsector,'Summarized Source Data'!N$3,TimeOfWeek,$E268)*INDEX('Calibration Multipliers'!J$4:J$7,MATCH($B268,'Calibration Multipliers'!$A$4:$A$7,0),1)</f>
        <v>0</v>
      </c>
      <c r="O268" s="28">
        <f t="shared" si="22"/>
        <v>172159074.73215413</v>
      </c>
      <c r="P268" s="48">
        <f>(SUMIFS(INDEX(Load,,MATCH('Summarized Source Data'!$C268,Hour,0)),Month,'Summarized Source Data'!$A268,Sector,'Summarized Source Data'!P$2,Subsector,"Total",TimeOfWeek,$E268)-SUM(L268:N268)*INDEX('Calibration Multipliers'!L$4:L$7,MATCH($B268,'Calibration Multipliers'!$A$4:$A$7,0),1))</f>
        <v>172159074.73215413</v>
      </c>
      <c r="Q268" s="28">
        <f t="shared" si="23"/>
        <v>172159074.73215413</v>
      </c>
      <c r="R268" s="31">
        <f>SUMIFS(INDEX(Load,,MATCH('Summarized Source Data'!$C268,Hour,0)),Month,'Summarized Source Data'!$A268,Sector,'Summarized Source Data'!R$2,TimeOfWeek,$E268)*INDEX('Calibration Multipliers'!N$4:N$7,MATCH($B268,'Calibration Multipliers'!$A$4:$A$7,0),1)</f>
        <v>5565538.7536106138</v>
      </c>
      <c r="S268" s="31">
        <f>SUMIFS(INDEX(Load,,MATCH('Summarized Source Data'!$C268,Hour,0)),Month,'Summarized Source Data'!$A268,Sector,'Summarized Source Data'!S$2,TimeOfWeek,$E268)*INDEX('Calibration Multipliers'!O$4:O$7,MATCH($B268,'Calibration Multipliers'!$A$4:$A$7,0),1)</f>
        <v>5565538.7536106138</v>
      </c>
      <c r="T268" s="31">
        <f>SUMIFS(INDEX(Load,,MATCH('Summarized Source Data'!$C268,Hour,0)),Month,'Summarized Source Data'!$A268,Sector,'Summarized Source Data'!T$2,TimeOfWeek,$E268)*INDEX('Calibration Multipliers'!P$4:P$7,MATCH($B268,'Calibration Multipliers'!$A$4:$A$7,0),1)</f>
        <v>5565538.7536106138</v>
      </c>
      <c r="U268" s="31">
        <f>SUMIFS(INDEX(Load,,MATCH('Summarized Source Data'!$C268,Hour,0)),Month,'Summarized Source Data'!$A268,Sector,'Summarized Source Data'!U$2,TimeOfWeek,$E268)*INDEX('Calibration Multipliers'!Q$4:Q$7,MATCH($B268,'Calibration Multipliers'!$A$4:$A$7,0),1)</f>
        <v>5565538.7536106138</v>
      </c>
      <c r="V268" s="31">
        <f>SUMIFS(INDEX(Load,,MATCH('Summarized Source Data'!$C268,Hour,0)),Month,'Summarized Source Data'!$A268,Sector,'Summarized Source Data'!V$2,TimeOfWeek,$E268)*INDEX('Calibration Multipliers'!R$4:R$7,MATCH($B268,'Calibration Multipliers'!$A$4:$A$7,0),1)</f>
        <v>5565538.7536106138</v>
      </c>
      <c r="W268" s="31">
        <f>SUMIFS(INDEX(Load,,MATCH('Summarized Source Data'!$C268,Hour,0)),Month,'Summarized Source Data'!$A268,Sector,'Summarized Source Data'!W$2,TimeOfWeek,$E268)*INDEX('Calibration Multipliers'!S$4:S$7,MATCH($B268,'Calibration Multipliers'!$A$4:$A$7,0),1)</f>
        <v>5565538.7536106138</v>
      </c>
      <c r="X268" s="26">
        <f>SUMIFS(INDEX(Load,,MATCH('Summarized Source Data'!$C268,Hour,0)),Month,'Summarized Source Data'!$A268,Sector,'Summarized Source Data'!X$2,Subsector,'Summarized Source Data'!X$3,TimeOfWeek,$E268)*INDEX('Calibration Multipliers'!T$4:T$7,MATCH($B268,'Calibration Multipliers'!$A$4:$A$7,0),1)</f>
        <v>693540386.66099274</v>
      </c>
      <c r="Y268" s="28">
        <f t="shared" si="24"/>
        <v>693540386.66099274</v>
      </c>
      <c r="Z268" s="28">
        <f t="shared" si="24"/>
        <v>693540386.66099274</v>
      </c>
    </row>
    <row r="269" spans="1:26" outlineLevel="2">
      <c r="A269">
        <f t="shared" si="20"/>
        <v>12</v>
      </c>
      <c r="B269" t="str">
        <f>INDEX('Category Mapping'!$G$34:$G$45,MATCH(A269,'Category Mapping'!$A$34:$A$45,0),1)</f>
        <v>Winter</v>
      </c>
      <c r="C269" t="s">
        <v>28</v>
      </c>
      <c r="D269" s="6" t="s">
        <v>102</v>
      </c>
      <c r="E269" t="s">
        <v>15</v>
      </c>
      <c r="F269" s="26">
        <f>SUMIFS(INDEX(Load,,MATCH('Summarized Source Data'!$C269,Hour,0)),Month,'Summarized Source Data'!$A269,Sector,'Summarized Source Data'!F$2,Subsector,'Summarized Source Data'!F$3,TimeOfWeek,$E269)*INDEX('Calibration Multipliers'!B$4:B$7,MATCH($B269,'Calibration Multipliers'!$A$4:$A$7,0),1)</f>
        <v>19879257.459848098</v>
      </c>
      <c r="G269" s="26">
        <f>SUMIFS(INDEX(Load,,MATCH('Summarized Source Data'!$C269,Hour,0)),Month,'Summarized Source Data'!$A269,Sector,'Summarized Source Data'!G$2,Subsector,'Summarized Source Data'!G$3,TimeOfWeek,$E269)*INDEX('Calibration Multipliers'!C$4:C$7,MATCH($B269,'Calibration Multipliers'!$A$4:$A$7,0),1)</f>
        <v>20265.674486876607</v>
      </c>
      <c r="H269" s="26">
        <f>SUMIFS(INDEX(Load,,MATCH('Summarized Source Data'!$C269,Hour,0)),Month,'Summarized Source Data'!$A269,Sector,'Summarized Source Data'!H$2,Subsector,'Summarized Source Data'!H$3,TimeOfWeek,$E269)*INDEX('Calibration Multipliers'!D$4:D$7,MATCH($B269,'Calibration Multipliers'!$A$4:$A$7,0),1)</f>
        <v>0</v>
      </c>
      <c r="I269" s="26">
        <f>SUMIFS(INDEX(Load,,MATCH('Summarized Source Data'!$C269,Hour,0)),Month,'Summarized Source Data'!$A269,Sector,'Summarized Source Data'!I$2,Subsector,'Summarized Source Data'!I$3,TimeOfWeek,$E269)*INDEX('Calibration Multipliers'!E$4:E$7,MATCH($B269,'Calibration Multipliers'!$A$4:$A$7,0),1)</f>
        <v>12173253.163614849</v>
      </c>
      <c r="J269" s="47">
        <f t="shared" si="21"/>
        <v>60287594.035164669</v>
      </c>
      <c r="K269" s="48">
        <f>(SUMIFS(INDEX(Load,,MATCH('Summarized Source Data'!$C269,Hour,0)),Month,'Summarized Source Data'!$A269,Sector,'Summarized Source Data'!K$2,Subsector,"Total",TimeOfWeek,$E269)-SUM(F269:I269))*INDEX('Calibration Multipliers'!G$4:G$7,MATCH($B269,'Calibration Multipliers'!$A$4:$A$7,0),1)</f>
        <v>60287594.035164669</v>
      </c>
      <c r="L269" s="26">
        <f>SUMIFS(INDEX(Load,,MATCH('Summarized Source Data'!$C269,Hour,0)),Month,'Summarized Source Data'!$A269,Sector,'Summarized Source Data'!L$2,Subsector,'Summarized Source Data'!L$3,TimeOfWeek,$E269)*INDEX('Calibration Multipliers'!H$4:H$7,MATCH($B269,'Calibration Multipliers'!$A$4:$A$7,0),1)</f>
        <v>37301528.04263632</v>
      </c>
      <c r="M269" s="26">
        <f>SUMIFS(INDEX(Load,,MATCH('Summarized Source Data'!$C269,Hour,0)),Month,'Summarized Source Data'!$A269,Sector,'Summarized Source Data'!M$2,Subsector,'Summarized Source Data'!M$3,TimeOfWeek,$E269)*INDEX('Calibration Multipliers'!I$4:I$7,MATCH($B269,'Calibration Multipliers'!$A$4:$A$7,0),1)</f>
        <v>50323.558491053671</v>
      </c>
      <c r="N269" s="26">
        <f>SUMIFS(INDEX(Load,,MATCH('Summarized Source Data'!$C269,Hour,0)),Month,'Summarized Source Data'!$A269,Sector,'Summarized Source Data'!N$2,Subsector,'Summarized Source Data'!N$3,TimeOfWeek,$E269)*INDEX('Calibration Multipliers'!J$4:J$7,MATCH($B269,'Calibration Multipliers'!$A$4:$A$7,0),1)</f>
        <v>0</v>
      </c>
      <c r="O269" s="28">
        <f t="shared" si="22"/>
        <v>169258408.51527143</v>
      </c>
      <c r="P269" s="48">
        <f>(SUMIFS(INDEX(Load,,MATCH('Summarized Source Data'!$C269,Hour,0)),Month,'Summarized Source Data'!$A269,Sector,'Summarized Source Data'!P$2,Subsector,"Total",TimeOfWeek,$E269)-SUM(L269:N269)*INDEX('Calibration Multipliers'!L$4:L$7,MATCH($B269,'Calibration Multipliers'!$A$4:$A$7,0),1))</f>
        <v>169258408.51527143</v>
      </c>
      <c r="Q269" s="28">
        <f t="shared" si="23"/>
        <v>169258408.51527143</v>
      </c>
      <c r="R269" s="31">
        <f>SUMIFS(INDEX(Load,,MATCH('Summarized Source Data'!$C269,Hour,0)),Month,'Summarized Source Data'!$A269,Sector,'Summarized Source Data'!R$2,TimeOfWeek,$E269)*INDEX('Calibration Multipliers'!N$4:N$7,MATCH($B269,'Calibration Multipliers'!$A$4:$A$7,0),1)</f>
        <v>5489796.5490641585</v>
      </c>
      <c r="S269" s="31">
        <f>SUMIFS(INDEX(Load,,MATCH('Summarized Source Data'!$C269,Hour,0)),Month,'Summarized Source Data'!$A269,Sector,'Summarized Source Data'!S$2,TimeOfWeek,$E269)*INDEX('Calibration Multipliers'!O$4:O$7,MATCH($B269,'Calibration Multipliers'!$A$4:$A$7,0),1)</f>
        <v>5489796.5490641585</v>
      </c>
      <c r="T269" s="31">
        <f>SUMIFS(INDEX(Load,,MATCH('Summarized Source Data'!$C269,Hour,0)),Month,'Summarized Source Data'!$A269,Sector,'Summarized Source Data'!T$2,TimeOfWeek,$E269)*INDEX('Calibration Multipliers'!P$4:P$7,MATCH($B269,'Calibration Multipliers'!$A$4:$A$7,0),1)</f>
        <v>5489796.5490641585</v>
      </c>
      <c r="U269" s="31">
        <f>SUMIFS(INDEX(Load,,MATCH('Summarized Source Data'!$C269,Hour,0)),Month,'Summarized Source Data'!$A269,Sector,'Summarized Source Data'!U$2,TimeOfWeek,$E269)*INDEX('Calibration Multipliers'!Q$4:Q$7,MATCH($B269,'Calibration Multipliers'!$A$4:$A$7,0),1)</f>
        <v>5489796.5490641585</v>
      </c>
      <c r="V269" s="31">
        <f>SUMIFS(INDEX(Load,,MATCH('Summarized Source Data'!$C269,Hour,0)),Month,'Summarized Source Data'!$A269,Sector,'Summarized Source Data'!V$2,TimeOfWeek,$E269)*INDEX('Calibration Multipliers'!R$4:R$7,MATCH($B269,'Calibration Multipliers'!$A$4:$A$7,0),1)</f>
        <v>5489796.5490641585</v>
      </c>
      <c r="W269" s="31">
        <f>SUMIFS(INDEX(Load,,MATCH('Summarized Source Data'!$C269,Hour,0)),Month,'Summarized Source Data'!$A269,Sector,'Summarized Source Data'!W$2,TimeOfWeek,$E269)*INDEX('Calibration Multipliers'!S$4:S$7,MATCH($B269,'Calibration Multipliers'!$A$4:$A$7,0),1)</f>
        <v>5489796.5490641585</v>
      </c>
      <c r="X269" s="26">
        <f>SUMIFS(INDEX(Load,,MATCH('Summarized Source Data'!$C269,Hour,0)),Month,'Summarized Source Data'!$A269,Sector,'Summarized Source Data'!X$2,Subsector,'Summarized Source Data'!X$3,TimeOfWeek,$E269)*INDEX('Calibration Multipliers'!T$4:T$7,MATCH($B269,'Calibration Multipliers'!$A$4:$A$7,0),1)</f>
        <v>693540386.66099274</v>
      </c>
      <c r="Y269" s="28">
        <f t="shared" si="24"/>
        <v>693540386.66099274</v>
      </c>
      <c r="Z269" s="28">
        <f t="shared" si="24"/>
        <v>693540386.66099274</v>
      </c>
    </row>
    <row r="270" spans="1:26" outlineLevel="2">
      <c r="A270">
        <f t="shared" si="20"/>
        <v>12</v>
      </c>
      <c r="B270" t="str">
        <f>INDEX('Category Mapping'!$G$34:$G$45,MATCH(A270,'Category Mapping'!$A$34:$A$45,0),1)</f>
        <v>Winter</v>
      </c>
      <c r="C270" t="s">
        <v>29</v>
      </c>
      <c r="D270" s="6" t="s">
        <v>103</v>
      </c>
      <c r="E270" t="s">
        <v>15</v>
      </c>
      <c r="F270" s="26">
        <f>SUMIFS(INDEX(Load,,MATCH('Summarized Source Data'!$C270,Hour,0)),Month,'Summarized Source Data'!$A270,Sector,'Summarized Source Data'!F$2,Subsector,'Summarized Source Data'!F$3,TimeOfWeek,$E270)*INDEX('Calibration Multipliers'!B$4:B$7,MATCH($B270,'Calibration Multipliers'!$A$4:$A$7,0),1)</f>
        <v>19990938.68153264</v>
      </c>
      <c r="G270" s="26">
        <f>SUMIFS(INDEX(Load,,MATCH('Summarized Source Data'!$C270,Hour,0)),Month,'Summarized Source Data'!$A270,Sector,'Summarized Source Data'!G$2,Subsector,'Summarized Source Data'!G$3,TimeOfWeek,$E270)*INDEX('Calibration Multipliers'!C$4:C$7,MATCH($B270,'Calibration Multipliers'!$A$4:$A$7,0),1)</f>
        <v>20342.734529838941</v>
      </c>
      <c r="H270" s="26">
        <f>SUMIFS(INDEX(Load,,MATCH('Summarized Source Data'!$C270,Hour,0)),Month,'Summarized Source Data'!$A270,Sector,'Summarized Source Data'!H$2,Subsector,'Summarized Source Data'!H$3,TimeOfWeek,$E270)*INDEX('Calibration Multipliers'!D$4:D$7,MATCH($B270,'Calibration Multipliers'!$A$4:$A$7,0),1)</f>
        <v>0</v>
      </c>
      <c r="I270" s="26">
        <f>SUMIFS(INDEX(Load,,MATCH('Summarized Source Data'!$C270,Hour,0)),Month,'Summarized Source Data'!$A270,Sector,'Summarized Source Data'!I$2,Subsector,'Summarized Source Data'!I$3,TimeOfWeek,$E270)*INDEX('Calibration Multipliers'!E$4:E$7,MATCH($B270,'Calibration Multipliers'!$A$4:$A$7,0),1)</f>
        <v>12061571.941930307</v>
      </c>
      <c r="J270" s="47">
        <f t="shared" si="21"/>
        <v>48449307.476560473</v>
      </c>
      <c r="K270" s="48">
        <f>(SUMIFS(INDEX(Load,,MATCH('Summarized Source Data'!$C270,Hour,0)),Month,'Summarized Source Data'!$A270,Sector,'Summarized Source Data'!K$2,Subsector,"Total",TimeOfWeek,$E270)-SUM(F270:I270))*INDEX('Calibration Multipliers'!G$4:G$7,MATCH($B270,'Calibration Multipliers'!$A$4:$A$7,0),1)</f>
        <v>48449307.476560473</v>
      </c>
      <c r="L270" s="26">
        <f>SUMIFS(INDEX(Load,,MATCH('Summarized Source Data'!$C270,Hour,0)),Month,'Summarized Source Data'!$A270,Sector,'Summarized Source Data'!L$2,Subsector,'Summarized Source Data'!L$3,TimeOfWeek,$E270)*INDEX('Calibration Multipliers'!H$4:H$7,MATCH($B270,'Calibration Multipliers'!$A$4:$A$7,0),1)</f>
        <v>33392685.283677425</v>
      </c>
      <c r="M270" s="26">
        <f>SUMIFS(INDEX(Load,,MATCH('Summarized Source Data'!$C270,Hour,0)),Month,'Summarized Source Data'!$A270,Sector,'Summarized Source Data'!M$2,Subsector,'Summarized Source Data'!M$3,TimeOfWeek,$E270)*INDEX('Calibration Multipliers'!I$4:I$7,MATCH($B270,'Calibration Multipliers'!$A$4:$A$7,0),1)</f>
        <v>49053.743000500457</v>
      </c>
      <c r="N270" s="26">
        <f>SUMIFS(INDEX(Load,,MATCH('Summarized Source Data'!$C270,Hour,0)),Month,'Summarized Source Data'!$A270,Sector,'Summarized Source Data'!N$2,Subsector,'Summarized Source Data'!N$3,TimeOfWeek,$E270)*INDEX('Calibration Multipliers'!J$4:J$7,MATCH($B270,'Calibration Multipliers'!$A$4:$A$7,0),1)</f>
        <v>0</v>
      </c>
      <c r="O270" s="28">
        <f t="shared" si="22"/>
        <v>168701272.22233927</v>
      </c>
      <c r="P270" s="48">
        <f>(SUMIFS(INDEX(Load,,MATCH('Summarized Source Data'!$C270,Hour,0)),Month,'Summarized Source Data'!$A270,Sector,'Summarized Source Data'!P$2,Subsector,"Total",TimeOfWeek,$E270)-SUM(L270:N270)*INDEX('Calibration Multipliers'!L$4:L$7,MATCH($B270,'Calibration Multipliers'!$A$4:$A$7,0),1))</f>
        <v>168701272.22233927</v>
      </c>
      <c r="Q270" s="28">
        <f t="shared" si="23"/>
        <v>168701272.22233927</v>
      </c>
      <c r="R270" s="31">
        <f>SUMIFS(INDEX(Load,,MATCH('Summarized Source Data'!$C270,Hour,0)),Month,'Summarized Source Data'!$A270,Sector,'Summarized Source Data'!R$2,TimeOfWeek,$E270)*INDEX('Calibration Multipliers'!N$4:N$7,MATCH($B270,'Calibration Multipliers'!$A$4:$A$7,0),1)</f>
        <v>5470343.9138711458</v>
      </c>
      <c r="S270" s="31">
        <f>SUMIFS(INDEX(Load,,MATCH('Summarized Source Data'!$C270,Hour,0)),Month,'Summarized Source Data'!$A270,Sector,'Summarized Source Data'!S$2,TimeOfWeek,$E270)*INDEX('Calibration Multipliers'!O$4:O$7,MATCH($B270,'Calibration Multipliers'!$A$4:$A$7,0),1)</f>
        <v>5470343.9138711458</v>
      </c>
      <c r="T270" s="31">
        <f>SUMIFS(INDEX(Load,,MATCH('Summarized Source Data'!$C270,Hour,0)),Month,'Summarized Source Data'!$A270,Sector,'Summarized Source Data'!T$2,TimeOfWeek,$E270)*INDEX('Calibration Multipliers'!P$4:P$7,MATCH($B270,'Calibration Multipliers'!$A$4:$A$7,0),1)</f>
        <v>5470343.9138711458</v>
      </c>
      <c r="U270" s="31">
        <f>SUMIFS(INDEX(Load,,MATCH('Summarized Source Data'!$C270,Hour,0)),Month,'Summarized Source Data'!$A270,Sector,'Summarized Source Data'!U$2,TimeOfWeek,$E270)*INDEX('Calibration Multipliers'!Q$4:Q$7,MATCH($B270,'Calibration Multipliers'!$A$4:$A$7,0),1)</f>
        <v>5470343.9138711458</v>
      </c>
      <c r="V270" s="31">
        <f>SUMIFS(INDEX(Load,,MATCH('Summarized Source Data'!$C270,Hour,0)),Month,'Summarized Source Data'!$A270,Sector,'Summarized Source Data'!V$2,TimeOfWeek,$E270)*INDEX('Calibration Multipliers'!R$4:R$7,MATCH($B270,'Calibration Multipliers'!$A$4:$A$7,0),1)</f>
        <v>5470343.9138711458</v>
      </c>
      <c r="W270" s="31">
        <f>SUMIFS(INDEX(Load,,MATCH('Summarized Source Data'!$C270,Hour,0)),Month,'Summarized Source Data'!$A270,Sector,'Summarized Source Data'!W$2,TimeOfWeek,$E270)*INDEX('Calibration Multipliers'!S$4:S$7,MATCH($B270,'Calibration Multipliers'!$A$4:$A$7,0),1)</f>
        <v>5470343.9138711458</v>
      </c>
      <c r="X270" s="26">
        <f>SUMIFS(INDEX(Load,,MATCH('Summarized Source Data'!$C270,Hour,0)),Month,'Summarized Source Data'!$A270,Sector,'Summarized Source Data'!X$2,Subsector,'Summarized Source Data'!X$3,TimeOfWeek,$E270)*INDEX('Calibration Multipliers'!T$4:T$7,MATCH($B270,'Calibration Multipliers'!$A$4:$A$7,0),1)</f>
        <v>692423574.44414735</v>
      </c>
      <c r="Y270" s="28">
        <f t="shared" si="24"/>
        <v>692423574.44414735</v>
      </c>
      <c r="Z270" s="28">
        <f t="shared" si="24"/>
        <v>692423574.44414735</v>
      </c>
    </row>
    <row r="271" spans="1:26" outlineLevel="2">
      <c r="A271">
        <f t="shared" si="20"/>
        <v>12</v>
      </c>
      <c r="B271" t="str">
        <f>INDEX('Category Mapping'!$G$34:$G$45,MATCH(A271,'Category Mapping'!$A$34:$A$45,0),1)</f>
        <v>Winter</v>
      </c>
      <c r="C271" t="s">
        <v>30</v>
      </c>
      <c r="D271" s="6" t="s">
        <v>104</v>
      </c>
      <c r="E271" t="s">
        <v>15</v>
      </c>
      <c r="F271" s="26">
        <f>SUMIFS(INDEX(Load,,MATCH('Summarized Source Data'!$C271,Hour,0)),Month,'Summarized Source Data'!$A271,Sector,'Summarized Source Data'!F$2,Subsector,'Summarized Source Data'!F$3,TimeOfWeek,$E271)*INDEX('Calibration Multipliers'!B$4:B$7,MATCH($B271,'Calibration Multipliers'!$A$4:$A$7,0),1)</f>
        <v>19879257.459848098</v>
      </c>
      <c r="G271" s="26">
        <f>SUMIFS(INDEX(Load,,MATCH('Summarized Source Data'!$C271,Hour,0)),Month,'Summarized Source Data'!$A271,Sector,'Summarized Source Data'!G$2,Subsector,'Summarized Source Data'!G$3,TimeOfWeek,$E271)*INDEX('Calibration Multipliers'!C$4:C$7,MATCH($B271,'Calibration Multipliers'!$A$4:$A$7,0),1)</f>
        <v>20353.902652007393</v>
      </c>
      <c r="H271" s="26">
        <f>SUMIFS(INDEX(Load,,MATCH('Summarized Source Data'!$C271,Hour,0)),Month,'Summarized Source Data'!$A271,Sector,'Summarized Source Data'!H$2,Subsector,'Summarized Source Data'!H$3,TimeOfWeek,$E271)*INDEX('Calibration Multipliers'!D$4:D$7,MATCH($B271,'Calibration Multipliers'!$A$4:$A$7,0),1)</f>
        <v>0</v>
      </c>
      <c r="I271" s="26">
        <f>SUMIFS(INDEX(Load,,MATCH('Summarized Source Data'!$C271,Hour,0)),Month,'Summarized Source Data'!$A271,Sector,'Summarized Source Data'!I$2,Subsector,'Summarized Source Data'!I$3,TimeOfWeek,$E271)*INDEX('Calibration Multipliers'!E$4:E$7,MATCH($B271,'Calibration Multipliers'!$A$4:$A$7,0),1)</f>
        <v>12284934.385299388</v>
      </c>
      <c r="J271" s="47">
        <f t="shared" si="21"/>
        <v>42083466.672419526</v>
      </c>
      <c r="K271" s="48">
        <f>(SUMIFS(INDEX(Load,,MATCH('Summarized Source Data'!$C271,Hour,0)),Month,'Summarized Source Data'!$A271,Sector,'Summarized Source Data'!K$2,Subsector,"Total",TimeOfWeek,$E271)-SUM(F271:I271))*INDEX('Calibration Multipliers'!G$4:G$7,MATCH($B271,'Calibration Multipliers'!$A$4:$A$7,0),1)</f>
        <v>42083466.672419526</v>
      </c>
      <c r="L271" s="26">
        <f>SUMIFS(INDEX(Load,,MATCH('Summarized Source Data'!$C271,Hour,0)),Month,'Summarized Source Data'!$A271,Sector,'Summarized Source Data'!L$2,Subsector,'Summarized Source Data'!L$3,TimeOfWeek,$E271)*INDEX('Calibration Multipliers'!H$4:H$7,MATCH($B271,'Calibration Multipliers'!$A$4:$A$7,0),1)</f>
        <v>34286135.057153746</v>
      </c>
      <c r="M271" s="26">
        <f>SUMIFS(INDEX(Load,,MATCH('Summarized Source Data'!$C271,Hour,0)),Month,'Summarized Source Data'!$A271,Sector,'Summarized Source Data'!M$2,Subsector,'Summarized Source Data'!M$3,TimeOfWeek,$E271)*INDEX('Calibration Multipliers'!I$4:I$7,MATCH($B271,'Calibration Multipliers'!$A$4:$A$7,0),1)</f>
        <v>48336.749557285708</v>
      </c>
      <c r="N271" s="26">
        <f>SUMIFS(INDEX(Load,,MATCH('Summarized Source Data'!$C271,Hour,0)),Month,'Summarized Source Data'!$A271,Sector,'Summarized Source Data'!N$2,Subsector,'Summarized Source Data'!N$3,TimeOfWeek,$E271)*INDEX('Calibration Multipliers'!J$4:J$7,MATCH($B271,'Calibration Multipliers'!$A$4:$A$7,0),1)</f>
        <v>0</v>
      </c>
      <c r="O271" s="28">
        <f t="shared" si="22"/>
        <v>175626224.96022397</v>
      </c>
      <c r="P271" s="48">
        <f>(SUMIFS(INDEX(Load,,MATCH('Summarized Source Data'!$C271,Hour,0)),Month,'Summarized Source Data'!$A271,Sector,'Summarized Source Data'!P$2,Subsector,"Total",TimeOfWeek,$E271)-SUM(L271:N271)*INDEX('Calibration Multipliers'!L$4:L$7,MATCH($B271,'Calibration Multipliers'!$A$4:$A$7,0),1))</f>
        <v>175626224.96022397</v>
      </c>
      <c r="Q271" s="28">
        <f t="shared" si="23"/>
        <v>175626224.96022397</v>
      </c>
      <c r="R271" s="31">
        <f>SUMIFS(INDEX(Load,,MATCH('Summarized Source Data'!$C271,Hour,0)),Month,'Summarized Source Data'!$A271,Sector,'Summarized Source Data'!R$2,TimeOfWeek,$E271)*INDEX('Calibration Multipliers'!N$4:N$7,MATCH($B271,'Calibration Multipliers'!$A$4:$A$7,0),1)</f>
        <v>5488253.1145804785</v>
      </c>
      <c r="S271" s="31">
        <f>SUMIFS(INDEX(Load,,MATCH('Summarized Source Data'!$C271,Hour,0)),Month,'Summarized Source Data'!$A271,Sector,'Summarized Source Data'!S$2,TimeOfWeek,$E271)*INDEX('Calibration Multipliers'!O$4:O$7,MATCH($B271,'Calibration Multipliers'!$A$4:$A$7,0),1)</f>
        <v>5488253.1145804785</v>
      </c>
      <c r="T271" s="31">
        <f>SUMIFS(INDEX(Load,,MATCH('Summarized Source Data'!$C271,Hour,0)),Month,'Summarized Source Data'!$A271,Sector,'Summarized Source Data'!T$2,TimeOfWeek,$E271)*INDEX('Calibration Multipliers'!P$4:P$7,MATCH($B271,'Calibration Multipliers'!$A$4:$A$7,0),1)</f>
        <v>5488253.1145804785</v>
      </c>
      <c r="U271" s="31">
        <f>SUMIFS(INDEX(Load,,MATCH('Summarized Source Data'!$C271,Hour,0)),Month,'Summarized Source Data'!$A271,Sector,'Summarized Source Data'!U$2,TimeOfWeek,$E271)*INDEX('Calibration Multipliers'!Q$4:Q$7,MATCH($B271,'Calibration Multipliers'!$A$4:$A$7,0),1)</f>
        <v>5488253.1145804785</v>
      </c>
      <c r="V271" s="31">
        <f>SUMIFS(INDEX(Load,,MATCH('Summarized Source Data'!$C271,Hour,0)),Month,'Summarized Source Data'!$A271,Sector,'Summarized Source Data'!V$2,TimeOfWeek,$E271)*INDEX('Calibration Multipliers'!R$4:R$7,MATCH($B271,'Calibration Multipliers'!$A$4:$A$7,0),1)</f>
        <v>5488253.1145804785</v>
      </c>
      <c r="W271" s="31">
        <f>SUMIFS(INDEX(Load,,MATCH('Summarized Source Data'!$C271,Hour,0)),Month,'Summarized Source Data'!$A271,Sector,'Summarized Source Data'!W$2,TimeOfWeek,$E271)*INDEX('Calibration Multipliers'!S$4:S$7,MATCH($B271,'Calibration Multipliers'!$A$4:$A$7,0),1)</f>
        <v>5488253.1145804785</v>
      </c>
      <c r="X271" s="26">
        <f>SUMIFS(INDEX(Load,,MATCH('Summarized Source Data'!$C271,Hour,0)),Month,'Summarized Source Data'!$A271,Sector,'Summarized Source Data'!X$2,Subsector,'Summarized Source Data'!X$3,TimeOfWeek,$E271)*INDEX('Calibration Multipliers'!T$4:T$7,MATCH($B271,'Calibration Multipliers'!$A$4:$A$7,0),1)</f>
        <v>692423574.44414735</v>
      </c>
      <c r="Y271" s="28">
        <f t="shared" si="24"/>
        <v>692423574.44414735</v>
      </c>
      <c r="Z271" s="28">
        <f t="shared" si="24"/>
        <v>692423574.44414735</v>
      </c>
    </row>
    <row r="272" spans="1:26" outlineLevel="2">
      <c r="A272">
        <f t="shared" si="20"/>
        <v>12</v>
      </c>
      <c r="B272" t="str">
        <f>INDEX('Category Mapping'!$G$34:$G$45,MATCH(A272,'Category Mapping'!$A$34:$A$45,0),1)</f>
        <v>Winter</v>
      </c>
      <c r="C272" t="s">
        <v>31</v>
      </c>
      <c r="D272" s="6" t="s">
        <v>105</v>
      </c>
      <c r="E272" t="s">
        <v>15</v>
      </c>
      <c r="F272" s="26">
        <f>SUMIFS(INDEX(Load,,MATCH('Summarized Source Data'!$C272,Hour,0)),Month,'Summarized Source Data'!$A272,Sector,'Summarized Source Data'!F$2,Subsector,'Summarized Source Data'!F$3,TimeOfWeek,$E272)*INDEX('Calibration Multipliers'!B$4:B$7,MATCH($B272,'Calibration Multipliers'!$A$4:$A$7,0),1)</f>
        <v>19544213.794794481</v>
      </c>
      <c r="G272" s="26">
        <f>SUMIFS(INDEX(Load,,MATCH('Summarized Source Data'!$C272,Hour,0)),Month,'Summarized Source Data'!$A272,Sector,'Summarized Source Data'!G$2,Subsector,'Summarized Source Data'!G$3,TimeOfWeek,$E272)*INDEX('Calibration Multipliers'!C$4:C$7,MATCH($B272,'Calibration Multipliers'!$A$4:$A$7,0),1)</f>
        <v>19839.052220041667</v>
      </c>
      <c r="H272" s="26">
        <f>SUMIFS(INDEX(Load,,MATCH('Summarized Source Data'!$C272,Hour,0)),Month,'Summarized Source Data'!$A272,Sector,'Summarized Source Data'!H$2,Subsector,'Summarized Source Data'!H$3,TimeOfWeek,$E272)*INDEX('Calibration Multipliers'!D$4:D$7,MATCH($B272,'Calibration Multipliers'!$A$4:$A$7,0),1)</f>
        <v>0</v>
      </c>
      <c r="I272" s="26">
        <f>SUMIFS(INDEX(Load,,MATCH('Summarized Source Data'!$C272,Hour,0)),Month,'Summarized Source Data'!$A272,Sector,'Summarized Source Data'!I$2,Subsector,'Summarized Source Data'!I$3,TimeOfWeek,$E272)*INDEX('Calibration Multipliers'!E$4:E$7,MATCH($B272,'Calibration Multipliers'!$A$4:$A$7,0),1)</f>
        <v>15858733.479204664</v>
      </c>
      <c r="J272" s="47">
        <f t="shared" si="21"/>
        <v>44540968.399911374</v>
      </c>
      <c r="K272" s="48">
        <f>(SUMIFS(INDEX(Load,,MATCH('Summarized Source Data'!$C272,Hour,0)),Month,'Summarized Source Data'!$A272,Sector,'Summarized Source Data'!K$2,Subsector,"Total",TimeOfWeek,$E272)-SUM(F272:I272))*INDEX('Calibration Multipliers'!G$4:G$7,MATCH($B272,'Calibration Multipliers'!$A$4:$A$7,0),1)</f>
        <v>44540968.399911374</v>
      </c>
      <c r="L272" s="26">
        <f>SUMIFS(INDEX(Load,,MATCH('Summarized Source Data'!$C272,Hour,0)),Month,'Summarized Source Data'!$A272,Sector,'Summarized Source Data'!L$2,Subsector,'Summarized Source Data'!L$3,TimeOfWeek,$E272)*INDEX('Calibration Multipliers'!H$4:H$7,MATCH($B272,'Calibration Multipliers'!$A$4:$A$7,0),1)</f>
        <v>36184715.825790927</v>
      </c>
      <c r="M272" s="26">
        <f>SUMIFS(INDEX(Load,,MATCH('Summarized Source Data'!$C272,Hour,0)),Month,'Summarized Source Data'!$A272,Sector,'Summarized Source Data'!M$2,Subsector,'Summarized Source Data'!M$3,TimeOfWeek,$E272)*INDEX('Calibration Multipliers'!I$4:I$7,MATCH($B272,'Calibration Multipliers'!$A$4:$A$7,0),1)</f>
        <v>48181.512659144202</v>
      </c>
      <c r="N272" s="26">
        <f>SUMIFS(INDEX(Load,,MATCH('Summarized Source Data'!$C272,Hour,0)),Month,'Summarized Source Data'!$A272,Sector,'Summarized Source Data'!N$2,Subsector,'Summarized Source Data'!N$3,TimeOfWeek,$E272)*INDEX('Calibration Multipliers'!J$4:J$7,MATCH($B272,'Calibration Multipliers'!$A$4:$A$7,0),1)</f>
        <v>0</v>
      </c>
      <c r="O272" s="28">
        <f t="shared" si="22"/>
        <v>187129546.03062969</v>
      </c>
      <c r="P272" s="48">
        <f>(SUMIFS(INDEX(Load,,MATCH('Summarized Source Data'!$C272,Hour,0)),Month,'Summarized Source Data'!$A272,Sector,'Summarized Source Data'!P$2,Subsector,"Total",TimeOfWeek,$E272)-SUM(L272:N272)*INDEX('Calibration Multipliers'!L$4:L$7,MATCH($B272,'Calibration Multipliers'!$A$4:$A$7,0),1))</f>
        <v>187129546.03062969</v>
      </c>
      <c r="Q272" s="28">
        <f t="shared" si="23"/>
        <v>187129546.03062969</v>
      </c>
      <c r="R272" s="31">
        <f>SUMIFS(INDEX(Load,,MATCH('Summarized Source Data'!$C272,Hour,0)),Month,'Summarized Source Data'!$A272,Sector,'Summarized Source Data'!R$2,TimeOfWeek,$E272)*INDEX('Calibration Multipliers'!N$4:N$7,MATCH($B272,'Calibration Multipliers'!$A$4:$A$7,0),1)</f>
        <v>5468739.0547155384</v>
      </c>
      <c r="S272" s="31">
        <f>SUMIFS(INDEX(Load,,MATCH('Summarized Source Data'!$C272,Hour,0)),Month,'Summarized Source Data'!$A272,Sector,'Summarized Source Data'!S$2,TimeOfWeek,$E272)*INDEX('Calibration Multipliers'!O$4:O$7,MATCH($B272,'Calibration Multipliers'!$A$4:$A$7,0),1)</f>
        <v>5468739.0547155384</v>
      </c>
      <c r="T272" s="31">
        <f>SUMIFS(INDEX(Load,,MATCH('Summarized Source Data'!$C272,Hour,0)),Month,'Summarized Source Data'!$A272,Sector,'Summarized Source Data'!T$2,TimeOfWeek,$E272)*INDEX('Calibration Multipliers'!P$4:P$7,MATCH($B272,'Calibration Multipliers'!$A$4:$A$7,0),1)</f>
        <v>5468739.0547155384</v>
      </c>
      <c r="U272" s="31">
        <f>SUMIFS(INDEX(Load,,MATCH('Summarized Source Data'!$C272,Hour,0)),Month,'Summarized Source Data'!$A272,Sector,'Summarized Source Data'!U$2,TimeOfWeek,$E272)*INDEX('Calibration Multipliers'!Q$4:Q$7,MATCH($B272,'Calibration Multipliers'!$A$4:$A$7,0),1)</f>
        <v>5468739.0547155384</v>
      </c>
      <c r="V272" s="31">
        <f>SUMIFS(INDEX(Load,,MATCH('Summarized Source Data'!$C272,Hour,0)),Month,'Summarized Source Data'!$A272,Sector,'Summarized Source Data'!V$2,TimeOfWeek,$E272)*INDEX('Calibration Multipliers'!R$4:R$7,MATCH($B272,'Calibration Multipliers'!$A$4:$A$7,0),1)</f>
        <v>5468739.0547155384</v>
      </c>
      <c r="W272" s="31">
        <f>SUMIFS(INDEX(Load,,MATCH('Summarized Source Data'!$C272,Hour,0)),Month,'Summarized Source Data'!$A272,Sector,'Summarized Source Data'!W$2,TimeOfWeek,$E272)*INDEX('Calibration Multipliers'!S$4:S$7,MATCH($B272,'Calibration Multipliers'!$A$4:$A$7,0),1)</f>
        <v>5468739.0547155384</v>
      </c>
      <c r="X272" s="26">
        <f>SUMIFS(INDEX(Load,,MATCH('Summarized Source Data'!$C272,Hour,0)),Month,'Summarized Source Data'!$A272,Sector,'Summarized Source Data'!X$2,Subsector,'Summarized Source Data'!X$3,TimeOfWeek,$E272)*INDEX('Calibration Multipliers'!T$4:T$7,MATCH($B272,'Calibration Multipliers'!$A$4:$A$7,0),1)</f>
        <v>694657198.87783813</v>
      </c>
      <c r="Y272" s="28">
        <f t="shared" si="24"/>
        <v>694657198.87783813</v>
      </c>
      <c r="Z272" s="28">
        <f t="shared" si="24"/>
        <v>694657198.87783813</v>
      </c>
    </row>
    <row r="273" spans="1:26" outlineLevel="2">
      <c r="A273">
        <f t="shared" si="20"/>
        <v>12</v>
      </c>
      <c r="B273" t="str">
        <f>INDEX('Category Mapping'!$G$34:$G$45,MATCH(A273,'Category Mapping'!$A$34:$A$45,0),1)</f>
        <v>Winter</v>
      </c>
      <c r="C273" t="s">
        <v>32</v>
      </c>
      <c r="D273" s="6" t="s">
        <v>106</v>
      </c>
      <c r="E273" t="s">
        <v>15</v>
      </c>
      <c r="F273" s="26">
        <f>SUMIFS(INDEX(Load,,MATCH('Summarized Source Data'!$C273,Hour,0)),Month,'Summarized Source Data'!$A273,Sector,'Summarized Source Data'!F$2,Subsector,'Summarized Source Data'!F$3,TimeOfWeek,$E273)*INDEX('Calibration Multipliers'!B$4:B$7,MATCH($B273,'Calibration Multipliers'!$A$4:$A$7,0),1)</f>
        <v>24011462.662176076</v>
      </c>
      <c r="G273" s="26">
        <f>SUMIFS(INDEX(Load,,MATCH('Summarized Source Data'!$C273,Hour,0)),Month,'Summarized Source Data'!$A273,Sector,'Summarized Source Data'!G$2,Subsector,'Summarized Source Data'!G$3,TimeOfWeek,$E273)*INDEX('Calibration Multipliers'!C$4:C$7,MATCH($B273,'Calibration Multipliers'!$A$4:$A$7,0),1)</f>
        <v>18242.010749952744</v>
      </c>
      <c r="H273" s="26">
        <f>SUMIFS(INDEX(Load,,MATCH('Summarized Source Data'!$C273,Hour,0)),Month,'Summarized Source Data'!$A273,Sector,'Summarized Source Data'!H$2,Subsector,'Summarized Source Data'!H$3,TimeOfWeek,$E273)*INDEX('Calibration Multipliers'!D$4:D$7,MATCH($B273,'Calibration Multipliers'!$A$4:$A$7,0),1)</f>
        <v>0</v>
      </c>
      <c r="I273" s="26">
        <f>SUMIFS(INDEX(Load,,MATCH('Summarized Source Data'!$C273,Hour,0)),Month,'Summarized Source Data'!$A273,Sector,'Summarized Source Data'!I$2,Subsector,'Summarized Source Data'!I$3,TimeOfWeek,$E273)*INDEX('Calibration Multipliers'!E$4:E$7,MATCH($B273,'Calibration Multipliers'!$A$4:$A$7,0),1)</f>
        <v>27250218.091027733</v>
      </c>
      <c r="J273" s="47">
        <f t="shared" si="21"/>
        <v>61518111.137431532</v>
      </c>
      <c r="K273" s="48">
        <f>(SUMIFS(INDEX(Load,,MATCH('Summarized Source Data'!$C273,Hour,0)),Month,'Summarized Source Data'!$A273,Sector,'Summarized Source Data'!K$2,Subsector,"Total",TimeOfWeek,$E273)-SUM(F273:I273))*INDEX('Calibration Multipliers'!G$4:G$7,MATCH($B273,'Calibration Multipliers'!$A$4:$A$7,0),1)</f>
        <v>61518111.137431532</v>
      </c>
      <c r="L273" s="26">
        <f>SUMIFS(INDEX(Load,,MATCH('Summarized Source Data'!$C273,Hour,0)),Month,'Summarized Source Data'!$A273,Sector,'Summarized Source Data'!L$2,Subsector,'Summarized Source Data'!L$3,TimeOfWeek,$E273)*INDEX('Calibration Multipliers'!H$4:H$7,MATCH($B273,'Calibration Multipliers'!$A$4:$A$7,0),1)</f>
        <v>36296397.047475465</v>
      </c>
      <c r="M273" s="26">
        <f>SUMIFS(INDEX(Load,,MATCH('Summarized Source Data'!$C273,Hour,0)),Month,'Summarized Source Data'!$A273,Sector,'Summarized Source Data'!M$2,Subsector,'Summarized Source Data'!M$3,TimeOfWeek,$E273)*INDEX('Calibration Multipliers'!I$4:I$7,MATCH($B273,'Calibration Multipliers'!$A$4:$A$7,0),1)</f>
        <v>49688.092339668641</v>
      </c>
      <c r="N273" s="26">
        <f>SUMIFS(INDEX(Load,,MATCH('Summarized Source Data'!$C273,Hour,0)),Month,'Summarized Source Data'!$A273,Sector,'Summarized Source Data'!N$2,Subsector,'Summarized Source Data'!N$3,TimeOfWeek,$E273)*INDEX('Calibration Multipliers'!J$4:J$7,MATCH($B273,'Calibration Multipliers'!$A$4:$A$7,0),1)</f>
        <v>0</v>
      </c>
      <c r="O273" s="28">
        <f t="shared" si="22"/>
        <v>219403912.5177812</v>
      </c>
      <c r="P273" s="48">
        <f>(SUMIFS(INDEX(Load,,MATCH('Summarized Source Data'!$C273,Hour,0)),Month,'Summarized Source Data'!$A273,Sector,'Summarized Source Data'!P$2,Subsector,"Total",TimeOfWeek,$E273)-SUM(L273:N273)*INDEX('Calibration Multipliers'!L$4:L$7,MATCH($B273,'Calibration Multipliers'!$A$4:$A$7,0),1))</f>
        <v>219403912.5177812</v>
      </c>
      <c r="Q273" s="28">
        <f t="shared" si="23"/>
        <v>219403912.5177812</v>
      </c>
      <c r="R273" s="31">
        <f>SUMIFS(INDEX(Load,,MATCH('Summarized Source Data'!$C273,Hour,0)),Month,'Summarized Source Data'!$A273,Sector,'Summarized Source Data'!R$2,TimeOfWeek,$E273)*INDEX('Calibration Multipliers'!N$4:N$7,MATCH($B273,'Calibration Multipliers'!$A$4:$A$7,0),1)</f>
        <v>5617506.2596848635</v>
      </c>
      <c r="S273" s="31">
        <f>SUMIFS(INDEX(Load,,MATCH('Summarized Source Data'!$C273,Hour,0)),Month,'Summarized Source Data'!$A273,Sector,'Summarized Source Data'!S$2,TimeOfWeek,$E273)*INDEX('Calibration Multipliers'!O$4:O$7,MATCH($B273,'Calibration Multipliers'!$A$4:$A$7,0),1)</f>
        <v>5617506.2596848635</v>
      </c>
      <c r="T273" s="31">
        <f>SUMIFS(INDEX(Load,,MATCH('Summarized Source Data'!$C273,Hour,0)),Month,'Summarized Source Data'!$A273,Sector,'Summarized Source Data'!T$2,TimeOfWeek,$E273)*INDEX('Calibration Multipliers'!P$4:P$7,MATCH($B273,'Calibration Multipliers'!$A$4:$A$7,0),1)</f>
        <v>5617506.2596848635</v>
      </c>
      <c r="U273" s="31">
        <f>SUMIFS(INDEX(Load,,MATCH('Summarized Source Data'!$C273,Hour,0)),Month,'Summarized Source Data'!$A273,Sector,'Summarized Source Data'!U$2,TimeOfWeek,$E273)*INDEX('Calibration Multipliers'!Q$4:Q$7,MATCH($B273,'Calibration Multipliers'!$A$4:$A$7,0),1)</f>
        <v>5617506.2596848635</v>
      </c>
      <c r="V273" s="31">
        <f>SUMIFS(INDEX(Load,,MATCH('Summarized Source Data'!$C273,Hour,0)),Month,'Summarized Source Data'!$A273,Sector,'Summarized Source Data'!V$2,TimeOfWeek,$E273)*INDEX('Calibration Multipliers'!R$4:R$7,MATCH($B273,'Calibration Multipliers'!$A$4:$A$7,0),1)</f>
        <v>5617506.2596848635</v>
      </c>
      <c r="W273" s="31">
        <f>SUMIFS(INDEX(Load,,MATCH('Summarized Source Data'!$C273,Hour,0)),Month,'Summarized Source Data'!$A273,Sector,'Summarized Source Data'!W$2,TimeOfWeek,$E273)*INDEX('Calibration Multipliers'!S$4:S$7,MATCH($B273,'Calibration Multipliers'!$A$4:$A$7,0),1)</f>
        <v>5617506.2596848635</v>
      </c>
      <c r="X273" s="26">
        <f>SUMIFS(INDEX(Load,,MATCH('Summarized Source Data'!$C273,Hour,0)),Month,'Summarized Source Data'!$A273,Sector,'Summarized Source Data'!X$2,Subsector,'Summarized Source Data'!X$3,TimeOfWeek,$E273)*INDEX('Calibration Multipliers'!T$4:T$7,MATCH($B273,'Calibration Multipliers'!$A$4:$A$7,0),1)</f>
        <v>699124447.74521971</v>
      </c>
      <c r="Y273" s="28">
        <f t="shared" si="24"/>
        <v>699124447.74521971</v>
      </c>
      <c r="Z273" s="28">
        <f t="shared" si="24"/>
        <v>699124447.74521971</v>
      </c>
    </row>
    <row r="274" spans="1:26" outlineLevel="2">
      <c r="A274">
        <f t="shared" si="20"/>
        <v>12</v>
      </c>
      <c r="B274" t="str">
        <f>INDEX('Category Mapping'!$G$34:$G$45,MATCH(A274,'Category Mapping'!$A$34:$A$45,0),1)</f>
        <v>Winter</v>
      </c>
      <c r="C274" t="s">
        <v>33</v>
      </c>
      <c r="D274" s="6" t="s">
        <v>107</v>
      </c>
      <c r="E274" t="s">
        <v>15</v>
      </c>
      <c r="F274" s="26">
        <f>SUMIFS(INDEX(Load,,MATCH('Summarized Source Data'!$C274,Hour,0)),Month,'Summarized Source Data'!$A274,Sector,'Summarized Source Data'!F$2,Subsector,'Summarized Source Data'!F$3,TimeOfWeek,$E274)*INDEX('Calibration Multipliers'!B$4:B$7,MATCH($B274,'Calibration Multipliers'!$A$4:$A$7,0),1)</f>
        <v>25351637.322390556</v>
      </c>
      <c r="G274" s="26">
        <f>SUMIFS(INDEX(Load,,MATCH('Summarized Source Data'!$C274,Hour,0)),Month,'Summarized Source Data'!$A274,Sector,'Summarized Source Data'!G$2,Subsector,'Summarized Source Data'!G$3,TimeOfWeek,$E274)*INDEX('Calibration Multipliers'!C$4:C$7,MATCH($B274,'Calibration Multipliers'!$A$4:$A$7,0),1)</f>
        <v>14901.625409368158</v>
      </c>
      <c r="H274" s="26">
        <f>SUMIFS(INDEX(Load,,MATCH('Summarized Source Data'!$C274,Hour,0)),Month,'Summarized Source Data'!$A274,Sector,'Summarized Source Data'!H$2,Subsector,'Summarized Source Data'!H$3,TimeOfWeek,$E274)*INDEX('Calibration Multipliers'!D$4:D$7,MATCH($B274,'Calibration Multipliers'!$A$4:$A$7,0),1)</f>
        <v>0</v>
      </c>
      <c r="I274" s="26">
        <f>SUMIFS(INDEX(Load,,MATCH('Summarized Source Data'!$C274,Hour,0)),Month,'Summarized Source Data'!$A274,Sector,'Summarized Source Data'!I$2,Subsector,'Summarized Source Data'!I$3,TimeOfWeek,$E274)*INDEX('Calibration Multipliers'!E$4:E$7,MATCH($B274,'Calibration Multipliers'!$A$4:$A$7,0),1)</f>
        <v>39870196.141380742</v>
      </c>
      <c r="J274" s="47">
        <f t="shared" si="21"/>
        <v>98934660.787092969</v>
      </c>
      <c r="K274" s="48">
        <f>(SUMIFS(INDEX(Load,,MATCH('Summarized Source Data'!$C274,Hour,0)),Month,'Summarized Source Data'!$A274,Sector,'Summarized Source Data'!K$2,Subsector,"Total",TimeOfWeek,$E274)-SUM(F274:I274))*INDEX('Calibration Multipliers'!G$4:G$7,MATCH($B274,'Calibration Multipliers'!$A$4:$A$7,0),1)</f>
        <v>98934660.787092969</v>
      </c>
      <c r="L274" s="26">
        <f>SUMIFS(INDEX(Load,,MATCH('Summarized Source Data'!$C274,Hour,0)),Month,'Summarized Source Data'!$A274,Sector,'Summarized Source Data'!L$2,Subsector,'Summarized Source Data'!L$3,TimeOfWeek,$E274)*INDEX('Calibration Multipliers'!H$4:H$7,MATCH($B274,'Calibration Multipliers'!$A$4:$A$7,0),1)</f>
        <v>41098689.579910681</v>
      </c>
      <c r="M274" s="26">
        <f>SUMIFS(INDEX(Load,,MATCH('Summarized Source Data'!$C274,Hour,0)),Month,'Summarized Source Data'!$A274,Sector,'Summarized Source Data'!M$2,Subsector,'Summarized Source Data'!M$3,TimeOfWeek,$E274)*INDEX('Calibration Multipliers'!I$4:I$7,MATCH($B274,'Calibration Multipliers'!$A$4:$A$7,0),1)</f>
        <v>55074.477661514</v>
      </c>
      <c r="N274" s="26">
        <f>SUMIFS(INDEX(Load,,MATCH('Summarized Source Data'!$C274,Hour,0)),Month,'Summarized Source Data'!$A274,Sector,'Summarized Source Data'!N$2,Subsector,'Summarized Source Data'!N$3,TimeOfWeek,$E274)*INDEX('Calibration Multipliers'!J$4:J$7,MATCH($B274,'Calibration Multipliers'!$A$4:$A$7,0),1)</f>
        <v>0</v>
      </c>
      <c r="O274" s="28">
        <f t="shared" si="22"/>
        <v>329627891.93510026</v>
      </c>
      <c r="P274" s="48">
        <f>(SUMIFS(INDEX(Load,,MATCH('Summarized Source Data'!$C274,Hour,0)),Month,'Summarized Source Data'!$A274,Sector,'Summarized Source Data'!P$2,Subsector,"Total",TimeOfWeek,$E274)-SUM(L274:N274)*INDEX('Calibration Multipliers'!L$4:L$7,MATCH($B274,'Calibration Multipliers'!$A$4:$A$7,0),1))</f>
        <v>329627891.93510026</v>
      </c>
      <c r="Q274" s="28">
        <f t="shared" si="23"/>
        <v>329627891.93510026</v>
      </c>
      <c r="R274" s="31">
        <f>SUMIFS(INDEX(Load,,MATCH('Summarized Source Data'!$C274,Hour,0)),Month,'Summarized Source Data'!$A274,Sector,'Summarized Source Data'!R$2,TimeOfWeek,$E274)*INDEX('Calibration Multipliers'!N$4:N$7,MATCH($B274,'Calibration Multipliers'!$A$4:$A$7,0),1)</f>
        <v>8420230.2787746564</v>
      </c>
      <c r="S274" s="31">
        <f>SUMIFS(INDEX(Load,,MATCH('Summarized Source Data'!$C274,Hour,0)),Month,'Summarized Source Data'!$A274,Sector,'Summarized Source Data'!S$2,TimeOfWeek,$E274)*INDEX('Calibration Multipliers'!O$4:O$7,MATCH($B274,'Calibration Multipliers'!$A$4:$A$7,0),1)</f>
        <v>8420230.2787746564</v>
      </c>
      <c r="T274" s="31">
        <f>SUMIFS(INDEX(Load,,MATCH('Summarized Source Data'!$C274,Hour,0)),Month,'Summarized Source Data'!$A274,Sector,'Summarized Source Data'!T$2,TimeOfWeek,$E274)*INDEX('Calibration Multipliers'!P$4:P$7,MATCH($B274,'Calibration Multipliers'!$A$4:$A$7,0),1)</f>
        <v>8420230.2787746564</v>
      </c>
      <c r="U274" s="31">
        <f>SUMIFS(INDEX(Load,,MATCH('Summarized Source Data'!$C274,Hour,0)),Month,'Summarized Source Data'!$A274,Sector,'Summarized Source Data'!U$2,TimeOfWeek,$E274)*INDEX('Calibration Multipliers'!Q$4:Q$7,MATCH($B274,'Calibration Multipliers'!$A$4:$A$7,0),1)</f>
        <v>8420230.2787746564</v>
      </c>
      <c r="V274" s="31">
        <f>SUMIFS(INDEX(Load,,MATCH('Summarized Source Data'!$C274,Hour,0)),Month,'Summarized Source Data'!$A274,Sector,'Summarized Source Data'!V$2,TimeOfWeek,$E274)*INDEX('Calibration Multipliers'!R$4:R$7,MATCH($B274,'Calibration Multipliers'!$A$4:$A$7,0),1)</f>
        <v>8420230.2787746564</v>
      </c>
      <c r="W274" s="31">
        <f>SUMIFS(INDEX(Load,,MATCH('Summarized Source Data'!$C274,Hour,0)),Month,'Summarized Source Data'!$A274,Sector,'Summarized Source Data'!W$2,TimeOfWeek,$E274)*INDEX('Calibration Multipliers'!S$4:S$7,MATCH($B274,'Calibration Multipliers'!$A$4:$A$7,0),1)</f>
        <v>8420230.2787746564</v>
      </c>
      <c r="X274" s="26">
        <f>SUMIFS(INDEX(Load,,MATCH('Summarized Source Data'!$C274,Hour,0)),Month,'Summarized Source Data'!$A274,Sector,'Summarized Source Data'!X$2,Subsector,'Summarized Source Data'!X$3,TimeOfWeek,$E274)*INDEX('Calibration Multipliers'!T$4:T$7,MATCH($B274,'Calibration Multipliers'!$A$4:$A$7,0),1)</f>
        <v>706942133.26313746</v>
      </c>
      <c r="Y274" s="28">
        <f t="shared" si="24"/>
        <v>706942133.26313746</v>
      </c>
      <c r="Z274" s="28">
        <f t="shared" si="24"/>
        <v>706942133.26313746</v>
      </c>
    </row>
    <row r="275" spans="1:26" outlineLevel="2">
      <c r="A275">
        <f t="shared" si="20"/>
        <v>12</v>
      </c>
      <c r="B275" t="str">
        <f>INDEX('Category Mapping'!$G$34:$G$45,MATCH(A275,'Category Mapping'!$A$34:$A$45,0),1)</f>
        <v>Winter</v>
      </c>
      <c r="C275" t="s">
        <v>34</v>
      </c>
      <c r="D275" s="6" t="s">
        <v>108</v>
      </c>
      <c r="E275" t="s">
        <v>15</v>
      </c>
      <c r="F275" s="26">
        <f>SUMIFS(INDEX(Load,,MATCH('Summarized Source Data'!$C275,Hour,0)),Month,'Summarized Source Data'!$A275,Sector,'Summarized Source Data'!F$2,Subsector,'Summarized Source Data'!F$3,TimeOfWeek,$E275)*INDEX('Calibration Multipliers'!B$4:B$7,MATCH($B275,'Calibration Multipliers'!$A$4:$A$7,0),1)</f>
        <v>24793231.213967856</v>
      </c>
      <c r="G275" s="26">
        <f>SUMIFS(INDEX(Load,,MATCH('Summarized Source Data'!$C275,Hour,0)),Month,'Summarized Source Data'!$A275,Sector,'Summarized Source Data'!G$2,Subsector,'Summarized Source Data'!G$3,TimeOfWeek,$E275)*INDEX('Calibration Multipliers'!C$4:C$7,MATCH($B275,'Calibration Multipliers'!$A$4:$A$7,0),1)</f>
        <v>11183.757539489825</v>
      </c>
      <c r="H275" s="26">
        <f>SUMIFS(INDEX(Load,,MATCH('Summarized Source Data'!$C275,Hour,0)),Month,'Summarized Source Data'!$A275,Sector,'Summarized Source Data'!H$2,Subsector,'Summarized Source Data'!H$3,TimeOfWeek,$E275)*INDEX('Calibration Multipliers'!D$4:D$7,MATCH($B275,'Calibration Multipliers'!$A$4:$A$7,0),1)</f>
        <v>0</v>
      </c>
      <c r="I275" s="26">
        <f>SUMIFS(INDEX(Load,,MATCH('Summarized Source Data'!$C275,Hour,0)),Month,'Summarized Source Data'!$A275,Sector,'Summarized Source Data'!I$2,Subsector,'Summarized Source Data'!I$3,TimeOfWeek,$E275)*INDEX('Calibration Multipliers'!E$4:E$7,MATCH($B275,'Calibration Multipliers'!$A$4:$A$7,0),1)</f>
        <v>41210370.801595218</v>
      </c>
      <c r="J275" s="47">
        <f t="shared" si="21"/>
        <v>126076915.52430604</v>
      </c>
      <c r="K275" s="48">
        <f>(SUMIFS(INDEX(Load,,MATCH('Summarized Source Data'!$C275,Hour,0)),Month,'Summarized Source Data'!$A275,Sector,'Summarized Source Data'!K$2,Subsector,"Total",TimeOfWeek,$E275)-SUM(F275:I275))*INDEX('Calibration Multipliers'!G$4:G$7,MATCH($B275,'Calibration Multipliers'!$A$4:$A$7,0),1)</f>
        <v>126076915.52430604</v>
      </c>
      <c r="L275" s="26">
        <f>SUMIFS(INDEX(Load,,MATCH('Summarized Source Data'!$C275,Hour,0)),Month,'Summarized Source Data'!$A275,Sector,'Summarized Source Data'!L$2,Subsector,'Summarized Source Data'!L$3,TimeOfWeek,$E275)*INDEX('Calibration Multipliers'!H$4:H$7,MATCH($B275,'Calibration Multipliers'!$A$4:$A$7,0),1)</f>
        <v>119498907.20245768</v>
      </c>
      <c r="M275" s="26">
        <f>SUMIFS(INDEX(Load,,MATCH('Summarized Source Data'!$C275,Hour,0)),Month,'Summarized Source Data'!$A275,Sector,'Summarized Source Data'!M$2,Subsector,'Summarized Source Data'!M$3,TimeOfWeek,$E275)*INDEX('Calibration Multipliers'!I$4:I$7,MATCH($B275,'Calibration Multipliers'!$A$4:$A$7,0),1)</f>
        <v>65702.062717014822</v>
      </c>
      <c r="N275" s="26">
        <f>SUMIFS(INDEX(Load,,MATCH('Summarized Source Data'!$C275,Hour,0)),Month,'Summarized Source Data'!$A275,Sector,'Summarized Source Data'!N$2,Subsector,'Summarized Source Data'!N$3,TimeOfWeek,$E275)*INDEX('Calibration Multipliers'!J$4:J$7,MATCH($B275,'Calibration Multipliers'!$A$4:$A$7,0),1)</f>
        <v>0</v>
      </c>
      <c r="O275" s="28">
        <f t="shared" si="22"/>
        <v>453360057.976515</v>
      </c>
      <c r="P275" s="48">
        <f>(SUMIFS(INDEX(Load,,MATCH('Summarized Source Data'!$C275,Hour,0)),Month,'Summarized Source Data'!$A275,Sector,'Summarized Source Data'!P$2,Subsector,"Total",TimeOfWeek,$E275)-SUM(L275:N275)*INDEX('Calibration Multipliers'!L$4:L$7,MATCH($B275,'Calibration Multipliers'!$A$4:$A$7,0),1))</f>
        <v>453360057.976515</v>
      </c>
      <c r="Q275" s="28">
        <f t="shared" si="23"/>
        <v>453360057.976515</v>
      </c>
      <c r="R275" s="31">
        <f>SUMIFS(INDEX(Load,,MATCH('Summarized Source Data'!$C275,Hour,0)),Month,'Summarized Source Data'!$A275,Sector,'Summarized Source Data'!R$2,TimeOfWeek,$E275)*INDEX('Calibration Multipliers'!N$4:N$7,MATCH($B275,'Calibration Multipliers'!$A$4:$A$7,0),1)</f>
        <v>17645633.026157301</v>
      </c>
      <c r="S275" s="31">
        <f>SUMIFS(INDEX(Load,,MATCH('Summarized Source Data'!$C275,Hour,0)),Month,'Summarized Source Data'!$A275,Sector,'Summarized Source Data'!S$2,TimeOfWeek,$E275)*INDEX('Calibration Multipliers'!O$4:O$7,MATCH($B275,'Calibration Multipliers'!$A$4:$A$7,0),1)</f>
        <v>17645633.026157301</v>
      </c>
      <c r="T275" s="31">
        <f>SUMIFS(INDEX(Load,,MATCH('Summarized Source Data'!$C275,Hour,0)),Month,'Summarized Source Data'!$A275,Sector,'Summarized Source Data'!T$2,TimeOfWeek,$E275)*INDEX('Calibration Multipliers'!P$4:P$7,MATCH($B275,'Calibration Multipliers'!$A$4:$A$7,0),1)</f>
        <v>17645633.026157301</v>
      </c>
      <c r="U275" s="31">
        <f>SUMIFS(INDEX(Load,,MATCH('Summarized Source Data'!$C275,Hour,0)),Month,'Summarized Source Data'!$A275,Sector,'Summarized Source Data'!U$2,TimeOfWeek,$E275)*INDEX('Calibration Multipliers'!Q$4:Q$7,MATCH($B275,'Calibration Multipliers'!$A$4:$A$7,0),1)</f>
        <v>17645633.026157301</v>
      </c>
      <c r="V275" s="31">
        <f>SUMIFS(INDEX(Load,,MATCH('Summarized Source Data'!$C275,Hour,0)),Month,'Summarized Source Data'!$A275,Sector,'Summarized Source Data'!V$2,TimeOfWeek,$E275)*INDEX('Calibration Multipliers'!R$4:R$7,MATCH($B275,'Calibration Multipliers'!$A$4:$A$7,0),1)</f>
        <v>17645633.026157301</v>
      </c>
      <c r="W275" s="31">
        <f>SUMIFS(INDEX(Load,,MATCH('Summarized Source Data'!$C275,Hour,0)),Month,'Summarized Source Data'!$A275,Sector,'Summarized Source Data'!W$2,TimeOfWeek,$E275)*INDEX('Calibration Multipliers'!S$4:S$7,MATCH($B275,'Calibration Multipliers'!$A$4:$A$7,0),1)</f>
        <v>17645633.026157301</v>
      </c>
      <c r="X275" s="26">
        <f>SUMIFS(INDEX(Load,,MATCH('Summarized Source Data'!$C275,Hour,0)),Month,'Summarized Source Data'!$A275,Sector,'Summarized Source Data'!X$2,Subsector,'Summarized Source Data'!X$3,TimeOfWeek,$E275)*INDEX('Calibration Multipliers'!T$4:T$7,MATCH($B275,'Calibration Multipliers'!$A$4:$A$7,0),1)</f>
        <v>713643006.56420994</v>
      </c>
      <c r="Y275" s="28">
        <f t="shared" si="24"/>
        <v>713643006.56420994</v>
      </c>
      <c r="Z275" s="28">
        <f t="shared" si="24"/>
        <v>713643006.56420994</v>
      </c>
    </row>
    <row r="276" spans="1:26" outlineLevel="2">
      <c r="A276">
        <f t="shared" si="20"/>
        <v>12</v>
      </c>
      <c r="B276" t="str">
        <f>INDEX('Category Mapping'!$G$34:$G$45,MATCH(A276,'Category Mapping'!$A$34:$A$45,0),1)</f>
        <v>Winter</v>
      </c>
      <c r="C276" t="s">
        <v>35</v>
      </c>
      <c r="D276" s="6" t="s">
        <v>109</v>
      </c>
      <c r="E276" t="s">
        <v>15</v>
      </c>
      <c r="F276" s="26">
        <f>SUMIFS(INDEX(Load,,MATCH('Summarized Source Data'!$C276,Hour,0)),Month,'Summarized Source Data'!$A276,Sector,'Summarized Source Data'!F$2,Subsector,'Summarized Source Data'!F$3,TimeOfWeek,$E276)*INDEX('Calibration Multipliers'!B$4:B$7,MATCH($B276,'Calibration Multipliers'!$A$4:$A$7,0),1)</f>
        <v>23676418.997122455</v>
      </c>
      <c r="G276" s="26">
        <f>SUMIFS(INDEX(Load,,MATCH('Summarized Source Data'!$C276,Hour,0)),Month,'Summarized Source Data'!$A276,Sector,'Summarized Source Data'!G$2,Subsector,'Summarized Source Data'!G$3,TimeOfWeek,$E276)*INDEX('Calibration Multipliers'!C$4:C$7,MATCH($B276,'Calibration Multipliers'!$A$4:$A$7,0),1)</f>
        <v>9037.2444587129685</v>
      </c>
      <c r="H276" s="26">
        <f>SUMIFS(INDEX(Load,,MATCH('Summarized Source Data'!$C276,Hour,0)),Month,'Summarized Source Data'!$A276,Sector,'Summarized Source Data'!H$2,Subsector,'Summarized Source Data'!H$3,TimeOfWeek,$E276)*INDEX('Calibration Multipliers'!D$4:D$7,MATCH($B276,'Calibration Multipliers'!$A$4:$A$7,0),1)</f>
        <v>0</v>
      </c>
      <c r="I276" s="26">
        <f>SUMIFS(INDEX(Load,,MATCH('Summarized Source Data'!$C276,Hour,0)),Month,'Summarized Source Data'!$A276,Sector,'Summarized Source Data'!I$2,Subsector,'Summarized Source Data'!I$3,TimeOfWeek,$E276)*INDEX('Calibration Multipliers'!E$4:E$7,MATCH($B276,'Calibration Multipliers'!$A$4:$A$7,0),1)</f>
        <v>12061571.941930307</v>
      </c>
      <c r="J276" s="47">
        <f t="shared" si="21"/>
        <v>126190743.25907138</v>
      </c>
      <c r="K276" s="48">
        <f>(SUMIFS(INDEX(Load,,MATCH('Summarized Source Data'!$C276,Hour,0)),Month,'Summarized Source Data'!$A276,Sector,'Summarized Source Data'!K$2,Subsector,"Total",TimeOfWeek,$E276)-SUM(F276:I276))*INDEX('Calibration Multipliers'!G$4:G$7,MATCH($B276,'Calibration Multipliers'!$A$4:$A$7,0),1)</f>
        <v>126190743.25907138</v>
      </c>
      <c r="L276" s="26">
        <f>SUMIFS(INDEX(Load,,MATCH('Summarized Source Data'!$C276,Hour,0)),Month,'Summarized Source Data'!$A276,Sector,'Summarized Source Data'!L$2,Subsector,'Summarized Source Data'!L$3,TimeOfWeek,$E276)*INDEX('Calibration Multipliers'!H$4:H$7,MATCH($B276,'Calibration Multipliers'!$A$4:$A$7,0),1)</f>
        <v>122849343.85299388</v>
      </c>
      <c r="M276" s="26">
        <f>SUMIFS(INDEX(Load,,MATCH('Summarized Source Data'!$C276,Hour,0)),Month,'Summarized Source Data'!$A276,Sector,'Summarized Source Data'!M$2,Subsector,'Summarized Source Data'!M$3,TimeOfWeek,$E276)*INDEX('Calibration Multipliers'!I$4:I$7,MATCH($B276,'Calibration Multipliers'!$A$4:$A$7,0),1)</f>
        <v>81324.03200624825</v>
      </c>
      <c r="N276" s="26">
        <f>SUMIFS(INDEX(Load,,MATCH('Summarized Source Data'!$C276,Hour,0)),Month,'Summarized Source Data'!$A276,Sector,'Summarized Source Data'!N$2,Subsector,'Summarized Source Data'!N$3,TimeOfWeek,$E276)*INDEX('Calibration Multipliers'!J$4:J$7,MATCH($B276,'Calibration Multipliers'!$A$4:$A$7,0),1)</f>
        <v>0</v>
      </c>
      <c r="O276" s="28">
        <f t="shared" si="22"/>
        <v>562792033.25807476</v>
      </c>
      <c r="P276" s="48">
        <f>(SUMIFS(INDEX(Load,,MATCH('Summarized Source Data'!$C276,Hour,0)),Month,'Summarized Source Data'!$A276,Sector,'Summarized Source Data'!P$2,Subsector,"Total",TimeOfWeek,$E276)-SUM(L276:N276)*INDEX('Calibration Multipliers'!L$4:L$7,MATCH($B276,'Calibration Multipliers'!$A$4:$A$7,0),1))</f>
        <v>562792033.25807476</v>
      </c>
      <c r="Q276" s="28">
        <f t="shared" si="23"/>
        <v>562792033.25807476</v>
      </c>
      <c r="R276" s="31">
        <f>SUMIFS(INDEX(Load,,MATCH('Summarized Source Data'!$C276,Hour,0)),Month,'Summarized Source Data'!$A276,Sector,'Summarized Source Data'!R$2,TimeOfWeek,$E276)*INDEX('Calibration Multipliers'!N$4:N$7,MATCH($B276,'Calibration Multipliers'!$A$4:$A$7,0),1)</f>
        <v>19209170.12974086</v>
      </c>
      <c r="S276" s="31">
        <f>SUMIFS(INDEX(Load,,MATCH('Summarized Source Data'!$C276,Hour,0)),Month,'Summarized Source Data'!$A276,Sector,'Summarized Source Data'!S$2,TimeOfWeek,$E276)*INDEX('Calibration Multipliers'!O$4:O$7,MATCH($B276,'Calibration Multipliers'!$A$4:$A$7,0),1)</f>
        <v>19209170.12974086</v>
      </c>
      <c r="T276" s="31">
        <f>SUMIFS(INDEX(Load,,MATCH('Summarized Source Data'!$C276,Hour,0)),Month,'Summarized Source Data'!$A276,Sector,'Summarized Source Data'!T$2,TimeOfWeek,$E276)*INDEX('Calibration Multipliers'!P$4:P$7,MATCH($B276,'Calibration Multipliers'!$A$4:$A$7,0),1)</f>
        <v>19209170.12974086</v>
      </c>
      <c r="U276" s="31">
        <f>SUMIFS(INDEX(Load,,MATCH('Summarized Source Data'!$C276,Hour,0)),Month,'Summarized Source Data'!$A276,Sector,'Summarized Source Data'!U$2,TimeOfWeek,$E276)*INDEX('Calibration Multipliers'!Q$4:Q$7,MATCH($B276,'Calibration Multipliers'!$A$4:$A$7,0),1)</f>
        <v>19209170.12974086</v>
      </c>
      <c r="V276" s="31">
        <f>SUMIFS(INDEX(Load,,MATCH('Summarized Source Data'!$C276,Hour,0)),Month,'Summarized Source Data'!$A276,Sector,'Summarized Source Data'!V$2,TimeOfWeek,$E276)*INDEX('Calibration Multipliers'!R$4:R$7,MATCH($B276,'Calibration Multipliers'!$A$4:$A$7,0),1)</f>
        <v>19209170.12974086</v>
      </c>
      <c r="W276" s="31">
        <f>SUMIFS(INDEX(Load,,MATCH('Summarized Source Data'!$C276,Hour,0)),Month,'Summarized Source Data'!$A276,Sector,'Summarized Source Data'!W$2,TimeOfWeek,$E276)*INDEX('Calibration Multipliers'!S$4:S$7,MATCH($B276,'Calibration Multipliers'!$A$4:$A$7,0),1)</f>
        <v>19209170.12974086</v>
      </c>
      <c r="X276" s="26">
        <f>SUMIFS(INDEX(Load,,MATCH('Summarized Source Data'!$C276,Hour,0)),Month,'Summarized Source Data'!$A276,Sector,'Summarized Source Data'!X$2,Subsector,'Summarized Source Data'!X$3,TimeOfWeek,$E276)*INDEX('Calibration Multipliers'!T$4:T$7,MATCH($B276,'Calibration Multipliers'!$A$4:$A$7,0),1)</f>
        <v>715876630.99790072</v>
      </c>
      <c r="Y276" s="28">
        <f t="shared" si="24"/>
        <v>715876630.99790072</v>
      </c>
      <c r="Z276" s="28">
        <f t="shared" si="24"/>
        <v>715876630.99790072</v>
      </c>
    </row>
    <row r="277" spans="1:26" outlineLevel="2">
      <c r="A277">
        <f t="shared" si="20"/>
        <v>12</v>
      </c>
      <c r="B277" t="str">
        <f>INDEX('Category Mapping'!$G$34:$G$45,MATCH(A277,'Category Mapping'!$A$34:$A$45,0),1)</f>
        <v>Winter</v>
      </c>
      <c r="C277" t="s">
        <v>36</v>
      </c>
      <c r="D277" s="6" t="s">
        <v>110</v>
      </c>
      <c r="E277" t="s">
        <v>15</v>
      </c>
      <c r="F277" s="26">
        <f>SUMIFS(INDEX(Load,,MATCH('Summarized Source Data'!$C277,Hour,0)),Month,'Summarized Source Data'!$A277,Sector,'Summarized Source Data'!F$2,Subsector,'Summarized Source Data'!F$3,TimeOfWeek,$E277)*INDEX('Calibration Multipliers'!B$4:B$7,MATCH($B277,'Calibration Multipliers'!$A$4:$A$7,0),1)</f>
        <v>17422270.582788222</v>
      </c>
      <c r="G277" s="26">
        <f>SUMIFS(INDEX(Load,,MATCH('Summarized Source Data'!$C277,Hour,0)),Month,'Summarized Source Data'!$A277,Sector,'Summarized Source Data'!G$2,Subsector,'Summarized Source Data'!G$3,TimeOfWeek,$E277)*INDEX('Calibration Multipliers'!C$4:C$7,MATCH($B277,'Calibration Multipliers'!$A$4:$A$7,0),1)</f>
        <v>7813.2182690504105</v>
      </c>
      <c r="H277" s="26">
        <f>SUMIFS(INDEX(Load,,MATCH('Summarized Source Data'!$C277,Hour,0)),Month,'Summarized Source Data'!$A277,Sector,'Summarized Source Data'!H$2,Subsector,'Summarized Source Data'!H$3,TimeOfWeek,$E277)*INDEX('Calibration Multipliers'!D$4:D$7,MATCH($B277,'Calibration Multipliers'!$A$4:$A$7,0),1)</f>
        <v>0</v>
      </c>
      <c r="I277" s="26">
        <f>SUMIFS(INDEX(Load,,MATCH('Summarized Source Data'!$C277,Hour,0)),Month,'Summarized Source Data'!$A277,Sector,'Summarized Source Data'!I$2,Subsector,'Summarized Source Data'!I$3,TimeOfWeek,$E277)*INDEX('Calibration Multipliers'!E$4:E$7,MATCH($B277,'Calibration Multipliers'!$A$4:$A$7,0),1)</f>
        <v>11614847.055192148</v>
      </c>
      <c r="J277" s="47">
        <f t="shared" si="21"/>
        <v>126191967.28526103</v>
      </c>
      <c r="K277" s="48">
        <f>(SUMIFS(INDEX(Load,,MATCH('Summarized Source Data'!$C277,Hour,0)),Month,'Summarized Source Data'!$A277,Sector,'Summarized Source Data'!K$2,Subsector,"Total",TimeOfWeek,$E277)-SUM(F277:I277))*INDEX('Calibration Multipliers'!G$4:G$7,MATCH($B277,'Calibration Multipliers'!$A$4:$A$7,0),1)</f>
        <v>126191967.28526103</v>
      </c>
      <c r="L277" s="26">
        <f>SUMIFS(INDEX(Load,,MATCH('Summarized Source Data'!$C277,Hour,0)),Month,'Summarized Source Data'!$A277,Sector,'Summarized Source Data'!L$2,Subsector,'Summarized Source Data'!L$3,TimeOfWeek,$E277)*INDEX('Calibration Multipliers'!H$4:H$7,MATCH($B277,'Calibration Multipliers'!$A$4:$A$7,0),1)</f>
        <v>87669759.022363812</v>
      </c>
      <c r="M277" s="26">
        <f>SUMIFS(INDEX(Load,,MATCH('Summarized Source Data'!$C277,Hour,0)),Month,'Summarized Source Data'!$A277,Sector,'Summarized Source Data'!M$2,Subsector,'Summarized Source Data'!M$3,TimeOfWeek,$E277)*INDEX('Calibration Multipliers'!I$4:I$7,MATCH($B277,'Calibration Multipliers'!$A$4:$A$7,0),1)</f>
        <v>91299.398727111358</v>
      </c>
      <c r="N277" s="26">
        <f>SUMIFS(INDEX(Load,,MATCH('Summarized Source Data'!$C277,Hour,0)),Month,'Summarized Source Data'!$A277,Sector,'Summarized Source Data'!N$2,Subsector,'Summarized Source Data'!N$3,TimeOfWeek,$E277)*INDEX('Calibration Multipliers'!J$4:J$7,MATCH($B277,'Calibration Multipliers'!$A$4:$A$7,0),1)</f>
        <v>0</v>
      </c>
      <c r="O277" s="28">
        <f t="shared" si="22"/>
        <v>591260769.42091155</v>
      </c>
      <c r="P277" s="48">
        <f>(SUMIFS(INDEX(Load,,MATCH('Summarized Source Data'!$C277,Hour,0)),Month,'Summarized Source Data'!$A277,Sector,'Summarized Source Data'!P$2,Subsector,"Total",TimeOfWeek,$E277)-SUM(L277:N277)*INDEX('Calibration Multipliers'!L$4:L$7,MATCH($B277,'Calibration Multipliers'!$A$4:$A$7,0),1))</f>
        <v>591260769.42091155</v>
      </c>
      <c r="Q277" s="28">
        <f t="shared" si="23"/>
        <v>591260769.42091155</v>
      </c>
      <c r="R277" s="31">
        <f>SUMIFS(INDEX(Load,,MATCH('Summarized Source Data'!$C277,Hour,0)),Month,'Summarized Source Data'!$A277,Sector,'Summarized Source Data'!R$2,TimeOfWeek,$E277)*INDEX('Calibration Multipliers'!N$4:N$7,MATCH($B277,'Calibration Multipliers'!$A$4:$A$7,0),1)</f>
        <v>17087226.917734604</v>
      </c>
      <c r="S277" s="31">
        <f>SUMIFS(INDEX(Load,,MATCH('Summarized Source Data'!$C277,Hour,0)),Month,'Summarized Source Data'!$A277,Sector,'Summarized Source Data'!S$2,TimeOfWeek,$E277)*INDEX('Calibration Multipliers'!O$4:O$7,MATCH($B277,'Calibration Multipliers'!$A$4:$A$7,0),1)</f>
        <v>17087226.917734604</v>
      </c>
      <c r="T277" s="31">
        <f>SUMIFS(INDEX(Load,,MATCH('Summarized Source Data'!$C277,Hour,0)),Month,'Summarized Source Data'!$A277,Sector,'Summarized Source Data'!T$2,TimeOfWeek,$E277)*INDEX('Calibration Multipliers'!P$4:P$7,MATCH($B277,'Calibration Multipliers'!$A$4:$A$7,0),1)</f>
        <v>17087226.917734604</v>
      </c>
      <c r="U277" s="31">
        <f>SUMIFS(INDEX(Load,,MATCH('Summarized Source Data'!$C277,Hour,0)),Month,'Summarized Source Data'!$A277,Sector,'Summarized Source Data'!U$2,TimeOfWeek,$E277)*INDEX('Calibration Multipliers'!Q$4:Q$7,MATCH($B277,'Calibration Multipliers'!$A$4:$A$7,0),1)</f>
        <v>17087226.917734604</v>
      </c>
      <c r="V277" s="31">
        <f>SUMIFS(INDEX(Load,,MATCH('Summarized Source Data'!$C277,Hour,0)),Month,'Summarized Source Data'!$A277,Sector,'Summarized Source Data'!V$2,TimeOfWeek,$E277)*INDEX('Calibration Multipliers'!R$4:R$7,MATCH($B277,'Calibration Multipliers'!$A$4:$A$7,0),1)</f>
        <v>17087226.917734604</v>
      </c>
      <c r="W277" s="31">
        <f>SUMIFS(INDEX(Load,,MATCH('Summarized Source Data'!$C277,Hour,0)),Month,'Summarized Source Data'!$A277,Sector,'Summarized Source Data'!W$2,TimeOfWeek,$E277)*INDEX('Calibration Multipliers'!S$4:S$7,MATCH($B277,'Calibration Multipliers'!$A$4:$A$7,0),1)</f>
        <v>17087226.917734604</v>
      </c>
      <c r="X277" s="26">
        <f>SUMIFS(INDEX(Load,,MATCH('Summarized Source Data'!$C277,Hour,0)),Month,'Summarized Source Data'!$A277,Sector,'Summarized Source Data'!X$2,Subsector,'Summarized Source Data'!X$3,TimeOfWeek,$E277)*INDEX('Calibration Multipliers'!T$4:T$7,MATCH($B277,'Calibration Multipliers'!$A$4:$A$7,0),1)</f>
        <v>714759818.78105533</v>
      </c>
      <c r="Y277" s="28">
        <f t="shared" si="24"/>
        <v>714759818.78105533</v>
      </c>
      <c r="Z277" s="28">
        <f t="shared" si="24"/>
        <v>714759818.78105533</v>
      </c>
    </row>
    <row r="278" spans="1:26" outlineLevel="2">
      <c r="A278">
        <f t="shared" si="20"/>
        <v>12</v>
      </c>
      <c r="B278" t="str">
        <f>INDEX('Category Mapping'!$G$34:$G$45,MATCH(A278,'Category Mapping'!$A$34:$A$45,0),1)</f>
        <v>Winter</v>
      </c>
      <c r="C278" t="s">
        <v>37</v>
      </c>
      <c r="D278" s="6" t="s">
        <v>111</v>
      </c>
      <c r="E278" t="s">
        <v>15</v>
      </c>
      <c r="F278" s="26">
        <f>SUMIFS(INDEX(Load,,MATCH('Summarized Source Data'!$C278,Hour,0)),Month,'Summarized Source Data'!$A278,Sector,'Summarized Source Data'!F$2,Subsector,'Summarized Source Data'!F$3,TimeOfWeek,$E278)*INDEX('Calibration Multipliers'!B$4:B$7,MATCH($B278,'Calibration Multipliers'!$A$4:$A$7,0),1)</f>
        <v>16640502.030996444</v>
      </c>
      <c r="G278" s="26">
        <f>SUMIFS(INDEX(Load,,MATCH('Summarized Source Data'!$C278,Hour,0)),Month,'Summarized Source Data'!$A278,Sector,'Summarized Source Data'!G$2,Subsector,'Summarized Source Data'!G$3,TimeOfWeek,$E278)*INDEX('Calibration Multipliers'!C$4:C$7,MATCH($B278,'Calibration Multipliers'!$A$4:$A$7,0),1)</f>
        <v>7720.5228550522424</v>
      </c>
      <c r="H278" s="26">
        <f>SUMIFS(INDEX(Load,,MATCH('Summarized Source Data'!$C278,Hour,0)),Month,'Summarized Source Data'!$A278,Sector,'Summarized Source Data'!H$2,Subsector,'Summarized Source Data'!H$3,TimeOfWeek,$E278)*INDEX('Calibration Multipliers'!D$4:D$7,MATCH($B278,'Calibration Multipliers'!$A$4:$A$7,0),1)</f>
        <v>0</v>
      </c>
      <c r="I278" s="26">
        <f>SUMIFS(INDEX(Load,,MATCH('Summarized Source Data'!$C278,Hour,0)),Month,'Summarized Source Data'!$A278,Sector,'Summarized Source Data'!I$2,Subsector,'Summarized Source Data'!I$3,TimeOfWeek,$E278)*INDEX('Calibration Multipliers'!E$4:E$7,MATCH($B278,'Calibration Multipliers'!$A$4:$A$7,0),1)</f>
        <v>11838209.498561228</v>
      </c>
      <c r="J278" s="47">
        <f t="shared" si="21"/>
        <v>124516841.65540692</v>
      </c>
      <c r="K278" s="48">
        <f>(SUMIFS(INDEX(Load,,MATCH('Summarized Source Data'!$C278,Hour,0)),Month,'Summarized Source Data'!$A278,Sector,'Summarized Source Data'!K$2,Subsector,"Total",TimeOfWeek,$E278)-SUM(F278:I278))*INDEX('Calibration Multipliers'!G$4:G$7,MATCH($B278,'Calibration Multipliers'!$A$4:$A$7,0),1)</f>
        <v>124516841.65540692</v>
      </c>
      <c r="L278" s="26">
        <f>SUMIFS(INDEX(Load,,MATCH('Summarized Source Data'!$C278,Hour,0)),Month,'Summarized Source Data'!$A278,Sector,'Summarized Source Data'!L$2,Subsector,'Summarized Source Data'!L$3,TimeOfWeek,$E278)*INDEX('Calibration Multipliers'!H$4:H$7,MATCH($B278,'Calibration Multipliers'!$A$4:$A$7,0),1)</f>
        <v>72369431.651581854</v>
      </c>
      <c r="M278" s="26">
        <f>SUMIFS(INDEX(Load,,MATCH('Summarized Source Data'!$C278,Hour,0)),Month,'Summarized Source Data'!$A278,Sector,'Summarized Source Data'!M$2,Subsector,'Summarized Source Data'!M$3,TimeOfWeek,$E278)*INDEX('Calibration Multipliers'!I$4:I$7,MATCH($B278,'Calibration Multipliers'!$A$4:$A$7,0),1)</f>
        <v>96483.641037707697</v>
      </c>
      <c r="N278" s="26">
        <f>SUMIFS(INDEX(Load,,MATCH('Summarized Source Data'!$C278,Hour,0)),Month,'Summarized Source Data'!$A278,Sector,'Summarized Source Data'!N$2,Subsector,'Summarized Source Data'!N$3,TimeOfWeek,$E278)*INDEX('Calibration Multipliers'!J$4:J$7,MATCH($B278,'Calibration Multipliers'!$A$4:$A$7,0),1)</f>
        <v>0</v>
      </c>
      <c r="O278" s="28">
        <f t="shared" si="22"/>
        <v>587570104.86301112</v>
      </c>
      <c r="P278" s="48">
        <f>(SUMIFS(INDEX(Load,,MATCH('Summarized Source Data'!$C278,Hour,0)),Month,'Summarized Source Data'!$A278,Sector,'Summarized Source Data'!P$2,Subsector,"Total",TimeOfWeek,$E278)-SUM(L278:N278)*INDEX('Calibration Multipliers'!L$4:L$7,MATCH($B278,'Calibration Multipliers'!$A$4:$A$7,0),1))</f>
        <v>587570104.86301112</v>
      </c>
      <c r="Q278" s="28">
        <f t="shared" si="23"/>
        <v>587570104.86301112</v>
      </c>
      <c r="R278" s="31">
        <f>SUMIFS(INDEX(Load,,MATCH('Summarized Source Data'!$C278,Hour,0)),Month,'Summarized Source Data'!$A278,Sector,'Summarized Source Data'!R$2,TimeOfWeek,$E278)*INDEX('Calibration Multipliers'!N$4:N$7,MATCH($B278,'Calibration Multipliers'!$A$4:$A$7,0),1)</f>
        <v>13736790.267198406</v>
      </c>
      <c r="S278" s="31">
        <f>SUMIFS(INDEX(Load,,MATCH('Summarized Source Data'!$C278,Hour,0)),Month,'Summarized Source Data'!$A278,Sector,'Summarized Source Data'!S$2,TimeOfWeek,$E278)*INDEX('Calibration Multipliers'!O$4:O$7,MATCH($B278,'Calibration Multipliers'!$A$4:$A$7,0),1)</f>
        <v>13736790.267198406</v>
      </c>
      <c r="T278" s="31">
        <f>SUMIFS(INDEX(Load,,MATCH('Summarized Source Data'!$C278,Hour,0)),Month,'Summarized Source Data'!$A278,Sector,'Summarized Source Data'!T$2,TimeOfWeek,$E278)*INDEX('Calibration Multipliers'!P$4:P$7,MATCH($B278,'Calibration Multipliers'!$A$4:$A$7,0),1)</f>
        <v>13736790.267198406</v>
      </c>
      <c r="U278" s="31">
        <f>SUMIFS(INDEX(Load,,MATCH('Summarized Source Data'!$C278,Hour,0)),Month,'Summarized Source Data'!$A278,Sector,'Summarized Source Data'!U$2,TimeOfWeek,$E278)*INDEX('Calibration Multipliers'!Q$4:Q$7,MATCH($B278,'Calibration Multipliers'!$A$4:$A$7,0),1)</f>
        <v>13736790.267198406</v>
      </c>
      <c r="V278" s="31">
        <f>SUMIFS(INDEX(Load,,MATCH('Summarized Source Data'!$C278,Hour,0)),Month,'Summarized Source Data'!$A278,Sector,'Summarized Source Data'!V$2,TimeOfWeek,$E278)*INDEX('Calibration Multipliers'!R$4:R$7,MATCH($B278,'Calibration Multipliers'!$A$4:$A$7,0),1)</f>
        <v>13736790.267198406</v>
      </c>
      <c r="W278" s="31">
        <f>SUMIFS(INDEX(Load,,MATCH('Summarized Source Data'!$C278,Hour,0)),Month,'Summarized Source Data'!$A278,Sector,'Summarized Source Data'!W$2,TimeOfWeek,$E278)*INDEX('Calibration Multipliers'!S$4:S$7,MATCH($B278,'Calibration Multipliers'!$A$4:$A$7,0),1)</f>
        <v>13736790.267198406</v>
      </c>
      <c r="X278" s="26">
        <f>SUMIFS(INDEX(Load,,MATCH('Summarized Source Data'!$C278,Hour,0)),Month,'Summarized Source Data'!$A278,Sector,'Summarized Source Data'!X$2,Subsector,'Summarized Source Data'!X$3,TimeOfWeek,$E278)*INDEX('Calibration Multipliers'!T$4:T$7,MATCH($B278,'Calibration Multipliers'!$A$4:$A$7,0),1)</f>
        <v>711409382.13051903</v>
      </c>
      <c r="Y278" s="28">
        <f t="shared" si="24"/>
        <v>711409382.13051903</v>
      </c>
      <c r="Z278" s="28">
        <f t="shared" si="24"/>
        <v>711409382.13051903</v>
      </c>
    </row>
    <row r="279" spans="1:26" outlineLevel="2">
      <c r="A279">
        <f t="shared" si="20"/>
        <v>12</v>
      </c>
      <c r="B279" t="str">
        <f>INDEX('Category Mapping'!$G$34:$G$45,MATCH(A279,'Category Mapping'!$A$34:$A$45,0),1)</f>
        <v>Winter</v>
      </c>
      <c r="C279" t="s">
        <v>38</v>
      </c>
      <c r="D279" s="6" t="s">
        <v>112</v>
      </c>
      <c r="E279" t="s">
        <v>15</v>
      </c>
      <c r="F279" s="26">
        <f>SUMIFS(INDEX(Load,,MATCH('Summarized Source Data'!$C279,Hour,0)),Month,'Summarized Source Data'!$A279,Sector,'Summarized Source Data'!F$2,Subsector,'Summarized Source Data'!F$3,TimeOfWeek,$E279)*INDEX('Calibration Multipliers'!B$4:B$7,MATCH($B279,'Calibration Multipliers'!$A$4:$A$7,0),1)</f>
        <v>16528820.809311904</v>
      </c>
      <c r="G279" s="26">
        <f>SUMIFS(INDEX(Load,,MATCH('Summarized Source Data'!$C279,Hour,0)),Month,'Summarized Source Data'!$A279,Sector,'Summarized Source Data'!G$2,Subsector,'Summarized Source Data'!G$3,TimeOfWeek,$E279)*INDEX('Calibration Multipliers'!C$4:C$7,MATCH($B279,'Calibration Multipliers'!$A$4:$A$7,0),1)</f>
        <v>8635.1920606486237</v>
      </c>
      <c r="H279" s="26">
        <f>SUMIFS(INDEX(Load,,MATCH('Summarized Source Data'!$C279,Hour,0)),Month,'Summarized Source Data'!$A279,Sector,'Summarized Source Data'!H$2,Subsector,'Summarized Source Data'!H$3,TimeOfWeek,$E279)*INDEX('Calibration Multipliers'!D$4:D$7,MATCH($B279,'Calibration Multipliers'!$A$4:$A$7,0),1)</f>
        <v>0</v>
      </c>
      <c r="I279" s="26">
        <f>SUMIFS(INDEX(Load,,MATCH('Summarized Source Data'!$C279,Hour,0)),Month,'Summarized Source Data'!$A279,Sector,'Summarized Source Data'!I$2,Subsector,'Summarized Source Data'!I$3,TimeOfWeek,$E279)*INDEX('Calibration Multipliers'!E$4:E$7,MATCH($B279,'Calibration Multipliers'!$A$4:$A$7,0),1)</f>
        <v>12955021.715406626</v>
      </c>
      <c r="J279" s="47">
        <f t="shared" si="21"/>
        <v>123510795.99104047</v>
      </c>
      <c r="K279" s="48">
        <f>(SUMIFS(INDEX(Load,,MATCH('Summarized Source Data'!$C279,Hour,0)),Month,'Summarized Source Data'!$A279,Sector,'Summarized Source Data'!K$2,Subsector,"Total",TimeOfWeek,$E279)-SUM(F279:I279))*INDEX('Calibration Multipliers'!G$4:G$7,MATCH($B279,'Calibration Multipliers'!$A$4:$A$7,0),1)</f>
        <v>123510795.99104047</v>
      </c>
      <c r="L279" s="26">
        <f>SUMIFS(INDEX(Load,,MATCH('Summarized Source Data'!$C279,Hour,0)),Month,'Summarized Source Data'!$A279,Sector,'Summarized Source Data'!L$2,Subsector,'Summarized Source Data'!L$3,TimeOfWeek,$E279)*INDEX('Calibration Multipliers'!H$4:H$7,MATCH($B279,'Calibration Multipliers'!$A$4:$A$7,0),1)</f>
        <v>63099890.251765035</v>
      </c>
      <c r="M279" s="26">
        <f>SUMIFS(INDEX(Load,,MATCH('Summarized Source Data'!$C279,Hour,0)),Month,'Summarized Source Data'!$A279,Sector,'Summarized Source Data'!M$2,Subsector,'Summarized Source Data'!M$3,TimeOfWeek,$E279)*INDEX('Calibration Multipliers'!I$4:I$7,MATCH($B279,'Calibration Multipliers'!$A$4:$A$7,0),1)</f>
        <v>97698.732729635492</v>
      </c>
      <c r="N279" s="26">
        <f>SUMIFS(INDEX(Load,,MATCH('Summarized Source Data'!$C279,Hour,0)),Month,'Summarized Source Data'!$A279,Sector,'Summarized Source Data'!N$2,Subsector,'Summarized Source Data'!N$3,TimeOfWeek,$E279)*INDEX('Calibration Multipliers'!J$4:J$7,MATCH($B279,'Calibration Multipliers'!$A$4:$A$7,0),1)</f>
        <v>0</v>
      </c>
      <c r="O279" s="28">
        <f t="shared" si="22"/>
        <v>585670309.00268209</v>
      </c>
      <c r="P279" s="48">
        <f>(SUMIFS(INDEX(Load,,MATCH('Summarized Source Data'!$C279,Hour,0)),Month,'Summarized Source Data'!$A279,Sector,'Summarized Source Data'!P$2,Subsector,"Total",TimeOfWeek,$E279)-SUM(L279:N279)*INDEX('Calibration Multipliers'!L$4:L$7,MATCH($B279,'Calibration Multipliers'!$A$4:$A$7,0),1))</f>
        <v>585670309.00268209</v>
      </c>
      <c r="Q279" s="28">
        <f t="shared" si="23"/>
        <v>585670309.00268209</v>
      </c>
      <c r="R279" s="31">
        <f>SUMIFS(INDEX(Load,,MATCH('Summarized Source Data'!$C279,Hour,0)),Month,'Summarized Source Data'!$A279,Sector,'Summarized Source Data'!R$2,TimeOfWeek,$E279)*INDEX('Calibration Multipliers'!N$4:N$7,MATCH($B279,'Calibration Multipliers'!$A$4:$A$7,0),1)</f>
        <v>13736790.267198406</v>
      </c>
      <c r="S279" s="31">
        <f>SUMIFS(INDEX(Load,,MATCH('Summarized Source Data'!$C279,Hour,0)),Month,'Summarized Source Data'!$A279,Sector,'Summarized Source Data'!S$2,TimeOfWeek,$E279)*INDEX('Calibration Multipliers'!O$4:O$7,MATCH($B279,'Calibration Multipliers'!$A$4:$A$7,0),1)</f>
        <v>13736790.267198406</v>
      </c>
      <c r="T279" s="31">
        <f>SUMIFS(INDEX(Load,,MATCH('Summarized Source Data'!$C279,Hour,0)),Month,'Summarized Source Data'!$A279,Sector,'Summarized Source Data'!T$2,TimeOfWeek,$E279)*INDEX('Calibration Multipliers'!P$4:P$7,MATCH($B279,'Calibration Multipliers'!$A$4:$A$7,0),1)</f>
        <v>13736790.267198406</v>
      </c>
      <c r="U279" s="31">
        <f>SUMIFS(INDEX(Load,,MATCH('Summarized Source Data'!$C279,Hour,0)),Month,'Summarized Source Data'!$A279,Sector,'Summarized Source Data'!U$2,TimeOfWeek,$E279)*INDEX('Calibration Multipliers'!Q$4:Q$7,MATCH($B279,'Calibration Multipliers'!$A$4:$A$7,0),1)</f>
        <v>13736790.267198406</v>
      </c>
      <c r="V279" s="31">
        <f>SUMIFS(INDEX(Load,,MATCH('Summarized Source Data'!$C279,Hour,0)),Month,'Summarized Source Data'!$A279,Sector,'Summarized Source Data'!V$2,TimeOfWeek,$E279)*INDEX('Calibration Multipliers'!R$4:R$7,MATCH($B279,'Calibration Multipliers'!$A$4:$A$7,0),1)</f>
        <v>13736790.267198406</v>
      </c>
      <c r="W279" s="31">
        <f>SUMIFS(INDEX(Load,,MATCH('Summarized Source Data'!$C279,Hour,0)),Month,'Summarized Source Data'!$A279,Sector,'Summarized Source Data'!W$2,TimeOfWeek,$E279)*INDEX('Calibration Multipliers'!S$4:S$7,MATCH($B279,'Calibration Multipliers'!$A$4:$A$7,0),1)</f>
        <v>13736790.267198406</v>
      </c>
      <c r="X279" s="26">
        <f>SUMIFS(INDEX(Load,,MATCH('Summarized Source Data'!$C279,Hour,0)),Month,'Summarized Source Data'!$A279,Sector,'Summarized Source Data'!X$2,Subsector,'Summarized Source Data'!X$3,TimeOfWeek,$E279)*INDEX('Calibration Multipliers'!T$4:T$7,MATCH($B279,'Calibration Multipliers'!$A$4:$A$7,0),1)</f>
        <v>709175757.69682825</v>
      </c>
      <c r="Y279" s="28">
        <f t="shared" si="24"/>
        <v>709175757.69682825</v>
      </c>
      <c r="Z279" s="28">
        <f t="shared" si="24"/>
        <v>709175757.69682825</v>
      </c>
    </row>
    <row r="280" spans="1:26" outlineLevel="2">
      <c r="A280">
        <f t="shared" si="20"/>
        <v>12</v>
      </c>
      <c r="B280" t="str">
        <f>INDEX('Category Mapping'!$G$34:$G$45,MATCH(A280,'Category Mapping'!$A$34:$A$45,0),1)</f>
        <v>Winter</v>
      </c>
      <c r="C280" t="s">
        <v>39</v>
      </c>
      <c r="D280" s="6" t="s">
        <v>113</v>
      </c>
      <c r="E280" t="s">
        <v>15</v>
      </c>
      <c r="F280" s="26">
        <f>SUMIFS(INDEX(Load,,MATCH('Summarized Source Data'!$C280,Hour,0)),Month,'Summarized Source Data'!$A280,Sector,'Summarized Source Data'!F$2,Subsector,'Summarized Source Data'!F$3,TimeOfWeek,$E280)*INDEX('Calibration Multipliers'!B$4:B$7,MATCH($B280,'Calibration Multipliers'!$A$4:$A$7,0),1)</f>
        <v>16417139.587627364</v>
      </c>
      <c r="G280" s="26">
        <f>SUMIFS(INDEX(Load,,MATCH('Summarized Source Data'!$C280,Hour,0)),Month,'Summarized Source Data'!$A280,Sector,'Summarized Source Data'!G$2,Subsector,'Summarized Source Data'!G$3,TimeOfWeek,$E280)*INDEX('Calibration Multipliers'!C$4:C$7,MATCH($B280,'Calibration Multipliers'!$A$4:$A$7,0),1)</f>
        <v>9373.4049359834335</v>
      </c>
      <c r="H280" s="26">
        <f>SUMIFS(INDEX(Load,,MATCH('Summarized Source Data'!$C280,Hour,0)),Month,'Summarized Source Data'!$A280,Sector,'Summarized Source Data'!H$2,Subsector,'Summarized Source Data'!H$3,TimeOfWeek,$E280)*INDEX('Calibration Multipliers'!D$4:D$7,MATCH($B280,'Calibration Multipliers'!$A$4:$A$7,0),1)</f>
        <v>0</v>
      </c>
      <c r="I280" s="26">
        <f>SUMIFS(INDEX(Load,,MATCH('Summarized Source Data'!$C280,Hour,0)),Month,'Summarized Source Data'!$A280,Sector,'Summarized Source Data'!I$2,Subsector,'Summarized Source Data'!I$3,TimeOfWeek,$E280)*INDEX('Calibration Multipliers'!E$4:E$7,MATCH($B280,'Calibration Multipliers'!$A$4:$A$7,0),1)</f>
        <v>13625109.045513866</v>
      </c>
      <c r="J280" s="47">
        <f t="shared" si="21"/>
        <v>119601215.01920626</v>
      </c>
      <c r="K280" s="48">
        <f>(SUMIFS(INDEX(Load,,MATCH('Summarized Source Data'!$C280,Hour,0)),Month,'Summarized Source Data'!$A280,Sector,'Summarized Source Data'!K$2,Subsector,"Total",TimeOfWeek,$E280)-SUM(F280:I280))*INDEX('Calibration Multipliers'!G$4:G$7,MATCH($B280,'Calibration Multipliers'!$A$4:$A$7,0),1)</f>
        <v>119601215.01920626</v>
      </c>
      <c r="L280" s="26">
        <f>SUMIFS(INDEX(Load,,MATCH('Summarized Source Data'!$C280,Hour,0)),Month,'Summarized Source Data'!$A280,Sector,'Summarized Source Data'!L$2,Subsector,'Summarized Source Data'!L$3,TimeOfWeek,$E280)*INDEX('Calibration Multipliers'!H$4:H$7,MATCH($B280,'Calibration Multipliers'!$A$4:$A$7,0),1)</f>
        <v>55393885.955531783</v>
      </c>
      <c r="M280" s="26">
        <f>SUMIFS(INDEX(Load,,MATCH('Summarized Source Data'!$C280,Hour,0)),Month,'Summarized Source Data'!$A280,Sector,'Summarized Source Data'!M$2,Subsector,'Summarized Source Data'!M$3,TimeOfWeek,$E280)*INDEX('Calibration Multipliers'!I$4:I$7,MATCH($B280,'Calibration Multipliers'!$A$4:$A$7,0),1)</f>
        <v>94103.714203610158</v>
      </c>
      <c r="N280" s="26">
        <f>SUMIFS(INDEX(Load,,MATCH('Summarized Source Data'!$C280,Hour,0)),Month,'Summarized Source Data'!$A280,Sector,'Summarized Source Data'!N$2,Subsector,'Summarized Source Data'!N$3,TimeOfWeek,$E280)*INDEX('Calibration Multipliers'!J$4:J$7,MATCH($B280,'Calibration Multipliers'!$A$4:$A$7,0),1)</f>
        <v>0</v>
      </c>
      <c r="O280" s="28">
        <f t="shared" si="22"/>
        <v>576627725.06476033</v>
      </c>
      <c r="P280" s="48">
        <f>(SUMIFS(INDEX(Load,,MATCH('Summarized Source Data'!$C280,Hour,0)),Month,'Summarized Source Data'!$A280,Sector,'Summarized Source Data'!P$2,Subsector,"Total",TimeOfWeek,$E280)-SUM(L280:N280)*INDEX('Calibration Multipliers'!L$4:L$7,MATCH($B280,'Calibration Multipliers'!$A$4:$A$7,0),1))</f>
        <v>576627725.06476033</v>
      </c>
      <c r="Q280" s="28">
        <f t="shared" si="23"/>
        <v>576627725.06476033</v>
      </c>
      <c r="R280" s="31">
        <f>SUMIFS(INDEX(Load,,MATCH('Summarized Source Data'!$C280,Hour,0)),Month,'Summarized Source Data'!$A280,Sector,'Summarized Source Data'!R$2,TimeOfWeek,$E280)*INDEX('Calibration Multipliers'!N$4:N$7,MATCH($B280,'Calibration Multipliers'!$A$4:$A$7,0),1)</f>
        <v>13960152.710567486</v>
      </c>
      <c r="S280" s="31">
        <f>SUMIFS(INDEX(Load,,MATCH('Summarized Source Data'!$C280,Hour,0)),Month,'Summarized Source Data'!$A280,Sector,'Summarized Source Data'!S$2,TimeOfWeek,$E280)*INDEX('Calibration Multipliers'!O$4:O$7,MATCH($B280,'Calibration Multipliers'!$A$4:$A$7,0),1)</f>
        <v>13960152.710567486</v>
      </c>
      <c r="T280" s="31">
        <f>SUMIFS(INDEX(Load,,MATCH('Summarized Source Data'!$C280,Hour,0)),Month,'Summarized Source Data'!$A280,Sector,'Summarized Source Data'!T$2,TimeOfWeek,$E280)*INDEX('Calibration Multipliers'!P$4:P$7,MATCH($B280,'Calibration Multipliers'!$A$4:$A$7,0),1)</f>
        <v>13960152.710567486</v>
      </c>
      <c r="U280" s="31">
        <f>SUMIFS(INDEX(Load,,MATCH('Summarized Source Data'!$C280,Hour,0)),Month,'Summarized Source Data'!$A280,Sector,'Summarized Source Data'!U$2,TimeOfWeek,$E280)*INDEX('Calibration Multipliers'!Q$4:Q$7,MATCH($B280,'Calibration Multipliers'!$A$4:$A$7,0),1)</f>
        <v>13960152.710567486</v>
      </c>
      <c r="V280" s="31">
        <f>SUMIFS(INDEX(Load,,MATCH('Summarized Source Data'!$C280,Hour,0)),Month,'Summarized Source Data'!$A280,Sector,'Summarized Source Data'!V$2,TimeOfWeek,$E280)*INDEX('Calibration Multipliers'!R$4:R$7,MATCH($B280,'Calibration Multipliers'!$A$4:$A$7,0),1)</f>
        <v>13960152.710567486</v>
      </c>
      <c r="W280" s="31">
        <f>SUMIFS(INDEX(Load,,MATCH('Summarized Source Data'!$C280,Hour,0)),Month,'Summarized Source Data'!$A280,Sector,'Summarized Source Data'!W$2,TimeOfWeek,$E280)*INDEX('Calibration Multipliers'!S$4:S$7,MATCH($B280,'Calibration Multipliers'!$A$4:$A$7,0),1)</f>
        <v>13960152.710567486</v>
      </c>
      <c r="X280" s="26">
        <f>SUMIFS(INDEX(Load,,MATCH('Summarized Source Data'!$C280,Hour,0)),Month,'Summarized Source Data'!$A280,Sector,'Summarized Source Data'!X$2,Subsector,'Summarized Source Data'!X$3,TimeOfWeek,$E280)*INDEX('Calibration Multipliers'!T$4:T$7,MATCH($B280,'Calibration Multipliers'!$A$4:$A$7,0),1)</f>
        <v>708058945.47998285</v>
      </c>
      <c r="Y280" s="28">
        <f t="shared" si="24"/>
        <v>708058945.47998285</v>
      </c>
      <c r="Z280" s="28">
        <f t="shared" si="24"/>
        <v>708058945.47998285</v>
      </c>
    </row>
    <row r="281" spans="1:26" outlineLevel="2">
      <c r="A281">
        <f t="shared" si="20"/>
        <v>12</v>
      </c>
      <c r="B281" t="str">
        <f>INDEX('Category Mapping'!$G$34:$G$45,MATCH(A281,'Category Mapping'!$A$34:$A$45,0),1)</f>
        <v>Winter</v>
      </c>
      <c r="C281" t="s">
        <v>40</v>
      </c>
      <c r="D281" s="6" t="s">
        <v>114</v>
      </c>
      <c r="E281" t="s">
        <v>15</v>
      </c>
      <c r="F281" s="26">
        <f>SUMIFS(INDEX(Load,,MATCH('Summarized Source Data'!$C281,Hour,0)),Month,'Summarized Source Data'!$A281,Sector,'Summarized Source Data'!F$2,Subsector,'Summarized Source Data'!F$3,TimeOfWeek,$E281)*INDEX('Calibration Multipliers'!B$4:B$7,MATCH($B281,'Calibration Multipliers'!$A$4:$A$7,0),1)</f>
        <v>16193777.144258283</v>
      </c>
      <c r="G281" s="26">
        <f>SUMIFS(INDEX(Load,,MATCH('Summarized Source Data'!$C281,Hour,0)),Month,'Summarized Source Data'!$A281,Sector,'Summarized Source Data'!G$2,Subsector,'Summarized Source Data'!G$3,TimeOfWeek,$E281)*INDEX('Calibration Multipliers'!C$4:C$7,MATCH($B281,'Calibration Multipliers'!$A$4:$A$7,0),1)</f>
        <v>9668.2433612306177</v>
      </c>
      <c r="H281" s="26">
        <f>SUMIFS(INDEX(Load,,MATCH('Summarized Source Data'!$C281,Hour,0)),Month,'Summarized Source Data'!$A281,Sector,'Summarized Source Data'!H$2,Subsector,'Summarized Source Data'!H$3,TimeOfWeek,$E281)*INDEX('Calibration Multipliers'!D$4:D$7,MATCH($B281,'Calibration Multipliers'!$A$4:$A$7,0),1)</f>
        <v>0</v>
      </c>
      <c r="I281" s="26">
        <f>SUMIFS(INDEX(Load,,MATCH('Summarized Source Data'!$C281,Hour,0)),Month,'Summarized Source Data'!$A281,Sector,'Summarized Source Data'!I$2,Subsector,'Summarized Source Data'!I$3,TimeOfWeek,$E281)*INDEX('Calibration Multipliers'!E$4:E$7,MATCH($B281,'Calibration Multipliers'!$A$4:$A$7,0),1)</f>
        <v>13848471.488882946</v>
      </c>
      <c r="J281" s="47">
        <f t="shared" si="21"/>
        <v>118484107.96393558</v>
      </c>
      <c r="K281" s="48">
        <f>(SUMIFS(INDEX(Load,,MATCH('Summarized Source Data'!$C281,Hour,0)),Month,'Summarized Source Data'!$A281,Sector,'Summarized Source Data'!K$2,Subsector,"Total",TimeOfWeek,$E281)-SUM(F281:I281))*INDEX('Calibration Multipliers'!G$4:G$7,MATCH($B281,'Calibration Multipliers'!$A$4:$A$7,0),1)</f>
        <v>118484107.96393558</v>
      </c>
      <c r="L281" s="26">
        <f>SUMIFS(INDEX(Load,,MATCH('Summarized Source Data'!$C281,Hour,0)),Month,'Summarized Source Data'!$A281,Sector,'Summarized Source Data'!L$2,Subsector,'Summarized Source Data'!L$3,TimeOfWeek,$E281)*INDEX('Calibration Multipliers'!H$4:H$7,MATCH($B281,'Calibration Multipliers'!$A$4:$A$7,0),1)</f>
        <v>52043449.304995589</v>
      </c>
      <c r="M281" s="26">
        <f>SUMIFS(INDEX(Load,,MATCH('Summarized Source Data'!$C281,Hour,0)),Month,'Summarized Source Data'!$A281,Sector,'Summarized Source Data'!M$2,Subsector,'Summarized Source Data'!M$3,TimeOfWeek,$E281)*INDEX('Calibration Multipliers'!I$4:I$7,MATCH($B281,'Calibration Multipliers'!$A$4:$A$7,0),1)</f>
        <v>96330.637763999883</v>
      </c>
      <c r="N281" s="26">
        <f>SUMIFS(INDEX(Load,,MATCH('Summarized Source Data'!$C281,Hour,0)),Month,'Summarized Source Data'!$A281,Sector,'Summarized Source Data'!N$2,Subsector,'Summarized Source Data'!N$3,TimeOfWeek,$E281)*INDEX('Calibration Multipliers'!J$4:J$7,MATCH($B281,'Calibration Multipliers'!$A$4:$A$7,0),1)</f>
        <v>0</v>
      </c>
      <c r="O281" s="28">
        <f t="shared" si="22"/>
        <v>576625498.14119995</v>
      </c>
      <c r="P281" s="48">
        <f>(SUMIFS(INDEX(Load,,MATCH('Summarized Source Data'!$C281,Hour,0)),Month,'Summarized Source Data'!$A281,Sector,'Summarized Source Data'!P$2,Subsector,"Total",TimeOfWeek,$E281)-SUM(L281:N281)*INDEX('Calibration Multipliers'!L$4:L$7,MATCH($B281,'Calibration Multipliers'!$A$4:$A$7,0),1))</f>
        <v>576625498.14119995</v>
      </c>
      <c r="Q281" s="28">
        <f t="shared" si="23"/>
        <v>576625498.14119995</v>
      </c>
      <c r="R281" s="31">
        <f>SUMIFS(INDEX(Load,,MATCH('Summarized Source Data'!$C281,Hour,0)),Month,'Summarized Source Data'!$A281,Sector,'Summarized Source Data'!R$2,TimeOfWeek,$E281)*INDEX('Calibration Multipliers'!N$4:N$7,MATCH($B281,'Calibration Multipliers'!$A$4:$A$7,0),1)</f>
        <v>13960152.710567486</v>
      </c>
      <c r="S281" s="31">
        <f>SUMIFS(INDEX(Load,,MATCH('Summarized Source Data'!$C281,Hour,0)),Month,'Summarized Source Data'!$A281,Sector,'Summarized Source Data'!S$2,TimeOfWeek,$E281)*INDEX('Calibration Multipliers'!O$4:O$7,MATCH($B281,'Calibration Multipliers'!$A$4:$A$7,0),1)</f>
        <v>13960152.710567486</v>
      </c>
      <c r="T281" s="31">
        <f>SUMIFS(INDEX(Load,,MATCH('Summarized Source Data'!$C281,Hour,0)),Month,'Summarized Source Data'!$A281,Sector,'Summarized Source Data'!T$2,TimeOfWeek,$E281)*INDEX('Calibration Multipliers'!P$4:P$7,MATCH($B281,'Calibration Multipliers'!$A$4:$A$7,0),1)</f>
        <v>13960152.710567486</v>
      </c>
      <c r="U281" s="31">
        <f>SUMIFS(INDEX(Load,,MATCH('Summarized Source Data'!$C281,Hour,0)),Month,'Summarized Source Data'!$A281,Sector,'Summarized Source Data'!U$2,TimeOfWeek,$E281)*INDEX('Calibration Multipliers'!Q$4:Q$7,MATCH($B281,'Calibration Multipliers'!$A$4:$A$7,0),1)</f>
        <v>13960152.710567486</v>
      </c>
      <c r="V281" s="31">
        <f>SUMIFS(INDEX(Load,,MATCH('Summarized Source Data'!$C281,Hour,0)),Month,'Summarized Source Data'!$A281,Sector,'Summarized Source Data'!V$2,TimeOfWeek,$E281)*INDEX('Calibration Multipliers'!R$4:R$7,MATCH($B281,'Calibration Multipliers'!$A$4:$A$7,0),1)</f>
        <v>13960152.710567486</v>
      </c>
      <c r="W281" s="31">
        <f>SUMIFS(INDEX(Load,,MATCH('Summarized Source Data'!$C281,Hour,0)),Month,'Summarized Source Data'!$A281,Sector,'Summarized Source Data'!W$2,TimeOfWeek,$E281)*INDEX('Calibration Multipliers'!S$4:S$7,MATCH($B281,'Calibration Multipliers'!$A$4:$A$7,0),1)</f>
        <v>13960152.710567486</v>
      </c>
      <c r="X281" s="26">
        <f>SUMIFS(INDEX(Load,,MATCH('Summarized Source Data'!$C281,Hour,0)),Month,'Summarized Source Data'!$A281,Sector,'Summarized Source Data'!X$2,Subsector,'Summarized Source Data'!X$3,TimeOfWeek,$E281)*INDEX('Calibration Multipliers'!T$4:T$7,MATCH($B281,'Calibration Multipliers'!$A$4:$A$7,0),1)</f>
        <v>706942133.26313746</v>
      </c>
      <c r="Y281" s="28">
        <f t="shared" si="24"/>
        <v>706942133.26313746</v>
      </c>
      <c r="Z281" s="28">
        <f t="shared" si="24"/>
        <v>706942133.26313746</v>
      </c>
    </row>
    <row r="282" spans="1:26" outlineLevel="2">
      <c r="A282">
        <f t="shared" si="20"/>
        <v>12</v>
      </c>
      <c r="B282" t="str">
        <f>INDEX('Category Mapping'!$G$34:$G$45,MATCH(A282,'Category Mapping'!$A$34:$A$45,0),1)</f>
        <v>Winter</v>
      </c>
      <c r="C282" t="s">
        <v>41</v>
      </c>
      <c r="D282" s="6" t="s">
        <v>115</v>
      </c>
      <c r="E282" t="s">
        <v>15</v>
      </c>
      <c r="F282" s="26">
        <f>SUMIFS(INDEX(Load,,MATCH('Summarized Source Data'!$C282,Hour,0)),Month,'Summarized Source Data'!$A282,Sector,'Summarized Source Data'!F$2,Subsector,'Summarized Source Data'!F$3,TimeOfWeek,$E282)*INDEX('Calibration Multipliers'!B$4:B$7,MATCH($B282,'Calibration Multipliers'!$A$4:$A$7,0),1)</f>
        <v>16193777.144258283</v>
      </c>
      <c r="G282" s="26">
        <f>SUMIFS(INDEX(Load,,MATCH('Summarized Source Data'!$C282,Hour,0)),Month,'Summarized Source Data'!$A282,Sector,'Summarized Source Data'!G$2,Subsector,'Summarized Source Data'!G$3,TimeOfWeek,$E282)*INDEX('Calibration Multipliers'!C$4:C$7,MATCH($B282,'Calibration Multipliers'!$A$4:$A$7,0),1)</f>
        <v>10095.982440282405</v>
      </c>
      <c r="H282" s="26">
        <f>SUMIFS(INDEX(Load,,MATCH('Summarized Source Data'!$C282,Hour,0)),Month,'Summarized Source Data'!$A282,Sector,'Summarized Source Data'!H$2,Subsector,'Summarized Source Data'!H$3,TimeOfWeek,$E282)*INDEX('Calibration Multipliers'!D$4:D$7,MATCH($B282,'Calibration Multipliers'!$A$4:$A$7,0),1)</f>
        <v>0</v>
      </c>
      <c r="I282" s="26">
        <f>SUMIFS(INDEX(Load,,MATCH('Summarized Source Data'!$C282,Hour,0)),Month,'Summarized Source Data'!$A282,Sector,'Summarized Source Data'!I$2,Subsector,'Summarized Source Data'!I$3,TimeOfWeek,$E282)*INDEX('Calibration Multipliers'!E$4:E$7,MATCH($B282,'Calibration Multipliers'!$A$4:$A$7,0),1)</f>
        <v>14183515.153936567</v>
      </c>
      <c r="J282" s="47">
        <f t="shared" si="21"/>
        <v>122615885.42718451</v>
      </c>
      <c r="K282" s="48">
        <f>(SUMIFS(INDEX(Load,,MATCH('Summarized Source Data'!$C282,Hour,0)),Month,'Summarized Source Data'!$A282,Sector,'Summarized Source Data'!K$2,Subsector,"Total",TimeOfWeek,$E282)-SUM(F282:I282))*INDEX('Calibration Multipliers'!G$4:G$7,MATCH($B282,'Calibration Multipliers'!$A$4:$A$7,0),1)</f>
        <v>122615885.42718451</v>
      </c>
      <c r="L282" s="26">
        <f>SUMIFS(INDEX(Load,,MATCH('Summarized Source Data'!$C282,Hour,0)),Month,'Summarized Source Data'!$A282,Sector,'Summarized Source Data'!L$2,Subsector,'Summarized Source Data'!L$3,TimeOfWeek,$E282)*INDEX('Calibration Multipliers'!H$4:H$7,MATCH($B282,'Calibration Multipliers'!$A$4:$A$7,0),1)</f>
        <v>49028056.319513008</v>
      </c>
      <c r="M282" s="26">
        <f>SUMIFS(INDEX(Load,,MATCH('Summarized Source Data'!$C282,Hour,0)),Month,'Summarized Source Data'!$A282,Sector,'Summarized Source Data'!M$2,Subsector,'Summarized Source Data'!M$3,TimeOfWeek,$E282)*INDEX('Calibration Multipliers'!I$4:I$7,MATCH($B282,'Calibration Multipliers'!$A$4:$A$7,0),1)</f>
        <v>98727.316781350106</v>
      </c>
      <c r="N282" s="26">
        <f>SUMIFS(INDEX(Load,,MATCH('Summarized Source Data'!$C282,Hour,0)),Month,'Summarized Source Data'!$A282,Sector,'Summarized Source Data'!N$2,Subsector,'Summarized Source Data'!N$3,TimeOfWeek,$E282)*INDEX('Calibration Multipliers'!J$4:J$7,MATCH($B282,'Calibration Multipliers'!$A$4:$A$7,0),1)</f>
        <v>0</v>
      </c>
      <c r="O282" s="28">
        <f t="shared" si="22"/>
        <v>576288057.79712903</v>
      </c>
      <c r="P282" s="48">
        <f>(SUMIFS(INDEX(Load,,MATCH('Summarized Source Data'!$C282,Hour,0)),Month,'Summarized Source Data'!$A282,Sector,'Summarized Source Data'!P$2,Subsector,"Total",TimeOfWeek,$E282)-SUM(L282:N282)*INDEX('Calibration Multipliers'!L$4:L$7,MATCH($B282,'Calibration Multipliers'!$A$4:$A$7,0),1))</f>
        <v>576288057.79712903</v>
      </c>
      <c r="Q282" s="28">
        <f t="shared" si="23"/>
        <v>576288057.79712903</v>
      </c>
      <c r="R282" s="31">
        <f>SUMIFS(INDEX(Load,,MATCH('Summarized Source Data'!$C282,Hour,0)),Month,'Summarized Source Data'!$A282,Sector,'Summarized Source Data'!R$2,TimeOfWeek,$E282)*INDEX('Calibration Multipliers'!N$4:N$7,MATCH($B282,'Calibration Multipliers'!$A$4:$A$7,0),1)</f>
        <v>13736790.267198406</v>
      </c>
      <c r="S282" s="31">
        <f>SUMIFS(INDEX(Load,,MATCH('Summarized Source Data'!$C282,Hour,0)),Month,'Summarized Source Data'!$A282,Sector,'Summarized Source Data'!S$2,TimeOfWeek,$E282)*INDEX('Calibration Multipliers'!O$4:O$7,MATCH($B282,'Calibration Multipliers'!$A$4:$A$7,0),1)</f>
        <v>13736790.267198406</v>
      </c>
      <c r="T282" s="31">
        <f>SUMIFS(INDEX(Load,,MATCH('Summarized Source Data'!$C282,Hour,0)),Month,'Summarized Source Data'!$A282,Sector,'Summarized Source Data'!T$2,TimeOfWeek,$E282)*INDEX('Calibration Multipliers'!P$4:P$7,MATCH($B282,'Calibration Multipliers'!$A$4:$A$7,0),1)</f>
        <v>13736790.267198406</v>
      </c>
      <c r="U282" s="31">
        <f>SUMIFS(INDEX(Load,,MATCH('Summarized Source Data'!$C282,Hour,0)),Month,'Summarized Source Data'!$A282,Sector,'Summarized Source Data'!U$2,TimeOfWeek,$E282)*INDEX('Calibration Multipliers'!Q$4:Q$7,MATCH($B282,'Calibration Multipliers'!$A$4:$A$7,0),1)</f>
        <v>13736790.267198406</v>
      </c>
      <c r="V282" s="31">
        <f>SUMIFS(INDEX(Load,,MATCH('Summarized Source Data'!$C282,Hour,0)),Month,'Summarized Source Data'!$A282,Sector,'Summarized Source Data'!V$2,TimeOfWeek,$E282)*INDEX('Calibration Multipliers'!R$4:R$7,MATCH($B282,'Calibration Multipliers'!$A$4:$A$7,0),1)</f>
        <v>13736790.267198406</v>
      </c>
      <c r="W282" s="31">
        <f>SUMIFS(INDEX(Load,,MATCH('Summarized Source Data'!$C282,Hour,0)),Month,'Summarized Source Data'!$A282,Sector,'Summarized Source Data'!W$2,TimeOfWeek,$E282)*INDEX('Calibration Multipliers'!S$4:S$7,MATCH($B282,'Calibration Multipliers'!$A$4:$A$7,0),1)</f>
        <v>13736790.267198406</v>
      </c>
      <c r="X282" s="26">
        <f>SUMIFS(INDEX(Load,,MATCH('Summarized Source Data'!$C282,Hour,0)),Month,'Summarized Source Data'!$A282,Sector,'Summarized Source Data'!X$2,Subsector,'Summarized Source Data'!X$3,TimeOfWeek,$E282)*INDEX('Calibration Multipliers'!T$4:T$7,MATCH($B282,'Calibration Multipliers'!$A$4:$A$7,0),1)</f>
        <v>708058945.47998285</v>
      </c>
      <c r="Y282" s="28">
        <f t="shared" si="24"/>
        <v>708058945.47998285</v>
      </c>
      <c r="Z282" s="28">
        <f t="shared" si="24"/>
        <v>708058945.47998285</v>
      </c>
    </row>
    <row r="283" spans="1:26" outlineLevel="2">
      <c r="A283">
        <f t="shared" si="20"/>
        <v>12</v>
      </c>
      <c r="B283" t="str">
        <f>INDEX('Category Mapping'!$G$34:$G$45,MATCH(A283,'Category Mapping'!$A$34:$A$45,0),1)</f>
        <v>Winter</v>
      </c>
      <c r="C283" t="s">
        <v>42</v>
      </c>
      <c r="D283" s="6" t="s">
        <v>116</v>
      </c>
      <c r="E283" t="s">
        <v>15</v>
      </c>
      <c r="F283" s="26">
        <f>SUMIFS(INDEX(Load,,MATCH('Summarized Source Data'!$C283,Hour,0)),Month,'Summarized Source Data'!$A283,Sector,'Summarized Source Data'!F$2,Subsector,'Summarized Source Data'!F$3,TimeOfWeek,$E283)*INDEX('Calibration Multipliers'!B$4:B$7,MATCH($B283,'Calibration Multipliers'!$A$4:$A$7,0),1)</f>
        <v>16975545.696050063</v>
      </c>
      <c r="G283" s="26">
        <f>SUMIFS(INDEX(Load,,MATCH('Summarized Source Data'!$C283,Hour,0)),Month,'Summarized Source Data'!$A283,Sector,'Summarized Source Data'!G$2,Subsector,'Summarized Source Data'!G$3,TimeOfWeek,$E283)*INDEX('Calibration Multipliers'!C$4:C$7,MATCH($B283,'Calibration Multipliers'!$A$4:$A$7,0),1)</f>
        <v>11027.403829131468</v>
      </c>
      <c r="H283" s="26">
        <f>SUMIFS(INDEX(Load,,MATCH('Summarized Source Data'!$C283,Hour,0)),Month,'Summarized Source Data'!$A283,Sector,'Summarized Source Data'!H$2,Subsector,'Summarized Source Data'!H$3,TimeOfWeek,$E283)*INDEX('Calibration Multipliers'!D$4:D$7,MATCH($B283,'Calibration Multipliers'!$A$4:$A$7,0),1)</f>
        <v>0</v>
      </c>
      <c r="I283" s="26">
        <f>SUMIFS(INDEX(Load,,MATCH('Summarized Source Data'!$C283,Hour,0)),Month,'Summarized Source Data'!$A283,Sector,'Summarized Source Data'!I$2,Subsector,'Summarized Source Data'!I$3,TimeOfWeek,$E283)*INDEX('Calibration Multipliers'!E$4:E$7,MATCH($B283,'Calibration Multipliers'!$A$4:$A$7,0),1)</f>
        <v>15412008.592466505</v>
      </c>
      <c r="J283" s="47">
        <f t="shared" si="21"/>
        <v>137356875.26815492</v>
      </c>
      <c r="K283" s="48">
        <f>(SUMIFS(INDEX(Load,,MATCH('Summarized Source Data'!$C283,Hour,0)),Month,'Summarized Source Data'!$A283,Sector,'Summarized Source Data'!K$2,Subsector,"Total",TimeOfWeek,$E283)-SUM(F283:I283))*INDEX('Calibration Multipliers'!G$4:G$7,MATCH($B283,'Calibration Multipliers'!$A$4:$A$7,0),1)</f>
        <v>137356875.26815492</v>
      </c>
      <c r="L283" s="26">
        <f>SUMIFS(INDEX(Load,,MATCH('Summarized Source Data'!$C283,Hour,0)),Month,'Summarized Source Data'!$A283,Sector,'Summarized Source Data'!L$2,Subsector,'Summarized Source Data'!L$3,TimeOfWeek,$E283)*INDEX('Calibration Multipliers'!H$4:H$7,MATCH($B283,'Calibration Multipliers'!$A$4:$A$7,0),1)</f>
        <v>47464519.215929456</v>
      </c>
      <c r="M283" s="26">
        <f>SUMIFS(INDEX(Load,,MATCH('Summarized Source Data'!$C283,Hour,0)),Month,'Summarized Source Data'!$A283,Sector,'Summarized Source Data'!M$2,Subsector,'Summarized Source Data'!M$3,TimeOfWeek,$E283)*INDEX('Calibration Multipliers'!I$4:I$7,MATCH($B283,'Calibration Multipliers'!$A$4:$A$7,0),1)</f>
        <v>98768.638833373392</v>
      </c>
      <c r="N283" s="26">
        <f>SUMIFS(INDEX(Load,,MATCH('Summarized Source Data'!$C283,Hour,0)),Month,'Summarized Source Data'!$A283,Sector,'Summarized Source Data'!N$2,Subsector,'Summarized Source Data'!N$3,TimeOfWeek,$E283)*INDEX('Calibration Multipliers'!J$4:J$7,MATCH($B283,'Calibration Multipliers'!$A$4:$A$7,0),1)</f>
        <v>0</v>
      </c>
      <c r="O283" s="28">
        <f t="shared" si="22"/>
        <v>576734741.36181521</v>
      </c>
      <c r="P283" s="48">
        <f>(SUMIFS(INDEX(Load,,MATCH('Summarized Source Data'!$C283,Hour,0)),Month,'Summarized Source Data'!$A283,Sector,'Summarized Source Data'!P$2,Subsector,"Total",TimeOfWeek,$E283)-SUM(L283:N283)*INDEX('Calibration Multipliers'!L$4:L$7,MATCH($B283,'Calibration Multipliers'!$A$4:$A$7,0),1))</f>
        <v>576734741.36181521</v>
      </c>
      <c r="Q283" s="28">
        <f t="shared" si="23"/>
        <v>576734741.36181521</v>
      </c>
      <c r="R283" s="31">
        <f>SUMIFS(INDEX(Load,,MATCH('Summarized Source Data'!$C283,Hour,0)),Month,'Summarized Source Data'!$A283,Sector,'Summarized Source Data'!R$2,TimeOfWeek,$E283)*INDEX('Calibration Multipliers'!N$4:N$7,MATCH($B283,'Calibration Multipliers'!$A$4:$A$7,0),1)</f>
        <v>16417139.587627364</v>
      </c>
      <c r="S283" s="31">
        <f>SUMIFS(INDEX(Load,,MATCH('Summarized Source Data'!$C283,Hour,0)),Month,'Summarized Source Data'!$A283,Sector,'Summarized Source Data'!S$2,TimeOfWeek,$E283)*INDEX('Calibration Multipliers'!O$4:O$7,MATCH($B283,'Calibration Multipliers'!$A$4:$A$7,0),1)</f>
        <v>16417139.587627364</v>
      </c>
      <c r="T283" s="31">
        <f>SUMIFS(INDEX(Load,,MATCH('Summarized Source Data'!$C283,Hour,0)),Month,'Summarized Source Data'!$A283,Sector,'Summarized Source Data'!T$2,TimeOfWeek,$E283)*INDEX('Calibration Multipliers'!P$4:P$7,MATCH($B283,'Calibration Multipliers'!$A$4:$A$7,0),1)</f>
        <v>16417139.587627364</v>
      </c>
      <c r="U283" s="31">
        <f>SUMIFS(INDEX(Load,,MATCH('Summarized Source Data'!$C283,Hour,0)),Month,'Summarized Source Data'!$A283,Sector,'Summarized Source Data'!U$2,TimeOfWeek,$E283)*INDEX('Calibration Multipliers'!Q$4:Q$7,MATCH($B283,'Calibration Multipliers'!$A$4:$A$7,0),1)</f>
        <v>16417139.587627364</v>
      </c>
      <c r="V283" s="31">
        <f>SUMIFS(INDEX(Load,,MATCH('Summarized Source Data'!$C283,Hour,0)),Month,'Summarized Source Data'!$A283,Sector,'Summarized Source Data'!V$2,TimeOfWeek,$E283)*INDEX('Calibration Multipliers'!R$4:R$7,MATCH($B283,'Calibration Multipliers'!$A$4:$A$7,0),1)</f>
        <v>16417139.587627364</v>
      </c>
      <c r="W283" s="31">
        <f>SUMIFS(INDEX(Load,,MATCH('Summarized Source Data'!$C283,Hour,0)),Month,'Summarized Source Data'!$A283,Sector,'Summarized Source Data'!W$2,TimeOfWeek,$E283)*INDEX('Calibration Multipliers'!S$4:S$7,MATCH($B283,'Calibration Multipliers'!$A$4:$A$7,0),1)</f>
        <v>16417139.587627364</v>
      </c>
      <c r="X283" s="26">
        <f>SUMIFS(INDEX(Load,,MATCH('Summarized Source Data'!$C283,Hour,0)),Month,'Summarized Source Data'!$A283,Sector,'Summarized Source Data'!X$2,Subsector,'Summarized Source Data'!X$3,TimeOfWeek,$E283)*INDEX('Calibration Multipliers'!T$4:T$7,MATCH($B283,'Calibration Multipliers'!$A$4:$A$7,0),1)</f>
        <v>713643006.56420994</v>
      </c>
      <c r="Y283" s="28">
        <f t="shared" si="24"/>
        <v>713643006.56420994</v>
      </c>
      <c r="Z283" s="28">
        <f t="shared" si="24"/>
        <v>713643006.56420994</v>
      </c>
    </row>
    <row r="284" spans="1:26" outlineLevel="2">
      <c r="A284">
        <f t="shared" si="20"/>
        <v>12</v>
      </c>
      <c r="B284" t="str">
        <f>INDEX('Category Mapping'!$G$34:$G$45,MATCH(A284,'Category Mapping'!$A$34:$A$45,0),1)</f>
        <v>Winter</v>
      </c>
      <c r="C284" t="s">
        <v>43</v>
      </c>
      <c r="D284" s="6" t="s">
        <v>117</v>
      </c>
      <c r="E284" t="s">
        <v>15</v>
      </c>
      <c r="F284" s="26">
        <f>SUMIFS(INDEX(Load,,MATCH('Summarized Source Data'!$C284,Hour,0)),Month,'Summarized Source Data'!$A284,Sector,'Summarized Source Data'!F$2,Subsector,'Summarized Source Data'!F$3,TimeOfWeek,$E284)*INDEX('Calibration Multipliers'!B$4:B$7,MATCH($B284,'Calibration Multipliers'!$A$4:$A$7,0),1)</f>
        <v>18092357.912895463</v>
      </c>
      <c r="G284" s="26">
        <f>SUMIFS(INDEX(Load,,MATCH('Summarized Source Data'!$C284,Hour,0)),Month,'Summarized Source Data'!$A284,Sector,'Summarized Source Data'!G$2,Subsector,'Summarized Source Data'!G$3,TimeOfWeek,$E284)*INDEX('Calibration Multipliers'!C$4:C$7,MATCH($B284,'Calibration Multipliers'!$A$4:$A$7,0),1)</f>
        <v>12041.469322027091</v>
      </c>
      <c r="H284" s="26">
        <f>SUMIFS(INDEX(Load,,MATCH('Summarized Source Data'!$C284,Hour,0)),Month,'Summarized Source Data'!$A284,Sector,'Summarized Source Data'!H$2,Subsector,'Summarized Source Data'!H$3,TimeOfWeek,$E284)*INDEX('Calibration Multipliers'!D$4:D$7,MATCH($B284,'Calibration Multipliers'!$A$4:$A$7,0),1)</f>
        <v>0</v>
      </c>
      <c r="I284" s="26">
        <f>SUMIFS(INDEX(Load,,MATCH('Summarized Source Data'!$C284,Hour,0)),Month,'Summarized Source Data'!$A284,Sector,'Summarized Source Data'!I$2,Subsector,'Summarized Source Data'!I$3,TimeOfWeek,$E284)*INDEX('Calibration Multipliers'!E$4:E$7,MATCH($B284,'Calibration Multipliers'!$A$4:$A$7,0),1)</f>
        <v>55840610.842269942</v>
      </c>
      <c r="J284" s="47">
        <f t="shared" si="21"/>
        <v>167286428.61411873</v>
      </c>
      <c r="K284" s="48">
        <f>(SUMIFS(INDEX(Load,,MATCH('Summarized Source Data'!$C284,Hour,0)),Month,'Summarized Source Data'!$A284,Sector,'Summarized Source Data'!K$2,Subsector,"Total",TimeOfWeek,$E284)-SUM(F284:I284))*INDEX('Calibration Multipliers'!G$4:G$7,MATCH($B284,'Calibration Multipliers'!$A$4:$A$7,0),1)</f>
        <v>167286428.61411873</v>
      </c>
      <c r="L284" s="26">
        <f>SUMIFS(INDEX(Load,,MATCH('Summarized Source Data'!$C284,Hour,0)),Month,'Summarized Source Data'!$A284,Sector,'Summarized Source Data'!L$2,Subsector,'Summarized Source Data'!L$3,TimeOfWeek,$E284)*INDEX('Calibration Multipliers'!H$4:H$7,MATCH($B284,'Calibration Multipliers'!$A$4:$A$7,0),1)</f>
        <v>47241156.772560373</v>
      </c>
      <c r="M284" s="26">
        <f>SUMIFS(INDEX(Load,,MATCH('Summarized Source Data'!$C284,Hour,0)),Month,'Summarized Source Data'!$A284,Sector,'Summarized Source Data'!M$2,Subsector,'Summarized Source Data'!M$3,TimeOfWeek,$E284)*INDEX('Calibration Multipliers'!I$4:I$7,MATCH($B284,'Calibration Multipliers'!$A$4:$A$7,0),1)</f>
        <v>96741.624659798981</v>
      </c>
      <c r="N284" s="26">
        <f>SUMIFS(INDEX(Load,,MATCH('Summarized Source Data'!$C284,Hour,0)),Month,'Summarized Source Data'!$A284,Sector,'Summarized Source Data'!N$2,Subsector,'Summarized Source Data'!N$3,TimeOfWeek,$E284)*INDEX('Calibration Multipliers'!J$4:J$7,MATCH($B284,'Calibration Multipliers'!$A$4:$A$7,0),1)</f>
        <v>0</v>
      </c>
      <c r="O284" s="28">
        <f t="shared" si="22"/>
        <v>556857510.91614068</v>
      </c>
      <c r="P284" s="48">
        <f>(SUMIFS(INDEX(Load,,MATCH('Summarized Source Data'!$C284,Hour,0)),Month,'Summarized Source Data'!$A284,Sector,'Summarized Source Data'!P$2,Subsector,"Total",TimeOfWeek,$E284)-SUM(L284:N284)*INDEX('Calibration Multipliers'!L$4:L$7,MATCH($B284,'Calibration Multipliers'!$A$4:$A$7,0),1))</f>
        <v>556857510.91614068</v>
      </c>
      <c r="Q284" s="28">
        <f t="shared" si="23"/>
        <v>556857510.91614068</v>
      </c>
      <c r="R284" s="31">
        <f>SUMIFS(INDEX(Load,,MATCH('Summarized Source Data'!$C284,Hour,0)),Month,'Summarized Source Data'!$A284,Sector,'Summarized Source Data'!R$2,TimeOfWeek,$E284)*INDEX('Calibration Multipliers'!N$4:N$7,MATCH($B284,'Calibration Multipliers'!$A$4:$A$7,0),1)</f>
        <v>18874126.464687239</v>
      </c>
      <c r="S284" s="31">
        <f>SUMIFS(INDEX(Load,,MATCH('Summarized Source Data'!$C284,Hour,0)),Month,'Summarized Source Data'!$A284,Sector,'Summarized Source Data'!S$2,TimeOfWeek,$E284)*INDEX('Calibration Multipliers'!O$4:O$7,MATCH($B284,'Calibration Multipliers'!$A$4:$A$7,0),1)</f>
        <v>18874126.464687239</v>
      </c>
      <c r="T284" s="31">
        <f>SUMIFS(INDEX(Load,,MATCH('Summarized Source Data'!$C284,Hour,0)),Month,'Summarized Source Data'!$A284,Sector,'Summarized Source Data'!T$2,TimeOfWeek,$E284)*INDEX('Calibration Multipliers'!P$4:P$7,MATCH($B284,'Calibration Multipliers'!$A$4:$A$7,0),1)</f>
        <v>18874126.464687239</v>
      </c>
      <c r="U284" s="31">
        <f>SUMIFS(INDEX(Load,,MATCH('Summarized Source Data'!$C284,Hour,0)),Month,'Summarized Source Data'!$A284,Sector,'Summarized Source Data'!U$2,TimeOfWeek,$E284)*INDEX('Calibration Multipliers'!Q$4:Q$7,MATCH($B284,'Calibration Multipliers'!$A$4:$A$7,0),1)</f>
        <v>18874126.464687239</v>
      </c>
      <c r="V284" s="31">
        <f>SUMIFS(INDEX(Load,,MATCH('Summarized Source Data'!$C284,Hour,0)),Month,'Summarized Source Data'!$A284,Sector,'Summarized Source Data'!V$2,TimeOfWeek,$E284)*INDEX('Calibration Multipliers'!R$4:R$7,MATCH($B284,'Calibration Multipliers'!$A$4:$A$7,0),1)</f>
        <v>18874126.464687239</v>
      </c>
      <c r="W284" s="31">
        <f>SUMIFS(INDEX(Load,,MATCH('Summarized Source Data'!$C284,Hour,0)),Month,'Summarized Source Data'!$A284,Sector,'Summarized Source Data'!W$2,TimeOfWeek,$E284)*INDEX('Calibration Multipliers'!S$4:S$7,MATCH($B284,'Calibration Multipliers'!$A$4:$A$7,0),1)</f>
        <v>18874126.464687239</v>
      </c>
      <c r="X284" s="26">
        <f>SUMIFS(INDEX(Load,,MATCH('Summarized Source Data'!$C284,Hour,0)),Month,'Summarized Source Data'!$A284,Sector,'Summarized Source Data'!X$2,Subsector,'Summarized Source Data'!X$3,TimeOfWeek,$E284)*INDEX('Calibration Multipliers'!T$4:T$7,MATCH($B284,'Calibration Multipliers'!$A$4:$A$7,0),1)</f>
        <v>720343879.8652823</v>
      </c>
      <c r="Y284" s="28">
        <f t="shared" si="24"/>
        <v>720343879.8652823</v>
      </c>
      <c r="Z284" s="28">
        <f t="shared" si="24"/>
        <v>720343879.8652823</v>
      </c>
    </row>
    <row r="285" spans="1:26" outlineLevel="2">
      <c r="A285">
        <f t="shared" si="20"/>
        <v>12</v>
      </c>
      <c r="B285" t="str">
        <f>INDEX('Category Mapping'!$G$34:$G$45,MATCH(A285,'Category Mapping'!$A$34:$A$45,0),1)</f>
        <v>Winter</v>
      </c>
      <c r="C285" t="s">
        <v>44</v>
      </c>
      <c r="D285" s="6" t="s">
        <v>118</v>
      </c>
      <c r="E285" t="s">
        <v>15</v>
      </c>
      <c r="F285" s="26">
        <f>SUMIFS(INDEX(Load,,MATCH('Summarized Source Data'!$C285,Hour,0)),Month,'Summarized Source Data'!$A285,Sector,'Summarized Source Data'!F$2,Subsector,'Summarized Source Data'!F$3,TimeOfWeek,$E285)*INDEX('Calibration Multipliers'!B$4:B$7,MATCH($B285,'Calibration Multipliers'!$A$4:$A$7,0),1)</f>
        <v>19432532.57310994</v>
      </c>
      <c r="G285" s="26">
        <f>SUMIFS(INDEX(Load,,MATCH('Summarized Source Data'!$C285,Hour,0)),Month,'Summarized Source Data'!$A285,Sector,'Summarized Source Data'!G$2,Subsector,'Summarized Source Data'!G$3,TimeOfWeek,$E285)*INDEX('Calibration Multipliers'!C$4:C$7,MATCH($B285,'Calibration Multipliers'!$A$4:$A$7,0),1)</f>
        <v>13198.486778678924</v>
      </c>
      <c r="H285" s="26">
        <f>SUMIFS(INDEX(Load,,MATCH('Summarized Source Data'!$C285,Hour,0)),Month,'Summarized Source Data'!$A285,Sector,'Summarized Source Data'!H$2,Subsector,'Summarized Source Data'!H$3,TimeOfWeek,$E285)*INDEX('Calibration Multipliers'!D$4:D$7,MATCH($B285,'Calibration Multipliers'!$A$4:$A$7,0),1)</f>
        <v>0</v>
      </c>
      <c r="I285" s="26">
        <f>SUMIFS(INDEX(Load,,MATCH('Summarized Source Data'!$C285,Hour,0)),Month,'Summarized Source Data'!$A285,Sector,'Summarized Source Data'!I$2,Subsector,'Summarized Source Data'!I$3,TimeOfWeek,$E285)*INDEX('Calibration Multipliers'!E$4:E$7,MATCH($B285,'Calibration Multipliers'!$A$4:$A$7,0),1)</f>
        <v>60977947.039758779</v>
      </c>
      <c r="J285" s="47">
        <f t="shared" si="21"/>
        <v>184260817.29271212</v>
      </c>
      <c r="K285" s="48">
        <f>(SUMIFS(INDEX(Load,,MATCH('Summarized Source Data'!$C285,Hour,0)),Month,'Summarized Source Data'!$A285,Sector,'Summarized Source Data'!K$2,Subsector,"Total",TimeOfWeek,$E285)-SUM(F285:I285))*INDEX('Calibration Multipliers'!G$4:G$7,MATCH($B285,'Calibration Multipliers'!$A$4:$A$7,0),1)</f>
        <v>184260817.29271212</v>
      </c>
      <c r="L285" s="26">
        <f>SUMIFS(INDEX(Load,,MATCH('Summarized Source Data'!$C285,Hour,0)),Month,'Summarized Source Data'!$A285,Sector,'Summarized Source Data'!L$2,Subsector,'Summarized Source Data'!L$3,TimeOfWeek,$E285)*INDEX('Calibration Multipliers'!H$4:H$7,MATCH($B285,'Calibration Multipliers'!$A$4:$A$7,0),1)</f>
        <v>48916375.09782847</v>
      </c>
      <c r="M285" s="26">
        <f>SUMIFS(INDEX(Load,,MATCH('Summarized Source Data'!$C285,Hour,0)),Month,'Summarized Source Data'!$A285,Sector,'Summarized Source Data'!M$2,Subsector,'Summarized Source Data'!M$3,TimeOfWeek,$E285)*INDEX('Calibration Multipliers'!I$4:I$7,MATCH($B285,'Calibration Multipliers'!$A$4:$A$7,0),1)</f>
        <v>92236.404177044649</v>
      </c>
      <c r="N285" s="26">
        <f>SUMIFS(INDEX(Load,,MATCH('Summarized Source Data'!$C285,Hour,0)),Month,'Summarized Source Data'!$A285,Sector,'Summarized Source Data'!N$2,Subsector,'Summarized Source Data'!N$3,TimeOfWeek,$E285)*INDEX('Calibration Multipliers'!J$4:J$7,MATCH($B285,'Calibration Multipliers'!$A$4:$A$7,0),1)</f>
        <v>0</v>
      </c>
      <c r="O285" s="28">
        <f t="shared" si="22"/>
        <v>522799243.52283877</v>
      </c>
      <c r="P285" s="48">
        <f>(SUMIFS(INDEX(Load,,MATCH('Summarized Source Data'!$C285,Hour,0)),Month,'Summarized Source Data'!$A285,Sector,'Summarized Source Data'!P$2,Subsector,"Total",TimeOfWeek,$E285)-SUM(L285:N285)*INDEX('Calibration Multipliers'!L$4:L$7,MATCH($B285,'Calibration Multipliers'!$A$4:$A$7,0),1))</f>
        <v>522799243.52283877</v>
      </c>
      <c r="Q285" s="28">
        <f t="shared" si="23"/>
        <v>522799243.52283877</v>
      </c>
      <c r="R285" s="31">
        <f>SUMIFS(INDEX(Load,,MATCH('Summarized Source Data'!$C285,Hour,0)),Month,'Summarized Source Data'!$A285,Sector,'Summarized Source Data'!R$2,TimeOfWeek,$E285)*INDEX('Calibration Multipliers'!N$4:N$7,MATCH($B285,'Calibration Multipliers'!$A$4:$A$7,0),1)</f>
        <v>19879257.459848098</v>
      </c>
      <c r="S285" s="31">
        <f>SUMIFS(INDEX(Load,,MATCH('Summarized Source Data'!$C285,Hour,0)),Month,'Summarized Source Data'!$A285,Sector,'Summarized Source Data'!S$2,TimeOfWeek,$E285)*INDEX('Calibration Multipliers'!O$4:O$7,MATCH($B285,'Calibration Multipliers'!$A$4:$A$7,0),1)</f>
        <v>19879257.459848098</v>
      </c>
      <c r="T285" s="31">
        <f>SUMIFS(INDEX(Load,,MATCH('Summarized Source Data'!$C285,Hour,0)),Month,'Summarized Source Data'!$A285,Sector,'Summarized Source Data'!T$2,TimeOfWeek,$E285)*INDEX('Calibration Multipliers'!P$4:P$7,MATCH($B285,'Calibration Multipliers'!$A$4:$A$7,0),1)</f>
        <v>19879257.459848098</v>
      </c>
      <c r="U285" s="31">
        <f>SUMIFS(INDEX(Load,,MATCH('Summarized Source Data'!$C285,Hour,0)),Month,'Summarized Source Data'!$A285,Sector,'Summarized Source Data'!U$2,TimeOfWeek,$E285)*INDEX('Calibration Multipliers'!Q$4:Q$7,MATCH($B285,'Calibration Multipliers'!$A$4:$A$7,0),1)</f>
        <v>19879257.459848098</v>
      </c>
      <c r="V285" s="31">
        <f>SUMIFS(INDEX(Load,,MATCH('Summarized Source Data'!$C285,Hour,0)),Month,'Summarized Source Data'!$A285,Sector,'Summarized Source Data'!V$2,TimeOfWeek,$E285)*INDEX('Calibration Multipliers'!R$4:R$7,MATCH($B285,'Calibration Multipliers'!$A$4:$A$7,0),1)</f>
        <v>19879257.459848098</v>
      </c>
      <c r="W285" s="31">
        <f>SUMIFS(INDEX(Load,,MATCH('Summarized Source Data'!$C285,Hour,0)),Month,'Summarized Source Data'!$A285,Sector,'Summarized Source Data'!W$2,TimeOfWeek,$E285)*INDEX('Calibration Multipliers'!S$4:S$7,MATCH($B285,'Calibration Multipliers'!$A$4:$A$7,0),1)</f>
        <v>19879257.459848098</v>
      </c>
      <c r="X285" s="26">
        <f>SUMIFS(INDEX(Load,,MATCH('Summarized Source Data'!$C285,Hour,0)),Month,'Summarized Source Data'!$A285,Sector,'Summarized Source Data'!X$2,Subsector,'Summarized Source Data'!X$3,TimeOfWeek,$E285)*INDEX('Calibration Multipliers'!T$4:T$7,MATCH($B285,'Calibration Multipliers'!$A$4:$A$7,0),1)</f>
        <v>721460692.08212769</v>
      </c>
      <c r="Y285" s="28">
        <f t="shared" si="24"/>
        <v>721460692.08212769</v>
      </c>
      <c r="Z285" s="28">
        <f t="shared" si="24"/>
        <v>721460692.08212769</v>
      </c>
    </row>
    <row r="286" spans="1:26" outlineLevel="2">
      <c r="A286">
        <f t="shared" si="20"/>
        <v>12</v>
      </c>
      <c r="B286" t="str">
        <f>INDEX('Category Mapping'!$G$34:$G$45,MATCH(A286,'Category Mapping'!$A$34:$A$45,0),1)</f>
        <v>Winter</v>
      </c>
      <c r="C286" t="s">
        <v>45</v>
      </c>
      <c r="D286" s="6" t="s">
        <v>119</v>
      </c>
      <c r="E286" t="s">
        <v>15</v>
      </c>
      <c r="F286" s="26">
        <f>SUMIFS(INDEX(Load,,MATCH('Summarized Source Data'!$C286,Hour,0)),Month,'Summarized Source Data'!$A286,Sector,'Summarized Source Data'!F$2,Subsector,'Summarized Source Data'!F$3,TimeOfWeek,$E286)*INDEX('Calibration Multipliers'!B$4:B$7,MATCH($B286,'Calibration Multipliers'!$A$4:$A$7,0),1)</f>
        <v>21107750.898378041</v>
      </c>
      <c r="G286" s="26">
        <f>SUMIFS(INDEX(Load,,MATCH('Summarized Source Data'!$C286,Hour,0)),Month,'Summarized Source Data'!$A286,Sector,'Summarized Source Data'!G$2,Subsector,'Summarized Source Data'!G$3,TimeOfWeek,$E286)*INDEX('Calibration Multipliers'!C$4:C$7,MATCH($B286,'Calibration Multipliers'!$A$4:$A$7,0),1)</f>
        <v>14651.459472794788</v>
      </c>
      <c r="H286" s="26">
        <f>SUMIFS(INDEX(Load,,MATCH('Summarized Source Data'!$C286,Hour,0)),Month,'Summarized Source Data'!$A286,Sector,'Summarized Source Data'!H$2,Subsector,'Summarized Source Data'!H$3,TimeOfWeek,$E286)*INDEX('Calibration Multipliers'!D$4:D$7,MATCH($B286,'Calibration Multipliers'!$A$4:$A$7,0),1)</f>
        <v>0</v>
      </c>
      <c r="I286" s="26">
        <f>SUMIFS(INDEX(Load,,MATCH('Summarized Source Data'!$C286,Hour,0)),Month,'Summarized Source Data'!$A286,Sector,'Summarized Source Data'!I$2,Subsector,'Summarized Source Data'!I$3,TimeOfWeek,$E286)*INDEX('Calibration Multipliers'!E$4:E$7,MATCH($B286,'Calibration Multipliers'!$A$4:$A$7,0),1)</f>
        <v>66673689.345670313</v>
      </c>
      <c r="J286" s="47">
        <f t="shared" si="21"/>
        <v>180238840.3393746</v>
      </c>
      <c r="K286" s="48">
        <f>(SUMIFS(INDEX(Load,,MATCH('Summarized Source Data'!$C286,Hour,0)),Month,'Summarized Source Data'!$A286,Sector,'Summarized Source Data'!K$2,Subsector,"Total",TimeOfWeek,$E286)-SUM(F286:I286))*INDEX('Calibration Multipliers'!G$4:G$7,MATCH($B286,'Calibration Multipliers'!$A$4:$A$7,0),1)</f>
        <v>180238840.3393746</v>
      </c>
      <c r="L286" s="26">
        <f>SUMIFS(INDEX(Load,,MATCH('Summarized Source Data'!$C286,Hour,0)),Month,'Summarized Source Data'!$A286,Sector,'Summarized Source Data'!L$2,Subsector,'Summarized Source Data'!L$3,TimeOfWeek,$E286)*INDEX('Calibration Multipliers'!H$4:H$7,MATCH($B286,'Calibration Multipliers'!$A$4:$A$7,0),1)</f>
        <v>56957423.059115343</v>
      </c>
      <c r="M286" s="26">
        <f>SUMIFS(INDEX(Load,,MATCH('Summarized Source Data'!$C286,Hour,0)),Month,'Summarized Source Data'!$A286,Sector,'Summarized Source Data'!M$2,Subsector,'Summarized Source Data'!M$3,TimeOfWeek,$E286)*INDEX('Calibration Multipliers'!I$4:I$7,MATCH($B286,'Calibration Multipliers'!$A$4:$A$7,0),1)</f>
        <v>88330.911854736289</v>
      </c>
      <c r="N286" s="26">
        <f>SUMIFS(INDEX(Load,,MATCH('Summarized Source Data'!$C286,Hour,0)),Month,'Summarized Source Data'!$A286,Sector,'Summarized Source Data'!N$2,Subsector,'Summarized Source Data'!N$3,TimeOfWeek,$E286)*INDEX('Calibration Multipliers'!J$4:J$7,MATCH($B286,'Calibration Multipliers'!$A$4:$A$7,0),1)</f>
        <v>0</v>
      </c>
      <c r="O286" s="28">
        <f t="shared" si="22"/>
        <v>498009917.80119318</v>
      </c>
      <c r="P286" s="48">
        <f>(SUMIFS(INDEX(Load,,MATCH('Summarized Source Data'!$C286,Hour,0)),Month,'Summarized Source Data'!$A286,Sector,'Summarized Source Data'!P$2,Subsector,"Total",TimeOfWeek,$E286)-SUM(L286:N286)*INDEX('Calibration Multipliers'!L$4:L$7,MATCH($B286,'Calibration Multipliers'!$A$4:$A$7,0),1))</f>
        <v>498009917.80119318</v>
      </c>
      <c r="Q286" s="28">
        <f t="shared" si="23"/>
        <v>498009917.80119318</v>
      </c>
      <c r="R286" s="31">
        <f>SUMIFS(INDEX(Load,,MATCH('Summarized Source Data'!$C286,Hour,0)),Month,'Summarized Source Data'!$A286,Sector,'Summarized Source Data'!R$2,TimeOfWeek,$E286)*INDEX('Calibration Multipliers'!N$4:N$7,MATCH($B286,'Calibration Multipliers'!$A$4:$A$7,0),1)</f>
        <v>18315720.356264543</v>
      </c>
      <c r="S286" s="31">
        <f>SUMIFS(INDEX(Load,,MATCH('Summarized Source Data'!$C286,Hour,0)),Month,'Summarized Source Data'!$A286,Sector,'Summarized Source Data'!S$2,TimeOfWeek,$E286)*INDEX('Calibration Multipliers'!O$4:O$7,MATCH($B286,'Calibration Multipliers'!$A$4:$A$7,0),1)</f>
        <v>18315720.356264543</v>
      </c>
      <c r="T286" s="31">
        <f>SUMIFS(INDEX(Load,,MATCH('Summarized Source Data'!$C286,Hour,0)),Month,'Summarized Source Data'!$A286,Sector,'Summarized Source Data'!T$2,TimeOfWeek,$E286)*INDEX('Calibration Multipliers'!P$4:P$7,MATCH($B286,'Calibration Multipliers'!$A$4:$A$7,0),1)</f>
        <v>18315720.356264543</v>
      </c>
      <c r="U286" s="31">
        <f>SUMIFS(INDEX(Load,,MATCH('Summarized Source Data'!$C286,Hour,0)),Month,'Summarized Source Data'!$A286,Sector,'Summarized Source Data'!U$2,TimeOfWeek,$E286)*INDEX('Calibration Multipliers'!Q$4:Q$7,MATCH($B286,'Calibration Multipliers'!$A$4:$A$7,0),1)</f>
        <v>18315720.356264543</v>
      </c>
      <c r="V286" s="31">
        <f>SUMIFS(INDEX(Load,,MATCH('Summarized Source Data'!$C286,Hour,0)),Month,'Summarized Source Data'!$A286,Sector,'Summarized Source Data'!V$2,TimeOfWeek,$E286)*INDEX('Calibration Multipliers'!R$4:R$7,MATCH($B286,'Calibration Multipliers'!$A$4:$A$7,0),1)</f>
        <v>18315720.356264543</v>
      </c>
      <c r="W286" s="31">
        <f>SUMIFS(INDEX(Load,,MATCH('Summarized Source Data'!$C286,Hour,0)),Month,'Summarized Source Data'!$A286,Sector,'Summarized Source Data'!W$2,TimeOfWeek,$E286)*INDEX('Calibration Multipliers'!S$4:S$7,MATCH($B286,'Calibration Multipliers'!$A$4:$A$7,0),1)</f>
        <v>18315720.356264543</v>
      </c>
      <c r="X286" s="26">
        <f>SUMIFS(INDEX(Load,,MATCH('Summarized Source Data'!$C286,Hour,0)),Month,'Summarized Source Data'!$A286,Sector,'Summarized Source Data'!X$2,Subsector,'Summarized Source Data'!X$3,TimeOfWeek,$E286)*INDEX('Calibration Multipliers'!T$4:T$7,MATCH($B286,'Calibration Multipliers'!$A$4:$A$7,0),1)</f>
        <v>718110255.43159151</v>
      </c>
      <c r="Y286" s="28">
        <f t="shared" si="24"/>
        <v>718110255.43159151</v>
      </c>
      <c r="Z286" s="28">
        <f t="shared" si="24"/>
        <v>718110255.43159151</v>
      </c>
    </row>
    <row r="287" spans="1:26" outlineLevel="2">
      <c r="A287">
        <f t="shared" si="20"/>
        <v>12</v>
      </c>
      <c r="B287" t="str">
        <f>INDEX('Category Mapping'!$G$34:$G$45,MATCH(A287,'Category Mapping'!$A$34:$A$45,0),1)</f>
        <v>Winter</v>
      </c>
      <c r="C287" t="s">
        <v>46</v>
      </c>
      <c r="D287" s="6" t="s">
        <v>120</v>
      </c>
      <c r="E287" t="s">
        <v>15</v>
      </c>
      <c r="F287" s="26">
        <f>SUMIFS(INDEX(Load,,MATCH('Summarized Source Data'!$C287,Hour,0)),Month,'Summarized Source Data'!$A287,Sector,'Summarized Source Data'!F$2,Subsector,'Summarized Source Data'!F$3,TimeOfWeek,$E287)*INDEX('Calibration Multipliers'!B$4:B$7,MATCH($B287,'Calibration Multipliers'!$A$4:$A$7,0),1)</f>
        <v>22782969.223646138</v>
      </c>
      <c r="G287" s="26">
        <f>SUMIFS(INDEX(Load,,MATCH('Summarized Source Data'!$C287,Hour,0)),Month,'Summarized Source Data'!$A287,Sector,'Summarized Source Data'!G$2,Subsector,'Summarized Source Data'!G$3,TimeOfWeek,$E287)*INDEX('Calibration Multipliers'!C$4:C$7,MATCH($B287,'Calibration Multipliers'!$A$4:$A$7,0),1)</f>
        <v>16139.053345632859</v>
      </c>
      <c r="H287" s="26">
        <f>SUMIFS(INDEX(Load,,MATCH('Summarized Source Data'!$C287,Hour,0)),Month,'Summarized Source Data'!$A287,Sector,'Summarized Source Data'!H$2,Subsector,'Summarized Source Data'!H$3,TimeOfWeek,$E287)*INDEX('Calibration Multipliers'!D$4:D$7,MATCH($B287,'Calibration Multipliers'!$A$4:$A$7,0),1)</f>
        <v>0</v>
      </c>
      <c r="I287" s="26">
        <f>SUMIFS(INDEX(Load,,MATCH('Summarized Source Data'!$C287,Hour,0)),Month,'Summarized Source Data'!$A287,Sector,'Summarized Source Data'!I$2,Subsector,'Summarized Source Data'!I$3,TimeOfWeek,$E287)*INDEX('Calibration Multipliers'!E$4:E$7,MATCH($B287,'Calibration Multipliers'!$A$4:$A$7,0),1)</f>
        <v>71811025.543159142</v>
      </c>
      <c r="J287" s="47">
        <f t="shared" si="21"/>
        <v>172307986.00589943</v>
      </c>
      <c r="K287" s="48">
        <f>(SUMIFS(INDEX(Load,,MATCH('Summarized Source Data'!$C287,Hour,0)),Month,'Summarized Source Data'!$A287,Sector,'Summarized Source Data'!K$2,Subsector,"Total",TimeOfWeek,$E287)-SUM(F287:I287))*INDEX('Calibration Multipliers'!G$4:G$7,MATCH($B287,'Calibration Multipliers'!$A$4:$A$7,0),1)</f>
        <v>172307986.00589943</v>
      </c>
      <c r="L287" s="26">
        <f>SUMIFS(INDEX(Load,,MATCH('Summarized Source Data'!$C287,Hour,0)),Month,'Summarized Source Data'!$A287,Sector,'Summarized Source Data'!L$2,Subsector,'Summarized Source Data'!L$3,TimeOfWeek,$E287)*INDEX('Calibration Multipliers'!H$4:H$7,MATCH($B287,'Calibration Multipliers'!$A$4:$A$7,0),1)</f>
        <v>63881658.803556815</v>
      </c>
      <c r="M287" s="26">
        <f>SUMIFS(INDEX(Load,,MATCH('Summarized Source Data'!$C287,Hour,0)),Month,'Summarized Source Data'!$A287,Sector,'Summarized Source Data'!M$2,Subsector,'Summarized Source Data'!M$3,TimeOfWeek,$E287)*INDEX('Calibration Multipliers'!I$4:I$7,MATCH($B287,'Calibration Multipliers'!$A$4:$A$7,0),1)</f>
        <v>82759.135704894594</v>
      </c>
      <c r="N287" s="26">
        <f>SUMIFS(INDEX(Load,,MATCH('Summarized Source Data'!$C287,Hour,0)),Month,'Summarized Source Data'!$A287,Sector,'Summarized Source Data'!N$2,Subsector,'Summarized Source Data'!N$3,TimeOfWeek,$E287)*INDEX('Calibration Multipliers'!J$4:J$7,MATCH($B287,'Calibration Multipliers'!$A$4:$A$7,0),1)</f>
        <v>0</v>
      </c>
      <c r="O287" s="28">
        <f t="shared" si="22"/>
        <v>417381647.52110517</v>
      </c>
      <c r="P287" s="48">
        <f>(SUMIFS(INDEX(Load,,MATCH('Summarized Source Data'!$C287,Hour,0)),Month,'Summarized Source Data'!$A287,Sector,'Summarized Source Data'!P$2,Subsector,"Total",TimeOfWeek,$E287)-SUM(L287:N287)*INDEX('Calibration Multipliers'!L$4:L$7,MATCH($B287,'Calibration Multipliers'!$A$4:$A$7,0),1))</f>
        <v>417381647.52110517</v>
      </c>
      <c r="Q287" s="28">
        <f t="shared" si="23"/>
        <v>417381647.52110517</v>
      </c>
      <c r="R287" s="31">
        <f>SUMIFS(INDEX(Load,,MATCH('Summarized Source Data'!$C287,Hour,0)),Month,'Summarized Source Data'!$A287,Sector,'Summarized Source Data'!R$2,TimeOfWeek,$E287)*INDEX('Calibration Multipliers'!N$4:N$7,MATCH($B287,'Calibration Multipliers'!$A$4:$A$7,0),1)</f>
        <v>14965283.705728345</v>
      </c>
      <c r="S287" s="31">
        <f>SUMIFS(INDEX(Load,,MATCH('Summarized Source Data'!$C287,Hour,0)),Month,'Summarized Source Data'!$A287,Sector,'Summarized Source Data'!S$2,TimeOfWeek,$E287)*INDEX('Calibration Multipliers'!O$4:O$7,MATCH($B287,'Calibration Multipliers'!$A$4:$A$7,0),1)</f>
        <v>14965283.705728345</v>
      </c>
      <c r="T287" s="31">
        <f>SUMIFS(INDEX(Load,,MATCH('Summarized Source Data'!$C287,Hour,0)),Month,'Summarized Source Data'!$A287,Sector,'Summarized Source Data'!T$2,TimeOfWeek,$E287)*INDEX('Calibration Multipliers'!P$4:P$7,MATCH($B287,'Calibration Multipliers'!$A$4:$A$7,0),1)</f>
        <v>14965283.705728345</v>
      </c>
      <c r="U287" s="31">
        <f>SUMIFS(INDEX(Load,,MATCH('Summarized Source Data'!$C287,Hour,0)),Month,'Summarized Source Data'!$A287,Sector,'Summarized Source Data'!U$2,TimeOfWeek,$E287)*INDEX('Calibration Multipliers'!Q$4:Q$7,MATCH($B287,'Calibration Multipliers'!$A$4:$A$7,0),1)</f>
        <v>14965283.705728345</v>
      </c>
      <c r="V287" s="31">
        <f>SUMIFS(INDEX(Load,,MATCH('Summarized Source Data'!$C287,Hour,0)),Month,'Summarized Source Data'!$A287,Sector,'Summarized Source Data'!V$2,TimeOfWeek,$E287)*INDEX('Calibration Multipliers'!R$4:R$7,MATCH($B287,'Calibration Multipliers'!$A$4:$A$7,0),1)</f>
        <v>14965283.705728345</v>
      </c>
      <c r="W287" s="31">
        <f>SUMIFS(INDEX(Load,,MATCH('Summarized Source Data'!$C287,Hour,0)),Month,'Summarized Source Data'!$A287,Sector,'Summarized Source Data'!W$2,TimeOfWeek,$E287)*INDEX('Calibration Multipliers'!S$4:S$7,MATCH($B287,'Calibration Multipliers'!$A$4:$A$7,0),1)</f>
        <v>14965283.705728345</v>
      </c>
      <c r="X287" s="26">
        <f>SUMIFS(INDEX(Load,,MATCH('Summarized Source Data'!$C287,Hour,0)),Month,'Summarized Source Data'!$A287,Sector,'Summarized Source Data'!X$2,Subsector,'Summarized Source Data'!X$3,TimeOfWeek,$E287)*INDEX('Calibration Multipliers'!T$4:T$7,MATCH($B287,'Calibration Multipliers'!$A$4:$A$7,0),1)</f>
        <v>713643006.56420994</v>
      </c>
      <c r="Y287" s="28">
        <f t="shared" si="24"/>
        <v>713643006.56420994</v>
      </c>
      <c r="Z287" s="28">
        <f t="shared" si="24"/>
        <v>713643006.56420994</v>
      </c>
    </row>
    <row r="288" spans="1:26" outlineLevel="2">
      <c r="A288">
        <f t="shared" si="20"/>
        <v>12</v>
      </c>
      <c r="B288" t="str">
        <f>INDEX('Category Mapping'!$G$34:$G$45,MATCH(A288,'Category Mapping'!$A$34:$A$45,0),1)</f>
        <v>Winter</v>
      </c>
      <c r="C288" t="s">
        <v>47</v>
      </c>
      <c r="D288" s="6" t="s">
        <v>121</v>
      </c>
      <c r="E288" t="s">
        <v>15</v>
      </c>
      <c r="F288" s="26">
        <f>SUMIFS(INDEX(Load,,MATCH('Summarized Source Data'!$C288,Hour,0)),Month,'Summarized Source Data'!$A288,Sector,'Summarized Source Data'!F$2,Subsector,'Summarized Source Data'!F$3,TimeOfWeek,$E288)*INDEX('Calibration Multipliers'!B$4:B$7,MATCH($B288,'Calibration Multipliers'!$A$4:$A$7,0),1)</f>
        <v>23788100.218806997</v>
      </c>
      <c r="G288" s="26">
        <f>SUMIFS(INDEX(Load,,MATCH('Summarized Source Data'!$C288,Hour,0)),Month,'Summarized Source Data'!$A288,Sector,'Summarized Source Data'!G$2,Subsector,'Summarized Source Data'!G$3,TimeOfWeek,$E288)*INDEX('Calibration Multipliers'!C$4:C$7,MATCH($B288,'Calibration Multipliers'!$A$4:$A$7,0),1)</f>
        <v>17468.059883678885</v>
      </c>
      <c r="H288" s="26">
        <f>SUMIFS(INDEX(Load,,MATCH('Summarized Source Data'!$C288,Hour,0)),Month,'Summarized Source Data'!$A288,Sector,'Summarized Source Data'!H$2,Subsector,'Summarized Source Data'!H$3,TimeOfWeek,$E288)*INDEX('Calibration Multipliers'!D$4:D$7,MATCH($B288,'Calibration Multipliers'!$A$4:$A$7,0),1)</f>
        <v>0</v>
      </c>
      <c r="I288" s="26">
        <f>SUMIFS(INDEX(Load,,MATCH('Summarized Source Data'!$C288,Hour,0)),Month,'Summarized Source Data'!$A288,Sector,'Summarized Source Data'!I$2,Subsector,'Summarized Source Data'!I$3,TimeOfWeek,$E288)*INDEX('Calibration Multipliers'!E$4:E$7,MATCH($B288,'Calibration Multipliers'!$A$4:$A$7,0),1)</f>
        <v>72927837.76000455</v>
      </c>
      <c r="J288" s="47">
        <f t="shared" si="21"/>
        <v>167951089.35366428</v>
      </c>
      <c r="K288" s="48">
        <f>(SUMIFS(INDEX(Load,,MATCH('Summarized Source Data'!$C288,Hour,0)),Month,'Summarized Source Data'!$A288,Sector,'Summarized Source Data'!K$2,Subsector,"Total",TimeOfWeek,$E288)-SUM(F288:I288))*INDEX('Calibration Multipliers'!G$4:G$7,MATCH($B288,'Calibration Multipliers'!$A$4:$A$7,0),1)</f>
        <v>167951089.35366428</v>
      </c>
      <c r="L288" s="26">
        <f>SUMIFS(INDEX(Load,,MATCH('Summarized Source Data'!$C288,Hour,0)),Month,'Summarized Source Data'!$A288,Sector,'Summarized Source Data'!L$2,Subsector,'Summarized Source Data'!L$3,TimeOfWeek,$E288)*INDEX('Calibration Multipliers'!H$4:H$7,MATCH($B288,'Calibration Multipliers'!$A$4:$A$7,0),1)</f>
        <v>67902182.784200251</v>
      </c>
      <c r="M288" s="26">
        <f>SUMIFS(INDEX(Load,,MATCH('Summarized Source Data'!$C288,Hour,0)),Month,'Summarized Source Data'!$A288,Sector,'Summarized Source Data'!M$2,Subsector,'Summarized Source Data'!M$3,TimeOfWeek,$E288)*INDEX('Calibration Multipliers'!I$4:I$7,MATCH($B288,'Calibration Multipliers'!$A$4:$A$7,0),1)</f>
        <v>78074.108455228139</v>
      </c>
      <c r="N288" s="26">
        <f>SUMIFS(INDEX(Load,,MATCH('Summarized Source Data'!$C288,Hour,0)),Month,'Summarized Source Data'!$A288,Sector,'Summarized Source Data'!N$2,Subsector,'Summarized Source Data'!N$3,TimeOfWeek,$E288)*INDEX('Calibration Multipliers'!J$4:J$7,MATCH($B288,'Calibration Multipliers'!$A$4:$A$7,0),1)</f>
        <v>0</v>
      </c>
      <c r="O288" s="28">
        <f t="shared" si="22"/>
        <v>346357075.55698752</v>
      </c>
      <c r="P288" s="48">
        <f>(SUMIFS(INDEX(Load,,MATCH('Summarized Source Data'!$C288,Hour,0)),Month,'Summarized Source Data'!$A288,Sector,'Summarized Source Data'!P$2,Subsector,"Total",TimeOfWeek,$E288)-SUM(L288:N288)*INDEX('Calibration Multipliers'!L$4:L$7,MATCH($B288,'Calibration Multipliers'!$A$4:$A$7,0),1))</f>
        <v>346357075.55698752</v>
      </c>
      <c r="Q288" s="28">
        <f t="shared" si="23"/>
        <v>346357075.55698752</v>
      </c>
      <c r="R288" s="31">
        <f>SUMIFS(INDEX(Load,,MATCH('Summarized Source Data'!$C288,Hour,0)),Month,'Summarized Source Data'!$A288,Sector,'Summarized Source Data'!R$2,TimeOfWeek,$E288)*INDEX('Calibration Multipliers'!N$4:N$7,MATCH($B288,'Calibration Multipliers'!$A$4:$A$7,0),1)</f>
        <v>13736790.267198406</v>
      </c>
      <c r="S288" s="31">
        <f>SUMIFS(INDEX(Load,,MATCH('Summarized Source Data'!$C288,Hour,0)),Month,'Summarized Source Data'!$A288,Sector,'Summarized Source Data'!S$2,TimeOfWeek,$E288)*INDEX('Calibration Multipliers'!O$4:O$7,MATCH($B288,'Calibration Multipliers'!$A$4:$A$7,0),1)</f>
        <v>13736790.267198406</v>
      </c>
      <c r="T288" s="31">
        <f>SUMIFS(INDEX(Load,,MATCH('Summarized Source Data'!$C288,Hour,0)),Month,'Summarized Source Data'!$A288,Sector,'Summarized Source Data'!T$2,TimeOfWeek,$E288)*INDEX('Calibration Multipliers'!P$4:P$7,MATCH($B288,'Calibration Multipliers'!$A$4:$A$7,0),1)</f>
        <v>13736790.267198406</v>
      </c>
      <c r="U288" s="31">
        <f>SUMIFS(INDEX(Load,,MATCH('Summarized Source Data'!$C288,Hour,0)),Month,'Summarized Source Data'!$A288,Sector,'Summarized Source Data'!U$2,TimeOfWeek,$E288)*INDEX('Calibration Multipliers'!Q$4:Q$7,MATCH($B288,'Calibration Multipliers'!$A$4:$A$7,0),1)</f>
        <v>13736790.267198406</v>
      </c>
      <c r="V288" s="31">
        <f>SUMIFS(INDEX(Load,,MATCH('Summarized Source Data'!$C288,Hour,0)),Month,'Summarized Source Data'!$A288,Sector,'Summarized Source Data'!V$2,TimeOfWeek,$E288)*INDEX('Calibration Multipliers'!R$4:R$7,MATCH($B288,'Calibration Multipliers'!$A$4:$A$7,0),1)</f>
        <v>13736790.267198406</v>
      </c>
      <c r="W288" s="31">
        <f>SUMIFS(INDEX(Load,,MATCH('Summarized Source Data'!$C288,Hour,0)),Month,'Summarized Source Data'!$A288,Sector,'Summarized Source Data'!W$2,TimeOfWeek,$E288)*INDEX('Calibration Multipliers'!S$4:S$7,MATCH($B288,'Calibration Multipliers'!$A$4:$A$7,0),1)</f>
        <v>13736790.267198406</v>
      </c>
      <c r="X288" s="26">
        <f>SUMIFS(INDEX(Load,,MATCH('Summarized Source Data'!$C288,Hour,0)),Month,'Summarized Source Data'!$A288,Sector,'Summarized Source Data'!X$2,Subsector,'Summarized Source Data'!X$3,TimeOfWeek,$E288)*INDEX('Calibration Multipliers'!T$4:T$7,MATCH($B288,'Calibration Multipliers'!$A$4:$A$7,0),1)</f>
        <v>709175757.69682825</v>
      </c>
      <c r="Y288" s="28">
        <f t="shared" si="24"/>
        <v>709175757.69682825</v>
      </c>
      <c r="Z288" s="28">
        <f t="shared" si="24"/>
        <v>709175757.69682825</v>
      </c>
    </row>
    <row r="289" spans="1:26" outlineLevel="2">
      <c r="A289">
        <f t="shared" si="20"/>
        <v>12</v>
      </c>
      <c r="B289" t="str">
        <f>INDEX('Category Mapping'!$G$34:$G$45,MATCH(A289,'Category Mapping'!$A$34:$A$45,0),1)</f>
        <v>Winter</v>
      </c>
      <c r="C289" t="s">
        <v>48</v>
      </c>
      <c r="D289" s="6" t="s">
        <v>122</v>
      </c>
      <c r="E289" t="s">
        <v>15</v>
      </c>
      <c r="F289" s="26">
        <f>SUMIFS(INDEX(Load,,MATCH('Summarized Source Data'!$C289,Hour,0)),Month,'Summarized Source Data'!$A289,Sector,'Summarized Source Data'!F$2,Subsector,'Summarized Source Data'!F$3,TimeOfWeek,$E289)*INDEX('Calibration Multipliers'!B$4:B$7,MATCH($B289,'Calibration Multipliers'!$A$4:$A$7,0),1)</f>
        <v>22559606.780277058</v>
      </c>
      <c r="G289" s="26">
        <f>SUMIFS(INDEX(Load,,MATCH('Summarized Source Data'!$C289,Hour,0)),Month,'Summarized Source Data'!$A289,Sector,'Summarized Source Data'!G$2,Subsector,'Summarized Source Data'!G$3,TimeOfWeek,$E289)*INDEX('Calibration Multipliers'!C$4:C$7,MATCH($B289,'Calibration Multipliers'!$A$4:$A$7,0),1)</f>
        <v>18577.054415006365</v>
      </c>
      <c r="H289" s="26">
        <f>SUMIFS(INDEX(Load,,MATCH('Summarized Source Data'!$C289,Hour,0)),Month,'Summarized Source Data'!$A289,Sector,'Summarized Source Data'!H$2,Subsector,'Summarized Source Data'!H$3,TimeOfWeek,$E289)*INDEX('Calibration Multipliers'!D$4:D$7,MATCH($B289,'Calibration Multipliers'!$A$4:$A$7,0),1)</f>
        <v>0</v>
      </c>
      <c r="I289" s="26">
        <f>SUMIFS(INDEX(Load,,MATCH('Summarized Source Data'!$C289,Hour,0)),Month,'Summarized Source Data'!$A289,Sector,'Summarized Source Data'!I$2,Subsector,'Summarized Source Data'!I$3,TimeOfWeek,$E289)*INDEX('Calibration Multipliers'!E$4:E$7,MATCH($B289,'Calibration Multipliers'!$A$4:$A$7,0),1)</f>
        <v>59749453.601228841</v>
      </c>
      <c r="J289" s="47">
        <f t="shared" si="21"/>
        <v>165604674.70375764</v>
      </c>
      <c r="K289" s="48">
        <f>(SUMIFS(INDEX(Load,,MATCH('Summarized Source Data'!$C289,Hour,0)),Month,'Summarized Source Data'!$A289,Sector,'Summarized Source Data'!K$2,Subsector,"Total",TimeOfWeek,$E289)-SUM(F289:I289))*INDEX('Calibration Multipliers'!G$4:G$7,MATCH($B289,'Calibration Multipliers'!$A$4:$A$7,0),1)</f>
        <v>165604674.70375764</v>
      </c>
      <c r="L289" s="26">
        <f>SUMIFS(INDEX(Load,,MATCH('Summarized Source Data'!$C289,Hour,0)),Month,'Summarized Source Data'!$A289,Sector,'Summarized Source Data'!L$2,Subsector,'Summarized Source Data'!L$3,TimeOfWeek,$E289)*INDEX('Calibration Multipliers'!H$4:H$7,MATCH($B289,'Calibration Multipliers'!$A$4:$A$7,0),1)</f>
        <v>73597925.090111792</v>
      </c>
      <c r="M289" s="26">
        <f>SUMIFS(INDEX(Load,,MATCH('Summarized Source Data'!$C289,Hour,0)),Month,'Summarized Source Data'!$A289,Sector,'Summarized Source Data'!M$2,Subsector,'Summarized Source Data'!M$3,TimeOfWeek,$E289)*INDEX('Calibration Multipliers'!I$4:I$7,MATCH($B289,'Calibration Multipliers'!$A$4:$A$7,0),1)</f>
        <v>73293.035354912994</v>
      </c>
      <c r="N289" s="26">
        <f>SUMIFS(INDEX(Load,,MATCH('Summarized Source Data'!$C289,Hour,0)),Month,'Summarized Source Data'!$A289,Sector,'Summarized Source Data'!N$2,Subsector,'Summarized Source Data'!N$3,TimeOfWeek,$E289)*INDEX('Calibration Multipliers'!J$4:J$7,MATCH($B289,'Calibration Multipliers'!$A$4:$A$7,0),1)</f>
        <v>0</v>
      </c>
      <c r="O289" s="28">
        <f t="shared" si="22"/>
        <v>280358254.61452472</v>
      </c>
      <c r="P289" s="48">
        <f>(SUMIFS(INDEX(Load,,MATCH('Summarized Source Data'!$C289,Hour,0)),Month,'Summarized Source Data'!$A289,Sector,'Summarized Source Data'!P$2,Subsector,"Total",TimeOfWeek,$E289)-SUM(L289:N289)*INDEX('Calibration Multipliers'!L$4:L$7,MATCH($B289,'Calibration Multipliers'!$A$4:$A$7,0),1))</f>
        <v>280358254.61452472</v>
      </c>
      <c r="Q289" s="28">
        <f t="shared" si="23"/>
        <v>280358254.61452472</v>
      </c>
      <c r="R289" s="31">
        <f>SUMIFS(INDEX(Load,,MATCH('Summarized Source Data'!$C289,Hour,0)),Month,'Summarized Source Data'!$A289,Sector,'Summarized Source Data'!R$2,TimeOfWeek,$E289)*INDEX('Calibration Multipliers'!N$4:N$7,MATCH($B289,'Calibration Multipliers'!$A$4:$A$7,0),1)</f>
        <v>12955021.715406626</v>
      </c>
      <c r="S289" s="31">
        <f>SUMIFS(INDEX(Load,,MATCH('Summarized Source Data'!$C289,Hour,0)),Month,'Summarized Source Data'!$A289,Sector,'Summarized Source Data'!S$2,TimeOfWeek,$E289)*INDEX('Calibration Multipliers'!O$4:O$7,MATCH($B289,'Calibration Multipliers'!$A$4:$A$7,0),1)</f>
        <v>12955021.715406626</v>
      </c>
      <c r="T289" s="31">
        <f>SUMIFS(INDEX(Load,,MATCH('Summarized Source Data'!$C289,Hour,0)),Month,'Summarized Source Data'!$A289,Sector,'Summarized Source Data'!T$2,TimeOfWeek,$E289)*INDEX('Calibration Multipliers'!P$4:P$7,MATCH($B289,'Calibration Multipliers'!$A$4:$A$7,0),1)</f>
        <v>12955021.715406626</v>
      </c>
      <c r="U289" s="31">
        <f>SUMIFS(INDEX(Load,,MATCH('Summarized Source Data'!$C289,Hour,0)),Month,'Summarized Source Data'!$A289,Sector,'Summarized Source Data'!U$2,TimeOfWeek,$E289)*INDEX('Calibration Multipliers'!Q$4:Q$7,MATCH($B289,'Calibration Multipliers'!$A$4:$A$7,0),1)</f>
        <v>12955021.715406626</v>
      </c>
      <c r="V289" s="31">
        <f>SUMIFS(INDEX(Load,,MATCH('Summarized Source Data'!$C289,Hour,0)),Month,'Summarized Source Data'!$A289,Sector,'Summarized Source Data'!V$2,TimeOfWeek,$E289)*INDEX('Calibration Multipliers'!R$4:R$7,MATCH($B289,'Calibration Multipliers'!$A$4:$A$7,0),1)</f>
        <v>12955021.715406626</v>
      </c>
      <c r="W289" s="31">
        <f>SUMIFS(INDEX(Load,,MATCH('Summarized Source Data'!$C289,Hour,0)),Month,'Summarized Source Data'!$A289,Sector,'Summarized Source Data'!W$2,TimeOfWeek,$E289)*INDEX('Calibration Multipliers'!S$4:S$7,MATCH($B289,'Calibration Multipliers'!$A$4:$A$7,0),1)</f>
        <v>12955021.715406626</v>
      </c>
      <c r="X289" s="26">
        <f>SUMIFS(INDEX(Load,,MATCH('Summarized Source Data'!$C289,Hour,0)),Month,'Summarized Source Data'!$A289,Sector,'Summarized Source Data'!X$2,Subsector,'Summarized Source Data'!X$3,TimeOfWeek,$E289)*INDEX('Calibration Multipliers'!T$4:T$7,MATCH($B289,'Calibration Multipliers'!$A$4:$A$7,0),1)</f>
        <v>703591696.61260128</v>
      </c>
      <c r="Y289" s="28">
        <f t="shared" si="24"/>
        <v>703591696.61260128</v>
      </c>
      <c r="Z289" s="28">
        <f t="shared" si="24"/>
        <v>703591696.61260128</v>
      </c>
    </row>
    <row r="290" spans="1:26" outlineLevel="2">
      <c r="A290">
        <f t="shared" si="20"/>
        <v>12</v>
      </c>
      <c r="B290" t="str">
        <f>INDEX('Category Mapping'!$G$34:$G$45,MATCH(A290,'Category Mapping'!$A$34:$A$45,0),1)</f>
        <v>Winter</v>
      </c>
      <c r="C290" t="s">
        <v>49</v>
      </c>
      <c r="D290" s="6" t="s">
        <v>123</v>
      </c>
      <c r="E290" t="s">
        <v>15</v>
      </c>
      <c r="F290" s="26">
        <f>SUMIFS(INDEX(Load,,MATCH('Summarized Source Data'!$C290,Hour,0)),Month,'Summarized Source Data'!$A290,Sector,'Summarized Source Data'!F$2,Subsector,'Summarized Source Data'!F$3,TimeOfWeek,$E290)*INDEX('Calibration Multipliers'!B$4:B$7,MATCH($B290,'Calibration Multipliers'!$A$4:$A$7,0),1)</f>
        <v>19432532.57310994</v>
      </c>
      <c r="G290" s="26">
        <f>SUMIFS(INDEX(Load,,MATCH('Summarized Source Data'!$C290,Hour,0)),Month,'Summarized Source Data'!$A290,Sector,'Summarized Source Data'!G$2,Subsector,'Summarized Source Data'!G$3,TimeOfWeek,$E290)*INDEX('Calibration Multipliers'!C$4:C$7,MATCH($B290,'Calibration Multipliers'!$A$4:$A$7,0),1)</f>
        <v>19365.523840099217</v>
      </c>
      <c r="H290" s="26">
        <f>SUMIFS(INDEX(Load,,MATCH('Summarized Source Data'!$C290,Hour,0)),Month,'Summarized Source Data'!$A290,Sector,'Summarized Source Data'!H$2,Subsector,'Summarized Source Data'!H$3,TimeOfWeek,$E290)*INDEX('Calibration Multipliers'!D$4:D$7,MATCH($B290,'Calibration Multipliers'!$A$4:$A$7,0),1)</f>
        <v>0</v>
      </c>
      <c r="I290" s="26">
        <f>SUMIFS(INDEX(Load,,MATCH('Summarized Source Data'!$C290,Hour,0)),Month,'Summarized Source Data'!$A290,Sector,'Summarized Source Data'!I$2,Subsector,'Summarized Source Data'!I$3,TimeOfWeek,$E290)*INDEX('Calibration Multipliers'!E$4:E$7,MATCH($B290,'Calibration Multipliers'!$A$4:$A$7,0),1)</f>
        <v>35514628.495683685</v>
      </c>
      <c r="J290" s="47">
        <f t="shared" si="21"/>
        <v>130424301.4037025</v>
      </c>
      <c r="K290" s="48">
        <f>(SUMIFS(INDEX(Load,,MATCH('Summarized Source Data'!$C290,Hour,0)),Month,'Summarized Source Data'!$A290,Sector,'Summarized Source Data'!K$2,Subsector,"Total",TimeOfWeek,$E290)-SUM(F290:I290))*INDEX('Calibration Multipliers'!G$4:G$7,MATCH($B290,'Calibration Multipliers'!$A$4:$A$7,0),1)</f>
        <v>130424301.4037025</v>
      </c>
      <c r="L290" s="26">
        <f>SUMIFS(INDEX(Load,,MATCH('Summarized Source Data'!$C290,Hour,0)),Month,'Summarized Source Data'!$A290,Sector,'Summarized Source Data'!L$2,Subsector,'Summarized Source Data'!L$3,TimeOfWeek,$E290)*INDEX('Calibration Multipliers'!H$4:H$7,MATCH($B290,'Calibration Multipliers'!$A$4:$A$7,0),1)</f>
        <v>73151200.203373626</v>
      </c>
      <c r="M290" s="26">
        <f>SUMIFS(INDEX(Load,,MATCH('Summarized Source Data'!$C290,Hour,0)),Month,'Summarized Source Data'!$A290,Sector,'Summarized Source Data'!M$2,Subsector,'Summarized Source Data'!M$3,TimeOfWeek,$E290)*INDEX('Calibration Multipliers'!I$4:I$7,MATCH($B290,'Calibration Multipliers'!$A$4:$A$7,0),1)</f>
        <v>67544.802874809728</v>
      </c>
      <c r="N290" s="26">
        <f>SUMIFS(INDEX(Load,,MATCH('Summarized Source Data'!$C290,Hour,0)),Month,'Summarized Source Data'!$A290,Sector,'Summarized Source Data'!N$2,Subsector,'Summarized Source Data'!N$3,TimeOfWeek,$E290)*INDEX('Calibration Multipliers'!J$4:J$7,MATCH($B290,'Calibration Multipliers'!$A$4:$A$7,0),1)</f>
        <v>0</v>
      </c>
      <c r="O290" s="28">
        <f t="shared" si="22"/>
        <v>236138239.05992711</v>
      </c>
      <c r="P290" s="48">
        <f>(SUMIFS(INDEX(Load,,MATCH('Summarized Source Data'!$C290,Hour,0)),Month,'Summarized Source Data'!$A290,Sector,'Summarized Source Data'!P$2,Subsector,"Total",TimeOfWeek,$E290)-SUM(L290:N290)*INDEX('Calibration Multipliers'!L$4:L$7,MATCH($B290,'Calibration Multipliers'!$A$4:$A$7,0),1))</f>
        <v>236138239.05992711</v>
      </c>
      <c r="Q290" s="28">
        <f t="shared" si="23"/>
        <v>236138239.05992711</v>
      </c>
      <c r="R290" s="31">
        <f>SUMIFS(INDEX(Load,,MATCH('Summarized Source Data'!$C290,Hour,0)),Month,'Summarized Source Data'!$A290,Sector,'Summarized Source Data'!R$2,TimeOfWeek,$E290)*INDEX('Calibration Multipliers'!N$4:N$7,MATCH($B290,'Calibration Multipliers'!$A$4:$A$7,0),1)</f>
        <v>12173253.163614849</v>
      </c>
      <c r="S290" s="31">
        <f>SUMIFS(INDEX(Load,,MATCH('Summarized Source Data'!$C290,Hour,0)),Month,'Summarized Source Data'!$A290,Sector,'Summarized Source Data'!S$2,TimeOfWeek,$E290)*INDEX('Calibration Multipliers'!O$4:O$7,MATCH($B290,'Calibration Multipliers'!$A$4:$A$7,0),1)</f>
        <v>12173253.163614849</v>
      </c>
      <c r="T290" s="31">
        <f>SUMIFS(INDEX(Load,,MATCH('Summarized Source Data'!$C290,Hour,0)),Month,'Summarized Source Data'!$A290,Sector,'Summarized Source Data'!T$2,TimeOfWeek,$E290)*INDEX('Calibration Multipliers'!P$4:P$7,MATCH($B290,'Calibration Multipliers'!$A$4:$A$7,0),1)</f>
        <v>12173253.163614849</v>
      </c>
      <c r="U290" s="31">
        <f>SUMIFS(INDEX(Load,,MATCH('Summarized Source Data'!$C290,Hour,0)),Month,'Summarized Source Data'!$A290,Sector,'Summarized Source Data'!U$2,TimeOfWeek,$E290)*INDEX('Calibration Multipliers'!Q$4:Q$7,MATCH($B290,'Calibration Multipliers'!$A$4:$A$7,0),1)</f>
        <v>12173253.163614849</v>
      </c>
      <c r="V290" s="31">
        <f>SUMIFS(INDEX(Load,,MATCH('Summarized Source Data'!$C290,Hour,0)),Month,'Summarized Source Data'!$A290,Sector,'Summarized Source Data'!V$2,TimeOfWeek,$E290)*INDEX('Calibration Multipliers'!R$4:R$7,MATCH($B290,'Calibration Multipliers'!$A$4:$A$7,0),1)</f>
        <v>12173253.163614849</v>
      </c>
      <c r="W290" s="31">
        <f>SUMIFS(INDEX(Load,,MATCH('Summarized Source Data'!$C290,Hour,0)),Month,'Summarized Source Data'!$A290,Sector,'Summarized Source Data'!W$2,TimeOfWeek,$E290)*INDEX('Calibration Multipliers'!S$4:S$7,MATCH($B290,'Calibration Multipliers'!$A$4:$A$7,0),1)</f>
        <v>12173253.163614849</v>
      </c>
      <c r="X290" s="26">
        <f>SUMIFS(INDEX(Load,,MATCH('Summarized Source Data'!$C290,Hour,0)),Month,'Summarized Source Data'!$A290,Sector,'Summarized Source Data'!X$2,Subsector,'Summarized Source Data'!X$3,TimeOfWeek,$E290)*INDEX('Calibration Multipliers'!T$4:T$7,MATCH($B290,'Calibration Multipliers'!$A$4:$A$7,0),1)</f>
        <v>698007635.52837431</v>
      </c>
      <c r="Y290" s="28">
        <f t="shared" si="24"/>
        <v>698007635.52837431</v>
      </c>
      <c r="Z290" s="28">
        <f t="shared" si="24"/>
        <v>698007635.52837431</v>
      </c>
    </row>
    <row r="291" spans="1:26" outlineLevel="2">
      <c r="A291">
        <f t="shared" si="20"/>
        <v>12</v>
      </c>
      <c r="B291" t="str">
        <f>INDEX('Category Mapping'!$G$34:$G$45,MATCH(A291,'Category Mapping'!$A$34:$A$45,0),1)</f>
        <v>Winter</v>
      </c>
      <c r="C291" t="s">
        <v>50</v>
      </c>
      <c r="D291" s="6" t="s">
        <v>124</v>
      </c>
      <c r="E291" t="s">
        <v>15</v>
      </c>
      <c r="F291" s="26">
        <f>SUMIFS(INDEX(Load,,MATCH('Summarized Source Data'!$C291,Hour,0)),Month,'Summarized Source Data'!$A291,Sector,'Summarized Source Data'!F$2,Subsector,'Summarized Source Data'!F$3,TimeOfWeek,$E291)*INDEX('Calibration Multipliers'!B$4:B$7,MATCH($B291,'Calibration Multipliers'!$A$4:$A$7,0),1)</f>
        <v>18985807.686371781</v>
      </c>
      <c r="G291" s="26">
        <f>SUMIFS(INDEX(Load,,MATCH('Summarized Source Data'!$C291,Hour,0)),Month,'Summarized Source Data'!$A291,Sector,'Summarized Source Data'!G$2,Subsector,'Summarized Source Data'!G$3,TimeOfWeek,$E291)*INDEX('Calibration Multipliers'!C$4:C$7,MATCH($B291,'Calibration Multipliers'!$A$4:$A$7,0),1)</f>
        <v>19898.243267534472</v>
      </c>
      <c r="H291" s="26">
        <f>SUMIFS(INDEX(Load,,MATCH('Summarized Source Data'!$C291,Hour,0)),Month,'Summarized Source Data'!$A291,Sector,'Summarized Source Data'!H$2,Subsector,'Summarized Source Data'!H$3,TimeOfWeek,$E291)*INDEX('Calibration Multipliers'!D$4:D$7,MATCH($B291,'Calibration Multipliers'!$A$4:$A$7,0),1)</f>
        <v>0</v>
      </c>
      <c r="I291" s="26">
        <f>SUMIFS(INDEX(Load,,MATCH('Summarized Source Data'!$C291,Hour,0)),Month,'Summarized Source Data'!$A291,Sector,'Summarized Source Data'!I$2,Subsector,'Summarized Source Data'!I$3,TimeOfWeek,$E291)*INDEX('Calibration Multipliers'!E$4:E$7,MATCH($B291,'Calibration Multipliers'!$A$4:$A$7,0),1)</f>
        <v>18650764.02131816</v>
      </c>
      <c r="J291" s="47">
        <f t="shared" si="21"/>
        <v>104178681.58840817</v>
      </c>
      <c r="K291" s="48">
        <f>(SUMIFS(INDEX(Load,,MATCH('Summarized Source Data'!$C291,Hour,0)),Month,'Summarized Source Data'!$A291,Sector,'Summarized Source Data'!K$2,Subsector,"Total",TimeOfWeek,$E291)-SUM(F291:I291))*INDEX('Calibration Multipliers'!G$4:G$7,MATCH($B291,'Calibration Multipliers'!$A$4:$A$7,0),1)</f>
        <v>104178681.58840817</v>
      </c>
      <c r="L291" s="26">
        <f>SUMIFS(INDEX(Load,,MATCH('Summarized Source Data'!$C291,Hour,0)),Month,'Summarized Source Data'!$A291,Sector,'Summarized Source Data'!L$2,Subsector,'Summarized Source Data'!L$3,TimeOfWeek,$E291)*INDEX('Calibration Multipliers'!H$4:H$7,MATCH($B291,'Calibration Multipliers'!$A$4:$A$7,0),1)</f>
        <v>35402947.273999147</v>
      </c>
      <c r="M291" s="26">
        <f>SUMIFS(INDEX(Load,,MATCH('Summarized Source Data'!$C291,Hour,0)),Month,'Summarized Source Data'!$A291,Sector,'Summarized Source Data'!M$2,Subsector,'Summarized Source Data'!M$3,TimeOfWeek,$E291)*INDEX('Calibration Multipliers'!I$4:I$7,MATCH($B291,'Calibration Multipliers'!$A$4:$A$7,0),1)</f>
        <v>59693.612990386573</v>
      </c>
      <c r="N291" s="26">
        <f>SUMIFS(INDEX(Load,,MATCH('Summarized Source Data'!$C291,Hour,0)),Month,'Summarized Source Data'!$A291,Sector,'Summarized Source Data'!N$2,Subsector,'Summarized Source Data'!N$3,TimeOfWeek,$E291)*INDEX('Calibration Multipliers'!J$4:J$7,MATCH($B291,'Calibration Multipliers'!$A$4:$A$7,0),1)</f>
        <v>0</v>
      </c>
      <c r="O291" s="28">
        <f t="shared" si="22"/>
        <v>205768797.95161662</v>
      </c>
      <c r="P291" s="48">
        <f>(SUMIFS(INDEX(Load,,MATCH('Summarized Source Data'!$C291,Hour,0)),Month,'Summarized Source Data'!$A291,Sector,'Summarized Source Data'!P$2,Subsector,"Total",TimeOfWeek,$E291)-SUM(L291:N291)*INDEX('Calibration Multipliers'!L$4:L$7,MATCH($B291,'Calibration Multipliers'!$A$4:$A$7,0),1))</f>
        <v>205768797.95161662</v>
      </c>
      <c r="Q291" s="28">
        <f t="shared" si="23"/>
        <v>205768797.95161662</v>
      </c>
      <c r="R291" s="31">
        <f>SUMIFS(INDEX(Load,,MATCH('Summarized Source Data'!$C291,Hour,0)),Month,'Summarized Source Data'!$A291,Sector,'Summarized Source Data'!R$2,TimeOfWeek,$E291)*INDEX('Calibration Multipliers'!N$4:N$7,MATCH($B291,'Calibration Multipliers'!$A$4:$A$7,0),1)</f>
        <v>8219311.293715301</v>
      </c>
      <c r="S291" s="31">
        <f>SUMIFS(INDEX(Load,,MATCH('Summarized Source Data'!$C291,Hour,0)),Month,'Summarized Source Data'!$A291,Sector,'Summarized Source Data'!S$2,TimeOfWeek,$E291)*INDEX('Calibration Multipliers'!O$4:O$7,MATCH($B291,'Calibration Multipliers'!$A$4:$A$7,0),1)</f>
        <v>8219311.293715301</v>
      </c>
      <c r="T291" s="31">
        <f>SUMIFS(INDEX(Load,,MATCH('Summarized Source Data'!$C291,Hour,0)),Month,'Summarized Source Data'!$A291,Sector,'Summarized Source Data'!T$2,TimeOfWeek,$E291)*INDEX('Calibration Multipliers'!P$4:P$7,MATCH($B291,'Calibration Multipliers'!$A$4:$A$7,0),1)</f>
        <v>8219311.293715301</v>
      </c>
      <c r="U291" s="31">
        <f>SUMIFS(INDEX(Load,,MATCH('Summarized Source Data'!$C291,Hour,0)),Month,'Summarized Source Data'!$A291,Sector,'Summarized Source Data'!U$2,TimeOfWeek,$E291)*INDEX('Calibration Multipliers'!Q$4:Q$7,MATCH($B291,'Calibration Multipliers'!$A$4:$A$7,0),1)</f>
        <v>8219311.293715301</v>
      </c>
      <c r="V291" s="31">
        <f>SUMIFS(INDEX(Load,,MATCH('Summarized Source Data'!$C291,Hour,0)),Month,'Summarized Source Data'!$A291,Sector,'Summarized Source Data'!V$2,TimeOfWeek,$E291)*INDEX('Calibration Multipliers'!R$4:R$7,MATCH($B291,'Calibration Multipliers'!$A$4:$A$7,0),1)</f>
        <v>8219311.293715301</v>
      </c>
      <c r="W291" s="31">
        <f>SUMIFS(INDEX(Load,,MATCH('Summarized Source Data'!$C291,Hour,0)),Month,'Summarized Source Data'!$A291,Sector,'Summarized Source Data'!W$2,TimeOfWeek,$E291)*INDEX('Calibration Multipliers'!S$4:S$7,MATCH($B291,'Calibration Multipliers'!$A$4:$A$7,0),1)</f>
        <v>8219311.293715301</v>
      </c>
      <c r="X291" s="26">
        <f>SUMIFS(INDEX(Load,,MATCH('Summarized Source Data'!$C291,Hour,0)),Month,'Summarized Source Data'!$A291,Sector,'Summarized Source Data'!X$2,Subsector,'Summarized Source Data'!X$3,TimeOfWeek,$E291)*INDEX('Calibration Multipliers'!T$4:T$7,MATCH($B291,'Calibration Multipliers'!$A$4:$A$7,0),1)</f>
        <v>694657198.87783813</v>
      </c>
      <c r="Y291" s="28">
        <f t="shared" si="24"/>
        <v>694657198.87783813</v>
      </c>
      <c r="Z291" s="28">
        <f t="shared" si="24"/>
        <v>694657198.87783813</v>
      </c>
    </row>
    <row r="292" spans="1:26" outlineLevel="2">
      <c r="A292">
        <f>A4</f>
        <v>1</v>
      </c>
      <c r="B292" t="str">
        <f>INDEX('Category Mapping'!$G$34:$G$45,MATCH(A292,'Category Mapping'!$A$34:$A$45,0),1)</f>
        <v>Winter</v>
      </c>
      <c r="C292" t="s">
        <v>27</v>
      </c>
      <c r="D292" s="6" t="s">
        <v>101</v>
      </c>
      <c r="E292" s="40" t="s">
        <v>14</v>
      </c>
      <c r="F292" s="26">
        <f>SUMIFS(INDEX(Load,,MATCH('Summarized Source Data'!$C292,Hour,0)),Month,'Summarized Source Data'!$A292,Sector,'Summarized Source Data'!F$2,Subsector,'Summarized Source Data'!F$3,TimeOfWeek,$E292)*INDEX('Calibration Multipliers'!B$4:B$7,MATCH($B292,'Calibration Multipliers'!$A$4:$A$7,0),1)</f>
        <v>12773121.001968544</v>
      </c>
      <c r="G292" s="26">
        <f>SUMIFS(INDEX(Load,,MATCH('Summarized Source Data'!$C292,Hour,0)),Month,'Summarized Source Data'!$A292,Sector,'Summarized Source Data'!G$2,Subsector,'Summarized Source Data'!G$3,TimeOfWeek,$E292)*INDEX('Calibration Multipliers'!C$4:C$7,MATCH($B292,'Calibration Multipliers'!$A$4:$A$7,0),1)</f>
        <v>7112.962338835353</v>
      </c>
      <c r="H292" s="26">
        <f>SUMIFS(INDEX(Load,,MATCH('Summarized Source Data'!$C292,Hour,0)),Month,'Summarized Source Data'!$A292,Sector,'Summarized Source Data'!H$2,Subsector,'Summarized Source Data'!H$3,TimeOfWeek,$E292)*INDEX('Calibration Multipliers'!D$4:D$7,MATCH($B292,'Calibration Multipliers'!$A$4:$A$7,0),1)</f>
        <v>0</v>
      </c>
      <c r="I292" s="26">
        <f>SUMIFS(INDEX(Load,,MATCH('Summarized Source Data'!$C292,Hour,0)),Month,'Summarized Source Data'!$A292,Sector,'Summarized Source Data'!I$2,Subsector,'Summarized Source Data'!I$3,TimeOfWeek,$E292)*INDEX('Calibration Multipliers'!E$4:E$7,MATCH($B292,'Calibration Multipliers'!$A$4:$A$7,0),1)</f>
        <v>7717577.4661104465</v>
      </c>
      <c r="J292" s="47">
        <f t="shared" si="21"/>
        <v>42812440.49238278</v>
      </c>
      <c r="K292" s="48">
        <f>(SUMIFS(INDEX(Load,,MATCH('Summarized Source Data'!$C292,Hour,0)),Month,'Summarized Source Data'!$A292,Sector,'Summarized Source Data'!K$2,Subsector,"Total",TimeOfWeek,$E292)-SUM(F292:I292))*INDEX('Calibration Multipliers'!G$4:G$7,MATCH($B292,'Calibration Multipliers'!$A$4:$A$7,0),1)</f>
        <v>42812440.49238278</v>
      </c>
      <c r="L292" s="26">
        <f>SUMIFS(INDEX(Load,,MATCH('Summarized Source Data'!$C292,Hour,0)),Month,'Summarized Source Data'!$A292,Sector,'Summarized Source Data'!L$2,Subsector,'Summarized Source Data'!L$3,TimeOfWeek,$E292)*INDEX('Calibration Multipliers'!H$4:H$7,MATCH($B292,'Calibration Multipliers'!$A$4:$A$7,0),1)</f>
        <v>14217039.028278032</v>
      </c>
      <c r="M292" s="26">
        <f>SUMIFS(INDEX(Load,,MATCH('Summarized Source Data'!$C292,Hour,0)),Month,'Summarized Source Data'!$A292,Sector,'Summarized Source Data'!M$2,Subsector,'Summarized Source Data'!M$3,TimeOfWeek,$E292)*INDEX('Calibration Multipliers'!I$4:I$7,MATCH($B292,'Calibration Multipliers'!$A$4:$A$7,0),1)</f>
        <v>21359.990433813658</v>
      </c>
      <c r="N292" s="26">
        <f>SUMIFS(INDEX(Load,,MATCH('Summarized Source Data'!$C292,Hour,0)),Month,'Summarized Source Data'!$A292,Sector,'Summarized Source Data'!N$2,Subsector,'Summarized Source Data'!N$3,TimeOfWeek,$E292)*INDEX('Calibration Multipliers'!J$4:J$7,MATCH($B292,'Calibration Multipliers'!$A$4:$A$7,0),1)</f>
        <v>0</v>
      </c>
      <c r="O292" s="28">
        <f t="shared" si="22"/>
        <v>87613357.144811243</v>
      </c>
      <c r="P292" s="48">
        <f>(SUMIFS(INDEX(Load,,MATCH('Summarized Source Data'!$C292,Hour,0)),Month,'Summarized Source Data'!$A292,Sector,'Summarized Source Data'!P$2,Subsector,"Total",TimeOfWeek,$E292)-SUM(L292:N292)*INDEX('Calibration Multipliers'!L$4:L$7,MATCH($B292,'Calibration Multipliers'!$A$4:$A$7,0),1))</f>
        <v>87613357.144811243</v>
      </c>
      <c r="Q292" s="28">
        <f t="shared" si="23"/>
        <v>87613357.144811243</v>
      </c>
      <c r="R292" s="31">
        <f>SUMIFS(INDEX(Load,,MATCH('Summarized Source Data'!$C292,Hour,0)),Month,'Summarized Source Data'!$A292,Sector,'Summarized Source Data'!R$2,TimeOfWeek,$E292)*INDEX('Calibration Multipliers'!N$4:N$7,MATCH($B292,'Calibration Multipliers'!$A$4:$A$7,0),1)</f>
        <v>3083540.259080267</v>
      </c>
      <c r="S292" s="31">
        <f>SUMIFS(INDEX(Load,,MATCH('Summarized Source Data'!$C292,Hour,0)),Month,'Summarized Source Data'!$A292,Sector,'Summarized Source Data'!S$2,TimeOfWeek,$E292)*INDEX('Calibration Multipliers'!O$4:O$7,MATCH($B292,'Calibration Multipliers'!$A$4:$A$7,0),1)</f>
        <v>3083540.259080267</v>
      </c>
      <c r="T292" s="31">
        <f>SUMIFS(INDEX(Load,,MATCH('Summarized Source Data'!$C292,Hour,0)),Month,'Summarized Source Data'!$A292,Sector,'Summarized Source Data'!T$2,TimeOfWeek,$E292)*INDEX('Calibration Multipliers'!P$4:P$7,MATCH($B292,'Calibration Multipliers'!$A$4:$A$7,0),1)</f>
        <v>3083540.259080267</v>
      </c>
      <c r="U292" s="31">
        <f>SUMIFS(INDEX(Load,,MATCH('Summarized Source Data'!$C292,Hour,0)),Month,'Summarized Source Data'!$A292,Sector,'Summarized Source Data'!U$2,TimeOfWeek,$E292)*INDEX('Calibration Multipliers'!Q$4:Q$7,MATCH($B292,'Calibration Multipliers'!$A$4:$A$7,0),1)</f>
        <v>3083540.259080267</v>
      </c>
      <c r="V292" s="31">
        <f>SUMIFS(INDEX(Load,,MATCH('Summarized Source Data'!$C292,Hour,0)),Month,'Summarized Source Data'!$A292,Sector,'Summarized Source Data'!V$2,TimeOfWeek,$E292)*INDEX('Calibration Multipliers'!R$4:R$7,MATCH($B292,'Calibration Multipliers'!$A$4:$A$7,0),1)</f>
        <v>3083540.259080267</v>
      </c>
      <c r="W292" s="31">
        <f>SUMIFS(INDEX(Load,,MATCH('Summarized Source Data'!$C292,Hour,0)),Month,'Summarized Source Data'!$A292,Sector,'Summarized Source Data'!W$2,TimeOfWeek,$E292)*INDEX('Calibration Multipliers'!S$4:S$7,MATCH($B292,'Calibration Multipliers'!$A$4:$A$7,0),1)</f>
        <v>3083540.259080267</v>
      </c>
      <c r="X292" s="26">
        <f>SUMIFS(INDEX(Load,,MATCH('Summarized Source Data'!$C292,Hour,0)),Month,'Summarized Source Data'!$A292,Sector,'Summarized Source Data'!X$2,Subsector,'Summarized Source Data'!X$3,TimeOfWeek,$E292)*INDEX('Calibration Multipliers'!T$4:T$7,MATCH($B292,'Calibration Multipliers'!$A$4:$A$7,0),1)</f>
        <v>380972217.71088791</v>
      </c>
      <c r="Y292" s="28">
        <f t="shared" si="24"/>
        <v>380972217.71088791</v>
      </c>
      <c r="Z292" s="28">
        <f t="shared" si="24"/>
        <v>380972217.71088791</v>
      </c>
    </row>
    <row r="293" spans="1:26" outlineLevel="2">
      <c r="A293">
        <f t="shared" ref="A293:A356" si="25">A5</f>
        <v>1</v>
      </c>
      <c r="B293" t="str">
        <f>INDEX('Category Mapping'!$G$34:$G$45,MATCH(A293,'Category Mapping'!$A$34:$A$45,0),1)</f>
        <v>Winter</v>
      </c>
      <c r="C293" t="s">
        <v>28</v>
      </c>
      <c r="D293" s="6" t="s">
        <v>102</v>
      </c>
      <c r="E293" s="40" t="s">
        <v>14</v>
      </c>
      <c r="F293" s="26">
        <f>SUMIFS(INDEX(Load,,MATCH('Summarized Source Data'!$C293,Hour,0)),Month,'Summarized Source Data'!$A293,Sector,'Summarized Source Data'!F$2,Subsector,'Summarized Source Data'!F$3,TimeOfWeek,$E293)*INDEX('Calibration Multipliers'!B$4:B$7,MATCH($B293,'Calibration Multipliers'!$A$4:$A$7,0),1)</f>
        <v>12995262.236785388</v>
      </c>
      <c r="G293" s="26">
        <f>SUMIFS(INDEX(Load,,MATCH('Summarized Source Data'!$C293,Hour,0)),Month,'Summarized Source Data'!$A293,Sector,'Summarized Source Data'!G$2,Subsector,'Summarized Source Data'!G$3,TimeOfWeek,$E293)*INDEX('Calibration Multipliers'!C$4:C$7,MATCH($B293,'Calibration Multipliers'!$A$4:$A$7,0),1)</f>
        <v>7221.8115438956065</v>
      </c>
      <c r="H293" s="26">
        <f>SUMIFS(INDEX(Load,,MATCH('Summarized Source Data'!$C293,Hour,0)),Month,'Summarized Source Data'!$A293,Sector,'Summarized Source Data'!H$2,Subsector,'Summarized Source Data'!H$3,TimeOfWeek,$E293)*INDEX('Calibration Multipliers'!D$4:D$7,MATCH($B293,'Calibration Multipliers'!$A$4:$A$7,0),1)</f>
        <v>0</v>
      </c>
      <c r="I293" s="26">
        <f>SUMIFS(INDEX(Load,,MATCH('Summarized Source Data'!$C293,Hour,0)),Month,'Summarized Source Data'!$A293,Sector,'Summarized Source Data'!I$2,Subsector,'Summarized Source Data'!I$3,TimeOfWeek,$E293)*INDEX('Calibration Multipliers'!E$4:E$7,MATCH($B293,'Calibration Multipliers'!$A$4:$A$7,0),1)</f>
        <v>6667937.9174773758</v>
      </c>
      <c r="J293" s="47">
        <f t="shared" si="21"/>
        <v>33199191.920602273</v>
      </c>
      <c r="K293" s="48">
        <f>(SUMIFS(INDEX(Load,,MATCH('Summarized Source Data'!$C293,Hour,0)),Month,'Summarized Source Data'!$A293,Sector,'Summarized Source Data'!K$2,Subsector,"Total",TimeOfWeek,$E293)-SUM(F293:I293))*INDEX('Calibration Multipliers'!G$4:G$7,MATCH($B293,'Calibration Multipliers'!$A$4:$A$7,0),1)</f>
        <v>33199191.920602273</v>
      </c>
      <c r="L293" s="26">
        <f>SUMIFS(INDEX(Load,,MATCH('Summarized Source Data'!$C293,Hour,0)),Month,'Summarized Source Data'!$A293,Sector,'Summarized Source Data'!L$2,Subsector,'Summarized Source Data'!L$3,TimeOfWeek,$E293)*INDEX('Calibration Multipliers'!H$4:H$7,MATCH($B293,'Calibration Multipliers'!$A$4:$A$7,0),1)</f>
        <v>13994897.793461187</v>
      </c>
      <c r="M293" s="26">
        <f>SUMIFS(INDEX(Load,,MATCH('Summarized Source Data'!$C293,Hour,0)),Month,'Summarized Source Data'!$A293,Sector,'Summarized Source Data'!M$2,Subsector,'Summarized Source Data'!M$3,TimeOfWeek,$E293)*INDEX('Calibration Multipliers'!I$4:I$7,MATCH($B293,'Calibration Multipliers'!$A$4:$A$7,0),1)</f>
        <v>20905.711608613212</v>
      </c>
      <c r="N293" s="26">
        <f>SUMIFS(INDEX(Load,,MATCH('Summarized Source Data'!$C293,Hour,0)),Month,'Summarized Source Data'!$A293,Sector,'Summarized Source Data'!N$2,Subsector,'Summarized Source Data'!N$3,TimeOfWeek,$E293)*INDEX('Calibration Multipliers'!J$4:J$7,MATCH($B293,'Calibration Multipliers'!$A$4:$A$7,0),1)</f>
        <v>0</v>
      </c>
      <c r="O293" s="28">
        <f t="shared" si="22"/>
        <v>76506749.682794243</v>
      </c>
      <c r="P293" s="48">
        <f>(SUMIFS(INDEX(Load,,MATCH('Summarized Source Data'!$C293,Hour,0)),Month,'Summarized Source Data'!$A293,Sector,'Summarized Source Data'!P$2,Subsector,"Total",TimeOfWeek,$E293)-SUM(L293:N293)*INDEX('Calibration Multipliers'!L$4:L$7,MATCH($B293,'Calibration Multipliers'!$A$4:$A$7,0),1))</f>
        <v>76506749.682794243</v>
      </c>
      <c r="Q293" s="28">
        <f t="shared" si="23"/>
        <v>76506749.682794243</v>
      </c>
      <c r="R293" s="31">
        <f>SUMIFS(INDEX(Load,,MATCH('Summarized Source Data'!$C293,Hour,0)),Month,'Summarized Source Data'!$A293,Sector,'Summarized Source Data'!R$2,TimeOfWeek,$E293)*INDEX('Calibration Multipliers'!N$4:N$7,MATCH($B293,'Calibration Multipliers'!$A$4:$A$7,0),1)</f>
        <v>2940459.0897347373</v>
      </c>
      <c r="S293" s="31">
        <f>SUMIFS(INDEX(Load,,MATCH('Summarized Source Data'!$C293,Hour,0)),Month,'Summarized Source Data'!$A293,Sector,'Summarized Source Data'!S$2,TimeOfWeek,$E293)*INDEX('Calibration Multipliers'!O$4:O$7,MATCH($B293,'Calibration Multipliers'!$A$4:$A$7,0),1)</f>
        <v>2940459.0897347373</v>
      </c>
      <c r="T293" s="31">
        <f>SUMIFS(INDEX(Load,,MATCH('Summarized Source Data'!$C293,Hour,0)),Month,'Summarized Source Data'!$A293,Sector,'Summarized Source Data'!T$2,TimeOfWeek,$E293)*INDEX('Calibration Multipliers'!P$4:P$7,MATCH($B293,'Calibration Multipliers'!$A$4:$A$7,0),1)</f>
        <v>2940459.0897347373</v>
      </c>
      <c r="U293" s="31">
        <f>SUMIFS(INDEX(Load,,MATCH('Summarized Source Data'!$C293,Hour,0)),Month,'Summarized Source Data'!$A293,Sector,'Summarized Source Data'!U$2,TimeOfWeek,$E293)*INDEX('Calibration Multipliers'!Q$4:Q$7,MATCH($B293,'Calibration Multipliers'!$A$4:$A$7,0),1)</f>
        <v>2940459.0897347373</v>
      </c>
      <c r="V293" s="31">
        <f>SUMIFS(INDEX(Load,,MATCH('Summarized Source Data'!$C293,Hour,0)),Month,'Summarized Source Data'!$A293,Sector,'Summarized Source Data'!V$2,TimeOfWeek,$E293)*INDEX('Calibration Multipliers'!R$4:R$7,MATCH($B293,'Calibration Multipliers'!$A$4:$A$7,0),1)</f>
        <v>2940459.0897347373</v>
      </c>
      <c r="W293" s="31">
        <f>SUMIFS(INDEX(Load,,MATCH('Summarized Source Data'!$C293,Hour,0)),Month,'Summarized Source Data'!$A293,Sector,'Summarized Source Data'!W$2,TimeOfWeek,$E293)*INDEX('Calibration Multipliers'!S$4:S$7,MATCH($B293,'Calibration Multipliers'!$A$4:$A$7,0),1)</f>
        <v>2940459.0897347373</v>
      </c>
      <c r="X293" s="26">
        <f>SUMIFS(INDEX(Load,,MATCH('Summarized Source Data'!$C293,Hour,0)),Month,'Summarized Source Data'!$A293,Sector,'Summarized Source Data'!X$2,Subsector,'Summarized Source Data'!X$3,TimeOfWeek,$E293)*INDEX('Calibration Multipliers'!T$4:T$7,MATCH($B293,'Calibration Multipliers'!$A$4:$A$7,0),1)</f>
        <v>379861511.53680366</v>
      </c>
      <c r="Y293" s="28">
        <f t="shared" si="24"/>
        <v>379861511.53680366</v>
      </c>
      <c r="Z293" s="28">
        <f t="shared" si="24"/>
        <v>379861511.53680366</v>
      </c>
    </row>
    <row r="294" spans="1:26" outlineLevel="2">
      <c r="A294">
        <f t="shared" si="25"/>
        <v>1</v>
      </c>
      <c r="B294" t="str">
        <f>INDEX('Category Mapping'!$G$34:$G$45,MATCH(A294,'Category Mapping'!$A$34:$A$45,0),1)</f>
        <v>Winter</v>
      </c>
      <c r="C294" t="s">
        <v>29</v>
      </c>
      <c r="D294" s="6" t="s">
        <v>103</v>
      </c>
      <c r="E294" s="40" t="s">
        <v>14</v>
      </c>
      <c r="F294" s="26">
        <f>SUMIFS(INDEX(Load,,MATCH('Summarized Source Data'!$C294,Hour,0)),Month,'Summarized Source Data'!$A294,Sector,'Summarized Source Data'!F$2,Subsector,'Summarized Source Data'!F$3,TimeOfWeek,$E294)*INDEX('Calibration Multipliers'!B$4:B$7,MATCH($B294,'Calibration Multipliers'!$A$4:$A$7,0),1)</f>
        <v>12995262.236785388</v>
      </c>
      <c r="G294" s="26">
        <f>SUMIFS(INDEX(Load,,MATCH('Summarized Source Data'!$C294,Hour,0)),Month,'Summarized Source Data'!$A294,Sector,'Summarized Source Data'!G$2,Subsector,'Summarized Source Data'!G$3,TimeOfWeek,$E294)*INDEX('Calibration Multipliers'!C$4:C$7,MATCH($B294,'Calibration Multipliers'!$A$4:$A$7,0),1)</f>
        <v>7317.3322748668497</v>
      </c>
      <c r="H294" s="26">
        <f>SUMIFS(INDEX(Load,,MATCH('Summarized Source Data'!$C294,Hour,0)),Month,'Summarized Source Data'!$A294,Sector,'Summarized Source Data'!H$2,Subsector,'Summarized Source Data'!H$3,TimeOfWeek,$E294)*INDEX('Calibration Multipliers'!D$4:D$7,MATCH($B294,'Calibration Multipliers'!$A$4:$A$7,0),1)</f>
        <v>0</v>
      </c>
      <c r="I294" s="26">
        <f>SUMIFS(INDEX(Load,,MATCH('Summarized Source Data'!$C294,Hour,0)),Month,'Summarized Source Data'!$A294,Sector,'Summarized Source Data'!I$2,Subsector,'Summarized Source Data'!I$3,TimeOfWeek,$E294)*INDEX('Calibration Multipliers'!E$4:E$7,MATCH($B294,'Calibration Multipliers'!$A$4:$A$7,0),1)</f>
        <v>6440029.8962046867</v>
      </c>
      <c r="J294" s="47">
        <f t="shared" si="21"/>
        <v>26096343.672188129</v>
      </c>
      <c r="K294" s="48">
        <f>(SUMIFS(INDEX(Load,,MATCH('Summarized Source Data'!$C294,Hour,0)),Month,'Summarized Source Data'!$A294,Sector,'Summarized Source Data'!K$2,Subsector,"Total",TimeOfWeek,$E294)-SUM(F294:I294))*INDEX('Calibration Multipliers'!G$4:G$7,MATCH($B294,'Calibration Multipliers'!$A$4:$A$7,0),1)</f>
        <v>26096343.672188129</v>
      </c>
      <c r="L294" s="26">
        <f>SUMIFS(INDEX(Load,,MATCH('Summarized Source Data'!$C294,Hour,0)),Month,'Summarized Source Data'!$A294,Sector,'Summarized Source Data'!L$2,Subsector,'Summarized Source Data'!L$3,TimeOfWeek,$E294)*INDEX('Calibration Multipliers'!H$4:H$7,MATCH($B294,'Calibration Multipliers'!$A$4:$A$7,0),1)</f>
        <v>12662050.384560121</v>
      </c>
      <c r="M294" s="26">
        <f>SUMIFS(INDEX(Load,,MATCH('Summarized Source Data'!$C294,Hour,0)),Month,'Summarized Source Data'!$A294,Sector,'Summarized Source Data'!M$2,Subsector,'Summarized Source Data'!M$3,TimeOfWeek,$E294)*INDEX('Calibration Multipliers'!I$4:I$7,MATCH($B294,'Calibration Multipliers'!$A$4:$A$7,0),1)</f>
        <v>20715.780852844811</v>
      </c>
      <c r="N294" s="26">
        <f>SUMIFS(INDEX(Load,,MATCH('Summarized Source Data'!$C294,Hour,0)),Month,'Summarized Source Data'!$A294,Sector,'Summarized Source Data'!N$2,Subsector,'Summarized Source Data'!N$3,TimeOfWeek,$E294)*INDEX('Calibration Multipliers'!J$4:J$7,MATCH($B294,'Calibration Multipliers'!$A$4:$A$7,0),1)</f>
        <v>0</v>
      </c>
      <c r="O294" s="28">
        <f t="shared" si="22"/>
        <v>75396233.439465776</v>
      </c>
      <c r="P294" s="48">
        <f>(SUMIFS(INDEX(Load,,MATCH('Summarized Source Data'!$C294,Hour,0)),Month,'Summarized Source Data'!$A294,Sector,'Summarized Source Data'!P$2,Subsector,"Total",TimeOfWeek,$E294)-SUM(L294:N294)*INDEX('Calibration Multipliers'!L$4:L$7,MATCH($B294,'Calibration Multipliers'!$A$4:$A$7,0),1))</f>
        <v>75396233.439465776</v>
      </c>
      <c r="Q294" s="28">
        <f t="shared" si="23"/>
        <v>75396233.439465776</v>
      </c>
      <c r="R294" s="31">
        <f>SUMIFS(INDEX(Load,,MATCH('Summarized Source Data'!$C294,Hour,0)),Month,'Summarized Source Data'!$A294,Sector,'Summarized Source Data'!R$2,TimeOfWeek,$E294)*INDEX('Calibration Multipliers'!N$4:N$7,MATCH($B294,'Calibration Multipliers'!$A$4:$A$7,0),1)</f>
        <v>2901437.7604268105</v>
      </c>
      <c r="S294" s="31">
        <f>SUMIFS(INDEX(Load,,MATCH('Summarized Source Data'!$C294,Hour,0)),Month,'Summarized Source Data'!$A294,Sector,'Summarized Source Data'!S$2,TimeOfWeek,$E294)*INDEX('Calibration Multipliers'!O$4:O$7,MATCH($B294,'Calibration Multipliers'!$A$4:$A$7,0),1)</f>
        <v>2901437.7604268105</v>
      </c>
      <c r="T294" s="31">
        <f>SUMIFS(INDEX(Load,,MATCH('Summarized Source Data'!$C294,Hour,0)),Month,'Summarized Source Data'!$A294,Sector,'Summarized Source Data'!T$2,TimeOfWeek,$E294)*INDEX('Calibration Multipliers'!P$4:P$7,MATCH($B294,'Calibration Multipliers'!$A$4:$A$7,0),1)</f>
        <v>2901437.7604268105</v>
      </c>
      <c r="U294" s="31">
        <f>SUMIFS(INDEX(Load,,MATCH('Summarized Source Data'!$C294,Hour,0)),Month,'Summarized Source Data'!$A294,Sector,'Summarized Source Data'!U$2,TimeOfWeek,$E294)*INDEX('Calibration Multipliers'!Q$4:Q$7,MATCH($B294,'Calibration Multipliers'!$A$4:$A$7,0),1)</f>
        <v>2901437.7604268105</v>
      </c>
      <c r="V294" s="31">
        <f>SUMIFS(INDEX(Load,,MATCH('Summarized Source Data'!$C294,Hour,0)),Month,'Summarized Source Data'!$A294,Sector,'Summarized Source Data'!V$2,TimeOfWeek,$E294)*INDEX('Calibration Multipliers'!R$4:R$7,MATCH($B294,'Calibration Multipliers'!$A$4:$A$7,0),1)</f>
        <v>2901437.7604268105</v>
      </c>
      <c r="W294" s="31">
        <f>SUMIFS(INDEX(Load,,MATCH('Summarized Source Data'!$C294,Hour,0)),Month,'Summarized Source Data'!$A294,Sector,'Summarized Source Data'!W$2,TimeOfWeek,$E294)*INDEX('Calibration Multipliers'!S$4:S$7,MATCH($B294,'Calibration Multipliers'!$A$4:$A$7,0),1)</f>
        <v>2901437.7604268105</v>
      </c>
      <c r="X294" s="26">
        <f>SUMIFS(INDEX(Load,,MATCH('Summarized Source Data'!$C294,Hour,0)),Month,'Summarized Source Data'!$A294,Sector,'Summarized Source Data'!X$2,Subsector,'Summarized Source Data'!X$3,TimeOfWeek,$E294)*INDEX('Calibration Multipliers'!T$4:T$7,MATCH($B294,'Calibration Multipliers'!$A$4:$A$7,0),1)</f>
        <v>379861511.53680366</v>
      </c>
      <c r="Y294" s="28">
        <f t="shared" si="24"/>
        <v>379861511.53680366</v>
      </c>
      <c r="Z294" s="28">
        <f t="shared" si="24"/>
        <v>379861511.53680366</v>
      </c>
    </row>
    <row r="295" spans="1:26" outlineLevel="2">
      <c r="A295">
        <f t="shared" si="25"/>
        <v>1</v>
      </c>
      <c r="B295" t="str">
        <f>INDEX('Category Mapping'!$G$34:$G$45,MATCH(A295,'Category Mapping'!$A$34:$A$45,0),1)</f>
        <v>Winter</v>
      </c>
      <c r="C295" t="s">
        <v>30</v>
      </c>
      <c r="D295" s="6" t="s">
        <v>104</v>
      </c>
      <c r="E295" s="40" t="s">
        <v>14</v>
      </c>
      <c r="F295" s="26">
        <f>SUMIFS(INDEX(Load,,MATCH('Summarized Source Data'!$C295,Hour,0)),Month,'Summarized Source Data'!$A295,Sector,'Summarized Source Data'!F$2,Subsector,'Summarized Source Data'!F$3,TimeOfWeek,$E295)*INDEX('Calibration Multipliers'!B$4:B$7,MATCH($B295,'Calibration Multipliers'!$A$4:$A$7,0),1)</f>
        <v>12995262.236785388</v>
      </c>
      <c r="G295" s="26">
        <f>SUMIFS(INDEX(Load,,MATCH('Summarized Source Data'!$C295,Hour,0)),Month,'Summarized Source Data'!$A295,Sector,'Summarized Source Data'!G$2,Subsector,'Summarized Source Data'!G$3,TimeOfWeek,$E295)*INDEX('Calibration Multipliers'!C$4:C$7,MATCH($B295,'Calibration Multipliers'!$A$4:$A$7,0),1)</f>
        <v>7331.7714551299441</v>
      </c>
      <c r="H295" s="26">
        <f>SUMIFS(INDEX(Load,,MATCH('Summarized Source Data'!$C295,Hour,0)),Month,'Summarized Source Data'!$A295,Sector,'Summarized Source Data'!H$2,Subsector,'Summarized Source Data'!H$3,TimeOfWeek,$E295)*INDEX('Calibration Multipliers'!D$4:D$7,MATCH($B295,'Calibration Multipliers'!$A$4:$A$7,0),1)</f>
        <v>0</v>
      </c>
      <c r="I295" s="26">
        <f>SUMIFS(INDEX(Load,,MATCH('Summarized Source Data'!$C295,Hour,0)),Month,'Summarized Source Data'!$A295,Sector,'Summarized Source Data'!I$2,Subsector,'Summarized Source Data'!I$3,TimeOfWeek,$E295)*INDEX('Calibration Multipliers'!E$4:E$7,MATCH($B295,'Calibration Multipliers'!$A$4:$A$7,0),1)</f>
        <v>6434594.1001887182</v>
      </c>
      <c r="J295" s="47">
        <f t="shared" si="21"/>
        <v>21547869.715278532</v>
      </c>
      <c r="K295" s="48">
        <f>(SUMIFS(INDEX(Load,,MATCH('Summarized Source Data'!$C295,Hour,0)),Month,'Summarized Source Data'!$A295,Sector,'Summarized Source Data'!K$2,Subsector,"Total",TimeOfWeek,$E295)-SUM(F295:I295))*INDEX('Calibration Multipliers'!G$4:G$7,MATCH($B295,'Calibration Multipliers'!$A$4:$A$7,0),1)</f>
        <v>21547869.715278532</v>
      </c>
      <c r="L295" s="26">
        <f>SUMIFS(INDEX(Load,,MATCH('Summarized Source Data'!$C295,Hour,0)),Month,'Summarized Source Data'!$A295,Sector,'Summarized Source Data'!L$2,Subsector,'Summarized Source Data'!L$3,TimeOfWeek,$E295)*INDEX('Calibration Multipliers'!H$4:H$7,MATCH($B295,'Calibration Multipliers'!$A$4:$A$7,0),1)</f>
        <v>13439544.706419077</v>
      </c>
      <c r="M295" s="26">
        <f>SUMIFS(INDEX(Load,,MATCH('Summarized Source Data'!$C295,Hour,0)),Month,'Summarized Source Data'!$A295,Sector,'Summarized Source Data'!M$2,Subsector,'Summarized Source Data'!M$3,TimeOfWeek,$E295)*INDEX('Calibration Multipliers'!I$4:I$7,MATCH($B295,'Calibration Multipliers'!$A$4:$A$7,0),1)</f>
        <v>20609.153060132725</v>
      </c>
      <c r="N295" s="26">
        <f>SUMIFS(INDEX(Load,,MATCH('Summarized Source Data'!$C295,Hour,0)),Month,'Summarized Source Data'!$A295,Sector,'Summarized Source Data'!N$2,Subsector,'Summarized Source Data'!N$3,TimeOfWeek,$E295)*INDEX('Calibration Multipliers'!J$4:J$7,MATCH($B295,'Calibration Multipliers'!$A$4:$A$7,0),1)</f>
        <v>0</v>
      </c>
      <c r="O295" s="28">
        <f t="shared" si="22"/>
        <v>76173834.38911745</v>
      </c>
      <c r="P295" s="48">
        <f>(SUMIFS(INDEX(Load,,MATCH('Summarized Source Data'!$C295,Hour,0)),Month,'Summarized Source Data'!$A295,Sector,'Summarized Source Data'!P$2,Subsector,"Total",TimeOfWeek,$E295)-SUM(L295:N295)*INDEX('Calibration Multipliers'!L$4:L$7,MATCH($B295,'Calibration Multipliers'!$A$4:$A$7,0),1))</f>
        <v>76173834.38911745</v>
      </c>
      <c r="Q295" s="28">
        <f t="shared" si="23"/>
        <v>76173834.38911745</v>
      </c>
      <c r="R295" s="31">
        <f>SUMIFS(INDEX(Load,,MATCH('Summarized Source Data'!$C295,Hour,0)),Month,'Summarized Source Data'!$A295,Sector,'Summarized Source Data'!R$2,TimeOfWeek,$E295)*INDEX('Calibration Multipliers'!N$4:N$7,MATCH($B295,'Calibration Multipliers'!$A$4:$A$7,0),1)</f>
        <v>2901437.7604268105</v>
      </c>
      <c r="S295" s="31">
        <f>SUMIFS(INDEX(Load,,MATCH('Summarized Source Data'!$C295,Hour,0)),Month,'Summarized Source Data'!$A295,Sector,'Summarized Source Data'!S$2,TimeOfWeek,$E295)*INDEX('Calibration Multipliers'!O$4:O$7,MATCH($B295,'Calibration Multipliers'!$A$4:$A$7,0),1)</f>
        <v>2901437.7604268105</v>
      </c>
      <c r="T295" s="31">
        <f>SUMIFS(INDEX(Load,,MATCH('Summarized Source Data'!$C295,Hour,0)),Month,'Summarized Source Data'!$A295,Sector,'Summarized Source Data'!T$2,TimeOfWeek,$E295)*INDEX('Calibration Multipliers'!P$4:P$7,MATCH($B295,'Calibration Multipliers'!$A$4:$A$7,0),1)</f>
        <v>2901437.7604268105</v>
      </c>
      <c r="U295" s="31">
        <f>SUMIFS(INDEX(Load,,MATCH('Summarized Source Data'!$C295,Hour,0)),Month,'Summarized Source Data'!$A295,Sector,'Summarized Source Data'!U$2,TimeOfWeek,$E295)*INDEX('Calibration Multipliers'!Q$4:Q$7,MATCH($B295,'Calibration Multipliers'!$A$4:$A$7,0),1)</f>
        <v>2901437.7604268105</v>
      </c>
      <c r="V295" s="31">
        <f>SUMIFS(INDEX(Load,,MATCH('Summarized Source Data'!$C295,Hour,0)),Month,'Summarized Source Data'!$A295,Sector,'Summarized Source Data'!V$2,TimeOfWeek,$E295)*INDEX('Calibration Multipliers'!R$4:R$7,MATCH($B295,'Calibration Multipliers'!$A$4:$A$7,0),1)</f>
        <v>2901437.7604268105</v>
      </c>
      <c r="W295" s="31">
        <f>SUMIFS(INDEX(Load,,MATCH('Summarized Source Data'!$C295,Hour,0)),Month,'Summarized Source Data'!$A295,Sector,'Summarized Source Data'!W$2,TimeOfWeek,$E295)*INDEX('Calibration Multipliers'!S$4:S$7,MATCH($B295,'Calibration Multipliers'!$A$4:$A$7,0),1)</f>
        <v>2901437.7604268105</v>
      </c>
      <c r="X295" s="26">
        <f>SUMIFS(INDEX(Load,,MATCH('Summarized Source Data'!$C295,Hour,0)),Month,'Summarized Source Data'!$A295,Sector,'Summarized Source Data'!X$2,Subsector,'Summarized Source Data'!X$3,TimeOfWeek,$E295)*INDEX('Calibration Multipliers'!T$4:T$7,MATCH($B295,'Calibration Multipliers'!$A$4:$A$7,0),1)</f>
        <v>380972217.71088791</v>
      </c>
      <c r="Y295" s="28">
        <f t="shared" si="24"/>
        <v>380972217.71088791</v>
      </c>
      <c r="Z295" s="28">
        <f t="shared" si="24"/>
        <v>380972217.71088791</v>
      </c>
    </row>
    <row r="296" spans="1:26" outlineLevel="2">
      <c r="A296">
        <f t="shared" si="25"/>
        <v>1</v>
      </c>
      <c r="B296" t="str">
        <f>INDEX('Category Mapping'!$G$34:$G$45,MATCH(A296,'Category Mapping'!$A$34:$A$45,0),1)</f>
        <v>Winter</v>
      </c>
      <c r="C296" t="s">
        <v>31</v>
      </c>
      <c r="D296" s="6" t="s">
        <v>105</v>
      </c>
      <c r="E296" s="40" t="s">
        <v>14</v>
      </c>
      <c r="F296" s="26">
        <f>SUMIFS(INDEX(Load,,MATCH('Summarized Source Data'!$C296,Hour,0)),Month,'Summarized Source Data'!$A296,Sector,'Summarized Source Data'!F$2,Subsector,'Summarized Source Data'!F$3,TimeOfWeek,$E296)*INDEX('Calibration Multipliers'!B$4:B$7,MATCH($B296,'Calibration Multipliers'!$A$4:$A$7,0),1)</f>
        <v>12773121.001968544</v>
      </c>
      <c r="G296" s="26">
        <f>SUMIFS(INDEX(Load,,MATCH('Summarized Source Data'!$C296,Hour,0)),Month,'Summarized Source Data'!$A296,Sector,'Summarized Source Data'!G$2,Subsector,'Summarized Source Data'!G$3,TimeOfWeek,$E296)*INDEX('Calibration Multipliers'!C$4:C$7,MATCH($B296,'Calibration Multipliers'!$A$4:$A$7,0),1)</f>
        <v>7307.3359193000915</v>
      </c>
      <c r="H296" s="26">
        <f>SUMIFS(INDEX(Load,,MATCH('Summarized Source Data'!$C296,Hour,0)),Month,'Summarized Source Data'!$A296,Sector,'Summarized Source Data'!H$2,Subsector,'Summarized Source Data'!H$3,TimeOfWeek,$E296)*INDEX('Calibration Multipliers'!D$4:D$7,MATCH($B296,'Calibration Multipliers'!$A$4:$A$7,0),1)</f>
        <v>0</v>
      </c>
      <c r="I296" s="26">
        <f>SUMIFS(INDEX(Load,,MATCH('Summarized Source Data'!$C296,Hour,0)),Month,'Summarized Source Data'!$A296,Sector,'Summarized Source Data'!I$2,Subsector,'Summarized Source Data'!I$3,TimeOfWeek,$E296)*INDEX('Calibration Multipliers'!E$4:E$7,MATCH($B296,'Calibration Multipliers'!$A$4:$A$7,0),1)</f>
        <v>6773027.3821383547</v>
      </c>
      <c r="J296" s="47">
        <f t="shared" si="21"/>
        <v>22098025.808132101</v>
      </c>
      <c r="K296" s="48">
        <f>(SUMIFS(INDEX(Load,,MATCH('Summarized Source Data'!$C296,Hour,0)),Month,'Summarized Source Data'!$A296,Sector,'Summarized Source Data'!K$2,Subsector,"Total",TimeOfWeek,$E296)-SUM(F296:I296))*INDEX('Calibration Multipliers'!G$4:G$7,MATCH($B296,'Calibration Multipliers'!$A$4:$A$7,0),1)</f>
        <v>22098025.808132101</v>
      </c>
      <c r="L296" s="26">
        <f>SUMIFS(INDEX(Load,,MATCH('Summarized Source Data'!$C296,Hour,0)),Month,'Summarized Source Data'!$A296,Sector,'Summarized Source Data'!L$2,Subsector,'Summarized Source Data'!L$3,TimeOfWeek,$E296)*INDEX('Calibration Multipliers'!H$4:H$7,MATCH($B296,'Calibration Multipliers'!$A$4:$A$7,0),1)</f>
        <v>13883827.176052766</v>
      </c>
      <c r="M296" s="26">
        <f>SUMIFS(INDEX(Load,,MATCH('Summarized Source Data'!$C296,Hour,0)),Month,'Summarized Source Data'!$A296,Sector,'Summarized Source Data'!M$2,Subsector,'Summarized Source Data'!M$3,TimeOfWeek,$E296)*INDEX('Calibration Multipliers'!I$4:I$7,MATCH($B296,'Calibration Multipliers'!$A$4:$A$7,0),1)</f>
        <v>20585.828230476956</v>
      </c>
      <c r="N296" s="26">
        <f>SUMIFS(INDEX(Load,,MATCH('Summarized Source Data'!$C296,Hour,0)),Month,'Summarized Source Data'!$A296,Sector,'Summarized Source Data'!N$2,Subsector,'Summarized Source Data'!N$3,TimeOfWeek,$E296)*INDEX('Calibration Multipliers'!J$4:J$7,MATCH($B296,'Calibration Multipliers'!$A$4:$A$7,0),1)</f>
        <v>0</v>
      </c>
      <c r="O296" s="28">
        <f t="shared" si="22"/>
        <v>77395634.505439728</v>
      </c>
      <c r="P296" s="48">
        <f>(SUMIFS(INDEX(Load,,MATCH('Summarized Source Data'!$C296,Hour,0)),Month,'Summarized Source Data'!$A296,Sector,'Summarized Source Data'!P$2,Subsector,"Total",TimeOfWeek,$E296)-SUM(L296:N296)*INDEX('Calibration Multipliers'!L$4:L$7,MATCH($B296,'Calibration Multipliers'!$A$4:$A$7,0),1))</f>
        <v>77395634.505439728</v>
      </c>
      <c r="Q296" s="28">
        <f t="shared" si="23"/>
        <v>77395634.505439728</v>
      </c>
      <c r="R296" s="31">
        <f>SUMIFS(INDEX(Load,,MATCH('Summarized Source Data'!$C296,Hour,0)),Month,'Summarized Source Data'!$A296,Sector,'Summarized Source Data'!R$2,TimeOfWeek,$E296)*INDEX('Calibration Multipliers'!N$4:N$7,MATCH($B296,'Calibration Multipliers'!$A$4:$A$7,0),1)</f>
        <v>2888430.2804221101</v>
      </c>
      <c r="S296" s="31">
        <f>SUMIFS(INDEX(Load,,MATCH('Summarized Source Data'!$C296,Hour,0)),Month,'Summarized Source Data'!$A296,Sector,'Summarized Source Data'!S$2,TimeOfWeek,$E296)*INDEX('Calibration Multipliers'!O$4:O$7,MATCH($B296,'Calibration Multipliers'!$A$4:$A$7,0),1)</f>
        <v>2888430.2804221101</v>
      </c>
      <c r="T296" s="31">
        <f>SUMIFS(INDEX(Load,,MATCH('Summarized Source Data'!$C296,Hour,0)),Month,'Summarized Source Data'!$A296,Sector,'Summarized Source Data'!T$2,TimeOfWeek,$E296)*INDEX('Calibration Multipliers'!P$4:P$7,MATCH($B296,'Calibration Multipliers'!$A$4:$A$7,0),1)</f>
        <v>2888430.2804221101</v>
      </c>
      <c r="U296" s="31">
        <f>SUMIFS(INDEX(Load,,MATCH('Summarized Source Data'!$C296,Hour,0)),Month,'Summarized Source Data'!$A296,Sector,'Summarized Source Data'!U$2,TimeOfWeek,$E296)*INDEX('Calibration Multipliers'!Q$4:Q$7,MATCH($B296,'Calibration Multipliers'!$A$4:$A$7,0),1)</f>
        <v>2888430.2804221101</v>
      </c>
      <c r="V296" s="31">
        <f>SUMIFS(INDEX(Load,,MATCH('Summarized Source Data'!$C296,Hour,0)),Month,'Summarized Source Data'!$A296,Sector,'Summarized Source Data'!V$2,TimeOfWeek,$E296)*INDEX('Calibration Multipliers'!R$4:R$7,MATCH($B296,'Calibration Multipliers'!$A$4:$A$7,0),1)</f>
        <v>2888430.2804221101</v>
      </c>
      <c r="W296" s="31">
        <f>SUMIFS(INDEX(Load,,MATCH('Summarized Source Data'!$C296,Hour,0)),Month,'Summarized Source Data'!$A296,Sector,'Summarized Source Data'!W$2,TimeOfWeek,$E296)*INDEX('Calibration Multipliers'!S$4:S$7,MATCH($B296,'Calibration Multipliers'!$A$4:$A$7,0),1)</f>
        <v>2888430.2804221101</v>
      </c>
      <c r="X296" s="26">
        <f>SUMIFS(INDEX(Load,,MATCH('Summarized Source Data'!$C296,Hour,0)),Month,'Summarized Source Data'!$A296,Sector,'Summarized Source Data'!X$2,Subsector,'Summarized Source Data'!X$3,TimeOfWeek,$E296)*INDEX('Calibration Multipliers'!T$4:T$7,MATCH($B296,'Calibration Multipliers'!$A$4:$A$7,0),1)</f>
        <v>384304336.23314053</v>
      </c>
      <c r="Y296" s="28">
        <f t="shared" si="24"/>
        <v>384304336.23314053</v>
      </c>
      <c r="Z296" s="28">
        <f t="shared" si="24"/>
        <v>384304336.23314053</v>
      </c>
    </row>
    <row r="297" spans="1:26" outlineLevel="2">
      <c r="A297">
        <f t="shared" si="25"/>
        <v>1</v>
      </c>
      <c r="B297" t="str">
        <f>INDEX('Category Mapping'!$G$34:$G$45,MATCH(A297,'Category Mapping'!$A$34:$A$45,0),1)</f>
        <v>Winter</v>
      </c>
      <c r="C297" t="s">
        <v>32</v>
      </c>
      <c r="D297" s="6" t="s">
        <v>106</v>
      </c>
      <c r="E297" s="40" t="s">
        <v>14</v>
      </c>
      <c r="F297" s="26">
        <f>SUMIFS(INDEX(Load,,MATCH('Summarized Source Data'!$C297,Hour,0)),Month,'Summarized Source Data'!$A297,Sector,'Summarized Source Data'!F$2,Subsector,'Summarized Source Data'!F$3,TimeOfWeek,$E297)*INDEX('Calibration Multipliers'!B$4:B$7,MATCH($B297,'Calibration Multipliers'!$A$4:$A$7,0),1)</f>
        <v>13217403.471602233</v>
      </c>
      <c r="G297" s="26">
        <f>SUMIFS(INDEX(Load,,MATCH('Summarized Source Data'!$C297,Hour,0)),Month,'Summarized Source Data'!$A297,Sector,'Summarized Source Data'!G$2,Subsector,'Summarized Source Data'!G$3,TimeOfWeek,$E297)*INDEX('Calibration Multipliers'!C$4:C$7,MATCH($B297,'Calibration Multipliers'!$A$4:$A$7,0),1)</f>
        <v>7177.3832969322375</v>
      </c>
      <c r="H297" s="26">
        <f>SUMIFS(INDEX(Load,,MATCH('Summarized Source Data'!$C297,Hour,0)),Month,'Summarized Source Data'!$A297,Sector,'Summarized Source Data'!H$2,Subsector,'Summarized Source Data'!H$3,TimeOfWeek,$E297)*INDEX('Calibration Multipliers'!D$4:D$7,MATCH($B297,'Calibration Multipliers'!$A$4:$A$7,0),1)</f>
        <v>0</v>
      </c>
      <c r="I297" s="26">
        <f>SUMIFS(INDEX(Load,,MATCH('Summarized Source Data'!$C297,Hour,0)),Month,'Summarized Source Data'!$A297,Sector,'Summarized Source Data'!I$2,Subsector,'Summarized Source Data'!I$3,TimeOfWeek,$E297)*INDEX('Calibration Multipliers'!E$4:E$7,MATCH($B297,'Calibration Multipliers'!$A$4:$A$7,0),1)</f>
        <v>8777602.1174712051</v>
      </c>
      <c r="J297" s="47">
        <f t="shared" si="21"/>
        <v>25536041.278434299</v>
      </c>
      <c r="K297" s="48">
        <f>(SUMIFS(INDEX(Load,,MATCH('Summarized Source Data'!$C297,Hour,0)),Month,'Summarized Source Data'!$A297,Sector,'Summarized Source Data'!K$2,Subsector,"Total",TimeOfWeek,$E297)-SUM(F297:I297))*INDEX('Calibration Multipliers'!G$4:G$7,MATCH($B297,'Calibration Multipliers'!$A$4:$A$7,0),1)</f>
        <v>25536041.278434299</v>
      </c>
      <c r="L297" s="26">
        <f>SUMIFS(INDEX(Load,,MATCH('Summarized Source Data'!$C297,Hour,0)),Month,'Summarized Source Data'!$A297,Sector,'Summarized Source Data'!L$2,Subsector,'Summarized Source Data'!L$3,TimeOfWeek,$E297)*INDEX('Calibration Multipliers'!H$4:H$7,MATCH($B297,'Calibration Multipliers'!$A$4:$A$7,0),1)</f>
        <v>14661321.49791172</v>
      </c>
      <c r="M297" s="26">
        <f>SUMIFS(INDEX(Load,,MATCH('Summarized Source Data'!$C297,Hour,0)),Month,'Summarized Source Data'!$A297,Sector,'Summarized Source Data'!M$2,Subsector,'Summarized Source Data'!M$3,TimeOfWeek,$E297)*INDEX('Calibration Multipliers'!I$4:I$7,MATCH($B297,'Calibration Multipliers'!$A$4:$A$7,0),1)</f>
        <v>20811.301583816054</v>
      </c>
      <c r="N297" s="26">
        <f>SUMIFS(INDEX(Load,,MATCH('Summarized Source Data'!$C297,Hour,0)),Month,'Summarized Source Data'!$A297,Sector,'Summarized Source Data'!N$2,Subsector,'Summarized Source Data'!N$3,TimeOfWeek,$E297)*INDEX('Calibration Multipliers'!J$4:J$7,MATCH($B297,'Calibration Multipliers'!$A$4:$A$7,0),1)</f>
        <v>0</v>
      </c>
      <c r="O297" s="28">
        <f t="shared" si="22"/>
        <v>82837869.285099089</v>
      </c>
      <c r="P297" s="48">
        <f>(SUMIFS(INDEX(Load,,MATCH('Summarized Source Data'!$C297,Hour,0)),Month,'Summarized Source Data'!$A297,Sector,'Summarized Source Data'!P$2,Subsector,"Total",TimeOfWeek,$E297)-SUM(L297:N297)*INDEX('Calibration Multipliers'!L$4:L$7,MATCH($B297,'Calibration Multipliers'!$A$4:$A$7,0),1))</f>
        <v>82837869.285099089</v>
      </c>
      <c r="Q297" s="28">
        <f t="shared" si="23"/>
        <v>82837869.285099089</v>
      </c>
      <c r="R297" s="31">
        <f>SUMIFS(INDEX(Load,,MATCH('Summarized Source Data'!$C297,Hour,0)),Month,'Summarized Source Data'!$A297,Sector,'Summarized Source Data'!R$2,TimeOfWeek,$E297)*INDEX('Calibration Multipliers'!N$4:N$7,MATCH($B297,'Calibration Multipliers'!$A$4:$A$7,0),1)</f>
        <v>2907940.9450760735</v>
      </c>
      <c r="S297" s="31">
        <f>SUMIFS(INDEX(Load,,MATCH('Summarized Source Data'!$C297,Hour,0)),Month,'Summarized Source Data'!$A297,Sector,'Summarized Source Data'!S$2,TimeOfWeek,$E297)*INDEX('Calibration Multipliers'!O$4:O$7,MATCH($B297,'Calibration Multipliers'!$A$4:$A$7,0),1)</f>
        <v>2907940.9450760735</v>
      </c>
      <c r="T297" s="31">
        <f>SUMIFS(INDEX(Load,,MATCH('Summarized Source Data'!$C297,Hour,0)),Month,'Summarized Source Data'!$A297,Sector,'Summarized Source Data'!T$2,TimeOfWeek,$E297)*INDEX('Calibration Multipliers'!P$4:P$7,MATCH($B297,'Calibration Multipliers'!$A$4:$A$7,0),1)</f>
        <v>2907940.9450760735</v>
      </c>
      <c r="U297" s="31">
        <f>SUMIFS(INDEX(Load,,MATCH('Summarized Source Data'!$C297,Hour,0)),Month,'Summarized Source Data'!$A297,Sector,'Summarized Source Data'!U$2,TimeOfWeek,$E297)*INDEX('Calibration Multipliers'!Q$4:Q$7,MATCH($B297,'Calibration Multipliers'!$A$4:$A$7,0),1)</f>
        <v>2907940.9450760735</v>
      </c>
      <c r="V297" s="31">
        <f>SUMIFS(INDEX(Load,,MATCH('Summarized Source Data'!$C297,Hour,0)),Month,'Summarized Source Data'!$A297,Sector,'Summarized Source Data'!V$2,TimeOfWeek,$E297)*INDEX('Calibration Multipliers'!R$4:R$7,MATCH($B297,'Calibration Multipliers'!$A$4:$A$7,0),1)</f>
        <v>2907940.9450760735</v>
      </c>
      <c r="W297" s="31">
        <f>SUMIFS(INDEX(Load,,MATCH('Summarized Source Data'!$C297,Hour,0)),Month,'Summarized Source Data'!$A297,Sector,'Summarized Source Data'!W$2,TimeOfWeek,$E297)*INDEX('Calibration Multipliers'!S$4:S$7,MATCH($B297,'Calibration Multipliers'!$A$4:$A$7,0),1)</f>
        <v>2907940.9450760735</v>
      </c>
      <c r="X297" s="26">
        <f>SUMIFS(INDEX(Load,,MATCH('Summarized Source Data'!$C297,Hour,0)),Month,'Summarized Source Data'!$A297,Sector,'Summarized Source Data'!X$2,Subsector,'Summarized Source Data'!X$3,TimeOfWeek,$E297)*INDEX('Calibration Multipliers'!T$4:T$7,MATCH($B297,'Calibration Multipliers'!$A$4:$A$7,0),1)</f>
        <v>387636454.75539321</v>
      </c>
      <c r="Y297" s="28">
        <f t="shared" si="24"/>
        <v>387636454.75539321</v>
      </c>
      <c r="Z297" s="28">
        <f t="shared" si="24"/>
        <v>387636454.75539321</v>
      </c>
    </row>
    <row r="298" spans="1:26" outlineLevel="2">
      <c r="A298">
        <f t="shared" si="25"/>
        <v>1</v>
      </c>
      <c r="B298" t="str">
        <f>INDEX('Category Mapping'!$G$34:$G$45,MATCH(A298,'Category Mapping'!$A$34:$A$45,0),1)</f>
        <v>Winter</v>
      </c>
      <c r="C298" t="s">
        <v>33</v>
      </c>
      <c r="D298" s="6" t="s">
        <v>107</v>
      </c>
      <c r="E298" s="40" t="s">
        <v>14</v>
      </c>
      <c r="F298" s="26">
        <f>SUMIFS(INDEX(Load,,MATCH('Summarized Source Data'!$C298,Hour,0)),Month,'Summarized Source Data'!$A298,Sector,'Summarized Source Data'!F$2,Subsector,'Summarized Source Data'!F$3,TimeOfWeek,$E298)*INDEX('Calibration Multipliers'!B$4:B$7,MATCH($B298,'Calibration Multipliers'!$A$4:$A$7,0),1)</f>
        <v>13883827.176052766</v>
      </c>
      <c r="G298" s="26">
        <f>SUMIFS(INDEX(Load,,MATCH('Summarized Source Data'!$C298,Hour,0)),Month,'Summarized Source Data'!$A298,Sector,'Summarized Source Data'!G$2,Subsector,'Summarized Source Data'!G$3,TimeOfWeek,$E298)*INDEX('Calibration Multipliers'!C$4:C$7,MATCH($B298,'Calibration Multipliers'!$A$4:$A$7,0),1)</f>
        <v>6889.7103978444247</v>
      </c>
      <c r="H298" s="26">
        <f>SUMIFS(INDEX(Load,,MATCH('Summarized Source Data'!$C298,Hour,0)),Month,'Summarized Source Data'!$A298,Sector,'Summarized Source Data'!H$2,Subsector,'Summarized Source Data'!H$3,TimeOfWeek,$E298)*INDEX('Calibration Multipliers'!D$4:D$7,MATCH($B298,'Calibration Multipliers'!$A$4:$A$7,0),1)</f>
        <v>0</v>
      </c>
      <c r="I298" s="26">
        <f>SUMIFS(INDEX(Load,,MATCH('Summarized Source Data'!$C298,Hour,0)),Month,'Summarized Source Data'!$A298,Sector,'Summarized Source Data'!I$2,Subsector,'Summarized Source Data'!I$3,TimeOfWeek,$E298)*INDEX('Calibration Multipliers'!E$4:E$7,MATCH($B298,'Calibration Multipliers'!$A$4:$A$7,0),1)</f>
        <v>15105603.967545409</v>
      </c>
      <c r="J298" s="47">
        <f t="shared" si="21"/>
        <v>37646049.591057256</v>
      </c>
      <c r="K298" s="48">
        <f>(SUMIFS(INDEX(Load,,MATCH('Summarized Source Data'!$C298,Hour,0)),Month,'Summarized Source Data'!$A298,Sector,'Summarized Source Data'!K$2,Subsector,"Total",TimeOfWeek,$E298)-SUM(F298:I298))*INDEX('Calibration Multipliers'!G$4:G$7,MATCH($B298,'Calibration Multipliers'!$A$4:$A$7,0),1)</f>
        <v>37646049.591057256</v>
      </c>
      <c r="L298" s="26">
        <f>SUMIFS(INDEX(Load,,MATCH('Summarized Source Data'!$C298,Hour,0)),Month,'Summarized Source Data'!$A298,Sector,'Summarized Source Data'!L$2,Subsector,'Summarized Source Data'!L$3,TimeOfWeek,$E298)*INDEX('Calibration Multipliers'!H$4:H$7,MATCH($B298,'Calibration Multipliers'!$A$4:$A$7,0),1)</f>
        <v>17104875.080897007</v>
      </c>
      <c r="M298" s="26">
        <f>SUMIFS(INDEX(Load,,MATCH('Summarized Source Data'!$C298,Hour,0)),Month,'Summarized Source Data'!$A298,Sector,'Summarized Source Data'!M$2,Subsector,'Summarized Source Data'!M$3,TimeOfWeek,$E298)*INDEX('Calibration Multipliers'!I$4:I$7,MATCH($B298,'Calibration Multipliers'!$A$4:$A$7,0),1)</f>
        <v>21614.342147678944</v>
      </c>
      <c r="N298" s="26">
        <f>SUMIFS(INDEX(Load,,MATCH('Summarized Source Data'!$C298,Hour,0)),Month,'Summarized Source Data'!$A298,Sector,'Summarized Source Data'!N$2,Subsector,'Summarized Source Data'!N$3,TimeOfWeek,$E298)*INDEX('Calibration Multipliers'!J$4:J$7,MATCH($B298,'Calibration Multipliers'!$A$4:$A$7,0),1)</f>
        <v>0</v>
      </c>
      <c r="O298" s="28">
        <f t="shared" si="22"/>
        <v>92833421.811293215</v>
      </c>
      <c r="P298" s="48">
        <f>(SUMIFS(INDEX(Load,,MATCH('Summarized Source Data'!$C298,Hour,0)),Month,'Summarized Source Data'!$A298,Sector,'Summarized Source Data'!P$2,Subsector,"Total",TimeOfWeek,$E298)-SUM(L298:N298)*INDEX('Calibration Multipliers'!L$4:L$7,MATCH($B298,'Calibration Multipliers'!$A$4:$A$7,0),1))</f>
        <v>92833421.811293215</v>
      </c>
      <c r="Q298" s="28">
        <f t="shared" si="23"/>
        <v>92833421.811293215</v>
      </c>
      <c r="R298" s="31">
        <f>SUMIFS(INDEX(Load,,MATCH('Summarized Source Data'!$C298,Hour,0)),Month,'Summarized Source Data'!$A298,Sector,'Summarized Source Data'!R$2,TimeOfWeek,$E298)*INDEX('Calibration Multipliers'!N$4:N$7,MATCH($B298,'Calibration Multipliers'!$A$4:$A$7,0),1)</f>
        <v>3603761.7098360937</v>
      </c>
      <c r="S298" s="31">
        <f>SUMIFS(INDEX(Load,,MATCH('Summarized Source Data'!$C298,Hour,0)),Month,'Summarized Source Data'!$A298,Sector,'Summarized Source Data'!S$2,TimeOfWeek,$E298)*INDEX('Calibration Multipliers'!O$4:O$7,MATCH($B298,'Calibration Multipliers'!$A$4:$A$7,0),1)</f>
        <v>3603761.7098360937</v>
      </c>
      <c r="T298" s="31">
        <f>SUMIFS(INDEX(Load,,MATCH('Summarized Source Data'!$C298,Hour,0)),Month,'Summarized Source Data'!$A298,Sector,'Summarized Source Data'!T$2,TimeOfWeek,$E298)*INDEX('Calibration Multipliers'!P$4:P$7,MATCH($B298,'Calibration Multipliers'!$A$4:$A$7,0),1)</f>
        <v>3603761.7098360937</v>
      </c>
      <c r="U298" s="31">
        <f>SUMIFS(INDEX(Load,,MATCH('Summarized Source Data'!$C298,Hour,0)),Month,'Summarized Source Data'!$A298,Sector,'Summarized Source Data'!U$2,TimeOfWeek,$E298)*INDEX('Calibration Multipliers'!Q$4:Q$7,MATCH($B298,'Calibration Multipliers'!$A$4:$A$7,0),1)</f>
        <v>3603761.7098360937</v>
      </c>
      <c r="V298" s="31">
        <f>SUMIFS(INDEX(Load,,MATCH('Summarized Source Data'!$C298,Hour,0)),Month,'Summarized Source Data'!$A298,Sector,'Summarized Source Data'!V$2,TimeOfWeek,$E298)*INDEX('Calibration Multipliers'!R$4:R$7,MATCH($B298,'Calibration Multipliers'!$A$4:$A$7,0),1)</f>
        <v>3603761.7098360937</v>
      </c>
      <c r="W298" s="31">
        <f>SUMIFS(INDEX(Load,,MATCH('Summarized Source Data'!$C298,Hour,0)),Month,'Summarized Source Data'!$A298,Sector,'Summarized Source Data'!W$2,TimeOfWeek,$E298)*INDEX('Calibration Multipliers'!S$4:S$7,MATCH($B298,'Calibration Multipliers'!$A$4:$A$7,0),1)</f>
        <v>3603761.7098360937</v>
      </c>
      <c r="X298" s="26">
        <f>SUMIFS(INDEX(Load,,MATCH('Summarized Source Data'!$C298,Hour,0)),Month,'Summarized Source Data'!$A298,Sector,'Summarized Source Data'!X$2,Subsector,'Summarized Source Data'!X$3,TimeOfWeek,$E298)*INDEX('Calibration Multipliers'!T$4:T$7,MATCH($B298,'Calibration Multipliers'!$A$4:$A$7,0),1)</f>
        <v>389857867.10356164</v>
      </c>
      <c r="Y298" s="28">
        <f t="shared" si="24"/>
        <v>389857867.10356164</v>
      </c>
      <c r="Z298" s="28">
        <f t="shared" si="24"/>
        <v>389857867.10356164</v>
      </c>
    </row>
    <row r="299" spans="1:26" outlineLevel="2">
      <c r="A299">
        <f t="shared" si="25"/>
        <v>1</v>
      </c>
      <c r="B299" t="str">
        <f>INDEX('Category Mapping'!$G$34:$G$45,MATCH(A299,'Category Mapping'!$A$34:$A$45,0),1)</f>
        <v>Winter</v>
      </c>
      <c r="C299" t="s">
        <v>34</v>
      </c>
      <c r="D299" s="6" t="s">
        <v>108</v>
      </c>
      <c r="E299" s="40" t="s">
        <v>14</v>
      </c>
      <c r="F299" s="26">
        <f>SUMIFS(INDEX(Load,,MATCH('Summarized Source Data'!$C299,Hour,0)),Month,'Summarized Source Data'!$A299,Sector,'Summarized Source Data'!F$2,Subsector,'Summarized Source Data'!F$3,TimeOfWeek,$E299)*INDEX('Calibration Multipliers'!B$4:B$7,MATCH($B299,'Calibration Multipliers'!$A$4:$A$7,0),1)</f>
        <v>14772392.115320142</v>
      </c>
      <c r="G299" s="26">
        <f>SUMIFS(INDEX(Load,,MATCH('Summarized Source Data'!$C299,Hour,0)),Month,'Summarized Source Data'!$A299,Sector,'Summarized Source Data'!G$2,Subsector,'Summarized Source Data'!G$3,TimeOfWeek,$E299)*INDEX('Calibration Multipliers'!C$4:C$7,MATCH($B299,'Calibration Multipliers'!$A$4:$A$7,0),1)</f>
        <v>6404.3317997696195</v>
      </c>
      <c r="H299" s="26">
        <f>SUMIFS(INDEX(Load,,MATCH('Summarized Source Data'!$C299,Hour,0)),Month,'Summarized Source Data'!$A299,Sector,'Summarized Source Data'!H$2,Subsector,'Summarized Source Data'!H$3,TimeOfWeek,$E299)*INDEX('Calibration Multipliers'!D$4:D$7,MATCH($B299,'Calibration Multipliers'!$A$4:$A$7,0),1)</f>
        <v>0</v>
      </c>
      <c r="I299" s="26">
        <f>SUMIFS(INDEX(Load,,MATCH('Summarized Source Data'!$C299,Hour,0)),Month,'Summarized Source Data'!$A299,Sector,'Summarized Source Data'!I$2,Subsector,'Summarized Source Data'!I$3,TimeOfWeek,$E299)*INDEX('Calibration Multipliers'!E$4:E$7,MATCH($B299,'Calibration Multipliers'!$A$4:$A$7,0),1)</f>
        <v>21325558.542417049</v>
      </c>
      <c r="J299" s="47">
        <f t="shared" si="21"/>
        <v>53529633.25905969</v>
      </c>
      <c r="K299" s="48">
        <f>(SUMIFS(INDEX(Load,,MATCH('Summarized Source Data'!$C299,Hour,0)),Month,'Summarized Source Data'!$A299,Sector,'Summarized Source Data'!K$2,Subsector,"Total",TimeOfWeek,$E299)-SUM(F299:I299))*INDEX('Calibration Multipliers'!G$4:G$7,MATCH($B299,'Calibration Multipliers'!$A$4:$A$7,0),1)</f>
        <v>53529633.25905969</v>
      </c>
      <c r="L299" s="26">
        <f>SUMIFS(INDEX(Load,,MATCH('Summarized Source Data'!$C299,Hour,0)),Month,'Summarized Source Data'!$A299,Sector,'Summarized Source Data'!L$2,Subsector,'Summarized Source Data'!L$3,TimeOfWeek,$E299)*INDEX('Calibration Multipliers'!H$4:H$7,MATCH($B299,'Calibration Multipliers'!$A$4:$A$7,0),1)</f>
        <v>32987973.37030137</v>
      </c>
      <c r="M299" s="26">
        <f>SUMIFS(INDEX(Load,,MATCH('Summarized Source Data'!$C299,Hour,0)),Month,'Summarized Source Data'!$A299,Sector,'Summarized Source Data'!M$2,Subsector,'Summarized Source Data'!M$3,TimeOfWeek,$E299)*INDEX('Calibration Multipliers'!I$4:I$7,MATCH($B299,'Calibration Multipliers'!$A$4:$A$7,0),1)</f>
        <v>23200.430564271213</v>
      </c>
      <c r="N299" s="26">
        <f>SUMIFS(INDEX(Load,,MATCH('Summarized Source Data'!$C299,Hour,0)),Month,'Summarized Source Data'!$A299,Sector,'Summarized Source Data'!N$2,Subsector,'Summarized Source Data'!N$3,TimeOfWeek,$E299)*INDEX('Calibration Multipliers'!J$4:J$7,MATCH($B299,'Calibration Multipliers'!$A$4:$A$7,0),1)</f>
        <v>0</v>
      </c>
      <c r="O299" s="28">
        <f t="shared" si="22"/>
        <v>118044865.87458844</v>
      </c>
      <c r="P299" s="48">
        <f>(SUMIFS(INDEX(Load,,MATCH('Summarized Source Data'!$C299,Hour,0)),Month,'Summarized Source Data'!$A299,Sector,'Summarized Source Data'!P$2,Subsector,"Total",TimeOfWeek,$E299)-SUM(L299:N299)*INDEX('Calibration Multipliers'!L$4:L$7,MATCH($B299,'Calibration Multipliers'!$A$4:$A$7,0),1))</f>
        <v>118044865.87458844</v>
      </c>
      <c r="Q299" s="28">
        <f t="shared" si="23"/>
        <v>118044865.87458844</v>
      </c>
      <c r="R299" s="31">
        <f>SUMIFS(INDEX(Load,,MATCH('Summarized Source Data'!$C299,Hour,0)),Month,'Summarized Source Data'!$A299,Sector,'Summarized Source Data'!R$2,TimeOfWeek,$E299)*INDEX('Calibration Multipliers'!N$4:N$7,MATCH($B299,'Calibration Multipliers'!$A$4:$A$7,0),1)</f>
        <v>4688040.851920329</v>
      </c>
      <c r="S299" s="31">
        <f>SUMIFS(INDEX(Load,,MATCH('Summarized Source Data'!$C299,Hour,0)),Month,'Summarized Source Data'!$A299,Sector,'Summarized Source Data'!S$2,TimeOfWeek,$E299)*INDEX('Calibration Multipliers'!O$4:O$7,MATCH($B299,'Calibration Multipliers'!$A$4:$A$7,0),1)</f>
        <v>4688040.851920329</v>
      </c>
      <c r="T299" s="31">
        <f>SUMIFS(INDEX(Load,,MATCH('Summarized Source Data'!$C299,Hour,0)),Month,'Summarized Source Data'!$A299,Sector,'Summarized Source Data'!T$2,TimeOfWeek,$E299)*INDEX('Calibration Multipliers'!P$4:P$7,MATCH($B299,'Calibration Multipliers'!$A$4:$A$7,0),1)</f>
        <v>4688040.851920329</v>
      </c>
      <c r="U299" s="31">
        <f>SUMIFS(INDEX(Load,,MATCH('Summarized Source Data'!$C299,Hour,0)),Month,'Summarized Source Data'!$A299,Sector,'Summarized Source Data'!U$2,TimeOfWeek,$E299)*INDEX('Calibration Multipliers'!Q$4:Q$7,MATCH($B299,'Calibration Multipliers'!$A$4:$A$7,0),1)</f>
        <v>4688040.851920329</v>
      </c>
      <c r="V299" s="31">
        <f>SUMIFS(INDEX(Load,,MATCH('Summarized Source Data'!$C299,Hour,0)),Month,'Summarized Source Data'!$A299,Sector,'Summarized Source Data'!V$2,TimeOfWeek,$E299)*INDEX('Calibration Multipliers'!R$4:R$7,MATCH($B299,'Calibration Multipliers'!$A$4:$A$7,0),1)</f>
        <v>4688040.851920329</v>
      </c>
      <c r="W299" s="31">
        <f>SUMIFS(INDEX(Load,,MATCH('Summarized Source Data'!$C299,Hour,0)),Month,'Summarized Source Data'!$A299,Sector,'Summarized Source Data'!W$2,TimeOfWeek,$E299)*INDEX('Calibration Multipliers'!S$4:S$7,MATCH($B299,'Calibration Multipliers'!$A$4:$A$7,0),1)</f>
        <v>4688040.851920329</v>
      </c>
      <c r="X299" s="26">
        <f>SUMIFS(INDEX(Load,,MATCH('Summarized Source Data'!$C299,Hour,0)),Month,'Summarized Source Data'!$A299,Sector,'Summarized Source Data'!X$2,Subsector,'Summarized Source Data'!X$3,TimeOfWeek,$E299)*INDEX('Calibration Multipliers'!T$4:T$7,MATCH($B299,'Calibration Multipliers'!$A$4:$A$7,0),1)</f>
        <v>389857867.10356164</v>
      </c>
      <c r="Y299" s="28">
        <f t="shared" si="24"/>
        <v>389857867.10356164</v>
      </c>
      <c r="Z299" s="28">
        <f t="shared" si="24"/>
        <v>389857867.10356164</v>
      </c>
    </row>
    <row r="300" spans="1:26" outlineLevel="2">
      <c r="A300">
        <f t="shared" si="25"/>
        <v>1</v>
      </c>
      <c r="B300" t="str">
        <f>INDEX('Category Mapping'!$G$34:$G$45,MATCH(A300,'Category Mapping'!$A$34:$A$45,0),1)</f>
        <v>Winter</v>
      </c>
      <c r="C300" t="s">
        <v>35</v>
      </c>
      <c r="D300" s="6" t="s">
        <v>109</v>
      </c>
      <c r="E300" s="40" t="s">
        <v>14</v>
      </c>
      <c r="F300" s="26">
        <f>SUMIFS(INDEX(Load,,MATCH('Summarized Source Data'!$C300,Hour,0)),Month,'Summarized Source Data'!$A300,Sector,'Summarized Source Data'!F$2,Subsector,'Summarized Source Data'!F$3,TimeOfWeek,$E300)*INDEX('Calibration Multipliers'!B$4:B$7,MATCH($B300,'Calibration Multipliers'!$A$4:$A$7,0),1)</f>
        <v>15105603.967545409</v>
      </c>
      <c r="G300" s="26">
        <f>SUMIFS(INDEX(Load,,MATCH('Summarized Source Data'!$C300,Hour,0)),Month,'Summarized Source Data'!$A300,Sector,'Summarized Source Data'!G$2,Subsector,'Summarized Source Data'!G$3,TimeOfWeek,$E300)*INDEX('Calibration Multipliers'!C$4:C$7,MATCH($B300,'Calibration Multipliers'!$A$4:$A$7,0),1)</f>
        <v>5729.0224459264127</v>
      </c>
      <c r="H300" s="26">
        <f>SUMIFS(INDEX(Load,,MATCH('Summarized Source Data'!$C300,Hour,0)),Month,'Summarized Source Data'!$A300,Sector,'Summarized Source Data'!H$2,Subsector,'Summarized Source Data'!H$3,TimeOfWeek,$E300)*INDEX('Calibration Multipliers'!D$4:D$7,MATCH($B300,'Calibration Multipliers'!$A$4:$A$7,0),1)</f>
        <v>0</v>
      </c>
      <c r="I300" s="26">
        <f>SUMIFS(INDEX(Load,,MATCH('Summarized Source Data'!$C300,Hour,0)),Month,'Summarized Source Data'!$A300,Sector,'Summarized Source Data'!I$2,Subsector,'Summarized Source Data'!I$3,TimeOfWeek,$E300)*INDEX('Calibration Multipliers'!E$4:E$7,MATCH($B300,'Calibration Multipliers'!$A$4:$A$7,0),1)</f>
        <v>8553840.3623463716</v>
      </c>
      <c r="J300" s="47">
        <f t="shared" si="21"/>
        <v>67301662.305160016</v>
      </c>
      <c r="K300" s="48">
        <f>(SUMIFS(INDEX(Load,,MATCH('Summarized Source Data'!$C300,Hour,0)),Month,'Summarized Source Data'!$A300,Sector,'Summarized Source Data'!K$2,Subsector,"Total",TimeOfWeek,$E300)-SUM(F300:I300))*INDEX('Calibration Multipliers'!G$4:G$7,MATCH($B300,'Calibration Multipliers'!$A$4:$A$7,0),1)</f>
        <v>67301662.305160016</v>
      </c>
      <c r="L300" s="26">
        <f>SUMIFS(INDEX(Load,,MATCH('Summarized Source Data'!$C300,Hour,0)),Month,'Summarized Source Data'!$A300,Sector,'Summarized Source Data'!L$2,Subsector,'Summarized Source Data'!L$3,TimeOfWeek,$E300)*INDEX('Calibration Multipliers'!H$4:H$7,MATCH($B300,'Calibration Multipliers'!$A$4:$A$7,0),1)</f>
        <v>42095763.997791983</v>
      </c>
      <c r="M300" s="26">
        <f>SUMIFS(INDEX(Load,,MATCH('Summarized Source Data'!$C300,Hour,0)),Month,'Summarized Source Data'!$A300,Sector,'Summarized Source Data'!M$2,Subsector,'Summarized Source Data'!M$3,TimeOfWeek,$E300)*INDEX('Calibration Multipliers'!I$4:I$7,MATCH($B300,'Calibration Multipliers'!$A$4:$A$7,0),1)</f>
        <v>25530.692117499908</v>
      </c>
      <c r="N300" s="26">
        <f>SUMIFS(INDEX(Load,,MATCH('Summarized Source Data'!$C300,Hour,0)),Month,'Summarized Source Data'!$A300,Sector,'Summarized Source Data'!N$2,Subsector,'Summarized Source Data'!N$3,TimeOfWeek,$E300)*INDEX('Calibration Multipliers'!J$4:J$7,MATCH($B300,'Calibration Multipliers'!$A$4:$A$7,0),1)</f>
        <v>0</v>
      </c>
      <c r="O300" s="28">
        <f t="shared" si="22"/>
        <v>134480986.98948169</v>
      </c>
      <c r="P300" s="48">
        <f>(SUMIFS(INDEX(Load,,MATCH('Summarized Source Data'!$C300,Hour,0)),Month,'Summarized Source Data'!$A300,Sector,'Summarized Source Data'!P$2,Subsector,"Total",TimeOfWeek,$E300)-SUM(L300:N300)*INDEX('Calibration Multipliers'!L$4:L$7,MATCH($B300,'Calibration Multipliers'!$A$4:$A$7,0),1))</f>
        <v>134480986.98948169</v>
      </c>
      <c r="Q300" s="28">
        <f t="shared" si="23"/>
        <v>134480986.98948169</v>
      </c>
      <c r="R300" s="31">
        <f>SUMIFS(INDEX(Load,,MATCH('Summarized Source Data'!$C300,Hour,0)),Month,'Summarized Source Data'!$A300,Sector,'Summarized Source Data'!R$2,TimeOfWeek,$E300)*INDEX('Calibration Multipliers'!N$4:N$7,MATCH($B300,'Calibration Multipliers'!$A$4:$A$7,0),1)</f>
        <v>5589692.1313307658</v>
      </c>
      <c r="S300" s="31">
        <f>SUMIFS(INDEX(Load,,MATCH('Summarized Source Data'!$C300,Hour,0)),Month,'Summarized Source Data'!$A300,Sector,'Summarized Source Data'!S$2,TimeOfWeek,$E300)*INDEX('Calibration Multipliers'!O$4:O$7,MATCH($B300,'Calibration Multipliers'!$A$4:$A$7,0),1)</f>
        <v>5589692.1313307658</v>
      </c>
      <c r="T300" s="31">
        <f>SUMIFS(INDEX(Load,,MATCH('Summarized Source Data'!$C300,Hour,0)),Month,'Summarized Source Data'!$A300,Sector,'Summarized Source Data'!T$2,TimeOfWeek,$E300)*INDEX('Calibration Multipliers'!P$4:P$7,MATCH($B300,'Calibration Multipliers'!$A$4:$A$7,0),1)</f>
        <v>5589692.1313307658</v>
      </c>
      <c r="U300" s="31">
        <f>SUMIFS(INDEX(Load,,MATCH('Summarized Source Data'!$C300,Hour,0)),Month,'Summarized Source Data'!$A300,Sector,'Summarized Source Data'!U$2,TimeOfWeek,$E300)*INDEX('Calibration Multipliers'!Q$4:Q$7,MATCH($B300,'Calibration Multipliers'!$A$4:$A$7,0),1)</f>
        <v>5589692.1313307658</v>
      </c>
      <c r="V300" s="31">
        <f>SUMIFS(INDEX(Load,,MATCH('Summarized Source Data'!$C300,Hour,0)),Month,'Summarized Source Data'!$A300,Sector,'Summarized Source Data'!V$2,TimeOfWeek,$E300)*INDEX('Calibration Multipliers'!R$4:R$7,MATCH($B300,'Calibration Multipliers'!$A$4:$A$7,0),1)</f>
        <v>5589692.1313307658</v>
      </c>
      <c r="W300" s="31">
        <f>SUMIFS(INDEX(Load,,MATCH('Summarized Source Data'!$C300,Hour,0)),Month,'Summarized Source Data'!$A300,Sector,'Summarized Source Data'!W$2,TimeOfWeek,$E300)*INDEX('Calibration Multipliers'!S$4:S$7,MATCH($B300,'Calibration Multipliers'!$A$4:$A$7,0),1)</f>
        <v>5589692.1313307658</v>
      </c>
      <c r="X300" s="26">
        <f>SUMIFS(INDEX(Load,,MATCH('Summarized Source Data'!$C300,Hour,0)),Month,'Summarized Source Data'!$A300,Sector,'Summarized Source Data'!X$2,Subsector,'Summarized Source Data'!X$3,TimeOfWeek,$E300)*INDEX('Calibration Multipliers'!T$4:T$7,MATCH($B300,'Calibration Multipliers'!$A$4:$A$7,0),1)</f>
        <v>388747160.92947745</v>
      </c>
      <c r="Y300" s="28">
        <f t="shared" si="24"/>
        <v>388747160.92947745</v>
      </c>
      <c r="Z300" s="28">
        <f t="shared" si="24"/>
        <v>388747160.92947745</v>
      </c>
    </row>
    <row r="301" spans="1:26" outlineLevel="2">
      <c r="A301">
        <f t="shared" si="25"/>
        <v>1</v>
      </c>
      <c r="B301" t="str">
        <f>INDEX('Category Mapping'!$G$34:$G$45,MATCH(A301,'Category Mapping'!$A$34:$A$45,0),1)</f>
        <v>Winter</v>
      </c>
      <c r="C301" t="s">
        <v>36</v>
      </c>
      <c r="D301" s="6" t="s">
        <v>110</v>
      </c>
      <c r="E301" s="40" t="s">
        <v>14</v>
      </c>
      <c r="F301" s="26">
        <f>SUMIFS(INDEX(Load,,MATCH('Summarized Source Data'!$C301,Hour,0)),Month,'Summarized Source Data'!$A301,Sector,'Summarized Source Data'!F$2,Subsector,'Summarized Source Data'!F$3,TimeOfWeek,$E301)*INDEX('Calibration Multipliers'!B$4:B$7,MATCH($B301,'Calibration Multipliers'!$A$4:$A$7,0),1)</f>
        <v>14772392.115320142</v>
      </c>
      <c r="G301" s="26">
        <f>SUMIFS(INDEX(Load,,MATCH('Summarized Source Data'!$C301,Hour,0)),Month,'Summarized Source Data'!$A301,Sector,'Summarized Source Data'!G$2,Subsector,'Summarized Source Data'!G$3,TimeOfWeek,$E301)*INDEX('Calibration Multipliers'!C$4:C$7,MATCH($B301,'Calibration Multipliers'!$A$4:$A$7,0),1)</f>
        <v>4992.6242525085745</v>
      </c>
      <c r="H301" s="26">
        <f>SUMIFS(INDEX(Load,,MATCH('Summarized Source Data'!$C301,Hour,0)),Month,'Summarized Source Data'!$A301,Sector,'Summarized Source Data'!H$2,Subsector,'Summarized Source Data'!H$3,TimeOfWeek,$E301)*INDEX('Calibration Multipliers'!D$4:D$7,MATCH($B301,'Calibration Multipliers'!$A$4:$A$7,0),1)</f>
        <v>0</v>
      </c>
      <c r="I301" s="26">
        <f>SUMIFS(INDEX(Load,,MATCH('Summarized Source Data'!$C301,Hour,0)),Month,'Summarized Source Data'!$A301,Sector,'Summarized Source Data'!I$2,Subsector,'Summarized Source Data'!I$3,TimeOfWeek,$E301)*INDEX('Calibration Multipliers'!E$4:E$7,MATCH($B301,'Calibration Multipliers'!$A$4:$A$7,0),1)</f>
        <v>8863320.8664561547</v>
      </c>
      <c r="J301" s="47">
        <f t="shared" si="21"/>
        <v>85208499.45422487</v>
      </c>
      <c r="K301" s="48">
        <f>(SUMIFS(INDEX(Load,,MATCH('Summarized Source Data'!$C301,Hour,0)),Month,'Summarized Source Data'!$A301,Sector,'Summarized Source Data'!K$2,Subsector,"Total",TimeOfWeek,$E301)-SUM(F301:I301))*INDEX('Calibration Multipliers'!G$4:G$7,MATCH($B301,'Calibration Multipliers'!$A$4:$A$7,0),1)</f>
        <v>85208499.45422487</v>
      </c>
      <c r="L301" s="26">
        <f>SUMIFS(INDEX(Load,,MATCH('Summarized Source Data'!$C301,Hour,0)),Month,'Summarized Source Data'!$A301,Sector,'Summarized Source Data'!L$2,Subsector,'Summarized Source Data'!L$3,TimeOfWeek,$E301)*INDEX('Calibration Multipliers'!H$4:H$7,MATCH($B301,'Calibration Multipliers'!$A$4:$A$7,0),1)</f>
        <v>34654032.631427705</v>
      </c>
      <c r="M301" s="26">
        <f>SUMIFS(INDEX(Load,,MATCH('Summarized Source Data'!$C301,Hour,0)),Month,'Summarized Source Data'!$A301,Sector,'Summarized Source Data'!M$2,Subsector,'Summarized Source Data'!M$3,TimeOfWeek,$E301)*INDEX('Calibration Multipliers'!I$4:I$7,MATCH($B301,'Calibration Multipliers'!$A$4:$A$7,0),1)</f>
        <v>27020.14909694685</v>
      </c>
      <c r="N301" s="26">
        <f>SUMIFS(INDEX(Load,,MATCH('Summarized Source Data'!$C301,Hour,0)),Month,'Summarized Source Data'!$A301,Sector,'Summarized Source Data'!N$2,Subsector,'Summarized Source Data'!N$3,TimeOfWeek,$E301)*INDEX('Calibration Multipliers'!J$4:J$7,MATCH($B301,'Calibration Multipliers'!$A$4:$A$7,0),1)</f>
        <v>0</v>
      </c>
      <c r="O301" s="28">
        <f t="shared" si="22"/>
        <v>146364053.59520343</v>
      </c>
      <c r="P301" s="48">
        <f>(SUMIFS(INDEX(Load,,MATCH('Summarized Source Data'!$C301,Hour,0)),Month,'Summarized Source Data'!$A301,Sector,'Summarized Source Data'!P$2,Subsector,"Total",TimeOfWeek,$E301)-SUM(L301:N301)*INDEX('Calibration Multipliers'!L$4:L$7,MATCH($B301,'Calibration Multipliers'!$A$4:$A$7,0),1))</f>
        <v>146364053.59520343</v>
      </c>
      <c r="Q301" s="28">
        <f t="shared" si="23"/>
        <v>146364053.59520343</v>
      </c>
      <c r="R301" s="31">
        <f>SUMIFS(INDEX(Load,,MATCH('Summarized Source Data'!$C301,Hour,0)),Month,'Summarized Source Data'!$A301,Sector,'Summarized Source Data'!R$2,TimeOfWeek,$E301)*INDEX('Calibration Multipliers'!N$4:N$7,MATCH($B301,'Calibration Multipliers'!$A$4:$A$7,0),1)</f>
        <v>6328154.0168200536</v>
      </c>
      <c r="S301" s="31">
        <f>SUMIFS(INDEX(Load,,MATCH('Summarized Source Data'!$C301,Hour,0)),Month,'Summarized Source Data'!$A301,Sector,'Summarized Source Data'!S$2,TimeOfWeek,$E301)*INDEX('Calibration Multipliers'!O$4:O$7,MATCH($B301,'Calibration Multipliers'!$A$4:$A$7,0),1)</f>
        <v>6328154.0168200536</v>
      </c>
      <c r="T301" s="31">
        <f>SUMIFS(INDEX(Load,,MATCH('Summarized Source Data'!$C301,Hour,0)),Month,'Summarized Source Data'!$A301,Sector,'Summarized Source Data'!T$2,TimeOfWeek,$E301)*INDEX('Calibration Multipliers'!P$4:P$7,MATCH($B301,'Calibration Multipliers'!$A$4:$A$7,0),1)</f>
        <v>6328154.0168200536</v>
      </c>
      <c r="U301" s="31">
        <f>SUMIFS(INDEX(Load,,MATCH('Summarized Source Data'!$C301,Hour,0)),Month,'Summarized Source Data'!$A301,Sector,'Summarized Source Data'!U$2,TimeOfWeek,$E301)*INDEX('Calibration Multipliers'!Q$4:Q$7,MATCH($B301,'Calibration Multipliers'!$A$4:$A$7,0),1)</f>
        <v>6328154.0168200536</v>
      </c>
      <c r="V301" s="31">
        <f>SUMIFS(INDEX(Load,,MATCH('Summarized Source Data'!$C301,Hour,0)),Month,'Summarized Source Data'!$A301,Sector,'Summarized Source Data'!V$2,TimeOfWeek,$E301)*INDEX('Calibration Multipliers'!R$4:R$7,MATCH($B301,'Calibration Multipliers'!$A$4:$A$7,0),1)</f>
        <v>6328154.0168200536</v>
      </c>
      <c r="W301" s="31">
        <f>SUMIFS(INDEX(Load,,MATCH('Summarized Source Data'!$C301,Hour,0)),Month,'Summarized Source Data'!$A301,Sector,'Summarized Source Data'!W$2,TimeOfWeek,$E301)*INDEX('Calibration Multipliers'!S$4:S$7,MATCH($B301,'Calibration Multipliers'!$A$4:$A$7,0),1)</f>
        <v>6328154.0168200536</v>
      </c>
      <c r="X301" s="26">
        <f>SUMIFS(INDEX(Load,,MATCH('Summarized Source Data'!$C301,Hour,0)),Month,'Summarized Source Data'!$A301,Sector,'Summarized Source Data'!X$2,Subsector,'Summarized Source Data'!X$3,TimeOfWeek,$E301)*INDEX('Calibration Multipliers'!T$4:T$7,MATCH($B301,'Calibration Multipliers'!$A$4:$A$7,0),1)</f>
        <v>387636454.75539321</v>
      </c>
      <c r="Y301" s="28">
        <f t="shared" si="24"/>
        <v>387636454.75539321</v>
      </c>
      <c r="Z301" s="28">
        <f t="shared" si="24"/>
        <v>387636454.75539321</v>
      </c>
    </row>
    <row r="302" spans="1:26" outlineLevel="2">
      <c r="A302">
        <f t="shared" si="25"/>
        <v>1</v>
      </c>
      <c r="B302" t="str">
        <f>INDEX('Category Mapping'!$G$34:$G$45,MATCH(A302,'Category Mapping'!$A$34:$A$45,0),1)</f>
        <v>Winter</v>
      </c>
      <c r="C302" t="s">
        <v>37</v>
      </c>
      <c r="D302" s="6" t="s">
        <v>111</v>
      </c>
      <c r="E302" s="40" t="s">
        <v>14</v>
      </c>
      <c r="F302" s="26">
        <f>SUMIFS(INDEX(Load,,MATCH('Summarized Source Data'!$C302,Hour,0)),Month,'Summarized Source Data'!$A302,Sector,'Summarized Source Data'!F$2,Subsector,'Summarized Source Data'!F$3,TimeOfWeek,$E302)*INDEX('Calibration Multipliers'!B$4:B$7,MATCH($B302,'Calibration Multipliers'!$A$4:$A$7,0),1)</f>
        <v>14217039.028278032</v>
      </c>
      <c r="G302" s="26">
        <f>SUMIFS(INDEX(Load,,MATCH('Summarized Source Data'!$C302,Hour,0)),Month,'Summarized Source Data'!$A302,Sector,'Summarized Source Data'!G$2,Subsector,'Summarized Source Data'!G$3,TimeOfWeek,$E302)*INDEX('Calibration Multipliers'!C$4:C$7,MATCH($B302,'Calibration Multipliers'!$A$4:$A$7,0),1)</f>
        <v>4659.4124002833078</v>
      </c>
      <c r="H302" s="26">
        <f>SUMIFS(INDEX(Load,,MATCH('Summarized Source Data'!$C302,Hour,0)),Month,'Summarized Source Data'!$A302,Sector,'Summarized Source Data'!H$2,Subsector,'Summarized Source Data'!H$3,TimeOfWeek,$E302)*INDEX('Calibration Multipliers'!D$4:D$7,MATCH($B302,'Calibration Multipliers'!$A$4:$A$7,0),1)</f>
        <v>0</v>
      </c>
      <c r="I302" s="26">
        <f>SUMIFS(INDEX(Load,,MATCH('Summarized Source Data'!$C302,Hour,0)),Month,'Summarized Source Data'!$A302,Sector,'Summarized Source Data'!I$2,Subsector,'Summarized Source Data'!I$3,TimeOfWeek,$E302)*INDEX('Calibration Multipliers'!E$4:E$7,MATCH($B302,'Calibration Multipliers'!$A$4:$A$7,0),1)</f>
        <v>8916191.591048738</v>
      </c>
      <c r="J302" s="47">
        <f t="shared" si="21"/>
        <v>104593319.9879584</v>
      </c>
      <c r="K302" s="48">
        <f>(SUMIFS(INDEX(Load,,MATCH('Summarized Source Data'!$C302,Hour,0)),Month,'Summarized Source Data'!$A302,Sector,'Summarized Source Data'!K$2,Subsector,"Total",TimeOfWeek,$E302)-SUM(F302:I302))*INDEX('Calibration Multipliers'!G$4:G$7,MATCH($B302,'Calibration Multipliers'!$A$4:$A$7,0),1)</f>
        <v>104593319.9879584</v>
      </c>
      <c r="L302" s="26">
        <f>SUMIFS(INDEX(Load,,MATCH('Summarized Source Data'!$C302,Hour,0)),Month,'Summarized Source Data'!$A302,Sector,'Summarized Source Data'!L$2,Subsector,'Summarized Source Data'!L$3,TimeOfWeek,$E302)*INDEX('Calibration Multipliers'!H$4:H$7,MATCH($B302,'Calibration Multipliers'!$A$4:$A$7,0),1)</f>
        <v>29544784.230640285</v>
      </c>
      <c r="M302" s="26">
        <f>SUMIFS(INDEX(Load,,MATCH('Summarized Source Data'!$C302,Hour,0)),Month,'Summarized Source Data'!$A302,Sector,'Summarized Source Data'!M$2,Subsector,'Summarized Source Data'!M$3,TimeOfWeek,$E302)*INDEX('Calibration Multipliers'!I$4:I$7,MATCH($B302,'Calibration Multipliers'!$A$4:$A$7,0),1)</f>
        <v>27793.200594109469</v>
      </c>
      <c r="N302" s="26">
        <f>SUMIFS(INDEX(Load,,MATCH('Summarized Source Data'!$C302,Hour,0)),Month,'Summarized Source Data'!$A302,Sector,'Summarized Source Data'!N$2,Subsector,'Summarized Source Data'!N$3,TimeOfWeek,$E302)*INDEX('Calibration Multipliers'!J$4:J$7,MATCH($B302,'Calibration Multipliers'!$A$4:$A$7,0),1)</f>
        <v>0</v>
      </c>
      <c r="O302" s="28">
        <f t="shared" si="22"/>
        <v>143697585.72590414</v>
      </c>
      <c r="P302" s="48">
        <f>(SUMIFS(INDEX(Load,,MATCH('Summarized Source Data'!$C302,Hour,0)),Month,'Summarized Source Data'!$A302,Sector,'Summarized Source Data'!P$2,Subsector,"Total",TimeOfWeek,$E302)-SUM(L302:N302)*INDEX('Calibration Multipliers'!L$4:L$7,MATCH($B302,'Calibration Multipliers'!$A$4:$A$7,0),1))</f>
        <v>143697585.72590414</v>
      </c>
      <c r="Q302" s="28">
        <f t="shared" si="23"/>
        <v>143697585.72590414</v>
      </c>
      <c r="R302" s="31">
        <f>SUMIFS(INDEX(Load,,MATCH('Summarized Source Data'!$C302,Hour,0)),Month,'Summarized Source Data'!$A302,Sector,'Summarized Source Data'!R$2,TimeOfWeek,$E302)*INDEX('Calibration Multipliers'!N$4:N$7,MATCH($B302,'Calibration Multipliers'!$A$4:$A$7,0),1)</f>
        <v>6696509.7230995186</v>
      </c>
      <c r="S302" s="31">
        <f>SUMIFS(INDEX(Load,,MATCH('Summarized Source Data'!$C302,Hour,0)),Month,'Summarized Source Data'!$A302,Sector,'Summarized Source Data'!S$2,TimeOfWeek,$E302)*INDEX('Calibration Multipliers'!O$4:O$7,MATCH($B302,'Calibration Multipliers'!$A$4:$A$7,0),1)</f>
        <v>6696509.7230995186</v>
      </c>
      <c r="T302" s="31">
        <f>SUMIFS(INDEX(Load,,MATCH('Summarized Source Data'!$C302,Hour,0)),Month,'Summarized Source Data'!$A302,Sector,'Summarized Source Data'!T$2,TimeOfWeek,$E302)*INDEX('Calibration Multipliers'!P$4:P$7,MATCH($B302,'Calibration Multipliers'!$A$4:$A$7,0),1)</f>
        <v>6696509.7230995186</v>
      </c>
      <c r="U302" s="31">
        <f>SUMIFS(INDEX(Load,,MATCH('Summarized Source Data'!$C302,Hour,0)),Month,'Summarized Source Data'!$A302,Sector,'Summarized Source Data'!U$2,TimeOfWeek,$E302)*INDEX('Calibration Multipliers'!Q$4:Q$7,MATCH($B302,'Calibration Multipliers'!$A$4:$A$7,0),1)</f>
        <v>6696509.7230995186</v>
      </c>
      <c r="V302" s="31">
        <f>SUMIFS(INDEX(Load,,MATCH('Summarized Source Data'!$C302,Hour,0)),Month,'Summarized Source Data'!$A302,Sector,'Summarized Source Data'!V$2,TimeOfWeek,$E302)*INDEX('Calibration Multipliers'!R$4:R$7,MATCH($B302,'Calibration Multipliers'!$A$4:$A$7,0),1)</f>
        <v>6696509.7230995186</v>
      </c>
      <c r="W302" s="31">
        <f>SUMIFS(INDEX(Load,,MATCH('Summarized Source Data'!$C302,Hour,0)),Month,'Summarized Source Data'!$A302,Sector,'Summarized Source Data'!W$2,TimeOfWeek,$E302)*INDEX('Calibration Multipliers'!S$4:S$7,MATCH($B302,'Calibration Multipliers'!$A$4:$A$7,0),1)</f>
        <v>6696509.7230995186</v>
      </c>
      <c r="X302" s="26">
        <f>SUMIFS(INDEX(Load,,MATCH('Summarized Source Data'!$C302,Hour,0)),Month,'Summarized Source Data'!$A302,Sector,'Summarized Source Data'!X$2,Subsector,'Summarized Source Data'!X$3,TimeOfWeek,$E302)*INDEX('Calibration Multipliers'!T$4:T$7,MATCH($B302,'Calibration Multipliers'!$A$4:$A$7,0),1)</f>
        <v>386525748.58130896</v>
      </c>
      <c r="Y302" s="28">
        <f t="shared" si="24"/>
        <v>386525748.58130896</v>
      </c>
      <c r="Z302" s="28">
        <f t="shared" si="24"/>
        <v>386525748.58130896</v>
      </c>
    </row>
    <row r="303" spans="1:26" outlineLevel="2">
      <c r="A303">
        <f t="shared" si="25"/>
        <v>1</v>
      </c>
      <c r="B303" t="str">
        <f>INDEX('Category Mapping'!$G$34:$G$45,MATCH(A303,'Category Mapping'!$A$34:$A$45,0),1)</f>
        <v>Winter</v>
      </c>
      <c r="C303" t="s">
        <v>38</v>
      </c>
      <c r="D303" s="6" t="s">
        <v>112</v>
      </c>
      <c r="E303" s="40" t="s">
        <v>14</v>
      </c>
      <c r="F303" s="26">
        <f>SUMIFS(INDEX(Load,,MATCH('Summarized Source Data'!$C303,Hour,0)),Month,'Summarized Source Data'!$A303,Sector,'Summarized Source Data'!F$2,Subsector,'Summarized Source Data'!F$3,TimeOfWeek,$E303)*INDEX('Calibration Multipliers'!B$4:B$7,MATCH($B303,'Calibration Multipliers'!$A$4:$A$7,0),1)</f>
        <v>12106697.297518011</v>
      </c>
      <c r="G303" s="26">
        <f>SUMIFS(INDEX(Load,,MATCH('Summarized Source Data'!$C303,Hour,0)),Month,'Summarized Source Data'!$A303,Sector,'Summarized Source Data'!G$2,Subsector,'Summarized Source Data'!G$3,TimeOfWeek,$E303)*INDEX('Calibration Multipliers'!C$4:C$7,MATCH($B303,'Calibration Multipliers'!$A$4:$A$7,0),1)</f>
        <v>4820.4647955255205</v>
      </c>
      <c r="H303" s="26">
        <f>SUMIFS(INDEX(Load,,MATCH('Summarized Source Data'!$C303,Hour,0)),Month,'Summarized Source Data'!$A303,Sector,'Summarized Source Data'!H$2,Subsector,'Summarized Source Data'!H$3,TimeOfWeek,$E303)*INDEX('Calibration Multipliers'!D$4:D$7,MATCH($B303,'Calibration Multipliers'!$A$4:$A$7,0),1)</f>
        <v>0</v>
      </c>
      <c r="I303" s="26">
        <f>SUMIFS(INDEX(Load,,MATCH('Summarized Source Data'!$C303,Hour,0)),Month,'Summarized Source Data'!$A303,Sector,'Summarized Source Data'!I$2,Subsector,'Summarized Source Data'!I$3,TimeOfWeek,$E303)*INDEX('Calibration Multipliers'!E$4:E$7,MATCH($B303,'Calibration Multipliers'!$A$4:$A$7,0),1)</f>
        <v>9460286.5603103302</v>
      </c>
      <c r="J303" s="47">
        <f t="shared" si="21"/>
        <v>115045055.08973534</v>
      </c>
      <c r="K303" s="48">
        <f>(SUMIFS(INDEX(Load,,MATCH('Summarized Source Data'!$C303,Hour,0)),Month,'Summarized Source Data'!$A303,Sector,'Summarized Source Data'!K$2,Subsector,"Total",TimeOfWeek,$E303)-SUM(F303:I303))*INDEX('Calibration Multipliers'!G$4:G$7,MATCH($B303,'Calibration Multipliers'!$A$4:$A$7,0),1)</f>
        <v>115045055.08973534</v>
      </c>
      <c r="L303" s="26">
        <f>SUMIFS(INDEX(Load,,MATCH('Summarized Source Data'!$C303,Hour,0)),Month,'Summarized Source Data'!$A303,Sector,'Summarized Source Data'!L$2,Subsector,'Summarized Source Data'!L$3,TimeOfWeek,$E303)*INDEX('Calibration Multipliers'!H$4:H$7,MATCH($B303,'Calibration Multipliers'!$A$4:$A$7,0),1)</f>
        <v>26323736.325796042</v>
      </c>
      <c r="M303" s="26">
        <f>SUMIFS(INDEX(Load,,MATCH('Summarized Source Data'!$C303,Hour,0)),Month,'Summarized Source Data'!$A303,Sector,'Summarized Source Data'!M$2,Subsector,'Summarized Source Data'!M$3,TimeOfWeek,$E303)*INDEX('Calibration Multipliers'!I$4:I$7,MATCH($B303,'Calibration Multipliers'!$A$4:$A$7,0),1)</f>
        <v>27974.245700485197</v>
      </c>
      <c r="N303" s="26">
        <f>SUMIFS(INDEX(Load,,MATCH('Summarized Source Data'!$C303,Hour,0)),Month,'Summarized Source Data'!$A303,Sector,'Summarized Source Data'!N$2,Subsector,'Summarized Source Data'!N$3,TimeOfWeek,$E303)*INDEX('Calibration Multipliers'!J$4:J$7,MATCH($B303,'Calibration Multipliers'!$A$4:$A$7,0),1)</f>
        <v>0</v>
      </c>
      <c r="O303" s="28">
        <f t="shared" si="22"/>
        <v>143586334.06338933</v>
      </c>
      <c r="P303" s="48">
        <f>(SUMIFS(INDEX(Load,,MATCH('Summarized Source Data'!$C303,Hour,0)),Month,'Summarized Source Data'!$A303,Sector,'Summarized Source Data'!P$2,Subsector,"Total",TimeOfWeek,$E303)-SUM(L303:N303)*INDEX('Calibration Multipliers'!L$4:L$7,MATCH($B303,'Calibration Multipliers'!$A$4:$A$7,0),1))</f>
        <v>143586334.06338933</v>
      </c>
      <c r="Q303" s="28">
        <f t="shared" si="23"/>
        <v>143586334.06338933</v>
      </c>
      <c r="R303" s="31">
        <f>SUMIFS(INDEX(Load,,MATCH('Summarized Source Data'!$C303,Hour,0)),Month,'Summarized Source Data'!$A303,Sector,'Summarized Source Data'!R$2,TimeOfWeek,$E303)*INDEX('Calibration Multipliers'!N$4:N$7,MATCH($B303,'Calibration Multipliers'!$A$4:$A$7,0),1)</f>
        <v>6898123.9971131124</v>
      </c>
      <c r="S303" s="31">
        <f>SUMIFS(INDEX(Load,,MATCH('Summarized Source Data'!$C303,Hour,0)),Month,'Summarized Source Data'!$A303,Sector,'Summarized Source Data'!S$2,TimeOfWeek,$E303)*INDEX('Calibration Multipliers'!O$4:O$7,MATCH($B303,'Calibration Multipliers'!$A$4:$A$7,0),1)</f>
        <v>6898123.9971131124</v>
      </c>
      <c r="T303" s="31">
        <f>SUMIFS(INDEX(Load,,MATCH('Summarized Source Data'!$C303,Hour,0)),Month,'Summarized Source Data'!$A303,Sector,'Summarized Source Data'!T$2,TimeOfWeek,$E303)*INDEX('Calibration Multipliers'!P$4:P$7,MATCH($B303,'Calibration Multipliers'!$A$4:$A$7,0),1)</f>
        <v>6898123.9971131124</v>
      </c>
      <c r="U303" s="31">
        <f>SUMIFS(INDEX(Load,,MATCH('Summarized Source Data'!$C303,Hour,0)),Month,'Summarized Source Data'!$A303,Sector,'Summarized Source Data'!U$2,TimeOfWeek,$E303)*INDEX('Calibration Multipliers'!Q$4:Q$7,MATCH($B303,'Calibration Multipliers'!$A$4:$A$7,0),1)</f>
        <v>6898123.9971131124</v>
      </c>
      <c r="V303" s="31">
        <f>SUMIFS(INDEX(Load,,MATCH('Summarized Source Data'!$C303,Hour,0)),Month,'Summarized Source Data'!$A303,Sector,'Summarized Source Data'!V$2,TimeOfWeek,$E303)*INDEX('Calibration Multipliers'!R$4:R$7,MATCH($B303,'Calibration Multipliers'!$A$4:$A$7,0),1)</f>
        <v>6898123.9971131124</v>
      </c>
      <c r="W303" s="31">
        <f>SUMIFS(INDEX(Load,,MATCH('Summarized Source Data'!$C303,Hour,0)),Month,'Summarized Source Data'!$A303,Sector,'Summarized Source Data'!W$2,TimeOfWeek,$E303)*INDEX('Calibration Multipliers'!S$4:S$7,MATCH($B303,'Calibration Multipliers'!$A$4:$A$7,0),1)</f>
        <v>6898123.9971131124</v>
      </c>
      <c r="X303" s="26">
        <f>SUMIFS(INDEX(Load,,MATCH('Summarized Source Data'!$C303,Hour,0)),Month,'Summarized Source Data'!$A303,Sector,'Summarized Source Data'!X$2,Subsector,'Summarized Source Data'!X$3,TimeOfWeek,$E303)*INDEX('Calibration Multipliers'!T$4:T$7,MATCH($B303,'Calibration Multipliers'!$A$4:$A$7,0),1)</f>
        <v>385415042.40722477</v>
      </c>
      <c r="Y303" s="28">
        <f t="shared" si="24"/>
        <v>385415042.40722477</v>
      </c>
      <c r="Z303" s="28">
        <f t="shared" si="24"/>
        <v>385415042.40722477</v>
      </c>
    </row>
    <row r="304" spans="1:26" outlineLevel="2">
      <c r="A304">
        <f t="shared" si="25"/>
        <v>1</v>
      </c>
      <c r="B304" t="str">
        <f>INDEX('Category Mapping'!$G$34:$G$45,MATCH(A304,'Category Mapping'!$A$34:$A$45,0),1)</f>
        <v>Winter</v>
      </c>
      <c r="C304" t="s">
        <v>39</v>
      </c>
      <c r="D304" s="6" t="s">
        <v>113</v>
      </c>
      <c r="E304" s="40" t="s">
        <v>14</v>
      </c>
      <c r="F304" s="26">
        <f>SUMIFS(INDEX(Load,,MATCH('Summarized Source Data'!$C304,Hour,0)),Month,'Summarized Source Data'!$A304,Sector,'Summarized Source Data'!F$2,Subsector,'Summarized Source Data'!F$3,TimeOfWeek,$E304)*INDEX('Calibration Multipliers'!B$4:B$7,MATCH($B304,'Calibration Multipliers'!$A$4:$A$7,0),1)</f>
        <v>11884556.062701168</v>
      </c>
      <c r="G304" s="26">
        <f>SUMIFS(INDEX(Load,,MATCH('Summarized Source Data'!$C304,Hour,0)),Month,'Summarized Source Data'!$A304,Sector,'Summarized Source Data'!G$2,Subsector,'Summarized Source Data'!G$3,TimeOfWeek,$E304)*INDEX('Calibration Multipliers'!C$4:C$7,MATCH($B304,'Calibration Multipliers'!$A$4:$A$7,0),1)</f>
        <v>5025.9454377311013</v>
      </c>
      <c r="H304" s="26">
        <f>SUMIFS(INDEX(Load,,MATCH('Summarized Source Data'!$C304,Hour,0)),Month,'Summarized Source Data'!$A304,Sector,'Summarized Source Data'!H$2,Subsector,'Summarized Source Data'!H$3,TimeOfWeek,$E304)*INDEX('Calibration Multipliers'!D$4:D$7,MATCH($B304,'Calibration Multipliers'!$A$4:$A$7,0),1)</f>
        <v>0</v>
      </c>
      <c r="I304" s="26">
        <f>SUMIFS(INDEX(Load,,MATCH('Summarized Source Data'!$C304,Hour,0)),Month,'Summarized Source Data'!$A304,Sector,'Summarized Source Data'!I$2,Subsector,'Summarized Source Data'!I$3,TimeOfWeek,$E304)*INDEX('Calibration Multipliers'!E$4:E$7,MATCH($B304,'Calibration Multipliers'!$A$4:$A$7,0),1)</f>
        <v>9789068.9163133483</v>
      </c>
      <c r="J304" s="47">
        <f t="shared" si="21"/>
        <v>104941852.92114897</v>
      </c>
      <c r="K304" s="48">
        <f>(SUMIFS(INDEX(Load,,MATCH('Summarized Source Data'!$C304,Hour,0)),Month,'Summarized Source Data'!$A304,Sector,'Summarized Source Data'!K$2,Subsector,"Total",TimeOfWeek,$E304)-SUM(F304:I304))*INDEX('Calibration Multipliers'!G$4:G$7,MATCH($B304,'Calibration Multipliers'!$A$4:$A$7,0),1)</f>
        <v>104941852.92114897</v>
      </c>
      <c r="L304" s="26">
        <f>SUMIFS(INDEX(Load,,MATCH('Summarized Source Data'!$C304,Hour,0)),Month,'Summarized Source Data'!$A304,Sector,'Summarized Source Data'!L$2,Subsector,'Summarized Source Data'!L$3,TimeOfWeek,$E304)*INDEX('Calibration Multipliers'!H$4:H$7,MATCH($B304,'Calibration Multipliers'!$A$4:$A$7,0),1)</f>
        <v>23880182.742810756</v>
      </c>
      <c r="M304" s="26">
        <f>SUMIFS(INDEX(Load,,MATCH('Summarized Source Data'!$C304,Hour,0)),Month,'Summarized Source Data'!$A304,Sector,'Summarized Source Data'!M$2,Subsector,'Summarized Source Data'!M$3,TimeOfWeek,$E304)*INDEX('Calibration Multipliers'!I$4:I$7,MATCH($B304,'Calibration Multipliers'!$A$4:$A$7,0),1)</f>
        <v>28127.52315250882</v>
      </c>
      <c r="N304" s="26">
        <f>SUMIFS(INDEX(Load,,MATCH('Summarized Source Data'!$C304,Hour,0)),Month,'Summarized Source Data'!$A304,Sector,'Summarized Source Data'!N$2,Subsector,'Summarized Source Data'!N$3,TimeOfWeek,$E304)*INDEX('Calibration Multipliers'!J$4:J$7,MATCH($B304,'Calibration Multipliers'!$A$4:$A$7,0),1)</f>
        <v>0</v>
      </c>
      <c r="O304" s="28">
        <f t="shared" si="22"/>
        <v>142697615.84666994</v>
      </c>
      <c r="P304" s="48">
        <f>(SUMIFS(INDEX(Load,,MATCH('Summarized Source Data'!$C304,Hour,0)),Month,'Summarized Source Data'!$A304,Sector,'Summarized Source Data'!P$2,Subsector,"Total",TimeOfWeek,$E304)-SUM(L304:N304)*INDEX('Calibration Multipliers'!L$4:L$7,MATCH($B304,'Calibration Multipliers'!$A$4:$A$7,0),1))</f>
        <v>142697615.84666994</v>
      </c>
      <c r="Q304" s="28">
        <f t="shared" si="23"/>
        <v>142697615.84666994</v>
      </c>
      <c r="R304" s="31">
        <f>SUMIFS(INDEX(Load,,MATCH('Summarized Source Data'!$C304,Hour,0)),Month,'Summarized Source Data'!$A304,Sector,'Summarized Source Data'!R$2,TimeOfWeek,$E304)*INDEX('Calibration Multipliers'!N$4:N$7,MATCH($B304,'Calibration Multipliers'!$A$4:$A$7,0),1)</f>
        <v>6744390.0448519411</v>
      </c>
      <c r="S304" s="31">
        <f>SUMIFS(INDEX(Load,,MATCH('Summarized Source Data'!$C304,Hour,0)),Month,'Summarized Source Data'!$A304,Sector,'Summarized Source Data'!S$2,TimeOfWeek,$E304)*INDEX('Calibration Multipliers'!O$4:O$7,MATCH($B304,'Calibration Multipliers'!$A$4:$A$7,0),1)</f>
        <v>6744390.0448519411</v>
      </c>
      <c r="T304" s="31">
        <f>SUMIFS(INDEX(Load,,MATCH('Summarized Source Data'!$C304,Hour,0)),Month,'Summarized Source Data'!$A304,Sector,'Summarized Source Data'!T$2,TimeOfWeek,$E304)*INDEX('Calibration Multipliers'!P$4:P$7,MATCH($B304,'Calibration Multipliers'!$A$4:$A$7,0),1)</f>
        <v>6744390.0448519411</v>
      </c>
      <c r="U304" s="31">
        <f>SUMIFS(INDEX(Load,,MATCH('Summarized Source Data'!$C304,Hour,0)),Month,'Summarized Source Data'!$A304,Sector,'Summarized Source Data'!U$2,TimeOfWeek,$E304)*INDEX('Calibration Multipliers'!Q$4:Q$7,MATCH($B304,'Calibration Multipliers'!$A$4:$A$7,0),1)</f>
        <v>6744390.0448519411</v>
      </c>
      <c r="V304" s="31">
        <f>SUMIFS(INDEX(Load,,MATCH('Summarized Source Data'!$C304,Hour,0)),Month,'Summarized Source Data'!$A304,Sector,'Summarized Source Data'!V$2,TimeOfWeek,$E304)*INDEX('Calibration Multipliers'!R$4:R$7,MATCH($B304,'Calibration Multipliers'!$A$4:$A$7,0),1)</f>
        <v>6744390.0448519411</v>
      </c>
      <c r="W304" s="31">
        <f>SUMIFS(INDEX(Load,,MATCH('Summarized Source Data'!$C304,Hour,0)),Month,'Summarized Source Data'!$A304,Sector,'Summarized Source Data'!W$2,TimeOfWeek,$E304)*INDEX('Calibration Multipliers'!S$4:S$7,MATCH($B304,'Calibration Multipliers'!$A$4:$A$7,0),1)</f>
        <v>6744390.0448519411</v>
      </c>
      <c r="X304" s="26">
        <f>SUMIFS(INDEX(Load,,MATCH('Summarized Source Data'!$C304,Hour,0)),Month,'Summarized Source Data'!$A304,Sector,'Summarized Source Data'!X$2,Subsector,'Summarized Source Data'!X$3,TimeOfWeek,$E304)*INDEX('Calibration Multipliers'!T$4:T$7,MATCH($B304,'Calibration Multipliers'!$A$4:$A$7,0),1)</f>
        <v>385415042.40722477</v>
      </c>
      <c r="Y304" s="28">
        <f t="shared" si="24"/>
        <v>385415042.40722477</v>
      </c>
      <c r="Z304" s="28">
        <f t="shared" si="24"/>
        <v>385415042.40722477</v>
      </c>
    </row>
    <row r="305" spans="1:26" outlineLevel="2">
      <c r="A305">
        <f t="shared" si="25"/>
        <v>1</v>
      </c>
      <c r="B305" t="str">
        <f>INDEX('Category Mapping'!$G$34:$G$45,MATCH(A305,'Category Mapping'!$A$34:$A$45,0),1)</f>
        <v>Winter</v>
      </c>
      <c r="C305" t="s">
        <v>40</v>
      </c>
      <c r="D305" s="6" t="s">
        <v>114</v>
      </c>
      <c r="E305" s="40" t="s">
        <v>14</v>
      </c>
      <c r="F305" s="26">
        <f>SUMIFS(INDEX(Load,,MATCH('Summarized Source Data'!$C305,Hour,0)),Month,'Summarized Source Data'!$A305,Sector,'Summarized Source Data'!F$2,Subsector,'Summarized Source Data'!F$3,TimeOfWeek,$E305)*INDEX('Calibration Multipliers'!B$4:B$7,MATCH($B305,'Calibration Multipliers'!$A$4:$A$7,0),1)</f>
        <v>11662414.827884322</v>
      </c>
      <c r="G305" s="26">
        <f>SUMIFS(INDEX(Load,,MATCH('Summarized Source Data'!$C305,Hour,0)),Month,'Summarized Source Data'!$A305,Sector,'Summarized Source Data'!G$2,Subsector,'Summarized Source Data'!G$3,TimeOfWeek,$E305)*INDEX('Calibration Multipliers'!C$4:C$7,MATCH($B305,'Calibration Multipliers'!$A$4:$A$7,0),1)</f>
        <v>5072.5950970426384</v>
      </c>
      <c r="H305" s="26">
        <f>SUMIFS(INDEX(Load,,MATCH('Summarized Source Data'!$C305,Hour,0)),Month,'Summarized Source Data'!$A305,Sector,'Summarized Source Data'!H$2,Subsector,'Summarized Source Data'!H$3,TimeOfWeek,$E305)*INDEX('Calibration Multipliers'!D$4:D$7,MATCH($B305,'Calibration Multipliers'!$A$4:$A$7,0),1)</f>
        <v>0</v>
      </c>
      <c r="I305" s="26">
        <f>SUMIFS(INDEX(Load,,MATCH('Summarized Source Data'!$C305,Hour,0)),Month,'Summarized Source Data'!$A305,Sector,'Summarized Source Data'!I$2,Subsector,'Summarized Source Data'!I$3,TimeOfWeek,$E305)*INDEX('Calibration Multipliers'!E$4:E$7,MATCH($B305,'Calibration Multipliers'!$A$4:$A$7,0),1)</f>
        <v>9776526.8221955895</v>
      </c>
      <c r="J305" s="47">
        <f t="shared" si="21"/>
        <v>92958721.685497835</v>
      </c>
      <c r="K305" s="48">
        <f>(SUMIFS(INDEX(Load,,MATCH('Summarized Source Data'!$C305,Hour,0)),Month,'Summarized Source Data'!$A305,Sector,'Summarized Source Data'!K$2,Subsector,"Total",TimeOfWeek,$E305)-SUM(F305:I305))*INDEX('Calibration Multipliers'!G$4:G$7,MATCH($B305,'Calibration Multipliers'!$A$4:$A$7,0),1)</f>
        <v>92958721.685497835</v>
      </c>
      <c r="L305" s="26">
        <f>SUMIFS(INDEX(Load,,MATCH('Summarized Source Data'!$C305,Hour,0)),Month,'Summarized Source Data'!$A305,Sector,'Summarized Source Data'!L$2,Subsector,'Summarized Source Data'!L$3,TimeOfWeek,$E305)*INDEX('Calibration Multipliers'!H$4:H$7,MATCH($B305,'Calibration Multipliers'!$A$4:$A$7,0),1)</f>
        <v>22103052.864276003</v>
      </c>
      <c r="M305" s="26">
        <f>SUMIFS(INDEX(Load,,MATCH('Summarized Source Data'!$C305,Hour,0)),Month,'Summarized Source Data'!$A305,Sector,'Summarized Source Data'!M$2,Subsector,'Summarized Source Data'!M$3,TimeOfWeek,$E305)*INDEX('Calibration Multipliers'!I$4:I$7,MATCH($B305,'Calibration Multipliers'!$A$4:$A$7,0),1)</f>
        <v>28127.52315250882</v>
      </c>
      <c r="N305" s="26">
        <f>SUMIFS(INDEX(Load,,MATCH('Summarized Source Data'!$C305,Hour,0)),Month,'Summarized Source Data'!$A305,Sector,'Summarized Source Data'!N$2,Subsector,'Summarized Source Data'!N$3,TimeOfWeek,$E305)*INDEX('Calibration Multipliers'!J$4:J$7,MATCH($B305,'Calibration Multipliers'!$A$4:$A$7,0),1)</f>
        <v>0</v>
      </c>
      <c r="O305" s="28">
        <f t="shared" si="22"/>
        <v>137810508.68069935</v>
      </c>
      <c r="P305" s="48">
        <f>(SUMIFS(INDEX(Load,,MATCH('Summarized Source Data'!$C305,Hour,0)),Month,'Summarized Source Data'!$A305,Sector,'Summarized Source Data'!P$2,Subsector,"Total",TimeOfWeek,$E305)-SUM(L305:N305)*INDEX('Calibration Multipliers'!L$4:L$7,MATCH($B305,'Calibration Multipliers'!$A$4:$A$7,0),1))</f>
        <v>137810508.68069935</v>
      </c>
      <c r="Q305" s="28">
        <f t="shared" si="23"/>
        <v>137810508.68069935</v>
      </c>
      <c r="R305" s="31">
        <f>SUMIFS(INDEX(Load,,MATCH('Summarized Source Data'!$C305,Hour,0)),Month,'Summarized Source Data'!$A305,Sector,'Summarized Source Data'!R$2,TimeOfWeek,$E305)*INDEX('Calibration Multipliers'!N$4:N$7,MATCH($B305,'Calibration Multipliers'!$A$4:$A$7,0),1)</f>
        <v>6415661.0027452791</v>
      </c>
      <c r="S305" s="31">
        <f>SUMIFS(INDEX(Load,,MATCH('Summarized Source Data'!$C305,Hour,0)),Month,'Summarized Source Data'!$A305,Sector,'Summarized Source Data'!S$2,TimeOfWeek,$E305)*INDEX('Calibration Multipliers'!O$4:O$7,MATCH($B305,'Calibration Multipliers'!$A$4:$A$7,0),1)</f>
        <v>6415661.0027452791</v>
      </c>
      <c r="T305" s="31">
        <f>SUMIFS(INDEX(Load,,MATCH('Summarized Source Data'!$C305,Hour,0)),Month,'Summarized Source Data'!$A305,Sector,'Summarized Source Data'!T$2,TimeOfWeek,$E305)*INDEX('Calibration Multipliers'!P$4:P$7,MATCH($B305,'Calibration Multipliers'!$A$4:$A$7,0),1)</f>
        <v>6415661.0027452791</v>
      </c>
      <c r="U305" s="31">
        <f>SUMIFS(INDEX(Load,,MATCH('Summarized Source Data'!$C305,Hour,0)),Month,'Summarized Source Data'!$A305,Sector,'Summarized Source Data'!U$2,TimeOfWeek,$E305)*INDEX('Calibration Multipliers'!Q$4:Q$7,MATCH($B305,'Calibration Multipliers'!$A$4:$A$7,0),1)</f>
        <v>6415661.0027452791</v>
      </c>
      <c r="V305" s="31">
        <f>SUMIFS(INDEX(Load,,MATCH('Summarized Source Data'!$C305,Hour,0)),Month,'Summarized Source Data'!$A305,Sector,'Summarized Source Data'!V$2,TimeOfWeek,$E305)*INDEX('Calibration Multipliers'!R$4:R$7,MATCH($B305,'Calibration Multipliers'!$A$4:$A$7,0),1)</f>
        <v>6415661.0027452791</v>
      </c>
      <c r="W305" s="31">
        <f>SUMIFS(INDEX(Load,,MATCH('Summarized Source Data'!$C305,Hour,0)),Month,'Summarized Source Data'!$A305,Sector,'Summarized Source Data'!W$2,TimeOfWeek,$E305)*INDEX('Calibration Multipliers'!S$4:S$7,MATCH($B305,'Calibration Multipliers'!$A$4:$A$7,0),1)</f>
        <v>6415661.0027452791</v>
      </c>
      <c r="X305" s="26">
        <f>SUMIFS(INDEX(Load,,MATCH('Summarized Source Data'!$C305,Hour,0)),Month,'Summarized Source Data'!$A305,Sector,'Summarized Source Data'!X$2,Subsector,'Summarized Source Data'!X$3,TimeOfWeek,$E305)*INDEX('Calibration Multipliers'!T$4:T$7,MATCH($B305,'Calibration Multipliers'!$A$4:$A$7,0),1)</f>
        <v>385415042.40722477</v>
      </c>
      <c r="Y305" s="28">
        <f t="shared" si="24"/>
        <v>385415042.40722477</v>
      </c>
      <c r="Z305" s="28">
        <f t="shared" si="24"/>
        <v>385415042.40722477</v>
      </c>
    </row>
    <row r="306" spans="1:26" outlineLevel="2">
      <c r="A306">
        <f t="shared" si="25"/>
        <v>1</v>
      </c>
      <c r="B306" t="str">
        <f>INDEX('Category Mapping'!$G$34:$G$45,MATCH(A306,'Category Mapping'!$A$34:$A$45,0),1)</f>
        <v>Winter</v>
      </c>
      <c r="C306" t="s">
        <v>41</v>
      </c>
      <c r="D306" s="6" t="s">
        <v>115</v>
      </c>
      <c r="E306" s="40" t="s">
        <v>14</v>
      </c>
      <c r="F306" s="26">
        <f>SUMIFS(INDEX(Load,,MATCH('Summarized Source Data'!$C306,Hour,0)),Month,'Summarized Source Data'!$A306,Sector,'Summarized Source Data'!F$2,Subsector,'Summarized Source Data'!F$3,TimeOfWeek,$E306)*INDEX('Calibration Multipliers'!B$4:B$7,MATCH($B306,'Calibration Multipliers'!$A$4:$A$7,0),1)</f>
        <v>11551344.210475901</v>
      </c>
      <c r="G306" s="26">
        <f>SUMIFS(INDEX(Load,,MATCH('Summarized Source Data'!$C306,Hour,0)),Month,'Summarized Source Data'!$A306,Sector,'Summarized Source Data'!G$2,Subsector,'Summarized Source Data'!G$3,TimeOfWeek,$E306)*INDEX('Calibration Multipliers'!C$4:C$7,MATCH($B306,'Calibration Multipliers'!$A$4:$A$7,0),1)</f>
        <v>5062.5987414758802</v>
      </c>
      <c r="H306" s="26">
        <f>SUMIFS(INDEX(Load,,MATCH('Summarized Source Data'!$C306,Hour,0)),Month,'Summarized Source Data'!$A306,Sector,'Summarized Source Data'!H$2,Subsector,'Summarized Source Data'!H$3,TimeOfWeek,$E306)*INDEX('Calibration Multipliers'!D$4:D$7,MATCH($B306,'Calibration Multipliers'!$A$4:$A$7,0),1)</f>
        <v>0</v>
      </c>
      <c r="I306" s="26">
        <f>SUMIFS(INDEX(Load,,MATCH('Summarized Source Data'!$C306,Hour,0)),Month,'Summarized Source Data'!$A306,Sector,'Summarized Source Data'!I$2,Subsector,'Summarized Source Data'!I$3,TimeOfWeek,$E306)*INDEX('Calibration Multipliers'!E$4:E$7,MATCH($B306,'Calibration Multipliers'!$A$4:$A$7,0),1)</f>
        <v>9673657.6591766067</v>
      </c>
      <c r="J306" s="47">
        <f t="shared" si="21"/>
        <v>96504789.984533474</v>
      </c>
      <c r="K306" s="48">
        <f>(SUMIFS(INDEX(Load,,MATCH('Summarized Source Data'!$C306,Hour,0)),Month,'Summarized Source Data'!$A306,Sector,'Summarized Source Data'!K$2,Subsector,"Total",TimeOfWeek,$E306)-SUM(F306:I306))*INDEX('Calibration Multipliers'!G$4:G$7,MATCH($B306,'Calibration Multipliers'!$A$4:$A$7,0),1)</f>
        <v>96504789.984533474</v>
      </c>
      <c r="L306" s="26">
        <f>SUMIFS(INDEX(Load,,MATCH('Summarized Source Data'!$C306,Hour,0)),Month,'Summarized Source Data'!$A306,Sector,'Summarized Source Data'!L$2,Subsector,'Summarized Source Data'!L$3,TimeOfWeek,$E306)*INDEX('Calibration Multipliers'!H$4:H$7,MATCH($B306,'Calibration Multipliers'!$A$4:$A$7,0),1)</f>
        <v>20881276.072783358</v>
      </c>
      <c r="M306" s="26">
        <f>SUMIFS(INDEX(Load,,MATCH('Summarized Source Data'!$C306,Hour,0)),Month,'Summarized Source Data'!$A306,Sector,'Summarized Source Data'!M$2,Subsector,'Summarized Source Data'!M$3,TimeOfWeek,$E306)*INDEX('Calibration Multipliers'!I$4:I$7,MATCH($B306,'Calibration Multipliers'!$A$4:$A$7,0),1)</f>
        <v>28127.52315250882</v>
      </c>
      <c r="N306" s="26">
        <f>SUMIFS(INDEX(Load,,MATCH('Summarized Source Data'!$C306,Hour,0)),Month,'Summarized Source Data'!$A306,Sector,'Summarized Source Data'!N$2,Subsector,'Summarized Source Data'!N$3,TimeOfWeek,$E306)*INDEX('Calibration Multipliers'!J$4:J$7,MATCH($B306,'Calibration Multipliers'!$A$4:$A$7,0),1)</f>
        <v>0</v>
      </c>
      <c r="O306" s="28">
        <f t="shared" si="22"/>
        <v>131257342.25360243</v>
      </c>
      <c r="P306" s="48">
        <f>(SUMIFS(INDEX(Load,,MATCH('Summarized Source Data'!$C306,Hour,0)),Month,'Summarized Source Data'!$A306,Sector,'Summarized Source Data'!P$2,Subsector,"Total",TimeOfWeek,$E306)-SUM(L306:N306)*INDEX('Calibration Multipliers'!L$4:L$7,MATCH($B306,'Calibration Multipliers'!$A$4:$A$7,0),1))</f>
        <v>131257342.25360243</v>
      </c>
      <c r="Q306" s="28">
        <f t="shared" si="23"/>
        <v>131257342.25360243</v>
      </c>
      <c r="R306" s="31">
        <f>SUMIFS(INDEX(Load,,MATCH('Summarized Source Data'!$C306,Hour,0)),Month,'Summarized Source Data'!$A306,Sector,'Summarized Source Data'!R$2,TimeOfWeek,$E306)*INDEX('Calibration Multipliers'!N$4:N$7,MATCH($B306,'Calibration Multipliers'!$A$4:$A$7,0),1)</f>
        <v>6337617.2334232507</v>
      </c>
      <c r="S306" s="31">
        <f>SUMIFS(INDEX(Load,,MATCH('Summarized Source Data'!$C306,Hour,0)),Month,'Summarized Source Data'!$A306,Sector,'Summarized Source Data'!S$2,TimeOfWeek,$E306)*INDEX('Calibration Multipliers'!O$4:O$7,MATCH($B306,'Calibration Multipliers'!$A$4:$A$7,0),1)</f>
        <v>6337617.2334232507</v>
      </c>
      <c r="T306" s="31">
        <f>SUMIFS(INDEX(Load,,MATCH('Summarized Source Data'!$C306,Hour,0)),Month,'Summarized Source Data'!$A306,Sector,'Summarized Source Data'!T$2,TimeOfWeek,$E306)*INDEX('Calibration Multipliers'!P$4:P$7,MATCH($B306,'Calibration Multipliers'!$A$4:$A$7,0),1)</f>
        <v>6337617.2334232507</v>
      </c>
      <c r="U306" s="31">
        <f>SUMIFS(INDEX(Load,,MATCH('Summarized Source Data'!$C306,Hour,0)),Month,'Summarized Source Data'!$A306,Sector,'Summarized Source Data'!U$2,TimeOfWeek,$E306)*INDEX('Calibration Multipliers'!Q$4:Q$7,MATCH($B306,'Calibration Multipliers'!$A$4:$A$7,0),1)</f>
        <v>6337617.2334232507</v>
      </c>
      <c r="V306" s="31">
        <f>SUMIFS(INDEX(Load,,MATCH('Summarized Source Data'!$C306,Hour,0)),Month,'Summarized Source Data'!$A306,Sector,'Summarized Source Data'!V$2,TimeOfWeek,$E306)*INDEX('Calibration Multipliers'!R$4:R$7,MATCH($B306,'Calibration Multipliers'!$A$4:$A$7,0),1)</f>
        <v>6337617.2334232507</v>
      </c>
      <c r="W306" s="31">
        <f>SUMIFS(INDEX(Load,,MATCH('Summarized Source Data'!$C306,Hour,0)),Month,'Summarized Source Data'!$A306,Sector,'Summarized Source Data'!W$2,TimeOfWeek,$E306)*INDEX('Calibration Multipliers'!S$4:S$7,MATCH($B306,'Calibration Multipliers'!$A$4:$A$7,0),1)</f>
        <v>6337617.2334232507</v>
      </c>
      <c r="X306" s="26">
        <f>SUMIFS(INDEX(Load,,MATCH('Summarized Source Data'!$C306,Hour,0)),Month,'Summarized Source Data'!$A306,Sector,'Summarized Source Data'!X$2,Subsector,'Summarized Source Data'!X$3,TimeOfWeek,$E306)*INDEX('Calibration Multipliers'!T$4:T$7,MATCH($B306,'Calibration Multipliers'!$A$4:$A$7,0),1)</f>
        <v>387636454.75539321</v>
      </c>
      <c r="Y306" s="28">
        <f t="shared" si="24"/>
        <v>387636454.75539321</v>
      </c>
      <c r="Z306" s="28">
        <f t="shared" si="24"/>
        <v>387636454.75539321</v>
      </c>
    </row>
    <row r="307" spans="1:26" outlineLevel="2">
      <c r="A307">
        <f t="shared" si="25"/>
        <v>1</v>
      </c>
      <c r="B307" t="str">
        <f>INDEX('Category Mapping'!$G$34:$G$45,MATCH(A307,'Category Mapping'!$A$34:$A$45,0),1)</f>
        <v>Winter</v>
      </c>
      <c r="C307" t="s">
        <v>42</v>
      </c>
      <c r="D307" s="6" t="s">
        <v>116</v>
      </c>
      <c r="E307" s="40" t="s">
        <v>14</v>
      </c>
      <c r="F307" s="26">
        <f>SUMIFS(INDEX(Load,,MATCH('Summarized Source Data'!$C307,Hour,0)),Month,'Summarized Source Data'!$A307,Sector,'Summarized Source Data'!F$2,Subsector,'Summarized Source Data'!F$3,TimeOfWeek,$E307)*INDEX('Calibration Multipliers'!B$4:B$7,MATCH($B307,'Calibration Multipliers'!$A$4:$A$7,0),1)</f>
        <v>11662414.827884322</v>
      </c>
      <c r="G307" s="26">
        <f>SUMIFS(INDEX(Load,,MATCH('Summarized Source Data'!$C307,Hour,0)),Month,'Summarized Source Data'!$A307,Sector,'Summarized Source Data'!G$2,Subsector,'Summarized Source Data'!G$3,TimeOfWeek,$E307)*INDEX('Calibration Multipliers'!C$4:C$7,MATCH($B307,'Calibration Multipliers'!$A$4:$A$7,0),1)</f>
        <v>5045.9381488646168</v>
      </c>
      <c r="H307" s="26">
        <f>SUMIFS(INDEX(Load,,MATCH('Summarized Source Data'!$C307,Hour,0)),Month,'Summarized Source Data'!$A307,Sector,'Summarized Source Data'!H$2,Subsector,'Summarized Source Data'!H$3,TimeOfWeek,$E307)*INDEX('Calibration Multipliers'!D$4:D$7,MATCH($B307,'Calibration Multipliers'!$A$4:$A$7,0),1)</f>
        <v>0</v>
      </c>
      <c r="I307" s="26">
        <f>SUMIFS(INDEX(Load,,MATCH('Summarized Source Data'!$C307,Hour,0)),Month,'Summarized Source Data'!$A307,Sector,'Summarized Source Data'!I$2,Subsector,'Summarized Source Data'!I$3,TimeOfWeek,$E307)*INDEX('Calibration Multipliers'!E$4:E$7,MATCH($B307,'Calibration Multipliers'!$A$4:$A$7,0),1)</f>
        <v>9697934.3640235644</v>
      </c>
      <c r="J307" s="47">
        <f t="shared" si="21"/>
        <v>99701577.845123366</v>
      </c>
      <c r="K307" s="48">
        <f>(SUMIFS(INDEX(Load,,MATCH('Summarized Source Data'!$C307,Hour,0)),Month,'Summarized Source Data'!$A307,Sector,'Summarized Source Data'!K$2,Subsector,"Total",TimeOfWeek,$E307)-SUM(F307:I307))*INDEX('Calibration Multipliers'!G$4:G$7,MATCH($B307,'Calibration Multipliers'!$A$4:$A$7,0),1)</f>
        <v>99701577.845123366</v>
      </c>
      <c r="L307" s="26">
        <f>SUMIFS(INDEX(Load,,MATCH('Summarized Source Data'!$C307,Hour,0)),Month,'Summarized Source Data'!$A307,Sector,'Summarized Source Data'!L$2,Subsector,'Summarized Source Data'!L$3,TimeOfWeek,$E307)*INDEX('Calibration Multipliers'!H$4:H$7,MATCH($B307,'Calibration Multipliers'!$A$4:$A$7,0),1)</f>
        <v>21547699.777233891</v>
      </c>
      <c r="M307" s="26">
        <f>SUMIFS(INDEX(Load,,MATCH('Summarized Source Data'!$C307,Hour,0)),Month,'Summarized Source Data'!$A307,Sector,'Summarized Source Data'!M$2,Subsector,'Summarized Source Data'!M$3,TimeOfWeek,$E307)*INDEX('Calibration Multipliers'!I$4:I$7,MATCH($B307,'Calibration Multipliers'!$A$4:$A$7,0),1)</f>
        <v>28134.187389553324</v>
      </c>
      <c r="N307" s="26">
        <f>SUMIFS(INDEX(Load,,MATCH('Summarized Source Data'!$C307,Hour,0)),Month,'Summarized Source Data'!$A307,Sector,'Summarized Source Data'!N$2,Subsector,'Summarized Source Data'!N$3,TimeOfWeek,$E307)*INDEX('Calibration Multipliers'!J$4:J$7,MATCH($B307,'Calibration Multipliers'!$A$4:$A$7,0),1)</f>
        <v>0</v>
      </c>
      <c r="O307" s="28">
        <f t="shared" si="22"/>
        <v>121705262.49224108</v>
      </c>
      <c r="P307" s="48">
        <f>(SUMIFS(INDEX(Load,,MATCH('Summarized Source Data'!$C307,Hour,0)),Month,'Summarized Source Data'!$A307,Sector,'Summarized Source Data'!P$2,Subsector,"Total",TimeOfWeek,$E307)-SUM(L307:N307)*INDEX('Calibration Multipliers'!L$4:L$7,MATCH($B307,'Calibration Multipliers'!$A$4:$A$7,0),1))</f>
        <v>121705262.49224108</v>
      </c>
      <c r="Q307" s="28">
        <f t="shared" si="23"/>
        <v>121705262.49224108</v>
      </c>
      <c r="R307" s="31">
        <f>SUMIFS(INDEX(Load,,MATCH('Summarized Source Data'!$C307,Hour,0)),Month,'Summarized Source Data'!$A307,Sector,'Summarized Source Data'!R$2,TimeOfWeek,$E307)*INDEX('Calibration Multipliers'!N$4:N$7,MATCH($B307,'Calibration Multipliers'!$A$4:$A$7,0),1)</f>
        <v>6220549.9133809479</v>
      </c>
      <c r="S307" s="31">
        <f>SUMIFS(INDEX(Load,,MATCH('Summarized Source Data'!$C307,Hour,0)),Month,'Summarized Source Data'!$A307,Sector,'Summarized Source Data'!S$2,TimeOfWeek,$E307)*INDEX('Calibration Multipliers'!O$4:O$7,MATCH($B307,'Calibration Multipliers'!$A$4:$A$7,0),1)</f>
        <v>6220549.9133809479</v>
      </c>
      <c r="T307" s="31">
        <f>SUMIFS(INDEX(Load,,MATCH('Summarized Source Data'!$C307,Hour,0)),Month,'Summarized Source Data'!$A307,Sector,'Summarized Source Data'!T$2,TimeOfWeek,$E307)*INDEX('Calibration Multipliers'!P$4:P$7,MATCH($B307,'Calibration Multipliers'!$A$4:$A$7,0),1)</f>
        <v>6220549.9133809479</v>
      </c>
      <c r="U307" s="31">
        <f>SUMIFS(INDEX(Load,,MATCH('Summarized Source Data'!$C307,Hour,0)),Month,'Summarized Source Data'!$A307,Sector,'Summarized Source Data'!U$2,TimeOfWeek,$E307)*INDEX('Calibration Multipliers'!Q$4:Q$7,MATCH($B307,'Calibration Multipliers'!$A$4:$A$7,0),1)</f>
        <v>6220549.9133809479</v>
      </c>
      <c r="V307" s="31">
        <f>SUMIFS(INDEX(Load,,MATCH('Summarized Source Data'!$C307,Hour,0)),Month,'Summarized Source Data'!$A307,Sector,'Summarized Source Data'!V$2,TimeOfWeek,$E307)*INDEX('Calibration Multipliers'!R$4:R$7,MATCH($B307,'Calibration Multipliers'!$A$4:$A$7,0),1)</f>
        <v>6220549.9133809479</v>
      </c>
      <c r="W307" s="31">
        <f>SUMIFS(INDEX(Load,,MATCH('Summarized Source Data'!$C307,Hour,0)),Month,'Summarized Source Data'!$A307,Sector,'Summarized Source Data'!W$2,TimeOfWeek,$E307)*INDEX('Calibration Multipliers'!S$4:S$7,MATCH($B307,'Calibration Multipliers'!$A$4:$A$7,0),1)</f>
        <v>6220549.9133809479</v>
      </c>
      <c r="X307" s="26">
        <f>SUMIFS(INDEX(Load,,MATCH('Summarized Source Data'!$C307,Hour,0)),Month,'Summarized Source Data'!$A307,Sector,'Summarized Source Data'!X$2,Subsector,'Summarized Source Data'!X$3,TimeOfWeek,$E307)*INDEX('Calibration Multipliers'!T$4:T$7,MATCH($B307,'Calibration Multipliers'!$A$4:$A$7,0),1)</f>
        <v>390968573.27764589</v>
      </c>
      <c r="Y307" s="28">
        <f t="shared" si="24"/>
        <v>390968573.27764589</v>
      </c>
      <c r="Z307" s="28">
        <f t="shared" si="24"/>
        <v>390968573.27764589</v>
      </c>
    </row>
    <row r="308" spans="1:26" outlineLevel="2">
      <c r="A308">
        <f t="shared" si="25"/>
        <v>1</v>
      </c>
      <c r="B308" t="str">
        <f>INDEX('Category Mapping'!$G$34:$G$45,MATCH(A308,'Category Mapping'!$A$34:$A$45,0),1)</f>
        <v>Winter</v>
      </c>
      <c r="C308" t="s">
        <v>43</v>
      </c>
      <c r="D308" s="6" t="s">
        <v>117</v>
      </c>
      <c r="E308" s="40" t="s">
        <v>14</v>
      </c>
      <c r="F308" s="26">
        <f>SUMIFS(INDEX(Load,,MATCH('Summarized Source Data'!$C308,Hour,0)),Month,'Summarized Source Data'!$A308,Sector,'Summarized Source Data'!F$2,Subsector,'Summarized Source Data'!F$3,TimeOfWeek,$E308)*INDEX('Calibration Multipliers'!B$4:B$7,MATCH($B308,'Calibration Multipliers'!$A$4:$A$7,0),1)</f>
        <v>11995626.680109588</v>
      </c>
      <c r="G308" s="26">
        <f>SUMIFS(INDEX(Load,,MATCH('Summarized Source Data'!$C308,Hour,0)),Month,'Summarized Source Data'!$A308,Sector,'Summarized Source Data'!G$2,Subsector,'Summarized Source Data'!G$3,TimeOfWeek,$E308)*INDEX('Calibration Multipliers'!C$4:C$7,MATCH($B308,'Calibration Multipliers'!$A$4:$A$7,0),1)</f>
        <v>5085.9235711316487</v>
      </c>
      <c r="H308" s="26">
        <f>SUMIFS(INDEX(Load,,MATCH('Summarized Source Data'!$C308,Hour,0)),Month,'Summarized Source Data'!$A308,Sector,'Summarized Source Data'!H$2,Subsector,'Summarized Source Data'!H$3,TimeOfWeek,$E308)*INDEX('Calibration Multipliers'!D$4:D$7,MATCH($B308,'Calibration Multipliers'!$A$4:$A$7,0),1)</f>
        <v>0</v>
      </c>
      <c r="I308" s="26">
        <f>SUMIFS(INDEX(Load,,MATCH('Summarized Source Data'!$C308,Hour,0)),Month,'Summarized Source Data'!$A308,Sector,'Summarized Source Data'!I$2,Subsector,'Summarized Source Data'!I$3,TimeOfWeek,$E308)*INDEX('Calibration Multipliers'!E$4:E$7,MATCH($B308,'Calibration Multipliers'!$A$4:$A$7,0),1)</f>
        <v>30211207.935090818</v>
      </c>
      <c r="J308" s="47">
        <f t="shared" si="21"/>
        <v>106622706.78851411</v>
      </c>
      <c r="K308" s="48">
        <f>(SUMIFS(INDEX(Load,,MATCH('Summarized Source Data'!$C308,Hour,0)),Month,'Summarized Source Data'!$A308,Sector,'Summarized Source Data'!K$2,Subsector,"Total",TimeOfWeek,$E308)-SUM(F308:I308))*INDEX('Calibration Multipliers'!G$4:G$7,MATCH($B308,'Calibration Multipliers'!$A$4:$A$7,0),1)</f>
        <v>106622706.78851411</v>
      </c>
      <c r="L308" s="26">
        <f>SUMIFS(INDEX(Load,,MATCH('Summarized Source Data'!$C308,Hour,0)),Month,'Summarized Source Data'!$A308,Sector,'Summarized Source Data'!L$2,Subsector,'Summarized Source Data'!L$3,TimeOfWeek,$E308)*INDEX('Calibration Multipliers'!H$4:H$7,MATCH($B308,'Calibration Multipliers'!$A$4:$A$7,0),1)</f>
        <v>21325558.542417049</v>
      </c>
      <c r="M308" s="26">
        <f>SUMIFS(INDEX(Load,,MATCH('Summarized Source Data'!$C308,Hour,0)),Month,'Summarized Source Data'!$A308,Sector,'Summarized Source Data'!M$2,Subsector,'Summarized Source Data'!M$3,TimeOfWeek,$E308)*INDEX('Calibration Multipliers'!I$4:I$7,MATCH($B308,'Calibration Multipliers'!$A$4:$A$7,0),1)</f>
        <v>27832.075310202417</v>
      </c>
      <c r="N308" s="26">
        <f>SUMIFS(INDEX(Load,,MATCH('Summarized Source Data'!$C308,Hour,0)),Month,'Summarized Source Data'!$A308,Sector,'Summarized Source Data'!N$2,Subsector,'Summarized Source Data'!N$3,TimeOfWeek,$E308)*INDEX('Calibration Multipliers'!J$4:J$7,MATCH($B308,'Calibration Multipliers'!$A$4:$A$7,0),1)</f>
        <v>0</v>
      </c>
      <c r="O308" s="28">
        <f t="shared" si="22"/>
        <v>116374174.96871617</v>
      </c>
      <c r="P308" s="48">
        <f>(SUMIFS(INDEX(Load,,MATCH('Summarized Source Data'!$C308,Hour,0)),Month,'Summarized Source Data'!$A308,Sector,'Summarized Source Data'!P$2,Subsector,"Total",TimeOfWeek,$E308)-SUM(L308:N308)*INDEX('Calibration Multipliers'!L$4:L$7,MATCH($B308,'Calibration Multipliers'!$A$4:$A$7,0),1))</f>
        <v>116374174.96871617</v>
      </c>
      <c r="Q308" s="28">
        <f t="shared" si="23"/>
        <v>116374174.96871617</v>
      </c>
      <c r="R308" s="31">
        <f>SUMIFS(INDEX(Load,,MATCH('Summarized Source Data'!$C308,Hour,0)),Month,'Summarized Source Data'!$A308,Sector,'Summarized Source Data'!R$2,TimeOfWeek,$E308)*INDEX('Calibration Multipliers'!N$4:N$7,MATCH($B308,'Calibration Multipliers'!$A$4:$A$7,0),1)</f>
        <v>7139402.6993094273</v>
      </c>
      <c r="S308" s="31">
        <f>SUMIFS(INDEX(Load,,MATCH('Summarized Source Data'!$C308,Hour,0)),Month,'Summarized Source Data'!$A308,Sector,'Summarized Source Data'!S$2,TimeOfWeek,$E308)*INDEX('Calibration Multipliers'!O$4:O$7,MATCH($B308,'Calibration Multipliers'!$A$4:$A$7,0),1)</f>
        <v>7139402.6993094273</v>
      </c>
      <c r="T308" s="31">
        <f>SUMIFS(INDEX(Load,,MATCH('Summarized Source Data'!$C308,Hour,0)),Month,'Summarized Source Data'!$A308,Sector,'Summarized Source Data'!T$2,TimeOfWeek,$E308)*INDEX('Calibration Multipliers'!P$4:P$7,MATCH($B308,'Calibration Multipliers'!$A$4:$A$7,0),1)</f>
        <v>7139402.6993094273</v>
      </c>
      <c r="U308" s="31">
        <f>SUMIFS(INDEX(Load,,MATCH('Summarized Source Data'!$C308,Hour,0)),Month,'Summarized Source Data'!$A308,Sector,'Summarized Source Data'!U$2,TimeOfWeek,$E308)*INDEX('Calibration Multipliers'!Q$4:Q$7,MATCH($B308,'Calibration Multipliers'!$A$4:$A$7,0),1)</f>
        <v>7139402.6993094273</v>
      </c>
      <c r="V308" s="31">
        <f>SUMIFS(INDEX(Load,,MATCH('Summarized Source Data'!$C308,Hour,0)),Month,'Summarized Source Data'!$A308,Sector,'Summarized Source Data'!V$2,TimeOfWeek,$E308)*INDEX('Calibration Multipliers'!R$4:R$7,MATCH($B308,'Calibration Multipliers'!$A$4:$A$7,0),1)</f>
        <v>7139402.6993094273</v>
      </c>
      <c r="W308" s="31">
        <f>SUMIFS(INDEX(Load,,MATCH('Summarized Source Data'!$C308,Hour,0)),Month,'Summarized Source Data'!$A308,Sector,'Summarized Source Data'!W$2,TimeOfWeek,$E308)*INDEX('Calibration Multipliers'!S$4:S$7,MATCH($B308,'Calibration Multipliers'!$A$4:$A$7,0),1)</f>
        <v>7139402.6993094273</v>
      </c>
      <c r="X308" s="26">
        <f>SUMIFS(INDEX(Load,,MATCH('Summarized Source Data'!$C308,Hour,0)),Month,'Summarized Source Data'!$A308,Sector,'Summarized Source Data'!X$2,Subsector,'Summarized Source Data'!X$3,TimeOfWeek,$E308)*INDEX('Calibration Multipliers'!T$4:T$7,MATCH($B308,'Calibration Multipliers'!$A$4:$A$7,0),1)</f>
        <v>396522104.148067</v>
      </c>
      <c r="Y308" s="28">
        <f t="shared" si="24"/>
        <v>396522104.148067</v>
      </c>
      <c r="Z308" s="28">
        <f t="shared" si="24"/>
        <v>396522104.148067</v>
      </c>
    </row>
    <row r="309" spans="1:26" outlineLevel="2">
      <c r="A309">
        <f t="shared" si="25"/>
        <v>1</v>
      </c>
      <c r="B309" t="str">
        <f>INDEX('Category Mapping'!$G$34:$G$45,MATCH(A309,'Category Mapping'!$A$34:$A$45,0),1)</f>
        <v>Winter</v>
      </c>
      <c r="C309" t="s">
        <v>44</v>
      </c>
      <c r="D309" s="6" t="s">
        <v>118</v>
      </c>
      <c r="E309" s="40" t="s">
        <v>14</v>
      </c>
      <c r="F309" s="26">
        <f>SUMIFS(INDEX(Load,,MATCH('Summarized Source Data'!$C309,Hour,0)),Month,'Summarized Source Data'!$A309,Sector,'Summarized Source Data'!F$2,Subsector,'Summarized Source Data'!F$3,TimeOfWeek,$E309)*INDEX('Calibration Multipliers'!B$4:B$7,MATCH($B309,'Calibration Multipliers'!$A$4:$A$7,0),1)</f>
        <v>12662050.384560121</v>
      </c>
      <c r="G309" s="26">
        <f>SUMIFS(INDEX(Load,,MATCH('Summarized Source Data'!$C309,Hour,0)),Month,'Summarized Source Data'!$A309,Sector,'Summarized Source Data'!G$2,Subsector,'Summarized Source Data'!G$3,TimeOfWeek,$E309)*INDEX('Calibration Multipliers'!C$4:C$7,MATCH($B309,'Calibration Multipliers'!$A$4:$A$7,0),1)</f>
        <v>5286.9613886408933</v>
      </c>
      <c r="H309" s="26">
        <f>SUMIFS(INDEX(Load,,MATCH('Summarized Source Data'!$C309,Hour,0)),Month,'Summarized Source Data'!$A309,Sector,'Summarized Source Data'!H$2,Subsector,'Summarized Source Data'!H$3,TimeOfWeek,$E309)*INDEX('Calibration Multipliers'!D$4:D$7,MATCH($B309,'Calibration Multipliers'!$A$4:$A$7,0),1)</f>
        <v>0</v>
      </c>
      <c r="I309" s="26">
        <f>SUMIFS(INDEX(Load,,MATCH('Summarized Source Data'!$C309,Hour,0)),Month,'Summarized Source Data'!$A309,Sector,'Summarized Source Data'!I$2,Subsector,'Summarized Source Data'!I$3,TimeOfWeek,$E309)*INDEX('Calibration Multipliers'!E$4:E$7,MATCH($B309,'Calibration Multipliers'!$A$4:$A$7,0),1)</f>
        <v>34876173.866244547</v>
      </c>
      <c r="J309" s="47">
        <f t="shared" si="21"/>
        <v>106844646.98551345</v>
      </c>
      <c r="K309" s="48">
        <f>(SUMIFS(INDEX(Load,,MATCH('Summarized Source Data'!$C309,Hour,0)),Month,'Summarized Source Data'!$A309,Sector,'Summarized Source Data'!K$2,Subsector,"Total",TimeOfWeek,$E309)-SUM(F309:I309))*INDEX('Calibration Multipliers'!G$4:G$7,MATCH($B309,'Calibration Multipliers'!$A$4:$A$7,0),1)</f>
        <v>106844646.98551345</v>
      </c>
      <c r="L309" s="26">
        <f>SUMIFS(INDEX(Load,,MATCH('Summarized Source Data'!$C309,Hour,0)),Month,'Summarized Source Data'!$A309,Sector,'Summarized Source Data'!L$2,Subsector,'Summarized Source Data'!L$3,TimeOfWeek,$E309)*INDEX('Calibration Multipliers'!H$4:H$7,MATCH($B309,'Calibration Multipliers'!$A$4:$A$7,0),1)</f>
        <v>22991617.803543378</v>
      </c>
      <c r="M309" s="26">
        <f>SUMIFS(INDEX(Load,,MATCH('Summarized Source Data'!$C309,Hour,0)),Month,'Summarized Source Data'!$A309,Sector,'Summarized Source Data'!M$2,Subsector,'Summarized Source Data'!M$3,TimeOfWeek,$E309)*INDEX('Calibration Multipliers'!I$4:I$7,MATCH($B309,'Calibration Multipliers'!$A$4:$A$7,0),1)</f>
        <v>27158.987368707378</v>
      </c>
      <c r="N309" s="26">
        <f>SUMIFS(INDEX(Load,,MATCH('Summarized Source Data'!$C309,Hour,0)),Month,'Summarized Source Data'!$A309,Sector,'Summarized Source Data'!N$2,Subsector,'Summarized Source Data'!N$3,TimeOfWeek,$E309)*INDEX('Calibration Multipliers'!J$4:J$7,MATCH($B309,'Calibration Multipliers'!$A$4:$A$7,0),1)</f>
        <v>0</v>
      </c>
      <c r="O309" s="28">
        <f t="shared" si="22"/>
        <v>116930201.1436998</v>
      </c>
      <c r="P309" s="48">
        <f>(SUMIFS(INDEX(Load,,MATCH('Summarized Source Data'!$C309,Hour,0)),Month,'Summarized Source Data'!$A309,Sector,'Summarized Source Data'!P$2,Subsector,"Total",TimeOfWeek,$E309)-SUM(L309:N309)*INDEX('Calibration Multipliers'!L$4:L$7,MATCH($B309,'Calibration Multipliers'!$A$4:$A$7,0),1))</f>
        <v>116930201.1436998</v>
      </c>
      <c r="Q309" s="28">
        <f t="shared" si="23"/>
        <v>116930201.1436998</v>
      </c>
      <c r="R309" s="31">
        <f>SUMIFS(INDEX(Load,,MATCH('Summarized Source Data'!$C309,Hour,0)),Month,'Summarized Source Data'!$A309,Sector,'Summarized Source Data'!R$2,TimeOfWeek,$E309)*INDEX('Calibration Multipliers'!N$4:N$7,MATCH($B309,'Calibration Multipliers'!$A$4:$A$7,0),1)</f>
        <v>7145905.8839586908</v>
      </c>
      <c r="S309" s="31">
        <f>SUMIFS(INDEX(Load,,MATCH('Summarized Source Data'!$C309,Hour,0)),Month,'Summarized Source Data'!$A309,Sector,'Summarized Source Data'!S$2,TimeOfWeek,$E309)*INDEX('Calibration Multipliers'!O$4:O$7,MATCH($B309,'Calibration Multipliers'!$A$4:$A$7,0),1)</f>
        <v>7145905.8839586908</v>
      </c>
      <c r="T309" s="31">
        <f>SUMIFS(INDEX(Load,,MATCH('Summarized Source Data'!$C309,Hour,0)),Month,'Summarized Source Data'!$A309,Sector,'Summarized Source Data'!T$2,TimeOfWeek,$E309)*INDEX('Calibration Multipliers'!P$4:P$7,MATCH($B309,'Calibration Multipliers'!$A$4:$A$7,0),1)</f>
        <v>7145905.8839586908</v>
      </c>
      <c r="U309" s="31">
        <f>SUMIFS(INDEX(Load,,MATCH('Summarized Source Data'!$C309,Hour,0)),Month,'Summarized Source Data'!$A309,Sector,'Summarized Source Data'!U$2,TimeOfWeek,$E309)*INDEX('Calibration Multipliers'!Q$4:Q$7,MATCH($B309,'Calibration Multipliers'!$A$4:$A$7,0),1)</f>
        <v>7145905.8839586908</v>
      </c>
      <c r="V309" s="31">
        <f>SUMIFS(INDEX(Load,,MATCH('Summarized Source Data'!$C309,Hour,0)),Month,'Summarized Source Data'!$A309,Sector,'Summarized Source Data'!V$2,TimeOfWeek,$E309)*INDEX('Calibration Multipliers'!R$4:R$7,MATCH($B309,'Calibration Multipliers'!$A$4:$A$7,0),1)</f>
        <v>7145905.8839586908</v>
      </c>
      <c r="W309" s="31">
        <f>SUMIFS(INDEX(Load,,MATCH('Summarized Source Data'!$C309,Hour,0)),Month,'Summarized Source Data'!$A309,Sector,'Summarized Source Data'!W$2,TimeOfWeek,$E309)*INDEX('Calibration Multipliers'!S$4:S$7,MATCH($B309,'Calibration Multipliers'!$A$4:$A$7,0),1)</f>
        <v>7145905.8839586908</v>
      </c>
      <c r="X309" s="26">
        <f>SUMIFS(INDEX(Load,,MATCH('Summarized Source Data'!$C309,Hour,0)),Month,'Summarized Source Data'!$A309,Sector,'Summarized Source Data'!X$2,Subsector,'Summarized Source Data'!X$3,TimeOfWeek,$E309)*INDEX('Calibration Multipliers'!T$4:T$7,MATCH($B309,'Calibration Multipliers'!$A$4:$A$7,0),1)</f>
        <v>396522104.148067</v>
      </c>
      <c r="Y309" s="28">
        <f t="shared" si="24"/>
        <v>396522104.148067</v>
      </c>
      <c r="Z309" s="28">
        <f t="shared" si="24"/>
        <v>396522104.148067</v>
      </c>
    </row>
    <row r="310" spans="1:26" outlineLevel="2">
      <c r="A310">
        <f t="shared" si="25"/>
        <v>1</v>
      </c>
      <c r="B310" t="str">
        <f>INDEX('Category Mapping'!$G$34:$G$45,MATCH(A310,'Category Mapping'!$A$34:$A$45,0),1)</f>
        <v>Winter</v>
      </c>
      <c r="C310" t="s">
        <v>45</v>
      </c>
      <c r="D310" s="6" t="s">
        <v>119</v>
      </c>
      <c r="E310" s="40" t="s">
        <v>14</v>
      </c>
      <c r="F310" s="26">
        <f>SUMIFS(INDEX(Load,,MATCH('Summarized Source Data'!$C310,Hour,0)),Month,'Summarized Source Data'!$A310,Sector,'Summarized Source Data'!F$2,Subsector,'Summarized Source Data'!F$3,TimeOfWeek,$E310)*INDEX('Calibration Multipliers'!B$4:B$7,MATCH($B310,'Calibration Multipliers'!$A$4:$A$7,0),1)</f>
        <v>13439544.706419077</v>
      </c>
      <c r="G310" s="26">
        <f>SUMIFS(INDEX(Load,,MATCH('Summarized Source Data'!$C310,Hour,0)),Month,'Summarized Source Data'!$A310,Sector,'Summarized Source Data'!G$2,Subsector,'Summarized Source Data'!G$3,TimeOfWeek,$E310)*INDEX('Calibration Multipliers'!C$4:C$7,MATCH($B310,'Calibration Multipliers'!$A$4:$A$7,0),1)</f>
        <v>5612.39829764757</v>
      </c>
      <c r="H310" s="26">
        <f>SUMIFS(INDEX(Load,,MATCH('Summarized Source Data'!$C310,Hour,0)),Month,'Summarized Source Data'!$A310,Sector,'Summarized Source Data'!H$2,Subsector,'Summarized Source Data'!H$3,TimeOfWeek,$E310)*INDEX('Calibration Multipliers'!D$4:D$7,MATCH($B310,'Calibration Multipliers'!$A$4:$A$7,0),1)</f>
        <v>0</v>
      </c>
      <c r="I310" s="26">
        <f>SUMIFS(INDEX(Load,,MATCH('Summarized Source Data'!$C310,Hour,0)),Month,'Summarized Source Data'!$A310,Sector,'Summarized Source Data'!I$2,Subsector,'Summarized Source Data'!I$3,TimeOfWeek,$E310)*INDEX('Calibration Multipliers'!E$4:E$7,MATCH($B310,'Calibration Multipliers'!$A$4:$A$7,0),1)</f>
        <v>36875444.979596145</v>
      </c>
      <c r="J310" s="47">
        <f t="shared" si="21"/>
        <v>105178262.2874781</v>
      </c>
      <c r="K310" s="48">
        <f>(SUMIFS(INDEX(Load,,MATCH('Summarized Source Data'!$C310,Hour,0)),Month,'Summarized Source Data'!$A310,Sector,'Summarized Source Data'!K$2,Subsector,"Total",TimeOfWeek,$E310)-SUM(F310:I310))*INDEX('Calibration Multipliers'!G$4:G$7,MATCH($B310,'Calibration Multipliers'!$A$4:$A$7,0),1)</f>
        <v>105178262.2874781</v>
      </c>
      <c r="L310" s="26">
        <f>SUMIFS(INDEX(Load,,MATCH('Summarized Source Data'!$C310,Hour,0)),Month,'Summarized Source Data'!$A310,Sector,'Summarized Source Data'!L$2,Subsector,'Summarized Source Data'!L$3,TimeOfWeek,$E310)*INDEX('Calibration Multipliers'!H$4:H$7,MATCH($B310,'Calibration Multipliers'!$A$4:$A$7,0),1)</f>
        <v>26434806.943204466</v>
      </c>
      <c r="M310" s="26">
        <f>SUMIFS(INDEX(Load,,MATCH('Summarized Source Data'!$C310,Hour,0)),Month,'Summarized Source Data'!$A310,Sector,'Summarized Source Data'!M$2,Subsector,'Summarized Source Data'!M$3,TimeOfWeek,$E310)*INDEX('Calibration Multipliers'!I$4:I$7,MATCH($B310,'Calibration Multipliers'!$A$4:$A$7,0),1)</f>
        <v>26576.977333487244</v>
      </c>
      <c r="N310" s="26">
        <f>SUMIFS(INDEX(Load,,MATCH('Summarized Source Data'!$C310,Hour,0)),Month,'Summarized Source Data'!$A310,Sector,'Summarized Source Data'!N$2,Subsector,'Summarized Source Data'!N$3,TimeOfWeek,$E310)*INDEX('Calibration Multipliers'!J$4:J$7,MATCH($B310,'Calibration Multipliers'!$A$4:$A$7,0),1)</f>
        <v>0</v>
      </c>
      <c r="O310" s="28">
        <f t="shared" si="22"/>
        <v>115709006.36224237</v>
      </c>
      <c r="P310" s="48">
        <f>(SUMIFS(INDEX(Load,,MATCH('Summarized Source Data'!$C310,Hour,0)),Month,'Summarized Source Data'!$A310,Sector,'Summarized Source Data'!P$2,Subsector,"Total",TimeOfWeek,$E310)-SUM(L310:N310)*INDEX('Calibration Multipliers'!L$4:L$7,MATCH($B310,'Calibration Multipliers'!$A$4:$A$7,0),1))</f>
        <v>115709006.36224237</v>
      </c>
      <c r="Q310" s="28">
        <f t="shared" si="23"/>
        <v>115709006.36224237</v>
      </c>
      <c r="R310" s="31">
        <f>SUMIFS(INDEX(Load,,MATCH('Summarized Source Data'!$C310,Hour,0)),Month,'Summarized Source Data'!$A310,Sector,'Summarized Source Data'!R$2,TimeOfWeek,$E310)*INDEX('Calibration Multipliers'!N$4:N$7,MATCH($B310,'Calibration Multipliers'!$A$4:$A$7,0),1)</f>
        <v>7100380.2592953267</v>
      </c>
      <c r="S310" s="31">
        <f>SUMIFS(INDEX(Load,,MATCH('Summarized Source Data'!$C310,Hour,0)),Month,'Summarized Source Data'!$A310,Sector,'Summarized Source Data'!S$2,TimeOfWeek,$E310)*INDEX('Calibration Multipliers'!O$4:O$7,MATCH($B310,'Calibration Multipliers'!$A$4:$A$7,0),1)</f>
        <v>7100380.2592953267</v>
      </c>
      <c r="T310" s="31">
        <f>SUMIFS(INDEX(Load,,MATCH('Summarized Source Data'!$C310,Hour,0)),Month,'Summarized Source Data'!$A310,Sector,'Summarized Source Data'!T$2,TimeOfWeek,$E310)*INDEX('Calibration Multipliers'!P$4:P$7,MATCH($B310,'Calibration Multipliers'!$A$4:$A$7,0),1)</f>
        <v>7100380.2592953267</v>
      </c>
      <c r="U310" s="31">
        <f>SUMIFS(INDEX(Load,,MATCH('Summarized Source Data'!$C310,Hour,0)),Month,'Summarized Source Data'!$A310,Sector,'Summarized Source Data'!U$2,TimeOfWeek,$E310)*INDEX('Calibration Multipliers'!Q$4:Q$7,MATCH($B310,'Calibration Multipliers'!$A$4:$A$7,0),1)</f>
        <v>7100380.2592953267</v>
      </c>
      <c r="V310" s="31">
        <f>SUMIFS(INDEX(Load,,MATCH('Summarized Source Data'!$C310,Hour,0)),Month,'Summarized Source Data'!$A310,Sector,'Summarized Source Data'!V$2,TimeOfWeek,$E310)*INDEX('Calibration Multipliers'!R$4:R$7,MATCH($B310,'Calibration Multipliers'!$A$4:$A$7,0),1)</f>
        <v>7100380.2592953267</v>
      </c>
      <c r="W310" s="31">
        <f>SUMIFS(INDEX(Load,,MATCH('Summarized Source Data'!$C310,Hour,0)),Month,'Summarized Source Data'!$A310,Sector,'Summarized Source Data'!W$2,TimeOfWeek,$E310)*INDEX('Calibration Multipliers'!S$4:S$7,MATCH($B310,'Calibration Multipliers'!$A$4:$A$7,0),1)</f>
        <v>7100380.2592953267</v>
      </c>
      <c r="X310" s="26">
        <f>SUMIFS(INDEX(Load,,MATCH('Summarized Source Data'!$C310,Hour,0)),Month,'Summarized Source Data'!$A310,Sector,'Summarized Source Data'!X$2,Subsector,'Summarized Source Data'!X$3,TimeOfWeek,$E310)*INDEX('Calibration Multipliers'!T$4:T$7,MATCH($B310,'Calibration Multipliers'!$A$4:$A$7,0),1)</f>
        <v>395411397.97398275</v>
      </c>
      <c r="Y310" s="28">
        <f t="shared" si="24"/>
        <v>395411397.97398275</v>
      </c>
      <c r="Z310" s="28">
        <f t="shared" si="24"/>
        <v>395411397.97398275</v>
      </c>
    </row>
    <row r="311" spans="1:26" outlineLevel="2">
      <c r="A311">
        <f t="shared" si="25"/>
        <v>1</v>
      </c>
      <c r="B311" t="str">
        <f>INDEX('Category Mapping'!$G$34:$G$45,MATCH(A311,'Category Mapping'!$A$34:$A$45,0),1)</f>
        <v>Winter</v>
      </c>
      <c r="C311" t="s">
        <v>46</v>
      </c>
      <c r="D311" s="6" t="s">
        <v>120</v>
      </c>
      <c r="E311" s="40" t="s">
        <v>14</v>
      </c>
      <c r="F311" s="26">
        <f>SUMIFS(INDEX(Load,,MATCH('Summarized Source Data'!$C311,Hour,0)),Month,'Summarized Source Data'!$A311,Sector,'Summarized Source Data'!F$2,Subsector,'Summarized Source Data'!F$3,TimeOfWeek,$E311)*INDEX('Calibration Multipliers'!B$4:B$7,MATCH($B311,'Calibration Multipliers'!$A$4:$A$7,0),1)</f>
        <v>14217039.028278032</v>
      </c>
      <c r="G311" s="26">
        <f>SUMIFS(INDEX(Load,,MATCH('Summarized Source Data'!$C311,Hour,0)),Month,'Summarized Source Data'!$A311,Sector,'Summarized Source Data'!G$2,Subsector,'Summarized Source Data'!G$3,TimeOfWeek,$E311)*INDEX('Calibration Multipliers'!C$4:C$7,MATCH($B311,'Calibration Multipliers'!$A$4:$A$7,0),1)</f>
        <v>5964.4921548322682</v>
      </c>
      <c r="H311" s="26">
        <f>SUMIFS(INDEX(Load,,MATCH('Summarized Source Data'!$C311,Hour,0)),Month,'Summarized Source Data'!$A311,Sector,'Summarized Source Data'!H$2,Subsector,'Summarized Source Data'!H$3,TimeOfWeek,$E311)*INDEX('Calibration Multipliers'!D$4:D$7,MATCH($B311,'Calibration Multipliers'!$A$4:$A$7,0),1)</f>
        <v>0</v>
      </c>
      <c r="I311" s="26">
        <f>SUMIFS(INDEX(Load,,MATCH('Summarized Source Data'!$C311,Hour,0)),Month,'Summarized Source Data'!$A311,Sector,'Summarized Source Data'!I$2,Subsector,'Summarized Source Data'!I$3,TimeOfWeek,$E311)*INDEX('Calibration Multipliers'!E$4:E$7,MATCH($B311,'Calibration Multipliers'!$A$4:$A$7,0),1)</f>
        <v>38541504.240722477</v>
      </c>
      <c r="J311" s="47">
        <f t="shared" si="21"/>
        <v>97180825.740214527</v>
      </c>
      <c r="K311" s="48">
        <f>(SUMIFS(INDEX(Load,,MATCH('Summarized Source Data'!$C311,Hour,0)),Month,'Summarized Source Data'!$A311,Sector,'Summarized Source Data'!K$2,Subsector,"Total",TimeOfWeek,$E311)-SUM(F311:I311))*INDEX('Calibration Multipliers'!G$4:G$7,MATCH($B311,'Calibration Multipliers'!$A$4:$A$7,0),1)</f>
        <v>97180825.740214527</v>
      </c>
      <c r="L311" s="26">
        <f>SUMIFS(INDEX(Load,,MATCH('Summarized Source Data'!$C311,Hour,0)),Month,'Summarized Source Data'!$A311,Sector,'Summarized Source Data'!L$2,Subsector,'Summarized Source Data'!L$3,TimeOfWeek,$E311)*INDEX('Calibration Multipliers'!H$4:H$7,MATCH($B311,'Calibration Multipliers'!$A$4:$A$7,0),1)</f>
        <v>18437722.489798073</v>
      </c>
      <c r="M311" s="26">
        <f>SUMIFS(INDEX(Load,,MATCH('Summarized Source Data'!$C311,Hour,0)),Month,'Summarized Source Data'!$A311,Sector,'Summarized Source Data'!M$2,Subsector,'Summarized Source Data'!M$3,TimeOfWeek,$E311)*INDEX('Calibration Multipliers'!I$4:I$7,MATCH($B311,'Calibration Multipliers'!$A$4:$A$7,0),1)</f>
        <v>25745.058409098165</v>
      </c>
      <c r="N311" s="26">
        <f>SUMIFS(INDEX(Load,,MATCH('Summarized Source Data'!$C311,Hour,0)),Month,'Summarized Source Data'!$A311,Sector,'Summarized Source Data'!N$2,Subsector,'Summarized Source Data'!N$3,TimeOfWeek,$E311)*INDEX('Calibration Multipliers'!J$4:J$7,MATCH($B311,'Calibration Multipliers'!$A$4:$A$7,0),1)</f>
        <v>0</v>
      </c>
      <c r="O311" s="28">
        <f t="shared" si="22"/>
        <v>112599860.99373093</v>
      </c>
      <c r="P311" s="48">
        <f>(SUMIFS(INDEX(Load,,MATCH('Summarized Source Data'!$C311,Hour,0)),Month,'Summarized Source Data'!$A311,Sector,'Summarized Source Data'!P$2,Subsector,"Total",TimeOfWeek,$E311)-SUM(L311:N311)*INDEX('Calibration Multipliers'!L$4:L$7,MATCH($B311,'Calibration Multipliers'!$A$4:$A$7,0),1))</f>
        <v>112599860.99373093</v>
      </c>
      <c r="Q311" s="28">
        <f t="shared" si="23"/>
        <v>112599860.99373093</v>
      </c>
      <c r="R311" s="31">
        <f>SUMIFS(INDEX(Load,,MATCH('Summarized Source Data'!$C311,Hour,0)),Month,'Summarized Source Data'!$A311,Sector,'Summarized Source Data'!R$2,TimeOfWeek,$E311)*INDEX('Calibration Multipliers'!N$4:N$7,MATCH($B311,'Calibration Multipliers'!$A$4:$A$7,0),1)</f>
        <v>6950794.7945943605</v>
      </c>
      <c r="S311" s="31">
        <f>SUMIFS(INDEX(Load,,MATCH('Summarized Source Data'!$C311,Hour,0)),Month,'Summarized Source Data'!$A311,Sector,'Summarized Source Data'!S$2,TimeOfWeek,$E311)*INDEX('Calibration Multipliers'!O$4:O$7,MATCH($B311,'Calibration Multipliers'!$A$4:$A$7,0),1)</f>
        <v>6950794.7945943605</v>
      </c>
      <c r="T311" s="31">
        <f>SUMIFS(INDEX(Load,,MATCH('Summarized Source Data'!$C311,Hour,0)),Month,'Summarized Source Data'!$A311,Sector,'Summarized Source Data'!T$2,TimeOfWeek,$E311)*INDEX('Calibration Multipliers'!P$4:P$7,MATCH($B311,'Calibration Multipliers'!$A$4:$A$7,0),1)</f>
        <v>6950794.7945943605</v>
      </c>
      <c r="U311" s="31">
        <f>SUMIFS(INDEX(Load,,MATCH('Summarized Source Data'!$C311,Hour,0)),Month,'Summarized Source Data'!$A311,Sector,'Summarized Source Data'!U$2,TimeOfWeek,$E311)*INDEX('Calibration Multipliers'!Q$4:Q$7,MATCH($B311,'Calibration Multipliers'!$A$4:$A$7,0),1)</f>
        <v>6950794.7945943605</v>
      </c>
      <c r="V311" s="31">
        <f>SUMIFS(INDEX(Load,,MATCH('Summarized Source Data'!$C311,Hour,0)),Month,'Summarized Source Data'!$A311,Sector,'Summarized Source Data'!V$2,TimeOfWeek,$E311)*INDEX('Calibration Multipliers'!R$4:R$7,MATCH($B311,'Calibration Multipliers'!$A$4:$A$7,0),1)</f>
        <v>6950794.7945943605</v>
      </c>
      <c r="W311" s="31">
        <f>SUMIFS(INDEX(Load,,MATCH('Summarized Source Data'!$C311,Hour,0)),Month,'Summarized Source Data'!$A311,Sector,'Summarized Source Data'!W$2,TimeOfWeek,$E311)*INDEX('Calibration Multipliers'!S$4:S$7,MATCH($B311,'Calibration Multipliers'!$A$4:$A$7,0),1)</f>
        <v>6950794.7945943605</v>
      </c>
      <c r="X311" s="26">
        <f>SUMIFS(INDEX(Load,,MATCH('Summarized Source Data'!$C311,Hour,0)),Month,'Summarized Source Data'!$A311,Sector,'Summarized Source Data'!X$2,Subsector,'Summarized Source Data'!X$3,TimeOfWeek,$E311)*INDEX('Calibration Multipliers'!T$4:T$7,MATCH($B311,'Calibration Multipliers'!$A$4:$A$7,0),1)</f>
        <v>393189985.62581432</v>
      </c>
      <c r="Y311" s="28">
        <f t="shared" si="24"/>
        <v>393189985.62581432</v>
      </c>
      <c r="Z311" s="28">
        <f t="shared" si="24"/>
        <v>393189985.62581432</v>
      </c>
    </row>
    <row r="312" spans="1:26" outlineLevel="2">
      <c r="A312">
        <f t="shared" si="25"/>
        <v>1</v>
      </c>
      <c r="B312" t="str">
        <f>INDEX('Category Mapping'!$G$34:$G$45,MATCH(A312,'Category Mapping'!$A$34:$A$45,0),1)</f>
        <v>Winter</v>
      </c>
      <c r="C312" t="s">
        <v>47</v>
      </c>
      <c r="D312" s="6" t="s">
        <v>121</v>
      </c>
      <c r="E312" s="40" t="s">
        <v>14</v>
      </c>
      <c r="F312" s="26">
        <f>SUMIFS(INDEX(Load,,MATCH('Summarized Source Data'!$C312,Hour,0)),Month,'Summarized Source Data'!$A312,Sector,'Summarized Source Data'!F$2,Subsector,'Summarized Source Data'!F$3,TimeOfWeek,$E312)*INDEX('Calibration Multipliers'!B$4:B$7,MATCH($B312,'Calibration Multipliers'!$A$4:$A$7,0),1)</f>
        <v>14772392.115320142</v>
      </c>
      <c r="G312" s="26">
        <f>SUMIFS(INDEX(Load,,MATCH('Summarized Source Data'!$C312,Hour,0)),Month,'Summarized Source Data'!$A312,Sector,'Summarized Source Data'!G$2,Subsector,'Summarized Source Data'!G$3,TimeOfWeek,$E312)*INDEX('Calibration Multipliers'!C$4:C$7,MATCH($B312,'Calibration Multipliers'!$A$4:$A$7,0),1)</f>
        <v>6244.3901107014917</v>
      </c>
      <c r="H312" s="26">
        <f>SUMIFS(INDEX(Load,,MATCH('Summarized Source Data'!$C312,Hour,0)),Month,'Summarized Source Data'!$A312,Sector,'Summarized Source Data'!H$2,Subsector,'Summarized Source Data'!H$3,TimeOfWeek,$E312)*INDEX('Calibration Multipliers'!D$4:D$7,MATCH($B312,'Calibration Multipliers'!$A$4:$A$7,0),1)</f>
        <v>0</v>
      </c>
      <c r="I312" s="26">
        <f>SUMIFS(INDEX(Load,,MATCH('Summarized Source Data'!$C312,Hour,0)),Month,'Summarized Source Data'!$A312,Sector,'Summarized Source Data'!I$2,Subsector,'Summarized Source Data'!I$3,TimeOfWeek,$E312)*INDEX('Calibration Multipliers'!E$4:E$7,MATCH($B312,'Calibration Multipliers'!$A$4:$A$7,0),1)</f>
        <v>38319363.005905636</v>
      </c>
      <c r="J312" s="47">
        <f t="shared" si="21"/>
        <v>91293803.119612277</v>
      </c>
      <c r="K312" s="48">
        <f>(SUMIFS(INDEX(Load,,MATCH('Summarized Source Data'!$C312,Hour,0)),Month,'Summarized Source Data'!$A312,Sector,'Summarized Source Data'!K$2,Subsector,"Total",TimeOfWeek,$E312)-SUM(F312:I312))*INDEX('Calibration Multipliers'!G$4:G$7,MATCH($B312,'Calibration Multipliers'!$A$4:$A$7,0),1)</f>
        <v>91293803.119612277</v>
      </c>
      <c r="L312" s="26">
        <f>SUMIFS(INDEX(Load,,MATCH('Summarized Source Data'!$C312,Hour,0)),Month,'Summarized Source Data'!$A312,Sector,'Summarized Source Data'!L$2,Subsector,'Summarized Source Data'!L$3,TimeOfWeek,$E312)*INDEX('Calibration Multipliers'!H$4:H$7,MATCH($B312,'Calibration Multipliers'!$A$4:$A$7,0),1)</f>
        <v>18548793.107206494</v>
      </c>
      <c r="M312" s="26">
        <f>SUMIFS(INDEX(Load,,MATCH('Summarized Source Data'!$C312,Hour,0)),Month,'Summarized Source Data'!$A312,Sector,'Summarized Source Data'!M$2,Subsector,'Summarized Source Data'!M$3,TimeOfWeek,$E312)*INDEX('Calibration Multipliers'!I$4:I$7,MATCH($B312,'Calibration Multipliers'!$A$4:$A$7,0),1)</f>
        <v>25046.424225599189</v>
      </c>
      <c r="N312" s="26">
        <f>SUMIFS(INDEX(Load,,MATCH('Summarized Source Data'!$C312,Hour,0)),Month,'Summarized Source Data'!$A312,Sector,'Summarized Source Data'!N$2,Subsector,'Summarized Source Data'!N$3,TimeOfWeek,$E312)*INDEX('Calibration Multipliers'!J$4:J$7,MATCH($B312,'Calibration Multipliers'!$A$4:$A$7,0),1)</f>
        <v>0</v>
      </c>
      <c r="O312" s="28">
        <f t="shared" si="22"/>
        <v>108046664.31416912</v>
      </c>
      <c r="P312" s="48">
        <f>(SUMIFS(INDEX(Load,,MATCH('Summarized Source Data'!$C312,Hour,0)),Month,'Summarized Source Data'!$A312,Sector,'Summarized Source Data'!P$2,Subsector,"Total",TimeOfWeek,$E312)-SUM(L312:N312)*INDEX('Calibration Multipliers'!L$4:L$7,MATCH($B312,'Calibration Multipliers'!$A$4:$A$7,0),1))</f>
        <v>108046664.31416912</v>
      </c>
      <c r="Q312" s="28">
        <f t="shared" si="23"/>
        <v>108046664.31416912</v>
      </c>
      <c r="R312" s="31">
        <f>SUMIFS(INDEX(Load,,MATCH('Summarized Source Data'!$C312,Hour,0)),Month,'Summarized Source Data'!$A312,Sector,'Summarized Source Data'!R$2,TimeOfWeek,$E312)*INDEX('Calibration Multipliers'!N$4:N$7,MATCH($B312,'Calibration Multipliers'!$A$4:$A$7,0),1)</f>
        <v>6749180.5205807667</v>
      </c>
      <c r="S312" s="31">
        <f>SUMIFS(INDEX(Load,,MATCH('Summarized Source Data'!$C312,Hour,0)),Month,'Summarized Source Data'!$A312,Sector,'Summarized Source Data'!S$2,TimeOfWeek,$E312)*INDEX('Calibration Multipliers'!O$4:O$7,MATCH($B312,'Calibration Multipliers'!$A$4:$A$7,0),1)</f>
        <v>6749180.5205807667</v>
      </c>
      <c r="T312" s="31">
        <f>SUMIFS(INDEX(Load,,MATCH('Summarized Source Data'!$C312,Hour,0)),Month,'Summarized Source Data'!$A312,Sector,'Summarized Source Data'!T$2,TimeOfWeek,$E312)*INDEX('Calibration Multipliers'!P$4:P$7,MATCH($B312,'Calibration Multipliers'!$A$4:$A$7,0),1)</f>
        <v>6749180.5205807667</v>
      </c>
      <c r="U312" s="31">
        <f>SUMIFS(INDEX(Load,,MATCH('Summarized Source Data'!$C312,Hour,0)),Month,'Summarized Source Data'!$A312,Sector,'Summarized Source Data'!U$2,TimeOfWeek,$E312)*INDEX('Calibration Multipliers'!Q$4:Q$7,MATCH($B312,'Calibration Multipliers'!$A$4:$A$7,0),1)</f>
        <v>6749180.5205807667</v>
      </c>
      <c r="V312" s="31">
        <f>SUMIFS(INDEX(Load,,MATCH('Summarized Source Data'!$C312,Hour,0)),Month,'Summarized Source Data'!$A312,Sector,'Summarized Source Data'!V$2,TimeOfWeek,$E312)*INDEX('Calibration Multipliers'!R$4:R$7,MATCH($B312,'Calibration Multipliers'!$A$4:$A$7,0),1)</f>
        <v>6749180.5205807667</v>
      </c>
      <c r="W312" s="31">
        <f>SUMIFS(INDEX(Load,,MATCH('Summarized Source Data'!$C312,Hour,0)),Month,'Summarized Source Data'!$A312,Sector,'Summarized Source Data'!W$2,TimeOfWeek,$E312)*INDEX('Calibration Multipliers'!S$4:S$7,MATCH($B312,'Calibration Multipliers'!$A$4:$A$7,0),1)</f>
        <v>6749180.5205807667</v>
      </c>
      <c r="X312" s="26">
        <f>SUMIFS(INDEX(Load,,MATCH('Summarized Source Data'!$C312,Hour,0)),Month,'Summarized Source Data'!$A312,Sector,'Summarized Source Data'!X$2,Subsector,'Summarized Source Data'!X$3,TimeOfWeek,$E312)*INDEX('Calibration Multipliers'!T$4:T$7,MATCH($B312,'Calibration Multipliers'!$A$4:$A$7,0),1)</f>
        <v>390968573.27764589</v>
      </c>
      <c r="Y312" s="28">
        <f t="shared" si="24"/>
        <v>390968573.27764589</v>
      </c>
      <c r="Z312" s="28">
        <f t="shared" si="24"/>
        <v>390968573.27764589</v>
      </c>
    </row>
    <row r="313" spans="1:26" outlineLevel="2">
      <c r="A313">
        <f t="shared" si="25"/>
        <v>1</v>
      </c>
      <c r="B313" t="str">
        <f>INDEX('Category Mapping'!$G$34:$G$45,MATCH(A313,'Category Mapping'!$A$34:$A$45,0),1)</f>
        <v>Winter</v>
      </c>
      <c r="C313" t="s">
        <v>48</v>
      </c>
      <c r="D313" s="6" t="s">
        <v>122</v>
      </c>
      <c r="E313" s="40" t="s">
        <v>14</v>
      </c>
      <c r="F313" s="26">
        <f>SUMIFS(INDEX(Load,,MATCH('Summarized Source Data'!$C313,Hour,0)),Month,'Summarized Source Data'!$A313,Sector,'Summarized Source Data'!F$2,Subsector,'Summarized Source Data'!F$3,TimeOfWeek,$E313)*INDEX('Calibration Multipliers'!B$4:B$7,MATCH($B313,'Calibration Multipliers'!$A$4:$A$7,0),1)</f>
        <v>14217039.028278032</v>
      </c>
      <c r="G313" s="26">
        <f>SUMIFS(INDEX(Load,,MATCH('Summarized Source Data'!$C313,Hour,0)),Month,'Summarized Source Data'!$A313,Sector,'Summarized Source Data'!G$2,Subsector,'Summarized Source Data'!G$3,TimeOfWeek,$E313)*INDEX('Calibration Multipliers'!C$4:C$7,MATCH($B313,'Calibration Multipliers'!$A$4:$A$7,0),1)</f>
        <v>6509.8488863076209</v>
      </c>
      <c r="H313" s="26">
        <f>SUMIFS(INDEX(Load,,MATCH('Summarized Source Data'!$C313,Hour,0)),Month,'Summarized Source Data'!$A313,Sector,'Summarized Source Data'!H$2,Subsector,'Summarized Source Data'!H$3,TimeOfWeek,$E313)*INDEX('Calibration Multipliers'!D$4:D$7,MATCH($B313,'Calibration Multipliers'!$A$4:$A$7,0),1)</f>
        <v>0</v>
      </c>
      <c r="I313" s="26">
        <f>SUMIFS(INDEX(Load,,MATCH('Summarized Source Data'!$C313,Hour,0)),Month,'Summarized Source Data'!$A313,Sector,'Summarized Source Data'!I$2,Subsector,'Summarized Source Data'!I$3,TimeOfWeek,$E313)*INDEX('Calibration Multipliers'!E$4:E$7,MATCH($B313,'Calibration Multipliers'!$A$4:$A$7,0),1)</f>
        <v>31766196.578808729</v>
      </c>
      <c r="J313" s="47">
        <f t="shared" si="21"/>
        <v>83962876.911880821</v>
      </c>
      <c r="K313" s="48">
        <f>(SUMIFS(INDEX(Load,,MATCH('Summarized Source Data'!$C313,Hour,0)),Month,'Summarized Source Data'!$A313,Sector,'Summarized Source Data'!K$2,Subsector,"Total",TimeOfWeek,$E313)-SUM(F313:I313))*INDEX('Calibration Multipliers'!G$4:G$7,MATCH($B313,'Calibration Multipliers'!$A$4:$A$7,0),1)</f>
        <v>83962876.911880821</v>
      </c>
      <c r="L313" s="26">
        <f>SUMIFS(INDEX(Load,,MATCH('Summarized Source Data'!$C313,Hour,0)),Month,'Summarized Source Data'!$A313,Sector,'Summarized Source Data'!L$2,Subsector,'Summarized Source Data'!L$3,TimeOfWeek,$E313)*INDEX('Calibration Multipliers'!H$4:H$7,MATCH($B313,'Calibration Multipliers'!$A$4:$A$7,0),1)</f>
        <v>20103781.750924405</v>
      </c>
      <c r="M313" s="26">
        <f>SUMIFS(INDEX(Load,,MATCH('Summarized Source Data'!$C313,Hour,0)),Month,'Summarized Source Data'!$A313,Sector,'Summarized Source Data'!M$2,Subsector,'Summarized Source Data'!M$3,TimeOfWeek,$E313)*INDEX('Calibration Multipliers'!I$4:I$7,MATCH($B313,'Calibration Multipliers'!$A$4:$A$7,0),1)</f>
        <v>24333.35086183712</v>
      </c>
      <c r="N313" s="26">
        <f>SUMIFS(INDEX(Load,,MATCH('Summarized Source Data'!$C313,Hour,0)),Month,'Summarized Source Data'!$A313,Sector,'Summarized Source Data'!N$2,Subsector,'Summarized Source Data'!N$3,TimeOfWeek,$E313)*INDEX('Calibration Multipliers'!J$4:J$7,MATCH($B313,'Calibration Multipliers'!$A$4:$A$7,0),1)</f>
        <v>0</v>
      </c>
      <c r="O313" s="28">
        <f t="shared" si="22"/>
        <v>100938857.87339388</v>
      </c>
      <c r="P313" s="48">
        <f>(SUMIFS(INDEX(Load,,MATCH('Summarized Source Data'!$C313,Hour,0)),Month,'Summarized Source Data'!$A313,Sector,'Summarized Source Data'!P$2,Subsector,"Total",TimeOfWeek,$E313)-SUM(L313:N313)*INDEX('Calibration Multipliers'!L$4:L$7,MATCH($B313,'Calibration Multipliers'!$A$4:$A$7,0),1))</f>
        <v>100938857.87339388</v>
      </c>
      <c r="Q313" s="28">
        <f t="shared" si="23"/>
        <v>100938857.87339388</v>
      </c>
      <c r="R313" s="31">
        <f>SUMIFS(INDEX(Load,,MATCH('Summarized Source Data'!$C313,Hour,0)),Month,'Summarized Source Data'!$A313,Sector,'Summarized Source Data'!R$2,TimeOfWeek,$E313)*INDEX('Calibration Multipliers'!N$4:N$7,MATCH($B313,'Calibration Multipliers'!$A$4:$A$7,0),1)</f>
        <v>6521551.2865577722</v>
      </c>
      <c r="S313" s="31">
        <f>SUMIFS(INDEX(Load,,MATCH('Summarized Source Data'!$C313,Hour,0)),Month,'Summarized Source Data'!$A313,Sector,'Summarized Source Data'!S$2,TimeOfWeek,$E313)*INDEX('Calibration Multipliers'!O$4:O$7,MATCH($B313,'Calibration Multipliers'!$A$4:$A$7,0),1)</f>
        <v>6521551.2865577722</v>
      </c>
      <c r="T313" s="31">
        <f>SUMIFS(INDEX(Load,,MATCH('Summarized Source Data'!$C313,Hour,0)),Month,'Summarized Source Data'!$A313,Sector,'Summarized Source Data'!T$2,TimeOfWeek,$E313)*INDEX('Calibration Multipliers'!P$4:P$7,MATCH($B313,'Calibration Multipliers'!$A$4:$A$7,0),1)</f>
        <v>6521551.2865577722</v>
      </c>
      <c r="U313" s="31">
        <f>SUMIFS(INDEX(Load,,MATCH('Summarized Source Data'!$C313,Hour,0)),Month,'Summarized Source Data'!$A313,Sector,'Summarized Source Data'!U$2,TimeOfWeek,$E313)*INDEX('Calibration Multipliers'!Q$4:Q$7,MATCH($B313,'Calibration Multipliers'!$A$4:$A$7,0),1)</f>
        <v>6521551.2865577722</v>
      </c>
      <c r="V313" s="31">
        <f>SUMIFS(INDEX(Load,,MATCH('Summarized Source Data'!$C313,Hour,0)),Month,'Summarized Source Data'!$A313,Sector,'Summarized Source Data'!V$2,TimeOfWeek,$E313)*INDEX('Calibration Multipliers'!R$4:R$7,MATCH($B313,'Calibration Multipliers'!$A$4:$A$7,0),1)</f>
        <v>6521551.2865577722</v>
      </c>
      <c r="W313" s="31">
        <f>SUMIFS(INDEX(Load,,MATCH('Summarized Source Data'!$C313,Hour,0)),Month,'Summarized Source Data'!$A313,Sector,'Summarized Source Data'!W$2,TimeOfWeek,$E313)*INDEX('Calibration Multipliers'!S$4:S$7,MATCH($B313,'Calibration Multipliers'!$A$4:$A$7,0),1)</f>
        <v>6521551.2865577722</v>
      </c>
      <c r="X313" s="26">
        <f>SUMIFS(INDEX(Load,,MATCH('Summarized Source Data'!$C313,Hour,0)),Month,'Summarized Source Data'!$A313,Sector,'Summarized Source Data'!X$2,Subsector,'Summarized Source Data'!X$3,TimeOfWeek,$E313)*INDEX('Calibration Multipliers'!T$4:T$7,MATCH($B313,'Calibration Multipliers'!$A$4:$A$7,0),1)</f>
        <v>387636454.75539321</v>
      </c>
      <c r="Y313" s="28">
        <f t="shared" si="24"/>
        <v>387636454.75539321</v>
      </c>
      <c r="Z313" s="28">
        <f t="shared" si="24"/>
        <v>387636454.75539321</v>
      </c>
    </row>
    <row r="314" spans="1:26" outlineLevel="2">
      <c r="A314">
        <f t="shared" si="25"/>
        <v>1</v>
      </c>
      <c r="B314" t="str">
        <f>INDEX('Category Mapping'!$G$34:$G$45,MATCH(A314,'Category Mapping'!$A$34:$A$45,0),1)</f>
        <v>Winter</v>
      </c>
      <c r="C314" t="s">
        <v>49</v>
      </c>
      <c r="D314" s="6" t="s">
        <v>123</v>
      </c>
      <c r="E314" s="40" t="s">
        <v>14</v>
      </c>
      <c r="F314" s="26">
        <f>SUMIFS(INDEX(Load,,MATCH('Summarized Source Data'!$C314,Hour,0)),Month,'Summarized Source Data'!$A314,Sector,'Summarized Source Data'!F$2,Subsector,'Summarized Source Data'!F$3,TimeOfWeek,$E314)*INDEX('Calibration Multipliers'!B$4:B$7,MATCH($B314,'Calibration Multipliers'!$A$4:$A$7,0),1)</f>
        <v>12884191.619376967</v>
      </c>
      <c r="G314" s="26">
        <f>SUMIFS(INDEX(Load,,MATCH('Summarized Source Data'!$C314,Hour,0)),Month,'Summarized Source Data'!$A314,Sector,'Summarized Source Data'!G$2,Subsector,'Summarized Source Data'!G$3,TimeOfWeek,$E314)*INDEX('Calibration Multipliers'!C$4:C$7,MATCH($B314,'Calibration Multipliers'!$A$4:$A$7,0),1)</f>
        <v>6756.4256569543177</v>
      </c>
      <c r="H314" s="26">
        <f>SUMIFS(INDEX(Load,,MATCH('Summarized Source Data'!$C314,Hour,0)),Month,'Summarized Source Data'!$A314,Sector,'Summarized Source Data'!H$2,Subsector,'Summarized Source Data'!H$3,TimeOfWeek,$E314)*INDEX('Calibration Multipliers'!D$4:D$7,MATCH($B314,'Calibration Multipliers'!$A$4:$A$7,0),1)</f>
        <v>0</v>
      </c>
      <c r="I314" s="26">
        <f>SUMIFS(INDEX(Load,,MATCH('Summarized Source Data'!$C314,Hour,0)),Month,'Summarized Source Data'!$A314,Sector,'Summarized Source Data'!I$2,Subsector,'Summarized Source Data'!I$3,TimeOfWeek,$E314)*INDEX('Calibration Multipliers'!E$4:E$7,MATCH($B314,'Calibration Multipliers'!$A$4:$A$7,0),1)</f>
        <v>20436993.603149671</v>
      </c>
      <c r="J314" s="47">
        <f t="shared" si="21"/>
        <v>70078803.159057409</v>
      </c>
      <c r="K314" s="48">
        <f>(SUMIFS(INDEX(Load,,MATCH('Summarized Source Data'!$C314,Hour,0)),Month,'Summarized Source Data'!$A314,Sector,'Summarized Source Data'!K$2,Subsector,"Total",TimeOfWeek,$E314)-SUM(F314:I314))*INDEX('Calibration Multipliers'!G$4:G$7,MATCH($B314,'Calibration Multipliers'!$A$4:$A$7,0),1)</f>
        <v>70078803.159057409</v>
      </c>
      <c r="L314" s="26">
        <f>SUMIFS(INDEX(Load,,MATCH('Summarized Source Data'!$C314,Hour,0)),Month,'Summarized Source Data'!$A314,Sector,'Summarized Source Data'!L$2,Subsector,'Summarized Source Data'!L$3,TimeOfWeek,$E314)*INDEX('Calibration Multipliers'!H$4:H$7,MATCH($B314,'Calibration Multipliers'!$A$4:$A$7,0),1)</f>
        <v>20548064.220558092</v>
      </c>
      <c r="M314" s="26">
        <f>SUMIFS(INDEX(Load,,MATCH('Summarized Source Data'!$C314,Hour,0)),Month,'Summarized Source Data'!$A314,Sector,'Summarized Source Data'!M$2,Subsector,'Summarized Source Data'!M$3,TimeOfWeek,$E314)*INDEX('Calibration Multipliers'!I$4:I$7,MATCH($B314,'Calibration Multipliers'!$A$4:$A$7,0),1)</f>
        <v>23475.8856954441</v>
      </c>
      <c r="N314" s="26">
        <f>SUMIFS(INDEX(Load,,MATCH('Summarized Source Data'!$C314,Hour,0)),Month,'Summarized Source Data'!$A314,Sector,'Summarized Source Data'!N$2,Subsector,'Summarized Source Data'!N$3,TimeOfWeek,$E314)*INDEX('Calibration Multipliers'!J$4:J$7,MATCH($B314,'Calibration Multipliers'!$A$4:$A$7,0),1)</f>
        <v>0</v>
      </c>
      <c r="O314" s="28">
        <f t="shared" si="22"/>
        <v>96052608.172589689</v>
      </c>
      <c r="P314" s="48">
        <f>(SUMIFS(INDEX(Load,,MATCH('Summarized Source Data'!$C314,Hour,0)),Month,'Summarized Source Data'!$A314,Sector,'Summarized Source Data'!P$2,Subsector,"Total",TimeOfWeek,$E314)-SUM(L314:N314)*INDEX('Calibration Multipliers'!L$4:L$7,MATCH($B314,'Calibration Multipliers'!$A$4:$A$7,0),1))</f>
        <v>96052608.172589689</v>
      </c>
      <c r="Q314" s="28">
        <f t="shared" si="23"/>
        <v>96052608.172589689</v>
      </c>
      <c r="R314" s="31">
        <f>SUMIFS(INDEX(Load,,MATCH('Summarized Source Data'!$C314,Hour,0)),Month,'Summarized Source Data'!$A314,Sector,'Summarized Source Data'!R$2,TimeOfWeek,$E314)*INDEX('Calibration Multipliers'!N$4:N$7,MATCH($B314,'Calibration Multipliers'!$A$4:$A$7,0),1)</f>
        <v>6443507.5172357438</v>
      </c>
      <c r="S314" s="31">
        <f>SUMIFS(INDEX(Load,,MATCH('Summarized Source Data'!$C314,Hour,0)),Month,'Summarized Source Data'!$A314,Sector,'Summarized Source Data'!S$2,TimeOfWeek,$E314)*INDEX('Calibration Multipliers'!O$4:O$7,MATCH($B314,'Calibration Multipliers'!$A$4:$A$7,0),1)</f>
        <v>6443507.5172357438</v>
      </c>
      <c r="T314" s="31">
        <f>SUMIFS(INDEX(Load,,MATCH('Summarized Source Data'!$C314,Hour,0)),Month,'Summarized Source Data'!$A314,Sector,'Summarized Source Data'!T$2,TimeOfWeek,$E314)*INDEX('Calibration Multipliers'!P$4:P$7,MATCH($B314,'Calibration Multipliers'!$A$4:$A$7,0),1)</f>
        <v>6443507.5172357438</v>
      </c>
      <c r="U314" s="31">
        <f>SUMIFS(INDEX(Load,,MATCH('Summarized Source Data'!$C314,Hour,0)),Month,'Summarized Source Data'!$A314,Sector,'Summarized Source Data'!U$2,TimeOfWeek,$E314)*INDEX('Calibration Multipliers'!Q$4:Q$7,MATCH($B314,'Calibration Multipliers'!$A$4:$A$7,0),1)</f>
        <v>6443507.5172357438</v>
      </c>
      <c r="V314" s="31">
        <f>SUMIFS(INDEX(Load,,MATCH('Summarized Source Data'!$C314,Hour,0)),Month,'Summarized Source Data'!$A314,Sector,'Summarized Source Data'!V$2,TimeOfWeek,$E314)*INDEX('Calibration Multipliers'!R$4:R$7,MATCH($B314,'Calibration Multipliers'!$A$4:$A$7,0),1)</f>
        <v>6443507.5172357438</v>
      </c>
      <c r="W314" s="31">
        <f>SUMIFS(INDEX(Load,,MATCH('Summarized Source Data'!$C314,Hour,0)),Month,'Summarized Source Data'!$A314,Sector,'Summarized Source Data'!W$2,TimeOfWeek,$E314)*INDEX('Calibration Multipliers'!S$4:S$7,MATCH($B314,'Calibration Multipliers'!$A$4:$A$7,0),1)</f>
        <v>6443507.5172357438</v>
      </c>
      <c r="X314" s="26">
        <f>SUMIFS(INDEX(Load,,MATCH('Summarized Source Data'!$C314,Hour,0)),Month,'Summarized Source Data'!$A314,Sector,'Summarized Source Data'!X$2,Subsector,'Summarized Source Data'!X$3,TimeOfWeek,$E314)*INDEX('Calibration Multipliers'!T$4:T$7,MATCH($B314,'Calibration Multipliers'!$A$4:$A$7,0),1)</f>
        <v>384304336.23314053</v>
      </c>
      <c r="Y314" s="28">
        <f t="shared" si="24"/>
        <v>384304336.23314053</v>
      </c>
      <c r="Z314" s="28">
        <f t="shared" si="24"/>
        <v>384304336.23314053</v>
      </c>
    </row>
    <row r="315" spans="1:26" outlineLevel="2">
      <c r="A315">
        <f t="shared" si="25"/>
        <v>1</v>
      </c>
      <c r="B315" t="str">
        <f>INDEX('Category Mapping'!$G$34:$G$45,MATCH(A315,'Category Mapping'!$A$34:$A$45,0),1)</f>
        <v>Winter</v>
      </c>
      <c r="C315" t="s">
        <v>50</v>
      </c>
      <c r="D315" s="6" t="s">
        <v>124</v>
      </c>
      <c r="E315" s="40" t="s">
        <v>14</v>
      </c>
      <c r="F315" s="26">
        <f>SUMIFS(INDEX(Load,,MATCH('Summarized Source Data'!$C315,Hour,0)),Month,'Summarized Source Data'!$A315,Sector,'Summarized Source Data'!F$2,Subsector,'Summarized Source Data'!F$3,TimeOfWeek,$E315)*INDEX('Calibration Multipliers'!B$4:B$7,MATCH($B315,'Calibration Multipliers'!$A$4:$A$7,0),1)</f>
        <v>12328838.532334855</v>
      </c>
      <c r="G315" s="26">
        <f>SUMIFS(INDEX(Load,,MATCH('Summarized Source Data'!$C315,Hour,0)),Month,'Summarized Source Data'!$A315,Sector,'Summarized Source Data'!G$2,Subsector,'Summarized Source Data'!G$3,TimeOfWeek,$E315)*INDEX('Calibration Multipliers'!C$4:C$7,MATCH($B315,'Calibration Multipliers'!$A$4:$A$7,0),1)</f>
        <v>6967.4598300303196</v>
      </c>
      <c r="H315" s="26">
        <f>SUMIFS(INDEX(Load,,MATCH('Summarized Source Data'!$C315,Hour,0)),Month,'Summarized Source Data'!$A315,Sector,'Summarized Source Data'!H$2,Subsector,'Summarized Source Data'!H$3,TimeOfWeek,$E315)*INDEX('Calibration Multipliers'!D$4:D$7,MATCH($B315,'Calibration Multipliers'!$A$4:$A$7,0),1)</f>
        <v>0</v>
      </c>
      <c r="I315" s="26">
        <f>SUMIFS(INDEX(Load,,MATCH('Summarized Source Data'!$C315,Hour,0)),Month,'Summarized Source Data'!$A315,Sector,'Summarized Source Data'!I$2,Subsector,'Summarized Source Data'!I$3,TimeOfWeek,$E315)*INDEX('Calibration Multipliers'!E$4:E$7,MATCH($B315,'Calibration Multipliers'!$A$4:$A$7,0),1)</f>
        <v>11440273.593067478</v>
      </c>
      <c r="J315" s="47">
        <f t="shared" si="21"/>
        <v>55861553.096606299</v>
      </c>
      <c r="K315" s="48">
        <f>(SUMIFS(INDEX(Load,,MATCH('Summarized Source Data'!$C315,Hour,0)),Month,'Summarized Source Data'!$A315,Sector,'Summarized Source Data'!K$2,Subsector,"Total",TimeOfWeek,$E315)-SUM(F315:I315))*INDEX('Calibration Multipliers'!G$4:G$7,MATCH($B315,'Calibration Multipliers'!$A$4:$A$7,0),1)</f>
        <v>55861553.096606299</v>
      </c>
      <c r="L315" s="26">
        <f>SUMIFS(INDEX(Load,,MATCH('Summarized Source Data'!$C315,Hour,0)),Month,'Summarized Source Data'!$A315,Sector,'Summarized Source Data'!L$2,Subsector,'Summarized Source Data'!L$3,TimeOfWeek,$E315)*INDEX('Calibration Multipliers'!H$4:H$7,MATCH($B315,'Calibration Multipliers'!$A$4:$A$7,0),1)</f>
        <v>17215945.698305428</v>
      </c>
      <c r="M315" s="26">
        <f>SUMIFS(INDEX(Load,,MATCH('Summarized Source Data'!$C315,Hour,0)),Month,'Summarized Source Data'!$A315,Sector,'Summarized Source Data'!M$2,Subsector,'Summarized Source Data'!M$3,TimeOfWeek,$E315)*INDEX('Calibration Multipliers'!I$4:I$7,MATCH($B315,'Calibration Multipliers'!$A$4:$A$7,0),1)</f>
        <v>22304.090681785248</v>
      </c>
      <c r="N315" s="26">
        <f>SUMIFS(INDEX(Load,,MATCH('Summarized Source Data'!$C315,Hour,0)),Month,'Summarized Source Data'!$A315,Sector,'Summarized Source Data'!N$2,Subsector,'Summarized Source Data'!N$3,TimeOfWeek,$E315)*INDEX('Calibration Multipliers'!J$4:J$7,MATCH($B315,'Calibration Multipliers'!$A$4:$A$7,0),1)</f>
        <v>0</v>
      </c>
      <c r="O315" s="28">
        <f t="shared" si="22"/>
        <v>87834554.279380113</v>
      </c>
      <c r="P315" s="48">
        <f>(SUMIFS(INDEX(Load,,MATCH('Summarized Source Data'!$C315,Hour,0)),Month,'Summarized Source Data'!$A315,Sector,'Summarized Source Data'!P$2,Subsector,"Total",TimeOfWeek,$E315)-SUM(L315:N315)*INDEX('Calibration Multipliers'!L$4:L$7,MATCH($B315,'Calibration Multipliers'!$A$4:$A$7,0),1))</f>
        <v>87834554.279380113</v>
      </c>
      <c r="Q315" s="28">
        <f t="shared" si="23"/>
        <v>87834554.279380113</v>
      </c>
      <c r="R315" s="31">
        <f>SUMIFS(INDEX(Load,,MATCH('Summarized Source Data'!$C315,Hour,0)),Month,'Summarized Source Data'!$A315,Sector,'Summarized Source Data'!R$2,TimeOfWeek,$E315)*INDEX('Calibration Multipliers'!N$4:N$7,MATCH($B315,'Calibration Multipliers'!$A$4:$A$7,0),1)</f>
        <v>4329812.5645361636</v>
      </c>
      <c r="S315" s="31">
        <f>SUMIFS(INDEX(Load,,MATCH('Summarized Source Data'!$C315,Hour,0)),Month,'Summarized Source Data'!$A315,Sector,'Summarized Source Data'!S$2,TimeOfWeek,$E315)*INDEX('Calibration Multipliers'!O$4:O$7,MATCH($B315,'Calibration Multipliers'!$A$4:$A$7,0),1)</f>
        <v>4329812.5645361636</v>
      </c>
      <c r="T315" s="31">
        <f>SUMIFS(INDEX(Load,,MATCH('Summarized Source Data'!$C315,Hour,0)),Month,'Summarized Source Data'!$A315,Sector,'Summarized Source Data'!T$2,TimeOfWeek,$E315)*INDEX('Calibration Multipliers'!P$4:P$7,MATCH($B315,'Calibration Multipliers'!$A$4:$A$7,0),1)</f>
        <v>4329812.5645361636</v>
      </c>
      <c r="U315" s="31">
        <f>SUMIFS(INDEX(Load,,MATCH('Summarized Source Data'!$C315,Hour,0)),Month,'Summarized Source Data'!$A315,Sector,'Summarized Source Data'!U$2,TimeOfWeek,$E315)*INDEX('Calibration Multipliers'!Q$4:Q$7,MATCH($B315,'Calibration Multipliers'!$A$4:$A$7,0),1)</f>
        <v>4329812.5645361636</v>
      </c>
      <c r="V315" s="31">
        <f>SUMIFS(INDEX(Load,,MATCH('Summarized Source Data'!$C315,Hour,0)),Month,'Summarized Source Data'!$A315,Sector,'Summarized Source Data'!V$2,TimeOfWeek,$E315)*INDEX('Calibration Multipliers'!R$4:R$7,MATCH($B315,'Calibration Multipliers'!$A$4:$A$7,0),1)</f>
        <v>4329812.5645361636</v>
      </c>
      <c r="W315" s="31">
        <f>SUMIFS(INDEX(Load,,MATCH('Summarized Source Data'!$C315,Hour,0)),Month,'Summarized Source Data'!$A315,Sector,'Summarized Source Data'!W$2,TimeOfWeek,$E315)*INDEX('Calibration Multipliers'!S$4:S$7,MATCH($B315,'Calibration Multipliers'!$A$4:$A$7,0),1)</f>
        <v>4329812.5645361636</v>
      </c>
      <c r="X315" s="26">
        <f>SUMIFS(INDEX(Load,,MATCH('Summarized Source Data'!$C315,Hour,0)),Month,'Summarized Source Data'!$A315,Sector,'Summarized Source Data'!X$2,Subsector,'Summarized Source Data'!X$3,TimeOfWeek,$E315)*INDEX('Calibration Multipliers'!T$4:T$7,MATCH($B315,'Calibration Multipliers'!$A$4:$A$7,0),1)</f>
        <v>382082923.8849721</v>
      </c>
      <c r="Y315" s="28">
        <f t="shared" si="24"/>
        <v>382082923.8849721</v>
      </c>
      <c r="Z315" s="28">
        <f t="shared" si="24"/>
        <v>382082923.8849721</v>
      </c>
    </row>
    <row r="316" spans="1:26" outlineLevel="2">
      <c r="A316">
        <f t="shared" si="25"/>
        <v>2</v>
      </c>
      <c r="B316" t="str">
        <f>INDEX('Category Mapping'!$G$34:$G$45,MATCH(A316,'Category Mapping'!$A$34:$A$45,0),1)</f>
        <v>Winter</v>
      </c>
      <c r="C316" t="s">
        <v>27</v>
      </c>
      <c r="D316" s="6" t="s">
        <v>101</v>
      </c>
      <c r="E316" s="40" t="s">
        <v>14</v>
      </c>
      <c r="F316" s="26">
        <f>SUMIFS(INDEX(Load,,MATCH('Summarized Source Data'!$C316,Hour,0)),Month,'Summarized Source Data'!$A316,Sector,'Summarized Source Data'!F$2,Subsector,'Summarized Source Data'!F$3,TimeOfWeek,$E316)*INDEX('Calibration Multipliers'!B$4:B$7,MATCH($B316,'Calibration Multipliers'!$A$4:$A$7,0),1)</f>
        <v>9028413.8694770541</v>
      </c>
      <c r="G316" s="26">
        <f>SUMIFS(INDEX(Load,,MATCH('Summarized Source Data'!$C316,Hour,0)),Month,'Summarized Source Data'!$A316,Sector,'Summarized Source Data'!G$2,Subsector,'Summarized Source Data'!G$3,TimeOfWeek,$E316)*INDEX('Calibration Multipliers'!C$4:C$7,MATCH($B316,'Calibration Multipliers'!$A$4:$A$7,0),1)</f>
        <v>7075.7444285645015</v>
      </c>
      <c r="H316" s="26">
        <f>SUMIFS(INDEX(Load,,MATCH('Summarized Source Data'!$C316,Hour,0)),Month,'Summarized Source Data'!$A316,Sector,'Summarized Source Data'!H$2,Subsector,'Summarized Source Data'!H$3,TimeOfWeek,$E316)*INDEX('Calibration Multipliers'!D$4:D$7,MATCH($B316,'Calibration Multipliers'!$A$4:$A$7,0),1)</f>
        <v>0</v>
      </c>
      <c r="I316" s="26">
        <f>SUMIFS(INDEX(Load,,MATCH('Summarized Source Data'!$C316,Hour,0)),Month,'Summarized Source Data'!$A316,Sector,'Summarized Source Data'!I$2,Subsector,'Summarized Source Data'!I$3,TimeOfWeek,$E316)*INDEX('Calibration Multipliers'!E$4:E$7,MATCH($B316,'Calibration Multipliers'!$A$4:$A$7,0),1)</f>
        <v>6634421.6793142762</v>
      </c>
      <c r="J316" s="47">
        <f t="shared" si="21"/>
        <v>37410413.69338163</v>
      </c>
      <c r="K316" s="48">
        <f>(SUMIFS(INDEX(Load,,MATCH('Summarized Source Data'!$C316,Hour,0)),Month,'Summarized Source Data'!$A316,Sector,'Summarized Source Data'!K$2,Subsector,"Total",TimeOfWeek,$E316)-SUM(F316:I316))*INDEX('Calibration Multipliers'!G$4:G$7,MATCH($B316,'Calibration Multipliers'!$A$4:$A$7,0),1)</f>
        <v>37410413.69338163</v>
      </c>
      <c r="L316" s="26">
        <f>SUMIFS(INDEX(Load,,MATCH('Summarized Source Data'!$C316,Hour,0)),Month,'Summarized Source Data'!$A316,Sector,'Summarized Source Data'!L$2,Subsector,'Summarized Source Data'!L$3,TimeOfWeek,$E316)*INDEX('Calibration Multipliers'!H$4:H$7,MATCH($B316,'Calibration Multipliers'!$A$4:$A$7,0),1)</f>
        <v>10674825.504685545</v>
      </c>
      <c r="M316" s="26">
        <f>SUMIFS(INDEX(Load,,MATCH('Summarized Source Data'!$C316,Hour,0)),Month,'Summarized Source Data'!$A316,Sector,'Summarized Source Data'!M$2,Subsector,'Summarized Source Data'!M$3,TimeOfWeek,$E316)*INDEX('Calibration Multipliers'!I$4:I$7,MATCH($B316,'Calibration Multipliers'!$A$4:$A$7,0),1)</f>
        <v>21249.758146850181</v>
      </c>
      <c r="N316" s="26">
        <f>SUMIFS(INDEX(Load,,MATCH('Summarized Source Data'!$C316,Hour,0)),Month,'Summarized Source Data'!$A316,Sector,'Summarized Source Data'!N$2,Subsector,'Summarized Source Data'!N$3,TimeOfWeek,$E316)*INDEX('Calibration Multipliers'!J$4:J$7,MATCH($B316,'Calibration Multipliers'!$A$4:$A$7,0),1)</f>
        <v>0</v>
      </c>
      <c r="O316" s="28">
        <f t="shared" si="22"/>
        <v>76857080.711377501</v>
      </c>
      <c r="P316" s="48">
        <f>(SUMIFS(INDEX(Load,,MATCH('Summarized Source Data'!$C316,Hour,0)),Month,'Summarized Source Data'!$A316,Sector,'Summarized Source Data'!P$2,Subsector,"Total",TimeOfWeek,$E316)-SUM(L316:N316)*INDEX('Calibration Multipliers'!L$4:L$7,MATCH($B316,'Calibration Multipliers'!$A$4:$A$7,0),1))</f>
        <v>76857080.711377501</v>
      </c>
      <c r="Q316" s="28">
        <f t="shared" si="23"/>
        <v>76857080.711377501</v>
      </c>
      <c r="R316" s="31">
        <f>SUMIFS(INDEX(Load,,MATCH('Summarized Source Data'!$C316,Hour,0)),Month,'Summarized Source Data'!$A316,Sector,'Summarized Source Data'!R$2,TimeOfWeek,$E316)*INDEX('Calibration Multipliers'!N$4:N$7,MATCH($B316,'Calibration Multipliers'!$A$4:$A$7,0),1)</f>
        <v>2650338.8209108012</v>
      </c>
      <c r="S316" s="31">
        <f>SUMIFS(INDEX(Load,,MATCH('Summarized Source Data'!$C316,Hour,0)),Month,'Summarized Source Data'!$A316,Sector,'Summarized Source Data'!S$2,TimeOfWeek,$E316)*INDEX('Calibration Multipliers'!O$4:O$7,MATCH($B316,'Calibration Multipliers'!$A$4:$A$7,0),1)</f>
        <v>2650338.8209108012</v>
      </c>
      <c r="T316" s="31">
        <f>SUMIFS(INDEX(Load,,MATCH('Summarized Source Data'!$C316,Hour,0)),Month,'Summarized Source Data'!$A316,Sector,'Summarized Source Data'!T$2,TimeOfWeek,$E316)*INDEX('Calibration Multipliers'!P$4:P$7,MATCH($B316,'Calibration Multipliers'!$A$4:$A$7,0),1)</f>
        <v>2650338.8209108012</v>
      </c>
      <c r="U316" s="31">
        <f>SUMIFS(INDEX(Load,,MATCH('Summarized Source Data'!$C316,Hour,0)),Month,'Summarized Source Data'!$A316,Sector,'Summarized Source Data'!U$2,TimeOfWeek,$E316)*INDEX('Calibration Multipliers'!Q$4:Q$7,MATCH($B316,'Calibration Multipliers'!$A$4:$A$7,0),1)</f>
        <v>2650338.8209108012</v>
      </c>
      <c r="V316" s="31">
        <f>SUMIFS(INDEX(Load,,MATCH('Summarized Source Data'!$C316,Hour,0)),Month,'Summarized Source Data'!$A316,Sector,'Summarized Source Data'!V$2,TimeOfWeek,$E316)*INDEX('Calibration Multipliers'!R$4:R$7,MATCH($B316,'Calibration Multipliers'!$A$4:$A$7,0),1)</f>
        <v>2650338.8209108012</v>
      </c>
      <c r="W316" s="31">
        <f>SUMIFS(INDEX(Load,,MATCH('Summarized Source Data'!$C316,Hour,0)),Month,'Summarized Source Data'!$A316,Sector,'Summarized Source Data'!W$2,TimeOfWeek,$E316)*INDEX('Calibration Multipliers'!S$4:S$7,MATCH($B316,'Calibration Multipliers'!$A$4:$A$7,0),1)</f>
        <v>2650338.8209108012</v>
      </c>
      <c r="X316" s="26">
        <f>SUMIFS(INDEX(Load,,MATCH('Summarized Source Data'!$C316,Hour,0)),Month,'Summarized Source Data'!$A316,Sector,'Summarized Source Data'!X$2,Subsector,'Summarized Source Data'!X$3,TimeOfWeek,$E316)*INDEX('Calibration Multipliers'!T$4:T$7,MATCH($B316,'Calibration Multipliers'!$A$4:$A$7,0),1)</f>
        <v>336893575.56071812</v>
      </c>
      <c r="Y316" s="28">
        <f t="shared" si="24"/>
        <v>336893575.56071812</v>
      </c>
      <c r="Z316" s="28">
        <f t="shared" si="24"/>
        <v>336893575.56071812</v>
      </c>
    </row>
    <row r="317" spans="1:26" outlineLevel="2">
      <c r="A317">
        <f t="shared" si="25"/>
        <v>2</v>
      </c>
      <c r="B317" t="str">
        <f>INDEX('Category Mapping'!$G$34:$G$45,MATCH(A317,'Category Mapping'!$A$34:$A$45,0),1)</f>
        <v>Winter</v>
      </c>
      <c r="C317" t="s">
        <v>28</v>
      </c>
      <c r="D317" s="6" t="s">
        <v>102</v>
      </c>
      <c r="E317" s="40" t="s">
        <v>14</v>
      </c>
      <c r="F317" s="26">
        <f>SUMIFS(INDEX(Load,,MATCH('Summarized Source Data'!$C317,Hour,0)),Month,'Summarized Source Data'!$A317,Sector,'Summarized Source Data'!F$2,Subsector,'Summarized Source Data'!F$3,TimeOfWeek,$E317)*INDEX('Calibration Multipliers'!B$4:B$7,MATCH($B317,'Calibration Multipliers'!$A$4:$A$7,0),1)</f>
        <v>9208951.6109896004</v>
      </c>
      <c r="G317" s="26">
        <f>SUMIFS(INDEX(Load,,MATCH('Summarized Source Data'!$C317,Hour,0)),Month,'Summarized Source Data'!$A317,Sector,'Summarized Source Data'!G$2,Subsector,'Summarized Source Data'!G$3,TimeOfWeek,$E317)*INDEX('Calibration Multipliers'!C$4:C$7,MATCH($B317,'Calibration Multipliers'!$A$4:$A$7,0),1)</f>
        <v>7184.4513671901987</v>
      </c>
      <c r="H317" s="26">
        <f>SUMIFS(INDEX(Load,,MATCH('Summarized Source Data'!$C317,Hour,0)),Month,'Summarized Source Data'!$A317,Sector,'Summarized Source Data'!H$2,Subsector,'Summarized Source Data'!H$3,TimeOfWeek,$E317)*INDEX('Calibration Multipliers'!D$4:D$7,MATCH($B317,'Calibration Multipliers'!$A$4:$A$7,0),1)</f>
        <v>0</v>
      </c>
      <c r="I317" s="26">
        <f>SUMIFS(INDEX(Load,,MATCH('Summarized Source Data'!$C317,Hour,0)),Month,'Summarized Source Data'!$A317,Sector,'Summarized Source Data'!I$2,Subsector,'Summarized Source Data'!I$3,TimeOfWeek,$E317)*INDEX('Calibration Multipliers'!E$4:E$7,MATCH($B317,'Calibration Multipliers'!$A$4:$A$7,0),1)</f>
        <v>5732099.245580785</v>
      </c>
      <c r="J317" s="47">
        <f t="shared" si="21"/>
        <v>29024211.037051506</v>
      </c>
      <c r="K317" s="48">
        <f>(SUMIFS(INDEX(Load,,MATCH('Summarized Source Data'!$C317,Hour,0)),Month,'Summarized Source Data'!$A317,Sector,'Summarized Source Data'!K$2,Subsector,"Total",TimeOfWeek,$E317)-SUM(F317:I317))*INDEX('Calibration Multipliers'!G$4:G$7,MATCH($B317,'Calibration Multipliers'!$A$4:$A$7,0),1)</f>
        <v>29024211.037051506</v>
      </c>
      <c r="L317" s="26">
        <f>SUMIFS(INDEX(Load,,MATCH('Summarized Source Data'!$C317,Hour,0)),Month,'Summarized Source Data'!$A317,Sector,'Summarized Source Data'!L$2,Subsector,'Summarized Source Data'!L$3,TimeOfWeek,$E317)*INDEX('Calibration Multipliers'!H$4:H$7,MATCH($B317,'Calibration Multipliers'!$A$4:$A$7,0),1)</f>
        <v>9891352.0731489919</v>
      </c>
      <c r="M317" s="26">
        <f>SUMIFS(INDEX(Load,,MATCH('Summarized Source Data'!$C317,Hour,0)),Month,'Summarized Source Data'!$A317,Sector,'Summarized Source Data'!M$2,Subsector,'Summarized Source Data'!M$3,TimeOfWeek,$E317)*INDEX('Calibration Multipliers'!I$4:I$7,MATCH($B317,'Calibration Multipliers'!$A$4:$A$7,0),1)</f>
        <v>20797.302240137822</v>
      </c>
      <c r="N317" s="26">
        <f>SUMIFS(INDEX(Load,,MATCH('Summarized Source Data'!$C317,Hour,0)),Month,'Summarized Source Data'!$A317,Sector,'Summarized Source Data'!N$2,Subsector,'Summarized Source Data'!N$3,TimeOfWeek,$E317)*INDEX('Calibration Multipliers'!J$4:J$7,MATCH($B317,'Calibration Multipliers'!$A$4:$A$7,0),1)</f>
        <v>0</v>
      </c>
      <c r="O317" s="28">
        <f t="shared" si="22"/>
        <v>67064115.273077279</v>
      </c>
      <c r="P317" s="48">
        <f>(SUMIFS(INDEX(Load,,MATCH('Summarized Source Data'!$C317,Hour,0)),Month,'Summarized Source Data'!$A317,Sector,'Summarized Source Data'!P$2,Subsector,"Total",TimeOfWeek,$E317)-SUM(L317:N317)*INDEX('Calibration Multipliers'!L$4:L$7,MATCH($B317,'Calibration Multipliers'!$A$4:$A$7,0),1))</f>
        <v>67064115.273077279</v>
      </c>
      <c r="Q317" s="28">
        <f t="shared" si="23"/>
        <v>67064115.273077279</v>
      </c>
      <c r="R317" s="31">
        <f>SUMIFS(INDEX(Load,,MATCH('Summarized Source Data'!$C317,Hour,0)),Month,'Summarized Source Data'!$A317,Sector,'Summarized Source Data'!R$2,TimeOfWeek,$E317)*INDEX('Calibration Multipliers'!N$4:N$7,MATCH($B317,'Calibration Multipliers'!$A$4:$A$7,0),1)</f>
        <v>2524180.0115976278</v>
      </c>
      <c r="S317" s="31">
        <f>SUMIFS(INDEX(Load,,MATCH('Summarized Source Data'!$C317,Hour,0)),Month,'Summarized Source Data'!$A317,Sector,'Summarized Source Data'!S$2,TimeOfWeek,$E317)*INDEX('Calibration Multipliers'!O$4:O$7,MATCH($B317,'Calibration Multipliers'!$A$4:$A$7,0),1)</f>
        <v>2524180.0115976278</v>
      </c>
      <c r="T317" s="31">
        <f>SUMIFS(INDEX(Load,,MATCH('Summarized Source Data'!$C317,Hour,0)),Month,'Summarized Source Data'!$A317,Sector,'Summarized Source Data'!T$2,TimeOfWeek,$E317)*INDEX('Calibration Multipliers'!P$4:P$7,MATCH($B317,'Calibration Multipliers'!$A$4:$A$7,0),1)</f>
        <v>2524180.0115976278</v>
      </c>
      <c r="U317" s="31">
        <f>SUMIFS(INDEX(Load,,MATCH('Summarized Source Data'!$C317,Hour,0)),Month,'Summarized Source Data'!$A317,Sector,'Summarized Source Data'!U$2,TimeOfWeek,$E317)*INDEX('Calibration Multipliers'!Q$4:Q$7,MATCH($B317,'Calibration Multipliers'!$A$4:$A$7,0),1)</f>
        <v>2524180.0115976278</v>
      </c>
      <c r="V317" s="31">
        <f>SUMIFS(INDEX(Load,,MATCH('Summarized Source Data'!$C317,Hour,0)),Month,'Summarized Source Data'!$A317,Sector,'Summarized Source Data'!V$2,TimeOfWeek,$E317)*INDEX('Calibration Multipliers'!R$4:R$7,MATCH($B317,'Calibration Multipliers'!$A$4:$A$7,0),1)</f>
        <v>2524180.0115976278</v>
      </c>
      <c r="W317" s="31">
        <f>SUMIFS(INDEX(Load,,MATCH('Summarized Source Data'!$C317,Hour,0)),Month,'Summarized Source Data'!$A317,Sector,'Summarized Source Data'!W$2,TimeOfWeek,$E317)*INDEX('Calibration Multipliers'!S$4:S$7,MATCH($B317,'Calibration Multipliers'!$A$4:$A$7,0),1)</f>
        <v>2524180.0115976278</v>
      </c>
      <c r="X317" s="26">
        <f>SUMIFS(INDEX(Load,,MATCH('Summarized Source Data'!$C317,Hour,0)),Month,'Summarized Source Data'!$A317,Sector,'Summarized Source Data'!X$2,Subsector,'Summarized Source Data'!X$3,TimeOfWeek,$E317)*INDEX('Calibration Multipliers'!T$4:T$7,MATCH($B317,'Calibration Multipliers'!$A$4:$A$7,0),1)</f>
        <v>335914233.77129745</v>
      </c>
      <c r="Y317" s="28">
        <f t="shared" si="24"/>
        <v>335914233.77129745</v>
      </c>
      <c r="Z317" s="28">
        <f t="shared" si="24"/>
        <v>335914233.77129745</v>
      </c>
    </row>
    <row r="318" spans="1:26" outlineLevel="2">
      <c r="A318">
        <f t="shared" si="25"/>
        <v>2</v>
      </c>
      <c r="B318" t="str">
        <f>INDEX('Category Mapping'!$G$34:$G$45,MATCH(A318,'Category Mapping'!$A$34:$A$45,0),1)</f>
        <v>Winter</v>
      </c>
      <c r="C318" t="s">
        <v>29</v>
      </c>
      <c r="D318" s="6" t="s">
        <v>103</v>
      </c>
      <c r="E318" s="40" t="s">
        <v>14</v>
      </c>
      <c r="F318" s="26">
        <f>SUMIFS(INDEX(Load,,MATCH('Summarized Source Data'!$C318,Hour,0)),Month,'Summarized Source Data'!$A318,Sector,'Summarized Source Data'!F$2,Subsector,'Summarized Source Data'!F$3,TimeOfWeek,$E318)*INDEX('Calibration Multipliers'!B$4:B$7,MATCH($B318,'Calibration Multipliers'!$A$4:$A$7,0),1)</f>
        <v>9270389.6388071179</v>
      </c>
      <c r="G318" s="26">
        <f>SUMIFS(INDEX(Load,,MATCH('Summarized Source Data'!$C318,Hour,0)),Month,'Summarized Source Data'!$A318,Sector,'Summarized Source Data'!G$2,Subsector,'Summarized Source Data'!G$3,TimeOfWeek,$E318)*INDEX('Calibration Multipliers'!C$4:C$7,MATCH($B318,'Calibration Multipliers'!$A$4:$A$7,0),1)</f>
        <v>7279.4475207640053</v>
      </c>
      <c r="H318" s="26">
        <f>SUMIFS(INDEX(Load,,MATCH('Summarized Source Data'!$C318,Hour,0)),Month,'Summarized Source Data'!$A318,Sector,'Summarized Source Data'!H$2,Subsector,'Summarized Source Data'!H$3,TimeOfWeek,$E318)*INDEX('Calibration Multipliers'!D$4:D$7,MATCH($B318,'Calibration Multipliers'!$A$4:$A$7,0),1)</f>
        <v>0</v>
      </c>
      <c r="I318" s="26">
        <f>SUMIFS(INDEX(Load,,MATCH('Summarized Source Data'!$C318,Hour,0)),Month,'Summarized Source Data'!$A318,Sector,'Summarized Source Data'!I$2,Subsector,'Summarized Source Data'!I$3,TimeOfWeek,$E318)*INDEX('Calibration Multipliers'!E$4:E$7,MATCH($B318,'Calibration Multipliers'!$A$4:$A$7,0),1)</f>
        <v>5536177.0238982281</v>
      </c>
      <c r="J318" s="47">
        <f t="shared" si="21"/>
        <v>22694944.424586408</v>
      </c>
      <c r="K318" s="48">
        <f>(SUMIFS(INDEX(Load,,MATCH('Summarized Source Data'!$C318,Hour,0)),Month,'Summarized Source Data'!$A318,Sector,'Summarized Source Data'!K$2,Subsector,"Total",TimeOfWeek,$E318)-SUM(F318:I318))*INDEX('Calibration Multipliers'!G$4:G$7,MATCH($B318,'Calibration Multipliers'!$A$4:$A$7,0),1)</f>
        <v>22694944.424586408</v>
      </c>
      <c r="L318" s="26">
        <f>SUMIFS(INDEX(Load,,MATCH('Summarized Source Data'!$C318,Hour,0)),Month,'Summarized Source Data'!$A318,Sector,'Summarized Source Data'!L$2,Subsector,'Summarized Source Data'!L$3,TimeOfWeek,$E318)*INDEX('Calibration Multipliers'!H$4:H$7,MATCH($B318,'Calibration Multipliers'!$A$4:$A$7,0),1)</f>
        <v>8883327.3213997465</v>
      </c>
      <c r="M318" s="26">
        <f>SUMIFS(INDEX(Load,,MATCH('Summarized Source Data'!$C318,Hour,0)),Month,'Summarized Source Data'!$A318,Sector,'Summarized Source Data'!M$2,Subsector,'Summarized Source Data'!M$3,TimeOfWeek,$E318)*INDEX('Calibration Multipliers'!I$4:I$7,MATCH($B318,'Calibration Multipliers'!$A$4:$A$7,0),1)</f>
        <v>20608.289274779629</v>
      </c>
      <c r="N318" s="26">
        <f>SUMIFS(INDEX(Load,,MATCH('Summarized Source Data'!$C318,Hour,0)),Month,'Summarized Source Data'!$A318,Sector,'Summarized Source Data'!N$2,Subsector,'Summarized Source Data'!N$3,TimeOfWeek,$E318)*INDEX('Calibration Multipliers'!J$4:J$7,MATCH($B318,'Calibration Multipliers'!$A$4:$A$7,0),1)</f>
        <v>0</v>
      </c>
      <c r="O318" s="28">
        <f t="shared" si="22"/>
        <v>66211579.637892574</v>
      </c>
      <c r="P318" s="48">
        <f>(SUMIFS(INDEX(Load,,MATCH('Summarized Source Data'!$C318,Hour,0)),Month,'Summarized Source Data'!$A318,Sector,'Summarized Source Data'!P$2,Subsector,"Total",TimeOfWeek,$E318)-SUM(L318:N318)*INDEX('Calibration Multipliers'!L$4:L$7,MATCH($B318,'Calibration Multipliers'!$A$4:$A$7,0),1))</f>
        <v>66211579.637892574</v>
      </c>
      <c r="Q318" s="28">
        <f t="shared" si="23"/>
        <v>66211579.637892574</v>
      </c>
      <c r="R318" s="31">
        <f>SUMIFS(INDEX(Load,,MATCH('Summarized Source Data'!$C318,Hour,0)),Month,'Summarized Source Data'!$A318,Sector,'Summarized Source Data'!R$2,TimeOfWeek,$E318)*INDEX('Calibration Multipliers'!N$4:N$7,MATCH($B318,'Calibration Multipliers'!$A$4:$A$7,0),1)</f>
        <v>2489772.7965099108</v>
      </c>
      <c r="S318" s="31">
        <f>SUMIFS(INDEX(Load,,MATCH('Summarized Source Data'!$C318,Hour,0)),Month,'Summarized Source Data'!$A318,Sector,'Summarized Source Data'!S$2,TimeOfWeek,$E318)*INDEX('Calibration Multipliers'!O$4:O$7,MATCH($B318,'Calibration Multipliers'!$A$4:$A$7,0),1)</f>
        <v>2489772.7965099108</v>
      </c>
      <c r="T318" s="31">
        <f>SUMIFS(INDEX(Load,,MATCH('Summarized Source Data'!$C318,Hour,0)),Month,'Summarized Source Data'!$A318,Sector,'Summarized Source Data'!T$2,TimeOfWeek,$E318)*INDEX('Calibration Multipliers'!P$4:P$7,MATCH($B318,'Calibration Multipliers'!$A$4:$A$7,0),1)</f>
        <v>2489772.7965099108</v>
      </c>
      <c r="U318" s="31">
        <f>SUMIFS(INDEX(Load,,MATCH('Summarized Source Data'!$C318,Hour,0)),Month,'Summarized Source Data'!$A318,Sector,'Summarized Source Data'!U$2,TimeOfWeek,$E318)*INDEX('Calibration Multipliers'!Q$4:Q$7,MATCH($B318,'Calibration Multipliers'!$A$4:$A$7,0),1)</f>
        <v>2489772.7965099108</v>
      </c>
      <c r="V318" s="31">
        <f>SUMIFS(INDEX(Load,,MATCH('Summarized Source Data'!$C318,Hour,0)),Month,'Summarized Source Data'!$A318,Sector,'Summarized Source Data'!V$2,TimeOfWeek,$E318)*INDEX('Calibration Multipliers'!R$4:R$7,MATCH($B318,'Calibration Multipliers'!$A$4:$A$7,0),1)</f>
        <v>2489772.7965099108</v>
      </c>
      <c r="W318" s="31">
        <f>SUMIFS(INDEX(Load,,MATCH('Summarized Source Data'!$C318,Hour,0)),Month,'Summarized Source Data'!$A318,Sector,'Summarized Source Data'!W$2,TimeOfWeek,$E318)*INDEX('Calibration Multipliers'!S$4:S$7,MATCH($B318,'Calibration Multipliers'!$A$4:$A$7,0),1)</f>
        <v>2489772.7965099108</v>
      </c>
      <c r="X318" s="26">
        <f>SUMIFS(INDEX(Load,,MATCH('Summarized Source Data'!$C318,Hour,0)),Month,'Summarized Source Data'!$A318,Sector,'Summarized Source Data'!X$2,Subsector,'Summarized Source Data'!X$3,TimeOfWeek,$E318)*INDEX('Calibration Multipliers'!T$4:T$7,MATCH($B318,'Calibration Multipliers'!$A$4:$A$7,0),1)</f>
        <v>335914233.77129745</v>
      </c>
      <c r="Y318" s="28">
        <f t="shared" si="24"/>
        <v>335914233.77129745</v>
      </c>
      <c r="Z318" s="28">
        <f t="shared" si="24"/>
        <v>335914233.77129745</v>
      </c>
    </row>
    <row r="319" spans="1:26" outlineLevel="2">
      <c r="A319">
        <f t="shared" si="25"/>
        <v>2</v>
      </c>
      <c r="B319" t="str">
        <f>INDEX('Category Mapping'!$G$34:$G$45,MATCH(A319,'Category Mapping'!$A$34:$A$45,0),1)</f>
        <v>Winter</v>
      </c>
      <c r="C319" t="s">
        <v>30</v>
      </c>
      <c r="D319" s="6" t="s">
        <v>104</v>
      </c>
      <c r="E319" s="40" t="s">
        <v>14</v>
      </c>
      <c r="F319" s="26">
        <f>SUMIFS(INDEX(Load,,MATCH('Summarized Source Data'!$C319,Hour,0)),Month,'Summarized Source Data'!$A319,Sector,'Summarized Source Data'!F$2,Subsector,'Summarized Source Data'!F$3,TimeOfWeek,$E319)*INDEX('Calibration Multipliers'!B$4:B$7,MATCH($B319,'Calibration Multipliers'!$A$4:$A$7,0),1)</f>
        <v>9208951.6109896004</v>
      </c>
      <c r="G319" s="26">
        <f>SUMIFS(INDEX(Load,,MATCH('Summarized Source Data'!$C319,Hour,0)),Month,'Summarized Source Data'!$A319,Sector,'Summarized Source Data'!G$2,Subsector,'Summarized Source Data'!G$3,TimeOfWeek,$E319)*INDEX('Calibration Multipliers'!C$4:C$7,MATCH($B319,'Calibration Multipliers'!$A$4:$A$7,0),1)</f>
        <v>7293.1583058158958</v>
      </c>
      <c r="H319" s="26">
        <f>SUMIFS(INDEX(Load,,MATCH('Summarized Source Data'!$C319,Hour,0)),Month,'Summarized Source Data'!$A319,Sector,'Summarized Source Data'!H$2,Subsector,'Summarized Source Data'!H$3,TimeOfWeek,$E319)*INDEX('Calibration Multipliers'!D$4:D$7,MATCH($B319,'Calibration Multipliers'!$A$4:$A$7,0),1)</f>
        <v>0</v>
      </c>
      <c r="I319" s="26">
        <f>SUMIFS(INDEX(Load,,MATCH('Summarized Source Data'!$C319,Hour,0)),Month,'Summarized Source Data'!$A319,Sector,'Summarized Source Data'!I$2,Subsector,'Summarized Source Data'!I$3,TimeOfWeek,$E319)*INDEX('Calibration Multipliers'!E$4:E$7,MATCH($B319,'Calibration Multipliers'!$A$4:$A$7,0),1)</f>
        <v>5531503.6048791129</v>
      </c>
      <c r="J319" s="47">
        <f t="shared" si="21"/>
        <v>18843675.002955221</v>
      </c>
      <c r="K319" s="48">
        <f>(SUMIFS(INDEX(Load,,MATCH('Summarized Source Data'!$C319,Hour,0)),Month,'Summarized Source Data'!$A319,Sector,'Summarized Source Data'!K$2,Subsector,"Total",TimeOfWeek,$E319)-SUM(F319:I319))*INDEX('Calibration Multipliers'!G$4:G$7,MATCH($B319,'Calibration Multipliers'!$A$4:$A$7,0),1)</f>
        <v>18843675.002955221</v>
      </c>
      <c r="L319" s="26">
        <f>SUMIFS(INDEX(Load,,MATCH('Summarized Source Data'!$C319,Hour,0)),Month,'Summarized Source Data'!$A319,Sector,'Summarized Source Data'!L$2,Subsector,'Summarized Source Data'!L$3,TimeOfWeek,$E319)*INDEX('Calibration Multipliers'!H$4:H$7,MATCH($B319,'Calibration Multipliers'!$A$4:$A$7,0),1)</f>
        <v>9278957.9001227599</v>
      </c>
      <c r="M319" s="26">
        <f>SUMIFS(INDEX(Load,,MATCH('Summarized Source Data'!$C319,Hour,0)),Month,'Summarized Source Data'!$A319,Sector,'Summarized Source Data'!M$2,Subsector,'Summarized Source Data'!M$3,TimeOfWeek,$E319)*INDEX('Calibration Multipliers'!I$4:I$7,MATCH($B319,'Calibration Multipliers'!$A$4:$A$7,0),1)</f>
        <v>20502.520361522194</v>
      </c>
      <c r="N319" s="26">
        <f>SUMIFS(INDEX(Load,,MATCH('Summarized Source Data'!$C319,Hour,0)),Month,'Summarized Source Data'!$A319,Sector,'Summarized Source Data'!N$2,Subsector,'Summarized Source Data'!N$3,TimeOfWeek,$E319)*INDEX('Calibration Multipliers'!J$4:J$7,MATCH($B319,'Calibration Multipliers'!$A$4:$A$7,0),1)</f>
        <v>0</v>
      </c>
      <c r="O319" s="28">
        <f t="shared" si="22"/>
        <v>66795396.617503501</v>
      </c>
      <c r="P319" s="48">
        <f>(SUMIFS(INDEX(Load,,MATCH('Summarized Source Data'!$C319,Hour,0)),Month,'Summarized Source Data'!$A319,Sector,'Summarized Source Data'!P$2,Subsector,"Total",TimeOfWeek,$E319)-SUM(L319:N319)*INDEX('Calibration Multipliers'!L$4:L$7,MATCH($B319,'Calibration Multipliers'!$A$4:$A$7,0),1))</f>
        <v>66795396.617503501</v>
      </c>
      <c r="Q319" s="28">
        <f t="shared" si="23"/>
        <v>66795396.617503501</v>
      </c>
      <c r="R319" s="31">
        <f>SUMIFS(INDEX(Load,,MATCH('Summarized Source Data'!$C319,Hour,0)),Month,'Summarized Source Data'!$A319,Sector,'Summarized Source Data'!R$2,TimeOfWeek,$E319)*INDEX('Calibration Multipliers'!N$4:N$7,MATCH($B319,'Calibration Multipliers'!$A$4:$A$7,0),1)</f>
        <v>2489772.7965099108</v>
      </c>
      <c r="S319" s="31">
        <f>SUMIFS(INDEX(Load,,MATCH('Summarized Source Data'!$C319,Hour,0)),Month,'Summarized Source Data'!$A319,Sector,'Summarized Source Data'!S$2,TimeOfWeek,$E319)*INDEX('Calibration Multipliers'!O$4:O$7,MATCH($B319,'Calibration Multipliers'!$A$4:$A$7,0),1)</f>
        <v>2489772.7965099108</v>
      </c>
      <c r="T319" s="31">
        <f>SUMIFS(INDEX(Load,,MATCH('Summarized Source Data'!$C319,Hour,0)),Month,'Summarized Source Data'!$A319,Sector,'Summarized Source Data'!T$2,TimeOfWeek,$E319)*INDEX('Calibration Multipliers'!P$4:P$7,MATCH($B319,'Calibration Multipliers'!$A$4:$A$7,0),1)</f>
        <v>2489772.7965099108</v>
      </c>
      <c r="U319" s="31">
        <f>SUMIFS(INDEX(Load,,MATCH('Summarized Source Data'!$C319,Hour,0)),Month,'Summarized Source Data'!$A319,Sector,'Summarized Source Data'!U$2,TimeOfWeek,$E319)*INDEX('Calibration Multipliers'!Q$4:Q$7,MATCH($B319,'Calibration Multipliers'!$A$4:$A$7,0),1)</f>
        <v>2489772.7965099108</v>
      </c>
      <c r="V319" s="31">
        <f>SUMIFS(INDEX(Load,,MATCH('Summarized Source Data'!$C319,Hour,0)),Month,'Summarized Source Data'!$A319,Sector,'Summarized Source Data'!V$2,TimeOfWeek,$E319)*INDEX('Calibration Multipliers'!R$4:R$7,MATCH($B319,'Calibration Multipliers'!$A$4:$A$7,0),1)</f>
        <v>2489772.7965099108</v>
      </c>
      <c r="W319" s="31">
        <f>SUMIFS(INDEX(Load,,MATCH('Summarized Source Data'!$C319,Hour,0)),Month,'Summarized Source Data'!$A319,Sector,'Summarized Source Data'!W$2,TimeOfWeek,$E319)*INDEX('Calibration Multipliers'!S$4:S$7,MATCH($B319,'Calibration Multipliers'!$A$4:$A$7,0),1)</f>
        <v>2489772.7965099108</v>
      </c>
      <c r="X319" s="26">
        <f>SUMIFS(INDEX(Load,,MATCH('Summarized Source Data'!$C319,Hour,0)),Month,'Summarized Source Data'!$A319,Sector,'Summarized Source Data'!X$2,Subsector,'Summarized Source Data'!X$3,TimeOfWeek,$E319)*INDEX('Calibration Multipliers'!T$4:T$7,MATCH($B319,'Calibration Multipliers'!$A$4:$A$7,0),1)</f>
        <v>336893575.56071812</v>
      </c>
      <c r="Y319" s="28">
        <f t="shared" si="24"/>
        <v>336893575.56071812</v>
      </c>
      <c r="Z319" s="28">
        <f t="shared" si="24"/>
        <v>336893575.56071812</v>
      </c>
    </row>
    <row r="320" spans="1:26" outlineLevel="2">
      <c r="A320">
        <f t="shared" si="25"/>
        <v>2</v>
      </c>
      <c r="B320" t="str">
        <f>INDEX('Category Mapping'!$G$34:$G$45,MATCH(A320,'Category Mapping'!$A$34:$A$45,0),1)</f>
        <v>Winter</v>
      </c>
      <c r="C320" t="s">
        <v>31</v>
      </c>
      <c r="D320" s="6" t="s">
        <v>105</v>
      </c>
      <c r="E320" s="40" t="s">
        <v>14</v>
      </c>
      <c r="F320" s="26">
        <f>SUMIFS(INDEX(Load,,MATCH('Summarized Source Data'!$C320,Hour,0)),Month,'Summarized Source Data'!$A320,Sector,'Summarized Source Data'!F$2,Subsector,'Summarized Source Data'!F$3,TimeOfWeek,$E320)*INDEX('Calibration Multipliers'!B$4:B$7,MATCH($B320,'Calibration Multipliers'!$A$4:$A$7,0),1)</f>
        <v>9028413.8694770541</v>
      </c>
      <c r="G320" s="26">
        <f>SUMIFS(INDEX(Load,,MATCH('Summarized Source Data'!$C320,Hour,0)),Month,'Summarized Source Data'!$A320,Sector,'Summarized Source Data'!G$2,Subsector,'Summarized Source Data'!G$3,TimeOfWeek,$E320)*INDEX('Calibration Multipliers'!C$4:C$7,MATCH($B320,'Calibration Multipliers'!$A$4:$A$7,0),1)</f>
        <v>7269.6541028697984</v>
      </c>
      <c r="H320" s="26">
        <f>SUMIFS(INDEX(Load,,MATCH('Summarized Source Data'!$C320,Hour,0)),Month,'Summarized Source Data'!$A320,Sector,'Summarized Source Data'!H$2,Subsector,'Summarized Source Data'!H$3,TimeOfWeek,$E320)*INDEX('Calibration Multipliers'!D$4:D$7,MATCH($B320,'Calibration Multipliers'!$A$4:$A$7,0),1)</f>
        <v>0</v>
      </c>
      <c r="I320" s="26">
        <f>SUMIFS(INDEX(Load,,MATCH('Summarized Source Data'!$C320,Hour,0)),Month,'Summarized Source Data'!$A320,Sector,'Summarized Source Data'!I$2,Subsector,'Summarized Source Data'!I$3,TimeOfWeek,$E320)*INDEX('Calibration Multipliers'!E$4:E$7,MATCH($B320,'Calibration Multipliers'!$A$4:$A$7,0),1)</f>
        <v>5822438.6289458964</v>
      </c>
      <c r="J320" s="47">
        <f t="shared" si="21"/>
        <v>19222972.119314268</v>
      </c>
      <c r="K320" s="48">
        <f>(SUMIFS(INDEX(Load,,MATCH('Summarized Source Data'!$C320,Hour,0)),Month,'Summarized Source Data'!$A320,Sector,'Summarized Source Data'!K$2,Subsector,"Total",TimeOfWeek,$E320)-SUM(F320:I320))*INDEX('Calibration Multipliers'!G$4:G$7,MATCH($B320,'Calibration Multipliers'!$A$4:$A$7,0),1)</f>
        <v>19222972.119314268</v>
      </c>
      <c r="L320" s="26">
        <f>SUMIFS(INDEX(Load,,MATCH('Summarized Source Data'!$C320,Hour,0)),Month,'Summarized Source Data'!$A320,Sector,'Summarized Source Data'!L$2,Subsector,'Summarized Source Data'!L$3,TimeOfWeek,$E320)*INDEX('Calibration Multipliers'!H$4:H$7,MATCH($B320,'Calibration Multipliers'!$A$4:$A$7,0),1)</f>
        <v>9793417.8942069225</v>
      </c>
      <c r="M320" s="26">
        <f>SUMIFS(INDEX(Load,,MATCH('Summarized Source Data'!$C320,Hour,0)),Month,'Summarized Source Data'!$A320,Sector,'Summarized Source Data'!M$2,Subsector,'Summarized Source Data'!M$3,TimeOfWeek,$E320)*INDEX('Calibration Multipliers'!I$4:I$7,MATCH($B320,'Calibration Multipliers'!$A$4:$A$7,0),1)</f>
        <v>20479.016158576098</v>
      </c>
      <c r="N320" s="26">
        <f>SUMIFS(INDEX(Load,,MATCH('Summarized Source Data'!$C320,Hour,0)),Month,'Summarized Source Data'!$A320,Sector,'Summarized Source Data'!N$2,Subsector,'Summarized Source Data'!N$3,TimeOfWeek,$E320)*INDEX('Calibration Multipliers'!J$4:J$7,MATCH($B320,'Calibration Multipliers'!$A$4:$A$7,0),1)</f>
        <v>0</v>
      </c>
      <c r="O320" s="28">
        <f t="shared" si="22"/>
        <v>67945841.169637471</v>
      </c>
      <c r="P320" s="48">
        <f>(SUMIFS(INDEX(Load,,MATCH('Summarized Source Data'!$C320,Hour,0)),Month,'Summarized Source Data'!$A320,Sector,'Summarized Source Data'!P$2,Subsector,"Total",TimeOfWeek,$E320)-SUM(L320:N320)*INDEX('Calibration Multipliers'!L$4:L$7,MATCH($B320,'Calibration Multipliers'!$A$4:$A$7,0),1))</f>
        <v>67945841.169637471</v>
      </c>
      <c r="Q320" s="28">
        <f t="shared" si="23"/>
        <v>67945841.169637471</v>
      </c>
      <c r="R320" s="31">
        <f>SUMIFS(INDEX(Load,,MATCH('Summarized Source Data'!$C320,Hour,0)),Month,'Summarized Source Data'!$A320,Sector,'Summarized Source Data'!R$2,TimeOfWeek,$E320)*INDEX('Calibration Multipliers'!N$4:N$7,MATCH($B320,'Calibration Multipliers'!$A$4:$A$7,0),1)</f>
        <v>2478303.7248140047</v>
      </c>
      <c r="S320" s="31">
        <f>SUMIFS(INDEX(Load,,MATCH('Summarized Source Data'!$C320,Hour,0)),Month,'Summarized Source Data'!$A320,Sector,'Summarized Source Data'!S$2,TimeOfWeek,$E320)*INDEX('Calibration Multipliers'!O$4:O$7,MATCH($B320,'Calibration Multipliers'!$A$4:$A$7,0),1)</f>
        <v>2478303.7248140047</v>
      </c>
      <c r="T320" s="31">
        <f>SUMIFS(INDEX(Load,,MATCH('Summarized Source Data'!$C320,Hour,0)),Month,'Summarized Source Data'!$A320,Sector,'Summarized Source Data'!T$2,TimeOfWeek,$E320)*INDEX('Calibration Multipliers'!P$4:P$7,MATCH($B320,'Calibration Multipliers'!$A$4:$A$7,0),1)</f>
        <v>2478303.7248140047</v>
      </c>
      <c r="U320" s="31">
        <f>SUMIFS(INDEX(Load,,MATCH('Summarized Source Data'!$C320,Hour,0)),Month,'Summarized Source Data'!$A320,Sector,'Summarized Source Data'!U$2,TimeOfWeek,$E320)*INDEX('Calibration Multipliers'!Q$4:Q$7,MATCH($B320,'Calibration Multipliers'!$A$4:$A$7,0),1)</f>
        <v>2478303.7248140047</v>
      </c>
      <c r="V320" s="31">
        <f>SUMIFS(INDEX(Load,,MATCH('Summarized Source Data'!$C320,Hour,0)),Month,'Summarized Source Data'!$A320,Sector,'Summarized Source Data'!V$2,TimeOfWeek,$E320)*INDEX('Calibration Multipliers'!R$4:R$7,MATCH($B320,'Calibration Multipliers'!$A$4:$A$7,0),1)</f>
        <v>2478303.7248140047</v>
      </c>
      <c r="W320" s="31">
        <f>SUMIFS(INDEX(Load,,MATCH('Summarized Source Data'!$C320,Hour,0)),Month,'Summarized Source Data'!$A320,Sector,'Summarized Source Data'!W$2,TimeOfWeek,$E320)*INDEX('Calibration Multipliers'!S$4:S$7,MATCH($B320,'Calibration Multipliers'!$A$4:$A$7,0),1)</f>
        <v>2478303.7248140047</v>
      </c>
      <c r="X320" s="26">
        <f>SUMIFS(INDEX(Load,,MATCH('Summarized Source Data'!$C320,Hour,0)),Month,'Summarized Source Data'!$A320,Sector,'Summarized Source Data'!X$2,Subsector,'Summarized Source Data'!X$3,TimeOfWeek,$E320)*INDEX('Calibration Multipliers'!T$4:T$7,MATCH($B320,'Calibration Multipliers'!$A$4:$A$7,0),1)</f>
        <v>339831600.92898023</v>
      </c>
      <c r="Y320" s="28">
        <f t="shared" si="24"/>
        <v>339831600.92898023</v>
      </c>
      <c r="Z320" s="28">
        <f t="shared" si="24"/>
        <v>339831600.92898023</v>
      </c>
    </row>
    <row r="321" spans="1:26" outlineLevel="2">
      <c r="A321">
        <f t="shared" si="25"/>
        <v>2</v>
      </c>
      <c r="B321" t="str">
        <f>INDEX('Category Mapping'!$G$34:$G$45,MATCH(A321,'Category Mapping'!$A$34:$A$45,0),1)</f>
        <v>Winter</v>
      </c>
      <c r="C321" t="s">
        <v>32</v>
      </c>
      <c r="D321" s="6" t="s">
        <v>106</v>
      </c>
      <c r="E321" s="40" t="s">
        <v>14</v>
      </c>
      <c r="F321" s="26">
        <f>SUMIFS(INDEX(Load,,MATCH('Summarized Source Data'!$C321,Hour,0)),Month,'Summarized Source Data'!$A321,Sector,'Summarized Source Data'!F$2,Subsector,'Summarized Source Data'!F$3,TimeOfWeek,$E321)*INDEX('Calibration Multipliers'!B$4:B$7,MATCH($B321,'Calibration Multipliers'!$A$4:$A$7,0),1)</f>
        <v>9484982.0323631912</v>
      </c>
      <c r="G321" s="26">
        <f>SUMIFS(INDEX(Load,,MATCH('Summarized Source Data'!$C321,Hour,0)),Month,'Summarized Source Data'!$A321,Sector,'Summarized Source Data'!G$2,Subsector,'Summarized Source Data'!G$3,TimeOfWeek,$E321)*INDEX('Calibration Multipliers'!C$4:C$7,MATCH($B321,'Calibration Multipliers'!$A$4:$A$7,0),1)</f>
        <v>7139.4016448768471</v>
      </c>
      <c r="H321" s="26">
        <f>SUMIFS(INDEX(Load,,MATCH('Summarized Source Data'!$C321,Hour,0)),Month,'Summarized Source Data'!$A321,Sector,'Summarized Source Data'!H$2,Subsector,'Summarized Source Data'!H$3,TimeOfWeek,$E321)*INDEX('Calibration Multipliers'!D$4:D$7,MATCH($B321,'Calibration Multipliers'!$A$4:$A$7,0),1)</f>
        <v>0</v>
      </c>
      <c r="I321" s="26">
        <f>SUMIFS(INDEX(Load,,MATCH('Summarized Source Data'!$C321,Hour,0)),Month,'Summarized Source Data'!$A321,Sector,'Summarized Source Data'!I$2,Subsector,'Summarized Source Data'!I$3,TimeOfWeek,$E321)*INDEX('Calibration Multipliers'!E$4:E$7,MATCH($B321,'Calibration Multipliers'!$A$4:$A$7,0),1)</f>
        <v>7545671.7928001266</v>
      </c>
      <c r="J321" s="47">
        <f t="shared" si="21"/>
        <v>22233812.528961565</v>
      </c>
      <c r="K321" s="48">
        <f>(SUMIFS(INDEX(Load,,MATCH('Summarized Source Data'!$C321,Hour,0)),Month,'Summarized Source Data'!$A321,Sector,'Summarized Source Data'!K$2,Subsector,"Total",TimeOfWeek,$E321)-SUM(F321:I321))*INDEX('Calibration Multipliers'!G$4:G$7,MATCH($B321,'Calibration Multipliers'!$A$4:$A$7,0),1)</f>
        <v>22233812.528961565</v>
      </c>
      <c r="L321" s="26">
        <f>SUMIFS(INDEX(Load,,MATCH('Summarized Source Data'!$C321,Hour,0)),Month,'Summarized Source Data'!$A321,Sector,'Summarized Source Data'!L$2,Subsector,'Summarized Source Data'!L$3,TimeOfWeek,$E321)*INDEX('Calibration Multipliers'!H$4:H$7,MATCH($B321,'Calibration Multipliers'!$A$4:$A$7,0),1)</f>
        <v>10185154.6099752</v>
      </c>
      <c r="M321" s="26">
        <f>SUMIFS(INDEX(Load,,MATCH('Summarized Source Data'!$C321,Hour,0)),Month,'Summarized Source Data'!$A321,Sector,'Summarized Source Data'!M$2,Subsector,'Summarized Source Data'!M$3,TimeOfWeek,$E321)*INDEX('Calibration Multipliers'!I$4:I$7,MATCH($B321,'Calibration Multipliers'!$A$4:$A$7,0),1)</f>
        <v>20703.285428353436</v>
      </c>
      <c r="N321" s="26">
        <f>SUMIFS(INDEX(Load,,MATCH('Summarized Source Data'!$C321,Hour,0)),Month,'Summarized Source Data'!$A321,Sector,'Summarized Source Data'!N$2,Subsector,'Summarized Source Data'!N$3,TimeOfWeek,$E321)*INDEX('Calibration Multipliers'!J$4:J$7,MATCH($B321,'Calibration Multipliers'!$A$4:$A$7,0),1)</f>
        <v>0</v>
      </c>
      <c r="O321" s="28">
        <f t="shared" si="22"/>
        <v>72548523.310644954</v>
      </c>
      <c r="P321" s="48">
        <f>(SUMIFS(INDEX(Load,,MATCH('Summarized Source Data'!$C321,Hour,0)),Month,'Summarized Source Data'!$A321,Sector,'Summarized Source Data'!P$2,Subsector,"Total",TimeOfWeek,$E321)-SUM(L321:N321)*INDEX('Calibration Multipliers'!L$4:L$7,MATCH($B321,'Calibration Multipliers'!$A$4:$A$7,0),1))</f>
        <v>72548523.310644954</v>
      </c>
      <c r="Q321" s="28">
        <f t="shared" si="23"/>
        <v>72548523.310644954</v>
      </c>
      <c r="R321" s="31">
        <f>SUMIFS(INDEX(Load,,MATCH('Summarized Source Data'!$C321,Hour,0)),Month,'Summarized Source Data'!$A321,Sector,'Summarized Source Data'!R$2,TimeOfWeek,$E321)*INDEX('Calibration Multipliers'!N$4:N$7,MATCH($B321,'Calibration Multipliers'!$A$4:$A$7,0),1)</f>
        <v>2495506.8426869689</v>
      </c>
      <c r="S321" s="31">
        <f>SUMIFS(INDEX(Load,,MATCH('Summarized Source Data'!$C321,Hour,0)),Month,'Summarized Source Data'!$A321,Sector,'Summarized Source Data'!S$2,TimeOfWeek,$E321)*INDEX('Calibration Multipliers'!O$4:O$7,MATCH($B321,'Calibration Multipliers'!$A$4:$A$7,0),1)</f>
        <v>2495506.8426869689</v>
      </c>
      <c r="T321" s="31">
        <f>SUMIFS(INDEX(Load,,MATCH('Summarized Source Data'!$C321,Hour,0)),Month,'Summarized Source Data'!$A321,Sector,'Summarized Source Data'!T$2,TimeOfWeek,$E321)*INDEX('Calibration Multipliers'!P$4:P$7,MATCH($B321,'Calibration Multipliers'!$A$4:$A$7,0),1)</f>
        <v>2495506.8426869689</v>
      </c>
      <c r="U321" s="31">
        <f>SUMIFS(INDEX(Load,,MATCH('Summarized Source Data'!$C321,Hour,0)),Month,'Summarized Source Data'!$A321,Sector,'Summarized Source Data'!U$2,TimeOfWeek,$E321)*INDEX('Calibration Multipliers'!Q$4:Q$7,MATCH($B321,'Calibration Multipliers'!$A$4:$A$7,0),1)</f>
        <v>2495506.8426869689</v>
      </c>
      <c r="V321" s="31">
        <f>SUMIFS(INDEX(Load,,MATCH('Summarized Source Data'!$C321,Hour,0)),Month,'Summarized Source Data'!$A321,Sector,'Summarized Source Data'!V$2,TimeOfWeek,$E321)*INDEX('Calibration Multipliers'!R$4:R$7,MATCH($B321,'Calibration Multipliers'!$A$4:$A$7,0),1)</f>
        <v>2495506.8426869689</v>
      </c>
      <c r="W321" s="31">
        <f>SUMIFS(INDEX(Load,,MATCH('Summarized Source Data'!$C321,Hour,0)),Month,'Summarized Source Data'!$A321,Sector,'Summarized Source Data'!W$2,TimeOfWeek,$E321)*INDEX('Calibration Multipliers'!S$4:S$7,MATCH($B321,'Calibration Multipliers'!$A$4:$A$7,0),1)</f>
        <v>2495506.8426869689</v>
      </c>
      <c r="X321" s="26">
        <f>SUMIFS(INDEX(Load,,MATCH('Summarized Source Data'!$C321,Hour,0)),Month,'Summarized Source Data'!$A321,Sector,'Summarized Source Data'!X$2,Subsector,'Summarized Source Data'!X$3,TimeOfWeek,$E321)*INDEX('Calibration Multipliers'!T$4:T$7,MATCH($B321,'Calibration Multipliers'!$A$4:$A$7,0),1)</f>
        <v>342769626.29724228</v>
      </c>
      <c r="Y321" s="28">
        <f t="shared" si="24"/>
        <v>342769626.29724228</v>
      </c>
      <c r="Z321" s="28">
        <f t="shared" si="24"/>
        <v>342769626.29724228</v>
      </c>
    </row>
    <row r="322" spans="1:26" outlineLevel="2">
      <c r="A322">
        <f t="shared" si="25"/>
        <v>2</v>
      </c>
      <c r="B322" t="str">
        <f>INDEX('Category Mapping'!$G$34:$G$45,MATCH(A322,'Category Mapping'!$A$34:$A$45,0),1)</f>
        <v>Winter</v>
      </c>
      <c r="C322" t="s">
        <v>33</v>
      </c>
      <c r="D322" s="6" t="s">
        <v>107</v>
      </c>
      <c r="E322" s="40" t="s">
        <v>14</v>
      </c>
      <c r="F322" s="26">
        <f>SUMIFS(INDEX(Load,,MATCH('Summarized Source Data'!$C322,Hour,0)),Month,'Summarized Source Data'!$A322,Sector,'Summarized Source Data'!F$2,Subsector,'Summarized Source Data'!F$3,TimeOfWeek,$E322)*INDEX('Calibration Multipliers'!B$4:B$7,MATCH($B322,'Calibration Multipliers'!$A$4:$A$7,0),1)</f>
        <v>9989286.2520910613</v>
      </c>
      <c r="G322" s="26">
        <f>SUMIFS(INDEX(Load,,MATCH('Summarized Source Data'!$C322,Hour,0)),Month,'Summarized Source Data'!$A322,Sector,'Summarized Source Data'!G$2,Subsector,'Summarized Source Data'!G$3,TimeOfWeek,$E322)*INDEX('Calibration Multipliers'!C$4:C$7,MATCH($B322,'Calibration Multipliers'!$A$4:$A$7,0),1)</f>
        <v>6854.4131841554254</v>
      </c>
      <c r="H322" s="26">
        <f>SUMIFS(INDEX(Load,,MATCH('Summarized Source Data'!$C322,Hour,0)),Month,'Summarized Source Data'!$A322,Sector,'Summarized Source Data'!H$2,Subsector,'Summarized Source Data'!H$3,TimeOfWeek,$E322)*INDEX('Calibration Multipliers'!D$4:D$7,MATCH($B322,'Calibration Multipliers'!$A$4:$A$7,0),1)</f>
        <v>0</v>
      </c>
      <c r="I322" s="26">
        <f>SUMIFS(INDEX(Load,,MATCH('Summarized Source Data'!$C322,Hour,0)),Month,'Summarized Source Data'!$A322,Sector,'Summarized Source Data'!I$2,Subsector,'Summarized Source Data'!I$3,TimeOfWeek,$E322)*INDEX('Calibration Multipliers'!E$4:E$7,MATCH($B322,'Calibration Multipliers'!$A$4:$A$7,0),1)</f>
        <v>13025245.799295207</v>
      </c>
      <c r="J322" s="47">
        <f t="shared" si="21"/>
        <v>32801095.532409035</v>
      </c>
      <c r="K322" s="48">
        <f>(SUMIFS(INDEX(Load,,MATCH('Summarized Source Data'!$C322,Hour,0)),Month,'Summarized Source Data'!$A322,Sector,'Summarized Source Data'!K$2,Subsector,"Total",TimeOfWeek,$E322)-SUM(F322:I322))*INDEX('Calibration Multipliers'!G$4:G$7,MATCH($B322,'Calibration Multipliers'!$A$4:$A$7,0),1)</f>
        <v>32801095.532409035</v>
      </c>
      <c r="L322" s="26">
        <f>SUMIFS(INDEX(Load,,MATCH('Summarized Source Data'!$C322,Hour,0)),Month,'Summarized Source Data'!$A322,Sector,'Summarized Source Data'!L$2,Subsector,'Summarized Source Data'!L$3,TimeOfWeek,$E322)*INDEX('Calibration Multipliers'!H$4:H$7,MATCH($B322,'Calibration Multipliers'!$A$4:$A$7,0),1)</f>
        <v>12339706.546700723</v>
      </c>
      <c r="M322" s="26">
        <f>SUMIFS(INDEX(Load,,MATCH('Summarized Source Data'!$C322,Hour,0)),Month,'Summarized Source Data'!$A322,Sector,'Summarized Source Data'!M$2,Subsector,'Summarized Source Data'!M$3,TimeOfWeek,$E322)*INDEX('Calibration Multipliers'!I$4:I$7,MATCH($B322,'Calibration Multipliers'!$A$4:$A$7,0),1)</f>
        <v>21502.42832852072</v>
      </c>
      <c r="N322" s="26">
        <f>SUMIFS(INDEX(Load,,MATCH('Summarized Source Data'!$C322,Hour,0)),Month,'Summarized Source Data'!$A322,Sector,'Summarized Source Data'!N$2,Subsector,'Summarized Source Data'!N$3,TimeOfWeek,$E322)*INDEX('Calibration Multipliers'!J$4:J$7,MATCH($B322,'Calibration Multipliers'!$A$4:$A$7,0),1)</f>
        <v>0</v>
      </c>
      <c r="O322" s="28">
        <f t="shared" si="22"/>
        <v>81361800.272531003</v>
      </c>
      <c r="P322" s="48">
        <f>(SUMIFS(INDEX(Load,,MATCH('Summarized Source Data'!$C322,Hour,0)),Month,'Summarized Source Data'!$A322,Sector,'Summarized Source Data'!P$2,Subsector,"Total",TimeOfWeek,$E322)-SUM(L322:N322)*INDEX('Calibration Multipliers'!L$4:L$7,MATCH($B322,'Calibration Multipliers'!$A$4:$A$7,0),1))</f>
        <v>81361800.272531003</v>
      </c>
      <c r="Q322" s="28">
        <f t="shared" si="23"/>
        <v>81361800.272531003</v>
      </c>
      <c r="R322" s="31">
        <f>SUMIFS(INDEX(Load,,MATCH('Summarized Source Data'!$C322,Hour,0)),Month,'Summarized Source Data'!$A322,Sector,'Summarized Source Data'!R$2,TimeOfWeek,$E322)*INDEX('Calibration Multipliers'!N$4:N$7,MATCH($B322,'Calibration Multipliers'!$A$4:$A$7,0),1)</f>
        <v>3094007.0937466891</v>
      </c>
      <c r="S322" s="31">
        <f>SUMIFS(INDEX(Load,,MATCH('Summarized Source Data'!$C322,Hour,0)),Month,'Summarized Source Data'!$A322,Sector,'Summarized Source Data'!S$2,TimeOfWeek,$E322)*INDEX('Calibration Multipliers'!O$4:O$7,MATCH($B322,'Calibration Multipliers'!$A$4:$A$7,0),1)</f>
        <v>3094007.0937466891</v>
      </c>
      <c r="T322" s="31">
        <f>SUMIFS(INDEX(Load,,MATCH('Summarized Source Data'!$C322,Hour,0)),Month,'Summarized Source Data'!$A322,Sector,'Summarized Source Data'!T$2,TimeOfWeek,$E322)*INDEX('Calibration Multipliers'!P$4:P$7,MATCH($B322,'Calibration Multipliers'!$A$4:$A$7,0),1)</f>
        <v>3094007.0937466891</v>
      </c>
      <c r="U322" s="31">
        <f>SUMIFS(INDEX(Load,,MATCH('Summarized Source Data'!$C322,Hour,0)),Month,'Summarized Source Data'!$A322,Sector,'Summarized Source Data'!U$2,TimeOfWeek,$E322)*INDEX('Calibration Multipliers'!Q$4:Q$7,MATCH($B322,'Calibration Multipliers'!$A$4:$A$7,0),1)</f>
        <v>3094007.0937466891</v>
      </c>
      <c r="V322" s="31">
        <f>SUMIFS(INDEX(Load,,MATCH('Summarized Source Data'!$C322,Hour,0)),Month,'Summarized Source Data'!$A322,Sector,'Summarized Source Data'!V$2,TimeOfWeek,$E322)*INDEX('Calibration Multipliers'!R$4:R$7,MATCH($B322,'Calibration Multipliers'!$A$4:$A$7,0),1)</f>
        <v>3094007.0937466891</v>
      </c>
      <c r="W322" s="31">
        <f>SUMIFS(INDEX(Load,,MATCH('Summarized Source Data'!$C322,Hour,0)),Month,'Summarized Source Data'!$A322,Sector,'Summarized Source Data'!W$2,TimeOfWeek,$E322)*INDEX('Calibration Multipliers'!S$4:S$7,MATCH($B322,'Calibration Multipliers'!$A$4:$A$7,0),1)</f>
        <v>3094007.0937466891</v>
      </c>
      <c r="X322" s="26">
        <f>SUMIFS(INDEX(Load,,MATCH('Summarized Source Data'!$C322,Hour,0)),Month,'Summarized Source Data'!$A322,Sector,'Summarized Source Data'!X$2,Subsector,'Summarized Source Data'!X$3,TimeOfWeek,$E322)*INDEX('Calibration Multipliers'!T$4:T$7,MATCH($B322,'Calibration Multipliers'!$A$4:$A$7,0),1)</f>
        <v>344728309.87608367</v>
      </c>
      <c r="Y322" s="28">
        <f t="shared" si="24"/>
        <v>344728309.87608367</v>
      </c>
      <c r="Z322" s="28">
        <f t="shared" si="24"/>
        <v>344728309.87608367</v>
      </c>
    </row>
    <row r="323" spans="1:26" outlineLevel="2">
      <c r="A323">
        <f t="shared" si="25"/>
        <v>2</v>
      </c>
      <c r="B323" t="str">
        <f>INDEX('Category Mapping'!$G$34:$G$45,MATCH(A323,'Category Mapping'!$A$34:$A$45,0),1)</f>
        <v>Winter</v>
      </c>
      <c r="C323" t="s">
        <v>34</v>
      </c>
      <c r="D323" s="6" t="s">
        <v>108</v>
      </c>
      <c r="E323" s="40" t="s">
        <v>14</v>
      </c>
      <c r="F323" s="26">
        <f>SUMIFS(INDEX(Load,,MATCH('Summarized Source Data'!$C323,Hour,0)),Month,'Summarized Source Data'!$A323,Sector,'Summarized Source Data'!F$2,Subsector,'Summarized Source Data'!F$3,TimeOfWeek,$E323)*INDEX('Calibration Multipliers'!B$4:B$7,MATCH($B323,'Calibration Multipliers'!$A$4:$A$7,0),1)</f>
        <v>10674825.504685545</v>
      </c>
      <c r="G323" s="26">
        <f>SUMIFS(INDEX(Load,,MATCH('Summarized Source Data'!$C323,Hour,0)),Month,'Summarized Source Data'!$A323,Sector,'Summarized Source Data'!G$2,Subsector,'Summarized Source Data'!G$3,TimeOfWeek,$E323)*INDEX('Calibration Multipliers'!C$4:C$7,MATCH($B323,'Calibration Multipliers'!$A$4:$A$7,0),1)</f>
        <v>6370.6183401816033</v>
      </c>
      <c r="H323" s="26">
        <f>SUMIFS(INDEX(Load,,MATCH('Summarized Source Data'!$C323,Hour,0)),Month,'Summarized Source Data'!$A323,Sector,'Summarized Source Data'!H$2,Subsector,'Summarized Source Data'!H$3,TimeOfWeek,$E323)*INDEX('Calibration Multipliers'!D$4:D$7,MATCH($B323,'Calibration Multipliers'!$A$4:$A$7,0),1)</f>
        <v>0</v>
      </c>
      <c r="I323" s="26">
        <f>SUMIFS(INDEX(Load,,MATCH('Summarized Source Data'!$C323,Hour,0)),Month,'Summarized Source Data'!$A323,Sector,'Summarized Source Data'!I$2,Subsector,'Summarized Source Data'!I$3,TimeOfWeek,$E323)*INDEX('Calibration Multipliers'!E$4:E$7,MATCH($B323,'Calibration Multipliers'!$A$4:$A$7,0),1)</f>
        <v>9546357.3823061865</v>
      </c>
      <c r="J323" s="47">
        <f t="shared" si="21"/>
        <v>46465622.354217231</v>
      </c>
      <c r="K323" s="48">
        <f>(SUMIFS(INDEX(Load,,MATCH('Summarized Source Data'!$C323,Hour,0)),Month,'Summarized Source Data'!$A323,Sector,'Summarized Source Data'!K$2,Subsector,"Total",TimeOfWeek,$E323)-SUM(F323:I323))*INDEX('Calibration Multipliers'!G$4:G$7,MATCH($B323,'Calibration Multipliers'!$A$4:$A$7,0),1)</f>
        <v>46465622.354217231</v>
      </c>
      <c r="L323" s="26">
        <f>SUMIFS(INDEX(Load,,MATCH('Summarized Source Data'!$C323,Hour,0)),Month,'Summarized Source Data'!$A323,Sector,'Summarized Source Data'!L$2,Subsector,'Summarized Source Data'!L$3,TimeOfWeek,$E323)*INDEX('Calibration Multipliers'!H$4:H$7,MATCH($B323,'Calibration Multipliers'!$A$4:$A$7,0),1)</f>
        <v>25364952.345995929</v>
      </c>
      <c r="M323" s="26">
        <f>SUMIFS(INDEX(Load,,MATCH('Summarized Source Data'!$C323,Hour,0)),Month,'Summarized Source Data'!$A323,Sector,'Summarized Source Data'!M$2,Subsector,'Summarized Source Data'!M$3,TimeOfWeek,$E323)*INDEX('Calibration Multipliers'!I$4:I$7,MATCH($B323,'Calibration Multipliers'!$A$4:$A$7,0),1)</f>
        <v>23080.147951277453</v>
      </c>
      <c r="N323" s="26">
        <f>SUMIFS(INDEX(Load,,MATCH('Summarized Source Data'!$C323,Hour,0)),Month,'Summarized Source Data'!$A323,Sector,'Summarized Source Data'!N$2,Subsector,'Summarized Source Data'!N$3,TimeOfWeek,$E323)*INDEX('Calibration Multipliers'!J$4:J$7,MATCH($B323,'Calibration Multipliers'!$A$4:$A$7,0),1)</f>
        <v>0</v>
      </c>
      <c r="O323" s="28">
        <f t="shared" si="22"/>
        <v>102905741.92016348</v>
      </c>
      <c r="P323" s="48">
        <f>(SUMIFS(INDEX(Load,,MATCH('Summarized Source Data'!$C323,Hour,0)),Month,'Summarized Source Data'!$A323,Sector,'Summarized Source Data'!P$2,Subsector,"Total",TimeOfWeek,$E323)-SUM(L323:N323)*INDEX('Calibration Multipliers'!L$4:L$7,MATCH($B323,'Calibration Multipliers'!$A$4:$A$7,0),1))</f>
        <v>102905741.92016348</v>
      </c>
      <c r="Q323" s="28">
        <f t="shared" si="23"/>
        <v>102905741.92016348</v>
      </c>
      <c r="R323" s="31">
        <f>SUMIFS(INDEX(Load,,MATCH('Summarized Source Data'!$C323,Hour,0)),Month,'Summarized Source Data'!$A323,Sector,'Summarized Source Data'!R$2,TimeOfWeek,$E323)*INDEX('Calibration Multipliers'!N$4:N$7,MATCH($B323,'Calibration Multipliers'!$A$4:$A$7,0),1)</f>
        <v>4025891.9387356336</v>
      </c>
      <c r="S323" s="31">
        <f>SUMIFS(INDEX(Load,,MATCH('Summarized Source Data'!$C323,Hour,0)),Month,'Summarized Source Data'!$A323,Sector,'Summarized Source Data'!S$2,TimeOfWeek,$E323)*INDEX('Calibration Multipliers'!O$4:O$7,MATCH($B323,'Calibration Multipliers'!$A$4:$A$7,0),1)</f>
        <v>4025891.9387356336</v>
      </c>
      <c r="T323" s="31">
        <f>SUMIFS(INDEX(Load,,MATCH('Summarized Source Data'!$C323,Hour,0)),Month,'Summarized Source Data'!$A323,Sector,'Summarized Source Data'!T$2,TimeOfWeek,$E323)*INDEX('Calibration Multipliers'!P$4:P$7,MATCH($B323,'Calibration Multipliers'!$A$4:$A$7,0),1)</f>
        <v>4025891.9387356336</v>
      </c>
      <c r="U323" s="31">
        <f>SUMIFS(INDEX(Load,,MATCH('Summarized Source Data'!$C323,Hour,0)),Month,'Summarized Source Data'!$A323,Sector,'Summarized Source Data'!U$2,TimeOfWeek,$E323)*INDEX('Calibration Multipliers'!Q$4:Q$7,MATCH($B323,'Calibration Multipliers'!$A$4:$A$7,0),1)</f>
        <v>4025891.9387356336</v>
      </c>
      <c r="V323" s="31">
        <f>SUMIFS(INDEX(Load,,MATCH('Summarized Source Data'!$C323,Hour,0)),Month,'Summarized Source Data'!$A323,Sector,'Summarized Source Data'!V$2,TimeOfWeek,$E323)*INDEX('Calibration Multipliers'!R$4:R$7,MATCH($B323,'Calibration Multipliers'!$A$4:$A$7,0),1)</f>
        <v>4025891.9387356336</v>
      </c>
      <c r="W323" s="31">
        <f>SUMIFS(INDEX(Load,,MATCH('Summarized Source Data'!$C323,Hour,0)),Month,'Summarized Source Data'!$A323,Sector,'Summarized Source Data'!W$2,TimeOfWeek,$E323)*INDEX('Calibration Multipliers'!S$4:S$7,MATCH($B323,'Calibration Multipliers'!$A$4:$A$7,0),1)</f>
        <v>4025891.9387356336</v>
      </c>
      <c r="X323" s="26">
        <f>SUMIFS(INDEX(Load,,MATCH('Summarized Source Data'!$C323,Hour,0)),Month,'Summarized Source Data'!$A323,Sector,'Summarized Source Data'!X$2,Subsector,'Summarized Source Data'!X$3,TimeOfWeek,$E323)*INDEX('Calibration Multipliers'!T$4:T$7,MATCH($B323,'Calibration Multipliers'!$A$4:$A$7,0),1)</f>
        <v>344728309.87608367</v>
      </c>
      <c r="Y323" s="28">
        <f t="shared" si="24"/>
        <v>344728309.87608367</v>
      </c>
      <c r="Z323" s="28">
        <f t="shared" si="24"/>
        <v>344728309.87608367</v>
      </c>
    </row>
    <row r="324" spans="1:26" outlineLevel="2">
      <c r="A324">
        <f t="shared" si="25"/>
        <v>2</v>
      </c>
      <c r="B324" t="str">
        <f>INDEX('Category Mapping'!$G$34:$G$45,MATCH(A324,'Category Mapping'!$A$34:$A$45,0),1)</f>
        <v>Winter</v>
      </c>
      <c r="C324" t="s">
        <v>35</v>
      </c>
      <c r="D324" s="6" t="s">
        <v>109</v>
      </c>
      <c r="E324" s="40" t="s">
        <v>14</v>
      </c>
      <c r="F324" s="26">
        <f>SUMIFS(INDEX(Load,,MATCH('Summarized Source Data'!$C324,Hour,0)),Month,'Summarized Source Data'!$A324,Sector,'Summarized Source Data'!F$2,Subsector,'Summarized Source Data'!F$3,TimeOfWeek,$E324)*INDEX('Calibration Multipliers'!B$4:B$7,MATCH($B324,'Calibration Multipliers'!$A$4:$A$7,0),1)</f>
        <v>10968628.041511754</v>
      </c>
      <c r="G324" s="26">
        <f>SUMIFS(INDEX(Load,,MATCH('Summarized Source Data'!$C324,Hour,0)),Month,'Summarized Source Data'!$A324,Sector,'Summarized Source Data'!G$2,Subsector,'Summarized Source Data'!G$3,TimeOfWeek,$E324)*INDEX('Calibration Multipliers'!C$4:C$7,MATCH($B324,'Calibration Multipliers'!$A$4:$A$7,0),1)</f>
        <v>5698.7898726390085</v>
      </c>
      <c r="H324" s="26">
        <f>SUMIFS(INDEX(Load,,MATCH('Summarized Source Data'!$C324,Hour,0)),Month,'Summarized Source Data'!$A324,Sector,'Summarized Source Data'!H$2,Subsector,'Summarized Source Data'!H$3,TimeOfWeek,$E324)*INDEX('Calibration Multipliers'!D$4:D$7,MATCH($B324,'Calibration Multipliers'!$A$4:$A$7,0),1)</f>
        <v>0</v>
      </c>
      <c r="I324" s="26">
        <f>SUMIFS(INDEX(Load,,MATCH('Summarized Source Data'!$C324,Hour,0)),Month,'Summarized Source Data'!$A324,Sector,'Summarized Source Data'!I$2,Subsector,'Summarized Source Data'!I$3,TimeOfWeek,$E324)*INDEX('Calibration Multipliers'!E$4:E$7,MATCH($B324,'Calibration Multipliers'!$A$4:$A$7,0),1)</f>
        <v>7353316.3339146404</v>
      </c>
      <c r="J324" s="47">
        <f t="shared" si="21"/>
        <v>58452753.125283241</v>
      </c>
      <c r="K324" s="48">
        <f>(SUMIFS(INDEX(Load,,MATCH('Summarized Source Data'!$C324,Hour,0)),Month,'Summarized Source Data'!$A324,Sector,'Summarized Source Data'!K$2,Subsector,"Total",TimeOfWeek,$E324)-SUM(F324:I324))*INDEX('Calibration Multipliers'!G$4:G$7,MATCH($B324,'Calibration Multipliers'!$A$4:$A$7,0),1)</f>
        <v>58452753.125283241</v>
      </c>
      <c r="L324" s="26">
        <f>SUMIFS(INDEX(Load,,MATCH('Summarized Source Data'!$C324,Hour,0)),Month,'Summarized Source Data'!$A324,Sector,'Summarized Source Data'!L$2,Subsector,'Summarized Source Data'!L$3,TimeOfWeek,$E324)*INDEX('Calibration Multipliers'!H$4:H$7,MATCH($B324,'Calibration Multipliers'!$A$4:$A$7,0),1)</f>
        <v>32024476.514056638</v>
      </c>
      <c r="M324" s="26">
        <f>SUMIFS(INDEX(Load,,MATCH('Summarized Source Data'!$C324,Hour,0)),Month,'Summarized Source Data'!$A324,Sector,'Summarized Source Data'!M$2,Subsector,'Summarized Source Data'!M$3,TimeOfWeek,$E324)*INDEX('Calibration Multipliers'!I$4:I$7,MATCH($B324,'Calibration Multipliers'!$A$4:$A$7,0),1)</f>
        <v>25398.249966836232</v>
      </c>
      <c r="N324" s="26">
        <f>SUMIFS(INDEX(Load,,MATCH('Summarized Source Data'!$C324,Hour,0)),Month,'Summarized Source Data'!$A324,Sector,'Summarized Source Data'!N$2,Subsector,'Summarized Source Data'!N$3,TimeOfWeek,$E324)*INDEX('Calibration Multipliers'!J$4:J$7,MATCH($B324,'Calibration Multipliers'!$A$4:$A$7,0),1)</f>
        <v>0</v>
      </c>
      <c r="O324" s="28">
        <f t="shared" si="22"/>
        <v>117789419.01734245</v>
      </c>
      <c r="P324" s="48">
        <f>(SUMIFS(INDEX(Load,,MATCH('Summarized Source Data'!$C324,Hour,0)),Month,'Summarized Source Data'!$A324,Sector,'Summarized Source Data'!P$2,Subsector,"Total",TimeOfWeek,$E324)-SUM(L324:N324)*INDEX('Calibration Multipliers'!L$4:L$7,MATCH($B324,'Calibration Multipliers'!$A$4:$A$7,0),1))</f>
        <v>117789419.01734245</v>
      </c>
      <c r="Q324" s="28">
        <f t="shared" si="23"/>
        <v>117789419.01734245</v>
      </c>
      <c r="R324" s="31">
        <f>SUMIFS(INDEX(Load,,MATCH('Summarized Source Data'!$C324,Hour,0)),Month,'Summarized Source Data'!$A324,Sector,'Summarized Source Data'!R$2,TimeOfWeek,$E324)*INDEX('Calibration Multipliers'!N$4:N$7,MATCH($B324,'Calibration Multipliers'!$A$4:$A$7,0),1)</f>
        <v>4805777.06195575</v>
      </c>
      <c r="S324" s="31">
        <f>SUMIFS(INDEX(Load,,MATCH('Summarized Source Data'!$C324,Hour,0)),Month,'Summarized Source Data'!$A324,Sector,'Summarized Source Data'!S$2,TimeOfWeek,$E324)*INDEX('Calibration Multipliers'!O$4:O$7,MATCH($B324,'Calibration Multipliers'!$A$4:$A$7,0),1)</f>
        <v>4805777.06195575</v>
      </c>
      <c r="T324" s="31">
        <f>SUMIFS(INDEX(Load,,MATCH('Summarized Source Data'!$C324,Hour,0)),Month,'Summarized Source Data'!$A324,Sector,'Summarized Source Data'!T$2,TimeOfWeek,$E324)*INDEX('Calibration Multipliers'!P$4:P$7,MATCH($B324,'Calibration Multipliers'!$A$4:$A$7,0),1)</f>
        <v>4805777.06195575</v>
      </c>
      <c r="U324" s="31">
        <f>SUMIFS(INDEX(Load,,MATCH('Summarized Source Data'!$C324,Hour,0)),Month,'Summarized Source Data'!$A324,Sector,'Summarized Source Data'!U$2,TimeOfWeek,$E324)*INDEX('Calibration Multipliers'!Q$4:Q$7,MATCH($B324,'Calibration Multipliers'!$A$4:$A$7,0),1)</f>
        <v>4805777.06195575</v>
      </c>
      <c r="V324" s="31">
        <f>SUMIFS(INDEX(Load,,MATCH('Summarized Source Data'!$C324,Hour,0)),Month,'Summarized Source Data'!$A324,Sector,'Summarized Source Data'!V$2,TimeOfWeek,$E324)*INDEX('Calibration Multipliers'!R$4:R$7,MATCH($B324,'Calibration Multipliers'!$A$4:$A$7,0),1)</f>
        <v>4805777.06195575</v>
      </c>
      <c r="W324" s="31">
        <f>SUMIFS(INDEX(Load,,MATCH('Summarized Source Data'!$C324,Hour,0)),Month,'Summarized Source Data'!$A324,Sector,'Summarized Source Data'!W$2,TimeOfWeek,$E324)*INDEX('Calibration Multipliers'!S$4:S$7,MATCH($B324,'Calibration Multipliers'!$A$4:$A$7,0),1)</f>
        <v>4805777.06195575</v>
      </c>
      <c r="X324" s="26">
        <f>SUMIFS(INDEX(Load,,MATCH('Summarized Source Data'!$C324,Hour,0)),Month,'Summarized Source Data'!$A324,Sector,'Summarized Source Data'!X$2,Subsector,'Summarized Source Data'!X$3,TimeOfWeek,$E324)*INDEX('Calibration Multipliers'!T$4:T$7,MATCH($B324,'Calibration Multipliers'!$A$4:$A$7,0),1)</f>
        <v>344728309.87608367</v>
      </c>
      <c r="Y324" s="28">
        <f t="shared" si="24"/>
        <v>344728309.87608367</v>
      </c>
      <c r="Z324" s="28">
        <f t="shared" si="24"/>
        <v>344728309.87608367</v>
      </c>
    </row>
    <row r="325" spans="1:26" outlineLevel="2">
      <c r="A325">
        <f t="shared" si="25"/>
        <v>2</v>
      </c>
      <c r="B325" t="str">
        <f>INDEX('Category Mapping'!$G$34:$G$45,MATCH(A325,'Category Mapping'!$A$34:$A$45,0),1)</f>
        <v>Winter</v>
      </c>
      <c r="C325" t="s">
        <v>36</v>
      </c>
      <c r="D325" s="6" t="s">
        <v>110</v>
      </c>
      <c r="E325" s="40" t="s">
        <v>14</v>
      </c>
      <c r="F325" s="26">
        <f>SUMIFS(INDEX(Load,,MATCH('Summarized Source Data'!$C325,Hour,0)),Month,'Summarized Source Data'!$A325,Sector,'Summarized Source Data'!F$2,Subsector,'Summarized Source Data'!F$3,TimeOfWeek,$E325)*INDEX('Calibration Multipliers'!B$4:B$7,MATCH($B325,'Calibration Multipliers'!$A$4:$A$7,0),1)</f>
        <v>10674825.504685545</v>
      </c>
      <c r="G325" s="26">
        <f>SUMIFS(INDEX(Load,,MATCH('Summarized Source Data'!$C325,Hour,0)),Month,'Summarized Source Data'!$A325,Sector,'Summarized Source Data'!G$2,Subsector,'Summarized Source Data'!G$3,TimeOfWeek,$E325)*INDEX('Calibration Multipliers'!C$4:C$7,MATCH($B325,'Calibration Multipliers'!$A$4:$A$7,0),1)</f>
        <v>4967.2215559417509</v>
      </c>
      <c r="H325" s="26">
        <f>SUMIFS(INDEX(Load,,MATCH('Summarized Source Data'!$C325,Hour,0)),Month,'Summarized Source Data'!$A325,Sector,'Summarized Source Data'!H$2,Subsector,'Summarized Source Data'!H$3,TimeOfWeek,$E325)*INDEX('Calibration Multipliers'!D$4:D$7,MATCH($B325,'Calibration Multipliers'!$A$4:$A$7,0),1)</f>
        <v>0</v>
      </c>
      <c r="I325" s="26">
        <f>SUMIFS(INDEX(Load,,MATCH('Summarized Source Data'!$C325,Hour,0)),Month,'Summarized Source Data'!$A325,Sector,'Summarized Source Data'!I$2,Subsector,'Summarized Source Data'!I$3,TimeOfWeek,$E325)*INDEX('Calibration Multipliers'!E$4:E$7,MATCH($B325,'Calibration Multipliers'!$A$4:$A$7,0),1)</f>
        <v>7619361.3864032971</v>
      </c>
      <c r="J325" s="47">
        <f t="shared" ref="J325:J388" si="26">K325</f>
        <v>73954842.450784415</v>
      </c>
      <c r="K325" s="48">
        <f>(SUMIFS(INDEX(Load,,MATCH('Summarized Source Data'!$C325,Hour,0)),Month,'Summarized Source Data'!$A325,Sector,'Summarized Source Data'!K$2,Subsector,"Total",TimeOfWeek,$E325)-SUM(F325:I325))*INDEX('Calibration Multipliers'!G$4:G$7,MATCH($B325,'Calibration Multipliers'!$A$4:$A$7,0),1)</f>
        <v>73954842.450784415</v>
      </c>
      <c r="L325" s="26">
        <f>SUMIFS(INDEX(Load,,MATCH('Summarized Source Data'!$C325,Hour,0)),Month,'Summarized Source Data'!$A325,Sector,'Summarized Source Data'!L$2,Subsector,'Summarized Source Data'!L$3,TimeOfWeek,$E325)*INDEX('Calibration Multipliers'!H$4:H$7,MATCH($B325,'Calibration Multipliers'!$A$4:$A$7,0),1)</f>
        <v>25267018.16705386</v>
      </c>
      <c r="M325" s="26">
        <f>SUMIFS(INDEX(Load,,MATCH('Summarized Source Data'!$C325,Hour,0)),Month,'Summarized Source Data'!$A325,Sector,'Summarized Source Data'!M$2,Subsector,'Summarized Source Data'!M$3,TimeOfWeek,$E325)*INDEX('Calibration Multipliers'!I$4:I$7,MATCH($B325,'Calibration Multipliers'!$A$4:$A$7,0),1)</f>
        <v>26879.014752440322</v>
      </c>
      <c r="N325" s="26">
        <f>SUMIFS(INDEX(Load,,MATCH('Summarized Source Data'!$C325,Hour,0)),Month,'Summarized Source Data'!$A325,Sector,'Summarized Source Data'!N$2,Subsector,'Summarized Source Data'!N$3,TimeOfWeek,$E325)*INDEX('Calibration Multipliers'!J$4:J$7,MATCH($B325,'Calibration Multipliers'!$A$4:$A$7,0),1)</f>
        <v>0</v>
      </c>
      <c r="O325" s="28">
        <f t="shared" ref="O325:O388" si="27">P325</f>
        <v>128462763.75724238</v>
      </c>
      <c r="P325" s="48">
        <f>(SUMIFS(INDEX(Load,,MATCH('Summarized Source Data'!$C325,Hour,0)),Month,'Summarized Source Data'!$A325,Sector,'Summarized Source Data'!P$2,Subsector,"Total",TimeOfWeek,$E325)-SUM(L325:N325)*INDEX('Calibration Multipliers'!L$4:L$7,MATCH($B325,'Calibration Multipliers'!$A$4:$A$7,0),1))</f>
        <v>128462763.75724238</v>
      </c>
      <c r="Q325" s="28">
        <f t="shared" ref="Q325:Q388" si="28">P325</f>
        <v>128462763.75724238</v>
      </c>
      <c r="R325" s="31">
        <f>SUMIFS(INDEX(Load,,MATCH('Summarized Source Data'!$C325,Hour,0)),Month,'Summarized Source Data'!$A325,Sector,'Summarized Source Data'!R$2,TimeOfWeek,$E325)*INDEX('Calibration Multipliers'!N$4:N$7,MATCH($B325,'Calibration Multipliers'!$A$4:$A$7,0),1)</f>
        <v>5446849.3006015886</v>
      </c>
      <c r="S325" s="31">
        <f>SUMIFS(INDEX(Load,,MATCH('Summarized Source Data'!$C325,Hour,0)),Month,'Summarized Source Data'!$A325,Sector,'Summarized Source Data'!S$2,TimeOfWeek,$E325)*INDEX('Calibration Multipliers'!O$4:O$7,MATCH($B325,'Calibration Multipliers'!$A$4:$A$7,0),1)</f>
        <v>5446849.3006015886</v>
      </c>
      <c r="T325" s="31">
        <f>SUMIFS(INDEX(Load,,MATCH('Summarized Source Data'!$C325,Hour,0)),Month,'Summarized Source Data'!$A325,Sector,'Summarized Source Data'!T$2,TimeOfWeek,$E325)*INDEX('Calibration Multipliers'!P$4:P$7,MATCH($B325,'Calibration Multipliers'!$A$4:$A$7,0),1)</f>
        <v>5446849.3006015886</v>
      </c>
      <c r="U325" s="31">
        <f>SUMIFS(INDEX(Load,,MATCH('Summarized Source Data'!$C325,Hour,0)),Month,'Summarized Source Data'!$A325,Sector,'Summarized Source Data'!U$2,TimeOfWeek,$E325)*INDEX('Calibration Multipliers'!Q$4:Q$7,MATCH($B325,'Calibration Multipliers'!$A$4:$A$7,0),1)</f>
        <v>5446849.3006015886</v>
      </c>
      <c r="V325" s="31">
        <f>SUMIFS(INDEX(Load,,MATCH('Summarized Source Data'!$C325,Hour,0)),Month,'Summarized Source Data'!$A325,Sector,'Summarized Source Data'!V$2,TimeOfWeek,$E325)*INDEX('Calibration Multipliers'!R$4:R$7,MATCH($B325,'Calibration Multipliers'!$A$4:$A$7,0),1)</f>
        <v>5446849.3006015886</v>
      </c>
      <c r="W325" s="31">
        <f>SUMIFS(INDEX(Load,,MATCH('Summarized Source Data'!$C325,Hour,0)),Month,'Summarized Source Data'!$A325,Sector,'Summarized Source Data'!W$2,TimeOfWeek,$E325)*INDEX('Calibration Multipliers'!S$4:S$7,MATCH($B325,'Calibration Multipliers'!$A$4:$A$7,0),1)</f>
        <v>5446849.3006015886</v>
      </c>
      <c r="X325" s="26">
        <f>SUMIFS(INDEX(Load,,MATCH('Summarized Source Data'!$C325,Hour,0)),Month,'Summarized Source Data'!$A325,Sector,'Summarized Source Data'!X$2,Subsector,'Summarized Source Data'!X$3,TimeOfWeek,$E325)*INDEX('Calibration Multipliers'!T$4:T$7,MATCH($B325,'Calibration Multipliers'!$A$4:$A$7,0),1)</f>
        <v>342769626.29724228</v>
      </c>
      <c r="Y325" s="28">
        <f t="shared" ref="Y325:Z388" si="29">$X325</f>
        <v>342769626.29724228</v>
      </c>
      <c r="Z325" s="28">
        <f t="shared" si="29"/>
        <v>342769626.29724228</v>
      </c>
    </row>
    <row r="326" spans="1:26" outlineLevel="2">
      <c r="A326">
        <f t="shared" si="25"/>
        <v>2</v>
      </c>
      <c r="B326" t="str">
        <f>INDEX('Category Mapping'!$G$34:$G$45,MATCH(A326,'Category Mapping'!$A$34:$A$45,0),1)</f>
        <v>Winter</v>
      </c>
      <c r="C326" t="s">
        <v>37</v>
      </c>
      <c r="D326" s="6" t="s">
        <v>111</v>
      </c>
      <c r="E326" s="40" t="s">
        <v>14</v>
      </c>
      <c r="F326" s="26">
        <f>SUMIFS(INDEX(Load,,MATCH('Summarized Source Data'!$C326,Hour,0)),Month,'Summarized Source Data'!$A326,Sector,'Summarized Source Data'!F$2,Subsector,'Summarized Source Data'!F$3,TimeOfWeek,$E326)*INDEX('Calibration Multipliers'!B$4:B$7,MATCH($B326,'Calibration Multipliers'!$A$4:$A$7,0),1)</f>
        <v>10283088.78891727</v>
      </c>
      <c r="G326" s="26">
        <f>SUMIFS(INDEX(Load,,MATCH('Summarized Source Data'!$C326,Hour,0)),Month,'Summarized Source Data'!$A326,Sector,'Summarized Source Data'!G$2,Subsector,'Summarized Source Data'!G$3,TimeOfWeek,$E326)*INDEX('Calibration Multipliers'!C$4:C$7,MATCH($B326,'Calibration Multipliers'!$A$4:$A$7,0),1)</f>
        <v>4635.2246893281363</v>
      </c>
      <c r="H326" s="26">
        <f>SUMIFS(INDEX(Load,,MATCH('Summarized Source Data'!$C326,Hour,0)),Month,'Summarized Source Data'!$A326,Sector,'Summarized Source Data'!H$2,Subsector,'Summarized Source Data'!H$3,TimeOfWeek,$E326)*INDEX('Calibration Multipliers'!D$4:D$7,MATCH($B326,'Calibration Multipliers'!$A$4:$A$7,0),1)</f>
        <v>0</v>
      </c>
      <c r="I326" s="26">
        <f>SUMIFS(INDEX(Load,,MATCH('Summarized Source Data'!$C326,Hour,0)),Month,'Summarized Source Data'!$A326,Sector,'Summarized Source Data'!I$2,Subsector,'Summarized Source Data'!I$3,TimeOfWeek,$E326)*INDEX('Calibration Multipliers'!E$4:E$7,MATCH($B326,'Calibration Multipliers'!$A$4:$A$7,0),1)</f>
        <v>7664810.6801667325</v>
      </c>
      <c r="J326" s="47">
        <f t="shared" si="26"/>
        <v>90754403.931923509</v>
      </c>
      <c r="K326" s="48">
        <f>(SUMIFS(INDEX(Load,,MATCH('Summarized Source Data'!$C326,Hour,0)),Month,'Summarized Source Data'!$A326,Sector,'Summarized Source Data'!K$2,Subsector,"Total",TimeOfWeek,$E326)-SUM(F326:I326))*INDEX('Calibration Multipliers'!G$4:G$7,MATCH($B326,'Calibration Multipliers'!$A$4:$A$7,0),1)</f>
        <v>90754403.931923509</v>
      </c>
      <c r="L326" s="26">
        <f>SUMIFS(INDEX(Load,,MATCH('Summarized Source Data'!$C326,Hour,0)),Month,'Summarized Source Data'!$A326,Sector,'Summarized Source Data'!L$2,Subsector,'Summarized Source Data'!L$3,TimeOfWeek,$E326)*INDEX('Calibration Multipliers'!H$4:H$7,MATCH($B326,'Calibration Multipliers'!$A$4:$A$7,0),1)</f>
        <v>21251716.830429021</v>
      </c>
      <c r="M326" s="26">
        <f>SUMIFS(INDEX(Load,,MATCH('Summarized Source Data'!$C326,Hour,0)),Month,'Summarized Source Data'!$A326,Sector,'Summarized Source Data'!M$2,Subsector,'Summarized Source Data'!M$3,TimeOfWeek,$E326)*INDEX('Calibration Multipliers'!I$4:I$7,MATCH($B326,'Calibration Multipliers'!$A$4:$A$7,0),1)</f>
        <v>27648.777398924984</v>
      </c>
      <c r="N326" s="26">
        <f>SUMIFS(INDEX(Load,,MATCH('Summarized Source Data'!$C326,Hour,0)),Month,'Summarized Source Data'!$A326,Sector,'Summarized Source Data'!N$2,Subsector,'Summarized Source Data'!N$3,TimeOfWeek,$E326)*INDEX('Calibration Multipliers'!J$4:J$7,MATCH($B326,'Calibration Multipliers'!$A$4:$A$7,0),1)</f>
        <v>0</v>
      </c>
      <c r="O326" s="28">
        <f t="shared" si="27"/>
        <v>125621902.8052759</v>
      </c>
      <c r="P326" s="48">
        <f>(SUMIFS(INDEX(Load,,MATCH('Summarized Source Data'!$C326,Hour,0)),Month,'Summarized Source Data'!$A326,Sector,'Summarized Source Data'!P$2,Subsector,"Total",TimeOfWeek,$E326)-SUM(L326:N326)*INDEX('Calibration Multipliers'!L$4:L$7,MATCH($B326,'Calibration Multipliers'!$A$4:$A$7,0),1))</f>
        <v>125621902.8052759</v>
      </c>
      <c r="Q326" s="28">
        <f t="shared" si="28"/>
        <v>125621902.8052759</v>
      </c>
      <c r="R326" s="31">
        <f>SUMIFS(INDEX(Load,,MATCH('Summarized Source Data'!$C326,Hour,0)),Month,'Summarized Source Data'!$A326,Sector,'Summarized Source Data'!R$2,TimeOfWeek,$E326)*INDEX('Calibration Multipliers'!N$4:N$7,MATCH($B326,'Calibration Multipliers'!$A$4:$A$7,0),1)</f>
        <v>5766634.7544429163</v>
      </c>
      <c r="S326" s="31">
        <f>SUMIFS(INDEX(Load,,MATCH('Summarized Source Data'!$C326,Hour,0)),Month,'Summarized Source Data'!$A326,Sector,'Summarized Source Data'!S$2,TimeOfWeek,$E326)*INDEX('Calibration Multipliers'!O$4:O$7,MATCH($B326,'Calibration Multipliers'!$A$4:$A$7,0),1)</f>
        <v>5766634.7544429163</v>
      </c>
      <c r="T326" s="31">
        <f>SUMIFS(INDEX(Load,,MATCH('Summarized Source Data'!$C326,Hour,0)),Month,'Summarized Source Data'!$A326,Sector,'Summarized Source Data'!T$2,TimeOfWeek,$E326)*INDEX('Calibration Multipliers'!P$4:P$7,MATCH($B326,'Calibration Multipliers'!$A$4:$A$7,0),1)</f>
        <v>5766634.7544429163</v>
      </c>
      <c r="U326" s="31">
        <f>SUMIFS(INDEX(Load,,MATCH('Summarized Source Data'!$C326,Hour,0)),Month,'Summarized Source Data'!$A326,Sector,'Summarized Source Data'!U$2,TimeOfWeek,$E326)*INDEX('Calibration Multipliers'!Q$4:Q$7,MATCH($B326,'Calibration Multipliers'!$A$4:$A$7,0),1)</f>
        <v>5766634.7544429163</v>
      </c>
      <c r="V326" s="31">
        <f>SUMIFS(INDEX(Load,,MATCH('Summarized Source Data'!$C326,Hour,0)),Month,'Summarized Source Data'!$A326,Sector,'Summarized Source Data'!V$2,TimeOfWeek,$E326)*INDEX('Calibration Multipliers'!R$4:R$7,MATCH($B326,'Calibration Multipliers'!$A$4:$A$7,0),1)</f>
        <v>5766634.7544429163</v>
      </c>
      <c r="W326" s="31">
        <f>SUMIFS(INDEX(Load,,MATCH('Summarized Source Data'!$C326,Hour,0)),Month,'Summarized Source Data'!$A326,Sector,'Summarized Source Data'!W$2,TimeOfWeek,$E326)*INDEX('Calibration Multipliers'!S$4:S$7,MATCH($B326,'Calibration Multipliers'!$A$4:$A$7,0),1)</f>
        <v>5766634.7544429163</v>
      </c>
      <c r="X326" s="26">
        <f>SUMIFS(INDEX(Load,,MATCH('Summarized Source Data'!$C326,Hour,0)),Month,'Summarized Source Data'!$A326,Sector,'Summarized Source Data'!X$2,Subsector,'Summarized Source Data'!X$3,TimeOfWeek,$E326)*INDEX('Calibration Multipliers'!T$4:T$7,MATCH($B326,'Calibration Multipliers'!$A$4:$A$7,0),1)</f>
        <v>341790284.50782162</v>
      </c>
      <c r="Y326" s="28">
        <f t="shared" si="29"/>
        <v>341790284.50782162</v>
      </c>
      <c r="Z326" s="28">
        <f t="shared" si="29"/>
        <v>341790284.50782162</v>
      </c>
    </row>
    <row r="327" spans="1:26" outlineLevel="2">
      <c r="A327">
        <f t="shared" si="25"/>
        <v>2</v>
      </c>
      <c r="B327" t="str">
        <f>INDEX('Category Mapping'!$G$34:$G$45,MATCH(A327,'Category Mapping'!$A$34:$A$45,0),1)</f>
        <v>Winter</v>
      </c>
      <c r="C327" t="s">
        <v>38</v>
      </c>
      <c r="D327" s="6" t="s">
        <v>112</v>
      </c>
      <c r="E327" s="40" t="s">
        <v>14</v>
      </c>
      <c r="F327" s="26">
        <f>SUMIFS(INDEX(Load,,MATCH('Summarized Source Data'!$C327,Hour,0)),Month,'Summarized Source Data'!$A327,Sector,'Summarized Source Data'!F$2,Subsector,'Summarized Source Data'!F$3,TimeOfWeek,$E327)*INDEX('Calibration Multipliers'!B$4:B$7,MATCH($B327,'Calibration Multipliers'!$A$4:$A$7,0),1)</f>
        <v>8389631.3319348805</v>
      </c>
      <c r="G327" s="26">
        <f>SUMIFS(INDEX(Load,,MATCH('Summarized Source Data'!$C327,Hour,0)),Month,'Summarized Source Data'!$A327,Sector,'Summarized Source Data'!G$2,Subsector,'Summarized Source Data'!G$3,TimeOfWeek,$E327)*INDEX('Calibration Multipliers'!C$4:C$7,MATCH($B327,'Calibration Multipliers'!$A$4:$A$7,0),1)</f>
        <v>4794.8574010037091</v>
      </c>
      <c r="H327" s="26">
        <f>SUMIFS(INDEX(Load,,MATCH('Summarized Source Data'!$C327,Hour,0)),Month,'Summarized Source Data'!$A327,Sector,'Summarized Source Data'!H$2,Subsector,'Summarized Source Data'!H$3,TimeOfWeek,$E327)*INDEX('Calibration Multipliers'!D$4:D$7,MATCH($B327,'Calibration Multipliers'!$A$4:$A$7,0),1)</f>
        <v>0</v>
      </c>
      <c r="I327" s="26">
        <f>SUMIFS(INDEX(Load,,MATCH('Summarized Source Data'!$C327,Hour,0)),Month,'Summarized Source Data'!$A327,Sector,'Summarized Source Data'!I$2,Subsector,'Summarized Source Data'!I$3,TimeOfWeek,$E327)*INDEX('Calibration Multipliers'!E$4:E$7,MATCH($B327,'Calibration Multipliers'!$A$4:$A$7,0),1)</f>
        <v>8132543.3394522658</v>
      </c>
      <c r="J327" s="47">
        <f t="shared" si="26"/>
        <v>100994045.20169492</v>
      </c>
      <c r="K327" s="48">
        <f>(SUMIFS(INDEX(Load,,MATCH('Summarized Source Data'!$C327,Hour,0)),Month,'Summarized Source Data'!$A327,Sector,'Summarized Source Data'!K$2,Subsector,"Total",TimeOfWeek,$E327)-SUM(F327:I327))*INDEX('Calibration Multipliers'!G$4:G$7,MATCH($B327,'Calibration Multipliers'!$A$4:$A$7,0),1)</f>
        <v>100994045.20169492</v>
      </c>
      <c r="L327" s="26">
        <f>SUMIFS(INDEX(Load,,MATCH('Summarized Source Data'!$C327,Hour,0)),Month,'Summarized Source Data'!$A327,Sector,'Summarized Source Data'!L$2,Subsector,'Summarized Source Data'!L$3,TimeOfWeek,$E327)*INDEX('Calibration Multipliers'!H$4:H$7,MATCH($B327,'Calibration Multipliers'!$A$4:$A$7,0),1)</f>
        <v>18607493.998993155</v>
      </c>
      <c r="M327" s="26">
        <f>SUMIFS(INDEX(Load,,MATCH('Summarized Source Data'!$C327,Hour,0)),Month,'Summarized Source Data'!$A327,Sector,'Summarized Source Data'!M$2,Subsector,'Summarized Source Data'!M$3,TimeOfWeek,$E327)*INDEX('Calibration Multipliers'!I$4:I$7,MATCH($B327,'Calibration Multipliers'!$A$4:$A$7,0),1)</f>
        <v>27828.97628817839</v>
      </c>
      <c r="N327" s="26">
        <f>SUMIFS(INDEX(Load,,MATCH('Summarized Source Data'!$C327,Hour,0)),Month,'Summarized Source Data'!$A327,Sector,'Summarized Source Data'!N$2,Subsector,'Summarized Source Data'!N$3,TimeOfWeek,$E327)*INDEX('Calibration Multipliers'!J$4:J$7,MATCH($B327,'Calibration Multipliers'!$A$4:$A$7,0),1)</f>
        <v>0</v>
      </c>
      <c r="O327" s="28">
        <f t="shared" si="27"/>
        <v>126307261.85898113</v>
      </c>
      <c r="P327" s="48">
        <f>(SUMIFS(INDEX(Load,,MATCH('Summarized Source Data'!$C327,Hour,0)),Month,'Summarized Source Data'!$A327,Sector,'Summarized Source Data'!P$2,Subsector,"Total",TimeOfWeek,$E327)-SUM(L327:N327)*INDEX('Calibration Multipliers'!L$4:L$7,MATCH($B327,'Calibration Multipliers'!$A$4:$A$7,0),1))</f>
        <v>126307261.85898113</v>
      </c>
      <c r="Q327" s="28">
        <f t="shared" si="28"/>
        <v>126307261.85898113</v>
      </c>
      <c r="R327" s="31">
        <f>SUMIFS(INDEX(Load,,MATCH('Summarized Source Data'!$C327,Hour,0)),Month,'Summarized Source Data'!$A327,Sector,'Summarized Source Data'!R$2,TimeOfWeek,$E327)*INDEX('Calibration Multipliers'!N$4:N$7,MATCH($B327,'Calibration Multipliers'!$A$4:$A$7,0),1)</f>
        <v>5944403.8967167707</v>
      </c>
      <c r="S327" s="31">
        <f>SUMIFS(INDEX(Load,,MATCH('Summarized Source Data'!$C327,Hour,0)),Month,'Summarized Source Data'!$A327,Sector,'Summarized Source Data'!S$2,TimeOfWeek,$E327)*INDEX('Calibration Multipliers'!O$4:O$7,MATCH($B327,'Calibration Multipliers'!$A$4:$A$7,0),1)</f>
        <v>5944403.8967167707</v>
      </c>
      <c r="T327" s="31">
        <f>SUMIFS(INDEX(Load,,MATCH('Summarized Source Data'!$C327,Hour,0)),Month,'Summarized Source Data'!$A327,Sector,'Summarized Source Data'!T$2,TimeOfWeek,$E327)*INDEX('Calibration Multipliers'!P$4:P$7,MATCH($B327,'Calibration Multipliers'!$A$4:$A$7,0),1)</f>
        <v>5944403.8967167707</v>
      </c>
      <c r="U327" s="31">
        <f>SUMIFS(INDEX(Load,,MATCH('Summarized Source Data'!$C327,Hour,0)),Month,'Summarized Source Data'!$A327,Sector,'Summarized Source Data'!U$2,TimeOfWeek,$E327)*INDEX('Calibration Multipliers'!Q$4:Q$7,MATCH($B327,'Calibration Multipliers'!$A$4:$A$7,0),1)</f>
        <v>5944403.8967167707</v>
      </c>
      <c r="V327" s="31">
        <f>SUMIFS(INDEX(Load,,MATCH('Summarized Source Data'!$C327,Hour,0)),Month,'Summarized Source Data'!$A327,Sector,'Summarized Source Data'!V$2,TimeOfWeek,$E327)*INDEX('Calibration Multipliers'!R$4:R$7,MATCH($B327,'Calibration Multipliers'!$A$4:$A$7,0),1)</f>
        <v>5944403.8967167707</v>
      </c>
      <c r="W327" s="31">
        <f>SUMIFS(INDEX(Load,,MATCH('Summarized Source Data'!$C327,Hour,0)),Month,'Summarized Source Data'!$A327,Sector,'Summarized Source Data'!W$2,TimeOfWeek,$E327)*INDEX('Calibration Multipliers'!S$4:S$7,MATCH($B327,'Calibration Multipliers'!$A$4:$A$7,0),1)</f>
        <v>5944403.8967167707</v>
      </c>
      <c r="X327" s="26">
        <f>SUMIFS(INDEX(Load,,MATCH('Summarized Source Data'!$C327,Hour,0)),Month,'Summarized Source Data'!$A327,Sector,'Summarized Source Data'!X$2,Subsector,'Summarized Source Data'!X$3,TimeOfWeek,$E327)*INDEX('Calibration Multipliers'!T$4:T$7,MATCH($B327,'Calibration Multipliers'!$A$4:$A$7,0),1)</f>
        <v>341790284.50782162</v>
      </c>
      <c r="Y327" s="28">
        <f t="shared" si="29"/>
        <v>341790284.50782162</v>
      </c>
      <c r="Z327" s="28">
        <f t="shared" si="29"/>
        <v>341790284.50782162</v>
      </c>
    </row>
    <row r="328" spans="1:26" outlineLevel="2">
      <c r="A328">
        <f t="shared" si="25"/>
        <v>2</v>
      </c>
      <c r="B328" t="str">
        <f>INDEX('Category Mapping'!$G$34:$G$45,MATCH(A328,'Category Mapping'!$A$34:$A$45,0),1)</f>
        <v>Winter</v>
      </c>
      <c r="C328" t="s">
        <v>39</v>
      </c>
      <c r="D328" s="6" t="s">
        <v>113</v>
      </c>
      <c r="E328" s="40" t="s">
        <v>14</v>
      </c>
      <c r="F328" s="26">
        <f>SUMIFS(INDEX(Load,,MATCH('Summarized Source Data'!$C328,Hour,0)),Month,'Summarized Source Data'!$A328,Sector,'Summarized Source Data'!F$2,Subsector,'Summarized Source Data'!F$3,TimeOfWeek,$E328)*INDEX('Calibration Multipliers'!B$4:B$7,MATCH($B328,'Calibration Multipliers'!$A$4:$A$7,0),1)</f>
        <v>8246856.0304806065</v>
      </c>
      <c r="G328" s="26">
        <f>SUMIFS(INDEX(Load,,MATCH('Summarized Source Data'!$C328,Hour,0)),Month,'Summarized Source Data'!$A328,Sector,'Summarized Source Data'!G$2,Subsector,'Summarized Source Data'!G$3,TimeOfWeek,$E328)*INDEX('Calibration Multipliers'!C$4:C$7,MATCH($B328,'Calibration Multipliers'!$A$4:$A$7,0),1)</f>
        <v>4999.5398349926345</v>
      </c>
      <c r="H328" s="26">
        <f>SUMIFS(INDEX(Load,,MATCH('Summarized Source Data'!$C328,Hour,0)),Month,'Summarized Source Data'!$A328,Sector,'Summarized Source Data'!H$2,Subsector,'Summarized Source Data'!H$3,TimeOfWeek,$E328)*INDEX('Calibration Multipliers'!D$4:D$7,MATCH($B328,'Calibration Multipliers'!$A$4:$A$7,0),1)</f>
        <v>0</v>
      </c>
      <c r="I328" s="26">
        <f>SUMIFS(INDEX(Load,,MATCH('Summarized Source Data'!$C328,Hour,0)),Month,'Summarized Source Data'!$A328,Sector,'Summarized Source Data'!I$2,Subsector,'Summarized Source Data'!I$3,TimeOfWeek,$E328)*INDEX('Calibration Multipliers'!E$4:E$7,MATCH($B328,'Calibration Multipliers'!$A$4:$A$7,0),1)</f>
        <v>8415182.359220868</v>
      </c>
      <c r="J328" s="47">
        <f t="shared" si="26"/>
        <v>92039900.696160376</v>
      </c>
      <c r="K328" s="48">
        <f>(SUMIFS(INDEX(Load,,MATCH('Summarized Source Data'!$C328,Hour,0)),Month,'Summarized Source Data'!$A328,Sector,'Summarized Source Data'!K$2,Subsector,"Total",TimeOfWeek,$E328)-SUM(F328:I328))*INDEX('Calibration Multipliers'!G$4:G$7,MATCH($B328,'Calibration Multipliers'!$A$4:$A$7,0),1)</f>
        <v>92039900.696160376</v>
      </c>
      <c r="L328" s="26">
        <f>SUMIFS(INDEX(Load,,MATCH('Summarized Source Data'!$C328,Hour,0)),Month,'Summarized Source Data'!$A328,Sector,'Summarized Source Data'!L$2,Subsector,'Summarized Source Data'!L$3,TimeOfWeek,$E328)*INDEX('Calibration Multipliers'!H$4:H$7,MATCH($B328,'Calibration Multipliers'!$A$4:$A$7,0),1)</f>
        <v>16844678.778035909</v>
      </c>
      <c r="M328" s="26">
        <f>SUMIFS(INDEX(Load,,MATCH('Summarized Source Data'!$C328,Hour,0)),Month,'Summarized Source Data'!$A328,Sector,'Summarized Source Data'!M$2,Subsector,'Summarized Source Data'!M$3,TimeOfWeek,$E328)*INDEX('Calibration Multipliers'!I$4:I$7,MATCH($B328,'Calibration Multipliers'!$A$4:$A$7,0),1)</f>
        <v>27981.753607328021</v>
      </c>
      <c r="N328" s="26">
        <f>SUMIFS(INDEX(Load,,MATCH('Summarized Source Data'!$C328,Hour,0)),Month,'Summarized Source Data'!$A328,Sector,'Summarized Source Data'!N$2,Subsector,'Summarized Source Data'!N$3,TimeOfWeek,$E328)*INDEX('Calibration Multipliers'!J$4:J$7,MATCH($B328,'Calibration Multipliers'!$A$4:$A$7,0),1)</f>
        <v>0</v>
      </c>
      <c r="O328" s="28">
        <f t="shared" si="27"/>
        <v>125131898.93435714</v>
      </c>
      <c r="P328" s="48">
        <f>(SUMIFS(INDEX(Load,,MATCH('Summarized Source Data'!$C328,Hour,0)),Month,'Summarized Source Data'!$A328,Sector,'Summarized Source Data'!P$2,Subsector,"Total",TimeOfWeek,$E328)-SUM(L328:N328)*INDEX('Calibration Multipliers'!L$4:L$7,MATCH($B328,'Calibration Multipliers'!$A$4:$A$7,0),1))</f>
        <v>125131898.93435714</v>
      </c>
      <c r="Q328" s="28">
        <f t="shared" si="28"/>
        <v>125131898.93435714</v>
      </c>
      <c r="R328" s="31">
        <f>SUMIFS(INDEX(Load,,MATCH('Summarized Source Data'!$C328,Hour,0)),Month,'Summarized Source Data'!$A328,Sector,'Summarized Source Data'!R$2,TimeOfWeek,$E328)*INDEX('Calibration Multipliers'!N$4:N$7,MATCH($B328,'Calibration Multipliers'!$A$4:$A$7,0),1)</f>
        <v>5813856.6568452036</v>
      </c>
      <c r="S328" s="31">
        <f>SUMIFS(INDEX(Load,,MATCH('Summarized Source Data'!$C328,Hour,0)),Month,'Summarized Source Data'!$A328,Sector,'Summarized Source Data'!S$2,TimeOfWeek,$E328)*INDEX('Calibration Multipliers'!O$4:O$7,MATCH($B328,'Calibration Multipliers'!$A$4:$A$7,0),1)</f>
        <v>5813856.6568452036</v>
      </c>
      <c r="T328" s="31">
        <f>SUMIFS(INDEX(Load,,MATCH('Summarized Source Data'!$C328,Hour,0)),Month,'Summarized Source Data'!$A328,Sector,'Summarized Source Data'!T$2,TimeOfWeek,$E328)*INDEX('Calibration Multipliers'!P$4:P$7,MATCH($B328,'Calibration Multipliers'!$A$4:$A$7,0),1)</f>
        <v>5813856.6568452036</v>
      </c>
      <c r="U328" s="31">
        <f>SUMIFS(INDEX(Load,,MATCH('Summarized Source Data'!$C328,Hour,0)),Month,'Summarized Source Data'!$A328,Sector,'Summarized Source Data'!U$2,TimeOfWeek,$E328)*INDEX('Calibration Multipliers'!Q$4:Q$7,MATCH($B328,'Calibration Multipliers'!$A$4:$A$7,0),1)</f>
        <v>5813856.6568452036</v>
      </c>
      <c r="V328" s="31">
        <f>SUMIFS(INDEX(Load,,MATCH('Summarized Source Data'!$C328,Hour,0)),Month,'Summarized Source Data'!$A328,Sector,'Summarized Source Data'!V$2,TimeOfWeek,$E328)*INDEX('Calibration Multipliers'!R$4:R$7,MATCH($B328,'Calibration Multipliers'!$A$4:$A$7,0),1)</f>
        <v>5813856.6568452036</v>
      </c>
      <c r="W328" s="31">
        <f>SUMIFS(INDEX(Load,,MATCH('Summarized Source Data'!$C328,Hour,0)),Month,'Summarized Source Data'!$A328,Sector,'Summarized Source Data'!W$2,TimeOfWeek,$E328)*INDEX('Calibration Multipliers'!S$4:S$7,MATCH($B328,'Calibration Multipliers'!$A$4:$A$7,0),1)</f>
        <v>5813856.6568452036</v>
      </c>
      <c r="X328" s="26">
        <f>SUMIFS(INDEX(Load,,MATCH('Summarized Source Data'!$C328,Hour,0)),Month,'Summarized Source Data'!$A328,Sector,'Summarized Source Data'!X$2,Subsector,'Summarized Source Data'!X$3,TimeOfWeek,$E328)*INDEX('Calibration Multipliers'!T$4:T$7,MATCH($B328,'Calibration Multipliers'!$A$4:$A$7,0),1)</f>
        <v>340810942.7184009</v>
      </c>
      <c r="Y328" s="28">
        <f t="shared" si="29"/>
        <v>340810942.7184009</v>
      </c>
      <c r="Z328" s="28">
        <f t="shared" si="29"/>
        <v>340810942.7184009</v>
      </c>
    </row>
    <row r="329" spans="1:26" outlineLevel="2">
      <c r="A329">
        <f t="shared" si="25"/>
        <v>2</v>
      </c>
      <c r="B329" t="str">
        <f>INDEX('Category Mapping'!$G$34:$G$45,MATCH(A329,'Category Mapping'!$A$34:$A$45,0),1)</f>
        <v>Winter</v>
      </c>
      <c r="C329" t="s">
        <v>40</v>
      </c>
      <c r="D329" s="6" t="s">
        <v>114</v>
      </c>
      <c r="E329" s="40" t="s">
        <v>14</v>
      </c>
      <c r="F329" s="26">
        <f>SUMIFS(INDEX(Load,,MATCH('Summarized Source Data'!$C329,Hour,0)),Month,'Summarized Source Data'!$A329,Sector,'Summarized Source Data'!F$2,Subsector,'Summarized Source Data'!F$3,TimeOfWeek,$E329)*INDEX('Calibration Multipliers'!B$4:B$7,MATCH($B329,'Calibration Multipliers'!$A$4:$A$7,0),1)</f>
        <v>8060806.5533771999</v>
      </c>
      <c r="G329" s="26">
        <f>SUMIFS(INDEX(Load,,MATCH('Summarized Source Data'!$C329,Hour,0)),Month,'Summarized Source Data'!$A329,Sector,'Summarized Source Data'!G$2,Subsector,'Summarized Source Data'!G$3,TimeOfWeek,$E329)*INDEX('Calibration Multipliers'!C$4:C$7,MATCH($B329,'Calibration Multipliers'!$A$4:$A$7,0),1)</f>
        <v>5046.5482408848275</v>
      </c>
      <c r="H329" s="26">
        <f>SUMIFS(INDEX(Load,,MATCH('Summarized Source Data'!$C329,Hour,0)),Month,'Summarized Source Data'!$A329,Sector,'Summarized Source Data'!H$2,Subsector,'Summarized Source Data'!H$3,TimeOfWeek,$E329)*INDEX('Calibration Multipliers'!D$4:D$7,MATCH($B329,'Calibration Multipliers'!$A$4:$A$7,0),1)</f>
        <v>0</v>
      </c>
      <c r="I329" s="26">
        <f>SUMIFS(INDEX(Load,,MATCH('Summarized Source Data'!$C329,Hour,0)),Month,'Summarized Source Data'!$A329,Sector,'Summarized Source Data'!I$2,Subsector,'Summarized Source Data'!I$3,TimeOfWeek,$E329)*INDEX('Calibration Multipliers'!E$4:E$7,MATCH($B329,'Calibration Multipliers'!$A$4:$A$7,0),1)</f>
        <v>8404398.826777555</v>
      </c>
      <c r="J329" s="47">
        <f t="shared" si="26"/>
        <v>80582519.403194964</v>
      </c>
      <c r="K329" s="48">
        <f>(SUMIFS(INDEX(Load,,MATCH('Summarized Source Data'!$C329,Hour,0)),Month,'Summarized Source Data'!$A329,Sector,'Summarized Source Data'!K$2,Subsector,"Total",TimeOfWeek,$E329)-SUM(F329:I329))*INDEX('Calibration Multipliers'!G$4:G$7,MATCH($B329,'Calibration Multipliers'!$A$4:$A$7,0),1)</f>
        <v>80582519.403194964</v>
      </c>
      <c r="L329" s="26">
        <f>SUMIFS(INDEX(Load,,MATCH('Summarized Source Data'!$C329,Hour,0)),Month,'Summarized Source Data'!$A329,Sector,'Summarized Source Data'!L$2,Subsector,'Summarized Source Data'!L$3,TimeOfWeek,$E329)*INDEX('Calibration Multipliers'!H$4:H$7,MATCH($B329,'Calibration Multipliers'!$A$4:$A$7,0),1)</f>
        <v>15375666.09390487</v>
      </c>
      <c r="M329" s="26">
        <f>SUMIFS(INDEX(Load,,MATCH('Summarized Source Data'!$C329,Hour,0)),Month,'Summarized Source Data'!$A329,Sector,'Summarized Source Data'!M$2,Subsector,'Summarized Source Data'!M$3,TimeOfWeek,$E329)*INDEX('Calibration Multipliers'!I$4:I$7,MATCH($B329,'Calibration Multipliers'!$A$4:$A$7,0),1)</f>
        <v>27981.753607328021</v>
      </c>
      <c r="N329" s="26">
        <f>SUMIFS(INDEX(Load,,MATCH('Summarized Source Data'!$C329,Hour,0)),Month,'Summarized Source Data'!$A329,Sector,'Summarized Source Data'!N$2,Subsector,'Summarized Source Data'!N$3,TimeOfWeek,$E329)*INDEX('Calibration Multipliers'!J$4:J$7,MATCH($B329,'Calibration Multipliers'!$A$4:$A$7,0),1)</f>
        <v>0</v>
      </c>
      <c r="O329" s="28">
        <f t="shared" si="27"/>
        <v>120724860.88196401</v>
      </c>
      <c r="P329" s="48">
        <f>(SUMIFS(INDEX(Load,,MATCH('Summarized Source Data'!$C329,Hour,0)),Month,'Summarized Source Data'!$A329,Sector,'Summarized Source Data'!P$2,Subsector,"Total",TimeOfWeek,$E329)-SUM(L329:N329)*INDEX('Calibration Multipliers'!L$4:L$7,MATCH($B329,'Calibration Multipliers'!$A$4:$A$7,0),1))</f>
        <v>120724860.88196401</v>
      </c>
      <c r="Q329" s="28">
        <f t="shared" si="28"/>
        <v>120724860.88196401</v>
      </c>
      <c r="R329" s="31">
        <f>SUMIFS(INDEX(Load,,MATCH('Summarized Source Data'!$C329,Hour,0)),Month,'Summarized Source Data'!$A329,Sector,'Summarized Source Data'!R$2,TimeOfWeek,$E329)*INDEX('Calibration Multipliers'!N$4:N$7,MATCH($B329,'Calibration Multipliers'!$A$4:$A$7,0),1)</f>
        <v>5534057.7282659216</v>
      </c>
      <c r="S329" s="31">
        <f>SUMIFS(INDEX(Load,,MATCH('Summarized Source Data'!$C329,Hour,0)),Month,'Summarized Source Data'!$A329,Sector,'Summarized Source Data'!S$2,TimeOfWeek,$E329)*INDEX('Calibration Multipliers'!O$4:O$7,MATCH($B329,'Calibration Multipliers'!$A$4:$A$7,0),1)</f>
        <v>5534057.7282659216</v>
      </c>
      <c r="T329" s="31">
        <f>SUMIFS(INDEX(Load,,MATCH('Summarized Source Data'!$C329,Hour,0)),Month,'Summarized Source Data'!$A329,Sector,'Summarized Source Data'!T$2,TimeOfWeek,$E329)*INDEX('Calibration Multipliers'!P$4:P$7,MATCH($B329,'Calibration Multipliers'!$A$4:$A$7,0),1)</f>
        <v>5534057.7282659216</v>
      </c>
      <c r="U329" s="31">
        <f>SUMIFS(INDEX(Load,,MATCH('Summarized Source Data'!$C329,Hour,0)),Month,'Summarized Source Data'!$A329,Sector,'Summarized Source Data'!U$2,TimeOfWeek,$E329)*INDEX('Calibration Multipliers'!Q$4:Q$7,MATCH($B329,'Calibration Multipliers'!$A$4:$A$7,0),1)</f>
        <v>5534057.7282659216</v>
      </c>
      <c r="V329" s="31">
        <f>SUMIFS(INDEX(Load,,MATCH('Summarized Source Data'!$C329,Hour,0)),Month,'Summarized Source Data'!$A329,Sector,'Summarized Source Data'!V$2,TimeOfWeek,$E329)*INDEX('Calibration Multipliers'!R$4:R$7,MATCH($B329,'Calibration Multipliers'!$A$4:$A$7,0),1)</f>
        <v>5534057.7282659216</v>
      </c>
      <c r="W329" s="31">
        <f>SUMIFS(INDEX(Load,,MATCH('Summarized Source Data'!$C329,Hour,0)),Month,'Summarized Source Data'!$A329,Sector,'Summarized Source Data'!W$2,TimeOfWeek,$E329)*INDEX('Calibration Multipliers'!S$4:S$7,MATCH($B329,'Calibration Multipliers'!$A$4:$A$7,0),1)</f>
        <v>5534057.7282659216</v>
      </c>
      <c r="X329" s="26">
        <f>SUMIFS(INDEX(Load,,MATCH('Summarized Source Data'!$C329,Hour,0)),Month,'Summarized Source Data'!$A329,Sector,'Summarized Source Data'!X$2,Subsector,'Summarized Source Data'!X$3,TimeOfWeek,$E329)*INDEX('Calibration Multipliers'!T$4:T$7,MATCH($B329,'Calibration Multipliers'!$A$4:$A$7,0),1)</f>
        <v>341790284.50782162</v>
      </c>
      <c r="Y329" s="28">
        <f t="shared" si="29"/>
        <v>341790284.50782162</v>
      </c>
      <c r="Z329" s="28">
        <f t="shared" si="29"/>
        <v>341790284.50782162</v>
      </c>
    </row>
    <row r="330" spans="1:26" outlineLevel="2">
      <c r="A330">
        <f t="shared" si="25"/>
        <v>2</v>
      </c>
      <c r="B330" t="str">
        <f>INDEX('Category Mapping'!$G$34:$G$45,MATCH(A330,'Category Mapping'!$A$34:$A$45,0),1)</f>
        <v>Winter</v>
      </c>
      <c r="C330" t="s">
        <v>41</v>
      </c>
      <c r="D330" s="6" t="s">
        <v>115</v>
      </c>
      <c r="E330" s="40" t="s">
        <v>14</v>
      </c>
      <c r="F330" s="26">
        <f>SUMIFS(INDEX(Load,,MATCH('Summarized Source Data'!$C330,Hour,0)),Month,'Summarized Source Data'!$A330,Sector,'Summarized Source Data'!F$2,Subsector,'Summarized Source Data'!F$3,TimeOfWeek,$E330)*INDEX('Calibration Multipliers'!B$4:B$7,MATCH($B330,'Calibration Multipliers'!$A$4:$A$7,0),1)</f>
        <v>7954156.2325092871</v>
      </c>
      <c r="G330" s="26">
        <f>SUMIFS(INDEX(Load,,MATCH('Summarized Source Data'!$C330,Hour,0)),Month,'Summarized Source Data'!$A330,Sector,'Summarized Source Data'!G$2,Subsector,'Summarized Source Data'!G$3,TimeOfWeek,$E330)*INDEX('Calibration Multipliers'!C$4:C$7,MATCH($B330,'Calibration Multipliers'!$A$4:$A$7,0),1)</f>
        <v>5035.7754812011999</v>
      </c>
      <c r="H330" s="26">
        <f>SUMIFS(INDEX(Load,,MATCH('Summarized Source Data'!$C330,Hour,0)),Month,'Summarized Source Data'!$A330,Sector,'Summarized Source Data'!H$2,Subsector,'Summarized Source Data'!H$3,TimeOfWeek,$E330)*INDEX('Calibration Multipliers'!D$4:D$7,MATCH($B330,'Calibration Multipliers'!$A$4:$A$7,0),1)</f>
        <v>0</v>
      </c>
      <c r="I330" s="26">
        <f>SUMIFS(INDEX(Load,,MATCH('Summarized Source Data'!$C330,Hour,0)),Month,'Summarized Source Data'!$A330,Sector,'Summarized Source Data'!I$2,Subsector,'Summarized Source Data'!I$3,TimeOfWeek,$E330)*INDEX('Calibration Multipliers'!E$4:E$7,MATCH($B330,'Calibration Multipliers'!$A$4:$A$7,0),1)</f>
        <v>8315968.1805600254</v>
      </c>
      <c r="J330" s="47">
        <f t="shared" si="26"/>
        <v>83617702.332360089</v>
      </c>
      <c r="K330" s="48">
        <f>(SUMIFS(INDEX(Load,,MATCH('Summarized Source Data'!$C330,Hour,0)),Month,'Summarized Source Data'!$A330,Sector,'Summarized Source Data'!K$2,Subsector,"Total",TimeOfWeek,$E330)-SUM(F330:I330))*INDEX('Calibration Multipliers'!G$4:G$7,MATCH($B330,'Calibration Multipliers'!$A$4:$A$7,0),1)</f>
        <v>83617702.332360089</v>
      </c>
      <c r="L330" s="26">
        <f>SUMIFS(INDEX(Load,,MATCH('Summarized Source Data'!$C330,Hour,0)),Month,'Summarized Source Data'!$A330,Sector,'Summarized Source Data'!L$2,Subsector,'Summarized Source Data'!L$3,TimeOfWeek,$E330)*INDEX('Calibration Multipliers'!H$4:H$7,MATCH($B330,'Calibration Multipliers'!$A$4:$A$7,0),1)</f>
        <v>14494258.483426245</v>
      </c>
      <c r="M330" s="26">
        <f>SUMIFS(INDEX(Load,,MATCH('Summarized Source Data'!$C330,Hour,0)),Month,'Summarized Source Data'!$A330,Sector,'Summarized Source Data'!M$2,Subsector,'Summarized Source Data'!M$3,TimeOfWeek,$E330)*INDEX('Calibration Multipliers'!I$4:I$7,MATCH($B330,'Calibration Multipliers'!$A$4:$A$7,0),1)</f>
        <v>27981.753607328021</v>
      </c>
      <c r="N330" s="26">
        <f>SUMIFS(INDEX(Load,,MATCH('Summarized Source Data'!$C330,Hour,0)),Month,'Summarized Source Data'!$A330,Sector,'Summarized Source Data'!N$2,Subsector,'Summarized Source Data'!N$3,TimeOfWeek,$E330)*INDEX('Calibration Multipliers'!J$4:J$7,MATCH($B330,'Calibration Multipliers'!$A$4:$A$7,0),1)</f>
        <v>0</v>
      </c>
      <c r="O330" s="28">
        <f t="shared" si="27"/>
        <v>114750875.96649781</v>
      </c>
      <c r="P330" s="48">
        <f>(SUMIFS(INDEX(Load,,MATCH('Summarized Source Data'!$C330,Hour,0)),Month,'Summarized Source Data'!$A330,Sector,'Summarized Source Data'!P$2,Subsector,"Total",TimeOfWeek,$E330)-SUM(L330:N330)*INDEX('Calibration Multipliers'!L$4:L$7,MATCH($B330,'Calibration Multipliers'!$A$4:$A$7,0),1))</f>
        <v>114750875.96649781</v>
      </c>
      <c r="Q330" s="28">
        <f t="shared" si="28"/>
        <v>114750875.96649781</v>
      </c>
      <c r="R330" s="31">
        <f>SUMIFS(INDEX(Load,,MATCH('Summarized Source Data'!$C330,Hour,0)),Month,'Summarized Source Data'!$A330,Sector,'Summarized Source Data'!R$2,TimeOfWeek,$E330)*INDEX('Calibration Multipliers'!N$4:N$7,MATCH($B330,'Calibration Multipliers'!$A$4:$A$7,0),1)</f>
        <v>5465244.2774322769</v>
      </c>
      <c r="S330" s="31">
        <f>SUMIFS(INDEX(Load,,MATCH('Summarized Source Data'!$C330,Hour,0)),Month,'Summarized Source Data'!$A330,Sector,'Summarized Source Data'!S$2,TimeOfWeek,$E330)*INDEX('Calibration Multipliers'!O$4:O$7,MATCH($B330,'Calibration Multipliers'!$A$4:$A$7,0),1)</f>
        <v>5465244.2774322769</v>
      </c>
      <c r="T330" s="31">
        <f>SUMIFS(INDEX(Load,,MATCH('Summarized Source Data'!$C330,Hour,0)),Month,'Summarized Source Data'!$A330,Sector,'Summarized Source Data'!T$2,TimeOfWeek,$E330)*INDEX('Calibration Multipliers'!P$4:P$7,MATCH($B330,'Calibration Multipliers'!$A$4:$A$7,0),1)</f>
        <v>5465244.2774322769</v>
      </c>
      <c r="U330" s="31">
        <f>SUMIFS(INDEX(Load,,MATCH('Summarized Source Data'!$C330,Hour,0)),Month,'Summarized Source Data'!$A330,Sector,'Summarized Source Data'!U$2,TimeOfWeek,$E330)*INDEX('Calibration Multipliers'!Q$4:Q$7,MATCH($B330,'Calibration Multipliers'!$A$4:$A$7,0),1)</f>
        <v>5465244.2774322769</v>
      </c>
      <c r="V330" s="31">
        <f>SUMIFS(INDEX(Load,,MATCH('Summarized Source Data'!$C330,Hour,0)),Month,'Summarized Source Data'!$A330,Sector,'Summarized Source Data'!V$2,TimeOfWeek,$E330)*INDEX('Calibration Multipliers'!R$4:R$7,MATCH($B330,'Calibration Multipliers'!$A$4:$A$7,0),1)</f>
        <v>5465244.2774322769</v>
      </c>
      <c r="W330" s="31">
        <f>SUMIFS(INDEX(Load,,MATCH('Summarized Source Data'!$C330,Hour,0)),Month,'Summarized Source Data'!$A330,Sector,'Summarized Source Data'!W$2,TimeOfWeek,$E330)*INDEX('Calibration Multipliers'!S$4:S$7,MATCH($B330,'Calibration Multipliers'!$A$4:$A$7,0),1)</f>
        <v>5465244.2774322769</v>
      </c>
      <c r="X330" s="26">
        <f>SUMIFS(INDEX(Load,,MATCH('Summarized Source Data'!$C330,Hour,0)),Month,'Summarized Source Data'!$A330,Sector,'Summarized Source Data'!X$2,Subsector,'Summarized Source Data'!X$3,TimeOfWeek,$E330)*INDEX('Calibration Multipliers'!T$4:T$7,MATCH($B330,'Calibration Multipliers'!$A$4:$A$7,0),1)</f>
        <v>342769626.29724228</v>
      </c>
      <c r="Y330" s="28">
        <f t="shared" si="29"/>
        <v>342769626.29724228</v>
      </c>
      <c r="Z330" s="28">
        <f t="shared" si="29"/>
        <v>342769626.29724228</v>
      </c>
    </row>
    <row r="331" spans="1:26" outlineLevel="2">
      <c r="A331">
        <f t="shared" si="25"/>
        <v>2</v>
      </c>
      <c r="B331" t="str">
        <f>INDEX('Category Mapping'!$G$34:$G$45,MATCH(A331,'Category Mapping'!$A$34:$A$45,0),1)</f>
        <v>Winter</v>
      </c>
      <c r="C331" t="s">
        <v>42</v>
      </c>
      <c r="D331" s="6" t="s">
        <v>116</v>
      </c>
      <c r="E331" s="40" t="s">
        <v>14</v>
      </c>
      <c r="F331" s="26">
        <f>SUMIFS(INDEX(Load,,MATCH('Summarized Source Data'!$C331,Hour,0)),Month,'Summarized Source Data'!$A331,Sector,'Summarized Source Data'!F$2,Subsector,'Summarized Source Data'!F$3,TimeOfWeek,$E331)*INDEX('Calibration Multipliers'!B$4:B$7,MATCH($B331,'Calibration Multipliers'!$A$4:$A$7,0),1)</f>
        <v>8026264.1891225427</v>
      </c>
      <c r="G331" s="26">
        <f>SUMIFS(INDEX(Load,,MATCH('Summarized Source Data'!$C331,Hour,0)),Month,'Summarized Source Data'!$A331,Sector,'Summarized Source Data'!G$2,Subsector,'Summarized Source Data'!G$3,TimeOfWeek,$E331)*INDEX('Calibration Multipliers'!C$4:C$7,MATCH($B331,'Calibration Multipliers'!$A$4:$A$7,0),1)</f>
        <v>5020.1060125704689</v>
      </c>
      <c r="H331" s="26">
        <f>SUMIFS(INDEX(Load,,MATCH('Summarized Source Data'!$C331,Hour,0)),Month,'Summarized Source Data'!$A331,Sector,'Summarized Source Data'!H$2,Subsector,'Summarized Source Data'!H$3,TimeOfWeek,$E331)*INDEX('Calibration Multipliers'!D$4:D$7,MATCH($B331,'Calibration Multipliers'!$A$4:$A$7,0),1)</f>
        <v>0</v>
      </c>
      <c r="I331" s="26">
        <f>SUMIFS(INDEX(Load,,MATCH('Summarized Source Data'!$C331,Hour,0)),Month,'Summarized Source Data'!$A331,Sector,'Summarized Source Data'!I$2,Subsector,'Summarized Source Data'!I$3,TimeOfWeek,$E331)*INDEX('Calibration Multipliers'!E$4:E$7,MATCH($B331,'Calibration Multipliers'!$A$4:$A$7,0),1)</f>
        <v>8336836.9747507907</v>
      </c>
      <c r="J331" s="47">
        <f t="shared" si="26"/>
        <v>87442108.40870747</v>
      </c>
      <c r="K331" s="48">
        <f>(SUMIFS(INDEX(Load,,MATCH('Summarized Source Data'!$C331,Hour,0)),Month,'Summarized Source Data'!$A331,Sector,'Summarized Source Data'!K$2,Subsector,"Total",TimeOfWeek,$E331)-SUM(F331:I331))*INDEX('Calibration Multipliers'!G$4:G$7,MATCH($B331,'Calibration Multipliers'!$A$4:$A$7,0),1)</f>
        <v>87442108.40870747</v>
      </c>
      <c r="L331" s="26">
        <f>SUMIFS(INDEX(Load,,MATCH('Summarized Source Data'!$C331,Hour,0)),Month,'Summarized Source Data'!$A331,Sector,'Summarized Source Data'!L$2,Subsector,'Summarized Source Data'!L$3,TimeOfWeek,$E331)*INDEX('Calibration Multipliers'!H$4:H$7,MATCH($B331,'Calibration Multipliers'!$A$4:$A$7,0),1)</f>
        <v>14788061.020252453</v>
      </c>
      <c r="M331" s="26">
        <f>SUMIFS(INDEX(Load,,MATCH('Summarized Source Data'!$C331,Hour,0)),Month,'Summarized Source Data'!$A331,Sector,'Summarized Source Data'!M$2,Subsector,'Summarized Source Data'!M$3,TimeOfWeek,$E331)*INDEX('Calibration Multipliers'!I$4:I$7,MATCH($B331,'Calibration Multipliers'!$A$4:$A$7,0),1)</f>
        <v>27987.629658064543</v>
      </c>
      <c r="N331" s="26">
        <f>SUMIFS(INDEX(Load,,MATCH('Summarized Source Data'!$C331,Hour,0)),Month,'Summarized Source Data'!$A331,Sector,'Summarized Source Data'!N$2,Subsector,'Summarized Source Data'!N$3,TimeOfWeek,$E331)*INDEX('Calibration Multipliers'!J$4:J$7,MATCH($B331,'Calibration Multipliers'!$A$4:$A$7,0),1)</f>
        <v>0</v>
      </c>
      <c r="O331" s="28">
        <f t="shared" si="27"/>
        <v>106622333.23825532</v>
      </c>
      <c r="P331" s="48">
        <f>(SUMIFS(INDEX(Load,,MATCH('Summarized Source Data'!$C331,Hour,0)),Month,'Summarized Source Data'!$A331,Sector,'Summarized Source Data'!P$2,Subsector,"Total",TimeOfWeek,$E331)-SUM(L331:N331)*INDEX('Calibration Multipliers'!L$4:L$7,MATCH($B331,'Calibration Multipliers'!$A$4:$A$7,0),1))</f>
        <v>106622333.23825532</v>
      </c>
      <c r="Q331" s="28">
        <f t="shared" si="28"/>
        <v>106622333.23825532</v>
      </c>
      <c r="R331" s="31">
        <f>SUMIFS(INDEX(Load,,MATCH('Summarized Source Data'!$C331,Hour,0)),Month,'Summarized Source Data'!$A331,Sector,'Summarized Source Data'!R$2,TimeOfWeek,$E331)*INDEX('Calibration Multipliers'!N$4:N$7,MATCH($B331,'Calibration Multipliers'!$A$4:$A$7,0),1)</f>
        <v>5362022.6321691256</v>
      </c>
      <c r="S331" s="31">
        <f>SUMIFS(INDEX(Load,,MATCH('Summarized Source Data'!$C331,Hour,0)),Month,'Summarized Source Data'!$A331,Sector,'Summarized Source Data'!S$2,TimeOfWeek,$E331)*INDEX('Calibration Multipliers'!O$4:O$7,MATCH($B331,'Calibration Multipliers'!$A$4:$A$7,0),1)</f>
        <v>5362022.6321691256</v>
      </c>
      <c r="T331" s="31">
        <f>SUMIFS(INDEX(Load,,MATCH('Summarized Source Data'!$C331,Hour,0)),Month,'Summarized Source Data'!$A331,Sector,'Summarized Source Data'!T$2,TimeOfWeek,$E331)*INDEX('Calibration Multipliers'!P$4:P$7,MATCH($B331,'Calibration Multipliers'!$A$4:$A$7,0),1)</f>
        <v>5362022.6321691256</v>
      </c>
      <c r="U331" s="31">
        <f>SUMIFS(INDEX(Load,,MATCH('Summarized Source Data'!$C331,Hour,0)),Month,'Summarized Source Data'!$A331,Sector,'Summarized Source Data'!U$2,TimeOfWeek,$E331)*INDEX('Calibration Multipliers'!Q$4:Q$7,MATCH($B331,'Calibration Multipliers'!$A$4:$A$7,0),1)</f>
        <v>5362022.6321691256</v>
      </c>
      <c r="V331" s="31">
        <f>SUMIFS(INDEX(Load,,MATCH('Summarized Source Data'!$C331,Hour,0)),Month,'Summarized Source Data'!$A331,Sector,'Summarized Source Data'!V$2,TimeOfWeek,$E331)*INDEX('Calibration Multipliers'!R$4:R$7,MATCH($B331,'Calibration Multipliers'!$A$4:$A$7,0),1)</f>
        <v>5362022.6321691256</v>
      </c>
      <c r="W331" s="31">
        <f>SUMIFS(INDEX(Load,,MATCH('Summarized Source Data'!$C331,Hour,0)),Month,'Summarized Source Data'!$A331,Sector,'Summarized Source Data'!W$2,TimeOfWeek,$E331)*INDEX('Calibration Multipliers'!S$4:S$7,MATCH($B331,'Calibration Multipliers'!$A$4:$A$7,0),1)</f>
        <v>5362022.6321691256</v>
      </c>
      <c r="X331" s="26">
        <f>SUMIFS(INDEX(Load,,MATCH('Summarized Source Data'!$C331,Hour,0)),Month,'Summarized Source Data'!$A331,Sector,'Summarized Source Data'!X$2,Subsector,'Summarized Source Data'!X$3,TimeOfWeek,$E331)*INDEX('Calibration Multipliers'!T$4:T$7,MATCH($B331,'Calibration Multipliers'!$A$4:$A$7,0),1)</f>
        <v>346686993.45492506</v>
      </c>
      <c r="Y331" s="28">
        <f t="shared" si="29"/>
        <v>346686993.45492506</v>
      </c>
      <c r="Z331" s="28">
        <f t="shared" si="29"/>
        <v>346686993.45492506</v>
      </c>
    </row>
    <row r="332" spans="1:26" outlineLevel="2">
      <c r="A332">
        <f t="shared" si="25"/>
        <v>2</v>
      </c>
      <c r="B332" t="str">
        <f>INDEX('Category Mapping'!$G$34:$G$45,MATCH(A332,'Category Mapping'!$A$34:$A$45,0),1)</f>
        <v>Winter</v>
      </c>
      <c r="C332" t="s">
        <v>43</v>
      </c>
      <c r="D332" s="6" t="s">
        <v>117</v>
      </c>
      <c r="E332" s="40" t="s">
        <v>14</v>
      </c>
      <c r="F332" s="26">
        <f>SUMIFS(INDEX(Load,,MATCH('Summarized Source Data'!$C332,Hour,0)),Month,'Summarized Source Data'!$A332,Sector,'Summarized Source Data'!F$2,Subsector,'Summarized Source Data'!F$3,TimeOfWeek,$E332)*INDEX('Calibration Multipliers'!B$4:B$7,MATCH($B332,'Calibration Multipliers'!$A$4:$A$7,0),1)</f>
        <v>8323197.6816495284</v>
      </c>
      <c r="G332" s="26">
        <f>SUMIFS(INDEX(Load,,MATCH('Summarized Source Data'!$C332,Hour,0)),Month,'Summarized Source Data'!$A332,Sector,'Summarized Source Data'!G$2,Subsector,'Summarized Source Data'!G$3,TimeOfWeek,$E332)*INDEX('Calibration Multipliers'!C$4:C$7,MATCH($B332,'Calibration Multipliers'!$A$4:$A$7,0),1)</f>
        <v>5060.2590259367171</v>
      </c>
      <c r="H332" s="26">
        <f>SUMIFS(INDEX(Load,,MATCH('Summarized Source Data'!$C332,Hour,0)),Month,'Summarized Source Data'!$A332,Sector,'Summarized Source Data'!H$2,Subsector,'Summarized Source Data'!H$3,TimeOfWeek,$E332)*INDEX('Calibration Multipliers'!D$4:D$7,MATCH($B332,'Calibration Multipliers'!$A$4:$A$7,0),1)</f>
        <v>0</v>
      </c>
      <c r="I332" s="26">
        <f>SUMIFS(INDEX(Load,,MATCH('Summarized Source Data'!$C332,Hour,0)),Month,'Summarized Source Data'!$A332,Sector,'Summarized Source Data'!I$2,Subsector,'Summarized Source Data'!I$3,TimeOfWeek,$E332)*INDEX('Calibration Multipliers'!E$4:E$7,MATCH($B332,'Calibration Multipliers'!$A$4:$A$7,0),1)</f>
        <v>13612850.872947622</v>
      </c>
      <c r="J332" s="47">
        <f t="shared" si="26"/>
        <v>93621222.338018596</v>
      </c>
      <c r="K332" s="48">
        <f>(SUMIFS(INDEX(Load,,MATCH('Summarized Source Data'!$C332,Hour,0)),Month,'Summarized Source Data'!$A332,Sector,'Summarized Source Data'!K$2,Subsector,"Total",TimeOfWeek,$E332)-SUM(F332:I332))*INDEX('Calibration Multipliers'!G$4:G$7,MATCH($B332,'Calibration Multipliers'!$A$4:$A$7,0),1)</f>
        <v>93621222.338018596</v>
      </c>
      <c r="L332" s="26">
        <f>SUMIFS(INDEX(Load,,MATCH('Summarized Source Data'!$C332,Hour,0)),Month,'Summarized Source Data'!$A332,Sector,'Summarized Source Data'!L$2,Subsector,'Summarized Source Data'!L$3,TimeOfWeek,$E332)*INDEX('Calibration Multipliers'!H$4:H$7,MATCH($B332,'Calibration Multipliers'!$A$4:$A$7,0),1)</f>
        <v>14494258.483426245</v>
      </c>
      <c r="M332" s="26">
        <f>SUMIFS(INDEX(Load,,MATCH('Summarized Source Data'!$C332,Hour,0)),Month,'Summarized Source Data'!$A332,Sector,'Summarized Source Data'!M$2,Subsector,'Summarized Source Data'!M$3,TimeOfWeek,$E332)*INDEX('Calibration Multipliers'!I$4:I$7,MATCH($B332,'Calibration Multipliers'!$A$4:$A$7,0),1)</f>
        <v>27686.971728712393</v>
      </c>
      <c r="N332" s="26">
        <f>SUMIFS(INDEX(Load,,MATCH('Summarized Source Data'!$C332,Hour,0)),Month,'Summarized Source Data'!$A332,Sector,'Summarized Source Data'!N$2,Subsector,'Summarized Source Data'!N$3,TimeOfWeek,$E332)*INDEX('Calibration Multipliers'!J$4:J$7,MATCH($B332,'Calibration Multipliers'!$A$4:$A$7,0),1)</f>
        <v>0</v>
      </c>
      <c r="O332" s="28">
        <f t="shared" si="27"/>
        <v>102019727.48590742</v>
      </c>
      <c r="P332" s="48">
        <f>(SUMIFS(INDEX(Load,,MATCH('Summarized Source Data'!$C332,Hour,0)),Month,'Summarized Source Data'!$A332,Sector,'Summarized Source Data'!P$2,Subsector,"Total",TimeOfWeek,$E332)-SUM(L332:N332)*INDEX('Calibration Multipliers'!L$4:L$7,MATCH($B332,'Calibration Multipliers'!$A$4:$A$7,0),1))</f>
        <v>102019727.48590742</v>
      </c>
      <c r="Q332" s="28">
        <f t="shared" si="28"/>
        <v>102019727.48590742</v>
      </c>
      <c r="R332" s="31">
        <f>SUMIFS(INDEX(Load,,MATCH('Summarized Source Data'!$C332,Hour,0)),Month,'Summarized Source Data'!$A332,Sector,'Summarized Source Data'!R$2,TimeOfWeek,$E332)*INDEX('Calibration Multipliers'!N$4:N$7,MATCH($B332,'Calibration Multipliers'!$A$4:$A$7,0),1)</f>
        <v>6147956.1702807043</v>
      </c>
      <c r="S332" s="31">
        <f>SUMIFS(INDEX(Load,,MATCH('Summarized Source Data'!$C332,Hour,0)),Month,'Summarized Source Data'!$A332,Sector,'Summarized Source Data'!S$2,TimeOfWeek,$E332)*INDEX('Calibration Multipliers'!O$4:O$7,MATCH($B332,'Calibration Multipliers'!$A$4:$A$7,0),1)</f>
        <v>6147956.1702807043</v>
      </c>
      <c r="T332" s="31">
        <f>SUMIFS(INDEX(Load,,MATCH('Summarized Source Data'!$C332,Hour,0)),Month,'Summarized Source Data'!$A332,Sector,'Summarized Source Data'!T$2,TimeOfWeek,$E332)*INDEX('Calibration Multipliers'!P$4:P$7,MATCH($B332,'Calibration Multipliers'!$A$4:$A$7,0),1)</f>
        <v>6147956.1702807043</v>
      </c>
      <c r="U332" s="31">
        <f>SUMIFS(INDEX(Load,,MATCH('Summarized Source Data'!$C332,Hour,0)),Month,'Summarized Source Data'!$A332,Sector,'Summarized Source Data'!U$2,TimeOfWeek,$E332)*INDEX('Calibration Multipliers'!Q$4:Q$7,MATCH($B332,'Calibration Multipliers'!$A$4:$A$7,0),1)</f>
        <v>6147956.1702807043</v>
      </c>
      <c r="V332" s="31">
        <f>SUMIFS(INDEX(Load,,MATCH('Summarized Source Data'!$C332,Hour,0)),Month,'Summarized Source Data'!$A332,Sector,'Summarized Source Data'!V$2,TimeOfWeek,$E332)*INDEX('Calibration Multipliers'!R$4:R$7,MATCH($B332,'Calibration Multipliers'!$A$4:$A$7,0),1)</f>
        <v>6147956.1702807043</v>
      </c>
      <c r="W332" s="31">
        <f>SUMIFS(INDEX(Load,,MATCH('Summarized Source Data'!$C332,Hour,0)),Month,'Summarized Source Data'!$A332,Sector,'Summarized Source Data'!W$2,TimeOfWeek,$E332)*INDEX('Calibration Multipliers'!S$4:S$7,MATCH($B332,'Calibration Multipliers'!$A$4:$A$7,0),1)</f>
        <v>6147956.1702807043</v>
      </c>
      <c r="X332" s="26">
        <f>SUMIFS(INDEX(Load,,MATCH('Summarized Source Data'!$C332,Hour,0)),Month,'Summarized Source Data'!$A332,Sector,'Summarized Source Data'!X$2,Subsector,'Summarized Source Data'!X$3,TimeOfWeek,$E332)*INDEX('Calibration Multipliers'!T$4:T$7,MATCH($B332,'Calibration Multipliers'!$A$4:$A$7,0),1)</f>
        <v>350604360.61260784</v>
      </c>
      <c r="Y332" s="28">
        <f t="shared" si="29"/>
        <v>350604360.61260784</v>
      </c>
      <c r="Z332" s="28">
        <f t="shared" si="29"/>
        <v>350604360.61260784</v>
      </c>
    </row>
    <row r="333" spans="1:26" outlineLevel="2">
      <c r="A333">
        <f t="shared" si="25"/>
        <v>2</v>
      </c>
      <c r="B333" t="str">
        <f>INDEX('Category Mapping'!$G$34:$G$45,MATCH(A333,'Category Mapping'!$A$34:$A$45,0),1)</f>
        <v>Winter</v>
      </c>
      <c r="C333" t="s">
        <v>44</v>
      </c>
      <c r="D333" s="6" t="s">
        <v>118</v>
      </c>
      <c r="E333" s="40" t="s">
        <v>14</v>
      </c>
      <c r="F333" s="26">
        <f>SUMIFS(INDEX(Load,,MATCH('Summarized Source Data'!$C333,Hour,0)),Month,'Summarized Source Data'!$A333,Sector,'Summarized Source Data'!F$2,Subsector,'Summarized Source Data'!F$3,TimeOfWeek,$E333)*INDEX('Calibration Multipliers'!B$4:B$7,MATCH($B333,'Calibration Multipliers'!$A$4:$A$7,0),1)</f>
        <v>8827773.1790530682</v>
      </c>
      <c r="G333" s="26">
        <f>SUMIFS(INDEX(Load,,MATCH('Summarized Source Data'!$C333,Hour,0)),Month,'Summarized Source Data'!$A333,Sector,'Summarized Source Data'!G$2,Subsector,'Summarized Source Data'!G$3,TimeOfWeek,$E333)*INDEX('Calibration Multipliers'!C$4:C$7,MATCH($B333,'Calibration Multipliers'!$A$4:$A$7,0),1)</f>
        <v>5260.0447509785381</v>
      </c>
      <c r="H333" s="26">
        <f>SUMIFS(INDEX(Load,,MATCH('Summarized Source Data'!$C333,Hour,0)),Month,'Summarized Source Data'!$A333,Sector,'Summarized Source Data'!H$2,Subsector,'Summarized Source Data'!H$3,TimeOfWeek,$E333)*INDEX('Calibration Multipliers'!D$4:D$7,MATCH($B333,'Calibration Multipliers'!$A$4:$A$7,0),1)</f>
        <v>0</v>
      </c>
      <c r="I333" s="26">
        <f>SUMIFS(INDEX(Load,,MATCH('Summarized Source Data'!$C333,Hour,0)),Month,'Summarized Source Data'!$A333,Sector,'Summarized Source Data'!I$2,Subsector,'Summarized Source Data'!I$3,TimeOfWeek,$E333)*INDEX('Calibration Multipliers'!E$4:E$7,MATCH($B333,'Calibration Multipliers'!$A$4:$A$7,0),1)</f>
        <v>29967858.756273184</v>
      </c>
      <c r="J333" s="47">
        <f t="shared" si="26"/>
        <v>94389591.381136924</v>
      </c>
      <c r="K333" s="48">
        <f>(SUMIFS(INDEX(Load,,MATCH('Summarized Source Data'!$C333,Hour,0)),Month,'Summarized Source Data'!$A333,Sector,'Summarized Source Data'!K$2,Subsector,"Total",TimeOfWeek,$E333)-SUM(F333:I333))*INDEX('Calibration Multipliers'!G$4:G$7,MATCH($B333,'Calibration Multipliers'!$A$4:$A$7,0),1)</f>
        <v>94389591.381136924</v>
      </c>
      <c r="L333" s="26">
        <f>SUMIFS(INDEX(Load,,MATCH('Summarized Source Data'!$C333,Hour,0)),Month,'Summarized Source Data'!$A333,Sector,'Summarized Source Data'!L$2,Subsector,'Summarized Source Data'!L$3,TimeOfWeek,$E333)*INDEX('Calibration Multipliers'!H$4:H$7,MATCH($B333,'Calibration Multipliers'!$A$4:$A$7,0),1)</f>
        <v>15277731.9149628</v>
      </c>
      <c r="M333" s="26">
        <f>SUMIFS(INDEX(Load,,MATCH('Summarized Source Data'!$C333,Hour,0)),Month,'Summarized Source Data'!$A333,Sector,'Summarized Source Data'!M$2,Subsector,'Summarized Source Data'!M$3,TimeOfWeek,$E333)*INDEX('Calibration Multipliers'!I$4:I$7,MATCH($B333,'Calibration Multipliers'!$A$4:$A$7,0),1)</f>
        <v>27018.081286538058</v>
      </c>
      <c r="N333" s="26">
        <f>SUMIFS(INDEX(Load,,MATCH('Summarized Source Data'!$C333,Hour,0)),Month,'Summarized Source Data'!$A333,Sector,'Summarized Source Data'!N$2,Subsector,'Summarized Source Data'!N$3,TimeOfWeek,$E333)*INDEX('Calibration Multipliers'!J$4:J$7,MATCH($B333,'Calibration Multipliers'!$A$4:$A$7,0),1)</f>
        <v>0</v>
      </c>
      <c r="O333" s="28">
        <f t="shared" si="27"/>
        <v>103195606.52365443</v>
      </c>
      <c r="P333" s="48">
        <f>(SUMIFS(INDEX(Load,,MATCH('Summarized Source Data'!$C333,Hour,0)),Month,'Summarized Source Data'!$A333,Sector,'Summarized Source Data'!P$2,Subsector,"Total",TimeOfWeek,$E333)-SUM(L333:N333)*INDEX('Calibration Multipliers'!L$4:L$7,MATCH($B333,'Calibration Multipliers'!$A$4:$A$7,0),1))</f>
        <v>103195606.52365443</v>
      </c>
      <c r="Q333" s="28">
        <f t="shared" si="28"/>
        <v>103195606.52365443</v>
      </c>
      <c r="R333" s="31">
        <f>SUMIFS(INDEX(Load,,MATCH('Summarized Source Data'!$C333,Hour,0)),Month,'Summarized Source Data'!$A333,Sector,'Summarized Source Data'!R$2,TimeOfWeek,$E333)*INDEX('Calibration Multipliers'!N$4:N$7,MATCH($B333,'Calibration Multipliers'!$A$4:$A$7,0),1)</f>
        <v>6153691.1957995519</v>
      </c>
      <c r="S333" s="31">
        <f>SUMIFS(INDEX(Load,,MATCH('Summarized Source Data'!$C333,Hour,0)),Month,'Summarized Source Data'!$A333,Sector,'Summarized Source Data'!S$2,TimeOfWeek,$E333)*INDEX('Calibration Multipliers'!O$4:O$7,MATCH($B333,'Calibration Multipliers'!$A$4:$A$7,0),1)</f>
        <v>6153691.1957995519</v>
      </c>
      <c r="T333" s="31">
        <f>SUMIFS(INDEX(Load,,MATCH('Summarized Source Data'!$C333,Hour,0)),Month,'Summarized Source Data'!$A333,Sector,'Summarized Source Data'!T$2,TimeOfWeek,$E333)*INDEX('Calibration Multipliers'!P$4:P$7,MATCH($B333,'Calibration Multipliers'!$A$4:$A$7,0),1)</f>
        <v>6153691.1957995519</v>
      </c>
      <c r="U333" s="31">
        <f>SUMIFS(INDEX(Load,,MATCH('Summarized Source Data'!$C333,Hour,0)),Month,'Summarized Source Data'!$A333,Sector,'Summarized Source Data'!U$2,TimeOfWeek,$E333)*INDEX('Calibration Multipliers'!Q$4:Q$7,MATCH($B333,'Calibration Multipliers'!$A$4:$A$7,0),1)</f>
        <v>6153691.1957995519</v>
      </c>
      <c r="V333" s="31">
        <f>SUMIFS(INDEX(Load,,MATCH('Summarized Source Data'!$C333,Hour,0)),Month,'Summarized Source Data'!$A333,Sector,'Summarized Source Data'!V$2,TimeOfWeek,$E333)*INDEX('Calibration Multipliers'!R$4:R$7,MATCH($B333,'Calibration Multipliers'!$A$4:$A$7,0),1)</f>
        <v>6153691.1957995519</v>
      </c>
      <c r="W333" s="31">
        <f>SUMIFS(INDEX(Load,,MATCH('Summarized Source Data'!$C333,Hour,0)),Month,'Summarized Source Data'!$A333,Sector,'Summarized Source Data'!W$2,TimeOfWeek,$E333)*INDEX('Calibration Multipliers'!S$4:S$7,MATCH($B333,'Calibration Multipliers'!$A$4:$A$7,0),1)</f>
        <v>6153691.1957995519</v>
      </c>
      <c r="X333" s="26">
        <f>SUMIFS(INDEX(Load,,MATCH('Summarized Source Data'!$C333,Hour,0)),Month,'Summarized Source Data'!$A333,Sector,'Summarized Source Data'!X$2,Subsector,'Summarized Source Data'!X$3,TimeOfWeek,$E333)*INDEX('Calibration Multipliers'!T$4:T$7,MATCH($B333,'Calibration Multipliers'!$A$4:$A$7,0),1)</f>
        <v>351583702.4020285</v>
      </c>
      <c r="Y333" s="28">
        <f t="shared" si="29"/>
        <v>351583702.4020285</v>
      </c>
      <c r="Z333" s="28">
        <f t="shared" si="29"/>
        <v>351583702.4020285</v>
      </c>
    </row>
    <row r="334" spans="1:26" outlineLevel="2">
      <c r="A334">
        <f t="shared" si="25"/>
        <v>2</v>
      </c>
      <c r="B334" t="str">
        <f>INDEX('Category Mapping'!$G$34:$G$45,MATCH(A334,'Category Mapping'!$A$34:$A$45,0),1)</f>
        <v>Winter</v>
      </c>
      <c r="C334" t="s">
        <v>45</v>
      </c>
      <c r="D334" s="6" t="s">
        <v>119</v>
      </c>
      <c r="E334" s="40" t="s">
        <v>14</v>
      </c>
      <c r="F334" s="26">
        <f>SUMIFS(INDEX(Load,,MATCH('Summarized Source Data'!$C334,Hour,0)),Month,'Summarized Source Data'!$A334,Sector,'Summarized Source Data'!F$2,Subsector,'Summarized Source Data'!F$3,TimeOfWeek,$E334)*INDEX('Calibration Multipliers'!B$4:B$7,MATCH($B334,'Calibration Multipliers'!$A$4:$A$7,0),1)</f>
        <v>9460926.4599896502</v>
      </c>
      <c r="G334" s="26">
        <f>SUMIFS(INDEX(Load,,MATCH('Summarized Source Data'!$C334,Hour,0)),Month,'Summarized Source Data'!$A334,Sector,'Summarized Source Data'!G$2,Subsector,'Summarized Source Data'!G$3,TimeOfWeek,$E334)*INDEX('Calibration Multipliers'!C$4:C$7,MATCH($B334,'Calibration Multipliers'!$A$4:$A$7,0),1)</f>
        <v>5583.2275414873666</v>
      </c>
      <c r="H334" s="26">
        <f>SUMIFS(INDEX(Load,,MATCH('Summarized Source Data'!$C334,Hour,0)),Month,'Summarized Source Data'!$A334,Sector,'Summarized Source Data'!H$2,Subsector,'Summarized Source Data'!H$3,TimeOfWeek,$E334)*INDEX('Calibration Multipliers'!D$4:D$7,MATCH($B334,'Calibration Multipliers'!$A$4:$A$7,0),1)</f>
        <v>0</v>
      </c>
      <c r="I334" s="26">
        <f>SUMIFS(INDEX(Load,,MATCH('Summarized Source Data'!$C334,Hour,0)),Month,'Summarized Source Data'!$A334,Sector,'Summarized Source Data'!I$2,Subsector,'Summarized Source Data'!I$3,TimeOfWeek,$E334)*INDEX('Calibration Multipliers'!E$4:E$7,MATCH($B334,'Calibration Multipliers'!$A$4:$A$7,0),1)</f>
        <v>31632739.79828836</v>
      </c>
      <c r="J334" s="47">
        <f t="shared" si="26"/>
        <v>91111892.085973948</v>
      </c>
      <c r="K334" s="48">
        <f>(SUMIFS(INDEX(Load,,MATCH('Summarized Source Data'!$C334,Hour,0)),Month,'Summarized Source Data'!$A334,Sector,'Summarized Source Data'!K$2,Subsector,"Total",TimeOfWeek,$E334)-SUM(F334:I334))*INDEX('Calibration Multipliers'!G$4:G$7,MATCH($B334,'Calibration Multipliers'!$A$4:$A$7,0),1)</f>
        <v>91111892.085973948</v>
      </c>
      <c r="L334" s="26">
        <f>SUMIFS(INDEX(Load,,MATCH('Summarized Source Data'!$C334,Hour,0)),Month,'Summarized Source Data'!$A334,Sector,'Summarized Source Data'!L$2,Subsector,'Summarized Source Data'!L$3,TimeOfWeek,$E334)*INDEX('Calibration Multipliers'!H$4:H$7,MATCH($B334,'Calibration Multipliers'!$A$4:$A$7,0),1)</f>
        <v>18019888.925340738</v>
      </c>
      <c r="M334" s="26">
        <f>SUMIFS(INDEX(Load,,MATCH('Summarized Source Data'!$C334,Hour,0)),Month,'Summarized Source Data'!$A334,Sector,'Summarized Source Data'!M$2,Subsector,'Summarized Source Data'!M$3,TimeOfWeek,$E334)*INDEX('Calibration Multipliers'!I$4:I$7,MATCH($B334,'Calibration Multipliers'!$A$4:$A$7,0),1)</f>
        <v>26438.310947201007</v>
      </c>
      <c r="N334" s="26">
        <f>SUMIFS(INDEX(Load,,MATCH('Summarized Source Data'!$C334,Hour,0)),Month,'Summarized Source Data'!$A334,Sector,'Summarized Source Data'!N$2,Subsector,'Summarized Source Data'!N$3,TimeOfWeek,$E334)*INDEX('Calibration Multipliers'!J$4:J$7,MATCH($B334,'Calibration Multipliers'!$A$4:$A$7,0),1)</f>
        <v>0</v>
      </c>
      <c r="O334" s="28">
        <f t="shared" si="27"/>
        <v>101433371.07303652</v>
      </c>
      <c r="P334" s="48">
        <f>(SUMIFS(INDEX(Load,,MATCH('Summarized Source Data'!$C334,Hour,0)),Month,'Summarized Source Data'!$A334,Sector,'Summarized Source Data'!P$2,Subsector,"Total",TimeOfWeek,$E334)-SUM(L334:N334)*INDEX('Calibration Multipliers'!L$4:L$7,MATCH($B334,'Calibration Multipliers'!$A$4:$A$7,0),1))</f>
        <v>101433371.07303652</v>
      </c>
      <c r="Q334" s="28">
        <f t="shared" si="28"/>
        <v>101433371.07303652</v>
      </c>
      <c r="R334" s="31">
        <f>SUMIFS(INDEX(Load,,MATCH('Summarized Source Data'!$C334,Hour,0)),Month,'Summarized Source Data'!$A334,Sector,'Summarized Source Data'!R$2,TimeOfWeek,$E334)*INDEX('Calibration Multipliers'!N$4:N$7,MATCH($B334,'Calibration Multipliers'!$A$4:$A$7,0),1)</f>
        <v>6113548.9551929869</v>
      </c>
      <c r="S334" s="31">
        <f>SUMIFS(INDEX(Load,,MATCH('Summarized Source Data'!$C334,Hour,0)),Month,'Summarized Source Data'!$A334,Sector,'Summarized Source Data'!S$2,TimeOfWeek,$E334)*INDEX('Calibration Multipliers'!O$4:O$7,MATCH($B334,'Calibration Multipliers'!$A$4:$A$7,0),1)</f>
        <v>6113548.9551929869</v>
      </c>
      <c r="T334" s="31">
        <f>SUMIFS(INDEX(Load,,MATCH('Summarized Source Data'!$C334,Hour,0)),Month,'Summarized Source Data'!$A334,Sector,'Summarized Source Data'!T$2,TimeOfWeek,$E334)*INDEX('Calibration Multipliers'!P$4:P$7,MATCH($B334,'Calibration Multipliers'!$A$4:$A$7,0),1)</f>
        <v>6113548.9551929869</v>
      </c>
      <c r="U334" s="31">
        <f>SUMIFS(INDEX(Load,,MATCH('Summarized Source Data'!$C334,Hour,0)),Month,'Summarized Source Data'!$A334,Sector,'Summarized Source Data'!U$2,TimeOfWeek,$E334)*INDEX('Calibration Multipliers'!Q$4:Q$7,MATCH($B334,'Calibration Multipliers'!$A$4:$A$7,0),1)</f>
        <v>6113548.9551929869</v>
      </c>
      <c r="V334" s="31">
        <f>SUMIFS(INDEX(Load,,MATCH('Summarized Source Data'!$C334,Hour,0)),Month,'Summarized Source Data'!$A334,Sector,'Summarized Source Data'!V$2,TimeOfWeek,$E334)*INDEX('Calibration Multipliers'!R$4:R$7,MATCH($B334,'Calibration Multipliers'!$A$4:$A$7,0),1)</f>
        <v>6113548.9551929869</v>
      </c>
      <c r="W334" s="31">
        <f>SUMIFS(INDEX(Load,,MATCH('Summarized Source Data'!$C334,Hour,0)),Month,'Summarized Source Data'!$A334,Sector,'Summarized Source Data'!W$2,TimeOfWeek,$E334)*INDEX('Calibration Multipliers'!S$4:S$7,MATCH($B334,'Calibration Multipliers'!$A$4:$A$7,0),1)</f>
        <v>6113548.9551929869</v>
      </c>
      <c r="X334" s="26">
        <f>SUMIFS(INDEX(Load,,MATCH('Summarized Source Data'!$C334,Hour,0)),Month,'Summarized Source Data'!$A334,Sector,'Summarized Source Data'!X$2,Subsector,'Summarized Source Data'!X$3,TimeOfWeek,$E334)*INDEX('Calibration Multipliers'!T$4:T$7,MATCH($B334,'Calibration Multipliers'!$A$4:$A$7,0),1)</f>
        <v>349625018.82318717</v>
      </c>
      <c r="Y334" s="28">
        <f t="shared" si="29"/>
        <v>349625018.82318717</v>
      </c>
      <c r="Z334" s="28">
        <f t="shared" si="29"/>
        <v>349625018.82318717</v>
      </c>
    </row>
    <row r="335" spans="1:26" outlineLevel="2">
      <c r="A335">
        <f t="shared" si="25"/>
        <v>2</v>
      </c>
      <c r="B335" t="str">
        <f>INDEX('Category Mapping'!$G$34:$G$45,MATCH(A335,'Category Mapping'!$A$34:$A$45,0),1)</f>
        <v>Winter</v>
      </c>
      <c r="C335" t="s">
        <v>46</v>
      </c>
      <c r="D335" s="6" t="s">
        <v>120</v>
      </c>
      <c r="E335" s="40" t="s">
        <v>14</v>
      </c>
      <c r="F335" s="26">
        <f>SUMIFS(INDEX(Load,,MATCH('Summarized Source Data'!$C335,Hour,0)),Month,'Summarized Source Data'!$A335,Sector,'Summarized Source Data'!F$2,Subsector,'Summarized Source Data'!F$3,TimeOfWeek,$E335)*INDEX('Calibration Multipliers'!B$4:B$7,MATCH($B335,'Calibration Multipliers'!$A$4:$A$7,0),1)</f>
        <v>10087220.431033131</v>
      </c>
      <c r="G335" s="26">
        <f>SUMIFS(INDEX(Load,,MATCH('Summarized Source Data'!$C335,Hour,0)),Month,'Summarized Source Data'!$A335,Sector,'Summarized Source Data'!G$2,Subsector,'Summarized Source Data'!G$3,TimeOfWeek,$E335)*INDEX('Calibration Multipliers'!C$4:C$7,MATCH($B335,'Calibration Multipliers'!$A$4:$A$7,0),1)</f>
        <v>5933.8319020999743</v>
      </c>
      <c r="H335" s="26">
        <f>SUMIFS(INDEX(Load,,MATCH('Summarized Source Data'!$C335,Hour,0)),Month,'Summarized Source Data'!$A335,Sector,'Summarized Source Data'!H$2,Subsector,'Summarized Source Data'!H$3,TimeOfWeek,$E335)*INDEX('Calibration Multipliers'!D$4:D$7,MATCH($B335,'Calibration Multipliers'!$A$4:$A$7,0),1)</f>
        <v>0</v>
      </c>
      <c r="I335" s="26">
        <f>SUMIFS(INDEX(Load,,MATCH('Summarized Source Data'!$C335,Hour,0)),Month,'Summarized Source Data'!$A335,Sector,'Summarized Source Data'!I$2,Subsector,'Summarized Source Data'!I$3,TimeOfWeek,$E335)*INDEX('Calibration Multipliers'!E$4:E$7,MATCH($B335,'Calibration Multipliers'!$A$4:$A$7,0),1)</f>
        <v>33199686.661361467</v>
      </c>
      <c r="J335" s="47">
        <f t="shared" si="26"/>
        <v>84021591.700393289</v>
      </c>
      <c r="K335" s="48">
        <f>(SUMIFS(INDEX(Load,,MATCH('Summarized Source Data'!$C335,Hour,0)),Month,'Summarized Source Data'!$A335,Sector,'Summarized Source Data'!K$2,Subsector,"Total",TimeOfWeek,$E335)-SUM(F335:I335))*INDEX('Calibration Multipliers'!G$4:G$7,MATCH($B335,'Calibration Multipliers'!$A$4:$A$7,0),1)</f>
        <v>84021591.700393289</v>
      </c>
      <c r="L335" s="26">
        <f>SUMIFS(INDEX(Load,,MATCH('Summarized Source Data'!$C335,Hour,0)),Month,'Summarized Source Data'!$A335,Sector,'Summarized Source Data'!L$2,Subsector,'Summarized Source Data'!L$3,TimeOfWeek,$E335)*INDEX('Calibration Multipliers'!H$4:H$7,MATCH($B335,'Calibration Multipliers'!$A$4:$A$7,0),1)</f>
        <v>12339706.546700723</v>
      </c>
      <c r="M335" s="26">
        <f>SUMIFS(INDEX(Load,,MATCH('Summarized Source Data'!$C335,Hour,0)),Month,'Summarized Source Data'!$A335,Sector,'Summarized Source Data'!M$2,Subsector,'Summarized Source Data'!M$3,TimeOfWeek,$E335)*INDEX('Calibration Multipliers'!I$4:I$7,MATCH($B335,'Calibration Multipliers'!$A$4:$A$7,0),1)</f>
        <v>25611.746476929944</v>
      </c>
      <c r="N335" s="26">
        <f>SUMIFS(INDEX(Load,,MATCH('Summarized Source Data'!$C335,Hour,0)),Month,'Summarized Source Data'!$A335,Sector,'Summarized Source Data'!N$2,Subsector,'Summarized Source Data'!N$3,TimeOfWeek,$E335)*INDEX('Calibration Multipliers'!J$4:J$7,MATCH($B335,'Calibration Multipliers'!$A$4:$A$7,0),1)</f>
        <v>0</v>
      </c>
      <c r="O335" s="28">
        <f t="shared" si="27"/>
        <v>99279645.700781271</v>
      </c>
      <c r="P335" s="48">
        <f>(SUMIFS(INDEX(Load,,MATCH('Summarized Source Data'!$C335,Hour,0)),Month,'Summarized Source Data'!$A335,Sector,'Summarized Source Data'!P$2,Subsector,"Total",TimeOfWeek,$E335)-SUM(L335:N335)*INDEX('Calibration Multipliers'!L$4:L$7,MATCH($B335,'Calibration Multipliers'!$A$4:$A$7,0),1))</f>
        <v>99279645.700781271</v>
      </c>
      <c r="Q335" s="28">
        <f t="shared" si="28"/>
        <v>99279645.700781271</v>
      </c>
      <c r="R335" s="31">
        <f>SUMIFS(INDEX(Load,,MATCH('Summarized Source Data'!$C335,Hour,0)),Month,'Summarized Source Data'!$A335,Sector,'Summarized Source Data'!R$2,TimeOfWeek,$E335)*INDEX('Calibration Multipliers'!N$4:N$7,MATCH($B335,'Calibration Multipliers'!$A$4:$A$7,0),1)</f>
        <v>5981656.099702755</v>
      </c>
      <c r="S335" s="31">
        <f>SUMIFS(INDEX(Load,,MATCH('Summarized Source Data'!$C335,Hour,0)),Month,'Summarized Source Data'!$A335,Sector,'Summarized Source Data'!S$2,TimeOfWeek,$E335)*INDEX('Calibration Multipliers'!O$4:O$7,MATCH($B335,'Calibration Multipliers'!$A$4:$A$7,0),1)</f>
        <v>5981656.099702755</v>
      </c>
      <c r="T335" s="31">
        <f>SUMIFS(INDEX(Load,,MATCH('Summarized Source Data'!$C335,Hour,0)),Month,'Summarized Source Data'!$A335,Sector,'Summarized Source Data'!T$2,TimeOfWeek,$E335)*INDEX('Calibration Multipliers'!P$4:P$7,MATCH($B335,'Calibration Multipliers'!$A$4:$A$7,0),1)</f>
        <v>5981656.099702755</v>
      </c>
      <c r="U335" s="31">
        <f>SUMIFS(INDEX(Load,,MATCH('Summarized Source Data'!$C335,Hour,0)),Month,'Summarized Source Data'!$A335,Sector,'Summarized Source Data'!U$2,TimeOfWeek,$E335)*INDEX('Calibration Multipliers'!Q$4:Q$7,MATCH($B335,'Calibration Multipliers'!$A$4:$A$7,0),1)</f>
        <v>5981656.099702755</v>
      </c>
      <c r="V335" s="31">
        <f>SUMIFS(INDEX(Load,,MATCH('Summarized Source Data'!$C335,Hour,0)),Month,'Summarized Source Data'!$A335,Sector,'Summarized Source Data'!V$2,TimeOfWeek,$E335)*INDEX('Calibration Multipliers'!R$4:R$7,MATCH($B335,'Calibration Multipliers'!$A$4:$A$7,0),1)</f>
        <v>5981656.099702755</v>
      </c>
      <c r="W335" s="31">
        <f>SUMIFS(INDEX(Load,,MATCH('Summarized Source Data'!$C335,Hour,0)),Month,'Summarized Source Data'!$A335,Sector,'Summarized Source Data'!W$2,TimeOfWeek,$E335)*INDEX('Calibration Multipliers'!S$4:S$7,MATCH($B335,'Calibration Multipliers'!$A$4:$A$7,0),1)</f>
        <v>5981656.099702755</v>
      </c>
      <c r="X335" s="26">
        <f>SUMIFS(INDEX(Load,,MATCH('Summarized Source Data'!$C335,Hour,0)),Month,'Summarized Source Data'!$A335,Sector,'Summarized Source Data'!X$2,Subsector,'Summarized Source Data'!X$3,TimeOfWeek,$E335)*INDEX('Calibration Multipliers'!T$4:T$7,MATCH($B335,'Calibration Multipliers'!$A$4:$A$7,0),1)</f>
        <v>347666335.24434578</v>
      </c>
      <c r="Y335" s="28">
        <f t="shared" si="29"/>
        <v>347666335.24434578</v>
      </c>
      <c r="Z335" s="28">
        <f t="shared" si="29"/>
        <v>347666335.24434578</v>
      </c>
    </row>
    <row r="336" spans="1:26" outlineLevel="2">
      <c r="A336">
        <f t="shared" si="25"/>
        <v>2</v>
      </c>
      <c r="B336" t="str">
        <f>INDEX('Category Mapping'!$G$34:$G$45,MATCH(A336,'Category Mapping'!$A$34:$A$45,0),1)</f>
        <v>Winter</v>
      </c>
      <c r="C336" t="s">
        <v>47</v>
      </c>
      <c r="D336" s="6" t="s">
        <v>121</v>
      </c>
      <c r="E336" s="40" t="s">
        <v>14</v>
      </c>
      <c r="F336" s="26">
        <f>SUMIFS(INDEX(Load,,MATCH('Summarized Source Data'!$C336,Hour,0)),Month,'Summarized Source Data'!$A336,Sector,'Summarized Source Data'!F$2,Subsector,'Summarized Source Data'!F$3,TimeOfWeek,$E336)*INDEX('Calibration Multipliers'!B$4:B$7,MATCH($B336,'Calibration Multipliers'!$A$4:$A$7,0),1)</f>
        <v>10576891.325743476</v>
      </c>
      <c r="G336" s="26">
        <f>SUMIFS(INDEX(Load,,MATCH('Summarized Source Data'!$C336,Hour,0)),Month,'Summarized Source Data'!$A336,Sector,'Summarized Source Data'!G$2,Subsector,'Summarized Source Data'!G$3,TimeOfWeek,$E336)*INDEX('Calibration Multipliers'!C$4:C$7,MATCH($B336,'Calibration Multipliers'!$A$4:$A$7,0),1)</f>
        <v>6211.9649702954512</v>
      </c>
      <c r="H336" s="26">
        <f>SUMIFS(INDEX(Load,,MATCH('Summarized Source Data'!$C336,Hour,0)),Month,'Summarized Source Data'!$A336,Sector,'Summarized Source Data'!H$2,Subsector,'Summarized Source Data'!H$3,TimeOfWeek,$E336)*INDEX('Calibration Multipliers'!D$4:D$7,MATCH($B336,'Calibration Multipliers'!$A$4:$A$7,0),1)</f>
        <v>0</v>
      </c>
      <c r="I336" s="26">
        <f>SUMIFS(INDEX(Load,,MATCH('Summarized Source Data'!$C336,Hour,0)),Month,'Summarized Source Data'!$A336,Sector,'Summarized Source Data'!I$2,Subsector,'Summarized Source Data'!I$3,TimeOfWeek,$E336)*INDEX('Calibration Multipliers'!E$4:E$7,MATCH($B336,'Calibration Multipliers'!$A$4:$A$7,0),1)</f>
        <v>33003818.303477328</v>
      </c>
      <c r="J336" s="47">
        <f t="shared" si="26"/>
        <v>78830802.083395436</v>
      </c>
      <c r="K336" s="48">
        <f>(SUMIFS(INDEX(Load,,MATCH('Summarized Source Data'!$C336,Hour,0)),Month,'Summarized Source Data'!$A336,Sector,'Summarized Source Data'!K$2,Subsector,"Total",TimeOfWeek,$E336)-SUM(F336:I336))*INDEX('Calibration Multipliers'!G$4:G$7,MATCH($B336,'Calibration Multipliers'!$A$4:$A$7,0),1)</f>
        <v>78830802.083395436</v>
      </c>
      <c r="L336" s="26">
        <f>SUMIFS(INDEX(Load,,MATCH('Summarized Source Data'!$C336,Hour,0)),Month,'Summarized Source Data'!$A336,Sector,'Summarized Source Data'!L$2,Subsector,'Summarized Source Data'!L$3,TimeOfWeek,$E336)*INDEX('Calibration Multipliers'!H$4:H$7,MATCH($B336,'Calibration Multipliers'!$A$4:$A$7,0),1)</f>
        <v>12829377.441411069</v>
      </c>
      <c r="M336" s="26">
        <f>SUMIFS(INDEX(Load,,MATCH('Summarized Source Data'!$C336,Hour,0)),Month,'Summarized Source Data'!$A336,Sector,'Summarized Source Data'!M$2,Subsector,'Summarized Source Data'!M$3,TimeOfWeek,$E336)*INDEX('Calibration Multipliers'!I$4:I$7,MATCH($B336,'Calibration Multipliers'!$A$4:$A$7,0),1)</f>
        <v>24916.413806441255</v>
      </c>
      <c r="N336" s="26">
        <f>SUMIFS(INDEX(Load,,MATCH('Summarized Source Data'!$C336,Hour,0)),Month,'Summarized Source Data'!$A336,Sector,'Summarized Source Data'!N$2,Subsector,'Summarized Source Data'!N$3,TimeOfWeek,$E336)*INDEX('Calibration Multipliers'!J$4:J$7,MATCH($B336,'Calibration Multipliers'!$A$4:$A$7,0),1)</f>
        <v>0</v>
      </c>
      <c r="O336" s="28">
        <f t="shared" si="27"/>
        <v>93893961.191637948</v>
      </c>
      <c r="P336" s="48">
        <f>(SUMIFS(INDEX(Load,,MATCH('Summarized Source Data'!$C336,Hour,0)),Month,'Summarized Source Data'!$A336,Sector,'Summarized Source Data'!P$2,Subsector,"Total",TimeOfWeek,$E336)-SUM(L336:N336)*INDEX('Calibration Multipliers'!L$4:L$7,MATCH($B336,'Calibration Multipliers'!$A$4:$A$7,0),1))</f>
        <v>93893961.191637948</v>
      </c>
      <c r="Q336" s="28">
        <f t="shared" si="28"/>
        <v>93893961.191637948</v>
      </c>
      <c r="R336" s="31">
        <f>SUMIFS(INDEX(Load,,MATCH('Summarized Source Data'!$C336,Hour,0)),Month,'Summarized Source Data'!$A336,Sector,'Summarized Source Data'!R$2,TimeOfWeek,$E336)*INDEX('Calibration Multipliers'!N$4:N$7,MATCH($B336,'Calibration Multipliers'!$A$4:$A$7,0),1)</f>
        <v>5803886.9574289005</v>
      </c>
      <c r="S336" s="31">
        <f>SUMIFS(INDEX(Load,,MATCH('Summarized Source Data'!$C336,Hour,0)),Month,'Summarized Source Data'!$A336,Sector,'Summarized Source Data'!S$2,TimeOfWeek,$E336)*INDEX('Calibration Multipliers'!O$4:O$7,MATCH($B336,'Calibration Multipliers'!$A$4:$A$7,0),1)</f>
        <v>5803886.9574289005</v>
      </c>
      <c r="T336" s="31">
        <f>SUMIFS(INDEX(Load,,MATCH('Summarized Source Data'!$C336,Hour,0)),Month,'Summarized Source Data'!$A336,Sector,'Summarized Source Data'!T$2,TimeOfWeek,$E336)*INDEX('Calibration Multipliers'!P$4:P$7,MATCH($B336,'Calibration Multipliers'!$A$4:$A$7,0),1)</f>
        <v>5803886.9574289005</v>
      </c>
      <c r="U336" s="31">
        <f>SUMIFS(INDEX(Load,,MATCH('Summarized Source Data'!$C336,Hour,0)),Month,'Summarized Source Data'!$A336,Sector,'Summarized Source Data'!U$2,TimeOfWeek,$E336)*INDEX('Calibration Multipliers'!Q$4:Q$7,MATCH($B336,'Calibration Multipliers'!$A$4:$A$7,0),1)</f>
        <v>5803886.9574289005</v>
      </c>
      <c r="V336" s="31">
        <f>SUMIFS(INDEX(Load,,MATCH('Summarized Source Data'!$C336,Hour,0)),Month,'Summarized Source Data'!$A336,Sector,'Summarized Source Data'!V$2,TimeOfWeek,$E336)*INDEX('Calibration Multipliers'!R$4:R$7,MATCH($B336,'Calibration Multipliers'!$A$4:$A$7,0),1)</f>
        <v>5803886.9574289005</v>
      </c>
      <c r="W336" s="31">
        <f>SUMIFS(INDEX(Load,,MATCH('Summarized Source Data'!$C336,Hour,0)),Month,'Summarized Source Data'!$A336,Sector,'Summarized Source Data'!W$2,TimeOfWeek,$E336)*INDEX('Calibration Multipliers'!S$4:S$7,MATCH($B336,'Calibration Multipliers'!$A$4:$A$7,0),1)</f>
        <v>5803886.9574289005</v>
      </c>
      <c r="X336" s="26">
        <f>SUMIFS(INDEX(Load,,MATCH('Summarized Source Data'!$C336,Hour,0)),Month,'Summarized Source Data'!$A336,Sector,'Summarized Source Data'!X$2,Subsector,'Summarized Source Data'!X$3,TimeOfWeek,$E336)*INDEX('Calibration Multipliers'!T$4:T$7,MATCH($B336,'Calibration Multipliers'!$A$4:$A$7,0),1)</f>
        <v>345707651.6655044</v>
      </c>
      <c r="Y336" s="28">
        <f t="shared" si="29"/>
        <v>345707651.6655044</v>
      </c>
      <c r="Z336" s="28">
        <f t="shared" si="29"/>
        <v>345707651.6655044</v>
      </c>
    </row>
    <row r="337" spans="1:26" outlineLevel="2">
      <c r="A337">
        <f t="shared" si="25"/>
        <v>2</v>
      </c>
      <c r="B337" t="str">
        <f>INDEX('Category Mapping'!$G$34:$G$45,MATCH(A337,'Category Mapping'!$A$34:$A$45,0),1)</f>
        <v>Winter</v>
      </c>
      <c r="C337" t="s">
        <v>48</v>
      </c>
      <c r="D337" s="6" t="s">
        <v>122</v>
      </c>
      <c r="E337" s="40" t="s">
        <v>14</v>
      </c>
      <c r="F337" s="26">
        <f>SUMIFS(INDEX(Load,,MATCH('Summarized Source Data'!$C337,Hour,0)),Month,'Summarized Source Data'!$A337,Sector,'Summarized Source Data'!F$2,Subsector,'Summarized Source Data'!F$3,TimeOfWeek,$E337)*INDEX('Calibration Multipliers'!B$4:B$7,MATCH($B337,'Calibration Multipliers'!$A$4:$A$7,0),1)</f>
        <v>10185154.6099752</v>
      </c>
      <c r="G337" s="26">
        <f>SUMIFS(INDEX(Load,,MATCH('Summarized Source Data'!$C337,Hour,0)),Month,'Summarized Source Data'!$A337,Sector,'Summarized Source Data'!G$2,Subsector,'Summarized Source Data'!G$3,TimeOfWeek,$E337)*INDEX('Calibration Multipliers'!C$4:C$7,MATCH($B337,'Calibration Multipliers'!$A$4:$A$7,0),1)</f>
        <v>6476.3872534390384</v>
      </c>
      <c r="H337" s="26">
        <f>SUMIFS(INDEX(Load,,MATCH('Summarized Source Data'!$C337,Hour,0)),Month,'Summarized Source Data'!$A337,Sector,'Summarized Source Data'!H$2,Subsector,'Summarized Source Data'!H$3,TimeOfWeek,$E337)*INDEX('Calibration Multipliers'!D$4:D$7,MATCH($B337,'Calibration Multipliers'!$A$4:$A$7,0),1)</f>
        <v>0</v>
      </c>
      <c r="I337" s="26">
        <f>SUMIFS(INDEX(Load,,MATCH('Summarized Source Data'!$C337,Hour,0)),Month,'Summarized Source Data'!$A337,Sector,'Summarized Source Data'!I$2,Subsector,'Summarized Source Data'!I$3,TimeOfWeek,$E337)*INDEX('Calibration Multipliers'!E$4:E$7,MATCH($B337,'Calibration Multipliers'!$A$4:$A$7,0),1)</f>
        <v>27225701.745895244</v>
      </c>
      <c r="J337" s="47">
        <f t="shared" si="26"/>
        <v>73248289.461414337</v>
      </c>
      <c r="K337" s="48">
        <f>(SUMIFS(INDEX(Load,,MATCH('Summarized Source Data'!$C337,Hour,0)),Month,'Summarized Source Data'!$A337,Sector,'Summarized Source Data'!K$2,Subsector,"Total",TimeOfWeek,$E337)-SUM(F337:I337))*INDEX('Calibration Multipliers'!G$4:G$7,MATCH($B337,'Calibration Multipliers'!$A$4:$A$7,0),1)</f>
        <v>73248289.461414337</v>
      </c>
      <c r="L337" s="26">
        <f>SUMIFS(INDEX(Load,,MATCH('Summarized Source Data'!$C337,Hour,0)),Month,'Summarized Source Data'!$A337,Sector,'Summarized Source Data'!L$2,Subsector,'Summarized Source Data'!L$3,TimeOfWeek,$E337)*INDEX('Calibration Multipliers'!H$4:H$7,MATCH($B337,'Calibration Multipliers'!$A$4:$A$7,0),1)</f>
        <v>13906653.40977383</v>
      </c>
      <c r="M337" s="26">
        <f>SUMIFS(INDEX(Load,,MATCH('Summarized Source Data'!$C337,Hour,0)),Month,'Summarized Source Data'!$A337,Sector,'Summarized Source Data'!M$2,Subsector,'Summarized Source Data'!M$3,TimeOfWeek,$E337)*INDEX('Calibration Multipliers'!I$4:I$7,MATCH($B337,'Calibration Multipliers'!$A$4:$A$7,0),1)</f>
        <v>24206.391009111252</v>
      </c>
      <c r="N337" s="26">
        <f>SUMIFS(INDEX(Load,,MATCH('Summarized Source Data'!$C337,Hour,0)),Month,'Summarized Source Data'!$A337,Sector,'Summarized Source Data'!N$2,Subsector,'Summarized Source Data'!N$3,TimeOfWeek,$E337)*INDEX('Calibration Multipliers'!J$4:J$7,MATCH($B337,'Calibration Multipliers'!$A$4:$A$7,0),1)</f>
        <v>0</v>
      </c>
      <c r="O337" s="28">
        <f t="shared" si="27"/>
        <v>87920686.29896906</v>
      </c>
      <c r="P337" s="48">
        <f>(SUMIFS(INDEX(Load,,MATCH('Summarized Source Data'!$C337,Hour,0)),Month,'Summarized Source Data'!$A337,Sector,'Summarized Source Data'!P$2,Subsector,"Total",TimeOfWeek,$E337)-SUM(L337:N337)*INDEX('Calibration Multipliers'!L$4:L$7,MATCH($B337,'Calibration Multipliers'!$A$4:$A$7,0),1))</f>
        <v>87920686.29896906</v>
      </c>
      <c r="Q337" s="28">
        <f t="shared" si="28"/>
        <v>87920686.29896906</v>
      </c>
      <c r="R337" s="31">
        <f>SUMIFS(INDEX(Load,,MATCH('Summarized Source Data'!$C337,Hour,0)),Month,'Summarized Source Data'!$A337,Sector,'Summarized Source Data'!R$2,TimeOfWeek,$E337)*INDEX('Calibration Multipliers'!N$4:N$7,MATCH($B337,'Calibration Multipliers'!$A$4:$A$7,0),1)</f>
        <v>5603179.6717632348</v>
      </c>
      <c r="S337" s="31">
        <f>SUMIFS(INDEX(Load,,MATCH('Summarized Source Data'!$C337,Hour,0)),Month,'Summarized Source Data'!$A337,Sector,'Summarized Source Data'!S$2,TimeOfWeek,$E337)*INDEX('Calibration Multipliers'!O$4:O$7,MATCH($B337,'Calibration Multipliers'!$A$4:$A$7,0),1)</f>
        <v>5603179.6717632348</v>
      </c>
      <c r="T337" s="31">
        <f>SUMIFS(INDEX(Load,,MATCH('Summarized Source Data'!$C337,Hour,0)),Month,'Summarized Source Data'!$A337,Sector,'Summarized Source Data'!T$2,TimeOfWeek,$E337)*INDEX('Calibration Multipliers'!P$4:P$7,MATCH($B337,'Calibration Multipliers'!$A$4:$A$7,0),1)</f>
        <v>5603179.6717632348</v>
      </c>
      <c r="U337" s="31">
        <f>SUMIFS(INDEX(Load,,MATCH('Summarized Source Data'!$C337,Hour,0)),Month,'Summarized Source Data'!$A337,Sector,'Summarized Source Data'!U$2,TimeOfWeek,$E337)*INDEX('Calibration Multipliers'!Q$4:Q$7,MATCH($B337,'Calibration Multipliers'!$A$4:$A$7,0),1)</f>
        <v>5603179.6717632348</v>
      </c>
      <c r="V337" s="31">
        <f>SUMIFS(INDEX(Load,,MATCH('Summarized Source Data'!$C337,Hour,0)),Month,'Summarized Source Data'!$A337,Sector,'Summarized Source Data'!V$2,TimeOfWeek,$E337)*INDEX('Calibration Multipliers'!R$4:R$7,MATCH($B337,'Calibration Multipliers'!$A$4:$A$7,0),1)</f>
        <v>5603179.6717632348</v>
      </c>
      <c r="W337" s="31">
        <f>SUMIFS(INDEX(Load,,MATCH('Summarized Source Data'!$C337,Hour,0)),Month,'Summarized Source Data'!$A337,Sector,'Summarized Source Data'!W$2,TimeOfWeek,$E337)*INDEX('Calibration Multipliers'!S$4:S$7,MATCH($B337,'Calibration Multipliers'!$A$4:$A$7,0),1)</f>
        <v>5603179.6717632348</v>
      </c>
      <c r="X337" s="26">
        <f>SUMIFS(INDEX(Load,,MATCH('Summarized Source Data'!$C337,Hour,0)),Month,'Summarized Source Data'!$A337,Sector,'Summarized Source Data'!X$2,Subsector,'Summarized Source Data'!X$3,TimeOfWeek,$E337)*INDEX('Calibration Multipliers'!T$4:T$7,MATCH($B337,'Calibration Multipliers'!$A$4:$A$7,0),1)</f>
        <v>342769626.29724228</v>
      </c>
      <c r="Y337" s="28">
        <f t="shared" si="29"/>
        <v>342769626.29724228</v>
      </c>
      <c r="Z337" s="28">
        <f t="shared" si="29"/>
        <v>342769626.29724228</v>
      </c>
    </row>
    <row r="338" spans="1:26" outlineLevel="2">
      <c r="A338">
        <f t="shared" si="25"/>
        <v>2</v>
      </c>
      <c r="B338" t="str">
        <f>INDEX('Category Mapping'!$G$34:$G$45,MATCH(A338,'Category Mapping'!$A$34:$A$45,0),1)</f>
        <v>Winter</v>
      </c>
      <c r="C338" t="s">
        <v>49</v>
      </c>
      <c r="D338" s="6" t="s">
        <v>123</v>
      </c>
      <c r="E338" s="40" t="s">
        <v>14</v>
      </c>
      <c r="F338" s="26">
        <f>SUMIFS(INDEX(Load,,MATCH('Summarized Source Data'!$C338,Hour,0)),Month,'Summarized Source Data'!$A338,Sector,'Summarized Source Data'!F$2,Subsector,'Summarized Source Data'!F$3,TimeOfWeek,$E338)*INDEX('Calibration Multipliers'!B$4:B$7,MATCH($B338,'Calibration Multipliers'!$A$4:$A$7,0),1)</f>
        <v>9109097.9221402667</v>
      </c>
      <c r="G338" s="26">
        <f>SUMIFS(INDEX(Load,,MATCH('Summarized Source Data'!$C338,Hour,0)),Month,'Summarized Source Data'!$A338,Sector,'Summarized Source Data'!G$2,Subsector,'Summarized Source Data'!G$3,TimeOfWeek,$E338)*INDEX('Calibration Multipliers'!C$4:C$7,MATCH($B338,'Calibration Multipliers'!$A$4:$A$7,0),1)</f>
        <v>6721.2227007942111</v>
      </c>
      <c r="H338" s="26">
        <f>SUMIFS(INDEX(Load,,MATCH('Summarized Source Data'!$C338,Hour,0)),Month,'Summarized Source Data'!$A338,Sector,'Summarized Source Data'!H$2,Subsector,'Summarized Source Data'!H$3,TimeOfWeek,$E338)*INDEX('Calibration Multipliers'!D$4:D$7,MATCH($B338,'Calibration Multipliers'!$A$4:$A$7,0),1)</f>
        <v>0</v>
      </c>
      <c r="I338" s="26">
        <f>SUMIFS(INDEX(Load,,MATCH('Summarized Source Data'!$C338,Hour,0)),Month,'Summarized Source Data'!$A338,Sector,'Summarized Source Data'!I$2,Subsector,'Summarized Source Data'!I$3,TimeOfWeek,$E338)*INDEX('Calibration Multipliers'!E$4:E$7,MATCH($B338,'Calibration Multipliers'!$A$4:$A$7,0),1)</f>
        <v>17628152.209572461</v>
      </c>
      <c r="J338" s="47">
        <f t="shared" si="26"/>
        <v>61102987.156622574</v>
      </c>
      <c r="K338" s="48">
        <f>(SUMIFS(INDEX(Load,,MATCH('Summarized Source Data'!$C338,Hour,0)),Month,'Summarized Source Data'!$A338,Sector,'Summarized Source Data'!K$2,Subsector,"Total",TimeOfWeek,$E338)-SUM(F338:I338))*INDEX('Calibration Multipliers'!G$4:G$7,MATCH($B338,'Calibration Multipliers'!$A$4:$A$7,0),1)</f>
        <v>61102987.156622574</v>
      </c>
      <c r="L338" s="26">
        <f>SUMIFS(INDEX(Load,,MATCH('Summarized Source Data'!$C338,Hour,0)),Month,'Summarized Source Data'!$A338,Sector,'Summarized Source Data'!L$2,Subsector,'Summarized Source Data'!L$3,TimeOfWeek,$E338)*INDEX('Calibration Multipliers'!H$4:H$7,MATCH($B338,'Calibration Multipliers'!$A$4:$A$7,0),1)</f>
        <v>14396324.304484177</v>
      </c>
      <c r="M338" s="26">
        <f>SUMIFS(INDEX(Load,,MATCH('Summarized Source Data'!$C338,Hour,0)),Month,'Summarized Source Data'!$A338,Sector,'Summarized Source Data'!M$2,Subsector,'Summarized Source Data'!M$3,TimeOfWeek,$E338)*INDEX('Calibration Multipliers'!I$4:I$7,MATCH($B338,'Calibration Multipliers'!$A$4:$A$7,0),1)</f>
        <v>23353.384310525827</v>
      </c>
      <c r="N338" s="26">
        <f>SUMIFS(INDEX(Load,,MATCH('Summarized Source Data'!$C338,Hour,0)),Month,'Summarized Source Data'!$A338,Sector,'Summarized Source Data'!N$2,Subsector,'Summarized Source Data'!N$3,TimeOfWeek,$E338)*INDEX('Calibration Multipliers'!J$4:J$7,MATCH($B338,'Calibration Multipliers'!$A$4:$A$7,0),1)</f>
        <v>0</v>
      </c>
      <c r="O338" s="28">
        <f t="shared" si="27"/>
        <v>84493843.042695224</v>
      </c>
      <c r="P338" s="48">
        <f>(SUMIFS(INDEX(Load,,MATCH('Summarized Source Data'!$C338,Hour,0)),Month,'Summarized Source Data'!$A338,Sector,'Summarized Source Data'!P$2,Subsector,"Total",TimeOfWeek,$E338)-SUM(L338:N338)*INDEX('Calibration Multipliers'!L$4:L$7,MATCH($B338,'Calibration Multipliers'!$A$4:$A$7,0),1))</f>
        <v>84493843.042695224</v>
      </c>
      <c r="Q338" s="28">
        <f t="shared" si="28"/>
        <v>84493843.042695224</v>
      </c>
      <c r="R338" s="31">
        <f>SUMIFS(INDEX(Load,,MATCH('Summarized Source Data'!$C338,Hour,0)),Month,'Summarized Source Data'!$A338,Sector,'Summarized Source Data'!R$2,TimeOfWeek,$E338)*INDEX('Calibration Multipliers'!N$4:N$7,MATCH($B338,'Calibration Multipliers'!$A$4:$A$7,0),1)</f>
        <v>5534365.2415878</v>
      </c>
      <c r="S338" s="31">
        <f>SUMIFS(INDEX(Load,,MATCH('Summarized Source Data'!$C338,Hour,0)),Month,'Summarized Source Data'!$A338,Sector,'Summarized Source Data'!S$2,TimeOfWeek,$E338)*INDEX('Calibration Multipliers'!O$4:O$7,MATCH($B338,'Calibration Multipliers'!$A$4:$A$7,0),1)</f>
        <v>5534365.2415878</v>
      </c>
      <c r="T338" s="31">
        <f>SUMIFS(INDEX(Load,,MATCH('Summarized Source Data'!$C338,Hour,0)),Month,'Summarized Source Data'!$A338,Sector,'Summarized Source Data'!T$2,TimeOfWeek,$E338)*INDEX('Calibration Multipliers'!P$4:P$7,MATCH($B338,'Calibration Multipliers'!$A$4:$A$7,0),1)</f>
        <v>5534365.2415878</v>
      </c>
      <c r="U338" s="31">
        <f>SUMIFS(INDEX(Load,,MATCH('Summarized Source Data'!$C338,Hour,0)),Month,'Summarized Source Data'!$A338,Sector,'Summarized Source Data'!U$2,TimeOfWeek,$E338)*INDEX('Calibration Multipliers'!Q$4:Q$7,MATCH($B338,'Calibration Multipliers'!$A$4:$A$7,0),1)</f>
        <v>5534365.2415878</v>
      </c>
      <c r="V338" s="31">
        <f>SUMIFS(INDEX(Load,,MATCH('Summarized Source Data'!$C338,Hour,0)),Month,'Summarized Source Data'!$A338,Sector,'Summarized Source Data'!V$2,TimeOfWeek,$E338)*INDEX('Calibration Multipliers'!R$4:R$7,MATCH($B338,'Calibration Multipliers'!$A$4:$A$7,0),1)</f>
        <v>5534365.2415878</v>
      </c>
      <c r="W338" s="31">
        <f>SUMIFS(INDEX(Load,,MATCH('Summarized Source Data'!$C338,Hour,0)),Month,'Summarized Source Data'!$A338,Sector,'Summarized Source Data'!W$2,TimeOfWeek,$E338)*INDEX('Calibration Multipliers'!S$4:S$7,MATCH($B338,'Calibration Multipliers'!$A$4:$A$7,0),1)</f>
        <v>5534365.2415878</v>
      </c>
      <c r="X338" s="26">
        <f>SUMIFS(INDEX(Load,,MATCH('Summarized Source Data'!$C338,Hour,0)),Month,'Summarized Source Data'!$A338,Sector,'Summarized Source Data'!X$2,Subsector,'Summarized Source Data'!X$3,TimeOfWeek,$E338)*INDEX('Calibration Multipliers'!T$4:T$7,MATCH($B338,'Calibration Multipliers'!$A$4:$A$7,0),1)</f>
        <v>339831600.92898023</v>
      </c>
      <c r="Y338" s="28">
        <f t="shared" si="29"/>
        <v>339831600.92898023</v>
      </c>
      <c r="Z338" s="28">
        <f t="shared" si="29"/>
        <v>339831600.92898023</v>
      </c>
    </row>
    <row r="339" spans="1:26" outlineLevel="2">
      <c r="A339">
        <f t="shared" si="25"/>
        <v>2</v>
      </c>
      <c r="B339" t="str">
        <f>INDEX('Category Mapping'!$G$34:$G$45,MATCH(A339,'Category Mapping'!$A$34:$A$45,0),1)</f>
        <v>Winter</v>
      </c>
      <c r="C339" t="s">
        <v>50</v>
      </c>
      <c r="D339" s="6" t="s">
        <v>124</v>
      </c>
      <c r="E339" s="40" t="s">
        <v>14</v>
      </c>
      <c r="F339" s="26">
        <f>SUMIFS(INDEX(Load,,MATCH('Summarized Source Data'!$C339,Hour,0)),Month,'Summarized Source Data'!$A339,Sector,'Summarized Source Data'!F$2,Subsector,'Summarized Source Data'!F$3,TimeOfWeek,$E339)*INDEX('Calibration Multipliers'!B$4:B$7,MATCH($B339,'Calibration Multipliers'!$A$4:$A$7,0),1)</f>
        <v>8741477.4979364742</v>
      </c>
      <c r="G339" s="26">
        <f>SUMIFS(INDEX(Load,,MATCH('Summarized Source Data'!$C339,Hour,0)),Month,'Summarized Source Data'!$A339,Sector,'Summarized Source Data'!G$2,Subsector,'Summarized Source Data'!G$3,TimeOfWeek,$E339)*INDEX('Calibration Multipliers'!C$4:C$7,MATCH($B339,'Calibration Multipliers'!$A$4:$A$7,0),1)</f>
        <v>6931.7811855196596</v>
      </c>
      <c r="H339" s="26">
        <f>SUMIFS(INDEX(Load,,MATCH('Summarized Source Data'!$C339,Hour,0)),Month,'Summarized Source Data'!$A339,Sector,'Summarized Source Data'!H$2,Subsector,'Summarized Source Data'!H$3,TimeOfWeek,$E339)*INDEX('Calibration Multipliers'!D$4:D$7,MATCH($B339,'Calibration Multipliers'!$A$4:$A$7,0),1)</f>
        <v>0</v>
      </c>
      <c r="I339" s="26">
        <f>SUMIFS(INDEX(Load,,MATCH('Summarized Source Data'!$C339,Hour,0)),Month,'Summarized Source Data'!$A339,Sector,'Summarized Source Data'!I$2,Subsector,'Summarized Source Data'!I$3,TimeOfWeek,$E339)*INDEX('Calibration Multipliers'!E$4:E$7,MATCH($B339,'Calibration Multipliers'!$A$4:$A$7,0),1)</f>
        <v>9793417.8942069225</v>
      </c>
      <c r="J339" s="47">
        <f t="shared" si="26"/>
        <v>48738953.759872653</v>
      </c>
      <c r="K339" s="48">
        <f>(SUMIFS(INDEX(Load,,MATCH('Summarized Source Data'!$C339,Hour,0)),Month,'Summarized Source Data'!$A339,Sector,'Summarized Source Data'!K$2,Subsector,"Total",TimeOfWeek,$E339)-SUM(F339:I339))*INDEX('Calibration Multipliers'!G$4:G$7,MATCH($B339,'Calibration Multipliers'!$A$4:$A$7,0),1)</f>
        <v>48738953.759872653</v>
      </c>
      <c r="L339" s="26">
        <f>SUMIFS(INDEX(Load,,MATCH('Summarized Source Data'!$C339,Hour,0)),Month,'Summarized Source Data'!$A339,Sector,'Summarized Source Data'!L$2,Subsector,'Summarized Source Data'!L$3,TimeOfWeek,$E339)*INDEX('Calibration Multipliers'!H$4:H$7,MATCH($B339,'Calibration Multipliers'!$A$4:$A$7,0),1)</f>
        <v>11752101.473048307</v>
      </c>
      <c r="M339" s="26">
        <f>SUMIFS(INDEX(Load,,MATCH('Summarized Source Data'!$C339,Hour,0)),Month,'Summarized Source Data'!$A339,Sector,'Summarized Source Data'!M$2,Subsector,'Summarized Source Data'!M$3,TimeOfWeek,$E339)*INDEX('Calibration Multipliers'!I$4:I$7,MATCH($B339,'Calibration Multipliers'!$A$4:$A$7,0),1)</f>
        <v>22187.967581115205</v>
      </c>
      <c r="N339" s="26">
        <f>SUMIFS(INDEX(Load,,MATCH('Summarized Source Data'!$C339,Hour,0)),Month,'Summarized Source Data'!$A339,Sector,'Summarized Source Data'!N$2,Subsector,'Summarized Source Data'!N$3,TimeOfWeek,$E339)*INDEX('Calibration Multipliers'!J$4:J$7,MATCH($B339,'Calibration Multipliers'!$A$4:$A$7,0),1)</f>
        <v>0</v>
      </c>
      <c r="O339" s="28">
        <f t="shared" si="27"/>
        <v>76856142.501943231</v>
      </c>
      <c r="P339" s="48">
        <f>(SUMIFS(INDEX(Load,,MATCH('Summarized Source Data'!$C339,Hour,0)),Month,'Summarized Source Data'!$A339,Sector,'Summarized Source Data'!P$2,Subsector,"Total",TimeOfWeek,$E339)-SUM(L339:N339)*INDEX('Calibration Multipliers'!L$4:L$7,MATCH($B339,'Calibration Multipliers'!$A$4:$A$7,0),1))</f>
        <v>76856142.501943231</v>
      </c>
      <c r="Q339" s="28">
        <f t="shared" si="28"/>
        <v>76856142.501943231</v>
      </c>
      <c r="R339" s="31">
        <f>SUMIFS(INDEX(Load,,MATCH('Summarized Source Data'!$C339,Hour,0)),Month,'Summarized Source Data'!$A339,Sector,'Summarized Source Data'!R$2,TimeOfWeek,$E339)*INDEX('Calibration Multipliers'!N$4:N$7,MATCH($B339,'Calibration Multipliers'!$A$4:$A$7,0),1)</f>
        <v>3719060.2387429732</v>
      </c>
      <c r="S339" s="31">
        <f>SUMIFS(INDEX(Load,,MATCH('Summarized Source Data'!$C339,Hour,0)),Month,'Summarized Source Data'!$A339,Sector,'Summarized Source Data'!S$2,TimeOfWeek,$E339)*INDEX('Calibration Multipliers'!O$4:O$7,MATCH($B339,'Calibration Multipliers'!$A$4:$A$7,0),1)</f>
        <v>3719060.2387429732</v>
      </c>
      <c r="T339" s="31">
        <f>SUMIFS(INDEX(Load,,MATCH('Summarized Source Data'!$C339,Hour,0)),Month,'Summarized Source Data'!$A339,Sector,'Summarized Source Data'!T$2,TimeOfWeek,$E339)*INDEX('Calibration Multipliers'!P$4:P$7,MATCH($B339,'Calibration Multipliers'!$A$4:$A$7,0),1)</f>
        <v>3719060.2387429732</v>
      </c>
      <c r="U339" s="31">
        <f>SUMIFS(INDEX(Load,,MATCH('Summarized Source Data'!$C339,Hour,0)),Month,'Summarized Source Data'!$A339,Sector,'Summarized Source Data'!U$2,TimeOfWeek,$E339)*INDEX('Calibration Multipliers'!Q$4:Q$7,MATCH($B339,'Calibration Multipliers'!$A$4:$A$7,0),1)</f>
        <v>3719060.2387429732</v>
      </c>
      <c r="V339" s="31">
        <f>SUMIFS(INDEX(Load,,MATCH('Summarized Source Data'!$C339,Hour,0)),Month,'Summarized Source Data'!$A339,Sector,'Summarized Source Data'!V$2,TimeOfWeek,$E339)*INDEX('Calibration Multipliers'!R$4:R$7,MATCH($B339,'Calibration Multipliers'!$A$4:$A$7,0),1)</f>
        <v>3719060.2387429732</v>
      </c>
      <c r="W339" s="31">
        <f>SUMIFS(INDEX(Load,,MATCH('Summarized Source Data'!$C339,Hour,0)),Month,'Summarized Source Data'!$A339,Sector,'Summarized Source Data'!W$2,TimeOfWeek,$E339)*INDEX('Calibration Multipliers'!S$4:S$7,MATCH($B339,'Calibration Multipliers'!$A$4:$A$7,0),1)</f>
        <v>3719060.2387429732</v>
      </c>
      <c r="X339" s="26">
        <f>SUMIFS(INDEX(Load,,MATCH('Summarized Source Data'!$C339,Hour,0)),Month,'Summarized Source Data'!$A339,Sector,'Summarized Source Data'!X$2,Subsector,'Summarized Source Data'!X$3,TimeOfWeek,$E339)*INDEX('Calibration Multipliers'!T$4:T$7,MATCH($B339,'Calibration Multipliers'!$A$4:$A$7,0),1)</f>
        <v>337872917.35013884</v>
      </c>
      <c r="Y339" s="28">
        <f t="shared" si="29"/>
        <v>337872917.35013884</v>
      </c>
      <c r="Z339" s="28">
        <f t="shared" si="29"/>
        <v>337872917.35013884</v>
      </c>
    </row>
    <row r="340" spans="1:26" outlineLevel="2">
      <c r="A340">
        <f t="shared" si="25"/>
        <v>3</v>
      </c>
      <c r="B340" t="str">
        <f>INDEX('Category Mapping'!$G$34:$G$45,MATCH(A340,'Category Mapping'!$A$34:$A$45,0),1)</f>
        <v>Spring</v>
      </c>
      <c r="C340" t="s">
        <v>27</v>
      </c>
      <c r="D340" s="6" t="s">
        <v>101</v>
      </c>
      <c r="E340" s="40" t="s">
        <v>14</v>
      </c>
      <c r="F340" s="26">
        <f>SUMIFS(INDEX(Load,,MATCH('Summarized Source Data'!$C340,Hour,0)),Month,'Summarized Source Data'!$A340,Sector,'Summarized Source Data'!F$2,Subsector,'Summarized Source Data'!F$3,TimeOfWeek,$E340)*INDEX('Calibration Multipliers'!B$4:B$7,MATCH($B340,'Calibration Multipliers'!$A$4:$A$7,0),1)</f>
        <v>7459567.8600960048</v>
      </c>
      <c r="G340" s="26">
        <f>SUMIFS(INDEX(Load,,MATCH('Summarized Source Data'!$C340,Hour,0)),Month,'Summarized Source Data'!$A340,Sector,'Summarized Source Data'!G$2,Subsector,'Summarized Source Data'!G$3,TimeOfWeek,$E340)*INDEX('Calibration Multipliers'!C$4:C$7,MATCH($B340,'Calibration Multipliers'!$A$4:$A$7,0),1)</f>
        <v>16931.452071291289</v>
      </c>
      <c r="H340" s="26">
        <f>SUMIFS(INDEX(Load,,MATCH('Summarized Source Data'!$C340,Hour,0)),Month,'Summarized Source Data'!$A340,Sector,'Summarized Source Data'!H$2,Subsector,'Summarized Source Data'!H$3,TimeOfWeek,$E340)*INDEX('Calibration Multipliers'!D$4:D$7,MATCH($B340,'Calibration Multipliers'!$A$4:$A$7,0),1)</f>
        <v>0</v>
      </c>
      <c r="I340" s="26">
        <f>SUMIFS(INDEX(Load,,MATCH('Summarized Source Data'!$C340,Hour,0)),Month,'Summarized Source Data'!$A340,Sector,'Summarized Source Data'!I$2,Subsector,'Summarized Source Data'!I$3,TimeOfWeek,$E340)*INDEX('Calibration Multipliers'!E$4:E$7,MATCH($B340,'Calibration Multipliers'!$A$4:$A$7,0),1)</f>
        <v>6522490.8417769242</v>
      </c>
      <c r="J340" s="47">
        <f t="shared" si="26"/>
        <v>39403007.464084864</v>
      </c>
      <c r="K340" s="48">
        <f>(SUMIFS(INDEX(Load,,MATCH('Summarized Source Data'!$C340,Hour,0)),Month,'Summarized Source Data'!$A340,Sector,'Summarized Source Data'!K$2,Subsector,"Total",TimeOfWeek,$E340)-SUM(F340:I340))*INDEX('Calibration Multipliers'!G$4:G$7,MATCH($B340,'Calibration Multipliers'!$A$4:$A$7,0),1)</f>
        <v>39403007.464084864</v>
      </c>
      <c r="L340" s="26">
        <f>SUMIFS(INDEX(Load,,MATCH('Summarized Source Data'!$C340,Hour,0)),Month,'Summarized Source Data'!$A340,Sector,'Summarized Source Data'!L$2,Subsector,'Summarized Source Data'!L$3,TimeOfWeek,$E340)*INDEX('Calibration Multipliers'!H$4:H$7,MATCH($B340,'Calibration Multipliers'!$A$4:$A$7,0),1)</f>
        <v>9448965.0731532536</v>
      </c>
      <c r="M340" s="26">
        <f>SUMIFS(INDEX(Load,,MATCH('Summarized Source Data'!$C340,Hour,0)),Month,'Summarized Source Data'!$A340,Sector,'Summarized Source Data'!M$2,Subsector,'Summarized Source Data'!M$3,TimeOfWeek,$E340)*INDEX('Calibration Multipliers'!I$4:I$7,MATCH($B340,'Calibration Multipliers'!$A$4:$A$7,0),1)</f>
        <v>50846.404944495727</v>
      </c>
      <c r="N340" s="26">
        <f>SUMIFS(INDEX(Load,,MATCH('Summarized Source Data'!$C340,Hour,0)),Month,'Summarized Source Data'!$A340,Sector,'Summarized Source Data'!N$2,Subsector,'Summarized Source Data'!N$3,TimeOfWeek,$E340)*INDEX('Calibration Multipliers'!J$4:J$7,MATCH($B340,'Calibration Multipliers'!$A$4:$A$7,0),1)</f>
        <v>0</v>
      </c>
      <c r="O340" s="28">
        <f t="shared" si="27"/>
        <v>81273174.726427317</v>
      </c>
      <c r="P340" s="48">
        <f>(SUMIFS(INDEX(Load,,MATCH('Summarized Source Data'!$C340,Hour,0)),Month,'Summarized Source Data'!$A340,Sector,'Summarized Source Data'!P$2,Subsector,"Total",TimeOfWeek,$E340)-SUM(L340:N340)*INDEX('Calibration Multipliers'!L$4:L$7,MATCH($B340,'Calibration Multipliers'!$A$4:$A$7,0),1))</f>
        <v>81273174.726427317</v>
      </c>
      <c r="Q340" s="28">
        <f t="shared" si="28"/>
        <v>81273174.726427317</v>
      </c>
      <c r="R340" s="31">
        <f>SUMIFS(INDEX(Load,,MATCH('Summarized Source Data'!$C340,Hour,0)),Month,'Summarized Source Data'!$A340,Sector,'Summarized Source Data'!R$2,TimeOfWeek,$E340)*INDEX('Calibration Multipliers'!N$4:N$7,MATCH($B340,'Calibration Multipliers'!$A$4:$A$7,0),1)</f>
        <v>2744293.2644536919</v>
      </c>
      <c r="S340" s="31">
        <f>SUMIFS(INDEX(Load,,MATCH('Summarized Source Data'!$C340,Hour,0)),Month,'Summarized Source Data'!$A340,Sector,'Summarized Source Data'!S$2,TimeOfWeek,$E340)*INDEX('Calibration Multipliers'!O$4:O$7,MATCH($B340,'Calibration Multipliers'!$A$4:$A$7,0),1)</f>
        <v>2744293.2644536919</v>
      </c>
      <c r="T340" s="31">
        <f>SUMIFS(INDEX(Load,,MATCH('Summarized Source Data'!$C340,Hour,0)),Month,'Summarized Source Data'!$A340,Sector,'Summarized Source Data'!T$2,TimeOfWeek,$E340)*INDEX('Calibration Multipliers'!P$4:P$7,MATCH($B340,'Calibration Multipliers'!$A$4:$A$7,0),1)</f>
        <v>2744293.2644536919</v>
      </c>
      <c r="U340" s="31">
        <f>SUMIFS(INDEX(Load,,MATCH('Summarized Source Data'!$C340,Hour,0)),Month,'Summarized Source Data'!$A340,Sector,'Summarized Source Data'!U$2,TimeOfWeek,$E340)*INDEX('Calibration Multipliers'!Q$4:Q$7,MATCH($B340,'Calibration Multipliers'!$A$4:$A$7,0),1)</f>
        <v>2744293.2644536919</v>
      </c>
      <c r="V340" s="31">
        <f>SUMIFS(INDEX(Load,,MATCH('Summarized Source Data'!$C340,Hour,0)),Month,'Summarized Source Data'!$A340,Sector,'Summarized Source Data'!V$2,TimeOfWeek,$E340)*INDEX('Calibration Multipliers'!R$4:R$7,MATCH($B340,'Calibration Multipliers'!$A$4:$A$7,0),1)</f>
        <v>2744293.2644536919</v>
      </c>
      <c r="W340" s="31">
        <f>SUMIFS(INDEX(Load,,MATCH('Summarized Source Data'!$C340,Hour,0)),Month,'Summarized Source Data'!$A340,Sector,'Summarized Source Data'!W$2,TimeOfWeek,$E340)*INDEX('Calibration Multipliers'!S$4:S$7,MATCH($B340,'Calibration Multipliers'!$A$4:$A$7,0),1)</f>
        <v>2744293.2644536919</v>
      </c>
      <c r="X340" s="26">
        <f>SUMIFS(INDEX(Load,,MATCH('Summarized Source Data'!$C340,Hour,0)),Month,'Summarized Source Data'!$A340,Sector,'Summarized Source Data'!X$2,Subsector,'Summarized Source Data'!X$3,TimeOfWeek,$E340)*INDEX('Calibration Multipliers'!T$4:T$7,MATCH($B340,'Calibration Multipliers'!$A$4:$A$7,0),1)</f>
        <v>358095266.67840165</v>
      </c>
      <c r="Y340" s="28">
        <f t="shared" si="29"/>
        <v>358095266.67840165</v>
      </c>
      <c r="Z340" s="28">
        <f t="shared" si="29"/>
        <v>358095266.67840165</v>
      </c>
    </row>
    <row r="341" spans="1:26" outlineLevel="2">
      <c r="A341">
        <f t="shared" si="25"/>
        <v>3</v>
      </c>
      <c r="B341" t="str">
        <f>INDEX('Category Mapping'!$G$34:$G$45,MATCH(A341,'Category Mapping'!$A$34:$A$45,0),1)</f>
        <v>Spring</v>
      </c>
      <c r="C341" t="s">
        <v>28</v>
      </c>
      <c r="D341" s="6" t="s">
        <v>102</v>
      </c>
      <c r="E341" s="40" t="s">
        <v>14</v>
      </c>
      <c r="F341" s="26">
        <f>SUMIFS(INDEX(Load,,MATCH('Summarized Source Data'!$C341,Hour,0)),Month,'Summarized Source Data'!$A341,Sector,'Summarized Source Data'!F$2,Subsector,'Summarized Source Data'!F$3,TimeOfWeek,$E341)*INDEX('Calibration Multipliers'!B$4:B$7,MATCH($B341,'Calibration Multipliers'!$A$4:$A$7,0),1)</f>
        <v>7642532.6809018068</v>
      </c>
      <c r="G341" s="26">
        <f>SUMIFS(INDEX(Load,,MATCH('Summarized Source Data'!$C341,Hour,0)),Month,'Summarized Source Data'!$A341,Sector,'Summarized Source Data'!G$2,Subsector,'Summarized Source Data'!G$3,TimeOfWeek,$E341)*INDEX('Calibration Multipliers'!C$4:C$7,MATCH($B341,'Calibration Multipliers'!$A$4:$A$7,0),1)</f>
        <v>17190.654749788155</v>
      </c>
      <c r="H341" s="26">
        <f>SUMIFS(INDEX(Load,,MATCH('Summarized Source Data'!$C341,Hour,0)),Month,'Summarized Source Data'!$A341,Sector,'Summarized Source Data'!H$2,Subsector,'Summarized Source Data'!H$3,TimeOfWeek,$E341)*INDEX('Calibration Multipliers'!D$4:D$7,MATCH($B341,'Calibration Multipliers'!$A$4:$A$7,0),1)</f>
        <v>0</v>
      </c>
      <c r="I341" s="26">
        <f>SUMIFS(INDEX(Load,,MATCH('Summarized Source Data'!$C341,Hour,0)),Month,'Summarized Source Data'!$A341,Sector,'Summarized Source Data'!I$2,Subsector,'Summarized Source Data'!I$3,TimeOfWeek,$E341)*INDEX('Calibration Multipliers'!E$4:E$7,MATCH($B341,'Calibration Multipliers'!$A$4:$A$7,0),1)</f>
        <v>5635391.014600954</v>
      </c>
      <c r="J341" s="47">
        <f t="shared" si="26"/>
        <v>30634014.294597883</v>
      </c>
      <c r="K341" s="48">
        <f>(SUMIFS(INDEX(Load,,MATCH('Summarized Source Data'!$C341,Hour,0)),Month,'Summarized Source Data'!$A341,Sector,'Summarized Source Data'!K$2,Subsector,"Total",TimeOfWeek,$E341)-SUM(F341:I341))*INDEX('Calibration Multipliers'!G$4:G$7,MATCH($B341,'Calibration Multipliers'!$A$4:$A$7,0),1)</f>
        <v>30634014.294597883</v>
      </c>
      <c r="L341" s="26">
        <f>SUMIFS(INDEX(Load,,MATCH('Summarized Source Data'!$C341,Hour,0)),Month,'Summarized Source Data'!$A341,Sector,'Summarized Source Data'!L$2,Subsector,'Summarized Source Data'!L$3,TimeOfWeek,$E341)*INDEX('Calibration Multipliers'!H$4:H$7,MATCH($B341,'Calibration Multipliers'!$A$4:$A$7,0),1)</f>
        <v>8348993.2245561592</v>
      </c>
      <c r="M341" s="26">
        <f>SUMIFS(INDEX(Load,,MATCH('Summarized Source Data'!$C341,Hour,0)),Month,'Summarized Source Data'!$A341,Sector,'Summarized Source Data'!M$2,Subsector,'Summarized Source Data'!M$3,TimeOfWeek,$E341)*INDEX('Calibration Multipliers'!I$4:I$7,MATCH($B341,'Calibration Multipliers'!$A$4:$A$7,0),1)</f>
        <v>49764.832322173461</v>
      </c>
      <c r="N341" s="26">
        <f>SUMIFS(INDEX(Load,,MATCH('Summarized Source Data'!$C341,Hour,0)),Month,'Summarized Source Data'!$A341,Sector,'Summarized Source Data'!N$2,Subsector,'Summarized Source Data'!N$3,TimeOfWeek,$E341)*INDEX('Calibration Multipliers'!J$4:J$7,MATCH($B341,'Calibration Multipliers'!$A$4:$A$7,0),1)</f>
        <v>0</v>
      </c>
      <c r="O341" s="28">
        <f t="shared" si="27"/>
        <v>70923507.410837382</v>
      </c>
      <c r="P341" s="48">
        <f>(SUMIFS(INDEX(Load,,MATCH('Summarized Source Data'!$C341,Hour,0)),Month,'Summarized Source Data'!$A341,Sector,'Summarized Source Data'!P$2,Subsector,"Total",TimeOfWeek,$E341)-SUM(L341:N341)*INDEX('Calibration Multipliers'!L$4:L$7,MATCH($B341,'Calibration Multipliers'!$A$4:$A$7,0),1))</f>
        <v>70923507.410837382</v>
      </c>
      <c r="Q341" s="28">
        <f t="shared" si="28"/>
        <v>70923507.410837382</v>
      </c>
      <c r="R341" s="31">
        <f>SUMIFS(INDEX(Load,,MATCH('Summarized Source Data'!$C341,Hour,0)),Month,'Summarized Source Data'!$A341,Sector,'Summarized Source Data'!R$2,TimeOfWeek,$E341)*INDEX('Calibration Multipliers'!N$4:N$7,MATCH($B341,'Calibration Multipliers'!$A$4:$A$7,0),1)</f>
        <v>2610194.9148795297</v>
      </c>
      <c r="S341" s="31">
        <f>SUMIFS(INDEX(Load,,MATCH('Summarized Source Data'!$C341,Hour,0)),Month,'Summarized Source Data'!$A341,Sector,'Summarized Source Data'!S$2,TimeOfWeek,$E341)*INDEX('Calibration Multipliers'!O$4:O$7,MATCH($B341,'Calibration Multipliers'!$A$4:$A$7,0),1)</f>
        <v>2610194.9148795297</v>
      </c>
      <c r="T341" s="31">
        <f>SUMIFS(INDEX(Load,,MATCH('Summarized Source Data'!$C341,Hour,0)),Month,'Summarized Source Data'!$A341,Sector,'Summarized Source Data'!T$2,TimeOfWeek,$E341)*INDEX('Calibration Multipliers'!P$4:P$7,MATCH($B341,'Calibration Multipliers'!$A$4:$A$7,0),1)</f>
        <v>2610194.9148795297</v>
      </c>
      <c r="U341" s="31">
        <f>SUMIFS(INDEX(Load,,MATCH('Summarized Source Data'!$C341,Hour,0)),Month,'Summarized Source Data'!$A341,Sector,'Summarized Source Data'!U$2,TimeOfWeek,$E341)*INDEX('Calibration Multipliers'!Q$4:Q$7,MATCH($B341,'Calibration Multipliers'!$A$4:$A$7,0),1)</f>
        <v>2610194.9148795297</v>
      </c>
      <c r="V341" s="31">
        <f>SUMIFS(INDEX(Load,,MATCH('Summarized Source Data'!$C341,Hour,0)),Month,'Summarized Source Data'!$A341,Sector,'Summarized Source Data'!V$2,TimeOfWeek,$E341)*INDEX('Calibration Multipliers'!R$4:R$7,MATCH($B341,'Calibration Multipliers'!$A$4:$A$7,0),1)</f>
        <v>2610194.9148795297</v>
      </c>
      <c r="W341" s="31">
        <f>SUMIFS(INDEX(Load,,MATCH('Summarized Source Data'!$C341,Hour,0)),Month,'Summarized Source Data'!$A341,Sector,'Summarized Source Data'!W$2,TimeOfWeek,$E341)*INDEX('Calibration Multipliers'!S$4:S$7,MATCH($B341,'Calibration Multipliers'!$A$4:$A$7,0),1)</f>
        <v>2610194.9148795297</v>
      </c>
      <c r="X341" s="26">
        <f>SUMIFS(INDEX(Load,,MATCH('Summarized Source Data'!$C341,Hour,0)),Month,'Summarized Source Data'!$A341,Sector,'Summarized Source Data'!X$2,Subsector,'Summarized Source Data'!X$3,TimeOfWeek,$E341)*INDEX('Calibration Multipliers'!T$4:T$7,MATCH($B341,'Calibration Multipliers'!$A$4:$A$7,0),1)</f>
        <v>358095266.67840165</v>
      </c>
      <c r="Y341" s="28">
        <f t="shared" si="29"/>
        <v>358095266.67840165</v>
      </c>
      <c r="Z341" s="28">
        <f t="shared" si="29"/>
        <v>358095266.67840165</v>
      </c>
    </row>
    <row r="342" spans="1:26" outlineLevel="2">
      <c r="A342">
        <f t="shared" si="25"/>
        <v>3</v>
      </c>
      <c r="B342" t="str">
        <f>INDEX('Category Mapping'!$G$34:$G$45,MATCH(A342,'Category Mapping'!$A$34:$A$45,0),1)</f>
        <v>Spring</v>
      </c>
      <c r="C342" t="s">
        <v>29</v>
      </c>
      <c r="D342" s="6" t="s">
        <v>103</v>
      </c>
      <c r="E342" s="40" t="s">
        <v>14</v>
      </c>
      <c r="F342" s="26">
        <f>SUMIFS(INDEX(Load,,MATCH('Summarized Source Data'!$C342,Hour,0)),Month,'Summarized Source Data'!$A342,Sector,'Summarized Source Data'!F$2,Subsector,'Summarized Source Data'!F$3,TimeOfWeek,$E342)*INDEX('Calibration Multipliers'!B$4:B$7,MATCH($B342,'Calibration Multipliers'!$A$4:$A$7,0),1)</f>
        <v>7705263.8929964984</v>
      </c>
      <c r="G342" s="26">
        <f>SUMIFS(INDEX(Load,,MATCH('Summarized Source Data'!$C342,Hour,0)),Month,'Summarized Source Data'!$A342,Sector,'Summarized Source Data'!G$2,Subsector,'Summarized Source Data'!G$3,TimeOfWeek,$E342)*INDEX('Calibration Multipliers'!C$4:C$7,MATCH($B342,'Calibration Multipliers'!$A$4:$A$7,0),1)</f>
        <v>17418.628189911902</v>
      </c>
      <c r="H342" s="26">
        <f>SUMIFS(INDEX(Load,,MATCH('Summarized Source Data'!$C342,Hour,0)),Month,'Summarized Source Data'!$A342,Sector,'Summarized Source Data'!H$2,Subsector,'Summarized Source Data'!H$3,TimeOfWeek,$E342)*INDEX('Calibration Multipliers'!D$4:D$7,MATCH($B342,'Calibration Multipliers'!$A$4:$A$7,0),1)</f>
        <v>0</v>
      </c>
      <c r="I342" s="26">
        <f>SUMIFS(INDEX(Load,,MATCH('Summarized Source Data'!$C342,Hour,0)),Month,'Summarized Source Data'!$A342,Sector,'Summarized Source Data'!I$2,Subsector,'Summarized Source Data'!I$3,TimeOfWeek,$E342)*INDEX('Calibration Multipliers'!E$4:E$7,MATCH($B342,'Calibration Multipliers'!$A$4:$A$7,0),1)</f>
        <v>5442774.2771886345</v>
      </c>
      <c r="J342" s="47">
        <f t="shared" si="26"/>
        <v>23893239.40438978</v>
      </c>
      <c r="K342" s="48">
        <f>(SUMIFS(INDEX(Load,,MATCH('Summarized Source Data'!$C342,Hour,0)),Month,'Summarized Source Data'!$A342,Sector,'Summarized Source Data'!K$2,Subsector,"Total",TimeOfWeek,$E342)-SUM(F342:I342))*INDEX('Calibration Multipliers'!G$4:G$7,MATCH($B342,'Calibration Multipliers'!$A$4:$A$7,0),1)</f>
        <v>23893239.40438978</v>
      </c>
      <c r="L342" s="26">
        <f>SUMIFS(INDEX(Load,,MATCH('Summarized Source Data'!$C342,Hour,0)),Month,'Summarized Source Data'!$A342,Sector,'Summarized Source Data'!L$2,Subsector,'Summarized Source Data'!L$3,TimeOfWeek,$E342)*INDEX('Calibration Multipliers'!H$4:H$7,MATCH($B342,'Calibration Multipliers'!$A$4:$A$7,0),1)</f>
        <v>8024636.9860414602</v>
      </c>
      <c r="M342" s="26">
        <f>SUMIFS(INDEX(Load,,MATCH('Summarized Source Data'!$C342,Hour,0)),Month,'Summarized Source Data'!$A342,Sector,'Summarized Source Data'!M$2,Subsector,'Summarized Source Data'!M$3,TimeOfWeek,$E342)*INDEX('Calibration Multipliers'!I$4:I$7,MATCH($B342,'Calibration Multipliers'!$A$4:$A$7,0),1)</f>
        <v>49313.049340375706</v>
      </c>
      <c r="N342" s="26">
        <f>SUMIFS(INDEX(Load,,MATCH('Summarized Source Data'!$C342,Hour,0)),Month,'Summarized Source Data'!$A342,Sector,'Summarized Source Data'!N$2,Subsector,'Summarized Source Data'!N$3,TimeOfWeek,$E342)*INDEX('Calibration Multipliers'!J$4:J$7,MATCH($B342,'Calibration Multipliers'!$A$4:$A$7,0),1)</f>
        <v>0</v>
      </c>
      <c r="O342" s="28">
        <f t="shared" si="27"/>
        <v>69999145.897409216</v>
      </c>
      <c r="P342" s="48">
        <f>(SUMIFS(INDEX(Load,,MATCH('Summarized Source Data'!$C342,Hour,0)),Month,'Summarized Source Data'!$A342,Sector,'Summarized Source Data'!P$2,Subsector,"Total",TimeOfWeek,$E342)-SUM(L342:N342)*INDEX('Calibration Multipliers'!L$4:L$7,MATCH($B342,'Calibration Multipliers'!$A$4:$A$7,0),1))</f>
        <v>69999145.897409216</v>
      </c>
      <c r="Q342" s="28">
        <f t="shared" si="28"/>
        <v>69999145.897409216</v>
      </c>
      <c r="R342" s="31">
        <f>SUMIFS(INDEX(Load,,MATCH('Summarized Source Data'!$C342,Hour,0)),Month,'Summarized Source Data'!$A342,Sector,'Summarized Source Data'!R$2,TimeOfWeek,$E342)*INDEX('Calibration Multipliers'!N$4:N$7,MATCH($B342,'Calibration Multipliers'!$A$4:$A$7,0),1)</f>
        <v>2573622.3538207733</v>
      </c>
      <c r="S342" s="31">
        <f>SUMIFS(INDEX(Load,,MATCH('Summarized Source Data'!$C342,Hour,0)),Month,'Summarized Source Data'!$A342,Sector,'Summarized Source Data'!S$2,TimeOfWeek,$E342)*INDEX('Calibration Multipliers'!O$4:O$7,MATCH($B342,'Calibration Multipliers'!$A$4:$A$7,0),1)</f>
        <v>2573622.3538207733</v>
      </c>
      <c r="T342" s="31">
        <f>SUMIFS(INDEX(Load,,MATCH('Summarized Source Data'!$C342,Hour,0)),Month,'Summarized Source Data'!$A342,Sector,'Summarized Source Data'!T$2,TimeOfWeek,$E342)*INDEX('Calibration Multipliers'!P$4:P$7,MATCH($B342,'Calibration Multipliers'!$A$4:$A$7,0),1)</f>
        <v>2573622.3538207733</v>
      </c>
      <c r="U342" s="31">
        <f>SUMIFS(INDEX(Load,,MATCH('Summarized Source Data'!$C342,Hour,0)),Month,'Summarized Source Data'!$A342,Sector,'Summarized Source Data'!U$2,TimeOfWeek,$E342)*INDEX('Calibration Multipliers'!Q$4:Q$7,MATCH($B342,'Calibration Multipliers'!$A$4:$A$7,0),1)</f>
        <v>2573622.3538207733</v>
      </c>
      <c r="V342" s="31">
        <f>SUMIFS(INDEX(Load,,MATCH('Summarized Source Data'!$C342,Hour,0)),Month,'Summarized Source Data'!$A342,Sector,'Summarized Source Data'!V$2,TimeOfWeek,$E342)*INDEX('Calibration Multipliers'!R$4:R$7,MATCH($B342,'Calibration Multipliers'!$A$4:$A$7,0),1)</f>
        <v>2573622.3538207733</v>
      </c>
      <c r="W342" s="31">
        <f>SUMIFS(INDEX(Load,,MATCH('Summarized Source Data'!$C342,Hour,0)),Month,'Summarized Source Data'!$A342,Sector,'Summarized Source Data'!W$2,TimeOfWeek,$E342)*INDEX('Calibration Multipliers'!S$4:S$7,MATCH($B342,'Calibration Multipliers'!$A$4:$A$7,0),1)</f>
        <v>2573622.3538207733</v>
      </c>
      <c r="X342" s="26">
        <f>SUMIFS(INDEX(Load,,MATCH('Summarized Source Data'!$C342,Hour,0)),Month,'Summarized Source Data'!$A342,Sector,'Summarized Source Data'!X$2,Subsector,'Summarized Source Data'!X$3,TimeOfWeek,$E342)*INDEX('Calibration Multipliers'!T$4:T$7,MATCH($B342,'Calibration Multipliers'!$A$4:$A$7,0),1)</f>
        <v>358095266.67840165</v>
      </c>
      <c r="Y342" s="28">
        <f t="shared" si="29"/>
        <v>358095266.67840165</v>
      </c>
      <c r="Z342" s="28">
        <f t="shared" si="29"/>
        <v>358095266.67840165</v>
      </c>
    </row>
    <row r="343" spans="1:26" outlineLevel="2">
      <c r="A343">
        <f t="shared" si="25"/>
        <v>3</v>
      </c>
      <c r="B343" t="str">
        <f>INDEX('Category Mapping'!$G$34:$G$45,MATCH(A343,'Category Mapping'!$A$34:$A$45,0),1)</f>
        <v>Spring</v>
      </c>
      <c r="C343" t="s">
        <v>30</v>
      </c>
      <c r="D343" s="6" t="s">
        <v>104</v>
      </c>
      <c r="E343" s="40" t="s">
        <v>14</v>
      </c>
      <c r="F343" s="26">
        <f>SUMIFS(INDEX(Load,,MATCH('Summarized Source Data'!$C343,Hour,0)),Month,'Summarized Source Data'!$A343,Sector,'Summarized Source Data'!F$2,Subsector,'Summarized Source Data'!F$3,TimeOfWeek,$E343)*INDEX('Calibration Multipliers'!B$4:B$7,MATCH($B343,'Calibration Multipliers'!$A$4:$A$7,0),1)</f>
        <v>7642532.6809018068</v>
      </c>
      <c r="G343" s="26">
        <f>SUMIFS(INDEX(Load,,MATCH('Summarized Source Data'!$C343,Hour,0)),Month,'Summarized Source Data'!$A343,Sector,'Summarized Source Data'!G$2,Subsector,'Summarized Source Data'!G$3,TimeOfWeek,$E343)*INDEX('Calibration Multipliers'!C$4:C$7,MATCH($B343,'Calibration Multipliers'!$A$4:$A$7,0),1)</f>
        <v>17451.939377509894</v>
      </c>
      <c r="H343" s="26">
        <f>SUMIFS(INDEX(Load,,MATCH('Summarized Source Data'!$C343,Hour,0)),Month,'Summarized Source Data'!$A343,Sector,'Summarized Source Data'!H$2,Subsector,'Summarized Source Data'!H$3,TimeOfWeek,$E343)*INDEX('Calibration Multipliers'!D$4:D$7,MATCH($B343,'Calibration Multipliers'!$A$4:$A$7,0),1)</f>
        <v>0</v>
      </c>
      <c r="I343" s="26">
        <f>SUMIFS(INDEX(Load,,MATCH('Summarized Source Data'!$C343,Hour,0)),Month,'Summarized Source Data'!$A343,Sector,'Summarized Source Data'!I$2,Subsector,'Summarized Source Data'!I$3,TimeOfWeek,$E343)*INDEX('Calibration Multipliers'!E$4:E$7,MATCH($B343,'Calibration Multipliers'!$A$4:$A$7,0),1)</f>
        <v>5438179.4152493365</v>
      </c>
      <c r="J343" s="47">
        <f t="shared" si="26"/>
        <v>19796633.717487313</v>
      </c>
      <c r="K343" s="48">
        <f>(SUMIFS(INDEX(Load,,MATCH('Summarized Source Data'!$C343,Hour,0)),Month,'Summarized Source Data'!$A343,Sector,'Summarized Source Data'!K$2,Subsector,"Total",TimeOfWeek,$E343)-SUM(F343:I343))*INDEX('Calibration Multipliers'!G$4:G$7,MATCH($B343,'Calibration Multipliers'!$A$4:$A$7,0),1)</f>
        <v>19796633.717487313</v>
      </c>
      <c r="L343" s="26">
        <f>SUMIFS(INDEX(Load,,MATCH('Summarized Source Data'!$C343,Hour,0)),Month,'Summarized Source Data'!$A343,Sector,'Summarized Source Data'!L$2,Subsector,'Summarized Source Data'!L$3,TimeOfWeek,$E343)*INDEX('Calibration Multipliers'!H$4:H$7,MATCH($B343,'Calibration Multipliers'!$A$4:$A$7,0),1)</f>
        <v>8284684.9359236257</v>
      </c>
      <c r="M343" s="26">
        <f>SUMIFS(INDEX(Load,,MATCH('Summarized Source Data'!$C343,Hour,0)),Month,'Summarized Source Data'!$A343,Sector,'Summarized Source Data'!M$2,Subsector,'Summarized Source Data'!M$3,TimeOfWeek,$E343)*INDEX('Calibration Multipliers'!I$4:I$7,MATCH($B343,'Calibration Multipliers'!$A$4:$A$7,0),1)</f>
        <v>49059.051534941027</v>
      </c>
      <c r="N343" s="26">
        <f>SUMIFS(INDEX(Load,,MATCH('Summarized Source Data'!$C343,Hour,0)),Month,'Summarized Source Data'!$A343,Sector,'Summarized Source Data'!N$2,Subsector,'Summarized Source Data'!N$3,TimeOfWeek,$E343)*INDEX('Calibration Multipliers'!J$4:J$7,MATCH($B343,'Calibration Multipliers'!$A$4:$A$7,0),1)</f>
        <v>0</v>
      </c>
      <c r="O343" s="28">
        <f t="shared" si="27"/>
        <v>70676229.096525982</v>
      </c>
      <c r="P343" s="48">
        <f>(SUMIFS(INDEX(Load,,MATCH('Summarized Source Data'!$C343,Hour,0)),Month,'Summarized Source Data'!$A343,Sector,'Summarized Source Data'!P$2,Subsector,"Total",TimeOfWeek,$E343)-SUM(L343:N343)*INDEX('Calibration Multipliers'!L$4:L$7,MATCH($B343,'Calibration Multipliers'!$A$4:$A$7,0),1))</f>
        <v>70676229.096525982</v>
      </c>
      <c r="Q343" s="28">
        <f t="shared" si="28"/>
        <v>70676229.096525982</v>
      </c>
      <c r="R343" s="31">
        <f>SUMIFS(INDEX(Load,,MATCH('Summarized Source Data'!$C343,Hour,0)),Month,'Summarized Source Data'!$A343,Sector,'Summarized Source Data'!R$2,TimeOfWeek,$E343)*INDEX('Calibration Multipliers'!N$4:N$7,MATCH($B343,'Calibration Multipliers'!$A$4:$A$7,0),1)</f>
        <v>2573622.3538207733</v>
      </c>
      <c r="S343" s="31">
        <f>SUMIFS(INDEX(Load,,MATCH('Summarized Source Data'!$C343,Hour,0)),Month,'Summarized Source Data'!$A343,Sector,'Summarized Source Data'!S$2,TimeOfWeek,$E343)*INDEX('Calibration Multipliers'!O$4:O$7,MATCH($B343,'Calibration Multipliers'!$A$4:$A$7,0),1)</f>
        <v>2573622.3538207733</v>
      </c>
      <c r="T343" s="31">
        <f>SUMIFS(INDEX(Load,,MATCH('Summarized Source Data'!$C343,Hour,0)),Month,'Summarized Source Data'!$A343,Sector,'Summarized Source Data'!T$2,TimeOfWeek,$E343)*INDEX('Calibration Multipliers'!P$4:P$7,MATCH($B343,'Calibration Multipliers'!$A$4:$A$7,0),1)</f>
        <v>2573622.3538207733</v>
      </c>
      <c r="U343" s="31">
        <f>SUMIFS(INDEX(Load,,MATCH('Summarized Source Data'!$C343,Hour,0)),Month,'Summarized Source Data'!$A343,Sector,'Summarized Source Data'!U$2,TimeOfWeek,$E343)*INDEX('Calibration Multipliers'!Q$4:Q$7,MATCH($B343,'Calibration Multipliers'!$A$4:$A$7,0),1)</f>
        <v>2573622.3538207733</v>
      </c>
      <c r="V343" s="31">
        <f>SUMIFS(INDEX(Load,,MATCH('Summarized Source Data'!$C343,Hour,0)),Month,'Summarized Source Data'!$A343,Sector,'Summarized Source Data'!V$2,TimeOfWeek,$E343)*INDEX('Calibration Multipliers'!R$4:R$7,MATCH($B343,'Calibration Multipliers'!$A$4:$A$7,0),1)</f>
        <v>2573622.3538207733</v>
      </c>
      <c r="W343" s="31">
        <f>SUMIFS(INDEX(Load,,MATCH('Summarized Source Data'!$C343,Hour,0)),Month,'Summarized Source Data'!$A343,Sector,'Summarized Source Data'!W$2,TimeOfWeek,$E343)*INDEX('Calibration Multipliers'!S$4:S$7,MATCH($B343,'Calibration Multipliers'!$A$4:$A$7,0),1)</f>
        <v>2573622.3538207733</v>
      </c>
      <c r="X343" s="26">
        <f>SUMIFS(INDEX(Load,,MATCH('Summarized Source Data'!$C343,Hour,0)),Month,'Summarized Source Data'!$A343,Sector,'Summarized Source Data'!X$2,Subsector,'Summarized Source Data'!X$3,TimeOfWeek,$E343)*INDEX('Calibration Multipliers'!T$4:T$7,MATCH($B343,'Calibration Multipliers'!$A$4:$A$7,0),1)</f>
        <v>359136241.2908389</v>
      </c>
      <c r="Y343" s="28">
        <f t="shared" si="29"/>
        <v>359136241.2908389</v>
      </c>
      <c r="Z343" s="28">
        <f t="shared" si="29"/>
        <v>359136241.2908389</v>
      </c>
    </row>
    <row r="344" spans="1:26" outlineLevel="2">
      <c r="A344">
        <f t="shared" si="25"/>
        <v>3</v>
      </c>
      <c r="B344" t="str">
        <f>INDEX('Category Mapping'!$G$34:$G$45,MATCH(A344,'Category Mapping'!$A$34:$A$45,0),1)</f>
        <v>Spring</v>
      </c>
      <c r="C344" t="s">
        <v>31</v>
      </c>
      <c r="D344" s="6" t="s">
        <v>105</v>
      </c>
      <c r="E344" s="40" t="s">
        <v>14</v>
      </c>
      <c r="F344" s="26">
        <f>SUMIFS(INDEX(Load,,MATCH('Summarized Source Data'!$C344,Hour,0)),Month,'Summarized Source Data'!$A344,Sector,'Summarized Source Data'!F$2,Subsector,'Summarized Source Data'!F$3,TimeOfWeek,$E344)*INDEX('Calibration Multipliers'!B$4:B$7,MATCH($B344,'Calibration Multipliers'!$A$4:$A$7,0),1)</f>
        <v>7459567.8600960048</v>
      </c>
      <c r="G344" s="26">
        <f>SUMIFS(INDEX(Load,,MATCH('Summarized Source Data'!$C344,Hour,0)),Month,'Summarized Source Data'!$A344,Sector,'Summarized Source Data'!G$2,Subsector,'Summarized Source Data'!G$3,TimeOfWeek,$E344)*INDEX('Calibration Multipliers'!C$4:C$7,MATCH($B344,'Calibration Multipliers'!$A$4:$A$7,0),1)</f>
        <v>17395.726748438286</v>
      </c>
      <c r="H344" s="26">
        <f>SUMIFS(INDEX(Load,,MATCH('Summarized Source Data'!$C344,Hour,0)),Month,'Summarized Source Data'!$A344,Sector,'Summarized Source Data'!H$2,Subsector,'Summarized Source Data'!H$3,TimeOfWeek,$E344)*INDEX('Calibration Multipliers'!D$4:D$7,MATCH($B344,'Calibration Multipliers'!$A$4:$A$7,0),1)</f>
        <v>0</v>
      </c>
      <c r="I344" s="26">
        <f>SUMIFS(INDEX(Load,,MATCH('Summarized Source Data'!$C344,Hour,0)),Month,'Summarized Source Data'!$A344,Sector,'Summarized Source Data'!I$2,Subsector,'Summarized Source Data'!I$3,TimeOfWeek,$E344)*INDEX('Calibration Multipliers'!E$4:E$7,MATCH($B344,'Calibration Multipliers'!$A$4:$A$7,0),1)</f>
        <v>5724205.9275594847</v>
      </c>
      <c r="J344" s="47">
        <f t="shared" si="26"/>
        <v>20214115.544830646</v>
      </c>
      <c r="K344" s="48">
        <f>(SUMIFS(INDEX(Load,,MATCH('Summarized Source Data'!$C344,Hour,0)),Month,'Summarized Source Data'!$A344,Sector,'Summarized Source Data'!K$2,Subsector,"Total",TimeOfWeek,$E344)-SUM(F344:I344))*INDEX('Calibration Multipliers'!G$4:G$7,MATCH($B344,'Calibration Multipliers'!$A$4:$A$7,0),1)</f>
        <v>20214115.544830646</v>
      </c>
      <c r="L344" s="26">
        <f>SUMIFS(INDEX(Load,,MATCH('Summarized Source Data'!$C344,Hour,0)),Month,'Summarized Source Data'!$A344,Sector,'Summarized Source Data'!L$2,Subsector,'Summarized Source Data'!L$3,TimeOfWeek,$E344)*INDEX('Calibration Multipliers'!H$4:H$7,MATCH($B344,'Calibration Multipliers'!$A$4:$A$7,0),1)</f>
        <v>8543606.5512751341</v>
      </c>
      <c r="M344" s="26">
        <f>SUMIFS(INDEX(Load,,MATCH('Summarized Source Data'!$C344,Hour,0)),Month,'Summarized Source Data'!$A344,Sector,'Summarized Source Data'!M$2,Subsector,'Summarized Source Data'!M$3,TimeOfWeek,$E344)*INDEX('Calibration Multipliers'!I$4:I$7,MATCH($B344,'Calibration Multipliers'!$A$4:$A$7,0),1)</f>
        <v>49003.879880481858</v>
      </c>
      <c r="N344" s="26">
        <f>SUMIFS(INDEX(Load,,MATCH('Summarized Source Data'!$C344,Hour,0)),Month,'Summarized Source Data'!$A344,Sector,'Summarized Source Data'!N$2,Subsector,'Summarized Source Data'!N$3,TimeOfWeek,$E344)*INDEX('Calibration Multipliers'!J$4:J$7,MATCH($B344,'Calibration Multipliers'!$A$4:$A$7,0),1)</f>
        <v>0</v>
      </c>
      <c r="O344" s="28">
        <f t="shared" si="27"/>
        <v>71770629.648997307</v>
      </c>
      <c r="P344" s="48">
        <f>(SUMIFS(INDEX(Load,,MATCH('Summarized Source Data'!$C344,Hour,0)),Month,'Summarized Source Data'!$A344,Sector,'Summarized Source Data'!P$2,Subsector,"Total",TimeOfWeek,$E344)-SUM(L344:N344)*INDEX('Calibration Multipliers'!L$4:L$7,MATCH($B344,'Calibration Multipliers'!$A$4:$A$7,0),1))</f>
        <v>71770629.648997307</v>
      </c>
      <c r="Q344" s="28">
        <f t="shared" si="28"/>
        <v>71770629.648997307</v>
      </c>
      <c r="R344" s="31">
        <f>SUMIFS(INDEX(Load,,MATCH('Summarized Source Data'!$C344,Hour,0)),Month,'Summarized Source Data'!$A344,Sector,'Summarized Source Data'!R$2,TimeOfWeek,$E344)*INDEX('Calibration Multipliers'!N$4:N$7,MATCH($B344,'Calibration Multipliers'!$A$4:$A$7,0),1)</f>
        <v>2561431.5001345212</v>
      </c>
      <c r="S344" s="31">
        <f>SUMIFS(INDEX(Load,,MATCH('Summarized Source Data'!$C344,Hour,0)),Month,'Summarized Source Data'!$A344,Sector,'Summarized Source Data'!S$2,TimeOfWeek,$E344)*INDEX('Calibration Multipliers'!O$4:O$7,MATCH($B344,'Calibration Multipliers'!$A$4:$A$7,0),1)</f>
        <v>2561431.5001345212</v>
      </c>
      <c r="T344" s="31">
        <f>SUMIFS(INDEX(Load,,MATCH('Summarized Source Data'!$C344,Hour,0)),Month,'Summarized Source Data'!$A344,Sector,'Summarized Source Data'!T$2,TimeOfWeek,$E344)*INDEX('Calibration Multipliers'!P$4:P$7,MATCH($B344,'Calibration Multipliers'!$A$4:$A$7,0),1)</f>
        <v>2561431.5001345212</v>
      </c>
      <c r="U344" s="31">
        <f>SUMIFS(INDEX(Load,,MATCH('Summarized Source Data'!$C344,Hour,0)),Month,'Summarized Source Data'!$A344,Sector,'Summarized Source Data'!U$2,TimeOfWeek,$E344)*INDEX('Calibration Multipliers'!Q$4:Q$7,MATCH($B344,'Calibration Multipliers'!$A$4:$A$7,0),1)</f>
        <v>2561431.5001345212</v>
      </c>
      <c r="V344" s="31">
        <f>SUMIFS(INDEX(Load,,MATCH('Summarized Source Data'!$C344,Hour,0)),Month,'Summarized Source Data'!$A344,Sector,'Summarized Source Data'!V$2,TimeOfWeek,$E344)*INDEX('Calibration Multipliers'!R$4:R$7,MATCH($B344,'Calibration Multipliers'!$A$4:$A$7,0),1)</f>
        <v>2561431.5001345212</v>
      </c>
      <c r="W344" s="31">
        <f>SUMIFS(INDEX(Load,,MATCH('Summarized Source Data'!$C344,Hour,0)),Month,'Summarized Source Data'!$A344,Sector,'Summarized Source Data'!W$2,TimeOfWeek,$E344)*INDEX('Calibration Multipliers'!S$4:S$7,MATCH($B344,'Calibration Multipliers'!$A$4:$A$7,0),1)</f>
        <v>2561431.5001345212</v>
      </c>
      <c r="X344" s="26">
        <f>SUMIFS(INDEX(Load,,MATCH('Summarized Source Data'!$C344,Hour,0)),Month,'Summarized Source Data'!$A344,Sector,'Summarized Source Data'!X$2,Subsector,'Summarized Source Data'!X$3,TimeOfWeek,$E344)*INDEX('Calibration Multipliers'!T$4:T$7,MATCH($B344,'Calibration Multipliers'!$A$4:$A$7,0),1)</f>
        <v>361218190.51571327</v>
      </c>
      <c r="Y344" s="28">
        <f t="shared" si="29"/>
        <v>361218190.51571327</v>
      </c>
      <c r="Z344" s="28">
        <f t="shared" si="29"/>
        <v>361218190.51571327</v>
      </c>
    </row>
    <row r="345" spans="1:26" outlineLevel="2">
      <c r="A345">
        <f t="shared" si="25"/>
        <v>3</v>
      </c>
      <c r="B345" t="str">
        <f>INDEX('Category Mapping'!$G$34:$G$45,MATCH(A345,'Category Mapping'!$A$34:$A$45,0),1)</f>
        <v>Spring</v>
      </c>
      <c r="C345" t="s">
        <v>32</v>
      </c>
      <c r="D345" s="6" t="s">
        <v>106</v>
      </c>
      <c r="E345" s="40" t="s">
        <v>14</v>
      </c>
      <c r="F345" s="26">
        <f>SUMIFS(INDEX(Load,,MATCH('Summarized Source Data'!$C345,Hour,0)),Month,'Summarized Source Data'!$A345,Sector,'Summarized Source Data'!F$2,Subsector,'Summarized Source Data'!F$3,TimeOfWeek,$E345)*INDEX('Calibration Multipliers'!B$4:B$7,MATCH($B345,'Calibration Multipliers'!$A$4:$A$7,0),1)</f>
        <v>8078715.6171575738</v>
      </c>
      <c r="G345" s="26">
        <f>SUMIFS(INDEX(Load,,MATCH('Summarized Source Data'!$C345,Hour,0)),Month,'Summarized Source Data'!$A345,Sector,'Summarized Source Data'!G$2,Subsector,'Summarized Source Data'!G$3,TimeOfWeek,$E345)*INDEX('Calibration Multipliers'!C$4:C$7,MATCH($B345,'Calibration Multipliers'!$A$4:$A$7,0),1)</f>
        <v>17084.475339319557</v>
      </c>
      <c r="H345" s="26">
        <f>SUMIFS(INDEX(Load,,MATCH('Summarized Source Data'!$C345,Hour,0)),Month,'Summarized Source Data'!$A345,Sector,'Summarized Source Data'!H$2,Subsector,'Summarized Source Data'!H$3,TimeOfWeek,$E345)*INDEX('Calibration Multipliers'!D$4:D$7,MATCH($B345,'Calibration Multipliers'!$A$4:$A$7,0),1)</f>
        <v>0</v>
      </c>
      <c r="I345" s="26">
        <f>SUMIFS(INDEX(Load,,MATCH('Summarized Source Data'!$C345,Hour,0)),Month,'Summarized Source Data'!$A345,Sector,'Summarized Source Data'!I$2,Subsector,'Summarized Source Data'!I$3,TimeOfWeek,$E345)*INDEX('Calibration Multipliers'!E$4:E$7,MATCH($B345,'Calibration Multipliers'!$A$4:$A$7,0),1)</f>
        <v>7418367.125910352</v>
      </c>
      <c r="J345" s="47">
        <f t="shared" si="26"/>
        <v>23418283.286744565</v>
      </c>
      <c r="K345" s="48">
        <f>(SUMIFS(INDEX(Load,,MATCH('Summarized Source Data'!$C345,Hour,0)),Month,'Summarized Source Data'!$A345,Sector,'Summarized Source Data'!K$2,Subsector,"Total",TimeOfWeek,$E345)-SUM(F345:I345))*INDEX('Calibration Multipliers'!G$4:G$7,MATCH($B345,'Calibration Multipliers'!$A$4:$A$7,0),1)</f>
        <v>23418283.286744565</v>
      </c>
      <c r="L345" s="26">
        <f>SUMIFS(INDEX(Load,,MATCH('Summarized Source Data'!$C345,Hour,0)),Month,'Summarized Source Data'!$A345,Sector,'Summarized Source Data'!L$2,Subsector,'Summarized Source Data'!L$3,TimeOfWeek,$E345)*INDEX('Calibration Multipliers'!H$4:H$7,MATCH($B345,'Calibration Multipliers'!$A$4:$A$7,0),1)</f>
        <v>9710773.3111050501</v>
      </c>
      <c r="M345" s="26">
        <f>SUMIFS(INDEX(Load,,MATCH('Summarized Source Data'!$C345,Hour,0)),Month,'Summarized Source Data'!$A345,Sector,'Summarized Source Data'!M$2,Subsector,'Summarized Source Data'!M$3,TimeOfWeek,$E345)*INDEX('Calibration Multipliers'!I$4:I$7,MATCH($B345,'Calibration Multipliers'!$A$4:$A$7,0),1)</f>
        <v>49538.94083127458</v>
      </c>
      <c r="N345" s="26">
        <f>SUMIFS(INDEX(Load,,MATCH('Summarized Source Data'!$C345,Hour,0)),Month,'Summarized Source Data'!$A345,Sector,'Summarized Source Data'!N$2,Subsector,'Summarized Source Data'!N$3,TimeOfWeek,$E345)*INDEX('Calibration Multipliers'!J$4:J$7,MATCH($B345,'Calibration Multipliers'!$A$4:$A$7,0),1)</f>
        <v>0</v>
      </c>
      <c r="O345" s="28">
        <f t="shared" si="27"/>
        <v>76744678.041596174</v>
      </c>
      <c r="P345" s="48">
        <f>(SUMIFS(INDEX(Load,,MATCH('Summarized Source Data'!$C345,Hour,0)),Month,'Summarized Source Data'!$A345,Sector,'Summarized Source Data'!P$2,Subsector,"Total",TimeOfWeek,$E345)-SUM(L345:N345)*INDEX('Calibration Multipliers'!L$4:L$7,MATCH($B345,'Calibration Multipliers'!$A$4:$A$7,0),1))</f>
        <v>76744678.041596174</v>
      </c>
      <c r="Q345" s="28">
        <f t="shared" si="28"/>
        <v>76744678.041596174</v>
      </c>
      <c r="R345" s="31">
        <f>SUMIFS(INDEX(Load,,MATCH('Summarized Source Data'!$C345,Hour,0)),Month,'Summarized Source Data'!$A345,Sector,'Summarized Source Data'!R$2,TimeOfWeek,$E345)*INDEX('Calibration Multipliers'!N$4:N$7,MATCH($B345,'Calibration Multipliers'!$A$4:$A$7,0),1)</f>
        <v>2579718.3011512053</v>
      </c>
      <c r="S345" s="31">
        <f>SUMIFS(INDEX(Load,,MATCH('Summarized Source Data'!$C345,Hour,0)),Month,'Summarized Source Data'!$A345,Sector,'Summarized Source Data'!S$2,TimeOfWeek,$E345)*INDEX('Calibration Multipliers'!O$4:O$7,MATCH($B345,'Calibration Multipliers'!$A$4:$A$7,0),1)</f>
        <v>2579718.3011512053</v>
      </c>
      <c r="T345" s="31">
        <f>SUMIFS(INDEX(Load,,MATCH('Summarized Source Data'!$C345,Hour,0)),Month,'Summarized Source Data'!$A345,Sector,'Summarized Source Data'!T$2,TimeOfWeek,$E345)*INDEX('Calibration Multipliers'!P$4:P$7,MATCH($B345,'Calibration Multipliers'!$A$4:$A$7,0),1)</f>
        <v>2579718.3011512053</v>
      </c>
      <c r="U345" s="31">
        <f>SUMIFS(INDEX(Load,,MATCH('Summarized Source Data'!$C345,Hour,0)),Month,'Summarized Source Data'!$A345,Sector,'Summarized Source Data'!U$2,TimeOfWeek,$E345)*INDEX('Calibration Multipliers'!Q$4:Q$7,MATCH($B345,'Calibration Multipliers'!$A$4:$A$7,0),1)</f>
        <v>2579718.3011512053</v>
      </c>
      <c r="V345" s="31">
        <f>SUMIFS(INDEX(Load,,MATCH('Summarized Source Data'!$C345,Hour,0)),Month,'Summarized Source Data'!$A345,Sector,'Summarized Source Data'!V$2,TimeOfWeek,$E345)*INDEX('Calibration Multipliers'!R$4:R$7,MATCH($B345,'Calibration Multipliers'!$A$4:$A$7,0),1)</f>
        <v>2579718.3011512053</v>
      </c>
      <c r="W345" s="31">
        <f>SUMIFS(INDEX(Load,,MATCH('Summarized Source Data'!$C345,Hour,0)),Month,'Summarized Source Data'!$A345,Sector,'Summarized Source Data'!W$2,TimeOfWeek,$E345)*INDEX('Calibration Multipliers'!S$4:S$7,MATCH($B345,'Calibration Multipliers'!$A$4:$A$7,0),1)</f>
        <v>2579718.3011512053</v>
      </c>
      <c r="X345" s="26">
        <f>SUMIFS(INDEX(Load,,MATCH('Summarized Source Data'!$C345,Hour,0)),Month,'Summarized Source Data'!$A345,Sector,'Summarized Source Data'!X$2,Subsector,'Summarized Source Data'!X$3,TimeOfWeek,$E345)*INDEX('Calibration Multipliers'!T$4:T$7,MATCH($B345,'Calibration Multipliers'!$A$4:$A$7,0),1)</f>
        <v>365382088.96546215</v>
      </c>
      <c r="Y345" s="28">
        <f t="shared" si="29"/>
        <v>365382088.96546215</v>
      </c>
      <c r="Z345" s="28">
        <f t="shared" si="29"/>
        <v>365382088.96546215</v>
      </c>
    </row>
    <row r="346" spans="1:26" outlineLevel="2">
      <c r="A346">
        <f t="shared" si="25"/>
        <v>3</v>
      </c>
      <c r="B346" t="str">
        <f>INDEX('Category Mapping'!$G$34:$G$45,MATCH(A346,'Category Mapping'!$A$34:$A$45,0),1)</f>
        <v>Spring</v>
      </c>
      <c r="C346" t="s">
        <v>33</v>
      </c>
      <c r="D346" s="6" t="s">
        <v>107</v>
      </c>
      <c r="E346" s="40" t="s">
        <v>14</v>
      </c>
      <c r="F346" s="26">
        <f>SUMIFS(INDEX(Load,,MATCH('Summarized Source Data'!$C346,Hour,0)),Month,'Summarized Source Data'!$A346,Sector,'Summarized Source Data'!F$2,Subsector,'Summarized Source Data'!F$3,TimeOfWeek,$E346)*INDEX('Calibration Multipliers'!B$4:B$7,MATCH($B346,'Calibration Multipliers'!$A$4:$A$7,0),1)</f>
        <v>8587124.4949480724</v>
      </c>
      <c r="G346" s="26">
        <f>SUMIFS(INDEX(Load,,MATCH('Summarized Source Data'!$C346,Hour,0)),Month,'Summarized Source Data'!$A346,Sector,'Summarized Source Data'!G$2,Subsector,'Summarized Source Data'!G$3,TimeOfWeek,$E346)*INDEX('Calibration Multipliers'!C$4:C$7,MATCH($B346,'Calibration Multipliers'!$A$4:$A$7,0),1)</f>
        <v>16400.555018948307</v>
      </c>
      <c r="H346" s="26">
        <f>SUMIFS(INDEX(Load,,MATCH('Summarized Source Data'!$C346,Hour,0)),Month,'Summarized Source Data'!$A346,Sector,'Summarized Source Data'!H$2,Subsector,'Summarized Source Data'!H$3,TimeOfWeek,$E346)*INDEX('Calibration Multipliers'!D$4:D$7,MATCH($B346,'Calibration Multipliers'!$A$4:$A$7,0),1)</f>
        <v>0</v>
      </c>
      <c r="I346" s="26">
        <f>SUMIFS(INDEX(Load,,MATCH('Summarized Source Data'!$C346,Hour,0)),Month,'Summarized Source Data'!$A346,Sector,'Summarized Source Data'!I$2,Subsector,'Summarized Source Data'!I$3,TimeOfWeek,$E346)*INDEX('Calibration Multipliers'!E$4:E$7,MATCH($B346,'Calibration Multipliers'!$A$4:$A$7,0),1)</f>
        <v>12595792.810490292</v>
      </c>
      <c r="J346" s="47">
        <f t="shared" si="26"/>
        <v>34492823.904933646</v>
      </c>
      <c r="K346" s="48">
        <f>(SUMIFS(INDEX(Load,,MATCH('Summarized Source Data'!$C346,Hour,0)),Month,'Summarized Source Data'!$A346,Sector,'Summarized Source Data'!K$2,Subsector,"Total",TimeOfWeek,$E346)-SUM(F346:I346))*INDEX('Calibration Multipliers'!G$4:G$7,MATCH($B346,'Calibration Multipliers'!$A$4:$A$7,0),1)</f>
        <v>34492823.904933646</v>
      </c>
      <c r="L346" s="26">
        <f>SUMIFS(INDEX(Load,,MATCH('Summarized Source Data'!$C346,Hour,0)),Month,'Summarized Source Data'!$A346,Sector,'Summarized Source Data'!L$2,Subsector,'Summarized Source Data'!L$3,TimeOfWeek,$E346)*INDEX('Calibration Multipliers'!H$4:H$7,MATCH($B346,'Calibration Multipliers'!$A$4:$A$7,0),1)</f>
        <v>16551496.337751705</v>
      </c>
      <c r="M346" s="26">
        <f>SUMIFS(INDEX(Load,,MATCH('Summarized Source Data'!$C346,Hour,0)),Month,'Summarized Source Data'!$A346,Sector,'Summarized Source Data'!M$2,Subsector,'Summarized Source Data'!M$3,TimeOfWeek,$E346)*INDEX('Calibration Multipliers'!I$4:I$7,MATCH($B346,'Calibration Multipliers'!$A$4:$A$7,0),1)</f>
        <v>51452.252168934181</v>
      </c>
      <c r="N346" s="26">
        <f>SUMIFS(INDEX(Load,,MATCH('Summarized Source Data'!$C346,Hour,0)),Month,'Summarized Source Data'!$A346,Sector,'Summarized Source Data'!N$2,Subsector,'Summarized Source Data'!N$3,TimeOfWeek,$E346)*INDEX('Calibration Multipliers'!J$4:J$7,MATCH($B346,'Calibration Multipliers'!$A$4:$A$7,0),1)</f>
        <v>0</v>
      </c>
      <c r="O346" s="28">
        <f t="shared" si="27"/>
        <v>85828953.273901224</v>
      </c>
      <c r="P346" s="48">
        <f>(SUMIFS(INDEX(Load,,MATCH('Summarized Source Data'!$C346,Hour,0)),Month,'Summarized Source Data'!$A346,Sector,'Summarized Source Data'!P$2,Subsector,"Total",TimeOfWeek,$E346)-SUM(L346:N346)*INDEX('Calibration Multipliers'!L$4:L$7,MATCH($B346,'Calibration Multipliers'!$A$4:$A$7,0),1))</f>
        <v>85828953.273901224</v>
      </c>
      <c r="Q346" s="28">
        <f t="shared" si="28"/>
        <v>85828953.273901224</v>
      </c>
      <c r="R346" s="31">
        <f>SUMIFS(INDEX(Load,,MATCH('Summarized Source Data'!$C346,Hour,0)),Month,'Summarized Source Data'!$A346,Sector,'Summarized Source Data'!R$2,TimeOfWeek,$E346)*INDEX('Calibration Multipliers'!N$4:N$7,MATCH($B346,'Calibration Multipliers'!$A$4:$A$7,0),1)</f>
        <v>3199909.1147744367</v>
      </c>
      <c r="S346" s="31">
        <f>SUMIFS(INDEX(Load,,MATCH('Summarized Source Data'!$C346,Hour,0)),Month,'Summarized Source Data'!$A346,Sector,'Summarized Source Data'!S$2,TimeOfWeek,$E346)*INDEX('Calibration Multipliers'!O$4:O$7,MATCH($B346,'Calibration Multipliers'!$A$4:$A$7,0),1)</f>
        <v>3199909.1147744367</v>
      </c>
      <c r="T346" s="31">
        <f>SUMIFS(INDEX(Load,,MATCH('Summarized Source Data'!$C346,Hour,0)),Month,'Summarized Source Data'!$A346,Sector,'Summarized Source Data'!T$2,TimeOfWeek,$E346)*INDEX('Calibration Multipliers'!P$4:P$7,MATCH($B346,'Calibration Multipliers'!$A$4:$A$7,0),1)</f>
        <v>3199909.1147744367</v>
      </c>
      <c r="U346" s="31">
        <f>SUMIFS(INDEX(Load,,MATCH('Summarized Source Data'!$C346,Hour,0)),Month,'Summarized Source Data'!$A346,Sector,'Summarized Source Data'!U$2,TimeOfWeek,$E346)*INDEX('Calibration Multipliers'!Q$4:Q$7,MATCH($B346,'Calibration Multipliers'!$A$4:$A$7,0),1)</f>
        <v>3199909.1147744367</v>
      </c>
      <c r="V346" s="31">
        <f>SUMIFS(INDEX(Load,,MATCH('Summarized Source Data'!$C346,Hour,0)),Month,'Summarized Source Data'!$A346,Sector,'Summarized Source Data'!V$2,TimeOfWeek,$E346)*INDEX('Calibration Multipliers'!R$4:R$7,MATCH($B346,'Calibration Multipliers'!$A$4:$A$7,0),1)</f>
        <v>3199909.1147744367</v>
      </c>
      <c r="W346" s="31">
        <f>SUMIFS(INDEX(Load,,MATCH('Summarized Source Data'!$C346,Hour,0)),Month,'Summarized Source Data'!$A346,Sector,'Summarized Source Data'!W$2,TimeOfWeek,$E346)*INDEX('Calibration Multipliers'!S$4:S$7,MATCH($B346,'Calibration Multipliers'!$A$4:$A$7,0),1)</f>
        <v>3199909.1147744367</v>
      </c>
      <c r="X346" s="26">
        <f>SUMIFS(INDEX(Load,,MATCH('Summarized Source Data'!$C346,Hour,0)),Month,'Summarized Source Data'!$A346,Sector,'Summarized Source Data'!X$2,Subsector,'Summarized Source Data'!X$3,TimeOfWeek,$E346)*INDEX('Calibration Multipliers'!T$4:T$7,MATCH($B346,'Calibration Multipliers'!$A$4:$A$7,0),1)</f>
        <v>366423063.5778994</v>
      </c>
      <c r="Y346" s="28">
        <f t="shared" si="29"/>
        <v>366423063.5778994</v>
      </c>
      <c r="Z346" s="28">
        <f t="shared" si="29"/>
        <v>366423063.5778994</v>
      </c>
    </row>
    <row r="347" spans="1:26" outlineLevel="2">
      <c r="A347">
        <f t="shared" si="25"/>
        <v>3</v>
      </c>
      <c r="B347" t="str">
        <f>INDEX('Category Mapping'!$G$34:$G$45,MATCH(A347,'Category Mapping'!$A$34:$A$45,0),1)</f>
        <v>Spring</v>
      </c>
      <c r="C347" t="s">
        <v>34</v>
      </c>
      <c r="D347" s="6" t="s">
        <v>108</v>
      </c>
      <c r="E347" s="40" t="s">
        <v>14</v>
      </c>
      <c r="F347" s="26">
        <f>SUMIFS(INDEX(Load,,MATCH('Summarized Source Data'!$C347,Hour,0)),Month,'Summarized Source Data'!$A347,Sector,'Summarized Source Data'!F$2,Subsector,'Summarized Source Data'!F$3,TimeOfWeek,$E347)*INDEX('Calibration Multipliers'!B$4:B$7,MATCH($B347,'Calibration Multipliers'!$A$4:$A$7,0),1)</f>
        <v>9285925.5474041123</v>
      </c>
      <c r="G347" s="26">
        <f>SUMIFS(INDEX(Load,,MATCH('Summarized Source Data'!$C347,Hour,0)),Month,'Summarized Source Data'!$A347,Sector,'Summarized Source Data'!G$2,Subsector,'Summarized Source Data'!G$3,TimeOfWeek,$E347)*INDEX('Calibration Multipliers'!C$4:C$7,MATCH($B347,'Calibration Multipliers'!$A$4:$A$7,0),1)</f>
        <v>15245.073199143</v>
      </c>
      <c r="H347" s="26">
        <f>SUMIFS(INDEX(Load,,MATCH('Summarized Source Data'!$C347,Hour,0)),Month,'Summarized Source Data'!$A347,Sector,'Summarized Source Data'!H$2,Subsector,'Summarized Source Data'!H$3,TimeOfWeek,$E347)*INDEX('Calibration Multipliers'!D$4:D$7,MATCH($B347,'Calibration Multipliers'!$A$4:$A$7,0),1)</f>
        <v>0</v>
      </c>
      <c r="I347" s="26">
        <f>SUMIFS(INDEX(Load,,MATCH('Summarized Source Data'!$C347,Hour,0)),Month,'Summarized Source Data'!$A347,Sector,'Summarized Source Data'!I$2,Subsector,'Summarized Source Data'!I$3,TimeOfWeek,$E347)*INDEX('Calibration Multipliers'!E$4:E$7,MATCH($B347,'Calibration Multipliers'!$A$4:$A$7,0),1)</f>
        <v>6301443.0057497192</v>
      </c>
      <c r="J347" s="47">
        <f t="shared" si="26"/>
        <v>48833714.883510582</v>
      </c>
      <c r="K347" s="48">
        <f>(SUMIFS(INDEX(Load,,MATCH('Summarized Source Data'!$C347,Hour,0)),Month,'Summarized Source Data'!$A347,Sector,'Summarized Source Data'!K$2,Subsector,"Total",TimeOfWeek,$E347)-SUM(F347:I347))*INDEX('Calibration Multipliers'!G$4:G$7,MATCH($B347,'Calibration Multipliers'!$A$4:$A$7,0),1)</f>
        <v>48833714.883510582</v>
      </c>
      <c r="L347" s="26">
        <f>SUMIFS(INDEX(Load,,MATCH('Summarized Source Data'!$C347,Hour,0)),Month,'Summarized Source Data'!$A347,Sector,'Summarized Source Data'!L$2,Subsector,'Summarized Source Data'!L$3,TimeOfWeek,$E347)*INDEX('Calibration Multipliers'!H$4:H$7,MATCH($B347,'Calibration Multipliers'!$A$4:$A$7,0),1)</f>
        <v>24879293.237249419</v>
      </c>
      <c r="M347" s="26">
        <f>SUMIFS(INDEX(Load,,MATCH('Summarized Source Data'!$C347,Hour,0)),Month,'Summarized Source Data'!$A347,Sector,'Summarized Source Data'!M$2,Subsector,'Summarized Source Data'!M$3,TimeOfWeek,$E347)*INDEX('Calibration Multipliers'!I$4:I$7,MATCH($B347,'Calibration Multipliers'!$A$4:$A$7,0),1)</f>
        <v>55226.82611363152</v>
      </c>
      <c r="N347" s="26">
        <f>SUMIFS(INDEX(Load,,MATCH('Summarized Source Data'!$C347,Hour,0)),Month,'Summarized Source Data'!$A347,Sector,'Summarized Source Data'!N$2,Subsector,'Summarized Source Data'!N$3,TimeOfWeek,$E347)*INDEX('Calibration Multipliers'!J$4:J$7,MATCH($B347,'Calibration Multipliers'!$A$4:$A$7,0),1)</f>
        <v>0</v>
      </c>
      <c r="O347" s="28">
        <f t="shared" si="27"/>
        <v>108310230.32860036</v>
      </c>
      <c r="P347" s="48">
        <f>(SUMIFS(INDEX(Load,,MATCH('Summarized Source Data'!$C347,Hour,0)),Month,'Summarized Source Data'!$A347,Sector,'Summarized Source Data'!P$2,Subsector,"Total",TimeOfWeek,$E347)-SUM(L347:N347)*INDEX('Calibration Multipliers'!L$4:L$7,MATCH($B347,'Calibration Multipliers'!$A$4:$A$7,0),1))</f>
        <v>108310230.32860036</v>
      </c>
      <c r="Q347" s="28">
        <f t="shared" si="28"/>
        <v>108310230.32860036</v>
      </c>
      <c r="R347" s="31">
        <f>SUMIFS(INDEX(Load,,MATCH('Summarized Source Data'!$C347,Hour,0)),Month,'Summarized Source Data'!$A347,Sector,'Summarized Source Data'!R$2,TimeOfWeek,$E347)*INDEX('Calibration Multipliers'!N$4:N$7,MATCH($B347,'Calibration Multipliers'!$A$4:$A$7,0),1)</f>
        <v>4164757.253804117</v>
      </c>
      <c r="S347" s="31">
        <f>SUMIFS(INDEX(Load,,MATCH('Summarized Source Data'!$C347,Hour,0)),Month,'Summarized Source Data'!$A347,Sector,'Summarized Source Data'!S$2,TimeOfWeek,$E347)*INDEX('Calibration Multipliers'!O$4:O$7,MATCH($B347,'Calibration Multipliers'!$A$4:$A$7,0),1)</f>
        <v>4164757.253804117</v>
      </c>
      <c r="T347" s="31">
        <f>SUMIFS(INDEX(Load,,MATCH('Summarized Source Data'!$C347,Hour,0)),Month,'Summarized Source Data'!$A347,Sector,'Summarized Source Data'!T$2,TimeOfWeek,$E347)*INDEX('Calibration Multipliers'!P$4:P$7,MATCH($B347,'Calibration Multipliers'!$A$4:$A$7,0),1)</f>
        <v>4164757.253804117</v>
      </c>
      <c r="U347" s="31">
        <f>SUMIFS(INDEX(Load,,MATCH('Summarized Source Data'!$C347,Hour,0)),Month,'Summarized Source Data'!$A347,Sector,'Summarized Source Data'!U$2,TimeOfWeek,$E347)*INDEX('Calibration Multipliers'!Q$4:Q$7,MATCH($B347,'Calibration Multipliers'!$A$4:$A$7,0),1)</f>
        <v>4164757.253804117</v>
      </c>
      <c r="V347" s="31">
        <f>SUMIFS(INDEX(Load,,MATCH('Summarized Source Data'!$C347,Hour,0)),Month,'Summarized Source Data'!$A347,Sector,'Summarized Source Data'!V$2,TimeOfWeek,$E347)*INDEX('Calibration Multipliers'!R$4:R$7,MATCH($B347,'Calibration Multipliers'!$A$4:$A$7,0),1)</f>
        <v>4164757.253804117</v>
      </c>
      <c r="W347" s="31">
        <f>SUMIFS(INDEX(Load,,MATCH('Summarized Source Data'!$C347,Hour,0)),Month,'Summarized Source Data'!$A347,Sector,'Summarized Source Data'!W$2,TimeOfWeek,$E347)*INDEX('Calibration Multipliers'!S$4:S$7,MATCH($B347,'Calibration Multipliers'!$A$4:$A$7,0),1)</f>
        <v>4164757.253804117</v>
      </c>
      <c r="X347" s="26">
        <f>SUMIFS(INDEX(Load,,MATCH('Summarized Source Data'!$C347,Hour,0)),Month,'Summarized Source Data'!$A347,Sector,'Summarized Source Data'!X$2,Subsector,'Summarized Source Data'!X$3,TimeOfWeek,$E347)*INDEX('Calibration Multipliers'!T$4:T$7,MATCH($B347,'Calibration Multipliers'!$A$4:$A$7,0),1)</f>
        <v>367464038.19033659</v>
      </c>
      <c r="Y347" s="28">
        <f t="shared" si="29"/>
        <v>367464038.19033659</v>
      </c>
      <c r="Z347" s="28">
        <f t="shared" si="29"/>
        <v>367464038.19033659</v>
      </c>
    </row>
    <row r="348" spans="1:26" outlineLevel="2">
      <c r="A348">
        <f t="shared" si="25"/>
        <v>3</v>
      </c>
      <c r="B348" t="str">
        <f>INDEX('Category Mapping'!$G$34:$G$45,MATCH(A348,'Category Mapping'!$A$34:$A$45,0),1)</f>
        <v>Spring</v>
      </c>
      <c r="C348" t="s">
        <v>35</v>
      </c>
      <c r="D348" s="6" t="s">
        <v>109</v>
      </c>
      <c r="E348" s="40" t="s">
        <v>14</v>
      </c>
      <c r="F348" s="26">
        <f>SUMIFS(INDEX(Load,,MATCH('Summarized Source Data'!$C348,Hour,0)),Month,'Summarized Source Data'!$A348,Sector,'Summarized Source Data'!F$2,Subsector,'Summarized Source Data'!F$3,TimeOfWeek,$E348)*INDEX('Calibration Multipliers'!B$4:B$7,MATCH($B348,'Calibration Multipliers'!$A$4:$A$7,0),1)</f>
        <v>9542973.4084532335</v>
      </c>
      <c r="G348" s="26">
        <f>SUMIFS(INDEX(Load,,MATCH('Summarized Source Data'!$C348,Hour,0)),Month,'Summarized Source Data'!$A348,Sector,'Summarized Source Data'!G$2,Subsector,'Summarized Source Data'!G$3,TimeOfWeek,$E348)*INDEX('Calibration Multipliers'!C$4:C$7,MATCH($B348,'Calibration Multipliers'!$A$4:$A$7,0),1)</f>
        <v>13636.767422927505</v>
      </c>
      <c r="H348" s="26">
        <f>SUMIFS(INDEX(Load,,MATCH('Summarized Source Data'!$C348,Hour,0)),Month,'Summarized Source Data'!$A348,Sector,'Summarized Source Data'!H$2,Subsector,'Summarized Source Data'!H$3,TimeOfWeek,$E348)*INDEX('Calibration Multipliers'!D$4:D$7,MATCH($B348,'Calibration Multipliers'!$A$4:$A$7,0),1)</f>
        <v>0</v>
      </c>
      <c r="I348" s="26">
        <f>SUMIFS(INDEX(Load,,MATCH('Summarized Source Data'!$C348,Hour,0)),Month,'Summarized Source Data'!$A348,Sector,'Summarized Source Data'!I$2,Subsector,'Summarized Source Data'!I$3,TimeOfWeek,$E348)*INDEX('Calibration Multipliers'!E$4:E$7,MATCH($B348,'Calibration Multipliers'!$A$4:$A$7,0),1)</f>
        <v>7229256.3909927206</v>
      </c>
      <c r="J348" s="47">
        <f t="shared" si="26"/>
        <v>61391326.827165887</v>
      </c>
      <c r="K348" s="48">
        <f>(SUMIFS(INDEX(Load,,MATCH('Summarized Source Data'!$C348,Hour,0)),Month,'Summarized Source Data'!$A348,Sector,'Summarized Source Data'!K$2,Subsector,"Total",TimeOfWeek,$E348)-SUM(F348:I348))*INDEX('Calibration Multipliers'!G$4:G$7,MATCH($B348,'Calibration Multipliers'!$A$4:$A$7,0),1)</f>
        <v>61391326.827165887</v>
      </c>
      <c r="L348" s="26">
        <f>SUMIFS(INDEX(Load,,MATCH('Summarized Source Data'!$C348,Hour,0)),Month,'Summarized Source Data'!$A348,Sector,'Summarized Source Data'!L$2,Subsector,'Summarized Source Data'!L$3,TimeOfWeek,$E348)*INDEX('Calibration Multipliers'!H$4:H$7,MATCH($B348,'Calibration Multipliers'!$A$4:$A$7,0),1)</f>
        <v>25087488.159736861</v>
      </c>
      <c r="M348" s="26">
        <f>SUMIFS(INDEX(Load,,MATCH('Summarized Source Data'!$C348,Hour,0)),Month,'Summarized Source Data'!$A348,Sector,'Summarized Source Data'!M$2,Subsector,'Summarized Source Data'!M$3,TimeOfWeek,$E348)*INDEX('Calibration Multipliers'!I$4:I$7,MATCH($B348,'Calibration Multipliers'!$A$4:$A$7,0),1)</f>
        <v>60775.220797921873</v>
      </c>
      <c r="N348" s="26">
        <f>SUMIFS(INDEX(Load,,MATCH('Summarized Source Data'!$C348,Hour,0)),Month,'Summarized Source Data'!$A348,Sector,'Summarized Source Data'!N$2,Subsector,'Summarized Source Data'!N$3,TimeOfWeek,$E348)*INDEX('Calibration Multipliers'!J$4:J$7,MATCH($B348,'Calibration Multipliers'!$A$4:$A$7,0),1)</f>
        <v>0</v>
      </c>
      <c r="O348" s="28">
        <f t="shared" si="27"/>
        <v>123711106.19798683</v>
      </c>
      <c r="P348" s="48">
        <f>(SUMIFS(INDEX(Load,,MATCH('Summarized Source Data'!$C348,Hour,0)),Month,'Summarized Source Data'!$A348,Sector,'Summarized Source Data'!P$2,Subsector,"Total",TimeOfWeek,$E348)-SUM(L348:N348)*INDEX('Calibration Multipliers'!L$4:L$7,MATCH($B348,'Calibration Multipliers'!$A$4:$A$7,0),1))</f>
        <v>123711106.19798683</v>
      </c>
      <c r="Q348" s="28">
        <f t="shared" si="28"/>
        <v>123711106.19798683</v>
      </c>
      <c r="R348" s="31">
        <f>SUMIFS(INDEX(Load,,MATCH('Summarized Source Data'!$C348,Hour,0)),Month,'Summarized Source Data'!$A348,Sector,'Summarized Source Data'!R$2,TimeOfWeek,$E348)*INDEX('Calibration Multipliers'!N$4:N$7,MATCH($B348,'Calibration Multipliers'!$A$4:$A$7,0),1)</f>
        <v>4977639.7550117634</v>
      </c>
      <c r="S348" s="31">
        <f>SUMIFS(INDEX(Load,,MATCH('Summarized Source Data'!$C348,Hour,0)),Month,'Summarized Source Data'!$A348,Sector,'Summarized Source Data'!S$2,TimeOfWeek,$E348)*INDEX('Calibration Multipliers'!O$4:O$7,MATCH($B348,'Calibration Multipliers'!$A$4:$A$7,0),1)</f>
        <v>4977639.7550117634</v>
      </c>
      <c r="T348" s="31">
        <f>SUMIFS(INDEX(Load,,MATCH('Summarized Source Data'!$C348,Hour,0)),Month,'Summarized Source Data'!$A348,Sector,'Summarized Source Data'!T$2,TimeOfWeek,$E348)*INDEX('Calibration Multipliers'!P$4:P$7,MATCH($B348,'Calibration Multipliers'!$A$4:$A$7,0),1)</f>
        <v>4977639.7550117634</v>
      </c>
      <c r="U348" s="31">
        <f>SUMIFS(INDEX(Load,,MATCH('Summarized Source Data'!$C348,Hour,0)),Month,'Summarized Source Data'!$A348,Sector,'Summarized Source Data'!U$2,TimeOfWeek,$E348)*INDEX('Calibration Multipliers'!Q$4:Q$7,MATCH($B348,'Calibration Multipliers'!$A$4:$A$7,0),1)</f>
        <v>4977639.7550117634</v>
      </c>
      <c r="V348" s="31">
        <f>SUMIFS(INDEX(Load,,MATCH('Summarized Source Data'!$C348,Hour,0)),Month,'Summarized Source Data'!$A348,Sector,'Summarized Source Data'!V$2,TimeOfWeek,$E348)*INDEX('Calibration Multipliers'!R$4:R$7,MATCH($B348,'Calibration Multipliers'!$A$4:$A$7,0),1)</f>
        <v>4977639.7550117634</v>
      </c>
      <c r="W348" s="31">
        <f>SUMIFS(INDEX(Load,,MATCH('Summarized Source Data'!$C348,Hour,0)),Month,'Summarized Source Data'!$A348,Sector,'Summarized Source Data'!W$2,TimeOfWeek,$E348)*INDEX('Calibration Multipliers'!S$4:S$7,MATCH($B348,'Calibration Multipliers'!$A$4:$A$7,0),1)</f>
        <v>4977639.7550117634</v>
      </c>
      <c r="X348" s="26">
        <f>SUMIFS(INDEX(Load,,MATCH('Summarized Source Data'!$C348,Hour,0)),Month,'Summarized Source Data'!$A348,Sector,'Summarized Source Data'!X$2,Subsector,'Summarized Source Data'!X$3,TimeOfWeek,$E348)*INDEX('Calibration Multipliers'!T$4:T$7,MATCH($B348,'Calibration Multipliers'!$A$4:$A$7,0),1)</f>
        <v>366423063.5778994</v>
      </c>
      <c r="Y348" s="28">
        <f t="shared" si="29"/>
        <v>366423063.5778994</v>
      </c>
      <c r="Z348" s="28">
        <f t="shared" si="29"/>
        <v>366423063.5778994</v>
      </c>
    </row>
    <row r="349" spans="1:26" outlineLevel="2">
      <c r="A349">
        <f t="shared" si="25"/>
        <v>3</v>
      </c>
      <c r="B349" t="str">
        <f>INDEX('Category Mapping'!$G$34:$G$45,MATCH(A349,'Category Mapping'!$A$34:$A$45,0),1)</f>
        <v>Spring</v>
      </c>
      <c r="C349" t="s">
        <v>36</v>
      </c>
      <c r="D349" s="6" t="s">
        <v>110</v>
      </c>
      <c r="E349" s="40" t="s">
        <v>14</v>
      </c>
      <c r="F349" s="26">
        <f>SUMIFS(INDEX(Load,,MATCH('Summarized Source Data'!$C349,Hour,0)),Month,'Summarized Source Data'!$A349,Sector,'Summarized Source Data'!F$2,Subsector,'Summarized Source Data'!F$3,TimeOfWeek,$E349)*INDEX('Calibration Multipliers'!B$4:B$7,MATCH($B349,'Calibration Multipliers'!$A$4:$A$7,0),1)</f>
        <v>9250209.7084513903</v>
      </c>
      <c r="G349" s="26">
        <f>SUMIFS(INDEX(Load,,MATCH('Summarized Source Data'!$C349,Hour,0)),Month,'Summarized Source Data'!$A349,Sector,'Summarized Source Data'!G$2,Subsector,'Summarized Source Data'!G$3,TimeOfWeek,$E349)*INDEX('Calibration Multipliers'!C$4:C$7,MATCH($B349,'Calibration Multipliers'!$A$4:$A$7,0),1)</f>
        <v>11885.848124808112</v>
      </c>
      <c r="H349" s="26">
        <f>SUMIFS(INDEX(Load,,MATCH('Summarized Source Data'!$C349,Hour,0)),Month,'Summarized Source Data'!$A349,Sector,'Summarized Source Data'!H$2,Subsector,'Summarized Source Data'!H$3,TimeOfWeek,$E349)*INDEX('Calibration Multipliers'!D$4:D$7,MATCH($B349,'Calibration Multipliers'!$A$4:$A$7,0),1)</f>
        <v>0</v>
      </c>
      <c r="I349" s="26">
        <f>SUMIFS(INDEX(Load,,MATCH('Summarized Source Data'!$C349,Hour,0)),Month,'Summarized Source Data'!$A349,Sector,'Summarized Source Data'!I$2,Subsector,'Summarized Source Data'!I$3,TimeOfWeek,$E349)*INDEX('Calibration Multipliers'!E$4:E$7,MATCH($B349,'Calibration Multipliers'!$A$4:$A$7,0),1)</f>
        <v>7490811.6721136952</v>
      </c>
      <c r="J349" s="47">
        <f t="shared" si="26"/>
        <v>77663490.119365424</v>
      </c>
      <c r="K349" s="48">
        <f>(SUMIFS(INDEX(Load,,MATCH('Summarized Source Data'!$C349,Hour,0)),Month,'Summarized Source Data'!$A349,Sector,'Summarized Source Data'!K$2,Subsector,"Total",TimeOfWeek,$E349)-SUM(F349:I349))*INDEX('Calibration Multipliers'!G$4:G$7,MATCH($B349,'Calibration Multipliers'!$A$4:$A$7,0),1)</f>
        <v>77663490.119365424</v>
      </c>
      <c r="L349" s="26">
        <f>SUMIFS(INDEX(Load,,MATCH('Summarized Source Data'!$C349,Hour,0)),Month,'Summarized Source Data'!$A349,Sector,'Summarized Source Data'!L$2,Subsector,'Summarized Source Data'!L$3,TimeOfWeek,$E349)*INDEX('Calibration Multipliers'!H$4:H$7,MATCH($B349,'Calibration Multipliers'!$A$4:$A$7,0),1)</f>
        <v>19986712.55879451</v>
      </c>
      <c r="M349" s="26">
        <f>SUMIFS(INDEX(Load,,MATCH('Summarized Source Data'!$C349,Hour,0)),Month,'Summarized Source Data'!$A349,Sector,'Summarized Source Data'!M$2,Subsector,'Summarized Source Data'!M$3,TimeOfWeek,$E349)*INDEX('Calibration Multipliers'!I$4:I$7,MATCH($B349,'Calibration Multipliers'!$A$4:$A$7,0),1)</f>
        <v>64317.657404045713</v>
      </c>
      <c r="N349" s="26">
        <f>SUMIFS(INDEX(Load,,MATCH('Summarized Source Data'!$C349,Hour,0)),Month,'Summarized Source Data'!$A349,Sector,'Summarized Source Data'!N$2,Subsector,'Summarized Source Data'!N$3,TimeOfWeek,$E349)*INDEX('Calibration Multipliers'!J$4:J$7,MATCH($B349,'Calibration Multipliers'!$A$4:$A$7,0),1)</f>
        <v>0</v>
      </c>
      <c r="O349" s="28">
        <f t="shared" si="27"/>
        <v>135054187.03694633</v>
      </c>
      <c r="P349" s="48">
        <f>(SUMIFS(INDEX(Load,,MATCH('Summarized Source Data'!$C349,Hour,0)),Month,'Summarized Source Data'!$A349,Sector,'Summarized Source Data'!P$2,Subsector,"Total",TimeOfWeek,$E349)-SUM(L349:N349)*INDEX('Calibration Multipliers'!L$4:L$7,MATCH($B349,'Calibration Multipliers'!$A$4:$A$7,0),1))</f>
        <v>135054187.03694633</v>
      </c>
      <c r="Q349" s="28">
        <f t="shared" si="28"/>
        <v>135054187.03694633</v>
      </c>
      <c r="R349" s="31">
        <f>SUMIFS(INDEX(Load,,MATCH('Summarized Source Data'!$C349,Hour,0)),Month,'Summarized Source Data'!$A349,Sector,'Summarized Source Data'!R$2,TimeOfWeek,$E349)*INDEX('Calibration Multipliers'!N$4:N$7,MATCH($B349,'Calibration Multipliers'!$A$4:$A$7,0),1)</f>
        <v>5648369.886068821</v>
      </c>
      <c r="S349" s="31">
        <f>SUMIFS(INDEX(Load,,MATCH('Summarized Source Data'!$C349,Hour,0)),Month,'Summarized Source Data'!$A349,Sector,'Summarized Source Data'!S$2,TimeOfWeek,$E349)*INDEX('Calibration Multipliers'!O$4:O$7,MATCH($B349,'Calibration Multipliers'!$A$4:$A$7,0),1)</f>
        <v>5648369.886068821</v>
      </c>
      <c r="T349" s="31">
        <f>SUMIFS(INDEX(Load,,MATCH('Summarized Source Data'!$C349,Hour,0)),Month,'Summarized Source Data'!$A349,Sector,'Summarized Source Data'!T$2,TimeOfWeek,$E349)*INDEX('Calibration Multipliers'!P$4:P$7,MATCH($B349,'Calibration Multipliers'!$A$4:$A$7,0),1)</f>
        <v>5648369.886068821</v>
      </c>
      <c r="U349" s="31">
        <f>SUMIFS(INDEX(Load,,MATCH('Summarized Source Data'!$C349,Hour,0)),Month,'Summarized Source Data'!$A349,Sector,'Summarized Source Data'!U$2,TimeOfWeek,$E349)*INDEX('Calibration Multipliers'!Q$4:Q$7,MATCH($B349,'Calibration Multipliers'!$A$4:$A$7,0),1)</f>
        <v>5648369.886068821</v>
      </c>
      <c r="V349" s="31">
        <f>SUMIFS(INDEX(Load,,MATCH('Summarized Source Data'!$C349,Hour,0)),Month,'Summarized Source Data'!$A349,Sector,'Summarized Source Data'!V$2,TimeOfWeek,$E349)*INDEX('Calibration Multipliers'!R$4:R$7,MATCH($B349,'Calibration Multipliers'!$A$4:$A$7,0),1)</f>
        <v>5648369.886068821</v>
      </c>
      <c r="W349" s="31">
        <f>SUMIFS(INDEX(Load,,MATCH('Summarized Source Data'!$C349,Hour,0)),Month,'Summarized Source Data'!$A349,Sector,'Summarized Source Data'!W$2,TimeOfWeek,$E349)*INDEX('Calibration Multipliers'!S$4:S$7,MATCH($B349,'Calibration Multipliers'!$A$4:$A$7,0),1)</f>
        <v>5648369.886068821</v>
      </c>
      <c r="X349" s="26">
        <f>SUMIFS(INDEX(Load,,MATCH('Summarized Source Data'!$C349,Hour,0)),Month,'Summarized Source Data'!$A349,Sector,'Summarized Source Data'!X$2,Subsector,'Summarized Source Data'!X$3,TimeOfWeek,$E349)*INDEX('Calibration Multipliers'!T$4:T$7,MATCH($B349,'Calibration Multipliers'!$A$4:$A$7,0),1)</f>
        <v>365382088.96546215</v>
      </c>
      <c r="Y349" s="28">
        <f t="shared" si="29"/>
        <v>365382088.96546215</v>
      </c>
      <c r="Z349" s="28">
        <f t="shared" si="29"/>
        <v>365382088.96546215</v>
      </c>
    </row>
    <row r="350" spans="1:26" outlineLevel="2">
      <c r="A350">
        <f t="shared" si="25"/>
        <v>3</v>
      </c>
      <c r="B350" t="str">
        <f>INDEX('Category Mapping'!$G$34:$G$45,MATCH(A350,'Category Mapping'!$A$34:$A$45,0),1)</f>
        <v>Spring</v>
      </c>
      <c r="C350" t="s">
        <v>37</v>
      </c>
      <c r="D350" s="6" t="s">
        <v>111</v>
      </c>
      <c r="E350" s="40" t="s">
        <v>14</v>
      </c>
      <c r="F350" s="26">
        <f>SUMIFS(INDEX(Load,,MATCH('Summarized Source Data'!$C350,Hour,0)),Month,'Summarized Source Data'!$A350,Sector,'Summarized Source Data'!F$2,Subsector,'Summarized Source Data'!F$3,TimeOfWeek,$E350)*INDEX('Calibration Multipliers'!B$4:B$7,MATCH($B350,'Calibration Multipliers'!$A$4:$A$7,0),1)</f>
        <v>8872074.6395089608</v>
      </c>
      <c r="G350" s="26">
        <f>SUMIFS(INDEX(Load,,MATCH('Summarized Source Data'!$C350,Hour,0)),Month,'Summarized Source Data'!$A350,Sector,'Summarized Source Data'!G$2,Subsector,'Summarized Source Data'!G$3,TimeOfWeek,$E350)*INDEX('Calibration Multipliers'!C$4:C$7,MATCH($B350,'Calibration Multipliers'!$A$4:$A$7,0),1)</f>
        <v>11090.54352090608</v>
      </c>
      <c r="H350" s="26">
        <f>SUMIFS(INDEX(Load,,MATCH('Summarized Source Data'!$C350,Hour,0)),Month,'Summarized Source Data'!$A350,Sector,'Summarized Source Data'!H$2,Subsector,'Summarized Source Data'!H$3,TimeOfWeek,$E350)*INDEX('Calibration Multipliers'!D$4:D$7,MATCH($B350,'Calibration Multipliers'!$A$4:$A$7,0),1)</f>
        <v>0</v>
      </c>
      <c r="I350" s="26">
        <f>SUMIFS(INDEX(Load,,MATCH('Summarized Source Data'!$C350,Hour,0)),Month,'Summarized Source Data'!$A350,Sector,'Summarized Source Data'!I$2,Subsector,'Summarized Source Data'!I$3,TimeOfWeek,$E350)*INDEX('Calibration Multipliers'!E$4:E$7,MATCH($B350,'Calibration Multipliers'!$A$4:$A$7,0),1)</f>
        <v>7535496.548327175</v>
      </c>
      <c r="J350" s="47">
        <f t="shared" si="26"/>
        <v>96006596.41186209</v>
      </c>
      <c r="K350" s="48">
        <f>(SUMIFS(INDEX(Load,,MATCH('Summarized Source Data'!$C350,Hour,0)),Month,'Summarized Source Data'!$A350,Sector,'Summarized Source Data'!K$2,Subsector,"Total",TimeOfWeek,$E350)-SUM(F350:I350))*INDEX('Calibration Multipliers'!G$4:G$7,MATCH($B350,'Calibration Multipliers'!$A$4:$A$7,0),1)</f>
        <v>96006596.41186209</v>
      </c>
      <c r="L350" s="26">
        <f>SUMIFS(INDEX(Load,,MATCH('Summarized Source Data'!$C350,Hour,0)),Month,'Summarized Source Data'!$A350,Sector,'Summarized Source Data'!L$2,Subsector,'Summarized Source Data'!L$3,TimeOfWeek,$E350)*INDEX('Calibration Multipliers'!H$4:H$7,MATCH($B350,'Calibration Multipliers'!$A$4:$A$7,0),1)</f>
        <v>16759691.260239147</v>
      </c>
      <c r="M350" s="26">
        <f>SUMIFS(INDEX(Load,,MATCH('Summarized Source Data'!$C350,Hour,0)),Month,'Summarized Source Data'!$A350,Sector,'Summarized Source Data'!M$2,Subsector,'Summarized Source Data'!M$3,TimeOfWeek,$E350)*INDEX('Calibration Multipliers'!I$4:I$7,MATCH($B350,'Calibration Multipliers'!$A$4:$A$7,0),1)</f>
        <v>66159.14149344714</v>
      </c>
      <c r="N350" s="26">
        <f>SUMIFS(INDEX(Load,,MATCH('Summarized Source Data'!$C350,Hour,0)),Month,'Summarized Source Data'!$A350,Sector,'Summarized Source Data'!N$2,Subsector,'Summarized Source Data'!N$3,TimeOfWeek,$E350)*INDEX('Calibration Multipliers'!J$4:J$7,MATCH($B350,'Calibration Multipliers'!$A$4:$A$7,0),1)</f>
        <v>0</v>
      </c>
      <c r="O350" s="28">
        <f t="shared" si="27"/>
        <v>133074493.78922623</v>
      </c>
      <c r="P350" s="48">
        <f>(SUMIFS(INDEX(Load,,MATCH('Summarized Source Data'!$C350,Hour,0)),Month,'Summarized Source Data'!$A350,Sector,'Summarized Source Data'!P$2,Subsector,"Total",TimeOfWeek,$E350)-SUM(L350:N350)*INDEX('Calibration Multipliers'!L$4:L$7,MATCH($B350,'Calibration Multipliers'!$A$4:$A$7,0),1))</f>
        <v>133074493.78922623</v>
      </c>
      <c r="Q350" s="28">
        <f t="shared" si="28"/>
        <v>133074493.78922623</v>
      </c>
      <c r="R350" s="31">
        <f>SUMIFS(INDEX(Load,,MATCH('Summarized Source Data'!$C350,Hour,0)),Month,'Summarized Source Data'!$A350,Sector,'Summarized Source Data'!R$2,TimeOfWeek,$E350)*INDEX('Calibration Multipliers'!N$4:N$7,MATCH($B350,'Calibration Multipliers'!$A$4:$A$7,0),1)</f>
        <v>5982959.9459983902</v>
      </c>
      <c r="S350" s="31">
        <f>SUMIFS(INDEX(Load,,MATCH('Summarized Source Data'!$C350,Hour,0)),Month,'Summarized Source Data'!$A350,Sector,'Summarized Source Data'!S$2,TimeOfWeek,$E350)*INDEX('Calibration Multipliers'!O$4:O$7,MATCH($B350,'Calibration Multipliers'!$A$4:$A$7,0),1)</f>
        <v>5982959.9459983902</v>
      </c>
      <c r="T350" s="31">
        <f>SUMIFS(INDEX(Load,,MATCH('Summarized Source Data'!$C350,Hour,0)),Month,'Summarized Source Data'!$A350,Sector,'Summarized Source Data'!T$2,TimeOfWeek,$E350)*INDEX('Calibration Multipliers'!P$4:P$7,MATCH($B350,'Calibration Multipliers'!$A$4:$A$7,0),1)</f>
        <v>5982959.9459983902</v>
      </c>
      <c r="U350" s="31">
        <f>SUMIFS(INDEX(Load,,MATCH('Summarized Source Data'!$C350,Hour,0)),Month,'Summarized Source Data'!$A350,Sector,'Summarized Source Data'!U$2,TimeOfWeek,$E350)*INDEX('Calibration Multipliers'!Q$4:Q$7,MATCH($B350,'Calibration Multipliers'!$A$4:$A$7,0),1)</f>
        <v>5982959.9459983902</v>
      </c>
      <c r="V350" s="31">
        <f>SUMIFS(INDEX(Load,,MATCH('Summarized Source Data'!$C350,Hour,0)),Month,'Summarized Source Data'!$A350,Sector,'Summarized Source Data'!V$2,TimeOfWeek,$E350)*INDEX('Calibration Multipliers'!R$4:R$7,MATCH($B350,'Calibration Multipliers'!$A$4:$A$7,0),1)</f>
        <v>5982959.9459983902</v>
      </c>
      <c r="W350" s="31">
        <f>SUMIFS(INDEX(Load,,MATCH('Summarized Source Data'!$C350,Hour,0)),Month,'Summarized Source Data'!$A350,Sector,'Summarized Source Data'!W$2,TimeOfWeek,$E350)*INDEX('Calibration Multipliers'!S$4:S$7,MATCH($B350,'Calibration Multipliers'!$A$4:$A$7,0),1)</f>
        <v>5982959.9459983902</v>
      </c>
      <c r="X350" s="26">
        <f>SUMIFS(INDEX(Load,,MATCH('Summarized Source Data'!$C350,Hour,0)),Month,'Summarized Source Data'!$A350,Sector,'Summarized Source Data'!X$2,Subsector,'Summarized Source Data'!X$3,TimeOfWeek,$E350)*INDEX('Calibration Multipliers'!T$4:T$7,MATCH($B350,'Calibration Multipliers'!$A$4:$A$7,0),1)</f>
        <v>364341114.35302496</v>
      </c>
      <c r="Y350" s="28">
        <f t="shared" si="29"/>
        <v>364341114.35302496</v>
      </c>
      <c r="Z350" s="28">
        <f t="shared" si="29"/>
        <v>364341114.35302496</v>
      </c>
    </row>
    <row r="351" spans="1:26" outlineLevel="2">
      <c r="A351">
        <f t="shared" si="25"/>
        <v>3</v>
      </c>
      <c r="B351" t="str">
        <f>INDEX('Category Mapping'!$G$34:$G$45,MATCH(A351,'Category Mapping'!$A$34:$A$45,0),1)</f>
        <v>Spring</v>
      </c>
      <c r="C351" t="s">
        <v>38</v>
      </c>
      <c r="D351" s="6" t="s">
        <v>112</v>
      </c>
      <c r="E351" s="40" t="s">
        <v>14</v>
      </c>
      <c r="F351" s="26">
        <f>SUMIFS(INDEX(Load,,MATCH('Summarized Source Data'!$C351,Hour,0)),Month,'Summarized Source Data'!$A351,Sector,'Summarized Source Data'!F$2,Subsector,'Summarized Source Data'!F$3,TimeOfWeek,$E351)*INDEX('Calibration Multipliers'!B$4:B$7,MATCH($B351,'Calibration Multipliers'!$A$4:$A$7,0),1)</f>
        <v>6814413.4342919169</v>
      </c>
      <c r="G351" s="26">
        <f>SUMIFS(INDEX(Load,,MATCH('Summarized Source Data'!$C351,Hour,0)),Month,'Summarized Source Data'!$A351,Sector,'Summarized Source Data'!G$2,Subsector,'Summarized Source Data'!G$3,TimeOfWeek,$E351)*INDEX('Calibration Multipliers'!C$4:C$7,MATCH($B351,'Calibration Multipliers'!$A$4:$A$7,0),1)</f>
        <v>11473.622178282974</v>
      </c>
      <c r="H351" s="26">
        <f>SUMIFS(INDEX(Load,,MATCH('Summarized Source Data'!$C351,Hour,0)),Month,'Summarized Source Data'!$A351,Sector,'Summarized Source Data'!H$2,Subsector,'Summarized Source Data'!H$3,TimeOfWeek,$E351)*INDEX('Calibration Multipliers'!D$4:D$7,MATCH($B351,'Calibration Multipliers'!$A$4:$A$7,0),1)</f>
        <v>0</v>
      </c>
      <c r="I351" s="26">
        <f>SUMIFS(INDEX(Load,,MATCH('Summarized Source Data'!$C351,Hour,0)),Month,'Summarized Source Data'!$A351,Sector,'Summarized Source Data'!I$2,Subsector,'Summarized Source Data'!I$3,TimeOfWeek,$E351)*INDEX('Calibration Multipliers'!E$4:E$7,MATCH($B351,'Calibration Multipliers'!$A$4:$A$7,0),1)</f>
        <v>7995336.6736251898</v>
      </c>
      <c r="J351" s="47">
        <f t="shared" si="26"/>
        <v>105931831.31262144</v>
      </c>
      <c r="K351" s="48">
        <f>(SUMIFS(INDEX(Load,,MATCH('Summarized Source Data'!$C351,Hour,0)),Month,'Summarized Source Data'!$A351,Sector,'Summarized Source Data'!K$2,Subsector,"Total",TimeOfWeek,$E351)-SUM(F351:I351))*INDEX('Calibration Multipliers'!G$4:G$7,MATCH($B351,'Calibration Multipliers'!$A$4:$A$7,0),1)</f>
        <v>105931831.31262144</v>
      </c>
      <c r="L351" s="26">
        <f>SUMIFS(INDEX(Load,,MATCH('Summarized Source Data'!$C351,Hour,0)),Month,'Summarized Source Data'!$A351,Sector,'Summarized Source Data'!L$2,Subsector,'Summarized Source Data'!L$3,TimeOfWeek,$E351)*INDEX('Calibration Multipliers'!H$4:H$7,MATCH($B351,'Calibration Multipliers'!$A$4:$A$7,0),1)</f>
        <v>14781839.49660844</v>
      </c>
      <c r="M351" s="26">
        <f>SUMIFS(INDEX(Load,,MATCH('Summarized Source Data'!$C351,Hour,0)),Month,'Summarized Source Data'!$A351,Sector,'Summarized Source Data'!M$2,Subsector,'Summarized Source Data'!M$3,TimeOfWeek,$E351)*INDEX('Calibration Multipliers'!I$4:I$7,MATCH($B351,'Calibration Multipliers'!$A$4:$A$7,0),1)</f>
        <v>66591.145957608591</v>
      </c>
      <c r="N351" s="26">
        <f>SUMIFS(INDEX(Load,,MATCH('Summarized Source Data'!$C351,Hour,0)),Month,'Summarized Source Data'!$A351,Sector,'Summarized Source Data'!N$2,Subsector,'Summarized Source Data'!N$3,TimeOfWeek,$E351)*INDEX('Calibration Multipliers'!J$4:J$7,MATCH($B351,'Calibration Multipliers'!$A$4:$A$7,0),1)</f>
        <v>0</v>
      </c>
      <c r="O351" s="28">
        <f t="shared" si="27"/>
        <v>132969964.32351834</v>
      </c>
      <c r="P351" s="48">
        <f>(SUMIFS(INDEX(Load,,MATCH('Summarized Source Data'!$C351,Hour,0)),Month,'Summarized Source Data'!$A351,Sector,'Summarized Source Data'!P$2,Subsector,"Total",TimeOfWeek,$E351)-SUM(L351:N351)*INDEX('Calibration Multipliers'!L$4:L$7,MATCH($B351,'Calibration Multipliers'!$A$4:$A$7,0),1))</f>
        <v>132969964.32351834</v>
      </c>
      <c r="Q351" s="28">
        <f t="shared" si="28"/>
        <v>132969964.32351834</v>
      </c>
      <c r="R351" s="31">
        <f>SUMIFS(INDEX(Load,,MATCH('Summarized Source Data'!$C351,Hour,0)),Month,'Summarized Source Data'!$A351,Sector,'Summarized Source Data'!R$2,TimeOfWeek,$E351)*INDEX('Calibration Multipliers'!N$4:N$7,MATCH($B351,'Calibration Multipliers'!$A$4:$A$7,0),1)</f>
        <v>6171916.6166733811</v>
      </c>
      <c r="S351" s="31">
        <f>SUMIFS(INDEX(Load,,MATCH('Summarized Source Data'!$C351,Hour,0)),Month,'Summarized Source Data'!$A351,Sector,'Summarized Source Data'!S$2,TimeOfWeek,$E351)*INDEX('Calibration Multipliers'!O$4:O$7,MATCH($B351,'Calibration Multipliers'!$A$4:$A$7,0),1)</f>
        <v>6171916.6166733811</v>
      </c>
      <c r="T351" s="31">
        <f>SUMIFS(INDEX(Load,,MATCH('Summarized Source Data'!$C351,Hour,0)),Month,'Summarized Source Data'!$A351,Sector,'Summarized Source Data'!T$2,TimeOfWeek,$E351)*INDEX('Calibration Multipliers'!P$4:P$7,MATCH($B351,'Calibration Multipliers'!$A$4:$A$7,0),1)</f>
        <v>6171916.6166733811</v>
      </c>
      <c r="U351" s="31">
        <f>SUMIFS(INDEX(Load,,MATCH('Summarized Source Data'!$C351,Hour,0)),Month,'Summarized Source Data'!$A351,Sector,'Summarized Source Data'!U$2,TimeOfWeek,$E351)*INDEX('Calibration Multipliers'!Q$4:Q$7,MATCH($B351,'Calibration Multipliers'!$A$4:$A$7,0),1)</f>
        <v>6171916.6166733811</v>
      </c>
      <c r="V351" s="31">
        <f>SUMIFS(INDEX(Load,,MATCH('Summarized Source Data'!$C351,Hour,0)),Month,'Summarized Source Data'!$A351,Sector,'Summarized Source Data'!V$2,TimeOfWeek,$E351)*INDEX('Calibration Multipliers'!R$4:R$7,MATCH($B351,'Calibration Multipliers'!$A$4:$A$7,0),1)</f>
        <v>6171916.6166733811</v>
      </c>
      <c r="W351" s="31">
        <f>SUMIFS(INDEX(Load,,MATCH('Summarized Source Data'!$C351,Hour,0)),Month,'Summarized Source Data'!$A351,Sector,'Summarized Source Data'!W$2,TimeOfWeek,$E351)*INDEX('Calibration Multipliers'!S$4:S$7,MATCH($B351,'Calibration Multipliers'!$A$4:$A$7,0),1)</f>
        <v>6171916.6166733811</v>
      </c>
      <c r="X351" s="26">
        <f>SUMIFS(INDEX(Load,,MATCH('Summarized Source Data'!$C351,Hour,0)),Month,'Summarized Source Data'!$A351,Sector,'Summarized Source Data'!X$2,Subsector,'Summarized Source Data'!X$3,TimeOfWeek,$E351)*INDEX('Calibration Multipliers'!T$4:T$7,MATCH($B351,'Calibration Multipliers'!$A$4:$A$7,0),1)</f>
        <v>363300139.74058771</v>
      </c>
      <c r="Y351" s="28">
        <f t="shared" si="29"/>
        <v>363300139.74058771</v>
      </c>
      <c r="Z351" s="28">
        <f t="shared" si="29"/>
        <v>363300139.74058771</v>
      </c>
    </row>
    <row r="352" spans="1:26" outlineLevel="2">
      <c r="A352">
        <f t="shared" si="25"/>
        <v>3</v>
      </c>
      <c r="B352" t="str">
        <f>INDEX('Category Mapping'!$G$34:$G$45,MATCH(A352,'Category Mapping'!$A$34:$A$45,0),1)</f>
        <v>Spring</v>
      </c>
      <c r="C352" t="s">
        <v>39</v>
      </c>
      <c r="D352" s="6" t="s">
        <v>113</v>
      </c>
      <c r="E352" s="40" t="s">
        <v>14</v>
      </c>
      <c r="F352" s="26">
        <f>SUMIFS(INDEX(Load,,MATCH('Summarized Source Data'!$C352,Hour,0)),Month,'Summarized Source Data'!$A352,Sector,'Summarized Source Data'!F$2,Subsector,'Summarized Source Data'!F$3,TimeOfWeek,$E352)*INDEX('Calibration Multipliers'!B$4:B$7,MATCH($B352,'Calibration Multipliers'!$A$4:$A$7,0),1)</f>
        <v>6920623.0330242738</v>
      </c>
      <c r="G352" s="26">
        <f>SUMIFS(INDEX(Load,,MATCH('Summarized Source Data'!$C352,Hour,0)),Month,'Summarized Source Data'!$A352,Sector,'Summarized Source Data'!G$2,Subsector,'Summarized Source Data'!G$3,TimeOfWeek,$E352)*INDEX('Calibration Multipliers'!C$4:C$7,MATCH($B352,'Calibration Multipliers'!$A$4:$A$7,0),1)</f>
        <v>11962.880246128465</v>
      </c>
      <c r="H352" s="26">
        <f>SUMIFS(INDEX(Load,,MATCH('Summarized Source Data'!$C352,Hour,0)),Month,'Summarized Source Data'!$A352,Sector,'Summarized Source Data'!H$2,Subsector,'Summarized Source Data'!H$3,TimeOfWeek,$E352)*INDEX('Calibration Multipliers'!D$4:D$7,MATCH($B352,'Calibration Multipliers'!$A$4:$A$7,0),1)</f>
        <v>0</v>
      </c>
      <c r="I352" s="26">
        <f>SUMIFS(INDEX(Load,,MATCH('Summarized Source Data'!$C352,Hour,0)),Month,'Summarized Source Data'!$A352,Sector,'Summarized Source Data'!I$2,Subsector,'Summarized Source Data'!I$3,TimeOfWeek,$E352)*INDEX('Calibration Multipliers'!E$4:E$7,MATCH($B352,'Calibration Multipliers'!$A$4:$A$7,0),1)</f>
        <v>8273208.1908215052</v>
      </c>
      <c r="J352" s="47">
        <f t="shared" si="26"/>
        <v>96178489.426689997</v>
      </c>
      <c r="K352" s="48">
        <f>(SUMIFS(INDEX(Load,,MATCH('Summarized Source Data'!$C352,Hour,0)),Month,'Summarized Source Data'!$A352,Sector,'Summarized Source Data'!K$2,Subsector,"Total",TimeOfWeek,$E352)-SUM(F352:I352))*INDEX('Calibration Multipliers'!G$4:G$7,MATCH($B352,'Calibration Multipliers'!$A$4:$A$7,0),1)</f>
        <v>96178489.426689997</v>
      </c>
      <c r="L352" s="26">
        <f>SUMIFS(INDEX(Load,,MATCH('Summarized Source Data'!$C352,Hour,0)),Month,'Summarized Source Data'!$A352,Sector,'Summarized Source Data'!L$2,Subsector,'Summarized Source Data'!L$3,TimeOfWeek,$E352)*INDEX('Calibration Multipliers'!H$4:H$7,MATCH($B352,'Calibration Multipliers'!$A$4:$A$7,0),1)</f>
        <v>13324475.03919634</v>
      </c>
      <c r="M352" s="26">
        <f>SUMIFS(INDEX(Load,,MATCH('Summarized Source Data'!$C352,Hour,0)),Month,'Summarized Source Data'!$A352,Sector,'Summarized Source Data'!M$2,Subsector,'Summarized Source Data'!M$3,TimeOfWeek,$E352)*INDEX('Calibration Multipliers'!I$4:I$7,MATCH($B352,'Calibration Multipliers'!$A$4:$A$7,0),1)</f>
        <v>66956.528046574051</v>
      </c>
      <c r="N352" s="26">
        <f>SUMIFS(INDEX(Load,,MATCH('Summarized Source Data'!$C352,Hour,0)),Month,'Summarized Source Data'!$A352,Sector,'Summarized Source Data'!N$2,Subsector,'Summarized Source Data'!N$3,TimeOfWeek,$E352)*INDEX('Calibration Multipliers'!J$4:J$7,MATCH($B352,'Calibration Multipliers'!$A$4:$A$7,0),1)</f>
        <v>0</v>
      </c>
      <c r="O352" s="28">
        <f t="shared" si="27"/>
        <v>132345014.17396706</v>
      </c>
      <c r="P352" s="48">
        <f>(SUMIFS(INDEX(Load,,MATCH('Summarized Source Data'!$C352,Hour,0)),Month,'Summarized Source Data'!$A352,Sector,'Summarized Source Data'!P$2,Subsector,"Total",TimeOfWeek,$E352)-SUM(L352:N352)*INDEX('Calibration Multipliers'!L$4:L$7,MATCH($B352,'Calibration Multipliers'!$A$4:$A$7,0),1))</f>
        <v>132345014.17396706</v>
      </c>
      <c r="Q352" s="28">
        <f t="shared" si="28"/>
        <v>132345014.17396706</v>
      </c>
      <c r="R352" s="31">
        <f>SUMIFS(INDEX(Load,,MATCH('Summarized Source Data'!$C352,Hour,0)),Month,'Summarized Source Data'!$A352,Sector,'Summarized Source Data'!R$2,TimeOfWeek,$E352)*INDEX('Calibration Multipliers'!N$4:N$7,MATCH($B352,'Calibration Multipliers'!$A$4:$A$7,0),1)</f>
        <v>6038474.0811050553</v>
      </c>
      <c r="S352" s="31">
        <f>SUMIFS(INDEX(Load,,MATCH('Summarized Source Data'!$C352,Hour,0)),Month,'Summarized Source Data'!$A352,Sector,'Summarized Source Data'!S$2,TimeOfWeek,$E352)*INDEX('Calibration Multipliers'!O$4:O$7,MATCH($B352,'Calibration Multipliers'!$A$4:$A$7,0),1)</f>
        <v>6038474.0811050553</v>
      </c>
      <c r="T352" s="31">
        <f>SUMIFS(INDEX(Load,,MATCH('Summarized Source Data'!$C352,Hour,0)),Month,'Summarized Source Data'!$A352,Sector,'Summarized Source Data'!T$2,TimeOfWeek,$E352)*INDEX('Calibration Multipliers'!P$4:P$7,MATCH($B352,'Calibration Multipliers'!$A$4:$A$7,0),1)</f>
        <v>6038474.0811050553</v>
      </c>
      <c r="U352" s="31">
        <f>SUMIFS(INDEX(Load,,MATCH('Summarized Source Data'!$C352,Hour,0)),Month,'Summarized Source Data'!$A352,Sector,'Summarized Source Data'!U$2,TimeOfWeek,$E352)*INDEX('Calibration Multipliers'!Q$4:Q$7,MATCH($B352,'Calibration Multipliers'!$A$4:$A$7,0),1)</f>
        <v>6038474.0811050553</v>
      </c>
      <c r="V352" s="31">
        <f>SUMIFS(INDEX(Load,,MATCH('Summarized Source Data'!$C352,Hour,0)),Month,'Summarized Source Data'!$A352,Sector,'Summarized Source Data'!V$2,TimeOfWeek,$E352)*INDEX('Calibration Multipliers'!R$4:R$7,MATCH($B352,'Calibration Multipliers'!$A$4:$A$7,0),1)</f>
        <v>6038474.0811050553</v>
      </c>
      <c r="W352" s="31">
        <f>SUMIFS(INDEX(Load,,MATCH('Summarized Source Data'!$C352,Hour,0)),Month,'Summarized Source Data'!$A352,Sector,'Summarized Source Data'!W$2,TimeOfWeek,$E352)*INDEX('Calibration Multipliers'!S$4:S$7,MATCH($B352,'Calibration Multipliers'!$A$4:$A$7,0),1)</f>
        <v>6038474.0811050553</v>
      </c>
      <c r="X352" s="26">
        <f>SUMIFS(INDEX(Load,,MATCH('Summarized Source Data'!$C352,Hour,0)),Month,'Summarized Source Data'!$A352,Sector,'Summarized Source Data'!X$2,Subsector,'Summarized Source Data'!X$3,TimeOfWeek,$E352)*INDEX('Calibration Multipliers'!T$4:T$7,MATCH($B352,'Calibration Multipliers'!$A$4:$A$7,0),1)</f>
        <v>363300139.74058771</v>
      </c>
      <c r="Y352" s="28">
        <f t="shared" si="29"/>
        <v>363300139.74058771</v>
      </c>
      <c r="Z352" s="28">
        <f t="shared" si="29"/>
        <v>363300139.74058771</v>
      </c>
    </row>
    <row r="353" spans="1:26" outlineLevel="2">
      <c r="A353">
        <f t="shared" si="25"/>
        <v>3</v>
      </c>
      <c r="B353" t="str">
        <f>INDEX('Category Mapping'!$G$34:$G$45,MATCH(A353,'Category Mapping'!$A$34:$A$45,0),1)</f>
        <v>Spring</v>
      </c>
      <c r="C353" t="s">
        <v>40</v>
      </c>
      <c r="D353" s="6" t="s">
        <v>114</v>
      </c>
      <c r="E353" s="40" t="s">
        <v>14</v>
      </c>
      <c r="F353" s="26">
        <f>SUMIFS(INDEX(Load,,MATCH('Summarized Source Data'!$C353,Hour,0)),Month,'Summarized Source Data'!$A353,Sector,'Summarized Source Data'!F$2,Subsector,'Summarized Source Data'!F$3,TimeOfWeek,$E353)*INDEX('Calibration Multipliers'!B$4:B$7,MATCH($B353,'Calibration Multipliers'!$A$4:$A$7,0),1)</f>
        <v>6915024.6715585859</v>
      </c>
      <c r="G353" s="26">
        <f>SUMIFS(INDEX(Load,,MATCH('Summarized Source Data'!$C353,Hour,0)),Month,'Summarized Source Data'!$A353,Sector,'Summarized Source Data'!G$2,Subsector,'Summarized Source Data'!G$3,TimeOfWeek,$E353)*INDEX('Calibration Multipliers'!C$4:C$7,MATCH($B353,'Calibration Multipliers'!$A$4:$A$7,0),1)</f>
        <v>12075.305504271684</v>
      </c>
      <c r="H353" s="26">
        <f>SUMIFS(INDEX(Load,,MATCH('Summarized Source Data'!$C353,Hour,0)),Month,'Summarized Source Data'!$A353,Sector,'Summarized Source Data'!H$2,Subsector,'Summarized Source Data'!H$3,TimeOfWeek,$E353)*INDEX('Calibration Multipliers'!D$4:D$7,MATCH($B353,'Calibration Multipliers'!$A$4:$A$7,0),1)</f>
        <v>0</v>
      </c>
      <c r="I353" s="26">
        <f>SUMIFS(INDEX(Load,,MATCH('Summarized Source Data'!$C353,Hour,0)),Month,'Summarized Source Data'!$A353,Sector,'Summarized Source Data'!I$2,Subsector,'Summarized Source Data'!I$3,TimeOfWeek,$E353)*INDEX('Calibration Multipliers'!E$4:E$7,MATCH($B353,'Calibration Multipliers'!$A$4:$A$7,0),1)</f>
        <v>8262606.9053684445</v>
      </c>
      <c r="J353" s="47">
        <f t="shared" si="26"/>
        <v>84952050.834028706</v>
      </c>
      <c r="K353" s="48">
        <f>(SUMIFS(INDEX(Load,,MATCH('Summarized Source Data'!$C353,Hour,0)),Month,'Summarized Source Data'!$A353,Sector,'Summarized Source Data'!K$2,Subsector,"Total",TimeOfWeek,$E353)-SUM(F353:I353))*INDEX('Calibration Multipliers'!G$4:G$7,MATCH($B353,'Calibration Multipliers'!$A$4:$A$7,0),1)</f>
        <v>84952050.834028706</v>
      </c>
      <c r="L353" s="26">
        <f>SUMIFS(INDEX(Load,,MATCH('Summarized Source Data'!$C353,Hour,0)),Month,'Summarized Source Data'!$A353,Sector,'Summarized Source Data'!L$2,Subsector,'Summarized Source Data'!L$3,TimeOfWeek,$E353)*INDEX('Calibration Multipliers'!H$4:H$7,MATCH($B353,'Calibration Multipliers'!$A$4:$A$7,0),1)</f>
        <v>12283500.426759128</v>
      </c>
      <c r="M353" s="26">
        <f>SUMIFS(INDEX(Load,,MATCH('Summarized Source Data'!$C353,Hour,0)),Month,'Summarized Source Data'!$A353,Sector,'Summarized Source Data'!M$2,Subsector,'Summarized Source Data'!M$3,TimeOfWeek,$E353)*INDEX('Calibration Multipliers'!I$4:I$7,MATCH($B353,'Calibration Multipliers'!$A$4:$A$7,0),1)</f>
        <v>66956.528046574051</v>
      </c>
      <c r="N353" s="26">
        <f>SUMIFS(INDEX(Load,,MATCH('Summarized Source Data'!$C353,Hour,0)),Month,'Summarized Source Data'!$A353,Sector,'Summarized Source Data'!N$2,Subsector,'Summarized Source Data'!N$3,TimeOfWeek,$E353)*INDEX('Calibration Multipliers'!J$4:J$7,MATCH($B353,'Calibration Multipliers'!$A$4:$A$7,0),1)</f>
        <v>0</v>
      </c>
      <c r="O353" s="28">
        <f t="shared" si="27"/>
        <v>127140141.111781</v>
      </c>
      <c r="P353" s="48">
        <f>(SUMIFS(INDEX(Load,,MATCH('Summarized Source Data'!$C353,Hour,0)),Month,'Summarized Source Data'!$A353,Sector,'Summarized Source Data'!P$2,Subsector,"Total",TimeOfWeek,$E353)-SUM(L353:N353)*INDEX('Calibration Multipliers'!L$4:L$7,MATCH($B353,'Calibration Multipliers'!$A$4:$A$7,0),1))</f>
        <v>127140141.111781</v>
      </c>
      <c r="Q353" s="28">
        <f t="shared" si="28"/>
        <v>127140141.111781</v>
      </c>
      <c r="R353" s="31">
        <f>SUMIFS(INDEX(Load,,MATCH('Summarized Source Data'!$C353,Hour,0)),Month,'Summarized Source Data'!$A353,Sector,'Summarized Source Data'!R$2,TimeOfWeek,$E353)*INDEX('Calibration Multipliers'!N$4:N$7,MATCH($B353,'Calibration Multipliers'!$A$4:$A$7,0),1)</f>
        <v>5751753.2387284106</v>
      </c>
      <c r="S353" s="31">
        <f>SUMIFS(INDEX(Load,,MATCH('Summarized Source Data'!$C353,Hour,0)),Month,'Summarized Source Data'!$A353,Sector,'Summarized Source Data'!S$2,TimeOfWeek,$E353)*INDEX('Calibration Multipliers'!O$4:O$7,MATCH($B353,'Calibration Multipliers'!$A$4:$A$7,0),1)</f>
        <v>5751753.2387284106</v>
      </c>
      <c r="T353" s="31">
        <f>SUMIFS(INDEX(Load,,MATCH('Summarized Source Data'!$C353,Hour,0)),Month,'Summarized Source Data'!$A353,Sector,'Summarized Source Data'!T$2,TimeOfWeek,$E353)*INDEX('Calibration Multipliers'!P$4:P$7,MATCH($B353,'Calibration Multipliers'!$A$4:$A$7,0),1)</f>
        <v>5751753.2387284106</v>
      </c>
      <c r="U353" s="31">
        <f>SUMIFS(INDEX(Load,,MATCH('Summarized Source Data'!$C353,Hour,0)),Month,'Summarized Source Data'!$A353,Sector,'Summarized Source Data'!U$2,TimeOfWeek,$E353)*INDEX('Calibration Multipliers'!Q$4:Q$7,MATCH($B353,'Calibration Multipliers'!$A$4:$A$7,0),1)</f>
        <v>5751753.2387284106</v>
      </c>
      <c r="V353" s="31">
        <f>SUMIFS(INDEX(Load,,MATCH('Summarized Source Data'!$C353,Hour,0)),Month,'Summarized Source Data'!$A353,Sector,'Summarized Source Data'!V$2,TimeOfWeek,$E353)*INDEX('Calibration Multipliers'!R$4:R$7,MATCH($B353,'Calibration Multipliers'!$A$4:$A$7,0),1)</f>
        <v>5751753.2387284106</v>
      </c>
      <c r="W353" s="31">
        <f>SUMIFS(INDEX(Load,,MATCH('Summarized Source Data'!$C353,Hour,0)),Month,'Summarized Source Data'!$A353,Sector,'Summarized Source Data'!W$2,TimeOfWeek,$E353)*INDEX('Calibration Multipliers'!S$4:S$7,MATCH($B353,'Calibration Multipliers'!$A$4:$A$7,0),1)</f>
        <v>5751753.2387284106</v>
      </c>
      <c r="X353" s="26">
        <f>SUMIFS(INDEX(Load,,MATCH('Summarized Source Data'!$C353,Hour,0)),Month,'Summarized Source Data'!$A353,Sector,'Summarized Source Data'!X$2,Subsector,'Summarized Source Data'!X$3,TimeOfWeek,$E353)*INDEX('Calibration Multipliers'!T$4:T$7,MATCH($B353,'Calibration Multipliers'!$A$4:$A$7,0),1)</f>
        <v>363300139.74058771</v>
      </c>
      <c r="Y353" s="28">
        <f t="shared" si="29"/>
        <v>363300139.74058771</v>
      </c>
      <c r="Z353" s="28">
        <f t="shared" si="29"/>
        <v>363300139.74058771</v>
      </c>
    </row>
    <row r="354" spans="1:26" outlineLevel="2">
      <c r="A354">
        <f t="shared" si="25"/>
        <v>3</v>
      </c>
      <c r="B354" t="str">
        <f>INDEX('Category Mapping'!$G$34:$G$45,MATCH(A354,'Category Mapping'!$A$34:$A$45,0),1)</f>
        <v>Spring</v>
      </c>
      <c r="C354" t="s">
        <v>41</v>
      </c>
      <c r="D354" s="6" t="s">
        <v>115</v>
      </c>
      <c r="E354" s="40" t="s">
        <v>14</v>
      </c>
      <c r="F354" s="26">
        <f>SUMIFS(INDEX(Load,,MATCH('Summarized Source Data'!$C354,Hour,0)),Month,'Summarized Source Data'!$A354,Sector,'Summarized Source Data'!F$2,Subsector,'Summarized Source Data'!F$3,TimeOfWeek,$E354)*INDEX('Calibration Multipliers'!B$4:B$7,MATCH($B354,'Calibration Multipliers'!$A$4:$A$7,0),1)</f>
        <v>6869117.6911501046</v>
      </c>
      <c r="G354" s="26">
        <f>SUMIFS(INDEX(Load,,MATCH('Summarized Source Data'!$C354,Hour,0)),Month,'Summarized Source Data'!$A354,Sector,'Summarized Source Data'!G$2,Subsector,'Summarized Source Data'!G$3,TimeOfWeek,$E354)*INDEX('Calibration Multipliers'!C$4:C$7,MATCH($B354,'Calibration Multipliers'!$A$4:$A$7,0),1)</f>
        <v>12050.322113573191</v>
      </c>
      <c r="H354" s="26">
        <f>SUMIFS(INDEX(Load,,MATCH('Summarized Source Data'!$C354,Hour,0)),Month,'Summarized Source Data'!$A354,Sector,'Summarized Source Data'!H$2,Subsector,'Summarized Source Data'!H$3,TimeOfWeek,$E354)*INDEX('Calibration Multipliers'!D$4:D$7,MATCH($B354,'Calibration Multipliers'!$A$4:$A$7,0),1)</f>
        <v>0</v>
      </c>
      <c r="I354" s="26">
        <f>SUMIFS(INDEX(Load,,MATCH('Summarized Source Data'!$C354,Hour,0)),Month,'Summarized Source Data'!$A354,Sector,'Summarized Source Data'!I$2,Subsector,'Summarized Source Data'!I$3,TimeOfWeek,$E354)*INDEX('Calibration Multipliers'!E$4:E$7,MATCH($B354,'Calibration Multipliers'!$A$4:$A$7,0),1)</f>
        <v>8175666.7876869133</v>
      </c>
      <c r="J354" s="47">
        <f t="shared" si="26"/>
        <v>88624236.597795933</v>
      </c>
      <c r="K354" s="48">
        <f>(SUMIFS(INDEX(Load,,MATCH('Summarized Source Data'!$C354,Hour,0)),Month,'Summarized Source Data'!$A354,Sector,'Summarized Source Data'!K$2,Subsector,"Total",TimeOfWeek,$E354)-SUM(F354:I354))*INDEX('Calibration Multipliers'!G$4:G$7,MATCH($B354,'Calibration Multipliers'!$A$4:$A$7,0),1)</f>
        <v>88624236.597795933</v>
      </c>
      <c r="L354" s="26">
        <f>SUMIFS(INDEX(Load,,MATCH('Summarized Source Data'!$C354,Hour,0)),Month,'Summarized Source Data'!$A354,Sector,'Summarized Source Data'!L$2,Subsector,'Summarized Source Data'!L$3,TimeOfWeek,$E354)*INDEX('Calibration Multipliers'!H$4:H$7,MATCH($B354,'Calibration Multipliers'!$A$4:$A$7,0),1)</f>
        <v>11971208.043027962</v>
      </c>
      <c r="M354" s="26">
        <f>SUMIFS(INDEX(Load,,MATCH('Summarized Source Data'!$C354,Hour,0)),Month,'Summarized Source Data'!$A354,Sector,'Summarized Source Data'!M$2,Subsector,'Summarized Source Data'!M$3,TimeOfWeek,$E354)*INDEX('Calibration Multipliers'!I$4:I$7,MATCH($B354,'Calibration Multipliers'!$A$4:$A$7,0),1)</f>
        <v>66956.528046574051</v>
      </c>
      <c r="N354" s="26">
        <f>SUMIFS(INDEX(Load,,MATCH('Summarized Source Data'!$C354,Hour,0)),Month,'Summarized Source Data'!$A354,Sector,'Summarized Source Data'!N$2,Subsector,'Summarized Source Data'!N$3,TimeOfWeek,$E354)*INDEX('Calibration Multipliers'!J$4:J$7,MATCH($B354,'Calibration Multipliers'!$A$4:$A$7,0),1)</f>
        <v>0</v>
      </c>
      <c r="O354" s="28">
        <f t="shared" si="27"/>
        <v>121206585.82088888</v>
      </c>
      <c r="P354" s="48">
        <f>(SUMIFS(INDEX(Load,,MATCH('Summarized Source Data'!$C354,Hour,0)),Month,'Summarized Source Data'!$A354,Sector,'Summarized Source Data'!P$2,Subsector,"Total",TimeOfWeek,$E354)-SUM(L354:N354)*INDEX('Calibration Multipliers'!L$4:L$7,MATCH($B354,'Calibration Multipliers'!$A$4:$A$7,0),1))</f>
        <v>121206585.82088888</v>
      </c>
      <c r="Q354" s="28">
        <f t="shared" si="28"/>
        <v>121206585.82088888</v>
      </c>
      <c r="R354" s="31">
        <f>SUMIFS(INDEX(Load,,MATCH('Summarized Source Data'!$C354,Hour,0)),Month,'Summarized Source Data'!$A354,Sector,'Summarized Source Data'!R$2,TimeOfWeek,$E354)*INDEX('Calibration Multipliers'!N$4:N$7,MATCH($B354,'Calibration Multipliers'!$A$4:$A$7,0),1)</f>
        <v>5678609.1575855101</v>
      </c>
      <c r="S354" s="31">
        <f>SUMIFS(INDEX(Load,,MATCH('Summarized Source Data'!$C354,Hour,0)),Month,'Summarized Source Data'!$A354,Sector,'Summarized Source Data'!S$2,TimeOfWeek,$E354)*INDEX('Calibration Multipliers'!O$4:O$7,MATCH($B354,'Calibration Multipliers'!$A$4:$A$7,0),1)</f>
        <v>5678609.1575855101</v>
      </c>
      <c r="T354" s="31">
        <f>SUMIFS(INDEX(Load,,MATCH('Summarized Source Data'!$C354,Hour,0)),Month,'Summarized Source Data'!$A354,Sector,'Summarized Source Data'!T$2,TimeOfWeek,$E354)*INDEX('Calibration Multipliers'!P$4:P$7,MATCH($B354,'Calibration Multipliers'!$A$4:$A$7,0),1)</f>
        <v>5678609.1575855101</v>
      </c>
      <c r="U354" s="31">
        <f>SUMIFS(INDEX(Load,,MATCH('Summarized Source Data'!$C354,Hour,0)),Month,'Summarized Source Data'!$A354,Sector,'Summarized Source Data'!U$2,TimeOfWeek,$E354)*INDEX('Calibration Multipliers'!Q$4:Q$7,MATCH($B354,'Calibration Multipliers'!$A$4:$A$7,0),1)</f>
        <v>5678609.1575855101</v>
      </c>
      <c r="V354" s="31">
        <f>SUMIFS(INDEX(Load,,MATCH('Summarized Source Data'!$C354,Hour,0)),Month,'Summarized Source Data'!$A354,Sector,'Summarized Source Data'!V$2,TimeOfWeek,$E354)*INDEX('Calibration Multipliers'!R$4:R$7,MATCH($B354,'Calibration Multipliers'!$A$4:$A$7,0),1)</f>
        <v>5678609.1575855101</v>
      </c>
      <c r="W354" s="31">
        <f>SUMIFS(INDEX(Load,,MATCH('Summarized Source Data'!$C354,Hour,0)),Month,'Summarized Source Data'!$A354,Sector,'Summarized Source Data'!W$2,TimeOfWeek,$E354)*INDEX('Calibration Multipliers'!S$4:S$7,MATCH($B354,'Calibration Multipliers'!$A$4:$A$7,0),1)</f>
        <v>5678609.1575855101</v>
      </c>
      <c r="X354" s="26">
        <f>SUMIFS(INDEX(Load,,MATCH('Summarized Source Data'!$C354,Hour,0)),Month,'Summarized Source Data'!$A354,Sector,'Summarized Source Data'!X$2,Subsector,'Summarized Source Data'!X$3,TimeOfWeek,$E354)*INDEX('Calibration Multipliers'!T$4:T$7,MATCH($B354,'Calibration Multipliers'!$A$4:$A$7,0),1)</f>
        <v>364341114.35302496</v>
      </c>
      <c r="Y354" s="28">
        <f t="shared" si="29"/>
        <v>364341114.35302496</v>
      </c>
      <c r="Z354" s="28">
        <f t="shared" si="29"/>
        <v>364341114.35302496</v>
      </c>
    </row>
    <row r="355" spans="1:26" outlineLevel="2">
      <c r="A355">
        <f t="shared" si="25"/>
        <v>3</v>
      </c>
      <c r="B355" t="str">
        <f>INDEX('Category Mapping'!$G$34:$G$45,MATCH(A355,'Category Mapping'!$A$34:$A$45,0),1)</f>
        <v>Spring</v>
      </c>
      <c r="C355" t="s">
        <v>42</v>
      </c>
      <c r="D355" s="6" t="s">
        <v>116</v>
      </c>
      <c r="E355" s="40" t="s">
        <v>14</v>
      </c>
      <c r="F355" s="26">
        <f>SUMIFS(INDEX(Load,,MATCH('Summarized Source Data'!$C355,Hour,0)),Month,'Summarized Source Data'!$A355,Sector,'Summarized Source Data'!F$2,Subsector,'Summarized Source Data'!F$3,TimeOfWeek,$E355)*INDEX('Calibration Multipliers'!B$4:B$7,MATCH($B355,'Calibration Multipliers'!$A$4:$A$7,0),1)</f>
        <v>6879951.1139417393</v>
      </c>
      <c r="G355" s="26">
        <f>SUMIFS(INDEX(Load,,MATCH('Summarized Source Data'!$C355,Hour,0)),Month,'Summarized Source Data'!$A355,Sector,'Summarized Source Data'!G$2,Subsector,'Summarized Source Data'!G$3,TimeOfWeek,$E355)*INDEX('Calibration Multipliers'!C$4:C$7,MATCH($B355,'Calibration Multipliers'!$A$4:$A$7,0),1)</f>
        <v>12011.806052913014</v>
      </c>
      <c r="H355" s="26">
        <f>SUMIFS(INDEX(Load,,MATCH('Summarized Source Data'!$C355,Hour,0)),Month,'Summarized Source Data'!$A355,Sector,'Summarized Source Data'!H$2,Subsector,'Summarized Source Data'!H$3,TimeOfWeek,$E355)*INDEX('Calibration Multipliers'!D$4:D$7,MATCH($B355,'Calibration Multipliers'!$A$4:$A$7,0),1)</f>
        <v>0</v>
      </c>
      <c r="I355" s="26">
        <f>SUMIFS(INDEX(Load,,MATCH('Summarized Source Data'!$C355,Hour,0)),Month,'Summarized Source Data'!$A355,Sector,'Summarized Source Data'!I$2,Subsector,'Summarized Source Data'!I$3,TimeOfWeek,$E355)*INDEX('Calibration Multipliers'!E$4:E$7,MATCH($B355,'Calibration Multipliers'!$A$4:$A$7,0),1)</f>
        <v>8196184.397298051</v>
      </c>
      <c r="J355" s="47">
        <f t="shared" si="26"/>
        <v>92132237.763740346</v>
      </c>
      <c r="K355" s="48">
        <f>(SUMIFS(INDEX(Load,,MATCH('Summarized Source Data'!$C355,Hour,0)),Month,'Summarized Source Data'!$A355,Sector,'Summarized Source Data'!K$2,Subsector,"Total",TimeOfWeek,$E355)-SUM(F355:I355))*INDEX('Calibration Multipliers'!G$4:G$7,MATCH($B355,'Calibration Multipliers'!$A$4:$A$7,0),1)</f>
        <v>92132237.763740346</v>
      </c>
      <c r="L355" s="26">
        <f>SUMIFS(INDEX(Load,,MATCH('Summarized Source Data'!$C355,Hour,0)),Month,'Summarized Source Data'!$A355,Sector,'Summarized Source Data'!L$2,Subsector,'Summarized Source Data'!L$3,TimeOfWeek,$E355)*INDEX('Calibration Multipliers'!H$4:H$7,MATCH($B355,'Calibration Multipliers'!$A$4:$A$7,0),1)</f>
        <v>11658915.659296798</v>
      </c>
      <c r="M355" s="26">
        <f>SUMIFS(INDEX(Load,,MATCH('Summarized Source Data'!$C355,Hour,0)),Month,'Summarized Source Data'!$A355,Sector,'Summarized Source Data'!M$2,Subsector,'Summarized Source Data'!M$3,TimeOfWeek,$E355)*INDEX('Calibration Multipliers'!I$4:I$7,MATCH($B355,'Calibration Multipliers'!$A$4:$A$7,0),1)</f>
        <v>66971.101691148171</v>
      </c>
      <c r="N355" s="26">
        <f>SUMIFS(INDEX(Load,,MATCH('Summarized Source Data'!$C355,Hour,0)),Month,'Summarized Source Data'!$A355,Sector,'Summarized Source Data'!N$2,Subsector,'Summarized Source Data'!N$3,TimeOfWeek,$E355)*INDEX('Calibration Multipliers'!J$4:J$7,MATCH($B355,'Calibration Multipliers'!$A$4:$A$7,0),1)</f>
        <v>0</v>
      </c>
      <c r="O355" s="28">
        <f t="shared" si="27"/>
        <v>113191066.73147774</v>
      </c>
      <c r="P355" s="48">
        <f>(SUMIFS(INDEX(Load,,MATCH('Summarized Source Data'!$C355,Hour,0)),Month,'Summarized Source Data'!$A355,Sector,'Summarized Source Data'!P$2,Subsector,"Total",TimeOfWeek,$E355)-SUM(L355:N355)*INDEX('Calibration Multipliers'!L$4:L$7,MATCH($B355,'Calibration Multipliers'!$A$4:$A$7,0),1))</f>
        <v>113191066.73147774</v>
      </c>
      <c r="Q355" s="28">
        <f t="shared" si="28"/>
        <v>113191066.73147774</v>
      </c>
      <c r="R355" s="31">
        <f>SUMIFS(INDEX(Load,,MATCH('Summarized Source Data'!$C355,Hour,0)),Month,'Summarized Source Data'!$A355,Sector,'Summarized Source Data'!R$2,TimeOfWeek,$E355)*INDEX('Calibration Multipliers'!N$4:N$7,MATCH($B355,'Calibration Multipliers'!$A$4:$A$7,0),1)</f>
        <v>5568891.4744092403</v>
      </c>
      <c r="S355" s="31">
        <f>SUMIFS(INDEX(Load,,MATCH('Summarized Source Data'!$C355,Hour,0)),Month,'Summarized Source Data'!$A355,Sector,'Summarized Source Data'!S$2,TimeOfWeek,$E355)*INDEX('Calibration Multipliers'!O$4:O$7,MATCH($B355,'Calibration Multipliers'!$A$4:$A$7,0),1)</f>
        <v>5568891.4744092403</v>
      </c>
      <c r="T355" s="31">
        <f>SUMIFS(INDEX(Load,,MATCH('Summarized Source Data'!$C355,Hour,0)),Month,'Summarized Source Data'!$A355,Sector,'Summarized Source Data'!T$2,TimeOfWeek,$E355)*INDEX('Calibration Multipliers'!P$4:P$7,MATCH($B355,'Calibration Multipliers'!$A$4:$A$7,0),1)</f>
        <v>5568891.4744092403</v>
      </c>
      <c r="U355" s="31">
        <f>SUMIFS(INDEX(Load,,MATCH('Summarized Source Data'!$C355,Hour,0)),Month,'Summarized Source Data'!$A355,Sector,'Summarized Source Data'!U$2,TimeOfWeek,$E355)*INDEX('Calibration Multipliers'!Q$4:Q$7,MATCH($B355,'Calibration Multipliers'!$A$4:$A$7,0),1)</f>
        <v>5568891.4744092403</v>
      </c>
      <c r="V355" s="31">
        <f>SUMIFS(INDEX(Load,,MATCH('Summarized Source Data'!$C355,Hour,0)),Month,'Summarized Source Data'!$A355,Sector,'Summarized Source Data'!V$2,TimeOfWeek,$E355)*INDEX('Calibration Multipliers'!R$4:R$7,MATCH($B355,'Calibration Multipliers'!$A$4:$A$7,0),1)</f>
        <v>5568891.4744092403</v>
      </c>
      <c r="W355" s="31">
        <f>SUMIFS(INDEX(Load,,MATCH('Summarized Source Data'!$C355,Hour,0)),Month,'Summarized Source Data'!$A355,Sector,'Summarized Source Data'!W$2,TimeOfWeek,$E355)*INDEX('Calibration Multipliers'!S$4:S$7,MATCH($B355,'Calibration Multipliers'!$A$4:$A$7,0),1)</f>
        <v>5568891.4744092403</v>
      </c>
      <c r="X355" s="26">
        <f>SUMIFS(INDEX(Load,,MATCH('Summarized Source Data'!$C355,Hour,0)),Month,'Summarized Source Data'!$A355,Sector,'Summarized Source Data'!X$2,Subsector,'Summarized Source Data'!X$3,TimeOfWeek,$E355)*INDEX('Calibration Multipliers'!T$4:T$7,MATCH($B355,'Calibration Multipliers'!$A$4:$A$7,0),1)</f>
        <v>368505012.80277377</v>
      </c>
      <c r="Y355" s="28">
        <f t="shared" si="29"/>
        <v>368505012.80277377</v>
      </c>
      <c r="Z355" s="28">
        <f t="shared" si="29"/>
        <v>368505012.80277377</v>
      </c>
    </row>
    <row r="356" spans="1:26" outlineLevel="2">
      <c r="A356">
        <f t="shared" si="25"/>
        <v>3</v>
      </c>
      <c r="B356" t="str">
        <f>INDEX('Category Mapping'!$G$34:$G$45,MATCH(A356,'Category Mapping'!$A$34:$A$45,0),1)</f>
        <v>Spring</v>
      </c>
      <c r="C356" t="s">
        <v>43</v>
      </c>
      <c r="D356" s="6" t="s">
        <v>117</v>
      </c>
      <c r="E356" s="40" t="s">
        <v>14</v>
      </c>
      <c r="F356" s="26">
        <f>SUMIFS(INDEX(Load,,MATCH('Summarized Source Data'!$C356,Hour,0)),Month,'Summarized Source Data'!$A356,Sector,'Summarized Source Data'!F$2,Subsector,'Summarized Source Data'!F$3,TimeOfWeek,$E356)*INDEX('Calibration Multipliers'!B$4:B$7,MATCH($B356,'Calibration Multipliers'!$A$4:$A$7,0),1)</f>
        <v>6998138.166564798</v>
      </c>
      <c r="G356" s="26">
        <f>SUMIFS(INDEX(Load,,MATCH('Summarized Source Data'!$C356,Hour,0)),Month,'Summarized Source Data'!$A356,Sector,'Summarized Source Data'!G$2,Subsector,'Summarized Source Data'!G$3,TimeOfWeek,$E356)*INDEX('Calibration Multipliers'!C$4:C$7,MATCH($B356,'Calibration Multipliers'!$A$4:$A$7,0),1)</f>
        <v>12107.575717257238</v>
      </c>
      <c r="H356" s="26">
        <f>SUMIFS(INDEX(Load,,MATCH('Summarized Source Data'!$C356,Hour,0)),Month,'Summarized Source Data'!$A356,Sector,'Summarized Source Data'!H$2,Subsector,'Summarized Source Data'!H$3,TimeOfWeek,$E356)*INDEX('Calibration Multipliers'!D$4:D$7,MATCH($B356,'Calibration Multipliers'!$A$4:$A$7,0),1)</f>
        <v>0</v>
      </c>
      <c r="I356" s="26">
        <f>SUMIFS(INDEX(Load,,MATCH('Summarized Source Data'!$C356,Hour,0)),Month,'Summarized Source Data'!$A356,Sector,'Summarized Source Data'!I$2,Subsector,'Summarized Source Data'!I$3,TimeOfWeek,$E356)*INDEX('Calibration Multipliers'!E$4:E$7,MATCH($B356,'Calibration Multipliers'!$A$4:$A$7,0),1)</f>
        <v>8953640.2052664775</v>
      </c>
      <c r="J356" s="47">
        <f t="shared" si="26"/>
        <v>98543321.420545012</v>
      </c>
      <c r="K356" s="48">
        <f>(SUMIFS(INDEX(Load,,MATCH('Summarized Source Data'!$C356,Hour,0)),Month,'Summarized Source Data'!$A356,Sector,'Summarized Source Data'!K$2,Subsector,"Total",TimeOfWeek,$E356)-SUM(F356:I356))*INDEX('Calibration Multipliers'!G$4:G$7,MATCH($B356,'Calibration Multipliers'!$A$4:$A$7,0),1)</f>
        <v>98543321.420545012</v>
      </c>
      <c r="L356" s="26">
        <f>SUMIFS(INDEX(Load,,MATCH('Summarized Source Data'!$C356,Hour,0)),Month,'Summarized Source Data'!$A356,Sector,'Summarized Source Data'!L$2,Subsector,'Summarized Source Data'!L$3,TimeOfWeek,$E356)*INDEX('Calibration Multipliers'!H$4:H$7,MATCH($B356,'Calibration Multipliers'!$A$4:$A$7,0),1)</f>
        <v>11450720.736809356</v>
      </c>
      <c r="M356" s="26">
        <f>SUMIFS(INDEX(Load,,MATCH('Summarized Source Data'!$C356,Hour,0)),Month,'Summarized Source Data'!$A356,Sector,'Summarized Source Data'!M$2,Subsector,'Summarized Source Data'!M$3,TimeOfWeek,$E356)*INDEX('Calibration Multipliers'!I$4:I$7,MATCH($B356,'Calibration Multipliers'!$A$4:$A$7,0),1)</f>
        <v>66250.747259341617</v>
      </c>
      <c r="N356" s="26">
        <f>SUMIFS(INDEX(Load,,MATCH('Summarized Source Data'!$C356,Hour,0)),Month,'Summarized Source Data'!$A356,Sector,'Summarized Source Data'!N$2,Subsector,'Summarized Source Data'!N$3,TimeOfWeek,$E356)*INDEX('Calibration Multipliers'!J$4:J$7,MATCH($B356,'Calibration Multipliers'!$A$4:$A$7,0),1)</f>
        <v>0</v>
      </c>
      <c r="O356" s="28">
        <f t="shared" si="27"/>
        <v>107154134.33377372</v>
      </c>
      <c r="P356" s="48">
        <f>(SUMIFS(INDEX(Load,,MATCH('Summarized Source Data'!$C356,Hour,0)),Month,'Summarized Source Data'!$A356,Sector,'Summarized Source Data'!P$2,Subsector,"Total",TimeOfWeek,$E356)-SUM(L356:N356)*INDEX('Calibration Multipliers'!L$4:L$7,MATCH($B356,'Calibration Multipliers'!$A$4:$A$7,0),1))</f>
        <v>107154134.33377372</v>
      </c>
      <c r="Q356" s="28">
        <f t="shared" si="28"/>
        <v>107154134.33377372</v>
      </c>
      <c r="R356" s="31">
        <f>SUMIFS(INDEX(Load,,MATCH('Summarized Source Data'!$C356,Hour,0)),Month,'Summarized Source Data'!$A356,Sector,'Summarized Source Data'!R$2,TimeOfWeek,$E356)*INDEX('Calibration Multipliers'!N$4:N$7,MATCH($B356,'Calibration Multipliers'!$A$4:$A$7,0),1)</f>
        <v>6378508.438257671</v>
      </c>
      <c r="S356" s="31">
        <f>SUMIFS(INDEX(Load,,MATCH('Summarized Source Data'!$C356,Hour,0)),Month,'Summarized Source Data'!$A356,Sector,'Summarized Source Data'!S$2,TimeOfWeek,$E356)*INDEX('Calibration Multipliers'!O$4:O$7,MATCH($B356,'Calibration Multipliers'!$A$4:$A$7,0),1)</f>
        <v>6378508.438257671</v>
      </c>
      <c r="T356" s="31">
        <f>SUMIFS(INDEX(Load,,MATCH('Summarized Source Data'!$C356,Hour,0)),Month,'Summarized Source Data'!$A356,Sector,'Summarized Source Data'!T$2,TimeOfWeek,$E356)*INDEX('Calibration Multipliers'!P$4:P$7,MATCH($B356,'Calibration Multipliers'!$A$4:$A$7,0),1)</f>
        <v>6378508.438257671</v>
      </c>
      <c r="U356" s="31">
        <f>SUMIFS(INDEX(Load,,MATCH('Summarized Source Data'!$C356,Hour,0)),Month,'Summarized Source Data'!$A356,Sector,'Summarized Source Data'!U$2,TimeOfWeek,$E356)*INDEX('Calibration Multipliers'!Q$4:Q$7,MATCH($B356,'Calibration Multipliers'!$A$4:$A$7,0),1)</f>
        <v>6378508.438257671</v>
      </c>
      <c r="V356" s="31">
        <f>SUMIFS(INDEX(Load,,MATCH('Summarized Source Data'!$C356,Hour,0)),Month,'Summarized Source Data'!$A356,Sector,'Summarized Source Data'!V$2,TimeOfWeek,$E356)*INDEX('Calibration Multipliers'!R$4:R$7,MATCH($B356,'Calibration Multipliers'!$A$4:$A$7,0),1)</f>
        <v>6378508.438257671</v>
      </c>
      <c r="W356" s="31">
        <f>SUMIFS(INDEX(Load,,MATCH('Summarized Source Data'!$C356,Hour,0)),Month,'Summarized Source Data'!$A356,Sector,'Summarized Source Data'!W$2,TimeOfWeek,$E356)*INDEX('Calibration Multipliers'!S$4:S$7,MATCH($B356,'Calibration Multipliers'!$A$4:$A$7,0),1)</f>
        <v>6378508.438257671</v>
      </c>
      <c r="X356" s="26">
        <f>SUMIFS(INDEX(Load,,MATCH('Summarized Source Data'!$C356,Hour,0)),Month,'Summarized Source Data'!$A356,Sector,'Summarized Source Data'!X$2,Subsector,'Summarized Source Data'!X$3,TimeOfWeek,$E356)*INDEX('Calibration Multipliers'!T$4:T$7,MATCH($B356,'Calibration Multipliers'!$A$4:$A$7,0),1)</f>
        <v>372668911.25252265</v>
      </c>
      <c r="Y356" s="28">
        <f t="shared" si="29"/>
        <v>372668911.25252265</v>
      </c>
      <c r="Z356" s="28">
        <f t="shared" si="29"/>
        <v>372668911.25252265</v>
      </c>
    </row>
    <row r="357" spans="1:26" outlineLevel="2">
      <c r="A357">
        <f t="shared" ref="A357:A420" si="30">A69</f>
        <v>3</v>
      </c>
      <c r="B357" t="str">
        <f>INDEX('Category Mapping'!$G$34:$G$45,MATCH(A357,'Category Mapping'!$A$34:$A$45,0),1)</f>
        <v>Spring</v>
      </c>
      <c r="C357" t="s">
        <v>44</v>
      </c>
      <c r="D357" s="6" t="s">
        <v>118</v>
      </c>
      <c r="E357" s="40" t="s">
        <v>14</v>
      </c>
      <c r="F357" s="26">
        <f>SUMIFS(INDEX(Load,,MATCH('Summarized Source Data'!$C357,Hour,0)),Month,'Summarized Source Data'!$A357,Sector,'Summarized Source Data'!F$2,Subsector,'Summarized Source Data'!F$3,TimeOfWeek,$E357)*INDEX('Calibration Multipliers'!B$4:B$7,MATCH($B357,'Calibration Multipliers'!$A$4:$A$7,0),1)</f>
        <v>7259291.6314853719</v>
      </c>
      <c r="G357" s="26">
        <f>SUMIFS(INDEX(Load,,MATCH('Summarized Source Data'!$C357,Hour,0)),Month,'Summarized Source Data'!$A357,Sector,'Summarized Source Data'!G$2,Subsector,'Summarized Source Data'!G$3,TimeOfWeek,$E357)*INDEX('Calibration Multipliers'!C$4:C$7,MATCH($B357,'Calibration Multipliers'!$A$4:$A$7,0),1)</f>
        <v>12586.424038978355</v>
      </c>
      <c r="H357" s="26">
        <f>SUMIFS(INDEX(Load,,MATCH('Summarized Source Data'!$C357,Hour,0)),Month,'Summarized Source Data'!$A357,Sector,'Summarized Source Data'!H$2,Subsector,'Summarized Source Data'!H$3,TimeOfWeek,$E357)*INDEX('Calibration Multipliers'!D$4:D$7,MATCH($B357,'Calibration Multipliers'!$A$4:$A$7,0),1)</f>
        <v>0</v>
      </c>
      <c r="I357" s="26">
        <f>SUMIFS(INDEX(Load,,MATCH('Summarized Source Data'!$C357,Hour,0)),Month,'Summarized Source Data'!$A357,Sector,'Summarized Source Data'!I$2,Subsector,'Summarized Source Data'!I$3,TimeOfWeek,$E357)*INDEX('Calibration Multipliers'!E$4:E$7,MATCH($B357,'Calibration Multipliers'!$A$4:$A$7,0),1)</f>
        <v>28939094.225754552</v>
      </c>
      <c r="J357" s="47">
        <f t="shared" si="26"/>
        <v>99115727.335558921</v>
      </c>
      <c r="K357" s="48">
        <f>(SUMIFS(INDEX(Load,,MATCH('Summarized Source Data'!$C357,Hour,0)),Month,'Summarized Source Data'!$A357,Sector,'Summarized Source Data'!K$2,Subsector,"Total",TimeOfWeek,$E357)-SUM(F357:I357))*INDEX('Calibration Multipliers'!G$4:G$7,MATCH($B357,'Calibration Multipliers'!$A$4:$A$7,0),1)</f>
        <v>99115727.335558921</v>
      </c>
      <c r="L357" s="26">
        <f>SUMIFS(INDEX(Load,,MATCH('Summarized Source Data'!$C357,Hour,0)),Month,'Summarized Source Data'!$A357,Sector,'Summarized Source Data'!L$2,Subsector,'Summarized Source Data'!L$3,TimeOfWeek,$E357)*INDEX('Calibration Multipliers'!H$4:H$7,MATCH($B357,'Calibration Multipliers'!$A$4:$A$7,0),1)</f>
        <v>12387597.888002848</v>
      </c>
      <c r="M357" s="26">
        <f>SUMIFS(INDEX(Load,,MATCH('Summarized Source Data'!$C357,Hour,0)),Month,'Summarized Source Data'!$A357,Sector,'Summarized Source Data'!M$2,Subsector,'Summarized Source Data'!M$3,TimeOfWeek,$E357)*INDEX('Calibration Multipliers'!I$4:I$7,MATCH($B357,'Calibration Multipliers'!$A$4:$A$7,0),1)</f>
        <v>64650.769280025619</v>
      </c>
      <c r="N357" s="26">
        <f>SUMIFS(INDEX(Load,,MATCH('Summarized Source Data'!$C357,Hour,0)),Month,'Summarized Source Data'!$A357,Sector,'Summarized Source Data'!N$2,Subsector,'Summarized Source Data'!N$3,TimeOfWeek,$E357)*INDEX('Calibration Multipliers'!J$4:J$7,MATCH($B357,'Calibration Multipliers'!$A$4:$A$7,0),1)</f>
        <v>0</v>
      </c>
      <c r="O357" s="28">
        <f t="shared" si="27"/>
        <v>108300806.38543396</v>
      </c>
      <c r="P357" s="48">
        <f>(SUMIFS(INDEX(Load,,MATCH('Summarized Source Data'!$C357,Hour,0)),Month,'Summarized Source Data'!$A357,Sector,'Summarized Source Data'!P$2,Subsector,"Total",TimeOfWeek,$E357)-SUM(L357:N357)*INDEX('Calibration Multipliers'!L$4:L$7,MATCH($B357,'Calibration Multipliers'!$A$4:$A$7,0),1))</f>
        <v>108300806.38543396</v>
      </c>
      <c r="Q357" s="28">
        <f t="shared" si="28"/>
        <v>108300806.38543396</v>
      </c>
      <c r="R357" s="31">
        <f>SUMIFS(INDEX(Load,,MATCH('Summarized Source Data'!$C357,Hour,0)),Month,'Summarized Source Data'!$A357,Sector,'Summarized Source Data'!R$2,TimeOfWeek,$E357)*INDEX('Calibration Multipliers'!N$4:N$7,MATCH($B357,'Calibration Multipliers'!$A$4:$A$7,0),1)</f>
        <v>6384604.385588103</v>
      </c>
      <c r="S357" s="31">
        <f>SUMIFS(INDEX(Load,,MATCH('Summarized Source Data'!$C357,Hour,0)),Month,'Summarized Source Data'!$A357,Sector,'Summarized Source Data'!S$2,TimeOfWeek,$E357)*INDEX('Calibration Multipliers'!O$4:O$7,MATCH($B357,'Calibration Multipliers'!$A$4:$A$7,0),1)</f>
        <v>6384604.385588103</v>
      </c>
      <c r="T357" s="31">
        <f>SUMIFS(INDEX(Load,,MATCH('Summarized Source Data'!$C357,Hour,0)),Month,'Summarized Source Data'!$A357,Sector,'Summarized Source Data'!T$2,TimeOfWeek,$E357)*INDEX('Calibration Multipliers'!P$4:P$7,MATCH($B357,'Calibration Multipliers'!$A$4:$A$7,0),1)</f>
        <v>6384604.385588103</v>
      </c>
      <c r="U357" s="31">
        <f>SUMIFS(INDEX(Load,,MATCH('Summarized Source Data'!$C357,Hour,0)),Month,'Summarized Source Data'!$A357,Sector,'Summarized Source Data'!U$2,TimeOfWeek,$E357)*INDEX('Calibration Multipliers'!Q$4:Q$7,MATCH($B357,'Calibration Multipliers'!$A$4:$A$7,0),1)</f>
        <v>6384604.385588103</v>
      </c>
      <c r="V357" s="31">
        <f>SUMIFS(INDEX(Load,,MATCH('Summarized Source Data'!$C357,Hour,0)),Month,'Summarized Source Data'!$A357,Sector,'Summarized Source Data'!V$2,TimeOfWeek,$E357)*INDEX('Calibration Multipliers'!R$4:R$7,MATCH($B357,'Calibration Multipliers'!$A$4:$A$7,0),1)</f>
        <v>6384604.385588103</v>
      </c>
      <c r="W357" s="31">
        <f>SUMIFS(INDEX(Load,,MATCH('Summarized Source Data'!$C357,Hour,0)),Month,'Summarized Source Data'!$A357,Sector,'Summarized Source Data'!W$2,TimeOfWeek,$E357)*INDEX('Calibration Multipliers'!S$4:S$7,MATCH($B357,'Calibration Multipliers'!$A$4:$A$7,0),1)</f>
        <v>6384604.385588103</v>
      </c>
      <c r="X357" s="26">
        <f>SUMIFS(INDEX(Load,,MATCH('Summarized Source Data'!$C357,Hour,0)),Month,'Summarized Source Data'!$A357,Sector,'Summarized Source Data'!X$2,Subsector,'Summarized Source Data'!X$3,TimeOfWeek,$E357)*INDEX('Calibration Multipliers'!T$4:T$7,MATCH($B357,'Calibration Multipliers'!$A$4:$A$7,0),1)</f>
        <v>373709885.8649599</v>
      </c>
      <c r="Y357" s="28">
        <f t="shared" si="29"/>
        <v>373709885.8649599</v>
      </c>
      <c r="Z357" s="28">
        <f t="shared" si="29"/>
        <v>373709885.8649599</v>
      </c>
    </row>
    <row r="358" spans="1:26" outlineLevel="2">
      <c r="A358">
        <f t="shared" si="30"/>
        <v>3</v>
      </c>
      <c r="B358" t="str">
        <f>INDEX('Category Mapping'!$G$34:$G$45,MATCH(A358,'Category Mapping'!$A$34:$A$45,0),1)</f>
        <v>Spring</v>
      </c>
      <c r="C358" t="s">
        <v>45</v>
      </c>
      <c r="D358" s="6" t="s">
        <v>119</v>
      </c>
      <c r="E358" s="40" t="s">
        <v>14</v>
      </c>
      <c r="F358" s="26">
        <f>SUMIFS(INDEX(Load,,MATCH('Summarized Source Data'!$C358,Hour,0)),Month,'Summarized Source Data'!$A358,Sector,'Summarized Source Data'!F$2,Subsector,'Summarized Source Data'!F$3,TimeOfWeek,$E358)*INDEX('Calibration Multipliers'!B$4:B$7,MATCH($B358,'Calibration Multipliers'!$A$4:$A$7,0),1)</f>
        <v>7901867.5631744526</v>
      </c>
      <c r="G358" s="26">
        <f>SUMIFS(INDEX(Load,,MATCH('Summarized Source Data'!$C358,Hour,0)),Month,'Summarized Source Data'!$A358,Sector,'Summarized Source Data'!G$2,Subsector,'Summarized Source Data'!G$3,TimeOfWeek,$E358)*INDEX('Calibration Multipliers'!C$4:C$7,MATCH($B358,'Calibration Multipliers'!$A$4:$A$7,0),1)</f>
        <v>13359.868176019207</v>
      </c>
      <c r="H358" s="26">
        <f>SUMIFS(INDEX(Load,,MATCH('Summarized Source Data'!$C358,Hour,0)),Month,'Summarized Source Data'!$A358,Sector,'Summarized Source Data'!H$2,Subsector,'Summarized Source Data'!H$3,TimeOfWeek,$E358)*INDEX('Calibration Multipliers'!D$4:D$7,MATCH($B358,'Calibration Multipliers'!$A$4:$A$7,0),1)</f>
        <v>0</v>
      </c>
      <c r="I358" s="26">
        <f>SUMIFS(INDEX(Load,,MATCH('Summarized Source Data'!$C358,Hour,0)),Month,'Summarized Source Data'!$A358,Sector,'Summarized Source Data'!I$2,Subsector,'Summarized Source Data'!I$3,TimeOfWeek,$E358)*INDEX('Calibration Multipliers'!E$4:E$7,MATCH($B358,'Calibration Multipliers'!$A$4:$A$7,0),1)</f>
        <v>31125140.911872704</v>
      </c>
      <c r="J358" s="47">
        <f t="shared" si="26"/>
        <v>96286331.273614645</v>
      </c>
      <c r="K358" s="48">
        <f>(SUMIFS(INDEX(Load,,MATCH('Summarized Source Data'!$C358,Hour,0)),Month,'Summarized Source Data'!$A358,Sector,'Summarized Source Data'!K$2,Subsector,"Total",TimeOfWeek,$E358)-SUM(F358:I358))*INDEX('Calibration Multipliers'!G$4:G$7,MATCH($B358,'Calibration Multipliers'!$A$4:$A$7,0),1)</f>
        <v>96286331.273614645</v>
      </c>
      <c r="L358" s="26">
        <f>SUMIFS(INDEX(Load,,MATCH('Summarized Source Data'!$C358,Hour,0)),Month,'Summarized Source Data'!$A358,Sector,'Summarized Source Data'!L$2,Subsector,'Summarized Source Data'!L$3,TimeOfWeek,$E358)*INDEX('Calibration Multipliers'!H$4:H$7,MATCH($B358,'Calibration Multipliers'!$A$4:$A$7,0),1)</f>
        <v>12491695.349246569</v>
      </c>
      <c r="M358" s="26">
        <f>SUMIFS(INDEX(Load,,MATCH('Summarized Source Data'!$C358,Hour,0)),Month,'Summarized Source Data'!$A358,Sector,'Summarized Source Data'!M$2,Subsector,'Summarized Source Data'!M$3,TimeOfWeek,$E358)*INDEX('Calibration Multipliers'!I$4:I$7,MATCH($B358,'Calibration Multipliers'!$A$4:$A$7,0),1)</f>
        <v>63264.191096259252</v>
      </c>
      <c r="N358" s="26">
        <f>SUMIFS(INDEX(Load,,MATCH('Summarized Source Data'!$C358,Hour,0)),Month,'Summarized Source Data'!$A358,Sector,'Summarized Source Data'!N$2,Subsector,'Summarized Source Data'!N$3,TimeOfWeek,$E358)*INDEX('Calibration Multipliers'!J$4:J$7,MATCH($B358,'Calibration Multipliers'!$A$4:$A$7,0),1)</f>
        <v>0</v>
      </c>
      <c r="O358" s="28">
        <f t="shared" si="27"/>
        <v>107157120.8899368</v>
      </c>
      <c r="P358" s="48">
        <f>(SUMIFS(INDEX(Load,,MATCH('Summarized Source Data'!$C358,Hour,0)),Month,'Summarized Source Data'!$A358,Sector,'Summarized Source Data'!P$2,Subsector,"Total",TimeOfWeek,$E358)-SUM(L358:N358)*INDEX('Calibration Multipliers'!L$4:L$7,MATCH($B358,'Calibration Multipliers'!$A$4:$A$7,0),1))</f>
        <v>107157120.8899368</v>
      </c>
      <c r="Q358" s="28">
        <f t="shared" si="28"/>
        <v>107157120.8899368</v>
      </c>
      <c r="R358" s="31">
        <f>SUMIFS(INDEX(Load,,MATCH('Summarized Source Data'!$C358,Hour,0)),Month,'Summarized Source Data'!$A358,Sector,'Summarized Source Data'!R$2,TimeOfWeek,$E358)*INDEX('Calibration Multipliers'!N$4:N$7,MATCH($B358,'Calibration Multipliers'!$A$4:$A$7,0),1)</f>
        <v>6341935.8771989141</v>
      </c>
      <c r="S358" s="31">
        <f>SUMIFS(INDEX(Load,,MATCH('Summarized Source Data'!$C358,Hour,0)),Month,'Summarized Source Data'!$A358,Sector,'Summarized Source Data'!S$2,TimeOfWeek,$E358)*INDEX('Calibration Multipliers'!O$4:O$7,MATCH($B358,'Calibration Multipliers'!$A$4:$A$7,0),1)</f>
        <v>6341935.8771989141</v>
      </c>
      <c r="T358" s="31">
        <f>SUMIFS(INDEX(Load,,MATCH('Summarized Source Data'!$C358,Hour,0)),Month,'Summarized Source Data'!$A358,Sector,'Summarized Source Data'!T$2,TimeOfWeek,$E358)*INDEX('Calibration Multipliers'!P$4:P$7,MATCH($B358,'Calibration Multipliers'!$A$4:$A$7,0),1)</f>
        <v>6341935.8771989141</v>
      </c>
      <c r="U358" s="31">
        <f>SUMIFS(INDEX(Load,,MATCH('Summarized Source Data'!$C358,Hour,0)),Month,'Summarized Source Data'!$A358,Sector,'Summarized Source Data'!U$2,TimeOfWeek,$E358)*INDEX('Calibration Multipliers'!Q$4:Q$7,MATCH($B358,'Calibration Multipliers'!$A$4:$A$7,0),1)</f>
        <v>6341935.8771989141</v>
      </c>
      <c r="V358" s="31">
        <f>SUMIFS(INDEX(Load,,MATCH('Summarized Source Data'!$C358,Hour,0)),Month,'Summarized Source Data'!$A358,Sector,'Summarized Source Data'!V$2,TimeOfWeek,$E358)*INDEX('Calibration Multipliers'!R$4:R$7,MATCH($B358,'Calibration Multipliers'!$A$4:$A$7,0),1)</f>
        <v>6341935.8771989141</v>
      </c>
      <c r="W358" s="31">
        <f>SUMIFS(INDEX(Load,,MATCH('Summarized Source Data'!$C358,Hour,0)),Month,'Summarized Source Data'!$A358,Sector,'Summarized Source Data'!W$2,TimeOfWeek,$E358)*INDEX('Calibration Multipliers'!S$4:S$7,MATCH($B358,'Calibration Multipliers'!$A$4:$A$7,0),1)</f>
        <v>6341935.8771989141</v>
      </c>
      <c r="X358" s="26">
        <f>SUMIFS(INDEX(Load,,MATCH('Summarized Source Data'!$C358,Hour,0)),Month,'Summarized Source Data'!$A358,Sector,'Summarized Source Data'!X$2,Subsector,'Summarized Source Data'!X$3,TimeOfWeek,$E358)*INDEX('Calibration Multipliers'!T$4:T$7,MATCH($B358,'Calibration Multipliers'!$A$4:$A$7,0),1)</f>
        <v>372668911.25252265</v>
      </c>
      <c r="Y358" s="28">
        <f t="shared" si="29"/>
        <v>372668911.25252265</v>
      </c>
      <c r="Z358" s="28">
        <f t="shared" si="29"/>
        <v>372668911.25252265</v>
      </c>
    </row>
    <row r="359" spans="1:26" outlineLevel="2">
      <c r="A359">
        <f t="shared" si="30"/>
        <v>3</v>
      </c>
      <c r="B359" t="str">
        <f>INDEX('Category Mapping'!$G$34:$G$45,MATCH(A359,'Category Mapping'!$A$34:$A$45,0),1)</f>
        <v>Spring</v>
      </c>
      <c r="C359" t="s">
        <v>46</v>
      </c>
      <c r="D359" s="6" t="s">
        <v>120</v>
      </c>
      <c r="E359" s="40" t="s">
        <v>14</v>
      </c>
      <c r="F359" s="26">
        <f>SUMIFS(INDEX(Load,,MATCH('Summarized Source Data'!$C359,Hour,0)),Month,'Summarized Source Data'!$A359,Sector,'Summarized Source Data'!F$2,Subsector,'Summarized Source Data'!F$3,TimeOfWeek,$E359)*INDEX('Calibration Multipliers'!B$4:B$7,MATCH($B359,'Calibration Multipliers'!$A$4:$A$7,0),1)</f>
        <v>8577467.3734684922</v>
      </c>
      <c r="G359" s="26">
        <f>SUMIFS(INDEX(Load,,MATCH('Summarized Source Data'!$C359,Hour,0)),Month,'Summarized Source Data'!$A359,Sector,'Summarized Source Data'!G$2,Subsector,'Summarized Source Data'!G$3,TimeOfWeek,$E359)*INDEX('Calibration Multipliers'!C$4:C$7,MATCH($B359,'Calibration Multipliers'!$A$4:$A$7,0),1)</f>
        <v>14197.852739031163</v>
      </c>
      <c r="H359" s="26">
        <f>SUMIFS(INDEX(Load,,MATCH('Summarized Source Data'!$C359,Hour,0)),Month,'Summarized Source Data'!$A359,Sector,'Summarized Source Data'!H$2,Subsector,'Summarized Source Data'!H$3,TimeOfWeek,$E359)*INDEX('Calibration Multipliers'!D$4:D$7,MATCH($B359,'Calibration Multipliers'!$A$4:$A$7,0),1)</f>
        <v>0</v>
      </c>
      <c r="I359" s="26">
        <f>SUMIFS(INDEX(Load,,MATCH('Summarized Source Data'!$C359,Hour,0)),Month,'Summarized Source Data'!$A359,Sector,'Summarized Source Data'!I$2,Subsector,'Summarized Source Data'!I$3,TimeOfWeek,$E359)*INDEX('Calibration Multipliers'!E$4:E$7,MATCH($B359,'Calibration Multipliers'!$A$4:$A$7,0),1)</f>
        <v>32582505.369284801</v>
      </c>
      <c r="J359" s="47">
        <f t="shared" si="26"/>
        <v>88947655.959159434</v>
      </c>
      <c r="K359" s="48">
        <f>(SUMIFS(INDEX(Load,,MATCH('Summarized Source Data'!$C359,Hour,0)),Month,'Summarized Source Data'!$A359,Sector,'Summarized Source Data'!K$2,Subsector,"Total",TimeOfWeek,$E359)-SUM(F359:I359))*INDEX('Calibration Multipliers'!G$4:G$7,MATCH($B359,'Calibration Multipliers'!$A$4:$A$7,0),1)</f>
        <v>88947655.959159434</v>
      </c>
      <c r="L359" s="26">
        <f>SUMIFS(INDEX(Load,,MATCH('Summarized Source Data'!$C359,Hour,0)),Month,'Summarized Source Data'!$A359,Sector,'Summarized Source Data'!L$2,Subsector,'Summarized Source Data'!L$3,TimeOfWeek,$E359)*INDEX('Calibration Multipliers'!H$4:H$7,MATCH($B359,'Calibration Multipliers'!$A$4:$A$7,0),1)</f>
        <v>10513843.585615862</v>
      </c>
      <c r="M359" s="26">
        <f>SUMIFS(INDEX(Load,,MATCH('Summarized Source Data'!$C359,Hour,0)),Month,'Summarized Source Data'!$A359,Sector,'Summarized Source Data'!M$2,Subsector,'Summarized Source Data'!M$3,TimeOfWeek,$E359)*INDEX('Calibration Multipliers'!I$4:I$7,MATCH($B359,'Calibration Multipliers'!$A$4:$A$7,0),1)</f>
        <v>61284.257383403667</v>
      </c>
      <c r="N359" s="26">
        <f>SUMIFS(INDEX(Load,,MATCH('Summarized Source Data'!$C359,Hour,0)),Month,'Summarized Source Data'!$A359,Sector,'Summarized Source Data'!N$2,Subsector,'Summarized Source Data'!N$3,TimeOfWeek,$E359)*INDEX('Calibration Multipliers'!J$4:J$7,MATCH($B359,'Calibration Multipliers'!$A$4:$A$7,0),1)</f>
        <v>0</v>
      </c>
      <c r="O359" s="28">
        <f t="shared" si="27"/>
        <v>103932079.52509429</v>
      </c>
      <c r="P359" s="48">
        <f>(SUMIFS(INDEX(Load,,MATCH('Summarized Source Data'!$C359,Hour,0)),Month,'Summarized Source Data'!$A359,Sector,'Summarized Source Data'!P$2,Subsector,"Total",TimeOfWeek,$E359)-SUM(L359:N359)*INDEX('Calibration Multipliers'!L$4:L$7,MATCH($B359,'Calibration Multipliers'!$A$4:$A$7,0),1))</f>
        <v>103932079.52509429</v>
      </c>
      <c r="Q359" s="28">
        <f t="shared" si="28"/>
        <v>103932079.52509429</v>
      </c>
      <c r="R359" s="31">
        <f>SUMIFS(INDEX(Load,,MATCH('Summarized Source Data'!$C359,Hour,0)),Month,'Summarized Source Data'!$A359,Sector,'Summarized Source Data'!R$2,TimeOfWeek,$E359)*INDEX('Calibration Multipliers'!N$4:N$7,MATCH($B359,'Calibration Multipliers'!$A$4:$A$7,0),1)</f>
        <v>6201742.6212689327</v>
      </c>
      <c r="S359" s="31">
        <f>SUMIFS(INDEX(Load,,MATCH('Summarized Source Data'!$C359,Hour,0)),Month,'Summarized Source Data'!$A359,Sector,'Summarized Source Data'!S$2,TimeOfWeek,$E359)*INDEX('Calibration Multipliers'!O$4:O$7,MATCH($B359,'Calibration Multipliers'!$A$4:$A$7,0),1)</f>
        <v>6201742.6212689327</v>
      </c>
      <c r="T359" s="31">
        <f>SUMIFS(INDEX(Load,,MATCH('Summarized Source Data'!$C359,Hour,0)),Month,'Summarized Source Data'!$A359,Sector,'Summarized Source Data'!T$2,TimeOfWeek,$E359)*INDEX('Calibration Multipliers'!P$4:P$7,MATCH($B359,'Calibration Multipliers'!$A$4:$A$7,0),1)</f>
        <v>6201742.6212689327</v>
      </c>
      <c r="U359" s="31">
        <f>SUMIFS(INDEX(Load,,MATCH('Summarized Source Data'!$C359,Hour,0)),Month,'Summarized Source Data'!$A359,Sector,'Summarized Source Data'!U$2,TimeOfWeek,$E359)*INDEX('Calibration Multipliers'!Q$4:Q$7,MATCH($B359,'Calibration Multipliers'!$A$4:$A$7,0),1)</f>
        <v>6201742.6212689327</v>
      </c>
      <c r="V359" s="31">
        <f>SUMIFS(INDEX(Load,,MATCH('Summarized Source Data'!$C359,Hour,0)),Month,'Summarized Source Data'!$A359,Sector,'Summarized Source Data'!V$2,TimeOfWeek,$E359)*INDEX('Calibration Multipliers'!R$4:R$7,MATCH($B359,'Calibration Multipliers'!$A$4:$A$7,0),1)</f>
        <v>6201742.6212689327</v>
      </c>
      <c r="W359" s="31">
        <f>SUMIFS(INDEX(Load,,MATCH('Summarized Source Data'!$C359,Hour,0)),Month,'Summarized Source Data'!$A359,Sector,'Summarized Source Data'!W$2,TimeOfWeek,$E359)*INDEX('Calibration Multipliers'!S$4:S$7,MATCH($B359,'Calibration Multipliers'!$A$4:$A$7,0),1)</f>
        <v>6201742.6212689327</v>
      </c>
      <c r="X359" s="26">
        <f>SUMIFS(INDEX(Load,,MATCH('Summarized Source Data'!$C359,Hour,0)),Month,'Summarized Source Data'!$A359,Sector,'Summarized Source Data'!X$2,Subsector,'Summarized Source Data'!X$3,TimeOfWeek,$E359)*INDEX('Calibration Multipliers'!T$4:T$7,MATCH($B359,'Calibration Multipliers'!$A$4:$A$7,0),1)</f>
        <v>370586962.02764821</v>
      </c>
      <c r="Y359" s="28">
        <f t="shared" si="29"/>
        <v>370586962.02764821</v>
      </c>
      <c r="Z359" s="28">
        <f t="shared" si="29"/>
        <v>370586962.02764821</v>
      </c>
    </row>
    <row r="360" spans="1:26" outlineLevel="2">
      <c r="A360">
        <f t="shared" si="30"/>
        <v>3</v>
      </c>
      <c r="B360" t="str">
        <f>INDEX('Category Mapping'!$G$34:$G$45,MATCH(A360,'Category Mapping'!$A$34:$A$45,0),1)</f>
        <v>Spring</v>
      </c>
      <c r="C360" t="s">
        <v>47</v>
      </c>
      <c r="D360" s="6" t="s">
        <v>121</v>
      </c>
      <c r="E360" s="40" t="s">
        <v>14</v>
      </c>
      <c r="F360" s="26">
        <f>SUMIFS(INDEX(Load,,MATCH('Summarized Source Data'!$C360,Hour,0)),Month,'Summarized Source Data'!$A360,Sector,'Summarized Source Data'!F$2,Subsector,'Summarized Source Data'!F$3,TimeOfWeek,$E360)*INDEX('Calibration Multipliers'!B$4:B$7,MATCH($B360,'Calibration Multipliers'!$A$4:$A$7,0),1)</f>
        <v>9023531.2407455128</v>
      </c>
      <c r="G360" s="26">
        <f>SUMIFS(INDEX(Load,,MATCH('Summarized Source Data'!$C360,Hour,0)),Month,'Summarized Source Data'!$A360,Sector,'Summarized Source Data'!G$2,Subsector,'Summarized Source Data'!G$3,TimeOfWeek,$E360)*INDEX('Calibration Multipliers'!C$4:C$7,MATCH($B360,'Calibration Multipliers'!$A$4:$A$7,0),1)</f>
        <v>14865.117465603418</v>
      </c>
      <c r="H360" s="26">
        <f>SUMIFS(INDEX(Load,,MATCH('Summarized Source Data'!$C360,Hour,0)),Month,'Summarized Source Data'!$A360,Sector,'Summarized Source Data'!H$2,Subsector,'Summarized Source Data'!H$3,TimeOfWeek,$E360)*INDEX('Calibration Multipliers'!D$4:D$7,MATCH($B360,'Calibration Multipliers'!$A$4:$A$7,0),1)</f>
        <v>0</v>
      </c>
      <c r="I360" s="26">
        <f>SUMIFS(INDEX(Load,,MATCH('Summarized Source Data'!$C360,Hour,0)),Month,'Summarized Source Data'!$A360,Sector,'Summarized Source Data'!I$2,Subsector,'Summarized Source Data'!I$3,TimeOfWeek,$E360)*INDEX('Calibration Multipliers'!E$4:E$7,MATCH($B360,'Calibration Multipliers'!$A$4:$A$7,0),1)</f>
        <v>32374310.44679736</v>
      </c>
      <c r="J360" s="47">
        <f t="shared" si="26"/>
        <v>83504246.687457204</v>
      </c>
      <c r="K360" s="48">
        <f>(SUMIFS(INDEX(Load,,MATCH('Summarized Source Data'!$C360,Hour,0)),Month,'Summarized Source Data'!$A360,Sector,'Summarized Source Data'!K$2,Subsector,"Total",TimeOfWeek,$E360)-SUM(F360:I360))*INDEX('Calibration Multipliers'!G$4:G$7,MATCH($B360,'Calibration Multipliers'!$A$4:$A$7,0),1)</f>
        <v>83504246.687457204</v>
      </c>
      <c r="L360" s="26">
        <f>SUMIFS(INDEX(Load,,MATCH('Summarized Source Data'!$C360,Hour,0)),Month,'Summarized Source Data'!$A360,Sector,'Summarized Source Data'!L$2,Subsector,'Summarized Source Data'!L$3,TimeOfWeek,$E360)*INDEX('Calibration Multipliers'!H$4:H$7,MATCH($B360,'Calibration Multipliers'!$A$4:$A$7,0),1)</f>
        <v>11554818.198053077</v>
      </c>
      <c r="M360" s="26">
        <f>SUMIFS(INDEX(Load,,MATCH('Summarized Source Data'!$C360,Hour,0)),Month,'Summarized Source Data'!$A360,Sector,'Summarized Source Data'!M$2,Subsector,'Summarized Source Data'!M$3,TimeOfWeek,$E360)*INDEX('Calibration Multipliers'!I$4:I$7,MATCH($B360,'Calibration Multipliers'!$A$4:$A$7,0),1)</f>
        <v>59620.779952729004</v>
      </c>
      <c r="N360" s="26">
        <f>SUMIFS(INDEX(Load,,MATCH('Summarized Source Data'!$C360,Hour,0)),Month,'Summarized Source Data'!$A360,Sector,'Summarized Source Data'!N$2,Subsector,'Summarized Source Data'!N$3,TimeOfWeek,$E360)*INDEX('Calibration Multipliers'!J$4:J$7,MATCH($B360,'Calibration Multipliers'!$A$4:$A$7,0),1)</f>
        <v>0</v>
      </c>
      <c r="O360" s="28">
        <f t="shared" si="27"/>
        <v>99769844.552776098</v>
      </c>
      <c r="P360" s="48">
        <f>(SUMIFS(INDEX(Load,,MATCH('Summarized Source Data'!$C360,Hour,0)),Month,'Summarized Source Data'!$A360,Sector,'Summarized Source Data'!P$2,Subsector,"Total",TimeOfWeek,$E360)-SUM(L360:N360)*INDEX('Calibration Multipliers'!L$4:L$7,MATCH($B360,'Calibration Multipliers'!$A$4:$A$7,0),1))</f>
        <v>99769844.552776098</v>
      </c>
      <c r="Q360" s="28">
        <f t="shared" si="28"/>
        <v>99769844.552776098</v>
      </c>
      <c r="R360" s="31">
        <f>SUMIFS(INDEX(Load,,MATCH('Summarized Source Data'!$C360,Hour,0)),Month,'Summarized Source Data'!$A360,Sector,'Summarized Source Data'!R$2,TimeOfWeek,$E360)*INDEX('Calibration Multipliers'!N$4:N$7,MATCH($B360,'Calibration Multipliers'!$A$4:$A$7,0),1)</f>
        <v>6012785.9505939418</v>
      </c>
      <c r="S360" s="31">
        <f>SUMIFS(INDEX(Load,,MATCH('Summarized Source Data'!$C360,Hour,0)),Month,'Summarized Source Data'!$A360,Sector,'Summarized Source Data'!S$2,TimeOfWeek,$E360)*INDEX('Calibration Multipliers'!O$4:O$7,MATCH($B360,'Calibration Multipliers'!$A$4:$A$7,0),1)</f>
        <v>6012785.9505939418</v>
      </c>
      <c r="T360" s="31">
        <f>SUMIFS(INDEX(Load,,MATCH('Summarized Source Data'!$C360,Hour,0)),Month,'Summarized Source Data'!$A360,Sector,'Summarized Source Data'!T$2,TimeOfWeek,$E360)*INDEX('Calibration Multipliers'!P$4:P$7,MATCH($B360,'Calibration Multipliers'!$A$4:$A$7,0),1)</f>
        <v>6012785.9505939418</v>
      </c>
      <c r="U360" s="31">
        <f>SUMIFS(INDEX(Load,,MATCH('Summarized Source Data'!$C360,Hour,0)),Month,'Summarized Source Data'!$A360,Sector,'Summarized Source Data'!U$2,TimeOfWeek,$E360)*INDEX('Calibration Multipliers'!Q$4:Q$7,MATCH($B360,'Calibration Multipliers'!$A$4:$A$7,0),1)</f>
        <v>6012785.9505939418</v>
      </c>
      <c r="V360" s="31">
        <f>SUMIFS(INDEX(Load,,MATCH('Summarized Source Data'!$C360,Hour,0)),Month,'Summarized Source Data'!$A360,Sector,'Summarized Source Data'!V$2,TimeOfWeek,$E360)*INDEX('Calibration Multipliers'!R$4:R$7,MATCH($B360,'Calibration Multipliers'!$A$4:$A$7,0),1)</f>
        <v>6012785.9505939418</v>
      </c>
      <c r="W360" s="31">
        <f>SUMIFS(INDEX(Load,,MATCH('Summarized Source Data'!$C360,Hour,0)),Month,'Summarized Source Data'!$A360,Sector,'Summarized Source Data'!W$2,TimeOfWeek,$E360)*INDEX('Calibration Multipliers'!S$4:S$7,MATCH($B360,'Calibration Multipliers'!$A$4:$A$7,0),1)</f>
        <v>6012785.9505939418</v>
      </c>
      <c r="X360" s="26">
        <f>SUMIFS(INDEX(Load,,MATCH('Summarized Source Data'!$C360,Hour,0)),Month,'Summarized Source Data'!$A360,Sector,'Summarized Source Data'!X$2,Subsector,'Summarized Source Data'!X$3,TimeOfWeek,$E360)*INDEX('Calibration Multipliers'!T$4:T$7,MATCH($B360,'Calibration Multipliers'!$A$4:$A$7,0),1)</f>
        <v>367464038.19033659</v>
      </c>
      <c r="Y360" s="28">
        <f t="shared" si="29"/>
        <v>367464038.19033659</v>
      </c>
      <c r="Z360" s="28">
        <f t="shared" si="29"/>
        <v>367464038.19033659</v>
      </c>
    </row>
    <row r="361" spans="1:26" outlineLevel="2">
      <c r="A361">
        <f t="shared" si="30"/>
        <v>3</v>
      </c>
      <c r="B361" t="str">
        <f>INDEX('Category Mapping'!$G$34:$G$45,MATCH(A361,'Category Mapping'!$A$34:$A$45,0),1)</f>
        <v>Spring</v>
      </c>
      <c r="C361" t="s">
        <v>48</v>
      </c>
      <c r="D361" s="6" t="s">
        <v>122</v>
      </c>
      <c r="E361" s="40" t="s">
        <v>14</v>
      </c>
      <c r="F361" s="26">
        <f>SUMIFS(INDEX(Load,,MATCH('Summarized Source Data'!$C361,Hour,0)),Month,'Summarized Source Data'!$A361,Sector,'Summarized Source Data'!F$2,Subsector,'Summarized Source Data'!F$3,TimeOfWeek,$E361)*INDEX('Calibration Multipliers'!B$4:B$7,MATCH($B361,'Calibration Multipliers'!$A$4:$A$7,0),1)</f>
        <v>8608702.8576892819</v>
      </c>
      <c r="G361" s="26">
        <f>SUMIFS(INDEX(Load,,MATCH('Summarized Source Data'!$C361,Hour,0)),Month,'Summarized Source Data'!$A361,Sector,'Summarized Source Data'!G$2,Subsector,'Summarized Source Data'!G$3,TimeOfWeek,$E361)*INDEX('Calibration Multipliers'!C$4:C$7,MATCH($B361,'Calibration Multipliers'!$A$4:$A$7,0),1)</f>
        <v>15496.989055352806</v>
      </c>
      <c r="H361" s="26">
        <f>SUMIFS(INDEX(Load,,MATCH('Summarized Source Data'!$C361,Hour,0)),Month,'Summarized Source Data'!$A361,Sector,'Summarized Source Data'!H$2,Subsector,'Summarized Source Data'!H$3,TimeOfWeek,$E361)*INDEX('Calibration Multipliers'!D$4:D$7,MATCH($B361,'Calibration Multipliers'!$A$4:$A$7,0),1)</f>
        <v>0</v>
      </c>
      <c r="I361" s="26">
        <f>SUMIFS(INDEX(Load,,MATCH('Summarized Source Data'!$C361,Hour,0)),Month,'Summarized Source Data'!$A361,Sector,'Summarized Source Data'!I$2,Subsector,'Summarized Source Data'!I$3,TimeOfWeek,$E361)*INDEX('Calibration Multipliers'!E$4:E$7,MATCH($B361,'Calibration Multipliers'!$A$4:$A$7,0),1)</f>
        <v>26857145.000880126</v>
      </c>
      <c r="J361" s="47">
        <f t="shared" si="26"/>
        <v>76943913.295594364</v>
      </c>
      <c r="K361" s="48">
        <f>(SUMIFS(INDEX(Load,,MATCH('Summarized Source Data'!$C361,Hour,0)),Month,'Summarized Source Data'!$A361,Sector,'Summarized Source Data'!K$2,Subsector,"Total",TimeOfWeek,$E361)-SUM(F361:I361))*INDEX('Calibration Multipliers'!G$4:G$7,MATCH($B361,'Calibration Multipliers'!$A$4:$A$7,0),1)</f>
        <v>76943913.295594364</v>
      </c>
      <c r="L361" s="26">
        <f>SUMIFS(INDEX(Load,,MATCH('Summarized Source Data'!$C361,Hour,0)),Month,'Summarized Source Data'!$A361,Sector,'Summarized Source Data'!L$2,Subsector,'Summarized Source Data'!L$3,TimeOfWeek,$E361)*INDEX('Calibration Multipliers'!H$4:H$7,MATCH($B361,'Calibration Multipliers'!$A$4:$A$7,0),1)</f>
        <v>12075305.504271684</v>
      </c>
      <c r="M361" s="26">
        <f>SUMIFS(INDEX(Load,,MATCH('Summarized Source Data'!$C361,Hour,0)),Month,'Summarized Source Data'!$A361,Sector,'Summarized Source Data'!M$2,Subsector,'Summarized Source Data'!M$3,TimeOfWeek,$E361)*INDEX('Calibration Multipliers'!I$4:I$7,MATCH($B361,'Calibration Multipliers'!$A$4:$A$7,0),1)</f>
        <v>57922.950359843904</v>
      </c>
      <c r="N361" s="26">
        <f>SUMIFS(INDEX(Load,,MATCH('Summarized Source Data'!$C361,Hour,0)),Month,'Summarized Source Data'!$A361,Sector,'Summarized Source Data'!N$2,Subsector,'Summarized Source Data'!N$3,TimeOfWeek,$E361)*INDEX('Calibration Multipliers'!J$4:J$7,MATCH($B361,'Calibration Multipliers'!$A$4:$A$7,0),1)</f>
        <v>0</v>
      </c>
      <c r="O361" s="28">
        <f t="shared" si="27"/>
        <v>93005207.401527107</v>
      </c>
      <c r="P361" s="48">
        <f>(SUMIFS(INDEX(Load,,MATCH('Summarized Source Data'!$C361,Hour,0)),Month,'Summarized Source Data'!$A361,Sector,'Summarized Source Data'!P$2,Subsector,"Total",TimeOfWeek,$E361)-SUM(L361:N361)*INDEX('Calibration Multipliers'!L$4:L$7,MATCH($B361,'Calibration Multipliers'!$A$4:$A$7,0),1))</f>
        <v>93005207.401527107</v>
      </c>
      <c r="Q361" s="28">
        <f t="shared" si="28"/>
        <v>93005207.401527107</v>
      </c>
      <c r="R361" s="31">
        <f>SUMIFS(INDEX(Load,,MATCH('Summarized Source Data'!$C361,Hour,0)),Month,'Summarized Source Data'!$A361,Sector,'Summarized Source Data'!R$2,TimeOfWeek,$E361)*INDEX('Calibration Multipliers'!N$4:N$7,MATCH($B361,'Calibration Multipliers'!$A$4:$A$7,0),1)</f>
        <v>5799447.5725464467</v>
      </c>
      <c r="S361" s="31">
        <f>SUMIFS(INDEX(Load,,MATCH('Summarized Source Data'!$C361,Hour,0)),Month,'Summarized Source Data'!$A361,Sector,'Summarized Source Data'!S$2,TimeOfWeek,$E361)*INDEX('Calibration Multipliers'!O$4:O$7,MATCH($B361,'Calibration Multipliers'!$A$4:$A$7,0),1)</f>
        <v>5799447.5725464467</v>
      </c>
      <c r="T361" s="31">
        <f>SUMIFS(INDEX(Load,,MATCH('Summarized Source Data'!$C361,Hour,0)),Month,'Summarized Source Data'!$A361,Sector,'Summarized Source Data'!T$2,TimeOfWeek,$E361)*INDEX('Calibration Multipliers'!P$4:P$7,MATCH($B361,'Calibration Multipliers'!$A$4:$A$7,0),1)</f>
        <v>5799447.5725464467</v>
      </c>
      <c r="U361" s="31">
        <f>SUMIFS(INDEX(Load,,MATCH('Summarized Source Data'!$C361,Hour,0)),Month,'Summarized Source Data'!$A361,Sector,'Summarized Source Data'!U$2,TimeOfWeek,$E361)*INDEX('Calibration Multipliers'!Q$4:Q$7,MATCH($B361,'Calibration Multipliers'!$A$4:$A$7,0),1)</f>
        <v>5799447.5725464467</v>
      </c>
      <c r="V361" s="31">
        <f>SUMIFS(INDEX(Load,,MATCH('Summarized Source Data'!$C361,Hour,0)),Month,'Summarized Source Data'!$A361,Sector,'Summarized Source Data'!V$2,TimeOfWeek,$E361)*INDEX('Calibration Multipliers'!R$4:R$7,MATCH($B361,'Calibration Multipliers'!$A$4:$A$7,0),1)</f>
        <v>5799447.5725464467</v>
      </c>
      <c r="W361" s="31">
        <f>SUMIFS(INDEX(Load,,MATCH('Summarized Source Data'!$C361,Hour,0)),Month,'Summarized Source Data'!$A361,Sector,'Summarized Source Data'!W$2,TimeOfWeek,$E361)*INDEX('Calibration Multipliers'!S$4:S$7,MATCH($B361,'Calibration Multipliers'!$A$4:$A$7,0),1)</f>
        <v>5799447.5725464467</v>
      </c>
      <c r="X361" s="26">
        <f>SUMIFS(INDEX(Load,,MATCH('Summarized Source Data'!$C361,Hour,0)),Month,'Summarized Source Data'!$A361,Sector,'Summarized Source Data'!X$2,Subsector,'Summarized Source Data'!X$3,TimeOfWeek,$E361)*INDEX('Calibration Multipliers'!T$4:T$7,MATCH($B361,'Calibration Multipliers'!$A$4:$A$7,0),1)</f>
        <v>364341114.35302496</v>
      </c>
      <c r="Y361" s="28">
        <f t="shared" si="29"/>
        <v>364341114.35302496</v>
      </c>
      <c r="Z361" s="28">
        <f t="shared" si="29"/>
        <v>364341114.35302496</v>
      </c>
    </row>
    <row r="362" spans="1:26" outlineLevel="2">
      <c r="A362">
        <f t="shared" si="30"/>
        <v>3</v>
      </c>
      <c r="B362" t="str">
        <f>INDEX('Category Mapping'!$G$34:$G$45,MATCH(A362,'Category Mapping'!$A$34:$A$45,0),1)</f>
        <v>Spring</v>
      </c>
      <c r="C362" t="s">
        <v>49</v>
      </c>
      <c r="D362" s="6" t="s">
        <v>123</v>
      </c>
      <c r="E362" s="40" t="s">
        <v>14</v>
      </c>
      <c r="F362" s="26">
        <f>SUMIFS(INDEX(Load,,MATCH('Summarized Source Data'!$C362,Hour,0)),Month,'Summarized Source Data'!$A362,Sector,'Summarized Source Data'!F$2,Subsector,'Summarized Source Data'!F$3,TimeOfWeek,$E362)*INDEX('Calibration Multipliers'!B$4:B$7,MATCH($B362,'Calibration Multipliers'!$A$4:$A$7,0),1)</f>
        <v>7542190.0150851468</v>
      </c>
      <c r="G362" s="26">
        <f>SUMIFS(INDEX(Load,,MATCH('Summarized Source Data'!$C362,Hour,0)),Month,'Summarized Source Data'!$A362,Sector,'Summarized Source Data'!G$2,Subsector,'Summarized Source Data'!G$3,TimeOfWeek,$E362)*INDEX('Calibration Multipliers'!C$4:C$7,MATCH($B362,'Calibration Multipliers'!$A$4:$A$7,0),1)</f>
        <v>16083.057762154958</v>
      </c>
      <c r="H362" s="26">
        <f>SUMIFS(INDEX(Load,,MATCH('Summarized Source Data'!$C362,Hour,0)),Month,'Summarized Source Data'!$A362,Sector,'Summarized Source Data'!H$2,Subsector,'Summarized Source Data'!H$3,TimeOfWeek,$E362)*INDEX('Calibration Multipliers'!D$4:D$7,MATCH($B362,'Calibration Multipliers'!$A$4:$A$7,0),1)</f>
        <v>0</v>
      </c>
      <c r="I362" s="26">
        <f>SUMIFS(INDEX(Load,,MATCH('Summarized Source Data'!$C362,Hour,0)),Month,'Summarized Source Data'!$A362,Sector,'Summarized Source Data'!I$2,Subsector,'Summarized Source Data'!I$3,TimeOfWeek,$E362)*INDEX('Calibration Multipliers'!E$4:E$7,MATCH($B362,'Calibration Multipliers'!$A$4:$A$7,0),1)</f>
        <v>17280178.566457756</v>
      </c>
      <c r="J362" s="47">
        <f t="shared" si="26"/>
        <v>64477170.107807919</v>
      </c>
      <c r="K362" s="48">
        <f>(SUMIFS(INDEX(Load,,MATCH('Summarized Source Data'!$C362,Hour,0)),Month,'Summarized Source Data'!$A362,Sector,'Summarized Source Data'!K$2,Subsector,"Total",TimeOfWeek,$E362)-SUM(F362:I362))*INDEX('Calibration Multipliers'!G$4:G$7,MATCH($B362,'Calibration Multipliers'!$A$4:$A$7,0),1)</f>
        <v>64477170.107807919</v>
      </c>
      <c r="L362" s="26">
        <f>SUMIFS(INDEX(Load,,MATCH('Summarized Source Data'!$C362,Hour,0)),Month,'Summarized Source Data'!$A362,Sector,'Summarized Source Data'!L$2,Subsector,'Summarized Source Data'!L$3,TimeOfWeek,$E362)*INDEX('Calibration Multipliers'!H$4:H$7,MATCH($B362,'Calibration Multipliers'!$A$4:$A$7,0),1)</f>
        <v>10930233.430590749</v>
      </c>
      <c r="M362" s="26">
        <f>SUMIFS(INDEX(Load,,MATCH('Summarized Source Data'!$C362,Hour,0)),Month,'Summarized Source Data'!$A362,Sector,'Summarized Source Data'!M$2,Subsector,'Summarized Source Data'!M$3,TimeOfWeek,$E362)*INDEX('Calibration Multipliers'!I$4:I$7,MATCH($B362,'Calibration Multipliers'!$A$4:$A$7,0),1)</f>
        <v>55881.599144854532</v>
      </c>
      <c r="N362" s="26">
        <f>SUMIFS(INDEX(Load,,MATCH('Summarized Source Data'!$C362,Hour,0)),Month,'Summarized Source Data'!$A362,Sector,'Summarized Source Data'!N$2,Subsector,'Summarized Source Data'!N$3,TimeOfWeek,$E362)*INDEX('Calibration Multipliers'!J$4:J$7,MATCH($B362,'Calibration Multipliers'!$A$4:$A$7,0),1)</f>
        <v>0</v>
      </c>
      <c r="O362" s="28">
        <f t="shared" si="27"/>
        <v>88739252.841749519</v>
      </c>
      <c r="P362" s="48">
        <f>(SUMIFS(INDEX(Load,,MATCH('Summarized Source Data'!$C362,Hour,0)),Month,'Summarized Source Data'!$A362,Sector,'Summarized Source Data'!P$2,Subsector,"Total",TimeOfWeek,$E362)-SUM(L362:N362)*INDEX('Calibration Multipliers'!L$4:L$7,MATCH($B362,'Calibration Multipliers'!$A$4:$A$7,0),1))</f>
        <v>88739252.841749519</v>
      </c>
      <c r="Q362" s="28">
        <f t="shared" si="28"/>
        <v>88739252.841749519</v>
      </c>
      <c r="R362" s="31">
        <f>SUMIFS(INDEX(Load,,MATCH('Summarized Source Data'!$C362,Hour,0)),Month,'Summarized Source Data'!$A362,Sector,'Summarized Source Data'!R$2,TimeOfWeek,$E362)*INDEX('Calibration Multipliers'!N$4:N$7,MATCH($B362,'Calibration Multipliers'!$A$4:$A$7,0),1)</f>
        <v>5726302.4504289329</v>
      </c>
      <c r="S362" s="31">
        <f>SUMIFS(INDEX(Load,,MATCH('Summarized Source Data'!$C362,Hour,0)),Month,'Summarized Source Data'!$A362,Sector,'Summarized Source Data'!S$2,TimeOfWeek,$E362)*INDEX('Calibration Multipliers'!O$4:O$7,MATCH($B362,'Calibration Multipliers'!$A$4:$A$7,0),1)</f>
        <v>5726302.4504289329</v>
      </c>
      <c r="T362" s="31">
        <f>SUMIFS(INDEX(Load,,MATCH('Summarized Source Data'!$C362,Hour,0)),Month,'Summarized Source Data'!$A362,Sector,'Summarized Source Data'!T$2,TimeOfWeek,$E362)*INDEX('Calibration Multipliers'!P$4:P$7,MATCH($B362,'Calibration Multipliers'!$A$4:$A$7,0),1)</f>
        <v>5726302.4504289329</v>
      </c>
      <c r="U362" s="31">
        <f>SUMIFS(INDEX(Load,,MATCH('Summarized Source Data'!$C362,Hour,0)),Month,'Summarized Source Data'!$A362,Sector,'Summarized Source Data'!U$2,TimeOfWeek,$E362)*INDEX('Calibration Multipliers'!Q$4:Q$7,MATCH($B362,'Calibration Multipliers'!$A$4:$A$7,0),1)</f>
        <v>5726302.4504289329</v>
      </c>
      <c r="V362" s="31">
        <f>SUMIFS(INDEX(Load,,MATCH('Summarized Source Data'!$C362,Hour,0)),Month,'Summarized Source Data'!$A362,Sector,'Summarized Source Data'!V$2,TimeOfWeek,$E362)*INDEX('Calibration Multipliers'!R$4:R$7,MATCH($B362,'Calibration Multipliers'!$A$4:$A$7,0),1)</f>
        <v>5726302.4504289329</v>
      </c>
      <c r="W362" s="31">
        <f>SUMIFS(INDEX(Load,,MATCH('Summarized Source Data'!$C362,Hour,0)),Month,'Summarized Source Data'!$A362,Sector,'Summarized Source Data'!W$2,TimeOfWeek,$E362)*INDEX('Calibration Multipliers'!S$4:S$7,MATCH($B362,'Calibration Multipliers'!$A$4:$A$7,0),1)</f>
        <v>5726302.4504289329</v>
      </c>
      <c r="X362" s="26">
        <f>SUMIFS(INDEX(Load,,MATCH('Summarized Source Data'!$C362,Hour,0)),Month,'Summarized Source Data'!$A362,Sector,'Summarized Source Data'!X$2,Subsector,'Summarized Source Data'!X$3,TimeOfWeek,$E362)*INDEX('Calibration Multipliers'!T$4:T$7,MATCH($B362,'Calibration Multipliers'!$A$4:$A$7,0),1)</f>
        <v>361218190.51571327</v>
      </c>
      <c r="Y362" s="28">
        <f t="shared" si="29"/>
        <v>361218190.51571327</v>
      </c>
      <c r="Z362" s="28">
        <f t="shared" si="29"/>
        <v>361218190.51571327</v>
      </c>
    </row>
    <row r="363" spans="1:26" outlineLevel="2">
      <c r="A363">
        <f t="shared" si="30"/>
        <v>3</v>
      </c>
      <c r="B363" t="str">
        <f>INDEX('Category Mapping'!$G$34:$G$45,MATCH(A363,'Category Mapping'!$A$34:$A$45,0),1)</f>
        <v>Spring</v>
      </c>
      <c r="C363" t="s">
        <v>50</v>
      </c>
      <c r="D363" s="6" t="s">
        <v>124</v>
      </c>
      <c r="E363" s="40" t="s">
        <v>14</v>
      </c>
      <c r="F363" s="26">
        <f>SUMIFS(INDEX(Load,,MATCH('Summarized Source Data'!$C363,Hour,0)),Month,'Summarized Source Data'!$A363,Sector,'Summarized Source Data'!F$2,Subsector,'Summarized Source Data'!F$3,TimeOfWeek,$E363)*INDEX('Calibration Multipliers'!B$4:B$7,MATCH($B363,'Calibration Multipliers'!$A$4:$A$7,0),1)</f>
        <v>7168568.6120622437</v>
      </c>
      <c r="G363" s="26">
        <f>SUMIFS(INDEX(Load,,MATCH('Summarized Source Data'!$C363,Hour,0)),Month,'Summarized Source Data'!$A363,Sector,'Summarized Source Data'!G$2,Subsector,'Summarized Source Data'!G$3,TimeOfWeek,$E363)*INDEX('Calibration Multipliers'!C$4:C$7,MATCH($B363,'Calibration Multipliers'!$A$4:$A$7,0),1)</f>
        <v>16585.848499962132</v>
      </c>
      <c r="H363" s="26">
        <f>SUMIFS(INDEX(Load,,MATCH('Summarized Source Data'!$C363,Hour,0)),Month,'Summarized Source Data'!$A363,Sector,'Summarized Source Data'!H$2,Subsector,'Summarized Source Data'!H$3,TimeOfWeek,$E363)*INDEX('Calibration Multipliers'!D$4:D$7,MATCH($B363,'Calibration Multipliers'!$A$4:$A$7,0),1)</f>
        <v>0</v>
      </c>
      <c r="I363" s="26">
        <f>SUMIFS(INDEX(Load,,MATCH('Summarized Source Data'!$C363,Hour,0)),Month,'Summarized Source Data'!$A363,Sector,'Summarized Source Data'!I$2,Subsector,'Summarized Source Data'!I$3,TimeOfWeek,$E363)*INDEX('Calibration Multipliers'!E$4:E$7,MATCH($B363,'Calibration Multipliers'!$A$4:$A$7,0),1)</f>
        <v>9664623.7836118713</v>
      </c>
      <c r="J363" s="47">
        <f t="shared" si="26"/>
        <v>51334058.870463446</v>
      </c>
      <c r="K363" s="48">
        <f>(SUMIFS(INDEX(Load,,MATCH('Summarized Source Data'!$C363,Hour,0)),Month,'Summarized Source Data'!$A363,Sector,'Summarized Source Data'!K$2,Subsector,"Total",TimeOfWeek,$E363)-SUM(F363:I363))*INDEX('Calibration Multipliers'!G$4:G$7,MATCH($B363,'Calibration Multipliers'!$A$4:$A$7,0),1)</f>
        <v>51334058.870463446</v>
      </c>
      <c r="L363" s="26">
        <f>SUMIFS(INDEX(Load,,MATCH('Summarized Source Data'!$C363,Hour,0)),Month,'Summarized Source Data'!$A363,Sector,'Summarized Source Data'!L$2,Subsector,'Summarized Source Data'!L$3,TimeOfWeek,$E363)*INDEX('Calibration Multipliers'!H$4:H$7,MATCH($B363,'Calibration Multipliers'!$A$4:$A$7,0),1)</f>
        <v>10268956.389989233</v>
      </c>
      <c r="M363" s="26">
        <f>SUMIFS(INDEX(Load,,MATCH('Summarized Source Data'!$C363,Hour,0)),Month,'Summarized Source Data'!$A363,Sector,'Summarized Source Data'!M$2,Subsector,'Summarized Source Data'!M$3,TimeOfWeek,$E363)*INDEX('Calibration Multipliers'!I$4:I$7,MATCH($B363,'Calibration Multipliers'!$A$4:$A$7,0),1)</f>
        <v>53092.828158135235</v>
      </c>
      <c r="N363" s="26">
        <f>SUMIFS(INDEX(Load,,MATCH('Summarized Source Data'!$C363,Hour,0)),Month,'Summarized Source Data'!$A363,Sector,'Summarized Source Data'!N$2,Subsector,'Summarized Source Data'!N$3,TimeOfWeek,$E363)*INDEX('Calibration Multipliers'!J$4:J$7,MATCH($B363,'Calibration Multipliers'!$A$4:$A$7,0),1)</f>
        <v>0</v>
      </c>
      <c r="O363" s="28">
        <f t="shared" si="27"/>
        <v>81075521.753840029</v>
      </c>
      <c r="P363" s="48">
        <f>(SUMIFS(INDEX(Load,,MATCH('Summarized Source Data'!$C363,Hour,0)),Month,'Summarized Source Data'!$A363,Sector,'Summarized Source Data'!P$2,Subsector,"Total",TimeOfWeek,$E363)-SUM(L363:N363)*INDEX('Calibration Multipliers'!L$4:L$7,MATCH($B363,'Calibration Multipliers'!$A$4:$A$7,0),1))</f>
        <v>81075521.753840029</v>
      </c>
      <c r="Q363" s="28">
        <f t="shared" si="28"/>
        <v>81075521.753840029</v>
      </c>
      <c r="R363" s="31">
        <f>SUMIFS(INDEX(Load,,MATCH('Summarized Source Data'!$C363,Hour,0)),Month,'Summarized Source Data'!$A363,Sector,'Summarized Source Data'!R$2,TimeOfWeek,$E363)*INDEX('Calibration Multipliers'!N$4:N$7,MATCH($B363,'Calibration Multipliers'!$A$4:$A$7,0),1)</f>
        <v>3848215.6117049842</v>
      </c>
      <c r="S363" s="31">
        <f>SUMIFS(INDEX(Load,,MATCH('Summarized Source Data'!$C363,Hour,0)),Month,'Summarized Source Data'!$A363,Sector,'Summarized Source Data'!S$2,TimeOfWeek,$E363)*INDEX('Calibration Multipliers'!O$4:O$7,MATCH($B363,'Calibration Multipliers'!$A$4:$A$7,0),1)</f>
        <v>3848215.6117049842</v>
      </c>
      <c r="T363" s="31">
        <f>SUMIFS(INDEX(Load,,MATCH('Summarized Source Data'!$C363,Hour,0)),Month,'Summarized Source Data'!$A363,Sector,'Summarized Source Data'!T$2,TimeOfWeek,$E363)*INDEX('Calibration Multipliers'!P$4:P$7,MATCH($B363,'Calibration Multipliers'!$A$4:$A$7,0),1)</f>
        <v>3848215.6117049842</v>
      </c>
      <c r="U363" s="31">
        <f>SUMIFS(INDEX(Load,,MATCH('Summarized Source Data'!$C363,Hour,0)),Month,'Summarized Source Data'!$A363,Sector,'Summarized Source Data'!U$2,TimeOfWeek,$E363)*INDEX('Calibration Multipliers'!Q$4:Q$7,MATCH($B363,'Calibration Multipliers'!$A$4:$A$7,0),1)</f>
        <v>3848215.6117049842</v>
      </c>
      <c r="V363" s="31">
        <f>SUMIFS(INDEX(Load,,MATCH('Summarized Source Data'!$C363,Hour,0)),Month,'Summarized Source Data'!$A363,Sector,'Summarized Source Data'!V$2,TimeOfWeek,$E363)*INDEX('Calibration Multipliers'!R$4:R$7,MATCH($B363,'Calibration Multipliers'!$A$4:$A$7,0),1)</f>
        <v>3848215.6117049842</v>
      </c>
      <c r="W363" s="31">
        <f>SUMIFS(INDEX(Load,,MATCH('Summarized Source Data'!$C363,Hour,0)),Month,'Summarized Source Data'!$A363,Sector,'Summarized Source Data'!W$2,TimeOfWeek,$E363)*INDEX('Calibration Multipliers'!S$4:S$7,MATCH($B363,'Calibration Multipliers'!$A$4:$A$7,0),1)</f>
        <v>3848215.6117049842</v>
      </c>
      <c r="X363" s="26">
        <f>SUMIFS(INDEX(Load,,MATCH('Summarized Source Data'!$C363,Hour,0)),Month,'Summarized Source Data'!$A363,Sector,'Summarized Source Data'!X$2,Subsector,'Summarized Source Data'!X$3,TimeOfWeek,$E363)*INDEX('Calibration Multipliers'!T$4:T$7,MATCH($B363,'Calibration Multipliers'!$A$4:$A$7,0),1)</f>
        <v>359136241.2908389</v>
      </c>
      <c r="Y363" s="28">
        <f t="shared" si="29"/>
        <v>359136241.2908389</v>
      </c>
      <c r="Z363" s="28">
        <f t="shared" si="29"/>
        <v>359136241.2908389</v>
      </c>
    </row>
    <row r="364" spans="1:26" outlineLevel="2">
      <c r="A364">
        <f t="shared" si="30"/>
        <v>4</v>
      </c>
      <c r="B364" t="str">
        <f>INDEX('Category Mapping'!$G$34:$G$45,MATCH(A364,'Category Mapping'!$A$34:$A$45,0),1)</f>
        <v>Spring</v>
      </c>
      <c r="C364" t="s">
        <v>27</v>
      </c>
      <c r="D364" s="6" t="s">
        <v>101</v>
      </c>
      <c r="E364" s="40" t="s">
        <v>14</v>
      </c>
      <c r="F364" s="26">
        <f>SUMIFS(INDEX(Load,,MATCH('Summarized Source Data'!$C364,Hour,0)),Month,'Summarized Source Data'!$A364,Sector,'Summarized Source Data'!F$2,Subsector,'Summarized Source Data'!F$3,TimeOfWeek,$E364)*INDEX('Calibration Multipliers'!B$4:B$7,MATCH($B364,'Calibration Multipliers'!$A$4:$A$7,0),1)</f>
        <v>2909261.841801533</v>
      </c>
      <c r="G364" s="26">
        <f>SUMIFS(INDEX(Load,,MATCH('Summarized Source Data'!$C364,Hour,0)),Month,'Summarized Source Data'!$A364,Sector,'Summarized Source Data'!G$2,Subsector,'Summarized Source Data'!G$3,TimeOfWeek,$E364)*INDEX('Calibration Multipliers'!C$4:C$7,MATCH($B364,'Calibration Multipliers'!$A$4:$A$7,0),1)</f>
        <v>15398.452030070262</v>
      </c>
      <c r="H364" s="26">
        <f>SUMIFS(INDEX(Load,,MATCH('Summarized Source Data'!$C364,Hour,0)),Month,'Summarized Source Data'!$A364,Sector,'Summarized Source Data'!H$2,Subsector,'Summarized Source Data'!H$3,TimeOfWeek,$E364)*INDEX('Calibration Multipliers'!D$4:D$7,MATCH($B364,'Calibration Multipliers'!$A$4:$A$7,0),1)</f>
        <v>0</v>
      </c>
      <c r="I364" s="26">
        <f>SUMIFS(INDEX(Load,,MATCH('Summarized Source Data'!$C364,Hour,0)),Month,'Summarized Source Data'!$A364,Sector,'Summarized Source Data'!I$2,Subsector,'Summarized Source Data'!I$3,TimeOfWeek,$E364)*INDEX('Calibration Multipliers'!E$4:E$7,MATCH($B364,'Calibration Multipliers'!$A$4:$A$7,0),1)</f>
        <v>5962098.885281588</v>
      </c>
      <c r="J364" s="47">
        <f t="shared" si="26"/>
        <v>36160096.264759213</v>
      </c>
      <c r="K364" s="48">
        <f>(SUMIFS(INDEX(Load,,MATCH('Summarized Source Data'!$C364,Hour,0)),Month,'Summarized Source Data'!$A364,Sector,'Summarized Source Data'!K$2,Subsector,"Total",TimeOfWeek,$E364)-SUM(F364:I364))*INDEX('Calibration Multipliers'!G$4:G$7,MATCH($B364,'Calibration Multipliers'!$A$4:$A$7,0),1)</f>
        <v>36160096.264759213</v>
      </c>
      <c r="L364" s="26">
        <f>SUMIFS(INDEX(Load,,MATCH('Summarized Source Data'!$C364,Hour,0)),Month,'Summarized Source Data'!$A364,Sector,'Summarized Source Data'!L$2,Subsector,'Summarized Source Data'!L$3,TimeOfWeek,$E364)*INDEX('Calibration Multipliers'!H$4:H$7,MATCH($B364,'Calibration Multipliers'!$A$4:$A$7,0),1)</f>
        <v>5066449.927731785</v>
      </c>
      <c r="M364" s="26">
        <f>SUMIFS(INDEX(Load,,MATCH('Summarized Source Data'!$C364,Hour,0)),Month,'Summarized Source Data'!$A364,Sector,'Summarized Source Data'!M$2,Subsector,'Summarized Source Data'!M$3,TimeOfWeek,$E364)*INDEX('Calibration Multipliers'!I$4:I$7,MATCH($B364,'Calibration Multipliers'!$A$4:$A$7,0),1)</f>
        <v>224026.55549151337</v>
      </c>
      <c r="N364" s="26">
        <f>SUMIFS(INDEX(Load,,MATCH('Summarized Source Data'!$C364,Hour,0)),Month,'Summarized Source Data'!$A364,Sector,'Summarized Source Data'!N$2,Subsector,'Summarized Source Data'!N$3,TimeOfWeek,$E364)*INDEX('Calibration Multipliers'!J$4:J$7,MATCH($B364,'Calibration Multipliers'!$A$4:$A$7,0),1)</f>
        <v>0</v>
      </c>
      <c r="O364" s="28">
        <f t="shared" si="27"/>
        <v>75289027.866807073</v>
      </c>
      <c r="P364" s="48">
        <f>(SUMIFS(INDEX(Load,,MATCH('Summarized Source Data'!$C364,Hour,0)),Month,'Summarized Source Data'!$A364,Sector,'Summarized Source Data'!P$2,Subsector,"Total",TimeOfWeek,$E364)-SUM(L364:N364)*INDEX('Calibration Multipliers'!L$4:L$7,MATCH($B364,'Calibration Multipliers'!$A$4:$A$7,0),1))</f>
        <v>75289027.866807073</v>
      </c>
      <c r="Q364" s="28">
        <f t="shared" si="28"/>
        <v>75289027.866807073</v>
      </c>
      <c r="R364" s="31">
        <f>SUMIFS(INDEX(Load,,MATCH('Summarized Source Data'!$C364,Hour,0)),Month,'Summarized Source Data'!$A364,Sector,'Summarized Source Data'!R$2,TimeOfWeek,$E364)*INDEX('Calibration Multipliers'!N$4:N$7,MATCH($B364,'Calibration Multipliers'!$A$4:$A$7,0),1)</f>
        <v>2490063.9600750315</v>
      </c>
      <c r="S364" s="31">
        <f>SUMIFS(INDEX(Load,,MATCH('Summarized Source Data'!$C364,Hour,0)),Month,'Summarized Source Data'!$A364,Sector,'Summarized Source Data'!S$2,TimeOfWeek,$E364)*INDEX('Calibration Multipliers'!O$4:O$7,MATCH($B364,'Calibration Multipliers'!$A$4:$A$7,0),1)</f>
        <v>2490063.9600750315</v>
      </c>
      <c r="T364" s="31">
        <f>SUMIFS(INDEX(Load,,MATCH('Summarized Source Data'!$C364,Hour,0)),Month,'Summarized Source Data'!$A364,Sector,'Summarized Source Data'!T$2,TimeOfWeek,$E364)*INDEX('Calibration Multipliers'!P$4:P$7,MATCH($B364,'Calibration Multipliers'!$A$4:$A$7,0),1)</f>
        <v>2490063.9600750315</v>
      </c>
      <c r="U364" s="31">
        <f>SUMIFS(INDEX(Load,,MATCH('Summarized Source Data'!$C364,Hour,0)),Month,'Summarized Source Data'!$A364,Sector,'Summarized Source Data'!U$2,TimeOfWeek,$E364)*INDEX('Calibration Multipliers'!Q$4:Q$7,MATCH($B364,'Calibration Multipliers'!$A$4:$A$7,0),1)</f>
        <v>2490063.9600750315</v>
      </c>
      <c r="V364" s="31">
        <f>SUMIFS(INDEX(Load,,MATCH('Summarized Source Data'!$C364,Hour,0)),Month,'Summarized Source Data'!$A364,Sector,'Summarized Source Data'!V$2,TimeOfWeek,$E364)*INDEX('Calibration Multipliers'!R$4:R$7,MATCH($B364,'Calibration Multipliers'!$A$4:$A$7,0),1)</f>
        <v>2490063.9600750315</v>
      </c>
      <c r="W364" s="31">
        <f>SUMIFS(INDEX(Load,,MATCH('Summarized Source Data'!$C364,Hour,0)),Month,'Summarized Source Data'!$A364,Sector,'Summarized Source Data'!W$2,TimeOfWeek,$E364)*INDEX('Calibration Multipliers'!S$4:S$7,MATCH($B364,'Calibration Multipliers'!$A$4:$A$7,0),1)</f>
        <v>2490063.9600750315</v>
      </c>
      <c r="X364" s="26">
        <f>SUMIFS(INDEX(Load,,MATCH('Summarized Source Data'!$C364,Hour,0)),Month,'Summarized Source Data'!$A364,Sector,'Summarized Source Data'!X$2,Subsector,'Summarized Source Data'!X$3,TimeOfWeek,$E364)*INDEX('Calibration Multipliers'!T$4:T$7,MATCH($B364,'Calibration Multipliers'!$A$4:$A$7,0),1)</f>
        <v>321347179.9983139</v>
      </c>
      <c r="Y364" s="28">
        <f t="shared" si="29"/>
        <v>321347179.9983139</v>
      </c>
      <c r="Z364" s="28">
        <f t="shared" si="29"/>
        <v>321347179.9983139</v>
      </c>
    </row>
    <row r="365" spans="1:26" outlineLevel="2">
      <c r="A365">
        <f t="shared" si="30"/>
        <v>4</v>
      </c>
      <c r="B365" t="str">
        <f>INDEX('Category Mapping'!$G$34:$G$45,MATCH(A365,'Category Mapping'!$A$34:$A$45,0),1)</f>
        <v>Spring</v>
      </c>
      <c r="C365" t="s">
        <v>28</v>
      </c>
      <c r="D365" s="6" t="s">
        <v>102</v>
      </c>
      <c r="E365" s="40" t="s">
        <v>14</v>
      </c>
      <c r="F365" s="26">
        <f>SUMIFS(INDEX(Load,,MATCH('Summarized Source Data'!$C365,Hour,0)),Month,'Summarized Source Data'!$A365,Sector,'Summarized Source Data'!F$2,Subsector,'Summarized Source Data'!F$3,TimeOfWeek,$E365)*INDEX('Calibration Multipliers'!B$4:B$7,MATCH($B365,'Calibration Multipliers'!$A$4:$A$7,0),1)</f>
        <v>3014813.2258008583</v>
      </c>
      <c r="G365" s="26">
        <f>SUMIFS(INDEX(Load,,MATCH('Summarized Source Data'!$C365,Hour,0)),Month,'Summarized Source Data'!$A365,Sector,'Summarized Source Data'!G$2,Subsector,'Summarized Source Data'!G$3,TimeOfWeek,$E365)*INDEX('Calibration Multipliers'!C$4:C$7,MATCH($B365,'Calibration Multipliers'!$A$4:$A$7,0),1)</f>
        <v>15634.365518709508</v>
      </c>
      <c r="H365" s="26">
        <f>SUMIFS(INDEX(Load,,MATCH('Summarized Source Data'!$C365,Hour,0)),Month,'Summarized Source Data'!$A365,Sector,'Summarized Source Data'!H$2,Subsector,'Summarized Source Data'!H$3,TimeOfWeek,$E365)*INDEX('Calibration Multipliers'!D$4:D$7,MATCH($B365,'Calibration Multipliers'!$A$4:$A$7,0),1)</f>
        <v>0</v>
      </c>
      <c r="I365" s="26">
        <f>SUMIFS(INDEX(Load,,MATCH('Summarized Source Data'!$C365,Hour,0)),Month,'Summarized Source Data'!$A365,Sector,'Summarized Source Data'!I$2,Subsector,'Summarized Source Data'!I$3,TimeOfWeek,$E365)*INDEX('Calibration Multipliers'!E$4:E$7,MATCH($B365,'Calibration Multipliers'!$A$4:$A$7,0),1)</f>
        <v>5151215.6829584101</v>
      </c>
      <c r="J365" s="47">
        <f t="shared" si="26"/>
        <v>28127655.55332607</v>
      </c>
      <c r="K365" s="48">
        <f>(SUMIFS(INDEX(Load,,MATCH('Summarized Source Data'!$C365,Hour,0)),Month,'Summarized Source Data'!$A365,Sector,'Summarized Source Data'!K$2,Subsector,"Total",TimeOfWeek,$E365)-SUM(F365:I365))*INDEX('Calibration Multipliers'!G$4:G$7,MATCH($B365,'Calibration Multipliers'!$A$4:$A$7,0),1)</f>
        <v>28127655.55332607</v>
      </c>
      <c r="L365" s="26">
        <f>SUMIFS(INDEX(Load,,MATCH('Summarized Source Data'!$C365,Hour,0)),Month,'Summarized Source Data'!$A365,Sector,'Summarized Source Data'!L$2,Subsector,'Summarized Source Data'!L$3,TimeOfWeek,$E365)*INDEX('Calibration Multipliers'!H$4:H$7,MATCH($B365,'Calibration Multipliers'!$A$4:$A$7,0),1)</f>
        <v>4534846.5499491971</v>
      </c>
      <c r="M365" s="26">
        <f>SUMIFS(INDEX(Load,,MATCH('Summarized Source Data'!$C365,Hour,0)),Month,'Summarized Source Data'!$A365,Sector,'Summarized Source Data'!M$2,Subsector,'Summarized Source Data'!M$3,TimeOfWeek,$E365)*INDEX('Calibration Multipliers'!I$4:I$7,MATCH($B365,'Calibration Multipliers'!$A$4:$A$7,0),1)</f>
        <v>219260.71468603989</v>
      </c>
      <c r="N365" s="26">
        <f>SUMIFS(INDEX(Load,,MATCH('Summarized Source Data'!$C365,Hour,0)),Month,'Summarized Source Data'!$A365,Sector,'Summarized Source Data'!N$2,Subsector,'Summarized Source Data'!N$3,TimeOfWeek,$E365)*INDEX('Calibration Multipliers'!J$4:J$7,MATCH($B365,'Calibration Multipliers'!$A$4:$A$7,0),1)</f>
        <v>0</v>
      </c>
      <c r="O365" s="28">
        <f t="shared" si="27"/>
        <v>65728688.106596157</v>
      </c>
      <c r="P365" s="48">
        <f>(SUMIFS(INDEX(Load,,MATCH('Summarized Source Data'!$C365,Hour,0)),Month,'Summarized Source Data'!$A365,Sector,'Summarized Source Data'!P$2,Subsector,"Total",TimeOfWeek,$E365)-SUM(L365:N365)*INDEX('Calibration Multipliers'!L$4:L$7,MATCH($B365,'Calibration Multipliers'!$A$4:$A$7,0),1))</f>
        <v>65728688.106596157</v>
      </c>
      <c r="Q365" s="28">
        <f t="shared" si="28"/>
        <v>65728688.106596157</v>
      </c>
      <c r="R365" s="31">
        <f>SUMIFS(INDEX(Load,,MATCH('Summarized Source Data'!$C365,Hour,0)),Month,'Summarized Source Data'!$A365,Sector,'Summarized Source Data'!R$2,TimeOfWeek,$E365)*INDEX('Calibration Multipliers'!N$4:N$7,MATCH($B365,'Calibration Multipliers'!$A$4:$A$7,0),1)</f>
        <v>2365000.685974177</v>
      </c>
      <c r="S365" s="31">
        <f>SUMIFS(INDEX(Load,,MATCH('Summarized Source Data'!$C365,Hour,0)),Month,'Summarized Source Data'!$A365,Sector,'Summarized Source Data'!S$2,TimeOfWeek,$E365)*INDEX('Calibration Multipliers'!O$4:O$7,MATCH($B365,'Calibration Multipliers'!$A$4:$A$7,0),1)</f>
        <v>2365000.685974177</v>
      </c>
      <c r="T365" s="31">
        <f>SUMIFS(INDEX(Load,,MATCH('Summarized Source Data'!$C365,Hour,0)),Month,'Summarized Source Data'!$A365,Sector,'Summarized Source Data'!T$2,TimeOfWeek,$E365)*INDEX('Calibration Multipliers'!P$4:P$7,MATCH($B365,'Calibration Multipliers'!$A$4:$A$7,0),1)</f>
        <v>2365000.685974177</v>
      </c>
      <c r="U365" s="31">
        <f>SUMIFS(INDEX(Load,,MATCH('Summarized Source Data'!$C365,Hour,0)),Month,'Summarized Source Data'!$A365,Sector,'Summarized Source Data'!U$2,TimeOfWeek,$E365)*INDEX('Calibration Multipliers'!Q$4:Q$7,MATCH($B365,'Calibration Multipliers'!$A$4:$A$7,0),1)</f>
        <v>2365000.685974177</v>
      </c>
      <c r="V365" s="31">
        <f>SUMIFS(INDEX(Load,,MATCH('Summarized Source Data'!$C365,Hour,0)),Month,'Summarized Source Data'!$A365,Sector,'Summarized Source Data'!V$2,TimeOfWeek,$E365)*INDEX('Calibration Multipliers'!R$4:R$7,MATCH($B365,'Calibration Multipliers'!$A$4:$A$7,0),1)</f>
        <v>2365000.685974177</v>
      </c>
      <c r="W365" s="31">
        <f>SUMIFS(INDEX(Load,,MATCH('Summarized Source Data'!$C365,Hour,0)),Month,'Summarized Source Data'!$A365,Sector,'Summarized Source Data'!W$2,TimeOfWeek,$E365)*INDEX('Calibration Multipliers'!S$4:S$7,MATCH($B365,'Calibration Multipliers'!$A$4:$A$7,0),1)</f>
        <v>2365000.685974177</v>
      </c>
      <c r="X365" s="26">
        <f>SUMIFS(INDEX(Load,,MATCH('Summarized Source Data'!$C365,Hour,0)),Month,'Summarized Source Data'!$A365,Sector,'Summarized Source Data'!X$2,Subsector,'Summarized Source Data'!X$3,TimeOfWeek,$E365)*INDEX('Calibration Multipliers'!T$4:T$7,MATCH($B365,'Calibration Multipliers'!$A$4:$A$7,0),1)</f>
        <v>320376342.5965063</v>
      </c>
      <c r="Y365" s="28">
        <f t="shared" si="29"/>
        <v>320376342.5965063</v>
      </c>
      <c r="Z365" s="28">
        <f t="shared" si="29"/>
        <v>320376342.5965063</v>
      </c>
    </row>
    <row r="366" spans="1:26" outlineLevel="2">
      <c r="A366">
        <f t="shared" si="30"/>
        <v>4</v>
      </c>
      <c r="B366" t="str">
        <f>INDEX('Category Mapping'!$G$34:$G$45,MATCH(A366,'Category Mapping'!$A$34:$A$45,0),1)</f>
        <v>Spring</v>
      </c>
      <c r="C366" t="s">
        <v>29</v>
      </c>
      <c r="D366" s="6" t="s">
        <v>103</v>
      </c>
      <c r="E366" s="40" t="s">
        <v>14</v>
      </c>
      <c r="F366" s="26">
        <f>SUMIFS(INDEX(Load,,MATCH('Summarized Source Data'!$C366,Hour,0)),Month,'Summarized Source Data'!$A366,Sector,'Summarized Source Data'!F$2,Subsector,'Summarized Source Data'!F$3,TimeOfWeek,$E366)*INDEX('Calibration Multipliers'!B$4:B$7,MATCH($B366,'Calibration Multipliers'!$A$4:$A$7,0),1)</f>
        <v>3050761.3931149901</v>
      </c>
      <c r="G366" s="26">
        <f>SUMIFS(INDEX(Load,,MATCH('Summarized Source Data'!$C366,Hour,0)),Month,'Summarized Source Data'!$A366,Sector,'Summarized Source Data'!G$2,Subsector,'Summarized Source Data'!G$3,TimeOfWeek,$E366)*INDEX('Calibration Multipliers'!C$4:C$7,MATCH($B366,'Calibration Multipliers'!$A$4:$A$7,0),1)</f>
        <v>15841.153885294527</v>
      </c>
      <c r="H366" s="26">
        <f>SUMIFS(INDEX(Load,,MATCH('Summarized Source Data'!$C366,Hour,0)),Month,'Summarized Source Data'!$A366,Sector,'Summarized Source Data'!H$2,Subsector,'Summarized Source Data'!H$3,TimeOfWeek,$E366)*INDEX('Calibration Multipliers'!D$4:D$7,MATCH($B366,'Calibration Multipliers'!$A$4:$A$7,0),1)</f>
        <v>0</v>
      </c>
      <c r="I366" s="26">
        <f>SUMIFS(INDEX(Load,,MATCH('Summarized Source Data'!$C366,Hour,0)),Month,'Summarized Source Data'!$A366,Sector,'Summarized Source Data'!I$2,Subsector,'Summarized Source Data'!I$3,TimeOfWeek,$E366)*INDEX('Calibration Multipliers'!E$4:E$7,MATCH($B366,'Calibration Multipliers'!$A$4:$A$7,0),1)</f>
        <v>4975148.4951161919</v>
      </c>
      <c r="J366" s="47">
        <f t="shared" si="26"/>
        <v>21957124.673738204</v>
      </c>
      <c r="K366" s="48">
        <f>(SUMIFS(INDEX(Load,,MATCH('Summarized Source Data'!$C366,Hour,0)),Month,'Summarized Source Data'!$A366,Sector,'Summarized Source Data'!K$2,Subsector,"Total",TimeOfWeek,$E366)-SUM(F366:I366))*INDEX('Calibration Multipliers'!G$4:G$7,MATCH($B366,'Calibration Multipliers'!$A$4:$A$7,0),1)</f>
        <v>21957124.673738204</v>
      </c>
      <c r="L366" s="26">
        <f>SUMIFS(INDEX(Load,,MATCH('Summarized Source Data'!$C366,Hour,0)),Month,'Summarized Source Data'!$A366,Sector,'Summarized Source Data'!L$2,Subsector,'Summarized Source Data'!L$3,TimeOfWeek,$E366)*INDEX('Calibration Multipliers'!H$4:H$7,MATCH($B366,'Calibration Multipliers'!$A$4:$A$7,0),1)</f>
        <v>4606803.076496372</v>
      </c>
      <c r="M366" s="26">
        <f>SUMIFS(INDEX(Load,,MATCH('Summarized Source Data'!$C366,Hour,0)),Month,'Summarized Source Data'!$A366,Sector,'Summarized Source Data'!M$2,Subsector,'Summarized Source Data'!M$3,TimeOfWeek,$E366)*INDEX('Calibration Multipliers'!I$4:I$7,MATCH($B366,'Calibration Multipliers'!$A$4:$A$7,0),1)</f>
        <v>217272.43968713793</v>
      </c>
      <c r="N366" s="26">
        <f>SUMIFS(INDEX(Load,,MATCH('Summarized Source Data'!$C366,Hour,0)),Month,'Summarized Source Data'!$A366,Sector,'Summarized Source Data'!N$2,Subsector,'Summarized Source Data'!N$3,TimeOfWeek,$E366)*INDEX('Calibration Multipliers'!J$4:J$7,MATCH($B366,'Calibration Multipliers'!$A$4:$A$7,0),1)</f>
        <v>0</v>
      </c>
      <c r="O366" s="28">
        <f t="shared" si="27"/>
        <v>64882049.933601812</v>
      </c>
      <c r="P366" s="48">
        <f>(SUMIFS(INDEX(Load,,MATCH('Summarized Source Data'!$C366,Hour,0)),Month,'Summarized Source Data'!$A366,Sector,'Summarized Source Data'!P$2,Subsector,"Total",TimeOfWeek,$E366)-SUM(L366:N366)*INDEX('Calibration Multipliers'!L$4:L$7,MATCH($B366,'Calibration Multipliers'!$A$4:$A$7,0),1))</f>
        <v>64882049.933601812</v>
      </c>
      <c r="Q366" s="28">
        <f t="shared" si="28"/>
        <v>64882049.933601812</v>
      </c>
      <c r="R366" s="31">
        <f>SUMIFS(INDEX(Load,,MATCH('Summarized Source Data'!$C366,Hour,0)),Month,'Summarized Source Data'!$A366,Sector,'Summarized Source Data'!R$2,TimeOfWeek,$E366)*INDEX('Calibration Multipliers'!N$4:N$7,MATCH($B366,'Calibration Multipliers'!$A$4:$A$7,0),1)</f>
        <v>2330892.255536471</v>
      </c>
      <c r="S366" s="31">
        <f>SUMIFS(INDEX(Load,,MATCH('Summarized Source Data'!$C366,Hour,0)),Month,'Summarized Source Data'!$A366,Sector,'Summarized Source Data'!S$2,TimeOfWeek,$E366)*INDEX('Calibration Multipliers'!O$4:O$7,MATCH($B366,'Calibration Multipliers'!$A$4:$A$7,0),1)</f>
        <v>2330892.255536471</v>
      </c>
      <c r="T366" s="31">
        <f>SUMIFS(INDEX(Load,,MATCH('Summarized Source Data'!$C366,Hour,0)),Month,'Summarized Source Data'!$A366,Sector,'Summarized Source Data'!T$2,TimeOfWeek,$E366)*INDEX('Calibration Multipliers'!P$4:P$7,MATCH($B366,'Calibration Multipliers'!$A$4:$A$7,0),1)</f>
        <v>2330892.255536471</v>
      </c>
      <c r="U366" s="31">
        <f>SUMIFS(INDEX(Load,,MATCH('Summarized Source Data'!$C366,Hour,0)),Month,'Summarized Source Data'!$A366,Sector,'Summarized Source Data'!U$2,TimeOfWeek,$E366)*INDEX('Calibration Multipliers'!Q$4:Q$7,MATCH($B366,'Calibration Multipliers'!$A$4:$A$7,0),1)</f>
        <v>2330892.255536471</v>
      </c>
      <c r="V366" s="31">
        <f>SUMIFS(INDEX(Load,,MATCH('Summarized Source Data'!$C366,Hour,0)),Month,'Summarized Source Data'!$A366,Sector,'Summarized Source Data'!V$2,TimeOfWeek,$E366)*INDEX('Calibration Multipliers'!R$4:R$7,MATCH($B366,'Calibration Multipliers'!$A$4:$A$7,0),1)</f>
        <v>2330892.255536471</v>
      </c>
      <c r="W366" s="31">
        <f>SUMIFS(INDEX(Load,,MATCH('Summarized Source Data'!$C366,Hour,0)),Month,'Summarized Source Data'!$A366,Sector,'Summarized Source Data'!W$2,TimeOfWeek,$E366)*INDEX('Calibration Multipliers'!S$4:S$7,MATCH($B366,'Calibration Multipliers'!$A$4:$A$7,0),1)</f>
        <v>2330892.255536471</v>
      </c>
      <c r="X366" s="26">
        <f>SUMIFS(INDEX(Load,,MATCH('Summarized Source Data'!$C366,Hour,0)),Month,'Summarized Source Data'!$A366,Sector,'Summarized Source Data'!X$2,Subsector,'Summarized Source Data'!X$3,TimeOfWeek,$E366)*INDEX('Calibration Multipliers'!T$4:T$7,MATCH($B366,'Calibration Multipliers'!$A$4:$A$7,0),1)</f>
        <v>321347179.9983139</v>
      </c>
      <c r="Y366" s="28">
        <f t="shared" si="29"/>
        <v>321347179.9983139</v>
      </c>
      <c r="Z366" s="28">
        <f t="shared" si="29"/>
        <v>321347179.9983139</v>
      </c>
    </row>
    <row r="367" spans="1:26" outlineLevel="2">
      <c r="A367">
        <f t="shared" si="30"/>
        <v>4</v>
      </c>
      <c r="B367" t="str">
        <f>INDEX('Category Mapping'!$G$34:$G$45,MATCH(A367,'Category Mapping'!$A$34:$A$45,0),1)</f>
        <v>Spring</v>
      </c>
      <c r="C367" t="s">
        <v>30</v>
      </c>
      <c r="D367" s="6" t="s">
        <v>104</v>
      </c>
      <c r="E367" s="40" t="s">
        <v>14</v>
      </c>
      <c r="F367" s="26">
        <f>SUMIFS(INDEX(Load,,MATCH('Summarized Source Data'!$C367,Hour,0)),Month,'Summarized Source Data'!$A367,Sector,'Summarized Source Data'!F$2,Subsector,'Summarized Source Data'!F$3,TimeOfWeek,$E367)*INDEX('Calibration Multipliers'!B$4:B$7,MATCH($B367,'Calibration Multipliers'!$A$4:$A$7,0),1)</f>
        <v>3014813.2258008583</v>
      </c>
      <c r="G367" s="26">
        <f>SUMIFS(INDEX(Load,,MATCH('Summarized Source Data'!$C367,Hour,0)),Month,'Summarized Source Data'!$A367,Sector,'Summarized Source Data'!G$2,Subsector,'Summarized Source Data'!G$3,TimeOfWeek,$E367)*INDEX('Calibration Multipliers'!C$4:C$7,MATCH($B367,'Calibration Multipliers'!$A$4:$A$7,0),1)</f>
        <v>15872.220682152369</v>
      </c>
      <c r="H367" s="26">
        <f>SUMIFS(INDEX(Load,,MATCH('Summarized Source Data'!$C367,Hour,0)),Month,'Summarized Source Data'!$A367,Sector,'Summarized Source Data'!H$2,Subsector,'Summarized Source Data'!H$3,TimeOfWeek,$E367)*INDEX('Calibration Multipliers'!D$4:D$7,MATCH($B367,'Calibration Multipliers'!$A$4:$A$7,0),1)</f>
        <v>0</v>
      </c>
      <c r="I367" s="26">
        <f>SUMIFS(INDEX(Load,,MATCH('Summarized Source Data'!$C367,Hour,0)),Month,'Summarized Source Data'!$A367,Sector,'Summarized Source Data'!I$2,Subsector,'Summarized Source Data'!I$3,TimeOfWeek,$E367)*INDEX('Calibration Multipliers'!E$4:E$7,MATCH($B367,'Calibration Multipliers'!$A$4:$A$7,0),1)</f>
        <v>4970948.652515972</v>
      </c>
      <c r="J367" s="47">
        <f t="shared" si="26"/>
        <v>18113892.009625319</v>
      </c>
      <c r="K367" s="48">
        <f>(SUMIFS(INDEX(Load,,MATCH('Summarized Source Data'!$C367,Hour,0)),Month,'Summarized Source Data'!$A367,Sector,'Summarized Source Data'!K$2,Subsector,"Total",TimeOfWeek,$E367)-SUM(F367:I367))*INDEX('Calibration Multipliers'!G$4:G$7,MATCH($B367,'Calibration Multipliers'!$A$4:$A$7,0),1)</f>
        <v>18113892.009625319</v>
      </c>
      <c r="L367" s="26">
        <f>SUMIFS(INDEX(Load,,MATCH('Summarized Source Data'!$C367,Hour,0)),Month,'Summarized Source Data'!$A367,Sector,'Summarized Source Data'!L$2,Subsector,'Summarized Source Data'!L$3,TimeOfWeek,$E367)*INDEX('Calibration Multipliers'!H$4:H$7,MATCH($B367,'Calibration Multipliers'!$A$4:$A$7,0),1)</f>
        <v>4686559.3107296694</v>
      </c>
      <c r="M367" s="26">
        <f>SUMIFS(INDEX(Load,,MATCH('Summarized Source Data'!$C367,Hour,0)),Month,'Summarized Source Data'!$A367,Sector,'Summarized Source Data'!M$2,Subsector,'Summarized Source Data'!M$3,TimeOfWeek,$E367)*INDEX('Calibration Multipliers'!I$4:I$7,MATCH($B367,'Calibration Multipliers'!$A$4:$A$7,0),1)</f>
        <v>216150.15165064836</v>
      </c>
      <c r="N367" s="26">
        <f>SUMIFS(INDEX(Load,,MATCH('Summarized Source Data'!$C367,Hour,0)),Month,'Summarized Source Data'!$A367,Sector,'Summarized Source Data'!N$2,Subsector,'Summarized Source Data'!N$3,TimeOfWeek,$E367)*INDEX('Calibration Multipliers'!J$4:J$7,MATCH($B367,'Calibration Multipliers'!$A$4:$A$7,0),1)</f>
        <v>0</v>
      </c>
      <c r="O367" s="28">
        <f t="shared" si="27"/>
        <v>65580085.908851072</v>
      </c>
      <c r="P367" s="48">
        <f>(SUMIFS(INDEX(Load,,MATCH('Summarized Source Data'!$C367,Hour,0)),Month,'Summarized Source Data'!$A367,Sector,'Summarized Source Data'!P$2,Subsector,"Total",TimeOfWeek,$E367)-SUM(L367:N367)*INDEX('Calibration Multipliers'!L$4:L$7,MATCH($B367,'Calibration Multipliers'!$A$4:$A$7,0),1))</f>
        <v>65580085.908851072</v>
      </c>
      <c r="Q367" s="28">
        <f t="shared" si="28"/>
        <v>65580085.908851072</v>
      </c>
      <c r="R367" s="31">
        <f>SUMIFS(INDEX(Load,,MATCH('Summarized Source Data'!$C367,Hour,0)),Month,'Summarized Source Data'!$A367,Sector,'Summarized Source Data'!R$2,TimeOfWeek,$E367)*INDEX('Calibration Multipliers'!N$4:N$7,MATCH($B367,'Calibration Multipliers'!$A$4:$A$7,0),1)</f>
        <v>2330892.255536471</v>
      </c>
      <c r="S367" s="31">
        <f>SUMIFS(INDEX(Load,,MATCH('Summarized Source Data'!$C367,Hour,0)),Month,'Summarized Source Data'!$A367,Sector,'Summarized Source Data'!S$2,TimeOfWeek,$E367)*INDEX('Calibration Multipliers'!O$4:O$7,MATCH($B367,'Calibration Multipliers'!$A$4:$A$7,0),1)</f>
        <v>2330892.255536471</v>
      </c>
      <c r="T367" s="31">
        <f>SUMIFS(INDEX(Load,,MATCH('Summarized Source Data'!$C367,Hour,0)),Month,'Summarized Source Data'!$A367,Sector,'Summarized Source Data'!T$2,TimeOfWeek,$E367)*INDEX('Calibration Multipliers'!P$4:P$7,MATCH($B367,'Calibration Multipliers'!$A$4:$A$7,0),1)</f>
        <v>2330892.255536471</v>
      </c>
      <c r="U367" s="31">
        <f>SUMIFS(INDEX(Load,,MATCH('Summarized Source Data'!$C367,Hour,0)),Month,'Summarized Source Data'!$A367,Sector,'Summarized Source Data'!U$2,TimeOfWeek,$E367)*INDEX('Calibration Multipliers'!Q$4:Q$7,MATCH($B367,'Calibration Multipliers'!$A$4:$A$7,0),1)</f>
        <v>2330892.255536471</v>
      </c>
      <c r="V367" s="31">
        <f>SUMIFS(INDEX(Load,,MATCH('Summarized Source Data'!$C367,Hour,0)),Month,'Summarized Source Data'!$A367,Sector,'Summarized Source Data'!V$2,TimeOfWeek,$E367)*INDEX('Calibration Multipliers'!R$4:R$7,MATCH($B367,'Calibration Multipliers'!$A$4:$A$7,0),1)</f>
        <v>2330892.255536471</v>
      </c>
      <c r="W367" s="31">
        <f>SUMIFS(INDEX(Load,,MATCH('Summarized Source Data'!$C367,Hour,0)),Month,'Summarized Source Data'!$A367,Sector,'Summarized Source Data'!W$2,TimeOfWeek,$E367)*INDEX('Calibration Multipliers'!S$4:S$7,MATCH($B367,'Calibration Multipliers'!$A$4:$A$7,0),1)</f>
        <v>2330892.255536471</v>
      </c>
      <c r="X367" s="26">
        <f>SUMIFS(INDEX(Load,,MATCH('Summarized Source Data'!$C367,Hour,0)),Month,'Summarized Source Data'!$A367,Sector,'Summarized Source Data'!X$2,Subsector,'Summarized Source Data'!X$3,TimeOfWeek,$E367)*INDEX('Calibration Multipliers'!T$4:T$7,MATCH($B367,'Calibration Multipliers'!$A$4:$A$7,0),1)</f>
        <v>321347179.9983139</v>
      </c>
      <c r="Y367" s="28">
        <f t="shared" si="29"/>
        <v>321347179.9983139</v>
      </c>
      <c r="Z367" s="28">
        <f t="shared" si="29"/>
        <v>321347179.9983139</v>
      </c>
    </row>
    <row r="368" spans="1:26" outlineLevel="2">
      <c r="A368">
        <f t="shared" si="30"/>
        <v>4</v>
      </c>
      <c r="B368" t="str">
        <f>INDEX('Category Mapping'!$G$34:$G$45,MATCH(A368,'Category Mapping'!$A$34:$A$45,0),1)</f>
        <v>Spring</v>
      </c>
      <c r="C368" t="s">
        <v>31</v>
      </c>
      <c r="D368" s="6" t="s">
        <v>105</v>
      </c>
      <c r="E368" s="40" t="s">
        <v>14</v>
      </c>
      <c r="F368" s="26">
        <f>SUMIFS(INDEX(Load,,MATCH('Summarized Source Data'!$C368,Hour,0)),Month,'Summarized Source Data'!$A368,Sector,'Summarized Source Data'!F$2,Subsector,'Summarized Source Data'!F$3,TimeOfWeek,$E368)*INDEX('Calibration Multipliers'!B$4:B$7,MATCH($B368,'Calibration Multipliers'!$A$4:$A$7,0),1)</f>
        <v>2909261.841801533</v>
      </c>
      <c r="G368" s="26">
        <f>SUMIFS(INDEX(Load,,MATCH('Summarized Source Data'!$C368,Hour,0)),Month,'Summarized Source Data'!$A368,Sector,'Summarized Source Data'!G$2,Subsector,'Summarized Source Data'!G$3,TimeOfWeek,$E368)*INDEX('Calibration Multipliers'!C$4:C$7,MATCH($B368,'Calibration Multipliers'!$A$4:$A$7,0),1)</f>
        <v>15820.766299856567</v>
      </c>
      <c r="H368" s="26">
        <f>SUMIFS(INDEX(Load,,MATCH('Summarized Source Data'!$C368,Hour,0)),Month,'Summarized Source Data'!$A368,Sector,'Summarized Source Data'!H$2,Subsector,'Summarized Source Data'!H$3,TimeOfWeek,$E368)*INDEX('Calibration Multipliers'!D$4:D$7,MATCH($B368,'Calibration Multipliers'!$A$4:$A$7,0),1)</f>
        <v>0</v>
      </c>
      <c r="I368" s="26">
        <f>SUMIFS(INDEX(Load,,MATCH('Summarized Source Data'!$C368,Hour,0)),Month,'Summarized Source Data'!$A368,Sector,'Summarized Source Data'!I$2,Subsector,'Summarized Source Data'!I$3,TimeOfWeek,$E368)*INDEX('Calibration Multipliers'!E$4:E$7,MATCH($B368,'Calibration Multipliers'!$A$4:$A$7,0),1)</f>
        <v>5232400.9898471683</v>
      </c>
      <c r="J368" s="47">
        <f t="shared" si="26"/>
        <v>18540544.951760303</v>
      </c>
      <c r="K368" s="48">
        <f>(SUMIFS(INDEX(Load,,MATCH('Summarized Source Data'!$C368,Hour,0)),Month,'Summarized Source Data'!$A368,Sector,'Summarized Source Data'!K$2,Subsector,"Total",TimeOfWeek,$E368)-SUM(F368:I368))*INDEX('Calibration Multipliers'!G$4:G$7,MATCH($B368,'Calibration Multipliers'!$A$4:$A$7,0),1)</f>
        <v>18540544.951760303</v>
      </c>
      <c r="L368" s="26">
        <f>SUMIFS(INDEX(Load,,MATCH('Summarized Source Data'!$C368,Hour,0)),Month,'Summarized Source Data'!$A368,Sector,'Summarized Source Data'!L$2,Subsector,'Summarized Source Data'!L$3,TimeOfWeek,$E368)*INDEX('Calibration Multipliers'!H$4:H$7,MATCH($B368,'Calibration Multipliers'!$A$4:$A$7,0),1)</f>
        <v>4676168.4380181236</v>
      </c>
      <c r="M368" s="26">
        <f>SUMIFS(INDEX(Load,,MATCH('Summarized Source Data'!$C368,Hour,0)),Month,'Summarized Source Data'!$A368,Sector,'Summarized Source Data'!M$2,Subsector,'Summarized Source Data'!M$3,TimeOfWeek,$E368)*INDEX('Calibration Multipliers'!I$4:I$7,MATCH($B368,'Calibration Multipliers'!$A$4:$A$7,0),1)</f>
        <v>215909.38397500006</v>
      </c>
      <c r="N368" s="26">
        <f>SUMIFS(INDEX(Load,,MATCH('Summarized Source Data'!$C368,Hour,0)),Month,'Summarized Source Data'!$A368,Sector,'Summarized Source Data'!N$2,Subsector,'Summarized Source Data'!N$3,TimeOfWeek,$E368)*INDEX('Calibration Multipliers'!J$4:J$7,MATCH($B368,'Calibration Multipliers'!$A$4:$A$7,0),1)</f>
        <v>0</v>
      </c>
      <c r="O368" s="28">
        <f t="shared" si="27"/>
        <v>66464471.210865095</v>
      </c>
      <c r="P368" s="48">
        <f>(SUMIFS(INDEX(Load,,MATCH('Summarized Source Data'!$C368,Hour,0)),Month,'Summarized Source Data'!$A368,Sector,'Summarized Source Data'!P$2,Subsector,"Total",TimeOfWeek,$E368)-SUM(L368:N368)*INDEX('Calibration Multipliers'!L$4:L$7,MATCH($B368,'Calibration Multipliers'!$A$4:$A$7,0),1))</f>
        <v>66464471.210865095</v>
      </c>
      <c r="Q368" s="28">
        <f t="shared" si="28"/>
        <v>66464471.210865095</v>
      </c>
      <c r="R368" s="31">
        <f>SUMIFS(INDEX(Load,,MATCH('Summarized Source Data'!$C368,Hour,0)),Month,'Summarized Source Data'!$A368,Sector,'Summarized Source Data'!R$2,TimeOfWeek,$E368)*INDEX('Calibration Multipliers'!N$4:N$7,MATCH($B368,'Calibration Multipliers'!$A$4:$A$7,0),1)</f>
        <v>2319522.7787239021</v>
      </c>
      <c r="S368" s="31">
        <f>SUMIFS(INDEX(Load,,MATCH('Summarized Source Data'!$C368,Hour,0)),Month,'Summarized Source Data'!$A368,Sector,'Summarized Source Data'!S$2,TimeOfWeek,$E368)*INDEX('Calibration Multipliers'!O$4:O$7,MATCH($B368,'Calibration Multipliers'!$A$4:$A$7,0),1)</f>
        <v>2319522.7787239021</v>
      </c>
      <c r="T368" s="31">
        <f>SUMIFS(INDEX(Load,,MATCH('Summarized Source Data'!$C368,Hour,0)),Month,'Summarized Source Data'!$A368,Sector,'Summarized Source Data'!T$2,TimeOfWeek,$E368)*INDEX('Calibration Multipliers'!P$4:P$7,MATCH($B368,'Calibration Multipliers'!$A$4:$A$7,0),1)</f>
        <v>2319522.7787239021</v>
      </c>
      <c r="U368" s="31">
        <f>SUMIFS(INDEX(Load,,MATCH('Summarized Source Data'!$C368,Hour,0)),Month,'Summarized Source Data'!$A368,Sector,'Summarized Source Data'!U$2,TimeOfWeek,$E368)*INDEX('Calibration Multipliers'!Q$4:Q$7,MATCH($B368,'Calibration Multipliers'!$A$4:$A$7,0),1)</f>
        <v>2319522.7787239021</v>
      </c>
      <c r="V368" s="31">
        <f>SUMIFS(INDEX(Load,,MATCH('Summarized Source Data'!$C368,Hour,0)),Month,'Summarized Source Data'!$A368,Sector,'Summarized Source Data'!V$2,TimeOfWeek,$E368)*INDEX('Calibration Multipliers'!R$4:R$7,MATCH($B368,'Calibration Multipliers'!$A$4:$A$7,0),1)</f>
        <v>2319522.7787239021</v>
      </c>
      <c r="W368" s="31">
        <f>SUMIFS(INDEX(Load,,MATCH('Summarized Source Data'!$C368,Hour,0)),Month,'Summarized Source Data'!$A368,Sector,'Summarized Source Data'!W$2,TimeOfWeek,$E368)*INDEX('Calibration Multipliers'!S$4:S$7,MATCH($B368,'Calibration Multipliers'!$A$4:$A$7,0),1)</f>
        <v>2319522.7787239021</v>
      </c>
      <c r="X368" s="26">
        <f>SUMIFS(INDEX(Load,,MATCH('Summarized Source Data'!$C368,Hour,0)),Month,'Summarized Source Data'!$A368,Sector,'Summarized Source Data'!X$2,Subsector,'Summarized Source Data'!X$3,TimeOfWeek,$E368)*INDEX('Calibration Multipliers'!T$4:T$7,MATCH($B368,'Calibration Multipliers'!$A$4:$A$7,0),1)</f>
        <v>323288854.80192912</v>
      </c>
      <c r="Y368" s="28">
        <f t="shared" si="29"/>
        <v>323288854.80192912</v>
      </c>
      <c r="Z368" s="28">
        <f t="shared" si="29"/>
        <v>323288854.80192912</v>
      </c>
    </row>
    <row r="369" spans="1:26" outlineLevel="2">
      <c r="A369">
        <f t="shared" si="30"/>
        <v>4</v>
      </c>
      <c r="B369" t="str">
        <f>INDEX('Category Mapping'!$G$34:$G$45,MATCH(A369,'Category Mapping'!$A$34:$A$45,0),1)</f>
        <v>Spring</v>
      </c>
      <c r="C369" t="s">
        <v>32</v>
      </c>
      <c r="D369" s="6" t="s">
        <v>106</v>
      </c>
      <c r="E369" s="40" t="s">
        <v>14</v>
      </c>
      <c r="F369" s="26">
        <f>SUMIFS(INDEX(Load,,MATCH('Summarized Source Data'!$C369,Hour,0)),Month,'Summarized Source Data'!$A369,Sector,'Summarized Source Data'!F$2,Subsector,'Summarized Source Data'!F$3,TimeOfWeek,$E369)*INDEX('Calibration Multipliers'!B$4:B$7,MATCH($B369,'Calibration Multipliers'!$A$4:$A$7,0),1)</f>
        <v>3349274.4774227892</v>
      </c>
      <c r="G369" s="26">
        <f>SUMIFS(INDEX(Load,,MATCH('Summarized Source Data'!$C369,Hour,0)),Month,'Summarized Source Data'!$A369,Sector,'Summarized Source Data'!G$2,Subsector,'Summarized Source Data'!G$3,TimeOfWeek,$E369)*INDEX('Calibration Multipliers'!C$4:C$7,MATCH($B369,'Calibration Multipliers'!$A$4:$A$7,0),1)</f>
        <v>15537.28177852875</v>
      </c>
      <c r="H369" s="26">
        <f>SUMIFS(INDEX(Load,,MATCH('Summarized Source Data'!$C369,Hour,0)),Month,'Summarized Source Data'!$A369,Sector,'Summarized Source Data'!H$2,Subsector,'Summarized Source Data'!H$3,TimeOfWeek,$E369)*INDEX('Calibration Multipliers'!D$4:D$7,MATCH($B369,'Calibration Multipliers'!$A$4:$A$7,0),1)</f>
        <v>0</v>
      </c>
      <c r="I369" s="26">
        <f>SUMIFS(INDEX(Load,,MATCH('Summarized Source Data'!$C369,Hour,0)),Month,'Summarized Source Data'!$A369,Sector,'Summarized Source Data'!I$2,Subsector,'Summarized Source Data'!I$3,TimeOfWeek,$E369)*INDEX('Calibration Multipliers'!E$4:E$7,MATCH($B369,'Calibration Multipliers'!$A$4:$A$7,0),1)</f>
        <v>6781005.0878933026</v>
      </c>
      <c r="J369" s="47">
        <f t="shared" si="26"/>
        <v>21406398.711652212</v>
      </c>
      <c r="K369" s="48">
        <f>(SUMIFS(INDEX(Load,,MATCH('Summarized Source Data'!$C369,Hour,0)),Month,'Summarized Source Data'!$A369,Sector,'Summarized Source Data'!K$2,Subsector,"Total",TimeOfWeek,$E369)-SUM(F369:I369))*INDEX('Calibration Multipliers'!G$4:G$7,MATCH($B369,'Calibration Multipliers'!$A$4:$A$7,0),1)</f>
        <v>21406398.711652212</v>
      </c>
      <c r="L369" s="26">
        <f>SUMIFS(INDEX(Load,,MATCH('Summarized Source Data'!$C369,Hour,0)),Month,'Summarized Source Data'!$A369,Sector,'Summarized Source Data'!L$2,Subsector,'Summarized Source Data'!L$3,TimeOfWeek,$E369)*INDEX('Calibration Multipliers'!H$4:H$7,MATCH($B369,'Calibration Multipliers'!$A$4:$A$7,0),1)</f>
        <v>5551830.7659769123</v>
      </c>
      <c r="M369" s="26">
        <f>SUMIFS(INDEX(Load,,MATCH('Summarized Source Data'!$C369,Hour,0)),Month,'Summarized Source Data'!$A369,Sector,'Summarized Source Data'!M$2,Subsector,'Summarized Source Data'!M$3,TimeOfWeek,$E369)*INDEX('Calibration Multipliers'!I$4:I$7,MATCH($B369,'Calibration Multipliers'!$A$4:$A$7,0),1)</f>
        <v>218265.60634918712</v>
      </c>
      <c r="N369" s="26">
        <f>SUMIFS(INDEX(Load,,MATCH('Summarized Source Data'!$C369,Hour,0)),Month,'Summarized Source Data'!$A369,Sector,'Summarized Source Data'!N$2,Subsector,'Summarized Source Data'!N$3,TimeOfWeek,$E369)*INDEX('Calibration Multipliers'!J$4:J$7,MATCH($B369,'Calibration Multipliers'!$A$4:$A$7,0),1)</f>
        <v>0</v>
      </c>
      <c r="O369" s="28">
        <f t="shared" si="27"/>
        <v>71023142.110654652</v>
      </c>
      <c r="P369" s="48">
        <f>(SUMIFS(INDEX(Load,,MATCH('Summarized Source Data'!$C369,Hour,0)),Month,'Summarized Source Data'!$A369,Sector,'Summarized Source Data'!P$2,Subsector,"Total",TimeOfWeek,$E369)-SUM(L369:N369)*INDEX('Calibration Multipliers'!L$4:L$7,MATCH($B369,'Calibration Multipliers'!$A$4:$A$7,0),1))</f>
        <v>71023142.110654652</v>
      </c>
      <c r="Q369" s="28">
        <f t="shared" si="28"/>
        <v>71023142.110654652</v>
      </c>
      <c r="R369" s="31">
        <f>SUMIFS(INDEX(Load,,MATCH('Summarized Source Data'!$C369,Hour,0)),Month,'Summarized Source Data'!$A369,Sector,'Summarized Source Data'!R$2,TimeOfWeek,$E369)*INDEX('Calibration Multipliers'!N$4:N$7,MATCH($B369,'Calibration Multipliers'!$A$4:$A$7,0),1)</f>
        <v>2336577.4793614564</v>
      </c>
      <c r="S369" s="31">
        <f>SUMIFS(INDEX(Load,,MATCH('Summarized Source Data'!$C369,Hour,0)),Month,'Summarized Source Data'!$A369,Sector,'Summarized Source Data'!S$2,TimeOfWeek,$E369)*INDEX('Calibration Multipliers'!O$4:O$7,MATCH($B369,'Calibration Multipliers'!$A$4:$A$7,0),1)</f>
        <v>2336577.4793614564</v>
      </c>
      <c r="T369" s="31">
        <f>SUMIFS(INDEX(Load,,MATCH('Summarized Source Data'!$C369,Hour,0)),Month,'Summarized Source Data'!$A369,Sector,'Summarized Source Data'!T$2,TimeOfWeek,$E369)*INDEX('Calibration Multipliers'!P$4:P$7,MATCH($B369,'Calibration Multipliers'!$A$4:$A$7,0),1)</f>
        <v>2336577.4793614564</v>
      </c>
      <c r="U369" s="31">
        <f>SUMIFS(INDEX(Load,,MATCH('Summarized Source Data'!$C369,Hour,0)),Month,'Summarized Source Data'!$A369,Sector,'Summarized Source Data'!U$2,TimeOfWeek,$E369)*INDEX('Calibration Multipliers'!Q$4:Q$7,MATCH($B369,'Calibration Multipliers'!$A$4:$A$7,0),1)</f>
        <v>2336577.4793614564</v>
      </c>
      <c r="V369" s="31">
        <f>SUMIFS(INDEX(Load,,MATCH('Summarized Source Data'!$C369,Hour,0)),Month,'Summarized Source Data'!$A369,Sector,'Summarized Source Data'!V$2,TimeOfWeek,$E369)*INDEX('Calibration Multipliers'!R$4:R$7,MATCH($B369,'Calibration Multipliers'!$A$4:$A$7,0),1)</f>
        <v>2336577.4793614564</v>
      </c>
      <c r="W369" s="31">
        <f>SUMIFS(INDEX(Load,,MATCH('Summarized Source Data'!$C369,Hour,0)),Month,'Summarized Source Data'!$A369,Sector,'Summarized Source Data'!W$2,TimeOfWeek,$E369)*INDEX('Calibration Multipliers'!S$4:S$7,MATCH($B369,'Calibration Multipliers'!$A$4:$A$7,0),1)</f>
        <v>2336577.4793614564</v>
      </c>
      <c r="X369" s="26">
        <f>SUMIFS(INDEX(Load,,MATCH('Summarized Source Data'!$C369,Hour,0)),Month,'Summarized Source Data'!$A369,Sector,'Summarized Source Data'!X$2,Subsector,'Summarized Source Data'!X$3,TimeOfWeek,$E369)*INDEX('Calibration Multipliers'!T$4:T$7,MATCH($B369,'Calibration Multipliers'!$A$4:$A$7,0),1)</f>
        <v>327172204.40915948</v>
      </c>
      <c r="Y369" s="28">
        <f t="shared" si="29"/>
        <v>327172204.40915948</v>
      </c>
      <c r="Z369" s="28">
        <f t="shared" si="29"/>
        <v>327172204.40915948</v>
      </c>
    </row>
    <row r="370" spans="1:26" outlineLevel="2">
      <c r="A370">
        <f t="shared" si="30"/>
        <v>4</v>
      </c>
      <c r="B370" t="str">
        <f>INDEX('Category Mapping'!$G$34:$G$45,MATCH(A370,'Category Mapping'!$A$34:$A$45,0),1)</f>
        <v>Spring</v>
      </c>
      <c r="C370" t="s">
        <v>33</v>
      </c>
      <c r="D370" s="6" t="s">
        <v>107</v>
      </c>
      <c r="E370" s="40" t="s">
        <v>14</v>
      </c>
      <c r="F370" s="26">
        <f>SUMIFS(INDEX(Load,,MATCH('Summarized Source Data'!$C370,Hour,0)),Month,'Summarized Source Data'!$A370,Sector,'Summarized Source Data'!F$2,Subsector,'Summarized Source Data'!F$3,TimeOfWeek,$E370)*INDEX('Calibration Multipliers'!B$4:B$7,MATCH($B370,'Calibration Multipliers'!$A$4:$A$7,0),1)</f>
        <v>3757905.7648680168</v>
      </c>
      <c r="G370" s="26">
        <f>SUMIFS(INDEX(Load,,MATCH('Summarized Source Data'!$C370,Hour,0)),Month,'Summarized Source Data'!$A370,Sector,'Summarized Source Data'!G$2,Subsector,'Summarized Source Data'!G$3,TimeOfWeek,$E370)*INDEX('Calibration Multipliers'!C$4:C$7,MATCH($B370,'Calibration Multipliers'!$A$4:$A$7,0),1)</f>
        <v>14915.945841371888</v>
      </c>
      <c r="H370" s="26">
        <f>SUMIFS(INDEX(Load,,MATCH('Summarized Source Data'!$C370,Hour,0)),Month,'Summarized Source Data'!$A370,Sector,'Summarized Source Data'!H$2,Subsector,'Summarized Source Data'!H$3,TimeOfWeek,$E370)*INDEX('Calibration Multipliers'!D$4:D$7,MATCH($B370,'Calibration Multipliers'!$A$4:$A$7,0),1)</f>
        <v>0</v>
      </c>
      <c r="I370" s="26">
        <f>SUMIFS(INDEX(Load,,MATCH('Summarized Source Data'!$C370,Hour,0)),Month,'Summarized Source Data'!$A370,Sector,'Summarized Source Data'!I$2,Subsector,'Summarized Source Data'!I$3,TimeOfWeek,$E370)*INDEX('Calibration Multipliers'!E$4:E$7,MATCH($B370,'Calibration Multipliers'!$A$4:$A$7,0),1)</f>
        <v>5571830.9872915503</v>
      </c>
      <c r="J370" s="47">
        <f t="shared" si="26"/>
        <v>31333434.437737286</v>
      </c>
      <c r="K370" s="48">
        <f>(SUMIFS(INDEX(Load,,MATCH('Summarized Source Data'!$C370,Hour,0)),Month,'Summarized Source Data'!$A370,Sector,'Summarized Source Data'!K$2,Subsector,"Total",TimeOfWeek,$E370)-SUM(F370:I370))*INDEX('Calibration Multipliers'!G$4:G$7,MATCH($B370,'Calibration Multipliers'!$A$4:$A$7,0),1)</f>
        <v>31333434.437737286</v>
      </c>
      <c r="L370" s="26">
        <f>SUMIFS(INDEX(Load,,MATCH('Summarized Source Data'!$C370,Hour,0)),Month,'Summarized Source Data'!$A370,Sector,'Summarized Source Data'!L$2,Subsector,'Summarized Source Data'!L$3,TimeOfWeek,$E370)*INDEX('Calibration Multipliers'!H$4:H$7,MATCH($B370,'Calibration Multipliers'!$A$4:$A$7,0),1)</f>
        <v>11164630.120787341</v>
      </c>
      <c r="M370" s="26">
        <f>SUMIFS(INDEX(Load,,MATCH('Summarized Source Data'!$C370,Hour,0)),Month,'Summarized Source Data'!$A370,Sector,'Summarized Source Data'!M$2,Subsector,'Summarized Source Data'!M$3,TimeOfWeek,$E370)*INDEX('Calibration Multipliers'!I$4:I$7,MATCH($B370,'Calibration Multipliers'!$A$4:$A$7,0),1)</f>
        <v>226695.38750908244</v>
      </c>
      <c r="N370" s="26">
        <f>SUMIFS(INDEX(Load,,MATCH('Summarized Source Data'!$C370,Hour,0)),Month,'Summarized Source Data'!$A370,Sector,'Summarized Source Data'!N$2,Subsector,'Summarized Source Data'!N$3,TimeOfWeek,$E370)*INDEX('Calibration Multipliers'!J$4:J$7,MATCH($B370,'Calibration Multipliers'!$A$4:$A$7,0),1)</f>
        <v>0</v>
      </c>
      <c r="O370" s="28">
        <f t="shared" si="27"/>
        <v>79381971.560713708</v>
      </c>
      <c r="P370" s="48">
        <f>(SUMIFS(INDEX(Load,,MATCH('Summarized Source Data'!$C370,Hour,0)),Month,'Summarized Source Data'!$A370,Sector,'Summarized Source Data'!P$2,Subsector,"Total",TimeOfWeek,$E370)-SUM(L370:N370)*INDEX('Calibration Multipliers'!L$4:L$7,MATCH($B370,'Calibration Multipliers'!$A$4:$A$7,0),1))</f>
        <v>79381971.560713708</v>
      </c>
      <c r="Q370" s="28">
        <f t="shared" si="28"/>
        <v>79381971.560713708</v>
      </c>
      <c r="R370" s="31">
        <f>SUMIFS(INDEX(Load,,MATCH('Summarized Source Data'!$C370,Hour,0)),Month,'Summarized Source Data'!$A370,Sector,'Summarized Source Data'!R$2,TimeOfWeek,$E370)*INDEX('Calibration Multipliers'!N$4:N$7,MATCH($B370,'Calibration Multipliers'!$A$4:$A$7,0),1)</f>
        <v>2899777.7312232745</v>
      </c>
      <c r="S370" s="31">
        <f>SUMIFS(INDEX(Load,,MATCH('Summarized Source Data'!$C370,Hour,0)),Month,'Summarized Source Data'!$A370,Sector,'Summarized Source Data'!S$2,TimeOfWeek,$E370)*INDEX('Calibration Multipliers'!O$4:O$7,MATCH($B370,'Calibration Multipliers'!$A$4:$A$7,0),1)</f>
        <v>2899777.7312232745</v>
      </c>
      <c r="T370" s="31">
        <f>SUMIFS(INDEX(Load,,MATCH('Summarized Source Data'!$C370,Hour,0)),Month,'Summarized Source Data'!$A370,Sector,'Summarized Source Data'!T$2,TimeOfWeek,$E370)*INDEX('Calibration Multipliers'!P$4:P$7,MATCH($B370,'Calibration Multipliers'!$A$4:$A$7,0),1)</f>
        <v>2899777.7312232745</v>
      </c>
      <c r="U370" s="31">
        <f>SUMIFS(INDEX(Load,,MATCH('Summarized Source Data'!$C370,Hour,0)),Month,'Summarized Source Data'!$A370,Sector,'Summarized Source Data'!U$2,TimeOfWeek,$E370)*INDEX('Calibration Multipliers'!Q$4:Q$7,MATCH($B370,'Calibration Multipliers'!$A$4:$A$7,0),1)</f>
        <v>2899777.7312232745</v>
      </c>
      <c r="V370" s="31">
        <f>SUMIFS(INDEX(Load,,MATCH('Summarized Source Data'!$C370,Hour,0)),Month,'Summarized Source Data'!$A370,Sector,'Summarized Source Data'!V$2,TimeOfWeek,$E370)*INDEX('Calibration Multipliers'!R$4:R$7,MATCH($B370,'Calibration Multipliers'!$A$4:$A$7,0),1)</f>
        <v>2899777.7312232745</v>
      </c>
      <c r="W370" s="31">
        <f>SUMIFS(INDEX(Load,,MATCH('Summarized Source Data'!$C370,Hour,0)),Month,'Summarized Source Data'!$A370,Sector,'Summarized Source Data'!W$2,TimeOfWeek,$E370)*INDEX('Calibration Multipliers'!S$4:S$7,MATCH($B370,'Calibration Multipliers'!$A$4:$A$7,0),1)</f>
        <v>2899777.7312232745</v>
      </c>
      <c r="X370" s="26">
        <f>SUMIFS(INDEX(Load,,MATCH('Summarized Source Data'!$C370,Hour,0)),Month,'Summarized Source Data'!$A370,Sector,'Summarized Source Data'!X$2,Subsector,'Summarized Source Data'!X$3,TimeOfWeek,$E370)*INDEX('Calibration Multipliers'!T$4:T$7,MATCH($B370,'Calibration Multipliers'!$A$4:$A$7,0),1)</f>
        <v>328143041.81096709</v>
      </c>
      <c r="Y370" s="28">
        <f t="shared" si="29"/>
        <v>328143041.81096709</v>
      </c>
      <c r="Z370" s="28">
        <f t="shared" si="29"/>
        <v>328143041.81096709</v>
      </c>
    </row>
    <row r="371" spans="1:26" outlineLevel="2">
      <c r="A371">
        <f t="shared" si="30"/>
        <v>4</v>
      </c>
      <c r="B371" t="str">
        <f>INDEX('Category Mapping'!$G$34:$G$45,MATCH(A371,'Category Mapping'!$A$34:$A$45,0),1)</f>
        <v>Spring</v>
      </c>
      <c r="C371" t="s">
        <v>34</v>
      </c>
      <c r="D371" s="6" t="s">
        <v>108</v>
      </c>
      <c r="E371" s="40" t="s">
        <v>14</v>
      </c>
      <c r="F371" s="26">
        <f>SUMIFS(INDEX(Load,,MATCH('Summarized Source Data'!$C371,Hour,0)),Month,'Summarized Source Data'!$A371,Sector,'Summarized Source Data'!F$2,Subsector,'Summarized Source Data'!F$3,TimeOfWeek,$E371)*INDEX('Calibration Multipliers'!B$4:B$7,MATCH($B371,'Calibration Multipliers'!$A$4:$A$7,0),1)</f>
        <v>4361741.3870198941</v>
      </c>
      <c r="G371" s="26">
        <f>SUMIFS(INDEX(Load,,MATCH('Summarized Source Data'!$C371,Hour,0)),Month,'Summarized Source Data'!$A371,Sector,'Summarized Source Data'!G$2,Subsector,'Summarized Source Data'!G$3,TimeOfWeek,$E371)*INDEX('Calibration Multipliers'!C$4:C$7,MATCH($B371,'Calibration Multipliers'!$A$4:$A$7,0),1)</f>
        <v>13864.528935214263</v>
      </c>
      <c r="H371" s="26">
        <f>SUMIFS(INDEX(Load,,MATCH('Summarized Source Data'!$C371,Hour,0)),Month,'Summarized Source Data'!$A371,Sector,'Summarized Source Data'!H$2,Subsector,'Summarized Source Data'!H$3,TimeOfWeek,$E371)*INDEX('Calibration Multipliers'!D$4:D$7,MATCH($B371,'Calibration Multipliers'!$A$4:$A$7,0),1)</f>
        <v>0</v>
      </c>
      <c r="I371" s="26">
        <f>SUMIFS(INDEX(Load,,MATCH('Summarized Source Data'!$C371,Hour,0)),Month,'Summarized Source Data'!$A371,Sector,'Summarized Source Data'!I$2,Subsector,'Summarized Source Data'!I$3,TimeOfWeek,$E371)*INDEX('Calibration Multipliers'!E$4:E$7,MATCH($B371,'Calibration Multipliers'!$A$4:$A$7,0),1)</f>
        <v>5416744.5665397961</v>
      </c>
      <c r="J371" s="47">
        <f t="shared" si="26"/>
        <v>44574544.018730409</v>
      </c>
      <c r="K371" s="48">
        <f>(SUMIFS(INDEX(Load,,MATCH('Summarized Source Data'!$C371,Hour,0)),Month,'Summarized Source Data'!$A371,Sector,'Summarized Source Data'!K$2,Subsector,"Total",TimeOfWeek,$E371)-SUM(F371:I371))*INDEX('Calibration Multipliers'!G$4:G$7,MATCH($B371,'Calibration Multipliers'!$A$4:$A$7,0),1)</f>
        <v>44574544.018730409</v>
      </c>
      <c r="L371" s="26">
        <f>SUMIFS(INDEX(Load,,MATCH('Summarized Source Data'!$C371,Hour,0)),Month,'Summarized Source Data'!$A371,Sector,'Summarized Source Data'!L$2,Subsector,'Summarized Source Data'!L$3,TimeOfWeek,$E371)*INDEX('Calibration Multipliers'!H$4:H$7,MATCH($B371,'Calibration Multipliers'!$A$4:$A$7,0),1)</f>
        <v>11844216.302052658</v>
      </c>
      <c r="M371" s="26">
        <f>SUMIFS(INDEX(Load,,MATCH('Summarized Source Data'!$C371,Hour,0)),Month,'Summarized Source Data'!$A371,Sector,'Summarized Source Data'!M$2,Subsector,'Summarized Source Data'!M$3,TimeOfWeek,$E371)*INDEX('Calibration Multipliers'!I$4:I$7,MATCH($B371,'Calibration Multipliers'!$A$4:$A$7,0),1)</f>
        <v>243325.83220204656</v>
      </c>
      <c r="N371" s="26">
        <f>SUMIFS(INDEX(Load,,MATCH('Summarized Source Data'!$C371,Hour,0)),Month,'Summarized Source Data'!$A371,Sector,'Summarized Source Data'!N$2,Subsector,'Summarized Source Data'!N$3,TimeOfWeek,$E371)*INDEX('Calibration Multipliers'!J$4:J$7,MATCH($B371,'Calibration Multipliers'!$A$4:$A$7,0),1)</f>
        <v>0</v>
      </c>
      <c r="O371" s="28">
        <f t="shared" si="27"/>
        <v>100529596.4754263</v>
      </c>
      <c r="P371" s="48">
        <f>(SUMIFS(INDEX(Load,,MATCH('Summarized Source Data'!$C371,Hour,0)),Month,'Summarized Source Data'!$A371,Sector,'Summarized Source Data'!P$2,Subsector,"Total",TimeOfWeek,$E371)-SUM(L371:N371)*INDEX('Calibration Multipliers'!L$4:L$7,MATCH($B371,'Calibration Multipliers'!$A$4:$A$7,0),1))</f>
        <v>100529596.4754263</v>
      </c>
      <c r="Q371" s="28">
        <f t="shared" si="28"/>
        <v>100529596.4754263</v>
      </c>
      <c r="R371" s="31">
        <f>SUMIFS(INDEX(Load,,MATCH('Summarized Source Data'!$C371,Hour,0)),Month,'Summarized Source Data'!$A371,Sector,'Summarized Source Data'!R$2,TimeOfWeek,$E371)*INDEX('Calibration Multipliers'!N$4:N$7,MATCH($B371,'Calibration Multipliers'!$A$4:$A$7,0),1)</f>
        <v>3775172.1080591646</v>
      </c>
      <c r="S371" s="31">
        <f>SUMIFS(INDEX(Load,,MATCH('Summarized Source Data'!$C371,Hour,0)),Month,'Summarized Source Data'!$A371,Sector,'Summarized Source Data'!S$2,TimeOfWeek,$E371)*INDEX('Calibration Multipliers'!O$4:O$7,MATCH($B371,'Calibration Multipliers'!$A$4:$A$7,0),1)</f>
        <v>3775172.1080591646</v>
      </c>
      <c r="T371" s="31">
        <f>SUMIFS(INDEX(Load,,MATCH('Summarized Source Data'!$C371,Hour,0)),Month,'Summarized Source Data'!$A371,Sector,'Summarized Source Data'!T$2,TimeOfWeek,$E371)*INDEX('Calibration Multipliers'!P$4:P$7,MATCH($B371,'Calibration Multipliers'!$A$4:$A$7,0),1)</f>
        <v>3775172.1080591646</v>
      </c>
      <c r="U371" s="31">
        <f>SUMIFS(INDEX(Load,,MATCH('Summarized Source Data'!$C371,Hour,0)),Month,'Summarized Source Data'!$A371,Sector,'Summarized Source Data'!U$2,TimeOfWeek,$E371)*INDEX('Calibration Multipliers'!Q$4:Q$7,MATCH($B371,'Calibration Multipliers'!$A$4:$A$7,0),1)</f>
        <v>3775172.1080591646</v>
      </c>
      <c r="V371" s="31">
        <f>SUMIFS(INDEX(Load,,MATCH('Summarized Source Data'!$C371,Hour,0)),Month,'Summarized Source Data'!$A371,Sector,'Summarized Source Data'!V$2,TimeOfWeek,$E371)*INDEX('Calibration Multipliers'!R$4:R$7,MATCH($B371,'Calibration Multipliers'!$A$4:$A$7,0),1)</f>
        <v>3775172.1080591646</v>
      </c>
      <c r="W371" s="31">
        <f>SUMIFS(INDEX(Load,,MATCH('Summarized Source Data'!$C371,Hour,0)),Month,'Summarized Source Data'!$A371,Sector,'Summarized Source Data'!W$2,TimeOfWeek,$E371)*INDEX('Calibration Multipliers'!S$4:S$7,MATCH($B371,'Calibration Multipliers'!$A$4:$A$7,0),1)</f>
        <v>3775172.1080591646</v>
      </c>
      <c r="X371" s="26">
        <f>SUMIFS(INDEX(Load,,MATCH('Summarized Source Data'!$C371,Hour,0)),Month,'Summarized Source Data'!$A371,Sector,'Summarized Source Data'!X$2,Subsector,'Summarized Source Data'!X$3,TimeOfWeek,$E371)*INDEX('Calibration Multipliers'!T$4:T$7,MATCH($B371,'Calibration Multipliers'!$A$4:$A$7,0),1)</f>
        <v>328143041.81096709</v>
      </c>
      <c r="Y371" s="28">
        <f t="shared" si="29"/>
        <v>328143041.81096709</v>
      </c>
      <c r="Z371" s="28">
        <f t="shared" si="29"/>
        <v>328143041.81096709</v>
      </c>
    </row>
    <row r="372" spans="1:26" outlineLevel="2">
      <c r="A372">
        <f t="shared" si="30"/>
        <v>4</v>
      </c>
      <c r="B372" t="str">
        <f>INDEX('Category Mapping'!$G$34:$G$45,MATCH(A372,'Category Mapping'!$A$34:$A$45,0),1)</f>
        <v>Spring</v>
      </c>
      <c r="C372" t="s">
        <v>35</v>
      </c>
      <c r="D372" s="6" t="s">
        <v>109</v>
      </c>
      <c r="E372" s="40" t="s">
        <v>14</v>
      </c>
      <c r="F372" s="26">
        <f>SUMIFS(INDEX(Load,,MATCH('Summarized Source Data'!$C372,Hour,0)),Month,'Summarized Source Data'!$A372,Sector,'Summarized Source Data'!F$2,Subsector,'Summarized Source Data'!F$3,TimeOfWeek,$E372)*INDEX('Calibration Multipliers'!B$4:B$7,MATCH($B372,'Calibration Multipliers'!$A$4:$A$7,0),1)</f>
        <v>4739363.1570139853</v>
      </c>
      <c r="G372" s="26">
        <f>SUMIFS(INDEX(Load,,MATCH('Summarized Source Data'!$C372,Hour,0)),Month,'Summarized Source Data'!$A372,Sector,'Summarized Source Data'!G$2,Subsector,'Summarized Source Data'!G$3,TimeOfWeek,$E372)*INDEX('Calibration Multipliers'!C$4:C$7,MATCH($B372,'Calibration Multipliers'!$A$4:$A$7,0),1)</f>
        <v>12402.447808092025</v>
      </c>
      <c r="H372" s="26">
        <f>SUMIFS(INDEX(Load,,MATCH('Summarized Source Data'!$C372,Hour,0)),Month,'Summarized Source Data'!$A372,Sector,'Summarized Source Data'!H$2,Subsector,'Summarized Source Data'!H$3,TimeOfWeek,$E372)*INDEX('Calibration Multipliers'!D$4:D$7,MATCH($B372,'Calibration Multipliers'!$A$4:$A$7,0),1)</f>
        <v>0</v>
      </c>
      <c r="I372" s="26">
        <f>SUMIFS(INDEX(Load,,MATCH('Summarized Source Data'!$C372,Hour,0)),Month,'Summarized Source Data'!$A372,Sector,'Summarized Source Data'!I$2,Subsector,'Summarized Source Data'!I$3,TimeOfWeek,$E372)*INDEX('Calibration Multipliers'!E$4:E$7,MATCH($B372,'Calibration Multipliers'!$A$4:$A$7,0),1)</f>
        <v>6608141.6634770501</v>
      </c>
      <c r="J372" s="47">
        <f t="shared" si="26"/>
        <v>55822040.936786443</v>
      </c>
      <c r="K372" s="48">
        <f>(SUMIFS(INDEX(Load,,MATCH('Summarized Source Data'!$C372,Hour,0)),Month,'Summarized Source Data'!$A372,Sector,'Summarized Source Data'!K$2,Subsector,"Total",TimeOfWeek,$E372)-SUM(F372:I372))*INDEX('Calibration Multipliers'!G$4:G$7,MATCH($B372,'Calibration Multipliers'!$A$4:$A$7,0),1)</f>
        <v>55822040.936786443</v>
      </c>
      <c r="L372" s="26">
        <f>SUMIFS(INDEX(Load,,MATCH('Summarized Source Data'!$C372,Hour,0)),Month,'Summarized Source Data'!$A372,Sector,'Summarized Source Data'!L$2,Subsector,'Summarized Source Data'!L$3,TimeOfWeek,$E372)*INDEX('Calibration Multipliers'!H$4:H$7,MATCH($B372,'Calibration Multipliers'!$A$4:$A$7,0),1)</f>
        <v>9649446.1294610314</v>
      </c>
      <c r="M372" s="26">
        <f>SUMIFS(INDEX(Load,,MATCH('Summarized Source Data'!$C372,Hour,0)),Month,'Summarized Source Data'!$A372,Sector,'Summarized Source Data'!M$2,Subsector,'Summarized Source Data'!M$3,TimeOfWeek,$E372)*INDEX('Calibration Multipliers'!I$4:I$7,MATCH($B372,'Calibration Multipliers'!$A$4:$A$7,0),1)</f>
        <v>267771.51797956182</v>
      </c>
      <c r="N372" s="26">
        <f>SUMIFS(INDEX(Load,,MATCH('Summarized Source Data'!$C372,Hour,0)),Month,'Summarized Source Data'!$A372,Sector,'Summarized Source Data'!N$2,Subsector,'Summarized Source Data'!N$3,TimeOfWeek,$E372)*INDEX('Calibration Multipliers'!J$4:J$7,MATCH($B372,'Calibration Multipliers'!$A$4:$A$7,0),1)</f>
        <v>0</v>
      </c>
      <c r="O372" s="28">
        <f t="shared" si="27"/>
        <v>113379132.38212396</v>
      </c>
      <c r="P372" s="48">
        <f>(SUMIFS(INDEX(Load,,MATCH('Summarized Source Data'!$C372,Hour,0)),Month,'Summarized Source Data'!$A372,Sector,'Summarized Source Data'!P$2,Subsector,"Total",TimeOfWeek,$E372)-SUM(L372:N372)*INDEX('Calibration Multipliers'!L$4:L$7,MATCH($B372,'Calibration Multipliers'!$A$4:$A$7,0),1))</f>
        <v>113379132.38212396</v>
      </c>
      <c r="Q372" s="28">
        <f t="shared" si="28"/>
        <v>113379132.38212396</v>
      </c>
      <c r="R372" s="31">
        <f>SUMIFS(INDEX(Load,,MATCH('Summarized Source Data'!$C372,Hour,0)),Month,'Summarized Source Data'!$A372,Sector,'Summarized Source Data'!R$2,TimeOfWeek,$E372)*INDEX('Calibration Multipliers'!N$4:N$7,MATCH($B372,'Calibration Multipliers'!$A$4:$A$7,0),1)</f>
        <v>4517977.2792553883</v>
      </c>
      <c r="S372" s="31">
        <f>SUMIFS(INDEX(Load,,MATCH('Summarized Source Data'!$C372,Hour,0)),Month,'Summarized Source Data'!$A372,Sector,'Summarized Source Data'!S$2,TimeOfWeek,$E372)*INDEX('Calibration Multipliers'!O$4:O$7,MATCH($B372,'Calibration Multipliers'!$A$4:$A$7,0),1)</f>
        <v>4517977.2792553883</v>
      </c>
      <c r="T372" s="31">
        <f>SUMIFS(INDEX(Load,,MATCH('Summarized Source Data'!$C372,Hour,0)),Month,'Summarized Source Data'!$A372,Sector,'Summarized Source Data'!T$2,TimeOfWeek,$E372)*INDEX('Calibration Multipliers'!P$4:P$7,MATCH($B372,'Calibration Multipliers'!$A$4:$A$7,0),1)</f>
        <v>4517977.2792553883</v>
      </c>
      <c r="U372" s="31">
        <f>SUMIFS(INDEX(Load,,MATCH('Summarized Source Data'!$C372,Hour,0)),Month,'Summarized Source Data'!$A372,Sector,'Summarized Source Data'!U$2,TimeOfWeek,$E372)*INDEX('Calibration Multipliers'!Q$4:Q$7,MATCH($B372,'Calibration Multipliers'!$A$4:$A$7,0),1)</f>
        <v>4517977.2792553883</v>
      </c>
      <c r="V372" s="31">
        <f>SUMIFS(INDEX(Load,,MATCH('Summarized Source Data'!$C372,Hour,0)),Month,'Summarized Source Data'!$A372,Sector,'Summarized Source Data'!V$2,TimeOfWeek,$E372)*INDEX('Calibration Multipliers'!R$4:R$7,MATCH($B372,'Calibration Multipliers'!$A$4:$A$7,0),1)</f>
        <v>4517977.2792553883</v>
      </c>
      <c r="W372" s="31">
        <f>SUMIFS(INDEX(Load,,MATCH('Summarized Source Data'!$C372,Hour,0)),Month,'Summarized Source Data'!$A372,Sector,'Summarized Source Data'!W$2,TimeOfWeek,$E372)*INDEX('Calibration Multipliers'!S$4:S$7,MATCH($B372,'Calibration Multipliers'!$A$4:$A$7,0),1)</f>
        <v>4517977.2792553883</v>
      </c>
      <c r="X372" s="26">
        <f>SUMIFS(INDEX(Load,,MATCH('Summarized Source Data'!$C372,Hour,0)),Month,'Summarized Source Data'!$A372,Sector,'Summarized Source Data'!X$2,Subsector,'Summarized Source Data'!X$3,TimeOfWeek,$E372)*INDEX('Calibration Multipliers'!T$4:T$7,MATCH($B372,'Calibration Multipliers'!$A$4:$A$7,0),1)</f>
        <v>328143041.81096709</v>
      </c>
      <c r="Y372" s="28">
        <f t="shared" si="29"/>
        <v>328143041.81096709</v>
      </c>
      <c r="Z372" s="28">
        <f t="shared" si="29"/>
        <v>328143041.81096709</v>
      </c>
    </row>
    <row r="373" spans="1:26" outlineLevel="2">
      <c r="A373">
        <f t="shared" si="30"/>
        <v>4</v>
      </c>
      <c r="B373" t="str">
        <f>INDEX('Category Mapping'!$G$34:$G$45,MATCH(A373,'Category Mapping'!$A$34:$A$45,0),1)</f>
        <v>Spring</v>
      </c>
      <c r="C373" t="s">
        <v>36</v>
      </c>
      <c r="D373" s="6" t="s">
        <v>110</v>
      </c>
      <c r="E373" s="40" t="s">
        <v>14</v>
      </c>
      <c r="F373" s="26">
        <f>SUMIFS(INDEX(Load,,MATCH('Summarized Source Data'!$C373,Hour,0)),Month,'Summarized Source Data'!$A373,Sector,'Summarized Source Data'!F$2,Subsector,'Summarized Source Data'!F$3,TimeOfWeek,$E373)*INDEX('Calibration Multipliers'!B$4:B$7,MATCH($B373,'Calibration Multipliers'!$A$4:$A$7,0),1)</f>
        <v>4815142.841249479</v>
      </c>
      <c r="G373" s="26">
        <f>SUMIFS(INDEX(Load,,MATCH('Summarized Source Data'!$C373,Hour,0)),Month,'Summarized Source Data'!$A373,Sector,'Summarized Source Data'!G$2,Subsector,'Summarized Source Data'!G$3,TimeOfWeek,$E373)*INDEX('Calibration Multipliers'!C$4:C$7,MATCH($B373,'Calibration Multipliers'!$A$4:$A$7,0),1)</f>
        <v>10809.303631725761</v>
      </c>
      <c r="H373" s="26">
        <f>SUMIFS(INDEX(Load,,MATCH('Summarized Source Data'!$C373,Hour,0)),Month,'Summarized Source Data'!$A373,Sector,'Summarized Source Data'!H$2,Subsector,'Summarized Source Data'!H$3,TimeOfWeek,$E373)*INDEX('Calibration Multipliers'!D$4:D$7,MATCH($B373,'Calibration Multipliers'!$A$4:$A$7,0),1)</f>
        <v>0</v>
      </c>
      <c r="I373" s="26">
        <f>SUMIFS(INDEX(Load,,MATCH('Summarized Source Data'!$C373,Hour,0)),Month,'Summarized Source Data'!$A373,Sector,'Summarized Source Data'!I$2,Subsector,'Summarized Source Data'!I$3,TimeOfWeek,$E373)*INDEX('Calibration Multipliers'!E$4:E$7,MATCH($B373,'Calibration Multipliers'!$A$4:$A$7,0),1)</f>
        <v>6847225.9070705986</v>
      </c>
      <c r="J373" s="47">
        <f t="shared" si="26"/>
        <v>70653833.621332258</v>
      </c>
      <c r="K373" s="48">
        <f>(SUMIFS(INDEX(Load,,MATCH('Summarized Source Data'!$C373,Hour,0)),Month,'Summarized Source Data'!$A373,Sector,'Summarized Source Data'!K$2,Subsector,"Total",TimeOfWeek,$E373)-SUM(F373:I373))*INDEX('Calibration Multipliers'!G$4:G$7,MATCH($B373,'Calibration Multipliers'!$A$4:$A$7,0),1)</f>
        <v>70653833.621332258</v>
      </c>
      <c r="L373" s="26">
        <f>SUMIFS(INDEX(Load,,MATCH('Summarized Source Data'!$C373,Hour,0)),Month,'Summarized Source Data'!$A373,Sector,'Summarized Source Data'!L$2,Subsector,'Summarized Source Data'!L$3,TimeOfWeek,$E373)*INDEX('Calibration Multipliers'!H$4:H$7,MATCH($B373,'Calibration Multipliers'!$A$4:$A$7,0),1)</f>
        <v>8144806.4031557543</v>
      </c>
      <c r="M373" s="26">
        <f>SUMIFS(INDEX(Load,,MATCH('Summarized Source Data'!$C373,Hour,0)),Month,'Summarized Source Data'!$A373,Sector,'Summarized Source Data'!M$2,Subsector,'Summarized Source Data'!M$3,TimeOfWeek,$E373)*INDEX('Calibration Multipliers'!I$4:I$7,MATCH($B373,'Calibration Multipliers'!$A$4:$A$7,0),1)</f>
        <v>283381.61256322614</v>
      </c>
      <c r="N373" s="26">
        <f>SUMIFS(INDEX(Load,,MATCH('Summarized Source Data'!$C373,Hour,0)),Month,'Summarized Source Data'!$A373,Sector,'Summarized Source Data'!N$2,Subsector,'Summarized Source Data'!N$3,TimeOfWeek,$E373)*INDEX('Calibration Multipliers'!J$4:J$7,MATCH($B373,'Calibration Multipliers'!$A$4:$A$7,0),1)</f>
        <v>0</v>
      </c>
      <c r="O373" s="28">
        <f t="shared" si="27"/>
        <v>124576536.03192152</v>
      </c>
      <c r="P373" s="48">
        <f>(SUMIFS(INDEX(Load,,MATCH('Summarized Source Data'!$C373,Hour,0)),Month,'Summarized Source Data'!$A373,Sector,'Summarized Source Data'!P$2,Subsector,"Total",TimeOfWeek,$E373)-SUM(L373:N373)*INDEX('Calibration Multipliers'!L$4:L$7,MATCH($B373,'Calibration Multipliers'!$A$4:$A$7,0),1))</f>
        <v>124576536.03192152</v>
      </c>
      <c r="Q373" s="28">
        <f t="shared" si="28"/>
        <v>124576536.03192152</v>
      </c>
      <c r="R373" s="31">
        <f>SUMIFS(INDEX(Load,,MATCH('Summarized Source Data'!$C373,Hour,0)),Month,'Summarized Source Data'!$A373,Sector,'Summarized Source Data'!R$2,TimeOfWeek,$E373)*INDEX('Calibration Multipliers'!N$4:N$7,MATCH($B373,'Calibration Multipliers'!$A$4:$A$7,0),1)</f>
        <v>5133344.5080659362</v>
      </c>
      <c r="S373" s="31">
        <f>SUMIFS(INDEX(Load,,MATCH('Summarized Source Data'!$C373,Hour,0)),Month,'Summarized Source Data'!$A373,Sector,'Summarized Source Data'!S$2,TimeOfWeek,$E373)*INDEX('Calibration Multipliers'!O$4:O$7,MATCH($B373,'Calibration Multipliers'!$A$4:$A$7,0),1)</f>
        <v>5133344.5080659362</v>
      </c>
      <c r="T373" s="31">
        <f>SUMIFS(INDEX(Load,,MATCH('Summarized Source Data'!$C373,Hour,0)),Month,'Summarized Source Data'!$A373,Sector,'Summarized Source Data'!T$2,TimeOfWeek,$E373)*INDEX('Calibration Multipliers'!P$4:P$7,MATCH($B373,'Calibration Multipliers'!$A$4:$A$7,0),1)</f>
        <v>5133344.5080659362</v>
      </c>
      <c r="U373" s="31">
        <f>SUMIFS(INDEX(Load,,MATCH('Summarized Source Data'!$C373,Hour,0)),Month,'Summarized Source Data'!$A373,Sector,'Summarized Source Data'!U$2,TimeOfWeek,$E373)*INDEX('Calibration Multipliers'!Q$4:Q$7,MATCH($B373,'Calibration Multipliers'!$A$4:$A$7,0),1)</f>
        <v>5133344.5080659362</v>
      </c>
      <c r="V373" s="31">
        <f>SUMIFS(INDEX(Load,,MATCH('Summarized Source Data'!$C373,Hour,0)),Month,'Summarized Source Data'!$A373,Sector,'Summarized Source Data'!V$2,TimeOfWeek,$E373)*INDEX('Calibration Multipliers'!R$4:R$7,MATCH($B373,'Calibration Multipliers'!$A$4:$A$7,0),1)</f>
        <v>5133344.5080659362</v>
      </c>
      <c r="W373" s="31">
        <f>SUMIFS(INDEX(Load,,MATCH('Summarized Source Data'!$C373,Hour,0)),Month,'Summarized Source Data'!$A373,Sector,'Summarized Source Data'!W$2,TimeOfWeek,$E373)*INDEX('Calibration Multipliers'!S$4:S$7,MATCH($B373,'Calibration Multipliers'!$A$4:$A$7,0),1)</f>
        <v>5133344.5080659362</v>
      </c>
      <c r="X373" s="26">
        <f>SUMIFS(INDEX(Load,,MATCH('Summarized Source Data'!$C373,Hour,0)),Month,'Summarized Source Data'!$A373,Sector,'Summarized Source Data'!X$2,Subsector,'Summarized Source Data'!X$3,TimeOfWeek,$E373)*INDEX('Calibration Multipliers'!T$4:T$7,MATCH($B373,'Calibration Multipliers'!$A$4:$A$7,0),1)</f>
        <v>327172204.40915948</v>
      </c>
      <c r="Y373" s="28">
        <f t="shared" si="29"/>
        <v>327172204.40915948</v>
      </c>
      <c r="Z373" s="28">
        <f t="shared" si="29"/>
        <v>327172204.40915948</v>
      </c>
    </row>
    <row r="374" spans="1:26" outlineLevel="2">
      <c r="A374">
        <f t="shared" si="30"/>
        <v>4</v>
      </c>
      <c r="B374" t="str">
        <f>INDEX('Category Mapping'!$G$34:$G$45,MATCH(A374,'Category Mapping'!$A$34:$A$45,0),1)</f>
        <v>Spring</v>
      </c>
      <c r="C374" t="s">
        <v>37</v>
      </c>
      <c r="D374" s="6" t="s">
        <v>111</v>
      </c>
      <c r="E374" s="40" t="s">
        <v>14</v>
      </c>
      <c r="F374" s="26">
        <f>SUMIFS(INDEX(Load,,MATCH('Summarized Source Data'!$C374,Hour,0)),Month,'Summarized Source Data'!$A374,Sector,'Summarized Source Data'!F$2,Subsector,'Summarized Source Data'!F$3,TimeOfWeek,$E374)*INDEX('Calibration Multipliers'!B$4:B$7,MATCH($B374,'Calibration Multipliers'!$A$4:$A$7,0),1)</f>
        <v>4828088.9580025831</v>
      </c>
      <c r="G374" s="26">
        <f>SUMIFS(INDEX(Load,,MATCH('Summarized Source Data'!$C374,Hour,0)),Month,'Summarized Source Data'!$A374,Sector,'Summarized Source Data'!G$2,Subsector,'Summarized Source Data'!G$3,TimeOfWeek,$E374)*INDEX('Calibration Multipliers'!C$4:C$7,MATCH($B374,'Calibration Multipliers'!$A$4:$A$7,0),1)</f>
        <v>10087.000604780911</v>
      </c>
      <c r="H374" s="26">
        <f>SUMIFS(INDEX(Load,,MATCH('Summarized Source Data'!$C374,Hour,0)),Month,'Summarized Source Data'!$A374,Sector,'Summarized Source Data'!H$2,Subsector,'Summarized Source Data'!H$3,TimeOfWeek,$E374)*INDEX('Calibration Multipliers'!D$4:D$7,MATCH($B374,'Calibration Multipliers'!$A$4:$A$7,0),1)</f>
        <v>0</v>
      </c>
      <c r="I374" s="26">
        <f>SUMIFS(INDEX(Load,,MATCH('Summarized Source Data'!$C374,Hour,0)),Month,'Summarized Source Data'!$A374,Sector,'Summarized Source Data'!I$2,Subsector,'Summarized Source Data'!I$3,TimeOfWeek,$E374)*INDEX('Calibration Multipliers'!E$4:E$7,MATCH($B374,'Calibration Multipliers'!$A$4:$A$7,0),1)</f>
        <v>6888070.0074020466</v>
      </c>
      <c r="J374" s="47">
        <f t="shared" si="26"/>
        <v>87299169.018365279</v>
      </c>
      <c r="K374" s="48">
        <f>(SUMIFS(INDEX(Load,,MATCH('Summarized Source Data'!$C374,Hour,0)),Month,'Summarized Source Data'!$A374,Sector,'Summarized Source Data'!K$2,Subsector,"Total",TimeOfWeek,$E374)-SUM(F374:I374))*INDEX('Calibration Multipliers'!G$4:G$7,MATCH($B374,'Calibration Multipliers'!$A$4:$A$7,0),1)</f>
        <v>87299169.018365279</v>
      </c>
      <c r="L374" s="26">
        <f>SUMIFS(INDEX(Load,,MATCH('Summarized Source Data'!$C374,Hour,0)),Month,'Summarized Source Data'!$A374,Sector,'Summarized Source Data'!L$2,Subsector,'Summarized Source Data'!L$3,TimeOfWeek,$E374)*INDEX('Calibration Multipliers'!H$4:H$7,MATCH($B374,'Calibration Multipliers'!$A$4:$A$7,0),1)</f>
        <v>7004848.1551158745</v>
      </c>
      <c r="M374" s="26">
        <f>SUMIFS(INDEX(Load,,MATCH('Summarized Source Data'!$C374,Hour,0)),Month,'Summarized Source Data'!$A374,Sector,'Summarized Source Data'!M$2,Subsector,'Summarized Source Data'!M$3,TimeOfWeek,$E374)*INDEX('Calibration Multipliers'!I$4:I$7,MATCH($B374,'Calibration Multipliers'!$A$4:$A$7,0),1)</f>
        <v>291494.90073013218</v>
      </c>
      <c r="N374" s="26">
        <f>SUMIFS(INDEX(Load,,MATCH('Summarized Source Data'!$C374,Hour,0)),Month,'Summarized Source Data'!$A374,Sector,'Summarized Source Data'!N$2,Subsector,'Summarized Source Data'!N$3,TimeOfWeek,$E374)*INDEX('Calibration Multipliers'!J$4:J$7,MATCH($B374,'Calibration Multipliers'!$A$4:$A$7,0),1)</f>
        <v>0</v>
      </c>
      <c r="O374" s="28">
        <f t="shared" si="27"/>
        <v>122795868.78637171</v>
      </c>
      <c r="P374" s="48">
        <f>(SUMIFS(INDEX(Load,,MATCH('Summarized Source Data'!$C374,Hour,0)),Month,'Summarized Source Data'!$A374,Sector,'Summarized Source Data'!P$2,Subsector,"Total",TimeOfWeek,$E374)-SUM(L374:N374)*INDEX('Calibration Multipliers'!L$4:L$7,MATCH($B374,'Calibration Multipliers'!$A$4:$A$7,0),1))</f>
        <v>122795868.78637171</v>
      </c>
      <c r="Q374" s="28">
        <f t="shared" si="28"/>
        <v>122795868.78637171</v>
      </c>
      <c r="R374" s="31">
        <f>SUMIFS(INDEX(Load,,MATCH('Summarized Source Data'!$C374,Hour,0)),Month,'Summarized Source Data'!$A374,Sector,'Summarized Source Data'!R$2,TimeOfWeek,$E374)*INDEX('Calibration Multipliers'!N$4:N$7,MATCH($B374,'Calibration Multipliers'!$A$4:$A$7,0),1)</f>
        <v>5440327.1778671043</v>
      </c>
      <c r="S374" s="31">
        <f>SUMIFS(INDEX(Load,,MATCH('Summarized Source Data'!$C374,Hour,0)),Month,'Summarized Source Data'!$A374,Sector,'Summarized Source Data'!S$2,TimeOfWeek,$E374)*INDEX('Calibration Multipliers'!O$4:O$7,MATCH($B374,'Calibration Multipliers'!$A$4:$A$7,0),1)</f>
        <v>5440327.1778671043</v>
      </c>
      <c r="T374" s="31">
        <f>SUMIFS(INDEX(Load,,MATCH('Summarized Source Data'!$C374,Hour,0)),Month,'Summarized Source Data'!$A374,Sector,'Summarized Source Data'!T$2,TimeOfWeek,$E374)*INDEX('Calibration Multipliers'!P$4:P$7,MATCH($B374,'Calibration Multipliers'!$A$4:$A$7,0),1)</f>
        <v>5440327.1778671043</v>
      </c>
      <c r="U374" s="31">
        <f>SUMIFS(INDEX(Load,,MATCH('Summarized Source Data'!$C374,Hour,0)),Month,'Summarized Source Data'!$A374,Sector,'Summarized Source Data'!U$2,TimeOfWeek,$E374)*INDEX('Calibration Multipliers'!Q$4:Q$7,MATCH($B374,'Calibration Multipliers'!$A$4:$A$7,0),1)</f>
        <v>5440327.1778671043</v>
      </c>
      <c r="V374" s="31">
        <f>SUMIFS(INDEX(Load,,MATCH('Summarized Source Data'!$C374,Hour,0)),Month,'Summarized Source Data'!$A374,Sector,'Summarized Source Data'!V$2,TimeOfWeek,$E374)*INDEX('Calibration Multipliers'!R$4:R$7,MATCH($B374,'Calibration Multipliers'!$A$4:$A$7,0),1)</f>
        <v>5440327.1778671043</v>
      </c>
      <c r="W374" s="31">
        <f>SUMIFS(INDEX(Load,,MATCH('Summarized Source Data'!$C374,Hour,0)),Month,'Summarized Source Data'!$A374,Sector,'Summarized Source Data'!W$2,TimeOfWeek,$E374)*INDEX('Calibration Multipliers'!S$4:S$7,MATCH($B374,'Calibration Multipliers'!$A$4:$A$7,0),1)</f>
        <v>5440327.1778671043</v>
      </c>
      <c r="X374" s="26">
        <f>SUMIFS(INDEX(Load,,MATCH('Summarized Source Data'!$C374,Hour,0)),Month,'Summarized Source Data'!$A374,Sector,'Summarized Source Data'!X$2,Subsector,'Summarized Source Data'!X$3,TimeOfWeek,$E374)*INDEX('Calibration Multipliers'!T$4:T$7,MATCH($B374,'Calibration Multipliers'!$A$4:$A$7,0),1)</f>
        <v>326201367.00735188</v>
      </c>
      <c r="Y374" s="28">
        <f t="shared" si="29"/>
        <v>326201367.00735188</v>
      </c>
      <c r="Z374" s="28">
        <f t="shared" si="29"/>
        <v>326201367.00735188</v>
      </c>
    </row>
    <row r="375" spans="1:26" outlineLevel="2">
      <c r="A375">
        <f t="shared" si="30"/>
        <v>4</v>
      </c>
      <c r="B375" t="str">
        <f>INDEX('Category Mapping'!$G$34:$G$45,MATCH(A375,'Category Mapping'!$A$34:$A$45,0),1)</f>
        <v>Spring</v>
      </c>
      <c r="C375" t="s">
        <v>38</v>
      </c>
      <c r="D375" s="6" t="s">
        <v>112</v>
      </c>
      <c r="E375" s="40" t="s">
        <v>14</v>
      </c>
      <c r="F375" s="26">
        <f>SUMIFS(INDEX(Load,,MATCH('Summarized Source Data'!$C375,Hour,0)),Month,'Summarized Source Data'!$A375,Sector,'Summarized Source Data'!F$2,Subsector,'Summarized Source Data'!F$3,TimeOfWeek,$E375)*INDEX('Calibration Multipliers'!B$4:B$7,MATCH($B375,'Calibration Multipliers'!$A$4:$A$7,0),1)</f>
        <v>3716675.2712506498</v>
      </c>
      <c r="G375" s="26">
        <f>SUMIFS(INDEX(Load,,MATCH('Summarized Source Data'!$C375,Hour,0)),Month,'Summarized Source Data'!$A375,Sector,'Summarized Source Data'!G$2,Subsector,'Summarized Source Data'!G$3,TimeOfWeek,$E375)*INDEX('Calibration Multipliers'!C$4:C$7,MATCH($B375,'Calibration Multipliers'!$A$4:$A$7,0),1)</f>
        <v>10435.531232029838</v>
      </c>
      <c r="H375" s="26">
        <f>SUMIFS(INDEX(Load,,MATCH('Summarized Source Data'!$C375,Hour,0)),Month,'Summarized Source Data'!$A375,Sector,'Summarized Source Data'!H$2,Subsector,'Summarized Source Data'!H$3,TimeOfWeek,$E375)*INDEX('Calibration Multipliers'!D$4:D$7,MATCH($B375,'Calibration Multipliers'!$A$4:$A$7,0),1)</f>
        <v>0</v>
      </c>
      <c r="I375" s="26">
        <f>SUMIFS(INDEX(Load,,MATCH('Summarized Source Data'!$C375,Hour,0)),Month,'Summarized Source Data'!$A375,Sector,'Summarized Source Data'!I$2,Subsector,'Summarized Source Data'!I$3,TimeOfWeek,$E375)*INDEX('Calibration Multipliers'!E$4:E$7,MATCH($B375,'Calibration Multipliers'!$A$4:$A$7,0),1)</f>
        <v>7308402.7980512604</v>
      </c>
      <c r="J375" s="47">
        <f t="shared" si="26"/>
        <v>97698275.401916683</v>
      </c>
      <c r="K375" s="48">
        <f>(SUMIFS(INDEX(Load,,MATCH('Summarized Source Data'!$C375,Hour,0)),Month,'Summarized Source Data'!$A375,Sector,'Summarized Source Data'!K$2,Subsector,"Total",TimeOfWeek,$E375)-SUM(F375:I375))*INDEX('Calibration Multipliers'!G$4:G$7,MATCH($B375,'Calibration Multipliers'!$A$4:$A$7,0),1)</f>
        <v>97698275.401916683</v>
      </c>
      <c r="L375" s="26">
        <f>SUMIFS(INDEX(Load,,MATCH('Summarized Source Data'!$C375,Hour,0)),Month,'Summarized Source Data'!$A375,Sector,'Summarized Source Data'!L$2,Subsector,'Summarized Source Data'!L$3,TimeOfWeek,$E375)*INDEX('Calibration Multipliers'!H$4:H$7,MATCH($B375,'Calibration Multipliers'!$A$4:$A$7,0),1)</f>
        <v>6234568.2854484962</v>
      </c>
      <c r="M375" s="26">
        <f>SUMIFS(INDEX(Load,,MATCH('Summarized Source Data'!$C375,Hour,0)),Month,'Summarized Source Data'!$A375,Sector,'Summarized Source Data'!M$2,Subsector,'Summarized Source Data'!M$3,TimeOfWeek,$E375)*INDEX('Calibration Multipliers'!I$4:I$7,MATCH($B375,'Calibration Multipliers'!$A$4:$A$7,0),1)</f>
        <v>293396.77120027324</v>
      </c>
      <c r="N375" s="26">
        <f>SUMIFS(INDEX(Load,,MATCH('Summarized Source Data'!$C375,Hour,0)),Month,'Summarized Source Data'!$A375,Sector,'Summarized Source Data'!N$2,Subsector,'Summarized Source Data'!N$3,TimeOfWeek,$E375)*INDEX('Calibration Multipliers'!J$4:J$7,MATCH($B375,'Calibration Multipliers'!$A$4:$A$7,0),1)</f>
        <v>0</v>
      </c>
      <c r="O375" s="28">
        <f t="shared" si="27"/>
        <v>122593409.38376135</v>
      </c>
      <c r="P375" s="48">
        <f>(SUMIFS(INDEX(Load,,MATCH('Summarized Source Data'!$C375,Hour,0)),Month,'Summarized Source Data'!$A375,Sector,'Summarized Source Data'!P$2,Subsector,"Total",TimeOfWeek,$E375)-SUM(L375:N375)*INDEX('Calibration Multipliers'!L$4:L$7,MATCH($B375,'Calibration Multipliers'!$A$4:$A$7,0),1))</f>
        <v>122593409.38376135</v>
      </c>
      <c r="Q375" s="28">
        <f t="shared" si="28"/>
        <v>122593409.38376135</v>
      </c>
      <c r="R375" s="31">
        <f>SUMIFS(INDEX(Load,,MATCH('Summarized Source Data'!$C375,Hour,0)),Month,'Summarized Source Data'!$A375,Sector,'Summarized Source Data'!R$2,TimeOfWeek,$E375)*INDEX('Calibration Multipliers'!N$4:N$7,MATCH($B375,'Calibration Multipliers'!$A$4:$A$7,0),1)</f>
        <v>5616552.6122058174</v>
      </c>
      <c r="S375" s="31">
        <f>SUMIFS(INDEX(Load,,MATCH('Summarized Source Data'!$C375,Hour,0)),Month,'Summarized Source Data'!$A375,Sector,'Summarized Source Data'!S$2,TimeOfWeek,$E375)*INDEX('Calibration Multipliers'!O$4:O$7,MATCH($B375,'Calibration Multipliers'!$A$4:$A$7,0),1)</f>
        <v>5616552.6122058174</v>
      </c>
      <c r="T375" s="31">
        <f>SUMIFS(INDEX(Load,,MATCH('Summarized Source Data'!$C375,Hour,0)),Month,'Summarized Source Data'!$A375,Sector,'Summarized Source Data'!T$2,TimeOfWeek,$E375)*INDEX('Calibration Multipliers'!P$4:P$7,MATCH($B375,'Calibration Multipliers'!$A$4:$A$7,0),1)</f>
        <v>5616552.6122058174</v>
      </c>
      <c r="U375" s="31">
        <f>SUMIFS(INDEX(Load,,MATCH('Summarized Source Data'!$C375,Hour,0)),Month,'Summarized Source Data'!$A375,Sector,'Summarized Source Data'!U$2,TimeOfWeek,$E375)*INDEX('Calibration Multipliers'!Q$4:Q$7,MATCH($B375,'Calibration Multipliers'!$A$4:$A$7,0),1)</f>
        <v>5616552.6122058174</v>
      </c>
      <c r="V375" s="31">
        <f>SUMIFS(INDEX(Load,,MATCH('Summarized Source Data'!$C375,Hour,0)),Month,'Summarized Source Data'!$A375,Sector,'Summarized Source Data'!V$2,TimeOfWeek,$E375)*INDEX('Calibration Multipliers'!R$4:R$7,MATCH($B375,'Calibration Multipliers'!$A$4:$A$7,0),1)</f>
        <v>5616552.6122058174</v>
      </c>
      <c r="W375" s="31">
        <f>SUMIFS(INDEX(Load,,MATCH('Summarized Source Data'!$C375,Hour,0)),Month,'Summarized Source Data'!$A375,Sector,'Summarized Source Data'!W$2,TimeOfWeek,$E375)*INDEX('Calibration Multipliers'!S$4:S$7,MATCH($B375,'Calibration Multipliers'!$A$4:$A$7,0),1)</f>
        <v>5616552.6122058174</v>
      </c>
      <c r="X375" s="26">
        <f>SUMIFS(INDEX(Load,,MATCH('Summarized Source Data'!$C375,Hour,0)),Month,'Summarized Source Data'!$A375,Sector,'Summarized Source Data'!X$2,Subsector,'Summarized Source Data'!X$3,TimeOfWeek,$E375)*INDEX('Calibration Multipliers'!T$4:T$7,MATCH($B375,'Calibration Multipliers'!$A$4:$A$7,0),1)</f>
        <v>325230529.60554433</v>
      </c>
      <c r="Y375" s="28">
        <f t="shared" si="29"/>
        <v>325230529.60554433</v>
      </c>
      <c r="Z375" s="28">
        <f t="shared" si="29"/>
        <v>325230529.60554433</v>
      </c>
    </row>
    <row r="376" spans="1:26" outlineLevel="2">
      <c r="A376">
        <f t="shared" si="30"/>
        <v>4</v>
      </c>
      <c r="B376" t="str">
        <f>INDEX('Category Mapping'!$G$34:$G$45,MATCH(A376,'Category Mapping'!$A$34:$A$45,0),1)</f>
        <v>Spring</v>
      </c>
      <c r="C376" t="s">
        <v>39</v>
      </c>
      <c r="D376" s="6" t="s">
        <v>113</v>
      </c>
      <c r="E376" s="40" t="s">
        <v>14</v>
      </c>
      <c r="F376" s="26">
        <f>SUMIFS(INDEX(Load,,MATCH('Summarized Source Data'!$C376,Hour,0)),Month,'Summarized Source Data'!$A376,Sector,'Summarized Source Data'!F$2,Subsector,'Summarized Source Data'!F$3,TimeOfWeek,$E376)*INDEX('Calibration Multipliers'!B$4:B$7,MATCH($B376,'Calibration Multipliers'!$A$4:$A$7,0),1)</f>
        <v>3797180.9919581432</v>
      </c>
      <c r="G376" s="26">
        <f>SUMIFS(INDEX(Load,,MATCH('Summarized Source Data'!$C376,Hour,0)),Month,'Summarized Source Data'!$A376,Sector,'Summarized Source Data'!G$2,Subsector,'Summarized Source Data'!G$3,TimeOfWeek,$E376)*INDEX('Calibration Multipliers'!C$4:C$7,MATCH($B376,'Calibration Multipliers'!$A$4:$A$7,0),1)</f>
        <v>10880.174762057717</v>
      </c>
      <c r="H376" s="26">
        <f>SUMIFS(INDEX(Load,,MATCH('Summarized Source Data'!$C376,Hour,0)),Month,'Summarized Source Data'!$A376,Sector,'Summarized Source Data'!H$2,Subsector,'Summarized Source Data'!H$3,TimeOfWeek,$E376)*INDEX('Calibration Multipliers'!D$4:D$7,MATCH($B376,'Calibration Multipliers'!$A$4:$A$7,0),1)</f>
        <v>0</v>
      </c>
      <c r="I376" s="26">
        <f>SUMIFS(INDEX(Load,,MATCH('Summarized Source Data'!$C376,Hour,0)),Month,'Summarized Source Data'!$A376,Sector,'Summarized Source Data'!I$2,Subsector,'Summarized Source Data'!I$3,TimeOfWeek,$E376)*INDEX('Calibration Multipliers'!E$4:E$7,MATCH($B376,'Calibration Multipliers'!$A$4:$A$7,0),1)</f>
        <v>7562400.0749739762</v>
      </c>
      <c r="J376" s="47">
        <f t="shared" si="26"/>
        <v>88625791.144488096</v>
      </c>
      <c r="K376" s="48">
        <f>(SUMIFS(INDEX(Load,,MATCH('Summarized Source Data'!$C376,Hour,0)),Month,'Summarized Source Data'!$A376,Sector,'Summarized Source Data'!K$2,Subsector,"Total",TimeOfWeek,$E376)-SUM(F376:I376))*INDEX('Calibration Multipliers'!G$4:G$7,MATCH($B376,'Calibration Multipliers'!$A$4:$A$7,0),1)</f>
        <v>88625791.144488096</v>
      </c>
      <c r="L376" s="26">
        <f>SUMIFS(INDEX(Load,,MATCH('Summarized Source Data'!$C376,Hour,0)),Month,'Summarized Source Data'!$A376,Sector,'Summarized Source Data'!L$2,Subsector,'Summarized Source Data'!L$3,TimeOfWeek,$E376)*INDEX('Calibration Multipliers'!H$4:H$7,MATCH($B376,'Calibration Multipliers'!$A$4:$A$7,0),1)</f>
        <v>5684753.9396828013</v>
      </c>
      <c r="M376" s="26">
        <f>SUMIFS(INDEX(Load,,MATCH('Summarized Source Data'!$C376,Hour,0)),Month,'Summarized Source Data'!$A376,Sector,'Summarized Source Data'!M$2,Subsector,'Summarized Source Data'!M$3,TimeOfWeek,$E376)*INDEX('Calibration Multipliers'!I$4:I$7,MATCH($B376,'Calibration Multipliers'!$A$4:$A$7,0),1)</f>
        <v>295048.16562074795</v>
      </c>
      <c r="N376" s="26">
        <f>SUMIFS(INDEX(Load,,MATCH('Summarized Source Data'!$C376,Hour,0)),Month,'Summarized Source Data'!$A376,Sector,'Summarized Source Data'!N$2,Subsector,'Summarized Source Data'!N$3,TimeOfWeek,$E376)*INDEX('Calibration Multipliers'!J$4:J$7,MATCH($B376,'Calibration Multipliers'!$A$4:$A$7,0),1)</f>
        <v>0</v>
      </c>
      <c r="O376" s="28">
        <f t="shared" si="27"/>
        <v>122170734.93329898</v>
      </c>
      <c r="P376" s="48">
        <f>(SUMIFS(INDEX(Load,,MATCH('Summarized Source Data'!$C376,Hour,0)),Month,'Summarized Source Data'!$A376,Sector,'Summarized Source Data'!P$2,Subsector,"Total",TimeOfWeek,$E376)-SUM(L376:N376)*INDEX('Calibration Multipliers'!L$4:L$7,MATCH($B376,'Calibration Multipliers'!$A$4:$A$7,0),1))</f>
        <v>122170734.93329898</v>
      </c>
      <c r="Q376" s="28">
        <f t="shared" si="28"/>
        <v>122170734.93329898</v>
      </c>
      <c r="R376" s="31">
        <f>SUMIFS(INDEX(Load,,MATCH('Summarized Source Data'!$C376,Hour,0)),Month,'Summarized Source Data'!$A376,Sector,'Summarized Source Data'!R$2,TimeOfWeek,$E376)*INDEX('Calibration Multipliers'!N$4:N$7,MATCH($B376,'Calibration Multipliers'!$A$4:$A$7,0),1)</f>
        <v>5497165.824393332</v>
      </c>
      <c r="S376" s="31">
        <f>SUMIFS(INDEX(Load,,MATCH('Summarized Source Data'!$C376,Hour,0)),Month,'Summarized Source Data'!$A376,Sector,'Summarized Source Data'!S$2,TimeOfWeek,$E376)*INDEX('Calibration Multipliers'!O$4:O$7,MATCH($B376,'Calibration Multipliers'!$A$4:$A$7,0),1)</f>
        <v>5497165.824393332</v>
      </c>
      <c r="T376" s="31">
        <f>SUMIFS(INDEX(Load,,MATCH('Summarized Source Data'!$C376,Hour,0)),Month,'Summarized Source Data'!$A376,Sector,'Summarized Source Data'!T$2,TimeOfWeek,$E376)*INDEX('Calibration Multipliers'!P$4:P$7,MATCH($B376,'Calibration Multipliers'!$A$4:$A$7,0),1)</f>
        <v>5497165.824393332</v>
      </c>
      <c r="U376" s="31">
        <f>SUMIFS(INDEX(Load,,MATCH('Summarized Source Data'!$C376,Hour,0)),Month,'Summarized Source Data'!$A376,Sector,'Summarized Source Data'!U$2,TimeOfWeek,$E376)*INDEX('Calibration Multipliers'!Q$4:Q$7,MATCH($B376,'Calibration Multipliers'!$A$4:$A$7,0),1)</f>
        <v>5497165.824393332</v>
      </c>
      <c r="V376" s="31">
        <f>SUMIFS(INDEX(Load,,MATCH('Summarized Source Data'!$C376,Hour,0)),Month,'Summarized Source Data'!$A376,Sector,'Summarized Source Data'!V$2,TimeOfWeek,$E376)*INDEX('Calibration Multipliers'!R$4:R$7,MATCH($B376,'Calibration Multipliers'!$A$4:$A$7,0),1)</f>
        <v>5497165.824393332</v>
      </c>
      <c r="W376" s="31">
        <f>SUMIFS(INDEX(Load,,MATCH('Summarized Source Data'!$C376,Hour,0)),Month,'Summarized Source Data'!$A376,Sector,'Summarized Source Data'!W$2,TimeOfWeek,$E376)*INDEX('Calibration Multipliers'!S$4:S$7,MATCH($B376,'Calibration Multipliers'!$A$4:$A$7,0),1)</f>
        <v>5497165.824393332</v>
      </c>
      <c r="X376" s="26">
        <f>SUMIFS(INDEX(Load,,MATCH('Summarized Source Data'!$C376,Hour,0)),Month,'Summarized Source Data'!$A376,Sector,'Summarized Source Data'!X$2,Subsector,'Summarized Source Data'!X$3,TimeOfWeek,$E376)*INDEX('Calibration Multipliers'!T$4:T$7,MATCH($B376,'Calibration Multipliers'!$A$4:$A$7,0),1)</f>
        <v>325230529.60554433</v>
      </c>
      <c r="Y376" s="28">
        <f t="shared" si="29"/>
        <v>325230529.60554433</v>
      </c>
      <c r="Z376" s="28">
        <f t="shared" si="29"/>
        <v>325230529.60554433</v>
      </c>
    </row>
    <row r="377" spans="1:26" outlineLevel="2">
      <c r="A377">
        <f t="shared" si="30"/>
        <v>4</v>
      </c>
      <c r="B377" t="str">
        <f>INDEX('Category Mapping'!$G$34:$G$45,MATCH(A377,'Category Mapping'!$A$34:$A$45,0),1)</f>
        <v>Spring</v>
      </c>
      <c r="C377" t="s">
        <v>40</v>
      </c>
      <c r="D377" s="6" t="s">
        <v>114</v>
      </c>
      <c r="E377" s="40" t="s">
        <v>14</v>
      </c>
      <c r="F377" s="26">
        <f>SUMIFS(INDEX(Load,,MATCH('Summarized Source Data'!$C377,Hour,0)),Month,'Summarized Source Data'!$A377,Sector,'Summarized Source Data'!F$2,Subsector,'Summarized Source Data'!F$3,TimeOfWeek,$E377)*INDEX('Calibration Multipliers'!B$4:B$7,MATCH($B377,'Calibration Multipliers'!$A$4:$A$7,0),1)</f>
        <v>3794109.2624188238</v>
      </c>
      <c r="G377" s="26">
        <f>SUMIFS(INDEX(Load,,MATCH('Summarized Source Data'!$C377,Hour,0)),Month,'Summarized Source Data'!$A377,Sector,'Summarized Source Data'!G$2,Subsector,'Summarized Source Data'!G$3,TimeOfWeek,$E377)*INDEX('Calibration Multipliers'!C$4:C$7,MATCH($B377,'Calibration Multipliers'!$A$4:$A$7,0),1)</f>
        <v>323904.36571467511</v>
      </c>
      <c r="H377" s="26">
        <f>SUMIFS(INDEX(Load,,MATCH('Summarized Source Data'!$C377,Hour,0)),Month,'Summarized Source Data'!$A377,Sector,'Summarized Source Data'!H$2,Subsector,'Summarized Source Data'!H$3,TimeOfWeek,$E377)*INDEX('Calibration Multipliers'!D$4:D$7,MATCH($B377,'Calibration Multipliers'!$A$4:$A$7,0),1)</f>
        <v>0</v>
      </c>
      <c r="I377" s="26">
        <f>SUMIFS(INDEX(Load,,MATCH('Summarized Source Data'!$C377,Hour,0)),Month,'Summarized Source Data'!$A377,Sector,'Summarized Source Data'!I$2,Subsector,'Summarized Source Data'!I$3,TimeOfWeek,$E377)*INDEX('Calibration Multipliers'!E$4:E$7,MATCH($B377,'Calibration Multipliers'!$A$4:$A$7,0),1)</f>
        <v>7552710.1468665348</v>
      </c>
      <c r="J377" s="47">
        <f t="shared" si="26"/>
        <v>77937568.411840975</v>
      </c>
      <c r="K377" s="48">
        <f>(SUMIFS(INDEX(Load,,MATCH('Summarized Source Data'!$C377,Hour,0)),Month,'Summarized Source Data'!$A377,Sector,'Summarized Source Data'!K$2,Subsector,"Total",TimeOfWeek,$E377)-SUM(F377:I377))*INDEX('Calibration Multipliers'!G$4:G$7,MATCH($B377,'Calibration Multipliers'!$A$4:$A$7,0),1)</f>
        <v>77937568.411840975</v>
      </c>
      <c r="L377" s="26">
        <f>SUMIFS(INDEX(Load,,MATCH('Summarized Source Data'!$C377,Hour,0)),Month,'Summarized Source Data'!$A377,Sector,'Summarized Source Data'!L$2,Subsector,'Summarized Source Data'!L$3,TimeOfWeek,$E377)*INDEX('Calibration Multipliers'!H$4:H$7,MATCH($B377,'Calibration Multipliers'!$A$4:$A$7,0),1)</f>
        <v>5345280.2545553371</v>
      </c>
      <c r="M377" s="26">
        <f>SUMIFS(INDEX(Load,,MATCH('Summarized Source Data'!$C377,Hour,0)),Month,'Summarized Source Data'!$A377,Sector,'Summarized Source Data'!M$2,Subsector,'Summarized Source Data'!M$3,TimeOfWeek,$E377)*INDEX('Calibration Multipliers'!I$4:I$7,MATCH($B377,'Calibration Multipliers'!$A$4:$A$7,0),1)</f>
        <v>296435.49226793105</v>
      </c>
      <c r="N377" s="26">
        <f>SUMIFS(INDEX(Load,,MATCH('Summarized Source Data'!$C377,Hour,0)),Month,'Summarized Source Data'!$A377,Sector,'Summarized Source Data'!N$2,Subsector,'Summarized Source Data'!N$3,TimeOfWeek,$E377)*INDEX('Calibration Multipliers'!J$4:J$7,MATCH($B377,'Calibration Multipliers'!$A$4:$A$7,0),1)</f>
        <v>0</v>
      </c>
      <c r="O377" s="28">
        <f t="shared" si="27"/>
        <v>117654634.28274129</v>
      </c>
      <c r="P377" s="48">
        <f>(SUMIFS(INDEX(Load,,MATCH('Summarized Source Data'!$C377,Hour,0)),Month,'Summarized Source Data'!$A377,Sector,'Summarized Source Data'!P$2,Subsector,"Total",TimeOfWeek,$E377)-SUM(L377:N377)*INDEX('Calibration Multipliers'!L$4:L$7,MATCH($B377,'Calibration Multipliers'!$A$4:$A$7,0),1))</f>
        <v>117654634.28274129</v>
      </c>
      <c r="Q377" s="28">
        <f t="shared" si="28"/>
        <v>117654634.28274129</v>
      </c>
      <c r="R377" s="31">
        <f>SUMIFS(INDEX(Load,,MATCH('Summarized Source Data'!$C377,Hour,0)),Month,'Summarized Source Data'!$A377,Sector,'Summarized Source Data'!R$2,TimeOfWeek,$E377)*INDEX('Calibration Multipliers'!N$4:N$7,MATCH($B377,'Calibration Multipliers'!$A$4:$A$7,0),1)</f>
        <v>5239933.7172477935</v>
      </c>
      <c r="S377" s="31">
        <f>SUMIFS(INDEX(Load,,MATCH('Summarized Source Data'!$C377,Hour,0)),Month,'Summarized Source Data'!$A377,Sector,'Summarized Source Data'!S$2,TimeOfWeek,$E377)*INDEX('Calibration Multipliers'!O$4:O$7,MATCH($B377,'Calibration Multipliers'!$A$4:$A$7,0),1)</f>
        <v>5239933.7172477935</v>
      </c>
      <c r="T377" s="31">
        <f>SUMIFS(INDEX(Load,,MATCH('Summarized Source Data'!$C377,Hour,0)),Month,'Summarized Source Data'!$A377,Sector,'Summarized Source Data'!T$2,TimeOfWeek,$E377)*INDEX('Calibration Multipliers'!P$4:P$7,MATCH($B377,'Calibration Multipliers'!$A$4:$A$7,0),1)</f>
        <v>5239933.7172477935</v>
      </c>
      <c r="U377" s="31">
        <f>SUMIFS(INDEX(Load,,MATCH('Summarized Source Data'!$C377,Hour,0)),Month,'Summarized Source Data'!$A377,Sector,'Summarized Source Data'!U$2,TimeOfWeek,$E377)*INDEX('Calibration Multipliers'!Q$4:Q$7,MATCH($B377,'Calibration Multipliers'!$A$4:$A$7,0),1)</f>
        <v>5239933.7172477935</v>
      </c>
      <c r="V377" s="31">
        <f>SUMIFS(INDEX(Load,,MATCH('Summarized Source Data'!$C377,Hour,0)),Month,'Summarized Source Data'!$A377,Sector,'Summarized Source Data'!V$2,TimeOfWeek,$E377)*INDEX('Calibration Multipliers'!R$4:R$7,MATCH($B377,'Calibration Multipliers'!$A$4:$A$7,0),1)</f>
        <v>5239933.7172477935</v>
      </c>
      <c r="W377" s="31">
        <f>SUMIFS(INDEX(Load,,MATCH('Summarized Source Data'!$C377,Hour,0)),Month,'Summarized Source Data'!$A377,Sector,'Summarized Source Data'!W$2,TimeOfWeek,$E377)*INDEX('Calibration Multipliers'!S$4:S$7,MATCH($B377,'Calibration Multipliers'!$A$4:$A$7,0),1)</f>
        <v>5239933.7172477935</v>
      </c>
      <c r="X377" s="26">
        <f>SUMIFS(INDEX(Load,,MATCH('Summarized Source Data'!$C377,Hour,0)),Month,'Summarized Source Data'!$A377,Sector,'Summarized Source Data'!X$2,Subsector,'Summarized Source Data'!X$3,TimeOfWeek,$E377)*INDEX('Calibration Multipliers'!T$4:T$7,MATCH($B377,'Calibration Multipliers'!$A$4:$A$7,0),1)</f>
        <v>325230529.60554433</v>
      </c>
      <c r="Y377" s="28">
        <f t="shared" si="29"/>
        <v>325230529.60554433</v>
      </c>
      <c r="Z377" s="28">
        <f t="shared" si="29"/>
        <v>325230529.60554433</v>
      </c>
    </row>
    <row r="378" spans="1:26" outlineLevel="2">
      <c r="A378">
        <f t="shared" si="30"/>
        <v>4</v>
      </c>
      <c r="B378" t="str">
        <f>INDEX('Category Mapping'!$G$34:$G$45,MATCH(A378,'Category Mapping'!$A$34:$A$45,0),1)</f>
        <v>Spring</v>
      </c>
      <c r="C378" t="s">
        <v>41</v>
      </c>
      <c r="D378" s="6" t="s">
        <v>115</v>
      </c>
      <c r="E378" s="40" t="s">
        <v>14</v>
      </c>
      <c r="F378" s="26">
        <f>SUMIFS(INDEX(Load,,MATCH('Summarized Source Data'!$C378,Hour,0)),Month,'Summarized Source Data'!$A378,Sector,'Summarized Source Data'!F$2,Subsector,'Summarized Source Data'!F$3,TimeOfWeek,$E378)*INDEX('Calibration Multipliers'!B$4:B$7,MATCH($B378,'Calibration Multipliers'!$A$4:$A$7,0),1)</f>
        <v>3768920.8860289259</v>
      </c>
      <c r="G378" s="26">
        <f>SUMIFS(INDEX(Load,,MATCH('Summarized Source Data'!$C378,Hour,0)),Month,'Summarized Source Data'!$A378,Sector,'Summarized Source Data'!G$2,Subsector,'Summarized Source Data'!G$3,TimeOfWeek,$E378)*INDEX('Calibration Multipliers'!C$4:C$7,MATCH($B378,'Calibration Multipliers'!$A$4:$A$7,0),1)</f>
        <v>599974.60180488823</v>
      </c>
      <c r="H378" s="26">
        <f>SUMIFS(INDEX(Load,,MATCH('Summarized Source Data'!$C378,Hour,0)),Month,'Summarized Source Data'!$A378,Sector,'Summarized Source Data'!H$2,Subsector,'Summarized Source Data'!H$3,TimeOfWeek,$E378)*INDEX('Calibration Multipliers'!D$4:D$7,MATCH($B378,'Calibration Multipliers'!$A$4:$A$7,0),1)</f>
        <v>0</v>
      </c>
      <c r="I378" s="26">
        <f>SUMIFS(INDEX(Load,,MATCH('Summarized Source Data'!$C378,Hour,0)),Month,'Summarized Source Data'!$A378,Sector,'Summarized Source Data'!I$2,Subsector,'Summarized Source Data'!I$3,TimeOfWeek,$E378)*INDEX('Calibration Multipliers'!E$4:E$7,MATCH($B378,'Calibration Multipliers'!$A$4:$A$7,0),1)</f>
        <v>7473239.3388293684</v>
      </c>
      <c r="J378" s="47">
        <f t="shared" si="26"/>
        <v>81455339.487046689</v>
      </c>
      <c r="K378" s="48">
        <f>(SUMIFS(INDEX(Load,,MATCH('Summarized Source Data'!$C378,Hour,0)),Month,'Summarized Source Data'!$A378,Sector,'Summarized Source Data'!K$2,Subsector,"Total",TimeOfWeek,$E378)-SUM(F378:I378))*INDEX('Calibration Multipliers'!G$4:G$7,MATCH($B378,'Calibration Multipliers'!$A$4:$A$7,0),1)</f>
        <v>81455339.487046689</v>
      </c>
      <c r="L378" s="26">
        <f>SUMIFS(INDEX(Load,,MATCH('Summarized Source Data'!$C378,Hour,0)),Month,'Summarized Source Data'!$A378,Sector,'Summarized Source Data'!L$2,Subsector,'Summarized Source Data'!L$3,TimeOfWeek,$E378)*INDEX('Calibration Multipliers'!H$4:H$7,MATCH($B378,'Calibration Multipliers'!$A$4:$A$7,0),1)</f>
        <v>5351154.7916736752</v>
      </c>
      <c r="M378" s="26">
        <f>SUMIFS(INDEX(Load,,MATCH('Summarized Source Data'!$C378,Hour,0)),Month,'Summarized Source Data'!$A378,Sector,'Summarized Source Data'!M$2,Subsector,'Summarized Source Data'!M$3,TimeOfWeek,$E378)*INDEX('Calibration Multipliers'!I$4:I$7,MATCH($B378,'Calibration Multipliers'!$A$4:$A$7,0),1)</f>
        <v>297658.74739420862</v>
      </c>
      <c r="N378" s="26">
        <f>SUMIFS(INDEX(Load,,MATCH('Summarized Source Data'!$C378,Hour,0)),Month,'Summarized Source Data'!$A378,Sector,'Summarized Source Data'!N$2,Subsector,'Summarized Source Data'!N$3,TimeOfWeek,$E378)*INDEX('Calibration Multipliers'!J$4:J$7,MATCH($B378,'Calibration Multipliers'!$A$4:$A$7,0),1)</f>
        <v>0</v>
      </c>
      <c r="O378" s="28">
        <f t="shared" si="27"/>
        <v>112793349.48145871</v>
      </c>
      <c r="P378" s="48">
        <f>(SUMIFS(INDEX(Load,,MATCH('Summarized Source Data'!$C378,Hour,0)),Month,'Summarized Source Data'!$A378,Sector,'Summarized Source Data'!P$2,Subsector,"Total",TimeOfWeek,$E378)-SUM(L378:N378)*INDEX('Calibration Multipliers'!L$4:L$7,MATCH($B378,'Calibration Multipliers'!$A$4:$A$7,0),1))</f>
        <v>112793349.48145871</v>
      </c>
      <c r="Q378" s="28">
        <f t="shared" si="28"/>
        <v>112793349.48145871</v>
      </c>
      <c r="R378" s="31">
        <f>SUMIFS(INDEX(Load,,MATCH('Summarized Source Data'!$C378,Hour,0)),Month,'Summarized Source Data'!$A378,Sector,'Summarized Source Data'!R$2,TimeOfWeek,$E378)*INDEX('Calibration Multipliers'!N$4:N$7,MATCH($B378,'Calibration Multipliers'!$A$4:$A$7,0),1)</f>
        <v>5171717.8272097828</v>
      </c>
      <c r="S378" s="31">
        <f>SUMIFS(INDEX(Load,,MATCH('Summarized Source Data'!$C378,Hour,0)),Month,'Summarized Source Data'!$A378,Sector,'Summarized Source Data'!S$2,TimeOfWeek,$E378)*INDEX('Calibration Multipliers'!O$4:O$7,MATCH($B378,'Calibration Multipliers'!$A$4:$A$7,0),1)</f>
        <v>5171717.8272097828</v>
      </c>
      <c r="T378" s="31">
        <f>SUMIFS(INDEX(Load,,MATCH('Summarized Source Data'!$C378,Hour,0)),Month,'Summarized Source Data'!$A378,Sector,'Summarized Source Data'!T$2,TimeOfWeek,$E378)*INDEX('Calibration Multipliers'!P$4:P$7,MATCH($B378,'Calibration Multipliers'!$A$4:$A$7,0),1)</f>
        <v>5171717.8272097828</v>
      </c>
      <c r="U378" s="31">
        <f>SUMIFS(INDEX(Load,,MATCH('Summarized Source Data'!$C378,Hour,0)),Month,'Summarized Source Data'!$A378,Sector,'Summarized Source Data'!U$2,TimeOfWeek,$E378)*INDEX('Calibration Multipliers'!Q$4:Q$7,MATCH($B378,'Calibration Multipliers'!$A$4:$A$7,0),1)</f>
        <v>5171717.8272097828</v>
      </c>
      <c r="V378" s="31">
        <f>SUMIFS(INDEX(Load,,MATCH('Summarized Source Data'!$C378,Hour,0)),Month,'Summarized Source Data'!$A378,Sector,'Summarized Source Data'!V$2,TimeOfWeek,$E378)*INDEX('Calibration Multipliers'!R$4:R$7,MATCH($B378,'Calibration Multipliers'!$A$4:$A$7,0),1)</f>
        <v>5171717.8272097828</v>
      </c>
      <c r="W378" s="31">
        <f>SUMIFS(INDEX(Load,,MATCH('Summarized Source Data'!$C378,Hour,0)),Month,'Summarized Source Data'!$A378,Sector,'Summarized Source Data'!W$2,TimeOfWeek,$E378)*INDEX('Calibration Multipliers'!S$4:S$7,MATCH($B378,'Calibration Multipliers'!$A$4:$A$7,0),1)</f>
        <v>5171717.8272097828</v>
      </c>
      <c r="X378" s="26">
        <f>SUMIFS(INDEX(Load,,MATCH('Summarized Source Data'!$C378,Hour,0)),Month,'Summarized Source Data'!$A378,Sector,'Summarized Source Data'!X$2,Subsector,'Summarized Source Data'!X$3,TimeOfWeek,$E378)*INDEX('Calibration Multipliers'!T$4:T$7,MATCH($B378,'Calibration Multipliers'!$A$4:$A$7,0),1)</f>
        <v>326201367.00735188</v>
      </c>
      <c r="Y378" s="28">
        <f t="shared" si="29"/>
        <v>326201367.00735188</v>
      </c>
      <c r="Z378" s="28">
        <f t="shared" si="29"/>
        <v>326201367.00735188</v>
      </c>
    </row>
    <row r="379" spans="1:26" outlineLevel="2">
      <c r="A379">
        <f t="shared" si="30"/>
        <v>4</v>
      </c>
      <c r="B379" t="str">
        <f>INDEX('Category Mapping'!$G$34:$G$45,MATCH(A379,'Category Mapping'!$A$34:$A$45,0),1)</f>
        <v>Spring</v>
      </c>
      <c r="C379" t="s">
        <v>42</v>
      </c>
      <c r="D379" s="6" t="s">
        <v>116</v>
      </c>
      <c r="E379" s="40" t="s">
        <v>14</v>
      </c>
      <c r="F379" s="26">
        <f>SUMIFS(INDEX(Load,,MATCH('Summarized Source Data'!$C379,Hour,0)),Month,'Summarized Source Data'!$A379,Sector,'Summarized Source Data'!F$2,Subsector,'Summarized Source Data'!F$3,TimeOfWeek,$E379)*INDEX('Calibration Multipliers'!B$4:B$7,MATCH($B379,'Calibration Multipliers'!$A$4:$A$7,0),1)</f>
        <v>3774865.3234401937</v>
      </c>
      <c r="G379" s="26">
        <f>SUMIFS(INDEX(Load,,MATCH('Summarized Source Data'!$C379,Hour,0)),Month,'Summarized Source Data'!$A379,Sector,'Summarized Source Data'!G$2,Subsector,'Summarized Source Data'!G$3,TimeOfWeek,$E379)*INDEX('Calibration Multipliers'!C$4:C$7,MATCH($B379,'Calibration Multipliers'!$A$4:$A$7,0),1)</f>
        <v>322195.69188749377</v>
      </c>
      <c r="H379" s="26">
        <f>SUMIFS(INDEX(Load,,MATCH('Summarized Source Data'!$C379,Hour,0)),Month,'Summarized Source Data'!$A379,Sector,'Summarized Source Data'!H$2,Subsector,'Summarized Source Data'!H$3,TimeOfWeek,$E379)*INDEX('Calibration Multipliers'!D$4:D$7,MATCH($B379,'Calibration Multipliers'!$A$4:$A$7,0),1)</f>
        <v>0</v>
      </c>
      <c r="I379" s="26">
        <f>SUMIFS(INDEX(Load,,MATCH('Summarized Source Data'!$C379,Hour,0)),Month,'Summarized Source Data'!$A379,Sector,'Summarized Source Data'!I$2,Subsector,'Summarized Source Data'!I$3,TimeOfWeek,$E379)*INDEX('Calibration Multipliers'!E$4:E$7,MATCH($B379,'Calibration Multipliers'!$A$4:$A$7,0),1)</f>
        <v>7491993.975757488</v>
      </c>
      <c r="J379" s="47">
        <f t="shared" si="26"/>
        <v>84912182.748589769</v>
      </c>
      <c r="K379" s="48">
        <f>(SUMIFS(INDEX(Load,,MATCH('Summarized Source Data'!$C379,Hour,0)),Month,'Summarized Source Data'!$A379,Sector,'Summarized Source Data'!K$2,Subsector,"Total",TimeOfWeek,$E379)-SUM(F379:I379))*INDEX('Calibration Multipliers'!G$4:G$7,MATCH($B379,'Calibration Multipliers'!$A$4:$A$7,0),1)</f>
        <v>84912182.748589769</v>
      </c>
      <c r="L379" s="26">
        <f>SUMIFS(INDEX(Load,,MATCH('Summarized Source Data'!$C379,Hour,0)),Month,'Summarized Source Data'!$A379,Sector,'Summarized Source Data'!L$2,Subsector,'Summarized Source Data'!L$3,TimeOfWeek,$E379)*INDEX('Calibration Multipliers'!H$4:H$7,MATCH($B379,'Calibration Multipliers'!$A$4:$A$7,0),1)</f>
        <v>4827131.7123244004</v>
      </c>
      <c r="M379" s="26">
        <f>SUMIFS(INDEX(Load,,MATCH('Summarized Source Data'!$C379,Hour,0)),Month,'Summarized Source Data'!$A379,Sector,'Summarized Source Data'!M$2,Subsector,'Summarized Source Data'!M$3,TimeOfWeek,$E379)*INDEX('Calibration Multipliers'!I$4:I$7,MATCH($B379,'Calibration Multipliers'!$A$4:$A$7,0),1)</f>
        <v>296500.53837385215</v>
      </c>
      <c r="N379" s="26">
        <f>SUMIFS(INDEX(Load,,MATCH('Summarized Source Data'!$C379,Hour,0)),Month,'Summarized Source Data'!$A379,Sector,'Summarized Source Data'!N$2,Subsector,'Summarized Source Data'!N$3,TimeOfWeek,$E379)*INDEX('Calibration Multipliers'!J$4:J$7,MATCH($B379,'Calibration Multipliers'!$A$4:$A$7,0),1)</f>
        <v>0</v>
      </c>
      <c r="O379" s="28">
        <f t="shared" si="27"/>
        <v>104580994.15355997</v>
      </c>
      <c r="P379" s="48">
        <f>(SUMIFS(INDEX(Load,,MATCH('Summarized Source Data'!$C379,Hour,0)),Month,'Summarized Source Data'!$A379,Sector,'Summarized Source Data'!P$2,Subsector,"Total",TimeOfWeek,$E379)-SUM(L379:N379)*INDEX('Calibration Multipliers'!L$4:L$7,MATCH($B379,'Calibration Multipliers'!$A$4:$A$7,0),1))</f>
        <v>104580994.15355997</v>
      </c>
      <c r="Q379" s="28">
        <f t="shared" si="28"/>
        <v>104580994.15355997</v>
      </c>
      <c r="R379" s="31">
        <f>SUMIFS(INDEX(Load,,MATCH('Summarized Source Data'!$C379,Hour,0)),Month,'Summarized Source Data'!$A379,Sector,'Summarized Source Data'!R$2,TimeOfWeek,$E379)*INDEX('Calibration Multipliers'!N$4:N$7,MATCH($B379,'Calibration Multipliers'!$A$4:$A$7,0),1)</f>
        <v>5069393.5067340657</v>
      </c>
      <c r="S379" s="31">
        <f>SUMIFS(INDEX(Load,,MATCH('Summarized Source Data'!$C379,Hour,0)),Month,'Summarized Source Data'!$A379,Sector,'Summarized Source Data'!S$2,TimeOfWeek,$E379)*INDEX('Calibration Multipliers'!O$4:O$7,MATCH($B379,'Calibration Multipliers'!$A$4:$A$7,0),1)</f>
        <v>5069393.5067340657</v>
      </c>
      <c r="T379" s="31">
        <f>SUMIFS(INDEX(Load,,MATCH('Summarized Source Data'!$C379,Hour,0)),Month,'Summarized Source Data'!$A379,Sector,'Summarized Source Data'!T$2,TimeOfWeek,$E379)*INDEX('Calibration Multipliers'!P$4:P$7,MATCH($B379,'Calibration Multipliers'!$A$4:$A$7,0),1)</f>
        <v>5069393.5067340657</v>
      </c>
      <c r="U379" s="31">
        <f>SUMIFS(INDEX(Load,,MATCH('Summarized Source Data'!$C379,Hour,0)),Month,'Summarized Source Data'!$A379,Sector,'Summarized Source Data'!U$2,TimeOfWeek,$E379)*INDEX('Calibration Multipliers'!Q$4:Q$7,MATCH($B379,'Calibration Multipliers'!$A$4:$A$7,0),1)</f>
        <v>5069393.5067340657</v>
      </c>
      <c r="V379" s="31">
        <f>SUMIFS(INDEX(Load,,MATCH('Summarized Source Data'!$C379,Hour,0)),Month,'Summarized Source Data'!$A379,Sector,'Summarized Source Data'!V$2,TimeOfWeek,$E379)*INDEX('Calibration Multipliers'!R$4:R$7,MATCH($B379,'Calibration Multipliers'!$A$4:$A$7,0),1)</f>
        <v>5069393.5067340657</v>
      </c>
      <c r="W379" s="31">
        <f>SUMIFS(INDEX(Load,,MATCH('Summarized Source Data'!$C379,Hour,0)),Month,'Summarized Source Data'!$A379,Sector,'Summarized Source Data'!W$2,TimeOfWeek,$E379)*INDEX('Calibration Multipliers'!S$4:S$7,MATCH($B379,'Calibration Multipliers'!$A$4:$A$7,0),1)</f>
        <v>5069393.5067340657</v>
      </c>
      <c r="X379" s="26">
        <f>SUMIFS(INDEX(Load,,MATCH('Summarized Source Data'!$C379,Hour,0)),Month,'Summarized Source Data'!$A379,Sector,'Summarized Source Data'!X$2,Subsector,'Summarized Source Data'!X$3,TimeOfWeek,$E379)*INDEX('Calibration Multipliers'!T$4:T$7,MATCH($B379,'Calibration Multipliers'!$A$4:$A$7,0),1)</f>
        <v>330084716.6145823</v>
      </c>
      <c r="Y379" s="28">
        <f t="shared" si="29"/>
        <v>330084716.6145823</v>
      </c>
      <c r="Z379" s="28">
        <f t="shared" si="29"/>
        <v>330084716.6145823</v>
      </c>
    </row>
    <row r="380" spans="1:26" outlineLevel="2">
      <c r="A380">
        <f t="shared" si="30"/>
        <v>4</v>
      </c>
      <c r="B380" t="str">
        <f>INDEX('Category Mapping'!$G$34:$G$45,MATCH(A380,'Category Mapping'!$A$34:$A$45,0),1)</f>
        <v>Spring</v>
      </c>
      <c r="C380" t="s">
        <v>43</v>
      </c>
      <c r="D380" s="6" t="s">
        <v>117</v>
      </c>
      <c r="E380" s="40" t="s">
        <v>14</v>
      </c>
      <c r="F380" s="26">
        <f>SUMIFS(INDEX(Load,,MATCH('Summarized Source Data'!$C380,Hour,0)),Month,'Summarized Source Data'!$A380,Sector,'Summarized Source Data'!F$2,Subsector,'Summarized Source Data'!F$3,TimeOfWeek,$E380)*INDEX('Calibration Multipliers'!B$4:B$7,MATCH($B380,'Calibration Multipliers'!$A$4:$A$7,0),1)</f>
        <v>3839711.4368565301</v>
      </c>
      <c r="G380" s="26">
        <f>SUMIFS(INDEX(Load,,MATCH('Summarized Source Data'!$C380,Hour,0)),Month,'Summarized Source Data'!$A380,Sector,'Summarized Source Data'!G$2,Subsector,'Summarized Source Data'!G$3,TimeOfWeek,$E380)*INDEX('Calibration Multipliers'!C$4:C$7,MATCH($B380,'Calibration Multipliers'!$A$4:$A$7,0),1)</f>
        <v>11011.237811301742</v>
      </c>
      <c r="H380" s="26">
        <f>SUMIFS(INDEX(Load,,MATCH('Summarized Source Data'!$C380,Hour,0)),Month,'Summarized Source Data'!$A380,Sector,'Summarized Source Data'!H$2,Subsector,'Summarized Source Data'!H$3,TimeOfWeek,$E380)*INDEX('Calibration Multipliers'!D$4:D$7,MATCH($B380,'Calibration Multipliers'!$A$4:$A$7,0),1)</f>
        <v>0</v>
      </c>
      <c r="I380" s="26">
        <f>SUMIFS(INDEX(Load,,MATCH('Summarized Source Data'!$C380,Hour,0)),Month,'Summarized Source Data'!$A380,Sector,'Summarized Source Data'!I$2,Subsector,'Summarized Source Data'!I$3,TimeOfWeek,$E380)*INDEX('Calibration Multipliers'!E$4:E$7,MATCH($B380,'Calibration Multipliers'!$A$4:$A$7,0),1)</f>
        <v>7696584.3664648132</v>
      </c>
      <c r="J380" s="47">
        <f t="shared" si="26"/>
        <v>90390620.148664817</v>
      </c>
      <c r="K380" s="48">
        <f>(SUMIFS(INDEX(Load,,MATCH('Summarized Source Data'!$C380,Hour,0)),Month,'Summarized Source Data'!$A380,Sector,'Summarized Source Data'!K$2,Subsector,"Total",TimeOfWeek,$E380)-SUM(F380:I380))*INDEX('Calibration Multipliers'!G$4:G$7,MATCH($B380,'Calibration Multipliers'!$A$4:$A$7,0),1)</f>
        <v>90390620.148664817</v>
      </c>
      <c r="L380" s="26">
        <f>SUMIFS(INDEX(Load,,MATCH('Summarized Source Data'!$C380,Hour,0)),Month,'Summarized Source Data'!$A380,Sector,'Summarized Source Data'!L$2,Subsector,'Summarized Source Data'!L$3,TimeOfWeek,$E380)*INDEX('Calibration Multipliers'!H$4:H$7,MATCH($B380,'Calibration Multipliers'!$A$4:$A$7,0),1)</f>
        <v>4814637.0349631365</v>
      </c>
      <c r="M380" s="26">
        <f>SUMIFS(INDEX(Load,,MATCH('Summarized Source Data'!$C380,Hour,0)),Month,'Summarized Source Data'!$A380,Sector,'Summarized Source Data'!M$2,Subsector,'Summarized Source Data'!M$3,TimeOfWeek,$E380)*INDEX('Calibration Multipliers'!I$4:I$7,MATCH($B380,'Calibration Multipliers'!$A$4:$A$7,0),1)</f>
        <v>291940.51509756187</v>
      </c>
      <c r="N380" s="26">
        <f>SUMIFS(INDEX(Load,,MATCH('Summarized Source Data'!$C380,Hour,0)),Month,'Summarized Source Data'!$A380,Sector,'Summarized Source Data'!N$2,Subsector,'Summarized Source Data'!N$3,TimeOfWeek,$E380)*INDEX('Calibration Multipliers'!J$4:J$7,MATCH($B380,'Calibration Multipliers'!$A$4:$A$7,0),1)</f>
        <v>0</v>
      </c>
      <c r="O380" s="28">
        <f t="shared" si="27"/>
        <v>99743861.845159546</v>
      </c>
      <c r="P380" s="48">
        <f>(SUMIFS(INDEX(Load,,MATCH('Summarized Source Data'!$C380,Hour,0)),Month,'Summarized Source Data'!$A380,Sector,'Summarized Source Data'!P$2,Subsector,"Total",TimeOfWeek,$E380)-SUM(L380:N380)*INDEX('Calibration Multipliers'!L$4:L$7,MATCH($B380,'Calibration Multipliers'!$A$4:$A$7,0),1))</f>
        <v>99743861.845159546</v>
      </c>
      <c r="Q380" s="28">
        <f t="shared" si="28"/>
        <v>99743861.845159546</v>
      </c>
      <c r="R380" s="31">
        <f>SUMIFS(INDEX(Load,,MATCH('Summarized Source Data'!$C380,Hour,0)),Month,'Summarized Source Data'!$A380,Sector,'Summarized Source Data'!R$2,TimeOfWeek,$E380)*INDEX('Calibration Multipliers'!N$4:N$7,MATCH($B380,'Calibration Multipliers'!$A$4:$A$7,0),1)</f>
        <v>5799925.3514966378</v>
      </c>
      <c r="S380" s="31">
        <f>SUMIFS(INDEX(Load,,MATCH('Summarized Source Data'!$C380,Hour,0)),Month,'Summarized Source Data'!$A380,Sector,'Summarized Source Data'!S$2,TimeOfWeek,$E380)*INDEX('Calibration Multipliers'!O$4:O$7,MATCH($B380,'Calibration Multipliers'!$A$4:$A$7,0),1)</f>
        <v>5799925.3514966378</v>
      </c>
      <c r="T380" s="31">
        <f>SUMIFS(INDEX(Load,,MATCH('Summarized Source Data'!$C380,Hour,0)),Month,'Summarized Source Data'!$A380,Sector,'Summarized Source Data'!T$2,TimeOfWeek,$E380)*INDEX('Calibration Multipliers'!P$4:P$7,MATCH($B380,'Calibration Multipliers'!$A$4:$A$7,0),1)</f>
        <v>5799925.3514966378</v>
      </c>
      <c r="U380" s="31">
        <f>SUMIFS(INDEX(Load,,MATCH('Summarized Source Data'!$C380,Hour,0)),Month,'Summarized Source Data'!$A380,Sector,'Summarized Source Data'!U$2,TimeOfWeek,$E380)*INDEX('Calibration Multipliers'!Q$4:Q$7,MATCH($B380,'Calibration Multipliers'!$A$4:$A$7,0),1)</f>
        <v>5799925.3514966378</v>
      </c>
      <c r="V380" s="31">
        <f>SUMIFS(INDEX(Load,,MATCH('Summarized Source Data'!$C380,Hour,0)),Month,'Summarized Source Data'!$A380,Sector,'Summarized Source Data'!V$2,TimeOfWeek,$E380)*INDEX('Calibration Multipliers'!R$4:R$7,MATCH($B380,'Calibration Multipliers'!$A$4:$A$7,0),1)</f>
        <v>5799925.3514966378</v>
      </c>
      <c r="W380" s="31">
        <f>SUMIFS(INDEX(Load,,MATCH('Summarized Source Data'!$C380,Hour,0)),Month,'Summarized Source Data'!$A380,Sector,'Summarized Source Data'!W$2,TimeOfWeek,$E380)*INDEX('Calibration Multipliers'!S$4:S$7,MATCH($B380,'Calibration Multipliers'!$A$4:$A$7,0),1)</f>
        <v>5799925.3514966378</v>
      </c>
      <c r="X380" s="26">
        <f>SUMIFS(INDEX(Load,,MATCH('Summarized Source Data'!$C380,Hour,0)),Month,'Summarized Source Data'!$A380,Sector,'Summarized Source Data'!X$2,Subsector,'Summarized Source Data'!X$3,TimeOfWeek,$E380)*INDEX('Calibration Multipliers'!T$4:T$7,MATCH($B380,'Calibration Multipliers'!$A$4:$A$7,0),1)</f>
        <v>332997228.82000506</v>
      </c>
      <c r="Y380" s="28">
        <f t="shared" si="29"/>
        <v>332997228.82000506</v>
      </c>
      <c r="Z380" s="28">
        <f t="shared" si="29"/>
        <v>332997228.82000506</v>
      </c>
    </row>
    <row r="381" spans="1:26" outlineLevel="2">
      <c r="A381">
        <f t="shared" si="30"/>
        <v>4</v>
      </c>
      <c r="B381" t="str">
        <f>INDEX('Category Mapping'!$G$34:$G$45,MATCH(A381,'Category Mapping'!$A$34:$A$45,0),1)</f>
        <v>Spring</v>
      </c>
      <c r="C381" t="s">
        <v>44</v>
      </c>
      <c r="D381" s="6" t="s">
        <v>118</v>
      </c>
      <c r="E381" s="40" t="s">
        <v>14</v>
      </c>
      <c r="F381" s="26">
        <f>SUMIFS(INDEX(Load,,MATCH('Summarized Source Data'!$C381,Hour,0)),Month,'Summarized Source Data'!$A381,Sector,'Summarized Source Data'!F$2,Subsector,'Summarized Source Data'!F$3,TimeOfWeek,$E381)*INDEX('Calibration Multipliers'!B$4:B$7,MATCH($B381,'Calibration Multipliers'!$A$4:$A$7,0),1)</f>
        <v>3960770.0066749281</v>
      </c>
      <c r="G381" s="26">
        <f>SUMIFS(INDEX(Load,,MATCH('Summarized Source Data'!$C381,Hour,0)),Month,'Summarized Source Data'!$A381,Sector,'Summarized Source Data'!G$2,Subsector,'Summarized Source Data'!G$3,TimeOfWeek,$E381)*INDEX('Calibration Multipliers'!C$4:C$7,MATCH($B381,'Calibration Multipliers'!$A$4:$A$7,0),1)</f>
        <v>11447.143804713352</v>
      </c>
      <c r="H381" s="26">
        <f>SUMIFS(INDEX(Load,,MATCH('Summarized Source Data'!$C381,Hour,0)),Month,'Summarized Source Data'!$A381,Sector,'Summarized Source Data'!H$2,Subsector,'Summarized Source Data'!H$3,TimeOfWeek,$E381)*INDEX('Calibration Multipliers'!D$4:D$7,MATCH($B381,'Calibration Multipliers'!$A$4:$A$7,0),1)</f>
        <v>0</v>
      </c>
      <c r="I381" s="26">
        <f>SUMIFS(INDEX(Load,,MATCH('Summarized Source Data'!$C381,Hour,0)),Month,'Summarized Source Data'!$A381,Sector,'Summarized Source Data'!I$2,Subsector,'Summarized Source Data'!I$3,TimeOfWeek,$E381)*INDEX('Calibration Multipliers'!E$4:E$7,MATCH($B381,'Calibration Multipliers'!$A$4:$A$7,0),1)</f>
        <v>12815053.703860253</v>
      </c>
      <c r="J381" s="47">
        <f t="shared" si="26"/>
        <v>90975680.746303141</v>
      </c>
      <c r="K381" s="48">
        <f>(SUMIFS(INDEX(Load,,MATCH('Summarized Source Data'!$C381,Hour,0)),Month,'Summarized Source Data'!$A381,Sector,'Summarized Source Data'!K$2,Subsector,"Total",TimeOfWeek,$E381)-SUM(F381:I381))*INDEX('Calibration Multipliers'!G$4:G$7,MATCH($B381,'Calibration Multipliers'!$A$4:$A$7,0),1)</f>
        <v>90975680.746303141</v>
      </c>
      <c r="L381" s="26">
        <f>SUMIFS(INDEX(Load,,MATCH('Summarized Source Data'!$C381,Hour,0)),Month,'Summarized Source Data'!$A381,Sector,'Summarized Source Data'!L$2,Subsector,'Summarized Source Data'!L$3,TimeOfWeek,$E381)*INDEX('Calibration Multipliers'!H$4:H$7,MATCH($B381,'Calibration Multipliers'!$A$4:$A$7,0),1)</f>
        <v>5341964.8448281642</v>
      </c>
      <c r="M381" s="26">
        <f>SUMIFS(INDEX(Load,,MATCH('Summarized Source Data'!$C381,Hour,0)),Month,'Summarized Source Data'!$A381,Sector,'Summarized Source Data'!M$2,Subsector,'Summarized Source Data'!M$3,TimeOfWeek,$E381)*INDEX('Calibration Multipliers'!I$4:I$7,MATCH($B381,'Calibration Multipliers'!$A$4:$A$7,0),1)</f>
        <v>284847.57703995559</v>
      </c>
      <c r="N381" s="26">
        <f>SUMIFS(INDEX(Load,,MATCH('Summarized Source Data'!$C381,Hour,0)),Month,'Summarized Source Data'!$A381,Sector,'Summarized Source Data'!N$2,Subsector,'Summarized Source Data'!N$3,TimeOfWeek,$E381)*INDEX('Calibration Multipliers'!J$4:J$7,MATCH($B381,'Calibration Multipliers'!$A$4:$A$7,0),1)</f>
        <v>0</v>
      </c>
      <c r="O381" s="28">
        <f t="shared" si="27"/>
        <v>100194464.37515973</v>
      </c>
      <c r="P381" s="48">
        <f>(SUMIFS(INDEX(Load,,MATCH('Summarized Source Data'!$C381,Hour,0)),Month,'Summarized Source Data'!$A381,Sector,'Summarized Source Data'!P$2,Subsector,"Total",TimeOfWeek,$E381)-SUM(L381:N381)*INDEX('Calibration Multipliers'!L$4:L$7,MATCH($B381,'Calibration Multipliers'!$A$4:$A$7,0),1))</f>
        <v>100194464.37515973</v>
      </c>
      <c r="Q381" s="28">
        <f t="shared" si="28"/>
        <v>100194464.37515973</v>
      </c>
      <c r="R381" s="31">
        <f>SUMIFS(INDEX(Load,,MATCH('Summarized Source Data'!$C381,Hour,0)),Month,'Summarized Source Data'!$A381,Sector,'Summarized Source Data'!R$2,TimeOfWeek,$E381)*INDEX('Calibration Multipliers'!N$4:N$7,MATCH($B381,'Calibration Multipliers'!$A$4:$A$7,0),1)</f>
        <v>5805609.604484221</v>
      </c>
      <c r="S381" s="31">
        <f>SUMIFS(INDEX(Load,,MATCH('Summarized Source Data'!$C381,Hour,0)),Month,'Summarized Source Data'!$A381,Sector,'Summarized Source Data'!S$2,TimeOfWeek,$E381)*INDEX('Calibration Multipliers'!O$4:O$7,MATCH($B381,'Calibration Multipliers'!$A$4:$A$7,0),1)</f>
        <v>5805609.604484221</v>
      </c>
      <c r="T381" s="31">
        <f>SUMIFS(INDEX(Load,,MATCH('Summarized Source Data'!$C381,Hour,0)),Month,'Summarized Source Data'!$A381,Sector,'Summarized Source Data'!T$2,TimeOfWeek,$E381)*INDEX('Calibration Multipliers'!P$4:P$7,MATCH($B381,'Calibration Multipliers'!$A$4:$A$7,0),1)</f>
        <v>5805609.604484221</v>
      </c>
      <c r="U381" s="31">
        <f>SUMIFS(INDEX(Load,,MATCH('Summarized Source Data'!$C381,Hour,0)),Month,'Summarized Source Data'!$A381,Sector,'Summarized Source Data'!U$2,TimeOfWeek,$E381)*INDEX('Calibration Multipliers'!Q$4:Q$7,MATCH($B381,'Calibration Multipliers'!$A$4:$A$7,0),1)</f>
        <v>5805609.604484221</v>
      </c>
      <c r="V381" s="31">
        <f>SUMIFS(INDEX(Load,,MATCH('Summarized Source Data'!$C381,Hour,0)),Month,'Summarized Source Data'!$A381,Sector,'Summarized Source Data'!V$2,TimeOfWeek,$E381)*INDEX('Calibration Multipliers'!R$4:R$7,MATCH($B381,'Calibration Multipliers'!$A$4:$A$7,0),1)</f>
        <v>5805609.604484221</v>
      </c>
      <c r="W381" s="31">
        <f>SUMIFS(INDEX(Load,,MATCH('Summarized Source Data'!$C381,Hour,0)),Month,'Summarized Source Data'!$A381,Sector,'Summarized Source Data'!W$2,TimeOfWeek,$E381)*INDEX('Calibration Multipliers'!S$4:S$7,MATCH($B381,'Calibration Multipliers'!$A$4:$A$7,0),1)</f>
        <v>5805609.604484221</v>
      </c>
      <c r="X381" s="26">
        <f>SUMIFS(INDEX(Load,,MATCH('Summarized Source Data'!$C381,Hour,0)),Month,'Summarized Source Data'!$A381,Sector,'Summarized Source Data'!X$2,Subsector,'Summarized Source Data'!X$3,TimeOfWeek,$E381)*INDEX('Calibration Multipliers'!T$4:T$7,MATCH($B381,'Calibration Multipliers'!$A$4:$A$7,0),1)</f>
        <v>333968066.22181267</v>
      </c>
      <c r="Y381" s="28">
        <f t="shared" si="29"/>
        <v>333968066.22181267</v>
      </c>
      <c r="Z381" s="28">
        <f t="shared" si="29"/>
        <v>333968066.22181267</v>
      </c>
    </row>
    <row r="382" spans="1:26" outlineLevel="2">
      <c r="A382">
        <f t="shared" si="30"/>
        <v>4</v>
      </c>
      <c r="B382" t="str">
        <f>INDEX('Category Mapping'!$G$34:$G$45,MATCH(A382,'Category Mapping'!$A$34:$A$45,0),1)</f>
        <v>Spring</v>
      </c>
      <c r="C382" t="s">
        <v>45</v>
      </c>
      <c r="D382" s="6" t="s">
        <v>119</v>
      </c>
      <c r="E382" s="40" t="s">
        <v>14</v>
      </c>
      <c r="F382" s="26">
        <f>SUMIFS(INDEX(Load,,MATCH('Summarized Source Data'!$C382,Hour,0)),Month,'Summarized Source Data'!$A382,Sector,'Summarized Source Data'!F$2,Subsector,'Summarized Source Data'!F$3,TimeOfWeek,$E382)*INDEX('Calibration Multipliers'!B$4:B$7,MATCH($B382,'Calibration Multipliers'!$A$4:$A$7,0),1)</f>
        <v>4105082.0739414217</v>
      </c>
      <c r="G382" s="26">
        <f>SUMIFS(INDEX(Load,,MATCH('Summarized Source Data'!$C382,Hour,0)),Month,'Summarized Source Data'!$A382,Sector,'Summarized Source Data'!G$2,Subsector,'Summarized Source Data'!G$3,TimeOfWeek,$E382)*INDEX('Calibration Multipliers'!C$4:C$7,MATCH($B382,'Calibration Multipliers'!$A$4:$A$7,0),1)</f>
        <v>12151.000921023859</v>
      </c>
      <c r="H382" s="26">
        <f>SUMIFS(INDEX(Load,,MATCH('Summarized Source Data'!$C382,Hour,0)),Month,'Summarized Source Data'!$A382,Sector,'Summarized Source Data'!H$2,Subsector,'Summarized Source Data'!H$3,TimeOfWeek,$E382)*INDEX('Calibration Multipliers'!D$4:D$7,MATCH($B382,'Calibration Multipliers'!$A$4:$A$7,0),1)</f>
        <v>0</v>
      </c>
      <c r="I382" s="26">
        <f>SUMIFS(INDEX(Load,,MATCH('Summarized Source Data'!$C382,Hour,0)),Month,'Summarized Source Data'!$A382,Sector,'Summarized Source Data'!I$2,Subsector,'Summarized Source Data'!I$3,TimeOfWeek,$E382)*INDEX('Calibration Multipliers'!E$4:E$7,MATCH($B382,'Calibration Multipliers'!$A$4:$A$7,0),1)</f>
        <v>28445535.872962531</v>
      </c>
      <c r="J382" s="47">
        <f t="shared" si="26"/>
        <v>88791906.278124392</v>
      </c>
      <c r="K382" s="48">
        <f>(SUMIFS(INDEX(Load,,MATCH('Summarized Source Data'!$C382,Hour,0)),Month,'Summarized Source Data'!$A382,Sector,'Summarized Source Data'!K$2,Subsector,"Total",TimeOfWeek,$E382)-SUM(F382:I382))*INDEX('Calibration Multipliers'!G$4:G$7,MATCH($B382,'Calibration Multipliers'!$A$4:$A$7,0),1)</f>
        <v>88791906.278124392</v>
      </c>
      <c r="L382" s="26">
        <f>SUMIFS(INDEX(Load,,MATCH('Summarized Source Data'!$C382,Hour,0)),Month,'Summarized Source Data'!$A382,Sector,'Summarized Source Data'!L$2,Subsector,'Summarized Source Data'!L$3,TimeOfWeek,$E382)*INDEX('Calibration Multipliers'!H$4:H$7,MATCH($B382,'Calibration Multipliers'!$A$4:$A$7,0),1)</f>
        <v>4757926.538973948</v>
      </c>
      <c r="M382" s="26">
        <f>SUMIFS(INDEX(Load,,MATCH('Summarized Source Data'!$C382,Hour,0)),Month,'Summarized Source Data'!$A382,Sector,'Summarized Source Data'!M$2,Subsector,'Summarized Source Data'!M$3,TimeOfWeek,$E382)*INDEX('Calibration Multipliers'!I$4:I$7,MATCH($B382,'Calibration Multipliers'!$A$4:$A$7,0),1)</f>
        <v>278738.09727038041</v>
      </c>
      <c r="N382" s="26">
        <f>SUMIFS(INDEX(Load,,MATCH('Summarized Source Data'!$C382,Hour,0)),Month,'Summarized Source Data'!$A382,Sector,'Summarized Source Data'!N$2,Subsector,'Summarized Source Data'!N$3,TimeOfWeek,$E382)*INDEX('Calibration Multipliers'!J$4:J$7,MATCH($B382,'Calibration Multipliers'!$A$4:$A$7,0),1)</f>
        <v>0</v>
      </c>
      <c r="O382" s="28">
        <f t="shared" si="27"/>
        <v>98842937.357168332</v>
      </c>
      <c r="P382" s="48">
        <f>(SUMIFS(INDEX(Load,,MATCH('Summarized Source Data'!$C382,Hour,0)),Month,'Summarized Source Data'!$A382,Sector,'Summarized Source Data'!P$2,Subsector,"Total",TimeOfWeek,$E382)-SUM(L382:N382)*INDEX('Calibration Multipliers'!L$4:L$7,MATCH($B382,'Calibration Multipliers'!$A$4:$A$7,0),1))</f>
        <v>98842937.357168332</v>
      </c>
      <c r="Q382" s="28">
        <f t="shared" si="28"/>
        <v>98842937.357168332</v>
      </c>
      <c r="R382" s="31">
        <f>SUMIFS(INDEX(Load,,MATCH('Summarized Source Data'!$C382,Hour,0)),Month,'Summarized Source Data'!$A382,Sector,'Summarized Source Data'!R$2,TimeOfWeek,$E382)*INDEX('Calibration Multipliers'!N$4:N$7,MATCH($B382,'Calibration Multipliers'!$A$4:$A$7,0),1)</f>
        <v>5765816.9210589314</v>
      </c>
      <c r="S382" s="31">
        <f>SUMIFS(INDEX(Load,,MATCH('Summarized Source Data'!$C382,Hour,0)),Month,'Summarized Source Data'!$A382,Sector,'Summarized Source Data'!S$2,TimeOfWeek,$E382)*INDEX('Calibration Multipliers'!O$4:O$7,MATCH($B382,'Calibration Multipliers'!$A$4:$A$7,0),1)</f>
        <v>5765816.9210589314</v>
      </c>
      <c r="T382" s="31">
        <f>SUMIFS(INDEX(Load,,MATCH('Summarized Source Data'!$C382,Hour,0)),Month,'Summarized Source Data'!$A382,Sector,'Summarized Source Data'!T$2,TimeOfWeek,$E382)*INDEX('Calibration Multipliers'!P$4:P$7,MATCH($B382,'Calibration Multipliers'!$A$4:$A$7,0),1)</f>
        <v>5765816.9210589314</v>
      </c>
      <c r="U382" s="31">
        <f>SUMIFS(INDEX(Load,,MATCH('Summarized Source Data'!$C382,Hour,0)),Month,'Summarized Source Data'!$A382,Sector,'Summarized Source Data'!U$2,TimeOfWeek,$E382)*INDEX('Calibration Multipliers'!Q$4:Q$7,MATCH($B382,'Calibration Multipliers'!$A$4:$A$7,0),1)</f>
        <v>5765816.9210589314</v>
      </c>
      <c r="V382" s="31">
        <f>SUMIFS(INDEX(Load,,MATCH('Summarized Source Data'!$C382,Hour,0)),Month,'Summarized Source Data'!$A382,Sector,'Summarized Source Data'!V$2,TimeOfWeek,$E382)*INDEX('Calibration Multipliers'!R$4:R$7,MATCH($B382,'Calibration Multipliers'!$A$4:$A$7,0),1)</f>
        <v>5765816.9210589314</v>
      </c>
      <c r="W382" s="31">
        <f>SUMIFS(INDEX(Load,,MATCH('Summarized Source Data'!$C382,Hour,0)),Month,'Summarized Source Data'!$A382,Sector,'Summarized Source Data'!W$2,TimeOfWeek,$E382)*INDEX('Calibration Multipliers'!S$4:S$7,MATCH($B382,'Calibration Multipliers'!$A$4:$A$7,0),1)</f>
        <v>5765816.9210589314</v>
      </c>
      <c r="X382" s="26">
        <f>SUMIFS(INDEX(Load,,MATCH('Summarized Source Data'!$C382,Hour,0)),Month,'Summarized Source Data'!$A382,Sector,'Summarized Source Data'!X$2,Subsector,'Summarized Source Data'!X$3,TimeOfWeek,$E382)*INDEX('Calibration Multipliers'!T$4:T$7,MATCH($B382,'Calibration Multipliers'!$A$4:$A$7,0),1)</f>
        <v>332997228.82000506</v>
      </c>
      <c r="Y382" s="28">
        <f t="shared" si="29"/>
        <v>332997228.82000506</v>
      </c>
      <c r="Z382" s="28">
        <f t="shared" si="29"/>
        <v>332997228.82000506</v>
      </c>
    </row>
    <row r="383" spans="1:26" outlineLevel="2">
      <c r="A383">
        <f t="shared" si="30"/>
        <v>4</v>
      </c>
      <c r="B383" t="str">
        <f>INDEX('Category Mapping'!$G$34:$G$45,MATCH(A383,'Category Mapping'!$A$34:$A$45,0),1)</f>
        <v>Spring</v>
      </c>
      <c r="C383" t="s">
        <v>46</v>
      </c>
      <c r="D383" s="6" t="s">
        <v>120</v>
      </c>
      <c r="E383" s="40" t="s">
        <v>14</v>
      </c>
      <c r="F383" s="26">
        <f>SUMIFS(INDEX(Load,,MATCH('Summarized Source Data'!$C383,Hour,0)),Month,'Summarized Source Data'!$A383,Sector,'Summarized Source Data'!F$2,Subsector,'Summarized Source Data'!F$3,TimeOfWeek,$E383)*INDEX('Calibration Multipliers'!B$4:B$7,MATCH($B383,'Calibration Multipliers'!$A$4:$A$7,0),1)</f>
        <v>4233305.4237851594</v>
      </c>
      <c r="G383" s="26">
        <f>SUMIFS(INDEX(Load,,MATCH('Summarized Source Data'!$C383,Hour,0)),Month,'Summarized Source Data'!$A383,Sector,'Summarized Source Data'!G$2,Subsector,'Summarized Source Data'!G$3,TimeOfWeek,$E383)*INDEX('Calibration Multipliers'!C$4:C$7,MATCH($B383,'Calibration Multipliers'!$A$4:$A$7,0),1)</f>
        <v>12912.137444041013</v>
      </c>
      <c r="H383" s="26">
        <f>SUMIFS(INDEX(Load,,MATCH('Summarized Source Data'!$C383,Hour,0)),Month,'Summarized Source Data'!$A383,Sector,'Summarized Source Data'!H$2,Subsector,'Summarized Source Data'!H$3,TimeOfWeek,$E383)*INDEX('Calibration Multipliers'!D$4:D$7,MATCH($B383,'Calibration Multipliers'!$A$4:$A$7,0),1)</f>
        <v>0</v>
      </c>
      <c r="I383" s="26">
        <f>SUMIFS(INDEX(Load,,MATCH('Summarized Source Data'!$C383,Hour,0)),Month,'Summarized Source Data'!$A383,Sector,'Summarized Source Data'!I$2,Subsector,'Summarized Source Data'!I$3,TimeOfWeek,$E383)*INDEX('Calibration Multipliers'!E$4:E$7,MATCH($B383,'Calibration Multipliers'!$A$4:$A$7,0),1)</f>
        <v>29804708.235493165</v>
      </c>
      <c r="J383" s="47">
        <f t="shared" si="26"/>
        <v>81478725.018381432</v>
      </c>
      <c r="K383" s="48">
        <f>(SUMIFS(INDEX(Load,,MATCH('Summarized Source Data'!$C383,Hour,0)),Month,'Summarized Source Data'!$A383,Sector,'Summarized Source Data'!K$2,Subsector,"Total",TimeOfWeek,$E383)-SUM(F383:I383))*INDEX('Calibration Multipliers'!G$4:G$7,MATCH($B383,'Calibration Multipliers'!$A$4:$A$7,0),1)</f>
        <v>81478725.018381432</v>
      </c>
      <c r="L383" s="26">
        <f>SUMIFS(INDEX(Load,,MATCH('Summarized Source Data'!$C383,Hour,0)),Month,'Summarized Source Data'!$A383,Sector,'Summarized Source Data'!L$2,Subsector,'Summarized Source Data'!L$3,TimeOfWeek,$E383)*INDEX('Calibration Multipliers'!H$4:H$7,MATCH($B383,'Calibration Multipliers'!$A$4:$A$7,0),1)</f>
        <v>5155376.6920625577</v>
      </c>
      <c r="M383" s="26">
        <f>SUMIFS(INDEX(Load,,MATCH('Summarized Source Data'!$C383,Hour,0)),Month,'Summarized Source Data'!$A383,Sector,'Summarized Source Data'!M$2,Subsector,'Summarized Source Data'!M$3,TimeOfWeek,$E383)*INDEX('Calibration Multipliers'!I$4:I$7,MATCH($B383,'Calibration Multipliers'!$A$4:$A$7,0),1)</f>
        <v>270018.03572734457</v>
      </c>
      <c r="N383" s="26">
        <f>SUMIFS(INDEX(Load,,MATCH('Summarized Source Data'!$C383,Hour,0)),Month,'Summarized Source Data'!$A383,Sector,'Summarized Source Data'!N$2,Subsector,'Summarized Source Data'!N$3,TimeOfWeek,$E383)*INDEX('Calibration Multipliers'!J$4:J$7,MATCH($B383,'Calibration Multipliers'!$A$4:$A$7,0),1)</f>
        <v>0</v>
      </c>
      <c r="O383" s="28">
        <f t="shared" si="27"/>
        <v>96512532.462007552</v>
      </c>
      <c r="P383" s="48">
        <f>(SUMIFS(INDEX(Load,,MATCH('Summarized Source Data'!$C383,Hour,0)),Month,'Summarized Source Data'!$A383,Sector,'Summarized Source Data'!P$2,Subsector,"Total",TimeOfWeek,$E383)-SUM(L383:N383)*INDEX('Calibration Multipliers'!L$4:L$7,MATCH($B383,'Calibration Multipliers'!$A$4:$A$7,0),1))</f>
        <v>96512532.462007552</v>
      </c>
      <c r="Q383" s="28">
        <f t="shared" si="28"/>
        <v>96512532.462007552</v>
      </c>
      <c r="R383" s="31">
        <f>SUMIFS(INDEX(Load,,MATCH('Summarized Source Data'!$C383,Hour,0)),Month,'Summarized Source Data'!$A383,Sector,'Summarized Source Data'!R$2,TimeOfWeek,$E383)*INDEX('Calibration Multipliers'!N$4:N$7,MATCH($B383,'Calibration Multipliers'!$A$4:$A$7,0),1)</f>
        <v>5635068.423133092</v>
      </c>
      <c r="S383" s="31">
        <f>SUMIFS(INDEX(Load,,MATCH('Summarized Source Data'!$C383,Hour,0)),Month,'Summarized Source Data'!$A383,Sector,'Summarized Source Data'!S$2,TimeOfWeek,$E383)*INDEX('Calibration Multipliers'!O$4:O$7,MATCH($B383,'Calibration Multipliers'!$A$4:$A$7,0),1)</f>
        <v>5635068.423133092</v>
      </c>
      <c r="T383" s="31">
        <f>SUMIFS(INDEX(Load,,MATCH('Summarized Source Data'!$C383,Hour,0)),Month,'Summarized Source Data'!$A383,Sector,'Summarized Source Data'!T$2,TimeOfWeek,$E383)*INDEX('Calibration Multipliers'!P$4:P$7,MATCH($B383,'Calibration Multipliers'!$A$4:$A$7,0),1)</f>
        <v>5635068.423133092</v>
      </c>
      <c r="U383" s="31">
        <f>SUMIFS(INDEX(Load,,MATCH('Summarized Source Data'!$C383,Hour,0)),Month,'Summarized Source Data'!$A383,Sector,'Summarized Source Data'!U$2,TimeOfWeek,$E383)*INDEX('Calibration Multipliers'!Q$4:Q$7,MATCH($B383,'Calibration Multipliers'!$A$4:$A$7,0),1)</f>
        <v>5635068.423133092</v>
      </c>
      <c r="V383" s="31">
        <f>SUMIFS(INDEX(Load,,MATCH('Summarized Source Data'!$C383,Hour,0)),Month,'Summarized Source Data'!$A383,Sector,'Summarized Source Data'!V$2,TimeOfWeek,$E383)*INDEX('Calibration Multipliers'!R$4:R$7,MATCH($B383,'Calibration Multipliers'!$A$4:$A$7,0),1)</f>
        <v>5635068.423133092</v>
      </c>
      <c r="W383" s="31">
        <f>SUMIFS(INDEX(Load,,MATCH('Summarized Source Data'!$C383,Hour,0)),Month,'Summarized Source Data'!$A383,Sector,'Summarized Source Data'!W$2,TimeOfWeek,$E383)*INDEX('Calibration Multipliers'!S$4:S$7,MATCH($B383,'Calibration Multipliers'!$A$4:$A$7,0),1)</f>
        <v>5635068.423133092</v>
      </c>
      <c r="X383" s="26">
        <f>SUMIFS(INDEX(Load,,MATCH('Summarized Source Data'!$C383,Hour,0)),Month,'Summarized Source Data'!$A383,Sector,'Summarized Source Data'!X$2,Subsector,'Summarized Source Data'!X$3,TimeOfWeek,$E383)*INDEX('Calibration Multipliers'!T$4:T$7,MATCH($B383,'Calibration Multipliers'!$A$4:$A$7,0),1)</f>
        <v>331055554.01638985</v>
      </c>
      <c r="Y383" s="28">
        <f t="shared" si="29"/>
        <v>331055554.01638985</v>
      </c>
      <c r="Z383" s="28">
        <f t="shared" si="29"/>
        <v>331055554.01638985</v>
      </c>
    </row>
    <row r="384" spans="1:26" outlineLevel="2">
      <c r="A384">
        <f t="shared" si="30"/>
        <v>4</v>
      </c>
      <c r="B384" t="str">
        <f>INDEX('Category Mapping'!$G$34:$G$45,MATCH(A384,'Category Mapping'!$A$34:$A$45,0),1)</f>
        <v>Spring</v>
      </c>
      <c r="C384" t="s">
        <v>47</v>
      </c>
      <c r="D384" s="6" t="s">
        <v>121</v>
      </c>
      <c r="E384" s="40" t="s">
        <v>14</v>
      </c>
      <c r="F384" s="26">
        <f>SUMIFS(INDEX(Load,,MATCH('Summarized Source Data'!$C384,Hour,0)),Month,'Summarized Source Data'!$A384,Sector,'Summarized Source Data'!F$2,Subsector,'Summarized Source Data'!F$3,TimeOfWeek,$E384)*INDEX('Calibration Multipliers'!B$4:B$7,MATCH($B384,'Calibration Multipliers'!$A$4:$A$7,0),1)</f>
        <v>4217997.2596334573</v>
      </c>
      <c r="G384" s="26">
        <f>SUMIFS(INDEX(Load,,MATCH('Summarized Source Data'!$C384,Hour,0)),Month,'Summarized Source Data'!$A384,Sector,'Summarized Source Data'!G$2,Subsector,'Summarized Source Data'!G$3,TimeOfWeek,$E384)*INDEX('Calibration Multipliers'!C$4:C$7,MATCH($B384,'Calibration Multipliers'!$A$4:$A$7,0),1)</f>
        <v>13518.910820170759</v>
      </c>
      <c r="H384" s="26">
        <f>SUMIFS(INDEX(Load,,MATCH('Summarized Source Data'!$C384,Hour,0)),Month,'Summarized Source Data'!$A384,Sector,'Summarized Source Data'!H$2,Subsector,'Summarized Source Data'!H$3,TimeOfWeek,$E384)*INDEX('Calibration Multipliers'!D$4:D$7,MATCH($B384,'Calibration Multipliers'!$A$4:$A$7,0),1)</f>
        <v>0</v>
      </c>
      <c r="I384" s="26">
        <f>SUMIFS(INDEX(Load,,MATCH('Summarized Source Data'!$C384,Hour,0)),Month,'Summarized Source Data'!$A384,Sector,'Summarized Source Data'!I$2,Subsector,'Summarized Source Data'!I$3,TimeOfWeek,$E384)*INDEX('Calibration Multipliers'!E$4:E$7,MATCH($B384,'Calibration Multipliers'!$A$4:$A$7,0),1)</f>
        <v>29610540.755131647</v>
      </c>
      <c r="J384" s="47">
        <f t="shared" si="26"/>
        <v>76833406.880480558</v>
      </c>
      <c r="K384" s="48">
        <f>(SUMIFS(INDEX(Load,,MATCH('Summarized Source Data'!$C384,Hour,0)),Month,'Summarized Source Data'!$A384,Sector,'Summarized Source Data'!K$2,Subsector,"Total",TimeOfWeek,$E384)-SUM(F384:I384))*INDEX('Calibration Multipliers'!G$4:G$7,MATCH($B384,'Calibration Multipliers'!$A$4:$A$7,0),1)</f>
        <v>76833406.880480558</v>
      </c>
      <c r="L384" s="26">
        <f>SUMIFS(INDEX(Load,,MATCH('Summarized Source Data'!$C384,Hour,0)),Month,'Summarized Source Data'!$A384,Sector,'Summarized Source Data'!L$2,Subsector,'Summarized Source Data'!L$3,TimeOfWeek,$E384)*INDEX('Calibration Multipliers'!H$4:H$7,MATCH($B384,'Calibration Multipliers'!$A$4:$A$7,0),1)</f>
        <v>6000058.6276922645</v>
      </c>
      <c r="M384" s="26">
        <f>SUMIFS(INDEX(Load,,MATCH('Summarized Source Data'!$C384,Hour,0)),Month,'Summarized Source Data'!$A384,Sector,'Summarized Source Data'!M$2,Subsector,'Summarized Source Data'!M$3,TimeOfWeek,$E384)*INDEX('Calibration Multipliers'!I$4:I$7,MATCH($B384,'Calibration Multipliers'!$A$4:$A$7,0),1)</f>
        <v>262685.30083149183</v>
      </c>
      <c r="N384" s="26">
        <f>SUMIFS(INDEX(Load,,MATCH('Summarized Source Data'!$C384,Hour,0)),Month,'Summarized Source Data'!$A384,Sector,'Summarized Source Data'!N$2,Subsector,'Summarized Source Data'!N$3,TimeOfWeek,$E384)*INDEX('Calibration Multipliers'!J$4:J$7,MATCH($B384,'Calibration Multipliers'!$A$4:$A$7,0),1)</f>
        <v>0</v>
      </c>
      <c r="O384" s="28">
        <f t="shared" si="27"/>
        <v>91791833.654043317</v>
      </c>
      <c r="P384" s="48">
        <f>(SUMIFS(INDEX(Load,,MATCH('Summarized Source Data'!$C384,Hour,0)),Month,'Summarized Source Data'!$A384,Sector,'Summarized Source Data'!P$2,Subsector,"Total",TimeOfWeek,$E384)-SUM(L384:N384)*INDEX('Calibration Multipliers'!L$4:L$7,MATCH($B384,'Calibration Multipliers'!$A$4:$A$7,0),1))</f>
        <v>91791833.654043317</v>
      </c>
      <c r="Q384" s="28">
        <f t="shared" si="28"/>
        <v>91791833.654043317</v>
      </c>
      <c r="R384" s="31">
        <f>SUMIFS(INDEX(Load,,MATCH('Summarized Source Data'!$C384,Hour,0)),Month,'Summarized Source Data'!$A384,Sector,'Summarized Source Data'!R$2,TimeOfWeek,$E384)*INDEX('Calibration Multipliers'!N$4:N$7,MATCH($B384,'Calibration Multipliers'!$A$4:$A$7,0),1)</f>
        <v>5458842.9887943789</v>
      </c>
      <c r="S384" s="31">
        <f>SUMIFS(INDEX(Load,,MATCH('Summarized Source Data'!$C384,Hour,0)),Month,'Summarized Source Data'!$A384,Sector,'Summarized Source Data'!S$2,TimeOfWeek,$E384)*INDEX('Calibration Multipliers'!O$4:O$7,MATCH($B384,'Calibration Multipliers'!$A$4:$A$7,0),1)</f>
        <v>5458842.9887943789</v>
      </c>
      <c r="T384" s="31">
        <f>SUMIFS(INDEX(Load,,MATCH('Summarized Source Data'!$C384,Hour,0)),Month,'Summarized Source Data'!$A384,Sector,'Summarized Source Data'!T$2,TimeOfWeek,$E384)*INDEX('Calibration Multipliers'!P$4:P$7,MATCH($B384,'Calibration Multipliers'!$A$4:$A$7,0),1)</f>
        <v>5458842.9887943789</v>
      </c>
      <c r="U384" s="31">
        <f>SUMIFS(INDEX(Load,,MATCH('Summarized Source Data'!$C384,Hour,0)),Month,'Summarized Source Data'!$A384,Sector,'Summarized Source Data'!U$2,TimeOfWeek,$E384)*INDEX('Calibration Multipliers'!Q$4:Q$7,MATCH($B384,'Calibration Multipliers'!$A$4:$A$7,0),1)</f>
        <v>5458842.9887943789</v>
      </c>
      <c r="V384" s="31">
        <f>SUMIFS(INDEX(Load,,MATCH('Summarized Source Data'!$C384,Hour,0)),Month,'Summarized Source Data'!$A384,Sector,'Summarized Source Data'!V$2,TimeOfWeek,$E384)*INDEX('Calibration Multipliers'!R$4:R$7,MATCH($B384,'Calibration Multipliers'!$A$4:$A$7,0),1)</f>
        <v>5458842.9887943789</v>
      </c>
      <c r="W384" s="31">
        <f>SUMIFS(INDEX(Load,,MATCH('Summarized Source Data'!$C384,Hour,0)),Month,'Summarized Source Data'!$A384,Sector,'Summarized Source Data'!W$2,TimeOfWeek,$E384)*INDEX('Calibration Multipliers'!S$4:S$7,MATCH($B384,'Calibration Multipliers'!$A$4:$A$7,0),1)</f>
        <v>5458842.9887943789</v>
      </c>
      <c r="X384" s="26">
        <f>SUMIFS(INDEX(Load,,MATCH('Summarized Source Data'!$C384,Hour,0)),Month,'Summarized Source Data'!$A384,Sector,'Summarized Source Data'!X$2,Subsector,'Summarized Source Data'!X$3,TimeOfWeek,$E384)*INDEX('Calibration Multipliers'!T$4:T$7,MATCH($B384,'Calibration Multipliers'!$A$4:$A$7,0),1)</f>
        <v>329113879.21277469</v>
      </c>
      <c r="Y384" s="28">
        <f t="shared" si="29"/>
        <v>329113879.21277469</v>
      </c>
      <c r="Z384" s="28">
        <f t="shared" si="29"/>
        <v>329113879.21277469</v>
      </c>
    </row>
    <row r="385" spans="1:26" outlineLevel="2">
      <c r="A385">
        <f t="shared" si="30"/>
        <v>4</v>
      </c>
      <c r="B385" t="str">
        <f>INDEX('Category Mapping'!$G$34:$G$45,MATCH(A385,'Category Mapping'!$A$34:$A$45,0),1)</f>
        <v>Spring</v>
      </c>
      <c r="C385" t="s">
        <v>48</v>
      </c>
      <c r="D385" s="6" t="s">
        <v>122</v>
      </c>
      <c r="E385" s="40" t="s">
        <v>14</v>
      </c>
      <c r="F385" s="26">
        <f>SUMIFS(INDEX(Load,,MATCH('Summarized Source Data'!$C385,Hour,0)),Month,'Summarized Source Data'!$A385,Sector,'Summarized Source Data'!F$2,Subsector,'Summarized Source Data'!F$3,TimeOfWeek,$E385)*INDEX('Calibration Multipliers'!B$4:B$7,MATCH($B385,'Calibration Multipliers'!$A$4:$A$7,0),1)</f>
        <v>3730145.6402007304</v>
      </c>
      <c r="G385" s="26">
        <f>SUMIFS(INDEX(Load,,MATCH('Summarized Source Data'!$C385,Hour,0)),Month,'Summarized Source Data'!$A385,Sector,'Summarized Source Data'!G$2,Subsector,'Summarized Source Data'!G$3,TimeOfWeek,$E385)*INDEX('Calibration Multipliers'!C$4:C$7,MATCH($B385,'Calibration Multipliers'!$A$4:$A$7,0),1)</f>
        <v>14094.617399442663</v>
      </c>
      <c r="H385" s="26">
        <f>SUMIFS(INDEX(Load,,MATCH('Summarized Source Data'!$C385,Hour,0)),Month,'Summarized Source Data'!$A385,Sector,'Summarized Source Data'!H$2,Subsector,'Summarized Source Data'!H$3,TimeOfWeek,$E385)*INDEX('Calibration Multipliers'!D$4:D$7,MATCH($B385,'Calibration Multipliers'!$A$4:$A$7,0),1)</f>
        <v>0</v>
      </c>
      <c r="I385" s="26">
        <f>SUMIFS(INDEX(Load,,MATCH('Summarized Source Data'!$C385,Hour,0)),Month,'Summarized Source Data'!$A385,Sector,'Summarized Source Data'!I$2,Subsector,'Summarized Source Data'!I$3,TimeOfWeek,$E385)*INDEX('Calibration Multipliers'!E$4:E$7,MATCH($B385,'Calibration Multipliers'!$A$4:$A$7,0),1)</f>
        <v>24465102.525551394</v>
      </c>
      <c r="J385" s="47">
        <f t="shared" si="26"/>
        <v>70816072.20122312</v>
      </c>
      <c r="K385" s="48">
        <f>(SUMIFS(INDEX(Load,,MATCH('Summarized Source Data'!$C385,Hour,0)),Month,'Summarized Source Data'!$A385,Sector,'Summarized Source Data'!K$2,Subsector,"Total",TimeOfWeek,$E385)-SUM(F385:I385))*INDEX('Calibration Multipliers'!G$4:G$7,MATCH($B385,'Calibration Multipliers'!$A$4:$A$7,0),1)</f>
        <v>70816072.20122312</v>
      </c>
      <c r="L385" s="26">
        <f>SUMIFS(INDEX(Load,,MATCH('Summarized Source Data'!$C385,Hour,0)),Month,'Summarized Source Data'!$A385,Sector,'Summarized Source Data'!L$2,Subsector,'Summarized Source Data'!L$3,TimeOfWeek,$E385)*INDEX('Calibration Multipliers'!H$4:H$7,MATCH($B385,'Calibration Multipliers'!$A$4:$A$7,0),1)</f>
        <v>6093127.9552165493</v>
      </c>
      <c r="M385" s="26">
        <f>SUMIFS(INDEX(Load,,MATCH('Summarized Source Data'!$C385,Hour,0)),Month,'Summarized Source Data'!$A385,Sector,'Summarized Source Data'!M$2,Subsector,'Summarized Source Data'!M$3,TimeOfWeek,$E385)*INDEX('Calibration Multipliers'!I$4:I$7,MATCH($B385,'Calibration Multipliers'!$A$4:$A$7,0),1)</f>
        <v>255204.99865056429</v>
      </c>
      <c r="N385" s="26">
        <f>SUMIFS(INDEX(Load,,MATCH('Summarized Source Data'!$C385,Hour,0)),Month,'Summarized Source Data'!$A385,Sector,'Summarized Source Data'!N$2,Subsector,'Summarized Source Data'!N$3,TimeOfWeek,$E385)*INDEX('Calibration Multipliers'!J$4:J$7,MATCH($B385,'Calibration Multipliers'!$A$4:$A$7,0),1)</f>
        <v>0</v>
      </c>
      <c r="O385" s="28">
        <f t="shared" si="27"/>
        <v>85978303.958035171</v>
      </c>
      <c r="P385" s="48">
        <f>(SUMIFS(INDEX(Load,,MATCH('Summarized Source Data'!$C385,Hour,0)),Month,'Summarized Source Data'!$A385,Sector,'Summarized Source Data'!P$2,Subsector,"Total",TimeOfWeek,$E385)-SUM(L385:N385)*INDEX('Calibration Multipliers'!L$4:L$7,MATCH($B385,'Calibration Multipliers'!$A$4:$A$7,0),1))</f>
        <v>85978303.958035171</v>
      </c>
      <c r="Q385" s="28">
        <f t="shared" si="28"/>
        <v>85978303.958035171</v>
      </c>
      <c r="R385" s="31">
        <f>SUMIFS(INDEX(Load,,MATCH('Summarized Source Data'!$C385,Hour,0)),Month,'Summarized Source Data'!$A385,Sector,'Summarized Source Data'!R$2,TimeOfWeek,$E385)*INDEX('Calibration Multipliers'!N$4:N$7,MATCH($B385,'Calibration Multipliers'!$A$4:$A$7,0),1)</f>
        <v>5259878.6008305289</v>
      </c>
      <c r="S385" s="31">
        <f>SUMIFS(INDEX(Load,,MATCH('Summarized Source Data'!$C385,Hour,0)),Month,'Summarized Source Data'!$A385,Sector,'Summarized Source Data'!S$2,TimeOfWeek,$E385)*INDEX('Calibration Multipliers'!O$4:O$7,MATCH($B385,'Calibration Multipliers'!$A$4:$A$7,0),1)</f>
        <v>5259878.6008305289</v>
      </c>
      <c r="T385" s="31">
        <f>SUMIFS(INDEX(Load,,MATCH('Summarized Source Data'!$C385,Hour,0)),Month,'Summarized Source Data'!$A385,Sector,'Summarized Source Data'!T$2,TimeOfWeek,$E385)*INDEX('Calibration Multipliers'!P$4:P$7,MATCH($B385,'Calibration Multipliers'!$A$4:$A$7,0),1)</f>
        <v>5259878.6008305289</v>
      </c>
      <c r="U385" s="31">
        <f>SUMIFS(INDEX(Load,,MATCH('Summarized Source Data'!$C385,Hour,0)),Month,'Summarized Source Data'!$A385,Sector,'Summarized Source Data'!U$2,TimeOfWeek,$E385)*INDEX('Calibration Multipliers'!Q$4:Q$7,MATCH($B385,'Calibration Multipliers'!$A$4:$A$7,0),1)</f>
        <v>5259878.6008305289</v>
      </c>
      <c r="V385" s="31">
        <f>SUMIFS(INDEX(Load,,MATCH('Summarized Source Data'!$C385,Hour,0)),Month,'Summarized Source Data'!$A385,Sector,'Summarized Source Data'!V$2,TimeOfWeek,$E385)*INDEX('Calibration Multipliers'!R$4:R$7,MATCH($B385,'Calibration Multipliers'!$A$4:$A$7,0),1)</f>
        <v>5259878.6008305289</v>
      </c>
      <c r="W385" s="31">
        <f>SUMIFS(INDEX(Load,,MATCH('Summarized Source Data'!$C385,Hour,0)),Month,'Summarized Source Data'!$A385,Sector,'Summarized Source Data'!W$2,TimeOfWeek,$E385)*INDEX('Calibration Multipliers'!S$4:S$7,MATCH($B385,'Calibration Multipliers'!$A$4:$A$7,0),1)</f>
        <v>5259878.6008305289</v>
      </c>
      <c r="X385" s="26">
        <f>SUMIFS(INDEX(Load,,MATCH('Summarized Source Data'!$C385,Hour,0)),Month,'Summarized Source Data'!$A385,Sector,'Summarized Source Data'!X$2,Subsector,'Summarized Source Data'!X$3,TimeOfWeek,$E385)*INDEX('Calibration Multipliers'!T$4:T$7,MATCH($B385,'Calibration Multipliers'!$A$4:$A$7,0),1)</f>
        <v>326201367.00735188</v>
      </c>
      <c r="Y385" s="28">
        <f t="shared" si="29"/>
        <v>326201367.00735188</v>
      </c>
      <c r="Z385" s="28">
        <f t="shared" si="29"/>
        <v>326201367.00735188</v>
      </c>
    </row>
    <row r="386" spans="1:26" outlineLevel="2">
      <c r="A386">
        <f t="shared" si="30"/>
        <v>4</v>
      </c>
      <c r="B386" t="str">
        <f>INDEX('Category Mapping'!$G$34:$G$45,MATCH(A386,'Category Mapping'!$A$34:$A$45,0),1)</f>
        <v>Spring</v>
      </c>
      <c r="C386" t="s">
        <v>49</v>
      </c>
      <c r="D386" s="6" t="s">
        <v>123</v>
      </c>
      <c r="E386" s="40" t="s">
        <v>14</v>
      </c>
      <c r="F386" s="26">
        <f>SUMIFS(INDEX(Load,,MATCH('Summarized Source Data'!$C386,Hour,0)),Month,'Summarized Source Data'!$A386,Sector,'Summarized Source Data'!F$2,Subsector,'Summarized Source Data'!F$3,TimeOfWeek,$E386)*INDEX('Calibration Multipliers'!B$4:B$7,MATCH($B386,'Calibration Multipliers'!$A$4:$A$7,0),1)</f>
        <v>2936046.2748800027</v>
      </c>
      <c r="G386" s="26">
        <f>SUMIFS(INDEX(Load,,MATCH('Summarized Source Data'!$C386,Hour,0)),Month,'Summarized Source Data'!$A386,Sector,'Summarized Source Data'!G$2,Subsector,'Summarized Source Data'!G$3,TimeOfWeek,$E386)*INDEX('Calibration Multipliers'!C$4:C$7,MATCH($B386,'Calibration Multipliers'!$A$4:$A$7,0),1)</f>
        <v>14627.607133035033</v>
      </c>
      <c r="H386" s="26">
        <f>SUMIFS(INDEX(Load,,MATCH('Summarized Source Data'!$C386,Hour,0)),Month,'Summarized Source Data'!$A386,Sector,'Summarized Source Data'!H$2,Subsector,'Summarized Source Data'!H$3,TimeOfWeek,$E386)*INDEX('Calibration Multipliers'!D$4:D$7,MATCH($B386,'Calibration Multipliers'!$A$4:$A$7,0),1)</f>
        <v>0</v>
      </c>
      <c r="I386" s="26">
        <f>SUMIFS(INDEX(Load,,MATCH('Summarized Source Data'!$C386,Hour,0)),Month,'Summarized Source Data'!$A386,Sector,'Summarized Source Data'!I$2,Subsector,'Summarized Source Data'!I$3,TimeOfWeek,$E386)*INDEX('Calibration Multipliers'!E$4:E$7,MATCH($B386,'Calibration Multipliers'!$A$4:$A$7,0),1)</f>
        <v>15824649.649463797</v>
      </c>
      <c r="J386" s="47">
        <f t="shared" si="26"/>
        <v>59085836.093492277</v>
      </c>
      <c r="K386" s="48">
        <f>(SUMIFS(INDEX(Load,,MATCH('Summarized Source Data'!$C386,Hour,0)),Month,'Summarized Source Data'!$A386,Sector,'Summarized Source Data'!K$2,Subsector,"Total",TimeOfWeek,$E386)-SUM(F386:I386))*INDEX('Calibration Multipliers'!G$4:G$7,MATCH($B386,'Calibration Multipliers'!$A$4:$A$7,0),1)</f>
        <v>59085836.093492277</v>
      </c>
      <c r="L386" s="26">
        <f>SUMIFS(INDEX(Load,,MATCH('Summarized Source Data'!$C386,Hour,0)),Month,'Summarized Source Data'!$A386,Sector,'Summarized Source Data'!L$2,Subsector,'Summarized Source Data'!L$3,TimeOfWeek,$E386)*INDEX('Calibration Multipliers'!H$4:H$7,MATCH($B386,'Calibration Multipliers'!$A$4:$A$7,0),1)</f>
        <v>5210019.3043858958</v>
      </c>
      <c r="M386" s="26">
        <f>SUMIFS(INDEX(Load,,MATCH('Summarized Source Data'!$C386,Hour,0)),Month,'Summarized Source Data'!$A386,Sector,'Summarized Source Data'!M$2,Subsector,'Summarized Source Data'!M$3,TimeOfWeek,$E386)*INDEX('Calibration Multipliers'!I$4:I$7,MATCH($B386,'Calibration Multipliers'!$A$4:$A$7,0),1)</f>
        <v>246210.19012281692</v>
      </c>
      <c r="N386" s="26">
        <f>SUMIFS(INDEX(Load,,MATCH('Summarized Source Data'!$C386,Hour,0)),Month,'Summarized Source Data'!$A386,Sector,'Summarized Source Data'!N$2,Subsector,'Summarized Source Data'!N$3,TimeOfWeek,$E386)*INDEX('Calibration Multipliers'!J$4:J$7,MATCH($B386,'Calibration Multipliers'!$A$4:$A$7,0),1)</f>
        <v>0</v>
      </c>
      <c r="O386" s="28">
        <f t="shared" si="27"/>
        <v>81822052.927994072</v>
      </c>
      <c r="P386" s="48">
        <f>(SUMIFS(INDEX(Load,,MATCH('Summarized Source Data'!$C386,Hour,0)),Month,'Summarized Source Data'!$A386,Sector,'Summarized Source Data'!P$2,Subsector,"Total",TimeOfWeek,$E386)-SUM(L386:N386)*INDEX('Calibration Multipliers'!L$4:L$7,MATCH($B386,'Calibration Multipliers'!$A$4:$A$7,0),1))</f>
        <v>81822052.927994072</v>
      </c>
      <c r="Q386" s="28">
        <f t="shared" si="28"/>
        <v>81822052.927994072</v>
      </c>
      <c r="R386" s="31">
        <f>SUMIFS(INDEX(Load,,MATCH('Summarized Source Data'!$C386,Hour,0)),Month,'Summarized Source Data'!$A386,Sector,'Summarized Source Data'!R$2,TimeOfWeek,$E386)*INDEX('Calibration Multipliers'!N$4:N$7,MATCH($B386,'Calibration Multipliers'!$A$4:$A$7,0),1)</f>
        <v>5191662.7107925182</v>
      </c>
      <c r="S386" s="31">
        <f>SUMIFS(INDEX(Load,,MATCH('Summarized Source Data'!$C386,Hour,0)),Month,'Summarized Source Data'!$A386,Sector,'Summarized Source Data'!S$2,TimeOfWeek,$E386)*INDEX('Calibration Multipliers'!O$4:O$7,MATCH($B386,'Calibration Multipliers'!$A$4:$A$7,0),1)</f>
        <v>5191662.7107925182</v>
      </c>
      <c r="T386" s="31">
        <f>SUMIFS(INDEX(Load,,MATCH('Summarized Source Data'!$C386,Hour,0)),Month,'Summarized Source Data'!$A386,Sector,'Summarized Source Data'!T$2,TimeOfWeek,$E386)*INDEX('Calibration Multipliers'!P$4:P$7,MATCH($B386,'Calibration Multipliers'!$A$4:$A$7,0),1)</f>
        <v>5191662.7107925182</v>
      </c>
      <c r="U386" s="31">
        <f>SUMIFS(INDEX(Load,,MATCH('Summarized Source Data'!$C386,Hour,0)),Month,'Summarized Source Data'!$A386,Sector,'Summarized Source Data'!U$2,TimeOfWeek,$E386)*INDEX('Calibration Multipliers'!Q$4:Q$7,MATCH($B386,'Calibration Multipliers'!$A$4:$A$7,0),1)</f>
        <v>5191662.7107925182</v>
      </c>
      <c r="V386" s="31">
        <f>SUMIFS(INDEX(Load,,MATCH('Summarized Source Data'!$C386,Hour,0)),Month,'Summarized Source Data'!$A386,Sector,'Summarized Source Data'!V$2,TimeOfWeek,$E386)*INDEX('Calibration Multipliers'!R$4:R$7,MATCH($B386,'Calibration Multipliers'!$A$4:$A$7,0),1)</f>
        <v>5191662.7107925182</v>
      </c>
      <c r="W386" s="31">
        <f>SUMIFS(INDEX(Load,,MATCH('Summarized Source Data'!$C386,Hour,0)),Month,'Summarized Source Data'!$A386,Sector,'Summarized Source Data'!W$2,TimeOfWeek,$E386)*INDEX('Calibration Multipliers'!S$4:S$7,MATCH($B386,'Calibration Multipliers'!$A$4:$A$7,0),1)</f>
        <v>5191662.7107925182</v>
      </c>
      <c r="X386" s="26">
        <f>SUMIFS(INDEX(Load,,MATCH('Summarized Source Data'!$C386,Hour,0)),Month,'Summarized Source Data'!$A386,Sector,'Summarized Source Data'!X$2,Subsector,'Summarized Source Data'!X$3,TimeOfWeek,$E386)*INDEX('Calibration Multipliers'!T$4:T$7,MATCH($B386,'Calibration Multipliers'!$A$4:$A$7,0),1)</f>
        <v>323288854.80192912</v>
      </c>
      <c r="Y386" s="28">
        <f t="shared" si="29"/>
        <v>323288854.80192912</v>
      </c>
      <c r="Z386" s="28">
        <f t="shared" si="29"/>
        <v>323288854.80192912</v>
      </c>
    </row>
    <row r="387" spans="1:26" outlineLevel="2">
      <c r="A387">
        <f t="shared" si="30"/>
        <v>4</v>
      </c>
      <c r="B387" t="str">
        <f>INDEX('Category Mapping'!$G$34:$G$45,MATCH(A387,'Category Mapping'!$A$34:$A$45,0),1)</f>
        <v>Spring</v>
      </c>
      <c r="C387" t="s">
        <v>50</v>
      </c>
      <c r="D387" s="6" t="s">
        <v>124</v>
      </c>
      <c r="E387" s="40" t="s">
        <v>14</v>
      </c>
      <c r="F387" s="26">
        <f>SUMIFS(INDEX(Load,,MATCH('Summarized Source Data'!$C387,Hour,0)),Month,'Summarized Source Data'!$A387,Sector,'Summarized Source Data'!F$2,Subsector,'Summarized Source Data'!F$3,TimeOfWeek,$E387)*INDEX('Calibration Multipliers'!B$4:B$7,MATCH($B387,'Calibration Multipliers'!$A$4:$A$7,0),1)</f>
        <v>2741566.1848751018</v>
      </c>
      <c r="G387" s="26">
        <f>SUMIFS(INDEX(Load,,MATCH('Summarized Source Data'!$C387,Hour,0)),Month,'Summarized Source Data'!$A387,Sector,'Summarized Source Data'!G$2,Subsector,'Summarized Source Data'!G$3,TimeOfWeek,$E387)*INDEX('Calibration Multipliers'!C$4:C$7,MATCH($B387,'Calibration Multipliers'!$A$4:$A$7,0),1)</f>
        <v>15084.87154928641</v>
      </c>
      <c r="H387" s="26">
        <f>SUMIFS(INDEX(Load,,MATCH('Summarized Source Data'!$C387,Hour,0)),Month,'Summarized Source Data'!$A387,Sector,'Summarized Source Data'!H$2,Subsector,'Summarized Source Data'!H$3,TimeOfWeek,$E387)*INDEX('Calibration Multipliers'!D$4:D$7,MATCH($B387,'Calibration Multipliers'!$A$4:$A$7,0),1)</f>
        <v>0</v>
      </c>
      <c r="I387" s="26">
        <f>SUMIFS(INDEX(Load,,MATCH('Summarized Source Data'!$C387,Hour,0)),Month,'Summarized Source Data'!$A387,Sector,'Summarized Source Data'!I$2,Subsector,'Summarized Source Data'!I$3,TimeOfWeek,$E387)*INDEX('Calibration Multipliers'!E$4:E$7,MATCH($B387,'Calibration Multipliers'!$A$4:$A$7,0),1)</f>
        <v>8834271.8258218654</v>
      </c>
      <c r="J387" s="47">
        <f t="shared" si="26"/>
        <v>47047656.186932474</v>
      </c>
      <c r="K387" s="48">
        <f>(SUMIFS(INDEX(Load,,MATCH('Summarized Source Data'!$C387,Hour,0)),Month,'Summarized Source Data'!$A387,Sector,'Summarized Source Data'!K$2,Subsector,"Total",TimeOfWeek,$E387)-SUM(F387:I387))*INDEX('Calibration Multipliers'!G$4:G$7,MATCH($B387,'Calibration Multipliers'!$A$4:$A$7,0),1)</f>
        <v>47047656.186932474</v>
      </c>
      <c r="L387" s="26">
        <f>SUMIFS(INDEX(Load,,MATCH('Summarized Source Data'!$C387,Hour,0)),Month,'Summarized Source Data'!$A387,Sector,'Summarized Source Data'!L$2,Subsector,'Summarized Source Data'!L$3,TimeOfWeek,$E387)*INDEX('Calibration Multipliers'!H$4:H$7,MATCH($B387,'Calibration Multipliers'!$A$4:$A$7,0),1)</f>
        <v>5482633.3593256744</v>
      </c>
      <c r="M387" s="26">
        <f>SUMIFS(INDEX(Load,,MATCH('Summarized Source Data'!$C387,Hour,0)),Month,'Summarized Source Data'!$A387,Sector,'Summarized Source Data'!M$2,Subsector,'Summarized Source Data'!M$3,TimeOfWeek,$E387)*INDEX('Calibration Multipliers'!I$4:I$7,MATCH($B387,'Calibration Multipliers'!$A$4:$A$7,0),1)</f>
        <v>233923.27196553999</v>
      </c>
      <c r="N387" s="26">
        <f>SUMIFS(INDEX(Load,,MATCH('Summarized Source Data'!$C387,Hour,0)),Month,'Summarized Source Data'!$A387,Sector,'Summarized Source Data'!N$2,Subsector,'Summarized Source Data'!N$3,TimeOfWeek,$E387)*INDEX('Calibration Multipliers'!J$4:J$7,MATCH($B387,'Calibration Multipliers'!$A$4:$A$7,0),1)</f>
        <v>0</v>
      </c>
      <c r="O387" s="28">
        <f t="shared" si="27"/>
        <v>74862947.718739167</v>
      </c>
      <c r="P387" s="48">
        <f>(SUMIFS(INDEX(Load,,MATCH('Summarized Source Data'!$C387,Hour,0)),Month,'Summarized Source Data'!$A387,Sector,'Summarized Source Data'!P$2,Subsector,"Total",TimeOfWeek,$E387)-SUM(L387:N387)*INDEX('Calibration Multipliers'!L$4:L$7,MATCH($B387,'Calibration Multipliers'!$A$4:$A$7,0),1))</f>
        <v>74862947.718739167</v>
      </c>
      <c r="Q387" s="28">
        <f t="shared" si="28"/>
        <v>74862947.718739167</v>
      </c>
      <c r="R387" s="31">
        <f>SUMIFS(INDEX(Load,,MATCH('Summarized Source Data'!$C387,Hour,0)),Month,'Summarized Source Data'!$A387,Sector,'Summarized Source Data'!R$2,TimeOfWeek,$E387)*INDEX('Calibration Multipliers'!N$4:N$7,MATCH($B387,'Calibration Multipliers'!$A$4:$A$7,0),1)</f>
        <v>3489095.4508685209</v>
      </c>
      <c r="S387" s="31">
        <f>SUMIFS(INDEX(Load,,MATCH('Summarized Source Data'!$C387,Hour,0)),Month,'Summarized Source Data'!$A387,Sector,'Summarized Source Data'!S$2,TimeOfWeek,$E387)*INDEX('Calibration Multipliers'!O$4:O$7,MATCH($B387,'Calibration Multipliers'!$A$4:$A$7,0),1)</f>
        <v>3489095.4508685209</v>
      </c>
      <c r="T387" s="31">
        <f>SUMIFS(INDEX(Load,,MATCH('Summarized Source Data'!$C387,Hour,0)),Month,'Summarized Source Data'!$A387,Sector,'Summarized Source Data'!T$2,TimeOfWeek,$E387)*INDEX('Calibration Multipliers'!P$4:P$7,MATCH($B387,'Calibration Multipliers'!$A$4:$A$7,0),1)</f>
        <v>3489095.4508685209</v>
      </c>
      <c r="U387" s="31">
        <f>SUMIFS(INDEX(Load,,MATCH('Summarized Source Data'!$C387,Hour,0)),Month,'Summarized Source Data'!$A387,Sector,'Summarized Source Data'!U$2,TimeOfWeek,$E387)*INDEX('Calibration Multipliers'!Q$4:Q$7,MATCH($B387,'Calibration Multipliers'!$A$4:$A$7,0),1)</f>
        <v>3489095.4508685209</v>
      </c>
      <c r="V387" s="31">
        <f>SUMIFS(INDEX(Load,,MATCH('Summarized Source Data'!$C387,Hour,0)),Month,'Summarized Source Data'!$A387,Sector,'Summarized Source Data'!V$2,TimeOfWeek,$E387)*INDEX('Calibration Multipliers'!R$4:R$7,MATCH($B387,'Calibration Multipliers'!$A$4:$A$7,0),1)</f>
        <v>3489095.4508685209</v>
      </c>
      <c r="W387" s="31">
        <f>SUMIFS(INDEX(Load,,MATCH('Summarized Source Data'!$C387,Hour,0)),Month,'Summarized Source Data'!$A387,Sector,'Summarized Source Data'!W$2,TimeOfWeek,$E387)*INDEX('Calibration Multipliers'!S$4:S$7,MATCH($B387,'Calibration Multipliers'!$A$4:$A$7,0),1)</f>
        <v>3489095.4508685209</v>
      </c>
      <c r="X387" s="26">
        <f>SUMIFS(INDEX(Load,,MATCH('Summarized Source Data'!$C387,Hour,0)),Month,'Summarized Source Data'!$A387,Sector,'Summarized Source Data'!X$2,Subsector,'Summarized Source Data'!X$3,TimeOfWeek,$E387)*INDEX('Calibration Multipliers'!T$4:T$7,MATCH($B387,'Calibration Multipliers'!$A$4:$A$7,0),1)</f>
        <v>322318017.40012151</v>
      </c>
      <c r="Y387" s="28">
        <f t="shared" si="29"/>
        <v>322318017.40012151</v>
      </c>
      <c r="Z387" s="28">
        <f t="shared" si="29"/>
        <v>322318017.40012151</v>
      </c>
    </row>
    <row r="388" spans="1:26" outlineLevel="2">
      <c r="A388">
        <f t="shared" si="30"/>
        <v>5</v>
      </c>
      <c r="B388" t="str">
        <f>INDEX('Category Mapping'!$G$34:$G$45,MATCH(A388,'Category Mapping'!$A$34:$A$45,0),1)</f>
        <v>Spring</v>
      </c>
      <c r="C388" t="s">
        <v>27</v>
      </c>
      <c r="D388" s="6" t="s">
        <v>101</v>
      </c>
      <c r="E388" s="40" t="s">
        <v>14</v>
      </c>
      <c r="F388" s="26">
        <f>SUMIFS(INDEX(Load,,MATCH('Summarized Source Data'!$C388,Hour,0)),Month,'Summarized Source Data'!$A388,Sector,'Summarized Source Data'!F$2,Subsector,'Summarized Source Data'!F$3,TimeOfWeek,$E388)*INDEX('Calibration Multipliers'!B$4:B$7,MATCH($B388,'Calibration Multipliers'!$A$4:$A$7,0),1)</f>
        <v>785530.25700450165</v>
      </c>
      <c r="G388" s="26">
        <f>SUMIFS(INDEX(Load,,MATCH('Summarized Source Data'!$C388,Hour,0)),Month,'Summarized Source Data'!$A388,Sector,'Summarized Source Data'!G$2,Subsector,'Summarized Source Data'!G$3,TimeOfWeek,$E388)*INDEX('Calibration Multipliers'!C$4:C$7,MATCH($B388,'Calibration Multipliers'!$A$4:$A$7,0),1)</f>
        <v>1844.0571866272116</v>
      </c>
      <c r="H388" s="26">
        <f>SUMIFS(INDEX(Load,,MATCH('Summarized Source Data'!$C388,Hour,0)),Month,'Summarized Source Data'!$A388,Sector,'Summarized Source Data'!H$2,Subsector,'Summarized Source Data'!H$3,TimeOfWeek,$E388)*INDEX('Calibration Multipliers'!D$4:D$7,MATCH($B388,'Calibration Multipliers'!$A$4:$A$7,0),1)</f>
        <v>0</v>
      </c>
      <c r="I388" s="26">
        <f>SUMIFS(INDEX(Load,,MATCH('Summarized Source Data'!$C388,Hour,0)),Month,'Summarized Source Data'!$A388,Sector,'Summarized Source Data'!I$2,Subsector,'Summarized Source Data'!I$3,TimeOfWeek,$E388)*INDEX('Calibration Multipliers'!E$4:E$7,MATCH($B388,'Calibration Multipliers'!$A$4:$A$7,0),1)</f>
        <v>5875159.1773445373</v>
      </c>
      <c r="J388" s="47">
        <f t="shared" si="26"/>
        <v>36957090.009434268</v>
      </c>
      <c r="K388" s="48">
        <f>(SUMIFS(INDEX(Load,,MATCH('Summarized Source Data'!$C388,Hour,0)),Month,'Summarized Source Data'!$A388,Sector,'Summarized Source Data'!K$2,Subsector,"Total",TimeOfWeek,$E388)-SUM(F388:I388))*INDEX('Calibration Multipliers'!G$4:G$7,MATCH($B388,'Calibration Multipliers'!$A$4:$A$7,0),1)</f>
        <v>36957090.009434268</v>
      </c>
      <c r="L388" s="26">
        <f>SUMIFS(INDEX(Load,,MATCH('Summarized Source Data'!$C388,Hour,0)),Month,'Summarized Source Data'!$A388,Sector,'Summarized Source Data'!L$2,Subsector,'Summarized Source Data'!L$3,TimeOfWeek,$E388)*INDEX('Calibration Multipliers'!H$4:H$7,MATCH($B388,'Calibration Multipliers'!$A$4:$A$7,0),1)</f>
        <v>1851721.2046138302</v>
      </c>
      <c r="M388" s="26">
        <f>SUMIFS(INDEX(Load,,MATCH('Summarized Source Data'!$C388,Hour,0)),Month,'Summarized Source Data'!$A388,Sector,'Summarized Source Data'!M$2,Subsector,'Summarized Source Data'!M$3,TimeOfWeek,$E388)*INDEX('Calibration Multipliers'!I$4:I$7,MATCH($B388,'Calibration Multipliers'!$A$4:$A$7,0),1)</f>
        <v>3849102.8719718996</v>
      </c>
      <c r="N388" s="26">
        <f>SUMIFS(INDEX(Load,,MATCH('Summarized Source Data'!$C388,Hour,0)),Month,'Summarized Source Data'!$A388,Sector,'Summarized Source Data'!N$2,Subsector,'Summarized Source Data'!N$3,TimeOfWeek,$E388)*INDEX('Calibration Multipliers'!J$4:J$7,MATCH($B388,'Calibration Multipliers'!$A$4:$A$7,0),1)</f>
        <v>0</v>
      </c>
      <c r="O388" s="28">
        <f t="shared" si="27"/>
        <v>77326873.070088074</v>
      </c>
      <c r="P388" s="48">
        <f>(SUMIFS(INDEX(Load,,MATCH('Summarized Source Data'!$C388,Hour,0)),Month,'Summarized Source Data'!$A388,Sector,'Summarized Source Data'!P$2,Subsector,"Total",TimeOfWeek,$E388)-SUM(L388:N388)*INDEX('Calibration Multipliers'!L$4:L$7,MATCH($B388,'Calibration Multipliers'!$A$4:$A$7,0),1))</f>
        <v>77326873.070088074</v>
      </c>
      <c r="Q388" s="28">
        <f t="shared" si="28"/>
        <v>77326873.070088074</v>
      </c>
      <c r="R388" s="31">
        <f>SUMIFS(INDEX(Load,,MATCH('Summarized Source Data'!$C388,Hour,0)),Month,'Summarized Source Data'!$A388,Sector,'Summarized Source Data'!R$2,TimeOfWeek,$E388)*INDEX('Calibration Multipliers'!N$4:N$7,MATCH($B388,'Calibration Multipliers'!$A$4:$A$7,0),1)</f>
        <v>2495905.8319758098</v>
      </c>
      <c r="S388" s="31">
        <f>SUMIFS(INDEX(Load,,MATCH('Summarized Source Data'!$C388,Hour,0)),Month,'Summarized Source Data'!$A388,Sector,'Summarized Source Data'!S$2,TimeOfWeek,$E388)*INDEX('Calibration Multipliers'!O$4:O$7,MATCH($B388,'Calibration Multipliers'!$A$4:$A$7,0),1)</f>
        <v>2495905.8319758098</v>
      </c>
      <c r="T388" s="31">
        <f>SUMIFS(INDEX(Load,,MATCH('Summarized Source Data'!$C388,Hour,0)),Month,'Summarized Source Data'!$A388,Sector,'Summarized Source Data'!T$2,TimeOfWeek,$E388)*INDEX('Calibration Multipliers'!P$4:P$7,MATCH($B388,'Calibration Multipliers'!$A$4:$A$7,0),1)</f>
        <v>2495905.8319758098</v>
      </c>
      <c r="U388" s="31">
        <f>SUMIFS(INDEX(Load,,MATCH('Summarized Source Data'!$C388,Hour,0)),Month,'Summarized Source Data'!$A388,Sector,'Summarized Source Data'!U$2,TimeOfWeek,$E388)*INDEX('Calibration Multipliers'!Q$4:Q$7,MATCH($B388,'Calibration Multipliers'!$A$4:$A$7,0),1)</f>
        <v>2495905.8319758098</v>
      </c>
      <c r="V388" s="31">
        <f>SUMIFS(INDEX(Load,,MATCH('Summarized Source Data'!$C388,Hour,0)),Month,'Summarized Source Data'!$A388,Sector,'Summarized Source Data'!V$2,TimeOfWeek,$E388)*INDEX('Calibration Multipliers'!R$4:R$7,MATCH($B388,'Calibration Multipliers'!$A$4:$A$7,0),1)</f>
        <v>2495905.8319758098</v>
      </c>
      <c r="W388" s="31">
        <f>SUMIFS(INDEX(Load,,MATCH('Summarized Source Data'!$C388,Hour,0)),Month,'Summarized Source Data'!$A388,Sector,'Summarized Source Data'!W$2,TimeOfWeek,$E388)*INDEX('Calibration Multipliers'!S$4:S$7,MATCH($B388,'Calibration Multipliers'!$A$4:$A$7,0),1)</f>
        <v>2495905.8319758098</v>
      </c>
      <c r="X388" s="26">
        <f>SUMIFS(INDEX(Load,,MATCH('Summarized Source Data'!$C388,Hour,0)),Month,'Summarized Source Data'!$A388,Sector,'Summarized Source Data'!X$2,Subsector,'Summarized Source Data'!X$3,TimeOfWeek,$E388)*INDEX('Calibration Multipliers'!T$4:T$7,MATCH($B388,'Calibration Multipliers'!$A$4:$A$7,0),1)</f>
        <v>335921238.45574546</v>
      </c>
      <c r="Y388" s="28">
        <f t="shared" si="29"/>
        <v>335921238.45574546</v>
      </c>
      <c r="Z388" s="28">
        <f t="shared" si="29"/>
        <v>335921238.45574546</v>
      </c>
    </row>
    <row r="389" spans="1:26" outlineLevel="2">
      <c r="A389">
        <f t="shared" si="30"/>
        <v>5</v>
      </c>
      <c r="B389" t="str">
        <f>INDEX('Category Mapping'!$G$34:$G$45,MATCH(A389,'Category Mapping'!$A$34:$A$45,0),1)</f>
        <v>Spring</v>
      </c>
      <c r="C389" t="s">
        <v>28</v>
      </c>
      <c r="D389" s="6" t="s">
        <v>102</v>
      </c>
      <c r="E389" s="40" t="s">
        <v>14</v>
      </c>
      <c r="F389" s="26">
        <f>SUMIFS(INDEX(Load,,MATCH('Summarized Source Data'!$C389,Hour,0)),Month,'Summarized Source Data'!$A389,Sector,'Summarized Source Data'!F$2,Subsector,'Summarized Source Data'!F$3,TimeOfWeek,$E389)*INDEX('Calibration Multipliers'!B$4:B$7,MATCH($B389,'Calibration Multipliers'!$A$4:$A$7,0),1)</f>
        <v>785530.25700450165</v>
      </c>
      <c r="G389" s="26">
        <f>SUMIFS(INDEX(Load,,MATCH('Summarized Source Data'!$C389,Hour,0)),Month,'Summarized Source Data'!$A389,Sector,'Summarized Source Data'!G$2,Subsector,'Summarized Source Data'!G$3,TimeOfWeek,$E389)*INDEX('Calibration Multipliers'!C$4:C$7,MATCH($B389,'Calibration Multipliers'!$A$4:$A$7,0),1)</f>
        <v>1872.1341856623187</v>
      </c>
      <c r="H389" s="26">
        <f>SUMIFS(INDEX(Load,,MATCH('Summarized Source Data'!$C389,Hour,0)),Month,'Summarized Source Data'!$A389,Sector,'Summarized Source Data'!H$2,Subsector,'Summarized Source Data'!H$3,TimeOfWeek,$E389)*INDEX('Calibration Multipliers'!D$4:D$7,MATCH($B389,'Calibration Multipliers'!$A$4:$A$7,0),1)</f>
        <v>0</v>
      </c>
      <c r="I389" s="26">
        <f>SUMIFS(INDEX(Load,,MATCH('Summarized Source Data'!$C389,Hour,0)),Month,'Summarized Source Data'!$A389,Sector,'Summarized Source Data'!I$2,Subsector,'Summarized Source Data'!I$3,TimeOfWeek,$E389)*INDEX('Calibration Multipliers'!E$4:E$7,MATCH($B389,'Calibration Multipliers'!$A$4:$A$7,0),1)</f>
        <v>5076100.8205549419</v>
      </c>
      <c r="J389" s="47">
        <f t="shared" ref="J389:J452" si="31">K389</f>
        <v>28731370.599368975</v>
      </c>
      <c r="K389" s="48">
        <f>(SUMIFS(INDEX(Load,,MATCH('Summarized Source Data'!$C389,Hour,0)),Month,'Summarized Source Data'!$A389,Sector,'Summarized Source Data'!K$2,Subsector,"Total",TimeOfWeek,$E389)-SUM(F389:I389))*INDEX('Calibration Multipliers'!G$4:G$7,MATCH($B389,'Calibration Multipliers'!$A$4:$A$7,0),1)</f>
        <v>28731370.599368975</v>
      </c>
      <c r="L389" s="26">
        <f>SUMIFS(INDEX(Load,,MATCH('Summarized Source Data'!$C389,Hour,0)),Month,'Summarized Source Data'!$A389,Sector,'Summarized Source Data'!L$2,Subsector,'Summarized Source Data'!L$3,TimeOfWeek,$E389)*INDEX('Calibration Multipliers'!H$4:H$7,MATCH($B389,'Calibration Multipliers'!$A$4:$A$7,0),1)</f>
        <v>1745146.932776357</v>
      </c>
      <c r="M389" s="26">
        <f>SUMIFS(INDEX(Load,,MATCH('Summarized Source Data'!$C389,Hour,0)),Month,'Summarized Source Data'!$A389,Sector,'Summarized Source Data'!M$2,Subsector,'Summarized Source Data'!M$3,TimeOfWeek,$E389)*INDEX('Calibration Multipliers'!I$4:I$7,MATCH($B389,'Calibration Multipliers'!$A$4:$A$7,0),1)</f>
        <v>3767224.3262857338</v>
      </c>
      <c r="N389" s="26">
        <f>SUMIFS(INDEX(Load,,MATCH('Summarized Source Data'!$C389,Hour,0)),Month,'Summarized Source Data'!$A389,Sector,'Summarized Source Data'!N$2,Subsector,'Summarized Source Data'!N$3,TimeOfWeek,$E389)*INDEX('Calibration Multipliers'!J$4:J$7,MATCH($B389,'Calibration Multipliers'!$A$4:$A$7,0),1)</f>
        <v>0</v>
      </c>
      <c r="O389" s="28">
        <f t="shared" ref="O389:O452" si="32">P389</f>
        <v>67588101.228770271</v>
      </c>
      <c r="P389" s="48">
        <f>(SUMIFS(INDEX(Load,,MATCH('Summarized Source Data'!$C389,Hour,0)),Month,'Summarized Source Data'!$A389,Sector,'Summarized Source Data'!P$2,Subsector,"Total",TimeOfWeek,$E389)-SUM(L389:N389)*INDEX('Calibration Multipliers'!L$4:L$7,MATCH($B389,'Calibration Multipliers'!$A$4:$A$7,0),1))</f>
        <v>67588101.228770271</v>
      </c>
      <c r="Q389" s="28">
        <f t="shared" ref="Q389:Q452" si="33">P389</f>
        <v>67588101.228770271</v>
      </c>
      <c r="R389" s="31">
        <f>SUMIFS(INDEX(Load,,MATCH('Summarized Source Data'!$C389,Hour,0)),Month,'Summarized Source Data'!$A389,Sector,'Summarized Source Data'!R$2,TimeOfWeek,$E389)*INDEX('Calibration Multipliers'!N$4:N$7,MATCH($B389,'Calibration Multipliers'!$A$4:$A$7,0),1)</f>
        <v>2366731.5814150064</v>
      </c>
      <c r="S389" s="31">
        <f>SUMIFS(INDEX(Load,,MATCH('Summarized Source Data'!$C389,Hour,0)),Month,'Summarized Source Data'!$A389,Sector,'Summarized Source Data'!S$2,TimeOfWeek,$E389)*INDEX('Calibration Multipliers'!O$4:O$7,MATCH($B389,'Calibration Multipliers'!$A$4:$A$7,0),1)</f>
        <v>2366731.5814150064</v>
      </c>
      <c r="T389" s="31">
        <f>SUMIFS(INDEX(Load,,MATCH('Summarized Source Data'!$C389,Hour,0)),Month,'Summarized Source Data'!$A389,Sector,'Summarized Source Data'!T$2,TimeOfWeek,$E389)*INDEX('Calibration Multipliers'!P$4:P$7,MATCH($B389,'Calibration Multipliers'!$A$4:$A$7,0),1)</f>
        <v>2366731.5814150064</v>
      </c>
      <c r="U389" s="31">
        <f>SUMIFS(INDEX(Load,,MATCH('Summarized Source Data'!$C389,Hour,0)),Month,'Summarized Source Data'!$A389,Sector,'Summarized Source Data'!U$2,TimeOfWeek,$E389)*INDEX('Calibration Multipliers'!Q$4:Q$7,MATCH($B389,'Calibration Multipliers'!$A$4:$A$7,0),1)</f>
        <v>2366731.5814150064</v>
      </c>
      <c r="V389" s="31">
        <f>SUMIFS(INDEX(Load,,MATCH('Summarized Source Data'!$C389,Hour,0)),Month,'Summarized Source Data'!$A389,Sector,'Summarized Source Data'!V$2,TimeOfWeek,$E389)*INDEX('Calibration Multipliers'!R$4:R$7,MATCH($B389,'Calibration Multipliers'!$A$4:$A$7,0),1)</f>
        <v>2366731.5814150064</v>
      </c>
      <c r="W389" s="31">
        <f>SUMIFS(INDEX(Load,,MATCH('Summarized Source Data'!$C389,Hour,0)),Month,'Summarized Source Data'!$A389,Sector,'Summarized Source Data'!W$2,TimeOfWeek,$E389)*INDEX('Calibration Multipliers'!S$4:S$7,MATCH($B389,'Calibration Multipliers'!$A$4:$A$7,0),1)</f>
        <v>2366731.5814150064</v>
      </c>
      <c r="X389" s="26">
        <f>SUMIFS(INDEX(Load,,MATCH('Summarized Source Data'!$C389,Hour,0)),Month,'Summarized Source Data'!$A389,Sector,'Summarized Source Data'!X$2,Subsector,'Summarized Source Data'!X$3,TimeOfWeek,$E389)*INDEX('Calibration Multipliers'!T$4:T$7,MATCH($B389,'Calibration Multipliers'!$A$4:$A$7,0),1)</f>
        <v>335921238.45574546</v>
      </c>
      <c r="Y389" s="28">
        <f t="shared" ref="Y389:Z420" si="34">$X389</f>
        <v>335921238.45574546</v>
      </c>
      <c r="Z389" s="28">
        <f t="shared" si="34"/>
        <v>335921238.45574546</v>
      </c>
    </row>
    <row r="390" spans="1:26" outlineLevel="2">
      <c r="A390">
        <f t="shared" si="30"/>
        <v>5</v>
      </c>
      <c r="B390" t="str">
        <f>INDEX('Category Mapping'!$G$34:$G$45,MATCH(A390,'Category Mapping'!$A$34:$A$45,0),1)</f>
        <v>Spring</v>
      </c>
      <c r="C390" t="s">
        <v>29</v>
      </c>
      <c r="D390" s="6" t="s">
        <v>103</v>
      </c>
      <c r="E390" s="40" t="s">
        <v>14</v>
      </c>
      <c r="F390" s="26">
        <f>SUMIFS(INDEX(Load,,MATCH('Summarized Source Data'!$C390,Hour,0)),Month,'Summarized Source Data'!$A390,Sector,'Summarized Source Data'!F$2,Subsector,'Summarized Source Data'!F$3,TimeOfWeek,$E390)*INDEX('Calibration Multipliers'!B$4:B$7,MATCH($B390,'Calibration Multipliers'!$A$4:$A$7,0),1)</f>
        <v>785530.25700450165</v>
      </c>
      <c r="G390" s="26">
        <f>SUMIFS(INDEX(Load,,MATCH('Summarized Source Data'!$C390,Hour,0)),Month,'Summarized Source Data'!$A390,Sector,'Summarized Source Data'!G$2,Subsector,'Summarized Source Data'!G$3,TimeOfWeek,$E390)*INDEX('Calibration Multipliers'!C$4:C$7,MATCH($B390,'Calibration Multipliers'!$A$4:$A$7,0),1)</f>
        <v>1897.202934800807</v>
      </c>
      <c r="H390" s="26">
        <f>SUMIFS(INDEX(Load,,MATCH('Summarized Source Data'!$C390,Hour,0)),Month,'Summarized Source Data'!$A390,Sector,'Summarized Source Data'!H$2,Subsector,'Summarized Source Data'!H$3,TimeOfWeek,$E390)*INDEX('Calibration Multipliers'!D$4:D$7,MATCH($B390,'Calibration Multipliers'!$A$4:$A$7,0),1)</f>
        <v>0</v>
      </c>
      <c r="I390" s="26">
        <f>SUMIFS(INDEX(Load,,MATCH('Summarized Source Data'!$C390,Hour,0)),Month,'Summarized Source Data'!$A390,Sector,'Summarized Source Data'!I$2,Subsector,'Summarized Source Data'!I$3,TimeOfWeek,$E390)*INDEX('Calibration Multipliers'!E$4:E$7,MATCH($B390,'Calibration Multipliers'!$A$4:$A$7,0),1)</f>
        <v>4902601.0105174286</v>
      </c>
      <c r="J390" s="47">
        <f t="shared" si="31"/>
        <v>22386970.564650353</v>
      </c>
      <c r="K390" s="48">
        <f>(SUMIFS(INDEX(Load,,MATCH('Summarized Source Data'!$C390,Hour,0)),Month,'Summarized Source Data'!$A390,Sector,'Summarized Source Data'!K$2,Subsector,"Total",TimeOfWeek,$E390)-SUM(F390:I390))*INDEX('Calibration Multipliers'!G$4:G$7,MATCH($B390,'Calibration Multipliers'!$A$4:$A$7,0),1)</f>
        <v>22386970.564650353</v>
      </c>
      <c r="L390" s="26">
        <f>SUMIFS(INDEX(Load,,MATCH('Summarized Source Data'!$C390,Hour,0)),Month,'Summarized Source Data'!$A390,Sector,'Summarized Source Data'!L$2,Subsector,'Summarized Source Data'!L$3,TimeOfWeek,$E390)*INDEX('Calibration Multipliers'!H$4:H$7,MATCH($B390,'Calibration Multipliers'!$A$4:$A$7,0),1)</f>
        <v>1776286.3302062219</v>
      </c>
      <c r="M390" s="26">
        <f>SUMIFS(INDEX(Load,,MATCH('Summarized Source Data'!$C390,Hour,0)),Month,'Summarized Source Data'!$A390,Sector,'Summarized Source Data'!M$2,Subsector,'Summarized Source Data'!M$3,TimeOfWeek,$E390)*INDEX('Calibration Multipliers'!I$4:I$7,MATCH($B390,'Calibration Multipliers'!$A$4:$A$7,0),1)</f>
        <v>3733058.629459871</v>
      </c>
      <c r="N390" s="26">
        <f>SUMIFS(INDEX(Load,,MATCH('Summarized Source Data'!$C390,Hour,0)),Month,'Summarized Source Data'!$A390,Sector,'Summarized Source Data'!N$2,Subsector,'Summarized Source Data'!N$3,TimeOfWeek,$E390)*INDEX('Calibration Multipliers'!J$4:J$7,MATCH($B390,'Calibration Multipliers'!$A$4:$A$7,0),1)</f>
        <v>0</v>
      </c>
      <c r="O390" s="28">
        <f t="shared" si="32"/>
        <v>66788927.555734642</v>
      </c>
      <c r="P390" s="48">
        <f>(SUMIFS(INDEX(Load,,MATCH('Summarized Source Data'!$C390,Hour,0)),Month,'Summarized Source Data'!$A390,Sector,'Summarized Source Data'!P$2,Subsector,"Total",TimeOfWeek,$E390)-SUM(L390:N390)*INDEX('Calibration Multipliers'!L$4:L$7,MATCH($B390,'Calibration Multipliers'!$A$4:$A$7,0),1))</f>
        <v>66788927.555734642</v>
      </c>
      <c r="Q390" s="28">
        <f t="shared" si="33"/>
        <v>66788927.555734642</v>
      </c>
      <c r="R390" s="31">
        <f>SUMIFS(INDEX(Load,,MATCH('Summarized Source Data'!$C390,Hour,0)),Month,'Summarized Source Data'!$A390,Sector,'Summarized Source Data'!R$2,TimeOfWeek,$E390)*INDEX('Calibration Multipliers'!N$4:N$7,MATCH($B390,'Calibration Multipliers'!$A$4:$A$7,0),1)</f>
        <v>2331502.9696256714</v>
      </c>
      <c r="S390" s="31">
        <f>SUMIFS(INDEX(Load,,MATCH('Summarized Source Data'!$C390,Hour,0)),Month,'Summarized Source Data'!$A390,Sector,'Summarized Source Data'!S$2,TimeOfWeek,$E390)*INDEX('Calibration Multipliers'!O$4:O$7,MATCH($B390,'Calibration Multipliers'!$A$4:$A$7,0),1)</f>
        <v>2331502.9696256714</v>
      </c>
      <c r="T390" s="31">
        <f>SUMIFS(INDEX(Load,,MATCH('Summarized Source Data'!$C390,Hour,0)),Month,'Summarized Source Data'!$A390,Sector,'Summarized Source Data'!T$2,TimeOfWeek,$E390)*INDEX('Calibration Multipliers'!P$4:P$7,MATCH($B390,'Calibration Multipliers'!$A$4:$A$7,0),1)</f>
        <v>2331502.9696256714</v>
      </c>
      <c r="U390" s="31">
        <f>SUMIFS(INDEX(Load,,MATCH('Summarized Source Data'!$C390,Hour,0)),Month,'Summarized Source Data'!$A390,Sector,'Summarized Source Data'!U$2,TimeOfWeek,$E390)*INDEX('Calibration Multipliers'!Q$4:Q$7,MATCH($B390,'Calibration Multipliers'!$A$4:$A$7,0),1)</f>
        <v>2331502.9696256714</v>
      </c>
      <c r="V390" s="31">
        <f>SUMIFS(INDEX(Load,,MATCH('Summarized Source Data'!$C390,Hour,0)),Month,'Summarized Source Data'!$A390,Sector,'Summarized Source Data'!V$2,TimeOfWeek,$E390)*INDEX('Calibration Multipliers'!R$4:R$7,MATCH($B390,'Calibration Multipliers'!$A$4:$A$7,0),1)</f>
        <v>2331502.9696256714</v>
      </c>
      <c r="W390" s="31">
        <f>SUMIFS(INDEX(Load,,MATCH('Summarized Source Data'!$C390,Hour,0)),Month,'Summarized Source Data'!$A390,Sector,'Summarized Source Data'!W$2,TimeOfWeek,$E390)*INDEX('Calibration Multipliers'!S$4:S$7,MATCH($B390,'Calibration Multipliers'!$A$4:$A$7,0),1)</f>
        <v>2331502.9696256714</v>
      </c>
      <c r="X390" s="26">
        <f>SUMIFS(INDEX(Load,,MATCH('Summarized Source Data'!$C390,Hour,0)),Month,'Summarized Source Data'!$A390,Sector,'Summarized Source Data'!X$2,Subsector,'Summarized Source Data'!X$3,TimeOfWeek,$E390)*INDEX('Calibration Multipliers'!T$4:T$7,MATCH($B390,'Calibration Multipliers'!$A$4:$A$7,0),1)</f>
        <v>335921238.45574546</v>
      </c>
      <c r="Y390" s="28">
        <f t="shared" si="34"/>
        <v>335921238.45574546</v>
      </c>
      <c r="Z390" s="28">
        <f t="shared" si="34"/>
        <v>335921238.45574546</v>
      </c>
    </row>
    <row r="391" spans="1:26" outlineLevel="2">
      <c r="A391">
        <f t="shared" si="30"/>
        <v>5</v>
      </c>
      <c r="B391" t="str">
        <f>INDEX('Category Mapping'!$G$34:$G$45,MATCH(A391,'Category Mapping'!$A$34:$A$45,0),1)</f>
        <v>Spring</v>
      </c>
      <c r="C391" t="s">
        <v>30</v>
      </c>
      <c r="D391" s="6" t="s">
        <v>104</v>
      </c>
      <c r="E391" s="40" t="s">
        <v>14</v>
      </c>
      <c r="F391" s="26">
        <f>SUMIFS(INDEX(Load,,MATCH('Summarized Source Data'!$C391,Hour,0)),Month,'Summarized Source Data'!$A391,Sector,'Summarized Source Data'!F$2,Subsector,'Summarized Source Data'!F$3,TimeOfWeek,$E391)*INDEX('Calibration Multipliers'!B$4:B$7,MATCH($B391,'Calibration Multipliers'!$A$4:$A$7,0),1)</f>
        <v>785530.25700450165</v>
      </c>
      <c r="G391" s="26">
        <f>SUMIFS(INDEX(Load,,MATCH('Summarized Source Data'!$C391,Hour,0)),Month,'Summarized Source Data'!$A391,Sector,'Summarized Source Data'!G$2,Subsector,'Summarized Source Data'!G$3,TimeOfWeek,$E391)*INDEX('Calibration Multipliers'!C$4:C$7,MATCH($B391,'Calibration Multipliers'!$A$4:$A$7,0),1)</f>
        <v>1901.2139346629654</v>
      </c>
      <c r="H391" s="26">
        <f>SUMIFS(INDEX(Load,,MATCH('Summarized Source Data'!$C391,Hour,0)),Month,'Summarized Source Data'!$A391,Sector,'Summarized Source Data'!H$2,Subsector,'Summarized Source Data'!H$3,TimeOfWeek,$E391)*INDEX('Calibration Multipliers'!D$4:D$7,MATCH($B391,'Calibration Multipliers'!$A$4:$A$7,0),1)</f>
        <v>0</v>
      </c>
      <c r="I391" s="26">
        <f>SUMIFS(INDEX(Load,,MATCH('Summarized Source Data'!$C391,Hour,0)),Month,'Summarized Source Data'!$A391,Sector,'Summarized Source Data'!I$2,Subsector,'Summarized Source Data'!I$3,TimeOfWeek,$E391)*INDEX('Calibration Multipliers'!E$4:E$7,MATCH($B391,'Calibration Multipliers'!$A$4:$A$7,0),1)</f>
        <v>4898462.6614096472</v>
      </c>
      <c r="J391" s="47">
        <f t="shared" si="31"/>
        <v>18480380.037154067</v>
      </c>
      <c r="K391" s="48">
        <f>(SUMIFS(INDEX(Load,,MATCH('Summarized Source Data'!$C391,Hour,0)),Month,'Summarized Source Data'!$A391,Sector,'Summarized Source Data'!K$2,Subsector,"Total",TimeOfWeek,$E391)-SUM(F391:I391))*INDEX('Calibration Multipliers'!G$4:G$7,MATCH($B391,'Calibration Multipliers'!$A$4:$A$7,0),1)</f>
        <v>18480380.037154067</v>
      </c>
      <c r="L391" s="26">
        <f>SUMIFS(INDEX(Load,,MATCH('Summarized Source Data'!$C391,Hour,0)),Month,'Summarized Source Data'!$A391,Sector,'Summarized Source Data'!L$2,Subsector,'Summarized Source Data'!L$3,TimeOfWeek,$E391)*INDEX('Calibration Multipliers'!H$4:H$7,MATCH($B391,'Calibration Multipliers'!$A$4:$A$7,0),1)</f>
        <v>1805971.7401860543</v>
      </c>
      <c r="M391" s="26">
        <f>SUMIFS(INDEX(Load,,MATCH('Summarized Source Data'!$C391,Hour,0)),Month,'Summarized Source Data'!$A391,Sector,'Summarized Source Data'!M$2,Subsector,'Summarized Source Data'!M$3,TimeOfWeek,$E391)*INDEX('Calibration Multipliers'!I$4:I$7,MATCH($B391,'Calibration Multipliers'!$A$4:$A$7,0),1)</f>
        <v>3713785.7751222011</v>
      </c>
      <c r="N391" s="26">
        <f>SUMIFS(INDEX(Load,,MATCH('Summarized Source Data'!$C391,Hour,0)),Month,'Summarized Source Data'!$A391,Sector,'Summarized Source Data'!N$2,Subsector,'Summarized Source Data'!N$3,TimeOfWeek,$E391)*INDEX('Calibration Multipliers'!J$4:J$7,MATCH($B391,'Calibration Multipliers'!$A$4:$A$7,0),1)</f>
        <v>0</v>
      </c>
      <c r="O391" s="28">
        <f t="shared" si="32"/>
        <v>67380164.979416206</v>
      </c>
      <c r="P391" s="48">
        <f>(SUMIFS(INDEX(Load,,MATCH('Summarized Source Data'!$C391,Hour,0)),Month,'Summarized Source Data'!$A391,Sector,'Summarized Source Data'!P$2,Subsector,"Total",TimeOfWeek,$E391)-SUM(L391:N391)*INDEX('Calibration Multipliers'!L$4:L$7,MATCH($B391,'Calibration Multipliers'!$A$4:$A$7,0),1))</f>
        <v>67380164.979416206</v>
      </c>
      <c r="Q391" s="28">
        <f t="shared" si="33"/>
        <v>67380164.979416206</v>
      </c>
      <c r="R391" s="31">
        <f>SUMIFS(INDEX(Load,,MATCH('Summarized Source Data'!$C391,Hour,0)),Month,'Summarized Source Data'!$A391,Sector,'Summarized Source Data'!R$2,TimeOfWeek,$E391)*INDEX('Calibration Multipliers'!N$4:N$7,MATCH($B391,'Calibration Multipliers'!$A$4:$A$7,0),1)</f>
        <v>2331502.9696256714</v>
      </c>
      <c r="S391" s="31">
        <f>SUMIFS(INDEX(Load,,MATCH('Summarized Source Data'!$C391,Hour,0)),Month,'Summarized Source Data'!$A391,Sector,'Summarized Source Data'!S$2,TimeOfWeek,$E391)*INDEX('Calibration Multipliers'!O$4:O$7,MATCH($B391,'Calibration Multipliers'!$A$4:$A$7,0),1)</f>
        <v>2331502.9696256714</v>
      </c>
      <c r="T391" s="31">
        <f>SUMIFS(INDEX(Load,,MATCH('Summarized Source Data'!$C391,Hour,0)),Month,'Summarized Source Data'!$A391,Sector,'Summarized Source Data'!T$2,TimeOfWeek,$E391)*INDEX('Calibration Multipliers'!P$4:P$7,MATCH($B391,'Calibration Multipliers'!$A$4:$A$7,0),1)</f>
        <v>2331502.9696256714</v>
      </c>
      <c r="U391" s="31">
        <f>SUMIFS(INDEX(Load,,MATCH('Summarized Source Data'!$C391,Hour,0)),Month,'Summarized Source Data'!$A391,Sector,'Summarized Source Data'!U$2,TimeOfWeek,$E391)*INDEX('Calibration Multipliers'!Q$4:Q$7,MATCH($B391,'Calibration Multipliers'!$A$4:$A$7,0),1)</f>
        <v>2331502.9696256714</v>
      </c>
      <c r="V391" s="31">
        <f>SUMIFS(INDEX(Load,,MATCH('Summarized Source Data'!$C391,Hour,0)),Month,'Summarized Source Data'!$A391,Sector,'Summarized Source Data'!V$2,TimeOfWeek,$E391)*INDEX('Calibration Multipliers'!R$4:R$7,MATCH($B391,'Calibration Multipliers'!$A$4:$A$7,0),1)</f>
        <v>2331502.9696256714</v>
      </c>
      <c r="W391" s="31">
        <f>SUMIFS(INDEX(Load,,MATCH('Summarized Source Data'!$C391,Hour,0)),Month,'Summarized Source Data'!$A391,Sector,'Summarized Source Data'!W$2,TimeOfWeek,$E391)*INDEX('Calibration Multipliers'!S$4:S$7,MATCH($B391,'Calibration Multipliers'!$A$4:$A$7,0),1)</f>
        <v>2331502.9696256714</v>
      </c>
      <c r="X391" s="26">
        <f>SUMIFS(INDEX(Load,,MATCH('Summarized Source Data'!$C391,Hour,0)),Month,'Summarized Source Data'!$A391,Sector,'Summarized Source Data'!X$2,Subsector,'Summarized Source Data'!X$3,TimeOfWeek,$E391)*INDEX('Calibration Multipliers'!T$4:T$7,MATCH($B391,'Calibration Multipliers'!$A$4:$A$7,0),1)</f>
        <v>335921238.45574546</v>
      </c>
      <c r="Y391" s="28">
        <f t="shared" si="34"/>
        <v>335921238.45574546</v>
      </c>
      <c r="Z391" s="28">
        <f t="shared" si="34"/>
        <v>335921238.45574546</v>
      </c>
    </row>
    <row r="392" spans="1:26" outlineLevel="2">
      <c r="A392">
        <f t="shared" si="30"/>
        <v>5</v>
      </c>
      <c r="B392" t="str">
        <f>INDEX('Category Mapping'!$G$34:$G$45,MATCH(A392,'Category Mapping'!$A$34:$A$45,0),1)</f>
        <v>Spring</v>
      </c>
      <c r="C392" t="s">
        <v>31</v>
      </c>
      <c r="D392" s="6" t="s">
        <v>105</v>
      </c>
      <c r="E392" s="40" t="s">
        <v>14</v>
      </c>
      <c r="F392" s="26">
        <f>SUMIFS(INDEX(Load,,MATCH('Summarized Source Data'!$C392,Hour,0)),Month,'Summarized Source Data'!$A392,Sector,'Summarized Source Data'!F$2,Subsector,'Summarized Source Data'!F$3,TimeOfWeek,$E392)*INDEX('Calibration Multipliers'!B$4:B$7,MATCH($B392,'Calibration Multipliers'!$A$4:$A$7,0),1)</f>
        <v>785530.25700450165</v>
      </c>
      <c r="G392" s="26">
        <f>SUMIFS(INDEX(Load,,MATCH('Summarized Source Data'!$C392,Hour,0)),Month,'Summarized Source Data'!$A392,Sector,'Summarized Source Data'!G$2,Subsector,'Summarized Source Data'!G$3,TimeOfWeek,$E392)*INDEX('Calibration Multipliers'!C$4:C$7,MATCH($B392,'Calibration Multipliers'!$A$4:$A$7,0),1)</f>
        <v>1895.1974348697281</v>
      </c>
      <c r="H392" s="26">
        <f>SUMIFS(INDEX(Load,,MATCH('Summarized Source Data'!$C392,Hour,0)),Month,'Summarized Source Data'!$A392,Sector,'Summarized Source Data'!H$2,Subsector,'Summarized Source Data'!H$3,TimeOfWeek,$E392)*INDEX('Calibration Multipliers'!D$4:D$7,MATCH($B392,'Calibration Multipliers'!$A$4:$A$7,0),1)</f>
        <v>0</v>
      </c>
      <c r="I392" s="26">
        <f>SUMIFS(INDEX(Load,,MATCH('Summarized Source Data'!$C392,Hour,0)),Month,'Summarized Source Data'!$A392,Sector,'Summarized Source Data'!I$2,Subsector,'Summarized Source Data'!I$3,TimeOfWeek,$E392)*INDEX('Calibration Multipliers'!E$4:E$7,MATCH($B392,'Calibration Multipliers'!$A$4:$A$7,0),1)</f>
        <v>5156102.2183056176</v>
      </c>
      <c r="J392" s="47">
        <f t="shared" si="31"/>
        <v>18824396.476081617</v>
      </c>
      <c r="K392" s="48">
        <f>(SUMIFS(INDEX(Load,,MATCH('Summarized Source Data'!$C392,Hour,0)),Month,'Summarized Source Data'!$A392,Sector,'Summarized Source Data'!K$2,Subsector,"Total",TimeOfWeek,$E392)-SUM(F392:I392))*INDEX('Calibration Multipliers'!G$4:G$7,MATCH($B392,'Calibration Multipliers'!$A$4:$A$7,0),1)</f>
        <v>18824396.476081617</v>
      </c>
      <c r="L392" s="26">
        <f>SUMIFS(INDEX(Load,,MATCH('Summarized Source Data'!$C392,Hour,0)),Month,'Summarized Source Data'!$A392,Sector,'Summarized Source Data'!L$2,Subsector,'Summarized Source Data'!L$3,TimeOfWeek,$E392)*INDEX('Calibration Multipliers'!H$4:H$7,MATCH($B392,'Calibration Multipliers'!$A$4:$A$7,0),1)</f>
        <v>1788087.6945506567</v>
      </c>
      <c r="M392" s="26">
        <f>SUMIFS(INDEX(Load,,MATCH('Summarized Source Data'!$C392,Hour,0)),Month,'Summarized Source Data'!$A392,Sector,'Summarized Source Data'!M$2,Subsector,'Summarized Source Data'!M$3,TimeOfWeek,$E392)*INDEX('Calibration Multipliers'!I$4:I$7,MATCH($B392,'Calibration Multipliers'!$A$4:$A$7,0),1)</f>
        <v>3709636.3957647984</v>
      </c>
      <c r="N392" s="26">
        <f>SUMIFS(INDEX(Load,,MATCH('Summarized Source Data'!$C392,Hour,0)),Month,'Summarized Source Data'!$A392,Sector,'Summarized Source Data'!N$2,Subsector,'Summarized Source Data'!N$3,TimeOfWeek,$E392)*INDEX('Calibration Multipliers'!J$4:J$7,MATCH($B392,'Calibration Multipliers'!$A$4:$A$7,0),1)</f>
        <v>0</v>
      </c>
      <c r="O392" s="28">
        <f t="shared" si="32"/>
        <v>68304673.373394579</v>
      </c>
      <c r="P392" s="48">
        <f>(SUMIFS(INDEX(Load,,MATCH('Summarized Source Data'!$C392,Hour,0)),Month,'Summarized Source Data'!$A392,Sector,'Summarized Source Data'!P$2,Subsector,"Total",TimeOfWeek,$E392)-SUM(L392:N392)*INDEX('Calibration Multipliers'!L$4:L$7,MATCH($B392,'Calibration Multipliers'!$A$4:$A$7,0),1))</f>
        <v>68304673.373394579</v>
      </c>
      <c r="Q392" s="28">
        <f t="shared" si="33"/>
        <v>68304673.373394579</v>
      </c>
      <c r="R392" s="31">
        <f>SUMIFS(INDEX(Load,,MATCH('Summarized Source Data'!$C392,Hour,0)),Month,'Summarized Source Data'!$A392,Sector,'Summarized Source Data'!R$2,TimeOfWeek,$E392)*INDEX('Calibration Multipliers'!N$4:N$7,MATCH($B392,'Calibration Multipliers'!$A$4:$A$7,0),1)</f>
        <v>2319759.7647792376</v>
      </c>
      <c r="S392" s="31">
        <f>SUMIFS(INDEX(Load,,MATCH('Summarized Source Data'!$C392,Hour,0)),Month,'Summarized Source Data'!$A392,Sector,'Summarized Source Data'!S$2,TimeOfWeek,$E392)*INDEX('Calibration Multipliers'!O$4:O$7,MATCH($B392,'Calibration Multipliers'!$A$4:$A$7,0),1)</f>
        <v>2319759.7647792376</v>
      </c>
      <c r="T392" s="31">
        <f>SUMIFS(INDEX(Load,,MATCH('Summarized Source Data'!$C392,Hour,0)),Month,'Summarized Source Data'!$A392,Sector,'Summarized Source Data'!T$2,TimeOfWeek,$E392)*INDEX('Calibration Multipliers'!P$4:P$7,MATCH($B392,'Calibration Multipliers'!$A$4:$A$7,0),1)</f>
        <v>2319759.7647792376</v>
      </c>
      <c r="U392" s="31">
        <f>SUMIFS(INDEX(Load,,MATCH('Summarized Source Data'!$C392,Hour,0)),Month,'Summarized Source Data'!$A392,Sector,'Summarized Source Data'!U$2,TimeOfWeek,$E392)*INDEX('Calibration Multipliers'!Q$4:Q$7,MATCH($B392,'Calibration Multipliers'!$A$4:$A$7,0),1)</f>
        <v>2319759.7647792376</v>
      </c>
      <c r="V392" s="31">
        <f>SUMIFS(INDEX(Load,,MATCH('Summarized Source Data'!$C392,Hour,0)),Month,'Summarized Source Data'!$A392,Sector,'Summarized Source Data'!V$2,TimeOfWeek,$E392)*INDEX('Calibration Multipliers'!R$4:R$7,MATCH($B392,'Calibration Multipliers'!$A$4:$A$7,0),1)</f>
        <v>2319759.7647792376</v>
      </c>
      <c r="W392" s="31">
        <f>SUMIFS(INDEX(Load,,MATCH('Summarized Source Data'!$C392,Hour,0)),Month,'Summarized Source Data'!$A392,Sector,'Summarized Source Data'!W$2,TimeOfWeek,$E392)*INDEX('Calibration Multipliers'!S$4:S$7,MATCH($B392,'Calibration Multipliers'!$A$4:$A$7,0),1)</f>
        <v>2319759.7647792376</v>
      </c>
      <c r="X392" s="26">
        <f>SUMIFS(INDEX(Load,,MATCH('Summarized Source Data'!$C392,Hour,0)),Month,'Summarized Source Data'!$A392,Sector,'Summarized Source Data'!X$2,Subsector,'Summarized Source Data'!X$3,TimeOfWeek,$E392)*INDEX('Calibration Multipliers'!T$4:T$7,MATCH($B392,'Calibration Multipliers'!$A$4:$A$7,0),1)</f>
        <v>338929488.35236406</v>
      </c>
      <c r="Y392" s="28">
        <f t="shared" si="34"/>
        <v>338929488.35236406</v>
      </c>
      <c r="Z392" s="28">
        <f t="shared" si="34"/>
        <v>338929488.35236406</v>
      </c>
    </row>
    <row r="393" spans="1:26" outlineLevel="2">
      <c r="A393">
        <f t="shared" si="30"/>
        <v>5</v>
      </c>
      <c r="B393" t="str">
        <f>INDEX('Category Mapping'!$G$34:$G$45,MATCH(A393,'Category Mapping'!$A$34:$A$45,0),1)</f>
        <v>Spring</v>
      </c>
      <c r="C393" t="s">
        <v>32</v>
      </c>
      <c r="D393" s="6" t="s">
        <v>106</v>
      </c>
      <c r="E393" s="40" t="s">
        <v>14</v>
      </c>
      <c r="F393" s="26">
        <f>SUMIFS(INDEX(Load,,MATCH('Summarized Source Data'!$C393,Hour,0)),Month,'Summarized Source Data'!$A393,Sector,'Summarized Source Data'!F$2,Subsector,'Summarized Source Data'!F$3,TimeOfWeek,$E393)*INDEX('Calibration Multipliers'!B$4:B$7,MATCH($B393,'Calibration Multipliers'!$A$4:$A$7,0),1)</f>
        <v>1038097.9045747729</v>
      </c>
      <c r="G393" s="26">
        <f>SUMIFS(INDEX(Load,,MATCH('Summarized Source Data'!$C393,Hour,0)),Month,'Summarized Source Data'!$A393,Sector,'Summarized Source Data'!G$2,Subsector,'Summarized Source Data'!G$3,TimeOfWeek,$E393)*INDEX('Calibration Multipliers'!C$4:C$7,MATCH($B393,'Calibration Multipliers'!$A$4:$A$7,0),1)</f>
        <v>1861.1039360413838</v>
      </c>
      <c r="H393" s="26">
        <f>SUMIFS(INDEX(Load,,MATCH('Summarized Source Data'!$C393,Hour,0)),Month,'Summarized Source Data'!$A393,Sector,'Summarized Source Data'!H$2,Subsector,'Summarized Source Data'!H$3,TimeOfWeek,$E393)*INDEX('Calibration Multipliers'!D$4:D$7,MATCH($B393,'Calibration Multipliers'!$A$4:$A$7,0),1)</f>
        <v>0</v>
      </c>
      <c r="I393" s="26">
        <f>SUMIFS(INDEX(Load,,MATCH('Summarized Source Data'!$C393,Hour,0)),Month,'Summarized Source Data'!$A393,Sector,'Summarized Source Data'!I$2,Subsector,'Summarized Source Data'!I$3,TimeOfWeek,$E393)*INDEX('Calibration Multipliers'!E$4:E$7,MATCH($B393,'Calibration Multipliers'!$A$4:$A$7,0),1)</f>
        <v>6202465.7908463329</v>
      </c>
      <c r="J393" s="47">
        <f t="shared" si="31"/>
        <v>21737049.204735521</v>
      </c>
      <c r="K393" s="48">
        <f>(SUMIFS(INDEX(Load,,MATCH('Summarized Source Data'!$C393,Hour,0)),Month,'Summarized Source Data'!$A393,Sector,'Summarized Source Data'!K$2,Subsector,"Total",TimeOfWeek,$E393)-SUM(F393:I393))*INDEX('Calibration Multipliers'!G$4:G$7,MATCH($B393,'Calibration Multipliers'!$A$4:$A$7,0),1)</f>
        <v>21737049.204735521</v>
      </c>
      <c r="L393" s="26">
        <f>SUMIFS(INDEX(Load,,MATCH('Summarized Source Data'!$C393,Hour,0)),Month,'Summarized Source Data'!$A393,Sector,'Summarized Source Data'!L$2,Subsector,'Summarized Source Data'!L$3,TimeOfWeek,$E393)*INDEX('Calibration Multipliers'!H$4:H$7,MATCH($B393,'Calibration Multipliers'!$A$4:$A$7,0),1)</f>
        <v>2020005.7120805723</v>
      </c>
      <c r="M393" s="26">
        <f>SUMIFS(INDEX(Load,,MATCH('Summarized Source Data'!$C393,Hour,0)),Month,'Summarized Source Data'!$A393,Sector,'Summarized Source Data'!M$2,Subsector,'Summarized Source Data'!M$3,TimeOfWeek,$E393)*INDEX('Calibration Multipliers'!I$4:I$7,MATCH($B393,'Calibration Multipliers'!$A$4:$A$7,0),1)</f>
        <v>3750130.4476231816</v>
      </c>
      <c r="N393" s="26">
        <f>SUMIFS(INDEX(Load,,MATCH('Summarized Source Data'!$C393,Hour,0)),Month,'Summarized Source Data'!$A393,Sector,'Summarized Source Data'!N$2,Subsector,'Summarized Source Data'!N$3,TimeOfWeek,$E393)*INDEX('Calibration Multipliers'!J$4:J$7,MATCH($B393,'Calibration Multipliers'!$A$4:$A$7,0),1)</f>
        <v>0</v>
      </c>
      <c r="O393" s="28">
        <f t="shared" si="32"/>
        <v>72945736.135150045</v>
      </c>
      <c r="P393" s="48">
        <f>(SUMIFS(INDEX(Load,,MATCH('Summarized Source Data'!$C393,Hour,0)),Month,'Summarized Source Data'!$A393,Sector,'Summarized Source Data'!P$2,Subsector,"Total",TimeOfWeek,$E393)-SUM(L393:N393)*INDEX('Calibration Multipliers'!L$4:L$7,MATCH($B393,'Calibration Multipliers'!$A$4:$A$7,0),1))</f>
        <v>72945736.135150045</v>
      </c>
      <c r="Q393" s="28">
        <f t="shared" si="33"/>
        <v>72945736.135150045</v>
      </c>
      <c r="R393" s="31">
        <f>SUMIFS(INDEX(Load,,MATCH('Summarized Source Data'!$C393,Hour,0)),Month,'Summarized Source Data'!$A393,Sector,'Summarized Source Data'!R$2,TimeOfWeek,$E393)*INDEX('Calibration Multipliers'!N$4:N$7,MATCH($B393,'Calibration Multipliers'!$A$4:$A$7,0),1)</f>
        <v>2337374.0706739053</v>
      </c>
      <c r="S393" s="31">
        <f>SUMIFS(INDEX(Load,,MATCH('Summarized Source Data'!$C393,Hour,0)),Month,'Summarized Source Data'!$A393,Sector,'Summarized Source Data'!S$2,TimeOfWeek,$E393)*INDEX('Calibration Multipliers'!O$4:O$7,MATCH($B393,'Calibration Multipliers'!$A$4:$A$7,0),1)</f>
        <v>2337374.0706739053</v>
      </c>
      <c r="T393" s="31">
        <f>SUMIFS(INDEX(Load,,MATCH('Summarized Source Data'!$C393,Hour,0)),Month,'Summarized Source Data'!$A393,Sector,'Summarized Source Data'!T$2,TimeOfWeek,$E393)*INDEX('Calibration Multipliers'!P$4:P$7,MATCH($B393,'Calibration Multipliers'!$A$4:$A$7,0),1)</f>
        <v>2337374.0706739053</v>
      </c>
      <c r="U393" s="31">
        <f>SUMIFS(INDEX(Load,,MATCH('Summarized Source Data'!$C393,Hour,0)),Month,'Summarized Source Data'!$A393,Sector,'Summarized Source Data'!U$2,TimeOfWeek,$E393)*INDEX('Calibration Multipliers'!Q$4:Q$7,MATCH($B393,'Calibration Multipliers'!$A$4:$A$7,0),1)</f>
        <v>2337374.0706739053</v>
      </c>
      <c r="V393" s="31">
        <f>SUMIFS(INDEX(Load,,MATCH('Summarized Source Data'!$C393,Hour,0)),Month,'Summarized Source Data'!$A393,Sector,'Summarized Source Data'!V$2,TimeOfWeek,$E393)*INDEX('Calibration Multipliers'!R$4:R$7,MATCH($B393,'Calibration Multipliers'!$A$4:$A$7,0),1)</f>
        <v>2337374.0706739053</v>
      </c>
      <c r="W393" s="31">
        <f>SUMIFS(INDEX(Load,,MATCH('Summarized Source Data'!$C393,Hour,0)),Month,'Summarized Source Data'!$A393,Sector,'Summarized Source Data'!W$2,TimeOfWeek,$E393)*INDEX('Calibration Multipliers'!S$4:S$7,MATCH($B393,'Calibration Multipliers'!$A$4:$A$7,0),1)</f>
        <v>2337374.0706739053</v>
      </c>
      <c r="X393" s="26">
        <f>SUMIFS(INDEX(Load,,MATCH('Summarized Source Data'!$C393,Hour,0)),Month,'Summarized Source Data'!$A393,Sector,'Summarized Source Data'!X$2,Subsector,'Summarized Source Data'!X$3,TimeOfWeek,$E393)*INDEX('Calibration Multipliers'!T$4:T$7,MATCH($B393,'Calibration Multipliers'!$A$4:$A$7,0),1)</f>
        <v>341937738.24898267</v>
      </c>
      <c r="Y393" s="28">
        <f t="shared" si="34"/>
        <v>341937738.24898267</v>
      </c>
      <c r="Z393" s="28">
        <f t="shared" si="34"/>
        <v>341937738.24898267</v>
      </c>
    </row>
    <row r="394" spans="1:26" outlineLevel="2">
      <c r="A394">
        <f t="shared" si="30"/>
        <v>5</v>
      </c>
      <c r="B394" t="str">
        <f>INDEX('Category Mapping'!$G$34:$G$45,MATCH(A394,'Category Mapping'!$A$34:$A$45,0),1)</f>
        <v>Spring</v>
      </c>
      <c r="C394" t="s">
        <v>33</v>
      </c>
      <c r="D394" s="6" t="s">
        <v>107</v>
      </c>
      <c r="E394" s="40" t="s">
        <v>14</v>
      </c>
      <c r="F394" s="26">
        <f>SUMIFS(INDEX(Load,,MATCH('Summarized Source Data'!$C394,Hour,0)),Month,'Summarized Source Data'!$A394,Sector,'Summarized Source Data'!F$2,Subsector,'Summarized Source Data'!F$3,TimeOfWeek,$E394)*INDEX('Calibration Multipliers'!B$4:B$7,MATCH($B394,'Calibration Multipliers'!$A$4:$A$7,0),1)</f>
        <v>1185863.1394966794</v>
      </c>
      <c r="G394" s="26">
        <f>SUMIFS(INDEX(Load,,MATCH('Summarized Source Data'!$C394,Hour,0)),Month,'Summarized Source Data'!$A394,Sector,'Summarized Source Data'!G$2,Subsector,'Summarized Source Data'!G$3,TimeOfWeek,$E394)*INDEX('Calibration Multipliers'!C$4:C$7,MATCH($B394,'Calibration Multipliers'!$A$4:$A$7,0),1)</f>
        <v>1785.8976886259184</v>
      </c>
      <c r="H394" s="26">
        <f>SUMIFS(INDEX(Load,,MATCH('Summarized Source Data'!$C394,Hour,0)),Month,'Summarized Source Data'!$A394,Sector,'Summarized Source Data'!H$2,Subsector,'Summarized Source Data'!H$3,TimeOfWeek,$E394)*INDEX('Calibration Multipliers'!D$4:D$7,MATCH($B394,'Calibration Multipliers'!$A$4:$A$7,0),1)</f>
        <v>0</v>
      </c>
      <c r="I394" s="26">
        <f>SUMIFS(INDEX(Load,,MATCH('Summarized Source Data'!$C394,Hour,0)),Month,'Summarized Source Data'!$A394,Sector,'Summarized Source Data'!I$2,Subsector,'Summarized Source Data'!I$3,TimeOfWeek,$E394)*INDEX('Calibration Multipliers'!E$4:E$7,MATCH($B394,'Calibration Multipliers'!$A$4:$A$7,0),1)</f>
        <v>4021779.4242877048</v>
      </c>
      <c r="J394" s="47">
        <f t="shared" si="31"/>
        <v>31792045.266935967</v>
      </c>
      <c r="K394" s="48">
        <f>(SUMIFS(INDEX(Load,,MATCH('Summarized Source Data'!$C394,Hour,0)),Month,'Summarized Source Data'!$A394,Sector,'Summarized Source Data'!K$2,Subsector,"Total",TimeOfWeek,$E394)-SUM(F394:I394))*INDEX('Calibration Multipliers'!G$4:G$7,MATCH($B394,'Calibration Multipliers'!$A$4:$A$7,0),1)</f>
        <v>31792045.266935967</v>
      </c>
      <c r="L394" s="26">
        <f>SUMIFS(INDEX(Load,,MATCH('Summarized Source Data'!$C394,Hour,0)),Month,'Summarized Source Data'!$A394,Sector,'Summarized Source Data'!L$2,Subsector,'Summarized Source Data'!L$3,TimeOfWeek,$E394)*INDEX('Calibration Multipliers'!H$4:H$7,MATCH($B394,'Calibration Multipliers'!$A$4:$A$7,0),1)</f>
        <v>3127455.8097719909</v>
      </c>
      <c r="M394" s="26">
        <f>SUMIFS(INDEX(Load,,MATCH('Summarized Source Data'!$C394,Hour,0)),Month,'Summarized Source Data'!$A394,Sector,'Summarized Source Data'!M$2,Subsector,'Summarized Source Data'!M$3,TimeOfWeek,$E394)*INDEX('Calibration Multipliers'!I$4:I$7,MATCH($B394,'Calibration Multipliers'!$A$4:$A$7,0),1)</f>
        <v>3894963.6416458501</v>
      </c>
      <c r="N394" s="26">
        <f>SUMIFS(INDEX(Load,,MATCH('Summarized Source Data'!$C394,Hour,0)),Month,'Summarized Source Data'!$A394,Sector,'Summarized Source Data'!N$2,Subsector,'Summarized Source Data'!N$3,TimeOfWeek,$E394)*INDEX('Calibration Multipliers'!J$4:J$7,MATCH($B394,'Calibration Multipliers'!$A$4:$A$7,0),1)</f>
        <v>0</v>
      </c>
      <c r="O394" s="28">
        <f t="shared" si="32"/>
        <v>81420127.509169459</v>
      </c>
      <c r="P394" s="48">
        <f>(SUMIFS(INDEX(Load,,MATCH('Summarized Source Data'!$C394,Hour,0)),Month,'Summarized Source Data'!$A394,Sector,'Summarized Source Data'!P$2,Subsector,"Total",TimeOfWeek,$E394)-SUM(L394:N394)*INDEX('Calibration Multipliers'!L$4:L$7,MATCH($B394,'Calibration Multipliers'!$A$4:$A$7,0),1))</f>
        <v>81420127.509169459</v>
      </c>
      <c r="Q394" s="28">
        <f t="shared" si="33"/>
        <v>81420127.509169459</v>
      </c>
      <c r="R394" s="31">
        <f>SUMIFS(INDEX(Load,,MATCH('Summarized Source Data'!$C394,Hour,0)),Month,'Summarized Source Data'!$A394,Sector,'Summarized Source Data'!R$2,TimeOfWeek,$E394)*INDEX('Calibration Multipliers'!N$4:N$7,MATCH($B394,'Calibration Multipliers'!$A$4:$A$7,0),1)</f>
        <v>2902417.6597556421</v>
      </c>
      <c r="S394" s="31">
        <f>SUMIFS(INDEX(Load,,MATCH('Summarized Source Data'!$C394,Hour,0)),Month,'Summarized Source Data'!$A394,Sector,'Summarized Source Data'!S$2,TimeOfWeek,$E394)*INDEX('Calibration Multipliers'!O$4:O$7,MATCH($B394,'Calibration Multipliers'!$A$4:$A$7,0),1)</f>
        <v>2902417.6597556421</v>
      </c>
      <c r="T394" s="31">
        <f>SUMIFS(INDEX(Load,,MATCH('Summarized Source Data'!$C394,Hour,0)),Month,'Summarized Source Data'!$A394,Sector,'Summarized Source Data'!T$2,TimeOfWeek,$E394)*INDEX('Calibration Multipliers'!P$4:P$7,MATCH($B394,'Calibration Multipliers'!$A$4:$A$7,0),1)</f>
        <v>2902417.6597556421</v>
      </c>
      <c r="U394" s="31">
        <f>SUMIFS(INDEX(Load,,MATCH('Summarized Source Data'!$C394,Hour,0)),Month,'Summarized Source Data'!$A394,Sector,'Summarized Source Data'!U$2,TimeOfWeek,$E394)*INDEX('Calibration Multipliers'!Q$4:Q$7,MATCH($B394,'Calibration Multipliers'!$A$4:$A$7,0),1)</f>
        <v>2902417.6597556421</v>
      </c>
      <c r="V394" s="31">
        <f>SUMIFS(INDEX(Load,,MATCH('Summarized Source Data'!$C394,Hour,0)),Month,'Summarized Source Data'!$A394,Sector,'Summarized Source Data'!V$2,TimeOfWeek,$E394)*INDEX('Calibration Multipliers'!R$4:R$7,MATCH($B394,'Calibration Multipliers'!$A$4:$A$7,0),1)</f>
        <v>2902417.6597556421</v>
      </c>
      <c r="W394" s="31">
        <f>SUMIFS(INDEX(Load,,MATCH('Summarized Source Data'!$C394,Hour,0)),Month,'Summarized Source Data'!$A394,Sector,'Summarized Source Data'!W$2,TimeOfWeek,$E394)*INDEX('Calibration Multipliers'!S$4:S$7,MATCH($B394,'Calibration Multipliers'!$A$4:$A$7,0),1)</f>
        <v>2902417.6597556421</v>
      </c>
      <c r="X394" s="26">
        <f>SUMIFS(INDEX(Load,,MATCH('Summarized Source Data'!$C394,Hour,0)),Month,'Summarized Source Data'!$A394,Sector,'Summarized Source Data'!X$2,Subsector,'Summarized Source Data'!X$3,TimeOfWeek,$E394)*INDEX('Calibration Multipliers'!T$4:T$7,MATCH($B394,'Calibration Multipliers'!$A$4:$A$7,0),1)</f>
        <v>343943238.18006176</v>
      </c>
      <c r="Y394" s="28">
        <f t="shared" si="34"/>
        <v>343943238.18006176</v>
      </c>
      <c r="Z394" s="28">
        <f t="shared" si="34"/>
        <v>343943238.18006176</v>
      </c>
    </row>
    <row r="395" spans="1:26" outlineLevel="2">
      <c r="A395">
        <f t="shared" si="30"/>
        <v>5</v>
      </c>
      <c r="B395" t="str">
        <f>INDEX('Category Mapping'!$G$34:$G$45,MATCH(A395,'Category Mapping'!$A$34:$A$45,0),1)</f>
        <v>Spring</v>
      </c>
      <c r="C395" t="s">
        <v>34</v>
      </c>
      <c r="D395" s="6" t="s">
        <v>108</v>
      </c>
      <c r="E395" s="40" t="s">
        <v>14</v>
      </c>
      <c r="F395" s="26">
        <f>SUMIFS(INDEX(Load,,MATCH('Summarized Source Data'!$C395,Hour,0)),Month,'Summarized Source Data'!$A395,Sector,'Summarized Source Data'!F$2,Subsector,'Summarized Source Data'!F$3,TimeOfWeek,$E395)*INDEX('Calibration Multipliers'!B$4:B$7,MATCH($B395,'Calibration Multipliers'!$A$4:$A$7,0),1)</f>
        <v>1376411.7044482958</v>
      </c>
      <c r="G395" s="26">
        <f>SUMIFS(INDEX(Load,,MATCH('Summarized Source Data'!$C395,Hour,0)),Month,'Summarized Source Data'!$A395,Sector,'Summarized Source Data'!G$2,Subsector,'Summarized Source Data'!G$3,TimeOfWeek,$E395)*INDEX('Calibration Multipliers'!C$4:C$7,MATCH($B395,'Calibration Multipliers'!$A$4:$A$7,0),1)</f>
        <v>1660.553942933476</v>
      </c>
      <c r="H395" s="26">
        <f>SUMIFS(INDEX(Load,,MATCH('Summarized Source Data'!$C395,Hour,0)),Month,'Summarized Source Data'!$A395,Sector,'Summarized Source Data'!H$2,Subsector,'Summarized Source Data'!H$3,TimeOfWeek,$E395)*INDEX('Calibration Multipliers'!D$4:D$7,MATCH($B395,'Calibration Multipliers'!$A$4:$A$7,0),1)</f>
        <v>0</v>
      </c>
      <c r="I395" s="26">
        <f>SUMIFS(INDEX(Load,,MATCH('Summarized Source Data'!$C395,Hour,0)),Month,'Summarized Source Data'!$A395,Sector,'Summarized Source Data'!I$2,Subsector,'Summarized Source Data'!I$3,TimeOfWeek,$E395)*INDEX('Calibration Multipliers'!E$4:E$7,MATCH($B395,'Calibration Multipliers'!$A$4:$A$7,0),1)</f>
        <v>5337757.3938128632</v>
      </c>
      <c r="J395" s="47">
        <f t="shared" si="31"/>
        <v>45326893.559297964</v>
      </c>
      <c r="K395" s="48">
        <f>(SUMIFS(INDEX(Load,,MATCH('Summarized Source Data'!$C395,Hour,0)),Month,'Summarized Source Data'!$A395,Sector,'Summarized Source Data'!K$2,Subsector,"Total",TimeOfWeek,$E395)-SUM(F395:I395))*INDEX('Calibration Multipliers'!G$4:G$7,MATCH($B395,'Calibration Multipliers'!$A$4:$A$7,0),1)</f>
        <v>45326893.559297964</v>
      </c>
      <c r="L395" s="26">
        <f>SUMIFS(INDEX(Load,,MATCH('Summarized Source Data'!$C395,Hour,0)),Month,'Summarized Source Data'!$A395,Sector,'Summarized Source Data'!L$2,Subsector,'Summarized Source Data'!L$3,TimeOfWeek,$E395)*INDEX('Calibration Multipliers'!H$4:H$7,MATCH($B395,'Calibration Multipliers'!$A$4:$A$7,0),1)</f>
        <v>3203373.0069130235</v>
      </c>
      <c r="M395" s="26">
        <f>SUMIFS(INDEX(Load,,MATCH('Summarized Source Data'!$C395,Hour,0)),Month,'Summarized Source Data'!$A395,Sector,'Summarized Source Data'!M$2,Subsector,'Summarized Source Data'!M$3,TimeOfWeek,$E395)*INDEX('Calibration Multipliers'!I$4:I$7,MATCH($B395,'Calibration Multipliers'!$A$4:$A$7,0),1)</f>
        <v>4180693.2333264798</v>
      </c>
      <c r="N395" s="26">
        <f>SUMIFS(INDEX(Load,,MATCH('Summarized Source Data'!$C395,Hour,0)),Month,'Summarized Source Data'!$A395,Sector,'Summarized Source Data'!N$2,Subsector,'Summarized Source Data'!N$3,TimeOfWeek,$E395)*INDEX('Calibration Multipliers'!J$4:J$7,MATCH($B395,'Calibration Multipliers'!$A$4:$A$7,0),1)</f>
        <v>0</v>
      </c>
      <c r="O395" s="28">
        <f t="shared" si="32"/>
        <v>102918429.96910974</v>
      </c>
      <c r="P395" s="48">
        <f>(SUMIFS(INDEX(Load,,MATCH('Summarized Source Data'!$C395,Hour,0)),Month,'Summarized Source Data'!$A395,Sector,'Summarized Source Data'!P$2,Subsector,"Total",TimeOfWeek,$E395)-SUM(L395:N395)*INDEX('Calibration Multipliers'!L$4:L$7,MATCH($B395,'Calibration Multipliers'!$A$4:$A$7,0),1))</f>
        <v>102918429.96910974</v>
      </c>
      <c r="Q395" s="28">
        <f t="shared" si="33"/>
        <v>102918429.96910974</v>
      </c>
      <c r="R395" s="31">
        <f>SUMIFS(INDEX(Load,,MATCH('Summarized Source Data'!$C395,Hour,0)),Month,'Summarized Source Data'!$A395,Sector,'Summarized Source Data'!R$2,TimeOfWeek,$E395)*INDEX('Calibration Multipliers'!N$4:N$7,MATCH($B395,'Calibration Multipliers'!$A$4:$A$7,0),1)</f>
        <v>3779786.7778540133</v>
      </c>
      <c r="S395" s="31">
        <f>SUMIFS(INDEX(Load,,MATCH('Summarized Source Data'!$C395,Hour,0)),Month,'Summarized Source Data'!$A395,Sector,'Summarized Source Data'!S$2,TimeOfWeek,$E395)*INDEX('Calibration Multipliers'!O$4:O$7,MATCH($B395,'Calibration Multipliers'!$A$4:$A$7,0),1)</f>
        <v>3779786.7778540133</v>
      </c>
      <c r="T395" s="31">
        <f>SUMIFS(INDEX(Load,,MATCH('Summarized Source Data'!$C395,Hour,0)),Month,'Summarized Source Data'!$A395,Sector,'Summarized Source Data'!T$2,TimeOfWeek,$E395)*INDEX('Calibration Multipliers'!P$4:P$7,MATCH($B395,'Calibration Multipliers'!$A$4:$A$7,0),1)</f>
        <v>3779786.7778540133</v>
      </c>
      <c r="U395" s="31">
        <f>SUMIFS(INDEX(Load,,MATCH('Summarized Source Data'!$C395,Hour,0)),Month,'Summarized Source Data'!$A395,Sector,'Summarized Source Data'!U$2,TimeOfWeek,$E395)*INDEX('Calibration Multipliers'!Q$4:Q$7,MATCH($B395,'Calibration Multipliers'!$A$4:$A$7,0),1)</f>
        <v>3779786.7778540133</v>
      </c>
      <c r="V395" s="31">
        <f>SUMIFS(INDEX(Load,,MATCH('Summarized Source Data'!$C395,Hour,0)),Month,'Summarized Source Data'!$A395,Sector,'Summarized Source Data'!V$2,TimeOfWeek,$E395)*INDEX('Calibration Multipliers'!R$4:R$7,MATCH($B395,'Calibration Multipliers'!$A$4:$A$7,0),1)</f>
        <v>3779786.7778540133</v>
      </c>
      <c r="W395" s="31">
        <f>SUMIFS(INDEX(Load,,MATCH('Summarized Source Data'!$C395,Hour,0)),Month,'Summarized Source Data'!$A395,Sector,'Summarized Source Data'!W$2,TimeOfWeek,$E395)*INDEX('Calibration Multipliers'!S$4:S$7,MATCH($B395,'Calibration Multipliers'!$A$4:$A$7,0),1)</f>
        <v>3779786.7778540133</v>
      </c>
      <c r="X395" s="26">
        <f>SUMIFS(INDEX(Load,,MATCH('Summarized Source Data'!$C395,Hour,0)),Month,'Summarized Source Data'!$A395,Sector,'Summarized Source Data'!X$2,Subsector,'Summarized Source Data'!X$3,TimeOfWeek,$E395)*INDEX('Calibration Multipliers'!T$4:T$7,MATCH($B395,'Calibration Multipliers'!$A$4:$A$7,0),1)</f>
        <v>343943238.18006176</v>
      </c>
      <c r="Y395" s="28">
        <f t="shared" si="34"/>
        <v>343943238.18006176</v>
      </c>
      <c r="Z395" s="28">
        <f t="shared" si="34"/>
        <v>343943238.18006176</v>
      </c>
    </row>
    <row r="396" spans="1:26" outlineLevel="2">
      <c r="A396">
        <f t="shared" si="30"/>
        <v>5</v>
      </c>
      <c r="B396" t="str">
        <f>INDEX('Category Mapping'!$G$34:$G$45,MATCH(A396,'Category Mapping'!$A$34:$A$45,0),1)</f>
        <v>Spring</v>
      </c>
      <c r="C396" t="s">
        <v>35</v>
      </c>
      <c r="D396" s="6" t="s">
        <v>109</v>
      </c>
      <c r="E396" s="40" t="s">
        <v>14</v>
      </c>
      <c r="F396" s="26">
        <f>SUMIFS(INDEX(Load,,MATCH('Summarized Source Data'!$C396,Hour,0)),Month,'Summarized Source Data'!$A396,Sector,'Summarized Source Data'!F$2,Subsector,'Summarized Source Data'!F$3,TimeOfWeek,$E396)*INDEX('Calibration Multipliers'!B$4:B$7,MATCH($B396,'Calibration Multipliers'!$A$4:$A$7,0),1)</f>
        <v>1495576.5048530835</v>
      </c>
      <c r="G396" s="26">
        <f>SUMIFS(INDEX(Load,,MATCH('Summarized Source Data'!$C396,Hour,0)),Month,'Summarized Source Data'!$A396,Sector,'Summarized Source Data'!G$2,Subsector,'Summarized Source Data'!G$3,TimeOfWeek,$E396)*INDEX('Calibration Multipliers'!C$4:C$7,MATCH($B396,'Calibration Multipliers'!$A$4:$A$7,0),1)</f>
        <v>44304.501727433439</v>
      </c>
      <c r="H396" s="26">
        <f>SUMIFS(INDEX(Load,,MATCH('Summarized Source Data'!$C396,Hour,0)),Month,'Summarized Source Data'!$A396,Sector,'Summarized Source Data'!H$2,Subsector,'Summarized Source Data'!H$3,TimeOfWeek,$E396)*INDEX('Calibration Multipliers'!D$4:D$7,MATCH($B396,'Calibration Multipliers'!$A$4:$A$7,0),1)</f>
        <v>0</v>
      </c>
      <c r="I396" s="26">
        <f>SUMIFS(INDEX(Load,,MATCH('Summarized Source Data'!$C396,Hour,0)),Month,'Summarized Source Data'!$A396,Sector,'Summarized Source Data'!I$2,Subsector,'Summarized Source Data'!I$3,TimeOfWeek,$E396)*INDEX('Calibration Multipliers'!E$4:E$7,MATCH($B396,'Calibration Multipliers'!$A$4:$A$7,0),1)</f>
        <v>6511782.0672163833</v>
      </c>
      <c r="J396" s="47">
        <f t="shared" si="31"/>
        <v>56625709.703503348</v>
      </c>
      <c r="K396" s="48">
        <f>(SUMIFS(INDEX(Load,,MATCH('Summarized Source Data'!$C396,Hour,0)),Month,'Summarized Source Data'!$A396,Sector,'Summarized Source Data'!K$2,Subsector,"Total",TimeOfWeek,$E396)-SUM(F396:I396))*INDEX('Calibration Multipliers'!G$4:G$7,MATCH($B396,'Calibration Multipliers'!$A$4:$A$7,0),1)</f>
        <v>56625709.703503348</v>
      </c>
      <c r="L396" s="26">
        <f>SUMIFS(INDEX(Load,,MATCH('Summarized Source Data'!$C396,Hour,0)),Month,'Summarized Source Data'!$A396,Sector,'Summarized Source Data'!L$2,Subsector,'Summarized Source Data'!L$3,TimeOfWeek,$E396)*INDEX('Calibration Multipliers'!H$4:H$7,MATCH($B396,'Calibration Multipliers'!$A$4:$A$7,0),1)</f>
        <v>2611052.6132686804</v>
      </c>
      <c r="M396" s="26">
        <f>SUMIFS(INDEX(Load,,MATCH('Summarized Source Data'!$C396,Hour,0)),Month,'Summarized Source Data'!$A396,Sector,'Summarized Source Data'!M$2,Subsector,'Summarized Source Data'!M$3,TimeOfWeek,$E396)*INDEX('Calibration Multipliers'!I$4:I$7,MATCH($B396,'Calibration Multipliers'!$A$4:$A$7,0),1)</f>
        <v>4625537.184038992</v>
      </c>
      <c r="N396" s="26">
        <f>SUMIFS(INDEX(Load,,MATCH('Summarized Source Data'!$C396,Hour,0)),Month,'Summarized Source Data'!$A396,Sector,'Summarized Source Data'!N$2,Subsector,'Summarized Source Data'!N$3,TimeOfWeek,$E396)*INDEX('Calibration Multipliers'!J$4:J$7,MATCH($B396,'Calibration Multipliers'!$A$4:$A$7,0),1)</f>
        <v>0</v>
      </c>
      <c r="O396" s="28">
        <f t="shared" si="32"/>
        <v>116101655.96405558</v>
      </c>
      <c r="P396" s="48">
        <f>(SUMIFS(INDEX(Load,,MATCH('Summarized Source Data'!$C396,Hour,0)),Month,'Summarized Source Data'!$A396,Sector,'Summarized Source Data'!P$2,Subsector,"Total",TimeOfWeek,$E396)-SUM(L396:N396)*INDEX('Calibration Multipliers'!L$4:L$7,MATCH($B396,'Calibration Multipliers'!$A$4:$A$7,0),1))</f>
        <v>116101655.96405558</v>
      </c>
      <c r="Q396" s="28">
        <f t="shared" si="33"/>
        <v>116101655.96405558</v>
      </c>
      <c r="R396" s="31">
        <f>SUMIFS(INDEX(Load,,MATCH('Summarized Source Data'!$C396,Hour,0)),Month,'Summarized Source Data'!$A396,Sector,'Summarized Source Data'!R$2,TimeOfWeek,$E396)*INDEX('Calibration Multipliers'!N$4:N$7,MATCH($B396,'Calibration Multipliers'!$A$4:$A$7,0),1)</f>
        <v>4530224.7970644934</v>
      </c>
      <c r="S396" s="31">
        <f>SUMIFS(INDEX(Load,,MATCH('Summarized Source Data'!$C396,Hour,0)),Month,'Summarized Source Data'!$A396,Sector,'Summarized Source Data'!S$2,TimeOfWeek,$E396)*INDEX('Calibration Multipliers'!O$4:O$7,MATCH($B396,'Calibration Multipliers'!$A$4:$A$7,0),1)</f>
        <v>4530224.7970644934</v>
      </c>
      <c r="T396" s="31">
        <f>SUMIFS(INDEX(Load,,MATCH('Summarized Source Data'!$C396,Hour,0)),Month,'Summarized Source Data'!$A396,Sector,'Summarized Source Data'!T$2,TimeOfWeek,$E396)*INDEX('Calibration Multipliers'!P$4:P$7,MATCH($B396,'Calibration Multipliers'!$A$4:$A$7,0),1)</f>
        <v>4530224.7970644934</v>
      </c>
      <c r="U396" s="31">
        <f>SUMIFS(INDEX(Load,,MATCH('Summarized Source Data'!$C396,Hour,0)),Month,'Summarized Source Data'!$A396,Sector,'Summarized Source Data'!U$2,TimeOfWeek,$E396)*INDEX('Calibration Multipliers'!Q$4:Q$7,MATCH($B396,'Calibration Multipliers'!$A$4:$A$7,0),1)</f>
        <v>4530224.7970644934</v>
      </c>
      <c r="V396" s="31">
        <f>SUMIFS(INDEX(Load,,MATCH('Summarized Source Data'!$C396,Hour,0)),Month,'Summarized Source Data'!$A396,Sector,'Summarized Source Data'!V$2,TimeOfWeek,$E396)*INDEX('Calibration Multipliers'!R$4:R$7,MATCH($B396,'Calibration Multipliers'!$A$4:$A$7,0),1)</f>
        <v>4530224.7970644934</v>
      </c>
      <c r="W396" s="31">
        <f>SUMIFS(INDEX(Load,,MATCH('Summarized Source Data'!$C396,Hour,0)),Month,'Summarized Source Data'!$A396,Sector,'Summarized Source Data'!W$2,TimeOfWeek,$E396)*INDEX('Calibration Multipliers'!S$4:S$7,MATCH($B396,'Calibration Multipliers'!$A$4:$A$7,0),1)</f>
        <v>4530224.7970644934</v>
      </c>
      <c r="X396" s="26">
        <f>SUMIFS(INDEX(Load,,MATCH('Summarized Source Data'!$C396,Hour,0)),Month,'Summarized Source Data'!$A396,Sector,'Summarized Source Data'!X$2,Subsector,'Summarized Source Data'!X$3,TimeOfWeek,$E396)*INDEX('Calibration Multipliers'!T$4:T$7,MATCH($B396,'Calibration Multipliers'!$A$4:$A$7,0),1)</f>
        <v>342940488.21452224</v>
      </c>
      <c r="Y396" s="28">
        <f t="shared" si="34"/>
        <v>342940488.21452224</v>
      </c>
      <c r="Z396" s="28">
        <f t="shared" si="34"/>
        <v>342940488.21452224</v>
      </c>
    </row>
    <row r="397" spans="1:26" outlineLevel="2">
      <c r="A397">
        <f t="shared" si="30"/>
        <v>5</v>
      </c>
      <c r="B397" t="str">
        <f>INDEX('Category Mapping'!$G$34:$G$45,MATCH(A397,'Category Mapping'!$A$34:$A$45,0),1)</f>
        <v>Spring</v>
      </c>
      <c r="C397" t="s">
        <v>36</v>
      </c>
      <c r="D397" s="6" t="s">
        <v>110</v>
      </c>
      <c r="E397" s="40" t="s">
        <v>14</v>
      </c>
      <c r="F397" s="26">
        <f>SUMIFS(INDEX(Load,,MATCH('Summarized Source Data'!$C397,Hour,0)),Month,'Summarized Source Data'!$A397,Sector,'Summarized Source Data'!F$2,Subsector,'Summarized Source Data'!F$3,TimeOfWeek,$E397)*INDEX('Calibration Multipliers'!B$4:B$7,MATCH($B397,'Calibration Multipliers'!$A$4:$A$7,0),1)</f>
        <v>1519489.0832813047</v>
      </c>
      <c r="G397" s="26">
        <f>SUMIFS(INDEX(Load,,MATCH('Summarized Source Data'!$C397,Hour,0)),Month,'Summarized Source Data'!$A397,Sector,'Summarized Source Data'!G$2,Subsector,'Summarized Source Data'!G$3,TimeOfWeek,$E397)*INDEX('Calibration Multipliers'!C$4:C$7,MATCH($B397,'Calibration Multipliers'!$A$4:$A$7,0),1)</f>
        <v>756278.03500978218</v>
      </c>
      <c r="H397" s="26">
        <f>SUMIFS(INDEX(Load,,MATCH('Summarized Source Data'!$C397,Hour,0)),Month,'Summarized Source Data'!$A397,Sector,'Summarized Source Data'!H$2,Subsector,'Summarized Source Data'!H$3,TimeOfWeek,$E397)*INDEX('Calibration Multipliers'!D$4:D$7,MATCH($B397,'Calibration Multipliers'!$A$4:$A$7,0),1)</f>
        <v>0</v>
      </c>
      <c r="I397" s="26">
        <f>SUMIFS(INDEX(Load,,MATCH('Summarized Source Data'!$C397,Hour,0)),Month,'Summarized Source Data'!$A397,Sector,'Summarized Source Data'!I$2,Subsector,'Summarized Source Data'!I$3,TimeOfWeek,$E397)*INDEX('Calibration Multipliers'!E$4:E$7,MATCH($B397,'Calibration Multipliers'!$A$4:$A$7,0),1)</f>
        <v>6747379.1743698632</v>
      </c>
      <c r="J397" s="47">
        <f t="shared" si="31"/>
        <v>71597950.936717957</v>
      </c>
      <c r="K397" s="48">
        <f>(SUMIFS(INDEX(Load,,MATCH('Summarized Source Data'!$C397,Hour,0)),Month,'Summarized Source Data'!$A397,Sector,'Summarized Source Data'!K$2,Subsector,"Total",TimeOfWeek,$E397)-SUM(F397:I397))*INDEX('Calibration Multipliers'!G$4:G$7,MATCH($B397,'Calibration Multipliers'!$A$4:$A$7,0),1)</f>
        <v>71597950.936717957</v>
      </c>
      <c r="L397" s="26">
        <f>SUMIFS(INDEX(Load,,MATCH('Summarized Source Data'!$C397,Hour,0)),Month,'Summarized Source Data'!$A397,Sector,'Summarized Source Data'!L$2,Subsector,'Summarized Source Data'!L$3,TimeOfWeek,$E397)*INDEX('Calibration Multipliers'!H$4:H$7,MATCH($B397,'Calibration Multipliers'!$A$4:$A$7,0),1)</f>
        <v>2219419.5894775237</v>
      </c>
      <c r="M397" s="26">
        <f>SUMIFS(INDEX(Load,,MATCH('Summarized Source Data'!$C397,Hour,0)),Month,'Summarized Source Data'!$A397,Sector,'Summarized Source Data'!M$2,Subsector,'Summarized Source Data'!M$3,TimeOfWeek,$E397)*INDEX('Calibration Multipliers'!I$4:I$7,MATCH($B397,'Calibration Multipliers'!$A$4:$A$7,0),1)</f>
        <v>5355188.1964638373</v>
      </c>
      <c r="N397" s="26">
        <f>SUMIFS(INDEX(Load,,MATCH('Summarized Source Data'!$C397,Hour,0)),Month,'Summarized Source Data'!$A397,Sector,'Summarized Source Data'!N$2,Subsector,'Summarized Source Data'!N$3,TimeOfWeek,$E397)*INDEX('Calibration Multipliers'!J$4:J$7,MATCH($B397,'Calibration Multipliers'!$A$4:$A$7,0),1)</f>
        <v>0</v>
      </c>
      <c r="O397" s="28">
        <f t="shared" si="32"/>
        <v>127796637.56189635</v>
      </c>
      <c r="P397" s="48">
        <f>(SUMIFS(INDEX(Load,,MATCH('Summarized Source Data'!$C397,Hour,0)),Month,'Summarized Source Data'!$A397,Sector,'Summarized Source Data'!P$2,Subsector,"Total",TimeOfWeek,$E397)-SUM(L397:N397)*INDEX('Calibration Multipliers'!L$4:L$7,MATCH($B397,'Calibration Multipliers'!$A$4:$A$7,0),1))</f>
        <v>127796637.56189635</v>
      </c>
      <c r="Q397" s="28">
        <f t="shared" si="33"/>
        <v>127796637.56189635</v>
      </c>
      <c r="R397" s="31">
        <f>SUMIFS(INDEX(Load,,MATCH('Summarized Source Data'!$C397,Hour,0)),Month,'Summarized Source Data'!$A397,Sector,'Summarized Source Data'!R$2,TimeOfWeek,$E397)*INDEX('Calibration Multipliers'!N$4:N$7,MATCH($B397,'Calibration Multipliers'!$A$4:$A$7,0),1)</f>
        <v>5154668.2858548956</v>
      </c>
      <c r="S397" s="31">
        <f>SUMIFS(INDEX(Load,,MATCH('Summarized Source Data'!$C397,Hour,0)),Month,'Summarized Source Data'!$A397,Sector,'Summarized Source Data'!S$2,TimeOfWeek,$E397)*INDEX('Calibration Multipliers'!O$4:O$7,MATCH($B397,'Calibration Multipliers'!$A$4:$A$7,0),1)</f>
        <v>5154668.2858548956</v>
      </c>
      <c r="T397" s="31">
        <f>SUMIFS(INDEX(Load,,MATCH('Summarized Source Data'!$C397,Hour,0)),Month,'Summarized Source Data'!$A397,Sector,'Summarized Source Data'!T$2,TimeOfWeek,$E397)*INDEX('Calibration Multipliers'!P$4:P$7,MATCH($B397,'Calibration Multipliers'!$A$4:$A$7,0),1)</f>
        <v>5154668.2858548956</v>
      </c>
      <c r="U397" s="31">
        <f>SUMIFS(INDEX(Load,,MATCH('Summarized Source Data'!$C397,Hour,0)),Month,'Summarized Source Data'!$A397,Sector,'Summarized Source Data'!U$2,TimeOfWeek,$E397)*INDEX('Calibration Multipliers'!Q$4:Q$7,MATCH($B397,'Calibration Multipliers'!$A$4:$A$7,0),1)</f>
        <v>5154668.2858548956</v>
      </c>
      <c r="V397" s="31">
        <f>SUMIFS(INDEX(Load,,MATCH('Summarized Source Data'!$C397,Hour,0)),Month,'Summarized Source Data'!$A397,Sector,'Summarized Source Data'!V$2,TimeOfWeek,$E397)*INDEX('Calibration Multipliers'!R$4:R$7,MATCH($B397,'Calibration Multipliers'!$A$4:$A$7,0),1)</f>
        <v>5154668.2858548956</v>
      </c>
      <c r="W397" s="31">
        <f>SUMIFS(INDEX(Load,,MATCH('Summarized Source Data'!$C397,Hour,0)),Month,'Summarized Source Data'!$A397,Sector,'Summarized Source Data'!W$2,TimeOfWeek,$E397)*INDEX('Calibration Multipliers'!S$4:S$7,MATCH($B397,'Calibration Multipliers'!$A$4:$A$7,0),1)</f>
        <v>5154668.2858548956</v>
      </c>
      <c r="X397" s="26">
        <f>SUMIFS(INDEX(Load,,MATCH('Summarized Source Data'!$C397,Hour,0)),Month,'Summarized Source Data'!$A397,Sector,'Summarized Source Data'!X$2,Subsector,'Summarized Source Data'!X$3,TimeOfWeek,$E397)*INDEX('Calibration Multipliers'!T$4:T$7,MATCH($B397,'Calibration Multipliers'!$A$4:$A$7,0),1)</f>
        <v>341937738.24898267</v>
      </c>
      <c r="Y397" s="28">
        <f t="shared" si="34"/>
        <v>341937738.24898267</v>
      </c>
      <c r="Z397" s="28">
        <f t="shared" si="34"/>
        <v>341937738.24898267</v>
      </c>
    </row>
    <row r="398" spans="1:26" outlineLevel="2">
      <c r="A398">
        <f t="shared" si="30"/>
        <v>5</v>
      </c>
      <c r="B398" t="str">
        <f>INDEX('Category Mapping'!$G$34:$G$45,MATCH(A398,'Category Mapping'!$A$34:$A$45,0),1)</f>
        <v>Spring</v>
      </c>
      <c r="C398" t="s">
        <v>37</v>
      </c>
      <c r="D398" s="6" t="s">
        <v>111</v>
      </c>
      <c r="E398" s="40" t="s">
        <v>14</v>
      </c>
      <c r="F398" s="26">
        <f>SUMIFS(INDEX(Load,,MATCH('Summarized Source Data'!$C398,Hour,0)),Month,'Summarized Source Data'!$A398,Sector,'Summarized Source Data'!F$2,Subsector,'Summarized Source Data'!F$3,TimeOfWeek,$E398)*INDEX('Calibration Multipliers'!B$4:B$7,MATCH($B398,'Calibration Multipliers'!$A$4:$A$7,0),1)</f>
        <v>1523575.2893908785</v>
      </c>
      <c r="G398" s="26">
        <f>SUMIFS(INDEX(Load,,MATCH('Summarized Source Data'!$C398,Hour,0)),Month,'Summarized Source Data'!$A398,Sector,'Summarized Source Data'!G$2,Subsector,'Summarized Source Data'!G$3,TimeOfWeek,$E398)*INDEX('Calibration Multipliers'!C$4:C$7,MATCH($B398,'Calibration Multipliers'!$A$4:$A$7,0),1)</f>
        <v>1680002.2785151154</v>
      </c>
      <c r="H398" s="26">
        <f>SUMIFS(INDEX(Load,,MATCH('Summarized Source Data'!$C398,Hour,0)),Month,'Summarized Source Data'!$A398,Sector,'Summarized Source Data'!H$2,Subsector,'Summarized Source Data'!H$3,TimeOfWeek,$E398)*INDEX('Calibration Multipliers'!D$4:D$7,MATCH($B398,'Calibration Multipliers'!$A$4:$A$7,0),1)</f>
        <v>0</v>
      </c>
      <c r="I398" s="26">
        <f>SUMIFS(INDEX(Load,,MATCH('Summarized Source Data'!$C398,Hour,0)),Month,'Summarized Source Data'!$A398,Sector,'Summarized Source Data'!I$2,Subsector,'Summarized Source Data'!I$3,TimeOfWeek,$E398)*INDEX('Calibration Multipliers'!E$4:E$7,MATCH($B398,'Calibration Multipliers'!$A$4:$A$7,0),1)</f>
        <v>6787628.5552366544</v>
      </c>
      <c r="J398" s="47">
        <f t="shared" si="31"/>
        <v>88879940.479055867</v>
      </c>
      <c r="K398" s="48">
        <f>(SUMIFS(INDEX(Load,,MATCH('Summarized Source Data'!$C398,Hour,0)),Month,'Summarized Source Data'!$A398,Sector,'Summarized Source Data'!K$2,Subsector,"Total",TimeOfWeek,$E398)-SUM(F398:I398))*INDEX('Calibration Multipliers'!G$4:G$7,MATCH($B398,'Calibration Multipliers'!$A$4:$A$7,0),1)</f>
        <v>88879940.479055867</v>
      </c>
      <c r="L398" s="26">
        <f>SUMIFS(INDEX(Load,,MATCH('Summarized Source Data'!$C398,Hour,0)),Month,'Summarized Source Data'!$A398,Sector,'Summarized Source Data'!L$2,Subsector,'Summarized Source Data'!L$3,TimeOfWeek,$E398)*INDEX('Calibration Multipliers'!H$4:H$7,MATCH($B398,'Calibration Multipliers'!$A$4:$A$7,0),1)</f>
        <v>1935216.1832444456</v>
      </c>
      <c r="M398" s="26">
        <f>SUMIFS(INDEX(Load,,MATCH('Summarized Source Data'!$C398,Hour,0)),Month,'Summarized Source Data'!$A398,Sector,'Summarized Source Data'!M$2,Subsector,'Summarized Source Data'!M$3,TimeOfWeek,$E398)*INDEX('Calibration Multipliers'!I$4:I$7,MATCH($B398,'Calibration Multipliers'!$A$4:$A$7,0),1)</f>
        <v>6165947.642601314</v>
      </c>
      <c r="N398" s="26">
        <f>SUMIFS(INDEX(Load,,MATCH('Summarized Source Data'!$C398,Hour,0)),Month,'Summarized Source Data'!$A398,Sector,'Summarized Source Data'!N$2,Subsector,'Summarized Source Data'!N$3,TimeOfWeek,$E398)*INDEX('Calibration Multipliers'!J$4:J$7,MATCH($B398,'Calibration Multipliers'!$A$4:$A$7,0),1)</f>
        <v>0</v>
      </c>
      <c r="O398" s="28">
        <f t="shared" si="32"/>
        <v>125264581.59091288</v>
      </c>
      <c r="P398" s="48">
        <f>(SUMIFS(INDEX(Load,,MATCH('Summarized Source Data'!$C398,Hour,0)),Month,'Summarized Source Data'!$A398,Sector,'Summarized Source Data'!P$2,Subsector,"Total",TimeOfWeek,$E398)-SUM(L398:N398)*INDEX('Calibration Multipliers'!L$4:L$7,MATCH($B398,'Calibration Multipliers'!$A$4:$A$7,0),1))</f>
        <v>125264581.59091288</v>
      </c>
      <c r="Q398" s="28">
        <f t="shared" si="33"/>
        <v>125264581.59091288</v>
      </c>
      <c r="R398" s="31">
        <f>SUMIFS(INDEX(Load,,MATCH('Summarized Source Data'!$C398,Hour,0)),Month,'Summarized Source Data'!$A398,Sector,'Summarized Source Data'!R$2,TimeOfWeek,$E398)*INDEX('Calibration Multipliers'!N$4:N$7,MATCH($B398,'Calibration Multipliers'!$A$4:$A$7,0),1)</f>
        <v>5466189.6093991678</v>
      </c>
      <c r="S398" s="31">
        <f>SUMIFS(INDEX(Load,,MATCH('Summarized Source Data'!$C398,Hour,0)),Month,'Summarized Source Data'!$A398,Sector,'Summarized Source Data'!S$2,TimeOfWeek,$E398)*INDEX('Calibration Multipliers'!O$4:O$7,MATCH($B398,'Calibration Multipliers'!$A$4:$A$7,0),1)</f>
        <v>5466189.6093991678</v>
      </c>
      <c r="T398" s="31">
        <f>SUMIFS(INDEX(Load,,MATCH('Summarized Source Data'!$C398,Hour,0)),Month,'Summarized Source Data'!$A398,Sector,'Summarized Source Data'!T$2,TimeOfWeek,$E398)*INDEX('Calibration Multipliers'!P$4:P$7,MATCH($B398,'Calibration Multipliers'!$A$4:$A$7,0),1)</f>
        <v>5466189.6093991678</v>
      </c>
      <c r="U398" s="31">
        <f>SUMIFS(INDEX(Load,,MATCH('Summarized Source Data'!$C398,Hour,0)),Month,'Summarized Source Data'!$A398,Sector,'Summarized Source Data'!U$2,TimeOfWeek,$E398)*INDEX('Calibration Multipliers'!Q$4:Q$7,MATCH($B398,'Calibration Multipliers'!$A$4:$A$7,0),1)</f>
        <v>5466189.6093991678</v>
      </c>
      <c r="V398" s="31">
        <f>SUMIFS(INDEX(Load,,MATCH('Summarized Source Data'!$C398,Hour,0)),Month,'Summarized Source Data'!$A398,Sector,'Summarized Source Data'!V$2,TimeOfWeek,$E398)*INDEX('Calibration Multipliers'!R$4:R$7,MATCH($B398,'Calibration Multipliers'!$A$4:$A$7,0),1)</f>
        <v>5466189.6093991678</v>
      </c>
      <c r="W398" s="31">
        <f>SUMIFS(INDEX(Load,,MATCH('Summarized Source Data'!$C398,Hour,0)),Month,'Summarized Source Data'!$A398,Sector,'Summarized Source Data'!W$2,TimeOfWeek,$E398)*INDEX('Calibration Multipliers'!S$4:S$7,MATCH($B398,'Calibration Multipliers'!$A$4:$A$7,0),1)</f>
        <v>5466189.6093991678</v>
      </c>
      <c r="X398" s="26">
        <f>SUMIFS(INDEX(Load,,MATCH('Summarized Source Data'!$C398,Hour,0)),Month,'Summarized Source Data'!$A398,Sector,'Summarized Source Data'!X$2,Subsector,'Summarized Source Data'!X$3,TimeOfWeek,$E398)*INDEX('Calibration Multipliers'!T$4:T$7,MATCH($B398,'Calibration Multipliers'!$A$4:$A$7,0),1)</f>
        <v>340934988.28344315</v>
      </c>
      <c r="Y398" s="28">
        <f t="shared" si="34"/>
        <v>340934988.28344315</v>
      </c>
      <c r="Z398" s="28">
        <f t="shared" si="34"/>
        <v>340934988.28344315</v>
      </c>
    </row>
    <row r="399" spans="1:26" outlineLevel="2">
      <c r="A399">
        <f t="shared" si="30"/>
        <v>5</v>
      </c>
      <c r="B399" t="str">
        <f>INDEX('Category Mapping'!$G$34:$G$45,MATCH(A399,'Category Mapping'!$A$34:$A$45,0),1)</f>
        <v>Spring</v>
      </c>
      <c r="C399" t="s">
        <v>38</v>
      </c>
      <c r="D399" s="6" t="s">
        <v>112</v>
      </c>
      <c r="E399" s="40" t="s">
        <v>14</v>
      </c>
      <c r="F399" s="26">
        <f>SUMIFS(INDEX(Load,,MATCH('Summarized Source Data'!$C399,Hour,0)),Month,'Summarized Source Data'!$A399,Sector,'Summarized Source Data'!F$2,Subsector,'Summarized Source Data'!F$3,TimeOfWeek,$E399)*INDEX('Calibration Multipliers'!B$4:B$7,MATCH($B399,'Calibration Multipliers'!$A$4:$A$7,0),1)</f>
        <v>1172851.4559438382</v>
      </c>
      <c r="G399" s="26">
        <f>SUMIFS(INDEX(Load,,MATCH('Summarized Source Data'!$C399,Hour,0)),Month,'Summarized Source Data'!$A399,Sector,'Summarized Source Data'!G$2,Subsector,'Summarized Source Data'!G$3,TimeOfWeek,$E399)*INDEX('Calibration Multipliers'!C$4:C$7,MATCH($B399,'Calibration Multipliers'!$A$4:$A$7,0),1)</f>
        <v>2700192.0714553175</v>
      </c>
      <c r="H399" s="26">
        <f>SUMIFS(INDEX(Load,,MATCH('Summarized Source Data'!$C399,Hour,0)),Month,'Summarized Source Data'!$A399,Sector,'Summarized Source Data'!H$2,Subsector,'Summarized Source Data'!H$3,TimeOfWeek,$E399)*INDEX('Calibration Multipliers'!D$4:D$7,MATCH($B399,'Calibration Multipliers'!$A$4:$A$7,0),1)</f>
        <v>0</v>
      </c>
      <c r="I399" s="26">
        <f>SUMIFS(INDEX(Load,,MATCH('Summarized Source Data'!$C399,Hour,0)),Month,'Summarized Source Data'!$A399,Sector,'Summarized Source Data'!I$2,Subsector,'Summarized Source Data'!I$3,TimeOfWeek,$E399)*INDEX('Calibration Multipliers'!E$4:E$7,MATCH($B399,'Calibration Multipliers'!$A$4:$A$7,0),1)</f>
        <v>7201832.4780021412</v>
      </c>
      <c r="J399" s="47">
        <f t="shared" si="31"/>
        <v>99227620.203947946</v>
      </c>
      <c r="K399" s="48">
        <f>(SUMIFS(INDEX(Load,,MATCH('Summarized Source Data'!$C399,Hour,0)),Month,'Summarized Source Data'!$A399,Sector,'Summarized Source Data'!K$2,Subsector,"Total",TimeOfWeek,$E399)-SUM(F399:I399))*INDEX('Calibration Multipliers'!G$4:G$7,MATCH($B399,'Calibration Multipliers'!$A$4:$A$7,0),1)</f>
        <v>99227620.203947946</v>
      </c>
      <c r="L399" s="26">
        <f>SUMIFS(INDEX(Load,,MATCH('Summarized Source Data'!$C399,Hour,0)),Month,'Summarized Source Data'!$A399,Sector,'Summarized Source Data'!L$2,Subsector,'Summarized Source Data'!L$3,TimeOfWeek,$E399)*INDEX('Calibration Multipliers'!H$4:H$7,MATCH($B399,'Calibration Multipliers'!$A$4:$A$7,0),1)</f>
        <v>1751745.0275496072</v>
      </c>
      <c r="M399" s="26">
        <f>SUMIFS(INDEX(Load,,MATCH('Summarized Source Data'!$C399,Hour,0)),Month,'Summarized Source Data'!$A399,Sector,'Summarized Source Data'!M$2,Subsector,'Summarized Source Data'!M$3,TimeOfWeek,$E399)*INDEX('Calibration Multipliers'!I$4:I$7,MATCH($B399,'Calibration Multipliers'!$A$4:$A$7,0),1)</f>
        <v>6839434.6294562891</v>
      </c>
      <c r="N399" s="26">
        <f>SUMIFS(INDEX(Load,,MATCH('Summarized Source Data'!$C399,Hour,0)),Month,'Summarized Source Data'!$A399,Sector,'Summarized Source Data'!N$2,Subsector,'Summarized Source Data'!N$3,TimeOfWeek,$E399)*INDEX('Calibration Multipliers'!J$4:J$7,MATCH($B399,'Calibration Multipliers'!$A$4:$A$7,0),1)</f>
        <v>0</v>
      </c>
      <c r="O399" s="28">
        <f t="shared" si="32"/>
        <v>125777315.72529228</v>
      </c>
      <c r="P399" s="48">
        <f>(SUMIFS(INDEX(Load,,MATCH('Summarized Source Data'!$C399,Hour,0)),Month,'Summarized Source Data'!$A399,Sector,'Summarized Source Data'!P$2,Subsector,"Total",TimeOfWeek,$E399)-SUM(L399:N399)*INDEX('Calibration Multipliers'!L$4:L$7,MATCH($B399,'Calibration Multipliers'!$A$4:$A$7,0),1))</f>
        <v>125777315.72529228</v>
      </c>
      <c r="Q399" s="28">
        <f t="shared" si="33"/>
        <v>125777315.72529228</v>
      </c>
      <c r="R399" s="31">
        <f>SUMIFS(INDEX(Load,,MATCH('Summarized Source Data'!$C399,Hour,0)),Month,'Summarized Source Data'!$A399,Sector,'Summarized Source Data'!R$2,TimeOfWeek,$E399)*INDEX('Calibration Multipliers'!N$4:N$7,MATCH($B399,'Calibration Multipliers'!$A$4:$A$7,0),1)</f>
        <v>5648207.7803939395</v>
      </c>
      <c r="S399" s="31">
        <f>SUMIFS(INDEX(Load,,MATCH('Summarized Source Data'!$C399,Hour,0)),Month,'Summarized Source Data'!$A399,Sector,'Summarized Source Data'!S$2,TimeOfWeek,$E399)*INDEX('Calibration Multipliers'!O$4:O$7,MATCH($B399,'Calibration Multipliers'!$A$4:$A$7,0),1)</f>
        <v>5648207.7803939395</v>
      </c>
      <c r="T399" s="31">
        <f>SUMIFS(INDEX(Load,,MATCH('Summarized Source Data'!$C399,Hour,0)),Month,'Summarized Source Data'!$A399,Sector,'Summarized Source Data'!T$2,TimeOfWeek,$E399)*INDEX('Calibration Multipliers'!P$4:P$7,MATCH($B399,'Calibration Multipliers'!$A$4:$A$7,0),1)</f>
        <v>5648207.7803939395</v>
      </c>
      <c r="U399" s="31">
        <f>SUMIFS(INDEX(Load,,MATCH('Summarized Source Data'!$C399,Hour,0)),Month,'Summarized Source Data'!$A399,Sector,'Summarized Source Data'!U$2,TimeOfWeek,$E399)*INDEX('Calibration Multipliers'!Q$4:Q$7,MATCH($B399,'Calibration Multipliers'!$A$4:$A$7,0),1)</f>
        <v>5648207.7803939395</v>
      </c>
      <c r="V399" s="31">
        <f>SUMIFS(INDEX(Load,,MATCH('Summarized Source Data'!$C399,Hour,0)),Month,'Summarized Source Data'!$A399,Sector,'Summarized Source Data'!V$2,TimeOfWeek,$E399)*INDEX('Calibration Multipliers'!R$4:R$7,MATCH($B399,'Calibration Multipliers'!$A$4:$A$7,0),1)</f>
        <v>5648207.7803939395</v>
      </c>
      <c r="W399" s="31">
        <f>SUMIFS(INDEX(Load,,MATCH('Summarized Source Data'!$C399,Hour,0)),Month,'Summarized Source Data'!$A399,Sector,'Summarized Source Data'!W$2,TimeOfWeek,$E399)*INDEX('Calibration Multipliers'!S$4:S$7,MATCH($B399,'Calibration Multipliers'!$A$4:$A$7,0),1)</f>
        <v>5648207.7803939395</v>
      </c>
      <c r="X399" s="26">
        <f>SUMIFS(INDEX(Load,,MATCH('Summarized Source Data'!$C399,Hour,0)),Month,'Summarized Source Data'!$A399,Sector,'Summarized Source Data'!X$2,Subsector,'Summarized Source Data'!X$3,TimeOfWeek,$E399)*INDEX('Calibration Multipliers'!T$4:T$7,MATCH($B399,'Calibration Multipliers'!$A$4:$A$7,0),1)</f>
        <v>340934988.28344315</v>
      </c>
      <c r="Y399" s="28">
        <f t="shared" si="34"/>
        <v>340934988.28344315</v>
      </c>
      <c r="Z399" s="28">
        <f t="shared" si="34"/>
        <v>340934988.28344315</v>
      </c>
    </row>
    <row r="400" spans="1:26" outlineLevel="2">
      <c r="A400">
        <f t="shared" si="30"/>
        <v>5</v>
      </c>
      <c r="B400" t="str">
        <f>INDEX('Category Mapping'!$G$34:$G$45,MATCH(A400,'Category Mapping'!$A$34:$A$45,0),1)</f>
        <v>Spring</v>
      </c>
      <c r="C400" t="s">
        <v>39</v>
      </c>
      <c r="D400" s="6" t="s">
        <v>113</v>
      </c>
      <c r="E400" s="40" t="s">
        <v>14</v>
      </c>
      <c r="F400" s="26">
        <f>SUMIFS(INDEX(Load,,MATCH('Summarized Source Data'!$C400,Hour,0)),Month,'Summarized Source Data'!$A400,Sector,'Summarized Source Data'!F$2,Subsector,'Summarized Source Data'!F$3,TimeOfWeek,$E400)*INDEX('Calibration Multipliers'!B$4:B$7,MATCH($B400,'Calibration Multipliers'!$A$4:$A$7,0),1)</f>
        <v>1198257.1290707481</v>
      </c>
      <c r="G400" s="26">
        <f>SUMIFS(INDEX(Load,,MATCH('Summarized Source Data'!$C400,Hour,0)),Month,'Summarized Source Data'!$A400,Sector,'Summarized Source Data'!G$2,Subsector,'Summarized Source Data'!G$3,TimeOfWeek,$E400)*INDEX('Calibration Multipliers'!C$4:C$7,MATCH($B400,'Calibration Multipliers'!$A$4:$A$7,0),1)</f>
        <v>3615506.2509996709</v>
      </c>
      <c r="H400" s="26">
        <f>SUMIFS(INDEX(Load,,MATCH('Summarized Source Data'!$C400,Hour,0)),Month,'Summarized Source Data'!$A400,Sector,'Summarized Source Data'!H$2,Subsector,'Summarized Source Data'!H$3,TimeOfWeek,$E400)*INDEX('Calibration Multipliers'!D$4:D$7,MATCH($B400,'Calibration Multipliers'!$A$4:$A$7,0),1)</f>
        <v>0</v>
      </c>
      <c r="I400" s="26">
        <f>SUMIFS(INDEX(Load,,MATCH('Summarized Source Data'!$C400,Hour,0)),Month,'Summarized Source Data'!$A400,Sector,'Summarized Source Data'!I$2,Subsector,'Summarized Source Data'!I$3,TimeOfWeek,$E400)*INDEX('Calibration Multipliers'!E$4:E$7,MATCH($B400,'Calibration Multipliers'!$A$4:$A$7,0),1)</f>
        <v>7452123.8831506371</v>
      </c>
      <c r="J400" s="47">
        <f t="shared" si="31"/>
        <v>90014609.221811891</v>
      </c>
      <c r="K400" s="48">
        <f>(SUMIFS(INDEX(Load,,MATCH('Summarized Source Data'!$C400,Hour,0)),Month,'Summarized Source Data'!$A400,Sector,'Summarized Source Data'!K$2,Subsector,"Total",TimeOfWeek,$E400)-SUM(F400:I400))*INDEX('Calibration Multipliers'!G$4:G$7,MATCH($B400,'Calibration Multipliers'!$A$4:$A$7,0),1)</f>
        <v>90014609.221811891</v>
      </c>
      <c r="L400" s="26">
        <f>SUMIFS(INDEX(Load,,MATCH('Summarized Source Data'!$C400,Hour,0)),Month,'Summarized Source Data'!$A400,Sector,'Summarized Source Data'!L$2,Subsector,'Summarized Source Data'!L$3,TimeOfWeek,$E400)*INDEX('Calibration Multipliers'!H$4:H$7,MATCH($B400,'Calibration Multipliers'!$A$4:$A$7,0),1)</f>
        <v>1610397.3924071537</v>
      </c>
      <c r="M400" s="26">
        <f>SUMIFS(INDEX(Load,,MATCH('Summarized Source Data'!$C400,Hour,0)),Month,'Summarized Source Data'!$A400,Sector,'Summarized Source Data'!M$2,Subsector,'Summarized Source Data'!M$3,TimeOfWeek,$E400)*INDEX('Calibration Multipliers'!I$4:I$7,MATCH($B400,'Calibration Multipliers'!$A$4:$A$7,0),1)</f>
        <v>7378207.1721908562</v>
      </c>
      <c r="N400" s="26">
        <f>SUMIFS(INDEX(Load,,MATCH('Summarized Source Data'!$C400,Hour,0)),Month,'Summarized Source Data'!$A400,Sector,'Summarized Source Data'!N$2,Subsector,'Summarized Source Data'!N$3,TimeOfWeek,$E400)*INDEX('Calibration Multipliers'!J$4:J$7,MATCH($B400,'Calibration Multipliers'!$A$4:$A$7,0),1)</f>
        <v>0</v>
      </c>
      <c r="O400" s="28">
        <f t="shared" si="32"/>
        <v>125379890.81770016</v>
      </c>
      <c r="P400" s="48">
        <f>(SUMIFS(INDEX(Load,,MATCH('Summarized Source Data'!$C400,Hour,0)),Month,'Summarized Source Data'!$A400,Sector,'Summarized Source Data'!P$2,Subsector,"Total",TimeOfWeek,$E400)-SUM(L400:N400)*INDEX('Calibration Multipliers'!L$4:L$7,MATCH($B400,'Calibration Multipliers'!$A$4:$A$7,0),1))</f>
        <v>125379890.81770016</v>
      </c>
      <c r="Q400" s="28">
        <f t="shared" si="33"/>
        <v>125379890.81770016</v>
      </c>
      <c r="R400" s="31">
        <f>SUMIFS(INDEX(Load,,MATCH('Summarized Source Data'!$C400,Hour,0)),Month,'Summarized Source Data'!$A400,Sector,'Summarized Source Data'!R$2,TimeOfWeek,$E400)*INDEX('Calibration Multipliers'!N$4:N$7,MATCH($B400,'Calibration Multipliers'!$A$4:$A$7,0),1)</f>
        <v>5530448.8354408378</v>
      </c>
      <c r="S400" s="31">
        <f>SUMIFS(INDEX(Load,,MATCH('Summarized Source Data'!$C400,Hour,0)),Month,'Summarized Source Data'!$A400,Sector,'Summarized Source Data'!S$2,TimeOfWeek,$E400)*INDEX('Calibration Multipliers'!O$4:O$7,MATCH($B400,'Calibration Multipliers'!$A$4:$A$7,0),1)</f>
        <v>5530448.8354408378</v>
      </c>
      <c r="T400" s="31">
        <f>SUMIFS(INDEX(Load,,MATCH('Summarized Source Data'!$C400,Hour,0)),Month,'Summarized Source Data'!$A400,Sector,'Summarized Source Data'!T$2,TimeOfWeek,$E400)*INDEX('Calibration Multipliers'!P$4:P$7,MATCH($B400,'Calibration Multipliers'!$A$4:$A$7,0),1)</f>
        <v>5530448.8354408378</v>
      </c>
      <c r="U400" s="31">
        <f>SUMIFS(INDEX(Load,,MATCH('Summarized Source Data'!$C400,Hour,0)),Month,'Summarized Source Data'!$A400,Sector,'Summarized Source Data'!U$2,TimeOfWeek,$E400)*INDEX('Calibration Multipliers'!Q$4:Q$7,MATCH($B400,'Calibration Multipliers'!$A$4:$A$7,0),1)</f>
        <v>5530448.8354408378</v>
      </c>
      <c r="V400" s="31">
        <f>SUMIFS(INDEX(Load,,MATCH('Summarized Source Data'!$C400,Hour,0)),Month,'Summarized Source Data'!$A400,Sector,'Summarized Source Data'!V$2,TimeOfWeek,$E400)*INDEX('Calibration Multipliers'!R$4:R$7,MATCH($B400,'Calibration Multipliers'!$A$4:$A$7,0),1)</f>
        <v>5530448.8354408378</v>
      </c>
      <c r="W400" s="31">
        <f>SUMIFS(INDEX(Load,,MATCH('Summarized Source Data'!$C400,Hour,0)),Month,'Summarized Source Data'!$A400,Sector,'Summarized Source Data'!W$2,TimeOfWeek,$E400)*INDEX('Calibration Multipliers'!S$4:S$7,MATCH($B400,'Calibration Multipliers'!$A$4:$A$7,0),1)</f>
        <v>5530448.8354408378</v>
      </c>
      <c r="X400" s="26">
        <f>SUMIFS(INDEX(Load,,MATCH('Summarized Source Data'!$C400,Hour,0)),Month,'Summarized Source Data'!$A400,Sector,'Summarized Source Data'!X$2,Subsector,'Summarized Source Data'!X$3,TimeOfWeek,$E400)*INDEX('Calibration Multipliers'!T$4:T$7,MATCH($B400,'Calibration Multipliers'!$A$4:$A$7,0),1)</f>
        <v>339932238.31790358</v>
      </c>
      <c r="Y400" s="28">
        <f t="shared" si="34"/>
        <v>339932238.31790358</v>
      </c>
      <c r="Z400" s="28">
        <f t="shared" si="34"/>
        <v>339932238.31790358</v>
      </c>
    </row>
    <row r="401" spans="1:26" outlineLevel="2">
      <c r="A401">
        <f t="shared" si="30"/>
        <v>5</v>
      </c>
      <c r="B401" t="str">
        <f>INDEX('Category Mapping'!$G$34:$G$45,MATCH(A401,'Category Mapping'!$A$34:$A$45,0),1)</f>
        <v>Spring</v>
      </c>
      <c r="C401" t="s">
        <v>40</v>
      </c>
      <c r="D401" s="6" t="s">
        <v>114</v>
      </c>
      <c r="E401" s="40" t="s">
        <v>14</v>
      </c>
      <c r="F401" s="26">
        <f>SUMIFS(INDEX(Load,,MATCH('Summarized Source Data'!$C401,Hour,0)),Month,'Summarized Source Data'!$A401,Sector,'Summarized Source Data'!F$2,Subsector,'Summarized Source Data'!F$3,TimeOfWeek,$E401)*INDEX('Calibration Multipliers'!B$4:B$7,MATCH($B401,'Calibration Multipliers'!$A$4:$A$7,0),1)</f>
        <v>1197287.4698540713</v>
      </c>
      <c r="G401" s="26">
        <f>SUMIFS(INDEX(Load,,MATCH('Summarized Source Data'!$C401,Hour,0)),Month,'Summarized Source Data'!$A401,Sector,'Summarized Source Data'!G$2,Subsector,'Summarized Source Data'!G$3,TimeOfWeek,$E401)*INDEX('Calibration Multipliers'!C$4:C$7,MATCH($B401,'Calibration Multipliers'!$A$4:$A$7,0),1)</f>
        <v>4160860.8445080388</v>
      </c>
      <c r="H401" s="26">
        <f>SUMIFS(INDEX(Load,,MATCH('Summarized Source Data'!$C401,Hour,0)),Month,'Summarized Source Data'!$A401,Sector,'Summarized Source Data'!H$2,Subsector,'Summarized Source Data'!H$3,TimeOfWeek,$E401)*INDEX('Calibration Multipliers'!D$4:D$7,MATCH($B401,'Calibration Multipliers'!$A$4:$A$7,0),1)</f>
        <v>0</v>
      </c>
      <c r="I401" s="26">
        <f>SUMIFS(INDEX(Load,,MATCH('Summarized Source Data'!$C401,Hour,0)),Month,'Summarized Source Data'!$A401,Sector,'Summarized Source Data'!I$2,Subsector,'Summarized Source Data'!I$3,TimeOfWeek,$E401)*INDEX('Calibration Multipliers'!E$4:E$7,MATCH($B401,'Calibration Multipliers'!$A$4:$A$7,0),1)</f>
        <v>7442575.6979787704</v>
      </c>
      <c r="J401" s="47">
        <f t="shared" si="31"/>
        <v>79552547.813850641</v>
      </c>
      <c r="K401" s="48">
        <f>(SUMIFS(INDEX(Load,,MATCH('Summarized Source Data'!$C401,Hour,0)),Month,'Summarized Source Data'!$A401,Sector,'Summarized Source Data'!K$2,Subsector,"Total",TimeOfWeek,$E401)-SUM(F401:I401))*INDEX('Calibration Multipliers'!G$4:G$7,MATCH($B401,'Calibration Multipliers'!$A$4:$A$7,0),1)</f>
        <v>79552547.813850641</v>
      </c>
      <c r="L401" s="26">
        <f>SUMIFS(INDEX(Load,,MATCH('Summarized Source Data'!$C401,Hour,0)),Month,'Summarized Source Data'!$A401,Sector,'Summarized Source Data'!L$2,Subsector,'Summarized Source Data'!L$3,TimeOfWeek,$E401)*INDEX('Calibration Multipliers'!H$4:H$7,MATCH($B401,'Calibration Multipliers'!$A$4:$A$7,0),1)</f>
        <v>1519810.966020243</v>
      </c>
      <c r="M401" s="26">
        <f>SUMIFS(INDEX(Load,,MATCH('Summarized Source Data'!$C401,Hour,0)),Month,'Summarized Source Data'!$A401,Sector,'Summarized Source Data'!M$2,Subsector,'Summarized Source Data'!M$3,TimeOfWeek,$E401)*INDEX('Calibration Multipliers'!I$4:I$7,MATCH($B401,'Calibration Multipliers'!$A$4:$A$7,0),1)</f>
        <v>7701818.6520696376</v>
      </c>
      <c r="N401" s="26">
        <f>SUMIFS(INDEX(Load,,MATCH('Summarized Source Data'!$C401,Hour,0)),Month,'Summarized Source Data'!$A401,Sector,'Summarized Source Data'!N$2,Subsector,'Summarized Source Data'!N$3,TimeOfWeek,$E401)*INDEX('Calibration Multipliers'!J$4:J$7,MATCH($B401,'Calibration Multipliers'!$A$4:$A$7,0),1)</f>
        <v>0</v>
      </c>
      <c r="O401" s="28">
        <f t="shared" si="32"/>
        <v>121135865.90205014</v>
      </c>
      <c r="P401" s="48">
        <f>(SUMIFS(INDEX(Load,,MATCH('Summarized Source Data'!$C401,Hour,0)),Month,'Summarized Source Data'!$A401,Sector,'Summarized Source Data'!P$2,Subsector,"Total",TimeOfWeek,$E401)-SUM(L401:N401)*INDEX('Calibration Multipliers'!L$4:L$7,MATCH($B401,'Calibration Multipliers'!$A$4:$A$7,0),1))</f>
        <v>121135865.90205014</v>
      </c>
      <c r="Q401" s="28">
        <f t="shared" si="33"/>
        <v>121135865.90205014</v>
      </c>
      <c r="R401" s="31">
        <f>SUMIFS(INDEX(Load,,MATCH('Summarized Source Data'!$C401,Hour,0)),Month,'Summarized Source Data'!$A401,Sector,'Summarized Source Data'!R$2,TimeOfWeek,$E401)*INDEX('Calibration Multipliers'!N$4:N$7,MATCH($B401,'Calibration Multipliers'!$A$4:$A$7,0),1)</f>
        <v>5275912.7896882128</v>
      </c>
      <c r="S401" s="31">
        <f>SUMIFS(INDEX(Load,,MATCH('Summarized Source Data'!$C401,Hour,0)),Month,'Summarized Source Data'!$A401,Sector,'Summarized Source Data'!S$2,TimeOfWeek,$E401)*INDEX('Calibration Multipliers'!O$4:O$7,MATCH($B401,'Calibration Multipliers'!$A$4:$A$7,0),1)</f>
        <v>5275912.7896882128</v>
      </c>
      <c r="T401" s="31">
        <f>SUMIFS(INDEX(Load,,MATCH('Summarized Source Data'!$C401,Hour,0)),Month,'Summarized Source Data'!$A401,Sector,'Summarized Source Data'!T$2,TimeOfWeek,$E401)*INDEX('Calibration Multipliers'!P$4:P$7,MATCH($B401,'Calibration Multipliers'!$A$4:$A$7,0),1)</f>
        <v>5275912.7896882128</v>
      </c>
      <c r="U401" s="31">
        <f>SUMIFS(INDEX(Load,,MATCH('Summarized Source Data'!$C401,Hour,0)),Month,'Summarized Source Data'!$A401,Sector,'Summarized Source Data'!U$2,TimeOfWeek,$E401)*INDEX('Calibration Multipliers'!Q$4:Q$7,MATCH($B401,'Calibration Multipliers'!$A$4:$A$7,0),1)</f>
        <v>5275912.7896882128</v>
      </c>
      <c r="V401" s="31">
        <f>SUMIFS(INDEX(Load,,MATCH('Summarized Source Data'!$C401,Hour,0)),Month,'Summarized Source Data'!$A401,Sector,'Summarized Source Data'!V$2,TimeOfWeek,$E401)*INDEX('Calibration Multipliers'!R$4:R$7,MATCH($B401,'Calibration Multipliers'!$A$4:$A$7,0),1)</f>
        <v>5275912.7896882128</v>
      </c>
      <c r="W401" s="31">
        <f>SUMIFS(INDEX(Load,,MATCH('Summarized Source Data'!$C401,Hour,0)),Month,'Summarized Source Data'!$A401,Sector,'Summarized Source Data'!W$2,TimeOfWeek,$E401)*INDEX('Calibration Multipliers'!S$4:S$7,MATCH($B401,'Calibration Multipliers'!$A$4:$A$7,0),1)</f>
        <v>5275912.7896882128</v>
      </c>
      <c r="X401" s="26">
        <f>SUMIFS(INDEX(Load,,MATCH('Summarized Source Data'!$C401,Hour,0)),Month,'Summarized Source Data'!$A401,Sector,'Summarized Source Data'!X$2,Subsector,'Summarized Source Data'!X$3,TimeOfWeek,$E401)*INDEX('Calibration Multipliers'!T$4:T$7,MATCH($B401,'Calibration Multipliers'!$A$4:$A$7,0),1)</f>
        <v>340934988.28344315</v>
      </c>
      <c r="Y401" s="28">
        <f t="shared" si="34"/>
        <v>340934988.28344315</v>
      </c>
      <c r="Z401" s="28">
        <f t="shared" si="34"/>
        <v>340934988.28344315</v>
      </c>
    </row>
    <row r="402" spans="1:26" outlineLevel="2">
      <c r="A402">
        <f t="shared" si="30"/>
        <v>5</v>
      </c>
      <c r="B402" t="str">
        <f>INDEX('Category Mapping'!$G$34:$G$45,MATCH(A402,'Category Mapping'!$A$34:$A$45,0),1)</f>
        <v>Spring</v>
      </c>
      <c r="C402" t="s">
        <v>41</v>
      </c>
      <c r="D402" s="6" t="s">
        <v>115</v>
      </c>
      <c r="E402" s="40" t="s">
        <v>14</v>
      </c>
      <c r="F402" s="26">
        <f>SUMIFS(INDEX(Load,,MATCH('Summarized Source Data'!$C402,Hour,0)),Month,'Summarized Source Data'!$A402,Sector,'Summarized Source Data'!F$2,Subsector,'Summarized Source Data'!F$3,TimeOfWeek,$E402)*INDEX('Calibration Multipliers'!B$4:B$7,MATCH($B402,'Calibration Multipliers'!$A$4:$A$7,0),1)</f>
        <v>1189338.6708772394</v>
      </c>
      <c r="G402" s="26">
        <f>SUMIFS(INDEX(Load,,MATCH('Summarized Source Data'!$C402,Hour,0)),Month,'Summarized Source Data'!$A402,Sector,'Summarized Source Data'!G$2,Subsector,'Summarized Source Data'!G$3,TimeOfWeek,$E402)*INDEX('Calibration Multipliers'!C$4:C$7,MATCH($B402,'Calibration Multipliers'!$A$4:$A$7,0),1)</f>
        <v>4326893.1755521791</v>
      </c>
      <c r="H402" s="26">
        <f>SUMIFS(INDEX(Load,,MATCH('Summarized Source Data'!$C402,Hour,0)),Month,'Summarized Source Data'!$A402,Sector,'Summarized Source Data'!H$2,Subsector,'Summarized Source Data'!H$3,TimeOfWeek,$E402)*INDEX('Calibration Multipliers'!D$4:D$7,MATCH($B402,'Calibration Multipliers'!$A$4:$A$7,0),1)</f>
        <v>0</v>
      </c>
      <c r="I402" s="26">
        <f>SUMIFS(INDEX(Load,,MATCH('Summarized Source Data'!$C402,Hour,0)),Month,'Summarized Source Data'!$A402,Sector,'Summarized Source Data'!I$2,Subsector,'Summarized Source Data'!I$3,TimeOfWeek,$E402)*INDEX('Calibration Multipliers'!E$4:E$7,MATCH($B402,'Calibration Multipliers'!$A$4:$A$7,0),1)</f>
        <v>7364264.9366699941</v>
      </c>
      <c r="J402" s="47">
        <f t="shared" si="31"/>
        <v>83283224.912142351</v>
      </c>
      <c r="K402" s="48">
        <f>(SUMIFS(INDEX(Load,,MATCH('Summarized Source Data'!$C402,Hour,0)),Month,'Summarized Source Data'!$A402,Sector,'Summarized Source Data'!K$2,Subsector,"Total",TimeOfWeek,$E402)-SUM(F402:I402))*INDEX('Calibration Multipliers'!G$4:G$7,MATCH($B402,'Calibration Multipliers'!$A$4:$A$7,0),1)</f>
        <v>83283224.912142351</v>
      </c>
      <c r="L402" s="26">
        <f>SUMIFS(INDEX(Load,,MATCH('Summarized Source Data'!$C402,Hour,0)),Month,'Summarized Source Data'!$A402,Sector,'Summarized Source Data'!L$2,Subsector,'Summarized Source Data'!L$3,TimeOfWeek,$E402)*INDEX('Calibration Multipliers'!H$4:H$7,MATCH($B402,'Calibration Multipliers'!$A$4:$A$7,0),1)</f>
        <v>1495487.2601061503</v>
      </c>
      <c r="M402" s="26">
        <f>SUMIFS(INDEX(Load,,MATCH('Summarized Source Data'!$C402,Hour,0)),Month,'Summarized Source Data'!$A402,Sector,'Summarized Source Data'!M$2,Subsector,'Summarized Source Data'!M$3,TimeOfWeek,$E402)*INDEX('Calibration Multipliers'!I$4:I$7,MATCH($B402,'Calibration Multipliers'!$A$4:$A$7,0),1)</f>
        <v>7812757.8945071045</v>
      </c>
      <c r="N402" s="26">
        <f>SUMIFS(INDEX(Load,,MATCH('Summarized Source Data'!$C402,Hour,0)),Month,'Summarized Source Data'!$A402,Sector,'Summarized Source Data'!N$2,Subsector,'Summarized Source Data'!N$3,TimeOfWeek,$E402)*INDEX('Calibration Multipliers'!J$4:J$7,MATCH($B402,'Calibration Multipliers'!$A$4:$A$7,0),1)</f>
        <v>0</v>
      </c>
      <c r="O402" s="28">
        <f t="shared" si="32"/>
        <v>115032750.57228954</v>
      </c>
      <c r="P402" s="48">
        <f>(SUMIFS(INDEX(Load,,MATCH('Summarized Source Data'!$C402,Hour,0)),Month,'Summarized Source Data'!$A402,Sector,'Summarized Source Data'!P$2,Subsector,"Total",TimeOfWeek,$E402)-SUM(L402:N402)*INDEX('Calibration Multipliers'!L$4:L$7,MATCH($B402,'Calibration Multipliers'!$A$4:$A$7,0),1))</f>
        <v>115032750.57228954</v>
      </c>
      <c r="Q402" s="28">
        <f t="shared" si="33"/>
        <v>115032750.57228954</v>
      </c>
      <c r="R402" s="31">
        <f>SUMIFS(INDEX(Load,,MATCH('Summarized Source Data'!$C402,Hour,0)),Month,'Summarized Source Data'!$A402,Sector,'Summarized Source Data'!R$2,TimeOfWeek,$E402)*INDEX('Calibration Multipliers'!N$4:N$7,MATCH($B402,'Calibration Multipliers'!$A$4:$A$7,0),1)</f>
        <v>5205454.5633595772</v>
      </c>
      <c r="S402" s="31">
        <f>SUMIFS(INDEX(Load,,MATCH('Summarized Source Data'!$C402,Hour,0)),Month,'Summarized Source Data'!$A402,Sector,'Summarized Source Data'!S$2,TimeOfWeek,$E402)*INDEX('Calibration Multipliers'!O$4:O$7,MATCH($B402,'Calibration Multipliers'!$A$4:$A$7,0),1)</f>
        <v>5205454.5633595772</v>
      </c>
      <c r="T402" s="31">
        <f>SUMIFS(INDEX(Load,,MATCH('Summarized Source Data'!$C402,Hour,0)),Month,'Summarized Source Data'!$A402,Sector,'Summarized Source Data'!T$2,TimeOfWeek,$E402)*INDEX('Calibration Multipliers'!P$4:P$7,MATCH($B402,'Calibration Multipliers'!$A$4:$A$7,0),1)</f>
        <v>5205454.5633595772</v>
      </c>
      <c r="U402" s="31">
        <f>SUMIFS(INDEX(Load,,MATCH('Summarized Source Data'!$C402,Hour,0)),Month,'Summarized Source Data'!$A402,Sector,'Summarized Source Data'!U$2,TimeOfWeek,$E402)*INDEX('Calibration Multipliers'!Q$4:Q$7,MATCH($B402,'Calibration Multipliers'!$A$4:$A$7,0),1)</f>
        <v>5205454.5633595772</v>
      </c>
      <c r="V402" s="31">
        <f>SUMIFS(INDEX(Load,,MATCH('Summarized Source Data'!$C402,Hour,0)),Month,'Summarized Source Data'!$A402,Sector,'Summarized Source Data'!V$2,TimeOfWeek,$E402)*INDEX('Calibration Multipliers'!R$4:R$7,MATCH($B402,'Calibration Multipliers'!$A$4:$A$7,0),1)</f>
        <v>5205454.5633595772</v>
      </c>
      <c r="W402" s="31">
        <f>SUMIFS(INDEX(Load,,MATCH('Summarized Source Data'!$C402,Hour,0)),Month,'Summarized Source Data'!$A402,Sector,'Summarized Source Data'!W$2,TimeOfWeek,$E402)*INDEX('Calibration Multipliers'!S$4:S$7,MATCH($B402,'Calibration Multipliers'!$A$4:$A$7,0),1)</f>
        <v>5205454.5633595772</v>
      </c>
      <c r="X402" s="26">
        <f>SUMIFS(INDEX(Load,,MATCH('Summarized Source Data'!$C402,Hour,0)),Month,'Summarized Source Data'!$A402,Sector,'Summarized Source Data'!X$2,Subsector,'Summarized Source Data'!X$3,TimeOfWeek,$E402)*INDEX('Calibration Multipliers'!T$4:T$7,MATCH($B402,'Calibration Multipliers'!$A$4:$A$7,0),1)</f>
        <v>341937738.24898267</v>
      </c>
      <c r="Y402" s="28">
        <f t="shared" si="34"/>
        <v>341937738.24898267</v>
      </c>
      <c r="Z402" s="28">
        <f t="shared" si="34"/>
        <v>341937738.24898267</v>
      </c>
    </row>
    <row r="403" spans="1:26" outlineLevel="2">
      <c r="A403">
        <f t="shared" si="30"/>
        <v>5</v>
      </c>
      <c r="B403" t="str">
        <f>INDEX('Category Mapping'!$G$34:$G$45,MATCH(A403,'Category Mapping'!$A$34:$A$45,0),1)</f>
        <v>Spring</v>
      </c>
      <c r="C403" t="s">
        <v>42</v>
      </c>
      <c r="D403" s="6" t="s">
        <v>116</v>
      </c>
      <c r="E403" s="40" t="s">
        <v>14</v>
      </c>
      <c r="F403" s="26">
        <f>SUMIFS(INDEX(Load,,MATCH('Summarized Source Data'!$C403,Hour,0)),Month,'Summarized Source Data'!$A403,Sector,'Summarized Source Data'!F$2,Subsector,'Summarized Source Data'!F$3,TimeOfWeek,$E403)*INDEX('Calibration Multipliers'!B$4:B$7,MATCH($B403,'Calibration Multipliers'!$A$4:$A$7,0),1)</f>
        <v>1191214.8160627638</v>
      </c>
      <c r="G403" s="26">
        <f>SUMIFS(INDEX(Load,,MATCH('Summarized Source Data'!$C403,Hour,0)),Month,'Summarized Source Data'!$A403,Sector,'Summarized Source Data'!G$2,Subsector,'Summarized Source Data'!G$3,TimeOfWeek,$E403)*INDEX('Calibration Multipliers'!C$4:C$7,MATCH($B403,'Calibration Multipliers'!$A$4:$A$7,0),1)</f>
        <v>4138907.6395124816</v>
      </c>
      <c r="H403" s="26">
        <f>SUMIFS(INDEX(Load,,MATCH('Summarized Source Data'!$C403,Hour,0)),Month,'Summarized Source Data'!$A403,Sector,'Summarized Source Data'!H$2,Subsector,'Summarized Source Data'!H$3,TimeOfWeek,$E403)*INDEX('Calibration Multipliers'!D$4:D$7,MATCH($B403,'Calibration Multipliers'!$A$4:$A$7,0),1)</f>
        <v>0</v>
      </c>
      <c r="I403" s="26">
        <f>SUMIFS(INDEX(Load,,MATCH('Summarized Source Data'!$C403,Hour,0)),Month,'Summarized Source Data'!$A403,Sector,'Summarized Source Data'!I$2,Subsector,'Summarized Source Data'!I$3,TimeOfWeek,$E403)*INDEX('Calibration Multipliers'!E$4:E$7,MATCH($B403,'Calibration Multipliers'!$A$4:$A$7,0),1)</f>
        <v>7382745.6185348881</v>
      </c>
      <c r="J403" s="47">
        <f t="shared" si="31"/>
        <v>86960478.500520006</v>
      </c>
      <c r="K403" s="48">
        <f>(SUMIFS(INDEX(Load,,MATCH('Summarized Source Data'!$C403,Hour,0)),Month,'Summarized Source Data'!$A403,Sector,'Summarized Source Data'!K$2,Subsector,"Total",TimeOfWeek,$E403)-SUM(F403:I403))*INDEX('Calibration Multipliers'!G$4:G$7,MATCH($B403,'Calibration Multipliers'!$A$4:$A$7,0),1)</f>
        <v>86960478.500520006</v>
      </c>
      <c r="L403" s="26">
        <f>SUMIFS(INDEX(Load,,MATCH('Summarized Source Data'!$C403,Hour,0)),Month,'Summarized Source Data'!$A403,Sector,'Summarized Source Data'!L$2,Subsector,'Summarized Source Data'!L$3,TimeOfWeek,$E403)*INDEX('Calibration Multipliers'!H$4:H$7,MATCH($B403,'Calibration Multipliers'!$A$4:$A$7,0),1)</f>
        <v>1319240.9179130245</v>
      </c>
      <c r="M403" s="26">
        <f>SUMIFS(INDEX(Load,,MATCH('Summarized Source Data'!$C403,Hour,0)),Month,'Summarized Source Data'!$A403,Sector,'Summarized Source Data'!M$2,Subsector,'Summarized Source Data'!M$3,TimeOfWeek,$E403)*INDEX('Calibration Multipliers'!I$4:I$7,MATCH($B403,'Calibration Multipliers'!$A$4:$A$7,0),1)</f>
        <v>7702938.7237811452</v>
      </c>
      <c r="N403" s="26">
        <f>SUMIFS(INDEX(Load,,MATCH('Summarized Source Data'!$C403,Hour,0)),Month,'Summarized Source Data'!$A403,Sector,'Summarized Source Data'!N$2,Subsector,'Summarized Source Data'!N$3,TimeOfWeek,$E403)*INDEX('Calibration Multipliers'!J$4:J$7,MATCH($B403,'Calibration Multipliers'!$A$4:$A$7,0),1)</f>
        <v>0</v>
      </c>
      <c r="O403" s="28">
        <f t="shared" si="32"/>
        <v>107296816.36089231</v>
      </c>
      <c r="P403" s="48">
        <f>(SUMIFS(INDEX(Load,,MATCH('Summarized Source Data'!$C403,Hour,0)),Month,'Summarized Source Data'!$A403,Sector,'Summarized Source Data'!P$2,Subsector,"Total",TimeOfWeek,$E403)-SUM(L403:N403)*INDEX('Calibration Multipliers'!L$4:L$7,MATCH($B403,'Calibration Multipliers'!$A$4:$A$7,0),1))</f>
        <v>107296816.36089231</v>
      </c>
      <c r="Q403" s="28">
        <f t="shared" si="33"/>
        <v>107296816.36089231</v>
      </c>
      <c r="R403" s="31">
        <f>SUMIFS(INDEX(Load,,MATCH('Summarized Source Data'!$C403,Hour,0)),Month,'Summarized Source Data'!$A403,Sector,'Summarized Source Data'!R$2,TimeOfWeek,$E403)*INDEX('Calibration Multipliers'!N$4:N$7,MATCH($B403,'Calibration Multipliers'!$A$4:$A$7,0),1)</f>
        <v>5099766.7224916406</v>
      </c>
      <c r="S403" s="31">
        <f>SUMIFS(INDEX(Load,,MATCH('Summarized Source Data'!$C403,Hour,0)),Month,'Summarized Source Data'!$A403,Sector,'Summarized Source Data'!S$2,TimeOfWeek,$E403)*INDEX('Calibration Multipliers'!O$4:O$7,MATCH($B403,'Calibration Multipliers'!$A$4:$A$7,0),1)</f>
        <v>5099766.7224916406</v>
      </c>
      <c r="T403" s="31">
        <f>SUMIFS(INDEX(Load,,MATCH('Summarized Source Data'!$C403,Hour,0)),Month,'Summarized Source Data'!$A403,Sector,'Summarized Source Data'!T$2,TimeOfWeek,$E403)*INDEX('Calibration Multipliers'!P$4:P$7,MATCH($B403,'Calibration Multipliers'!$A$4:$A$7,0),1)</f>
        <v>5099766.7224916406</v>
      </c>
      <c r="U403" s="31">
        <f>SUMIFS(INDEX(Load,,MATCH('Summarized Source Data'!$C403,Hour,0)),Month,'Summarized Source Data'!$A403,Sector,'Summarized Source Data'!U$2,TimeOfWeek,$E403)*INDEX('Calibration Multipliers'!Q$4:Q$7,MATCH($B403,'Calibration Multipliers'!$A$4:$A$7,0),1)</f>
        <v>5099766.7224916406</v>
      </c>
      <c r="V403" s="31">
        <f>SUMIFS(INDEX(Load,,MATCH('Summarized Source Data'!$C403,Hour,0)),Month,'Summarized Source Data'!$A403,Sector,'Summarized Source Data'!V$2,TimeOfWeek,$E403)*INDEX('Calibration Multipliers'!R$4:R$7,MATCH($B403,'Calibration Multipliers'!$A$4:$A$7,0),1)</f>
        <v>5099766.7224916406</v>
      </c>
      <c r="W403" s="31">
        <f>SUMIFS(INDEX(Load,,MATCH('Summarized Source Data'!$C403,Hour,0)),Month,'Summarized Source Data'!$A403,Sector,'Summarized Source Data'!W$2,TimeOfWeek,$E403)*INDEX('Calibration Multipliers'!S$4:S$7,MATCH($B403,'Calibration Multipliers'!$A$4:$A$7,0),1)</f>
        <v>5099766.7224916406</v>
      </c>
      <c r="X403" s="26">
        <f>SUMIFS(INDEX(Load,,MATCH('Summarized Source Data'!$C403,Hour,0)),Month,'Summarized Source Data'!$A403,Sector,'Summarized Source Data'!X$2,Subsector,'Summarized Source Data'!X$3,TimeOfWeek,$E403)*INDEX('Calibration Multipliers'!T$4:T$7,MATCH($B403,'Calibration Multipliers'!$A$4:$A$7,0),1)</f>
        <v>344945988.14560127</v>
      </c>
      <c r="Y403" s="28">
        <f t="shared" si="34"/>
        <v>344945988.14560127</v>
      </c>
      <c r="Z403" s="28">
        <f t="shared" si="34"/>
        <v>344945988.14560127</v>
      </c>
    </row>
    <row r="404" spans="1:26" outlineLevel="2">
      <c r="A404">
        <f t="shared" si="30"/>
        <v>5</v>
      </c>
      <c r="B404" t="str">
        <f>INDEX('Category Mapping'!$G$34:$G$45,MATCH(A404,'Category Mapping'!$A$34:$A$45,0),1)</f>
        <v>Spring</v>
      </c>
      <c r="C404" t="s">
        <v>43</v>
      </c>
      <c r="D404" s="6" t="s">
        <v>117</v>
      </c>
      <c r="E404" s="40" t="s">
        <v>14</v>
      </c>
      <c r="F404" s="26">
        <f>SUMIFS(INDEX(Load,,MATCH('Summarized Source Data'!$C404,Hour,0)),Month,'Summarized Source Data'!$A404,Sector,'Summarized Source Data'!F$2,Subsector,'Summarized Source Data'!F$3,TimeOfWeek,$E404)*INDEX('Calibration Multipliers'!B$4:B$7,MATCH($B404,'Calibration Multipliers'!$A$4:$A$7,0),1)</f>
        <v>1211677.9346095293</v>
      </c>
      <c r="G404" s="26">
        <f>SUMIFS(INDEX(Load,,MATCH('Summarized Source Data'!$C404,Hour,0)),Month,'Summarized Source Data'!$A404,Sector,'Summarized Source Data'!G$2,Subsector,'Summarized Source Data'!G$3,TimeOfWeek,$E404)*INDEX('Calibration Multipliers'!C$4:C$7,MATCH($B404,'Calibration Multipliers'!$A$4:$A$7,0),1)</f>
        <v>3659126.8772506062</v>
      </c>
      <c r="H404" s="26">
        <f>SUMIFS(INDEX(Load,,MATCH('Summarized Source Data'!$C404,Hour,0)),Month,'Summarized Source Data'!$A404,Sector,'Summarized Source Data'!H$2,Subsector,'Summarized Source Data'!H$3,TimeOfWeek,$E404)*INDEX('Calibration Multipliers'!D$4:D$7,MATCH($B404,'Calibration Multipliers'!$A$4:$A$7,0),1)</f>
        <v>0</v>
      </c>
      <c r="I404" s="26">
        <f>SUMIFS(INDEX(Load,,MATCH('Summarized Source Data'!$C404,Hour,0)),Month,'Summarized Source Data'!$A404,Sector,'Summarized Source Data'!I$2,Subsector,'Summarized Source Data'!I$3,TimeOfWeek,$E404)*INDEX('Calibration Multipliers'!E$4:E$7,MATCH($B404,'Calibration Multipliers'!$A$4:$A$7,0),1)</f>
        <v>7584351.5073565086</v>
      </c>
      <c r="J404" s="47">
        <f t="shared" si="31"/>
        <v>92833590.062434927</v>
      </c>
      <c r="K404" s="48">
        <f>(SUMIFS(INDEX(Load,,MATCH('Summarized Source Data'!$C404,Hour,0)),Month,'Summarized Source Data'!$A404,Sector,'Summarized Source Data'!K$2,Subsector,"Total",TimeOfWeek,$E404)-SUM(F404:I404))*INDEX('Calibration Multipliers'!G$4:G$7,MATCH($B404,'Calibration Multipliers'!$A$4:$A$7,0),1)</f>
        <v>92833590.062434927</v>
      </c>
      <c r="L404" s="26">
        <f>SUMIFS(INDEX(Load,,MATCH('Summarized Source Data'!$C404,Hour,0)),Month,'Summarized Source Data'!$A404,Sector,'Summarized Source Data'!L$2,Subsector,'Summarized Source Data'!L$3,TimeOfWeek,$E404)*INDEX('Calibration Multipliers'!H$4:H$7,MATCH($B404,'Calibration Multipliers'!$A$4:$A$7,0),1)</f>
        <v>1309586.4412448099</v>
      </c>
      <c r="M404" s="26">
        <f>SUMIFS(INDEX(Load,,MATCH('Summarized Source Data'!$C404,Hour,0)),Month,'Summarized Source Data'!$A404,Sector,'Summarized Source Data'!M$2,Subsector,'Summarized Source Data'!M$3,TimeOfWeek,$E404)*INDEX('Calibration Multipliers'!I$4:I$7,MATCH($B404,'Calibration Multipliers'!$A$4:$A$7,0),1)</f>
        <v>7324814.7475257376</v>
      </c>
      <c r="N404" s="26">
        <f>SUMIFS(INDEX(Load,,MATCH('Summarized Source Data'!$C404,Hour,0)),Month,'Summarized Source Data'!$A404,Sector,'Summarized Source Data'!N$2,Subsector,'Summarized Source Data'!N$3,TimeOfWeek,$E404)*INDEX('Calibration Multipliers'!J$4:J$7,MATCH($B404,'Calibration Multipliers'!$A$4:$A$7,0),1)</f>
        <v>0</v>
      </c>
      <c r="O404" s="28">
        <f t="shared" si="32"/>
        <v>101668095.0205787</v>
      </c>
      <c r="P404" s="48">
        <f>(SUMIFS(INDEX(Load,,MATCH('Summarized Source Data'!$C404,Hour,0)),Month,'Summarized Source Data'!$A404,Sector,'Summarized Source Data'!P$2,Subsector,"Total",TimeOfWeek,$E404)-SUM(L404:N404)*INDEX('Calibration Multipliers'!L$4:L$7,MATCH($B404,'Calibration Multipliers'!$A$4:$A$7,0),1))</f>
        <v>101668095.0205787</v>
      </c>
      <c r="Q404" s="28">
        <f t="shared" si="33"/>
        <v>101668095.0205787</v>
      </c>
      <c r="R404" s="31">
        <f>SUMIFS(INDEX(Load,,MATCH('Summarized Source Data'!$C404,Hour,0)),Month,'Summarized Source Data'!$A404,Sector,'Summarized Source Data'!R$2,TimeOfWeek,$E404)*INDEX('Calibration Multipliers'!N$4:N$7,MATCH($B404,'Calibration Multipliers'!$A$4:$A$7,0),1)</f>
        <v>5827412.2349854065</v>
      </c>
      <c r="S404" s="31">
        <f>SUMIFS(INDEX(Load,,MATCH('Summarized Source Data'!$C404,Hour,0)),Month,'Summarized Source Data'!$A404,Sector,'Summarized Source Data'!S$2,TimeOfWeek,$E404)*INDEX('Calibration Multipliers'!O$4:O$7,MATCH($B404,'Calibration Multipliers'!$A$4:$A$7,0),1)</f>
        <v>5827412.2349854065</v>
      </c>
      <c r="T404" s="31">
        <f>SUMIFS(INDEX(Load,,MATCH('Summarized Source Data'!$C404,Hour,0)),Month,'Summarized Source Data'!$A404,Sector,'Summarized Source Data'!T$2,TimeOfWeek,$E404)*INDEX('Calibration Multipliers'!P$4:P$7,MATCH($B404,'Calibration Multipliers'!$A$4:$A$7,0),1)</f>
        <v>5827412.2349854065</v>
      </c>
      <c r="U404" s="31">
        <f>SUMIFS(INDEX(Load,,MATCH('Summarized Source Data'!$C404,Hour,0)),Month,'Summarized Source Data'!$A404,Sector,'Summarized Source Data'!U$2,TimeOfWeek,$E404)*INDEX('Calibration Multipliers'!Q$4:Q$7,MATCH($B404,'Calibration Multipliers'!$A$4:$A$7,0),1)</f>
        <v>5827412.2349854065</v>
      </c>
      <c r="V404" s="31">
        <f>SUMIFS(INDEX(Load,,MATCH('Summarized Source Data'!$C404,Hour,0)),Month,'Summarized Source Data'!$A404,Sector,'Summarized Source Data'!V$2,TimeOfWeek,$E404)*INDEX('Calibration Multipliers'!R$4:R$7,MATCH($B404,'Calibration Multipliers'!$A$4:$A$7,0),1)</f>
        <v>5827412.2349854065</v>
      </c>
      <c r="W404" s="31">
        <f>SUMIFS(INDEX(Load,,MATCH('Summarized Source Data'!$C404,Hour,0)),Month,'Summarized Source Data'!$A404,Sector,'Summarized Source Data'!W$2,TimeOfWeek,$E404)*INDEX('Calibration Multipliers'!S$4:S$7,MATCH($B404,'Calibration Multipliers'!$A$4:$A$7,0),1)</f>
        <v>5827412.2349854065</v>
      </c>
      <c r="X404" s="26">
        <f>SUMIFS(INDEX(Load,,MATCH('Summarized Source Data'!$C404,Hour,0)),Month,'Summarized Source Data'!$A404,Sector,'Summarized Source Data'!X$2,Subsector,'Summarized Source Data'!X$3,TimeOfWeek,$E404)*INDEX('Calibration Multipliers'!T$4:T$7,MATCH($B404,'Calibration Multipliers'!$A$4:$A$7,0),1)</f>
        <v>349959737.97329897</v>
      </c>
      <c r="Y404" s="28">
        <f t="shared" si="34"/>
        <v>349959737.97329897</v>
      </c>
      <c r="Z404" s="28">
        <f t="shared" si="34"/>
        <v>349959737.97329897</v>
      </c>
    </row>
    <row r="405" spans="1:26" outlineLevel="2">
      <c r="A405">
        <f t="shared" si="30"/>
        <v>5</v>
      </c>
      <c r="B405" t="str">
        <f>INDEX('Category Mapping'!$G$34:$G$45,MATCH(A405,'Category Mapping'!$A$34:$A$45,0),1)</f>
        <v>Spring</v>
      </c>
      <c r="C405" t="s">
        <v>44</v>
      </c>
      <c r="D405" s="6" t="s">
        <v>118</v>
      </c>
      <c r="E405" s="40" t="s">
        <v>14</v>
      </c>
      <c r="F405" s="26">
        <f>SUMIFS(INDEX(Load,,MATCH('Summarized Source Data'!$C405,Hour,0)),Month,'Summarized Source Data'!$A405,Sector,'Summarized Source Data'!F$2,Subsector,'Summarized Source Data'!F$3,TimeOfWeek,$E405)*INDEX('Calibration Multipliers'!B$4:B$7,MATCH($B405,'Calibration Multipliers'!$A$4:$A$7,0),1)</f>
        <v>1249879.700046689</v>
      </c>
      <c r="G405" s="26">
        <f>SUMIFS(INDEX(Load,,MATCH('Summarized Source Data'!$C405,Hour,0)),Month,'Summarized Source Data'!$A405,Sector,'Summarized Source Data'!G$2,Subsector,'Summarized Source Data'!G$3,TimeOfWeek,$E405)*INDEX('Calibration Multipliers'!C$4:C$7,MATCH($B405,'Calibration Multipliers'!$A$4:$A$7,0),1)</f>
        <v>2962033.1507068984</v>
      </c>
      <c r="H405" s="26">
        <f>SUMIFS(INDEX(Load,,MATCH('Summarized Source Data'!$C405,Hour,0)),Month,'Summarized Source Data'!$A405,Sector,'Summarized Source Data'!H$2,Subsector,'Summarized Source Data'!H$3,TimeOfWeek,$E405)*INDEX('Calibration Multipliers'!D$4:D$7,MATCH($B405,'Calibration Multipliers'!$A$4:$A$7,0),1)</f>
        <v>0</v>
      </c>
      <c r="I405" s="26">
        <f>SUMIFS(INDEX(Load,,MATCH('Summarized Source Data'!$C405,Hour,0)),Month,'Summarized Source Data'!$A405,Sector,'Summarized Source Data'!I$2,Subsector,'Summarized Source Data'!I$3,TimeOfWeek,$E405)*INDEX('Calibration Multipliers'!E$4:E$7,MATCH($B405,'Calibration Multipliers'!$A$4:$A$7,0),1)</f>
        <v>9252078.1207934897</v>
      </c>
      <c r="J405" s="47">
        <f t="shared" si="31"/>
        <v>92827505.375644013</v>
      </c>
      <c r="K405" s="48">
        <f>(SUMIFS(INDEX(Load,,MATCH('Summarized Source Data'!$C405,Hour,0)),Month,'Summarized Source Data'!$A405,Sector,'Summarized Source Data'!K$2,Subsector,"Total",TimeOfWeek,$E405)-SUM(F405:I405))*INDEX('Calibration Multipliers'!G$4:G$7,MATCH($B405,'Calibration Multipliers'!$A$4:$A$7,0),1)</f>
        <v>92827505.375644013</v>
      </c>
      <c r="L405" s="26">
        <f>SUMIFS(INDEX(Load,,MATCH('Summarized Source Data'!$C405,Hour,0)),Month,'Summarized Source Data'!$A405,Sector,'Summarized Source Data'!L$2,Subsector,'Summarized Source Data'!L$3,TimeOfWeek,$E405)*INDEX('Calibration Multipliers'!H$4:H$7,MATCH($B405,'Calibration Multipliers'!$A$4:$A$7,0),1)</f>
        <v>1425533.4170101811</v>
      </c>
      <c r="M405" s="26">
        <f>SUMIFS(INDEX(Load,,MATCH('Summarized Source Data'!$C405,Hour,0)),Month,'Summarized Source Data'!$A405,Sector,'Summarized Source Data'!M$2,Subsector,'Summarized Source Data'!M$3,TimeOfWeek,$E405)*INDEX('Calibration Multipliers'!I$4:I$7,MATCH($B405,'Calibration Multipliers'!$A$4:$A$7,0),1)</f>
        <v>6692557.8310038513</v>
      </c>
      <c r="N405" s="26">
        <f>SUMIFS(INDEX(Load,,MATCH('Summarized Source Data'!$C405,Hour,0)),Month,'Summarized Source Data'!$A405,Sector,'Summarized Source Data'!N$2,Subsector,'Summarized Source Data'!N$3,TimeOfWeek,$E405)*INDEX('Calibration Multipliers'!J$4:J$7,MATCH($B405,'Calibration Multipliers'!$A$4:$A$7,0),1)</f>
        <v>0</v>
      </c>
      <c r="O405" s="28">
        <f t="shared" si="32"/>
        <v>103187154.92687476</v>
      </c>
      <c r="P405" s="48">
        <f>(SUMIFS(INDEX(Load,,MATCH('Summarized Source Data'!$C405,Hour,0)),Month,'Summarized Source Data'!$A405,Sector,'Summarized Source Data'!P$2,Subsector,"Total",TimeOfWeek,$E405)-SUM(L405:N405)*INDEX('Calibration Multipliers'!L$4:L$7,MATCH($B405,'Calibration Multipliers'!$A$4:$A$7,0),1))</f>
        <v>103187154.92687476</v>
      </c>
      <c r="Q405" s="28">
        <f t="shared" si="33"/>
        <v>103187154.92687476</v>
      </c>
      <c r="R405" s="31">
        <f>SUMIFS(INDEX(Load,,MATCH('Summarized Source Data'!$C405,Hour,0)),Month,'Summarized Source Data'!$A405,Sector,'Summarized Source Data'!R$2,TimeOfWeek,$E405)*INDEX('Calibration Multipliers'!N$4:N$7,MATCH($B405,'Calibration Multipliers'!$A$4:$A$7,0),1)</f>
        <v>5833284.338783606</v>
      </c>
      <c r="S405" s="31">
        <f>SUMIFS(INDEX(Load,,MATCH('Summarized Source Data'!$C405,Hour,0)),Month,'Summarized Source Data'!$A405,Sector,'Summarized Source Data'!S$2,TimeOfWeek,$E405)*INDEX('Calibration Multipliers'!O$4:O$7,MATCH($B405,'Calibration Multipliers'!$A$4:$A$7,0),1)</f>
        <v>5833284.338783606</v>
      </c>
      <c r="T405" s="31">
        <f>SUMIFS(INDEX(Load,,MATCH('Summarized Source Data'!$C405,Hour,0)),Month,'Summarized Source Data'!$A405,Sector,'Summarized Source Data'!T$2,TimeOfWeek,$E405)*INDEX('Calibration Multipliers'!P$4:P$7,MATCH($B405,'Calibration Multipliers'!$A$4:$A$7,0),1)</f>
        <v>5833284.338783606</v>
      </c>
      <c r="U405" s="31">
        <f>SUMIFS(INDEX(Load,,MATCH('Summarized Source Data'!$C405,Hour,0)),Month,'Summarized Source Data'!$A405,Sector,'Summarized Source Data'!U$2,TimeOfWeek,$E405)*INDEX('Calibration Multipliers'!Q$4:Q$7,MATCH($B405,'Calibration Multipliers'!$A$4:$A$7,0),1)</f>
        <v>5833284.338783606</v>
      </c>
      <c r="V405" s="31">
        <f>SUMIFS(INDEX(Load,,MATCH('Summarized Source Data'!$C405,Hour,0)),Month,'Summarized Source Data'!$A405,Sector,'Summarized Source Data'!V$2,TimeOfWeek,$E405)*INDEX('Calibration Multipliers'!R$4:R$7,MATCH($B405,'Calibration Multipliers'!$A$4:$A$7,0),1)</f>
        <v>5833284.338783606</v>
      </c>
      <c r="W405" s="31">
        <f>SUMIFS(INDEX(Load,,MATCH('Summarized Source Data'!$C405,Hour,0)),Month,'Summarized Source Data'!$A405,Sector,'Summarized Source Data'!W$2,TimeOfWeek,$E405)*INDEX('Calibration Multipliers'!S$4:S$7,MATCH($B405,'Calibration Multipliers'!$A$4:$A$7,0),1)</f>
        <v>5833284.338783606</v>
      </c>
      <c r="X405" s="26">
        <f>SUMIFS(INDEX(Load,,MATCH('Summarized Source Data'!$C405,Hour,0)),Month,'Summarized Source Data'!$A405,Sector,'Summarized Source Data'!X$2,Subsector,'Summarized Source Data'!X$3,TimeOfWeek,$E405)*INDEX('Calibration Multipliers'!T$4:T$7,MATCH($B405,'Calibration Multipliers'!$A$4:$A$7,0),1)</f>
        <v>349959737.97329897</v>
      </c>
      <c r="Y405" s="28">
        <f t="shared" si="34"/>
        <v>349959737.97329897</v>
      </c>
      <c r="Z405" s="28">
        <f t="shared" si="34"/>
        <v>349959737.97329897</v>
      </c>
    </row>
    <row r="406" spans="1:26" outlineLevel="2">
      <c r="A406">
        <f t="shared" si="30"/>
        <v>5</v>
      </c>
      <c r="B406" t="str">
        <f>INDEX('Category Mapping'!$G$34:$G$45,MATCH(A406,'Category Mapping'!$A$34:$A$45,0),1)</f>
        <v>Spring</v>
      </c>
      <c r="C406" t="s">
        <v>45</v>
      </c>
      <c r="D406" s="6" t="s">
        <v>119</v>
      </c>
      <c r="E406" s="40" t="s">
        <v>14</v>
      </c>
      <c r="F406" s="26">
        <f>SUMIFS(INDEX(Load,,MATCH('Summarized Source Data'!$C406,Hour,0)),Month,'Summarized Source Data'!$A406,Sector,'Summarized Source Data'!F$2,Subsector,'Summarized Source Data'!F$3,TimeOfWeek,$E406)*INDEX('Calibration Multipliers'!B$4:B$7,MATCH($B406,'Calibration Multipliers'!$A$4:$A$7,0),1)</f>
        <v>1295419.5897316672</v>
      </c>
      <c r="G406" s="26">
        <f>SUMIFS(INDEX(Load,,MATCH('Summarized Source Data'!$C406,Hour,0)),Month,'Summarized Source Data'!$A406,Sector,'Summarized Source Data'!G$2,Subsector,'Summarized Source Data'!G$3,TimeOfWeek,$E406)*INDEX('Calibration Multipliers'!C$4:C$7,MATCH($B406,'Calibration Multipliers'!$A$4:$A$7,0),1)</f>
        <v>2023832.2059490711</v>
      </c>
      <c r="H406" s="26">
        <f>SUMIFS(INDEX(Load,,MATCH('Summarized Source Data'!$C406,Hour,0)),Month,'Summarized Source Data'!$A406,Sector,'Summarized Source Data'!H$2,Subsector,'Summarized Source Data'!H$3,TimeOfWeek,$E406)*INDEX('Calibration Multipliers'!D$4:D$7,MATCH($B406,'Calibration Multipliers'!$A$4:$A$7,0),1)</f>
        <v>0</v>
      </c>
      <c r="I406" s="26">
        <f>SUMIFS(INDEX(Load,,MATCH('Summarized Source Data'!$C406,Hour,0)),Month,'Summarized Source Data'!$A406,Sector,'Summarized Source Data'!I$2,Subsector,'Summarized Source Data'!I$3,TimeOfWeek,$E406)*INDEX('Calibration Multipliers'!E$4:E$7,MATCH($B406,'Calibration Multipliers'!$A$4:$A$7,0),1)</f>
        <v>25971224.107474051</v>
      </c>
      <c r="J406" s="47">
        <f t="shared" si="31"/>
        <v>90036769.996050313</v>
      </c>
      <c r="K406" s="48">
        <f>(SUMIFS(INDEX(Load,,MATCH('Summarized Source Data'!$C406,Hour,0)),Month,'Summarized Source Data'!$A406,Sector,'Summarized Source Data'!K$2,Subsector,"Total",TimeOfWeek,$E406)-SUM(F406:I406))*INDEX('Calibration Multipliers'!G$4:G$7,MATCH($B406,'Calibration Multipliers'!$A$4:$A$7,0),1)</f>
        <v>90036769.996050313</v>
      </c>
      <c r="L406" s="26">
        <f>SUMIFS(INDEX(Load,,MATCH('Summarized Source Data'!$C406,Hour,0)),Month,'Summarized Source Data'!$A406,Sector,'Summarized Source Data'!L$2,Subsector,'Summarized Source Data'!L$3,TimeOfWeek,$E406)*INDEX('Calibration Multipliers'!H$4:H$7,MATCH($B406,'Calibration Multipliers'!$A$4:$A$7,0),1)</f>
        <v>1443498.6853927874</v>
      </c>
      <c r="M406" s="26">
        <f>SUMIFS(INDEX(Load,,MATCH('Summarized Source Data'!$C406,Hour,0)),Month,'Summarized Source Data'!$A406,Sector,'Summarized Source Data'!M$2,Subsector,'Summarized Source Data'!M$3,TimeOfWeek,$E406)*INDEX('Calibration Multipliers'!I$4:I$7,MATCH($B406,'Calibration Multipliers'!$A$4:$A$7,0),1)</f>
        <v>5946763.5468837852</v>
      </c>
      <c r="N406" s="26">
        <f>SUMIFS(INDEX(Load,,MATCH('Summarized Source Data'!$C406,Hour,0)),Month,'Summarized Source Data'!$A406,Sector,'Summarized Source Data'!N$2,Subsector,'Summarized Source Data'!N$3,TimeOfWeek,$E406)*INDEX('Calibration Multipliers'!J$4:J$7,MATCH($B406,'Calibration Multipliers'!$A$4:$A$7,0),1)</f>
        <v>0</v>
      </c>
      <c r="O406" s="28">
        <f t="shared" si="32"/>
        <v>101909484.01153314</v>
      </c>
      <c r="P406" s="48">
        <f>(SUMIFS(INDEX(Load,,MATCH('Summarized Source Data'!$C406,Hour,0)),Month,'Summarized Source Data'!$A406,Sector,'Summarized Source Data'!P$2,Subsector,"Total",TimeOfWeek,$E406)-SUM(L406:N406)*INDEX('Calibration Multipliers'!L$4:L$7,MATCH($B406,'Calibration Multipliers'!$A$4:$A$7,0),1))</f>
        <v>101909484.01153314</v>
      </c>
      <c r="Q406" s="28">
        <f t="shared" si="33"/>
        <v>101909484.01153314</v>
      </c>
      <c r="R406" s="31">
        <f>SUMIFS(INDEX(Load,,MATCH('Summarized Source Data'!$C406,Hour,0)),Month,'Summarized Source Data'!$A406,Sector,'Summarized Source Data'!R$2,TimeOfWeek,$E406)*INDEX('Calibration Multipliers'!N$4:N$7,MATCH($B406,'Calibration Multipliers'!$A$4:$A$7,0),1)</f>
        <v>5792182.6204461064</v>
      </c>
      <c r="S406" s="31">
        <f>SUMIFS(INDEX(Load,,MATCH('Summarized Source Data'!$C406,Hour,0)),Month,'Summarized Source Data'!$A406,Sector,'Summarized Source Data'!S$2,TimeOfWeek,$E406)*INDEX('Calibration Multipliers'!O$4:O$7,MATCH($B406,'Calibration Multipliers'!$A$4:$A$7,0),1)</f>
        <v>5792182.6204461064</v>
      </c>
      <c r="T406" s="31">
        <f>SUMIFS(INDEX(Load,,MATCH('Summarized Source Data'!$C406,Hour,0)),Month,'Summarized Source Data'!$A406,Sector,'Summarized Source Data'!T$2,TimeOfWeek,$E406)*INDEX('Calibration Multipliers'!P$4:P$7,MATCH($B406,'Calibration Multipliers'!$A$4:$A$7,0),1)</f>
        <v>5792182.6204461064</v>
      </c>
      <c r="U406" s="31">
        <f>SUMIFS(INDEX(Load,,MATCH('Summarized Source Data'!$C406,Hour,0)),Month,'Summarized Source Data'!$A406,Sector,'Summarized Source Data'!U$2,TimeOfWeek,$E406)*INDEX('Calibration Multipliers'!Q$4:Q$7,MATCH($B406,'Calibration Multipliers'!$A$4:$A$7,0),1)</f>
        <v>5792182.6204461064</v>
      </c>
      <c r="V406" s="31">
        <f>SUMIFS(INDEX(Load,,MATCH('Summarized Source Data'!$C406,Hour,0)),Month,'Summarized Source Data'!$A406,Sector,'Summarized Source Data'!V$2,TimeOfWeek,$E406)*INDEX('Calibration Multipliers'!R$4:R$7,MATCH($B406,'Calibration Multipliers'!$A$4:$A$7,0),1)</f>
        <v>5792182.6204461064</v>
      </c>
      <c r="W406" s="31">
        <f>SUMIFS(INDEX(Load,,MATCH('Summarized Source Data'!$C406,Hour,0)),Month,'Summarized Source Data'!$A406,Sector,'Summarized Source Data'!W$2,TimeOfWeek,$E406)*INDEX('Calibration Multipliers'!S$4:S$7,MATCH($B406,'Calibration Multipliers'!$A$4:$A$7,0),1)</f>
        <v>5792182.6204461064</v>
      </c>
      <c r="X406" s="26">
        <f>SUMIFS(INDEX(Load,,MATCH('Summarized Source Data'!$C406,Hour,0)),Month,'Summarized Source Data'!$A406,Sector,'Summarized Source Data'!X$2,Subsector,'Summarized Source Data'!X$3,TimeOfWeek,$E406)*INDEX('Calibration Multipliers'!T$4:T$7,MATCH($B406,'Calibration Multipliers'!$A$4:$A$7,0),1)</f>
        <v>348956988.00775945</v>
      </c>
      <c r="Y406" s="28">
        <f t="shared" si="34"/>
        <v>348956988.00775945</v>
      </c>
      <c r="Z406" s="28">
        <f t="shared" si="34"/>
        <v>348956988.00775945</v>
      </c>
    </row>
    <row r="407" spans="1:26" outlineLevel="2">
      <c r="A407">
        <f t="shared" si="30"/>
        <v>5</v>
      </c>
      <c r="B407" t="str">
        <f>INDEX('Category Mapping'!$G$34:$G$45,MATCH(A407,'Category Mapping'!$A$34:$A$45,0),1)</f>
        <v>Spring</v>
      </c>
      <c r="C407" t="s">
        <v>46</v>
      </c>
      <c r="D407" s="6" t="s">
        <v>120</v>
      </c>
      <c r="E407" s="40" t="s">
        <v>14</v>
      </c>
      <c r="F407" s="26">
        <f>SUMIFS(INDEX(Load,,MATCH('Summarized Source Data'!$C407,Hour,0)),Month,'Summarized Source Data'!$A407,Sector,'Summarized Source Data'!F$2,Subsector,'Summarized Source Data'!F$3,TimeOfWeek,$E407)*INDEX('Calibration Multipliers'!B$4:B$7,MATCH($B407,'Calibration Multipliers'!$A$4:$A$7,0),1)</f>
        <v>1335882.5563411186</v>
      </c>
      <c r="G407" s="26">
        <f>SUMIFS(INDEX(Load,,MATCH('Summarized Source Data'!$C407,Hour,0)),Month,'Summarized Source Data'!$A407,Sector,'Summarized Source Data'!G$2,Subsector,'Summarized Source Data'!G$3,TimeOfWeek,$E407)*INDEX('Calibration Multipliers'!C$4:C$7,MATCH($B407,'Calibration Multipliers'!$A$4:$A$7,0),1)</f>
        <v>903412.54020336422</v>
      </c>
      <c r="H407" s="26">
        <f>SUMIFS(INDEX(Load,,MATCH('Summarized Source Data'!$C407,Hour,0)),Month,'Summarized Source Data'!$A407,Sector,'Summarized Source Data'!H$2,Subsector,'Summarized Source Data'!H$3,TimeOfWeek,$E407)*INDEX('Calibration Multipliers'!D$4:D$7,MATCH($B407,'Calibration Multipliers'!$A$4:$A$7,0),1)</f>
        <v>0</v>
      </c>
      <c r="I407" s="26">
        <f>SUMIFS(INDEX(Load,,MATCH('Summarized Source Data'!$C407,Hour,0)),Month,'Summarized Source Data'!$A407,Sector,'Summarized Source Data'!I$2,Subsector,'Summarized Source Data'!I$3,TimeOfWeek,$E407)*INDEX('Calibration Multipliers'!E$4:E$7,MATCH($B407,'Calibration Multipliers'!$A$4:$A$7,0),1)</f>
        <v>29380573.990308482</v>
      </c>
      <c r="J407" s="47">
        <f t="shared" si="31"/>
        <v>83696376.950193971</v>
      </c>
      <c r="K407" s="48">
        <f>(SUMIFS(INDEX(Load,,MATCH('Summarized Source Data'!$C407,Hour,0)),Month,'Summarized Source Data'!$A407,Sector,'Summarized Source Data'!K$2,Subsector,"Total",TimeOfWeek,$E407)-SUM(F407:I407))*INDEX('Calibration Multipliers'!G$4:G$7,MATCH($B407,'Calibration Multipliers'!$A$4:$A$7,0),1)</f>
        <v>83696376.950193971</v>
      </c>
      <c r="L407" s="26">
        <f>SUMIFS(INDEX(Load,,MATCH('Summarized Source Data'!$C407,Hour,0)),Month,'Summarized Source Data'!$A407,Sector,'Summarized Source Data'!L$2,Subsector,'Summarized Source Data'!L$3,TimeOfWeek,$E407)*INDEX('Calibration Multipliers'!H$4:H$7,MATCH($B407,'Calibration Multipliers'!$A$4:$A$7,0),1)</f>
        <v>1569063.0360776484</v>
      </c>
      <c r="M407" s="26">
        <f>SUMIFS(INDEX(Load,,MATCH('Summarized Source Data'!$C407,Hour,0)),Month,'Summarized Source Data'!$A407,Sector,'Summarized Source Data'!M$2,Subsector,'Summarized Source Data'!M$3,TimeOfWeek,$E407)*INDEX('Calibration Multipliers'!I$4:I$7,MATCH($B407,'Calibration Multipliers'!$A$4:$A$7,0),1)</f>
        <v>5125581.5176044907</v>
      </c>
      <c r="N407" s="26">
        <f>SUMIFS(INDEX(Load,,MATCH('Summarized Source Data'!$C407,Hour,0)),Month,'Summarized Source Data'!$A407,Sector,'Summarized Source Data'!N$2,Subsector,'Summarized Source Data'!N$3,TimeOfWeek,$E407)*INDEX('Calibration Multipliers'!J$4:J$7,MATCH($B407,'Calibration Multipliers'!$A$4:$A$7,0),1)</f>
        <v>0</v>
      </c>
      <c r="O407" s="28">
        <f t="shared" si="32"/>
        <v>98594101.827969432</v>
      </c>
      <c r="P407" s="48">
        <f>(SUMIFS(INDEX(Load,,MATCH('Summarized Source Data'!$C407,Hour,0)),Month,'Summarized Source Data'!$A407,Sector,'Summarized Source Data'!P$2,Subsector,"Total",TimeOfWeek,$E407)-SUM(L407:N407)*INDEX('Calibration Multipliers'!L$4:L$7,MATCH($B407,'Calibration Multipliers'!$A$4:$A$7,0),1))</f>
        <v>98594101.827969432</v>
      </c>
      <c r="Q407" s="28">
        <f t="shared" si="33"/>
        <v>98594101.827969432</v>
      </c>
      <c r="R407" s="31">
        <f>SUMIFS(INDEX(Load,,MATCH('Summarized Source Data'!$C407,Hour,0)),Month,'Summarized Source Data'!$A407,Sector,'Summarized Source Data'!R$2,TimeOfWeek,$E407)*INDEX('Calibration Multipliers'!N$4:N$7,MATCH($B407,'Calibration Multipliers'!$A$4:$A$7,0),1)</f>
        <v>5657137.2688370692</v>
      </c>
      <c r="S407" s="31">
        <f>SUMIFS(INDEX(Load,,MATCH('Summarized Source Data'!$C407,Hour,0)),Month,'Summarized Source Data'!$A407,Sector,'Summarized Source Data'!S$2,TimeOfWeek,$E407)*INDEX('Calibration Multipliers'!O$4:O$7,MATCH($B407,'Calibration Multipliers'!$A$4:$A$7,0),1)</f>
        <v>5657137.2688370692</v>
      </c>
      <c r="T407" s="31">
        <f>SUMIFS(INDEX(Load,,MATCH('Summarized Source Data'!$C407,Hour,0)),Month,'Summarized Source Data'!$A407,Sector,'Summarized Source Data'!T$2,TimeOfWeek,$E407)*INDEX('Calibration Multipliers'!P$4:P$7,MATCH($B407,'Calibration Multipliers'!$A$4:$A$7,0),1)</f>
        <v>5657137.2688370692</v>
      </c>
      <c r="U407" s="31">
        <f>SUMIFS(INDEX(Load,,MATCH('Summarized Source Data'!$C407,Hour,0)),Month,'Summarized Source Data'!$A407,Sector,'Summarized Source Data'!U$2,TimeOfWeek,$E407)*INDEX('Calibration Multipliers'!Q$4:Q$7,MATCH($B407,'Calibration Multipliers'!$A$4:$A$7,0),1)</f>
        <v>5657137.2688370692</v>
      </c>
      <c r="V407" s="31">
        <f>SUMIFS(INDEX(Load,,MATCH('Summarized Source Data'!$C407,Hour,0)),Month,'Summarized Source Data'!$A407,Sector,'Summarized Source Data'!V$2,TimeOfWeek,$E407)*INDEX('Calibration Multipliers'!R$4:R$7,MATCH($B407,'Calibration Multipliers'!$A$4:$A$7,0),1)</f>
        <v>5657137.2688370692</v>
      </c>
      <c r="W407" s="31">
        <f>SUMIFS(INDEX(Load,,MATCH('Summarized Source Data'!$C407,Hour,0)),Month,'Summarized Source Data'!$A407,Sector,'Summarized Source Data'!W$2,TimeOfWeek,$E407)*INDEX('Calibration Multipliers'!S$4:S$7,MATCH($B407,'Calibration Multipliers'!$A$4:$A$7,0),1)</f>
        <v>5657137.2688370692</v>
      </c>
      <c r="X407" s="26">
        <f>SUMIFS(INDEX(Load,,MATCH('Summarized Source Data'!$C407,Hour,0)),Month,'Summarized Source Data'!$A407,Sector,'Summarized Source Data'!X$2,Subsector,'Summarized Source Data'!X$3,TimeOfWeek,$E407)*INDEX('Calibration Multipliers'!T$4:T$7,MATCH($B407,'Calibration Multipliers'!$A$4:$A$7,0),1)</f>
        <v>346951488.07668036</v>
      </c>
      <c r="Y407" s="28">
        <f t="shared" si="34"/>
        <v>346951488.07668036</v>
      </c>
      <c r="Z407" s="28">
        <f t="shared" si="34"/>
        <v>346951488.07668036</v>
      </c>
    </row>
    <row r="408" spans="1:26" outlineLevel="2">
      <c r="A408">
        <f t="shared" si="30"/>
        <v>5</v>
      </c>
      <c r="B408" t="str">
        <f>INDEX('Category Mapping'!$G$34:$G$45,MATCH(A408,'Category Mapping'!$A$34:$A$45,0),1)</f>
        <v>Spring</v>
      </c>
      <c r="C408" t="s">
        <v>47</v>
      </c>
      <c r="D408" s="6" t="s">
        <v>121</v>
      </c>
      <c r="E408" s="40" t="s">
        <v>14</v>
      </c>
      <c r="F408" s="26">
        <f>SUMIFS(INDEX(Load,,MATCH('Summarized Source Data'!$C408,Hour,0)),Month,'Summarized Source Data'!$A408,Sector,'Summarized Source Data'!F$2,Subsector,'Summarized Source Data'!F$3,TimeOfWeek,$E408)*INDEX('Calibration Multipliers'!B$4:B$7,MATCH($B408,'Calibration Multipliers'!$A$4:$A$7,0),1)</f>
        <v>1331051.3070071491</v>
      </c>
      <c r="G408" s="26">
        <f>SUMIFS(INDEX(Load,,MATCH('Summarized Source Data'!$C408,Hour,0)),Month,'Summarized Source Data'!$A408,Sector,'Summarized Source Data'!G$2,Subsector,'Summarized Source Data'!G$3,TimeOfWeek,$E408)*INDEX('Calibration Multipliers'!C$4:C$7,MATCH($B408,'Calibration Multipliers'!$A$4:$A$7,0),1)</f>
        <v>48294.44384031526</v>
      </c>
      <c r="H408" s="26">
        <f>SUMIFS(INDEX(Load,,MATCH('Summarized Source Data'!$C408,Hour,0)),Month,'Summarized Source Data'!$A408,Sector,'Summarized Source Data'!H$2,Subsector,'Summarized Source Data'!H$3,TimeOfWeek,$E408)*INDEX('Calibration Multipliers'!D$4:D$7,MATCH($B408,'Calibration Multipliers'!$A$4:$A$7,0),1)</f>
        <v>0</v>
      </c>
      <c r="I408" s="26">
        <f>SUMIFS(INDEX(Load,,MATCH('Summarized Source Data'!$C408,Hour,0)),Month,'Summarized Source Data'!$A408,Sector,'Summarized Source Data'!I$2,Subsector,'Summarized Source Data'!I$3,TimeOfWeek,$E408)*INDEX('Calibration Multipliers'!E$4:E$7,MATCH($B408,'Calibration Multipliers'!$A$4:$A$7,0),1)</f>
        <v>29180023.997200575</v>
      </c>
      <c r="J408" s="47">
        <f t="shared" si="31"/>
        <v>77737626.530222133</v>
      </c>
      <c r="K408" s="48">
        <f>(SUMIFS(INDEX(Load,,MATCH('Summarized Source Data'!$C408,Hour,0)),Month,'Summarized Source Data'!$A408,Sector,'Summarized Source Data'!K$2,Subsector,"Total",TimeOfWeek,$E408)-SUM(F408:I408))*INDEX('Calibration Multipliers'!G$4:G$7,MATCH($B408,'Calibration Multipliers'!$A$4:$A$7,0),1)</f>
        <v>77737626.530222133</v>
      </c>
      <c r="L408" s="26">
        <f>SUMIFS(INDEX(Load,,MATCH('Summarized Source Data'!$C408,Hour,0)),Month,'Summarized Source Data'!$A408,Sector,'Summarized Source Data'!L$2,Subsector,'Summarized Source Data'!L$3,TimeOfWeek,$E408)*INDEX('Calibration Multipliers'!H$4:H$7,MATCH($B408,'Calibration Multipliers'!$A$4:$A$7,0),1)</f>
        <v>1876115.1030255107</v>
      </c>
      <c r="M408" s="26">
        <f>SUMIFS(INDEX(Load,,MATCH('Summarized Source Data'!$C408,Hour,0)),Month,'Summarized Source Data'!$A408,Sector,'Summarized Source Data'!M$2,Subsector,'Summarized Source Data'!M$3,TimeOfWeek,$E408)*INDEX('Calibration Multipliers'!I$4:I$7,MATCH($B408,'Calibration Multipliers'!$A$4:$A$7,0),1)</f>
        <v>4538152.5382920485</v>
      </c>
      <c r="N408" s="26">
        <f>SUMIFS(INDEX(Load,,MATCH('Summarized Source Data'!$C408,Hour,0)),Month,'Summarized Source Data'!$A408,Sector,'Summarized Source Data'!N$2,Subsector,'Summarized Source Data'!N$3,TimeOfWeek,$E408)*INDEX('Calibration Multipliers'!J$4:J$7,MATCH($B408,'Calibration Multipliers'!$A$4:$A$7,0),1)</f>
        <v>0</v>
      </c>
      <c r="O408" s="28">
        <f t="shared" si="32"/>
        <v>94863478.87817584</v>
      </c>
      <c r="P408" s="48">
        <f>(SUMIFS(INDEX(Load,,MATCH('Summarized Source Data'!$C408,Hour,0)),Month,'Summarized Source Data'!$A408,Sector,'Summarized Source Data'!P$2,Subsector,"Total",TimeOfWeek,$E408)-SUM(L408:N408)*INDEX('Calibration Multipliers'!L$4:L$7,MATCH($B408,'Calibration Multipliers'!$A$4:$A$7,0),1))</f>
        <v>94863478.87817584</v>
      </c>
      <c r="Q408" s="28">
        <f t="shared" si="33"/>
        <v>94863478.87817584</v>
      </c>
      <c r="R408" s="31">
        <f>SUMIFS(INDEX(Load,,MATCH('Summarized Source Data'!$C408,Hour,0)),Month,'Summarized Source Data'!$A408,Sector,'Summarized Source Data'!R$2,TimeOfWeek,$E408)*INDEX('Calibration Multipliers'!N$4:N$7,MATCH($B408,'Calibration Multipliers'!$A$4:$A$7,0),1)</f>
        <v>5475119.0978422975</v>
      </c>
      <c r="S408" s="31">
        <f>SUMIFS(INDEX(Load,,MATCH('Summarized Source Data'!$C408,Hour,0)),Month,'Summarized Source Data'!$A408,Sector,'Summarized Source Data'!S$2,TimeOfWeek,$E408)*INDEX('Calibration Multipliers'!O$4:O$7,MATCH($B408,'Calibration Multipliers'!$A$4:$A$7,0),1)</f>
        <v>5475119.0978422975</v>
      </c>
      <c r="T408" s="31">
        <f>SUMIFS(INDEX(Load,,MATCH('Summarized Source Data'!$C408,Hour,0)),Month,'Summarized Source Data'!$A408,Sector,'Summarized Source Data'!T$2,TimeOfWeek,$E408)*INDEX('Calibration Multipliers'!P$4:P$7,MATCH($B408,'Calibration Multipliers'!$A$4:$A$7,0),1)</f>
        <v>5475119.0978422975</v>
      </c>
      <c r="U408" s="31">
        <f>SUMIFS(INDEX(Load,,MATCH('Summarized Source Data'!$C408,Hour,0)),Month,'Summarized Source Data'!$A408,Sector,'Summarized Source Data'!U$2,TimeOfWeek,$E408)*INDEX('Calibration Multipliers'!Q$4:Q$7,MATCH($B408,'Calibration Multipliers'!$A$4:$A$7,0),1)</f>
        <v>5475119.0978422975</v>
      </c>
      <c r="V408" s="31">
        <f>SUMIFS(INDEX(Load,,MATCH('Summarized Source Data'!$C408,Hour,0)),Month,'Summarized Source Data'!$A408,Sector,'Summarized Source Data'!V$2,TimeOfWeek,$E408)*INDEX('Calibration Multipliers'!R$4:R$7,MATCH($B408,'Calibration Multipliers'!$A$4:$A$7,0),1)</f>
        <v>5475119.0978422975</v>
      </c>
      <c r="W408" s="31">
        <f>SUMIFS(INDEX(Load,,MATCH('Summarized Source Data'!$C408,Hour,0)),Month,'Summarized Source Data'!$A408,Sector,'Summarized Source Data'!W$2,TimeOfWeek,$E408)*INDEX('Calibration Multipliers'!S$4:S$7,MATCH($B408,'Calibration Multipliers'!$A$4:$A$7,0),1)</f>
        <v>5475119.0978422975</v>
      </c>
      <c r="X408" s="26">
        <f>SUMIFS(INDEX(Load,,MATCH('Summarized Source Data'!$C408,Hour,0)),Month,'Summarized Source Data'!$A408,Sector,'Summarized Source Data'!X$2,Subsector,'Summarized Source Data'!X$3,TimeOfWeek,$E408)*INDEX('Calibration Multipliers'!T$4:T$7,MATCH($B408,'Calibration Multipliers'!$A$4:$A$7,0),1)</f>
        <v>344945988.14560127</v>
      </c>
      <c r="Y408" s="28">
        <f t="shared" si="34"/>
        <v>344945988.14560127</v>
      </c>
      <c r="Z408" s="28">
        <f t="shared" si="34"/>
        <v>344945988.14560127</v>
      </c>
    </row>
    <row r="409" spans="1:26" outlineLevel="2">
      <c r="A409">
        <f t="shared" si="30"/>
        <v>5</v>
      </c>
      <c r="B409" t="str">
        <f>INDEX('Category Mapping'!$G$34:$G$45,MATCH(A409,'Category Mapping'!$A$34:$A$45,0),1)</f>
        <v>Spring</v>
      </c>
      <c r="C409" t="s">
        <v>48</v>
      </c>
      <c r="D409" s="6" t="s">
        <v>122</v>
      </c>
      <c r="E409" s="40" t="s">
        <v>14</v>
      </c>
      <c r="F409" s="26">
        <f>SUMIFS(INDEX(Load,,MATCH('Summarized Source Data'!$C409,Hour,0)),Month,'Summarized Source Data'!$A409,Sector,'Summarized Source Data'!F$2,Subsector,'Summarized Source Data'!F$3,TimeOfWeek,$E409)*INDEX('Calibration Multipliers'!B$4:B$7,MATCH($B409,'Calibration Multipliers'!$A$4:$A$7,0),1)</f>
        <v>1177103.115797726</v>
      </c>
      <c r="G409" s="26">
        <f>SUMIFS(INDEX(Load,,MATCH('Summarized Source Data'!$C409,Hour,0)),Month,'Summarized Source Data'!$A409,Sector,'Summarized Source Data'!G$2,Subsector,'Summarized Source Data'!G$3,TimeOfWeek,$E409)*INDEX('Calibration Multipliers'!C$4:C$7,MATCH($B409,'Calibration Multipliers'!$A$4:$A$7,0),1)</f>
        <v>1687.6281920030435</v>
      </c>
      <c r="H409" s="26">
        <f>SUMIFS(INDEX(Load,,MATCH('Summarized Source Data'!$C409,Hour,0)),Month,'Summarized Source Data'!$A409,Sector,'Summarized Source Data'!H$2,Subsector,'Summarized Source Data'!H$3,TimeOfWeek,$E409)*INDEX('Calibration Multipliers'!D$4:D$7,MATCH($B409,'Calibration Multipliers'!$A$4:$A$7,0),1)</f>
        <v>0</v>
      </c>
      <c r="I409" s="26">
        <f>SUMIFS(INDEX(Load,,MATCH('Summarized Source Data'!$C409,Hour,0)),Month,'Summarized Source Data'!$A409,Sector,'Summarized Source Data'!I$2,Subsector,'Summarized Source Data'!I$3,TimeOfWeek,$E409)*INDEX('Calibration Multipliers'!E$4:E$7,MATCH($B409,'Calibration Multipliers'!$A$4:$A$7,0),1)</f>
        <v>24166274.16950288</v>
      </c>
      <c r="J409" s="47">
        <f t="shared" si="31"/>
        <v>72021956.740396604</v>
      </c>
      <c r="K409" s="48">
        <f>(SUMIFS(INDEX(Load,,MATCH('Summarized Source Data'!$C409,Hour,0)),Month,'Summarized Source Data'!$A409,Sector,'Summarized Source Data'!K$2,Subsector,"Total",TimeOfWeek,$E409)-SUM(F409:I409))*INDEX('Calibration Multipliers'!G$4:G$7,MATCH($B409,'Calibration Multipliers'!$A$4:$A$7,0),1)</f>
        <v>72021956.740396604</v>
      </c>
      <c r="L409" s="26">
        <f>SUMIFS(INDEX(Load,,MATCH('Summarized Source Data'!$C409,Hour,0)),Month,'Summarized Source Data'!$A409,Sector,'Summarized Source Data'!L$2,Subsector,'Summarized Source Data'!L$3,TimeOfWeek,$E409)*INDEX('Calibration Multipliers'!H$4:H$7,MATCH($B409,'Calibration Multipliers'!$A$4:$A$7,0),1)</f>
        <v>1910261.7476020285</v>
      </c>
      <c r="M409" s="26">
        <f>SUMIFS(INDEX(Load,,MATCH('Summarized Source Data'!$C409,Hour,0)),Month,'Summarized Source Data'!$A409,Sector,'Summarized Source Data'!M$2,Subsector,'Summarized Source Data'!M$3,TimeOfWeek,$E409)*INDEX('Calibration Multipliers'!I$4:I$7,MATCH($B409,'Calibration Multipliers'!$A$4:$A$7,0),1)</f>
        <v>4384800.9833121216</v>
      </c>
      <c r="N409" s="26">
        <f>SUMIFS(INDEX(Load,,MATCH('Summarized Source Data'!$C409,Hour,0)),Month,'Summarized Source Data'!$A409,Sector,'Summarized Source Data'!N$2,Subsector,'Summarized Source Data'!N$3,TimeOfWeek,$E409)*INDEX('Calibration Multipliers'!J$4:J$7,MATCH($B409,'Calibration Multipliers'!$A$4:$A$7,0),1)</f>
        <v>0</v>
      </c>
      <c r="O409" s="28">
        <f t="shared" si="32"/>
        <v>88163984.022910401</v>
      </c>
      <c r="P409" s="48">
        <f>(SUMIFS(INDEX(Load,,MATCH('Summarized Source Data'!$C409,Hour,0)),Month,'Summarized Source Data'!$A409,Sector,'Summarized Source Data'!P$2,Subsector,"Total",TimeOfWeek,$E409)-SUM(L409:N409)*INDEX('Calibration Multipliers'!L$4:L$7,MATCH($B409,'Calibration Multipliers'!$A$4:$A$7,0),1))</f>
        <v>88163984.022910401</v>
      </c>
      <c r="Q409" s="28">
        <f t="shared" si="33"/>
        <v>88163984.022910401</v>
      </c>
      <c r="R409" s="31">
        <f>SUMIFS(INDEX(Load,,MATCH('Summarized Source Data'!$C409,Hour,0)),Month,'Summarized Source Data'!$A409,Sector,'Summarized Source Data'!R$2,TimeOfWeek,$E409)*INDEX('Calibration Multipliers'!N$4:N$7,MATCH($B409,'Calibration Multipliers'!$A$4:$A$7,0),1)</f>
        <v>5269614.5171546582</v>
      </c>
      <c r="S409" s="31">
        <f>SUMIFS(INDEX(Load,,MATCH('Summarized Source Data'!$C409,Hour,0)),Month,'Summarized Source Data'!$A409,Sector,'Summarized Source Data'!S$2,TimeOfWeek,$E409)*INDEX('Calibration Multipliers'!O$4:O$7,MATCH($B409,'Calibration Multipliers'!$A$4:$A$7,0),1)</f>
        <v>5269614.5171546582</v>
      </c>
      <c r="T409" s="31">
        <f>SUMIFS(INDEX(Load,,MATCH('Summarized Source Data'!$C409,Hour,0)),Month,'Summarized Source Data'!$A409,Sector,'Summarized Source Data'!T$2,TimeOfWeek,$E409)*INDEX('Calibration Multipliers'!P$4:P$7,MATCH($B409,'Calibration Multipliers'!$A$4:$A$7,0),1)</f>
        <v>5269614.5171546582</v>
      </c>
      <c r="U409" s="31">
        <f>SUMIFS(INDEX(Load,,MATCH('Summarized Source Data'!$C409,Hour,0)),Month,'Summarized Source Data'!$A409,Sector,'Summarized Source Data'!U$2,TimeOfWeek,$E409)*INDEX('Calibration Multipliers'!Q$4:Q$7,MATCH($B409,'Calibration Multipliers'!$A$4:$A$7,0),1)</f>
        <v>5269614.5171546582</v>
      </c>
      <c r="V409" s="31">
        <f>SUMIFS(INDEX(Load,,MATCH('Summarized Source Data'!$C409,Hour,0)),Month,'Summarized Source Data'!$A409,Sector,'Summarized Source Data'!V$2,TimeOfWeek,$E409)*INDEX('Calibration Multipliers'!R$4:R$7,MATCH($B409,'Calibration Multipliers'!$A$4:$A$7,0),1)</f>
        <v>5269614.5171546582</v>
      </c>
      <c r="W409" s="31">
        <f>SUMIFS(INDEX(Load,,MATCH('Summarized Source Data'!$C409,Hour,0)),Month,'Summarized Source Data'!$A409,Sector,'Summarized Source Data'!W$2,TimeOfWeek,$E409)*INDEX('Calibration Multipliers'!S$4:S$7,MATCH($B409,'Calibration Multipliers'!$A$4:$A$7,0),1)</f>
        <v>5269614.5171546582</v>
      </c>
      <c r="X409" s="26">
        <f>SUMIFS(INDEX(Load,,MATCH('Summarized Source Data'!$C409,Hour,0)),Month,'Summarized Source Data'!$A409,Sector,'Summarized Source Data'!X$2,Subsector,'Summarized Source Data'!X$3,TimeOfWeek,$E409)*INDEX('Calibration Multipliers'!T$4:T$7,MATCH($B409,'Calibration Multipliers'!$A$4:$A$7,0),1)</f>
        <v>341937738.24898267</v>
      </c>
      <c r="Y409" s="28">
        <f t="shared" si="34"/>
        <v>341937738.24898267</v>
      </c>
      <c r="Z409" s="28">
        <f t="shared" si="34"/>
        <v>341937738.24898267</v>
      </c>
    </row>
    <row r="410" spans="1:26" outlineLevel="2">
      <c r="A410">
        <f t="shared" si="30"/>
        <v>5</v>
      </c>
      <c r="B410" t="str">
        <f>INDEX('Category Mapping'!$G$34:$G$45,MATCH(A410,'Category Mapping'!$A$34:$A$45,0),1)</f>
        <v>Spring</v>
      </c>
      <c r="C410" t="s">
        <v>49</v>
      </c>
      <c r="D410" s="6" t="s">
        <v>123</v>
      </c>
      <c r="E410" s="40" t="s">
        <v>14</v>
      </c>
      <c r="F410" s="26">
        <f>SUMIFS(INDEX(Load,,MATCH('Summarized Source Data'!$C410,Hour,0)),Month,'Summarized Source Data'!$A410,Sector,'Summarized Source Data'!F$2,Subsector,'Summarized Source Data'!F$3,TimeOfWeek,$E410)*INDEX('Calibration Multipliers'!B$4:B$7,MATCH($B410,'Calibration Multipliers'!$A$4:$A$7,0),1)</f>
        <v>915930.8707731599</v>
      </c>
      <c r="G410" s="26">
        <f>SUMIFS(INDEX(Load,,MATCH('Summarized Source Data'!$C410,Hour,0)),Month,'Summarized Source Data'!$A410,Sector,'Summarized Source Data'!G$2,Subsector,'Summarized Source Data'!G$3,TimeOfWeek,$E410)*INDEX('Calibration Multipliers'!C$4:C$7,MATCH($B410,'Calibration Multipliers'!$A$4:$A$7,0),1)</f>
        <v>1751.8041897975741</v>
      </c>
      <c r="H410" s="26">
        <f>SUMIFS(INDEX(Load,,MATCH('Summarized Source Data'!$C410,Hour,0)),Month,'Summarized Source Data'!$A410,Sector,'Summarized Source Data'!H$2,Subsector,'Summarized Source Data'!H$3,TimeOfWeek,$E410)*INDEX('Calibration Multipliers'!D$4:D$7,MATCH($B410,'Calibration Multipliers'!$A$4:$A$7,0),1)</f>
        <v>0</v>
      </c>
      <c r="I410" s="26">
        <f>SUMIFS(INDEX(Load,,MATCH('Summarized Source Data'!$C410,Hour,0)),Month,'Summarized Source Data'!$A410,Sector,'Summarized Source Data'!I$2,Subsector,'Summarized Source Data'!I$3,TimeOfWeek,$E410)*INDEX('Calibration Multipliers'!E$4:E$7,MATCH($B410,'Calibration Multipliers'!$A$4:$A$7,0),1)</f>
        <v>15542624.46586285</v>
      </c>
      <c r="J410" s="47">
        <f t="shared" si="31"/>
        <v>60350340.219502851</v>
      </c>
      <c r="K410" s="48">
        <f>(SUMIFS(INDEX(Load,,MATCH('Summarized Source Data'!$C410,Hour,0)),Month,'Summarized Source Data'!$A410,Sector,'Summarized Source Data'!K$2,Subsector,"Total",TimeOfWeek,$E410)-SUM(F410:I410))*INDEX('Calibration Multipliers'!G$4:G$7,MATCH($B410,'Calibration Multipliers'!$A$4:$A$7,0),1)</f>
        <v>60350340.219502851</v>
      </c>
      <c r="L410" s="26">
        <f>SUMIFS(INDEX(Load,,MATCH('Summarized Source Data'!$C410,Hour,0)),Month,'Summarized Source Data'!$A410,Sector,'Summarized Source Data'!L$2,Subsector,'Summarized Source Data'!L$3,TimeOfWeek,$E410)*INDEX('Calibration Multipliers'!H$4:H$7,MATCH($B410,'Calibration Multipliers'!$A$4:$A$7,0),1)</f>
        <v>1793064.3426296294</v>
      </c>
      <c r="M410" s="26">
        <f>SUMIFS(INDEX(Load,,MATCH('Summarized Source Data'!$C410,Hour,0)),Month,'Summarized Source Data'!$A410,Sector,'Summarized Source Data'!M$2,Subsector,'Summarized Source Data'!M$3,TimeOfWeek,$E410)*INDEX('Calibration Multipliers'!I$4:I$7,MATCH($B410,'Calibration Multipliers'!$A$4:$A$7,0),1)</f>
        <v>4230252.1448733406</v>
      </c>
      <c r="N410" s="26">
        <f>SUMIFS(INDEX(Load,,MATCH('Summarized Source Data'!$C410,Hour,0)),Month,'Summarized Source Data'!$A410,Sector,'Summarized Source Data'!N$2,Subsector,'Summarized Source Data'!N$3,TimeOfWeek,$E410)*INDEX('Calibration Multipliers'!J$4:J$7,MATCH($B410,'Calibration Multipliers'!$A$4:$A$7,0),1)</f>
        <v>0</v>
      </c>
      <c r="O410" s="28">
        <f t="shared" si="32"/>
        <v>83823080.424839705</v>
      </c>
      <c r="P410" s="48">
        <f>(SUMIFS(INDEX(Load,,MATCH('Summarized Source Data'!$C410,Hour,0)),Month,'Summarized Source Data'!$A410,Sector,'Summarized Source Data'!P$2,Subsector,"Total",TimeOfWeek,$E410)-SUM(L410:N410)*INDEX('Calibration Multipliers'!L$4:L$7,MATCH($B410,'Calibration Multipliers'!$A$4:$A$7,0),1))</f>
        <v>83823080.424839705</v>
      </c>
      <c r="Q410" s="28">
        <f t="shared" si="33"/>
        <v>83823080.424839705</v>
      </c>
      <c r="R410" s="31">
        <f>SUMIFS(INDEX(Load,,MATCH('Summarized Source Data'!$C410,Hour,0)),Month,'Summarized Source Data'!$A410,Sector,'Summarized Source Data'!R$2,TimeOfWeek,$E410)*INDEX('Calibration Multipliers'!N$4:N$7,MATCH($B410,'Calibration Multipliers'!$A$4:$A$7,0),1)</f>
        <v>5199155.2880760571</v>
      </c>
      <c r="S410" s="31">
        <f>SUMIFS(INDEX(Load,,MATCH('Summarized Source Data'!$C410,Hour,0)),Month,'Summarized Source Data'!$A410,Sector,'Summarized Source Data'!S$2,TimeOfWeek,$E410)*INDEX('Calibration Multipliers'!O$4:O$7,MATCH($B410,'Calibration Multipliers'!$A$4:$A$7,0),1)</f>
        <v>5199155.2880760571</v>
      </c>
      <c r="T410" s="31">
        <f>SUMIFS(INDEX(Load,,MATCH('Summarized Source Data'!$C410,Hour,0)),Month,'Summarized Source Data'!$A410,Sector,'Summarized Source Data'!T$2,TimeOfWeek,$E410)*INDEX('Calibration Multipliers'!P$4:P$7,MATCH($B410,'Calibration Multipliers'!$A$4:$A$7,0),1)</f>
        <v>5199155.2880760571</v>
      </c>
      <c r="U410" s="31">
        <f>SUMIFS(INDEX(Load,,MATCH('Summarized Source Data'!$C410,Hour,0)),Month,'Summarized Source Data'!$A410,Sector,'Summarized Source Data'!U$2,TimeOfWeek,$E410)*INDEX('Calibration Multipliers'!Q$4:Q$7,MATCH($B410,'Calibration Multipliers'!$A$4:$A$7,0),1)</f>
        <v>5199155.2880760571</v>
      </c>
      <c r="V410" s="31">
        <f>SUMIFS(INDEX(Load,,MATCH('Summarized Source Data'!$C410,Hour,0)),Month,'Summarized Source Data'!$A410,Sector,'Summarized Source Data'!V$2,TimeOfWeek,$E410)*INDEX('Calibration Multipliers'!R$4:R$7,MATCH($B410,'Calibration Multipliers'!$A$4:$A$7,0),1)</f>
        <v>5199155.2880760571</v>
      </c>
      <c r="W410" s="31">
        <f>SUMIFS(INDEX(Load,,MATCH('Summarized Source Data'!$C410,Hour,0)),Month,'Summarized Source Data'!$A410,Sector,'Summarized Source Data'!W$2,TimeOfWeek,$E410)*INDEX('Calibration Multipliers'!S$4:S$7,MATCH($B410,'Calibration Multipliers'!$A$4:$A$7,0),1)</f>
        <v>5199155.2880760571</v>
      </c>
      <c r="X410" s="26">
        <f>SUMIFS(INDEX(Load,,MATCH('Summarized Source Data'!$C410,Hour,0)),Month,'Summarized Source Data'!$A410,Sector,'Summarized Source Data'!X$2,Subsector,'Summarized Source Data'!X$3,TimeOfWeek,$E410)*INDEX('Calibration Multipliers'!T$4:T$7,MATCH($B410,'Calibration Multipliers'!$A$4:$A$7,0),1)</f>
        <v>338929488.35236406</v>
      </c>
      <c r="Y410" s="28">
        <f t="shared" si="34"/>
        <v>338929488.35236406</v>
      </c>
      <c r="Z410" s="28">
        <f t="shared" si="34"/>
        <v>338929488.35236406</v>
      </c>
    </row>
    <row r="411" spans="1:26" outlineLevel="2">
      <c r="A411">
        <f t="shared" si="30"/>
        <v>5</v>
      </c>
      <c r="B411" t="str">
        <f>INDEX('Category Mapping'!$G$34:$G$45,MATCH(A411,'Category Mapping'!$A$34:$A$45,0),1)</f>
        <v>Spring</v>
      </c>
      <c r="C411" t="s">
        <v>50</v>
      </c>
      <c r="D411" s="6" t="s">
        <v>124</v>
      </c>
      <c r="E411" s="40" t="s">
        <v>14</v>
      </c>
      <c r="F411" s="26">
        <f>SUMIFS(INDEX(Load,,MATCH('Summarized Source Data'!$C411,Hour,0)),Month,'Summarized Source Data'!$A411,Sector,'Summarized Source Data'!F$2,Subsector,'Summarized Source Data'!F$3,TimeOfWeek,$E411)*INDEX('Calibration Multipliers'!B$4:B$7,MATCH($B411,'Calibration Multipliers'!$A$4:$A$7,0),1)</f>
        <v>785530.25700450165</v>
      </c>
      <c r="G411" s="26">
        <f>SUMIFS(INDEX(Load,,MATCH('Summarized Source Data'!$C411,Hour,0)),Month,'Summarized Source Data'!$A411,Sector,'Summarized Source Data'!G$2,Subsector,'Summarized Source Data'!G$3,TimeOfWeek,$E411)*INDEX('Calibration Multipliers'!C$4:C$7,MATCH($B411,'Calibration Multipliers'!$A$4:$A$7,0),1)</f>
        <v>1806.9554379022486</v>
      </c>
      <c r="H411" s="26">
        <f>SUMIFS(INDEX(Load,,MATCH('Summarized Source Data'!$C411,Hour,0)),Month,'Summarized Source Data'!$A411,Sector,'Summarized Source Data'!H$2,Subsector,'Summarized Source Data'!H$3,TimeOfWeek,$E411)*INDEX('Calibration Multipliers'!D$4:D$7,MATCH($B411,'Calibration Multipliers'!$A$4:$A$7,0),1)</f>
        <v>0</v>
      </c>
      <c r="I411" s="26">
        <f>SUMIFS(INDEX(Load,,MATCH('Summarized Source Data'!$C411,Hour,0)),Month,'Summarized Source Data'!$A411,Sector,'Summarized Source Data'!I$2,Subsector,'Summarized Source Data'!I$3,TimeOfWeek,$E411)*INDEX('Calibration Multipliers'!E$4:E$7,MATCH($B411,'Calibration Multipliers'!$A$4:$A$7,0),1)</f>
        <v>8705449.0320789199</v>
      </c>
      <c r="J411" s="47">
        <f t="shared" si="31"/>
        <v>48065061.777448192</v>
      </c>
      <c r="K411" s="48">
        <f>(SUMIFS(INDEX(Load,,MATCH('Summarized Source Data'!$C411,Hour,0)),Month,'Summarized Source Data'!$A411,Sector,'Summarized Source Data'!K$2,Subsector,"Total",TimeOfWeek,$E411)-SUM(F411:I411))*INDEX('Calibration Multipliers'!G$4:G$7,MATCH($B411,'Calibration Multipliers'!$A$4:$A$7,0),1)</f>
        <v>48065061.777448192</v>
      </c>
      <c r="L411" s="26">
        <f>SUMIFS(INDEX(Load,,MATCH('Summarized Source Data'!$C411,Hour,0)),Month,'Summarized Source Data'!$A411,Sector,'Summarized Source Data'!L$2,Subsector,'Summarized Source Data'!L$3,TimeOfWeek,$E411)*INDEX('Calibration Multipliers'!H$4:H$7,MATCH($B411,'Calibration Multipliers'!$A$4:$A$7,0),1)</f>
        <v>1889852.7775534024</v>
      </c>
      <c r="M411" s="26">
        <f>SUMIFS(INDEX(Load,,MATCH('Summarized Source Data'!$C411,Hour,0)),Month,'Summarized Source Data'!$A411,Sector,'Summarized Source Data'!M$2,Subsector,'Summarized Source Data'!M$3,TimeOfWeek,$E411)*INDEX('Calibration Multipliers'!I$4:I$7,MATCH($B411,'Calibration Multipliers'!$A$4:$A$7,0),1)</f>
        <v>4019142.1918783356</v>
      </c>
      <c r="N411" s="26">
        <f>SUMIFS(INDEX(Load,,MATCH('Summarized Source Data'!$C411,Hour,0)),Month,'Summarized Source Data'!$A411,Sector,'Summarized Source Data'!N$2,Subsector,'Summarized Source Data'!N$3,TimeOfWeek,$E411)*INDEX('Calibration Multipliers'!J$4:J$7,MATCH($B411,'Calibration Multipliers'!$A$4:$A$7,0),1)</f>
        <v>0</v>
      </c>
      <c r="O411" s="28">
        <f t="shared" si="32"/>
        <v>76717602.191026241</v>
      </c>
      <c r="P411" s="48">
        <f>(SUMIFS(INDEX(Load,,MATCH('Summarized Source Data'!$C411,Hour,0)),Month,'Summarized Source Data'!$A411,Sector,'Summarized Source Data'!P$2,Subsector,"Total",TimeOfWeek,$E411)-SUM(L411:N411)*INDEX('Calibration Multipliers'!L$4:L$7,MATCH($B411,'Calibration Multipliers'!$A$4:$A$7,0),1))</f>
        <v>76717602.191026241</v>
      </c>
      <c r="Q411" s="28">
        <f t="shared" si="33"/>
        <v>76717602.191026241</v>
      </c>
      <c r="R411" s="31">
        <f>SUMIFS(INDEX(Load,,MATCH('Summarized Source Data'!$C411,Hour,0)),Month,'Summarized Source Data'!$A411,Sector,'Summarized Source Data'!R$2,TimeOfWeek,$E411)*INDEX('Calibration Multipliers'!N$4:N$7,MATCH($B411,'Calibration Multipliers'!$A$4:$A$7,0),1)</f>
        <v>3494322.9149142518</v>
      </c>
      <c r="S411" s="31">
        <f>SUMIFS(INDEX(Load,,MATCH('Summarized Source Data'!$C411,Hour,0)),Month,'Summarized Source Data'!$A411,Sector,'Summarized Source Data'!S$2,TimeOfWeek,$E411)*INDEX('Calibration Multipliers'!O$4:O$7,MATCH($B411,'Calibration Multipliers'!$A$4:$A$7,0),1)</f>
        <v>3494322.9149142518</v>
      </c>
      <c r="T411" s="31">
        <f>SUMIFS(INDEX(Load,,MATCH('Summarized Source Data'!$C411,Hour,0)),Month,'Summarized Source Data'!$A411,Sector,'Summarized Source Data'!T$2,TimeOfWeek,$E411)*INDEX('Calibration Multipliers'!P$4:P$7,MATCH($B411,'Calibration Multipliers'!$A$4:$A$7,0),1)</f>
        <v>3494322.9149142518</v>
      </c>
      <c r="U411" s="31">
        <f>SUMIFS(INDEX(Load,,MATCH('Summarized Source Data'!$C411,Hour,0)),Month,'Summarized Source Data'!$A411,Sector,'Summarized Source Data'!U$2,TimeOfWeek,$E411)*INDEX('Calibration Multipliers'!Q$4:Q$7,MATCH($B411,'Calibration Multipliers'!$A$4:$A$7,0),1)</f>
        <v>3494322.9149142518</v>
      </c>
      <c r="V411" s="31">
        <f>SUMIFS(INDEX(Load,,MATCH('Summarized Source Data'!$C411,Hour,0)),Month,'Summarized Source Data'!$A411,Sector,'Summarized Source Data'!V$2,TimeOfWeek,$E411)*INDEX('Calibration Multipliers'!R$4:R$7,MATCH($B411,'Calibration Multipliers'!$A$4:$A$7,0),1)</f>
        <v>3494322.9149142518</v>
      </c>
      <c r="W411" s="31">
        <f>SUMIFS(INDEX(Load,,MATCH('Summarized Source Data'!$C411,Hour,0)),Month,'Summarized Source Data'!$A411,Sector,'Summarized Source Data'!W$2,TimeOfWeek,$E411)*INDEX('Calibration Multipliers'!S$4:S$7,MATCH($B411,'Calibration Multipliers'!$A$4:$A$7,0),1)</f>
        <v>3494322.9149142518</v>
      </c>
      <c r="X411" s="26">
        <f>SUMIFS(INDEX(Load,,MATCH('Summarized Source Data'!$C411,Hour,0)),Month,'Summarized Source Data'!$A411,Sector,'Summarized Source Data'!X$2,Subsector,'Summarized Source Data'!X$3,TimeOfWeek,$E411)*INDEX('Calibration Multipliers'!T$4:T$7,MATCH($B411,'Calibration Multipliers'!$A$4:$A$7,0),1)</f>
        <v>336923988.42128497</v>
      </c>
      <c r="Y411" s="28">
        <f t="shared" si="34"/>
        <v>336923988.42128497</v>
      </c>
      <c r="Z411" s="28">
        <f t="shared" si="34"/>
        <v>336923988.42128497</v>
      </c>
    </row>
    <row r="412" spans="1:26" outlineLevel="2">
      <c r="A412">
        <f t="shared" si="30"/>
        <v>6</v>
      </c>
      <c r="B412" t="str">
        <f>INDEX('Category Mapping'!$G$34:$G$45,MATCH(A412,'Category Mapping'!$A$34:$A$45,0),1)</f>
        <v>Summer</v>
      </c>
      <c r="C412" t="s">
        <v>27</v>
      </c>
      <c r="D412" s="6" t="s">
        <v>101</v>
      </c>
      <c r="E412" s="40" t="s">
        <v>14</v>
      </c>
      <c r="F412" s="26">
        <f>SUMIFS(INDEX(Load,,MATCH('Summarized Source Data'!$C412,Hour,0)),Month,'Summarized Source Data'!$A412,Sector,'Summarized Source Data'!F$2,Subsector,'Summarized Source Data'!F$3,TimeOfWeek,$E412)*INDEX('Calibration Multipliers'!B$4:B$7,MATCH($B412,'Calibration Multipliers'!$A$4:$A$7,0),1)</f>
        <v>125815.82446754949</v>
      </c>
      <c r="G412" s="26">
        <f>SUMIFS(INDEX(Load,,MATCH('Summarized Source Data'!$C412,Hour,0)),Month,'Summarized Source Data'!$A412,Sector,'Summarized Source Data'!G$2,Subsector,'Summarized Source Data'!G$3,TimeOfWeek,$E412)*INDEX('Calibration Multipliers'!C$4:C$7,MATCH($B412,'Calibration Multipliers'!$A$4:$A$7,0),1)</f>
        <v>1536700.1739295258</v>
      </c>
      <c r="H412" s="26">
        <f>SUMIFS(INDEX(Load,,MATCH('Summarized Source Data'!$C412,Hour,0)),Month,'Summarized Source Data'!$A412,Sector,'Summarized Source Data'!H$2,Subsector,'Summarized Source Data'!H$3,TimeOfWeek,$E412)*INDEX('Calibration Multipliers'!D$4:D$7,MATCH($B412,'Calibration Multipliers'!$A$4:$A$7,0),1)</f>
        <v>0</v>
      </c>
      <c r="I412" s="26">
        <f>SUMIFS(INDEX(Load,,MATCH('Summarized Source Data'!$C412,Hour,0)),Month,'Summarized Source Data'!$A412,Sector,'Summarized Source Data'!I$2,Subsector,'Summarized Source Data'!I$3,TimeOfWeek,$E412)*INDEX('Calibration Multipliers'!E$4:E$7,MATCH($B412,'Calibration Multipliers'!$A$4:$A$7,0),1)</f>
        <v>5502108.1988804704</v>
      </c>
      <c r="J412" s="47">
        <f t="shared" si="31"/>
        <v>34357826.364181034</v>
      </c>
      <c r="K412" s="48">
        <f>(SUMIFS(INDEX(Load,,MATCH('Summarized Source Data'!$C412,Hour,0)),Month,'Summarized Source Data'!$A412,Sector,'Summarized Source Data'!K$2,Subsector,"Total",TimeOfWeek,$E412)-SUM(F412:I412))*INDEX('Calibration Multipliers'!G$4:G$7,MATCH($B412,'Calibration Multipliers'!$A$4:$A$7,0),1)</f>
        <v>34357826.364181034</v>
      </c>
      <c r="L412" s="26">
        <f>SUMIFS(INDEX(Load,,MATCH('Summarized Source Data'!$C412,Hour,0)),Month,'Summarized Source Data'!$A412,Sector,'Summarized Source Data'!L$2,Subsector,'Summarized Source Data'!L$3,TimeOfWeek,$E412)*INDEX('Calibration Multipliers'!H$4:H$7,MATCH($B412,'Calibration Multipliers'!$A$4:$A$7,0),1)</f>
        <v>337064.32423749421</v>
      </c>
      <c r="M412" s="26">
        <f>SUMIFS(INDEX(Load,,MATCH('Summarized Source Data'!$C412,Hour,0)),Month,'Summarized Source Data'!$A412,Sector,'Summarized Source Data'!M$2,Subsector,'Summarized Source Data'!M$3,TimeOfWeek,$E412)*INDEX('Calibration Multipliers'!I$4:I$7,MATCH($B412,'Calibration Multipliers'!$A$4:$A$7,0),1)</f>
        <v>31258474.018176686</v>
      </c>
      <c r="N412" s="26">
        <f>SUMIFS(INDEX(Load,,MATCH('Summarized Source Data'!$C412,Hour,0)),Month,'Summarized Source Data'!$A412,Sector,'Summarized Source Data'!N$2,Subsector,'Summarized Source Data'!N$3,TimeOfWeek,$E412)*INDEX('Calibration Multipliers'!J$4:J$7,MATCH($B412,'Calibration Multipliers'!$A$4:$A$7,0),1)</f>
        <v>0</v>
      </c>
      <c r="O412" s="28">
        <f t="shared" si="32"/>
        <v>71977315.867066771</v>
      </c>
      <c r="P412" s="48">
        <f>(SUMIFS(INDEX(Load,,MATCH('Summarized Source Data'!$C412,Hour,0)),Month,'Summarized Source Data'!$A412,Sector,'Summarized Source Data'!P$2,Subsector,"Total",TimeOfWeek,$E412)-SUM(L412:N412)*INDEX('Calibration Multipliers'!L$4:L$7,MATCH($B412,'Calibration Multipliers'!$A$4:$A$7,0),1))</f>
        <v>71977315.867066771</v>
      </c>
      <c r="Q412" s="28">
        <f t="shared" si="33"/>
        <v>71977315.867066771</v>
      </c>
      <c r="R412" s="31">
        <f>SUMIFS(INDEX(Load,,MATCH('Summarized Source Data'!$C412,Hour,0)),Month,'Summarized Source Data'!$A412,Sector,'Summarized Source Data'!R$2,TimeOfWeek,$E412)*INDEX('Calibration Multipliers'!N$4:N$7,MATCH($B412,'Calibration Multipliers'!$A$4:$A$7,0),1)</f>
        <v>2251802.6167652956</v>
      </c>
      <c r="S412" s="31">
        <f>SUMIFS(INDEX(Load,,MATCH('Summarized Source Data'!$C412,Hour,0)),Month,'Summarized Source Data'!$A412,Sector,'Summarized Source Data'!S$2,TimeOfWeek,$E412)*INDEX('Calibration Multipliers'!O$4:O$7,MATCH($B412,'Calibration Multipliers'!$A$4:$A$7,0),1)</f>
        <v>2251802.6167652956</v>
      </c>
      <c r="T412" s="31">
        <f>SUMIFS(INDEX(Load,,MATCH('Summarized Source Data'!$C412,Hour,0)),Month,'Summarized Source Data'!$A412,Sector,'Summarized Source Data'!T$2,TimeOfWeek,$E412)*INDEX('Calibration Multipliers'!P$4:P$7,MATCH($B412,'Calibration Multipliers'!$A$4:$A$7,0),1)</f>
        <v>2251802.6167652956</v>
      </c>
      <c r="U412" s="31">
        <f>SUMIFS(INDEX(Load,,MATCH('Summarized Source Data'!$C412,Hour,0)),Month,'Summarized Source Data'!$A412,Sector,'Summarized Source Data'!U$2,TimeOfWeek,$E412)*INDEX('Calibration Multipliers'!Q$4:Q$7,MATCH($B412,'Calibration Multipliers'!$A$4:$A$7,0),1)</f>
        <v>2251802.6167652956</v>
      </c>
      <c r="V412" s="31">
        <f>SUMIFS(INDEX(Load,,MATCH('Summarized Source Data'!$C412,Hour,0)),Month,'Summarized Source Data'!$A412,Sector,'Summarized Source Data'!V$2,TimeOfWeek,$E412)*INDEX('Calibration Multipliers'!R$4:R$7,MATCH($B412,'Calibration Multipliers'!$A$4:$A$7,0),1)</f>
        <v>2251802.6167652956</v>
      </c>
      <c r="W412" s="31">
        <f>SUMIFS(INDEX(Load,,MATCH('Summarized Source Data'!$C412,Hour,0)),Month,'Summarized Source Data'!$A412,Sector,'Summarized Source Data'!W$2,TimeOfWeek,$E412)*INDEX('Calibration Multipliers'!S$4:S$7,MATCH($B412,'Calibration Multipliers'!$A$4:$A$7,0),1)</f>
        <v>2251802.6167652956</v>
      </c>
      <c r="X412" s="26">
        <f>SUMIFS(INDEX(Load,,MATCH('Summarized Source Data'!$C412,Hour,0)),Month,'Summarized Source Data'!$A412,Sector,'Summarized Source Data'!X$2,Subsector,'Summarized Source Data'!X$3,TimeOfWeek,$E412)*INDEX('Calibration Multipliers'!T$4:T$7,MATCH($B412,'Calibration Multipliers'!$A$4:$A$7,0),1)</f>
        <v>319116361.61840081</v>
      </c>
      <c r="Y412" s="28">
        <f t="shared" si="34"/>
        <v>319116361.61840081</v>
      </c>
      <c r="Z412" s="28">
        <f t="shared" si="34"/>
        <v>319116361.61840081</v>
      </c>
    </row>
    <row r="413" spans="1:26" outlineLevel="2">
      <c r="A413">
        <f t="shared" si="30"/>
        <v>6</v>
      </c>
      <c r="B413" t="str">
        <f>INDEX('Category Mapping'!$G$34:$G$45,MATCH(A413,'Category Mapping'!$A$34:$A$45,0),1)</f>
        <v>Summer</v>
      </c>
      <c r="C413" t="s">
        <v>28</v>
      </c>
      <c r="D413" s="6" t="s">
        <v>102</v>
      </c>
      <c r="E413" s="40" t="s">
        <v>14</v>
      </c>
      <c r="F413" s="26">
        <f>SUMIFS(INDEX(Load,,MATCH('Summarized Source Data'!$C413,Hour,0)),Month,'Summarized Source Data'!$A413,Sector,'Summarized Source Data'!F$2,Subsector,'Summarized Source Data'!F$3,TimeOfWeek,$E413)*INDEX('Calibration Multipliers'!B$4:B$7,MATCH($B413,'Calibration Multipliers'!$A$4:$A$7,0),1)</f>
        <v>125815.82446754949</v>
      </c>
      <c r="G413" s="26">
        <f>SUMIFS(INDEX(Load,,MATCH('Summarized Source Data'!$C413,Hour,0)),Month,'Summarized Source Data'!$A413,Sector,'Summarized Source Data'!G$2,Subsector,'Summarized Source Data'!G$3,TimeOfWeek,$E413)*INDEX('Calibration Multipliers'!C$4:C$7,MATCH($B413,'Calibration Multipliers'!$A$4:$A$7,0),1)</f>
        <v>1022078.3863810214</v>
      </c>
      <c r="H413" s="26">
        <f>SUMIFS(INDEX(Load,,MATCH('Summarized Source Data'!$C413,Hour,0)),Month,'Summarized Source Data'!$A413,Sector,'Summarized Source Data'!H$2,Subsector,'Summarized Source Data'!H$3,TimeOfWeek,$E413)*INDEX('Calibration Multipliers'!D$4:D$7,MATCH($B413,'Calibration Multipliers'!$A$4:$A$7,0),1)</f>
        <v>0</v>
      </c>
      <c r="I413" s="26">
        <f>SUMIFS(INDEX(Load,,MATCH('Summarized Source Data'!$C413,Hour,0)),Month,'Summarized Source Data'!$A413,Sector,'Summarized Source Data'!I$2,Subsector,'Summarized Source Data'!I$3,TimeOfWeek,$E413)*INDEX('Calibration Multipliers'!E$4:E$7,MATCH($B413,'Calibration Multipliers'!$A$4:$A$7,0),1)</f>
        <v>4753787.7955955341</v>
      </c>
      <c r="J413" s="47">
        <f t="shared" si="31"/>
        <v>26663116.299059369</v>
      </c>
      <c r="K413" s="48">
        <f>(SUMIFS(INDEX(Load,,MATCH('Summarized Source Data'!$C413,Hour,0)),Month,'Summarized Source Data'!$A413,Sector,'Summarized Source Data'!K$2,Subsector,"Total",TimeOfWeek,$E413)-SUM(F413:I413))*INDEX('Calibration Multipliers'!G$4:G$7,MATCH($B413,'Calibration Multipliers'!$A$4:$A$7,0),1)</f>
        <v>26663116.299059369</v>
      </c>
      <c r="L413" s="26">
        <f>SUMIFS(INDEX(Load,,MATCH('Summarized Source Data'!$C413,Hour,0)),Month,'Summarized Source Data'!$A413,Sector,'Summarized Source Data'!L$2,Subsector,'Summarized Source Data'!L$3,TimeOfWeek,$E413)*INDEX('Calibration Multipliers'!H$4:H$7,MATCH($B413,'Calibration Multipliers'!$A$4:$A$7,0),1)</f>
        <v>335384.76443950261</v>
      </c>
      <c r="M413" s="26">
        <f>SUMIFS(INDEX(Load,,MATCH('Summarized Source Data'!$C413,Hour,0)),Month,'Summarized Source Data'!$A413,Sector,'Summarized Source Data'!M$2,Subsector,'Summarized Source Data'!M$3,TimeOfWeek,$E413)*INDEX('Calibration Multipliers'!I$4:I$7,MATCH($B413,'Calibration Multipliers'!$A$4:$A$7,0),1)</f>
        <v>30045458.608516097</v>
      </c>
      <c r="N413" s="26">
        <f>SUMIFS(INDEX(Load,,MATCH('Summarized Source Data'!$C413,Hour,0)),Month,'Summarized Source Data'!$A413,Sector,'Summarized Source Data'!N$2,Subsector,'Summarized Source Data'!N$3,TimeOfWeek,$E413)*INDEX('Calibration Multipliers'!J$4:J$7,MATCH($B413,'Calibration Multipliers'!$A$4:$A$7,0),1)</f>
        <v>0</v>
      </c>
      <c r="O413" s="28">
        <f t="shared" si="32"/>
        <v>62741416.537911065</v>
      </c>
      <c r="P413" s="48">
        <f>(SUMIFS(INDEX(Load,,MATCH('Summarized Source Data'!$C413,Hour,0)),Month,'Summarized Source Data'!$A413,Sector,'Summarized Source Data'!P$2,Subsector,"Total",TimeOfWeek,$E413)-SUM(L413:N413)*INDEX('Calibration Multipliers'!L$4:L$7,MATCH($B413,'Calibration Multipliers'!$A$4:$A$7,0),1))</f>
        <v>62741416.537911065</v>
      </c>
      <c r="Q413" s="28">
        <f t="shared" si="33"/>
        <v>62741416.537911065</v>
      </c>
      <c r="R413" s="31">
        <f>SUMIFS(INDEX(Load,,MATCH('Summarized Source Data'!$C413,Hour,0)),Month,'Summarized Source Data'!$A413,Sector,'Summarized Source Data'!R$2,TimeOfWeek,$E413)*INDEX('Calibration Multipliers'!N$4:N$7,MATCH($B413,'Calibration Multipliers'!$A$4:$A$7,0),1)</f>
        <v>2131602.1205556979</v>
      </c>
      <c r="S413" s="31">
        <f>SUMIFS(INDEX(Load,,MATCH('Summarized Source Data'!$C413,Hour,0)),Month,'Summarized Source Data'!$A413,Sector,'Summarized Source Data'!S$2,TimeOfWeek,$E413)*INDEX('Calibration Multipliers'!O$4:O$7,MATCH($B413,'Calibration Multipliers'!$A$4:$A$7,0),1)</f>
        <v>2131602.1205556979</v>
      </c>
      <c r="T413" s="31">
        <f>SUMIFS(INDEX(Load,,MATCH('Summarized Source Data'!$C413,Hour,0)),Month,'Summarized Source Data'!$A413,Sector,'Summarized Source Data'!T$2,TimeOfWeek,$E413)*INDEX('Calibration Multipliers'!P$4:P$7,MATCH($B413,'Calibration Multipliers'!$A$4:$A$7,0),1)</f>
        <v>2131602.1205556979</v>
      </c>
      <c r="U413" s="31">
        <f>SUMIFS(INDEX(Load,,MATCH('Summarized Source Data'!$C413,Hour,0)),Month,'Summarized Source Data'!$A413,Sector,'Summarized Source Data'!U$2,TimeOfWeek,$E413)*INDEX('Calibration Multipliers'!Q$4:Q$7,MATCH($B413,'Calibration Multipliers'!$A$4:$A$7,0),1)</f>
        <v>2131602.1205556979</v>
      </c>
      <c r="V413" s="31">
        <f>SUMIFS(INDEX(Load,,MATCH('Summarized Source Data'!$C413,Hour,0)),Month,'Summarized Source Data'!$A413,Sector,'Summarized Source Data'!V$2,TimeOfWeek,$E413)*INDEX('Calibration Multipliers'!R$4:R$7,MATCH($B413,'Calibration Multipliers'!$A$4:$A$7,0),1)</f>
        <v>2131602.1205556979</v>
      </c>
      <c r="W413" s="31">
        <f>SUMIFS(INDEX(Load,,MATCH('Summarized Source Data'!$C413,Hour,0)),Month,'Summarized Source Data'!$A413,Sector,'Summarized Source Data'!W$2,TimeOfWeek,$E413)*INDEX('Calibration Multipliers'!S$4:S$7,MATCH($B413,'Calibration Multipliers'!$A$4:$A$7,0),1)</f>
        <v>2131602.1205556979</v>
      </c>
      <c r="X413" s="26">
        <f>SUMIFS(INDEX(Load,,MATCH('Summarized Source Data'!$C413,Hour,0)),Month,'Summarized Source Data'!$A413,Sector,'Summarized Source Data'!X$2,Subsector,'Summarized Source Data'!X$3,TimeOfWeek,$E413)*INDEX('Calibration Multipliers'!T$4:T$7,MATCH($B413,'Calibration Multipliers'!$A$4:$A$7,0),1)</f>
        <v>318183272.84173882</v>
      </c>
      <c r="Y413" s="28">
        <f t="shared" si="34"/>
        <v>318183272.84173882</v>
      </c>
      <c r="Z413" s="28">
        <f t="shared" si="34"/>
        <v>318183272.84173882</v>
      </c>
    </row>
    <row r="414" spans="1:26" outlineLevel="2">
      <c r="A414">
        <f t="shared" si="30"/>
        <v>6</v>
      </c>
      <c r="B414" t="str">
        <f>INDEX('Category Mapping'!$G$34:$G$45,MATCH(A414,'Category Mapping'!$A$34:$A$45,0),1)</f>
        <v>Summer</v>
      </c>
      <c r="C414" t="s">
        <v>29</v>
      </c>
      <c r="D414" s="6" t="s">
        <v>103</v>
      </c>
      <c r="E414" s="40" t="s">
        <v>14</v>
      </c>
      <c r="F414" s="26">
        <f>SUMIFS(INDEX(Load,,MATCH('Summarized Source Data'!$C414,Hour,0)),Month,'Summarized Source Data'!$A414,Sector,'Summarized Source Data'!F$2,Subsector,'Summarized Source Data'!F$3,TimeOfWeek,$E414)*INDEX('Calibration Multipliers'!B$4:B$7,MATCH($B414,'Calibration Multipliers'!$A$4:$A$7,0),1)</f>
        <v>125815.82446754949</v>
      </c>
      <c r="G414" s="26">
        <f>SUMIFS(INDEX(Load,,MATCH('Summarized Source Data'!$C414,Hour,0)),Month,'Summarized Source Data'!$A414,Sector,'Summarized Source Data'!G$2,Subsector,'Summarized Source Data'!G$3,TimeOfWeek,$E414)*INDEX('Calibration Multipliers'!C$4:C$7,MATCH($B414,'Calibration Multipliers'!$A$4:$A$7,0),1)</f>
        <v>912962.98483816814</v>
      </c>
      <c r="H414" s="26">
        <f>SUMIFS(INDEX(Load,,MATCH('Summarized Source Data'!$C414,Hour,0)),Month,'Summarized Source Data'!$A414,Sector,'Summarized Source Data'!H$2,Subsector,'Summarized Source Data'!H$3,TimeOfWeek,$E414)*INDEX('Calibration Multipliers'!D$4:D$7,MATCH($B414,'Calibration Multipliers'!$A$4:$A$7,0),1)</f>
        <v>0</v>
      </c>
      <c r="I414" s="26">
        <f>SUMIFS(INDEX(Load,,MATCH('Summarized Source Data'!$C414,Hour,0)),Month,'Summarized Source Data'!$A414,Sector,'Summarized Source Data'!I$2,Subsector,'Summarized Source Data'!I$3,TimeOfWeek,$E414)*INDEX('Calibration Multipliers'!E$4:E$7,MATCH($B414,'Calibration Multipliers'!$A$4:$A$7,0),1)</f>
        <v>4591303.4483827213</v>
      </c>
      <c r="J414" s="47">
        <f t="shared" si="31"/>
        <v>20776330.121845894</v>
      </c>
      <c r="K414" s="48">
        <f>(SUMIFS(INDEX(Load,,MATCH('Summarized Source Data'!$C414,Hour,0)),Month,'Summarized Source Data'!$A414,Sector,'Summarized Source Data'!K$2,Subsector,"Total",TimeOfWeek,$E414)-SUM(F414:I414))*INDEX('Calibration Multipliers'!G$4:G$7,MATCH($B414,'Calibration Multipliers'!$A$4:$A$7,0),1)</f>
        <v>20776330.121845894</v>
      </c>
      <c r="L414" s="26">
        <f>SUMIFS(INDEX(Load,,MATCH('Summarized Source Data'!$C414,Hour,0)),Month,'Summarized Source Data'!$A414,Sector,'Summarized Source Data'!L$2,Subsector,'Summarized Source Data'!L$3,TimeOfWeek,$E414)*INDEX('Calibration Multipliers'!H$4:H$7,MATCH($B414,'Calibration Multipliers'!$A$4:$A$7,0),1)</f>
        <v>344508.50649770355</v>
      </c>
      <c r="M414" s="26">
        <f>SUMIFS(INDEX(Load,,MATCH('Summarized Source Data'!$C414,Hour,0)),Month,'Summarized Source Data'!$A414,Sector,'Summarized Source Data'!M$2,Subsector,'Summarized Source Data'!M$3,TimeOfWeek,$E414)*INDEX('Calibration Multipliers'!I$4:I$7,MATCH($B414,'Calibration Multipliers'!$A$4:$A$7,0),1)</f>
        <v>29672223.097851302</v>
      </c>
      <c r="N414" s="26">
        <f>SUMIFS(INDEX(Load,,MATCH('Summarized Source Data'!$C414,Hour,0)),Month,'Summarized Source Data'!$A414,Sector,'Summarized Source Data'!N$2,Subsector,'Summarized Source Data'!N$3,TimeOfWeek,$E414)*INDEX('Calibration Multipliers'!J$4:J$7,MATCH($B414,'Calibration Multipliers'!$A$4:$A$7,0),1)</f>
        <v>0</v>
      </c>
      <c r="O414" s="28">
        <f t="shared" si="32"/>
        <v>61985821.774523273</v>
      </c>
      <c r="P414" s="48">
        <f>(SUMIFS(INDEX(Load,,MATCH('Summarized Source Data'!$C414,Hour,0)),Month,'Summarized Source Data'!$A414,Sector,'Summarized Source Data'!P$2,Subsector,"Total",TimeOfWeek,$E414)-SUM(L414:N414)*INDEX('Calibration Multipliers'!L$4:L$7,MATCH($B414,'Calibration Multipliers'!$A$4:$A$7,0),1))</f>
        <v>61985821.774523273</v>
      </c>
      <c r="Q414" s="28">
        <f t="shared" si="33"/>
        <v>61985821.774523273</v>
      </c>
      <c r="R414" s="31">
        <f>SUMIFS(INDEX(Load,,MATCH('Summarized Source Data'!$C414,Hour,0)),Month,'Summarized Source Data'!$A414,Sector,'Summarized Source Data'!R$2,TimeOfWeek,$E414)*INDEX('Calibration Multipliers'!N$4:N$7,MATCH($B414,'Calibration Multipliers'!$A$4:$A$7,0),1)</f>
        <v>2098819.9125652323</v>
      </c>
      <c r="S414" s="31">
        <f>SUMIFS(INDEX(Load,,MATCH('Summarized Source Data'!$C414,Hour,0)),Month,'Summarized Source Data'!$A414,Sector,'Summarized Source Data'!S$2,TimeOfWeek,$E414)*INDEX('Calibration Multipliers'!O$4:O$7,MATCH($B414,'Calibration Multipliers'!$A$4:$A$7,0),1)</f>
        <v>2098819.9125652323</v>
      </c>
      <c r="T414" s="31">
        <f>SUMIFS(INDEX(Load,,MATCH('Summarized Source Data'!$C414,Hour,0)),Month,'Summarized Source Data'!$A414,Sector,'Summarized Source Data'!T$2,TimeOfWeek,$E414)*INDEX('Calibration Multipliers'!P$4:P$7,MATCH($B414,'Calibration Multipliers'!$A$4:$A$7,0),1)</f>
        <v>2098819.9125652323</v>
      </c>
      <c r="U414" s="31">
        <f>SUMIFS(INDEX(Load,,MATCH('Summarized Source Data'!$C414,Hour,0)),Month,'Summarized Source Data'!$A414,Sector,'Summarized Source Data'!U$2,TimeOfWeek,$E414)*INDEX('Calibration Multipliers'!Q$4:Q$7,MATCH($B414,'Calibration Multipliers'!$A$4:$A$7,0),1)</f>
        <v>2098819.9125652323</v>
      </c>
      <c r="V414" s="31">
        <f>SUMIFS(INDEX(Load,,MATCH('Summarized Source Data'!$C414,Hour,0)),Month,'Summarized Source Data'!$A414,Sector,'Summarized Source Data'!V$2,TimeOfWeek,$E414)*INDEX('Calibration Multipliers'!R$4:R$7,MATCH($B414,'Calibration Multipliers'!$A$4:$A$7,0),1)</f>
        <v>2098819.9125652323</v>
      </c>
      <c r="W414" s="31">
        <f>SUMIFS(INDEX(Load,,MATCH('Summarized Source Data'!$C414,Hour,0)),Month,'Summarized Source Data'!$A414,Sector,'Summarized Source Data'!W$2,TimeOfWeek,$E414)*INDEX('Calibration Multipliers'!S$4:S$7,MATCH($B414,'Calibration Multipliers'!$A$4:$A$7,0),1)</f>
        <v>2098819.9125652323</v>
      </c>
      <c r="X414" s="26">
        <f>SUMIFS(INDEX(Load,,MATCH('Summarized Source Data'!$C414,Hour,0)),Month,'Summarized Source Data'!$A414,Sector,'Summarized Source Data'!X$2,Subsector,'Summarized Source Data'!X$3,TimeOfWeek,$E414)*INDEX('Calibration Multipliers'!T$4:T$7,MATCH($B414,'Calibration Multipliers'!$A$4:$A$7,0),1)</f>
        <v>319116361.61840081</v>
      </c>
      <c r="Y414" s="28">
        <f t="shared" si="34"/>
        <v>319116361.61840081</v>
      </c>
      <c r="Z414" s="28">
        <f t="shared" si="34"/>
        <v>319116361.61840081</v>
      </c>
    </row>
    <row r="415" spans="1:26" outlineLevel="2">
      <c r="A415">
        <f t="shared" si="30"/>
        <v>6</v>
      </c>
      <c r="B415" t="str">
        <f>INDEX('Category Mapping'!$G$34:$G$45,MATCH(A415,'Category Mapping'!$A$34:$A$45,0),1)</f>
        <v>Summer</v>
      </c>
      <c r="C415" t="s">
        <v>30</v>
      </c>
      <c r="D415" s="6" t="s">
        <v>104</v>
      </c>
      <c r="E415" s="40" t="s">
        <v>14</v>
      </c>
      <c r="F415" s="26">
        <f>SUMIFS(INDEX(Load,,MATCH('Summarized Source Data'!$C415,Hour,0)),Month,'Summarized Source Data'!$A415,Sector,'Summarized Source Data'!F$2,Subsector,'Summarized Source Data'!F$3,TimeOfWeek,$E415)*INDEX('Calibration Multipliers'!B$4:B$7,MATCH($B415,'Calibration Multipliers'!$A$4:$A$7,0),1)</f>
        <v>125815.82446754949</v>
      </c>
      <c r="G415" s="26">
        <f>SUMIFS(INDEX(Load,,MATCH('Summarized Source Data'!$C415,Hour,0)),Month,'Summarized Source Data'!$A415,Sector,'Summarized Source Data'!G$2,Subsector,'Summarized Source Data'!G$3,TimeOfWeek,$E415)*INDEX('Calibration Multipliers'!C$4:C$7,MATCH($B415,'Calibration Multipliers'!$A$4:$A$7,0),1)</f>
        <v>1037617.1137787735</v>
      </c>
      <c r="H415" s="26">
        <f>SUMIFS(INDEX(Load,,MATCH('Summarized Source Data'!$C415,Hour,0)),Month,'Summarized Source Data'!$A415,Sector,'Summarized Source Data'!H$2,Subsector,'Summarized Source Data'!H$3,TimeOfWeek,$E415)*INDEX('Calibration Multipliers'!D$4:D$7,MATCH($B415,'Calibration Multipliers'!$A$4:$A$7,0),1)</f>
        <v>0</v>
      </c>
      <c r="I415" s="26">
        <f>SUMIFS(INDEX(Load,,MATCH('Summarized Source Data'!$C415,Hour,0)),Month,'Summarized Source Data'!$A415,Sector,'Summarized Source Data'!I$2,Subsector,'Summarized Source Data'!I$3,TimeOfWeek,$E415)*INDEX('Calibration Multipliers'!E$4:E$7,MATCH($B415,'Calibration Multipliers'!$A$4:$A$7,0),1)</f>
        <v>4587428.330693244</v>
      </c>
      <c r="J415" s="47">
        <f t="shared" si="31"/>
        <v>17109813.759279206</v>
      </c>
      <c r="K415" s="48">
        <f>(SUMIFS(INDEX(Load,,MATCH('Summarized Source Data'!$C415,Hour,0)),Month,'Summarized Source Data'!$A415,Sector,'Summarized Source Data'!K$2,Subsector,"Total",TimeOfWeek,$E415)-SUM(F415:I415))*INDEX('Calibration Multipliers'!G$4:G$7,MATCH($B415,'Calibration Multipliers'!$A$4:$A$7,0),1)</f>
        <v>17109813.759279206</v>
      </c>
      <c r="L415" s="26">
        <f>SUMIFS(INDEX(Load,,MATCH('Summarized Source Data'!$C415,Hour,0)),Month,'Summarized Source Data'!$A415,Sector,'Summarized Source Data'!L$2,Subsector,'Summarized Source Data'!L$3,TimeOfWeek,$E415)*INDEX('Calibration Multipliers'!H$4:H$7,MATCH($B415,'Calibration Multipliers'!$A$4:$A$7,0),1)</f>
        <v>352801.79954467533</v>
      </c>
      <c r="M415" s="26">
        <f>SUMIFS(INDEX(Load,,MATCH('Summarized Source Data'!$C415,Hour,0)),Month,'Summarized Source Data'!$A415,Sector,'Summarized Source Data'!M$2,Subsector,'Summarized Source Data'!M$3,TimeOfWeek,$E415)*INDEX('Calibration Multipliers'!I$4:I$7,MATCH($B415,'Calibration Multipliers'!$A$4:$A$7,0),1)</f>
        <v>29578914.220185105</v>
      </c>
      <c r="N415" s="26">
        <f>SUMIFS(INDEX(Load,,MATCH('Summarized Source Data'!$C415,Hour,0)),Month,'Summarized Source Data'!$A415,Sector,'Summarized Source Data'!N$2,Subsector,'Summarized Source Data'!N$3,TimeOfWeek,$E415)*INDEX('Calibration Multipliers'!J$4:J$7,MATCH($B415,'Calibration Multipliers'!$A$4:$A$7,0),1)</f>
        <v>0</v>
      </c>
      <c r="O415" s="28">
        <f t="shared" si="32"/>
        <v>62630690.625139698</v>
      </c>
      <c r="P415" s="48">
        <f>(SUMIFS(INDEX(Load,,MATCH('Summarized Source Data'!$C415,Hour,0)),Month,'Summarized Source Data'!$A415,Sector,'Summarized Source Data'!P$2,Subsector,"Total",TimeOfWeek,$E415)-SUM(L415:N415)*INDEX('Calibration Multipliers'!L$4:L$7,MATCH($B415,'Calibration Multipliers'!$A$4:$A$7,0),1))</f>
        <v>62630690.625139698</v>
      </c>
      <c r="Q415" s="28">
        <f t="shared" si="33"/>
        <v>62630690.625139698</v>
      </c>
      <c r="R415" s="31">
        <f>SUMIFS(INDEX(Load,,MATCH('Summarized Source Data'!$C415,Hour,0)),Month,'Summarized Source Data'!$A415,Sector,'Summarized Source Data'!R$2,TimeOfWeek,$E415)*INDEX('Calibration Multipliers'!N$4:N$7,MATCH($B415,'Calibration Multipliers'!$A$4:$A$7,0),1)</f>
        <v>2098819.9125652323</v>
      </c>
      <c r="S415" s="31">
        <f>SUMIFS(INDEX(Load,,MATCH('Summarized Source Data'!$C415,Hour,0)),Month,'Summarized Source Data'!$A415,Sector,'Summarized Source Data'!S$2,TimeOfWeek,$E415)*INDEX('Calibration Multipliers'!O$4:O$7,MATCH($B415,'Calibration Multipliers'!$A$4:$A$7,0),1)</f>
        <v>2098819.9125652323</v>
      </c>
      <c r="T415" s="31">
        <f>SUMIFS(INDEX(Load,,MATCH('Summarized Source Data'!$C415,Hour,0)),Month,'Summarized Source Data'!$A415,Sector,'Summarized Source Data'!T$2,TimeOfWeek,$E415)*INDEX('Calibration Multipliers'!P$4:P$7,MATCH($B415,'Calibration Multipliers'!$A$4:$A$7,0),1)</f>
        <v>2098819.9125652323</v>
      </c>
      <c r="U415" s="31">
        <f>SUMIFS(INDEX(Load,,MATCH('Summarized Source Data'!$C415,Hour,0)),Month,'Summarized Source Data'!$A415,Sector,'Summarized Source Data'!U$2,TimeOfWeek,$E415)*INDEX('Calibration Multipliers'!Q$4:Q$7,MATCH($B415,'Calibration Multipliers'!$A$4:$A$7,0),1)</f>
        <v>2098819.9125652323</v>
      </c>
      <c r="V415" s="31">
        <f>SUMIFS(INDEX(Load,,MATCH('Summarized Source Data'!$C415,Hour,0)),Month,'Summarized Source Data'!$A415,Sector,'Summarized Source Data'!V$2,TimeOfWeek,$E415)*INDEX('Calibration Multipliers'!R$4:R$7,MATCH($B415,'Calibration Multipliers'!$A$4:$A$7,0),1)</f>
        <v>2098819.9125652323</v>
      </c>
      <c r="W415" s="31">
        <f>SUMIFS(INDEX(Load,,MATCH('Summarized Source Data'!$C415,Hour,0)),Month,'Summarized Source Data'!$A415,Sector,'Summarized Source Data'!W$2,TimeOfWeek,$E415)*INDEX('Calibration Multipliers'!S$4:S$7,MATCH($B415,'Calibration Multipliers'!$A$4:$A$7,0),1)</f>
        <v>2098819.9125652323</v>
      </c>
      <c r="X415" s="26">
        <f>SUMIFS(INDEX(Load,,MATCH('Summarized Source Data'!$C415,Hour,0)),Month,'Summarized Source Data'!$A415,Sector,'Summarized Source Data'!X$2,Subsector,'Summarized Source Data'!X$3,TimeOfWeek,$E415)*INDEX('Calibration Multipliers'!T$4:T$7,MATCH($B415,'Calibration Multipliers'!$A$4:$A$7,0),1)</f>
        <v>319116361.61840081</v>
      </c>
      <c r="Y415" s="28">
        <f t="shared" si="34"/>
        <v>319116361.61840081</v>
      </c>
      <c r="Z415" s="28">
        <f t="shared" si="34"/>
        <v>319116361.61840081</v>
      </c>
    </row>
    <row r="416" spans="1:26" outlineLevel="2">
      <c r="A416">
        <f t="shared" si="30"/>
        <v>6</v>
      </c>
      <c r="B416" t="str">
        <f>INDEX('Category Mapping'!$G$34:$G$45,MATCH(A416,'Category Mapping'!$A$34:$A$45,0),1)</f>
        <v>Summer</v>
      </c>
      <c r="C416" t="s">
        <v>31</v>
      </c>
      <c r="D416" s="6" t="s">
        <v>105</v>
      </c>
      <c r="E416" s="40" t="s">
        <v>14</v>
      </c>
      <c r="F416" s="26">
        <f>SUMIFS(INDEX(Load,,MATCH('Summarized Source Data'!$C416,Hour,0)),Month,'Summarized Source Data'!$A416,Sector,'Summarized Source Data'!F$2,Subsector,'Summarized Source Data'!F$3,TimeOfWeek,$E416)*INDEX('Calibration Multipliers'!B$4:B$7,MATCH($B416,'Calibration Multipliers'!$A$4:$A$7,0),1)</f>
        <v>125815.82446754949</v>
      </c>
      <c r="G416" s="26">
        <f>SUMIFS(INDEX(Load,,MATCH('Summarized Source Data'!$C416,Hour,0)),Month,'Summarized Source Data'!$A416,Sector,'Summarized Source Data'!G$2,Subsector,'Summarized Source Data'!G$3,TimeOfWeek,$E416)*INDEX('Calibration Multipliers'!C$4:C$7,MATCH($B416,'Calibration Multipliers'!$A$4:$A$7,0),1)</f>
        <v>1578859.9241254444</v>
      </c>
      <c r="H416" s="26">
        <f>SUMIFS(INDEX(Load,,MATCH('Summarized Source Data'!$C416,Hour,0)),Month,'Summarized Source Data'!$A416,Sector,'Summarized Source Data'!H$2,Subsector,'Summarized Source Data'!H$3,TimeOfWeek,$E416)*INDEX('Calibration Multipliers'!D$4:D$7,MATCH($B416,'Calibration Multipliers'!$A$4:$A$7,0),1)</f>
        <v>0</v>
      </c>
      <c r="I416" s="26">
        <f>SUMIFS(INDEX(Load,,MATCH('Summarized Source Data'!$C416,Hour,0)),Month,'Summarized Source Data'!$A416,Sector,'Summarized Source Data'!I$2,Subsector,'Summarized Source Data'!I$3,TimeOfWeek,$E416)*INDEX('Calibration Multipliers'!E$4:E$7,MATCH($B416,'Calibration Multipliers'!$A$4:$A$7,0),1)</f>
        <v>4828708.2927400554</v>
      </c>
      <c r="J416" s="47">
        <f t="shared" si="31"/>
        <v>17540306.396546308</v>
      </c>
      <c r="K416" s="48">
        <f>(SUMIFS(INDEX(Load,,MATCH('Summarized Source Data'!$C416,Hour,0)),Month,'Summarized Source Data'!$A416,Sector,'Summarized Source Data'!K$2,Subsector,"Total",TimeOfWeek,$E416)-SUM(F416:I416))*INDEX('Calibration Multipliers'!G$4:G$7,MATCH($B416,'Calibration Multipliers'!$A$4:$A$7,0),1)</f>
        <v>17540306.396546308</v>
      </c>
      <c r="L416" s="26">
        <f>SUMIFS(INDEX(Load,,MATCH('Summarized Source Data'!$C416,Hour,0)),Month,'Summarized Source Data'!$A416,Sector,'Summarized Source Data'!L$2,Subsector,'Summarized Source Data'!L$3,TimeOfWeek,$E416)*INDEX('Calibration Multipliers'!H$4:H$7,MATCH($B416,'Calibration Multipliers'!$A$4:$A$7,0),1)</f>
        <v>349428.6836170422</v>
      </c>
      <c r="M416" s="26">
        <f>SUMIFS(INDEX(Load,,MATCH('Summarized Source Data'!$C416,Hour,0)),Month,'Summarized Source Data'!$A416,Sector,'Summarized Source Data'!M$2,Subsector,'Summarized Source Data'!M$3,TimeOfWeek,$E416)*INDEX('Calibration Multipliers'!I$4:I$7,MATCH($B416,'Calibration Multipliers'!$A$4:$A$7,0),1)</f>
        <v>30138767.486182299</v>
      </c>
      <c r="N416" s="26">
        <f>SUMIFS(INDEX(Load,,MATCH('Summarized Source Data'!$C416,Hour,0)),Month,'Summarized Source Data'!$A416,Sector,'Summarized Source Data'!N$2,Subsector,'Summarized Source Data'!N$3,TimeOfWeek,$E416)*INDEX('Calibration Multipliers'!J$4:J$7,MATCH($B416,'Calibration Multipliers'!$A$4:$A$7,0),1)</f>
        <v>0</v>
      </c>
      <c r="O416" s="28">
        <f t="shared" si="32"/>
        <v>63753770.273061708</v>
      </c>
      <c r="P416" s="48">
        <f>(SUMIFS(INDEX(Load,,MATCH('Summarized Source Data'!$C416,Hour,0)),Month,'Summarized Source Data'!$A416,Sector,'Summarized Source Data'!P$2,Subsector,"Total",TimeOfWeek,$E416)-SUM(L416:N416)*INDEX('Calibration Multipliers'!L$4:L$7,MATCH($B416,'Calibration Multipliers'!$A$4:$A$7,0),1))</f>
        <v>63753770.273061708</v>
      </c>
      <c r="Q416" s="28">
        <f t="shared" si="33"/>
        <v>63753770.273061708</v>
      </c>
      <c r="R416" s="31">
        <f>SUMIFS(INDEX(Load,,MATCH('Summarized Source Data'!$C416,Hour,0)),Month,'Summarized Source Data'!$A416,Sector,'Summarized Source Data'!R$2,TimeOfWeek,$E416)*INDEX('Calibration Multipliers'!N$4:N$7,MATCH($B416,'Calibration Multipliers'!$A$4:$A$7,0),1)</f>
        <v>2087892.5099017436</v>
      </c>
      <c r="S416" s="31">
        <f>SUMIFS(INDEX(Load,,MATCH('Summarized Source Data'!$C416,Hour,0)),Month,'Summarized Source Data'!$A416,Sector,'Summarized Source Data'!S$2,TimeOfWeek,$E416)*INDEX('Calibration Multipliers'!O$4:O$7,MATCH($B416,'Calibration Multipliers'!$A$4:$A$7,0),1)</f>
        <v>2087892.5099017436</v>
      </c>
      <c r="T416" s="31">
        <f>SUMIFS(INDEX(Load,,MATCH('Summarized Source Data'!$C416,Hour,0)),Month,'Summarized Source Data'!$A416,Sector,'Summarized Source Data'!T$2,TimeOfWeek,$E416)*INDEX('Calibration Multipliers'!P$4:P$7,MATCH($B416,'Calibration Multipliers'!$A$4:$A$7,0),1)</f>
        <v>2087892.5099017436</v>
      </c>
      <c r="U416" s="31">
        <f>SUMIFS(INDEX(Load,,MATCH('Summarized Source Data'!$C416,Hour,0)),Month,'Summarized Source Data'!$A416,Sector,'Summarized Source Data'!U$2,TimeOfWeek,$E416)*INDEX('Calibration Multipliers'!Q$4:Q$7,MATCH($B416,'Calibration Multipliers'!$A$4:$A$7,0),1)</f>
        <v>2087892.5099017436</v>
      </c>
      <c r="V416" s="31">
        <f>SUMIFS(INDEX(Load,,MATCH('Summarized Source Data'!$C416,Hour,0)),Month,'Summarized Source Data'!$A416,Sector,'Summarized Source Data'!V$2,TimeOfWeek,$E416)*INDEX('Calibration Multipliers'!R$4:R$7,MATCH($B416,'Calibration Multipliers'!$A$4:$A$7,0),1)</f>
        <v>2087892.5099017436</v>
      </c>
      <c r="W416" s="31">
        <f>SUMIFS(INDEX(Load,,MATCH('Summarized Source Data'!$C416,Hour,0)),Month,'Summarized Source Data'!$A416,Sector,'Summarized Source Data'!W$2,TimeOfWeek,$E416)*INDEX('Calibration Multipliers'!S$4:S$7,MATCH($B416,'Calibration Multipliers'!$A$4:$A$7,0),1)</f>
        <v>2087892.5099017436</v>
      </c>
      <c r="X416" s="26">
        <f>SUMIFS(INDEX(Load,,MATCH('Summarized Source Data'!$C416,Hour,0)),Month,'Summarized Source Data'!$A416,Sector,'Summarized Source Data'!X$2,Subsector,'Summarized Source Data'!X$3,TimeOfWeek,$E416)*INDEX('Calibration Multipliers'!T$4:T$7,MATCH($B416,'Calibration Multipliers'!$A$4:$A$7,0),1)</f>
        <v>321915627.94838679</v>
      </c>
      <c r="Y416" s="28">
        <f t="shared" si="34"/>
        <v>321915627.94838679</v>
      </c>
      <c r="Z416" s="28">
        <f t="shared" si="34"/>
        <v>321915627.94838679</v>
      </c>
    </row>
    <row r="417" spans="1:26" outlineLevel="2">
      <c r="A417">
        <f t="shared" si="30"/>
        <v>6</v>
      </c>
      <c r="B417" t="str">
        <f>INDEX('Category Mapping'!$G$34:$G$45,MATCH(A417,'Category Mapping'!$A$34:$A$45,0),1)</f>
        <v>Summer</v>
      </c>
      <c r="C417" t="s">
        <v>32</v>
      </c>
      <c r="D417" s="6" t="s">
        <v>106</v>
      </c>
      <c r="E417" s="40" t="s">
        <v>14</v>
      </c>
      <c r="F417" s="26">
        <f>SUMIFS(INDEX(Load,,MATCH('Summarized Source Data'!$C417,Hour,0)),Month,'Summarized Source Data'!$A417,Sector,'Summarized Source Data'!F$2,Subsector,'Summarized Source Data'!F$3,TimeOfWeek,$E417)*INDEX('Calibration Multipliers'!B$4:B$7,MATCH($B417,'Calibration Multipliers'!$A$4:$A$7,0),1)</f>
        <v>166268.02220217677</v>
      </c>
      <c r="G417" s="26">
        <f>SUMIFS(INDEX(Load,,MATCH('Summarized Source Data'!$C417,Hour,0)),Month,'Summarized Source Data'!$A417,Sector,'Summarized Source Data'!G$2,Subsector,'Summarized Source Data'!G$3,TimeOfWeek,$E417)*INDEX('Calibration Multipliers'!C$4:C$7,MATCH($B417,'Calibration Multipliers'!$A$4:$A$7,0),1)</f>
        <v>3131128.6842935756</v>
      </c>
      <c r="H417" s="26">
        <f>SUMIFS(INDEX(Load,,MATCH('Summarized Source Data'!$C417,Hour,0)),Month,'Summarized Source Data'!$A417,Sector,'Summarized Source Data'!H$2,Subsector,'Summarized Source Data'!H$3,TimeOfWeek,$E417)*INDEX('Calibration Multipliers'!D$4:D$7,MATCH($B417,'Calibration Multipliers'!$A$4:$A$7,0),1)</f>
        <v>0</v>
      </c>
      <c r="I417" s="26">
        <f>SUMIFS(INDEX(Load,,MATCH('Summarized Source Data'!$C417,Hour,0)),Month,'Summarized Source Data'!$A417,Sector,'Summarized Source Data'!I$2,Subsector,'Summarized Source Data'!I$3,TimeOfWeek,$E417)*INDEX('Calibration Multipliers'!E$4:E$7,MATCH($B417,'Calibration Multipliers'!$A$4:$A$7,0),1)</f>
        <v>4071459.1629512399</v>
      </c>
      <c r="J417" s="47">
        <f t="shared" si="31"/>
        <v>20157263.042081732</v>
      </c>
      <c r="K417" s="48">
        <f>(SUMIFS(INDEX(Load,,MATCH('Summarized Source Data'!$C417,Hour,0)),Month,'Summarized Source Data'!$A417,Sector,'Summarized Source Data'!K$2,Subsector,"Total",TimeOfWeek,$E417)-SUM(F417:I417))*INDEX('Calibration Multipliers'!G$4:G$7,MATCH($B417,'Calibration Multipliers'!$A$4:$A$7,0),1)</f>
        <v>20157263.042081732</v>
      </c>
      <c r="L417" s="26">
        <f>SUMIFS(INDEX(Load,,MATCH('Summarized Source Data'!$C417,Hour,0)),Month,'Summarized Source Data'!$A417,Sector,'Summarized Source Data'!L$2,Subsector,'Summarized Source Data'!L$3,TimeOfWeek,$E417)*INDEX('Calibration Multipliers'!H$4:H$7,MATCH($B417,'Calibration Multipliers'!$A$4:$A$7,0),1)</f>
        <v>374592.2217460628</v>
      </c>
      <c r="M417" s="26">
        <f>SUMIFS(INDEX(Load,,MATCH('Summarized Source Data'!$C417,Hour,0)),Month,'Summarized Source Data'!$A417,Sector,'Summarized Source Data'!M$2,Subsector,'Summarized Source Data'!M$3,TimeOfWeek,$E417)*INDEX('Calibration Multipliers'!I$4:I$7,MATCH($B417,'Calibration Multipliers'!$A$4:$A$7,0),1)</f>
        <v>32098253.917172477</v>
      </c>
      <c r="N417" s="26">
        <f>SUMIFS(INDEX(Load,,MATCH('Summarized Source Data'!$C417,Hour,0)),Month,'Summarized Source Data'!$A417,Sector,'Summarized Source Data'!N$2,Subsector,'Summarized Source Data'!N$3,TimeOfWeek,$E417)*INDEX('Calibration Multipliers'!J$4:J$7,MATCH($B417,'Calibration Multipliers'!$A$4:$A$7,0),1)</f>
        <v>0</v>
      </c>
      <c r="O417" s="28">
        <f t="shared" si="32"/>
        <v>67367652.963914469</v>
      </c>
      <c r="P417" s="48">
        <f>(SUMIFS(INDEX(Load,,MATCH('Summarized Source Data'!$C417,Hour,0)),Month,'Summarized Source Data'!$A417,Sector,'Summarized Source Data'!P$2,Subsector,"Total",TimeOfWeek,$E417)-SUM(L417:N417)*INDEX('Calibration Multipliers'!L$4:L$7,MATCH($B417,'Calibration Multipliers'!$A$4:$A$7,0),1))</f>
        <v>67367652.963914469</v>
      </c>
      <c r="Q417" s="28">
        <f t="shared" si="33"/>
        <v>67367652.963914469</v>
      </c>
      <c r="R417" s="31">
        <f>SUMIFS(INDEX(Load,,MATCH('Summarized Source Data'!$C417,Hour,0)),Month,'Summarized Source Data'!$A417,Sector,'Summarized Source Data'!R$2,TimeOfWeek,$E417)*INDEX('Calibration Multipliers'!N$4:N$7,MATCH($B417,'Calibration Multipliers'!$A$4:$A$7,0),1)</f>
        <v>2104284.0804413646</v>
      </c>
      <c r="S417" s="31">
        <f>SUMIFS(INDEX(Load,,MATCH('Summarized Source Data'!$C417,Hour,0)),Month,'Summarized Source Data'!$A417,Sector,'Summarized Source Data'!S$2,TimeOfWeek,$E417)*INDEX('Calibration Multipliers'!O$4:O$7,MATCH($B417,'Calibration Multipliers'!$A$4:$A$7,0),1)</f>
        <v>2104284.0804413646</v>
      </c>
      <c r="T417" s="31">
        <f>SUMIFS(INDEX(Load,,MATCH('Summarized Source Data'!$C417,Hour,0)),Month,'Summarized Source Data'!$A417,Sector,'Summarized Source Data'!T$2,TimeOfWeek,$E417)*INDEX('Calibration Multipliers'!P$4:P$7,MATCH($B417,'Calibration Multipliers'!$A$4:$A$7,0),1)</f>
        <v>2104284.0804413646</v>
      </c>
      <c r="U417" s="31">
        <f>SUMIFS(INDEX(Load,,MATCH('Summarized Source Data'!$C417,Hour,0)),Month,'Summarized Source Data'!$A417,Sector,'Summarized Source Data'!U$2,TimeOfWeek,$E417)*INDEX('Calibration Multipliers'!Q$4:Q$7,MATCH($B417,'Calibration Multipliers'!$A$4:$A$7,0),1)</f>
        <v>2104284.0804413646</v>
      </c>
      <c r="V417" s="31">
        <f>SUMIFS(INDEX(Load,,MATCH('Summarized Source Data'!$C417,Hour,0)),Month,'Summarized Source Data'!$A417,Sector,'Summarized Source Data'!V$2,TimeOfWeek,$E417)*INDEX('Calibration Multipliers'!R$4:R$7,MATCH($B417,'Calibration Multipliers'!$A$4:$A$7,0),1)</f>
        <v>2104284.0804413646</v>
      </c>
      <c r="W417" s="31">
        <f>SUMIFS(INDEX(Load,,MATCH('Summarized Source Data'!$C417,Hour,0)),Month,'Summarized Source Data'!$A417,Sector,'Summarized Source Data'!W$2,TimeOfWeek,$E417)*INDEX('Calibration Multipliers'!S$4:S$7,MATCH($B417,'Calibration Multipliers'!$A$4:$A$7,0),1)</f>
        <v>2104284.0804413646</v>
      </c>
      <c r="X417" s="26">
        <f>SUMIFS(INDEX(Load,,MATCH('Summarized Source Data'!$C417,Hour,0)),Month,'Summarized Source Data'!$A417,Sector,'Summarized Source Data'!X$2,Subsector,'Summarized Source Data'!X$3,TimeOfWeek,$E417)*INDEX('Calibration Multipliers'!T$4:T$7,MATCH($B417,'Calibration Multipliers'!$A$4:$A$7,0),1)</f>
        <v>324714894.27837276</v>
      </c>
      <c r="Y417" s="28">
        <f t="shared" si="34"/>
        <v>324714894.27837276</v>
      </c>
      <c r="Z417" s="28">
        <f t="shared" si="34"/>
        <v>324714894.27837276</v>
      </c>
    </row>
    <row r="418" spans="1:26" outlineLevel="2">
      <c r="A418">
        <f t="shared" si="30"/>
        <v>6</v>
      </c>
      <c r="B418" t="str">
        <f>INDEX('Category Mapping'!$G$34:$G$45,MATCH(A418,'Category Mapping'!$A$34:$A$45,0),1)</f>
        <v>Summer</v>
      </c>
      <c r="C418" t="s">
        <v>33</v>
      </c>
      <c r="D418" s="6" t="s">
        <v>107</v>
      </c>
      <c r="E418" s="40" t="s">
        <v>14</v>
      </c>
      <c r="F418" s="26">
        <f>SUMIFS(INDEX(Load,,MATCH('Summarized Source Data'!$C418,Hour,0)),Month,'Summarized Source Data'!$A418,Sector,'Summarized Source Data'!F$2,Subsector,'Summarized Source Data'!F$3,TimeOfWeek,$E418)*INDEX('Calibration Multipliers'!B$4:B$7,MATCH($B418,'Calibration Multipliers'!$A$4:$A$7,0),1)</f>
        <v>189935.81902220816</v>
      </c>
      <c r="G418" s="26">
        <f>SUMIFS(INDEX(Load,,MATCH('Summarized Source Data'!$C418,Hour,0)),Month,'Summarized Source Data'!$A418,Sector,'Summarized Source Data'!G$2,Subsector,'Summarized Source Data'!G$3,TimeOfWeek,$E418)*INDEX('Calibration Multipliers'!C$4:C$7,MATCH($B418,'Calibration Multipliers'!$A$4:$A$7,0),1)</f>
        <v>6234020.2360278061</v>
      </c>
      <c r="H418" s="26">
        <f>SUMIFS(INDEX(Load,,MATCH('Summarized Source Data'!$C418,Hour,0)),Month,'Summarized Source Data'!$A418,Sector,'Summarized Source Data'!H$2,Subsector,'Summarized Source Data'!H$3,TimeOfWeek,$E418)*INDEX('Calibration Multipliers'!D$4:D$7,MATCH($B418,'Calibration Multipliers'!$A$4:$A$7,0),1)</f>
        <v>0</v>
      </c>
      <c r="I418" s="26">
        <f>SUMIFS(INDEX(Load,,MATCH('Summarized Source Data'!$C418,Hour,0)),Month,'Summarized Source Data'!$A418,Sector,'Summarized Source Data'!I$2,Subsector,'Summarized Source Data'!I$3,TimeOfWeek,$E418)*INDEX('Calibration Multipliers'!E$4:E$7,MATCH($B418,'Calibration Multipliers'!$A$4:$A$7,0),1)</f>
        <v>3339651.6317468905</v>
      </c>
      <c r="J418" s="47">
        <f t="shared" si="31"/>
        <v>29706047.566005297</v>
      </c>
      <c r="K418" s="48">
        <f>(SUMIFS(INDEX(Load,,MATCH('Summarized Source Data'!$C418,Hour,0)),Month,'Summarized Source Data'!$A418,Sector,'Summarized Source Data'!K$2,Subsector,"Total",TimeOfWeek,$E418)-SUM(F418:I418))*INDEX('Calibration Multipliers'!G$4:G$7,MATCH($B418,'Calibration Multipliers'!$A$4:$A$7,0),1)</f>
        <v>29706047.566005297</v>
      </c>
      <c r="L418" s="26">
        <f>SUMIFS(INDEX(Load,,MATCH('Summarized Source Data'!$C418,Hour,0)),Month,'Summarized Source Data'!$A418,Sector,'Summarized Source Data'!L$2,Subsector,'Summarized Source Data'!L$3,TimeOfWeek,$E418)*INDEX('Calibration Multipliers'!H$4:H$7,MATCH($B418,'Calibration Multipliers'!$A$4:$A$7,0),1)</f>
        <v>429552.08378023072</v>
      </c>
      <c r="M418" s="26">
        <f>SUMIFS(INDEX(Load,,MATCH('Summarized Source Data'!$C418,Hour,0)),Month,'Summarized Source Data'!$A418,Sector,'Summarized Source Data'!M$2,Subsector,'Summarized Source Data'!M$3,TimeOfWeek,$E418)*INDEX('Calibration Multipliers'!I$4:I$7,MATCH($B418,'Calibration Multipliers'!$A$4:$A$7,0),1)</f>
        <v>36763697.80048243</v>
      </c>
      <c r="N418" s="26">
        <f>SUMIFS(INDEX(Load,,MATCH('Summarized Source Data'!$C418,Hour,0)),Month,'Summarized Source Data'!$A418,Sector,'Summarized Source Data'!N$2,Subsector,'Summarized Source Data'!N$3,TimeOfWeek,$E418)*INDEX('Calibration Multipliers'!J$4:J$7,MATCH($B418,'Calibration Multipliers'!$A$4:$A$7,0),1)</f>
        <v>0</v>
      </c>
      <c r="O418" s="28">
        <f t="shared" si="32"/>
        <v>75710492.091838211</v>
      </c>
      <c r="P418" s="48">
        <f>(SUMIFS(INDEX(Load,,MATCH('Summarized Source Data'!$C418,Hour,0)),Month,'Summarized Source Data'!$A418,Sector,'Summarized Source Data'!P$2,Subsector,"Total",TimeOfWeek,$E418)-SUM(L418:N418)*INDEX('Calibration Multipliers'!L$4:L$7,MATCH($B418,'Calibration Multipliers'!$A$4:$A$7,0),1))</f>
        <v>75710492.091838211</v>
      </c>
      <c r="Q418" s="28">
        <f t="shared" si="33"/>
        <v>75710492.091838211</v>
      </c>
      <c r="R418" s="31">
        <f>SUMIFS(INDEX(Load,,MATCH('Summarized Source Data'!$C418,Hour,0)),Month,'Summarized Source Data'!$A418,Sector,'Summarized Source Data'!R$2,TimeOfWeek,$E418)*INDEX('Calibration Multipliers'!N$4:N$7,MATCH($B418,'Calibration Multipliers'!$A$4:$A$7,0),1)</f>
        <v>2614565.1390008377</v>
      </c>
      <c r="S418" s="31">
        <f>SUMIFS(INDEX(Load,,MATCH('Summarized Source Data'!$C418,Hour,0)),Month,'Summarized Source Data'!$A418,Sector,'Summarized Source Data'!S$2,TimeOfWeek,$E418)*INDEX('Calibration Multipliers'!O$4:O$7,MATCH($B418,'Calibration Multipliers'!$A$4:$A$7,0),1)</f>
        <v>2614565.1390008377</v>
      </c>
      <c r="T418" s="31">
        <f>SUMIFS(INDEX(Load,,MATCH('Summarized Source Data'!$C418,Hour,0)),Month,'Summarized Source Data'!$A418,Sector,'Summarized Source Data'!T$2,TimeOfWeek,$E418)*INDEX('Calibration Multipliers'!P$4:P$7,MATCH($B418,'Calibration Multipliers'!$A$4:$A$7,0),1)</f>
        <v>2614565.1390008377</v>
      </c>
      <c r="U418" s="31">
        <f>SUMIFS(INDEX(Load,,MATCH('Summarized Source Data'!$C418,Hour,0)),Month,'Summarized Source Data'!$A418,Sector,'Summarized Source Data'!U$2,TimeOfWeek,$E418)*INDEX('Calibration Multipliers'!Q$4:Q$7,MATCH($B418,'Calibration Multipliers'!$A$4:$A$7,0),1)</f>
        <v>2614565.1390008377</v>
      </c>
      <c r="V418" s="31">
        <f>SUMIFS(INDEX(Load,,MATCH('Summarized Source Data'!$C418,Hour,0)),Month,'Summarized Source Data'!$A418,Sector,'Summarized Source Data'!V$2,TimeOfWeek,$E418)*INDEX('Calibration Multipliers'!R$4:R$7,MATCH($B418,'Calibration Multipliers'!$A$4:$A$7,0),1)</f>
        <v>2614565.1390008377</v>
      </c>
      <c r="W418" s="31">
        <f>SUMIFS(INDEX(Load,,MATCH('Summarized Source Data'!$C418,Hour,0)),Month,'Summarized Source Data'!$A418,Sector,'Summarized Source Data'!W$2,TimeOfWeek,$E418)*INDEX('Calibration Multipliers'!S$4:S$7,MATCH($B418,'Calibration Multipliers'!$A$4:$A$7,0),1)</f>
        <v>2614565.1390008377</v>
      </c>
      <c r="X418" s="26">
        <f>SUMIFS(INDEX(Load,,MATCH('Summarized Source Data'!$C418,Hour,0)),Month,'Summarized Source Data'!$A418,Sector,'Summarized Source Data'!X$2,Subsector,'Summarized Source Data'!X$3,TimeOfWeek,$E418)*INDEX('Calibration Multipliers'!T$4:T$7,MATCH($B418,'Calibration Multipliers'!$A$4:$A$7,0),1)</f>
        <v>326581071.83169675</v>
      </c>
      <c r="Y418" s="28">
        <f t="shared" si="34"/>
        <v>326581071.83169675</v>
      </c>
      <c r="Z418" s="28">
        <f t="shared" si="34"/>
        <v>326581071.83169675</v>
      </c>
    </row>
    <row r="419" spans="1:26" outlineLevel="2">
      <c r="A419">
        <f t="shared" si="30"/>
        <v>6</v>
      </c>
      <c r="B419" t="str">
        <f>INDEX('Category Mapping'!$G$34:$G$45,MATCH(A419,'Category Mapping'!$A$34:$A$45,0),1)</f>
        <v>Summer</v>
      </c>
      <c r="C419" t="s">
        <v>34</v>
      </c>
      <c r="D419" s="6" t="s">
        <v>108</v>
      </c>
      <c r="E419" s="40" t="s">
        <v>14</v>
      </c>
      <c r="F419" s="26">
        <f>SUMIFS(INDEX(Load,,MATCH('Summarized Source Data'!$C419,Hour,0)),Month,'Summarized Source Data'!$A419,Sector,'Summarized Source Data'!F$2,Subsector,'Summarized Source Data'!F$3,TimeOfWeek,$E419)*INDEX('Calibration Multipliers'!B$4:B$7,MATCH($B419,'Calibration Multipliers'!$A$4:$A$7,0),1)</f>
        <v>220455.28672926856</v>
      </c>
      <c r="G419" s="26">
        <f>SUMIFS(INDEX(Load,,MATCH('Summarized Source Data'!$C419,Hour,0)),Month,'Summarized Source Data'!$A419,Sector,'Summarized Source Data'!G$2,Subsector,'Summarized Source Data'!G$3,TimeOfWeek,$E419)*INDEX('Calibration Multipliers'!C$4:C$7,MATCH($B419,'Calibration Multipliers'!$A$4:$A$7,0),1)</f>
        <v>9704123.2772847023</v>
      </c>
      <c r="H419" s="26">
        <f>SUMIFS(INDEX(Load,,MATCH('Summarized Source Data'!$C419,Hour,0)),Month,'Summarized Source Data'!$A419,Sector,'Summarized Source Data'!H$2,Subsector,'Summarized Source Data'!H$3,TimeOfWeek,$E419)*INDEX('Calibration Multipliers'!D$4:D$7,MATCH($B419,'Calibration Multipliers'!$A$4:$A$7,0),1)</f>
        <v>0</v>
      </c>
      <c r="I419" s="26">
        <f>SUMIFS(INDEX(Load,,MATCH('Summarized Source Data'!$C419,Hour,0)),Month,'Summarized Source Data'!$A419,Sector,'Summarized Source Data'!I$2,Subsector,'Summarized Source Data'!I$3,TimeOfWeek,$E419)*INDEX('Calibration Multipliers'!E$4:E$7,MATCH($B419,'Calibration Multipliers'!$A$4:$A$7,0),1)</f>
        <v>4998829.9715898456</v>
      </c>
      <c r="J419" s="47">
        <f t="shared" si="31"/>
        <v>42274933.473776206</v>
      </c>
      <c r="K419" s="48">
        <f>(SUMIFS(INDEX(Load,,MATCH('Summarized Source Data'!$C419,Hour,0)),Month,'Summarized Source Data'!$A419,Sector,'Summarized Source Data'!K$2,Subsector,"Total",TimeOfWeek,$E419)-SUM(F419:I419))*INDEX('Calibration Multipliers'!G$4:G$7,MATCH($B419,'Calibration Multipliers'!$A$4:$A$7,0),1)</f>
        <v>42274933.473776206</v>
      </c>
      <c r="L419" s="26">
        <f>SUMIFS(INDEX(Load,,MATCH('Summarized Source Data'!$C419,Hour,0)),Month,'Summarized Source Data'!$A419,Sector,'Summarized Source Data'!L$2,Subsector,'Summarized Source Data'!L$3,TimeOfWeek,$E419)*INDEX('Calibration Multipliers'!H$4:H$7,MATCH($B419,'Calibration Multipliers'!$A$4:$A$7,0),1)</f>
        <v>464458.0018263791</v>
      </c>
      <c r="M419" s="26">
        <f>SUMIFS(INDEX(Load,,MATCH('Summarized Source Data'!$C419,Hour,0)),Month,'Summarized Source Data'!$A419,Sector,'Summarized Source Data'!M$2,Subsector,'Summarized Source Data'!M$3,TimeOfWeek,$E419)*INDEX('Calibration Multipliers'!I$4:I$7,MATCH($B419,'Calibration Multipliers'!$A$4:$A$7,0),1)</f>
        <v>43575245.87011496</v>
      </c>
      <c r="N419" s="26">
        <f>SUMIFS(INDEX(Load,,MATCH('Summarized Source Data'!$C419,Hour,0)),Month,'Summarized Source Data'!$A419,Sector,'Summarized Source Data'!N$2,Subsector,'Summarized Source Data'!N$3,TimeOfWeek,$E419)*INDEX('Calibration Multipliers'!J$4:J$7,MATCH($B419,'Calibration Multipliers'!$A$4:$A$7,0),1)</f>
        <v>0</v>
      </c>
      <c r="O419" s="28">
        <f t="shared" si="32"/>
        <v>94990523.850695282</v>
      </c>
      <c r="P419" s="48">
        <f>(SUMIFS(INDEX(Load,,MATCH('Summarized Source Data'!$C419,Hour,0)),Month,'Summarized Source Data'!$A419,Sector,'Summarized Source Data'!P$2,Subsector,"Total",TimeOfWeek,$E419)-SUM(L419:N419)*INDEX('Calibration Multipliers'!L$4:L$7,MATCH($B419,'Calibration Multipliers'!$A$4:$A$7,0),1))</f>
        <v>94990523.850695282</v>
      </c>
      <c r="Q419" s="28">
        <f t="shared" si="33"/>
        <v>94990523.850695282</v>
      </c>
      <c r="R419" s="31">
        <f>SUMIFS(INDEX(Load,,MATCH('Summarized Source Data'!$C419,Hour,0)),Month,'Summarized Source Data'!$A419,Sector,'Summarized Source Data'!R$2,TimeOfWeek,$E419)*INDEX('Calibration Multipliers'!N$4:N$7,MATCH($B419,'Calibration Multipliers'!$A$4:$A$7,0),1)</f>
        <v>3406051.1621829346</v>
      </c>
      <c r="S419" s="31">
        <f>SUMIFS(INDEX(Load,,MATCH('Summarized Source Data'!$C419,Hour,0)),Month,'Summarized Source Data'!$A419,Sector,'Summarized Source Data'!S$2,TimeOfWeek,$E419)*INDEX('Calibration Multipliers'!O$4:O$7,MATCH($B419,'Calibration Multipliers'!$A$4:$A$7,0),1)</f>
        <v>3406051.1621829346</v>
      </c>
      <c r="T419" s="31">
        <f>SUMIFS(INDEX(Load,,MATCH('Summarized Source Data'!$C419,Hour,0)),Month,'Summarized Source Data'!$A419,Sector,'Summarized Source Data'!T$2,TimeOfWeek,$E419)*INDEX('Calibration Multipliers'!P$4:P$7,MATCH($B419,'Calibration Multipliers'!$A$4:$A$7,0),1)</f>
        <v>3406051.1621829346</v>
      </c>
      <c r="U419" s="31">
        <f>SUMIFS(INDEX(Load,,MATCH('Summarized Source Data'!$C419,Hour,0)),Month,'Summarized Source Data'!$A419,Sector,'Summarized Source Data'!U$2,TimeOfWeek,$E419)*INDEX('Calibration Multipliers'!Q$4:Q$7,MATCH($B419,'Calibration Multipliers'!$A$4:$A$7,0),1)</f>
        <v>3406051.1621829346</v>
      </c>
      <c r="V419" s="31">
        <f>SUMIFS(INDEX(Load,,MATCH('Summarized Source Data'!$C419,Hour,0)),Month,'Summarized Source Data'!$A419,Sector,'Summarized Source Data'!V$2,TimeOfWeek,$E419)*INDEX('Calibration Multipliers'!R$4:R$7,MATCH($B419,'Calibration Multipliers'!$A$4:$A$7,0),1)</f>
        <v>3406051.1621829346</v>
      </c>
      <c r="W419" s="31">
        <f>SUMIFS(INDEX(Load,,MATCH('Summarized Source Data'!$C419,Hour,0)),Month,'Summarized Source Data'!$A419,Sector,'Summarized Source Data'!W$2,TimeOfWeek,$E419)*INDEX('Calibration Multipliers'!S$4:S$7,MATCH($B419,'Calibration Multipliers'!$A$4:$A$7,0),1)</f>
        <v>3406051.1621829346</v>
      </c>
      <c r="X419" s="26">
        <f>SUMIFS(INDEX(Load,,MATCH('Summarized Source Data'!$C419,Hour,0)),Month,'Summarized Source Data'!$A419,Sector,'Summarized Source Data'!X$2,Subsector,'Summarized Source Data'!X$3,TimeOfWeek,$E419)*INDEX('Calibration Multipliers'!T$4:T$7,MATCH($B419,'Calibration Multipliers'!$A$4:$A$7,0),1)</f>
        <v>326581071.83169675</v>
      </c>
      <c r="Y419" s="28">
        <f t="shared" si="34"/>
        <v>326581071.83169675</v>
      </c>
      <c r="Z419" s="28">
        <f t="shared" si="34"/>
        <v>326581071.83169675</v>
      </c>
    </row>
    <row r="420" spans="1:26" outlineLevel="2">
      <c r="A420">
        <f t="shared" si="30"/>
        <v>6</v>
      </c>
      <c r="B420" t="str">
        <f>INDEX('Category Mapping'!$G$34:$G$45,MATCH(A420,'Category Mapping'!$A$34:$A$45,0),1)</f>
        <v>Summer</v>
      </c>
      <c r="C420" t="s">
        <v>35</v>
      </c>
      <c r="D420" s="6" t="s">
        <v>109</v>
      </c>
      <c r="E420" s="40" t="s">
        <v>14</v>
      </c>
      <c r="F420" s="26">
        <f>SUMIFS(INDEX(Load,,MATCH('Summarized Source Data'!$C420,Hour,0)),Month,'Summarized Source Data'!$A420,Sector,'Summarized Source Data'!F$2,Subsector,'Summarized Source Data'!F$3,TimeOfWeek,$E420)*INDEX('Calibration Multipliers'!B$4:B$7,MATCH($B420,'Calibration Multipliers'!$A$4:$A$7,0),1)</f>
        <v>239540.68456711291</v>
      </c>
      <c r="G420" s="26">
        <f>SUMIFS(INDEX(Load,,MATCH('Summarized Source Data'!$C420,Hour,0)),Month,'Summarized Source Data'!$A420,Sector,'Summarized Source Data'!G$2,Subsector,'Summarized Source Data'!G$3,TimeOfWeek,$E420)*INDEX('Calibration Multipliers'!C$4:C$7,MATCH($B420,'Calibration Multipliers'!$A$4:$A$7,0),1)</f>
        <v>12783316.240269272</v>
      </c>
      <c r="H420" s="26">
        <f>SUMIFS(INDEX(Load,,MATCH('Summarized Source Data'!$C420,Hour,0)),Month,'Summarized Source Data'!$A420,Sector,'Summarized Source Data'!H$2,Subsector,'Summarized Source Data'!H$3,TimeOfWeek,$E420)*INDEX('Calibration Multipliers'!D$4:D$7,MATCH($B420,'Calibration Multipliers'!$A$4:$A$7,0),1)</f>
        <v>0</v>
      </c>
      <c r="I420" s="26">
        <f>SUMIFS(INDEX(Load,,MATCH('Summarized Source Data'!$C420,Hour,0)),Month,'Summarized Source Data'!$A420,Sector,'Summarized Source Data'!I$2,Subsector,'Summarized Source Data'!I$3,TimeOfWeek,$E420)*INDEX('Calibration Multipliers'!E$4:E$7,MATCH($B420,'Calibration Multipliers'!$A$4:$A$7,0),1)</f>
        <v>6098307.1389062023</v>
      </c>
      <c r="J420" s="47">
        <f t="shared" si="31"/>
        <v>52726671.7392307</v>
      </c>
      <c r="K420" s="48">
        <f>(SUMIFS(INDEX(Load,,MATCH('Summarized Source Data'!$C420,Hour,0)),Month,'Summarized Source Data'!$A420,Sector,'Summarized Source Data'!K$2,Subsector,"Total",TimeOfWeek,$E420)-SUM(F420:I420))*INDEX('Calibration Multipliers'!G$4:G$7,MATCH($B420,'Calibration Multipliers'!$A$4:$A$7,0),1)</f>
        <v>52726671.7392307</v>
      </c>
      <c r="L420" s="26">
        <f>SUMIFS(INDEX(Load,,MATCH('Summarized Source Data'!$C420,Hour,0)),Month,'Summarized Source Data'!$A420,Sector,'Summarized Source Data'!L$2,Subsector,'Summarized Source Data'!L$3,TimeOfWeek,$E420)*INDEX('Calibration Multipliers'!H$4:H$7,MATCH($B420,'Calibration Multipliers'!$A$4:$A$7,0),1)</f>
        <v>379249.2678303828</v>
      </c>
      <c r="M420" s="26">
        <f>SUMIFS(INDEX(Load,,MATCH('Summarized Source Data'!$C420,Hour,0)),Month,'Summarized Source Data'!$A420,Sector,'Summarized Source Data'!M$2,Subsector,'Summarized Source Data'!M$3,TimeOfWeek,$E420)*INDEX('Calibration Multipliers'!I$4:I$7,MATCH($B420,'Calibration Multipliers'!$A$4:$A$7,0),1)</f>
        <v>52159662.615405276</v>
      </c>
      <c r="N420" s="26">
        <f>SUMIFS(INDEX(Load,,MATCH('Summarized Source Data'!$C420,Hour,0)),Month,'Summarized Source Data'!$A420,Sector,'Summarized Source Data'!N$2,Subsector,'Summarized Source Data'!N$3,TimeOfWeek,$E420)*INDEX('Calibration Multipliers'!J$4:J$7,MATCH($B420,'Calibration Multipliers'!$A$4:$A$7,0),1)</f>
        <v>0</v>
      </c>
      <c r="O420" s="28">
        <f t="shared" si="32"/>
        <v>107952357.70262673</v>
      </c>
      <c r="P420" s="48">
        <f>(SUMIFS(INDEX(Load,,MATCH('Summarized Source Data'!$C420,Hour,0)),Month,'Summarized Source Data'!$A420,Sector,'Summarized Source Data'!P$2,Subsector,"Total",TimeOfWeek,$E420)-SUM(L420:N420)*INDEX('Calibration Multipliers'!L$4:L$7,MATCH($B420,'Calibration Multipliers'!$A$4:$A$7,0),1))</f>
        <v>107952357.70262673</v>
      </c>
      <c r="Q420" s="28">
        <f t="shared" si="33"/>
        <v>107952357.70262673</v>
      </c>
      <c r="R420" s="31">
        <f>SUMIFS(INDEX(Load,,MATCH('Summarized Source Data'!$C420,Hour,0)),Month,'Summarized Source Data'!$A420,Sector,'Summarized Source Data'!R$2,TimeOfWeek,$E420)*INDEX('Calibration Multipliers'!N$4:N$7,MATCH($B420,'Calibration Multipliers'!$A$4:$A$7,0),1)</f>
        <v>4088741.8332725731</v>
      </c>
      <c r="S420" s="31">
        <f>SUMIFS(INDEX(Load,,MATCH('Summarized Source Data'!$C420,Hour,0)),Month,'Summarized Source Data'!$A420,Sector,'Summarized Source Data'!S$2,TimeOfWeek,$E420)*INDEX('Calibration Multipliers'!O$4:O$7,MATCH($B420,'Calibration Multipliers'!$A$4:$A$7,0),1)</f>
        <v>4088741.8332725731</v>
      </c>
      <c r="T420" s="31">
        <f>SUMIFS(INDEX(Load,,MATCH('Summarized Source Data'!$C420,Hour,0)),Month,'Summarized Source Data'!$A420,Sector,'Summarized Source Data'!T$2,TimeOfWeek,$E420)*INDEX('Calibration Multipliers'!P$4:P$7,MATCH($B420,'Calibration Multipliers'!$A$4:$A$7,0),1)</f>
        <v>4088741.8332725731</v>
      </c>
      <c r="U420" s="31">
        <f>SUMIFS(INDEX(Load,,MATCH('Summarized Source Data'!$C420,Hour,0)),Month,'Summarized Source Data'!$A420,Sector,'Summarized Source Data'!U$2,TimeOfWeek,$E420)*INDEX('Calibration Multipliers'!Q$4:Q$7,MATCH($B420,'Calibration Multipliers'!$A$4:$A$7,0),1)</f>
        <v>4088741.8332725731</v>
      </c>
      <c r="V420" s="31">
        <f>SUMIFS(INDEX(Load,,MATCH('Summarized Source Data'!$C420,Hour,0)),Month,'Summarized Source Data'!$A420,Sector,'Summarized Source Data'!V$2,TimeOfWeek,$E420)*INDEX('Calibration Multipliers'!R$4:R$7,MATCH($B420,'Calibration Multipliers'!$A$4:$A$7,0),1)</f>
        <v>4088741.8332725731</v>
      </c>
      <c r="W420" s="31">
        <f>SUMIFS(INDEX(Load,,MATCH('Summarized Source Data'!$C420,Hour,0)),Month,'Summarized Source Data'!$A420,Sector,'Summarized Source Data'!W$2,TimeOfWeek,$E420)*INDEX('Calibration Multipliers'!S$4:S$7,MATCH($B420,'Calibration Multipliers'!$A$4:$A$7,0),1)</f>
        <v>4088741.8332725731</v>
      </c>
      <c r="X420" s="26">
        <f>SUMIFS(INDEX(Load,,MATCH('Summarized Source Data'!$C420,Hour,0)),Month,'Summarized Source Data'!$A420,Sector,'Summarized Source Data'!X$2,Subsector,'Summarized Source Data'!X$3,TimeOfWeek,$E420)*INDEX('Calibration Multipliers'!T$4:T$7,MATCH($B420,'Calibration Multipliers'!$A$4:$A$7,0),1)</f>
        <v>326581071.83169675</v>
      </c>
      <c r="Y420" s="28">
        <f t="shared" si="34"/>
        <v>326581071.83169675</v>
      </c>
      <c r="Z420" s="28">
        <f t="shared" si="34"/>
        <v>326581071.83169675</v>
      </c>
    </row>
    <row r="421" spans="1:26" outlineLevel="2">
      <c r="A421">
        <f t="shared" ref="A421:A484" si="35">A133</f>
        <v>6</v>
      </c>
      <c r="B421" t="str">
        <f>INDEX('Category Mapping'!$G$34:$G$45,MATCH(A421,'Category Mapping'!$A$34:$A$45,0),1)</f>
        <v>Summer</v>
      </c>
      <c r="C421" t="s">
        <v>36</v>
      </c>
      <c r="D421" s="6" t="s">
        <v>110</v>
      </c>
      <c r="E421" s="40" t="s">
        <v>14</v>
      </c>
      <c r="F421" s="26">
        <f>SUMIFS(INDEX(Load,,MATCH('Summarized Source Data'!$C421,Hour,0)),Month,'Summarized Source Data'!$A421,Sector,'Summarized Source Data'!F$2,Subsector,'Summarized Source Data'!F$3,TimeOfWeek,$E421)*INDEX('Calibration Multipliers'!B$4:B$7,MATCH($B421,'Calibration Multipliers'!$A$4:$A$7,0),1)</f>
        <v>243371.01399531038</v>
      </c>
      <c r="G421" s="26">
        <f>SUMIFS(INDEX(Load,,MATCH('Summarized Source Data'!$C421,Hour,0)),Month,'Summarized Source Data'!$A421,Sector,'Summarized Source Data'!G$2,Subsector,'Summarized Source Data'!G$3,TimeOfWeek,$E421)*INDEX('Calibration Multipliers'!C$4:C$7,MATCH($B421,'Calibration Multipliers'!$A$4:$A$7,0),1)</f>
        <v>14742802.671259452</v>
      </c>
      <c r="H421" s="26">
        <f>SUMIFS(INDEX(Load,,MATCH('Summarized Source Data'!$C421,Hour,0)),Month,'Summarized Source Data'!$A421,Sector,'Summarized Source Data'!H$2,Subsector,'Summarized Source Data'!H$3,TimeOfWeek,$E421)*INDEX('Calibration Multipliers'!D$4:D$7,MATCH($B421,'Calibration Multipliers'!$A$4:$A$7,0),1)</f>
        <v>0</v>
      </c>
      <c r="I421" s="26">
        <f>SUMIFS(INDEX(Load,,MATCH('Summarized Source Data'!$C421,Hour,0)),Month,'Summarized Source Data'!$A421,Sector,'Summarized Source Data'!I$2,Subsector,'Summarized Source Data'!I$3,TimeOfWeek,$E421)*INDEX('Calibration Multipliers'!E$4:E$7,MATCH($B421,'Calibration Multipliers'!$A$4:$A$7,0),1)</f>
        <v>6318945.3110356973</v>
      </c>
      <c r="J421" s="47">
        <f t="shared" si="31"/>
        <v>66591843.765269056</v>
      </c>
      <c r="K421" s="48">
        <f>(SUMIFS(INDEX(Load,,MATCH('Summarized Source Data'!$C421,Hour,0)),Month,'Summarized Source Data'!$A421,Sector,'Summarized Source Data'!K$2,Subsector,"Total",TimeOfWeek,$E421)-SUM(F421:I421))*INDEX('Calibration Multipliers'!G$4:G$7,MATCH($B421,'Calibration Multipliers'!$A$4:$A$7,0),1)</f>
        <v>66591843.765269056</v>
      </c>
      <c r="L421" s="26">
        <f>SUMIFS(INDEX(Load,,MATCH('Summarized Source Data'!$C421,Hour,0)),Month,'Summarized Source Data'!$A421,Sector,'Summarized Source Data'!L$2,Subsector,'Summarized Source Data'!L$3,TimeOfWeek,$E421)*INDEX('Calibration Multipliers'!H$4:H$7,MATCH($B421,'Calibration Multipliers'!$A$4:$A$7,0),1)</f>
        <v>321432.28796207585</v>
      </c>
      <c r="M421" s="26">
        <f>SUMIFS(INDEX(Load,,MATCH('Summarized Source Data'!$C421,Hour,0)),Month,'Summarized Source Data'!$A421,Sector,'Summarized Source Data'!M$2,Subsector,'Summarized Source Data'!M$3,TimeOfWeek,$E421)*INDEX('Calibration Multipliers'!I$4:I$7,MATCH($B421,'Calibration Multipliers'!$A$4:$A$7,0),1)</f>
        <v>59717681.706367403</v>
      </c>
      <c r="N421" s="26">
        <f>SUMIFS(INDEX(Load,,MATCH('Summarized Source Data'!$C421,Hour,0)),Month,'Summarized Source Data'!$A421,Sector,'Summarized Source Data'!N$2,Subsector,'Summarized Source Data'!N$3,TimeOfWeek,$E421)*INDEX('Calibration Multipliers'!J$4:J$7,MATCH($B421,'Calibration Multipliers'!$A$4:$A$7,0),1)</f>
        <v>0</v>
      </c>
      <c r="O421" s="28">
        <f t="shared" si="32"/>
        <v>118180842.34811074</v>
      </c>
      <c r="P421" s="48">
        <f>(SUMIFS(INDEX(Load,,MATCH('Summarized Source Data'!$C421,Hour,0)),Month,'Summarized Source Data'!$A421,Sector,'Summarized Source Data'!P$2,Subsector,"Total",TimeOfWeek,$E421)-SUM(L421:N421)*INDEX('Calibration Multipliers'!L$4:L$7,MATCH($B421,'Calibration Multipliers'!$A$4:$A$7,0),1))</f>
        <v>118180842.34811074</v>
      </c>
      <c r="Q421" s="28">
        <f t="shared" si="33"/>
        <v>118180842.34811074</v>
      </c>
      <c r="R421" s="31">
        <f>SUMIFS(INDEX(Load,,MATCH('Summarized Source Data'!$C421,Hour,0)),Month,'Summarized Source Data'!$A421,Sector,'Summarized Source Data'!R$2,TimeOfWeek,$E421)*INDEX('Calibration Multipliers'!N$4:N$7,MATCH($B421,'Calibration Multipliers'!$A$4:$A$7,0),1)</f>
        <v>4659431.059233143</v>
      </c>
      <c r="S421" s="31">
        <f>SUMIFS(INDEX(Load,,MATCH('Summarized Source Data'!$C421,Hour,0)),Month,'Summarized Source Data'!$A421,Sector,'Summarized Source Data'!S$2,TimeOfWeek,$E421)*INDEX('Calibration Multipliers'!O$4:O$7,MATCH($B421,'Calibration Multipliers'!$A$4:$A$7,0),1)</f>
        <v>4659431.059233143</v>
      </c>
      <c r="T421" s="31">
        <f>SUMIFS(INDEX(Load,,MATCH('Summarized Source Data'!$C421,Hour,0)),Month,'Summarized Source Data'!$A421,Sector,'Summarized Source Data'!T$2,TimeOfWeek,$E421)*INDEX('Calibration Multipliers'!P$4:P$7,MATCH($B421,'Calibration Multipliers'!$A$4:$A$7,0),1)</f>
        <v>4659431.059233143</v>
      </c>
      <c r="U421" s="31">
        <f>SUMIFS(INDEX(Load,,MATCH('Summarized Source Data'!$C421,Hour,0)),Month,'Summarized Source Data'!$A421,Sector,'Summarized Source Data'!U$2,TimeOfWeek,$E421)*INDEX('Calibration Multipliers'!Q$4:Q$7,MATCH($B421,'Calibration Multipliers'!$A$4:$A$7,0),1)</f>
        <v>4659431.059233143</v>
      </c>
      <c r="V421" s="31">
        <f>SUMIFS(INDEX(Load,,MATCH('Summarized Source Data'!$C421,Hour,0)),Month,'Summarized Source Data'!$A421,Sector,'Summarized Source Data'!V$2,TimeOfWeek,$E421)*INDEX('Calibration Multipliers'!R$4:R$7,MATCH($B421,'Calibration Multipliers'!$A$4:$A$7,0),1)</f>
        <v>4659431.059233143</v>
      </c>
      <c r="W421" s="31">
        <f>SUMIFS(INDEX(Load,,MATCH('Summarized Source Data'!$C421,Hour,0)),Month,'Summarized Source Data'!$A421,Sector,'Summarized Source Data'!W$2,TimeOfWeek,$E421)*INDEX('Calibration Multipliers'!S$4:S$7,MATCH($B421,'Calibration Multipliers'!$A$4:$A$7,0),1)</f>
        <v>4659431.059233143</v>
      </c>
      <c r="X421" s="26">
        <f>SUMIFS(INDEX(Load,,MATCH('Summarized Source Data'!$C421,Hour,0)),Month,'Summarized Source Data'!$A421,Sector,'Summarized Source Data'!X$2,Subsector,'Summarized Source Data'!X$3,TimeOfWeek,$E421)*INDEX('Calibration Multipliers'!T$4:T$7,MATCH($B421,'Calibration Multipliers'!$A$4:$A$7,0),1)</f>
        <v>324714894.27837276</v>
      </c>
      <c r="Y421" s="28">
        <f t="shared" ref="Y421:Z452" si="36">$X421</f>
        <v>324714894.27837276</v>
      </c>
      <c r="Z421" s="28">
        <f t="shared" si="36"/>
        <v>324714894.27837276</v>
      </c>
    </row>
    <row r="422" spans="1:26" outlineLevel="2">
      <c r="A422">
        <f t="shared" si="35"/>
        <v>6</v>
      </c>
      <c r="B422" t="str">
        <f>INDEX('Category Mapping'!$G$34:$G$45,MATCH(A422,'Category Mapping'!$A$34:$A$45,0),1)</f>
        <v>Summer</v>
      </c>
      <c r="C422" t="s">
        <v>37</v>
      </c>
      <c r="D422" s="6" t="s">
        <v>111</v>
      </c>
      <c r="E422" s="40" t="s">
        <v>14</v>
      </c>
      <c r="F422" s="26">
        <f>SUMIFS(INDEX(Load,,MATCH('Summarized Source Data'!$C422,Hour,0)),Month,'Summarized Source Data'!$A422,Sector,'Summarized Source Data'!F$2,Subsector,'Summarized Source Data'!F$3,TimeOfWeek,$E422)*INDEX('Calibration Multipliers'!B$4:B$7,MATCH($B422,'Calibration Multipliers'!$A$4:$A$7,0),1)</f>
        <v>244025.10922775045</v>
      </c>
      <c r="G422" s="26">
        <f>SUMIFS(INDEX(Load,,MATCH('Summarized Source Data'!$C422,Hour,0)),Month,'Summarized Source Data'!$A422,Sector,'Summarized Source Data'!G$2,Subsector,'Summarized Source Data'!G$3,TimeOfWeek,$E422)*INDEX('Calibration Multipliers'!C$4:C$7,MATCH($B422,'Calibration Multipliers'!$A$4:$A$7,0),1)</f>
        <v>16982215.73524823</v>
      </c>
      <c r="H422" s="26">
        <f>SUMIFS(INDEX(Load,,MATCH('Summarized Source Data'!$C422,Hour,0)),Month,'Summarized Source Data'!$A422,Sector,'Summarized Source Data'!H$2,Subsector,'Summarized Source Data'!H$3,TimeOfWeek,$E422)*INDEX('Calibration Multipliers'!D$4:D$7,MATCH($B422,'Calibration Multipliers'!$A$4:$A$7,0),1)</f>
        <v>0</v>
      </c>
      <c r="I422" s="26">
        <f>SUMIFS(INDEX(Load,,MATCH('Summarized Source Data'!$C422,Hour,0)),Month,'Summarized Source Data'!$A422,Sector,'Summarized Source Data'!I$2,Subsector,'Summarized Source Data'!I$3,TimeOfWeek,$E422)*INDEX('Calibration Multipliers'!E$4:E$7,MATCH($B422,'Calibration Multipliers'!$A$4:$A$7,0),1)</f>
        <v>6356639.2983465111</v>
      </c>
      <c r="J422" s="47">
        <f t="shared" si="31"/>
        <v>82789240.396644443</v>
      </c>
      <c r="K422" s="48">
        <f>(SUMIFS(INDEX(Load,,MATCH('Summarized Source Data'!$C422,Hour,0)),Month,'Summarized Source Data'!$A422,Sector,'Summarized Source Data'!K$2,Subsector,"Total",TimeOfWeek,$E422)-SUM(F422:I422))*INDEX('Calibration Multipliers'!G$4:G$7,MATCH($B422,'Calibration Multipliers'!$A$4:$A$7,0),1)</f>
        <v>82789240.396644443</v>
      </c>
      <c r="L422" s="26">
        <f>SUMIFS(INDEX(Load,,MATCH('Summarized Source Data'!$C422,Hour,0)),Month,'Summarized Source Data'!$A422,Sector,'Summarized Source Data'!L$2,Subsector,'Summarized Source Data'!L$3,TimeOfWeek,$E422)*INDEX('Calibration Multipliers'!H$4:H$7,MATCH($B422,'Calibration Multipliers'!$A$4:$A$7,0),1)</f>
        <v>282156.71517481934</v>
      </c>
      <c r="M422" s="26">
        <f>SUMIFS(INDEX(Load,,MATCH('Summarized Source Data'!$C422,Hour,0)),Month,'Summarized Source Data'!$A422,Sector,'Summarized Source Data'!M$2,Subsector,'Summarized Source Data'!M$3,TimeOfWeek,$E422)*INDEX('Calibration Multipliers'!I$4:I$7,MATCH($B422,'Calibration Multipliers'!$A$4:$A$7,0),1)</f>
        <v>66062685.387668937</v>
      </c>
      <c r="N422" s="26">
        <f>SUMIFS(INDEX(Load,,MATCH('Summarized Source Data'!$C422,Hour,0)),Month,'Summarized Source Data'!$A422,Sector,'Summarized Source Data'!N$2,Subsector,'Summarized Source Data'!N$3,TimeOfWeek,$E422)*INDEX('Calibration Multipliers'!J$4:J$7,MATCH($B422,'Calibration Multipliers'!$A$4:$A$7,0),1)</f>
        <v>0</v>
      </c>
      <c r="O422" s="28">
        <f t="shared" si="32"/>
        <v>116540558.12290642</v>
      </c>
      <c r="P422" s="48">
        <f>(SUMIFS(INDEX(Load,,MATCH('Summarized Source Data'!$C422,Hour,0)),Month,'Summarized Source Data'!$A422,Sector,'Summarized Source Data'!P$2,Subsector,"Total",TimeOfWeek,$E422)-SUM(L422:N422)*INDEX('Calibration Multipliers'!L$4:L$7,MATCH($B422,'Calibration Multipliers'!$A$4:$A$7,0),1))</f>
        <v>116540558.12290642</v>
      </c>
      <c r="Q422" s="28">
        <f t="shared" si="33"/>
        <v>116540558.12290642</v>
      </c>
      <c r="R422" s="31">
        <f>SUMIFS(INDEX(Load,,MATCH('Summarized Source Data'!$C422,Hour,0)),Month,'Summarized Source Data'!$A422,Sector,'Summarized Source Data'!R$2,TimeOfWeek,$E422)*INDEX('Calibration Multipliers'!N$4:N$7,MATCH($B422,'Calibration Multipliers'!$A$4:$A$7,0),1)</f>
        <v>4944145.3707447927</v>
      </c>
      <c r="S422" s="31">
        <f>SUMIFS(INDEX(Load,,MATCH('Summarized Source Data'!$C422,Hour,0)),Month,'Summarized Source Data'!$A422,Sector,'Summarized Source Data'!S$2,TimeOfWeek,$E422)*INDEX('Calibration Multipliers'!O$4:O$7,MATCH($B422,'Calibration Multipliers'!$A$4:$A$7,0),1)</f>
        <v>4944145.3707447927</v>
      </c>
      <c r="T422" s="31">
        <f>SUMIFS(INDEX(Load,,MATCH('Summarized Source Data'!$C422,Hour,0)),Month,'Summarized Source Data'!$A422,Sector,'Summarized Source Data'!T$2,TimeOfWeek,$E422)*INDEX('Calibration Multipliers'!P$4:P$7,MATCH($B422,'Calibration Multipliers'!$A$4:$A$7,0),1)</f>
        <v>4944145.3707447927</v>
      </c>
      <c r="U422" s="31">
        <f>SUMIFS(INDEX(Load,,MATCH('Summarized Source Data'!$C422,Hour,0)),Month,'Summarized Source Data'!$A422,Sector,'Summarized Source Data'!U$2,TimeOfWeek,$E422)*INDEX('Calibration Multipliers'!Q$4:Q$7,MATCH($B422,'Calibration Multipliers'!$A$4:$A$7,0),1)</f>
        <v>4944145.3707447927</v>
      </c>
      <c r="V422" s="31">
        <f>SUMIFS(INDEX(Load,,MATCH('Summarized Source Data'!$C422,Hour,0)),Month,'Summarized Source Data'!$A422,Sector,'Summarized Source Data'!V$2,TimeOfWeek,$E422)*INDEX('Calibration Multipliers'!R$4:R$7,MATCH($B422,'Calibration Multipliers'!$A$4:$A$7,0),1)</f>
        <v>4944145.3707447927</v>
      </c>
      <c r="W422" s="31">
        <f>SUMIFS(INDEX(Load,,MATCH('Summarized Source Data'!$C422,Hour,0)),Month,'Summarized Source Data'!$A422,Sector,'Summarized Source Data'!W$2,TimeOfWeek,$E422)*INDEX('Calibration Multipliers'!S$4:S$7,MATCH($B422,'Calibration Multipliers'!$A$4:$A$7,0),1)</f>
        <v>4944145.3707447927</v>
      </c>
      <c r="X422" s="26">
        <f>SUMIFS(INDEX(Load,,MATCH('Summarized Source Data'!$C422,Hour,0)),Month,'Summarized Source Data'!$A422,Sector,'Summarized Source Data'!X$2,Subsector,'Summarized Source Data'!X$3,TimeOfWeek,$E422)*INDEX('Calibration Multipliers'!T$4:T$7,MATCH($B422,'Calibration Multipliers'!$A$4:$A$7,0),1)</f>
        <v>323781805.50171077</v>
      </c>
      <c r="Y422" s="28">
        <f t="shared" si="36"/>
        <v>323781805.50171077</v>
      </c>
      <c r="Z422" s="28">
        <f t="shared" si="36"/>
        <v>323781805.50171077</v>
      </c>
    </row>
    <row r="423" spans="1:26" outlineLevel="2">
      <c r="A423">
        <f t="shared" si="35"/>
        <v>6</v>
      </c>
      <c r="B423" t="str">
        <f>INDEX('Category Mapping'!$G$34:$G$45,MATCH(A423,'Category Mapping'!$A$34:$A$45,0),1)</f>
        <v>Summer</v>
      </c>
      <c r="C423" t="s">
        <v>38</v>
      </c>
      <c r="D423" s="6" t="s">
        <v>112</v>
      </c>
      <c r="E423" s="40" t="s">
        <v>14</v>
      </c>
      <c r="F423" s="26">
        <f>SUMIFS(INDEX(Load,,MATCH('Summarized Source Data'!$C423,Hour,0)),Month,'Summarized Source Data'!$A423,Sector,'Summarized Source Data'!F$2,Subsector,'Summarized Source Data'!F$3,TimeOfWeek,$E423)*INDEX('Calibration Multipliers'!B$4:B$7,MATCH($B423,'Calibration Multipliers'!$A$4:$A$7,0),1)</f>
        <v>187851.29869514529</v>
      </c>
      <c r="G423" s="26">
        <f>SUMIFS(INDEX(Load,,MATCH('Summarized Source Data'!$C423,Hour,0)),Month,'Summarized Source Data'!$A423,Sector,'Summarized Source Data'!G$2,Subsector,'Summarized Source Data'!G$3,TimeOfWeek,$E423)*INDEX('Calibration Multipliers'!C$4:C$7,MATCH($B423,'Calibration Multipliers'!$A$4:$A$7,0),1)</f>
        <v>20527953.086563796</v>
      </c>
      <c r="H423" s="26">
        <f>SUMIFS(INDEX(Load,,MATCH('Summarized Source Data'!$C423,Hour,0)),Month,'Summarized Source Data'!$A423,Sector,'Summarized Source Data'!H$2,Subsector,'Summarized Source Data'!H$3,TimeOfWeek,$E423)*INDEX('Calibration Multipliers'!D$4:D$7,MATCH($B423,'Calibration Multipliers'!$A$4:$A$7,0),1)</f>
        <v>0</v>
      </c>
      <c r="I423" s="26">
        <f>SUMIFS(INDEX(Load,,MATCH('Summarized Source Data'!$C423,Hour,0)),Month,'Summarized Source Data'!$A423,Sector,'Summarized Source Data'!I$2,Subsector,'Summarized Source Data'!I$3,TimeOfWeek,$E423)*INDEX('Calibration Multipliers'!E$4:E$7,MATCH($B423,'Calibration Multipliers'!$A$4:$A$7,0),1)</f>
        <v>6744542.0314916577</v>
      </c>
      <c r="J423" s="47">
        <f t="shared" si="31"/>
        <v>92908105.772646189</v>
      </c>
      <c r="K423" s="48">
        <f>(SUMIFS(INDEX(Load,,MATCH('Summarized Source Data'!$C423,Hour,0)),Month,'Summarized Source Data'!$A423,Sector,'Summarized Source Data'!K$2,Subsector,"Total",TimeOfWeek,$E423)-SUM(F423:I423))*INDEX('Calibration Multipliers'!G$4:G$7,MATCH($B423,'Calibration Multipliers'!$A$4:$A$7,0),1)</f>
        <v>92908105.772646189</v>
      </c>
      <c r="L423" s="26">
        <f>SUMIFS(INDEX(Load,,MATCH('Summarized Source Data'!$C423,Hour,0)),Month,'Summarized Source Data'!$A423,Sector,'Summarized Source Data'!L$2,Subsector,'Summarized Source Data'!L$3,TimeOfWeek,$E423)*INDEX('Calibration Multipliers'!H$4:H$7,MATCH($B423,'Calibration Multipliers'!$A$4:$A$7,0),1)</f>
        <v>257881.477561181</v>
      </c>
      <c r="M423" s="26">
        <f>SUMIFS(INDEX(Load,,MATCH('Summarized Source Data'!$C423,Hour,0)),Month,'Summarized Source Data'!$A423,Sector,'Summarized Source Data'!M$2,Subsector,'Summarized Source Data'!M$3,TimeOfWeek,$E423)*INDEX('Calibration Multipliers'!I$4:I$7,MATCH($B423,'Calibration Multipliers'!$A$4:$A$7,0),1)</f>
        <v>70821438.148645088</v>
      </c>
      <c r="N423" s="26">
        <f>SUMIFS(INDEX(Load,,MATCH('Summarized Source Data'!$C423,Hour,0)),Month,'Summarized Source Data'!$A423,Sector,'Summarized Source Data'!N$2,Subsector,'Summarized Source Data'!N$3,TimeOfWeek,$E423)*INDEX('Calibration Multipliers'!J$4:J$7,MATCH($B423,'Calibration Multipliers'!$A$4:$A$7,0),1)</f>
        <v>0</v>
      </c>
      <c r="O423" s="28">
        <f t="shared" si="32"/>
        <v>117404613.25951584</v>
      </c>
      <c r="P423" s="48">
        <f>(SUMIFS(INDEX(Load,,MATCH('Summarized Source Data'!$C423,Hour,0)),Month,'Summarized Source Data'!$A423,Sector,'Summarized Source Data'!P$2,Subsector,"Total",TimeOfWeek,$E423)-SUM(L423:N423)*INDEX('Calibration Multipliers'!L$4:L$7,MATCH($B423,'Calibration Multipliers'!$A$4:$A$7,0),1))</f>
        <v>117404613.25951584</v>
      </c>
      <c r="Q423" s="28">
        <f t="shared" si="33"/>
        <v>117404613.25951584</v>
      </c>
      <c r="R423" s="31">
        <f>SUMIFS(INDEX(Load,,MATCH('Summarized Source Data'!$C423,Hour,0)),Month,'Summarized Source Data'!$A423,Sector,'Summarized Source Data'!R$2,TimeOfWeek,$E423)*INDEX('Calibration Multipliers'!N$4:N$7,MATCH($B423,'Calibration Multipliers'!$A$4:$A$7,0),1)</f>
        <v>5113518.7123957006</v>
      </c>
      <c r="S423" s="31">
        <f>SUMIFS(INDEX(Load,,MATCH('Summarized Source Data'!$C423,Hour,0)),Month,'Summarized Source Data'!$A423,Sector,'Summarized Source Data'!S$2,TimeOfWeek,$E423)*INDEX('Calibration Multipliers'!O$4:O$7,MATCH($B423,'Calibration Multipliers'!$A$4:$A$7,0),1)</f>
        <v>5113518.7123957006</v>
      </c>
      <c r="T423" s="31">
        <f>SUMIFS(INDEX(Load,,MATCH('Summarized Source Data'!$C423,Hour,0)),Month,'Summarized Source Data'!$A423,Sector,'Summarized Source Data'!T$2,TimeOfWeek,$E423)*INDEX('Calibration Multipliers'!P$4:P$7,MATCH($B423,'Calibration Multipliers'!$A$4:$A$7,0),1)</f>
        <v>5113518.7123957006</v>
      </c>
      <c r="U423" s="31">
        <f>SUMIFS(INDEX(Load,,MATCH('Summarized Source Data'!$C423,Hour,0)),Month,'Summarized Source Data'!$A423,Sector,'Summarized Source Data'!U$2,TimeOfWeek,$E423)*INDEX('Calibration Multipliers'!Q$4:Q$7,MATCH($B423,'Calibration Multipliers'!$A$4:$A$7,0),1)</f>
        <v>5113518.7123957006</v>
      </c>
      <c r="V423" s="31">
        <f>SUMIFS(INDEX(Load,,MATCH('Summarized Source Data'!$C423,Hour,0)),Month,'Summarized Source Data'!$A423,Sector,'Summarized Source Data'!V$2,TimeOfWeek,$E423)*INDEX('Calibration Multipliers'!R$4:R$7,MATCH($B423,'Calibration Multipliers'!$A$4:$A$7,0),1)</f>
        <v>5113518.7123957006</v>
      </c>
      <c r="W423" s="31">
        <f>SUMIFS(INDEX(Load,,MATCH('Summarized Source Data'!$C423,Hour,0)),Month,'Summarized Source Data'!$A423,Sector,'Summarized Source Data'!W$2,TimeOfWeek,$E423)*INDEX('Calibration Multipliers'!S$4:S$7,MATCH($B423,'Calibration Multipliers'!$A$4:$A$7,0),1)</f>
        <v>5113518.7123957006</v>
      </c>
      <c r="X423" s="26">
        <f>SUMIFS(INDEX(Load,,MATCH('Summarized Source Data'!$C423,Hour,0)),Month,'Summarized Source Data'!$A423,Sector,'Summarized Source Data'!X$2,Subsector,'Summarized Source Data'!X$3,TimeOfWeek,$E423)*INDEX('Calibration Multipliers'!T$4:T$7,MATCH($B423,'Calibration Multipliers'!$A$4:$A$7,0),1)</f>
        <v>323781805.50171077</v>
      </c>
      <c r="Y423" s="28">
        <f t="shared" si="36"/>
        <v>323781805.50171077</v>
      </c>
      <c r="Z423" s="28">
        <f t="shared" si="36"/>
        <v>323781805.50171077</v>
      </c>
    </row>
    <row r="424" spans="1:26" outlineLevel="2">
      <c r="A424">
        <f t="shared" si="35"/>
        <v>6</v>
      </c>
      <c r="B424" t="str">
        <f>INDEX('Category Mapping'!$G$34:$G$45,MATCH(A424,'Category Mapping'!$A$34:$A$45,0),1)</f>
        <v>Summer</v>
      </c>
      <c r="C424" t="s">
        <v>39</v>
      </c>
      <c r="D424" s="6" t="s">
        <v>113</v>
      </c>
      <c r="E424" s="40" t="s">
        <v>14</v>
      </c>
      <c r="F424" s="26">
        <f>SUMIFS(INDEX(Load,,MATCH('Summarized Source Data'!$C424,Hour,0)),Month,'Summarized Source Data'!$A424,Sector,'Summarized Source Data'!F$2,Subsector,'Summarized Source Data'!F$3,TimeOfWeek,$E424)*INDEX('Calibration Multipliers'!B$4:B$7,MATCH($B424,'Calibration Multipliers'!$A$4:$A$7,0),1)</f>
        <v>191920.49885016822</v>
      </c>
      <c r="G424" s="26">
        <f>SUMIFS(INDEX(Load,,MATCH('Summarized Source Data'!$C424,Hour,0)),Month,'Summarized Source Data'!$A424,Sector,'Summarized Source Data'!G$2,Subsector,'Summarized Source Data'!G$3,TimeOfWeek,$E424)*INDEX('Calibration Multipliers'!C$4:C$7,MATCH($B424,'Calibration Multipliers'!$A$4:$A$7,0),1)</f>
        <v>23700454.927214563</v>
      </c>
      <c r="H424" s="26">
        <f>SUMIFS(INDEX(Load,,MATCH('Summarized Source Data'!$C424,Hour,0)),Month,'Summarized Source Data'!$A424,Sector,'Summarized Source Data'!H$2,Subsector,'Summarized Source Data'!H$3,TimeOfWeek,$E424)*INDEX('Calibration Multipliers'!D$4:D$7,MATCH($B424,'Calibration Multipliers'!$A$4:$A$7,0),1)</f>
        <v>0</v>
      </c>
      <c r="I424" s="26">
        <f>SUMIFS(INDEX(Load,,MATCH('Summarized Source Data'!$C424,Hour,0)),Month,'Summarized Source Data'!$A424,Sector,'Summarized Source Data'!I$2,Subsector,'Summarized Source Data'!I$3,TimeOfWeek,$E424)*INDEX('Calibration Multipliers'!E$4:E$7,MATCH($B424,'Calibration Multipliers'!$A$4:$A$7,0),1)</f>
        <v>6978942.3299881397</v>
      </c>
      <c r="J424" s="47">
        <f t="shared" si="31"/>
        <v>83898601.77337198</v>
      </c>
      <c r="K424" s="48">
        <f>(SUMIFS(INDEX(Load,,MATCH('Summarized Source Data'!$C424,Hour,0)),Month,'Summarized Source Data'!$A424,Sector,'Summarized Source Data'!K$2,Subsector,"Total",TimeOfWeek,$E424)-SUM(F424:I424))*INDEX('Calibration Multipliers'!G$4:G$7,MATCH($B424,'Calibration Multipliers'!$A$4:$A$7,0),1)</f>
        <v>83898601.77337198</v>
      </c>
      <c r="L424" s="26">
        <f>SUMIFS(INDEX(Load,,MATCH('Summarized Source Data'!$C424,Hour,0)),Month,'Summarized Source Data'!$A424,Sector,'Summarized Source Data'!L$2,Subsector,'Summarized Source Data'!L$3,TimeOfWeek,$E424)*INDEX('Calibration Multipliers'!H$4:H$7,MATCH($B424,'Calibration Multipliers'!$A$4:$A$7,0),1)</f>
        <v>239145.05492580822</v>
      </c>
      <c r="M424" s="26">
        <f>SUMIFS(INDEX(Load,,MATCH('Summarized Source Data'!$C424,Hour,0)),Month,'Summarized Source Data'!$A424,Sector,'Summarized Source Data'!M$2,Subsector,'Summarized Source Data'!M$3,TimeOfWeek,$E424)*INDEX('Calibration Multipliers'!I$4:I$7,MATCH($B424,'Calibration Multipliers'!$A$4:$A$7,0),1)</f>
        <v>74647102.132959247</v>
      </c>
      <c r="N424" s="26">
        <f>SUMIFS(INDEX(Load,,MATCH('Summarized Source Data'!$C424,Hour,0)),Month,'Summarized Source Data'!$A424,Sector,'Summarized Source Data'!N$2,Subsector,'Summarized Source Data'!N$3,TimeOfWeek,$E424)*INDEX('Calibration Multipliers'!J$4:J$7,MATCH($B424,'Calibration Multipliers'!$A$4:$A$7,0),1)</f>
        <v>0</v>
      </c>
      <c r="O424" s="28">
        <f t="shared" si="32"/>
        <v>116396952.02782302</v>
      </c>
      <c r="P424" s="48">
        <f>(SUMIFS(INDEX(Load,,MATCH('Summarized Source Data'!$C424,Hour,0)),Month,'Summarized Source Data'!$A424,Sector,'Summarized Source Data'!P$2,Subsector,"Total",TimeOfWeek,$E424)-SUM(L424:N424)*INDEX('Calibration Multipliers'!L$4:L$7,MATCH($B424,'Calibration Multipliers'!$A$4:$A$7,0),1))</f>
        <v>116396952.02782302</v>
      </c>
      <c r="Q424" s="28">
        <f t="shared" si="33"/>
        <v>116396952.02782302</v>
      </c>
      <c r="R424" s="31">
        <f>SUMIFS(INDEX(Load,,MATCH('Summarized Source Data'!$C424,Hour,0)),Month,'Summarized Source Data'!$A424,Sector,'Summarized Source Data'!R$2,TimeOfWeek,$E424)*INDEX('Calibration Multipliers'!N$4:N$7,MATCH($B424,'Calibration Multipliers'!$A$4:$A$7,0),1)</f>
        <v>5009105.1451984476</v>
      </c>
      <c r="S424" s="31">
        <f>SUMIFS(INDEX(Load,,MATCH('Summarized Source Data'!$C424,Hour,0)),Month,'Summarized Source Data'!$A424,Sector,'Summarized Source Data'!S$2,TimeOfWeek,$E424)*INDEX('Calibration Multipliers'!O$4:O$7,MATCH($B424,'Calibration Multipliers'!$A$4:$A$7,0),1)</f>
        <v>5009105.1451984476</v>
      </c>
      <c r="T424" s="31">
        <f>SUMIFS(INDEX(Load,,MATCH('Summarized Source Data'!$C424,Hour,0)),Month,'Summarized Source Data'!$A424,Sector,'Summarized Source Data'!T$2,TimeOfWeek,$E424)*INDEX('Calibration Multipliers'!P$4:P$7,MATCH($B424,'Calibration Multipliers'!$A$4:$A$7,0),1)</f>
        <v>5009105.1451984476</v>
      </c>
      <c r="U424" s="31">
        <f>SUMIFS(INDEX(Load,,MATCH('Summarized Source Data'!$C424,Hour,0)),Month,'Summarized Source Data'!$A424,Sector,'Summarized Source Data'!U$2,TimeOfWeek,$E424)*INDEX('Calibration Multipliers'!Q$4:Q$7,MATCH($B424,'Calibration Multipliers'!$A$4:$A$7,0),1)</f>
        <v>5009105.1451984476</v>
      </c>
      <c r="V424" s="31">
        <f>SUMIFS(INDEX(Load,,MATCH('Summarized Source Data'!$C424,Hour,0)),Month,'Summarized Source Data'!$A424,Sector,'Summarized Source Data'!V$2,TimeOfWeek,$E424)*INDEX('Calibration Multipliers'!R$4:R$7,MATCH($B424,'Calibration Multipliers'!$A$4:$A$7,0),1)</f>
        <v>5009105.1451984476</v>
      </c>
      <c r="W424" s="31">
        <f>SUMIFS(INDEX(Load,,MATCH('Summarized Source Data'!$C424,Hour,0)),Month,'Summarized Source Data'!$A424,Sector,'Summarized Source Data'!W$2,TimeOfWeek,$E424)*INDEX('Calibration Multipliers'!S$4:S$7,MATCH($B424,'Calibration Multipliers'!$A$4:$A$7,0),1)</f>
        <v>5009105.1451984476</v>
      </c>
      <c r="X424" s="26">
        <f>SUMIFS(INDEX(Load,,MATCH('Summarized Source Data'!$C424,Hour,0)),Month,'Summarized Source Data'!$A424,Sector,'Summarized Source Data'!X$2,Subsector,'Summarized Source Data'!X$3,TimeOfWeek,$E424)*INDEX('Calibration Multipliers'!T$4:T$7,MATCH($B424,'Calibration Multipliers'!$A$4:$A$7,0),1)</f>
        <v>322848716.72504878</v>
      </c>
      <c r="Y424" s="28">
        <f t="shared" si="36"/>
        <v>322848716.72504878</v>
      </c>
      <c r="Z424" s="28">
        <f t="shared" si="36"/>
        <v>322848716.72504878</v>
      </c>
    </row>
    <row r="425" spans="1:26" outlineLevel="2">
      <c r="A425">
        <f t="shared" si="35"/>
        <v>6</v>
      </c>
      <c r="B425" t="str">
        <f>INDEX('Category Mapping'!$G$34:$G$45,MATCH(A425,'Category Mapping'!$A$34:$A$45,0),1)</f>
        <v>Summer</v>
      </c>
      <c r="C425" t="s">
        <v>40</v>
      </c>
      <c r="D425" s="6" t="s">
        <v>114</v>
      </c>
      <c r="E425" s="40" t="s">
        <v>14</v>
      </c>
      <c r="F425" s="26">
        <f>SUMIFS(INDEX(Load,,MATCH('Summarized Source Data'!$C425,Hour,0)),Month,'Summarized Source Data'!$A425,Sector,'Summarized Source Data'!F$2,Subsector,'Summarized Source Data'!F$3,TimeOfWeek,$E425)*INDEX('Calibration Multipliers'!B$4:B$7,MATCH($B425,'Calibration Multipliers'!$A$4:$A$7,0),1)</f>
        <v>191765.60611324233</v>
      </c>
      <c r="G425" s="26">
        <f>SUMIFS(INDEX(Load,,MATCH('Summarized Source Data'!$C425,Hour,0)),Month,'Summarized Source Data'!$A425,Sector,'Summarized Source Data'!G$2,Subsector,'Summarized Source Data'!G$3,TimeOfWeek,$E425)*INDEX('Calibration Multipliers'!C$4:C$7,MATCH($B425,'Calibration Multipliers'!$A$4:$A$7,0),1)</f>
        <v>25380014.725206144</v>
      </c>
      <c r="H425" s="26">
        <f>SUMIFS(INDEX(Load,,MATCH('Summarized Source Data'!$C425,Hour,0)),Month,'Summarized Source Data'!$A425,Sector,'Summarized Source Data'!H$2,Subsector,'Summarized Source Data'!H$3,TimeOfWeek,$E425)*INDEX('Calibration Multipliers'!D$4:D$7,MATCH($B425,'Calibration Multipliers'!$A$4:$A$7,0),1)</f>
        <v>0</v>
      </c>
      <c r="I425" s="26">
        <f>SUMIFS(INDEX(Load,,MATCH('Summarized Source Data'!$C425,Hour,0)),Month,'Summarized Source Data'!$A425,Sector,'Summarized Source Data'!I$2,Subsector,'Summarized Source Data'!I$3,TimeOfWeek,$E425)*INDEX('Calibration Multipliers'!E$4:E$7,MATCH($B425,'Calibration Multipliers'!$A$4:$A$7,0),1)</f>
        <v>6970000.5402413877</v>
      </c>
      <c r="J425" s="47">
        <f t="shared" si="31"/>
        <v>74763428.444568157</v>
      </c>
      <c r="K425" s="48">
        <f>(SUMIFS(INDEX(Load,,MATCH('Summarized Source Data'!$C425,Hour,0)),Month,'Summarized Source Data'!$A425,Sector,'Summarized Source Data'!K$2,Subsector,"Total",TimeOfWeek,$E425)-SUM(F425:I425))*INDEX('Calibration Multipliers'!G$4:G$7,MATCH($B425,'Calibration Multipliers'!$A$4:$A$7,0),1)</f>
        <v>74763428.444568157</v>
      </c>
      <c r="L425" s="26">
        <f>SUMIFS(INDEX(Load,,MATCH('Summarized Source Data'!$C425,Hour,0)),Month,'Summarized Source Data'!$A425,Sector,'Summarized Source Data'!L$2,Subsector,'Summarized Source Data'!L$3,TimeOfWeek,$E425)*INDEX('Calibration Multipliers'!H$4:H$7,MATCH($B425,'Calibration Multipliers'!$A$4:$A$7,0),1)</f>
        <v>226025.82672594063</v>
      </c>
      <c r="M425" s="26">
        <f>SUMIFS(INDEX(Load,,MATCH('Summarized Source Data'!$C425,Hour,0)),Month,'Summarized Source Data'!$A425,Sector,'Summarized Source Data'!M$2,Subsector,'Summarized Source Data'!M$3,TimeOfWeek,$E425)*INDEX('Calibration Multipliers'!I$4:I$7,MATCH($B425,'Calibration Multipliers'!$A$4:$A$7,0),1)</f>
        <v>76793206.319281831</v>
      </c>
      <c r="N425" s="26">
        <f>SUMIFS(INDEX(Load,,MATCH('Summarized Source Data'!$C425,Hour,0)),Month,'Summarized Source Data'!$A425,Sector,'Summarized Source Data'!N$2,Subsector,'Summarized Source Data'!N$3,TimeOfWeek,$E425)*INDEX('Calibration Multipliers'!J$4:J$7,MATCH($B425,'Calibration Multipliers'!$A$4:$A$7,0),1)</f>
        <v>0</v>
      </c>
      <c r="O425" s="28">
        <f t="shared" si="32"/>
        <v>112397789.51637632</v>
      </c>
      <c r="P425" s="48">
        <f>(SUMIFS(INDEX(Load,,MATCH('Summarized Source Data'!$C425,Hour,0)),Month,'Summarized Source Data'!$A425,Sector,'Summarized Source Data'!P$2,Subsector,"Total",TimeOfWeek,$E425)-SUM(L425:N425)*INDEX('Calibration Multipliers'!L$4:L$7,MATCH($B425,'Calibration Multipliers'!$A$4:$A$7,0),1))</f>
        <v>112397789.51637632</v>
      </c>
      <c r="Q425" s="28">
        <f t="shared" si="33"/>
        <v>112397789.51637632</v>
      </c>
      <c r="R425" s="31">
        <f>SUMIFS(INDEX(Load,,MATCH('Summarized Source Data'!$C425,Hour,0)),Month,'Summarized Source Data'!$A425,Sector,'Summarized Source Data'!R$2,TimeOfWeek,$E425)*INDEX('Calibration Multipliers'!N$4:N$7,MATCH($B425,'Calibration Multipliers'!$A$4:$A$7,0),1)</f>
        <v>4782627.7035046024</v>
      </c>
      <c r="S425" s="31">
        <f>SUMIFS(INDEX(Load,,MATCH('Summarized Source Data'!$C425,Hour,0)),Month,'Summarized Source Data'!$A425,Sector,'Summarized Source Data'!S$2,TimeOfWeek,$E425)*INDEX('Calibration Multipliers'!O$4:O$7,MATCH($B425,'Calibration Multipliers'!$A$4:$A$7,0),1)</f>
        <v>4782627.7035046024</v>
      </c>
      <c r="T425" s="31">
        <f>SUMIFS(INDEX(Load,,MATCH('Summarized Source Data'!$C425,Hour,0)),Month,'Summarized Source Data'!$A425,Sector,'Summarized Source Data'!T$2,TimeOfWeek,$E425)*INDEX('Calibration Multipliers'!P$4:P$7,MATCH($B425,'Calibration Multipliers'!$A$4:$A$7,0),1)</f>
        <v>4782627.7035046024</v>
      </c>
      <c r="U425" s="31">
        <f>SUMIFS(INDEX(Load,,MATCH('Summarized Source Data'!$C425,Hour,0)),Month,'Summarized Source Data'!$A425,Sector,'Summarized Source Data'!U$2,TimeOfWeek,$E425)*INDEX('Calibration Multipliers'!Q$4:Q$7,MATCH($B425,'Calibration Multipliers'!$A$4:$A$7,0),1)</f>
        <v>4782627.7035046024</v>
      </c>
      <c r="V425" s="31">
        <f>SUMIFS(INDEX(Load,,MATCH('Summarized Source Data'!$C425,Hour,0)),Month,'Summarized Source Data'!$A425,Sector,'Summarized Source Data'!V$2,TimeOfWeek,$E425)*INDEX('Calibration Multipliers'!R$4:R$7,MATCH($B425,'Calibration Multipliers'!$A$4:$A$7,0),1)</f>
        <v>4782627.7035046024</v>
      </c>
      <c r="W425" s="31">
        <f>SUMIFS(INDEX(Load,,MATCH('Summarized Source Data'!$C425,Hour,0)),Month,'Summarized Source Data'!$A425,Sector,'Summarized Source Data'!W$2,TimeOfWeek,$E425)*INDEX('Calibration Multipliers'!S$4:S$7,MATCH($B425,'Calibration Multipliers'!$A$4:$A$7,0),1)</f>
        <v>4782627.7035046024</v>
      </c>
      <c r="X425" s="26">
        <f>SUMIFS(INDEX(Load,,MATCH('Summarized Source Data'!$C425,Hour,0)),Month,'Summarized Source Data'!$A425,Sector,'Summarized Source Data'!X$2,Subsector,'Summarized Source Data'!X$3,TimeOfWeek,$E425)*INDEX('Calibration Multipliers'!T$4:T$7,MATCH($B425,'Calibration Multipliers'!$A$4:$A$7,0),1)</f>
        <v>323781805.50171077</v>
      </c>
      <c r="Y425" s="28">
        <f t="shared" si="36"/>
        <v>323781805.50171077</v>
      </c>
      <c r="Z425" s="28">
        <f t="shared" si="36"/>
        <v>323781805.50171077</v>
      </c>
    </row>
    <row r="426" spans="1:26" outlineLevel="2">
      <c r="A426">
        <f t="shared" si="35"/>
        <v>6</v>
      </c>
      <c r="B426" t="str">
        <f>INDEX('Category Mapping'!$G$34:$G$45,MATCH(A426,'Category Mapping'!$A$34:$A$45,0),1)</f>
        <v>Summer</v>
      </c>
      <c r="C426" t="s">
        <v>41</v>
      </c>
      <c r="D426" s="6" t="s">
        <v>115</v>
      </c>
      <c r="E426" s="40" t="s">
        <v>14</v>
      </c>
      <c r="F426" s="26">
        <f>SUMIFS(INDEX(Load,,MATCH('Summarized Source Data'!$C426,Hour,0)),Month,'Summarized Source Data'!$A426,Sector,'Summarized Source Data'!F$2,Subsector,'Summarized Source Data'!F$3,TimeOfWeek,$E426)*INDEX('Calibration Multipliers'!B$4:B$7,MATCH($B426,'Calibration Multipliers'!$A$4:$A$7,0),1)</f>
        <v>190491.93993309871</v>
      </c>
      <c r="G426" s="26">
        <f>SUMIFS(INDEX(Load,,MATCH('Summarized Source Data'!$C426,Hour,0)),Month,'Summarized Source Data'!$A426,Sector,'Summarized Source Data'!G$2,Subsector,'Summarized Source Data'!G$3,TimeOfWeek,$E426)*INDEX('Calibration Multipliers'!C$4:C$7,MATCH($B426,'Calibration Multipliers'!$A$4:$A$7,0),1)</f>
        <v>25846559.11353714</v>
      </c>
      <c r="H426" s="26">
        <f>SUMIFS(INDEX(Load,,MATCH('Summarized Source Data'!$C426,Hour,0)),Month,'Summarized Source Data'!$A426,Sector,'Summarized Source Data'!H$2,Subsector,'Summarized Source Data'!H$3,TimeOfWeek,$E426)*INDEX('Calibration Multipliers'!D$4:D$7,MATCH($B426,'Calibration Multipliers'!$A$4:$A$7,0),1)</f>
        <v>0</v>
      </c>
      <c r="I426" s="26">
        <f>SUMIFS(INDEX(Load,,MATCH('Summarized Source Data'!$C426,Hour,0)),Month,'Summarized Source Data'!$A426,Sector,'Summarized Source Data'!I$2,Subsector,'Summarized Source Data'!I$3,TimeOfWeek,$E426)*INDEX('Calibration Multipliers'!E$4:E$7,MATCH($B426,'Calibration Multipliers'!$A$4:$A$7,0),1)</f>
        <v>6896661.6285733087</v>
      </c>
      <c r="J426" s="47">
        <f t="shared" si="31"/>
        <v>78103851.74073334</v>
      </c>
      <c r="K426" s="48">
        <f>(SUMIFS(INDEX(Load,,MATCH('Summarized Source Data'!$C426,Hour,0)),Month,'Summarized Source Data'!$A426,Sector,'Summarized Source Data'!K$2,Subsector,"Total",TimeOfWeek,$E426)-SUM(F426:I426))*INDEX('Calibration Multipliers'!G$4:G$7,MATCH($B426,'Calibration Multipliers'!$A$4:$A$7,0),1)</f>
        <v>78103851.74073334</v>
      </c>
      <c r="L426" s="26">
        <f>SUMIFS(INDEX(Load,,MATCH('Summarized Source Data'!$C426,Hour,0)),Month,'Summarized Source Data'!$A426,Sector,'Summarized Source Data'!L$2,Subsector,'Summarized Source Data'!L$3,TimeOfWeek,$E426)*INDEX('Calibration Multipliers'!H$4:H$7,MATCH($B426,'Calibration Multipliers'!$A$4:$A$7,0),1)</f>
        <v>218079.64270388713</v>
      </c>
      <c r="M426" s="26">
        <f>SUMIFS(INDEX(Load,,MATCH('Summarized Source Data'!$C426,Hour,0)),Month,'Summarized Source Data'!$A426,Sector,'Summarized Source Data'!M$2,Subsector,'Summarized Source Data'!M$3,TimeOfWeek,$E426)*INDEX('Calibration Multipliers'!I$4:I$7,MATCH($B426,'Calibration Multipliers'!$A$4:$A$7,0),1)</f>
        <v>77539677.340611428</v>
      </c>
      <c r="N426" s="26">
        <f>SUMIFS(INDEX(Load,,MATCH('Summarized Source Data'!$C426,Hour,0)),Month,'Summarized Source Data'!$A426,Sector,'Summarized Source Data'!N$2,Subsector,'Summarized Source Data'!N$3,TimeOfWeek,$E426)*INDEX('Calibration Multipliers'!J$4:J$7,MATCH($B426,'Calibration Multipliers'!$A$4:$A$7,0),1)</f>
        <v>0</v>
      </c>
      <c r="O426" s="28">
        <f t="shared" si="32"/>
        <v>106993820.79575881</v>
      </c>
      <c r="P426" s="48">
        <f>(SUMIFS(INDEX(Load,,MATCH('Summarized Source Data'!$C426,Hour,0)),Month,'Summarized Source Data'!$A426,Sector,'Summarized Source Data'!P$2,Subsector,"Total",TimeOfWeek,$E426)-SUM(L426:N426)*INDEX('Calibration Multipliers'!L$4:L$7,MATCH($B426,'Calibration Multipliers'!$A$4:$A$7,0),1))</f>
        <v>106993820.79575881</v>
      </c>
      <c r="Q426" s="28">
        <f t="shared" si="33"/>
        <v>106993820.79575881</v>
      </c>
      <c r="R426" s="31">
        <f>SUMIFS(INDEX(Load,,MATCH('Summarized Source Data'!$C426,Hour,0)),Month,'Summarized Source Data'!$A426,Sector,'Summarized Source Data'!R$2,TimeOfWeek,$E426)*INDEX('Calibration Multipliers'!N$4:N$7,MATCH($B426,'Calibration Multipliers'!$A$4:$A$7,0),1)</f>
        <v>4717063.2875236711</v>
      </c>
      <c r="S426" s="31">
        <f>SUMIFS(INDEX(Load,,MATCH('Summarized Source Data'!$C426,Hour,0)),Month,'Summarized Source Data'!$A426,Sector,'Summarized Source Data'!S$2,TimeOfWeek,$E426)*INDEX('Calibration Multipliers'!O$4:O$7,MATCH($B426,'Calibration Multipliers'!$A$4:$A$7,0),1)</f>
        <v>4717063.2875236711</v>
      </c>
      <c r="T426" s="31">
        <f>SUMIFS(INDEX(Load,,MATCH('Summarized Source Data'!$C426,Hour,0)),Month,'Summarized Source Data'!$A426,Sector,'Summarized Source Data'!T$2,TimeOfWeek,$E426)*INDEX('Calibration Multipliers'!P$4:P$7,MATCH($B426,'Calibration Multipliers'!$A$4:$A$7,0),1)</f>
        <v>4717063.2875236711</v>
      </c>
      <c r="U426" s="31">
        <f>SUMIFS(INDEX(Load,,MATCH('Summarized Source Data'!$C426,Hour,0)),Month,'Summarized Source Data'!$A426,Sector,'Summarized Source Data'!U$2,TimeOfWeek,$E426)*INDEX('Calibration Multipliers'!Q$4:Q$7,MATCH($B426,'Calibration Multipliers'!$A$4:$A$7,0),1)</f>
        <v>4717063.2875236711</v>
      </c>
      <c r="V426" s="31">
        <f>SUMIFS(INDEX(Load,,MATCH('Summarized Source Data'!$C426,Hour,0)),Month,'Summarized Source Data'!$A426,Sector,'Summarized Source Data'!V$2,TimeOfWeek,$E426)*INDEX('Calibration Multipliers'!R$4:R$7,MATCH($B426,'Calibration Multipliers'!$A$4:$A$7,0),1)</f>
        <v>4717063.2875236711</v>
      </c>
      <c r="W426" s="31">
        <f>SUMIFS(INDEX(Load,,MATCH('Summarized Source Data'!$C426,Hour,0)),Month,'Summarized Source Data'!$A426,Sector,'Summarized Source Data'!W$2,TimeOfWeek,$E426)*INDEX('Calibration Multipliers'!S$4:S$7,MATCH($B426,'Calibration Multipliers'!$A$4:$A$7,0),1)</f>
        <v>4717063.2875236711</v>
      </c>
      <c r="X426" s="26">
        <f>SUMIFS(INDEX(Load,,MATCH('Summarized Source Data'!$C426,Hour,0)),Month,'Summarized Source Data'!$A426,Sector,'Summarized Source Data'!X$2,Subsector,'Summarized Source Data'!X$3,TimeOfWeek,$E426)*INDEX('Calibration Multipliers'!T$4:T$7,MATCH($B426,'Calibration Multipliers'!$A$4:$A$7,0),1)</f>
        <v>324714894.27837276</v>
      </c>
      <c r="Y426" s="28">
        <f t="shared" si="36"/>
        <v>324714894.27837276</v>
      </c>
      <c r="Z426" s="28">
        <f t="shared" si="36"/>
        <v>324714894.27837276</v>
      </c>
    </row>
    <row r="427" spans="1:26" outlineLevel="2">
      <c r="A427">
        <f t="shared" si="35"/>
        <v>6</v>
      </c>
      <c r="B427" t="str">
        <f>INDEX('Category Mapping'!$G$34:$G$45,MATCH(A427,'Category Mapping'!$A$34:$A$45,0),1)</f>
        <v>Summer</v>
      </c>
      <c r="C427" t="s">
        <v>42</v>
      </c>
      <c r="D427" s="6" t="s">
        <v>116</v>
      </c>
      <c r="E427" s="40" t="s">
        <v>14</v>
      </c>
      <c r="F427" s="26">
        <f>SUMIFS(INDEX(Load,,MATCH('Summarized Source Data'!$C427,Hour,0)),Month,'Summarized Source Data'!$A427,Sector,'Summarized Source Data'!F$2,Subsector,'Summarized Source Data'!F$3,TimeOfWeek,$E427)*INDEX('Calibration Multipliers'!B$4:B$7,MATCH($B427,'Calibration Multipliers'!$A$4:$A$7,0),1)</f>
        <v>190792.39451918387</v>
      </c>
      <c r="G427" s="26">
        <f>SUMIFS(INDEX(Load,,MATCH('Summarized Source Data'!$C427,Hour,0)),Month,'Summarized Source Data'!$A427,Sector,'Summarized Source Data'!G$2,Subsector,'Summarized Source Data'!G$3,TimeOfWeek,$E427)*INDEX('Calibration Multipliers'!C$4:C$7,MATCH($B427,'Calibration Multipliers'!$A$4:$A$7,0),1)</f>
        <v>25286705.847539946</v>
      </c>
      <c r="H427" s="26">
        <f>SUMIFS(INDEX(Load,,MATCH('Summarized Source Data'!$C427,Hour,0)),Month,'Summarized Source Data'!$A427,Sector,'Summarized Source Data'!H$2,Subsector,'Summarized Source Data'!H$3,TimeOfWeek,$E427)*INDEX('Calibration Multipliers'!D$4:D$7,MATCH($B427,'Calibration Multipliers'!$A$4:$A$7,0),1)</f>
        <v>0</v>
      </c>
      <c r="I427" s="26">
        <f>SUMIFS(INDEX(Load,,MATCH('Summarized Source Data'!$C427,Hour,0)),Month,'Summarized Source Data'!$A427,Sector,'Summarized Source Data'!I$2,Subsector,'Summarized Source Data'!I$3,TimeOfWeek,$E427)*INDEX('Calibration Multipliers'!E$4:E$7,MATCH($B427,'Calibration Multipliers'!$A$4:$A$7,0),1)</f>
        <v>6913968.559202835</v>
      </c>
      <c r="J427" s="47">
        <f t="shared" si="31"/>
        <v>81445363.951500893</v>
      </c>
      <c r="K427" s="48">
        <f>(SUMIFS(INDEX(Load,,MATCH('Summarized Source Data'!$C427,Hour,0)),Month,'Summarized Source Data'!$A427,Sector,'Summarized Source Data'!K$2,Subsector,"Total",TimeOfWeek,$E427)-SUM(F427:I427))*INDEX('Calibration Multipliers'!G$4:G$7,MATCH($B427,'Calibration Multipliers'!$A$4:$A$7,0),1)</f>
        <v>81445363.951500893</v>
      </c>
      <c r="L427" s="26">
        <f>SUMIFS(INDEX(Load,,MATCH('Summarized Source Data'!$C427,Hour,0)),Month,'Summarized Source Data'!$A427,Sector,'Summarized Source Data'!L$2,Subsector,'Summarized Source Data'!L$3,TimeOfWeek,$E427)*INDEX('Calibration Multipliers'!H$4:H$7,MATCH($B427,'Calibration Multipliers'!$A$4:$A$7,0),1)</f>
        <v>186959.26582465641</v>
      </c>
      <c r="M427" s="26">
        <f>SUMIFS(INDEX(Load,,MATCH('Summarized Source Data'!$C427,Hour,0)),Month,'Summarized Source Data'!$A427,Sector,'Summarized Source Data'!M$2,Subsector,'Summarized Source Data'!M$3,TimeOfWeek,$E427)*INDEX('Calibration Multipliers'!I$4:I$7,MATCH($B427,'Calibration Multipliers'!$A$4:$A$7,0),1)</f>
        <v>76793206.319281831</v>
      </c>
      <c r="N427" s="26">
        <f>SUMIFS(INDEX(Load,,MATCH('Summarized Source Data'!$C427,Hour,0)),Month,'Summarized Source Data'!$A427,Sector,'Summarized Source Data'!N$2,Subsector,'Summarized Source Data'!N$3,TimeOfWeek,$E427)*INDEX('Calibration Multipliers'!J$4:J$7,MATCH($B427,'Calibration Multipliers'!$A$4:$A$7,0),1)</f>
        <v>0</v>
      </c>
      <c r="O427" s="28">
        <f t="shared" si="32"/>
        <v>99373613.204009742</v>
      </c>
      <c r="P427" s="48">
        <f>(SUMIFS(INDEX(Load,,MATCH('Summarized Source Data'!$C427,Hour,0)),Month,'Summarized Source Data'!$A427,Sector,'Summarized Source Data'!P$2,Subsector,"Total",TimeOfWeek,$E427)-SUM(L427:N427)*INDEX('Calibration Multipliers'!L$4:L$7,MATCH($B427,'Calibration Multipliers'!$A$4:$A$7,0),1))</f>
        <v>99373613.204009742</v>
      </c>
      <c r="Q427" s="28">
        <f t="shared" si="33"/>
        <v>99373613.204009742</v>
      </c>
      <c r="R427" s="31">
        <f>SUMIFS(INDEX(Load,,MATCH('Summarized Source Data'!$C427,Hour,0)),Month,'Summarized Source Data'!$A427,Sector,'Summarized Source Data'!R$2,TimeOfWeek,$E427)*INDEX('Calibration Multipliers'!N$4:N$7,MATCH($B427,'Calibration Multipliers'!$A$4:$A$7,0),1)</f>
        <v>4618717.5966410507</v>
      </c>
      <c r="S427" s="31">
        <f>SUMIFS(INDEX(Load,,MATCH('Summarized Source Data'!$C427,Hour,0)),Month,'Summarized Source Data'!$A427,Sector,'Summarized Source Data'!S$2,TimeOfWeek,$E427)*INDEX('Calibration Multipliers'!O$4:O$7,MATCH($B427,'Calibration Multipliers'!$A$4:$A$7,0),1)</f>
        <v>4618717.5966410507</v>
      </c>
      <c r="T427" s="31">
        <f>SUMIFS(INDEX(Load,,MATCH('Summarized Source Data'!$C427,Hour,0)),Month,'Summarized Source Data'!$A427,Sector,'Summarized Source Data'!T$2,TimeOfWeek,$E427)*INDEX('Calibration Multipliers'!P$4:P$7,MATCH($B427,'Calibration Multipliers'!$A$4:$A$7,0),1)</f>
        <v>4618717.5966410507</v>
      </c>
      <c r="U427" s="31">
        <f>SUMIFS(INDEX(Load,,MATCH('Summarized Source Data'!$C427,Hour,0)),Month,'Summarized Source Data'!$A427,Sector,'Summarized Source Data'!U$2,TimeOfWeek,$E427)*INDEX('Calibration Multipliers'!Q$4:Q$7,MATCH($B427,'Calibration Multipliers'!$A$4:$A$7,0),1)</f>
        <v>4618717.5966410507</v>
      </c>
      <c r="V427" s="31">
        <f>SUMIFS(INDEX(Load,,MATCH('Summarized Source Data'!$C427,Hour,0)),Month,'Summarized Source Data'!$A427,Sector,'Summarized Source Data'!V$2,TimeOfWeek,$E427)*INDEX('Calibration Multipliers'!R$4:R$7,MATCH($B427,'Calibration Multipliers'!$A$4:$A$7,0),1)</f>
        <v>4618717.5966410507</v>
      </c>
      <c r="W427" s="31">
        <f>SUMIFS(INDEX(Load,,MATCH('Summarized Source Data'!$C427,Hour,0)),Month,'Summarized Source Data'!$A427,Sector,'Summarized Source Data'!W$2,TimeOfWeek,$E427)*INDEX('Calibration Multipliers'!S$4:S$7,MATCH($B427,'Calibration Multipliers'!$A$4:$A$7,0),1)</f>
        <v>4618717.5966410507</v>
      </c>
      <c r="X427" s="26">
        <f>SUMIFS(INDEX(Load,,MATCH('Summarized Source Data'!$C427,Hour,0)),Month,'Summarized Source Data'!$A427,Sector,'Summarized Source Data'!X$2,Subsector,'Summarized Source Data'!X$3,TimeOfWeek,$E427)*INDEX('Calibration Multipliers'!T$4:T$7,MATCH($B427,'Calibration Multipliers'!$A$4:$A$7,0),1)</f>
        <v>328447249.38502073</v>
      </c>
      <c r="Y427" s="28">
        <f t="shared" si="36"/>
        <v>328447249.38502073</v>
      </c>
      <c r="Z427" s="28">
        <f t="shared" si="36"/>
        <v>328447249.38502073</v>
      </c>
    </row>
    <row r="428" spans="1:26" outlineLevel="2">
      <c r="A428">
        <f t="shared" si="35"/>
        <v>6</v>
      </c>
      <c r="B428" t="str">
        <f>INDEX('Category Mapping'!$G$34:$G$45,MATCH(A428,'Category Mapping'!$A$34:$A$45,0),1)</f>
        <v>Summer</v>
      </c>
      <c r="C428" t="s">
        <v>43</v>
      </c>
      <c r="D428" s="6" t="s">
        <v>117</v>
      </c>
      <c r="E428" s="40" t="s">
        <v>14</v>
      </c>
      <c r="F428" s="26">
        <f>SUMIFS(INDEX(Load,,MATCH('Summarized Source Data'!$C428,Hour,0)),Month,'Summarized Source Data'!$A428,Sector,'Summarized Source Data'!F$2,Subsector,'Summarized Source Data'!F$3,TimeOfWeek,$E428)*INDEX('Calibration Multipliers'!B$4:B$7,MATCH($B428,'Calibration Multipliers'!$A$4:$A$7,0),1)</f>
        <v>194070.33539159744</v>
      </c>
      <c r="G428" s="26">
        <f>SUMIFS(INDEX(Load,,MATCH('Summarized Source Data'!$C428,Hour,0)),Month,'Summarized Source Data'!$A428,Sector,'Summarized Source Data'!G$2,Subsector,'Summarized Source Data'!G$3,TimeOfWeek,$E428)*INDEX('Calibration Multipliers'!C$4:C$7,MATCH($B428,'Calibration Multipliers'!$A$4:$A$7,0),1)</f>
        <v>23980381.56021316</v>
      </c>
      <c r="H428" s="26">
        <f>SUMIFS(INDEX(Load,,MATCH('Summarized Source Data'!$C428,Hour,0)),Month,'Summarized Source Data'!$A428,Sector,'Summarized Source Data'!H$2,Subsector,'Summarized Source Data'!H$3,TimeOfWeek,$E428)*INDEX('Calibration Multipliers'!D$4:D$7,MATCH($B428,'Calibration Multipliers'!$A$4:$A$7,0),1)</f>
        <v>0</v>
      </c>
      <c r="I428" s="26">
        <f>SUMIFS(INDEX(Load,,MATCH('Summarized Source Data'!$C428,Hour,0)),Month,'Summarized Source Data'!$A428,Sector,'Summarized Source Data'!I$2,Subsector,'Summarized Source Data'!I$3,TimeOfWeek,$E428)*INDEX('Calibration Multipliers'!E$4:E$7,MATCH($B428,'Calibration Multipliers'!$A$4:$A$7,0),1)</f>
        <v>7102774.4077165052</v>
      </c>
      <c r="J428" s="47">
        <f t="shared" si="31"/>
        <v>87225048.332751557</v>
      </c>
      <c r="K428" s="48">
        <f>(SUMIFS(INDEX(Load,,MATCH('Summarized Source Data'!$C428,Hour,0)),Month,'Summarized Source Data'!$A428,Sector,'Summarized Source Data'!K$2,Subsector,"Total",TimeOfWeek,$E428)-SUM(F428:I428))*INDEX('Calibration Multipliers'!G$4:G$7,MATCH($B428,'Calibration Multipliers'!$A$4:$A$7,0),1)</f>
        <v>87225048.332751557</v>
      </c>
      <c r="L428" s="26">
        <f>SUMIFS(INDEX(Load,,MATCH('Summarized Source Data'!$C428,Hour,0)),Month,'Summarized Source Data'!$A428,Sector,'Summarized Source Data'!L$2,Subsector,'Summarized Source Data'!L$3,TimeOfWeek,$E428)*INDEX('Calibration Multipliers'!H$4:H$7,MATCH($B428,'Calibration Multipliers'!$A$4:$A$7,0),1)</f>
        <v>184668.53287795122</v>
      </c>
      <c r="M428" s="26">
        <f>SUMIFS(INDEX(Load,,MATCH('Summarized Source Data'!$C428,Hour,0)),Month,'Summarized Source Data'!$A428,Sector,'Summarized Source Data'!M$2,Subsector,'Summarized Source Data'!M$3,TimeOfWeek,$E428)*INDEX('Calibration Multipliers'!I$4:I$7,MATCH($B428,'Calibration Multipliers'!$A$4:$A$7,0),1)</f>
        <v>74180557.744628251</v>
      </c>
      <c r="N428" s="26">
        <f>SUMIFS(INDEX(Load,,MATCH('Summarized Source Data'!$C428,Hour,0)),Month,'Summarized Source Data'!$A428,Sector,'Summarized Source Data'!N$2,Subsector,'Summarized Source Data'!N$3,TimeOfWeek,$E428)*INDEX('Calibration Multipliers'!J$4:J$7,MATCH($B428,'Calibration Multipliers'!$A$4:$A$7,0),1)</f>
        <v>0</v>
      </c>
      <c r="O428" s="28">
        <f t="shared" si="32"/>
        <v>94523842.298314095</v>
      </c>
      <c r="P428" s="48">
        <f>(SUMIFS(INDEX(Load,,MATCH('Summarized Source Data'!$C428,Hour,0)),Month,'Summarized Source Data'!$A428,Sector,'Summarized Source Data'!P$2,Subsector,"Total",TimeOfWeek,$E428)-SUM(L428:N428)*INDEX('Calibration Multipliers'!L$4:L$7,MATCH($B428,'Calibration Multipliers'!$A$4:$A$7,0),1))</f>
        <v>94523842.298314095</v>
      </c>
      <c r="Q428" s="28">
        <f t="shared" si="33"/>
        <v>94523842.298314095</v>
      </c>
      <c r="R428" s="31">
        <f>SUMIFS(INDEX(Load,,MATCH('Summarized Source Data'!$C428,Hour,0)),Month,'Summarized Source Data'!$A428,Sector,'Summarized Source Data'!R$2,TimeOfWeek,$E428)*INDEX('Calibration Multipliers'!N$4:N$7,MATCH($B428,'Calibration Multipliers'!$A$4:$A$7,0),1)</f>
        <v>5270788.9595245263</v>
      </c>
      <c r="S428" s="31">
        <f>SUMIFS(INDEX(Load,,MATCH('Summarized Source Data'!$C428,Hour,0)),Month,'Summarized Source Data'!$A428,Sector,'Summarized Source Data'!S$2,TimeOfWeek,$E428)*INDEX('Calibration Multipliers'!O$4:O$7,MATCH($B428,'Calibration Multipliers'!$A$4:$A$7,0),1)</f>
        <v>5270788.9595245263</v>
      </c>
      <c r="T428" s="31">
        <f>SUMIFS(INDEX(Load,,MATCH('Summarized Source Data'!$C428,Hour,0)),Month,'Summarized Source Data'!$A428,Sector,'Summarized Source Data'!T$2,TimeOfWeek,$E428)*INDEX('Calibration Multipliers'!P$4:P$7,MATCH($B428,'Calibration Multipliers'!$A$4:$A$7,0),1)</f>
        <v>5270788.9595245263</v>
      </c>
      <c r="U428" s="31">
        <f>SUMIFS(INDEX(Load,,MATCH('Summarized Source Data'!$C428,Hour,0)),Month,'Summarized Source Data'!$A428,Sector,'Summarized Source Data'!U$2,TimeOfWeek,$E428)*INDEX('Calibration Multipliers'!Q$4:Q$7,MATCH($B428,'Calibration Multipliers'!$A$4:$A$7,0),1)</f>
        <v>5270788.9595245263</v>
      </c>
      <c r="V428" s="31">
        <f>SUMIFS(INDEX(Load,,MATCH('Summarized Source Data'!$C428,Hour,0)),Month,'Summarized Source Data'!$A428,Sector,'Summarized Source Data'!V$2,TimeOfWeek,$E428)*INDEX('Calibration Multipliers'!R$4:R$7,MATCH($B428,'Calibration Multipliers'!$A$4:$A$7,0),1)</f>
        <v>5270788.9595245263</v>
      </c>
      <c r="W428" s="31">
        <f>SUMIFS(INDEX(Load,,MATCH('Summarized Source Data'!$C428,Hour,0)),Month,'Summarized Source Data'!$A428,Sector,'Summarized Source Data'!W$2,TimeOfWeek,$E428)*INDEX('Calibration Multipliers'!S$4:S$7,MATCH($B428,'Calibration Multipliers'!$A$4:$A$7,0),1)</f>
        <v>5270788.9595245263</v>
      </c>
      <c r="X428" s="26">
        <f>SUMIFS(INDEX(Load,,MATCH('Summarized Source Data'!$C428,Hour,0)),Month,'Summarized Source Data'!$A428,Sector,'Summarized Source Data'!X$2,Subsector,'Summarized Source Data'!X$3,TimeOfWeek,$E428)*INDEX('Calibration Multipliers'!T$4:T$7,MATCH($B428,'Calibration Multipliers'!$A$4:$A$7,0),1)</f>
        <v>332179604.49166864</v>
      </c>
      <c r="Y428" s="28">
        <f t="shared" si="36"/>
        <v>332179604.49166864</v>
      </c>
      <c r="Z428" s="28">
        <f t="shared" si="36"/>
        <v>332179604.49166864</v>
      </c>
    </row>
    <row r="429" spans="1:26" outlineLevel="2">
      <c r="A429">
        <f t="shared" si="35"/>
        <v>6</v>
      </c>
      <c r="B429" t="str">
        <f>INDEX('Category Mapping'!$G$34:$G$45,MATCH(A429,'Category Mapping'!$A$34:$A$45,0),1)</f>
        <v>Summer</v>
      </c>
      <c r="C429" t="s">
        <v>44</v>
      </c>
      <c r="D429" s="6" t="s">
        <v>118</v>
      </c>
      <c r="E429" s="40" t="s">
        <v>14</v>
      </c>
      <c r="F429" s="26">
        <f>SUMIFS(INDEX(Load,,MATCH('Summarized Source Data'!$C429,Hour,0)),Month,'Summarized Source Data'!$A429,Sector,'Summarized Source Data'!F$2,Subsector,'Summarized Source Data'!F$3,TimeOfWeek,$E429)*INDEX('Calibration Multipliers'!B$4:B$7,MATCH($B429,'Calibration Multipliers'!$A$4:$A$7,0),1)</f>
        <v>200188.59850017013</v>
      </c>
      <c r="G429" s="26">
        <f>SUMIFS(INDEX(Load,,MATCH('Summarized Source Data'!$C429,Hour,0)),Month,'Summarized Source Data'!$A429,Sector,'Summarized Source Data'!G$2,Subsector,'Summarized Source Data'!G$3,TimeOfWeek,$E429)*INDEX('Calibration Multipliers'!C$4:C$7,MATCH($B429,'Calibration Multipliers'!$A$4:$A$7,0),1)</f>
        <v>22487439.517553974</v>
      </c>
      <c r="H429" s="26">
        <f>SUMIFS(INDEX(Load,,MATCH('Summarized Source Data'!$C429,Hour,0)),Month,'Summarized Source Data'!$A429,Sector,'Summarized Source Data'!H$2,Subsector,'Summarized Source Data'!H$3,TimeOfWeek,$E429)*INDEX('Calibration Multipliers'!D$4:D$7,MATCH($B429,'Calibration Multipliers'!$A$4:$A$7,0),1)</f>
        <v>0</v>
      </c>
      <c r="I429" s="26">
        <f>SUMIFS(INDEX(Load,,MATCH('Summarized Source Data'!$C429,Hour,0)),Month,'Summarized Source Data'!$A429,Sector,'Summarized Source Data'!I$2,Subsector,'Summarized Source Data'!I$3,TimeOfWeek,$E429)*INDEX('Calibration Multipliers'!E$4:E$7,MATCH($B429,'Calibration Multipliers'!$A$4:$A$7,0),1)</f>
        <v>7682847.7075039651</v>
      </c>
      <c r="J429" s="47">
        <f t="shared" si="31"/>
        <v>87198710.035852715</v>
      </c>
      <c r="K429" s="48">
        <f>(SUMIFS(INDEX(Load,,MATCH('Summarized Source Data'!$C429,Hour,0)),Month,'Summarized Source Data'!$A429,Sector,'Summarized Source Data'!K$2,Subsector,"Total",TimeOfWeek,$E429)-SUM(F429:I429))*INDEX('Calibration Multipliers'!G$4:G$7,MATCH($B429,'Calibration Multipliers'!$A$4:$A$7,0),1)</f>
        <v>87198710.035852715</v>
      </c>
      <c r="L429" s="26">
        <f>SUMIFS(INDEX(Load,,MATCH('Summarized Source Data'!$C429,Hour,0)),Month,'Summarized Source Data'!$A429,Sector,'Summarized Source Data'!L$2,Subsector,'Summarized Source Data'!L$3,TimeOfWeek,$E429)*INDEX('Calibration Multipliers'!H$4:H$7,MATCH($B429,'Calibration Multipliers'!$A$4:$A$7,0),1)</f>
        <v>198253.37237737316</v>
      </c>
      <c r="M429" s="26">
        <f>SUMIFS(INDEX(Load,,MATCH('Summarized Source Data'!$C429,Hour,0)),Month,'Summarized Source Data'!$A429,Sector,'Summarized Source Data'!M$2,Subsector,'Summarized Source Data'!M$3,TimeOfWeek,$E429)*INDEX('Calibration Multipliers'!I$4:I$7,MATCH($B429,'Calibration Multipliers'!$A$4:$A$7,0),1)</f>
        <v>69701731.616650701</v>
      </c>
      <c r="N429" s="26">
        <f>SUMIFS(INDEX(Load,,MATCH('Summarized Source Data'!$C429,Hour,0)),Month,'Summarized Source Data'!$A429,Sector,'Summarized Source Data'!N$2,Subsector,'Summarized Source Data'!N$3,TimeOfWeek,$E429)*INDEX('Calibration Multipliers'!J$4:J$7,MATCH($B429,'Calibration Multipliers'!$A$4:$A$7,0),1)</f>
        <v>0</v>
      </c>
      <c r="O429" s="28">
        <f t="shared" si="32"/>
        <v>96189817.256806254</v>
      </c>
      <c r="P429" s="48">
        <f>(SUMIFS(INDEX(Load,,MATCH('Summarized Source Data'!$C429,Hour,0)),Month,'Summarized Source Data'!$A429,Sector,'Summarized Source Data'!P$2,Subsector,"Total",TimeOfWeek,$E429)-SUM(L429:N429)*INDEX('Calibration Multipliers'!L$4:L$7,MATCH($B429,'Calibration Multipliers'!$A$4:$A$7,0),1))</f>
        <v>96189817.256806254</v>
      </c>
      <c r="Q429" s="28">
        <f t="shared" si="33"/>
        <v>96189817.256806254</v>
      </c>
      <c r="R429" s="31">
        <f>SUMIFS(INDEX(Load,,MATCH('Summarized Source Data'!$C429,Hour,0)),Month,'Summarized Source Data'!$A429,Sector,'Summarized Source Data'!R$2,TimeOfWeek,$E429)*INDEX('Calibration Multipliers'!N$4:N$7,MATCH($B429,'Calibration Multipliers'!$A$4:$A$7,0),1)</f>
        <v>5276252.1943118824</v>
      </c>
      <c r="S429" s="31">
        <f>SUMIFS(INDEX(Load,,MATCH('Summarized Source Data'!$C429,Hour,0)),Month,'Summarized Source Data'!$A429,Sector,'Summarized Source Data'!S$2,TimeOfWeek,$E429)*INDEX('Calibration Multipliers'!O$4:O$7,MATCH($B429,'Calibration Multipliers'!$A$4:$A$7,0),1)</f>
        <v>5276252.1943118824</v>
      </c>
      <c r="T429" s="31">
        <f>SUMIFS(INDEX(Load,,MATCH('Summarized Source Data'!$C429,Hour,0)),Month,'Summarized Source Data'!$A429,Sector,'Summarized Source Data'!T$2,TimeOfWeek,$E429)*INDEX('Calibration Multipliers'!P$4:P$7,MATCH($B429,'Calibration Multipliers'!$A$4:$A$7,0),1)</f>
        <v>5276252.1943118824</v>
      </c>
      <c r="U429" s="31">
        <f>SUMIFS(INDEX(Load,,MATCH('Summarized Source Data'!$C429,Hour,0)),Month,'Summarized Source Data'!$A429,Sector,'Summarized Source Data'!U$2,TimeOfWeek,$E429)*INDEX('Calibration Multipliers'!Q$4:Q$7,MATCH($B429,'Calibration Multipliers'!$A$4:$A$7,0),1)</f>
        <v>5276252.1943118824</v>
      </c>
      <c r="V429" s="31">
        <f>SUMIFS(INDEX(Load,,MATCH('Summarized Source Data'!$C429,Hour,0)),Month,'Summarized Source Data'!$A429,Sector,'Summarized Source Data'!V$2,TimeOfWeek,$E429)*INDEX('Calibration Multipliers'!R$4:R$7,MATCH($B429,'Calibration Multipliers'!$A$4:$A$7,0),1)</f>
        <v>5276252.1943118824</v>
      </c>
      <c r="W429" s="31">
        <f>SUMIFS(INDEX(Load,,MATCH('Summarized Source Data'!$C429,Hour,0)),Month,'Summarized Source Data'!$A429,Sector,'Summarized Source Data'!W$2,TimeOfWeek,$E429)*INDEX('Calibration Multipliers'!S$4:S$7,MATCH($B429,'Calibration Multipliers'!$A$4:$A$7,0),1)</f>
        <v>5276252.1943118824</v>
      </c>
      <c r="X429" s="26">
        <f>SUMIFS(INDEX(Load,,MATCH('Summarized Source Data'!$C429,Hour,0)),Month,'Summarized Source Data'!$A429,Sector,'Summarized Source Data'!X$2,Subsector,'Summarized Source Data'!X$3,TimeOfWeek,$E429)*INDEX('Calibration Multipliers'!T$4:T$7,MATCH($B429,'Calibration Multipliers'!$A$4:$A$7,0),1)</f>
        <v>333112693.26833063</v>
      </c>
      <c r="Y429" s="28">
        <f t="shared" si="36"/>
        <v>333112693.26833063</v>
      </c>
      <c r="Z429" s="28">
        <f t="shared" si="36"/>
        <v>333112693.26833063</v>
      </c>
    </row>
    <row r="430" spans="1:26" outlineLevel="2">
      <c r="A430">
        <f t="shared" si="35"/>
        <v>6</v>
      </c>
      <c r="B430" t="str">
        <f>INDEX('Category Mapping'!$G$34:$G$45,MATCH(A430,'Category Mapping'!$A$34:$A$45,0),1)</f>
        <v>Summer</v>
      </c>
      <c r="C430" t="s">
        <v>45</v>
      </c>
      <c r="D430" s="6" t="s">
        <v>119</v>
      </c>
      <c r="E430" s="40" t="s">
        <v>14</v>
      </c>
      <c r="F430" s="26">
        <f>SUMIFS(INDEX(Load,,MATCH('Summarized Source Data'!$C430,Hour,0)),Month,'Summarized Source Data'!$A430,Sector,'Summarized Source Data'!F$2,Subsector,'Summarized Source Data'!F$3,TimeOfWeek,$E430)*INDEX('Calibration Multipliers'!B$4:B$7,MATCH($B430,'Calibration Multipliers'!$A$4:$A$7,0),1)</f>
        <v>207482.5534673369</v>
      </c>
      <c r="G430" s="26">
        <f>SUMIFS(INDEX(Load,,MATCH('Summarized Source Data'!$C430,Hour,0)),Month,'Summarized Source Data'!$A430,Sector,'Summarized Source Data'!G$2,Subsector,'Summarized Source Data'!G$3,TimeOfWeek,$E430)*INDEX('Calibration Multipliers'!C$4:C$7,MATCH($B430,'Calibration Multipliers'!$A$4:$A$7,0),1)</f>
        <v>20434644.208897594</v>
      </c>
      <c r="H430" s="26">
        <f>SUMIFS(INDEX(Load,,MATCH('Summarized Source Data'!$C430,Hour,0)),Month,'Summarized Source Data'!$A430,Sector,'Summarized Source Data'!H$2,Subsector,'Summarized Source Data'!H$3,TimeOfWeek,$E430)*INDEX('Calibration Multipliers'!D$4:D$7,MATCH($B430,'Calibration Multipliers'!$A$4:$A$7,0),1)</f>
        <v>0</v>
      </c>
      <c r="I430" s="26">
        <f>SUMIFS(INDEX(Load,,MATCH('Summarized Source Data'!$C430,Hour,0)),Month,'Summarized Source Data'!$A430,Sector,'Summarized Source Data'!I$2,Subsector,'Summarized Source Data'!I$3,TimeOfWeek,$E430)*INDEX('Calibration Multipliers'!E$4:E$7,MATCH($B430,'Calibration Multipliers'!$A$4:$A$7,0),1)</f>
        <v>17075524.612914428</v>
      </c>
      <c r="J430" s="47">
        <f t="shared" si="31"/>
        <v>84516978.367441416</v>
      </c>
      <c r="K430" s="48">
        <f>(SUMIFS(INDEX(Load,,MATCH('Summarized Source Data'!$C430,Hour,0)),Month,'Summarized Source Data'!$A430,Sector,'Summarized Source Data'!K$2,Subsector,"Total",TimeOfWeek,$E430)-SUM(F430:I430))*INDEX('Calibration Multipliers'!G$4:G$7,MATCH($B430,'Calibration Multipliers'!$A$4:$A$7,0),1)</f>
        <v>84516978.367441416</v>
      </c>
      <c r="L430" s="26">
        <f>SUMIFS(INDEX(Load,,MATCH('Summarized Source Data'!$C430,Hour,0)),Month,'Summarized Source Data'!$A430,Sector,'Summarized Source Data'!L$2,Subsector,'Summarized Source Data'!L$3,TimeOfWeek,$E430)*INDEX('Calibration Multipliers'!H$4:H$7,MATCH($B430,'Calibration Multipliers'!$A$4:$A$7,0),1)</f>
        <v>220271.46824026614</v>
      </c>
      <c r="M430" s="26">
        <f>SUMIFS(INDEX(Load,,MATCH('Summarized Source Data'!$C430,Hour,0)),Month,'Summarized Source Data'!$A430,Sector,'Summarized Source Data'!M$2,Subsector,'Summarized Source Data'!M$3,TimeOfWeek,$E430)*INDEX('Calibration Multipliers'!I$4:I$7,MATCH($B430,'Calibration Multipliers'!$A$4:$A$7,0),1)</f>
        <v>64383125.589677356</v>
      </c>
      <c r="N430" s="26">
        <f>SUMIFS(INDEX(Load,,MATCH('Summarized Source Data'!$C430,Hour,0)),Month,'Summarized Source Data'!$A430,Sector,'Summarized Source Data'!N$2,Subsector,'Summarized Source Data'!N$3,TimeOfWeek,$E430)*INDEX('Calibration Multipliers'!J$4:J$7,MATCH($B430,'Calibration Multipliers'!$A$4:$A$7,0),1)</f>
        <v>0</v>
      </c>
      <c r="O430" s="28">
        <f t="shared" si="32"/>
        <v>94954783.751282781</v>
      </c>
      <c r="P430" s="48">
        <f>(SUMIFS(INDEX(Load,,MATCH('Summarized Source Data'!$C430,Hour,0)),Month,'Summarized Source Data'!$A430,Sector,'Summarized Source Data'!P$2,Subsector,"Total",TimeOfWeek,$E430)-SUM(L430:N430)*INDEX('Calibration Multipliers'!L$4:L$7,MATCH($B430,'Calibration Multipliers'!$A$4:$A$7,0),1))</f>
        <v>94954783.751282781</v>
      </c>
      <c r="Q430" s="28">
        <f t="shared" si="33"/>
        <v>94954783.751282781</v>
      </c>
      <c r="R430" s="31">
        <f>SUMIFS(INDEX(Load,,MATCH('Summarized Source Data'!$C430,Hour,0)),Month,'Summarized Source Data'!$A430,Sector,'Summarized Source Data'!R$2,TimeOfWeek,$E430)*INDEX('Calibration Multipliers'!N$4:N$7,MATCH($B430,'Calibration Multipliers'!$A$4:$A$7,0),1)</f>
        <v>5238006.7515340606</v>
      </c>
      <c r="S430" s="31">
        <f>SUMIFS(INDEX(Load,,MATCH('Summarized Source Data'!$C430,Hour,0)),Month,'Summarized Source Data'!$A430,Sector,'Summarized Source Data'!S$2,TimeOfWeek,$E430)*INDEX('Calibration Multipliers'!O$4:O$7,MATCH($B430,'Calibration Multipliers'!$A$4:$A$7,0),1)</f>
        <v>5238006.7515340606</v>
      </c>
      <c r="T430" s="31">
        <f>SUMIFS(INDEX(Load,,MATCH('Summarized Source Data'!$C430,Hour,0)),Month,'Summarized Source Data'!$A430,Sector,'Summarized Source Data'!T$2,TimeOfWeek,$E430)*INDEX('Calibration Multipliers'!P$4:P$7,MATCH($B430,'Calibration Multipliers'!$A$4:$A$7,0),1)</f>
        <v>5238006.7515340606</v>
      </c>
      <c r="U430" s="31">
        <f>SUMIFS(INDEX(Load,,MATCH('Summarized Source Data'!$C430,Hour,0)),Month,'Summarized Source Data'!$A430,Sector,'Summarized Source Data'!U$2,TimeOfWeek,$E430)*INDEX('Calibration Multipliers'!Q$4:Q$7,MATCH($B430,'Calibration Multipliers'!$A$4:$A$7,0),1)</f>
        <v>5238006.7515340606</v>
      </c>
      <c r="V430" s="31">
        <f>SUMIFS(INDEX(Load,,MATCH('Summarized Source Data'!$C430,Hour,0)),Month,'Summarized Source Data'!$A430,Sector,'Summarized Source Data'!V$2,TimeOfWeek,$E430)*INDEX('Calibration Multipliers'!R$4:R$7,MATCH($B430,'Calibration Multipliers'!$A$4:$A$7,0),1)</f>
        <v>5238006.7515340606</v>
      </c>
      <c r="W430" s="31">
        <f>SUMIFS(INDEX(Load,,MATCH('Summarized Source Data'!$C430,Hour,0)),Month,'Summarized Source Data'!$A430,Sector,'Summarized Source Data'!W$2,TimeOfWeek,$E430)*INDEX('Calibration Multipliers'!S$4:S$7,MATCH($B430,'Calibration Multipliers'!$A$4:$A$7,0),1)</f>
        <v>5238006.7515340606</v>
      </c>
      <c r="X430" s="26">
        <f>SUMIFS(INDEX(Load,,MATCH('Summarized Source Data'!$C430,Hour,0)),Month,'Summarized Source Data'!$A430,Sector,'Summarized Source Data'!X$2,Subsector,'Summarized Source Data'!X$3,TimeOfWeek,$E430)*INDEX('Calibration Multipliers'!T$4:T$7,MATCH($B430,'Calibration Multipliers'!$A$4:$A$7,0),1)</f>
        <v>331246515.71500665</v>
      </c>
      <c r="Y430" s="28">
        <f t="shared" si="36"/>
        <v>331246515.71500665</v>
      </c>
      <c r="Z430" s="28">
        <f t="shared" si="36"/>
        <v>331246515.71500665</v>
      </c>
    </row>
    <row r="431" spans="1:26" outlineLevel="2">
      <c r="A431">
        <f t="shared" si="35"/>
        <v>6</v>
      </c>
      <c r="B431" t="str">
        <f>INDEX('Category Mapping'!$G$34:$G$45,MATCH(A431,'Category Mapping'!$A$34:$A$45,0),1)</f>
        <v>Summer</v>
      </c>
      <c r="C431" t="s">
        <v>46</v>
      </c>
      <c r="D431" s="6" t="s">
        <v>120</v>
      </c>
      <c r="E431" s="40" t="s">
        <v>14</v>
      </c>
      <c r="F431" s="26">
        <f>SUMIFS(INDEX(Load,,MATCH('Summarized Source Data'!$C431,Hour,0)),Month,'Summarized Source Data'!$A431,Sector,'Summarized Source Data'!F$2,Subsector,'Summarized Source Data'!F$3,TimeOfWeek,$E431)*INDEX('Calibration Multipliers'!B$4:B$7,MATCH($B431,'Calibration Multipliers'!$A$4:$A$7,0),1)</f>
        <v>213963.78811003108</v>
      </c>
      <c r="G431" s="26">
        <f>SUMIFS(INDEX(Load,,MATCH('Summarized Source Data'!$C431,Hour,0)),Month,'Summarized Source Data'!$A431,Sector,'Summarized Source Data'!G$2,Subsector,'Summarized Source Data'!G$3,TimeOfWeek,$E431)*INDEX('Calibration Multipliers'!C$4:C$7,MATCH($B431,'Calibration Multipliers'!$A$4:$A$7,0),1)</f>
        <v>17635377.878911622</v>
      </c>
      <c r="H431" s="26">
        <f>SUMIFS(INDEX(Load,,MATCH('Summarized Source Data'!$C431,Hour,0)),Month,'Summarized Source Data'!$A431,Sector,'Summarized Source Data'!H$2,Subsector,'Summarized Source Data'!H$3,TimeOfWeek,$E431)*INDEX('Calibration Multipliers'!D$4:D$7,MATCH($B431,'Calibration Multipliers'!$A$4:$A$7,0),1)</f>
        <v>0</v>
      </c>
      <c r="I431" s="26">
        <f>SUMIFS(INDEX(Load,,MATCH('Summarized Source Data'!$C431,Hour,0)),Month,'Summarized Source Data'!$A431,Sector,'Summarized Source Data'!I$2,Subsector,'Summarized Source Data'!I$3,TimeOfWeek,$E431)*INDEX('Calibration Multipliers'!E$4:E$7,MATCH($B431,'Calibration Multipliers'!$A$4:$A$7,0),1)</f>
        <v>27526118.911528725</v>
      </c>
      <c r="J431" s="47">
        <f t="shared" si="31"/>
        <v>77792257.940832376</v>
      </c>
      <c r="K431" s="48">
        <f>(SUMIFS(INDEX(Load,,MATCH('Summarized Source Data'!$C431,Hour,0)),Month,'Summarized Source Data'!$A431,Sector,'Summarized Source Data'!K$2,Subsector,"Total",TimeOfWeek,$E431)-SUM(F431:I431))*INDEX('Calibration Multipliers'!G$4:G$7,MATCH($B431,'Calibration Multipliers'!$A$4:$A$7,0),1)</f>
        <v>77792257.940832376</v>
      </c>
      <c r="L431" s="26">
        <f>SUMIFS(INDEX(Load,,MATCH('Summarized Source Data'!$C431,Hour,0)),Month,'Summarized Source Data'!$A431,Sector,'Summarized Source Data'!L$2,Subsector,'Summarized Source Data'!L$3,TimeOfWeek,$E431)*INDEX('Calibration Multipliers'!H$4:H$7,MATCH($B431,'Calibration Multipliers'!$A$4:$A$7,0),1)</f>
        <v>239569.61031918944</v>
      </c>
      <c r="M431" s="26">
        <f>SUMIFS(INDEX(Load,,MATCH('Summarized Source Data'!$C431,Hour,0)),Month,'Summarized Source Data'!$A431,Sector,'Summarized Source Data'!M$2,Subsector,'Summarized Source Data'!M$3,TimeOfWeek,$E431)*INDEX('Calibration Multipliers'!I$4:I$7,MATCH($B431,'Calibration Multipliers'!$A$4:$A$7,0),1)</f>
        <v>57944813.030709617</v>
      </c>
      <c r="N431" s="26">
        <f>SUMIFS(INDEX(Load,,MATCH('Summarized Source Data'!$C431,Hour,0)),Month,'Summarized Source Data'!$A431,Sector,'Summarized Source Data'!N$2,Subsector,'Summarized Source Data'!N$3,TimeOfWeek,$E431)*INDEX('Calibration Multipliers'!J$4:J$7,MATCH($B431,'Calibration Multipliers'!$A$4:$A$7,0),1)</f>
        <v>0</v>
      </c>
      <c r="O431" s="28">
        <f t="shared" si="32"/>
        <v>92042910.401551679</v>
      </c>
      <c r="P431" s="48">
        <f>(SUMIFS(INDEX(Load,,MATCH('Summarized Source Data'!$C431,Hour,0)),Month,'Summarized Source Data'!$A431,Sector,'Summarized Source Data'!P$2,Subsector,"Total",TimeOfWeek,$E431)-SUM(L431:N431)*INDEX('Calibration Multipliers'!L$4:L$7,MATCH($B431,'Calibration Multipliers'!$A$4:$A$7,0),1))</f>
        <v>92042910.401551679</v>
      </c>
      <c r="Q431" s="28">
        <f t="shared" si="33"/>
        <v>92042910.401551679</v>
      </c>
      <c r="R431" s="31">
        <f>SUMIFS(INDEX(Load,,MATCH('Summarized Source Data'!$C431,Hour,0)),Month,'Summarized Source Data'!$A431,Sector,'Summarized Source Data'!R$2,TimeOfWeek,$E431)*INDEX('Calibration Multipliers'!N$4:N$7,MATCH($B431,'Calibration Multipliers'!$A$4:$A$7,0),1)</f>
        <v>5112342.0874483306</v>
      </c>
      <c r="S431" s="31">
        <f>SUMIFS(INDEX(Load,,MATCH('Summarized Source Data'!$C431,Hour,0)),Month,'Summarized Source Data'!$A431,Sector,'Summarized Source Data'!S$2,TimeOfWeek,$E431)*INDEX('Calibration Multipliers'!O$4:O$7,MATCH($B431,'Calibration Multipliers'!$A$4:$A$7,0),1)</f>
        <v>5112342.0874483306</v>
      </c>
      <c r="T431" s="31">
        <f>SUMIFS(INDEX(Load,,MATCH('Summarized Source Data'!$C431,Hour,0)),Month,'Summarized Source Data'!$A431,Sector,'Summarized Source Data'!T$2,TimeOfWeek,$E431)*INDEX('Calibration Multipliers'!P$4:P$7,MATCH($B431,'Calibration Multipliers'!$A$4:$A$7,0),1)</f>
        <v>5112342.0874483306</v>
      </c>
      <c r="U431" s="31">
        <f>SUMIFS(INDEX(Load,,MATCH('Summarized Source Data'!$C431,Hour,0)),Month,'Summarized Source Data'!$A431,Sector,'Summarized Source Data'!U$2,TimeOfWeek,$E431)*INDEX('Calibration Multipliers'!Q$4:Q$7,MATCH($B431,'Calibration Multipliers'!$A$4:$A$7,0),1)</f>
        <v>5112342.0874483306</v>
      </c>
      <c r="V431" s="31">
        <f>SUMIFS(INDEX(Load,,MATCH('Summarized Source Data'!$C431,Hour,0)),Month,'Summarized Source Data'!$A431,Sector,'Summarized Source Data'!V$2,TimeOfWeek,$E431)*INDEX('Calibration Multipliers'!R$4:R$7,MATCH($B431,'Calibration Multipliers'!$A$4:$A$7,0),1)</f>
        <v>5112342.0874483306</v>
      </c>
      <c r="W431" s="31">
        <f>SUMIFS(INDEX(Load,,MATCH('Summarized Source Data'!$C431,Hour,0)),Month,'Summarized Source Data'!$A431,Sector,'Summarized Source Data'!W$2,TimeOfWeek,$E431)*INDEX('Calibration Multipliers'!S$4:S$7,MATCH($B431,'Calibration Multipliers'!$A$4:$A$7,0),1)</f>
        <v>5112342.0874483306</v>
      </c>
      <c r="X431" s="26">
        <f>SUMIFS(INDEX(Load,,MATCH('Summarized Source Data'!$C431,Hour,0)),Month,'Summarized Source Data'!$A431,Sector,'Summarized Source Data'!X$2,Subsector,'Summarized Source Data'!X$3,TimeOfWeek,$E431)*INDEX('Calibration Multipliers'!T$4:T$7,MATCH($B431,'Calibration Multipliers'!$A$4:$A$7,0),1)</f>
        <v>329380338.16168267</v>
      </c>
      <c r="Y431" s="28">
        <f t="shared" si="36"/>
        <v>329380338.16168267</v>
      </c>
      <c r="Z431" s="28">
        <f t="shared" si="36"/>
        <v>329380338.16168267</v>
      </c>
    </row>
    <row r="432" spans="1:26" outlineLevel="2">
      <c r="A432">
        <f t="shared" si="35"/>
        <v>6</v>
      </c>
      <c r="B432" t="str">
        <f>INDEX('Category Mapping'!$G$34:$G$45,MATCH(A432,'Category Mapping'!$A$34:$A$45,0),1)</f>
        <v>Summer</v>
      </c>
      <c r="C432" t="s">
        <v>47</v>
      </c>
      <c r="D432" s="6" t="s">
        <v>121</v>
      </c>
      <c r="E432" s="40" t="s">
        <v>14</v>
      </c>
      <c r="F432" s="26">
        <f>SUMIFS(INDEX(Load,,MATCH('Summarized Source Data'!$C432,Hour,0)),Month,'Summarized Source Data'!$A432,Sector,'Summarized Source Data'!F$2,Subsector,'Summarized Source Data'!F$3,TimeOfWeek,$E432)*INDEX('Calibration Multipliers'!B$4:B$7,MATCH($B432,'Calibration Multipliers'!$A$4:$A$7,0),1)</f>
        <v>213190.25751417829</v>
      </c>
      <c r="G432" s="26">
        <f>SUMIFS(INDEX(Load,,MATCH('Summarized Source Data'!$C432,Hour,0)),Month,'Summarized Source Data'!$A432,Sector,'Summarized Source Data'!G$2,Subsector,'Summarized Source Data'!G$3,TimeOfWeek,$E432)*INDEX('Calibration Multipliers'!C$4:C$7,MATCH($B432,'Calibration Multipliers'!$A$4:$A$7,0),1)</f>
        <v>13903022.772263661</v>
      </c>
      <c r="H432" s="26">
        <f>SUMIFS(INDEX(Load,,MATCH('Summarized Source Data'!$C432,Hour,0)),Month,'Summarized Source Data'!$A432,Sector,'Summarized Source Data'!H$2,Subsector,'Summarized Source Data'!H$3,TimeOfWeek,$E432)*INDEX('Calibration Multipliers'!D$4:D$7,MATCH($B432,'Calibration Multipliers'!$A$4:$A$7,0),1)</f>
        <v>0</v>
      </c>
      <c r="I432" s="26">
        <f>SUMIFS(INDEX(Load,,MATCH('Summarized Source Data'!$C432,Hour,0)),Month,'Summarized Source Data'!$A432,Sector,'Summarized Source Data'!I$2,Subsector,'Summarized Source Data'!I$3,TimeOfWeek,$E432)*INDEX('Calibration Multipliers'!E$4:E$7,MATCH($B432,'Calibration Multipliers'!$A$4:$A$7,0),1)</f>
        <v>27339501.156196326</v>
      </c>
      <c r="J432" s="47">
        <f t="shared" si="31"/>
        <v>72381116.566788688</v>
      </c>
      <c r="K432" s="48">
        <f>(SUMIFS(INDEX(Load,,MATCH('Summarized Source Data'!$C432,Hour,0)),Month,'Summarized Source Data'!$A432,Sector,'Summarized Source Data'!K$2,Subsector,"Total",TimeOfWeek,$E432)-SUM(F432:I432))*INDEX('Calibration Multipliers'!G$4:G$7,MATCH($B432,'Calibration Multipliers'!$A$4:$A$7,0),1)</f>
        <v>72381116.566788688</v>
      </c>
      <c r="L432" s="26">
        <f>SUMIFS(INDEX(Load,,MATCH('Summarized Source Data'!$C432,Hour,0)),Month,'Summarized Source Data'!$A432,Sector,'Summarized Source Data'!L$2,Subsector,'Summarized Source Data'!L$3,TimeOfWeek,$E432)*INDEX('Calibration Multipliers'!H$4:H$7,MATCH($B432,'Calibration Multipliers'!$A$4:$A$7,0),1)</f>
        <v>295707.0303895048</v>
      </c>
      <c r="M432" s="26">
        <f>SUMIFS(INDEX(Load,,MATCH('Summarized Source Data'!$C432,Hour,0)),Month,'Summarized Source Data'!$A432,Sector,'Summarized Source Data'!M$2,Subsector,'Summarized Source Data'!M$3,TimeOfWeek,$E432)*INDEX('Calibration Multipliers'!I$4:I$7,MATCH($B432,'Calibration Multipliers'!$A$4:$A$7,0),1)</f>
        <v>51506500.471741885</v>
      </c>
      <c r="N432" s="26">
        <f>SUMIFS(INDEX(Load,,MATCH('Summarized Source Data'!$C432,Hour,0)),Month,'Summarized Source Data'!$A432,Sector,'Summarized Source Data'!N$2,Subsector,'Summarized Source Data'!N$3,TimeOfWeek,$E432)*INDEX('Calibration Multipliers'!J$4:J$7,MATCH($B432,'Calibration Multipliers'!$A$4:$A$7,0),1)</f>
        <v>0</v>
      </c>
      <c r="O432" s="28">
        <f t="shared" si="32"/>
        <v>87228020.220505223</v>
      </c>
      <c r="P432" s="48">
        <f>(SUMIFS(INDEX(Load,,MATCH('Summarized Source Data'!$C432,Hour,0)),Month,'Summarized Source Data'!$A432,Sector,'Summarized Source Data'!P$2,Subsector,"Total",TimeOfWeek,$E432)-SUM(L432:N432)*INDEX('Calibration Multipliers'!L$4:L$7,MATCH($B432,'Calibration Multipliers'!$A$4:$A$7,0),1))</f>
        <v>87228020.220505223</v>
      </c>
      <c r="Q432" s="28">
        <f t="shared" si="33"/>
        <v>87228020.220505223</v>
      </c>
      <c r="R432" s="31">
        <f>SUMIFS(INDEX(Load,,MATCH('Summarized Source Data'!$C432,Hour,0)),Month,'Summarized Source Data'!$A432,Sector,'Summarized Source Data'!R$2,TimeOfWeek,$E432)*INDEX('Calibration Multipliers'!N$4:N$7,MATCH($B432,'Calibration Multipliers'!$A$4:$A$7,0),1)</f>
        <v>4942968.7457974227</v>
      </c>
      <c r="S432" s="31">
        <f>SUMIFS(INDEX(Load,,MATCH('Summarized Source Data'!$C432,Hour,0)),Month,'Summarized Source Data'!$A432,Sector,'Summarized Source Data'!S$2,TimeOfWeek,$E432)*INDEX('Calibration Multipliers'!O$4:O$7,MATCH($B432,'Calibration Multipliers'!$A$4:$A$7,0),1)</f>
        <v>4942968.7457974227</v>
      </c>
      <c r="T432" s="31">
        <f>SUMIFS(INDEX(Load,,MATCH('Summarized Source Data'!$C432,Hour,0)),Month,'Summarized Source Data'!$A432,Sector,'Summarized Source Data'!T$2,TimeOfWeek,$E432)*INDEX('Calibration Multipliers'!P$4:P$7,MATCH($B432,'Calibration Multipliers'!$A$4:$A$7,0),1)</f>
        <v>4942968.7457974227</v>
      </c>
      <c r="U432" s="31">
        <f>SUMIFS(INDEX(Load,,MATCH('Summarized Source Data'!$C432,Hour,0)),Month,'Summarized Source Data'!$A432,Sector,'Summarized Source Data'!U$2,TimeOfWeek,$E432)*INDEX('Calibration Multipliers'!Q$4:Q$7,MATCH($B432,'Calibration Multipliers'!$A$4:$A$7,0),1)</f>
        <v>4942968.7457974227</v>
      </c>
      <c r="V432" s="31">
        <f>SUMIFS(INDEX(Load,,MATCH('Summarized Source Data'!$C432,Hour,0)),Month,'Summarized Source Data'!$A432,Sector,'Summarized Source Data'!V$2,TimeOfWeek,$E432)*INDEX('Calibration Multipliers'!R$4:R$7,MATCH($B432,'Calibration Multipliers'!$A$4:$A$7,0),1)</f>
        <v>4942968.7457974227</v>
      </c>
      <c r="W432" s="31">
        <f>SUMIFS(INDEX(Load,,MATCH('Summarized Source Data'!$C432,Hour,0)),Month,'Summarized Source Data'!$A432,Sector,'Summarized Source Data'!W$2,TimeOfWeek,$E432)*INDEX('Calibration Multipliers'!S$4:S$7,MATCH($B432,'Calibration Multipliers'!$A$4:$A$7,0),1)</f>
        <v>4942968.7457974227</v>
      </c>
      <c r="X432" s="26">
        <f>SUMIFS(INDEX(Load,,MATCH('Summarized Source Data'!$C432,Hour,0)),Month,'Summarized Source Data'!$A432,Sector,'Summarized Source Data'!X$2,Subsector,'Summarized Source Data'!X$3,TimeOfWeek,$E432)*INDEX('Calibration Multipliers'!T$4:T$7,MATCH($B432,'Calibration Multipliers'!$A$4:$A$7,0),1)</f>
        <v>327514160.60835874</v>
      </c>
      <c r="Y432" s="28">
        <f t="shared" si="36"/>
        <v>327514160.60835874</v>
      </c>
      <c r="Z432" s="28">
        <f t="shared" si="36"/>
        <v>327514160.60835874</v>
      </c>
    </row>
    <row r="433" spans="1:26" outlineLevel="2">
      <c r="A433">
        <f t="shared" si="35"/>
        <v>6</v>
      </c>
      <c r="B433" t="str">
        <f>INDEX('Category Mapping'!$G$34:$G$45,MATCH(A433,'Category Mapping'!$A$34:$A$45,0),1)</f>
        <v>Summer</v>
      </c>
      <c r="C433" t="s">
        <v>48</v>
      </c>
      <c r="D433" s="6" t="s">
        <v>122</v>
      </c>
      <c r="E433" s="40" t="s">
        <v>14</v>
      </c>
      <c r="F433" s="26">
        <f>SUMIFS(INDEX(Load,,MATCH('Summarized Source Data'!$C433,Hour,0)),Month,'Summarized Source Data'!$A433,Sector,'Summarized Source Data'!F$2,Subsector,'Summarized Source Data'!F$3,TimeOfWeek,$E433)*INDEX('Calibration Multipliers'!B$4:B$7,MATCH($B433,'Calibration Multipliers'!$A$4:$A$7,0),1)</f>
        <v>188532.45350210855</v>
      </c>
      <c r="G433" s="26">
        <f>SUMIFS(INDEX(Load,,MATCH('Summarized Source Data'!$C433,Hour,0)),Month,'Summarized Source Data'!$A433,Sector,'Summarized Source Data'!G$2,Subsector,'Summarized Source Data'!G$3,TimeOfWeek,$E433)*INDEX('Calibration Multipliers'!C$4:C$7,MATCH($B433,'Calibration Multipliers'!$A$4:$A$7,0),1)</f>
        <v>9890741.0326171014</v>
      </c>
      <c r="H433" s="26">
        <f>SUMIFS(INDEX(Load,,MATCH('Summarized Source Data'!$C433,Hour,0)),Month,'Summarized Source Data'!$A433,Sector,'Summarized Source Data'!H$2,Subsector,'Summarized Source Data'!H$3,TimeOfWeek,$E433)*INDEX('Calibration Multipliers'!D$4:D$7,MATCH($B433,'Calibration Multipliers'!$A$4:$A$7,0),1)</f>
        <v>0</v>
      </c>
      <c r="I433" s="26">
        <f>SUMIFS(INDEX(Load,,MATCH('Summarized Source Data'!$C433,Hour,0)),Month,'Summarized Source Data'!$A433,Sector,'Summarized Source Data'!I$2,Subsector,'Summarized Source Data'!I$3,TimeOfWeek,$E433)*INDEX('Calibration Multipliers'!E$4:E$7,MATCH($B433,'Calibration Multipliers'!$A$4:$A$7,0),1)</f>
        <v>22580748.395220172</v>
      </c>
      <c r="J433" s="47">
        <f t="shared" si="31"/>
        <v>67180477.221493617</v>
      </c>
      <c r="K433" s="48">
        <f>(SUMIFS(INDEX(Load,,MATCH('Summarized Source Data'!$C433,Hour,0)),Month,'Summarized Source Data'!$A433,Sector,'Summarized Source Data'!K$2,Subsector,"Total",TimeOfWeek,$E433)-SUM(F433:I433))*INDEX('Calibration Multipliers'!G$4:G$7,MATCH($B433,'Calibration Multipliers'!$A$4:$A$7,0),1)</f>
        <v>67180477.221493617</v>
      </c>
      <c r="L433" s="26">
        <f>SUMIFS(INDEX(Load,,MATCH('Summarized Source Data'!$C433,Hour,0)),Month,'Summarized Source Data'!$A433,Sector,'Summarized Source Data'!L$2,Subsector,'Summarized Source Data'!L$3,TimeOfWeek,$E433)*INDEX('Calibration Multipliers'!H$4:H$7,MATCH($B433,'Calibration Multipliers'!$A$4:$A$7,0),1)</f>
        <v>308773.07252910262</v>
      </c>
      <c r="M433" s="26">
        <f>SUMIFS(INDEX(Load,,MATCH('Summarized Source Data'!$C433,Hour,0)),Month,'Summarized Source Data'!$A433,Sector,'Summarized Source Data'!M$2,Subsector,'Summarized Source Data'!M$3,TimeOfWeek,$E433)*INDEX('Calibration Multipliers'!I$4:I$7,MATCH($B433,'Calibration Multipliers'!$A$4:$A$7,0),1)</f>
        <v>45161496.790440343</v>
      </c>
      <c r="N433" s="26">
        <f>SUMIFS(INDEX(Load,,MATCH('Summarized Source Data'!$C433,Hour,0)),Month,'Summarized Source Data'!$A433,Sector,'Summarized Source Data'!N$2,Subsector,'Summarized Source Data'!N$3,TimeOfWeek,$E433)*INDEX('Calibration Multipliers'!J$4:J$7,MATCH($B433,'Calibration Multipliers'!$A$4:$A$7,0),1)</f>
        <v>0</v>
      </c>
      <c r="O433" s="28">
        <f t="shared" si="32"/>
        <v>81429803.763061285</v>
      </c>
      <c r="P433" s="48">
        <f>(SUMIFS(INDEX(Load,,MATCH('Summarized Source Data'!$C433,Hour,0)),Month,'Summarized Source Data'!$A433,Sector,'Summarized Source Data'!P$2,Subsector,"Total",TimeOfWeek,$E433)-SUM(L433:N433)*INDEX('Calibration Multipliers'!L$4:L$7,MATCH($B433,'Calibration Multipliers'!$A$4:$A$7,0),1))</f>
        <v>81429803.763061285</v>
      </c>
      <c r="Q433" s="28">
        <f t="shared" si="33"/>
        <v>81429803.763061285</v>
      </c>
      <c r="R433" s="31">
        <f>SUMIFS(INDEX(Load,,MATCH('Summarized Source Data'!$C433,Hour,0)),Month,'Summarized Source Data'!$A433,Sector,'Summarized Source Data'!R$2,TimeOfWeek,$E433)*INDEX('Calibration Multipliers'!N$4:N$7,MATCH($B433,'Calibration Multipliers'!$A$4:$A$7,0),1)</f>
        <v>4751740.5988195371</v>
      </c>
      <c r="S433" s="31">
        <f>SUMIFS(INDEX(Load,,MATCH('Summarized Source Data'!$C433,Hour,0)),Month,'Summarized Source Data'!$A433,Sector,'Summarized Source Data'!S$2,TimeOfWeek,$E433)*INDEX('Calibration Multipliers'!O$4:O$7,MATCH($B433,'Calibration Multipliers'!$A$4:$A$7,0),1)</f>
        <v>4751740.5988195371</v>
      </c>
      <c r="T433" s="31">
        <f>SUMIFS(INDEX(Load,,MATCH('Summarized Source Data'!$C433,Hour,0)),Month,'Summarized Source Data'!$A433,Sector,'Summarized Source Data'!T$2,TimeOfWeek,$E433)*INDEX('Calibration Multipliers'!P$4:P$7,MATCH($B433,'Calibration Multipliers'!$A$4:$A$7,0),1)</f>
        <v>4751740.5988195371</v>
      </c>
      <c r="U433" s="31">
        <f>SUMIFS(INDEX(Load,,MATCH('Summarized Source Data'!$C433,Hour,0)),Month,'Summarized Source Data'!$A433,Sector,'Summarized Source Data'!U$2,TimeOfWeek,$E433)*INDEX('Calibration Multipliers'!Q$4:Q$7,MATCH($B433,'Calibration Multipliers'!$A$4:$A$7,0),1)</f>
        <v>4751740.5988195371</v>
      </c>
      <c r="V433" s="31">
        <f>SUMIFS(INDEX(Load,,MATCH('Summarized Source Data'!$C433,Hour,0)),Month,'Summarized Source Data'!$A433,Sector,'Summarized Source Data'!V$2,TimeOfWeek,$E433)*INDEX('Calibration Multipliers'!R$4:R$7,MATCH($B433,'Calibration Multipliers'!$A$4:$A$7,0),1)</f>
        <v>4751740.5988195371</v>
      </c>
      <c r="W433" s="31">
        <f>SUMIFS(INDEX(Load,,MATCH('Summarized Source Data'!$C433,Hour,0)),Month,'Summarized Source Data'!$A433,Sector,'Summarized Source Data'!W$2,TimeOfWeek,$E433)*INDEX('Calibration Multipliers'!S$4:S$7,MATCH($B433,'Calibration Multipliers'!$A$4:$A$7,0),1)</f>
        <v>4751740.5988195371</v>
      </c>
      <c r="X433" s="26">
        <f>SUMIFS(INDEX(Load,,MATCH('Summarized Source Data'!$C433,Hour,0)),Month,'Summarized Source Data'!$A433,Sector,'Summarized Source Data'!X$2,Subsector,'Summarized Source Data'!X$3,TimeOfWeek,$E433)*INDEX('Calibration Multipliers'!T$4:T$7,MATCH($B433,'Calibration Multipliers'!$A$4:$A$7,0),1)</f>
        <v>324714894.27837276</v>
      </c>
      <c r="Y433" s="28">
        <f t="shared" si="36"/>
        <v>324714894.27837276</v>
      </c>
      <c r="Z433" s="28">
        <f t="shared" si="36"/>
        <v>324714894.27837276</v>
      </c>
    </row>
    <row r="434" spans="1:26" outlineLevel="2">
      <c r="A434">
        <f t="shared" si="35"/>
        <v>6</v>
      </c>
      <c r="B434" t="str">
        <f>INDEX('Category Mapping'!$G$34:$G$45,MATCH(A434,'Category Mapping'!$A$34:$A$45,0),1)</f>
        <v>Summer</v>
      </c>
      <c r="C434" t="s">
        <v>49</v>
      </c>
      <c r="D434" s="6" t="s">
        <v>123</v>
      </c>
      <c r="E434" s="40" t="s">
        <v>14</v>
      </c>
      <c r="F434" s="26">
        <f>SUMIFS(INDEX(Load,,MATCH('Summarized Source Data'!$C434,Hour,0)),Month,'Summarized Source Data'!$A434,Sector,'Summarized Source Data'!F$2,Subsector,'Summarized Source Data'!F$3,TimeOfWeek,$E434)*INDEX('Calibration Multipliers'!B$4:B$7,MATCH($B434,'Calibration Multipliers'!$A$4:$A$7,0),1)</f>
        <v>146701.15055557483</v>
      </c>
      <c r="G434" s="26">
        <f>SUMIFS(INDEX(Load,,MATCH('Summarized Source Data'!$C434,Hour,0)),Month,'Summarized Source Data'!$A434,Sector,'Summarized Source Data'!G$2,Subsector,'Summarized Source Data'!G$3,TimeOfWeek,$E434)*INDEX('Calibration Multipliers'!C$4:C$7,MATCH($B434,'Calibration Multipliers'!$A$4:$A$7,0),1)</f>
        <v>6113418.5116442433</v>
      </c>
      <c r="H434" s="26">
        <f>SUMIFS(INDEX(Load,,MATCH('Summarized Source Data'!$C434,Hour,0)),Month,'Summarized Source Data'!$A434,Sector,'Summarized Source Data'!H$2,Subsector,'Summarized Source Data'!H$3,TimeOfWeek,$E434)*INDEX('Calibration Multipliers'!D$4:D$7,MATCH($B434,'Calibration Multipliers'!$A$4:$A$7,0),1)</f>
        <v>0</v>
      </c>
      <c r="I434" s="26">
        <f>SUMIFS(INDEX(Load,,MATCH('Summarized Source Data'!$C434,Hour,0)),Month,'Summarized Source Data'!$A434,Sector,'Summarized Source Data'!I$2,Subsector,'Summarized Source Data'!I$3,TimeOfWeek,$E434)*INDEX('Calibration Multipliers'!E$4:E$7,MATCH($B434,'Calibration Multipliers'!$A$4:$A$7,0),1)</f>
        <v>14556184.915927054</v>
      </c>
      <c r="J434" s="47">
        <f t="shared" si="31"/>
        <v>56163519.496487349</v>
      </c>
      <c r="K434" s="48">
        <f>(SUMIFS(INDEX(Load,,MATCH('Summarized Source Data'!$C434,Hour,0)),Month,'Summarized Source Data'!$A434,Sector,'Summarized Source Data'!K$2,Subsector,"Total",TimeOfWeek,$E434)-SUM(F434:I434))*INDEX('Calibration Multipliers'!G$4:G$7,MATCH($B434,'Calibration Multipliers'!$A$4:$A$7,0),1)</f>
        <v>56163519.496487349</v>
      </c>
      <c r="L434" s="26">
        <f>SUMIFS(INDEX(Load,,MATCH('Summarized Source Data'!$C434,Hour,0)),Month,'Summarized Source Data'!$A434,Sector,'Summarized Source Data'!L$2,Subsector,'Summarized Source Data'!L$3,TimeOfWeek,$E434)*INDEX('Calibration Multipliers'!H$4:H$7,MATCH($B434,'Calibration Multipliers'!$A$4:$A$7,0),1)</f>
        <v>321544.25861527532</v>
      </c>
      <c r="M434" s="26">
        <f>SUMIFS(INDEX(Load,,MATCH('Summarized Source Data'!$C434,Hour,0)),Month,'Summarized Source Data'!$A434,Sector,'Summarized Source Data'!M$2,Subsector,'Summarized Source Data'!M$3,TimeOfWeek,$E434)*INDEX('Calibration Multipliers'!I$4:I$7,MATCH($B434,'Calibration Multipliers'!$A$4:$A$7,0),1)</f>
        <v>39376346.375136003</v>
      </c>
      <c r="N434" s="26">
        <f>SUMIFS(INDEX(Load,,MATCH('Summarized Source Data'!$C434,Hour,0)),Month,'Summarized Source Data'!$A434,Sector,'Summarized Source Data'!N$2,Subsector,'Summarized Source Data'!N$3,TimeOfWeek,$E434)*INDEX('Calibration Multipliers'!J$4:J$7,MATCH($B434,'Calibration Multipliers'!$A$4:$A$7,0),1)</f>
        <v>0</v>
      </c>
      <c r="O434" s="28">
        <f t="shared" si="32"/>
        <v>77871295.225659549</v>
      </c>
      <c r="P434" s="48">
        <f>(SUMIFS(INDEX(Load,,MATCH('Summarized Source Data'!$C434,Hour,0)),Month,'Summarized Source Data'!$A434,Sector,'Summarized Source Data'!P$2,Subsector,"Total",TimeOfWeek,$E434)-SUM(L434:N434)*INDEX('Calibration Multipliers'!L$4:L$7,MATCH($B434,'Calibration Multipliers'!$A$4:$A$7,0),1))</f>
        <v>77871295.225659549</v>
      </c>
      <c r="Q434" s="28">
        <f t="shared" si="33"/>
        <v>77871295.225659549</v>
      </c>
      <c r="R434" s="31">
        <f>SUMIFS(INDEX(Load,,MATCH('Summarized Source Data'!$C434,Hour,0)),Month,'Summarized Source Data'!$A434,Sector,'Summarized Source Data'!R$2,TimeOfWeek,$E434)*INDEX('Calibration Multipliers'!N$4:N$7,MATCH($B434,'Calibration Multipliers'!$A$4:$A$7,0),1)</f>
        <v>4686177.1159273824</v>
      </c>
      <c r="S434" s="31">
        <f>SUMIFS(INDEX(Load,,MATCH('Summarized Source Data'!$C434,Hour,0)),Month,'Summarized Source Data'!$A434,Sector,'Summarized Source Data'!S$2,TimeOfWeek,$E434)*INDEX('Calibration Multipliers'!O$4:O$7,MATCH($B434,'Calibration Multipliers'!$A$4:$A$7,0),1)</f>
        <v>4686177.1159273824</v>
      </c>
      <c r="T434" s="31">
        <f>SUMIFS(INDEX(Load,,MATCH('Summarized Source Data'!$C434,Hour,0)),Month,'Summarized Source Data'!$A434,Sector,'Summarized Source Data'!T$2,TimeOfWeek,$E434)*INDEX('Calibration Multipliers'!P$4:P$7,MATCH($B434,'Calibration Multipliers'!$A$4:$A$7,0),1)</f>
        <v>4686177.1159273824</v>
      </c>
      <c r="U434" s="31">
        <f>SUMIFS(INDEX(Load,,MATCH('Summarized Source Data'!$C434,Hour,0)),Month,'Summarized Source Data'!$A434,Sector,'Summarized Source Data'!U$2,TimeOfWeek,$E434)*INDEX('Calibration Multipliers'!Q$4:Q$7,MATCH($B434,'Calibration Multipliers'!$A$4:$A$7,0),1)</f>
        <v>4686177.1159273824</v>
      </c>
      <c r="V434" s="31">
        <f>SUMIFS(INDEX(Load,,MATCH('Summarized Source Data'!$C434,Hour,0)),Month,'Summarized Source Data'!$A434,Sector,'Summarized Source Data'!V$2,TimeOfWeek,$E434)*INDEX('Calibration Multipliers'!R$4:R$7,MATCH($B434,'Calibration Multipliers'!$A$4:$A$7,0),1)</f>
        <v>4686177.1159273824</v>
      </c>
      <c r="W434" s="31">
        <f>SUMIFS(INDEX(Load,,MATCH('Summarized Source Data'!$C434,Hour,0)),Month,'Summarized Source Data'!$A434,Sector,'Summarized Source Data'!W$2,TimeOfWeek,$E434)*INDEX('Calibration Multipliers'!S$4:S$7,MATCH($B434,'Calibration Multipliers'!$A$4:$A$7,0),1)</f>
        <v>4686177.1159273824</v>
      </c>
      <c r="X434" s="26">
        <f>SUMIFS(INDEX(Load,,MATCH('Summarized Source Data'!$C434,Hour,0)),Month,'Summarized Source Data'!$A434,Sector,'Summarized Source Data'!X$2,Subsector,'Summarized Source Data'!X$3,TimeOfWeek,$E434)*INDEX('Calibration Multipliers'!T$4:T$7,MATCH($B434,'Calibration Multipliers'!$A$4:$A$7,0),1)</f>
        <v>321915627.94838679</v>
      </c>
      <c r="Y434" s="28">
        <f t="shared" si="36"/>
        <v>321915627.94838679</v>
      </c>
      <c r="Z434" s="28">
        <f t="shared" si="36"/>
        <v>321915627.94838679</v>
      </c>
    </row>
    <row r="435" spans="1:26" outlineLevel="2">
      <c r="A435">
        <f t="shared" si="35"/>
        <v>6</v>
      </c>
      <c r="B435" t="str">
        <f>INDEX('Category Mapping'!$G$34:$G$45,MATCH(A435,'Category Mapping'!$A$34:$A$45,0),1)</f>
        <v>Summer</v>
      </c>
      <c r="C435" t="s">
        <v>50</v>
      </c>
      <c r="D435" s="6" t="s">
        <v>124</v>
      </c>
      <c r="E435" s="40" t="s">
        <v>14</v>
      </c>
      <c r="F435" s="26">
        <f>SUMIFS(INDEX(Load,,MATCH('Summarized Source Data'!$C435,Hour,0)),Month,'Summarized Source Data'!$A435,Sector,'Summarized Source Data'!F$2,Subsector,'Summarized Source Data'!F$3,TimeOfWeek,$E435)*INDEX('Calibration Multipliers'!B$4:B$7,MATCH($B435,'Calibration Multipliers'!$A$4:$A$7,0),1)</f>
        <v>125815.82446754949</v>
      </c>
      <c r="G435" s="26">
        <f>SUMIFS(INDEX(Load,,MATCH('Summarized Source Data'!$C435,Hour,0)),Month,'Summarized Source Data'!$A435,Sector,'Summarized Source Data'!G$2,Subsector,'Summarized Source Data'!G$3,TimeOfWeek,$E435)*INDEX('Calibration Multipliers'!C$4:C$7,MATCH($B435,'Calibration Multipliers'!$A$4:$A$7,0),1)</f>
        <v>3039835.2783849663</v>
      </c>
      <c r="H435" s="26">
        <f>SUMIFS(INDEX(Load,,MATCH('Summarized Source Data'!$C435,Hour,0)),Month,'Summarized Source Data'!$A435,Sector,'Summarized Source Data'!H$2,Subsector,'Summarized Source Data'!H$3,TimeOfWeek,$E435)*INDEX('Calibration Multipliers'!D$4:D$7,MATCH($B435,'Calibration Multipliers'!$A$4:$A$7,0),1)</f>
        <v>0</v>
      </c>
      <c r="I435" s="26">
        <f>SUMIFS(INDEX(Load,,MATCH('Summarized Source Data'!$C435,Hour,0)),Month,'Summarized Source Data'!$A435,Sector,'Summarized Source Data'!I$2,Subsector,'Summarized Source Data'!I$3,TimeOfWeek,$E435)*INDEX('Calibration Multipliers'!E$4:E$7,MATCH($B435,'Calibration Multipliers'!$A$4:$A$7,0),1)</f>
        <v>8152684.9661278008</v>
      </c>
      <c r="J435" s="47">
        <f t="shared" si="31"/>
        <v>44666990.530739114</v>
      </c>
      <c r="K435" s="48">
        <f>(SUMIFS(INDEX(Load,,MATCH('Summarized Source Data'!$C435,Hour,0)),Month,'Summarized Source Data'!$A435,Sector,'Summarized Source Data'!K$2,Subsector,"Total",TimeOfWeek,$E435)-SUM(F435:I435))*INDEX('Calibration Multipliers'!G$4:G$7,MATCH($B435,'Calibration Multipliers'!$A$4:$A$7,0),1)</f>
        <v>44666990.530739114</v>
      </c>
      <c r="L435" s="26">
        <f>SUMIFS(INDEX(Load,,MATCH('Summarized Source Data'!$C435,Hour,0)),Month,'Summarized Source Data'!$A435,Sector,'Summarized Source Data'!L$2,Subsector,'Summarized Source Data'!L$3,TimeOfWeek,$E435)*INDEX('Calibration Multipliers'!H$4:H$7,MATCH($B435,'Calibration Multipliers'!$A$4:$A$7,0),1)</f>
        <v>339564.06907017168</v>
      </c>
      <c r="M435" s="26">
        <f>SUMIFS(INDEX(Load,,MATCH('Summarized Source Data'!$C435,Hour,0)),Month,'Summarized Source Data'!$A435,Sector,'Summarized Source Data'!M$2,Subsector,'Summarized Source Data'!M$3,TimeOfWeek,$E435)*INDEX('Calibration Multipliers'!I$4:I$7,MATCH($B435,'Calibration Multipliers'!$A$4:$A$7,0),1)</f>
        <v>34151049.225828856</v>
      </c>
      <c r="N435" s="26">
        <f>SUMIFS(INDEX(Load,,MATCH('Summarized Source Data'!$C435,Hour,0)),Month,'Summarized Source Data'!$A435,Sector,'Summarized Source Data'!N$2,Subsector,'Summarized Source Data'!N$3,TimeOfWeek,$E435)*INDEX('Calibration Multipliers'!J$4:J$7,MATCH($B435,'Calibration Multipliers'!$A$4:$A$7,0),1)</f>
        <v>0</v>
      </c>
      <c r="O435" s="28">
        <f t="shared" si="32"/>
        <v>70948418.467905909</v>
      </c>
      <c r="P435" s="48">
        <f>(SUMIFS(INDEX(Load,,MATCH('Summarized Source Data'!$C435,Hour,0)),Month,'Summarized Source Data'!$A435,Sector,'Summarized Source Data'!P$2,Subsector,"Total",TimeOfWeek,$E435)-SUM(L435:N435)*INDEX('Calibration Multipliers'!L$4:L$7,MATCH($B435,'Calibration Multipliers'!$A$4:$A$7,0),1))</f>
        <v>70948418.467905909</v>
      </c>
      <c r="Q435" s="28">
        <f t="shared" si="33"/>
        <v>70948418.467905909</v>
      </c>
      <c r="R435" s="31">
        <f>SUMIFS(INDEX(Load,,MATCH('Summarized Source Data'!$C435,Hour,0)),Month,'Summarized Source Data'!$A435,Sector,'Summarized Source Data'!R$2,TimeOfWeek,$E435)*INDEX('Calibration Multipliers'!N$4:N$7,MATCH($B435,'Calibration Multipliers'!$A$4:$A$7,0),1)</f>
        <v>3149737.2737665456</v>
      </c>
      <c r="S435" s="31">
        <f>SUMIFS(INDEX(Load,,MATCH('Summarized Source Data'!$C435,Hour,0)),Month,'Summarized Source Data'!$A435,Sector,'Summarized Source Data'!S$2,TimeOfWeek,$E435)*INDEX('Calibration Multipliers'!O$4:O$7,MATCH($B435,'Calibration Multipliers'!$A$4:$A$7,0),1)</f>
        <v>3149737.2737665456</v>
      </c>
      <c r="T435" s="31">
        <f>SUMIFS(INDEX(Load,,MATCH('Summarized Source Data'!$C435,Hour,0)),Month,'Summarized Source Data'!$A435,Sector,'Summarized Source Data'!T$2,TimeOfWeek,$E435)*INDEX('Calibration Multipliers'!P$4:P$7,MATCH($B435,'Calibration Multipliers'!$A$4:$A$7,0),1)</f>
        <v>3149737.2737665456</v>
      </c>
      <c r="U435" s="31">
        <f>SUMIFS(INDEX(Load,,MATCH('Summarized Source Data'!$C435,Hour,0)),Month,'Summarized Source Data'!$A435,Sector,'Summarized Source Data'!U$2,TimeOfWeek,$E435)*INDEX('Calibration Multipliers'!Q$4:Q$7,MATCH($B435,'Calibration Multipliers'!$A$4:$A$7,0),1)</f>
        <v>3149737.2737665456</v>
      </c>
      <c r="V435" s="31">
        <f>SUMIFS(INDEX(Load,,MATCH('Summarized Source Data'!$C435,Hour,0)),Month,'Summarized Source Data'!$A435,Sector,'Summarized Source Data'!V$2,TimeOfWeek,$E435)*INDEX('Calibration Multipliers'!R$4:R$7,MATCH($B435,'Calibration Multipliers'!$A$4:$A$7,0),1)</f>
        <v>3149737.2737665456</v>
      </c>
      <c r="W435" s="31">
        <f>SUMIFS(INDEX(Load,,MATCH('Summarized Source Data'!$C435,Hour,0)),Month,'Summarized Source Data'!$A435,Sector,'Summarized Source Data'!W$2,TimeOfWeek,$E435)*INDEX('Calibration Multipliers'!S$4:S$7,MATCH($B435,'Calibration Multipliers'!$A$4:$A$7,0),1)</f>
        <v>3149737.2737665456</v>
      </c>
      <c r="X435" s="26">
        <f>SUMIFS(INDEX(Load,,MATCH('Summarized Source Data'!$C435,Hour,0)),Month,'Summarized Source Data'!$A435,Sector,'Summarized Source Data'!X$2,Subsector,'Summarized Source Data'!X$3,TimeOfWeek,$E435)*INDEX('Calibration Multipliers'!T$4:T$7,MATCH($B435,'Calibration Multipliers'!$A$4:$A$7,0),1)</f>
        <v>320049450.3950628</v>
      </c>
      <c r="Y435" s="28">
        <f t="shared" si="36"/>
        <v>320049450.3950628</v>
      </c>
      <c r="Z435" s="28">
        <f t="shared" si="36"/>
        <v>320049450.3950628</v>
      </c>
    </row>
    <row r="436" spans="1:26" outlineLevel="2">
      <c r="A436">
        <f t="shared" si="35"/>
        <v>7</v>
      </c>
      <c r="B436" t="str">
        <f>INDEX('Category Mapping'!$G$34:$G$45,MATCH(A436,'Category Mapping'!$A$34:$A$45,0),1)</f>
        <v>Summer</v>
      </c>
      <c r="C436" t="s">
        <v>27</v>
      </c>
      <c r="D436" s="6" t="s">
        <v>101</v>
      </c>
      <c r="E436" s="40" t="s">
        <v>14</v>
      </c>
      <c r="F436" s="26">
        <f>SUMIFS(INDEX(Load,,MATCH('Summarized Source Data'!$C436,Hour,0)),Month,'Summarized Source Data'!$A436,Sector,'Summarized Source Data'!F$2,Subsector,'Summarized Source Data'!F$3,TimeOfWeek,$E436)*INDEX('Calibration Multipliers'!B$4:B$7,MATCH($B436,'Calibration Multipliers'!$A$4:$A$7,0),1)</f>
        <v>24749.198887412003</v>
      </c>
      <c r="G436" s="26">
        <f>SUMIFS(INDEX(Load,,MATCH('Summarized Source Data'!$C436,Hour,0)),Month,'Summarized Source Data'!$A436,Sector,'Summarized Source Data'!G$2,Subsector,'Summarized Source Data'!G$3,TimeOfWeek,$E436)*INDEX('Calibration Multipliers'!C$4:C$7,MATCH($B436,'Calibration Multipliers'!$A$4:$A$7,0),1)</f>
        <v>22761315.172924235</v>
      </c>
      <c r="H436" s="26">
        <f>SUMIFS(INDEX(Load,,MATCH('Summarized Source Data'!$C436,Hour,0)),Month,'Summarized Source Data'!$A436,Sector,'Summarized Source Data'!H$2,Subsector,'Summarized Source Data'!H$3,TimeOfWeek,$E436)*INDEX('Calibration Multipliers'!D$4:D$7,MATCH($B436,'Calibration Multipliers'!$A$4:$A$7,0),1)</f>
        <v>0</v>
      </c>
      <c r="I436" s="26">
        <f>SUMIFS(INDEX(Load,,MATCH('Summarized Source Data'!$C436,Hour,0)),Month,'Summarized Source Data'!$A436,Sector,'Summarized Source Data'!I$2,Subsector,'Summarized Source Data'!I$3,TimeOfWeek,$E436)*INDEX('Calibration Multipliers'!E$4:E$7,MATCH($B436,'Calibration Multipliers'!$A$4:$A$7,0),1)</f>
        <v>5506088.0738364523</v>
      </c>
      <c r="J436" s="47">
        <f t="shared" si="31"/>
        <v>35047736.908514008</v>
      </c>
      <c r="K436" s="48">
        <f>(SUMIFS(INDEX(Load,,MATCH('Summarized Source Data'!$C436,Hour,0)),Month,'Summarized Source Data'!$A436,Sector,'Summarized Source Data'!K$2,Subsector,"Total",TimeOfWeek,$E436)-SUM(F436:I436))*INDEX('Calibration Multipliers'!G$4:G$7,MATCH($B436,'Calibration Multipliers'!$A$4:$A$7,0),1)</f>
        <v>35047736.908514008</v>
      </c>
      <c r="L436" s="26">
        <f>SUMIFS(INDEX(Load,,MATCH('Summarized Source Data'!$C436,Hour,0)),Month,'Summarized Source Data'!$A436,Sector,'Summarized Source Data'!L$2,Subsector,'Summarized Source Data'!L$3,TimeOfWeek,$E436)*INDEX('Calibration Multipliers'!H$4:H$7,MATCH($B436,'Calibration Multipliers'!$A$4:$A$7,0),1)</f>
        <v>59070.27707766727</v>
      </c>
      <c r="M436" s="26">
        <f>SUMIFS(INDEX(Load,,MATCH('Summarized Source Data'!$C436,Hour,0)),Month,'Summarized Source Data'!$A436,Sector,'Summarized Source Data'!M$2,Subsector,'Summarized Source Data'!M$3,TimeOfWeek,$E436)*INDEX('Calibration Multipliers'!I$4:I$7,MATCH($B436,'Calibration Multipliers'!$A$4:$A$7,0),1)</f>
        <v>97948282.506436259</v>
      </c>
      <c r="N436" s="26">
        <f>SUMIFS(INDEX(Load,,MATCH('Summarized Source Data'!$C436,Hour,0)),Month,'Summarized Source Data'!$A436,Sector,'Summarized Source Data'!N$2,Subsector,'Summarized Source Data'!N$3,TimeOfWeek,$E436)*INDEX('Calibration Multipliers'!J$4:J$7,MATCH($B436,'Calibration Multipliers'!$A$4:$A$7,0),1)</f>
        <v>0</v>
      </c>
      <c r="O436" s="28">
        <f t="shared" si="32"/>
        <v>71769670.227642253</v>
      </c>
      <c r="P436" s="48">
        <f>(SUMIFS(INDEX(Load,,MATCH('Summarized Source Data'!$C436,Hour,0)),Month,'Summarized Source Data'!$A436,Sector,'Summarized Source Data'!P$2,Subsector,"Total",TimeOfWeek,$E436)-SUM(L436:N436)*INDEX('Calibration Multipliers'!L$4:L$7,MATCH($B436,'Calibration Multipliers'!$A$4:$A$7,0),1))</f>
        <v>71769670.227642253</v>
      </c>
      <c r="Q436" s="28">
        <f t="shared" si="33"/>
        <v>71769670.227642253</v>
      </c>
      <c r="R436" s="31">
        <f>SUMIFS(INDEX(Load,,MATCH('Summarized Source Data'!$C436,Hour,0)),Month,'Summarized Source Data'!$A436,Sector,'Summarized Source Data'!R$2,TimeOfWeek,$E436)*INDEX('Calibration Multipliers'!N$4:N$7,MATCH($B436,'Calibration Multipliers'!$A$4:$A$7,0),1)</f>
        <v>2198167.4829396573</v>
      </c>
      <c r="S436" s="31">
        <f>SUMIFS(INDEX(Load,,MATCH('Summarized Source Data'!$C436,Hour,0)),Month,'Summarized Source Data'!$A436,Sector,'Summarized Source Data'!S$2,TimeOfWeek,$E436)*INDEX('Calibration Multipliers'!O$4:O$7,MATCH($B436,'Calibration Multipliers'!$A$4:$A$7,0),1)</f>
        <v>2198167.4829396573</v>
      </c>
      <c r="T436" s="31">
        <f>SUMIFS(INDEX(Load,,MATCH('Summarized Source Data'!$C436,Hour,0)),Month,'Summarized Source Data'!$A436,Sector,'Summarized Source Data'!T$2,TimeOfWeek,$E436)*INDEX('Calibration Multipliers'!P$4:P$7,MATCH($B436,'Calibration Multipliers'!$A$4:$A$7,0),1)</f>
        <v>2198167.4829396573</v>
      </c>
      <c r="U436" s="31">
        <f>SUMIFS(INDEX(Load,,MATCH('Summarized Source Data'!$C436,Hour,0)),Month,'Summarized Source Data'!$A436,Sector,'Summarized Source Data'!U$2,TimeOfWeek,$E436)*INDEX('Calibration Multipliers'!Q$4:Q$7,MATCH($B436,'Calibration Multipliers'!$A$4:$A$7,0),1)</f>
        <v>2198167.4829396573</v>
      </c>
      <c r="V436" s="31">
        <f>SUMIFS(INDEX(Load,,MATCH('Summarized Source Data'!$C436,Hour,0)),Month,'Summarized Source Data'!$A436,Sector,'Summarized Source Data'!V$2,TimeOfWeek,$E436)*INDEX('Calibration Multipliers'!R$4:R$7,MATCH($B436,'Calibration Multipliers'!$A$4:$A$7,0),1)</f>
        <v>2198167.4829396573</v>
      </c>
      <c r="W436" s="31">
        <f>SUMIFS(INDEX(Load,,MATCH('Summarized Source Data'!$C436,Hour,0)),Month,'Summarized Source Data'!$A436,Sector,'Summarized Source Data'!W$2,TimeOfWeek,$E436)*INDEX('Calibration Multipliers'!S$4:S$7,MATCH($B436,'Calibration Multipliers'!$A$4:$A$7,0),1)</f>
        <v>2198167.4829396573</v>
      </c>
      <c r="X436" s="26">
        <f>SUMIFS(INDEX(Load,,MATCH('Summarized Source Data'!$C436,Hour,0)),Month,'Summarized Source Data'!$A436,Sector,'Summarized Source Data'!X$2,Subsector,'Summarized Source Data'!X$3,TimeOfWeek,$E436)*INDEX('Calibration Multipliers'!T$4:T$7,MATCH($B436,'Calibration Multipliers'!$A$4:$A$7,0),1)</f>
        <v>298509051.4481867</v>
      </c>
      <c r="Y436" s="28">
        <f t="shared" si="36"/>
        <v>298509051.4481867</v>
      </c>
      <c r="Z436" s="28">
        <f t="shared" si="36"/>
        <v>298509051.4481867</v>
      </c>
    </row>
    <row r="437" spans="1:26" outlineLevel="2">
      <c r="A437">
        <f t="shared" si="35"/>
        <v>7</v>
      </c>
      <c r="B437" t="str">
        <f>INDEX('Category Mapping'!$G$34:$G$45,MATCH(A437,'Category Mapping'!$A$34:$A$45,0),1)</f>
        <v>Summer</v>
      </c>
      <c r="C437" t="s">
        <v>28</v>
      </c>
      <c r="D437" s="6" t="s">
        <v>102</v>
      </c>
      <c r="E437" s="40" t="s">
        <v>14</v>
      </c>
      <c r="F437" s="26">
        <f>SUMIFS(INDEX(Load,,MATCH('Summarized Source Data'!$C437,Hour,0)),Month,'Summarized Source Data'!$A437,Sector,'Summarized Source Data'!F$2,Subsector,'Summarized Source Data'!F$3,TimeOfWeek,$E437)*INDEX('Calibration Multipliers'!B$4:B$7,MATCH($B437,'Calibration Multipliers'!$A$4:$A$7,0),1)</f>
        <v>24749.198887412003</v>
      </c>
      <c r="G437" s="26">
        <f>SUMIFS(INDEX(Load,,MATCH('Summarized Source Data'!$C437,Hour,0)),Month,'Summarized Source Data'!$A437,Sector,'Summarized Source Data'!G$2,Subsector,'Summarized Source Data'!G$3,TimeOfWeek,$E437)*INDEX('Calibration Multipliers'!C$4:C$7,MATCH($B437,'Calibration Multipliers'!$A$4:$A$7,0),1)</f>
        <v>21082201.758528184</v>
      </c>
      <c r="H437" s="26">
        <f>SUMIFS(INDEX(Load,,MATCH('Summarized Source Data'!$C437,Hour,0)),Month,'Summarized Source Data'!$A437,Sector,'Summarized Source Data'!H$2,Subsector,'Summarized Source Data'!H$3,TimeOfWeek,$E437)*INDEX('Calibration Multipliers'!D$4:D$7,MATCH($B437,'Calibration Multipliers'!$A$4:$A$7,0),1)</f>
        <v>0</v>
      </c>
      <c r="I437" s="26">
        <f>SUMIFS(INDEX(Load,,MATCH('Summarized Source Data'!$C437,Hour,0)),Month,'Summarized Source Data'!$A437,Sector,'Summarized Source Data'!I$2,Subsector,'Summarized Source Data'!I$3,TimeOfWeek,$E437)*INDEX('Calibration Multipliers'!E$4:E$7,MATCH($B437,'Calibration Multipliers'!$A$4:$A$7,0),1)</f>
        <v>4757225.8791946722</v>
      </c>
      <c r="J437" s="47">
        <f t="shared" si="31"/>
        <v>27214463.874020424</v>
      </c>
      <c r="K437" s="48">
        <f>(SUMIFS(INDEX(Load,,MATCH('Summarized Source Data'!$C437,Hour,0)),Month,'Summarized Source Data'!$A437,Sector,'Summarized Source Data'!K$2,Subsector,"Total",TimeOfWeek,$E437)-SUM(F437:I437))*INDEX('Calibration Multipliers'!G$4:G$7,MATCH($B437,'Calibration Multipliers'!$A$4:$A$7,0),1)</f>
        <v>27214463.874020424</v>
      </c>
      <c r="L437" s="26">
        <f>SUMIFS(INDEX(Load,,MATCH('Summarized Source Data'!$C437,Hour,0)),Month,'Summarized Source Data'!$A437,Sector,'Summarized Source Data'!L$2,Subsector,'Summarized Source Data'!L$3,TimeOfWeek,$E437)*INDEX('Calibration Multipliers'!H$4:H$7,MATCH($B437,'Calibration Multipliers'!$A$4:$A$7,0),1)</f>
        <v>59070.27707766727</v>
      </c>
      <c r="M437" s="26">
        <f>SUMIFS(INDEX(Load,,MATCH('Summarized Source Data'!$C437,Hour,0)),Month,'Summarized Source Data'!$A437,Sector,'Summarized Source Data'!M$2,Subsector,'Summarized Source Data'!M$3,TimeOfWeek,$E437)*INDEX('Calibration Multipliers'!I$4:I$7,MATCH($B437,'Calibration Multipliers'!$A$4:$A$7,0),1)</f>
        <v>93284078.577558339</v>
      </c>
      <c r="N437" s="26">
        <f>SUMIFS(INDEX(Load,,MATCH('Summarized Source Data'!$C437,Hour,0)),Month,'Summarized Source Data'!$A437,Sector,'Summarized Source Data'!N$2,Subsector,'Summarized Source Data'!N$3,TimeOfWeek,$E437)*INDEX('Calibration Multipliers'!J$4:J$7,MATCH($B437,'Calibration Multipliers'!$A$4:$A$7,0),1)</f>
        <v>0</v>
      </c>
      <c r="O437" s="28">
        <f t="shared" si="32"/>
        <v>63374103.155662015</v>
      </c>
      <c r="P437" s="48">
        <f>(SUMIFS(INDEX(Load,,MATCH('Summarized Source Data'!$C437,Hour,0)),Month,'Summarized Source Data'!$A437,Sector,'Summarized Source Data'!P$2,Subsector,"Total",TimeOfWeek,$E437)-SUM(L437:N437)*INDEX('Calibration Multipliers'!L$4:L$7,MATCH($B437,'Calibration Multipliers'!$A$4:$A$7,0),1))</f>
        <v>63374103.155662015</v>
      </c>
      <c r="Q437" s="28">
        <f t="shared" si="33"/>
        <v>63374103.155662015</v>
      </c>
      <c r="R437" s="31">
        <f>SUMIFS(INDEX(Load,,MATCH('Summarized Source Data'!$C437,Hour,0)),Month,'Summarized Source Data'!$A437,Sector,'Summarized Source Data'!R$2,TimeOfWeek,$E437)*INDEX('Calibration Multipliers'!N$4:N$7,MATCH($B437,'Calibration Multipliers'!$A$4:$A$7,0),1)</f>
        <v>2077998.9329160468</v>
      </c>
      <c r="S437" s="31">
        <f>SUMIFS(INDEX(Load,,MATCH('Summarized Source Data'!$C437,Hour,0)),Month,'Summarized Source Data'!$A437,Sector,'Summarized Source Data'!S$2,TimeOfWeek,$E437)*INDEX('Calibration Multipliers'!O$4:O$7,MATCH($B437,'Calibration Multipliers'!$A$4:$A$7,0),1)</f>
        <v>2077998.9329160468</v>
      </c>
      <c r="T437" s="31">
        <f>SUMIFS(INDEX(Load,,MATCH('Summarized Source Data'!$C437,Hour,0)),Month,'Summarized Source Data'!$A437,Sector,'Summarized Source Data'!T$2,TimeOfWeek,$E437)*INDEX('Calibration Multipliers'!P$4:P$7,MATCH($B437,'Calibration Multipliers'!$A$4:$A$7,0),1)</f>
        <v>2077998.9329160468</v>
      </c>
      <c r="U437" s="31">
        <f>SUMIFS(INDEX(Load,,MATCH('Summarized Source Data'!$C437,Hour,0)),Month,'Summarized Source Data'!$A437,Sector,'Summarized Source Data'!U$2,TimeOfWeek,$E437)*INDEX('Calibration Multipliers'!Q$4:Q$7,MATCH($B437,'Calibration Multipliers'!$A$4:$A$7,0),1)</f>
        <v>2077998.9329160468</v>
      </c>
      <c r="V437" s="31">
        <f>SUMIFS(INDEX(Load,,MATCH('Summarized Source Data'!$C437,Hour,0)),Month,'Summarized Source Data'!$A437,Sector,'Summarized Source Data'!V$2,TimeOfWeek,$E437)*INDEX('Calibration Multipliers'!R$4:R$7,MATCH($B437,'Calibration Multipliers'!$A$4:$A$7,0),1)</f>
        <v>2077998.9329160468</v>
      </c>
      <c r="W437" s="31">
        <f>SUMIFS(INDEX(Load,,MATCH('Summarized Source Data'!$C437,Hour,0)),Month,'Summarized Source Data'!$A437,Sector,'Summarized Source Data'!W$2,TimeOfWeek,$E437)*INDEX('Calibration Multipliers'!S$4:S$7,MATCH($B437,'Calibration Multipliers'!$A$4:$A$7,0),1)</f>
        <v>2077998.9329160468</v>
      </c>
      <c r="X437" s="26">
        <f>SUMIFS(INDEX(Load,,MATCH('Summarized Source Data'!$C437,Hour,0)),Month,'Summarized Source Data'!$A437,Sector,'Summarized Source Data'!X$2,Subsector,'Summarized Source Data'!X$3,TimeOfWeek,$E437)*INDEX('Calibration Multipliers'!T$4:T$7,MATCH($B437,'Calibration Multipliers'!$A$4:$A$7,0),1)</f>
        <v>298509051.4481867</v>
      </c>
      <c r="Y437" s="28">
        <f t="shared" si="36"/>
        <v>298509051.4481867</v>
      </c>
      <c r="Z437" s="28">
        <f t="shared" si="36"/>
        <v>298509051.4481867</v>
      </c>
    </row>
    <row r="438" spans="1:26" outlineLevel="2">
      <c r="A438">
        <f t="shared" si="35"/>
        <v>7</v>
      </c>
      <c r="B438" t="str">
        <f>INDEX('Category Mapping'!$G$34:$G$45,MATCH(A438,'Category Mapping'!$A$34:$A$45,0),1)</f>
        <v>Summer</v>
      </c>
      <c r="C438" t="s">
        <v>29</v>
      </c>
      <c r="D438" s="6" t="s">
        <v>103</v>
      </c>
      <c r="E438" s="40" t="s">
        <v>14</v>
      </c>
      <c r="F438" s="26">
        <f>SUMIFS(INDEX(Load,,MATCH('Summarized Source Data'!$C438,Hour,0)),Month,'Summarized Source Data'!$A438,Sector,'Summarized Source Data'!F$2,Subsector,'Summarized Source Data'!F$3,TimeOfWeek,$E438)*INDEX('Calibration Multipliers'!B$4:B$7,MATCH($B438,'Calibration Multipliers'!$A$4:$A$7,0),1)</f>
        <v>24749.198887412003</v>
      </c>
      <c r="G438" s="26">
        <f>SUMIFS(INDEX(Load,,MATCH('Summarized Source Data'!$C438,Hour,0)),Month,'Summarized Source Data'!$A438,Sector,'Summarized Source Data'!G$2,Subsector,'Summarized Source Data'!G$3,TimeOfWeek,$E438)*INDEX('Calibration Multipliers'!C$4:C$7,MATCH($B438,'Calibration Multipliers'!$A$4:$A$7,0),1)</f>
        <v>20615781.365640394</v>
      </c>
      <c r="H438" s="26">
        <f>SUMIFS(INDEX(Load,,MATCH('Summarized Source Data'!$C438,Hour,0)),Month,'Summarized Source Data'!$A438,Sector,'Summarized Source Data'!H$2,Subsector,'Summarized Source Data'!H$3,TimeOfWeek,$E438)*INDEX('Calibration Multipliers'!D$4:D$7,MATCH($B438,'Calibration Multipliers'!$A$4:$A$7,0),1)</f>
        <v>0</v>
      </c>
      <c r="I438" s="26">
        <f>SUMIFS(INDEX(Load,,MATCH('Summarized Source Data'!$C438,Hour,0)),Month,'Summarized Source Data'!$A438,Sector,'Summarized Source Data'!I$2,Subsector,'Summarized Source Data'!I$3,TimeOfWeek,$E438)*INDEX('Calibration Multipliers'!E$4:E$7,MATCH($B438,'Calibration Multipliers'!$A$4:$A$7,0),1)</f>
        <v>4594624.2675077021</v>
      </c>
      <c r="J438" s="47">
        <f t="shared" si="31"/>
        <v>21406884.456743661</v>
      </c>
      <c r="K438" s="48">
        <f>(SUMIFS(INDEX(Load,,MATCH('Summarized Source Data'!$C438,Hour,0)),Month,'Summarized Source Data'!$A438,Sector,'Summarized Source Data'!K$2,Subsector,"Total",TimeOfWeek,$E438)-SUM(F438:I438))*INDEX('Calibration Multipliers'!G$4:G$7,MATCH($B438,'Calibration Multipliers'!$A$4:$A$7,0),1)</f>
        <v>21406884.456743661</v>
      </c>
      <c r="L438" s="26">
        <f>SUMIFS(INDEX(Load,,MATCH('Summarized Source Data'!$C438,Hour,0)),Month,'Summarized Source Data'!$A438,Sector,'Summarized Source Data'!L$2,Subsector,'Summarized Source Data'!L$3,TimeOfWeek,$E438)*INDEX('Calibration Multipliers'!H$4:H$7,MATCH($B438,'Calibration Multipliers'!$A$4:$A$7,0),1)</f>
        <v>59070.27707766727</v>
      </c>
      <c r="M438" s="26">
        <f>SUMIFS(INDEX(Load,,MATCH('Summarized Source Data'!$C438,Hour,0)),Month,'Summarized Source Data'!$A438,Sector,'Summarized Source Data'!M$2,Subsector,'Summarized Source Data'!M$3,TimeOfWeek,$E438)*INDEX('Calibration Multipliers'!I$4:I$7,MATCH($B438,'Calibration Multipliers'!$A$4:$A$7,0),1)</f>
        <v>92071385.556050077</v>
      </c>
      <c r="N438" s="26">
        <f>SUMIFS(INDEX(Load,,MATCH('Summarized Source Data'!$C438,Hour,0)),Month,'Summarized Source Data'!$A438,Sector,'Summarized Source Data'!N$2,Subsector,'Summarized Source Data'!N$3,TimeOfWeek,$E438)*INDEX('Calibration Multipliers'!J$4:J$7,MATCH($B438,'Calibration Multipliers'!$A$4:$A$7,0),1)</f>
        <v>0</v>
      </c>
      <c r="O438" s="28">
        <f t="shared" si="32"/>
        <v>61788273.819843531</v>
      </c>
      <c r="P438" s="48">
        <f>(SUMIFS(INDEX(Load,,MATCH('Summarized Source Data'!$C438,Hour,0)),Month,'Summarized Source Data'!$A438,Sector,'Summarized Source Data'!P$2,Subsector,"Total",TimeOfWeek,$E438)-SUM(L438:N438)*INDEX('Calibration Multipliers'!L$4:L$7,MATCH($B438,'Calibration Multipliers'!$A$4:$A$7,0),1))</f>
        <v>61788273.819843531</v>
      </c>
      <c r="Q438" s="28">
        <f t="shared" si="33"/>
        <v>61788273.819843531</v>
      </c>
      <c r="R438" s="31">
        <f>SUMIFS(INDEX(Load,,MATCH('Summarized Source Data'!$C438,Hour,0)),Month,'Summarized Source Data'!$A438,Sector,'Summarized Source Data'!R$2,TimeOfWeek,$E438)*INDEX('Calibration Multipliers'!N$4:N$7,MATCH($B438,'Calibration Multipliers'!$A$4:$A$7,0),1)</f>
        <v>2045225.4375893932</v>
      </c>
      <c r="S438" s="31">
        <f>SUMIFS(INDEX(Load,,MATCH('Summarized Source Data'!$C438,Hour,0)),Month,'Summarized Source Data'!$A438,Sector,'Summarized Source Data'!S$2,TimeOfWeek,$E438)*INDEX('Calibration Multipliers'!O$4:O$7,MATCH($B438,'Calibration Multipliers'!$A$4:$A$7,0),1)</f>
        <v>2045225.4375893932</v>
      </c>
      <c r="T438" s="31">
        <f>SUMIFS(INDEX(Load,,MATCH('Summarized Source Data'!$C438,Hour,0)),Month,'Summarized Source Data'!$A438,Sector,'Summarized Source Data'!T$2,TimeOfWeek,$E438)*INDEX('Calibration Multipliers'!P$4:P$7,MATCH($B438,'Calibration Multipliers'!$A$4:$A$7,0),1)</f>
        <v>2045225.4375893932</v>
      </c>
      <c r="U438" s="31">
        <f>SUMIFS(INDEX(Load,,MATCH('Summarized Source Data'!$C438,Hour,0)),Month,'Summarized Source Data'!$A438,Sector,'Summarized Source Data'!U$2,TimeOfWeek,$E438)*INDEX('Calibration Multipliers'!Q$4:Q$7,MATCH($B438,'Calibration Multipliers'!$A$4:$A$7,0),1)</f>
        <v>2045225.4375893932</v>
      </c>
      <c r="V438" s="31">
        <f>SUMIFS(INDEX(Load,,MATCH('Summarized Source Data'!$C438,Hour,0)),Month,'Summarized Source Data'!$A438,Sector,'Summarized Source Data'!V$2,TimeOfWeek,$E438)*INDEX('Calibration Multipliers'!R$4:R$7,MATCH($B438,'Calibration Multipliers'!$A$4:$A$7,0),1)</f>
        <v>2045225.4375893932</v>
      </c>
      <c r="W438" s="31">
        <f>SUMIFS(INDEX(Load,,MATCH('Summarized Source Data'!$C438,Hour,0)),Month,'Summarized Source Data'!$A438,Sector,'Summarized Source Data'!W$2,TimeOfWeek,$E438)*INDEX('Calibration Multipliers'!S$4:S$7,MATCH($B438,'Calibration Multipliers'!$A$4:$A$7,0),1)</f>
        <v>2045225.4375893932</v>
      </c>
      <c r="X438" s="26">
        <f>SUMIFS(INDEX(Load,,MATCH('Summarized Source Data'!$C438,Hour,0)),Month,'Summarized Source Data'!$A438,Sector,'Summarized Source Data'!X$2,Subsector,'Summarized Source Data'!X$3,TimeOfWeek,$E438)*INDEX('Calibration Multipliers'!T$4:T$7,MATCH($B438,'Calibration Multipliers'!$A$4:$A$7,0),1)</f>
        <v>298509051.4481867</v>
      </c>
      <c r="Y438" s="28">
        <f t="shared" si="36"/>
        <v>298509051.4481867</v>
      </c>
      <c r="Z438" s="28">
        <f t="shared" si="36"/>
        <v>298509051.4481867</v>
      </c>
    </row>
    <row r="439" spans="1:26" outlineLevel="2">
      <c r="A439">
        <f t="shared" si="35"/>
        <v>7</v>
      </c>
      <c r="B439" t="str">
        <f>INDEX('Category Mapping'!$G$34:$G$45,MATCH(A439,'Category Mapping'!$A$34:$A$45,0),1)</f>
        <v>Summer</v>
      </c>
      <c r="C439" t="s">
        <v>30</v>
      </c>
      <c r="D439" s="6" t="s">
        <v>104</v>
      </c>
      <c r="E439" s="40" t="s">
        <v>14</v>
      </c>
      <c r="F439" s="26">
        <f>SUMIFS(INDEX(Load,,MATCH('Summarized Source Data'!$C439,Hour,0)),Month,'Summarized Source Data'!$A439,Sector,'Summarized Source Data'!F$2,Subsector,'Summarized Source Data'!F$3,TimeOfWeek,$E439)*INDEX('Calibration Multipliers'!B$4:B$7,MATCH($B439,'Calibration Multipliers'!$A$4:$A$7,0),1)</f>
        <v>24749.198887412003</v>
      </c>
      <c r="G439" s="26">
        <f>SUMIFS(INDEX(Load,,MATCH('Summarized Source Data'!$C439,Hour,0)),Month,'Summarized Source Data'!$A439,Sector,'Summarized Source Data'!G$2,Subsector,'Summarized Source Data'!G$3,TimeOfWeek,$E439)*INDEX('Calibration Multipliers'!C$4:C$7,MATCH($B439,'Calibration Multipliers'!$A$4:$A$7,0),1)</f>
        <v>21362053.994260859</v>
      </c>
      <c r="H439" s="26">
        <f>SUMIFS(INDEX(Load,,MATCH('Summarized Source Data'!$C439,Hour,0)),Month,'Summarized Source Data'!$A439,Sector,'Summarized Source Data'!H$2,Subsector,'Summarized Source Data'!H$3,TimeOfWeek,$E439)*INDEX('Calibration Multipliers'!D$4:D$7,MATCH($B439,'Calibration Multipliers'!$A$4:$A$7,0),1)</f>
        <v>0</v>
      </c>
      <c r="I439" s="26">
        <f>SUMIFS(INDEX(Load,,MATCH('Summarized Source Data'!$C439,Hour,0)),Month,'Summarized Source Data'!$A439,Sector,'Summarized Source Data'!I$2,Subsector,'Summarized Source Data'!I$3,TimeOfWeek,$E439)*INDEX('Calibration Multipliers'!E$4:E$7,MATCH($B439,'Calibration Multipliers'!$A$4:$A$7,0),1)</f>
        <v>4590746.4483612329</v>
      </c>
      <c r="J439" s="47">
        <f t="shared" si="31"/>
        <v>17772683.211365357</v>
      </c>
      <c r="K439" s="48">
        <f>(SUMIFS(INDEX(Load,,MATCH('Summarized Source Data'!$C439,Hour,0)),Month,'Summarized Source Data'!$A439,Sector,'Summarized Source Data'!K$2,Subsector,"Total",TimeOfWeek,$E439)-SUM(F439:I439))*INDEX('Calibration Multipliers'!G$4:G$7,MATCH($B439,'Calibration Multipliers'!$A$4:$A$7,0),1)</f>
        <v>17772683.211365357</v>
      </c>
      <c r="L439" s="26">
        <f>SUMIFS(INDEX(Load,,MATCH('Summarized Source Data'!$C439,Hour,0)),Month,'Summarized Source Data'!$A439,Sector,'Summarized Source Data'!L$2,Subsector,'Summarized Source Data'!L$3,TimeOfWeek,$E439)*INDEX('Calibration Multipliers'!H$4:H$7,MATCH($B439,'Calibration Multipliers'!$A$4:$A$7,0),1)</f>
        <v>59070.27707766727</v>
      </c>
      <c r="M439" s="26">
        <f>SUMIFS(INDEX(Load,,MATCH('Summarized Source Data'!$C439,Hour,0)),Month,'Summarized Source Data'!$A439,Sector,'Summarized Source Data'!M$2,Subsector,'Summarized Source Data'!M$3,TimeOfWeek,$E439)*INDEX('Calibration Multipliers'!I$4:I$7,MATCH($B439,'Calibration Multipliers'!$A$4:$A$7,0),1)</f>
        <v>92910942.263248101</v>
      </c>
      <c r="N439" s="26">
        <f>SUMIFS(INDEX(Load,,MATCH('Summarized Source Data'!$C439,Hour,0)),Month,'Summarized Source Data'!$A439,Sector,'Summarized Source Data'!N$2,Subsector,'Summarized Source Data'!N$3,TimeOfWeek,$E439)*INDEX('Calibration Multipliers'!J$4:J$7,MATCH($B439,'Calibration Multipliers'!$A$4:$A$7,0),1)</f>
        <v>0</v>
      </c>
      <c r="O439" s="28">
        <f t="shared" si="32"/>
        <v>62814398.684196651</v>
      </c>
      <c r="P439" s="48">
        <f>(SUMIFS(INDEX(Load,,MATCH('Summarized Source Data'!$C439,Hour,0)),Month,'Summarized Source Data'!$A439,Sector,'Summarized Source Data'!P$2,Subsector,"Total",TimeOfWeek,$E439)-SUM(L439:N439)*INDEX('Calibration Multipliers'!L$4:L$7,MATCH($B439,'Calibration Multipliers'!$A$4:$A$7,0),1))</f>
        <v>62814398.684196651</v>
      </c>
      <c r="Q439" s="28">
        <f t="shared" si="33"/>
        <v>62814398.684196651</v>
      </c>
      <c r="R439" s="31">
        <f>SUMIFS(INDEX(Load,,MATCH('Summarized Source Data'!$C439,Hour,0)),Month,'Summarized Source Data'!$A439,Sector,'Summarized Source Data'!R$2,TimeOfWeek,$E439)*INDEX('Calibration Multipliers'!N$4:N$7,MATCH($B439,'Calibration Multipliers'!$A$4:$A$7,0),1)</f>
        <v>2045225.4375893932</v>
      </c>
      <c r="S439" s="31">
        <f>SUMIFS(INDEX(Load,,MATCH('Summarized Source Data'!$C439,Hour,0)),Month,'Summarized Source Data'!$A439,Sector,'Summarized Source Data'!S$2,TimeOfWeek,$E439)*INDEX('Calibration Multipliers'!O$4:O$7,MATCH($B439,'Calibration Multipliers'!$A$4:$A$7,0),1)</f>
        <v>2045225.4375893932</v>
      </c>
      <c r="T439" s="31">
        <f>SUMIFS(INDEX(Load,,MATCH('Summarized Source Data'!$C439,Hour,0)),Month,'Summarized Source Data'!$A439,Sector,'Summarized Source Data'!T$2,TimeOfWeek,$E439)*INDEX('Calibration Multipliers'!P$4:P$7,MATCH($B439,'Calibration Multipliers'!$A$4:$A$7,0),1)</f>
        <v>2045225.4375893932</v>
      </c>
      <c r="U439" s="31">
        <f>SUMIFS(INDEX(Load,,MATCH('Summarized Source Data'!$C439,Hour,0)),Month,'Summarized Source Data'!$A439,Sector,'Summarized Source Data'!U$2,TimeOfWeek,$E439)*INDEX('Calibration Multipliers'!Q$4:Q$7,MATCH($B439,'Calibration Multipliers'!$A$4:$A$7,0),1)</f>
        <v>2045225.4375893932</v>
      </c>
      <c r="V439" s="31">
        <f>SUMIFS(INDEX(Load,,MATCH('Summarized Source Data'!$C439,Hour,0)),Month,'Summarized Source Data'!$A439,Sector,'Summarized Source Data'!V$2,TimeOfWeek,$E439)*INDEX('Calibration Multipliers'!R$4:R$7,MATCH($B439,'Calibration Multipliers'!$A$4:$A$7,0),1)</f>
        <v>2045225.4375893932</v>
      </c>
      <c r="W439" s="31">
        <f>SUMIFS(INDEX(Load,,MATCH('Summarized Source Data'!$C439,Hour,0)),Month,'Summarized Source Data'!$A439,Sector,'Summarized Source Data'!W$2,TimeOfWeek,$E439)*INDEX('Calibration Multipliers'!S$4:S$7,MATCH($B439,'Calibration Multipliers'!$A$4:$A$7,0),1)</f>
        <v>2045225.4375893932</v>
      </c>
      <c r="X439" s="26">
        <f>SUMIFS(INDEX(Load,,MATCH('Summarized Source Data'!$C439,Hour,0)),Month,'Summarized Source Data'!$A439,Sector,'Summarized Source Data'!X$2,Subsector,'Summarized Source Data'!X$3,TimeOfWeek,$E439)*INDEX('Calibration Multipliers'!T$4:T$7,MATCH($B439,'Calibration Multipliers'!$A$4:$A$7,0),1)</f>
        <v>299441892.23396224</v>
      </c>
      <c r="Y439" s="28">
        <f t="shared" si="36"/>
        <v>299441892.23396224</v>
      </c>
      <c r="Z439" s="28">
        <f t="shared" si="36"/>
        <v>299441892.23396224</v>
      </c>
    </row>
    <row r="440" spans="1:26" outlineLevel="2">
      <c r="A440">
        <f t="shared" si="35"/>
        <v>7</v>
      </c>
      <c r="B440" t="str">
        <f>INDEX('Category Mapping'!$G$34:$G$45,MATCH(A440,'Category Mapping'!$A$34:$A$45,0),1)</f>
        <v>Summer</v>
      </c>
      <c r="C440" t="s">
        <v>31</v>
      </c>
      <c r="D440" s="6" t="s">
        <v>105</v>
      </c>
      <c r="E440" s="40" t="s">
        <v>14</v>
      </c>
      <c r="F440" s="26">
        <f>SUMIFS(INDEX(Load,,MATCH('Summarized Source Data'!$C440,Hour,0)),Month,'Summarized Source Data'!$A440,Sector,'Summarized Source Data'!F$2,Subsector,'Summarized Source Data'!F$3,TimeOfWeek,$E440)*INDEX('Calibration Multipliers'!B$4:B$7,MATCH($B440,'Calibration Multipliers'!$A$4:$A$7,0),1)</f>
        <v>24749.198887412003</v>
      </c>
      <c r="G440" s="26">
        <f>SUMIFS(INDEX(Load,,MATCH('Summarized Source Data'!$C440,Hour,0)),Month,'Summarized Source Data'!$A440,Sector,'Summarized Source Data'!G$2,Subsector,'Summarized Source Data'!G$3,TimeOfWeek,$E440)*INDEX('Calibration Multipliers'!C$4:C$7,MATCH($B440,'Calibration Multipliers'!$A$4:$A$7,0),1)</f>
        <v>23414303.722967144</v>
      </c>
      <c r="H440" s="26">
        <f>SUMIFS(INDEX(Load,,MATCH('Summarized Source Data'!$C440,Hour,0)),Month,'Summarized Source Data'!$A440,Sector,'Summarized Source Data'!H$2,Subsector,'Summarized Source Data'!H$3,TimeOfWeek,$E440)*INDEX('Calibration Multipliers'!D$4:D$7,MATCH($B440,'Calibration Multipliers'!$A$4:$A$7,0),1)</f>
        <v>0</v>
      </c>
      <c r="I440" s="26">
        <f>SUMIFS(INDEX(Load,,MATCH('Summarized Source Data'!$C440,Hour,0)),Month,'Summarized Source Data'!$A440,Sector,'Summarized Source Data'!I$2,Subsector,'Summarized Source Data'!I$3,TimeOfWeek,$E440)*INDEX('Calibration Multipliers'!E$4:E$7,MATCH($B440,'Calibration Multipliers'!$A$4:$A$7,0),1)</f>
        <v>4832201.0916698137</v>
      </c>
      <c r="J440" s="47">
        <f t="shared" si="31"/>
        <v>18277501.196677245</v>
      </c>
      <c r="K440" s="48">
        <f>(SUMIFS(INDEX(Load,,MATCH('Summarized Source Data'!$C440,Hour,0)),Month,'Summarized Source Data'!$A440,Sector,'Summarized Source Data'!K$2,Subsector,"Total",TimeOfWeek,$E440)-SUM(F440:I440))*INDEX('Calibration Multipliers'!G$4:G$7,MATCH($B440,'Calibration Multipliers'!$A$4:$A$7,0),1)</f>
        <v>18277501.196677245</v>
      </c>
      <c r="L440" s="26">
        <f>SUMIFS(INDEX(Load,,MATCH('Summarized Source Data'!$C440,Hour,0)),Month,'Summarized Source Data'!$A440,Sector,'Summarized Source Data'!L$2,Subsector,'Summarized Source Data'!L$3,TimeOfWeek,$E440)*INDEX('Calibration Multipliers'!H$4:H$7,MATCH($B440,'Calibration Multipliers'!$A$4:$A$7,0),1)</f>
        <v>59070.27707766727</v>
      </c>
      <c r="M440" s="26">
        <f>SUMIFS(INDEX(Load,,MATCH('Summarized Source Data'!$C440,Hour,0)),Month,'Summarized Source Data'!$A440,Sector,'Summarized Source Data'!M$2,Subsector,'Summarized Source Data'!M$3,TimeOfWeek,$E440)*INDEX('Calibration Multipliers'!I$4:I$7,MATCH($B440,'Calibration Multipliers'!$A$4:$A$7,0),1)</f>
        <v>96082600.934885085</v>
      </c>
      <c r="N440" s="26">
        <f>SUMIFS(INDEX(Load,,MATCH('Summarized Source Data'!$C440,Hour,0)),Month,'Summarized Source Data'!$A440,Sector,'Summarized Source Data'!N$2,Subsector,'Summarized Source Data'!N$3,TimeOfWeek,$E440)*INDEX('Calibration Multipliers'!J$4:J$7,MATCH($B440,'Calibration Multipliers'!$A$4:$A$7,0),1)</f>
        <v>0</v>
      </c>
      <c r="O440" s="28">
        <f t="shared" si="32"/>
        <v>63374103.155662015</v>
      </c>
      <c r="P440" s="48">
        <f>(SUMIFS(INDEX(Load,,MATCH('Summarized Source Data'!$C440,Hour,0)),Month,'Summarized Source Data'!$A440,Sector,'Summarized Source Data'!P$2,Subsector,"Total",TimeOfWeek,$E440)-SUM(L440:N440)*INDEX('Calibration Multipliers'!L$4:L$7,MATCH($B440,'Calibration Multipliers'!$A$4:$A$7,0),1))</f>
        <v>63374103.155662015</v>
      </c>
      <c r="Q440" s="28">
        <f t="shared" si="33"/>
        <v>63374103.155662015</v>
      </c>
      <c r="R440" s="31">
        <f>SUMIFS(INDEX(Load,,MATCH('Summarized Source Data'!$C440,Hour,0)),Month,'Summarized Source Data'!$A440,Sector,'Summarized Source Data'!R$2,TimeOfWeek,$E440)*INDEX('Calibration Multipliers'!N$4:N$7,MATCH($B440,'Calibration Multipliers'!$A$4:$A$7,0),1)</f>
        <v>2034300.9391471755</v>
      </c>
      <c r="S440" s="31">
        <f>SUMIFS(INDEX(Load,,MATCH('Summarized Source Data'!$C440,Hour,0)),Month,'Summarized Source Data'!$A440,Sector,'Summarized Source Data'!S$2,TimeOfWeek,$E440)*INDEX('Calibration Multipliers'!O$4:O$7,MATCH($B440,'Calibration Multipliers'!$A$4:$A$7,0),1)</f>
        <v>2034300.9391471755</v>
      </c>
      <c r="T440" s="31">
        <f>SUMIFS(INDEX(Load,,MATCH('Summarized Source Data'!$C440,Hour,0)),Month,'Summarized Source Data'!$A440,Sector,'Summarized Source Data'!T$2,TimeOfWeek,$E440)*INDEX('Calibration Multipliers'!P$4:P$7,MATCH($B440,'Calibration Multipliers'!$A$4:$A$7,0),1)</f>
        <v>2034300.9391471755</v>
      </c>
      <c r="U440" s="31">
        <f>SUMIFS(INDEX(Load,,MATCH('Summarized Source Data'!$C440,Hour,0)),Month,'Summarized Source Data'!$A440,Sector,'Summarized Source Data'!U$2,TimeOfWeek,$E440)*INDEX('Calibration Multipliers'!Q$4:Q$7,MATCH($B440,'Calibration Multipliers'!$A$4:$A$7,0),1)</f>
        <v>2034300.9391471755</v>
      </c>
      <c r="V440" s="31">
        <f>SUMIFS(INDEX(Load,,MATCH('Summarized Source Data'!$C440,Hour,0)),Month,'Summarized Source Data'!$A440,Sector,'Summarized Source Data'!V$2,TimeOfWeek,$E440)*INDEX('Calibration Multipliers'!R$4:R$7,MATCH($B440,'Calibration Multipliers'!$A$4:$A$7,0),1)</f>
        <v>2034300.9391471755</v>
      </c>
      <c r="W440" s="31">
        <f>SUMIFS(INDEX(Load,,MATCH('Summarized Source Data'!$C440,Hour,0)),Month,'Summarized Source Data'!$A440,Sector,'Summarized Source Data'!W$2,TimeOfWeek,$E440)*INDEX('Calibration Multipliers'!S$4:S$7,MATCH($B440,'Calibration Multipliers'!$A$4:$A$7,0),1)</f>
        <v>2034300.9391471755</v>
      </c>
      <c r="X440" s="26">
        <f>SUMIFS(INDEX(Load,,MATCH('Summarized Source Data'!$C440,Hour,0)),Month,'Summarized Source Data'!$A440,Sector,'Summarized Source Data'!X$2,Subsector,'Summarized Source Data'!X$3,TimeOfWeek,$E440)*INDEX('Calibration Multipliers'!T$4:T$7,MATCH($B440,'Calibration Multipliers'!$A$4:$A$7,0),1)</f>
        <v>301307573.80551344</v>
      </c>
      <c r="Y440" s="28">
        <f t="shared" si="36"/>
        <v>301307573.80551344</v>
      </c>
      <c r="Z440" s="28">
        <f t="shared" si="36"/>
        <v>301307573.80551344</v>
      </c>
    </row>
    <row r="441" spans="1:26" outlineLevel="2">
      <c r="A441">
        <f t="shared" si="35"/>
        <v>7</v>
      </c>
      <c r="B441" t="str">
        <f>INDEX('Category Mapping'!$G$34:$G$45,MATCH(A441,'Category Mapping'!$A$34:$A$45,0),1)</f>
        <v>Summer</v>
      </c>
      <c r="C441" t="s">
        <v>32</v>
      </c>
      <c r="D441" s="6" t="s">
        <v>106</v>
      </c>
      <c r="E441" s="40" t="s">
        <v>14</v>
      </c>
      <c r="F441" s="26">
        <f>SUMIFS(INDEX(Load,,MATCH('Summarized Source Data'!$C441,Hour,0)),Month,'Summarized Source Data'!$A441,Sector,'Summarized Source Data'!F$2,Subsector,'Summarized Source Data'!F$3,TimeOfWeek,$E441)*INDEX('Calibration Multipliers'!B$4:B$7,MATCH($B441,'Calibration Multipliers'!$A$4:$A$7,0),1)</f>
        <v>32706.330790077729</v>
      </c>
      <c r="G441" s="26">
        <f>SUMIFS(INDEX(Load,,MATCH('Summarized Source Data'!$C441,Hour,0)),Month,'Summarized Source Data'!$A441,Sector,'Summarized Source Data'!G$2,Subsector,'Summarized Source Data'!G$3,TimeOfWeek,$E441)*INDEX('Calibration Multipliers'!C$4:C$7,MATCH($B441,'Calibration Multipliers'!$A$4:$A$7,0),1)</f>
        <v>26399394.237449009</v>
      </c>
      <c r="H441" s="26">
        <f>SUMIFS(INDEX(Load,,MATCH('Summarized Source Data'!$C441,Hour,0)),Month,'Summarized Source Data'!$A441,Sector,'Summarized Source Data'!H$2,Subsector,'Summarized Source Data'!H$3,TimeOfWeek,$E441)*INDEX('Calibration Multipliers'!D$4:D$7,MATCH($B441,'Calibration Multipliers'!$A$4:$A$7,0),1)</f>
        <v>0</v>
      </c>
      <c r="I441" s="26">
        <f>SUMIFS(INDEX(Load,,MATCH('Summarized Source Data'!$C441,Hour,0)),Month,'Summarized Source Data'!$A441,Sector,'Summarized Source Data'!I$2,Subsector,'Summarized Source Data'!I$3,TimeOfWeek,$E441)*INDEX('Calibration Multipliers'!E$4:E$7,MATCH($B441,'Calibration Multipliers'!$A$4:$A$7,0),1)</f>
        <v>4492634.9187172856</v>
      </c>
      <c r="J441" s="47">
        <f t="shared" si="31"/>
        <v>20941212.202166066</v>
      </c>
      <c r="K441" s="48">
        <f>(SUMIFS(INDEX(Load,,MATCH('Summarized Source Data'!$C441,Hour,0)),Month,'Summarized Source Data'!$A441,Sector,'Summarized Source Data'!K$2,Subsector,"Total",TimeOfWeek,$E441)-SUM(F441:I441))*INDEX('Calibration Multipliers'!G$4:G$7,MATCH($B441,'Calibration Multipliers'!$A$4:$A$7,0),1)</f>
        <v>20941212.202166066</v>
      </c>
      <c r="L441" s="26">
        <f>SUMIFS(INDEX(Load,,MATCH('Summarized Source Data'!$C441,Hour,0)),Month,'Summarized Source Data'!$A441,Sector,'Summarized Source Data'!L$2,Subsector,'Summarized Source Data'!L$3,TimeOfWeek,$E441)*INDEX('Calibration Multipliers'!H$4:H$7,MATCH($B441,'Calibration Multipliers'!$A$4:$A$7,0),1)</f>
        <v>59070.27707766727</v>
      </c>
      <c r="M441" s="26">
        <f>SUMIFS(INDEX(Load,,MATCH('Summarized Source Data'!$C441,Hour,0)),Month,'Summarized Source Data'!$A441,Sector,'Summarized Source Data'!M$2,Subsector,'Summarized Source Data'!M$3,TimeOfWeek,$E441)*INDEX('Calibration Multipliers'!I$4:I$7,MATCH($B441,'Calibration Multipliers'!$A$4:$A$7,0),1)</f>
        <v>101679645.64953859</v>
      </c>
      <c r="N441" s="26">
        <f>SUMIFS(INDEX(Load,,MATCH('Summarized Source Data'!$C441,Hour,0)),Month,'Summarized Source Data'!$A441,Sector,'Summarized Source Data'!N$2,Subsector,'Summarized Source Data'!N$3,TimeOfWeek,$E441)*INDEX('Calibration Multipliers'!J$4:J$7,MATCH($B441,'Calibration Multipliers'!$A$4:$A$7,0),1)</f>
        <v>0</v>
      </c>
      <c r="O441" s="28">
        <f t="shared" si="32"/>
        <v>68038307.08453992</v>
      </c>
      <c r="P441" s="48">
        <f>(SUMIFS(INDEX(Load,,MATCH('Summarized Source Data'!$C441,Hour,0)),Month,'Summarized Source Data'!$A441,Sector,'Summarized Source Data'!P$2,Subsector,"Total",TimeOfWeek,$E441)-SUM(L441:N441)*INDEX('Calibration Multipliers'!L$4:L$7,MATCH($B441,'Calibration Multipliers'!$A$4:$A$7,0),1))</f>
        <v>68038307.08453992</v>
      </c>
      <c r="Q441" s="28">
        <f t="shared" si="33"/>
        <v>68038307.08453992</v>
      </c>
      <c r="R441" s="31">
        <f>SUMIFS(INDEX(Load,,MATCH('Summarized Source Data'!$C441,Hour,0)),Month,'Summarized Source Data'!$A441,Sector,'Summarized Source Data'!R$2,TimeOfWeek,$E441)*INDEX('Calibration Multipliers'!N$4:N$7,MATCH($B441,'Calibration Multipliers'!$A$4:$A$7,0),1)</f>
        <v>2050688.1532308951</v>
      </c>
      <c r="S441" s="31">
        <f>SUMIFS(INDEX(Load,,MATCH('Summarized Source Data'!$C441,Hour,0)),Month,'Summarized Source Data'!$A441,Sector,'Summarized Source Data'!S$2,TimeOfWeek,$E441)*INDEX('Calibration Multipliers'!O$4:O$7,MATCH($B441,'Calibration Multipliers'!$A$4:$A$7,0),1)</f>
        <v>2050688.1532308951</v>
      </c>
      <c r="T441" s="31">
        <f>SUMIFS(INDEX(Load,,MATCH('Summarized Source Data'!$C441,Hour,0)),Month,'Summarized Source Data'!$A441,Sector,'Summarized Source Data'!T$2,TimeOfWeek,$E441)*INDEX('Calibration Multipliers'!P$4:P$7,MATCH($B441,'Calibration Multipliers'!$A$4:$A$7,0),1)</f>
        <v>2050688.1532308951</v>
      </c>
      <c r="U441" s="31">
        <f>SUMIFS(INDEX(Load,,MATCH('Summarized Source Data'!$C441,Hour,0)),Month,'Summarized Source Data'!$A441,Sector,'Summarized Source Data'!U$2,TimeOfWeek,$E441)*INDEX('Calibration Multipliers'!Q$4:Q$7,MATCH($B441,'Calibration Multipliers'!$A$4:$A$7,0),1)</f>
        <v>2050688.1532308951</v>
      </c>
      <c r="V441" s="31">
        <f>SUMIFS(INDEX(Load,,MATCH('Summarized Source Data'!$C441,Hour,0)),Month,'Summarized Source Data'!$A441,Sector,'Summarized Source Data'!V$2,TimeOfWeek,$E441)*INDEX('Calibration Multipliers'!R$4:R$7,MATCH($B441,'Calibration Multipliers'!$A$4:$A$7,0),1)</f>
        <v>2050688.1532308951</v>
      </c>
      <c r="W441" s="31">
        <f>SUMIFS(INDEX(Load,,MATCH('Summarized Source Data'!$C441,Hour,0)),Month,'Summarized Source Data'!$A441,Sector,'Summarized Source Data'!W$2,TimeOfWeek,$E441)*INDEX('Calibration Multipliers'!S$4:S$7,MATCH($B441,'Calibration Multipliers'!$A$4:$A$7,0),1)</f>
        <v>2050688.1532308951</v>
      </c>
      <c r="X441" s="26">
        <f>SUMIFS(INDEX(Load,,MATCH('Summarized Source Data'!$C441,Hour,0)),Month,'Summarized Source Data'!$A441,Sector,'Summarized Source Data'!X$2,Subsector,'Summarized Source Data'!X$3,TimeOfWeek,$E441)*INDEX('Calibration Multipliers'!T$4:T$7,MATCH($B441,'Calibration Multipliers'!$A$4:$A$7,0),1)</f>
        <v>305038936.94861579</v>
      </c>
      <c r="Y441" s="28">
        <f t="shared" si="36"/>
        <v>305038936.94861579</v>
      </c>
      <c r="Z441" s="28">
        <f t="shared" si="36"/>
        <v>305038936.94861579</v>
      </c>
    </row>
    <row r="442" spans="1:26" outlineLevel="2">
      <c r="A442">
        <f t="shared" si="35"/>
        <v>7</v>
      </c>
      <c r="B442" t="str">
        <f>INDEX('Category Mapping'!$G$34:$G$45,MATCH(A442,'Category Mapping'!$A$34:$A$45,0),1)</f>
        <v>Summer</v>
      </c>
      <c r="C442" t="s">
        <v>33</v>
      </c>
      <c r="D442" s="6" t="s">
        <v>107</v>
      </c>
      <c r="E442" s="40" t="s">
        <v>14</v>
      </c>
      <c r="F442" s="26">
        <f>SUMIFS(INDEX(Load,,MATCH('Summarized Source Data'!$C442,Hour,0)),Month,'Summarized Source Data'!$A442,Sector,'Summarized Source Data'!F$2,Subsector,'Summarized Source Data'!F$3,TimeOfWeek,$E442)*INDEX('Calibration Multipliers'!B$4:B$7,MATCH($B442,'Calibration Multipliers'!$A$4:$A$7,0),1)</f>
        <v>37361.206311097892</v>
      </c>
      <c r="G442" s="26">
        <f>SUMIFS(INDEX(Load,,MATCH('Summarized Source Data'!$C442,Hour,0)),Month,'Summarized Source Data'!$A442,Sector,'Summarized Source Data'!G$2,Subsector,'Summarized Source Data'!G$3,TimeOfWeek,$E442)*INDEX('Calibration Multipliers'!C$4:C$7,MATCH($B442,'Calibration Multipliers'!$A$4:$A$7,0),1)</f>
        <v>29664336.987663552</v>
      </c>
      <c r="H442" s="26">
        <f>SUMIFS(INDEX(Load,,MATCH('Summarized Source Data'!$C442,Hour,0)),Month,'Summarized Source Data'!$A442,Sector,'Summarized Source Data'!H$2,Subsector,'Summarized Source Data'!H$3,TimeOfWeek,$E442)*INDEX('Calibration Multipliers'!D$4:D$7,MATCH($B442,'Calibration Multipliers'!$A$4:$A$7,0),1)</f>
        <v>0</v>
      </c>
      <c r="I442" s="26">
        <f>SUMIFS(INDEX(Load,,MATCH('Summarized Source Data'!$C442,Hour,0)),Month,'Summarized Source Data'!$A442,Sector,'Summarized Source Data'!I$2,Subsector,'Summarized Source Data'!I$3,TimeOfWeek,$E442)*INDEX('Calibration Multipliers'!E$4:E$7,MATCH($B442,'Calibration Multipliers'!$A$4:$A$7,0),1)</f>
        <v>3463788.0249512508</v>
      </c>
      <c r="J442" s="47">
        <f t="shared" si="31"/>
        <v>30360971.29239133</v>
      </c>
      <c r="K442" s="48">
        <f>(SUMIFS(INDEX(Load,,MATCH('Summarized Source Data'!$C442,Hour,0)),Month,'Summarized Source Data'!$A442,Sector,'Summarized Source Data'!K$2,Subsector,"Total",TimeOfWeek,$E442)-SUM(F442:I442))*INDEX('Calibration Multipliers'!G$4:G$7,MATCH($B442,'Calibration Multipliers'!$A$4:$A$7,0),1)</f>
        <v>30360971.29239133</v>
      </c>
      <c r="L442" s="26">
        <f>SUMIFS(INDEX(Load,,MATCH('Summarized Source Data'!$C442,Hour,0)),Month,'Summarized Source Data'!$A442,Sector,'Summarized Source Data'!L$2,Subsector,'Summarized Source Data'!L$3,TimeOfWeek,$E442)*INDEX('Calibration Multipliers'!H$4:H$7,MATCH($B442,'Calibration Multipliers'!$A$4:$A$7,0),1)</f>
        <v>59070.27707766727</v>
      </c>
      <c r="M442" s="26">
        <f>SUMIFS(INDEX(Load,,MATCH('Summarized Source Data'!$C442,Hour,0)),Month,'Summarized Source Data'!$A442,Sector,'Summarized Source Data'!M$2,Subsector,'Summarized Source Data'!M$3,TimeOfWeek,$E442)*INDEX('Calibration Multipliers'!I$4:I$7,MATCH($B442,'Calibration Multipliers'!$A$4:$A$7,0),1)</f>
        <v>111008053.50729442</v>
      </c>
      <c r="N442" s="26">
        <f>SUMIFS(INDEX(Load,,MATCH('Summarized Source Data'!$C442,Hour,0)),Month,'Summarized Source Data'!$A442,Sector,'Summarized Source Data'!N$2,Subsector,'Summarized Source Data'!N$3,TimeOfWeek,$E442)*INDEX('Calibration Multipliers'!J$4:J$7,MATCH($B442,'Calibration Multipliers'!$A$4:$A$7,0),1)</f>
        <v>0</v>
      </c>
      <c r="O442" s="28">
        <f t="shared" si="32"/>
        <v>75501033.370744601</v>
      </c>
      <c r="P442" s="48">
        <f>(SUMIFS(INDEX(Load,,MATCH('Summarized Source Data'!$C442,Hour,0)),Month,'Summarized Source Data'!$A442,Sector,'Summarized Source Data'!P$2,Subsector,"Total",TimeOfWeek,$E442)-SUM(L442:N442)*INDEX('Calibration Multipliers'!L$4:L$7,MATCH($B442,'Calibration Multipliers'!$A$4:$A$7,0),1))</f>
        <v>75501033.370744601</v>
      </c>
      <c r="Q442" s="28">
        <f t="shared" si="33"/>
        <v>75501033.370744601</v>
      </c>
      <c r="R442" s="31">
        <f>SUMIFS(INDEX(Load,,MATCH('Summarized Source Data'!$C442,Hour,0)),Month,'Summarized Source Data'!$A442,Sector,'Summarized Source Data'!R$2,TimeOfWeek,$E442)*INDEX('Calibration Multipliers'!N$4:N$7,MATCH($B442,'Calibration Multipliers'!$A$4:$A$7,0),1)</f>
        <v>2549202.9333532955</v>
      </c>
      <c r="S442" s="31">
        <f>SUMIFS(INDEX(Load,,MATCH('Summarized Source Data'!$C442,Hour,0)),Month,'Summarized Source Data'!$A442,Sector,'Summarized Source Data'!S$2,TimeOfWeek,$E442)*INDEX('Calibration Multipliers'!O$4:O$7,MATCH($B442,'Calibration Multipliers'!$A$4:$A$7,0),1)</f>
        <v>2549202.9333532955</v>
      </c>
      <c r="T442" s="31">
        <f>SUMIFS(INDEX(Load,,MATCH('Summarized Source Data'!$C442,Hour,0)),Month,'Summarized Source Data'!$A442,Sector,'Summarized Source Data'!T$2,TimeOfWeek,$E442)*INDEX('Calibration Multipliers'!P$4:P$7,MATCH($B442,'Calibration Multipliers'!$A$4:$A$7,0),1)</f>
        <v>2549202.9333532955</v>
      </c>
      <c r="U442" s="31">
        <f>SUMIFS(INDEX(Load,,MATCH('Summarized Source Data'!$C442,Hour,0)),Month,'Summarized Source Data'!$A442,Sector,'Summarized Source Data'!U$2,TimeOfWeek,$E442)*INDEX('Calibration Multipliers'!Q$4:Q$7,MATCH($B442,'Calibration Multipliers'!$A$4:$A$7,0),1)</f>
        <v>2549202.9333532955</v>
      </c>
      <c r="V442" s="31">
        <f>SUMIFS(INDEX(Load,,MATCH('Summarized Source Data'!$C442,Hour,0)),Month,'Summarized Source Data'!$A442,Sector,'Summarized Source Data'!V$2,TimeOfWeek,$E442)*INDEX('Calibration Multipliers'!R$4:R$7,MATCH($B442,'Calibration Multipliers'!$A$4:$A$7,0),1)</f>
        <v>2549202.9333532955</v>
      </c>
      <c r="W442" s="31">
        <f>SUMIFS(INDEX(Load,,MATCH('Summarized Source Data'!$C442,Hour,0)),Month,'Summarized Source Data'!$A442,Sector,'Summarized Source Data'!W$2,TimeOfWeek,$E442)*INDEX('Calibration Multipliers'!S$4:S$7,MATCH($B442,'Calibration Multipliers'!$A$4:$A$7,0),1)</f>
        <v>2549202.9333532955</v>
      </c>
      <c r="X442" s="26">
        <f>SUMIFS(INDEX(Load,,MATCH('Summarized Source Data'!$C442,Hour,0)),Month,'Summarized Source Data'!$A442,Sector,'Summarized Source Data'!X$2,Subsector,'Summarized Source Data'!X$3,TimeOfWeek,$E442)*INDEX('Calibration Multipliers'!T$4:T$7,MATCH($B442,'Calibration Multipliers'!$A$4:$A$7,0),1)</f>
        <v>305971777.73439133</v>
      </c>
      <c r="Y442" s="28">
        <f t="shared" si="36"/>
        <v>305971777.73439133</v>
      </c>
      <c r="Z442" s="28">
        <f t="shared" si="36"/>
        <v>305971777.73439133</v>
      </c>
    </row>
    <row r="443" spans="1:26" outlineLevel="2">
      <c r="A443">
        <f t="shared" si="35"/>
        <v>7</v>
      </c>
      <c r="B443" t="str">
        <f>INDEX('Category Mapping'!$G$34:$G$45,MATCH(A443,'Category Mapping'!$A$34:$A$45,0),1)</f>
        <v>Summer</v>
      </c>
      <c r="C443" t="s">
        <v>34</v>
      </c>
      <c r="D443" s="6" t="s">
        <v>108</v>
      </c>
      <c r="E443" s="40" t="s">
        <v>14</v>
      </c>
      <c r="F443" s="26">
        <f>SUMIFS(INDEX(Load,,MATCH('Summarized Source Data'!$C443,Hour,0)),Month,'Summarized Source Data'!$A443,Sector,'Summarized Source Data'!F$2,Subsector,'Summarized Source Data'!F$3,TimeOfWeek,$E443)*INDEX('Calibration Multipliers'!B$4:B$7,MATCH($B443,'Calibration Multipliers'!$A$4:$A$7,0),1)</f>
        <v>43364.969608349544</v>
      </c>
      <c r="G443" s="26">
        <f>SUMIFS(INDEX(Load,,MATCH('Summarized Source Data'!$C443,Hour,0)),Month,'Summarized Source Data'!$A443,Sector,'Summarized Source Data'!G$2,Subsector,'Summarized Source Data'!G$3,TimeOfWeek,$E443)*INDEX('Calibration Multipliers'!C$4:C$7,MATCH($B443,'Calibration Multipliers'!$A$4:$A$7,0),1)</f>
        <v>32276291.187835187</v>
      </c>
      <c r="H443" s="26">
        <f>SUMIFS(INDEX(Load,,MATCH('Summarized Source Data'!$C443,Hour,0)),Month,'Summarized Source Data'!$A443,Sector,'Summarized Source Data'!H$2,Subsector,'Summarized Source Data'!H$3,TimeOfWeek,$E443)*INDEX('Calibration Multipliers'!D$4:D$7,MATCH($B443,'Calibration Multipliers'!$A$4:$A$7,0),1)</f>
        <v>0</v>
      </c>
      <c r="I443" s="26">
        <f>SUMIFS(INDEX(Load,,MATCH('Summarized Source Data'!$C443,Hour,0)),Month,'Summarized Source Data'!$A443,Sector,'Summarized Source Data'!I$2,Subsector,'Summarized Source Data'!I$3,TimeOfWeek,$E443)*INDEX('Calibration Multipliers'!E$4:E$7,MATCH($B443,'Calibration Multipliers'!$A$4:$A$7,0),1)</f>
        <v>5002444.5350738568</v>
      </c>
      <c r="J443" s="47">
        <f t="shared" si="31"/>
        <v>42902206.884182774</v>
      </c>
      <c r="K443" s="48">
        <f>(SUMIFS(INDEX(Load,,MATCH('Summarized Source Data'!$C443,Hour,0)),Month,'Summarized Source Data'!$A443,Sector,'Summarized Source Data'!K$2,Subsector,"Total",TimeOfWeek,$E443)-SUM(F443:I443))*INDEX('Calibration Multipliers'!G$4:G$7,MATCH($B443,'Calibration Multipliers'!$A$4:$A$7,0),1)</f>
        <v>42902206.884182774</v>
      </c>
      <c r="L443" s="26">
        <f>SUMIFS(INDEX(Load,,MATCH('Summarized Source Data'!$C443,Hour,0)),Month,'Summarized Source Data'!$A443,Sector,'Summarized Source Data'!L$2,Subsector,'Summarized Source Data'!L$3,TimeOfWeek,$E443)*INDEX('Calibration Multipliers'!H$4:H$7,MATCH($B443,'Calibration Multipliers'!$A$4:$A$7,0),1)</f>
        <v>59070.27707766727</v>
      </c>
      <c r="M443" s="26">
        <f>SUMIFS(INDEX(Load,,MATCH('Summarized Source Data'!$C443,Hour,0)),Month,'Summarized Source Data'!$A443,Sector,'Summarized Source Data'!M$2,Subsector,'Summarized Source Data'!M$3,TimeOfWeek,$E443)*INDEX('Calibration Multipliers'!I$4:I$7,MATCH($B443,'Calibration Multipliers'!$A$4:$A$7,0),1)</f>
        <v>124067824.50815259</v>
      </c>
      <c r="N443" s="26">
        <f>SUMIFS(INDEX(Load,,MATCH('Summarized Source Data'!$C443,Hour,0)),Month,'Summarized Source Data'!$A443,Sector,'Summarized Source Data'!N$2,Subsector,'Summarized Source Data'!N$3,TimeOfWeek,$E443)*INDEX('Calibration Multipliers'!J$4:J$7,MATCH($B443,'Calibration Multipliers'!$A$4:$A$7,0),1)</f>
        <v>0</v>
      </c>
      <c r="O443" s="28">
        <f t="shared" si="32"/>
        <v>95090689.872031838</v>
      </c>
      <c r="P443" s="48">
        <f>(SUMIFS(INDEX(Load,,MATCH('Summarized Source Data'!$C443,Hour,0)),Month,'Summarized Source Data'!$A443,Sector,'Summarized Source Data'!P$2,Subsector,"Total",TimeOfWeek,$E443)-SUM(L443:N443)*INDEX('Calibration Multipliers'!L$4:L$7,MATCH($B443,'Calibration Multipliers'!$A$4:$A$7,0),1))</f>
        <v>95090689.872031838</v>
      </c>
      <c r="Q443" s="28">
        <f t="shared" si="33"/>
        <v>95090689.872031838</v>
      </c>
      <c r="R443" s="31">
        <f>SUMIFS(INDEX(Load,,MATCH('Summarized Source Data'!$C443,Hour,0)),Month,'Summarized Source Data'!$A443,Sector,'Summarized Source Data'!R$2,TimeOfWeek,$E443)*INDEX('Calibration Multipliers'!N$4:N$7,MATCH($B443,'Calibration Multipliers'!$A$4:$A$7,0),1)</f>
        <v>3321777.0079287048</v>
      </c>
      <c r="S443" s="31">
        <f>SUMIFS(INDEX(Load,,MATCH('Summarized Source Data'!$C443,Hour,0)),Month,'Summarized Source Data'!$A443,Sector,'Summarized Source Data'!S$2,TimeOfWeek,$E443)*INDEX('Calibration Multipliers'!O$4:O$7,MATCH($B443,'Calibration Multipliers'!$A$4:$A$7,0),1)</f>
        <v>3321777.0079287048</v>
      </c>
      <c r="T443" s="31">
        <f>SUMIFS(INDEX(Load,,MATCH('Summarized Source Data'!$C443,Hour,0)),Month,'Summarized Source Data'!$A443,Sector,'Summarized Source Data'!T$2,TimeOfWeek,$E443)*INDEX('Calibration Multipliers'!P$4:P$7,MATCH($B443,'Calibration Multipliers'!$A$4:$A$7,0),1)</f>
        <v>3321777.0079287048</v>
      </c>
      <c r="U443" s="31">
        <f>SUMIFS(INDEX(Load,,MATCH('Summarized Source Data'!$C443,Hour,0)),Month,'Summarized Source Data'!$A443,Sector,'Summarized Source Data'!U$2,TimeOfWeek,$E443)*INDEX('Calibration Multipliers'!Q$4:Q$7,MATCH($B443,'Calibration Multipliers'!$A$4:$A$7,0),1)</f>
        <v>3321777.0079287048</v>
      </c>
      <c r="V443" s="31">
        <f>SUMIFS(INDEX(Load,,MATCH('Summarized Source Data'!$C443,Hour,0)),Month,'Summarized Source Data'!$A443,Sector,'Summarized Source Data'!V$2,TimeOfWeek,$E443)*INDEX('Calibration Multipliers'!R$4:R$7,MATCH($B443,'Calibration Multipliers'!$A$4:$A$7,0),1)</f>
        <v>3321777.0079287048</v>
      </c>
      <c r="W443" s="31">
        <f>SUMIFS(INDEX(Load,,MATCH('Summarized Source Data'!$C443,Hour,0)),Month,'Summarized Source Data'!$A443,Sector,'Summarized Source Data'!W$2,TimeOfWeek,$E443)*INDEX('Calibration Multipliers'!S$4:S$7,MATCH($B443,'Calibration Multipliers'!$A$4:$A$7,0),1)</f>
        <v>3321777.0079287048</v>
      </c>
      <c r="X443" s="26">
        <f>SUMIFS(INDEX(Load,,MATCH('Summarized Source Data'!$C443,Hour,0)),Month,'Summarized Source Data'!$A443,Sector,'Summarized Source Data'!X$2,Subsector,'Summarized Source Data'!X$3,TimeOfWeek,$E443)*INDEX('Calibration Multipliers'!T$4:T$7,MATCH($B443,'Calibration Multipliers'!$A$4:$A$7,0),1)</f>
        <v>305971777.73439133</v>
      </c>
      <c r="Y443" s="28">
        <f t="shared" si="36"/>
        <v>305971777.73439133</v>
      </c>
      <c r="Z443" s="28">
        <f t="shared" si="36"/>
        <v>305971777.73439133</v>
      </c>
    </row>
    <row r="444" spans="1:26" outlineLevel="2">
      <c r="A444">
        <f t="shared" si="35"/>
        <v>7</v>
      </c>
      <c r="B444" t="str">
        <f>INDEX('Category Mapping'!$G$34:$G$45,MATCH(A444,'Category Mapping'!$A$34:$A$45,0),1)</f>
        <v>Summer</v>
      </c>
      <c r="C444" t="s">
        <v>35</v>
      </c>
      <c r="D444" s="6" t="s">
        <v>109</v>
      </c>
      <c r="E444" s="40" t="s">
        <v>14</v>
      </c>
      <c r="F444" s="26">
        <f>SUMIFS(INDEX(Load,,MATCH('Summarized Source Data'!$C444,Hour,0)),Month,'Summarized Source Data'!$A444,Sector,'Summarized Source Data'!F$2,Subsector,'Summarized Source Data'!F$3,TimeOfWeek,$E444)*INDEX('Calibration Multipliers'!B$4:B$7,MATCH($B444,'Calibration Multipliers'!$A$4:$A$7,0),1)</f>
        <v>47119.653771096266</v>
      </c>
      <c r="G444" s="26">
        <f>SUMIFS(INDEX(Load,,MATCH('Summarized Source Data'!$C444,Hour,0)),Month,'Summarized Source Data'!$A444,Sector,'Summarized Source Data'!G$2,Subsector,'Summarized Source Data'!G$3,TimeOfWeek,$E444)*INDEX('Calibration Multipliers'!C$4:C$7,MATCH($B444,'Calibration Multipliers'!$A$4:$A$7,0),1)</f>
        <v>33488984.209343445</v>
      </c>
      <c r="H444" s="26">
        <f>SUMIFS(INDEX(Load,,MATCH('Summarized Source Data'!$C444,Hour,0)),Month,'Summarized Source Data'!$A444,Sector,'Summarized Source Data'!H$2,Subsector,'Summarized Source Data'!H$3,TimeOfWeek,$E444)*INDEX('Calibration Multipliers'!D$4:D$7,MATCH($B444,'Calibration Multipliers'!$A$4:$A$7,0),1)</f>
        <v>0</v>
      </c>
      <c r="I444" s="26">
        <f>SUMIFS(INDEX(Load,,MATCH('Summarized Source Data'!$C444,Hour,0)),Month,'Summarized Source Data'!$A444,Sector,'Summarized Source Data'!I$2,Subsector,'Summarized Source Data'!I$3,TimeOfWeek,$E444)*INDEX('Calibration Multipliers'!E$4:E$7,MATCH($B444,'Calibration Multipliers'!$A$4:$A$7,0),1)</f>
        <v>6102718.1149659427</v>
      </c>
      <c r="J444" s="47">
        <f t="shared" si="31"/>
        <v>53365404.363745183</v>
      </c>
      <c r="K444" s="48">
        <f>(SUMIFS(INDEX(Load,,MATCH('Summarized Source Data'!$C444,Hour,0)),Month,'Summarized Source Data'!$A444,Sector,'Summarized Source Data'!K$2,Subsector,"Total",TimeOfWeek,$E444)-SUM(F444:I444))*INDEX('Calibration Multipliers'!G$4:G$7,MATCH($B444,'Calibration Multipliers'!$A$4:$A$7,0),1)</f>
        <v>53365404.363745183</v>
      </c>
      <c r="L444" s="26">
        <f>SUMIFS(INDEX(Load,,MATCH('Summarized Source Data'!$C444,Hour,0)),Month,'Summarized Source Data'!$A444,Sector,'Summarized Source Data'!L$2,Subsector,'Summarized Source Data'!L$3,TimeOfWeek,$E444)*INDEX('Calibration Multipliers'!H$4:H$7,MATCH($B444,'Calibration Multipliers'!$A$4:$A$7,0),1)</f>
        <v>59070.27707766727</v>
      </c>
      <c r="M444" s="26">
        <f>SUMIFS(INDEX(Load,,MATCH('Summarized Source Data'!$C444,Hour,0)),Month,'Summarized Source Data'!$A444,Sector,'Summarized Source Data'!M$2,Subsector,'Summarized Source Data'!M$3,TimeOfWeek,$E444)*INDEX('Calibration Multipliers'!I$4:I$7,MATCH($B444,'Calibration Multipliers'!$A$4:$A$7,0),1)</f>
        <v>138993277.08056194</v>
      </c>
      <c r="N444" s="26">
        <f>SUMIFS(INDEX(Load,,MATCH('Summarized Source Data'!$C444,Hour,0)),Month,'Summarized Source Data'!$A444,Sector,'Summarized Source Data'!N$2,Subsector,'Summarized Source Data'!N$3,TimeOfWeek,$E444)*INDEX('Calibration Multipliers'!J$4:J$7,MATCH($B444,'Calibration Multipliers'!$A$4:$A$7,0),1)</f>
        <v>0</v>
      </c>
      <c r="O444" s="28">
        <f t="shared" si="32"/>
        <v>108150460.87289</v>
      </c>
      <c r="P444" s="48">
        <f>(SUMIFS(INDEX(Load,,MATCH('Summarized Source Data'!$C444,Hour,0)),Month,'Summarized Source Data'!$A444,Sector,'Summarized Source Data'!P$2,Subsector,"Total",TimeOfWeek,$E444)-SUM(L444:N444)*INDEX('Calibration Multipliers'!L$4:L$7,MATCH($B444,'Calibration Multipliers'!$A$4:$A$7,0),1))</f>
        <v>108150460.87289</v>
      </c>
      <c r="Q444" s="28">
        <f t="shared" si="33"/>
        <v>108150460.87289</v>
      </c>
      <c r="R444" s="31">
        <f>SUMIFS(INDEX(Load,,MATCH('Summarized Source Data'!$C444,Hour,0)),Month,'Summarized Source Data'!$A444,Sector,'Summarized Source Data'!R$2,TimeOfWeek,$E444)*INDEX('Calibration Multipliers'!N$4:N$7,MATCH($B444,'Calibration Multipliers'!$A$4:$A$7,0),1)</f>
        <v>3992575.3542536409</v>
      </c>
      <c r="S444" s="31">
        <f>SUMIFS(INDEX(Load,,MATCH('Summarized Source Data'!$C444,Hour,0)),Month,'Summarized Source Data'!$A444,Sector,'Summarized Source Data'!S$2,TimeOfWeek,$E444)*INDEX('Calibration Multipliers'!O$4:O$7,MATCH($B444,'Calibration Multipliers'!$A$4:$A$7,0),1)</f>
        <v>3992575.3542536409</v>
      </c>
      <c r="T444" s="31">
        <f>SUMIFS(INDEX(Load,,MATCH('Summarized Source Data'!$C444,Hour,0)),Month,'Summarized Source Data'!$A444,Sector,'Summarized Source Data'!T$2,TimeOfWeek,$E444)*INDEX('Calibration Multipliers'!P$4:P$7,MATCH($B444,'Calibration Multipliers'!$A$4:$A$7,0),1)</f>
        <v>3992575.3542536409</v>
      </c>
      <c r="U444" s="31">
        <f>SUMIFS(INDEX(Load,,MATCH('Summarized Source Data'!$C444,Hour,0)),Month,'Summarized Source Data'!$A444,Sector,'Summarized Source Data'!U$2,TimeOfWeek,$E444)*INDEX('Calibration Multipliers'!Q$4:Q$7,MATCH($B444,'Calibration Multipliers'!$A$4:$A$7,0),1)</f>
        <v>3992575.3542536409</v>
      </c>
      <c r="V444" s="31">
        <f>SUMIFS(INDEX(Load,,MATCH('Summarized Source Data'!$C444,Hour,0)),Month,'Summarized Source Data'!$A444,Sector,'Summarized Source Data'!V$2,TimeOfWeek,$E444)*INDEX('Calibration Multipliers'!R$4:R$7,MATCH($B444,'Calibration Multipliers'!$A$4:$A$7,0),1)</f>
        <v>3992575.3542536409</v>
      </c>
      <c r="W444" s="31">
        <f>SUMIFS(INDEX(Load,,MATCH('Summarized Source Data'!$C444,Hour,0)),Month,'Summarized Source Data'!$A444,Sector,'Summarized Source Data'!W$2,TimeOfWeek,$E444)*INDEX('Calibration Multipliers'!S$4:S$7,MATCH($B444,'Calibration Multipliers'!$A$4:$A$7,0),1)</f>
        <v>3992575.3542536409</v>
      </c>
      <c r="X444" s="26">
        <f>SUMIFS(INDEX(Load,,MATCH('Summarized Source Data'!$C444,Hour,0)),Month,'Summarized Source Data'!$A444,Sector,'Summarized Source Data'!X$2,Subsector,'Summarized Source Data'!X$3,TimeOfWeek,$E444)*INDEX('Calibration Multipliers'!T$4:T$7,MATCH($B444,'Calibration Multipliers'!$A$4:$A$7,0),1)</f>
        <v>305971777.73439133</v>
      </c>
      <c r="Y444" s="28">
        <f t="shared" si="36"/>
        <v>305971777.73439133</v>
      </c>
      <c r="Z444" s="28">
        <f t="shared" si="36"/>
        <v>305971777.73439133</v>
      </c>
    </row>
    <row r="445" spans="1:26" outlineLevel="2">
      <c r="A445">
        <f t="shared" si="35"/>
        <v>7</v>
      </c>
      <c r="B445" t="str">
        <f>INDEX('Category Mapping'!$G$34:$G$45,MATCH(A445,'Category Mapping'!$A$34:$A$45,0),1)</f>
        <v>Summer</v>
      </c>
      <c r="C445" t="s">
        <v>36</v>
      </c>
      <c r="D445" s="6" t="s">
        <v>110</v>
      </c>
      <c r="E445" s="40" t="s">
        <v>14</v>
      </c>
      <c r="F445" s="26">
        <f>SUMIFS(INDEX(Load,,MATCH('Summarized Source Data'!$C445,Hour,0)),Month,'Summarized Source Data'!$A445,Sector,'Summarized Source Data'!F$2,Subsector,'Summarized Source Data'!F$3,TimeOfWeek,$E445)*INDEX('Calibration Multipliers'!B$4:B$7,MATCH($B445,'Calibration Multipliers'!$A$4:$A$7,0),1)</f>
        <v>47872.456285217166</v>
      </c>
      <c r="G445" s="26">
        <f>SUMIFS(INDEX(Load,,MATCH('Summarized Source Data'!$C445,Hour,0)),Month,'Summarized Source Data'!$A445,Sector,'Summarized Source Data'!G$2,Subsector,'Summarized Source Data'!G$3,TimeOfWeek,$E445)*INDEX('Calibration Multipliers'!C$4:C$7,MATCH($B445,'Calibration Multipliers'!$A$4:$A$7,0),1)</f>
        <v>33302416.052188326</v>
      </c>
      <c r="H445" s="26">
        <f>SUMIFS(INDEX(Load,,MATCH('Summarized Source Data'!$C445,Hour,0)),Month,'Summarized Source Data'!$A445,Sector,'Summarized Source Data'!H$2,Subsector,'Summarized Source Data'!H$3,TimeOfWeek,$E445)*INDEX('Calibration Multipliers'!D$4:D$7,MATCH($B445,'Calibration Multipliers'!$A$4:$A$7,0),1)</f>
        <v>0</v>
      </c>
      <c r="I445" s="26">
        <f>SUMIFS(INDEX(Load,,MATCH('Summarized Source Data'!$C445,Hour,0)),Month,'Summarized Source Data'!$A445,Sector,'Summarized Source Data'!I$2,Subsector,'Summarized Source Data'!I$3,TimeOfWeek,$E445)*INDEX('Calibration Multipliers'!E$4:E$7,MATCH($B445,'Calibration Multipliers'!$A$4:$A$7,0),1)</f>
        <v>6323514.9990735231</v>
      </c>
      <c r="J445" s="47">
        <f t="shared" si="31"/>
        <v>66670046.070869446</v>
      </c>
      <c r="K445" s="48">
        <f>(SUMIFS(INDEX(Load,,MATCH('Summarized Source Data'!$C445,Hour,0)),Month,'Summarized Source Data'!$A445,Sector,'Summarized Source Data'!K$2,Subsector,"Total",TimeOfWeek,$E445)-SUM(F445:I445))*INDEX('Calibration Multipliers'!G$4:G$7,MATCH($B445,'Calibration Multipliers'!$A$4:$A$7,0),1)</f>
        <v>66670046.070869446</v>
      </c>
      <c r="L445" s="26">
        <f>SUMIFS(INDEX(Load,,MATCH('Summarized Source Data'!$C445,Hour,0)),Month,'Summarized Source Data'!$A445,Sector,'Summarized Source Data'!L$2,Subsector,'Summarized Source Data'!L$3,TimeOfWeek,$E445)*INDEX('Calibration Multipliers'!H$4:H$7,MATCH($B445,'Calibration Multipliers'!$A$4:$A$7,0),1)</f>
        <v>59070.27707766727</v>
      </c>
      <c r="M445" s="26">
        <f>SUMIFS(INDEX(Load,,MATCH('Summarized Source Data'!$C445,Hour,0)),Month,'Summarized Source Data'!$A445,Sector,'Summarized Source Data'!M$2,Subsector,'Summarized Source Data'!M$3,TimeOfWeek,$E445)*INDEX('Calibration Multipliers'!I$4:I$7,MATCH($B445,'Calibration Multipliers'!$A$4:$A$7,0),1)</f>
        <v>152985888.86719567</v>
      </c>
      <c r="N445" s="26">
        <f>SUMIFS(INDEX(Load,,MATCH('Summarized Source Data'!$C445,Hour,0)),Month,'Summarized Source Data'!$A445,Sector,'Summarized Source Data'!N$2,Subsector,'Summarized Source Data'!N$3,TimeOfWeek,$E445)*INDEX('Calibration Multipliers'!J$4:J$7,MATCH($B445,'Calibration Multipliers'!$A$4:$A$7,0),1)</f>
        <v>0</v>
      </c>
      <c r="O445" s="28">
        <f t="shared" si="32"/>
        <v>117478868.73064584</v>
      </c>
      <c r="P445" s="48">
        <f>(SUMIFS(INDEX(Load,,MATCH('Summarized Source Data'!$C445,Hour,0)),Month,'Summarized Source Data'!$A445,Sector,'Summarized Source Data'!P$2,Subsector,"Total",TimeOfWeek,$E445)-SUM(L445:N445)*INDEX('Calibration Multipliers'!L$4:L$7,MATCH($B445,'Calibration Multipliers'!$A$4:$A$7,0),1))</f>
        <v>117478868.73064584</v>
      </c>
      <c r="Q445" s="28">
        <f t="shared" si="33"/>
        <v>117478868.73064584</v>
      </c>
      <c r="R445" s="31">
        <f>SUMIFS(INDEX(Load,,MATCH('Summarized Source Data'!$C445,Hour,0)),Month,'Summarized Source Data'!$A445,Sector,'Summarized Source Data'!R$2,TimeOfWeek,$E445)*INDEX('Calibration Multipliers'!N$4:N$7,MATCH($B445,'Calibration Multipliers'!$A$4:$A$7,0),1)</f>
        <v>4555331.1479292624</v>
      </c>
      <c r="S445" s="31">
        <f>SUMIFS(INDEX(Load,,MATCH('Summarized Source Data'!$C445,Hour,0)),Month,'Summarized Source Data'!$A445,Sector,'Summarized Source Data'!S$2,TimeOfWeek,$E445)*INDEX('Calibration Multipliers'!O$4:O$7,MATCH($B445,'Calibration Multipliers'!$A$4:$A$7,0),1)</f>
        <v>4555331.1479292624</v>
      </c>
      <c r="T445" s="31">
        <f>SUMIFS(INDEX(Load,,MATCH('Summarized Source Data'!$C445,Hour,0)),Month,'Summarized Source Data'!$A445,Sector,'Summarized Source Data'!T$2,TimeOfWeek,$E445)*INDEX('Calibration Multipliers'!P$4:P$7,MATCH($B445,'Calibration Multipliers'!$A$4:$A$7,0),1)</f>
        <v>4555331.1479292624</v>
      </c>
      <c r="U445" s="31">
        <f>SUMIFS(INDEX(Load,,MATCH('Summarized Source Data'!$C445,Hour,0)),Month,'Summarized Source Data'!$A445,Sector,'Summarized Source Data'!U$2,TimeOfWeek,$E445)*INDEX('Calibration Multipliers'!Q$4:Q$7,MATCH($B445,'Calibration Multipliers'!$A$4:$A$7,0),1)</f>
        <v>4555331.1479292624</v>
      </c>
      <c r="V445" s="31">
        <f>SUMIFS(INDEX(Load,,MATCH('Summarized Source Data'!$C445,Hour,0)),Month,'Summarized Source Data'!$A445,Sector,'Summarized Source Data'!V$2,TimeOfWeek,$E445)*INDEX('Calibration Multipliers'!R$4:R$7,MATCH($B445,'Calibration Multipliers'!$A$4:$A$7,0),1)</f>
        <v>4555331.1479292624</v>
      </c>
      <c r="W445" s="31">
        <f>SUMIFS(INDEX(Load,,MATCH('Summarized Source Data'!$C445,Hour,0)),Month,'Summarized Source Data'!$A445,Sector,'Summarized Source Data'!W$2,TimeOfWeek,$E445)*INDEX('Calibration Multipliers'!S$4:S$7,MATCH($B445,'Calibration Multipliers'!$A$4:$A$7,0),1)</f>
        <v>4555331.1479292624</v>
      </c>
      <c r="X445" s="26">
        <f>SUMIFS(INDEX(Load,,MATCH('Summarized Source Data'!$C445,Hour,0)),Month,'Summarized Source Data'!$A445,Sector,'Summarized Source Data'!X$2,Subsector,'Summarized Source Data'!X$3,TimeOfWeek,$E445)*INDEX('Calibration Multipliers'!T$4:T$7,MATCH($B445,'Calibration Multipliers'!$A$4:$A$7,0),1)</f>
        <v>304106096.16284019</v>
      </c>
      <c r="Y445" s="28">
        <f t="shared" si="36"/>
        <v>304106096.16284019</v>
      </c>
      <c r="Z445" s="28">
        <f t="shared" si="36"/>
        <v>304106096.16284019</v>
      </c>
    </row>
    <row r="446" spans="1:26" outlineLevel="2">
      <c r="A446">
        <f t="shared" si="35"/>
        <v>7</v>
      </c>
      <c r="B446" t="str">
        <f>INDEX('Category Mapping'!$G$34:$G$45,MATCH(A446,'Category Mapping'!$A$34:$A$45,0),1)</f>
        <v>Summer</v>
      </c>
      <c r="C446" t="s">
        <v>37</v>
      </c>
      <c r="D446" s="6" t="s">
        <v>111</v>
      </c>
      <c r="E446" s="40" t="s">
        <v>14</v>
      </c>
      <c r="F446" s="26">
        <f>SUMIFS(INDEX(Load,,MATCH('Summarized Source Data'!$C446,Hour,0)),Month,'Summarized Source Data'!$A446,Sector,'Summarized Source Data'!F$2,Subsector,'Summarized Source Data'!F$3,TimeOfWeek,$E446)*INDEX('Calibration Multipliers'!B$4:B$7,MATCH($B446,'Calibration Multipliers'!$A$4:$A$7,0),1)</f>
        <v>48001.188313654195</v>
      </c>
      <c r="G446" s="26">
        <f>SUMIFS(INDEX(Load,,MATCH('Summarized Source Data'!$C446,Hour,0)),Month,'Summarized Source Data'!$A446,Sector,'Summarized Source Data'!G$2,Subsector,'Summarized Source Data'!G$3,TimeOfWeek,$E446)*INDEX('Calibration Multipliers'!C$4:C$7,MATCH($B446,'Calibration Multipliers'!$A$4:$A$7,0),1)</f>
        <v>34608393.152274147</v>
      </c>
      <c r="H446" s="26">
        <f>SUMIFS(INDEX(Load,,MATCH('Summarized Source Data'!$C446,Hour,0)),Month,'Summarized Source Data'!$A446,Sector,'Summarized Source Data'!H$2,Subsector,'Summarized Source Data'!H$3,TimeOfWeek,$E446)*INDEX('Calibration Multipliers'!D$4:D$7,MATCH($B446,'Calibration Multipliers'!$A$4:$A$7,0),1)</f>
        <v>0</v>
      </c>
      <c r="I446" s="26">
        <f>SUMIFS(INDEX(Load,,MATCH('Summarized Source Data'!$C446,Hour,0)),Month,'Summarized Source Data'!$A446,Sector,'Summarized Source Data'!I$2,Subsector,'Summarized Source Data'!I$3,TimeOfWeek,$E446)*INDEX('Calibration Multipliers'!E$4:E$7,MATCH($B446,'Calibration Multipliers'!$A$4:$A$7,0),1)</f>
        <v>6361236.2819279302</v>
      </c>
      <c r="J446" s="47">
        <f t="shared" si="31"/>
        <v>83050193.885636866</v>
      </c>
      <c r="K446" s="48">
        <f>(SUMIFS(INDEX(Load,,MATCH('Summarized Source Data'!$C446,Hour,0)),Month,'Summarized Source Data'!$A446,Sector,'Summarized Source Data'!K$2,Subsector,"Total",TimeOfWeek,$E446)-SUM(F446:I446))*INDEX('Calibration Multipliers'!G$4:G$7,MATCH($B446,'Calibration Multipliers'!$A$4:$A$7,0),1)</f>
        <v>83050193.885636866</v>
      </c>
      <c r="L446" s="26">
        <f>SUMIFS(INDEX(Load,,MATCH('Summarized Source Data'!$C446,Hour,0)),Month,'Summarized Source Data'!$A446,Sector,'Summarized Source Data'!L$2,Subsector,'Summarized Source Data'!L$3,TimeOfWeek,$E446)*INDEX('Calibration Multipliers'!H$4:H$7,MATCH($B446,'Calibration Multipliers'!$A$4:$A$7,0),1)</f>
        <v>59070.27707766727</v>
      </c>
      <c r="M446" s="26">
        <f>SUMIFS(INDEX(Load,,MATCH('Summarized Source Data'!$C446,Hour,0)),Month,'Summarized Source Data'!$A446,Sector,'Summarized Source Data'!M$2,Subsector,'Summarized Source Data'!M$3,TimeOfWeek,$E446)*INDEX('Calibration Multipliers'!I$4:I$7,MATCH($B446,'Calibration Multipliers'!$A$4:$A$7,0),1)</f>
        <v>163247137.51072708</v>
      </c>
      <c r="N446" s="26">
        <f>SUMIFS(INDEX(Load,,MATCH('Summarized Source Data'!$C446,Hour,0)),Month,'Summarized Source Data'!$A446,Sector,'Summarized Source Data'!N$2,Subsector,'Summarized Source Data'!N$3,TimeOfWeek,$E446)*INDEX('Calibration Multipliers'!J$4:J$7,MATCH($B446,'Calibration Multipliers'!$A$4:$A$7,0),1)</f>
        <v>0</v>
      </c>
      <c r="O446" s="28">
        <f t="shared" si="32"/>
        <v>116546027.94487026</v>
      </c>
      <c r="P446" s="48">
        <f>(SUMIFS(INDEX(Load,,MATCH('Summarized Source Data'!$C446,Hour,0)),Month,'Summarized Source Data'!$A446,Sector,'Summarized Source Data'!P$2,Subsector,"Total",TimeOfWeek,$E446)-SUM(L446:N446)*INDEX('Calibration Multipliers'!L$4:L$7,MATCH($B446,'Calibration Multipliers'!$A$4:$A$7,0),1))</f>
        <v>116546027.94487026</v>
      </c>
      <c r="Q446" s="28">
        <f t="shared" si="33"/>
        <v>116546027.94487026</v>
      </c>
      <c r="R446" s="31">
        <f>SUMIFS(INDEX(Load,,MATCH('Summarized Source Data'!$C446,Hour,0)),Month,'Summarized Source Data'!$A446,Sector,'Summarized Source Data'!R$2,TimeOfWeek,$E446)*INDEX('Calibration Multipliers'!N$4:N$7,MATCH($B446,'Calibration Multipliers'!$A$4:$A$7,0),1)</f>
        <v>4836095.7019504262</v>
      </c>
      <c r="S446" s="31">
        <f>SUMIFS(INDEX(Load,,MATCH('Summarized Source Data'!$C446,Hour,0)),Month,'Summarized Source Data'!$A446,Sector,'Summarized Source Data'!S$2,TimeOfWeek,$E446)*INDEX('Calibration Multipliers'!O$4:O$7,MATCH($B446,'Calibration Multipliers'!$A$4:$A$7,0),1)</f>
        <v>4836095.7019504262</v>
      </c>
      <c r="T446" s="31">
        <f>SUMIFS(INDEX(Load,,MATCH('Summarized Source Data'!$C446,Hour,0)),Month,'Summarized Source Data'!$A446,Sector,'Summarized Source Data'!T$2,TimeOfWeek,$E446)*INDEX('Calibration Multipliers'!P$4:P$7,MATCH($B446,'Calibration Multipliers'!$A$4:$A$7,0),1)</f>
        <v>4836095.7019504262</v>
      </c>
      <c r="U446" s="31">
        <f>SUMIFS(INDEX(Load,,MATCH('Summarized Source Data'!$C446,Hour,0)),Month,'Summarized Source Data'!$A446,Sector,'Summarized Source Data'!U$2,TimeOfWeek,$E446)*INDEX('Calibration Multipliers'!Q$4:Q$7,MATCH($B446,'Calibration Multipliers'!$A$4:$A$7,0),1)</f>
        <v>4836095.7019504262</v>
      </c>
      <c r="V446" s="31">
        <f>SUMIFS(INDEX(Load,,MATCH('Summarized Source Data'!$C446,Hour,0)),Month,'Summarized Source Data'!$A446,Sector,'Summarized Source Data'!V$2,TimeOfWeek,$E446)*INDEX('Calibration Multipliers'!R$4:R$7,MATCH($B446,'Calibration Multipliers'!$A$4:$A$7,0),1)</f>
        <v>4836095.7019504262</v>
      </c>
      <c r="W446" s="31">
        <f>SUMIFS(INDEX(Load,,MATCH('Summarized Source Data'!$C446,Hour,0)),Month,'Summarized Source Data'!$A446,Sector,'Summarized Source Data'!W$2,TimeOfWeek,$E446)*INDEX('Calibration Multipliers'!S$4:S$7,MATCH($B446,'Calibration Multipliers'!$A$4:$A$7,0),1)</f>
        <v>4836095.7019504262</v>
      </c>
      <c r="X446" s="26">
        <f>SUMIFS(INDEX(Load,,MATCH('Summarized Source Data'!$C446,Hour,0)),Month,'Summarized Source Data'!$A446,Sector,'Summarized Source Data'!X$2,Subsector,'Summarized Source Data'!X$3,TimeOfWeek,$E446)*INDEX('Calibration Multipliers'!T$4:T$7,MATCH($B446,'Calibration Multipliers'!$A$4:$A$7,0),1)</f>
        <v>304106096.16284019</v>
      </c>
      <c r="Y446" s="28">
        <f t="shared" si="36"/>
        <v>304106096.16284019</v>
      </c>
      <c r="Z446" s="28">
        <f t="shared" si="36"/>
        <v>304106096.16284019</v>
      </c>
    </row>
    <row r="447" spans="1:26" outlineLevel="2">
      <c r="A447">
        <f t="shared" si="35"/>
        <v>7</v>
      </c>
      <c r="B447" t="str">
        <f>INDEX('Category Mapping'!$G$34:$G$45,MATCH(A447,'Category Mapping'!$A$34:$A$45,0),1)</f>
        <v>Summer</v>
      </c>
      <c r="C447" t="s">
        <v>38</v>
      </c>
      <c r="D447" s="6" t="s">
        <v>112</v>
      </c>
      <c r="E447" s="40" t="s">
        <v>14</v>
      </c>
      <c r="F447" s="26">
        <f>SUMIFS(INDEX(Load,,MATCH('Summarized Source Data'!$C447,Hour,0)),Month,'Summarized Source Data'!$A447,Sector,'Summarized Source Data'!F$2,Subsector,'Summarized Source Data'!F$3,TimeOfWeek,$E447)*INDEX('Calibration Multipliers'!B$4:B$7,MATCH($B447,'Calibration Multipliers'!$A$4:$A$7,0),1)</f>
        <v>36951.689206142408</v>
      </c>
      <c r="G447" s="26">
        <f>SUMIFS(INDEX(Load,,MATCH('Summarized Source Data'!$C447,Hour,0)),Month,'Summarized Source Data'!$A447,Sector,'Summarized Source Data'!G$2,Subsector,'Summarized Source Data'!G$3,TimeOfWeek,$E447)*INDEX('Calibration Multipliers'!C$4:C$7,MATCH($B447,'Calibration Multipliers'!$A$4:$A$7,0),1)</f>
        <v>38992744.845419385</v>
      </c>
      <c r="H447" s="26">
        <f>SUMIFS(INDEX(Load,,MATCH('Summarized Source Data'!$C447,Hour,0)),Month,'Summarized Source Data'!$A447,Sector,'Summarized Source Data'!H$2,Subsector,'Summarized Source Data'!H$3,TimeOfWeek,$E447)*INDEX('Calibration Multipliers'!D$4:D$7,MATCH($B447,'Calibration Multipliers'!$A$4:$A$7,0),1)</f>
        <v>0</v>
      </c>
      <c r="I447" s="26">
        <f>SUMIFS(INDEX(Load,,MATCH('Summarized Source Data'!$C447,Hour,0)),Month,'Summarized Source Data'!$A447,Sector,'Summarized Source Data'!I$2,Subsector,'Summarized Source Data'!I$3,TimeOfWeek,$E447)*INDEX('Calibration Multipliers'!E$4:E$7,MATCH($B447,'Calibration Multipliers'!$A$4:$A$7,0),1)</f>
        <v>6749419.3181127235</v>
      </c>
      <c r="J447" s="47">
        <f t="shared" si="31"/>
        <v>93214161.227823675</v>
      </c>
      <c r="K447" s="48">
        <f>(SUMIFS(INDEX(Load,,MATCH('Summarized Source Data'!$C447,Hour,0)),Month,'Summarized Source Data'!$A447,Sector,'Summarized Source Data'!K$2,Subsector,"Total",TimeOfWeek,$E447)-SUM(F447:I447))*INDEX('Calibration Multipliers'!G$4:G$7,MATCH($B447,'Calibration Multipliers'!$A$4:$A$7,0),1)</f>
        <v>93214161.227823675</v>
      </c>
      <c r="L447" s="26">
        <f>SUMIFS(INDEX(Load,,MATCH('Summarized Source Data'!$C447,Hour,0)),Month,'Summarized Source Data'!$A447,Sector,'Summarized Source Data'!L$2,Subsector,'Summarized Source Data'!L$3,TimeOfWeek,$E447)*INDEX('Calibration Multipliers'!H$4:H$7,MATCH($B447,'Calibration Multipliers'!$A$4:$A$7,0),1)</f>
        <v>59070.27707766727</v>
      </c>
      <c r="M447" s="26">
        <f>SUMIFS(INDEX(Load,,MATCH('Summarized Source Data'!$C447,Hour,0)),Month,'Summarized Source Data'!$A447,Sector,'Summarized Source Data'!M$2,Subsector,'Summarized Source Data'!M$3,TimeOfWeek,$E447)*INDEX('Calibration Multipliers'!I$4:I$7,MATCH($B447,'Calibration Multipliers'!$A$4:$A$7,0),1)</f>
        <v>170709863.79693177</v>
      </c>
      <c r="N447" s="26">
        <f>SUMIFS(INDEX(Load,,MATCH('Summarized Source Data'!$C447,Hour,0)),Month,'Summarized Source Data'!$A447,Sector,'Summarized Source Data'!N$2,Subsector,'Summarized Source Data'!N$3,TimeOfWeek,$E447)*INDEX('Calibration Multipliers'!J$4:J$7,MATCH($B447,'Calibration Multipliers'!$A$4:$A$7,0),1)</f>
        <v>0</v>
      </c>
      <c r="O447" s="28">
        <f t="shared" si="32"/>
        <v>117478868.73064581</v>
      </c>
      <c r="P447" s="48">
        <f>(SUMIFS(INDEX(Load,,MATCH('Summarized Source Data'!$C447,Hour,0)),Month,'Summarized Source Data'!$A447,Sector,'Summarized Source Data'!P$2,Subsector,"Total",TimeOfWeek,$E447)-SUM(L447:N447)*INDEX('Calibration Multipliers'!L$4:L$7,MATCH($B447,'Calibration Multipliers'!$A$4:$A$7,0),1))</f>
        <v>117478868.73064581</v>
      </c>
      <c r="Q447" s="28">
        <f t="shared" si="33"/>
        <v>117478868.73064581</v>
      </c>
      <c r="R447" s="31">
        <f>SUMIFS(INDEX(Load,,MATCH('Summarized Source Data'!$C447,Hour,0)),Month,'Summarized Source Data'!$A447,Sector,'Summarized Source Data'!R$2,TimeOfWeek,$E447)*INDEX('Calibration Multipliers'!N$4:N$7,MATCH($B447,'Calibration Multipliers'!$A$4:$A$7,0),1)</f>
        <v>5005424.0285436241</v>
      </c>
      <c r="S447" s="31">
        <f>SUMIFS(INDEX(Load,,MATCH('Summarized Source Data'!$C447,Hour,0)),Month,'Summarized Source Data'!$A447,Sector,'Summarized Source Data'!S$2,TimeOfWeek,$E447)*INDEX('Calibration Multipliers'!O$4:O$7,MATCH($B447,'Calibration Multipliers'!$A$4:$A$7,0),1)</f>
        <v>5005424.0285436241</v>
      </c>
      <c r="T447" s="31">
        <f>SUMIFS(INDEX(Load,,MATCH('Summarized Source Data'!$C447,Hour,0)),Month,'Summarized Source Data'!$A447,Sector,'Summarized Source Data'!T$2,TimeOfWeek,$E447)*INDEX('Calibration Multipliers'!P$4:P$7,MATCH($B447,'Calibration Multipliers'!$A$4:$A$7,0),1)</f>
        <v>5005424.0285436241</v>
      </c>
      <c r="U447" s="31">
        <f>SUMIFS(INDEX(Load,,MATCH('Summarized Source Data'!$C447,Hour,0)),Month,'Summarized Source Data'!$A447,Sector,'Summarized Source Data'!U$2,TimeOfWeek,$E447)*INDEX('Calibration Multipliers'!Q$4:Q$7,MATCH($B447,'Calibration Multipliers'!$A$4:$A$7,0),1)</f>
        <v>5005424.0285436241</v>
      </c>
      <c r="V447" s="31">
        <f>SUMIFS(INDEX(Load,,MATCH('Summarized Source Data'!$C447,Hour,0)),Month,'Summarized Source Data'!$A447,Sector,'Summarized Source Data'!V$2,TimeOfWeek,$E447)*INDEX('Calibration Multipliers'!R$4:R$7,MATCH($B447,'Calibration Multipliers'!$A$4:$A$7,0),1)</f>
        <v>5005424.0285436241</v>
      </c>
      <c r="W447" s="31">
        <f>SUMIFS(INDEX(Load,,MATCH('Summarized Source Data'!$C447,Hour,0)),Month,'Summarized Source Data'!$A447,Sector,'Summarized Source Data'!W$2,TimeOfWeek,$E447)*INDEX('Calibration Multipliers'!S$4:S$7,MATCH($B447,'Calibration Multipliers'!$A$4:$A$7,0),1)</f>
        <v>5005424.0285436241</v>
      </c>
      <c r="X447" s="26">
        <f>SUMIFS(INDEX(Load,,MATCH('Summarized Source Data'!$C447,Hour,0)),Month,'Summarized Source Data'!$A447,Sector,'Summarized Source Data'!X$2,Subsector,'Summarized Source Data'!X$3,TimeOfWeek,$E447)*INDEX('Calibration Multipliers'!T$4:T$7,MATCH($B447,'Calibration Multipliers'!$A$4:$A$7,0),1)</f>
        <v>303173255.37706459</v>
      </c>
      <c r="Y447" s="28">
        <f t="shared" si="36"/>
        <v>303173255.37706459</v>
      </c>
      <c r="Z447" s="28">
        <f t="shared" si="36"/>
        <v>303173255.37706459</v>
      </c>
    </row>
    <row r="448" spans="1:26" outlineLevel="2">
      <c r="A448">
        <f t="shared" si="35"/>
        <v>7</v>
      </c>
      <c r="B448" t="str">
        <f>INDEX('Category Mapping'!$G$34:$G$45,MATCH(A448,'Category Mapping'!$A$34:$A$45,0),1)</f>
        <v>Summer</v>
      </c>
      <c r="C448" t="s">
        <v>39</v>
      </c>
      <c r="D448" s="6" t="s">
        <v>113</v>
      </c>
      <c r="E448" s="40" t="s">
        <v>14</v>
      </c>
      <c r="F448" s="26">
        <f>SUMIFS(INDEX(Load,,MATCH('Summarized Source Data'!$C448,Hour,0)),Month,'Summarized Source Data'!$A448,Sector,'Summarized Source Data'!F$2,Subsector,'Summarized Source Data'!F$3,TimeOfWeek,$E448)*INDEX('Calibration Multipliers'!B$4:B$7,MATCH($B448,'Calibration Multipliers'!$A$4:$A$7,0),1)</f>
        <v>37752.066600337857</v>
      </c>
      <c r="G448" s="26">
        <f>SUMIFS(INDEX(Load,,MATCH('Summarized Source Data'!$C448,Hour,0)),Month,'Summarized Source Data'!$A448,Sector,'Summarized Source Data'!G$2,Subsector,'Summarized Source Data'!G$3,TimeOfWeek,$E448)*INDEX('Calibration Multipliers'!C$4:C$7,MATCH($B448,'Calibration Multipliers'!$A$4:$A$7,0),1)</f>
        <v>43190528.381409511</v>
      </c>
      <c r="H448" s="26">
        <f>SUMIFS(INDEX(Load,,MATCH('Summarized Source Data'!$C448,Hour,0)),Month,'Summarized Source Data'!$A448,Sector,'Summarized Source Data'!H$2,Subsector,'Summarized Source Data'!H$3,TimeOfWeek,$E448)*INDEX('Calibration Multipliers'!D$4:D$7,MATCH($B448,'Calibration Multipliers'!$A$4:$A$7,0),1)</f>
        <v>0</v>
      </c>
      <c r="I448" s="26">
        <f>SUMIFS(INDEX(Load,,MATCH('Summarized Source Data'!$C448,Hour,0)),Month,'Summarized Source Data'!$A448,Sector,'Summarized Source Data'!I$2,Subsector,'Summarized Source Data'!I$3,TimeOfWeek,$E448)*INDEX('Calibration Multipliers'!E$4:E$7,MATCH($B448,'Calibration Multipliers'!$A$4:$A$7,0),1)</f>
        <v>6983989.5964222802</v>
      </c>
      <c r="J448" s="47">
        <f t="shared" si="31"/>
        <v>85049643.893027455</v>
      </c>
      <c r="K448" s="48">
        <f>(SUMIFS(INDEX(Load,,MATCH('Summarized Source Data'!$C448,Hour,0)),Month,'Summarized Source Data'!$A448,Sector,'Summarized Source Data'!K$2,Subsector,"Total",TimeOfWeek,$E448)-SUM(F448:I448))*INDEX('Calibration Multipliers'!G$4:G$7,MATCH($B448,'Calibration Multipliers'!$A$4:$A$7,0),1)</f>
        <v>85049643.893027455</v>
      </c>
      <c r="L448" s="26">
        <f>SUMIFS(INDEX(Load,,MATCH('Summarized Source Data'!$C448,Hour,0)),Month,'Summarized Source Data'!$A448,Sector,'Summarized Source Data'!L$2,Subsector,'Summarized Source Data'!L$3,TimeOfWeek,$E448)*INDEX('Calibration Multipliers'!H$4:H$7,MATCH($B448,'Calibration Multipliers'!$A$4:$A$7,0),1)</f>
        <v>59070.27707766727</v>
      </c>
      <c r="M448" s="26">
        <f>SUMIFS(INDEX(Load,,MATCH('Summarized Source Data'!$C448,Hour,0)),Month,'Summarized Source Data'!$A448,Sector,'Summarized Source Data'!M$2,Subsector,'Summarized Source Data'!M$3,TimeOfWeek,$E448)*INDEX('Calibration Multipliers'!I$4:I$7,MATCH($B448,'Calibration Multipliers'!$A$4:$A$7,0),1)</f>
        <v>177239749.29736084</v>
      </c>
      <c r="N448" s="26">
        <f>SUMIFS(INDEX(Load,,MATCH('Summarized Source Data'!$C448,Hour,0)),Month,'Summarized Source Data'!$A448,Sector,'Summarized Source Data'!N$2,Subsector,'Summarized Source Data'!N$3,TimeOfWeek,$E448)*INDEX('Calibration Multipliers'!J$4:J$7,MATCH($B448,'Calibration Multipliers'!$A$4:$A$7,0),1)</f>
        <v>0</v>
      </c>
      <c r="O448" s="28">
        <f t="shared" si="32"/>
        <v>116546027.94487023</v>
      </c>
      <c r="P448" s="48">
        <f>(SUMIFS(INDEX(Load,,MATCH('Summarized Source Data'!$C448,Hour,0)),Month,'Summarized Source Data'!$A448,Sector,'Summarized Source Data'!P$2,Subsector,"Total",TimeOfWeek,$E448)-SUM(L448:N448)*INDEX('Calibration Multipliers'!L$4:L$7,MATCH($B448,'Calibration Multipliers'!$A$4:$A$7,0),1))</f>
        <v>116546027.94487023</v>
      </c>
      <c r="Q448" s="28">
        <f t="shared" si="33"/>
        <v>116546027.94487023</v>
      </c>
      <c r="R448" s="31">
        <f>SUMIFS(INDEX(Load,,MATCH('Summarized Source Data'!$C448,Hour,0)),Month,'Summarized Source Data'!$A448,Sector,'Summarized Source Data'!R$2,TimeOfWeek,$E448)*INDEX('Calibration Multipliers'!N$4:N$7,MATCH($B448,'Calibration Multipliers'!$A$4:$A$7,0),1)</f>
        <v>4904913.2323986627</v>
      </c>
      <c r="S448" s="31">
        <f>SUMIFS(INDEX(Load,,MATCH('Summarized Source Data'!$C448,Hour,0)),Month,'Summarized Source Data'!$A448,Sector,'Summarized Source Data'!S$2,TimeOfWeek,$E448)*INDEX('Calibration Multipliers'!O$4:O$7,MATCH($B448,'Calibration Multipliers'!$A$4:$A$7,0),1)</f>
        <v>4904913.2323986627</v>
      </c>
      <c r="T448" s="31">
        <f>SUMIFS(INDEX(Load,,MATCH('Summarized Source Data'!$C448,Hour,0)),Month,'Summarized Source Data'!$A448,Sector,'Summarized Source Data'!T$2,TimeOfWeek,$E448)*INDEX('Calibration Multipliers'!P$4:P$7,MATCH($B448,'Calibration Multipliers'!$A$4:$A$7,0),1)</f>
        <v>4904913.2323986627</v>
      </c>
      <c r="U448" s="31">
        <f>SUMIFS(INDEX(Load,,MATCH('Summarized Source Data'!$C448,Hour,0)),Month,'Summarized Source Data'!$A448,Sector,'Summarized Source Data'!U$2,TimeOfWeek,$E448)*INDEX('Calibration Multipliers'!Q$4:Q$7,MATCH($B448,'Calibration Multipliers'!$A$4:$A$7,0),1)</f>
        <v>4904913.2323986627</v>
      </c>
      <c r="V448" s="31">
        <f>SUMIFS(INDEX(Load,,MATCH('Summarized Source Data'!$C448,Hour,0)),Month,'Summarized Source Data'!$A448,Sector,'Summarized Source Data'!V$2,TimeOfWeek,$E448)*INDEX('Calibration Multipliers'!R$4:R$7,MATCH($B448,'Calibration Multipliers'!$A$4:$A$7,0),1)</f>
        <v>4904913.2323986627</v>
      </c>
      <c r="W448" s="31">
        <f>SUMIFS(INDEX(Load,,MATCH('Summarized Source Data'!$C448,Hour,0)),Month,'Summarized Source Data'!$A448,Sector,'Summarized Source Data'!W$2,TimeOfWeek,$E448)*INDEX('Calibration Multipliers'!S$4:S$7,MATCH($B448,'Calibration Multipliers'!$A$4:$A$7,0),1)</f>
        <v>4904913.2323986627</v>
      </c>
      <c r="X448" s="26">
        <f>SUMIFS(INDEX(Load,,MATCH('Summarized Source Data'!$C448,Hour,0)),Month,'Summarized Source Data'!$A448,Sector,'Summarized Source Data'!X$2,Subsector,'Summarized Source Data'!X$3,TimeOfWeek,$E448)*INDEX('Calibration Multipliers'!T$4:T$7,MATCH($B448,'Calibration Multipliers'!$A$4:$A$7,0),1)</f>
        <v>303173255.37706459</v>
      </c>
      <c r="Y448" s="28">
        <f t="shared" si="36"/>
        <v>303173255.37706459</v>
      </c>
      <c r="Z448" s="28">
        <f t="shared" si="36"/>
        <v>303173255.37706459</v>
      </c>
    </row>
    <row r="449" spans="1:26" outlineLevel="2">
      <c r="A449">
        <f t="shared" si="35"/>
        <v>7</v>
      </c>
      <c r="B449" t="str">
        <f>INDEX('Category Mapping'!$G$34:$G$45,MATCH(A449,'Category Mapping'!$A$34:$A$45,0),1)</f>
        <v>Summer</v>
      </c>
      <c r="C449" t="s">
        <v>40</v>
      </c>
      <c r="D449" s="6" t="s">
        <v>114</v>
      </c>
      <c r="E449" s="40" t="s">
        <v>14</v>
      </c>
      <c r="F449" s="26">
        <f>SUMIFS(INDEX(Load,,MATCH('Summarized Source Data'!$C449,Hour,0)),Month,'Summarized Source Data'!$A449,Sector,'Summarized Source Data'!F$2,Subsector,'Summarized Source Data'!F$3,TimeOfWeek,$E449)*INDEX('Calibration Multipliers'!B$4:B$7,MATCH($B449,'Calibration Multipliers'!$A$4:$A$7,0),1)</f>
        <v>37721.282854407262</v>
      </c>
      <c r="G449" s="26">
        <f>SUMIFS(INDEX(Load,,MATCH('Summarized Source Data'!$C449,Hour,0)),Month,'Summarized Source Data'!$A449,Sector,'Summarized Source Data'!G$2,Subsector,'Summarized Source Data'!G$3,TimeOfWeek,$E449)*INDEX('Calibration Multipliers'!C$4:C$7,MATCH($B449,'Calibration Multipliers'!$A$4:$A$7,0),1)</f>
        <v>45242778.110115796</v>
      </c>
      <c r="H449" s="26">
        <f>SUMIFS(INDEX(Load,,MATCH('Summarized Source Data'!$C449,Hour,0)),Month,'Summarized Source Data'!$A449,Sector,'Summarized Source Data'!H$2,Subsector,'Summarized Source Data'!H$3,TimeOfWeek,$E449)*INDEX('Calibration Multipliers'!D$4:D$7,MATCH($B449,'Calibration Multipliers'!$A$4:$A$7,0),1)</f>
        <v>0</v>
      </c>
      <c r="I449" s="26">
        <f>SUMIFS(INDEX(Load,,MATCH('Summarized Source Data'!$C449,Hour,0)),Month,'Summarized Source Data'!$A449,Sector,'Summarized Source Data'!I$2,Subsector,'Summarized Source Data'!I$3,TimeOfWeek,$E449)*INDEX('Calibration Multipliers'!E$4:E$7,MATCH($B449,'Calibration Multipliers'!$A$4:$A$7,0),1)</f>
        <v>6975040.8547643349</v>
      </c>
      <c r="J449" s="47">
        <f t="shared" si="31"/>
        <v>74610806.617744803</v>
      </c>
      <c r="K449" s="48">
        <f>(SUMIFS(INDEX(Load,,MATCH('Summarized Source Data'!$C449,Hour,0)),Month,'Summarized Source Data'!$A449,Sector,'Summarized Source Data'!K$2,Subsector,"Total",TimeOfWeek,$E449)-SUM(F449:I449))*INDEX('Calibration Multipliers'!G$4:G$7,MATCH($B449,'Calibration Multipliers'!$A$4:$A$7,0),1)</f>
        <v>74610806.617744803</v>
      </c>
      <c r="L449" s="26">
        <f>SUMIFS(INDEX(Load,,MATCH('Summarized Source Data'!$C449,Hour,0)),Month,'Summarized Source Data'!$A449,Sector,'Summarized Source Data'!L$2,Subsector,'Summarized Source Data'!L$3,TimeOfWeek,$E449)*INDEX('Calibration Multipliers'!H$4:H$7,MATCH($B449,'Calibration Multipliers'!$A$4:$A$7,0),1)</f>
        <v>59070.27707766727</v>
      </c>
      <c r="M449" s="26">
        <f>SUMIFS(INDEX(Load,,MATCH('Summarized Source Data'!$C449,Hour,0)),Month,'Summarized Source Data'!$A449,Sector,'Summarized Source Data'!M$2,Subsector,'Summarized Source Data'!M$3,TimeOfWeek,$E449)*INDEX('Calibration Multipliers'!I$4:I$7,MATCH($B449,'Calibration Multipliers'!$A$4:$A$7,0),1)</f>
        <v>180971112.44046319</v>
      </c>
      <c r="N449" s="26">
        <f>SUMIFS(INDEX(Load,,MATCH('Summarized Source Data'!$C449,Hour,0)),Month,'Summarized Source Data'!$A449,Sector,'Summarized Source Data'!N$2,Subsector,'Summarized Source Data'!N$3,TimeOfWeek,$E449)*INDEX('Calibration Multipliers'!J$4:J$7,MATCH($B449,'Calibration Multipliers'!$A$4:$A$7,0),1)</f>
        <v>0</v>
      </c>
      <c r="O449" s="28">
        <f t="shared" si="32"/>
        <v>111881824.01599234</v>
      </c>
      <c r="P449" s="48">
        <f>(SUMIFS(INDEX(Load,,MATCH('Summarized Source Data'!$C449,Hour,0)),Month,'Summarized Source Data'!$A449,Sector,'Summarized Source Data'!P$2,Subsector,"Total",TimeOfWeek,$E449)-SUM(L449:N449)*INDEX('Calibration Multipliers'!L$4:L$7,MATCH($B449,'Calibration Multipliers'!$A$4:$A$7,0),1))</f>
        <v>111881824.01599234</v>
      </c>
      <c r="Q449" s="28">
        <f t="shared" si="33"/>
        <v>111881824.01599234</v>
      </c>
      <c r="R449" s="31">
        <f>SUMIFS(INDEX(Load,,MATCH('Summarized Source Data'!$C449,Hour,0)),Month,'Summarized Source Data'!$A449,Sector,'Summarized Source Data'!R$2,TimeOfWeek,$E449)*INDEX('Calibration Multipliers'!N$4:N$7,MATCH($B449,'Calibration Multipliers'!$A$4:$A$7,0),1)</f>
        <v>4686275.8747101529</v>
      </c>
      <c r="S449" s="31">
        <f>SUMIFS(INDEX(Load,,MATCH('Summarized Source Data'!$C449,Hour,0)),Month,'Summarized Source Data'!$A449,Sector,'Summarized Source Data'!S$2,TimeOfWeek,$E449)*INDEX('Calibration Multipliers'!O$4:O$7,MATCH($B449,'Calibration Multipliers'!$A$4:$A$7,0),1)</f>
        <v>4686275.8747101529</v>
      </c>
      <c r="T449" s="31">
        <f>SUMIFS(INDEX(Load,,MATCH('Summarized Source Data'!$C449,Hour,0)),Month,'Summarized Source Data'!$A449,Sector,'Summarized Source Data'!T$2,TimeOfWeek,$E449)*INDEX('Calibration Multipliers'!P$4:P$7,MATCH($B449,'Calibration Multipliers'!$A$4:$A$7,0),1)</f>
        <v>4686275.8747101529</v>
      </c>
      <c r="U449" s="31">
        <f>SUMIFS(INDEX(Load,,MATCH('Summarized Source Data'!$C449,Hour,0)),Month,'Summarized Source Data'!$A449,Sector,'Summarized Source Data'!U$2,TimeOfWeek,$E449)*INDEX('Calibration Multipliers'!Q$4:Q$7,MATCH($B449,'Calibration Multipliers'!$A$4:$A$7,0),1)</f>
        <v>4686275.8747101529</v>
      </c>
      <c r="V449" s="31">
        <f>SUMIFS(INDEX(Load,,MATCH('Summarized Source Data'!$C449,Hour,0)),Month,'Summarized Source Data'!$A449,Sector,'Summarized Source Data'!V$2,TimeOfWeek,$E449)*INDEX('Calibration Multipliers'!R$4:R$7,MATCH($B449,'Calibration Multipliers'!$A$4:$A$7,0),1)</f>
        <v>4686275.8747101529</v>
      </c>
      <c r="W449" s="31">
        <f>SUMIFS(INDEX(Load,,MATCH('Summarized Source Data'!$C449,Hour,0)),Month,'Summarized Source Data'!$A449,Sector,'Summarized Source Data'!W$2,TimeOfWeek,$E449)*INDEX('Calibration Multipliers'!S$4:S$7,MATCH($B449,'Calibration Multipliers'!$A$4:$A$7,0),1)</f>
        <v>4686275.8747101529</v>
      </c>
      <c r="X449" s="26">
        <f>SUMIFS(INDEX(Load,,MATCH('Summarized Source Data'!$C449,Hour,0)),Month,'Summarized Source Data'!$A449,Sector,'Summarized Source Data'!X$2,Subsector,'Summarized Source Data'!X$3,TimeOfWeek,$E449)*INDEX('Calibration Multipliers'!T$4:T$7,MATCH($B449,'Calibration Multipliers'!$A$4:$A$7,0),1)</f>
        <v>303173255.37706459</v>
      </c>
      <c r="Y449" s="28">
        <f t="shared" si="36"/>
        <v>303173255.37706459</v>
      </c>
      <c r="Z449" s="28">
        <f t="shared" si="36"/>
        <v>303173255.37706459</v>
      </c>
    </row>
    <row r="450" spans="1:26" outlineLevel="2">
      <c r="A450">
        <f t="shared" si="35"/>
        <v>7</v>
      </c>
      <c r="B450" t="str">
        <f>INDEX('Category Mapping'!$G$34:$G$45,MATCH(A450,'Category Mapping'!$A$34:$A$45,0),1)</f>
        <v>Summer</v>
      </c>
      <c r="C450" t="s">
        <v>41</v>
      </c>
      <c r="D450" s="6" t="s">
        <v>115</v>
      </c>
      <c r="E450" s="40" t="s">
        <v>14</v>
      </c>
      <c r="F450" s="26">
        <f>SUMIFS(INDEX(Load,,MATCH('Summarized Source Data'!$C450,Hour,0)),Month,'Summarized Source Data'!$A450,Sector,'Summarized Source Data'!F$2,Subsector,'Summarized Source Data'!F$3,TimeOfWeek,$E450)*INDEX('Calibration Multipliers'!B$4:B$7,MATCH($B450,'Calibration Multipliers'!$A$4:$A$7,0),1)</f>
        <v>37471.281523819409</v>
      </c>
      <c r="G450" s="26">
        <f>SUMIFS(INDEX(Load,,MATCH('Summarized Source Data'!$C450,Hour,0)),Month,'Summarized Source Data'!$A450,Sector,'Summarized Source Data'!G$2,Subsector,'Summarized Source Data'!G$3,TimeOfWeek,$E450)*INDEX('Calibration Multipliers'!C$4:C$7,MATCH($B450,'Calibration Multipliers'!$A$4:$A$7,0),1)</f>
        <v>45709198.503003582</v>
      </c>
      <c r="H450" s="26">
        <f>SUMIFS(INDEX(Load,,MATCH('Summarized Source Data'!$C450,Hour,0)),Month,'Summarized Source Data'!$A450,Sector,'Summarized Source Data'!H$2,Subsector,'Summarized Source Data'!H$3,TimeOfWeek,$E450)*INDEX('Calibration Multipliers'!D$4:D$7,MATCH($B450,'Calibration Multipliers'!$A$4:$A$7,0),1)</f>
        <v>0</v>
      </c>
      <c r="I450" s="26">
        <f>SUMIFS(INDEX(Load,,MATCH('Summarized Source Data'!$C450,Hour,0)),Month,'Summarized Source Data'!$A450,Sector,'Summarized Source Data'!I$2,Subsector,'Summarized Source Data'!I$3,TimeOfWeek,$E450)*INDEX('Calibration Multipliers'!E$4:E$7,MATCH($B450,'Calibration Multipliers'!$A$4:$A$7,0),1)</f>
        <v>6901648.6731026554</v>
      </c>
      <c r="J450" s="47">
        <f t="shared" si="31"/>
        <v>78882232.336727202</v>
      </c>
      <c r="K450" s="48">
        <f>(SUMIFS(INDEX(Load,,MATCH('Summarized Source Data'!$C450,Hour,0)),Month,'Summarized Source Data'!$A450,Sector,'Summarized Source Data'!K$2,Subsector,"Total",TimeOfWeek,$E450)-SUM(F450:I450))*INDEX('Calibration Multipliers'!G$4:G$7,MATCH($B450,'Calibration Multipliers'!$A$4:$A$7,0),1)</f>
        <v>78882232.336727202</v>
      </c>
      <c r="L450" s="26">
        <f>SUMIFS(INDEX(Load,,MATCH('Summarized Source Data'!$C450,Hour,0)),Month,'Summarized Source Data'!$A450,Sector,'Summarized Source Data'!L$2,Subsector,'Summarized Source Data'!L$3,TimeOfWeek,$E450)*INDEX('Calibration Multipliers'!H$4:H$7,MATCH($B450,'Calibration Multipliers'!$A$4:$A$7,0),1)</f>
        <v>59070.27707766727</v>
      </c>
      <c r="M450" s="26">
        <f>SUMIFS(INDEX(Load,,MATCH('Summarized Source Data'!$C450,Hour,0)),Month,'Summarized Source Data'!$A450,Sector,'Summarized Source Data'!M$2,Subsector,'Summarized Source Data'!M$3,TimeOfWeek,$E450)*INDEX('Calibration Multipliers'!I$4:I$7,MATCH($B450,'Calibration Multipliers'!$A$4:$A$7,0),1)</f>
        <v>181903953.22623876</v>
      </c>
      <c r="N450" s="26">
        <f>SUMIFS(INDEX(Load,,MATCH('Summarized Source Data'!$C450,Hour,0)),Month,'Summarized Source Data'!$A450,Sector,'Summarized Source Data'!N$2,Subsector,'Summarized Source Data'!N$3,TimeOfWeek,$E450)*INDEX('Calibration Multipliers'!J$4:J$7,MATCH($B450,'Calibration Multipliers'!$A$4:$A$7,0),1)</f>
        <v>0</v>
      </c>
      <c r="O450" s="28">
        <f t="shared" si="32"/>
        <v>107217620.08711442</v>
      </c>
      <c r="P450" s="48">
        <f>(SUMIFS(INDEX(Load,,MATCH('Summarized Source Data'!$C450,Hour,0)),Month,'Summarized Source Data'!$A450,Sector,'Summarized Source Data'!P$2,Subsector,"Total",TimeOfWeek,$E450)-SUM(L450:N450)*INDEX('Calibration Multipliers'!L$4:L$7,MATCH($B450,'Calibration Multipliers'!$A$4:$A$7,0),1))</f>
        <v>107217620.08711442</v>
      </c>
      <c r="Q450" s="28">
        <f t="shared" si="33"/>
        <v>107217620.08711442</v>
      </c>
      <c r="R450" s="31">
        <f>SUMIFS(INDEX(Load,,MATCH('Summarized Source Data'!$C450,Hour,0)),Month,'Summarized Source Data'!$A450,Sector,'Summarized Source Data'!R$2,TimeOfWeek,$E450)*INDEX('Calibration Multipliers'!N$4:N$7,MATCH($B450,'Calibration Multipliers'!$A$4:$A$7,0),1)</f>
        <v>4620729.8168976316</v>
      </c>
      <c r="S450" s="31">
        <f>SUMIFS(INDEX(Load,,MATCH('Summarized Source Data'!$C450,Hour,0)),Month,'Summarized Source Data'!$A450,Sector,'Summarized Source Data'!S$2,TimeOfWeek,$E450)*INDEX('Calibration Multipliers'!O$4:O$7,MATCH($B450,'Calibration Multipliers'!$A$4:$A$7,0),1)</f>
        <v>4620729.8168976316</v>
      </c>
      <c r="T450" s="31">
        <f>SUMIFS(INDEX(Load,,MATCH('Summarized Source Data'!$C450,Hour,0)),Month,'Summarized Source Data'!$A450,Sector,'Summarized Source Data'!T$2,TimeOfWeek,$E450)*INDEX('Calibration Multipliers'!P$4:P$7,MATCH($B450,'Calibration Multipliers'!$A$4:$A$7,0),1)</f>
        <v>4620729.8168976316</v>
      </c>
      <c r="U450" s="31">
        <f>SUMIFS(INDEX(Load,,MATCH('Summarized Source Data'!$C450,Hour,0)),Month,'Summarized Source Data'!$A450,Sector,'Summarized Source Data'!U$2,TimeOfWeek,$E450)*INDEX('Calibration Multipliers'!Q$4:Q$7,MATCH($B450,'Calibration Multipliers'!$A$4:$A$7,0),1)</f>
        <v>4620729.8168976316</v>
      </c>
      <c r="V450" s="31">
        <f>SUMIFS(INDEX(Load,,MATCH('Summarized Source Data'!$C450,Hour,0)),Month,'Summarized Source Data'!$A450,Sector,'Summarized Source Data'!V$2,TimeOfWeek,$E450)*INDEX('Calibration Multipliers'!R$4:R$7,MATCH($B450,'Calibration Multipliers'!$A$4:$A$7,0),1)</f>
        <v>4620729.8168976316</v>
      </c>
      <c r="W450" s="31">
        <f>SUMIFS(INDEX(Load,,MATCH('Summarized Source Data'!$C450,Hour,0)),Month,'Summarized Source Data'!$A450,Sector,'Summarized Source Data'!W$2,TimeOfWeek,$E450)*INDEX('Calibration Multipliers'!S$4:S$7,MATCH($B450,'Calibration Multipliers'!$A$4:$A$7,0),1)</f>
        <v>4620729.8168976316</v>
      </c>
      <c r="X450" s="26">
        <f>SUMIFS(INDEX(Load,,MATCH('Summarized Source Data'!$C450,Hour,0)),Month,'Summarized Source Data'!$A450,Sector,'Summarized Source Data'!X$2,Subsector,'Summarized Source Data'!X$3,TimeOfWeek,$E450)*INDEX('Calibration Multipliers'!T$4:T$7,MATCH($B450,'Calibration Multipliers'!$A$4:$A$7,0),1)</f>
        <v>304106096.16284019</v>
      </c>
      <c r="Y450" s="28">
        <f t="shared" si="36"/>
        <v>304106096.16284019</v>
      </c>
      <c r="Z450" s="28">
        <f t="shared" si="36"/>
        <v>304106096.16284019</v>
      </c>
    </row>
    <row r="451" spans="1:26" outlineLevel="2">
      <c r="A451">
        <f t="shared" si="35"/>
        <v>7</v>
      </c>
      <c r="B451" t="str">
        <f>INDEX('Category Mapping'!$G$34:$G$45,MATCH(A451,'Category Mapping'!$A$34:$A$45,0),1)</f>
        <v>Summer</v>
      </c>
      <c r="C451" t="s">
        <v>42</v>
      </c>
      <c r="D451" s="6" t="s">
        <v>116</v>
      </c>
      <c r="E451" s="40" t="s">
        <v>14</v>
      </c>
      <c r="F451" s="26">
        <f>SUMIFS(INDEX(Load,,MATCH('Summarized Source Data'!$C451,Hour,0)),Month,'Summarized Source Data'!$A451,Sector,'Summarized Source Data'!F$2,Subsector,'Summarized Source Data'!F$3,TimeOfWeek,$E451)*INDEX('Calibration Multipliers'!B$4:B$7,MATCH($B451,'Calibration Multipliers'!$A$4:$A$7,0),1)</f>
        <v>37530.050493323273</v>
      </c>
      <c r="G451" s="26">
        <f>SUMIFS(INDEX(Load,,MATCH('Summarized Source Data'!$C451,Hour,0)),Month,'Summarized Source Data'!$A451,Sector,'Summarized Source Data'!G$2,Subsector,'Summarized Source Data'!G$3,TimeOfWeek,$E451)*INDEX('Calibration Multipliers'!C$4:C$7,MATCH($B451,'Calibration Multipliers'!$A$4:$A$7,0),1)</f>
        <v>45056209.952960677</v>
      </c>
      <c r="H451" s="26">
        <f>SUMIFS(INDEX(Load,,MATCH('Summarized Source Data'!$C451,Hour,0)),Month,'Summarized Source Data'!$A451,Sector,'Summarized Source Data'!H$2,Subsector,'Summarized Source Data'!H$3,TimeOfWeek,$E451)*INDEX('Calibration Multipliers'!D$4:D$7,MATCH($B451,'Calibration Multipliers'!$A$4:$A$7,0),1)</f>
        <v>0</v>
      </c>
      <c r="I451" s="26">
        <f>SUMIFS(INDEX(Load,,MATCH('Summarized Source Data'!$C451,Hour,0)),Month,'Summarized Source Data'!$A451,Sector,'Summarized Source Data'!I$2,Subsector,'Summarized Source Data'!I$3,TimeOfWeek,$E451)*INDEX('Calibration Multipliers'!E$4:E$7,MATCH($B451,'Calibration Multipliers'!$A$4:$A$7,0),1)</f>
        <v>6918968.7279721508</v>
      </c>
      <c r="J451" s="47">
        <f t="shared" si="31"/>
        <v>82316364.420257866</v>
      </c>
      <c r="K451" s="48">
        <f>(SUMIFS(INDEX(Load,,MATCH('Summarized Source Data'!$C451,Hour,0)),Month,'Summarized Source Data'!$A451,Sector,'Summarized Source Data'!K$2,Subsector,"Total",TimeOfWeek,$E451)-SUM(F451:I451))*INDEX('Calibration Multipliers'!G$4:G$7,MATCH($B451,'Calibration Multipliers'!$A$4:$A$7,0),1)</f>
        <v>82316364.420257866</v>
      </c>
      <c r="L451" s="26">
        <f>SUMIFS(INDEX(Load,,MATCH('Summarized Source Data'!$C451,Hour,0)),Month,'Summarized Source Data'!$A451,Sector,'Summarized Source Data'!L$2,Subsector,'Summarized Source Data'!L$3,TimeOfWeek,$E451)*INDEX('Calibration Multipliers'!H$4:H$7,MATCH($B451,'Calibration Multipliers'!$A$4:$A$7,0),1)</f>
        <v>59070.27707766727</v>
      </c>
      <c r="M451" s="26">
        <f>SUMIFS(INDEX(Load,,MATCH('Summarized Source Data'!$C451,Hour,0)),Month,'Summarized Source Data'!$A451,Sector,'Summarized Source Data'!M$2,Subsector,'Summarized Source Data'!M$3,TimeOfWeek,$E451)*INDEX('Calibration Multipliers'!I$4:I$7,MATCH($B451,'Calibration Multipliers'!$A$4:$A$7,0),1)</f>
        <v>180971112.44046319</v>
      </c>
      <c r="N451" s="26">
        <f>SUMIFS(INDEX(Load,,MATCH('Summarized Source Data'!$C451,Hour,0)),Month,'Summarized Source Data'!$A451,Sector,'Summarized Source Data'!N$2,Subsector,'Summarized Source Data'!N$3,TimeOfWeek,$E451)*INDEX('Calibration Multipliers'!J$4:J$7,MATCH($B451,'Calibration Multipliers'!$A$4:$A$7,0),1)</f>
        <v>0</v>
      </c>
      <c r="O451" s="28">
        <f t="shared" si="32"/>
        <v>98822053.015134156</v>
      </c>
      <c r="P451" s="48">
        <f>(SUMIFS(INDEX(Load,,MATCH('Summarized Source Data'!$C451,Hour,0)),Month,'Summarized Source Data'!$A451,Sector,'Summarized Source Data'!P$2,Subsector,"Total",TimeOfWeek,$E451)-SUM(L451:N451)*INDEX('Calibration Multipliers'!L$4:L$7,MATCH($B451,'Calibration Multipliers'!$A$4:$A$7,0),1))</f>
        <v>98822053.015134156</v>
      </c>
      <c r="Q451" s="28">
        <f t="shared" si="33"/>
        <v>98822053.015134156</v>
      </c>
      <c r="R451" s="31">
        <f>SUMIFS(INDEX(Load,,MATCH('Summarized Source Data'!$C451,Hour,0)),Month,'Summarized Source Data'!$A451,Sector,'Summarized Source Data'!R$2,TimeOfWeek,$E451)*INDEX('Calibration Multipliers'!N$4:N$7,MATCH($B451,'Calibration Multipliers'!$A$4:$A$7,0),1)</f>
        <v>4522410.2637584563</v>
      </c>
      <c r="S451" s="31">
        <f>SUMIFS(INDEX(Load,,MATCH('Summarized Source Data'!$C451,Hour,0)),Month,'Summarized Source Data'!$A451,Sector,'Summarized Source Data'!S$2,TimeOfWeek,$E451)*INDEX('Calibration Multipliers'!O$4:O$7,MATCH($B451,'Calibration Multipliers'!$A$4:$A$7,0),1)</f>
        <v>4522410.2637584563</v>
      </c>
      <c r="T451" s="31">
        <f>SUMIFS(INDEX(Load,,MATCH('Summarized Source Data'!$C451,Hour,0)),Month,'Summarized Source Data'!$A451,Sector,'Summarized Source Data'!T$2,TimeOfWeek,$E451)*INDEX('Calibration Multipliers'!P$4:P$7,MATCH($B451,'Calibration Multipliers'!$A$4:$A$7,0),1)</f>
        <v>4522410.2637584563</v>
      </c>
      <c r="U451" s="31">
        <f>SUMIFS(INDEX(Load,,MATCH('Summarized Source Data'!$C451,Hour,0)),Month,'Summarized Source Data'!$A451,Sector,'Summarized Source Data'!U$2,TimeOfWeek,$E451)*INDEX('Calibration Multipliers'!Q$4:Q$7,MATCH($B451,'Calibration Multipliers'!$A$4:$A$7,0),1)</f>
        <v>4522410.2637584563</v>
      </c>
      <c r="V451" s="31">
        <f>SUMIFS(INDEX(Load,,MATCH('Summarized Source Data'!$C451,Hour,0)),Month,'Summarized Source Data'!$A451,Sector,'Summarized Source Data'!V$2,TimeOfWeek,$E451)*INDEX('Calibration Multipliers'!R$4:R$7,MATCH($B451,'Calibration Multipliers'!$A$4:$A$7,0),1)</f>
        <v>4522410.2637584563</v>
      </c>
      <c r="W451" s="31">
        <f>SUMIFS(INDEX(Load,,MATCH('Summarized Source Data'!$C451,Hour,0)),Month,'Summarized Source Data'!$A451,Sector,'Summarized Source Data'!W$2,TimeOfWeek,$E451)*INDEX('Calibration Multipliers'!S$4:S$7,MATCH($B451,'Calibration Multipliers'!$A$4:$A$7,0),1)</f>
        <v>4522410.2637584563</v>
      </c>
      <c r="X451" s="26">
        <f>SUMIFS(INDEX(Load,,MATCH('Summarized Source Data'!$C451,Hour,0)),Month,'Summarized Source Data'!$A451,Sector,'Summarized Source Data'!X$2,Subsector,'Summarized Source Data'!X$3,TimeOfWeek,$E451)*INDEX('Calibration Multipliers'!T$4:T$7,MATCH($B451,'Calibration Multipliers'!$A$4:$A$7,0),1)</f>
        <v>307837459.30594254</v>
      </c>
      <c r="Y451" s="28">
        <f t="shared" si="36"/>
        <v>307837459.30594254</v>
      </c>
      <c r="Z451" s="28">
        <f t="shared" si="36"/>
        <v>307837459.30594254</v>
      </c>
    </row>
    <row r="452" spans="1:26" outlineLevel="2">
      <c r="A452">
        <f t="shared" si="35"/>
        <v>7</v>
      </c>
      <c r="B452" t="str">
        <f>INDEX('Category Mapping'!$G$34:$G$45,MATCH(A452,'Category Mapping'!$A$34:$A$45,0),1)</f>
        <v>Summer</v>
      </c>
      <c r="C452" t="s">
        <v>43</v>
      </c>
      <c r="D452" s="6" t="s">
        <v>117</v>
      </c>
      <c r="E452" s="40" t="s">
        <v>14</v>
      </c>
      <c r="F452" s="26">
        <f>SUMIFS(INDEX(Load,,MATCH('Summarized Source Data'!$C452,Hour,0)),Month,'Summarized Source Data'!$A452,Sector,'Summarized Source Data'!F$2,Subsector,'Summarized Source Data'!F$3,TimeOfWeek,$E452)*INDEX('Calibration Multipliers'!B$4:B$7,MATCH($B452,'Calibration Multipliers'!$A$4:$A$7,0),1)</f>
        <v>38174.643476294201</v>
      </c>
      <c r="G452" s="26">
        <f>SUMIFS(INDEX(Load,,MATCH('Summarized Source Data'!$C452,Hour,0)),Month,'Summarized Source Data'!$A452,Sector,'Summarized Source Data'!G$2,Subsector,'Summarized Source Data'!G$3,TimeOfWeek,$E452)*INDEX('Calibration Multipliers'!C$4:C$7,MATCH($B452,'Calibration Multipliers'!$A$4:$A$7,0),1)</f>
        <v>43750232.85287486</v>
      </c>
      <c r="H452" s="26">
        <f>SUMIFS(INDEX(Load,,MATCH('Summarized Source Data'!$C452,Hour,0)),Month,'Summarized Source Data'!$A452,Sector,'Summarized Source Data'!H$2,Subsector,'Summarized Source Data'!H$3,TimeOfWeek,$E452)*INDEX('Calibration Multipliers'!D$4:D$7,MATCH($B452,'Calibration Multipliers'!$A$4:$A$7,0),1)</f>
        <v>0</v>
      </c>
      <c r="I452" s="26">
        <f>SUMIFS(INDEX(Load,,MATCH('Summarized Source Data'!$C452,Hour,0)),Month,'Summarized Source Data'!$A452,Sector,'Summarized Source Data'!I$2,Subsector,'Summarized Source Data'!I$3,TimeOfWeek,$E452)*INDEX('Calibration Multipliers'!E$4:E$7,MATCH($B452,'Calibration Multipliers'!$A$4:$A$7,0),1)</f>
        <v>7107911.8977678521</v>
      </c>
      <c r="J452" s="47">
        <f t="shared" si="31"/>
        <v>87164116.90066734</v>
      </c>
      <c r="K452" s="48">
        <f>(SUMIFS(INDEX(Load,,MATCH('Summarized Source Data'!$C452,Hour,0)),Month,'Summarized Source Data'!$A452,Sector,'Summarized Source Data'!K$2,Subsector,"Total",TimeOfWeek,$E452)-SUM(F452:I452))*INDEX('Calibration Multipliers'!G$4:G$7,MATCH($B452,'Calibration Multipliers'!$A$4:$A$7,0),1)</f>
        <v>87164116.90066734</v>
      </c>
      <c r="L452" s="26">
        <f>SUMIFS(INDEX(Load,,MATCH('Summarized Source Data'!$C452,Hour,0)),Month,'Summarized Source Data'!$A452,Sector,'Summarized Source Data'!L$2,Subsector,'Summarized Source Data'!L$3,TimeOfWeek,$E452)*INDEX('Calibration Multipliers'!H$4:H$7,MATCH($B452,'Calibration Multipliers'!$A$4:$A$7,0),1)</f>
        <v>59070.27707766727</v>
      </c>
      <c r="M452" s="26">
        <f>SUMIFS(INDEX(Load,,MATCH('Summarized Source Data'!$C452,Hour,0)),Month,'Summarized Source Data'!$A452,Sector,'Summarized Source Data'!M$2,Subsector,'Summarized Source Data'!M$3,TimeOfWeek,$E452)*INDEX('Calibration Multipliers'!I$4:I$7,MATCH($B452,'Calibration Multipliers'!$A$4:$A$7,0),1)</f>
        <v>176306908.51158527</v>
      </c>
      <c r="N452" s="26">
        <f>SUMIFS(INDEX(Load,,MATCH('Summarized Source Data'!$C452,Hour,0)),Month,'Summarized Source Data'!$A452,Sector,'Summarized Source Data'!N$2,Subsector,'Summarized Source Data'!N$3,TimeOfWeek,$E452)*INDEX('Calibration Multipliers'!J$4:J$7,MATCH($B452,'Calibration Multipliers'!$A$4:$A$7,0),1)</f>
        <v>0</v>
      </c>
      <c r="O452" s="28">
        <f t="shared" si="32"/>
        <v>95090689.872031838</v>
      </c>
      <c r="P452" s="48">
        <f>(SUMIFS(INDEX(Load,,MATCH('Summarized Source Data'!$C452,Hour,0)),Month,'Summarized Source Data'!$A452,Sector,'Summarized Source Data'!P$2,Subsector,"Total",TimeOfWeek,$E452)-SUM(L452:N452)*INDEX('Calibration Multipliers'!L$4:L$7,MATCH($B452,'Calibration Multipliers'!$A$4:$A$7,0),1))</f>
        <v>95090689.872031838</v>
      </c>
      <c r="Q452" s="28">
        <f t="shared" si="33"/>
        <v>95090689.872031838</v>
      </c>
      <c r="R452" s="31">
        <f>SUMIFS(INDEX(Load,,MATCH('Summarized Source Data'!$C452,Hour,0)),Month,'Summarized Source Data'!$A452,Sector,'Summarized Source Data'!R$2,TimeOfWeek,$E452)*INDEX('Calibration Multipliers'!N$4:N$7,MATCH($B452,'Calibration Multipliers'!$A$4:$A$7,0),1)</f>
        <v>5155538.6334722033</v>
      </c>
      <c r="S452" s="31">
        <f>SUMIFS(INDEX(Load,,MATCH('Summarized Source Data'!$C452,Hour,0)),Month,'Summarized Source Data'!$A452,Sector,'Summarized Source Data'!S$2,TimeOfWeek,$E452)*INDEX('Calibration Multipliers'!O$4:O$7,MATCH($B452,'Calibration Multipliers'!$A$4:$A$7,0),1)</f>
        <v>5155538.6334722033</v>
      </c>
      <c r="T452" s="31">
        <f>SUMIFS(INDEX(Load,,MATCH('Summarized Source Data'!$C452,Hour,0)),Month,'Summarized Source Data'!$A452,Sector,'Summarized Source Data'!T$2,TimeOfWeek,$E452)*INDEX('Calibration Multipliers'!P$4:P$7,MATCH($B452,'Calibration Multipliers'!$A$4:$A$7,0),1)</f>
        <v>5155538.6334722033</v>
      </c>
      <c r="U452" s="31">
        <f>SUMIFS(INDEX(Load,,MATCH('Summarized Source Data'!$C452,Hour,0)),Month,'Summarized Source Data'!$A452,Sector,'Summarized Source Data'!U$2,TimeOfWeek,$E452)*INDEX('Calibration Multipliers'!Q$4:Q$7,MATCH($B452,'Calibration Multipliers'!$A$4:$A$7,0),1)</f>
        <v>5155538.6334722033</v>
      </c>
      <c r="V452" s="31">
        <f>SUMIFS(INDEX(Load,,MATCH('Summarized Source Data'!$C452,Hour,0)),Month,'Summarized Source Data'!$A452,Sector,'Summarized Source Data'!V$2,TimeOfWeek,$E452)*INDEX('Calibration Multipliers'!R$4:R$7,MATCH($B452,'Calibration Multipliers'!$A$4:$A$7,0),1)</f>
        <v>5155538.6334722033</v>
      </c>
      <c r="W452" s="31">
        <f>SUMIFS(INDEX(Load,,MATCH('Summarized Source Data'!$C452,Hour,0)),Month,'Summarized Source Data'!$A452,Sector,'Summarized Source Data'!W$2,TimeOfWeek,$E452)*INDEX('Calibration Multipliers'!S$4:S$7,MATCH($B452,'Calibration Multipliers'!$A$4:$A$7,0),1)</f>
        <v>5155538.6334722033</v>
      </c>
      <c r="X452" s="26">
        <f>SUMIFS(INDEX(Load,,MATCH('Summarized Source Data'!$C452,Hour,0)),Month,'Summarized Source Data'!$A452,Sector,'Summarized Source Data'!X$2,Subsector,'Summarized Source Data'!X$3,TimeOfWeek,$E452)*INDEX('Calibration Multipliers'!T$4:T$7,MATCH($B452,'Calibration Multipliers'!$A$4:$A$7,0),1)</f>
        <v>311568822.44904482</v>
      </c>
      <c r="Y452" s="28">
        <f t="shared" si="36"/>
        <v>311568822.44904482</v>
      </c>
      <c r="Z452" s="28">
        <f t="shared" si="36"/>
        <v>311568822.44904482</v>
      </c>
    </row>
    <row r="453" spans="1:26" outlineLevel="2">
      <c r="A453">
        <f t="shared" si="35"/>
        <v>7</v>
      </c>
      <c r="B453" t="str">
        <f>INDEX('Category Mapping'!$G$34:$G$45,MATCH(A453,'Category Mapping'!$A$34:$A$45,0),1)</f>
        <v>Summer</v>
      </c>
      <c r="C453" t="s">
        <v>44</v>
      </c>
      <c r="D453" s="6" t="s">
        <v>118</v>
      </c>
      <c r="E453" s="40" t="s">
        <v>14</v>
      </c>
      <c r="F453" s="26">
        <f>SUMIFS(INDEX(Load,,MATCH('Summarized Source Data'!$C453,Hour,0)),Month,'Summarized Source Data'!$A453,Sector,'Summarized Source Data'!F$2,Subsector,'Summarized Source Data'!F$3,TimeOfWeek,$E453)*INDEX('Calibration Multipliers'!B$4:B$7,MATCH($B453,'Calibration Multipliers'!$A$4:$A$7,0),1)</f>
        <v>39378.008089944698</v>
      </c>
      <c r="G453" s="26">
        <f>SUMIFS(INDEX(Load,,MATCH('Summarized Source Data'!$C453,Hour,0)),Month,'Summarized Source Data'!$A453,Sector,'Summarized Source Data'!G$2,Subsector,'Summarized Source Data'!G$3,TimeOfWeek,$E453)*INDEX('Calibration Multipliers'!C$4:C$7,MATCH($B453,'Calibration Multipliers'!$A$4:$A$7,0),1)</f>
        <v>42817392.067099281</v>
      </c>
      <c r="H453" s="26">
        <f>SUMIFS(INDEX(Load,,MATCH('Summarized Source Data'!$C453,Hour,0)),Month,'Summarized Source Data'!$A453,Sector,'Summarized Source Data'!H$2,Subsector,'Summarized Source Data'!H$3,TimeOfWeek,$E453)*INDEX('Calibration Multipliers'!D$4:D$7,MATCH($B453,'Calibration Multipliers'!$A$4:$A$7,0),1)</f>
        <v>0</v>
      </c>
      <c r="I453" s="26">
        <f>SUMIFS(INDEX(Load,,MATCH('Summarized Source Data'!$C453,Hour,0)),Month,'Summarized Source Data'!$A453,Sector,'Summarized Source Data'!I$2,Subsector,'Summarized Source Data'!I$3,TimeOfWeek,$E453)*INDEX('Calibration Multipliers'!E$4:E$7,MATCH($B453,'Calibration Multipliers'!$A$4:$A$7,0),1)</f>
        <v>7968422.0746959681</v>
      </c>
      <c r="J453" s="47">
        <f t="shared" ref="J453:J516" si="37">K453</f>
        <v>87235244.144901142</v>
      </c>
      <c r="K453" s="48">
        <f>(SUMIFS(INDEX(Load,,MATCH('Summarized Source Data'!$C453,Hour,0)),Month,'Summarized Source Data'!$A453,Sector,'Summarized Source Data'!K$2,Subsector,"Total",TimeOfWeek,$E453)-SUM(F453:I453))*INDEX('Calibration Multipliers'!G$4:G$7,MATCH($B453,'Calibration Multipliers'!$A$4:$A$7,0),1)</f>
        <v>87235244.144901142</v>
      </c>
      <c r="L453" s="26">
        <f>SUMIFS(INDEX(Load,,MATCH('Summarized Source Data'!$C453,Hour,0)),Month,'Summarized Source Data'!$A453,Sector,'Summarized Source Data'!L$2,Subsector,'Summarized Source Data'!L$3,TimeOfWeek,$E453)*INDEX('Calibration Multipliers'!H$4:H$7,MATCH($B453,'Calibration Multipliers'!$A$4:$A$7,0),1)</f>
        <v>59070.27707766727</v>
      </c>
      <c r="M453" s="26">
        <f>SUMIFS(INDEX(Load,,MATCH('Summarized Source Data'!$C453,Hour,0)),Month,'Summarized Source Data'!$A453,Sector,'Summarized Source Data'!M$2,Subsector,'Summarized Source Data'!M$3,TimeOfWeek,$E453)*INDEX('Calibration Multipliers'!I$4:I$7,MATCH($B453,'Calibration Multipliers'!$A$4:$A$7,0),1)</f>
        <v>168844182.2253806</v>
      </c>
      <c r="N453" s="26">
        <f>SUMIFS(INDEX(Load,,MATCH('Summarized Source Data'!$C453,Hour,0)),Month,'Summarized Source Data'!$A453,Sector,'Summarized Source Data'!N$2,Subsector,'Summarized Source Data'!N$3,TimeOfWeek,$E453)*INDEX('Calibration Multipliers'!J$4:J$7,MATCH($B453,'Calibration Multipliers'!$A$4:$A$7,0),1)</f>
        <v>0</v>
      </c>
      <c r="O453" s="28">
        <f t="shared" ref="O453:O516" si="38">P453</f>
        <v>96023530.65780741</v>
      </c>
      <c r="P453" s="48">
        <f>(SUMIFS(INDEX(Load,,MATCH('Summarized Source Data'!$C453,Hour,0)),Month,'Summarized Source Data'!$A453,Sector,'Summarized Source Data'!P$2,Subsector,"Total",TimeOfWeek,$E453)-SUM(L453:N453)*INDEX('Calibration Multipliers'!L$4:L$7,MATCH($B453,'Calibration Multipliers'!$A$4:$A$7,0),1))</f>
        <v>96023530.65780741</v>
      </c>
      <c r="Q453" s="28">
        <f t="shared" ref="Q453:Q516" si="39">P453</f>
        <v>96023530.65780741</v>
      </c>
      <c r="R453" s="31">
        <f>SUMIFS(INDEX(Load,,MATCH('Summarized Source Data'!$C453,Hour,0)),Month,'Summarized Source Data'!$A453,Sector,'Summarized Source Data'!R$2,TimeOfWeek,$E453)*INDEX('Calibration Multipliers'!N$4:N$7,MATCH($B453,'Calibration Multipliers'!$A$4:$A$7,0),1)</f>
        <v>5161000.4162729187</v>
      </c>
      <c r="S453" s="31">
        <f>SUMIFS(INDEX(Load,,MATCH('Summarized Source Data'!$C453,Hour,0)),Month,'Summarized Source Data'!$A453,Sector,'Summarized Source Data'!S$2,TimeOfWeek,$E453)*INDEX('Calibration Multipliers'!O$4:O$7,MATCH($B453,'Calibration Multipliers'!$A$4:$A$7,0),1)</f>
        <v>5161000.4162729187</v>
      </c>
      <c r="T453" s="31">
        <f>SUMIFS(INDEX(Load,,MATCH('Summarized Source Data'!$C453,Hour,0)),Month,'Summarized Source Data'!$A453,Sector,'Summarized Source Data'!T$2,TimeOfWeek,$E453)*INDEX('Calibration Multipliers'!P$4:P$7,MATCH($B453,'Calibration Multipliers'!$A$4:$A$7,0),1)</f>
        <v>5161000.4162729187</v>
      </c>
      <c r="U453" s="31">
        <f>SUMIFS(INDEX(Load,,MATCH('Summarized Source Data'!$C453,Hour,0)),Month,'Summarized Source Data'!$A453,Sector,'Summarized Source Data'!U$2,TimeOfWeek,$E453)*INDEX('Calibration Multipliers'!Q$4:Q$7,MATCH($B453,'Calibration Multipliers'!$A$4:$A$7,0),1)</f>
        <v>5161000.4162729187</v>
      </c>
      <c r="V453" s="31">
        <f>SUMIFS(INDEX(Load,,MATCH('Summarized Source Data'!$C453,Hour,0)),Month,'Summarized Source Data'!$A453,Sector,'Summarized Source Data'!V$2,TimeOfWeek,$E453)*INDEX('Calibration Multipliers'!R$4:R$7,MATCH($B453,'Calibration Multipliers'!$A$4:$A$7,0),1)</f>
        <v>5161000.4162729187</v>
      </c>
      <c r="W453" s="31">
        <f>SUMIFS(INDEX(Load,,MATCH('Summarized Source Data'!$C453,Hour,0)),Month,'Summarized Source Data'!$A453,Sector,'Summarized Source Data'!W$2,TimeOfWeek,$E453)*INDEX('Calibration Multipliers'!S$4:S$7,MATCH($B453,'Calibration Multipliers'!$A$4:$A$7,0),1)</f>
        <v>5161000.4162729187</v>
      </c>
      <c r="X453" s="26">
        <f>SUMIFS(INDEX(Load,,MATCH('Summarized Source Data'!$C453,Hour,0)),Month,'Summarized Source Data'!$A453,Sector,'Summarized Source Data'!X$2,Subsector,'Summarized Source Data'!X$3,TimeOfWeek,$E453)*INDEX('Calibration Multipliers'!T$4:T$7,MATCH($B453,'Calibration Multipliers'!$A$4:$A$7,0),1)</f>
        <v>311568822.44904482</v>
      </c>
      <c r="Y453" s="28">
        <f t="shared" ref="Y453:Z484" si="40">$X453</f>
        <v>311568822.44904482</v>
      </c>
      <c r="Z453" s="28">
        <f t="shared" si="40"/>
        <v>311568822.44904482</v>
      </c>
    </row>
    <row r="454" spans="1:26" outlineLevel="2">
      <c r="A454">
        <f t="shared" si="35"/>
        <v>7</v>
      </c>
      <c r="B454" t="str">
        <f>INDEX('Category Mapping'!$G$34:$G$45,MATCH(A454,'Category Mapping'!$A$34:$A$45,0),1)</f>
        <v>Summer</v>
      </c>
      <c r="C454" t="s">
        <v>45</v>
      </c>
      <c r="D454" s="6" t="s">
        <v>119</v>
      </c>
      <c r="E454" s="40" t="s">
        <v>14</v>
      </c>
      <c r="F454" s="26">
        <f>SUMIFS(INDEX(Load,,MATCH('Summarized Source Data'!$C454,Hour,0)),Month,'Summarized Source Data'!$A454,Sector,'Summarized Source Data'!F$2,Subsector,'Summarized Source Data'!F$3,TimeOfWeek,$E454)*INDEX('Calibration Multipliers'!B$4:B$7,MATCH($B454,'Calibration Multipliers'!$A$4:$A$7,0),1)</f>
        <v>40813.650059253327</v>
      </c>
      <c r="G454" s="26">
        <f>SUMIFS(INDEX(Load,,MATCH('Summarized Source Data'!$C454,Hour,0)),Month,'Summarized Source Data'!$A454,Sector,'Summarized Source Data'!G$2,Subsector,'Summarized Source Data'!G$3,TimeOfWeek,$E454)*INDEX('Calibration Multipliers'!C$4:C$7,MATCH($B454,'Calibration Multipliers'!$A$4:$A$7,0),1)</f>
        <v>41697983.124168575</v>
      </c>
      <c r="H454" s="26">
        <f>SUMIFS(INDEX(Load,,MATCH('Summarized Source Data'!$C454,Hour,0)),Month,'Summarized Source Data'!$A454,Sector,'Summarized Source Data'!H$2,Subsector,'Summarized Source Data'!H$3,TimeOfWeek,$E454)*INDEX('Calibration Multipliers'!D$4:D$7,MATCH($B454,'Calibration Multipliers'!$A$4:$A$7,0),1)</f>
        <v>0</v>
      </c>
      <c r="I454" s="26">
        <f>SUMIFS(INDEX(Load,,MATCH('Summarized Source Data'!$C454,Hour,0)),Month,'Summarized Source Data'!$A454,Sector,'Summarized Source Data'!I$2,Subsector,'Summarized Source Data'!I$3,TimeOfWeek,$E454)*INDEX('Calibration Multipliers'!E$4:E$7,MATCH($B454,'Calibration Multipliers'!$A$4:$A$7,0),1)</f>
        <v>18843383.872666784</v>
      </c>
      <c r="J454" s="47">
        <f t="shared" si="37"/>
        <v>84940981.934096396</v>
      </c>
      <c r="K454" s="48">
        <f>(SUMIFS(INDEX(Load,,MATCH('Summarized Source Data'!$C454,Hour,0)),Month,'Summarized Source Data'!$A454,Sector,'Summarized Source Data'!K$2,Subsector,"Total",TimeOfWeek,$E454)-SUM(F454:I454))*INDEX('Calibration Multipliers'!G$4:G$7,MATCH($B454,'Calibration Multipliers'!$A$4:$A$7,0),1)</f>
        <v>84940981.934096396</v>
      </c>
      <c r="L454" s="26">
        <f>SUMIFS(INDEX(Load,,MATCH('Summarized Source Data'!$C454,Hour,0)),Month,'Summarized Source Data'!$A454,Sector,'Summarized Source Data'!L$2,Subsector,'Summarized Source Data'!L$3,TimeOfWeek,$E454)*INDEX('Calibration Multipliers'!H$4:H$7,MATCH($B454,'Calibration Multipliers'!$A$4:$A$7,0),1)</f>
        <v>59070.27707766727</v>
      </c>
      <c r="M454" s="26">
        <f>SUMIFS(INDEX(Load,,MATCH('Summarized Source Data'!$C454,Hour,0)),Month,'Summarized Source Data'!$A454,Sector,'Summarized Source Data'!M$2,Subsector,'Summarized Source Data'!M$3,TimeOfWeek,$E454)*INDEX('Calibration Multipliers'!I$4:I$7,MATCH($B454,'Calibration Multipliers'!$A$4:$A$7,0),1)</f>
        <v>159515774.36762476</v>
      </c>
      <c r="N454" s="26">
        <f>SUMIFS(INDEX(Load,,MATCH('Summarized Source Data'!$C454,Hour,0)),Month,'Summarized Source Data'!$A454,Sector,'Summarized Source Data'!N$2,Subsector,'Summarized Source Data'!N$3,TimeOfWeek,$E454)*INDEX('Calibration Multipliers'!J$4:J$7,MATCH($B454,'Calibration Multipliers'!$A$4:$A$7,0),1)</f>
        <v>0</v>
      </c>
      <c r="O454" s="28">
        <f t="shared" si="38"/>
        <v>95090689.872031838</v>
      </c>
      <c r="P454" s="48">
        <f>(SUMIFS(INDEX(Load,,MATCH('Summarized Source Data'!$C454,Hour,0)),Month,'Summarized Source Data'!$A454,Sector,'Summarized Source Data'!P$2,Subsector,"Total",TimeOfWeek,$E454)-SUM(L454:N454)*INDEX('Calibration Multipliers'!L$4:L$7,MATCH($B454,'Calibration Multipliers'!$A$4:$A$7,0),1))</f>
        <v>95090689.872031838</v>
      </c>
      <c r="Q454" s="28">
        <f t="shared" si="39"/>
        <v>95090689.872031838</v>
      </c>
      <c r="R454" s="31">
        <f>SUMIFS(INDEX(Load,,MATCH('Summarized Source Data'!$C454,Hour,0)),Month,'Summarized Source Data'!$A454,Sector,'Summarized Source Data'!R$2,TimeOfWeek,$E454)*INDEX('Calibration Multipliers'!N$4:N$7,MATCH($B454,'Calibration Multipliers'!$A$4:$A$7,0),1)</f>
        <v>5122765.1381455492</v>
      </c>
      <c r="S454" s="31">
        <f>SUMIFS(INDEX(Load,,MATCH('Summarized Source Data'!$C454,Hour,0)),Month,'Summarized Source Data'!$A454,Sector,'Summarized Source Data'!S$2,TimeOfWeek,$E454)*INDEX('Calibration Multipliers'!O$4:O$7,MATCH($B454,'Calibration Multipliers'!$A$4:$A$7,0),1)</f>
        <v>5122765.1381455492</v>
      </c>
      <c r="T454" s="31">
        <f>SUMIFS(INDEX(Load,,MATCH('Summarized Source Data'!$C454,Hour,0)),Month,'Summarized Source Data'!$A454,Sector,'Summarized Source Data'!T$2,TimeOfWeek,$E454)*INDEX('Calibration Multipliers'!P$4:P$7,MATCH($B454,'Calibration Multipliers'!$A$4:$A$7,0),1)</f>
        <v>5122765.1381455492</v>
      </c>
      <c r="U454" s="31">
        <f>SUMIFS(INDEX(Load,,MATCH('Summarized Source Data'!$C454,Hour,0)),Month,'Summarized Source Data'!$A454,Sector,'Summarized Source Data'!U$2,TimeOfWeek,$E454)*INDEX('Calibration Multipliers'!Q$4:Q$7,MATCH($B454,'Calibration Multipliers'!$A$4:$A$7,0),1)</f>
        <v>5122765.1381455492</v>
      </c>
      <c r="V454" s="31">
        <f>SUMIFS(INDEX(Load,,MATCH('Summarized Source Data'!$C454,Hour,0)),Month,'Summarized Source Data'!$A454,Sector,'Summarized Source Data'!V$2,TimeOfWeek,$E454)*INDEX('Calibration Multipliers'!R$4:R$7,MATCH($B454,'Calibration Multipliers'!$A$4:$A$7,0),1)</f>
        <v>5122765.1381455492</v>
      </c>
      <c r="W454" s="31">
        <f>SUMIFS(INDEX(Load,,MATCH('Summarized Source Data'!$C454,Hour,0)),Month,'Summarized Source Data'!$A454,Sector,'Summarized Source Data'!W$2,TimeOfWeek,$E454)*INDEX('Calibration Multipliers'!S$4:S$7,MATCH($B454,'Calibration Multipliers'!$A$4:$A$7,0),1)</f>
        <v>5122765.1381455492</v>
      </c>
      <c r="X454" s="26">
        <f>SUMIFS(INDEX(Load,,MATCH('Summarized Source Data'!$C454,Hour,0)),Month,'Summarized Source Data'!$A454,Sector,'Summarized Source Data'!X$2,Subsector,'Summarized Source Data'!X$3,TimeOfWeek,$E454)*INDEX('Calibration Multipliers'!T$4:T$7,MATCH($B454,'Calibration Multipliers'!$A$4:$A$7,0),1)</f>
        <v>310635981.66326928</v>
      </c>
      <c r="Y454" s="28">
        <f t="shared" si="40"/>
        <v>310635981.66326928</v>
      </c>
      <c r="Z454" s="28">
        <f t="shared" si="40"/>
        <v>310635981.66326928</v>
      </c>
    </row>
    <row r="455" spans="1:26" outlineLevel="2">
      <c r="A455">
        <f t="shared" si="35"/>
        <v>7</v>
      </c>
      <c r="B455" t="str">
        <f>INDEX('Category Mapping'!$G$34:$G$45,MATCH(A455,'Category Mapping'!$A$34:$A$45,0),1)</f>
        <v>Summer</v>
      </c>
      <c r="C455" t="s">
        <v>46</v>
      </c>
      <c r="D455" s="6" t="s">
        <v>120</v>
      </c>
      <c r="E455" s="40" t="s">
        <v>14</v>
      </c>
      <c r="F455" s="26">
        <f>SUMIFS(INDEX(Load,,MATCH('Summarized Source Data'!$C455,Hour,0)),Month,'Summarized Source Data'!$A455,Sector,'Summarized Source Data'!F$2,Subsector,'Summarized Source Data'!F$3,TimeOfWeek,$E455)*INDEX('Calibration Multipliers'!B$4:B$7,MATCH($B455,'Calibration Multipliers'!$A$4:$A$7,0),1)</f>
        <v>42087.910572622772</v>
      </c>
      <c r="G455" s="26">
        <f>SUMIFS(INDEX(Load,,MATCH('Summarized Source Data'!$C455,Hour,0)),Month,'Summarized Source Data'!$A455,Sector,'Summarized Source Data'!G$2,Subsector,'Summarized Source Data'!G$3,TimeOfWeek,$E455)*INDEX('Calibration Multipliers'!C$4:C$7,MATCH($B455,'Calibration Multipliers'!$A$4:$A$7,0),1)</f>
        <v>39739017.474039853</v>
      </c>
      <c r="H455" s="26">
        <f>SUMIFS(INDEX(Load,,MATCH('Summarized Source Data'!$C455,Hour,0)),Month,'Summarized Source Data'!$A455,Sector,'Summarized Source Data'!H$2,Subsector,'Summarized Source Data'!H$3,TimeOfWeek,$E455)*INDEX('Calibration Multipliers'!D$4:D$7,MATCH($B455,'Calibration Multipliers'!$A$4:$A$7,0),1)</f>
        <v>0</v>
      </c>
      <c r="I455" s="26">
        <f>SUMIFS(INDEX(Load,,MATCH('Summarized Source Data'!$C455,Hour,0)),Month,'Summarized Source Data'!$A455,Sector,'Summarized Source Data'!I$2,Subsector,'Summarized Source Data'!I$3,TimeOfWeek,$E455)*INDEX('Calibration Multipliers'!E$4:E$7,MATCH($B455,'Calibration Multipliers'!$A$4:$A$7,0),1)</f>
        <v>27518803.180379711</v>
      </c>
      <c r="J455" s="47">
        <f t="shared" si="37"/>
        <v>78223254.015998811</v>
      </c>
      <c r="K455" s="48">
        <f>(SUMIFS(INDEX(Load,,MATCH('Summarized Source Data'!$C455,Hour,0)),Month,'Summarized Source Data'!$A455,Sector,'Summarized Source Data'!K$2,Subsector,"Total",TimeOfWeek,$E455)-SUM(F455:I455))*INDEX('Calibration Multipliers'!G$4:G$7,MATCH($B455,'Calibration Multipliers'!$A$4:$A$7,0),1)</f>
        <v>78223254.015998811</v>
      </c>
      <c r="L455" s="26">
        <f>SUMIFS(INDEX(Load,,MATCH('Summarized Source Data'!$C455,Hour,0)),Month,'Summarized Source Data'!$A455,Sector,'Summarized Source Data'!L$2,Subsector,'Summarized Source Data'!L$3,TimeOfWeek,$E455)*INDEX('Calibration Multipliers'!H$4:H$7,MATCH($B455,'Calibration Multipliers'!$A$4:$A$7,0),1)</f>
        <v>59070.27707766727</v>
      </c>
      <c r="M455" s="26">
        <f>SUMIFS(INDEX(Load,,MATCH('Summarized Source Data'!$C455,Hour,0)),Month,'Summarized Source Data'!$A455,Sector,'Summarized Source Data'!M$2,Subsector,'Summarized Source Data'!M$3,TimeOfWeek,$E455)*INDEX('Calibration Multipliers'!I$4:I$7,MATCH($B455,'Calibration Multipliers'!$A$4:$A$7,0),1)</f>
        <v>149254525.72409335</v>
      </c>
      <c r="N455" s="26">
        <f>SUMIFS(INDEX(Load,,MATCH('Summarized Source Data'!$C455,Hour,0)),Month,'Summarized Source Data'!$A455,Sector,'Summarized Source Data'!N$2,Subsector,'Summarized Source Data'!N$3,TimeOfWeek,$E455)*INDEX('Calibration Multipliers'!J$4:J$7,MATCH($B455,'Calibration Multipliers'!$A$4:$A$7,0),1)</f>
        <v>0</v>
      </c>
      <c r="O455" s="28">
        <f t="shared" si="38"/>
        <v>91359326.72892949</v>
      </c>
      <c r="P455" s="48">
        <f>(SUMIFS(INDEX(Load,,MATCH('Summarized Source Data'!$C455,Hour,0)),Month,'Summarized Source Data'!$A455,Sector,'Summarized Source Data'!P$2,Subsector,"Total",TimeOfWeek,$E455)-SUM(L455:N455)*INDEX('Calibration Multipliers'!L$4:L$7,MATCH($B455,'Calibration Multipliers'!$A$4:$A$7,0),1))</f>
        <v>91359326.72892949</v>
      </c>
      <c r="Q455" s="28">
        <f t="shared" si="39"/>
        <v>91359326.72892949</v>
      </c>
      <c r="R455" s="31">
        <f>SUMIFS(INDEX(Load,,MATCH('Summarized Source Data'!$C455,Hour,0)),Month,'Summarized Source Data'!$A455,Sector,'Summarized Source Data'!R$2,TimeOfWeek,$E455)*INDEX('Calibration Multipliers'!N$4:N$7,MATCH($B455,'Calibration Multipliers'!$A$4:$A$7,0),1)</f>
        <v>4997133.8724804372</v>
      </c>
      <c r="S455" s="31">
        <f>SUMIFS(INDEX(Load,,MATCH('Summarized Source Data'!$C455,Hour,0)),Month,'Summarized Source Data'!$A455,Sector,'Summarized Source Data'!S$2,TimeOfWeek,$E455)*INDEX('Calibration Multipliers'!O$4:O$7,MATCH($B455,'Calibration Multipliers'!$A$4:$A$7,0),1)</f>
        <v>4997133.8724804372</v>
      </c>
      <c r="T455" s="31">
        <f>SUMIFS(INDEX(Load,,MATCH('Summarized Source Data'!$C455,Hour,0)),Month,'Summarized Source Data'!$A455,Sector,'Summarized Source Data'!T$2,TimeOfWeek,$E455)*INDEX('Calibration Multipliers'!P$4:P$7,MATCH($B455,'Calibration Multipliers'!$A$4:$A$7,0),1)</f>
        <v>4997133.8724804372</v>
      </c>
      <c r="U455" s="31">
        <f>SUMIFS(INDEX(Load,,MATCH('Summarized Source Data'!$C455,Hour,0)),Month,'Summarized Source Data'!$A455,Sector,'Summarized Source Data'!U$2,TimeOfWeek,$E455)*INDEX('Calibration Multipliers'!Q$4:Q$7,MATCH($B455,'Calibration Multipliers'!$A$4:$A$7,0),1)</f>
        <v>4997133.8724804372</v>
      </c>
      <c r="V455" s="31">
        <f>SUMIFS(INDEX(Load,,MATCH('Summarized Source Data'!$C455,Hour,0)),Month,'Summarized Source Data'!$A455,Sector,'Summarized Source Data'!V$2,TimeOfWeek,$E455)*INDEX('Calibration Multipliers'!R$4:R$7,MATCH($B455,'Calibration Multipliers'!$A$4:$A$7,0),1)</f>
        <v>4997133.8724804372</v>
      </c>
      <c r="W455" s="31">
        <f>SUMIFS(INDEX(Load,,MATCH('Summarized Source Data'!$C455,Hour,0)),Month,'Summarized Source Data'!$A455,Sector,'Summarized Source Data'!W$2,TimeOfWeek,$E455)*INDEX('Calibration Multipliers'!S$4:S$7,MATCH($B455,'Calibration Multipliers'!$A$4:$A$7,0),1)</f>
        <v>4997133.8724804372</v>
      </c>
      <c r="X455" s="26">
        <f>SUMIFS(INDEX(Load,,MATCH('Summarized Source Data'!$C455,Hour,0)),Month,'Summarized Source Data'!$A455,Sector,'Summarized Source Data'!X$2,Subsector,'Summarized Source Data'!X$3,TimeOfWeek,$E455)*INDEX('Calibration Multipliers'!T$4:T$7,MATCH($B455,'Calibration Multipliers'!$A$4:$A$7,0),1)</f>
        <v>308770300.09171808</v>
      </c>
      <c r="Y455" s="28">
        <f t="shared" si="40"/>
        <v>308770300.09171808</v>
      </c>
      <c r="Z455" s="28">
        <f t="shared" si="40"/>
        <v>308770300.09171808</v>
      </c>
    </row>
    <row r="456" spans="1:26" outlineLevel="2">
      <c r="A456">
        <f t="shared" si="35"/>
        <v>7</v>
      </c>
      <c r="B456" t="str">
        <f>INDEX('Category Mapping'!$G$34:$G$45,MATCH(A456,'Category Mapping'!$A$34:$A$45,0),1)</f>
        <v>Summer</v>
      </c>
      <c r="C456" t="s">
        <v>47</v>
      </c>
      <c r="D456" s="6" t="s">
        <v>121</v>
      </c>
      <c r="E456" s="40" t="s">
        <v>14</v>
      </c>
      <c r="F456" s="26">
        <f>SUMIFS(INDEX(Load,,MATCH('Summarized Source Data'!$C456,Hour,0)),Month,'Summarized Source Data'!$A456,Sector,'Summarized Source Data'!F$2,Subsector,'Summarized Source Data'!F$3,TimeOfWeek,$E456)*INDEX('Calibration Multipliers'!B$4:B$7,MATCH($B456,'Calibration Multipliers'!$A$4:$A$7,0),1)</f>
        <v>41935.857524541352</v>
      </c>
      <c r="G456" s="26">
        <f>SUMIFS(INDEX(Load,,MATCH('Summarized Source Data'!$C456,Hour,0)),Month,'Summarized Source Data'!$A456,Sector,'Summarized Source Data'!G$2,Subsector,'Summarized Source Data'!G$3,TimeOfWeek,$E456)*INDEX('Calibration Multipliers'!C$4:C$7,MATCH($B456,'Calibration Multipliers'!$A$4:$A$7,0),1)</f>
        <v>36474074.723825313</v>
      </c>
      <c r="H456" s="26">
        <f>SUMIFS(INDEX(Load,,MATCH('Summarized Source Data'!$C456,Hour,0)),Month,'Summarized Source Data'!$A456,Sector,'Summarized Source Data'!H$2,Subsector,'Summarized Source Data'!H$3,TimeOfWeek,$E456)*INDEX('Calibration Multipliers'!D$4:D$7,MATCH($B456,'Calibration Multipliers'!$A$4:$A$7,0),1)</f>
        <v>0</v>
      </c>
      <c r="I456" s="26">
        <f>SUMIFS(INDEX(Load,,MATCH('Summarized Source Data'!$C456,Hour,0)),Month,'Summarized Source Data'!$A456,Sector,'Summarized Source Data'!I$2,Subsector,'Summarized Source Data'!I$3,TimeOfWeek,$E456)*INDEX('Calibration Multipliers'!E$4:E$7,MATCH($B456,'Calibration Multipliers'!$A$4:$A$7,0),1)</f>
        <v>27332235.023224592</v>
      </c>
      <c r="J456" s="47">
        <f t="shared" si="37"/>
        <v>73279349.90443632</v>
      </c>
      <c r="K456" s="48">
        <f>(SUMIFS(INDEX(Load,,MATCH('Summarized Source Data'!$C456,Hour,0)),Month,'Summarized Source Data'!$A456,Sector,'Summarized Source Data'!K$2,Subsector,"Total",TimeOfWeek,$E456)-SUM(F456:I456))*INDEX('Calibration Multipliers'!G$4:G$7,MATCH($B456,'Calibration Multipliers'!$A$4:$A$7,0),1)</f>
        <v>73279349.90443632</v>
      </c>
      <c r="L456" s="26">
        <f>SUMIFS(INDEX(Load,,MATCH('Summarized Source Data'!$C456,Hour,0)),Month,'Summarized Source Data'!$A456,Sector,'Summarized Source Data'!L$2,Subsector,'Summarized Source Data'!L$3,TimeOfWeek,$E456)*INDEX('Calibration Multipliers'!H$4:H$7,MATCH($B456,'Calibration Multipliers'!$A$4:$A$7,0),1)</f>
        <v>59070.27707766727</v>
      </c>
      <c r="M456" s="26">
        <f>SUMIFS(INDEX(Load,,MATCH('Summarized Source Data'!$C456,Hour,0)),Month,'Summarized Source Data'!$A456,Sector,'Summarized Source Data'!M$2,Subsector,'Summarized Source Data'!M$3,TimeOfWeek,$E456)*INDEX('Calibration Multipliers'!I$4:I$7,MATCH($B456,'Calibration Multipliers'!$A$4:$A$7,0),1)</f>
        <v>138060436.29478633</v>
      </c>
      <c r="N456" s="26">
        <f>SUMIFS(INDEX(Load,,MATCH('Summarized Source Data'!$C456,Hour,0)),Month,'Summarized Source Data'!$A456,Sector,'Summarized Source Data'!N$2,Subsector,'Summarized Source Data'!N$3,TimeOfWeek,$E456)*INDEX('Calibration Multipliers'!J$4:J$7,MATCH($B456,'Calibration Multipliers'!$A$4:$A$7,0),1)</f>
        <v>0</v>
      </c>
      <c r="O456" s="28">
        <f t="shared" si="38"/>
        <v>87627963.585827172</v>
      </c>
      <c r="P456" s="48">
        <f>(SUMIFS(INDEX(Load,,MATCH('Summarized Source Data'!$C456,Hour,0)),Month,'Summarized Source Data'!$A456,Sector,'Summarized Source Data'!P$2,Subsector,"Total",TimeOfWeek,$E456)-SUM(L456:N456)*INDEX('Calibration Multipliers'!L$4:L$7,MATCH($B456,'Calibration Multipliers'!$A$4:$A$7,0),1))</f>
        <v>87627963.585827172</v>
      </c>
      <c r="Q456" s="28">
        <f t="shared" si="39"/>
        <v>87627963.585827172</v>
      </c>
      <c r="R456" s="31">
        <f>SUMIFS(INDEX(Load,,MATCH('Summarized Source Data'!$C456,Hour,0)),Month,'Summarized Source Data'!$A456,Sector,'Summarized Source Data'!R$2,TimeOfWeek,$E456)*INDEX('Calibration Multipliers'!N$4:N$7,MATCH($B456,'Calibration Multipliers'!$A$4:$A$7,0),1)</f>
        <v>4827805.5458872383</v>
      </c>
      <c r="S456" s="31">
        <f>SUMIFS(INDEX(Load,,MATCH('Summarized Source Data'!$C456,Hour,0)),Month,'Summarized Source Data'!$A456,Sector,'Summarized Source Data'!S$2,TimeOfWeek,$E456)*INDEX('Calibration Multipliers'!O$4:O$7,MATCH($B456,'Calibration Multipliers'!$A$4:$A$7,0),1)</f>
        <v>4827805.5458872383</v>
      </c>
      <c r="T456" s="31">
        <f>SUMIFS(INDEX(Load,,MATCH('Summarized Source Data'!$C456,Hour,0)),Month,'Summarized Source Data'!$A456,Sector,'Summarized Source Data'!T$2,TimeOfWeek,$E456)*INDEX('Calibration Multipliers'!P$4:P$7,MATCH($B456,'Calibration Multipliers'!$A$4:$A$7,0),1)</f>
        <v>4827805.5458872383</v>
      </c>
      <c r="U456" s="31">
        <f>SUMIFS(INDEX(Load,,MATCH('Summarized Source Data'!$C456,Hour,0)),Month,'Summarized Source Data'!$A456,Sector,'Summarized Source Data'!U$2,TimeOfWeek,$E456)*INDEX('Calibration Multipliers'!Q$4:Q$7,MATCH($B456,'Calibration Multipliers'!$A$4:$A$7,0),1)</f>
        <v>4827805.5458872383</v>
      </c>
      <c r="V456" s="31">
        <f>SUMIFS(INDEX(Load,,MATCH('Summarized Source Data'!$C456,Hour,0)),Month,'Summarized Source Data'!$A456,Sector,'Summarized Source Data'!V$2,TimeOfWeek,$E456)*INDEX('Calibration Multipliers'!R$4:R$7,MATCH($B456,'Calibration Multipliers'!$A$4:$A$7,0),1)</f>
        <v>4827805.5458872383</v>
      </c>
      <c r="W456" s="31">
        <f>SUMIFS(INDEX(Load,,MATCH('Summarized Source Data'!$C456,Hour,0)),Month,'Summarized Source Data'!$A456,Sector,'Summarized Source Data'!W$2,TimeOfWeek,$E456)*INDEX('Calibration Multipliers'!S$4:S$7,MATCH($B456,'Calibration Multipliers'!$A$4:$A$7,0),1)</f>
        <v>4827805.5458872383</v>
      </c>
      <c r="X456" s="26">
        <f>SUMIFS(INDEX(Load,,MATCH('Summarized Source Data'!$C456,Hour,0)),Month,'Summarized Source Data'!$A456,Sector,'Summarized Source Data'!X$2,Subsector,'Summarized Source Data'!X$3,TimeOfWeek,$E456)*INDEX('Calibration Multipliers'!T$4:T$7,MATCH($B456,'Calibration Multipliers'!$A$4:$A$7,0),1)</f>
        <v>306904618.52016693</v>
      </c>
      <c r="Y456" s="28">
        <f t="shared" si="40"/>
        <v>306904618.52016693</v>
      </c>
      <c r="Z456" s="28">
        <f t="shared" si="40"/>
        <v>306904618.52016693</v>
      </c>
    </row>
    <row r="457" spans="1:26" outlineLevel="2">
      <c r="A457">
        <f t="shared" si="35"/>
        <v>7</v>
      </c>
      <c r="B457" t="str">
        <f>INDEX('Category Mapping'!$G$34:$G$45,MATCH(A457,'Category Mapping'!$A$34:$A$45,0),1)</f>
        <v>Summer</v>
      </c>
      <c r="C457" t="s">
        <v>48</v>
      </c>
      <c r="D457" s="6" t="s">
        <v>122</v>
      </c>
      <c r="E457" s="40" t="s">
        <v>14</v>
      </c>
      <c r="F457" s="26">
        <f>SUMIFS(INDEX(Load,,MATCH('Summarized Source Data'!$C457,Hour,0)),Month,'Summarized Source Data'!$A457,Sector,'Summarized Source Data'!F$2,Subsector,'Summarized Source Data'!F$3,TimeOfWeek,$E457)*INDEX('Calibration Multipliers'!B$4:B$7,MATCH($B457,'Calibration Multipliers'!$A$4:$A$7,0),1)</f>
        <v>37086.01827929409</v>
      </c>
      <c r="G457" s="26">
        <f>SUMIFS(INDEX(Load,,MATCH('Summarized Source Data'!$C457,Hour,0)),Month,'Summarized Source Data'!$A457,Sector,'Summarized Source Data'!G$2,Subsector,'Summarized Source Data'!G$3,TimeOfWeek,$E457)*INDEX('Calibration Multipliers'!C$4:C$7,MATCH($B457,'Calibration Multipliers'!$A$4:$A$7,0),1)</f>
        <v>32835995.659300536</v>
      </c>
      <c r="H457" s="26">
        <f>SUMIFS(INDEX(Load,,MATCH('Summarized Source Data'!$C457,Hour,0)),Month,'Summarized Source Data'!$A457,Sector,'Summarized Source Data'!H$2,Subsector,'Summarized Source Data'!H$3,TimeOfWeek,$E457)*INDEX('Calibration Multipliers'!D$4:D$7,MATCH($B457,'Calibration Multipliers'!$A$4:$A$7,0),1)</f>
        <v>0</v>
      </c>
      <c r="I457" s="26">
        <f>SUMIFS(INDEX(Load,,MATCH('Summarized Source Data'!$C457,Hour,0)),Month,'Summarized Source Data'!$A457,Sector,'Summarized Source Data'!I$2,Subsector,'Summarized Source Data'!I$3,TimeOfWeek,$E457)*INDEX('Calibration Multipliers'!E$4:E$7,MATCH($B457,'Calibration Multipliers'!$A$4:$A$7,0),1)</f>
        <v>22668031.094346676</v>
      </c>
      <c r="J457" s="47">
        <f t="shared" si="37"/>
        <v>67593870.950450495</v>
      </c>
      <c r="K457" s="48">
        <f>(SUMIFS(INDEX(Load,,MATCH('Summarized Source Data'!$C457,Hour,0)),Month,'Summarized Source Data'!$A457,Sector,'Summarized Source Data'!K$2,Subsector,"Total",TimeOfWeek,$E457)-SUM(F457:I457))*INDEX('Calibration Multipliers'!G$4:G$7,MATCH($B457,'Calibration Multipliers'!$A$4:$A$7,0),1)</f>
        <v>67593870.950450495</v>
      </c>
      <c r="L457" s="26">
        <f>SUMIFS(INDEX(Load,,MATCH('Summarized Source Data'!$C457,Hour,0)),Month,'Summarized Source Data'!$A457,Sector,'Summarized Source Data'!L$2,Subsector,'Summarized Source Data'!L$3,TimeOfWeek,$E457)*INDEX('Calibration Multipliers'!H$4:H$7,MATCH($B457,'Calibration Multipliers'!$A$4:$A$7,0),1)</f>
        <v>59070.27707766727</v>
      </c>
      <c r="M457" s="26">
        <f>SUMIFS(INDEX(Load,,MATCH('Summarized Source Data'!$C457,Hour,0)),Month,'Summarized Source Data'!$A457,Sector,'Summarized Source Data'!M$2,Subsector,'Summarized Source Data'!M$3,TimeOfWeek,$E457)*INDEX('Calibration Multipliers'!I$4:I$7,MATCH($B457,'Calibration Multipliers'!$A$4:$A$7,0),1)</f>
        <v>126866346.86547934</v>
      </c>
      <c r="N457" s="26">
        <f>SUMIFS(INDEX(Load,,MATCH('Summarized Source Data'!$C457,Hour,0)),Month,'Summarized Source Data'!$A457,Sector,'Summarized Source Data'!N$2,Subsector,'Summarized Source Data'!N$3,TimeOfWeek,$E457)*INDEX('Calibration Multipliers'!J$4:J$7,MATCH($B457,'Calibration Multipliers'!$A$4:$A$7,0),1)</f>
        <v>0</v>
      </c>
      <c r="O457" s="28">
        <f t="shared" si="38"/>
        <v>82030918.87117368</v>
      </c>
      <c r="P457" s="48">
        <f>(SUMIFS(INDEX(Load,,MATCH('Summarized Source Data'!$C457,Hour,0)),Month,'Summarized Source Data'!$A457,Sector,'Summarized Source Data'!P$2,Subsector,"Total",TimeOfWeek,$E457)-SUM(L457:N457)*INDEX('Calibration Multipliers'!L$4:L$7,MATCH($B457,'Calibration Multipliers'!$A$4:$A$7,0),1))</f>
        <v>82030918.87117368</v>
      </c>
      <c r="Q457" s="28">
        <f t="shared" si="39"/>
        <v>82030918.87117368</v>
      </c>
      <c r="R457" s="31">
        <f>SUMIFS(INDEX(Load,,MATCH('Summarized Source Data'!$C457,Hour,0)),Month,'Summarized Source Data'!$A457,Sector,'Summarized Source Data'!R$2,TimeOfWeek,$E457)*INDEX('Calibration Multipliers'!N$4:N$7,MATCH($B457,'Calibration Multipliers'!$A$4:$A$7,0),1)</f>
        <v>4636628.222409605</v>
      </c>
      <c r="S457" s="31">
        <f>SUMIFS(INDEX(Load,,MATCH('Summarized Source Data'!$C457,Hour,0)),Month,'Summarized Source Data'!$A457,Sector,'Summarized Source Data'!S$2,TimeOfWeek,$E457)*INDEX('Calibration Multipliers'!O$4:O$7,MATCH($B457,'Calibration Multipliers'!$A$4:$A$7,0),1)</f>
        <v>4636628.222409605</v>
      </c>
      <c r="T457" s="31">
        <f>SUMIFS(INDEX(Load,,MATCH('Summarized Source Data'!$C457,Hour,0)),Month,'Summarized Source Data'!$A457,Sector,'Summarized Source Data'!T$2,TimeOfWeek,$E457)*INDEX('Calibration Multipliers'!P$4:P$7,MATCH($B457,'Calibration Multipliers'!$A$4:$A$7,0),1)</f>
        <v>4636628.222409605</v>
      </c>
      <c r="U457" s="31">
        <f>SUMIFS(INDEX(Load,,MATCH('Summarized Source Data'!$C457,Hour,0)),Month,'Summarized Source Data'!$A457,Sector,'Summarized Source Data'!U$2,TimeOfWeek,$E457)*INDEX('Calibration Multipliers'!Q$4:Q$7,MATCH($B457,'Calibration Multipliers'!$A$4:$A$7,0),1)</f>
        <v>4636628.222409605</v>
      </c>
      <c r="V457" s="31">
        <f>SUMIFS(INDEX(Load,,MATCH('Summarized Source Data'!$C457,Hour,0)),Month,'Summarized Source Data'!$A457,Sector,'Summarized Source Data'!V$2,TimeOfWeek,$E457)*INDEX('Calibration Multipliers'!R$4:R$7,MATCH($B457,'Calibration Multipliers'!$A$4:$A$7,0),1)</f>
        <v>4636628.222409605</v>
      </c>
      <c r="W457" s="31">
        <f>SUMIFS(INDEX(Load,,MATCH('Summarized Source Data'!$C457,Hour,0)),Month,'Summarized Source Data'!$A457,Sector,'Summarized Source Data'!W$2,TimeOfWeek,$E457)*INDEX('Calibration Multipliers'!S$4:S$7,MATCH($B457,'Calibration Multipliers'!$A$4:$A$7,0),1)</f>
        <v>4636628.222409605</v>
      </c>
      <c r="X457" s="26">
        <f>SUMIFS(INDEX(Load,,MATCH('Summarized Source Data'!$C457,Hour,0)),Month,'Summarized Source Data'!$A457,Sector,'Summarized Source Data'!X$2,Subsector,'Summarized Source Data'!X$3,TimeOfWeek,$E457)*INDEX('Calibration Multipliers'!T$4:T$7,MATCH($B457,'Calibration Multipliers'!$A$4:$A$7,0),1)</f>
        <v>304106096.16284019</v>
      </c>
      <c r="Y457" s="28">
        <f t="shared" si="40"/>
        <v>304106096.16284019</v>
      </c>
      <c r="Z457" s="28">
        <f t="shared" si="40"/>
        <v>304106096.16284019</v>
      </c>
    </row>
    <row r="458" spans="1:26" outlineLevel="2">
      <c r="A458">
        <f t="shared" si="35"/>
        <v>7</v>
      </c>
      <c r="B458" t="str">
        <f>INDEX('Category Mapping'!$G$34:$G$45,MATCH(A458,'Category Mapping'!$A$34:$A$45,0),1)</f>
        <v>Summer</v>
      </c>
      <c r="C458" t="s">
        <v>49</v>
      </c>
      <c r="D458" s="6" t="s">
        <v>123</v>
      </c>
      <c r="E458" s="40" t="s">
        <v>14</v>
      </c>
      <c r="F458" s="26">
        <f>SUMIFS(INDEX(Load,,MATCH('Summarized Source Data'!$C458,Hour,0)),Month,'Summarized Source Data'!$A458,Sector,'Summarized Source Data'!F$2,Subsector,'Summarized Source Data'!F$3,TimeOfWeek,$E458)*INDEX('Calibration Multipliers'!B$4:B$7,MATCH($B458,'Calibration Multipliers'!$A$4:$A$7,0),1)</f>
        <v>28857.429707967673</v>
      </c>
      <c r="G458" s="26">
        <f>SUMIFS(INDEX(Load,,MATCH('Summarized Source Data'!$C458,Hour,0)),Month,'Summarized Source Data'!$A458,Sector,'Summarized Source Data'!G$2,Subsector,'Summarized Source Data'!G$3,TimeOfWeek,$E458)*INDEX('Calibration Multipliers'!C$4:C$7,MATCH($B458,'Calibration Multipliers'!$A$4:$A$7,0),1)</f>
        <v>29104632.516198203</v>
      </c>
      <c r="H458" s="26">
        <f>SUMIFS(INDEX(Load,,MATCH('Summarized Source Data'!$C458,Hour,0)),Month,'Summarized Source Data'!$A458,Sector,'Summarized Source Data'!H$2,Subsector,'Summarized Source Data'!H$3,TimeOfWeek,$E458)*INDEX('Calibration Multipliers'!D$4:D$7,MATCH($B458,'Calibration Multipliers'!$A$4:$A$7,0),1)</f>
        <v>0</v>
      </c>
      <c r="I458" s="26">
        <f>SUMIFS(INDEX(Load,,MATCH('Summarized Source Data'!$C458,Hour,0)),Month,'Summarized Source Data'!$A458,Sector,'Summarized Source Data'!I$2,Subsector,'Summarized Source Data'!I$3,TimeOfWeek,$E458)*INDEX('Calibration Multipliers'!E$4:E$7,MATCH($B458,'Calibration Multipliers'!$A$4:$A$7,0),1)</f>
        <v>14552316.258099101</v>
      </c>
      <c r="J458" s="47">
        <f t="shared" si="37"/>
        <v>57060998.659757733</v>
      </c>
      <c r="K458" s="48">
        <f>(SUMIFS(INDEX(Load,,MATCH('Summarized Source Data'!$C458,Hour,0)),Month,'Summarized Source Data'!$A458,Sector,'Summarized Source Data'!K$2,Subsector,"Total",TimeOfWeek,$E458)-SUM(F458:I458))*INDEX('Calibration Multipliers'!G$4:G$7,MATCH($B458,'Calibration Multipliers'!$A$4:$A$7,0),1)</f>
        <v>57060998.659757733</v>
      </c>
      <c r="L458" s="26">
        <f>SUMIFS(INDEX(Load,,MATCH('Summarized Source Data'!$C458,Hour,0)),Month,'Summarized Source Data'!$A458,Sector,'Summarized Source Data'!L$2,Subsector,'Summarized Source Data'!L$3,TimeOfWeek,$E458)*INDEX('Calibration Multipliers'!H$4:H$7,MATCH($B458,'Calibration Multipliers'!$A$4:$A$7,0),1)</f>
        <v>59070.27707766727</v>
      </c>
      <c r="M458" s="26">
        <f>SUMIFS(INDEX(Load,,MATCH('Summarized Source Data'!$C458,Hour,0)),Month,'Summarized Source Data'!$A458,Sector,'Summarized Source Data'!M$2,Subsector,'Summarized Source Data'!M$3,TimeOfWeek,$E458)*INDEX('Calibration Multipliers'!I$4:I$7,MATCH($B458,'Calibration Multipliers'!$A$4:$A$7,0),1)</f>
        <v>116605098.22194792</v>
      </c>
      <c r="N458" s="26">
        <f>SUMIFS(INDEX(Load,,MATCH('Summarized Source Data'!$C458,Hour,0)),Month,'Summarized Source Data'!$A458,Sector,'Summarized Source Data'!N$2,Subsector,'Summarized Source Data'!N$3,TimeOfWeek,$E458)*INDEX('Calibration Multipliers'!J$4:J$7,MATCH($B458,'Calibration Multipliers'!$A$4:$A$7,0),1)</f>
        <v>0</v>
      </c>
      <c r="O458" s="28">
        <f t="shared" si="38"/>
        <v>77366714.94229576</v>
      </c>
      <c r="P458" s="48">
        <f>(SUMIFS(INDEX(Load,,MATCH('Summarized Source Data'!$C458,Hour,0)),Month,'Summarized Source Data'!$A458,Sector,'Summarized Source Data'!P$2,Subsector,"Total",TimeOfWeek,$E458)-SUM(L458:N458)*INDEX('Calibration Multipliers'!L$4:L$7,MATCH($B458,'Calibration Multipliers'!$A$4:$A$7,0),1))</f>
        <v>77366714.94229576</v>
      </c>
      <c r="Q458" s="28">
        <f t="shared" si="39"/>
        <v>77366714.94229576</v>
      </c>
      <c r="R458" s="31">
        <f>SUMIFS(INDEX(Load,,MATCH('Summarized Source Data'!$C458,Hour,0)),Month,'Summarized Source Data'!$A458,Sector,'Summarized Source Data'!R$2,TimeOfWeek,$E458)*INDEX('Calibration Multipliers'!N$4:N$7,MATCH($B458,'Calibration Multipliers'!$A$4:$A$7,0),1)</f>
        <v>4571082.1645970838</v>
      </c>
      <c r="S458" s="31">
        <f>SUMIFS(INDEX(Load,,MATCH('Summarized Source Data'!$C458,Hour,0)),Month,'Summarized Source Data'!$A458,Sector,'Summarized Source Data'!S$2,TimeOfWeek,$E458)*INDEX('Calibration Multipliers'!O$4:O$7,MATCH($B458,'Calibration Multipliers'!$A$4:$A$7,0),1)</f>
        <v>4571082.1645970838</v>
      </c>
      <c r="T458" s="31">
        <f>SUMIFS(INDEX(Load,,MATCH('Summarized Source Data'!$C458,Hour,0)),Month,'Summarized Source Data'!$A458,Sector,'Summarized Source Data'!T$2,TimeOfWeek,$E458)*INDEX('Calibration Multipliers'!P$4:P$7,MATCH($B458,'Calibration Multipliers'!$A$4:$A$7,0),1)</f>
        <v>4571082.1645970838</v>
      </c>
      <c r="U458" s="31">
        <f>SUMIFS(INDEX(Load,,MATCH('Summarized Source Data'!$C458,Hour,0)),Month,'Summarized Source Data'!$A458,Sector,'Summarized Source Data'!U$2,TimeOfWeek,$E458)*INDEX('Calibration Multipliers'!Q$4:Q$7,MATCH($B458,'Calibration Multipliers'!$A$4:$A$7,0),1)</f>
        <v>4571082.1645970838</v>
      </c>
      <c r="V458" s="31">
        <f>SUMIFS(INDEX(Load,,MATCH('Summarized Source Data'!$C458,Hour,0)),Month,'Summarized Source Data'!$A458,Sector,'Summarized Source Data'!V$2,TimeOfWeek,$E458)*INDEX('Calibration Multipliers'!R$4:R$7,MATCH($B458,'Calibration Multipliers'!$A$4:$A$7,0),1)</f>
        <v>4571082.1645970838</v>
      </c>
      <c r="W458" s="31">
        <f>SUMIFS(INDEX(Load,,MATCH('Summarized Source Data'!$C458,Hour,0)),Month,'Summarized Source Data'!$A458,Sector,'Summarized Source Data'!W$2,TimeOfWeek,$E458)*INDEX('Calibration Multipliers'!S$4:S$7,MATCH($B458,'Calibration Multipliers'!$A$4:$A$7,0),1)</f>
        <v>4571082.1645970838</v>
      </c>
      <c r="X458" s="26">
        <f>SUMIFS(INDEX(Load,,MATCH('Summarized Source Data'!$C458,Hour,0)),Month,'Summarized Source Data'!$A458,Sector,'Summarized Source Data'!X$2,Subsector,'Summarized Source Data'!X$3,TimeOfWeek,$E458)*INDEX('Calibration Multipliers'!T$4:T$7,MATCH($B458,'Calibration Multipliers'!$A$4:$A$7,0),1)</f>
        <v>301307573.80551344</v>
      </c>
      <c r="Y458" s="28">
        <f t="shared" si="40"/>
        <v>301307573.80551344</v>
      </c>
      <c r="Z458" s="28">
        <f t="shared" si="40"/>
        <v>301307573.80551344</v>
      </c>
    </row>
    <row r="459" spans="1:26" outlineLevel="2">
      <c r="A459">
        <f t="shared" si="35"/>
        <v>7</v>
      </c>
      <c r="B459" t="str">
        <f>INDEX('Category Mapping'!$G$34:$G$45,MATCH(A459,'Category Mapping'!$A$34:$A$45,0),1)</f>
        <v>Summer</v>
      </c>
      <c r="C459" t="s">
        <v>50</v>
      </c>
      <c r="D459" s="6" t="s">
        <v>124</v>
      </c>
      <c r="E459" s="40" t="s">
        <v>14</v>
      </c>
      <c r="F459" s="26">
        <f>SUMIFS(INDEX(Load,,MATCH('Summarized Source Data'!$C459,Hour,0)),Month,'Summarized Source Data'!$A459,Sector,'Summarized Source Data'!F$2,Subsector,'Summarized Source Data'!F$3,TimeOfWeek,$E459)*INDEX('Calibration Multipliers'!B$4:B$7,MATCH($B459,'Calibration Multipliers'!$A$4:$A$7,0),1)</f>
        <v>24749.198887412003</v>
      </c>
      <c r="G459" s="26">
        <f>SUMIFS(INDEX(Load,,MATCH('Summarized Source Data'!$C459,Hour,0)),Month,'Summarized Source Data'!$A459,Sector,'Summarized Source Data'!G$2,Subsector,'Summarized Source Data'!G$3,TimeOfWeek,$E459)*INDEX('Calibration Multipliers'!C$4:C$7,MATCH($B459,'Calibration Multipliers'!$A$4:$A$7,0),1)</f>
        <v>25653121.608828545</v>
      </c>
      <c r="H459" s="26">
        <f>SUMIFS(INDEX(Load,,MATCH('Summarized Source Data'!$C459,Hour,0)),Month,'Summarized Source Data'!$A459,Sector,'Summarized Source Data'!H$2,Subsector,'Summarized Source Data'!H$3,TimeOfWeek,$E459)*INDEX('Calibration Multipliers'!D$4:D$7,MATCH($B459,'Calibration Multipliers'!$A$4:$A$7,0),1)</f>
        <v>0</v>
      </c>
      <c r="I459" s="26">
        <f>SUMIFS(INDEX(Load,,MATCH('Summarized Source Data'!$C459,Hour,0)),Month,'Summarized Source Data'!$A459,Sector,'Summarized Source Data'!I$2,Subsector,'Summarized Source Data'!I$3,TimeOfWeek,$E459)*INDEX('Calibration Multipliers'!E$4:E$7,MATCH($B459,'Calibration Multipliers'!$A$4:$A$7,0),1)</f>
        <v>8158581.6688763211</v>
      </c>
      <c r="J459" s="47">
        <f t="shared" si="37"/>
        <v>45361730.235754751</v>
      </c>
      <c r="K459" s="48">
        <f>(SUMIFS(INDEX(Load,,MATCH('Summarized Source Data'!$C459,Hour,0)),Month,'Summarized Source Data'!$A459,Sector,'Summarized Source Data'!K$2,Subsector,"Total",TimeOfWeek,$E459)-SUM(F459:I459))*INDEX('Calibration Multipliers'!G$4:G$7,MATCH($B459,'Calibration Multipliers'!$A$4:$A$7,0),1)</f>
        <v>45361730.235754751</v>
      </c>
      <c r="L459" s="26">
        <f>SUMIFS(INDEX(Load,,MATCH('Summarized Source Data'!$C459,Hour,0)),Month,'Summarized Source Data'!$A459,Sector,'Summarized Source Data'!L$2,Subsector,'Summarized Source Data'!L$3,TimeOfWeek,$E459)*INDEX('Calibration Multipliers'!H$4:H$7,MATCH($B459,'Calibration Multipliers'!$A$4:$A$7,0),1)</f>
        <v>59070.27707766727</v>
      </c>
      <c r="M459" s="26">
        <f>SUMIFS(INDEX(Load,,MATCH('Summarized Source Data'!$C459,Hour,0)),Month,'Summarized Source Data'!$A459,Sector,'Summarized Source Data'!M$2,Subsector,'Summarized Source Data'!M$3,TimeOfWeek,$E459)*INDEX('Calibration Multipliers'!I$4:I$7,MATCH($B459,'Calibration Multipliers'!$A$4:$A$7,0),1)</f>
        <v>106343849.57841651</v>
      </c>
      <c r="N459" s="26">
        <f>SUMIFS(INDEX(Load,,MATCH('Summarized Source Data'!$C459,Hour,0)),Month,'Summarized Source Data'!$A459,Sector,'Summarized Source Data'!N$2,Subsector,'Summarized Source Data'!N$3,TimeOfWeek,$E459)*INDEX('Calibration Multipliers'!J$4:J$7,MATCH($B459,'Calibration Multipliers'!$A$4:$A$7,0),1)</f>
        <v>0</v>
      </c>
      <c r="O459" s="28">
        <f t="shared" si="38"/>
        <v>70836829.441866666</v>
      </c>
      <c r="P459" s="48">
        <f>(SUMIFS(INDEX(Load,,MATCH('Summarized Source Data'!$C459,Hour,0)),Month,'Summarized Source Data'!$A459,Sector,'Summarized Source Data'!P$2,Subsector,"Total",TimeOfWeek,$E459)-SUM(L459:N459)*INDEX('Calibration Multipliers'!L$4:L$7,MATCH($B459,'Calibration Multipliers'!$A$4:$A$7,0),1))</f>
        <v>70836829.441866666</v>
      </c>
      <c r="Q459" s="28">
        <f t="shared" si="39"/>
        <v>70836829.441866666</v>
      </c>
      <c r="R459" s="31">
        <f>SUMIFS(INDEX(Load,,MATCH('Summarized Source Data'!$C459,Hour,0)),Month,'Summarized Source Data'!$A459,Sector,'Summarized Source Data'!R$2,TimeOfWeek,$E459)*INDEX('Calibration Multipliers'!N$4:N$7,MATCH($B459,'Calibration Multipliers'!$A$4:$A$7,0),1)</f>
        <v>3072521.0171286832</v>
      </c>
      <c r="S459" s="31">
        <f>SUMIFS(INDEX(Load,,MATCH('Summarized Source Data'!$C459,Hour,0)),Month,'Summarized Source Data'!$A459,Sector,'Summarized Source Data'!S$2,TimeOfWeek,$E459)*INDEX('Calibration Multipliers'!O$4:O$7,MATCH($B459,'Calibration Multipliers'!$A$4:$A$7,0),1)</f>
        <v>3072521.0171286832</v>
      </c>
      <c r="T459" s="31">
        <f>SUMIFS(INDEX(Load,,MATCH('Summarized Source Data'!$C459,Hour,0)),Month,'Summarized Source Data'!$A459,Sector,'Summarized Source Data'!T$2,TimeOfWeek,$E459)*INDEX('Calibration Multipliers'!P$4:P$7,MATCH($B459,'Calibration Multipliers'!$A$4:$A$7,0),1)</f>
        <v>3072521.0171286832</v>
      </c>
      <c r="U459" s="31">
        <f>SUMIFS(INDEX(Load,,MATCH('Summarized Source Data'!$C459,Hour,0)),Month,'Summarized Source Data'!$A459,Sector,'Summarized Source Data'!U$2,TimeOfWeek,$E459)*INDEX('Calibration Multipliers'!Q$4:Q$7,MATCH($B459,'Calibration Multipliers'!$A$4:$A$7,0),1)</f>
        <v>3072521.0171286832</v>
      </c>
      <c r="V459" s="31">
        <f>SUMIFS(INDEX(Load,,MATCH('Summarized Source Data'!$C459,Hour,0)),Month,'Summarized Source Data'!$A459,Sector,'Summarized Source Data'!V$2,TimeOfWeek,$E459)*INDEX('Calibration Multipliers'!R$4:R$7,MATCH($B459,'Calibration Multipliers'!$A$4:$A$7,0),1)</f>
        <v>3072521.0171286832</v>
      </c>
      <c r="W459" s="31">
        <f>SUMIFS(INDEX(Load,,MATCH('Summarized Source Data'!$C459,Hour,0)),Month,'Summarized Source Data'!$A459,Sector,'Summarized Source Data'!W$2,TimeOfWeek,$E459)*INDEX('Calibration Multipliers'!S$4:S$7,MATCH($B459,'Calibration Multipliers'!$A$4:$A$7,0),1)</f>
        <v>3072521.0171286832</v>
      </c>
      <c r="X459" s="26">
        <f>SUMIFS(INDEX(Load,,MATCH('Summarized Source Data'!$C459,Hour,0)),Month,'Summarized Source Data'!$A459,Sector,'Summarized Source Data'!X$2,Subsector,'Summarized Source Data'!X$3,TimeOfWeek,$E459)*INDEX('Calibration Multipliers'!T$4:T$7,MATCH($B459,'Calibration Multipliers'!$A$4:$A$7,0),1)</f>
        <v>299441892.23396224</v>
      </c>
      <c r="Y459" s="28">
        <f t="shared" si="40"/>
        <v>299441892.23396224</v>
      </c>
      <c r="Z459" s="28">
        <f t="shared" si="40"/>
        <v>299441892.23396224</v>
      </c>
    </row>
    <row r="460" spans="1:26" outlineLevel="2">
      <c r="A460">
        <f t="shared" si="35"/>
        <v>8</v>
      </c>
      <c r="B460" t="str">
        <f>INDEX('Category Mapping'!$G$34:$G$45,MATCH(A460,'Category Mapping'!$A$34:$A$45,0),1)</f>
        <v>Summer</v>
      </c>
      <c r="C460" t="s">
        <v>27</v>
      </c>
      <c r="D460" s="6" t="s">
        <v>101</v>
      </c>
      <c r="E460" s="40" t="s">
        <v>14</v>
      </c>
      <c r="F460" s="26">
        <f>SUMIFS(INDEX(Load,,MATCH('Summarized Source Data'!$C460,Hour,0)),Month,'Summarized Source Data'!$A460,Sector,'Summarized Source Data'!F$2,Subsector,'Summarized Source Data'!F$3,TimeOfWeek,$E460)*INDEX('Calibration Multipliers'!B$4:B$7,MATCH($B460,'Calibration Multipliers'!$A$4:$A$7,0),1)</f>
        <v>26265.048821627268</v>
      </c>
      <c r="G460" s="26">
        <f>SUMIFS(INDEX(Load,,MATCH('Summarized Source Data'!$C460,Hour,0)),Month,'Summarized Source Data'!$A460,Sector,'Summarized Source Data'!G$2,Subsector,'Summarized Source Data'!G$3,TimeOfWeek,$E460)*INDEX('Calibration Multipliers'!C$4:C$7,MATCH($B460,'Calibration Multipliers'!$A$4:$A$7,0),1)</f>
        <v>24308104.530801281</v>
      </c>
      <c r="H460" s="26">
        <f>SUMIFS(INDEX(Load,,MATCH('Summarized Source Data'!$C460,Hour,0)),Month,'Summarized Source Data'!$A460,Sector,'Summarized Source Data'!H$2,Subsector,'Summarized Source Data'!H$3,TimeOfWeek,$E460)*INDEX('Calibration Multipliers'!D$4:D$7,MATCH($B460,'Calibration Multipliers'!$A$4:$A$7,0),1)</f>
        <v>0</v>
      </c>
      <c r="I460" s="26">
        <f>SUMIFS(INDEX(Load,,MATCH('Summarized Source Data'!$C460,Hour,0)),Month,'Summarized Source Data'!$A460,Sector,'Summarized Source Data'!I$2,Subsector,'Summarized Source Data'!I$3,TimeOfWeek,$E460)*INDEX('Calibration Multipliers'!E$4:E$7,MATCH($B460,'Calibration Multipliers'!$A$4:$A$7,0),1)</f>
        <v>5626141.0605545398</v>
      </c>
      <c r="J460" s="47">
        <f t="shared" si="37"/>
        <v>35491661.870773859</v>
      </c>
      <c r="K460" s="48">
        <f>(SUMIFS(INDEX(Load,,MATCH('Summarized Source Data'!$C460,Hour,0)),Month,'Summarized Source Data'!$A460,Sector,'Summarized Source Data'!K$2,Subsector,"Total",TimeOfWeek,$E460)-SUM(F460:I460))*INDEX('Calibration Multipliers'!G$4:G$7,MATCH($B460,'Calibration Multipliers'!$A$4:$A$7,0),1)</f>
        <v>35491661.870773859</v>
      </c>
      <c r="L460" s="26">
        <f>SUMIFS(INDEX(Load,,MATCH('Summarized Source Data'!$C460,Hour,0)),Month,'Summarized Source Data'!$A460,Sector,'Summarized Source Data'!L$2,Subsector,'Summarized Source Data'!L$3,TimeOfWeek,$E460)*INDEX('Calibration Multipliers'!H$4:H$7,MATCH($B460,'Calibration Multipliers'!$A$4:$A$7,0),1)</f>
        <v>62689.371992100314</v>
      </c>
      <c r="M460" s="26">
        <f>SUMIFS(INDEX(Load,,MATCH('Summarized Source Data'!$C460,Hour,0)),Month,'Summarized Source Data'!$A460,Sector,'Summarized Source Data'!M$2,Subsector,'Summarized Source Data'!M$3,TimeOfWeek,$E460)*INDEX('Calibration Multipliers'!I$4:I$7,MATCH($B460,'Calibration Multipliers'!$A$4:$A$7,0),1)</f>
        <v>110663355.25695525</v>
      </c>
      <c r="N460" s="26">
        <f>SUMIFS(INDEX(Load,,MATCH('Summarized Source Data'!$C460,Hour,0)),Month,'Summarized Source Data'!$A460,Sector,'Summarized Source Data'!N$2,Subsector,'Summarized Source Data'!N$3,TimeOfWeek,$E460)*INDEX('Calibration Multipliers'!J$4:J$7,MATCH($B460,'Calibration Multipliers'!$A$4:$A$7,0),1)</f>
        <v>0</v>
      </c>
      <c r="O460" s="28">
        <f t="shared" si="38"/>
        <v>72767040.156089544</v>
      </c>
      <c r="P460" s="48">
        <f>(SUMIFS(INDEX(Load,,MATCH('Summarized Source Data'!$C460,Hour,0)),Month,'Summarized Source Data'!$A460,Sector,'Summarized Source Data'!P$2,Subsector,"Total",TimeOfWeek,$E460)-SUM(L460:N460)*INDEX('Calibration Multipliers'!L$4:L$7,MATCH($B460,'Calibration Multipliers'!$A$4:$A$7,0),1))</f>
        <v>72767040.156089544</v>
      </c>
      <c r="Q460" s="28">
        <f t="shared" si="39"/>
        <v>72767040.156089544</v>
      </c>
      <c r="R460" s="31">
        <f>SUMIFS(INDEX(Load,,MATCH('Summarized Source Data'!$C460,Hour,0)),Month,'Summarized Source Data'!$A460,Sector,'Summarized Source Data'!R$2,TimeOfWeek,$E460)*INDEX('Calibration Multipliers'!N$4:N$7,MATCH($B460,'Calibration Multipliers'!$A$4:$A$7,0),1)</f>
        <v>2303252.4922539443</v>
      </c>
      <c r="S460" s="31">
        <f>SUMIFS(INDEX(Load,,MATCH('Summarized Source Data'!$C460,Hour,0)),Month,'Summarized Source Data'!$A460,Sector,'Summarized Source Data'!S$2,TimeOfWeek,$E460)*INDEX('Calibration Multipliers'!O$4:O$7,MATCH($B460,'Calibration Multipliers'!$A$4:$A$7,0),1)</f>
        <v>2303252.4922539443</v>
      </c>
      <c r="T460" s="31">
        <f>SUMIFS(INDEX(Load,,MATCH('Summarized Source Data'!$C460,Hour,0)),Month,'Summarized Source Data'!$A460,Sector,'Summarized Source Data'!T$2,TimeOfWeek,$E460)*INDEX('Calibration Multipliers'!P$4:P$7,MATCH($B460,'Calibration Multipliers'!$A$4:$A$7,0),1)</f>
        <v>2303252.4922539443</v>
      </c>
      <c r="U460" s="31">
        <f>SUMIFS(INDEX(Load,,MATCH('Summarized Source Data'!$C460,Hour,0)),Month,'Summarized Source Data'!$A460,Sector,'Summarized Source Data'!U$2,TimeOfWeek,$E460)*INDEX('Calibration Multipliers'!Q$4:Q$7,MATCH($B460,'Calibration Multipliers'!$A$4:$A$7,0),1)</f>
        <v>2303252.4922539443</v>
      </c>
      <c r="V460" s="31">
        <f>SUMIFS(INDEX(Load,,MATCH('Summarized Source Data'!$C460,Hour,0)),Month,'Summarized Source Data'!$A460,Sector,'Summarized Source Data'!V$2,TimeOfWeek,$E460)*INDEX('Calibration Multipliers'!R$4:R$7,MATCH($B460,'Calibration Multipliers'!$A$4:$A$7,0),1)</f>
        <v>2303252.4922539443</v>
      </c>
      <c r="W460" s="31">
        <f>SUMIFS(INDEX(Load,,MATCH('Summarized Source Data'!$C460,Hour,0)),Month,'Summarized Source Data'!$A460,Sector,'Summarized Source Data'!W$2,TimeOfWeek,$E460)*INDEX('Calibration Multipliers'!S$4:S$7,MATCH($B460,'Calibration Multipliers'!$A$4:$A$7,0),1)</f>
        <v>2303252.4922539443</v>
      </c>
      <c r="X460" s="26">
        <f>SUMIFS(INDEX(Load,,MATCH('Summarized Source Data'!$C460,Hour,0)),Month,'Summarized Source Data'!$A460,Sector,'Summarized Source Data'!X$2,Subsector,'Summarized Source Data'!X$3,TimeOfWeek,$E460)*INDEX('Calibration Multipliers'!T$4:T$7,MATCH($B460,'Calibration Multipliers'!$A$4:$A$7,0),1)</f>
        <v>319694137.4089818</v>
      </c>
      <c r="Y460" s="28">
        <f t="shared" si="40"/>
        <v>319694137.4089818</v>
      </c>
      <c r="Z460" s="28">
        <f t="shared" si="40"/>
        <v>319694137.4089818</v>
      </c>
    </row>
    <row r="461" spans="1:26" outlineLevel="2">
      <c r="A461">
        <f t="shared" si="35"/>
        <v>8</v>
      </c>
      <c r="B461" t="str">
        <f>INDEX('Category Mapping'!$G$34:$G$45,MATCH(A461,'Category Mapping'!$A$34:$A$45,0),1)</f>
        <v>Summer</v>
      </c>
      <c r="C461" t="s">
        <v>28</v>
      </c>
      <c r="D461" s="6" t="s">
        <v>102</v>
      </c>
      <c r="E461" s="40" t="s">
        <v>14</v>
      </c>
      <c r="F461" s="26">
        <f>SUMIFS(INDEX(Load,,MATCH('Summarized Source Data'!$C461,Hour,0)),Month,'Summarized Source Data'!$A461,Sector,'Summarized Source Data'!F$2,Subsector,'Summarized Source Data'!F$3,TimeOfWeek,$E461)*INDEX('Calibration Multipliers'!B$4:B$7,MATCH($B461,'Calibration Multipliers'!$A$4:$A$7,0),1)</f>
        <v>26265.048821627268</v>
      </c>
      <c r="G461" s="26">
        <f>SUMIFS(INDEX(Load,,MATCH('Summarized Source Data'!$C461,Hour,0)),Month,'Summarized Source Data'!$A461,Sector,'Summarized Source Data'!G$2,Subsector,'Summarized Source Data'!G$3,TimeOfWeek,$E461)*INDEX('Calibration Multipliers'!C$4:C$7,MATCH($B461,'Calibration Multipliers'!$A$4:$A$7,0),1)</f>
        <v>21943502.922746681</v>
      </c>
      <c r="H461" s="26">
        <f>SUMIFS(INDEX(Load,,MATCH('Summarized Source Data'!$C461,Hour,0)),Month,'Summarized Source Data'!$A461,Sector,'Summarized Source Data'!H$2,Subsector,'Summarized Source Data'!H$3,TimeOfWeek,$E461)*INDEX('Calibration Multipliers'!D$4:D$7,MATCH($B461,'Calibration Multipliers'!$A$4:$A$7,0),1)</f>
        <v>0</v>
      </c>
      <c r="I461" s="26">
        <f>SUMIFS(INDEX(Load,,MATCH('Summarized Source Data'!$C461,Hour,0)),Month,'Summarized Source Data'!$A461,Sector,'Summarized Source Data'!I$2,Subsector,'Summarized Source Data'!I$3,TimeOfWeek,$E461)*INDEX('Calibration Multipliers'!E$4:E$7,MATCH($B461,'Calibration Multipliers'!$A$4:$A$7,0),1)</f>
        <v>4860950.3051442122</v>
      </c>
      <c r="J461" s="47">
        <f t="shared" si="37"/>
        <v>27744286.837187625</v>
      </c>
      <c r="K461" s="48">
        <f>(SUMIFS(INDEX(Load,,MATCH('Summarized Source Data'!$C461,Hour,0)),Month,'Summarized Source Data'!$A461,Sector,'Summarized Source Data'!K$2,Subsector,"Total",TimeOfWeek,$E461)-SUM(F461:I461))*INDEX('Calibration Multipliers'!G$4:G$7,MATCH($B461,'Calibration Multipliers'!$A$4:$A$7,0),1)</f>
        <v>27744286.837187625</v>
      </c>
      <c r="L461" s="26">
        <f>SUMIFS(INDEX(Load,,MATCH('Summarized Source Data'!$C461,Hour,0)),Month,'Summarized Source Data'!$A461,Sector,'Summarized Source Data'!L$2,Subsector,'Summarized Source Data'!L$3,TimeOfWeek,$E461)*INDEX('Calibration Multipliers'!H$4:H$7,MATCH($B461,'Calibration Multipliers'!$A$4:$A$7,0),1)</f>
        <v>62689.371992100314</v>
      </c>
      <c r="M461" s="26">
        <f>SUMIFS(INDEX(Load,,MATCH('Summarized Source Data'!$C461,Hour,0)),Month,'Summarized Source Data'!$A461,Sector,'Summarized Source Data'!M$2,Subsector,'Summarized Source Data'!M$3,TimeOfWeek,$E461)*INDEX('Calibration Multipliers'!I$4:I$7,MATCH($B461,'Calibration Multipliers'!$A$4:$A$7,0),1)</f>
        <v>104988311.39762421</v>
      </c>
      <c r="N461" s="26">
        <f>SUMIFS(INDEX(Load,,MATCH('Summarized Source Data'!$C461,Hour,0)),Month,'Summarized Source Data'!$A461,Sector,'Summarized Source Data'!N$2,Subsector,'Summarized Source Data'!N$3,TimeOfWeek,$E461)*INDEX('Calibration Multipliers'!J$4:J$7,MATCH($B461,'Calibration Multipliers'!$A$4:$A$7,0),1)</f>
        <v>0</v>
      </c>
      <c r="O461" s="28">
        <f t="shared" si="38"/>
        <v>63308633.723871171</v>
      </c>
      <c r="P461" s="48">
        <f>(SUMIFS(INDEX(Load,,MATCH('Summarized Source Data'!$C461,Hour,0)),Month,'Summarized Source Data'!$A461,Sector,'Summarized Source Data'!P$2,Subsector,"Total",TimeOfWeek,$E461)-SUM(L461:N461)*INDEX('Calibration Multipliers'!L$4:L$7,MATCH($B461,'Calibration Multipliers'!$A$4:$A$7,0),1))</f>
        <v>63308633.723871171</v>
      </c>
      <c r="Q461" s="28">
        <f t="shared" si="39"/>
        <v>63308633.723871171</v>
      </c>
      <c r="R461" s="31">
        <f>SUMIFS(INDEX(Load,,MATCH('Summarized Source Data'!$C461,Hour,0)),Month,'Summarized Source Data'!$A461,Sector,'Summarized Source Data'!R$2,TimeOfWeek,$E461)*INDEX('Calibration Multipliers'!N$4:N$7,MATCH($B461,'Calibration Multipliers'!$A$4:$A$7,0),1)</f>
        <v>2181409.3005941068</v>
      </c>
      <c r="S461" s="31">
        <f>SUMIFS(INDEX(Load,,MATCH('Summarized Source Data'!$C461,Hour,0)),Month,'Summarized Source Data'!$A461,Sector,'Summarized Source Data'!S$2,TimeOfWeek,$E461)*INDEX('Calibration Multipliers'!O$4:O$7,MATCH($B461,'Calibration Multipliers'!$A$4:$A$7,0),1)</f>
        <v>2181409.3005941068</v>
      </c>
      <c r="T461" s="31">
        <f>SUMIFS(INDEX(Load,,MATCH('Summarized Source Data'!$C461,Hour,0)),Month,'Summarized Source Data'!$A461,Sector,'Summarized Source Data'!T$2,TimeOfWeek,$E461)*INDEX('Calibration Multipliers'!P$4:P$7,MATCH($B461,'Calibration Multipliers'!$A$4:$A$7,0),1)</f>
        <v>2181409.3005941068</v>
      </c>
      <c r="U461" s="31">
        <f>SUMIFS(INDEX(Load,,MATCH('Summarized Source Data'!$C461,Hour,0)),Month,'Summarized Source Data'!$A461,Sector,'Summarized Source Data'!U$2,TimeOfWeek,$E461)*INDEX('Calibration Multipliers'!Q$4:Q$7,MATCH($B461,'Calibration Multipliers'!$A$4:$A$7,0),1)</f>
        <v>2181409.3005941068</v>
      </c>
      <c r="V461" s="31">
        <f>SUMIFS(INDEX(Load,,MATCH('Summarized Source Data'!$C461,Hour,0)),Month,'Summarized Source Data'!$A461,Sector,'Summarized Source Data'!V$2,TimeOfWeek,$E461)*INDEX('Calibration Multipliers'!R$4:R$7,MATCH($B461,'Calibration Multipliers'!$A$4:$A$7,0),1)</f>
        <v>2181409.3005941068</v>
      </c>
      <c r="W461" s="31">
        <f>SUMIFS(INDEX(Load,,MATCH('Summarized Source Data'!$C461,Hour,0)),Month,'Summarized Source Data'!$A461,Sector,'Summarized Source Data'!W$2,TimeOfWeek,$E461)*INDEX('Calibration Multipliers'!S$4:S$7,MATCH($B461,'Calibration Multipliers'!$A$4:$A$7,0),1)</f>
        <v>2181409.3005941068</v>
      </c>
      <c r="X461" s="26">
        <f>SUMIFS(INDEX(Load,,MATCH('Summarized Source Data'!$C461,Hour,0)),Month,'Summarized Source Data'!$A461,Sector,'Summarized Source Data'!X$2,Subsector,'Summarized Source Data'!X$3,TimeOfWeek,$E461)*INDEX('Calibration Multipliers'!T$4:T$7,MATCH($B461,'Calibration Multipliers'!$A$4:$A$7,0),1)</f>
        <v>319694137.4089818</v>
      </c>
      <c r="Y461" s="28">
        <f t="shared" si="40"/>
        <v>319694137.4089818</v>
      </c>
      <c r="Z461" s="28">
        <f t="shared" si="40"/>
        <v>319694137.4089818</v>
      </c>
    </row>
    <row r="462" spans="1:26" outlineLevel="2">
      <c r="A462">
        <f t="shared" si="35"/>
        <v>8</v>
      </c>
      <c r="B462" t="str">
        <f>INDEX('Category Mapping'!$G$34:$G$45,MATCH(A462,'Category Mapping'!$A$34:$A$45,0),1)</f>
        <v>Summer</v>
      </c>
      <c r="C462" t="s">
        <v>29</v>
      </c>
      <c r="D462" s="6" t="s">
        <v>103</v>
      </c>
      <c r="E462" s="40" t="s">
        <v>14</v>
      </c>
      <c r="F462" s="26">
        <f>SUMIFS(INDEX(Load,,MATCH('Summarized Source Data'!$C462,Hour,0)),Month,'Summarized Source Data'!$A462,Sector,'Summarized Source Data'!F$2,Subsector,'Summarized Source Data'!F$3,TimeOfWeek,$E462)*INDEX('Calibration Multipliers'!B$4:B$7,MATCH($B462,'Calibration Multipliers'!$A$4:$A$7,0),1)</f>
        <v>26265.048821627268</v>
      </c>
      <c r="G462" s="26">
        <f>SUMIFS(INDEX(Load,,MATCH('Summarized Source Data'!$C462,Hour,0)),Month,'Summarized Source Data'!$A462,Sector,'Summarized Source Data'!G$2,Subsector,'Summarized Source Data'!G$3,TimeOfWeek,$E462)*INDEX('Calibration Multipliers'!C$4:C$7,MATCH($B462,'Calibration Multipliers'!$A$4:$A$7,0),1)</f>
        <v>21375998.536813576</v>
      </c>
      <c r="H462" s="26">
        <f>SUMIFS(INDEX(Load,,MATCH('Summarized Source Data'!$C462,Hour,0)),Month,'Summarized Source Data'!$A462,Sector,'Summarized Source Data'!H$2,Subsector,'Summarized Source Data'!H$3,TimeOfWeek,$E462)*INDEX('Calibration Multipliers'!D$4:D$7,MATCH($B462,'Calibration Multipliers'!$A$4:$A$7,0),1)</f>
        <v>0</v>
      </c>
      <c r="I462" s="26">
        <f>SUMIFS(INDEX(Load,,MATCH('Summarized Source Data'!$C462,Hour,0)),Month,'Summarized Source Data'!$A462,Sector,'Summarized Source Data'!I$2,Subsector,'Summarized Source Data'!I$3,TimeOfWeek,$E462)*INDEX('Calibration Multipliers'!E$4:E$7,MATCH($B462,'Calibration Multipliers'!$A$4:$A$7,0),1)</f>
        <v>4694803.9377558632</v>
      </c>
      <c r="J462" s="47">
        <f t="shared" si="37"/>
        <v>21667884.959311835</v>
      </c>
      <c r="K462" s="48">
        <f>(SUMIFS(INDEX(Load,,MATCH('Summarized Source Data'!$C462,Hour,0)),Month,'Summarized Source Data'!$A462,Sector,'Summarized Source Data'!K$2,Subsector,"Total",TimeOfWeek,$E462)-SUM(F462:I462))*INDEX('Calibration Multipliers'!G$4:G$7,MATCH($B462,'Calibration Multipliers'!$A$4:$A$7,0),1)</f>
        <v>21667884.959311835</v>
      </c>
      <c r="L462" s="26">
        <f>SUMIFS(INDEX(Load,,MATCH('Summarized Source Data'!$C462,Hour,0)),Month,'Summarized Source Data'!$A462,Sector,'Summarized Source Data'!L$2,Subsector,'Summarized Source Data'!L$3,TimeOfWeek,$E462)*INDEX('Calibration Multipliers'!H$4:H$7,MATCH($B462,'Calibration Multipliers'!$A$4:$A$7,0),1)</f>
        <v>62689.371992100314</v>
      </c>
      <c r="M462" s="26">
        <f>SUMIFS(INDEX(Load,,MATCH('Summarized Source Data'!$C462,Hour,0)),Month,'Summarized Source Data'!$A462,Sector,'Summarized Source Data'!M$2,Subsector,'Summarized Source Data'!M$3,TimeOfWeek,$E462)*INDEX('Calibration Multipliers'!I$4:I$7,MATCH($B462,'Calibration Multipliers'!$A$4:$A$7,0),1)</f>
        <v>102150789.46795869</v>
      </c>
      <c r="N462" s="26">
        <f>SUMIFS(INDEX(Load,,MATCH('Summarized Source Data'!$C462,Hour,0)),Month,'Summarized Source Data'!$A462,Sector,'Summarized Source Data'!N$2,Subsector,'Summarized Source Data'!N$3,TimeOfWeek,$E462)*INDEX('Calibration Multipliers'!J$4:J$7,MATCH($B462,'Calibration Multipliers'!$A$4:$A$7,0),1)</f>
        <v>0</v>
      </c>
      <c r="O462" s="28">
        <f t="shared" si="38"/>
        <v>63308633.723871157</v>
      </c>
      <c r="P462" s="48">
        <f>(SUMIFS(INDEX(Load,,MATCH('Summarized Source Data'!$C462,Hour,0)),Month,'Summarized Source Data'!$A462,Sector,'Summarized Source Data'!P$2,Subsector,"Total",TimeOfWeek,$E462)-SUM(L462:N462)*INDEX('Calibration Multipliers'!L$4:L$7,MATCH($B462,'Calibration Multipliers'!$A$4:$A$7,0),1))</f>
        <v>63308633.723871157</v>
      </c>
      <c r="Q462" s="28">
        <f t="shared" si="39"/>
        <v>63308633.723871157</v>
      </c>
      <c r="R462" s="31">
        <f>SUMIFS(INDEX(Load,,MATCH('Summarized Source Data'!$C462,Hour,0)),Month,'Summarized Source Data'!$A462,Sector,'Summarized Source Data'!R$2,TimeOfWeek,$E462)*INDEX('Calibration Multipliers'!N$4:N$7,MATCH($B462,'Calibration Multipliers'!$A$4:$A$7,0),1)</f>
        <v>2148180.027116437</v>
      </c>
      <c r="S462" s="31">
        <f>SUMIFS(INDEX(Load,,MATCH('Summarized Source Data'!$C462,Hour,0)),Month,'Summarized Source Data'!$A462,Sector,'Summarized Source Data'!S$2,TimeOfWeek,$E462)*INDEX('Calibration Multipliers'!O$4:O$7,MATCH($B462,'Calibration Multipliers'!$A$4:$A$7,0),1)</f>
        <v>2148180.027116437</v>
      </c>
      <c r="T462" s="31">
        <f>SUMIFS(INDEX(Load,,MATCH('Summarized Source Data'!$C462,Hour,0)),Month,'Summarized Source Data'!$A462,Sector,'Summarized Source Data'!T$2,TimeOfWeek,$E462)*INDEX('Calibration Multipliers'!P$4:P$7,MATCH($B462,'Calibration Multipliers'!$A$4:$A$7,0),1)</f>
        <v>2148180.027116437</v>
      </c>
      <c r="U462" s="31">
        <f>SUMIFS(INDEX(Load,,MATCH('Summarized Source Data'!$C462,Hour,0)),Month,'Summarized Source Data'!$A462,Sector,'Summarized Source Data'!U$2,TimeOfWeek,$E462)*INDEX('Calibration Multipliers'!Q$4:Q$7,MATCH($B462,'Calibration Multipliers'!$A$4:$A$7,0),1)</f>
        <v>2148180.027116437</v>
      </c>
      <c r="V462" s="31">
        <f>SUMIFS(INDEX(Load,,MATCH('Summarized Source Data'!$C462,Hour,0)),Month,'Summarized Source Data'!$A462,Sector,'Summarized Source Data'!V$2,TimeOfWeek,$E462)*INDEX('Calibration Multipliers'!R$4:R$7,MATCH($B462,'Calibration Multipliers'!$A$4:$A$7,0),1)</f>
        <v>2148180.027116437</v>
      </c>
      <c r="W462" s="31">
        <f>SUMIFS(INDEX(Load,,MATCH('Summarized Source Data'!$C462,Hour,0)),Month,'Summarized Source Data'!$A462,Sector,'Summarized Source Data'!W$2,TimeOfWeek,$E462)*INDEX('Calibration Multipliers'!S$4:S$7,MATCH($B462,'Calibration Multipliers'!$A$4:$A$7,0),1)</f>
        <v>2148180.027116437</v>
      </c>
      <c r="X462" s="26">
        <f>SUMIFS(INDEX(Load,,MATCH('Summarized Source Data'!$C462,Hour,0)),Month,'Summarized Source Data'!$A462,Sector,'Summarized Source Data'!X$2,Subsector,'Summarized Source Data'!X$3,TimeOfWeek,$E462)*INDEX('Calibration Multipliers'!T$4:T$7,MATCH($B462,'Calibration Multipliers'!$A$4:$A$7,0),1)</f>
        <v>319694137.4089818</v>
      </c>
      <c r="Y462" s="28">
        <f t="shared" si="40"/>
        <v>319694137.4089818</v>
      </c>
      <c r="Z462" s="28">
        <f t="shared" si="40"/>
        <v>319694137.4089818</v>
      </c>
    </row>
    <row r="463" spans="1:26" outlineLevel="2">
      <c r="A463">
        <f t="shared" si="35"/>
        <v>8</v>
      </c>
      <c r="B463" t="str">
        <f>INDEX('Category Mapping'!$G$34:$G$45,MATCH(A463,'Category Mapping'!$A$34:$A$45,0),1)</f>
        <v>Summer</v>
      </c>
      <c r="C463" t="s">
        <v>30</v>
      </c>
      <c r="D463" s="6" t="s">
        <v>104</v>
      </c>
      <c r="E463" s="40" t="s">
        <v>14</v>
      </c>
      <c r="F463" s="26">
        <f>SUMIFS(INDEX(Load,,MATCH('Summarized Source Data'!$C463,Hour,0)),Month,'Summarized Source Data'!$A463,Sector,'Summarized Source Data'!F$2,Subsector,'Summarized Source Data'!F$3,TimeOfWeek,$E463)*INDEX('Calibration Multipliers'!B$4:B$7,MATCH($B463,'Calibration Multipliers'!$A$4:$A$7,0),1)</f>
        <v>26265.048821627268</v>
      </c>
      <c r="G463" s="26">
        <f>SUMIFS(INDEX(Load,,MATCH('Summarized Source Data'!$C463,Hour,0)),Month,'Summarized Source Data'!$A463,Sector,'Summarized Source Data'!G$2,Subsector,'Summarized Source Data'!G$3,TimeOfWeek,$E463)*INDEX('Calibration Multipliers'!C$4:C$7,MATCH($B463,'Calibration Multipliers'!$A$4:$A$7,0),1)</f>
        <v>22321839.180035416</v>
      </c>
      <c r="H463" s="26">
        <f>SUMIFS(INDEX(Load,,MATCH('Summarized Source Data'!$C463,Hour,0)),Month,'Summarized Source Data'!$A463,Sector,'Summarized Source Data'!H$2,Subsector,'Summarized Source Data'!H$3,TimeOfWeek,$E463)*INDEX('Calibration Multipliers'!D$4:D$7,MATCH($B463,'Calibration Multipliers'!$A$4:$A$7,0),1)</f>
        <v>0</v>
      </c>
      <c r="I463" s="26">
        <f>SUMIFS(INDEX(Load,,MATCH('Summarized Source Data'!$C463,Hour,0)),Month,'Summarized Source Data'!$A463,Sector,'Summarized Source Data'!I$2,Subsector,'Summarized Source Data'!I$3,TimeOfWeek,$E463)*INDEX('Calibration Multipliers'!E$4:E$7,MATCH($B463,'Calibration Multipliers'!$A$4:$A$7,0),1)</f>
        <v>4690840.8654607637</v>
      </c>
      <c r="J463" s="47">
        <f t="shared" si="37"/>
        <v>17983069.523041762</v>
      </c>
      <c r="K463" s="48">
        <f>(SUMIFS(INDEX(Load,,MATCH('Summarized Source Data'!$C463,Hour,0)),Month,'Summarized Source Data'!$A463,Sector,'Summarized Source Data'!K$2,Subsector,"Total",TimeOfWeek,$E463)-SUM(F463:I463))*INDEX('Calibration Multipliers'!G$4:G$7,MATCH($B463,'Calibration Multipliers'!$A$4:$A$7,0),1)</f>
        <v>17983069.523041762</v>
      </c>
      <c r="L463" s="26">
        <f>SUMIFS(INDEX(Load,,MATCH('Summarized Source Data'!$C463,Hour,0)),Month,'Summarized Source Data'!$A463,Sector,'Summarized Source Data'!L$2,Subsector,'Summarized Source Data'!L$3,TimeOfWeek,$E463)*INDEX('Calibration Multipliers'!H$4:H$7,MATCH($B463,'Calibration Multipliers'!$A$4:$A$7,0),1)</f>
        <v>62689.371992100314</v>
      </c>
      <c r="M463" s="26">
        <f>SUMIFS(INDEX(Load,,MATCH('Summarized Source Data'!$C463,Hour,0)),Month,'Summarized Source Data'!$A463,Sector,'Summarized Source Data'!M$2,Subsector,'Summarized Source Data'!M$3,TimeOfWeek,$E463)*INDEX('Calibration Multipliers'!I$4:I$7,MATCH($B463,'Calibration Multipliers'!$A$4:$A$7,0),1)</f>
        <v>104042470.75440237</v>
      </c>
      <c r="N463" s="26">
        <f>SUMIFS(INDEX(Load,,MATCH('Summarized Source Data'!$C463,Hour,0)),Month,'Summarized Source Data'!$A463,Sector,'Summarized Source Data'!N$2,Subsector,'Summarized Source Data'!N$3,TimeOfWeek,$E463)*INDEX('Calibration Multipliers'!J$4:J$7,MATCH($B463,'Calibration Multipliers'!$A$4:$A$7,0),1)</f>
        <v>0</v>
      </c>
      <c r="O463" s="28">
        <f t="shared" si="38"/>
        <v>63308633.723871157</v>
      </c>
      <c r="P463" s="48">
        <f>(SUMIFS(INDEX(Load,,MATCH('Summarized Source Data'!$C463,Hour,0)),Month,'Summarized Source Data'!$A463,Sector,'Summarized Source Data'!P$2,Subsector,"Total",TimeOfWeek,$E463)-SUM(L463:N463)*INDEX('Calibration Multipliers'!L$4:L$7,MATCH($B463,'Calibration Multipliers'!$A$4:$A$7,0),1))</f>
        <v>63308633.723871157</v>
      </c>
      <c r="Q463" s="28">
        <f t="shared" si="39"/>
        <v>63308633.723871157</v>
      </c>
      <c r="R463" s="31">
        <f>SUMIFS(INDEX(Load,,MATCH('Summarized Source Data'!$C463,Hour,0)),Month,'Summarized Source Data'!$A463,Sector,'Summarized Source Data'!R$2,TimeOfWeek,$E463)*INDEX('Calibration Multipliers'!N$4:N$7,MATCH($B463,'Calibration Multipliers'!$A$4:$A$7,0),1)</f>
        <v>2148180.027116437</v>
      </c>
      <c r="S463" s="31">
        <f>SUMIFS(INDEX(Load,,MATCH('Summarized Source Data'!$C463,Hour,0)),Month,'Summarized Source Data'!$A463,Sector,'Summarized Source Data'!S$2,TimeOfWeek,$E463)*INDEX('Calibration Multipliers'!O$4:O$7,MATCH($B463,'Calibration Multipliers'!$A$4:$A$7,0),1)</f>
        <v>2148180.027116437</v>
      </c>
      <c r="T463" s="31">
        <f>SUMIFS(INDEX(Load,,MATCH('Summarized Source Data'!$C463,Hour,0)),Month,'Summarized Source Data'!$A463,Sector,'Summarized Source Data'!T$2,TimeOfWeek,$E463)*INDEX('Calibration Multipliers'!P$4:P$7,MATCH($B463,'Calibration Multipliers'!$A$4:$A$7,0),1)</f>
        <v>2148180.027116437</v>
      </c>
      <c r="U463" s="31">
        <f>SUMIFS(INDEX(Load,,MATCH('Summarized Source Data'!$C463,Hour,0)),Month,'Summarized Source Data'!$A463,Sector,'Summarized Source Data'!U$2,TimeOfWeek,$E463)*INDEX('Calibration Multipliers'!Q$4:Q$7,MATCH($B463,'Calibration Multipliers'!$A$4:$A$7,0),1)</f>
        <v>2148180.027116437</v>
      </c>
      <c r="V463" s="31">
        <f>SUMIFS(INDEX(Load,,MATCH('Summarized Source Data'!$C463,Hour,0)),Month,'Summarized Source Data'!$A463,Sector,'Summarized Source Data'!V$2,TimeOfWeek,$E463)*INDEX('Calibration Multipliers'!R$4:R$7,MATCH($B463,'Calibration Multipliers'!$A$4:$A$7,0),1)</f>
        <v>2148180.027116437</v>
      </c>
      <c r="W463" s="31">
        <f>SUMIFS(INDEX(Load,,MATCH('Summarized Source Data'!$C463,Hour,0)),Month,'Summarized Source Data'!$A463,Sector,'Summarized Source Data'!W$2,TimeOfWeek,$E463)*INDEX('Calibration Multipliers'!S$4:S$7,MATCH($B463,'Calibration Multipliers'!$A$4:$A$7,0),1)</f>
        <v>2148180.027116437</v>
      </c>
      <c r="X463" s="26">
        <f>SUMIFS(INDEX(Load,,MATCH('Summarized Source Data'!$C463,Hour,0)),Month,'Summarized Source Data'!$A463,Sector,'Summarized Source Data'!X$2,Subsector,'Summarized Source Data'!X$3,TimeOfWeek,$E463)*INDEX('Calibration Multipliers'!T$4:T$7,MATCH($B463,'Calibration Multipliers'!$A$4:$A$7,0),1)</f>
        <v>320639978.05220366</v>
      </c>
      <c r="Y463" s="28">
        <f t="shared" si="40"/>
        <v>320639978.05220366</v>
      </c>
      <c r="Z463" s="28">
        <f t="shared" si="40"/>
        <v>320639978.05220366</v>
      </c>
    </row>
    <row r="464" spans="1:26" outlineLevel="2">
      <c r="A464">
        <f t="shared" si="35"/>
        <v>8</v>
      </c>
      <c r="B464" t="str">
        <f>INDEX('Category Mapping'!$G$34:$G$45,MATCH(A464,'Category Mapping'!$A$34:$A$45,0),1)</f>
        <v>Summer</v>
      </c>
      <c r="C464" t="s">
        <v>31</v>
      </c>
      <c r="D464" s="6" t="s">
        <v>105</v>
      </c>
      <c r="E464" s="40" t="s">
        <v>14</v>
      </c>
      <c r="F464" s="26">
        <f>SUMIFS(INDEX(Load,,MATCH('Summarized Source Data'!$C464,Hour,0)),Month,'Summarized Source Data'!$A464,Sector,'Summarized Source Data'!F$2,Subsector,'Summarized Source Data'!F$3,TimeOfWeek,$E464)*INDEX('Calibration Multipliers'!B$4:B$7,MATCH($B464,'Calibration Multipliers'!$A$4:$A$7,0),1)</f>
        <v>26265.048821627268</v>
      </c>
      <c r="G464" s="26">
        <f>SUMIFS(INDEX(Load,,MATCH('Summarized Source Data'!$C464,Hour,0)),Month,'Summarized Source Data'!$A464,Sector,'Summarized Source Data'!G$2,Subsector,'Summarized Source Data'!G$3,TimeOfWeek,$E464)*INDEX('Calibration Multipliers'!C$4:C$7,MATCH($B464,'Calibration Multipliers'!$A$4:$A$7,0),1)</f>
        <v>24970192.981056567</v>
      </c>
      <c r="H464" s="26">
        <f>SUMIFS(INDEX(Load,,MATCH('Summarized Source Data'!$C464,Hour,0)),Month,'Summarized Source Data'!$A464,Sector,'Summarized Source Data'!H$2,Subsector,'Summarized Source Data'!H$3,TimeOfWeek,$E464)*INDEX('Calibration Multipliers'!D$4:D$7,MATCH($B464,'Calibration Multipliers'!$A$4:$A$7,0),1)</f>
        <v>0</v>
      </c>
      <c r="I464" s="26">
        <f>SUMIFS(INDEX(Load,,MATCH('Summarized Source Data'!$C464,Hour,0)),Month,'Summarized Source Data'!$A464,Sector,'Summarized Source Data'!I$2,Subsector,'Summarized Source Data'!I$3,TimeOfWeek,$E464)*INDEX('Calibration Multipliers'!E$4:E$7,MATCH($B464,'Calibration Multipliers'!$A$4:$A$7,0),1)</f>
        <v>4937560.5597232515</v>
      </c>
      <c r="J464" s="47">
        <f t="shared" si="37"/>
        <v>18493022.343356747</v>
      </c>
      <c r="K464" s="48">
        <f>(SUMIFS(INDEX(Load,,MATCH('Summarized Source Data'!$C464,Hour,0)),Month,'Summarized Source Data'!$A464,Sector,'Summarized Source Data'!K$2,Subsector,"Total",TimeOfWeek,$E464)-SUM(F464:I464))*INDEX('Calibration Multipliers'!G$4:G$7,MATCH($B464,'Calibration Multipliers'!$A$4:$A$7,0),1)</f>
        <v>18493022.343356747</v>
      </c>
      <c r="L464" s="26">
        <f>SUMIFS(INDEX(Load,,MATCH('Summarized Source Data'!$C464,Hour,0)),Month,'Summarized Source Data'!$A464,Sector,'Summarized Source Data'!L$2,Subsector,'Summarized Source Data'!L$3,TimeOfWeek,$E464)*INDEX('Calibration Multipliers'!H$4:H$7,MATCH($B464,'Calibration Multipliers'!$A$4:$A$7,0),1)</f>
        <v>62689.371992100314</v>
      </c>
      <c r="M464" s="26">
        <f>SUMIFS(INDEX(Load,,MATCH('Summarized Source Data'!$C464,Hour,0)),Month,'Summarized Source Data'!$A464,Sector,'Summarized Source Data'!M$2,Subsector,'Summarized Source Data'!M$3,TimeOfWeek,$E464)*INDEX('Calibration Multipliers'!I$4:I$7,MATCH($B464,'Calibration Multipliers'!$A$4:$A$7,0),1)</f>
        <v>107825833.32728973</v>
      </c>
      <c r="N464" s="26">
        <f>SUMIFS(INDEX(Load,,MATCH('Summarized Source Data'!$C464,Hour,0)),Month,'Summarized Source Data'!$A464,Sector,'Summarized Source Data'!N$2,Subsector,'Summarized Source Data'!N$3,TimeOfWeek,$E464)*INDEX('Calibration Multipliers'!J$4:J$7,MATCH($B464,'Calibration Multipliers'!$A$4:$A$7,0),1)</f>
        <v>0</v>
      </c>
      <c r="O464" s="28">
        <f t="shared" si="38"/>
        <v>64254474.367093012</v>
      </c>
      <c r="P464" s="48">
        <f>(SUMIFS(INDEX(Load,,MATCH('Summarized Source Data'!$C464,Hour,0)),Month,'Summarized Source Data'!$A464,Sector,'Summarized Source Data'!P$2,Subsector,"Total",TimeOfWeek,$E464)-SUM(L464:N464)*INDEX('Calibration Multipliers'!L$4:L$7,MATCH($B464,'Calibration Multipliers'!$A$4:$A$7,0),1))</f>
        <v>64254474.367093012</v>
      </c>
      <c r="Q464" s="28">
        <f t="shared" si="39"/>
        <v>64254474.367093012</v>
      </c>
      <c r="R464" s="31">
        <f>SUMIFS(INDEX(Load,,MATCH('Summarized Source Data'!$C464,Hour,0)),Month,'Summarized Source Data'!$A464,Sector,'Summarized Source Data'!R$2,TimeOfWeek,$E464)*INDEX('Calibration Multipliers'!N$4:N$7,MATCH($B464,'Calibration Multipliers'!$A$4:$A$7,0),1)</f>
        <v>2137103.2873436664</v>
      </c>
      <c r="S464" s="31">
        <f>SUMIFS(INDEX(Load,,MATCH('Summarized Source Data'!$C464,Hour,0)),Month,'Summarized Source Data'!$A464,Sector,'Summarized Source Data'!S$2,TimeOfWeek,$E464)*INDEX('Calibration Multipliers'!O$4:O$7,MATCH($B464,'Calibration Multipliers'!$A$4:$A$7,0),1)</f>
        <v>2137103.2873436664</v>
      </c>
      <c r="T464" s="31">
        <f>SUMIFS(INDEX(Load,,MATCH('Summarized Source Data'!$C464,Hour,0)),Month,'Summarized Source Data'!$A464,Sector,'Summarized Source Data'!T$2,TimeOfWeek,$E464)*INDEX('Calibration Multipliers'!P$4:P$7,MATCH($B464,'Calibration Multipliers'!$A$4:$A$7,0),1)</f>
        <v>2137103.2873436664</v>
      </c>
      <c r="U464" s="31">
        <f>SUMIFS(INDEX(Load,,MATCH('Summarized Source Data'!$C464,Hour,0)),Month,'Summarized Source Data'!$A464,Sector,'Summarized Source Data'!U$2,TimeOfWeek,$E464)*INDEX('Calibration Multipliers'!Q$4:Q$7,MATCH($B464,'Calibration Multipliers'!$A$4:$A$7,0),1)</f>
        <v>2137103.2873436664</v>
      </c>
      <c r="V464" s="31">
        <f>SUMIFS(INDEX(Load,,MATCH('Summarized Source Data'!$C464,Hour,0)),Month,'Summarized Source Data'!$A464,Sector,'Summarized Source Data'!V$2,TimeOfWeek,$E464)*INDEX('Calibration Multipliers'!R$4:R$7,MATCH($B464,'Calibration Multipliers'!$A$4:$A$7,0),1)</f>
        <v>2137103.2873436664</v>
      </c>
      <c r="W464" s="31">
        <f>SUMIFS(INDEX(Load,,MATCH('Summarized Source Data'!$C464,Hour,0)),Month,'Summarized Source Data'!$A464,Sector,'Summarized Source Data'!W$2,TimeOfWeek,$E464)*INDEX('Calibration Multipliers'!S$4:S$7,MATCH($B464,'Calibration Multipliers'!$A$4:$A$7,0),1)</f>
        <v>2137103.2873436664</v>
      </c>
      <c r="X464" s="26">
        <f>SUMIFS(INDEX(Load,,MATCH('Summarized Source Data'!$C464,Hour,0)),Month,'Summarized Source Data'!$A464,Sector,'Summarized Source Data'!X$2,Subsector,'Summarized Source Data'!X$3,TimeOfWeek,$E464)*INDEX('Calibration Multipliers'!T$4:T$7,MATCH($B464,'Calibration Multipliers'!$A$4:$A$7,0),1)</f>
        <v>322531659.33864731</v>
      </c>
      <c r="Y464" s="28">
        <f t="shared" si="40"/>
        <v>322531659.33864731</v>
      </c>
      <c r="Z464" s="28">
        <f t="shared" si="40"/>
        <v>322531659.33864731</v>
      </c>
    </row>
    <row r="465" spans="1:26" outlineLevel="2">
      <c r="A465">
        <f t="shared" si="35"/>
        <v>8</v>
      </c>
      <c r="B465" t="str">
        <f>INDEX('Category Mapping'!$G$34:$G$45,MATCH(A465,'Category Mapping'!$A$34:$A$45,0),1)</f>
        <v>Summer</v>
      </c>
      <c r="C465" t="s">
        <v>32</v>
      </c>
      <c r="D465" s="6" t="s">
        <v>106</v>
      </c>
      <c r="E465" s="40" t="s">
        <v>14</v>
      </c>
      <c r="F465" s="26">
        <f>SUMIFS(INDEX(Load,,MATCH('Summarized Source Data'!$C465,Hour,0)),Month,'Summarized Source Data'!$A465,Sector,'Summarized Source Data'!F$2,Subsector,'Summarized Source Data'!F$3,TimeOfWeek,$E465)*INDEX('Calibration Multipliers'!B$4:B$7,MATCH($B465,'Calibration Multipliers'!$A$4:$A$7,0),1)</f>
        <v>34710.459924955074</v>
      </c>
      <c r="G465" s="26">
        <f>SUMIFS(INDEX(Load,,MATCH('Summarized Source Data'!$C465,Hour,0)),Month,'Summarized Source Data'!$A465,Sector,'Summarized Source Data'!G$2,Subsector,'Summarized Source Data'!G$3,TimeOfWeek,$E465)*INDEX('Calibration Multipliers'!C$4:C$7,MATCH($B465,'Calibration Multipliers'!$A$4:$A$7,0),1)</f>
        <v>28942723.682588294</v>
      </c>
      <c r="H465" s="26">
        <f>SUMIFS(INDEX(Load,,MATCH('Summarized Source Data'!$C465,Hour,0)),Month,'Summarized Source Data'!$A465,Sector,'Summarized Source Data'!H$2,Subsector,'Summarized Source Data'!H$3,TimeOfWeek,$E465)*INDEX('Calibration Multipliers'!D$4:D$7,MATCH($B465,'Calibration Multipliers'!$A$4:$A$7,0),1)</f>
        <v>0</v>
      </c>
      <c r="I465" s="26">
        <f>SUMIFS(INDEX(Load,,MATCH('Summarized Source Data'!$C465,Hour,0)),Month,'Summarized Source Data'!$A465,Sector,'Summarized Source Data'!I$2,Subsector,'Summarized Source Data'!I$3,TimeOfWeek,$E465)*INDEX('Calibration Multipliers'!E$4:E$7,MATCH($B465,'Calibration Multipliers'!$A$4:$A$7,0),1)</f>
        <v>6398902.3244732143</v>
      </c>
      <c r="J465" s="47">
        <f t="shared" si="37"/>
        <v>21374102.126323916</v>
      </c>
      <c r="K465" s="48">
        <f>(SUMIFS(INDEX(Load,,MATCH('Summarized Source Data'!$C465,Hour,0)),Month,'Summarized Source Data'!$A465,Sector,'Summarized Source Data'!K$2,Subsector,"Total",TimeOfWeek,$E465)-SUM(F465:I465))*INDEX('Calibration Multipliers'!G$4:G$7,MATCH($B465,'Calibration Multipliers'!$A$4:$A$7,0),1)</f>
        <v>21374102.126323916</v>
      </c>
      <c r="L465" s="26">
        <f>SUMIFS(INDEX(Load,,MATCH('Summarized Source Data'!$C465,Hour,0)),Month,'Summarized Source Data'!$A465,Sector,'Summarized Source Data'!L$2,Subsector,'Summarized Source Data'!L$3,TimeOfWeek,$E465)*INDEX('Calibration Multipliers'!H$4:H$7,MATCH($B465,'Calibration Multipliers'!$A$4:$A$7,0),1)</f>
        <v>62689.371992100314</v>
      </c>
      <c r="M465" s="26">
        <f>SUMIFS(INDEX(Load,,MATCH('Summarized Source Data'!$C465,Hour,0)),Month,'Summarized Source Data'!$A465,Sector,'Summarized Source Data'!M$2,Subsector,'Summarized Source Data'!M$3,TimeOfWeek,$E465)*INDEX('Calibration Multipliers'!I$4:I$7,MATCH($B465,'Calibration Multipliers'!$A$4:$A$7,0),1)</f>
        <v>115392558.47306444</v>
      </c>
      <c r="N465" s="26">
        <f>SUMIFS(INDEX(Load,,MATCH('Summarized Source Data'!$C465,Hour,0)),Month,'Summarized Source Data'!$A465,Sector,'Summarized Source Data'!N$2,Subsector,'Summarized Source Data'!N$3,TimeOfWeek,$E465)*INDEX('Calibration Multipliers'!J$4:J$7,MATCH($B465,'Calibration Multipliers'!$A$4:$A$7,0),1)</f>
        <v>0</v>
      </c>
      <c r="O465" s="28">
        <f t="shared" si="38"/>
        <v>68983677.583202213</v>
      </c>
      <c r="P465" s="48">
        <f>(SUMIFS(INDEX(Load,,MATCH('Summarized Source Data'!$C465,Hour,0)),Month,'Summarized Source Data'!$A465,Sector,'Summarized Source Data'!P$2,Subsector,"Total",TimeOfWeek,$E465)-SUM(L465:N465)*INDEX('Calibration Multipliers'!L$4:L$7,MATCH($B465,'Calibration Multipliers'!$A$4:$A$7,0),1))</f>
        <v>68983677.583202213</v>
      </c>
      <c r="Q465" s="28">
        <f t="shared" si="39"/>
        <v>68983677.583202213</v>
      </c>
      <c r="R465" s="31">
        <f>SUMIFS(INDEX(Load,,MATCH('Summarized Source Data'!$C465,Hour,0)),Month,'Summarized Source Data'!$A465,Sector,'Summarized Source Data'!R$2,TimeOfWeek,$E465)*INDEX('Calibration Multipliers'!N$4:N$7,MATCH($B465,'Calibration Multipliers'!$A$4:$A$7,0),1)</f>
        <v>2153717.9240825009</v>
      </c>
      <c r="S465" s="31">
        <f>SUMIFS(INDEX(Load,,MATCH('Summarized Source Data'!$C465,Hour,0)),Month,'Summarized Source Data'!$A465,Sector,'Summarized Source Data'!S$2,TimeOfWeek,$E465)*INDEX('Calibration Multipliers'!O$4:O$7,MATCH($B465,'Calibration Multipliers'!$A$4:$A$7,0),1)</f>
        <v>2153717.9240825009</v>
      </c>
      <c r="T465" s="31">
        <f>SUMIFS(INDEX(Load,,MATCH('Summarized Source Data'!$C465,Hour,0)),Month,'Summarized Source Data'!$A465,Sector,'Summarized Source Data'!T$2,TimeOfWeek,$E465)*INDEX('Calibration Multipliers'!P$4:P$7,MATCH($B465,'Calibration Multipliers'!$A$4:$A$7,0),1)</f>
        <v>2153717.9240825009</v>
      </c>
      <c r="U465" s="31">
        <f>SUMIFS(INDEX(Load,,MATCH('Summarized Source Data'!$C465,Hour,0)),Month,'Summarized Source Data'!$A465,Sector,'Summarized Source Data'!U$2,TimeOfWeek,$E465)*INDEX('Calibration Multipliers'!Q$4:Q$7,MATCH($B465,'Calibration Multipliers'!$A$4:$A$7,0),1)</f>
        <v>2153717.9240825009</v>
      </c>
      <c r="V465" s="31">
        <f>SUMIFS(INDEX(Load,,MATCH('Summarized Source Data'!$C465,Hour,0)),Month,'Summarized Source Data'!$A465,Sector,'Summarized Source Data'!V$2,TimeOfWeek,$E465)*INDEX('Calibration Multipliers'!R$4:R$7,MATCH($B465,'Calibration Multipliers'!$A$4:$A$7,0),1)</f>
        <v>2153717.9240825009</v>
      </c>
      <c r="W465" s="31">
        <f>SUMIFS(INDEX(Load,,MATCH('Summarized Source Data'!$C465,Hour,0)),Month,'Summarized Source Data'!$A465,Sector,'Summarized Source Data'!W$2,TimeOfWeek,$E465)*INDEX('Calibration Multipliers'!S$4:S$7,MATCH($B465,'Calibration Multipliers'!$A$4:$A$7,0),1)</f>
        <v>2153717.9240825009</v>
      </c>
      <c r="X465" s="26">
        <f>SUMIFS(INDEX(Load,,MATCH('Summarized Source Data'!$C465,Hour,0)),Month,'Summarized Source Data'!$A465,Sector,'Summarized Source Data'!X$2,Subsector,'Summarized Source Data'!X$3,TimeOfWeek,$E465)*INDEX('Calibration Multipliers'!T$4:T$7,MATCH($B465,'Calibration Multipliers'!$A$4:$A$7,0),1)</f>
        <v>326315021.91153467</v>
      </c>
      <c r="Y465" s="28">
        <f t="shared" si="40"/>
        <v>326315021.91153467</v>
      </c>
      <c r="Z465" s="28">
        <f t="shared" si="40"/>
        <v>326315021.91153467</v>
      </c>
    </row>
    <row r="466" spans="1:26" outlineLevel="2">
      <c r="A466">
        <f t="shared" si="35"/>
        <v>8</v>
      </c>
      <c r="B466" t="str">
        <f>INDEX('Category Mapping'!$G$34:$G$45,MATCH(A466,'Category Mapping'!$A$34:$A$45,0),1)</f>
        <v>Summer</v>
      </c>
      <c r="C466" t="s">
        <v>33</v>
      </c>
      <c r="D466" s="6" t="s">
        <v>107</v>
      </c>
      <c r="E466" s="40" t="s">
        <v>14</v>
      </c>
      <c r="F466" s="26">
        <f>SUMIFS(INDEX(Load,,MATCH('Summarized Source Data'!$C466,Hour,0)),Month,'Summarized Source Data'!$A466,Sector,'Summarized Source Data'!F$2,Subsector,'Summarized Source Data'!F$3,TimeOfWeek,$E466)*INDEX('Calibration Multipliers'!B$4:B$7,MATCH($B466,'Calibration Multipliers'!$A$4:$A$7,0),1)</f>
        <v>39650.585604502739</v>
      </c>
      <c r="G466" s="26">
        <f>SUMIFS(INDEX(Load,,MATCH('Summarized Source Data'!$C466,Hour,0)),Month,'Summarized Source Data'!$A466,Sector,'Summarized Source Data'!G$2,Subsector,'Summarized Source Data'!G$3,TimeOfWeek,$E466)*INDEX('Calibration Multipliers'!C$4:C$7,MATCH($B466,'Calibration Multipliers'!$A$4:$A$7,0),1)</f>
        <v>33388174.705730941</v>
      </c>
      <c r="H466" s="26">
        <f>SUMIFS(INDEX(Load,,MATCH('Summarized Source Data'!$C466,Hour,0)),Month,'Summarized Source Data'!$A466,Sector,'Summarized Source Data'!H$2,Subsector,'Summarized Source Data'!H$3,TimeOfWeek,$E466)*INDEX('Calibration Multipliers'!D$4:D$7,MATCH($B466,'Calibration Multipliers'!$A$4:$A$7,0),1)</f>
        <v>0</v>
      </c>
      <c r="I466" s="26">
        <f>SUMIFS(INDEX(Load,,MATCH('Summarized Source Data'!$C466,Hour,0)),Month,'Summarized Source Data'!$A466,Sector,'Summarized Source Data'!I$2,Subsector,'Summarized Source Data'!I$3,TimeOfWeek,$E466)*INDEX('Calibration Multipliers'!E$4:E$7,MATCH($B466,'Calibration Multipliers'!$A$4:$A$7,0),1)</f>
        <v>4312276.6605770113</v>
      </c>
      <c r="J466" s="47">
        <f t="shared" si="37"/>
        <v>30927928.7459931</v>
      </c>
      <c r="K466" s="48">
        <f>(SUMIFS(INDEX(Load,,MATCH('Summarized Source Data'!$C466,Hour,0)),Month,'Summarized Source Data'!$A466,Sector,'Summarized Source Data'!K$2,Subsector,"Total",TimeOfWeek,$E466)-SUM(F466:I466))*INDEX('Calibration Multipliers'!G$4:G$7,MATCH($B466,'Calibration Multipliers'!$A$4:$A$7,0),1)</f>
        <v>30927928.7459931</v>
      </c>
      <c r="L466" s="26">
        <f>SUMIFS(INDEX(Load,,MATCH('Summarized Source Data'!$C466,Hour,0)),Month,'Summarized Source Data'!$A466,Sector,'Summarized Source Data'!L$2,Subsector,'Summarized Source Data'!L$3,TimeOfWeek,$E466)*INDEX('Calibration Multipliers'!H$4:H$7,MATCH($B466,'Calibration Multipliers'!$A$4:$A$7,0),1)</f>
        <v>62689.371992100314</v>
      </c>
      <c r="M466" s="26">
        <f>SUMIFS(INDEX(Load,,MATCH('Summarized Source Data'!$C466,Hour,0)),Month,'Summarized Source Data'!$A466,Sector,'Summarized Source Data'!M$2,Subsector,'Summarized Source Data'!M$3,TimeOfWeek,$E466)*INDEX('Calibration Multipliers'!I$4:I$7,MATCH($B466,'Calibration Multipliers'!$A$4:$A$7,0),1)</f>
        <v>126742646.19172652</v>
      </c>
      <c r="N466" s="26">
        <f>SUMIFS(INDEX(Load,,MATCH('Summarized Source Data'!$C466,Hour,0)),Month,'Summarized Source Data'!$A466,Sector,'Summarized Source Data'!N$2,Subsector,'Summarized Source Data'!N$3,TimeOfWeek,$E466)*INDEX('Calibration Multipliers'!J$4:J$7,MATCH($B466,'Calibration Multipliers'!$A$4:$A$7,0),1)</f>
        <v>0</v>
      </c>
      <c r="O466" s="28">
        <f t="shared" si="38"/>
        <v>76550402.728976905</v>
      </c>
      <c r="P466" s="48">
        <f>(SUMIFS(INDEX(Load,,MATCH('Summarized Source Data'!$C466,Hour,0)),Month,'Summarized Source Data'!$A466,Sector,'Summarized Source Data'!P$2,Subsector,"Total",TimeOfWeek,$E466)-SUM(L466:N466)*INDEX('Calibration Multipliers'!L$4:L$7,MATCH($B466,'Calibration Multipliers'!$A$4:$A$7,0),1))</f>
        <v>76550402.728976905</v>
      </c>
      <c r="Q466" s="28">
        <f t="shared" si="39"/>
        <v>76550402.728976905</v>
      </c>
      <c r="R466" s="31">
        <f>SUMIFS(INDEX(Load,,MATCH('Summarized Source Data'!$C466,Hour,0)),Month,'Summarized Source Data'!$A466,Sector,'Summarized Source Data'!R$2,TimeOfWeek,$E466)*INDEX('Calibration Multipliers'!N$4:N$7,MATCH($B466,'Calibration Multipliers'!$A$4:$A$7,0),1)</f>
        <v>2675507.9400474071</v>
      </c>
      <c r="S466" s="31">
        <f>SUMIFS(INDEX(Load,,MATCH('Summarized Source Data'!$C466,Hour,0)),Month,'Summarized Source Data'!$A466,Sector,'Summarized Source Data'!S$2,TimeOfWeek,$E466)*INDEX('Calibration Multipliers'!O$4:O$7,MATCH($B466,'Calibration Multipliers'!$A$4:$A$7,0),1)</f>
        <v>2675507.9400474071</v>
      </c>
      <c r="T466" s="31">
        <f>SUMIFS(INDEX(Load,,MATCH('Summarized Source Data'!$C466,Hour,0)),Month,'Summarized Source Data'!$A466,Sector,'Summarized Source Data'!T$2,TimeOfWeek,$E466)*INDEX('Calibration Multipliers'!P$4:P$7,MATCH($B466,'Calibration Multipliers'!$A$4:$A$7,0),1)</f>
        <v>2675507.9400474071</v>
      </c>
      <c r="U466" s="31">
        <f>SUMIFS(INDEX(Load,,MATCH('Summarized Source Data'!$C466,Hour,0)),Month,'Summarized Source Data'!$A466,Sector,'Summarized Source Data'!U$2,TimeOfWeek,$E466)*INDEX('Calibration Multipliers'!Q$4:Q$7,MATCH($B466,'Calibration Multipliers'!$A$4:$A$7,0),1)</f>
        <v>2675507.9400474071</v>
      </c>
      <c r="V466" s="31">
        <f>SUMIFS(INDEX(Load,,MATCH('Summarized Source Data'!$C466,Hour,0)),Month,'Summarized Source Data'!$A466,Sector,'Summarized Source Data'!V$2,TimeOfWeek,$E466)*INDEX('Calibration Multipliers'!R$4:R$7,MATCH($B466,'Calibration Multipliers'!$A$4:$A$7,0),1)</f>
        <v>2675507.9400474071</v>
      </c>
      <c r="W466" s="31">
        <f>SUMIFS(INDEX(Load,,MATCH('Summarized Source Data'!$C466,Hour,0)),Month,'Summarized Source Data'!$A466,Sector,'Summarized Source Data'!W$2,TimeOfWeek,$E466)*INDEX('Calibration Multipliers'!S$4:S$7,MATCH($B466,'Calibration Multipliers'!$A$4:$A$7,0),1)</f>
        <v>2675507.9400474071</v>
      </c>
      <c r="X466" s="26">
        <f>SUMIFS(INDEX(Load,,MATCH('Summarized Source Data'!$C466,Hour,0)),Month,'Summarized Source Data'!$A466,Sector,'Summarized Source Data'!X$2,Subsector,'Summarized Source Data'!X$3,TimeOfWeek,$E466)*INDEX('Calibration Multipliers'!T$4:T$7,MATCH($B466,'Calibration Multipliers'!$A$4:$A$7,0),1)</f>
        <v>328206703.19797838</v>
      </c>
      <c r="Y466" s="28">
        <f t="shared" si="40"/>
        <v>328206703.19797838</v>
      </c>
      <c r="Z466" s="28">
        <f t="shared" si="40"/>
        <v>328206703.19797838</v>
      </c>
    </row>
    <row r="467" spans="1:26" outlineLevel="2">
      <c r="A467">
        <f t="shared" si="35"/>
        <v>8</v>
      </c>
      <c r="B467" t="str">
        <f>INDEX('Category Mapping'!$G$34:$G$45,MATCH(A467,'Category Mapping'!$A$34:$A$45,0),1)</f>
        <v>Summer</v>
      </c>
      <c r="C467" t="s">
        <v>34</v>
      </c>
      <c r="D467" s="6" t="s">
        <v>108</v>
      </c>
      <c r="E467" s="40" t="s">
        <v>14</v>
      </c>
      <c r="F467" s="26">
        <f>SUMIFS(INDEX(Load,,MATCH('Summarized Source Data'!$C467,Hour,0)),Month,'Summarized Source Data'!$A467,Sector,'Summarized Source Data'!F$2,Subsector,'Summarized Source Data'!F$3,TimeOfWeek,$E467)*INDEX('Calibration Multipliers'!B$4:B$7,MATCH($B467,'Calibration Multipliers'!$A$4:$A$7,0),1)</f>
        <v>46021.768177245052</v>
      </c>
      <c r="G467" s="26">
        <f>SUMIFS(INDEX(Load,,MATCH('Summarized Source Data'!$C467,Hour,0)),Month,'Summarized Source Data'!$A467,Sector,'Summarized Source Data'!G$2,Subsector,'Summarized Source Data'!G$3,TimeOfWeek,$E467)*INDEX('Calibration Multipliers'!C$4:C$7,MATCH($B467,'Calibration Multipliers'!$A$4:$A$7,0),1)</f>
        <v>37171537.278618298</v>
      </c>
      <c r="H467" s="26">
        <f>SUMIFS(INDEX(Load,,MATCH('Summarized Source Data'!$C467,Hour,0)),Month,'Summarized Source Data'!$A467,Sector,'Summarized Source Data'!H$2,Subsector,'Summarized Source Data'!H$3,TimeOfWeek,$E467)*INDEX('Calibration Multipliers'!D$4:D$7,MATCH($B467,'Calibration Multipliers'!$A$4:$A$7,0),1)</f>
        <v>0</v>
      </c>
      <c r="I467" s="26">
        <f>SUMIFS(INDEX(Load,,MATCH('Summarized Source Data'!$C467,Hour,0)),Month,'Summarized Source Data'!$A467,Sector,'Summarized Source Data'!I$2,Subsector,'Summarized Source Data'!I$3,TimeOfWeek,$E467)*INDEX('Calibration Multipliers'!E$4:E$7,MATCH($B467,'Calibration Multipliers'!$A$4:$A$7,0),1)</f>
        <v>5111516.7333026826</v>
      </c>
      <c r="J467" s="47">
        <f t="shared" si="37"/>
        <v>43647838.688767001</v>
      </c>
      <c r="K467" s="48">
        <f>(SUMIFS(INDEX(Load,,MATCH('Summarized Source Data'!$C467,Hour,0)),Month,'Summarized Source Data'!$A467,Sector,'Summarized Source Data'!K$2,Subsector,"Total",TimeOfWeek,$E467)-SUM(F467:I467))*INDEX('Calibration Multipliers'!G$4:G$7,MATCH($B467,'Calibration Multipliers'!$A$4:$A$7,0),1)</f>
        <v>43647838.688767001</v>
      </c>
      <c r="L467" s="26">
        <f>SUMIFS(INDEX(Load,,MATCH('Summarized Source Data'!$C467,Hour,0)),Month,'Summarized Source Data'!$A467,Sector,'Summarized Source Data'!L$2,Subsector,'Summarized Source Data'!L$3,TimeOfWeek,$E467)*INDEX('Calibration Multipliers'!H$4:H$7,MATCH($B467,'Calibration Multipliers'!$A$4:$A$7,0),1)</f>
        <v>62689.371992100314</v>
      </c>
      <c r="M467" s="26">
        <f>SUMIFS(INDEX(Load,,MATCH('Summarized Source Data'!$C467,Hour,0)),Month,'Summarized Source Data'!$A467,Sector,'Summarized Source Data'!M$2,Subsector,'Summarized Source Data'!M$3,TimeOfWeek,$E467)*INDEX('Calibration Multipliers'!I$4:I$7,MATCH($B467,'Calibration Multipliers'!$A$4:$A$7,0),1)</f>
        <v>142821937.12649781</v>
      </c>
      <c r="N467" s="26">
        <f>SUMIFS(INDEX(Load,,MATCH('Summarized Source Data'!$C467,Hour,0)),Month,'Summarized Source Data'!$A467,Sector,'Summarized Source Data'!N$2,Subsector,'Summarized Source Data'!N$3,TimeOfWeek,$E467)*INDEX('Calibration Multipliers'!J$4:J$7,MATCH($B467,'Calibration Multipliers'!$A$4:$A$7,0),1)</f>
        <v>0</v>
      </c>
      <c r="O467" s="28">
        <f t="shared" si="38"/>
        <v>97358896.879857361</v>
      </c>
      <c r="P467" s="48">
        <f>(SUMIFS(INDEX(Load,,MATCH('Summarized Source Data'!$C467,Hour,0)),Month,'Summarized Source Data'!$A467,Sector,'Summarized Source Data'!P$2,Subsector,"Total",TimeOfWeek,$E467)-SUM(L467:N467)*INDEX('Calibration Multipliers'!L$4:L$7,MATCH($B467,'Calibration Multipliers'!$A$4:$A$7,0),1))</f>
        <v>97358896.879857361</v>
      </c>
      <c r="Q467" s="28">
        <f t="shared" si="39"/>
        <v>97358896.879857361</v>
      </c>
      <c r="R467" s="31">
        <f>SUMIFS(INDEX(Load,,MATCH('Summarized Source Data'!$C467,Hour,0)),Month,'Summarized Source Data'!$A467,Sector,'Summarized Source Data'!R$2,TimeOfWeek,$E467)*INDEX('Calibration Multipliers'!N$4:N$7,MATCH($B467,'Calibration Multipliers'!$A$4:$A$7,0),1)</f>
        <v>3485100.2386131408</v>
      </c>
      <c r="S467" s="31">
        <f>SUMIFS(INDEX(Load,,MATCH('Summarized Source Data'!$C467,Hour,0)),Month,'Summarized Source Data'!$A467,Sector,'Summarized Source Data'!S$2,TimeOfWeek,$E467)*INDEX('Calibration Multipliers'!O$4:O$7,MATCH($B467,'Calibration Multipliers'!$A$4:$A$7,0),1)</f>
        <v>3485100.2386131408</v>
      </c>
      <c r="T467" s="31">
        <f>SUMIFS(INDEX(Load,,MATCH('Summarized Source Data'!$C467,Hour,0)),Month,'Summarized Source Data'!$A467,Sector,'Summarized Source Data'!T$2,TimeOfWeek,$E467)*INDEX('Calibration Multipliers'!P$4:P$7,MATCH($B467,'Calibration Multipliers'!$A$4:$A$7,0),1)</f>
        <v>3485100.2386131408</v>
      </c>
      <c r="U467" s="31">
        <f>SUMIFS(INDEX(Load,,MATCH('Summarized Source Data'!$C467,Hour,0)),Month,'Summarized Source Data'!$A467,Sector,'Summarized Source Data'!U$2,TimeOfWeek,$E467)*INDEX('Calibration Multipliers'!Q$4:Q$7,MATCH($B467,'Calibration Multipliers'!$A$4:$A$7,0),1)</f>
        <v>3485100.2386131408</v>
      </c>
      <c r="V467" s="31">
        <f>SUMIFS(INDEX(Load,,MATCH('Summarized Source Data'!$C467,Hour,0)),Month,'Summarized Source Data'!$A467,Sector,'Summarized Source Data'!V$2,TimeOfWeek,$E467)*INDEX('Calibration Multipliers'!R$4:R$7,MATCH($B467,'Calibration Multipliers'!$A$4:$A$7,0),1)</f>
        <v>3485100.2386131408</v>
      </c>
      <c r="W467" s="31">
        <f>SUMIFS(INDEX(Load,,MATCH('Summarized Source Data'!$C467,Hour,0)),Month,'Summarized Source Data'!$A467,Sector,'Summarized Source Data'!W$2,TimeOfWeek,$E467)*INDEX('Calibration Multipliers'!S$4:S$7,MATCH($B467,'Calibration Multipliers'!$A$4:$A$7,0),1)</f>
        <v>3485100.2386131408</v>
      </c>
      <c r="X467" s="26">
        <f>SUMIFS(INDEX(Load,,MATCH('Summarized Source Data'!$C467,Hour,0)),Month,'Summarized Source Data'!$A467,Sector,'Summarized Source Data'!X$2,Subsector,'Summarized Source Data'!X$3,TimeOfWeek,$E467)*INDEX('Calibration Multipliers'!T$4:T$7,MATCH($B467,'Calibration Multipliers'!$A$4:$A$7,0),1)</f>
        <v>328206703.19797838</v>
      </c>
      <c r="Y467" s="28">
        <f t="shared" si="40"/>
        <v>328206703.19797838</v>
      </c>
      <c r="Z467" s="28">
        <f t="shared" si="40"/>
        <v>328206703.19797838</v>
      </c>
    </row>
    <row r="468" spans="1:26" outlineLevel="2">
      <c r="A468">
        <f t="shared" si="35"/>
        <v>8</v>
      </c>
      <c r="B468" t="str">
        <f>INDEX('Category Mapping'!$G$34:$G$45,MATCH(A468,'Category Mapping'!$A$34:$A$45,0),1)</f>
        <v>Summer</v>
      </c>
      <c r="C468" t="s">
        <v>35</v>
      </c>
      <c r="D468" s="6" t="s">
        <v>109</v>
      </c>
      <c r="E468" s="40" t="s">
        <v>14</v>
      </c>
      <c r="F468" s="26">
        <f>SUMIFS(INDEX(Load,,MATCH('Summarized Source Data'!$C468,Hour,0)),Month,'Summarized Source Data'!$A468,Sector,'Summarized Source Data'!F$2,Subsector,'Summarized Source Data'!F$3,TimeOfWeek,$E468)*INDEX('Calibration Multipliers'!B$4:B$7,MATCH($B468,'Calibration Multipliers'!$A$4:$A$7,0),1)</f>
        <v>50006.594807138667</v>
      </c>
      <c r="G468" s="26">
        <f>SUMIFS(INDEX(Load,,MATCH('Summarized Source Data'!$C468,Hour,0)),Month,'Summarized Source Data'!$A468,Sector,'Summarized Source Data'!G$2,Subsector,'Summarized Source Data'!G$3,TimeOfWeek,$E468)*INDEX('Calibration Multipliers'!C$4:C$7,MATCH($B468,'Calibration Multipliers'!$A$4:$A$7,0),1)</f>
        <v>39157802.62938416</v>
      </c>
      <c r="H468" s="26">
        <f>SUMIFS(INDEX(Load,,MATCH('Summarized Source Data'!$C468,Hour,0)),Month,'Summarized Source Data'!$A468,Sector,'Summarized Source Data'!H$2,Subsector,'Summarized Source Data'!H$3,TimeOfWeek,$E468)*INDEX('Calibration Multipliers'!D$4:D$7,MATCH($B468,'Calibration Multipliers'!$A$4:$A$7,0),1)</f>
        <v>0</v>
      </c>
      <c r="I468" s="26">
        <f>SUMIFS(INDEX(Load,,MATCH('Summarized Source Data'!$C468,Hour,0)),Month,'Summarized Source Data'!$A468,Sector,'Summarized Source Data'!I$2,Subsector,'Summarized Source Data'!I$3,TimeOfWeek,$E468)*INDEX('Calibration Multipliers'!E$4:E$7,MATCH($B468,'Calibration Multipliers'!$A$4:$A$7,0),1)</f>
        <v>6235779.8096212465</v>
      </c>
      <c r="J468" s="47">
        <f t="shared" si="37"/>
        <v>54815519.147702463</v>
      </c>
      <c r="K468" s="48">
        <f>(SUMIFS(INDEX(Load,,MATCH('Summarized Source Data'!$C468,Hour,0)),Month,'Summarized Source Data'!$A468,Sector,'Summarized Source Data'!K$2,Subsector,"Total",TimeOfWeek,$E468)-SUM(F468:I468))*INDEX('Calibration Multipliers'!G$4:G$7,MATCH($B468,'Calibration Multipliers'!$A$4:$A$7,0),1)</f>
        <v>54815519.147702463</v>
      </c>
      <c r="L468" s="26">
        <f>SUMIFS(INDEX(Load,,MATCH('Summarized Source Data'!$C468,Hour,0)),Month,'Summarized Source Data'!$A468,Sector,'Summarized Source Data'!L$2,Subsector,'Summarized Source Data'!L$3,TimeOfWeek,$E468)*INDEX('Calibration Multipliers'!H$4:H$7,MATCH($B468,'Calibration Multipliers'!$A$4:$A$7,0),1)</f>
        <v>62689.371992100314</v>
      </c>
      <c r="M468" s="26">
        <f>SUMIFS(INDEX(Load,,MATCH('Summarized Source Data'!$C468,Hour,0)),Month,'Summarized Source Data'!$A468,Sector,'Summarized Source Data'!M$2,Subsector,'Summarized Source Data'!M$3,TimeOfWeek,$E468)*INDEX('Calibration Multipliers'!I$4:I$7,MATCH($B468,'Calibration Multipliers'!$A$4:$A$7,0),1)</f>
        <v>161738749.99093458</v>
      </c>
      <c r="N468" s="26">
        <f>SUMIFS(INDEX(Load,,MATCH('Summarized Source Data'!$C468,Hour,0)),Month,'Summarized Source Data'!$A468,Sector,'Summarized Source Data'!N$2,Subsector,'Summarized Source Data'!N$3,TimeOfWeek,$E468)*INDEX('Calibration Multipliers'!J$4:J$7,MATCH($B468,'Calibration Multipliers'!$A$4:$A$7,0),1)</f>
        <v>0</v>
      </c>
      <c r="O468" s="28">
        <f t="shared" si="38"/>
        <v>110600665.88496312</v>
      </c>
      <c r="P468" s="48">
        <f>(SUMIFS(INDEX(Load,,MATCH('Summarized Source Data'!$C468,Hour,0)),Month,'Summarized Source Data'!$A468,Sector,'Summarized Source Data'!P$2,Subsector,"Total",TimeOfWeek,$E468)-SUM(L468:N468)*INDEX('Calibration Multipliers'!L$4:L$7,MATCH($B468,'Calibration Multipliers'!$A$4:$A$7,0),1))</f>
        <v>110600665.88496312</v>
      </c>
      <c r="Q468" s="28">
        <f t="shared" si="39"/>
        <v>110600665.88496312</v>
      </c>
      <c r="R468" s="31">
        <f>SUMIFS(INDEX(Load,,MATCH('Summarized Source Data'!$C468,Hour,0)),Month,'Summarized Source Data'!$A468,Sector,'Summarized Source Data'!R$2,TimeOfWeek,$E468)*INDEX('Calibration Multipliers'!N$4:N$7,MATCH($B468,'Calibration Multipliers'!$A$4:$A$7,0),1)</f>
        <v>4181687.2804893018</v>
      </c>
      <c r="S468" s="31">
        <f>SUMIFS(INDEX(Load,,MATCH('Summarized Source Data'!$C468,Hour,0)),Month,'Summarized Source Data'!$A468,Sector,'Summarized Source Data'!S$2,TimeOfWeek,$E468)*INDEX('Calibration Multipliers'!O$4:O$7,MATCH($B468,'Calibration Multipliers'!$A$4:$A$7,0),1)</f>
        <v>4181687.2804893018</v>
      </c>
      <c r="T468" s="31">
        <f>SUMIFS(INDEX(Load,,MATCH('Summarized Source Data'!$C468,Hour,0)),Month,'Summarized Source Data'!$A468,Sector,'Summarized Source Data'!T$2,TimeOfWeek,$E468)*INDEX('Calibration Multipliers'!P$4:P$7,MATCH($B468,'Calibration Multipliers'!$A$4:$A$7,0),1)</f>
        <v>4181687.2804893018</v>
      </c>
      <c r="U468" s="31">
        <f>SUMIFS(INDEX(Load,,MATCH('Summarized Source Data'!$C468,Hour,0)),Month,'Summarized Source Data'!$A468,Sector,'Summarized Source Data'!U$2,TimeOfWeek,$E468)*INDEX('Calibration Multipliers'!Q$4:Q$7,MATCH($B468,'Calibration Multipliers'!$A$4:$A$7,0),1)</f>
        <v>4181687.2804893018</v>
      </c>
      <c r="V468" s="31">
        <f>SUMIFS(INDEX(Load,,MATCH('Summarized Source Data'!$C468,Hour,0)),Month,'Summarized Source Data'!$A468,Sector,'Summarized Source Data'!V$2,TimeOfWeek,$E468)*INDEX('Calibration Multipliers'!R$4:R$7,MATCH($B468,'Calibration Multipliers'!$A$4:$A$7,0),1)</f>
        <v>4181687.2804893018</v>
      </c>
      <c r="W468" s="31">
        <f>SUMIFS(INDEX(Load,,MATCH('Summarized Source Data'!$C468,Hour,0)),Month,'Summarized Source Data'!$A468,Sector,'Summarized Source Data'!W$2,TimeOfWeek,$E468)*INDEX('Calibration Multipliers'!S$4:S$7,MATCH($B468,'Calibration Multipliers'!$A$4:$A$7,0),1)</f>
        <v>4181687.2804893018</v>
      </c>
      <c r="X468" s="26">
        <f>SUMIFS(INDEX(Load,,MATCH('Summarized Source Data'!$C468,Hour,0)),Month,'Summarized Source Data'!$A468,Sector,'Summarized Source Data'!X$2,Subsector,'Summarized Source Data'!X$3,TimeOfWeek,$E468)*INDEX('Calibration Multipliers'!T$4:T$7,MATCH($B468,'Calibration Multipliers'!$A$4:$A$7,0),1)</f>
        <v>327260862.55475652</v>
      </c>
      <c r="Y468" s="28">
        <f t="shared" si="40"/>
        <v>327260862.55475652</v>
      </c>
      <c r="Z468" s="28">
        <f t="shared" si="40"/>
        <v>327260862.55475652</v>
      </c>
    </row>
    <row r="469" spans="1:26" outlineLevel="2">
      <c r="A469">
        <f t="shared" si="35"/>
        <v>8</v>
      </c>
      <c r="B469" t="str">
        <f>INDEX('Category Mapping'!$G$34:$G$45,MATCH(A469,'Category Mapping'!$A$34:$A$45,0),1)</f>
        <v>Summer</v>
      </c>
      <c r="C469" t="s">
        <v>36</v>
      </c>
      <c r="D469" s="6" t="s">
        <v>110</v>
      </c>
      <c r="E469" s="40" t="s">
        <v>14</v>
      </c>
      <c r="F469" s="26">
        <f>SUMIFS(INDEX(Load,,MATCH('Summarized Source Data'!$C469,Hour,0)),Month,'Summarized Source Data'!$A469,Sector,'Summarized Source Data'!F$2,Subsector,'Summarized Source Data'!F$3,TimeOfWeek,$E469)*INDEX('Calibration Multipliers'!B$4:B$7,MATCH($B469,'Calibration Multipliers'!$A$4:$A$7,0),1)</f>
        <v>50805.830150661117</v>
      </c>
      <c r="G469" s="26">
        <f>SUMIFS(INDEX(Load,,MATCH('Summarized Source Data'!$C469,Hour,0)),Month,'Summarized Source Data'!$A469,Sector,'Summarized Source Data'!G$2,Subsector,'Summarized Source Data'!G$3,TimeOfWeek,$E469)*INDEX('Calibration Multipliers'!C$4:C$7,MATCH($B469,'Calibration Multipliers'!$A$4:$A$7,0),1)</f>
        <v>39441554.822350718</v>
      </c>
      <c r="H469" s="26">
        <f>SUMIFS(INDEX(Load,,MATCH('Summarized Source Data'!$C469,Hour,0)),Month,'Summarized Source Data'!$A469,Sector,'Summarized Source Data'!H$2,Subsector,'Summarized Source Data'!H$3,TimeOfWeek,$E469)*INDEX('Calibration Multipliers'!D$4:D$7,MATCH($B469,'Calibration Multipliers'!$A$4:$A$7,0),1)</f>
        <v>0</v>
      </c>
      <c r="I469" s="26">
        <f>SUMIFS(INDEX(Load,,MATCH('Summarized Source Data'!$C469,Hour,0)),Month,'Summarized Source Data'!$A469,Sector,'Summarized Source Data'!I$2,Subsector,'Summarized Source Data'!I$3,TimeOfWeek,$E469)*INDEX('Calibration Multipliers'!E$4:E$7,MATCH($B469,'Calibration Multipliers'!$A$4:$A$7,0),1)</f>
        <v>6461391.1782489521</v>
      </c>
      <c r="J469" s="47">
        <f t="shared" si="37"/>
        <v>68492965.999092266</v>
      </c>
      <c r="K469" s="48">
        <f>(SUMIFS(INDEX(Load,,MATCH('Summarized Source Data'!$C469,Hour,0)),Month,'Summarized Source Data'!$A469,Sector,'Summarized Source Data'!K$2,Subsector,"Total",TimeOfWeek,$E469)-SUM(F469:I469))*INDEX('Calibration Multipliers'!G$4:G$7,MATCH($B469,'Calibration Multipliers'!$A$4:$A$7,0),1)</f>
        <v>68492965.999092266</v>
      </c>
      <c r="L469" s="26">
        <f>SUMIFS(INDEX(Load,,MATCH('Summarized Source Data'!$C469,Hour,0)),Month,'Summarized Source Data'!$A469,Sector,'Summarized Source Data'!L$2,Subsector,'Summarized Source Data'!L$3,TimeOfWeek,$E469)*INDEX('Calibration Multipliers'!H$4:H$7,MATCH($B469,'Calibration Multipliers'!$A$4:$A$7,0),1)</f>
        <v>62689.371992100314</v>
      </c>
      <c r="M469" s="26">
        <f>SUMIFS(INDEX(Load,,MATCH('Summarized Source Data'!$C469,Hour,0)),Month,'Summarized Source Data'!$A469,Sector,'Summarized Source Data'!M$2,Subsector,'Summarized Source Data'!M$3,TimeOfWeek,$E469)*INDEX('Calibration Multipliers'!I$4:I$7,MATCH($B469,'Calibration Multipliers'!$A$4:$A$7,0),1)</f>
        <v>178763881.56892771</v>
      </c>
      <c r="N469" s="26">
        <f>SUMIFS(INDEX(Load,,MATCH('Summarized Source Data'!$C469,Hour,0)),Month,'Summarized Source Data'!$A469,Sector,'Summarized Source Data'!N$2,Subsector,'Summarized Source Data'!N$3,TimeOfWeek,$E469)*INDEX('Calibration Multipliers'!J$4:J$7,MATCH($B469,'Calibration Multipliers'!$A$4:$A$7,0),1)</f>
        <v>0</v>
      </c>
      <c r="O469" s="28">
        <f t="shared" si="38"/>
        <v>120059072.31718153</v>
      </c>
      <c r="P469" s="48">
        <f>(SUMIFS(INDEX(Load,,MATCH('Summarized Source Data'!$C469,Hour,0)),Month,'Summarized Source Data'!$A469,Sector,'Summarized Source Data'!P$2,Subsector,"Total",TimeOfWeek,$E469)-SUM(L469:N469)*INDEX('Calibration Multipliers'!L$4:L$7,MATCH($B469,'Calibration Multipliers'!$A$4:$A$7,0),1))</f>
        <v>120059072.31718153</v>
      </c>
      <c r="Q469" s="28">
        <f t="shared" si="39"/>
        <v>120059072.31718153</v>
      </c>
      <c r="R469" s="31">
        <f>SUMIFS(INDEX(Load,,MATCH('Summarized Source Data'!$C469,Hour,0)),Month,'Summarized Source Data'!$A469,Sector,'Summarized Source Data'!R$2,TimeOfWeek,$E469)*INDEX('Calibration Multipliers'!N$4:N$7,MATCH($B469,'Calibration Multipliers'!$A$4:$A$7,0),1)</f>
        <v>4763209.0247549536</v>
      </c>
      <c r="S469" s="31">
        <f>SUMIFS(INDEX(Load,,MATCH('Summarized Source Data'!$C469,Hour,0)),Month,'Summarized Source Data'!$A469,Sector,'Summarized Source Data'!S$2,TimeOfWeek,$E469)*INDEX('Calibration Multipliers'!O$4:O$7,MATCH($B469,'Calibration Multipliers'!$A$4:$A$7,0),1)</f>
        <v>4763209.0247549536</v>
      </c>
      <c r="T469" s="31">
        <f>SUMIFS(INDEX(Load,,MATCH('Summarized Source Data'!$C469,Hour,0)),Month,'Summarized Source Data'!$A469,Sector,'Summarized Source Data'!T$2,TimeOfWeek,$E469)*INDEX('Calibration Multipliers'!P$4:P$7,MATCH($B469,'Calibration Multipliers'!$A$4:$A$7,0),1)</f>
        <v>4763209.0247549536</v>
      </c>
      <c r="U469" s="31">
        <f>SUMIFS(INDEX(Load,,MATCH('Summarized Source Data'!$C469,Hour,0)),Month,'Summarized Source Data'!$A469,Sector,'Summarized Source Data'!U$2,TimeOfWeek,$E469)*INDEX('Calibration Multipliers'!Q$4:Q$7,MATCH($B469,'Calibration Multipliers'!$A$4:$A$7,0),1)</f>
        <v>4763209.0247549536</v>
      </c>
      <c r="V469" s="31">
        <f>SUMIFS(INDEX(Load,,MATCH('Summarized Source Data'!$C469,Hour,0)),Month,'Summarized Source Data'!$A469,Sector,'Summarized Source Data'!V$2,TimeOfWeek,$E469)*INDEX('Calibration Multipliers'!R$4:R$7,MATCH($B469,'Calibration Multipliers'!$A$4:$A$7,0),1)</f>
        <v>4763209.0247549536</v>
      </c>
      <c r="W469" s="31">
        <f>SUMIFS(INDEX(Load,,MATCH('Summarized Source Data'!$C469,Hour,0)),Month,'Summarized Source Data'!$A469,Sector,'Summarized Source Data'!W$2,TimeOfWeek,$E469)*INDEX('Calibration Multipliers'!S$4:S$7,MATCH($B469,'Calibration Multipliers'!$A$4:$A$7,0),1)</f>
        <v>4763209.0247549536</v>
      </c>
      <c r="X469" s="26">
        <f>SUMIFS(INDEX(Load,,MATCH('Summarized Source Data'!$C469,Hour,0)),Month,'Summarized Source Data'!$A469,Sector,'Summarized Source Data'!X$2,Subsector,'Summarized Source Data'!X$3,TimeOfWeek,$E469)*INDEX('Calibration Multipliers'!T$4:T$7,MATCH($B469,'Calibration Multipliers'!$A$4:$A$7,0),1)</f>
        <v>326315021.91153467</v>
      </c>
      <c r="Y469" s="28">
        <f t="shared" si="40"/>
        <v>326315021.91153467</v>
      </c>
      <c r="Z469" s="28">
        <f t="shared" si="40"/>
        <v>326315021.91153467</v>
      </c>
    </row>
    <row r="470" spans="1:26" outlineLevel="2">
      <c r="A470">
        <f t="shared" si="35"/>
        <v>8</v>
      </c>
      <c r="B470" t="str">
        <f>INDEX('Category Mapping'!$G$34:$G$45,MATCH(A470,'Category Mapping'!$A$34:$A$45,0),1)</f>
        <v>Summer</v>
      </c>
      <c r="C470" t="s">
        <v>37</v>
      </c>
      <c r="D470" s="6" t="s">
        <v>111</v>
      </c>
      <c r="E470" s="40" t="s">
        <v>14</v>
      </c>
      <c r="F470" s="26">
        <f>SUMIFS(INDEX(Load,,MATCH('Summarized Source Data'!$C470,Hour,0)),Month,'Summarized Source Data'!$A470,Sector,'Summarized Source Data'!F$2,Subsector,'Summarized Source Data'!F$3,TimeOfWeek,$E470)*INDEX('Calibration Multipliers'!B$4:B$7,MATCH($B470,'Calibration Multipliers'!$A$4:$A$7,0),1)</f>
        <v>50942.977043928287</v>
      </c>
      <c r="G470" s="26">
        <f>SUMIFS(INDEX(Load,,MATCH('Summarized Source Data'!$C470,Hour,0)),Month,'Summarized Source Data'!$A470,Sector,'Summarized Source Data'!G$2,Subsector,'Summarized Source Data'!G$3,TimeOfWeek,$E470)*INDEX('Calibration Multipliers'!C$4:C$7,MATCH($B470,'Calibration Multipliers'!$A$4:$A$7,0),1)</f>
        <v>41427820.17311658</v>
      </c>
      <c r="H470" s="26">
        <f>SUMIFS(INDEX(Load,,MATCH('Summarized Source Data'!$C470,Hour,0)),Month,'Summarized Source Data'!$A470,Sector,'Summarized Source Data'!H$2,Subsector,'Summarized Source Data'!H$3,TimeOfWeek,$E470)*INDEX('Calibration Multipliers'!D$4:D$7,MATCH($B470,'Calibration Multipliers'!$A$4:$A$7,0),1)</f>
        <v>0</v>
      </c>
      <c r="I470" s="26">
        <f>SUMIFS(INDEX(Load,,MATCH('Summarized Source Data'!$C470,Hour,0)),Month,'Summarized Source Data'!$A470,Sector,'Summarized Source Data'!I$2,Subsector,'Summarized Source Data'!I$3,TimeOfWeek,$E470)*INDEX('Calibration Multipliers'!E$4:E$7,MATCH($B470,'Calibration Multipliers'!$A$4:$A$7,0),1)</f>
        <v>6499934.1844602423</v>
      </c>
      <c r="J470" s="47">
        <f t="shared" si="37"/>
        <v>84438992.716436803</v>
      </c>
      <c r="K470" s="48">
        <f>(SUMIFS(INDEX(Load,,MATCH('Summarized Source Data'!$C470,Hour,0)),Month,'Summarized Source Data'!$A470,Sector,'Summarized Source Data'!K$2,Subsector,"Total",TimeOfWeek,$E470)-SUM(F470:I470))*INDEX('Calibration Multipliers'!G$4:G$7,MATCH($B470,'Calibration Multipliers'!$A$4:$A$7,0),1)</f>
        <v>84438992.716436803</v>
      </c>
      <c r="L470" s="26">
        <f>SUMIFS(INDEX(Load,,MATCH('Summarized Source Data'!$C470,Hour,0)),Month,'Summarized Source Data'!$A470,Sector,'Summarized Source Data'!L$2,Subsector,'Summarized Source Data'!L$3,TimeOfWeek,$E470)*INDEX('Calibration Multipliers'!H$4:H$7,MATCH($B470,'Calibration Multipliers'!$A$4:$A$7,0),1)</f>
        <v>62689.371992100314</v>
      </c>
      <c r="M470" s="26">
        <f>SUMIFS(INDEX(Load,,MATCH('Summarized Source Data'!$C470,Hour,0)),Month,'Summarized Source Data'!$A470,Sector,'Summarized Source Data'!M$2,Subsector,'Summarized Source Data'!M$3,TimeOfWeek,$E470)*INDEX('Calibration Multipliers'!I$4:I$7,MATCH($B470,'Calibration Multipliers'!$A$4:$A$7,0),1)</f>
        <v>192005650.57403347</v>
      </c>
      <c r="N470" s="26">
        <f>SUMIFS(INDEX(Load,,MATCH('Summarized Source Data'!$C470,Hour,0)),Month,'Summarized Source Data'!$A470,Sector,'Summarized Source Data'!N$2,Subsector,'Summarized Source Data'!N$3,TimeOfWeek,$E470)*INDEX('Calibration Multipliers'!J$4:J$7,MATCH($B470,'Calibration Multipliers'!$A$4:$A$7,0),1)</f>
        <v>0</v>
      </c>
      <c r="O470" s="28">
        <f t="shared" si="38"/>
        <v>119113231.6739597</v>
      </c>
      <c r="P470" s="48">
        <f>(SUMIFS(INDEX(Load,,MATCH('Summarized Source Data'!$C470,Hour,0)),Month,'Summarized Source Data'!$A470,Sector,'Summarized Source Data'!P$2,Subsector,"Total",TimeOfWeek,$E470)-SUM(L470:N470)*INDEX('Calibration Multipliers'!L$4:L$7,MATCH($B470,'Calibration Multipliers'!$A$4:$A$7,0),1))</f>
        <v>119113231.6739597</v>
      </c>
      <c r="Q470" s="28">
        <f t="shared" si="39"/>
        <v>119113231.6739597</v>
      </c>
      <c r="R470" s="31">
        <f>SUMIFS(INDEX(Load,,MATCH('Summarized Source Data'!$C470,Hour,0)),Month,'Summarized Source Data'!$A470,Sector,'Summarized Source Data'!R$2,TimeOfWeek,$E470)*INDEX('Calibration Multipliers'!N$4:N$7,MATCH($B470,'Calibration Multipliers'!$A$4:$A$7,0),1)</f>
        <v>5053324.833569102</v>
      </c>
      <c r="S470" s="31">
        <f>SUMIFS(INDEX(Load,,MATCH('Summarized Source Data'!$C470,Hour,0)),Month,'Summarized Source Data'!$A470,Sector,'Summarized Source Data'!S$2,TimeOfWeek,$E470)*INDEX('Calibration Multipliers'!O$4:O$7,MATCH($B470,'Calibration Multipliers'!$A$4:$A$7,0),1)</f>
        <v>5053324.833569102</v>
      </c>
      <c r="T470" s="31">
        <f>SUMIFS(INDEX(Load,,MATCH('Summarized Source Data'!$C470,Hour,0)),Month,'Summarized Source Data'!$A470,Sector,'Summarized Source Data'!T$2,TimeOfWeek,$E470)*INDEX('Calibration Multipliers'!P$4:P$7,MATCH($B470,'Calibration Multipliers'!$A$4:$A$7,0),1)</f>
        <v>5053324.833569102</v>
      </c>
      <c r="U470" s="31">
        <f>SUMIFS(INDEX(Load,,MATCH('Summarized Source Data'!$C470,Hour,0)),Month,'Summarized Source Data'!$A470,Sector,'Summarized Source Data'!U$2,TimeOfWeek,$E470)*INDEX('Calibration Multipliers'!Q$4:Q$7,MATCH($B470,'Calibration Multipliers'!$A$4:$A$7,0),1)</f>
        <v>5053324.833569102</v>
      </c>
      <c r="V470" s="31">
        <f>SUMIFS(INDEX(Load,,MATCH('Summarized Source Data'!$C470,Hour,0)),Month,'Summarized Source Data'!$A470,Sector,'Summarized Source Data'!V$2,TimeOfWeek,$E470)*INDEX('Calibration Multipliers'!R$4:R$7,MATCH($B470,'Calibration Multipliers'!$A$4:$A$7,0),1)</f>
        <v>5053324.833569102</v>
      </c>
      <c r="W470" s="31">
        <f>SUMIFS(INDEX(Load,,MATCH('Summarized Source Data'!$C470,Hour,0)),Month,'Summarized Source Data'!$A470,Sector,'Summarized Source Data'!W$2,TimeOfWeek,$E470)*INDEX('Calibration Multipliers'!S$4:S$7,MATCH($B470,'Calibration Multipliers'!$A$4:$A$7,0),1)</f>
        <v>5053324.833569102</v>
      </c>
      <c r="X470" s="26">
        <f>SUMIFS(INDEX(Load,,MATCH('Summarized Source Data'!$C470,Hour,0)),Month,'Summarized Source Data'!$A470,Sector,'Summarized Source Data'!X$2,Subsector,'Summarized Source Data'!X$3,TimeOfWeek,$E470)*INDEX('Calibration Multipliers'!T$4:T$7,MATCH($B470,'Calibration Multipliers'!$A$4:$A$7,0),1)</f>
        <v>325369181.26831287</v>
      </c>
      <c r="Y470" s="28">
        <f t="shared" si="40"/>
        <v>325369181.26831287</v>
      </c>
      <c r="Z470" s="28">
        <f t="shared" si="40"/>
        <v>325369181.26831287</v>
      </c>
    </row>
    <row r="471" spans="1:26" outlineLevel="2">
      <c r="A471">
        <f t="shared" si="35"/>
        <v>8</v>
      </c>
      <c r="B471" t="str">
        <f>INDEX('Category Mapping'!$G$34:$G$45,MATCH(A471,'Category Mapping'!$A$34:$A$45,0),1)</f>
        <v>Summer</v>
      </c>
      <c r="C471" t="s">
        <v>38</v>
      </c>
      <c r="D471" s="6" t="s">
        <v>112</v>
      </c>
      <c r="E471" s="40" t="s">
        <v>14</v>
      </c>
      <c r="F471" s="26">
        <f>SUMIFS(INDEX(Load,,MATCH('Summarized Source Data'!$C471,Hour,0)),Month,'Summarized Source Data'!$A471,Sector,'Summarized Source Data'!F$2,Subsector,'Summarized Source Data'!F$3,TimeOfWeek,$E471)*INDEX('Calibration Multipliers'!B$4:B$7,MATCH($B471,'Calibration Multipliers'!$A$4:$A$7,0),1)</f>
        <v>39215.498908620699</v>
      </c>
      <c r="G471" s="26">
        <f>SUMIFS(INDEX(Load,,MATCH('Summarized Source Data'!$C471,Hour,0)),Month,'Summarized Source Data'!$A471,Sector,'Summarized Source Data'!G$2,Subsector,'Summarized Source Data'!G$3,TimeOfWeek,$E471)*INDEX('Calibration Multipliers'!C$4:C$7,MATCH($B471,'Calibration Multipliers'!$A$4:$A$7,0),1)</f>
        <v>47008279.968125433</v>
      </c>
      <c r="H471" s="26">
        <f>SUMIFS(INDEX(Load,,MATCH('Summarized Source Data'!$C471,Hour,0)),Month,'Summarized Source Data'!$A471,Sector,'Summarized Source Data'!H$2,Subsector,'Summarized Source Data'!H$3,TimeOfWeek,$E471)*INDEX('Calibration Multipliers'!D$4:D$7,MATCH($B471,'Calibration Multipliers'!$A$4:$A$7,0),1)</f>
        <v>0</v>
      </c>
      <c r="I471" s="26">
        <f>SUMIFS(INDEX(Load,,MATCH('Summarized Source Data'!$C471,Hour,0)),Month,'Summarized Source Data'!$A471,Sector,'Summarized Source Data'!I$2,Subsector,'Summarized Source Data'!I$3,TimeOfWeek,$E471)*INDEX('Calibration Multipliers'!E$4:E$7,MATCH($B471,'Calibration Multipliers'!$A$4:$A$7,0),1)</f>
        <v>6896581.9166017529</v>
      </c>
      <c r="J471" s="47">
        <f t="shared" si="37"/>
        <v>94552903.602193028</v>
      </c>
      <c r="K471" s="48">
        <f>(SUMIFS(INDEX(Load,,MATCH('Summarized Source Data'!$C471,Hour,0)),Month,'Summarized Source Data'!$A471,Sector,'Summarized Source Data'!K$2,Subsector,"Total",TimeOfWeek,$E471)-SUM(F471:I471))*INDEX('Calibration Multipliers'!G$4:G$7,MATCH($B471,'Calibration Multipliers'!$A$4:$A$7,0),1)</f>
        <v>94552903.602193028</v>
      </c>
      <c r="L471" s="26">
        <f>SUMIFS(INDEX(Load,,MATCH('Summarized Source Data'!$C471,Hour,0)),Month,'Summarized Source Data'!$A471,Sector,'Summarized Source Data'!L$2,Subsector,'Summarized Source Data'!L$3,TimeOfWeek,$E471)*INDEX('Calibration Multipliers'!H$4:H$7,MATCH($B471,'Calibration Multipliers'!$A$4:$A$7,0),1)</f>
        <v>62689.371992100314</v>
      </c>
      <c r="M471" s="26">
        <f>SUMIFS(INDEX(Load,,MATCH('Summarized Source Data'!$C471,Hour,0)),Month,'Summarized Source Data'!$A471,Sector,'Summarized Source Data'!M$2,Subsector,'Summarized Source Data'!M$3,TimeOfWeek,$E471)*INDEX('Calibration Multipliers'!I$4:I$7,MATCH($B471,'Calibration Multipliers'!$A$4:$A$7,0),1)</f>
        <v>202409897.6494737</v>
      </c>
      <c r="N471" s="26">
        <f>SUMIFS(INDEX(Load,,MATCH('Summarized Source Data'!$C471,Hour,0)),Month,'Summarized Source Data'!$A471,Sector,'Summarized Source Data'!N$2,Subsector,'Summarized Source Data'!N$3,TimeOfWeek,$E471)*INDEX('Calibration Multipliers'!J$4:J$7,MATCH($B471,'Calibration Multipliers'!$A$4:$A$7,0),1)</f>
        <v>0</v>
      </c>
      <c r="O471" s="28">
        <f t="shared" si="38"/>
        <v>119113231.6739597</v>
      </c>
      <c r="P471" s="48">
        <f>(SUMIFS(INDEX(Load,,MATCH('Summarized Source Data'!$C471,Hour,0)),Month,'Summarized Source Data'!$A471,Sector,'Summarized Source Data'!P$2,Subsector,"Total",TimeOfWeek,$E471)-SUM(L471:N471)*INDEX('Calibration Multipliers'!L$4:L$7,MATCH($B471,'Calibration Multipliers'!$A$4:$A$7,0),1))</f>
        <v>119113231.6739597</v>
      </c>
      <c r="Q471" s="28">
        <f t="shared" si="39"/>
        <v>119113231.6739597</v>
      </c>
      <c r="R471" s="31">
        <f>SUMIFS(INDEX(Load,,MATCH('Summarized Source Data'!$C471,Hour,0)),Month,'Summarized Source Data'!$A471,Sector,'Summarized Source Data'!R$2,TimeOfWeek,$E471)*INDEX('Calibration Multipliers'!N$4:N$7,MATCH($B471,'Calibration Multipliers'!$A$4:$A$7,0),1)</f>
        <v>5225012.8812860865</v>
      </c>
      <c r="S471" s="31">
        <f>SUMIFS(INDEX(Load,,MATCH('Summarized Source Data'!$C471,Hour,0)),Month,'Summarized Source Data'!$A471,Sector,'Summarized Source Data'!S$2,TimeOfWeek,$E471)*INDEX('Calibration Multipliers'!O$4:O$7,MATCH($B471,'Calibration Multipliers'!$A$4:$A$7,0),1)</f>
        <v>5225012.8812860865</v>
      </c>
      <c r="T471" s="31">
        <f>SUMIFS(INDEX(Load,,MATCH('Summarized Source Data'!$C471,Hour,0)),Month,'Summarized Source Data'!$A471,Sector,'Summarized Source Data'!T$2,TimeOfWeek,$E471)*INDEX('Calibration Multipliers'!P$4:P$7,MATCH($B471,'Calibration Multipliers'!$A$4:$A$7,0),1)</f>
        <v>5225012.8812860865</v>
      </c>
      <c r="U471" s="31">
        <f>SUMIFS(INDEX(Load,,MATCH('Summarized Source Data'!$C471,Hour,0)),Month,'Summarized Source Data'!$A471,Sector,'Summarized Source Data'!U$2,TimeOfWeek,$E471)*INDEX('Calibration Multipliers'!Q$4:Q$7,MATCH($B471,'Calibration Multipliers'!$A$4:$A$7,0),1)</f>
        <v>5225012.8812860865</v>
      </c>
      <c r="V471" s="31">
        <f>SUMIFS(INDEX(Load,,MATCH('Summarized Source Data'!$C471,Hour,0)),Month,'Summarized Source Data'!$A471,Sector,'Summarized Source Data'!V$2,TimeOfWeek,$E471)*INDEX('Calibration Multipliers'!R$4:R$7,MATCH($B471,'Calibration Multipliers'!$A$4:$A$7,0),1)</f>
        <v>5225012.8812860865</v>
      </c>
      <c r="W471" s="31">
        <f>SUMIFS(INDEX(Load,,MATCH('Summarized Source Data'!$C471,Hour,0)),Month,'Summarized Source Data'!$A471,Sector,'Summarized Source Data'!W$2,TimeOfWeek,$E471)*INDEX('Calibration Multipliers'!S$4:S$7,MATCH($B471,'Calibration Multipliers'!$A$4:$A$7,0),1)</f>
        <v>5225012.8812860865</v>
      </c>
      <c r="X471" s="26">
        <f>SUMIFS(INDEX(Load,,MATCH('Summarized Source Data'!$C471,Hour,0)),Month,'Summarized Source Data'!$A471,Sector,'Summarized Source Data'!X$2,Subsector,'Summarized Source Data'!X$3,TimeOfWeek,$E471)*INDEX('Calibration Multipliers'!T$4:T$7,MATCH($B471,'Calibration Multipliers'!$A$4:$A$7,0),1)</f>
        <v>324423340.62509102</v>
      </c>
      <c r="Y471" s="28">
        <f t="shared" si="40"/>
        <v>324423340.62509102</v>
      </c>
      <c r="Z471" s="28">
        <f t="shared" si="40"/>
        <v>324423340.62509102</v>
      </c>
    </row>
    <row r="472" spans="1:26" outlineLevel="2">
      <c r="A472">
        <f t="shared" si="35"/>
        <v>8</v>
      </c>
      <c r="B472" t="str">
        <f>INDEX('Category Mapping'!$G$34:$G$45,MATCH(A472,'Category Mapping'!$A$34:$A$45,0),1)</f>
        <v>Summer</v>
      </c>
      <c r="C472" t="s">
        <v>39</v>
      </c>
      <c r="D472" s="6" t="s">
        <v>113</v>
      </c>
      <c r="E472" s="40" t="s">
        <v>14</v>
      </c>
      <c r="F472" s="26">
        <f>SUMIFS(INDEX(Load,,MATCH('Summarized Source Data'!$C472,Hour,0)),Month,'Summarized Source Data'!$A472,Sector,'Summarized Source Data'!F$2,Subsector,'Summarized Source Data'!F$3,TimeOfWeek,$E472)*INDEX('Calibration Multipliers'!B$4:B$7,MATCH($B472,'Calibration Multipliers'!$A$4:$A$7,0),1)</f>
        <v>40064.863806233909</v>
      </c>
      <c r="G472" s="26">
        <f>SUMIFS(INDEX(Load,,MATCH('Summarized Source Data'!$C472,Hour,0)),Month,'Summarized Source Data'!$A472,Sector,'Summarized Source Data'!G$2,Subsector,'Summarized Source Data'!G$3,TimeOfWeek,$E472)*INDEX('Calibration Multipliers'!C$4:C$7,MATCH($B472,'Calibration Multipliers'!$A$4:$A$7,0),1)</f>
        <v>52304987.570167735</v>
      </c>
      <c r="H472" s="26">
        <f>SUMIFS(INDEX(Load,,MATCH('Summarized Source Data'!$C472,Hour,0)),Month,'Summarized Source Data'!$A472,Sector,'Summarized Source Data'!H$2,Subsector,'Summarized Source Data'!H$3,TimeOfWeek,$E472)*INDEX('Calibration Multipliers'!D$4:D$7,MATCH($B472,'Calibration Multipliers'!$A$4:$A$7,0),1)</f>
        <v>0</v>
      </c>
      <c r="I472" s="26">
        <f>SUMIFS(INDEX(Load,,MATCH('Summarized Source Data'!$C472,Hour,0)),Month,'Summarized Source Data'!$A472,Sector,'Summarized Source Data'!I$2,Subsector,'Summarized Source Data'!I$3,TimeOfWeek,$E472)*INDEX('Calibration Multipliers'!E$4:E$7,MATCH($B472,'Calibration Multipliers'!$A$4:$A$7,0),1)</f>
        <v>7136266.4481599554</v>
      </c>
      <c r="J472" s="47">
        <f t="shared" si="37"/>
        <v>86178140.17402938</v>
      </c>
      <c r="K472" s="48">
        <f>(SUMIFS(INDEX(Load,,MATCH('Summarized Source Data'!$C472,Hour,0)),Month,'Summarized Source Data'!$A472,Sector,'Summarized Source Data'!K$2,Subsector,"Total",TimeOfWeek,$E472)-SUM(F472:I472))*INDEX('Calibration Multipliers'!G$4:G$7,MATCH($B472,'Calibration Multipliers'!$A$4:$A$7,0),1)</f>
        <v>86178140.17402938</v>
      </c>
      <c r="L472" s="26">
        <f>SUMIFS(INDEX(Load,,MATCH('Summarized Source Data'!$C472,Hour,0)),Month,'Summarized Source Data'!$A472,Sector,'Summarized Source Data'!L$2,Subsector,'Summarized Source Data'!L$3,TimeOfWeek,$E472)*INDEX('Calibration Multipliers'!H$4:H$7,MATCH($B472,'Calibration Multipliers'!$A$4:$A$7,0),1)</f>
        <v>62689.371992100314</v>
      </c>
      <c r="M472" s="26">
        <f>SUMIFS(INDEX(Load,,MATCH('Summarized Source Data'!$C472,Hour,0)),Month,'Summarized Source Data'!$A472,Sector,'Summarized Source Data'!M$2,Subsector,'Summarized Source Data'!M$3,TimeOfWeek,$E472)*INDEX('Calibration Multipliers'!I$4:I$7,MATCH($B472,'Calibration Multipliers'!$A$4:$A$7,0),1)</f>
        <v>209976622.79524842</v>
      </c>
      <c r="N472" s="26">
        <f>SUMIFS(INDEX(Load,,MATCH('Summarized Source Data'!$C472,Hour,0)),Month,'Summarized Source Data'!$A472,Sector,'Summarized Source Data'!N$2,Subsector,'Summarized Source Data'!N$3,TimeOfWeek,$E472)*INDEX('Calibration Multipliers'!J$4:J$7,MATCH($B472,'Calibration Multipliers'!$A$4:$A$7,0),1)</f>
        <v>0</v>
      </c>
      <c r="O472" s="28">
        <f t="shared" si="38"/>
        <v>119113231.6739597</v>
      </c>
      <c r="P472" s="48">
        <f>(SUMIFS(INDEX(Load,,MATCH('Summarized Source Data'!$C472,Hour,0)),Month,'Summarized Source Data'!$A472,Sector,'Summarized Source Data'!P$2,Subsector,"Total",TimeOfWeek,$E472)-SUM(L472:N472)*INDEX('Calibration Multipliers'!L$4:L$7,MATCH($B472,'Calibration Multipliers'!$A$4:$A$7,0),1))</f>
        <v>119113231.6739597</v>
      </c>
      <c r="Q472" s="28">
        <f t="shared" si="39"/>
        <v>119113231.6739597</v>
      </c>
      <c r="R472" s="31">
        <f>SUMIFS(INDEX(Load,,MATCH('Summarized Source Data'!$C472,Hour,0)),Month,'Summarized Source Data'!$A472,Sector,'Summarized Source Data'!R$2,TimeOfWeek,$E472)*INDEX('Calibration Multipliers'!N$4:N$7,MATCH($B472,'Calibration Multipliers'!$A$4:$A$7,0),1)</f>
        <v>5117661.8599616941</v>
      </c>
      <c r="S472" s="31">
        <f>SUMIFS(INDEX(Load,,MATCH('Summarized Source Data'!$C472,Hour,0)),Month,'Summarized Source Data'!$A472,Sector,'Summarized Source Data'!S$2,TimeOfWeek,$E472)*INDEX('Calibration Multipliers'!O$4:O$7,MATCH($B472,'Calibration Multipliers'!$A$4:$A$7,0),1)</f>
        <v>5117661.8599616941</v>
      </c>
      <c r="T472" s="31">
        <f>SUMIFS(INDEX(Load,,MATCH('Summarized Source Data'!$C472,Hour,0)),Month,'Summarized Source Data'!$A472,Sector,'Summarized Source Data'!T$2,TimeOfWeek,$E472)*INDEX('Calibration Multipliers'!P$4:P$7,MATCH($B472,'Calibration Multipliers'!$A$4:$A$7,0),1)</f>
        <v>5117661.8599616941</v>
      </c>
      <c r="U472" s="31">
        <f>SUMIFS(INDEX(Load,,MATCH('Summarized Source Data'!$C472,Hour,0)),Month,'Summarized Source Data'!$A472,Sector,'Summarized Source Data'!U$2,TimeOfWeek,$E472)*INDEX('Calibration Multipliers'!Q$4:Q$7,MATCH($B472,'Calibration Multipliers'!$A$4:$A$7,0),1)</f>
        <v>5117661.8599616941</v>
      </c>
      <c r="V472" s="31">
        <f>SUMIFS(INDEX(Load,,MATCH('Summarized Source Data'!$C472,Hour,0)),Month,'Summarized Source Data'!$A472,Sector,'Summarized Source Data'!V$2,TimeOfWeek,$E472)*INDEX('Calibration Multipliers'!R$4:R$7,MATCH($B472,'Calibration Multipliers'!$A$4:$A$7,0),1)</f>
        <v>5117661.8599616941</v>
      </c>
      <c r="W472" s="31">
        <f>SUMIFS(INDEX(Load,,MATCH('Summarized Source Data'!$C472,Hour,0)),Month,'Summarized Source Data'!$A472,Sector,'Summarized Source Data'!W$2,TimeOfWeek,$E472)*INDEX('Calibration Multipliers'!S$4:S$7,MATCH($B472,'Calibration Multipliers'!$A$4:$A$7,0),1)</f>
        <v>5117661.8599616941</v>
      </c>
      <c r="X472" s="26">
        <f>SUMIFS(INDEX(Load,,MATCH('Summarized Source Data'!$C472,Hour,0)),Month,'Summarized Source Data'!$A472,Sector,'Summarized Source Data'!X$2,Subsector,'Summarized Source Data'!X$3,TimeOfWeek,$E472)*INDEX('Calibration Multipliers'!T$4:T$7,MATCH($B472,'Calibration Multipliers'!$A$4:$A$7,0),1)</f>
        <v>324423340.62509102</v>
      </c>
      <c r="Y472" s="28">
        <f t="shared" si="40"/>
        <v>324423340.62509102</v>
      </c>
      <c r="Z472" s="28">
        <f t="shared" si="40"/>
        <v>324423340.62509102</v>
      </c>
    </row>
    <row r="473" spans="1:26" outlineLevel="2">
      <c r="A473">
        <f t="shared" si="35"/>
        <v>8</v>
      </c>
      <c r="B473" t="str">
        <f>INDEX('Category Mapping'!$G$34:$G$45,MATCH(A473,'Category Mapping'!$A$34:$A$45,0),1)</f>
        <v>Summer</v>
      </c>
      <c r="C473" t="s">
        <v>40</v>
      </c>
      <c r="D473" s="6" t="s">
        <v>114</v>
      </c>
      <c r="E473" s="40" t="s">
        <v>14</v>
      </c>
      <c r="F473" s="26">
        <f>SUMIFS(INDEX(Load,,MATCH('Summarized Source Data'!$C473,Hour,0)),Month,'Summarized Source Data'!$A473,Sector,'Summarized Source Data'!F$2,Subsector,'Summarized Source Data'!F$3,TimeOfWeek,$E473)*INDEX('Calibration Multipliers'!B$4:B$7,MATCH($B473,'Calibration Multipliers'!$A$4:$A$7,0),1)</f>
        <v>40032.705224364363</v>
      </c>
      <c r="G473" s="26">
        <f>SUMIFS(INDEX(Load,,MATCH('Summarized Source Data'!$C473,Hour,0)),Month,'Summarized Source Data'!$A473,Sector,'Summarized Source Data'!G$2,Subsector,'Summarized Source Data'!G$3,TimeOfWeek,$E473)*INDEX('Calibration Multipliers'!C$4:C$7,MATCH($B473,'Calibration Multipliers'!$A$4:$A$7,0),1)</f>
        <v>54953341.371188886</v>
      </c>
      <c r="H473" s="26">
        <f>SUMIFS(INDEX(Load,,MATCH('Summarized Source Data'!$C473,Hour,0)),Month,'Summarized Source Data'!$A473,Sector,'Summarized Source Data'!H$2,Subsector,'Summarized Source Data'!H$3,TimeOfWeek,$E473)*INDEX('Calibration Multipliers'!D$4:D$7,MATCH($B473,'Calibration Multipliers'!$A$4:$A$7,0),1)</f>
        <v>0</v>
      </c>
      <c r="I473" s="26">
        <f>SUMIFS(INDEX(Load,,MATCH('Summarized Source Data'!$C473,Hour,0)),Month,'Summarized Source Data'!$A473,Sector,'Summarized Source Data'!I$2,Subsector,'Summarized Source Data'!I$3,TimeOfWeek,$E473)*INDEX('Calibration Multipliers'!E$4:E$7,MATCH($B473,'Calibration Multipliers'!$A$4:$A$7,0),1)</f>
        <v>7127123.0066619301</v>
      </c>
      <c r="J473" s="47">
        <f t="shared" si="37"/>
        <v>75972236.827313408</v>
      </c>
      <c r="K473" s="48">
        <f>(SUMIFS(INDEX(Load,,MATCH('Summarized Source Data'!$C473,Hour,0)),Month,'Summarized Source Data'!$A473,Sector,'Summarized Source Data'!K$2,Subsector,"Total",TimeOfWeek,$E473)-SUM(F473:I473))*INDEX('Calibration Multipliers'!G$4:G$7,MATCH($B473,'Calibration Multipliers'!$A$4:$A$7,0),1)</f>
        <v>75972236.827313408</v>
      </c>
      <c r="L473" s="26">
        <f>SUMIFS(INDEX(Load,,MATCH('Summarized Source Data'!$C473,Hour,0)),Month,'Summarized Source Data'!$A473,Sector,'Summarized Source Data'!L$2,Subsector,'Summarized Source Data'!L$3,TimeOfWeek,$E473)*INDEX('Calibration Multipliers'!H$4:H$7,MATCH($B473,'Calibration Multipliers'!$A$4:$A$7,0),1)</f>
        <v>62689.371992100314</v>
      </c>
      <c r="M473" s="26">
        <f>SUMIFS(INDEX(Load,,MATCH('Summarized Source Data'!$C473,Hour,0)),Month,'Summarized Source Data'!$A473,Sector,'Summarized Source Data'!M$2,Subsector,'Summarized Source Data'!M$3,TimeOfWeek,$E473)*INDEX('Calibration Multipliers'!I$4:I$7,MATCH($B473,'Calibration Multipliers'!$A$4:$A$7,0),1)</f>
        <v>214705826.01135761</v>
      </c>
      <c r="N473" s="26">
        <f>SUMIFS(INDEX(Load,,MATCH('Summarized Source Data'!$C473,Hour,0)),Month,'Summarized Source Data'!$A473,Sector,'Summarized Source Data'!N$2,Subsector,'Summarized Source Data'!N$3,TimeOfWeek,$E473)*INDEX('Calibration Multipliers'!J$4:J$7,MATCH($B473,'Calibration Multipliers'!$A$4:$A$7,0),1)</f>
        <v>0</v>
      </c>
      <c r="O473" s="28">
        <f t="shared" si="38"/>
        <v>114384028.45785052</v>
      </c>
      <c r="P473" s="48">
        <f>(SUMIFS(INDEX(Load,,MATCH('Summarized Source Data'!$C473,Hour,0)),Month,'Summarized Source Data'!$A473,Sector,'Summarized Source Data'!P$2,Subsector,"Total",TimeOfWeek,$E473)-SUM(L473:N473)*INDEX('Calibration Multipliers'!L$4:L$7,MATCH($B473,'Calibration Multipliers'!$A$4:$A$7,0),1))</f>
        <v>114384028.45785052</v>
      </c>
      <c r="Q473" s="28">
        <f t="shared" si="39"/>
        <v>114384028.45785052</v>
      </c>
      <c r="R473" s="31">
        <f>SUMIFS(INDEX(Load,,MATCH('Summarized Source Data'!$C473,Hour,0)),Month,'Summarized Source Data'!$A473,Sector,'Summarized Source Data'!R$2,TimeOfWeek,$E473)*INDEX('Calibration Multipliers'!N$4:N$7,MATCH($B473,'Calibration Multipliers'!$A$4:$A$7,0),1)</f>
        <v>4885055.0539367199</v>
      </c>
      <c r="S473" s="31">
        <f>SUMIFS(INDEX(Load,,MATCH('Summarized Source Data'!$C473,Hour,0)),Month,'Summarized Source Data'!$A473,Sector,'Summarized Source Data'!S$2,TimeOfWeek,$E473)*INDEX('Calibration Multipliers'!O$4:O$7,MATCH($B473,'Calibration Multipliers'!$A$4:$A$7,0),1)</f>
        <v>4885055.0539367199</v>
      </c>
      <c r="T473" s="31">
        <f>SUMIFS(INDEX(Load,,MATCH('Summarized Source Data'!$C473,Hour,0)),Month,'Summarized Source Data'!$A473,Sector,'Summarized Source Data'!T$2,TimeOfWeek,$E473)*INDEX('Calibration Multipliers'!P$4:P$7,MATCH($B473,'Calibration Multipliers'!$A$4:$A$7,0),1)</f>
        <v>4885055.0539367199</v>
      </c>
      <c r="U473" s="31">
        <f>SUMIFS(INDEX(Load,,MATCH('Summarized Source Data'!$C473,Hour,0)),Month,'Summarized Source Data'!$A473,Sector,'Summarized Source Data'!U$2,TimeOfWeek,$E473)*INDEX('Calibration Multipliers'!Q$4:Q$7,MATCH($B473,'Calibration Multipliers'!$A$4:$A$7,0),1)</f>
        <v>4885055.0539367199</v>
      </c>
      <c r="V473" s="31">
        <f>SUMIFS(INDEX(Load,,MATCH('Summarized Source Data'!$C473,Hour,0)),Month,'Summarized Source Data'!$A473,Sector,'Summarized Source Data'!V$2,TimeOfWeek,$E473)*INDEX('Calibration Multipliers'!R$4:R$7,MATCH($B473,'Calibration Multipliers'!$A$4:$A$7,0),1)</f>
        <v>4885055.0539367199</v>
      </c>
      <c r="W473" s="31">
        <f>SUMIFS(INDEX(Load,,MATCH('Summarized Source Data'!$C473,Hour,0)),Month,'Summarized Source Data'!$A473,Sector,'Summarized Source Data'!W$2,TimeOfWeek,$E473)*INDEX('Calibration Multipliers'!S$4:S$7,MATCH($B473,'Calibration Multipliers'!$A$4:$A$7,0),1)</f>
        <v>4885055.0539367199</v>
      </c>
      <c r="X473" s="26">
        <f>SUMIFS(INDEX(Load,,MATCH('Summarized Source Data'!$C473,Hour,0)),Month,'Summarized Source Data'!$A473,Sector,'Summarized Source Data'!X$2,Subsector,'Summarized Source Data'!X$3,TimeOfWeek,$E473)*INDEX('Calibration Multipliers'!T$4:T$7,MATCH($B473,'Calibration Multipliers'!$A$4:$A$7,0),1)</f>
        <v>324423340.62509102</v>
      </c>
      <c r="Y473" s="28">
        <f t="shared" si="40"/>
        <v>324423340.62509102</v>
      </c>
      <c r="Z473" s="28">
        <f t="shared" si="40"/>
        <v>324423340.62509102</v>
      </c>
    </row>
    <row r="474" spans="1:26" outlineLevel="2">
      <c r="A474">
        <f t="shared" si="35"/>
        <v>8</v>
      </c>
      <c r="B474" t="str">
        <f>INDEX('Category Mapping'!$G$34:$G$45,MATCH(A474,'Category Mapping'!$A$34:$A$45,0),1)</f>
        <v>Summer</v>
      </c>
      <c r="C474" t="s">
        <v>41</v>
      </c>
      <c r="D474" s="6" t="s">
        <v>115</v>
      </c>
      <c r="E474" s="40" t="s">
        <v>14</v>
      </c>
      <c r="F474" s="26">
        <f>SUMIFS(INDEX(Load,,MATCH('Summarized Source Data'!$C474,Hour,0)),Month,'Summarized Source Data'!$A474,Sector,'Summarized Source Data'!F$2,Subsector,'Summarized Source Data'!F$3,TimeOfWeek,$E474)*INDEX('Calibration Multipliers'!B$4:B$7,MATCH($B474,'Calibration Multipliers'!$A$4:$A$7,0),1)</f>
        <v>39766.924003619031</v>
      </c>
      <c r="G474" s="26">
        <f>SUMIFS(INDEX(Load,,MATCH('Summarized Source Data'!$C474,Hour,0)),Month,'Summarized Source Data'!$A474,Sector,'Summarized Source Data'!G$2,Subsector,'Summarized Source Data'!G$3,TimeOfWeek,$E474)*INDEX('Calibration Multipliers'!C$4:C$7,MATCH($B474,'Calibration Multipliers'!$A$4:$A$7,0),1)</f>
        <v>55520845.757121988</v>
      </c>
      <c r="H474" s="26">
        <f>SUMIFS(INDEX(Load,,MATCH('Summarized Source Data'!$C474,Hour,0)),Month,'Summarized Source Data'!$A474,Sector,'Summarized Source Data'!H$2,Subsector,'Summarized Source Data'!H$3,TimeOfWeek,$E474)*INDEX('Calibration Multipliers'!D$4:D$7,MATCH($B474,'Calibration Multipliers'!$A$4:$A$7,0),1)</f>
        <v>0</v>
      </c>
      <c r="I474" s="26">
        <f>SUMIFS(INDEX(Load,,MATCH('Summarized Source Data'!$C474,Hour,0)),Month,'Summarized Source Data'!$A474,Sector,'Summarized Source Data'!I$2,Subsector,'Summarized Source Data'!I$3,TimeOfWeek,$E474)*INDEX('Calibration Multipliers'!E$4:E$7,MATCH($B474,'Calibration Multipliers'!$A$4:$A$7,0),1)</f>
        <v>7052130.1395828007</v>
      </c>
      <c r="J474" s="47">
        <f t="shared" si="37"/>
        <v>80209194.305789411</v>
      </c>
      <c r="K474" s="48">
        <f>(SUMIFS(INDEX(Load,,MATCH('Summarized Source Data'!$C474,Hour,0)),Month,'Summarized Source Data'!$A474,Sector,'Summarized Source Data'!K$2,Subsector,"Total",TimeOfWeek,$E474)-SUM(F474:I474))*INDEX('Calibration Multipliers'!G$4:G$7,MATCH($B474,'Calibration Multipliers'!$A$4:$A$7,0),1)</f>
        <v>80209194.305789411</v>
      </c>
      <c r="L474" s="26">
        <f>SUMIFS(INDEX(Load,,MATCH('Summarized Source Data'!$C474,Hour,0)),Month,'Summarized Source Data'!$A474,Sector,'Summarized Source Data'!L$2,Subsector,'Summarized Source Data'!L$3,TimeOfWeek,$E474)*INDEX('Calibration Multipliers'!H$4:H$7,MATCH($B474,'Calibration Multipliers'!$A$4:$A$7,0),1)</f>
        <v>62689.371992100314</v>
      </c>
      <c r="M474" s="26">
        <f>SUMIFS(INDEX(Load,,MATCH('Summarized Source Data'!$C474,Hour,0)),Month,'Summarized Source Data'!$A474,Sector,'Summarized Source Data'!M$2,Subsector,'Summarized Source Data'!M$3,TimeOfWeek,$E474)*INDEX('Calibration Multipliers'!I$4:I$7,MATCH($B474,'Calibration Multipliers'!$A$4:$A$7,0),1)</f>
        <v>216597507.29780129</v>
      </c>
      <c r="N474" s="26">
        <f>SUMIFS(INDEX(Load,,MATCH('Summarized Source Data'!$C474,Hour,0)),Month,'Summarized Source Data'!$A474,Sector,'Summarized Source Data'!N$2,Subsector,'Summarized Source Data'!N$3,TimeOfWeek,$E474)*INDEX('Calibration Multipliers'!J$4:J$7,MATCH($B474,'Calibration Multipliers'!$A$4:$A$7,0),1)</f>
        <v>0</v>
      </c>
      <c r="O474" s="28">
        <f t="shared" si="38"/>
        <v>108708984.59851947</v>
      </c>
      <c r="P474" s="48">
        <f>(SUMIFS(INDEX(Load,,MATCH('Summarized Source Data'!$C474,Hour,0)),Month,'Summarized Source Data'!$A474,Sector,'Summarized Source Data'!P$2,Subsector,"Total",TimeOfWeek,$E474)-SUM(L474:N474)*INDEX('Calibration Multipliers'!L$4:L$7,MATCH($B474,'Calibration Multipliers'!$A$4:$A$7,0),1))</f>
        <v>108708984.59851947</v>
      </c>
      <c r="Q474" s="28">
        <f t="shared" si="39"/>
        <v>108708984.59851947</v>
      </c>
      <c r="R474" s="31">
        <f>SUMIFS(INDEX(Load,,MATCH('Summarized Source Data'!$C474,Hour,0)),Month,'Summarized Source Data'!$A474,Sector,'Summarized Source Data'!R$2,TimeOfWeek,$E474)*INDEX('Calibration Multipliers'!N$4:N$7,MATCH($B474,'Calibration Multipliers'!$A$4:$A$7,0),1)</f>
        <v>4818595.5611407375</v>
      </c>
      <c r="S474" s="31">
        <f>SUMIFS(INDEX(Load,,MATCH('Summarized Source Data'!$C474,Hour,0)),Month,'Summarized Source Data'!$A474,Sector,'Summarized Source Data'!S$2,TimeOfWeek,$E474)*INDEX('Calibration Multipliers'!O$4:O$7,MATCH($B474,'Calibration Multipliers'!$A$4:$A$7,0),1)</f>
        <v>4818595.5611407375</v>
      </c>
      <c r="T474" s="31">
        <f>SUMIFS(INDEX(Load,,MATCH('Summarized Source Data'!$C474,Hour,0)),Month,'Summarized Source Data'!$A474,Sector,'Summarized Source Data'!T$2,TimeOfWeek,$E474)*INDEX('Calibration Multipliers'!P$4:P$7,MATCH($B474,'Calibration Multipliers'!$A$4:$A$7,0),1)</f>
        <v>4818595.5611407375</v>
      </c>
      <c r="U474" s="31">
        <f>SUMIFS(INDEX(Load,,MATCH('Summarized Source Data'!$C474,Hour,0)),Month,'Summarized Source Data'!$A474,Sector,'Summarized Source Data'!U$2,TimeOfWeek,$E474)*INDEX('Calibration Multipliers'!Q$4:Q$7,MATCH($B474,'Calibration Multipliers'!$A$4:$A$7,0),1)</f>
        <v>4818595.5611407375</v>
      </c>
      <c r="V474" s="31">
        <f>SUMIFS(INDEX(Load,,MATCH('Summarized Source Data'!$C474,Hour,0)),Month,'Summarized Source Data'!$A474,Sector,'Summarized Source Data'!V$2,TimeOfWeek,$E474)*INDEX('Calibration Multipliers'!R$4:R$7,MATCH($B474,'Calibration Multipliers'!$A$4:$A$7,0),1)</f>
        <v>4818595.5611407375</v>
      </c>
      <c r="W474" s="31">
        <f>SUMIFS(INDEX(Load,,MATCH('Summarized Source Data'!$C474,Hour,0)),Month,'Summarized Source Data'!$A474,Sector,'Summarized Source Data'!W$2,TimeOfWeek,$E474)*INDEX('Calibration Multipliers'!S$4:S$7,MATCH($B474,'Calibration Multipliers'!$A$4:$A$7,0),1)</f>
        <v>4818595.5611407375</v>
      </c>
      <c r="X474" s="26">
        <f>SUMIFS(INDEX(Load,,MATCH('Summarized Source Data'!$C474,Hour,0)),Month,'Summarized Source Data'!$A474,Sector,'Summarized Source Data'!X$2,Subsector,'Summarized Source Data'!X$3,TimeOfWeek,$E474)*INDEX('Calibration Multipliers'!T$4:T$7,MATCH($B474,'Calibration Multipliers'!$A$4:$A$7,0),1)</f>
        <v>325369181.26831287</v>
      </c>
      <c r="Y474" s="28">
        <f t="shared" si="40"/>
        <v>325369181.26831287</v>
      </c>
      <c r="Z474" s="28">
        <f t="shared" si="40"/>
        <v>325369181.26831287</v>
      </c>
    </row>
    <row r="475" spans="1:26" outlineLevel="2">
      <c r="A475">
        <f t="shared" si="35"/>
        <v>8</v>
      </c>
      <c r="B475" t="str">
        <f>INDEX('Category Mapping'!$G$34:$G$45,MATCH(A475,'Category Mapping'!$A$34:$A$45,0),1)</f>
        <v>Summer</v>
      </c>
      <c r="C475" t="s">
        <v>42</v>
      </c>
      <c r="D475" s="6" t="s">
        <v>116</v>
      </c>
      <c r="E475" s="40" t="s">
        <v>14</v>
      </c>
      <c r="F475" s="26">
        <f>SUMIFS(INDEX(Load,,MATCH('Summarized Source Data'!$C475,Hour,0)),Month,'Summarized Source Data'!$A475,Sector,'Summarized Source Data'!F$2,Subsector,'Summarized Source Data'!F$3,TimeOfWeek,$E475)*INDEX('Calibration Multipliers'!B$4:B$7,MATCH($B475,'Calibration Multipliers'!$A$4:$A$7,0),1)</f>
        <v>39829.349486071667</v>
      </c>
      <c r="G475" s="26">
        <f>SUMIFS(INDEX(Load,,MATCH('Summarized Source Data'!$C475,Hour,0)),Month,'Summarized Source Data'!$A475,Sector,'Summarized Source Data'!G$2,Subsector,'Summarized Source Data'!G$3,TimeOfWeek,$E475)*INDEX('Calibration Multipliers'!C$4:C$7,MATCH($B475,'Calibration Multipliers'!$A$4:$A$7,0),1)</f>
        <v>54575005.113900147</v>
      </c>
      <c r="H475" s="26">
        <f>SUMIFS(INDEX(Load,,MATCH('Summarized Source Data'!$C475,Hour,0)),Month,'Summarized Source Data'!$A475,Sector,'Summarized Source Data'!H$2,Subsector,'Summarized Source Data'!H$3,TimeOfWeek,$E475)*INDEX('Calibration Multipliers'!D$4:D$7,MATCH($B475,'Calibration Multipliers'!$A$4:$A$7,0),1)</f>
        <v>0</v>
      </c>
      <c r="I475" s="26">
        <f>SUMIFS(INDEX(Load,,MATCH('Summarized Source Data'!$C475,Hour,0)),Month,'Summarized Source Data'!$A475,Sector,'Summarized Source Data'!I$2,Subsector,'Summarized Source Data'!I$3,TimeOfWeek,$E475)*INDEX('Calibration Multipliers'!E$4:E$7,MATCH($B475,'Calibration Multipliers'!$A$4:$A$7,0),1)</f>
        <v>7069827.7638581237</v>
      </c>
      <c r="J475" s="47">
        <f t="shared" si="37"/>
        <v>83028956.185697138</v>
      </c>
      <c r="K475" s="48">
        <f>(SUMIFS(INDEX(Load,,MATCH('Summarized Source Data'!$C475,Hour,0)),Month,'Summarized Source Data'!$A475,Sector,'Summarized Source Data'!K$2,Subsector,"Total",TimeOfWeek,$E475)-SUM(F475:I475))*INDEX('Calibration Multipliers'!G$4:G$7,MATCH($B475,'Calibration Multipliers'!$A$4:$A$7,0),1)</f>
        <v>83028956.185697138</v>
      </c>
      <c r="L475" s="26">
        <f>SUMIFS(INDEX(Load,,MATCH('Summarized Source Data'!$C475,Hour,0)),Month,'Summarized Source Data'!$A475,Sector,'Summarized Source Data'!L$2,Subsector,'Summarized Source Data'!L$3,TimeOfWeek,$E475)*INDEX('Calibration Multipliers'!H$4:H$7,MATCH($B475,'Calibration Multipliers'!$A$4:$A$7,0),1)</f>
        <v>62689.371992100314</v>
      </c>
      <c r="M475" s="26">
        <f>SUMIFS(INDEX(Load,,MATCH('Summarized Source Data'!$C475,Hour,0)),Month,'Summarized Source Data'!$A475,Sector,'Summarized Source Data'!M$2,Subsector,'Summarized Source Data'!M$3,TimeOfWeek,$E475)*INDEX('Calibration Multipliers'!I$4:I$7,MATCH($B475,'Calibration Multipliers'!$A$4:$A$7,0),1)</f>
        <v>214705826.01135761</v>
      </c>
      <c r="N475" s="26">
        <f>SUMIFS(INDEX(Load,,MATCH('Summarized Source Data'!$C475,Hour,0)),Month,'Summarized Source Data'!$A475,Sector,'Summarized Source Data'!N$2,Subsector,'Summarized Source Data'!N$3,TimeOfWeek,$E475)*INDEX('Calibration Multipliers'!J$4:J$7,MATCH($B475,'Calibration Multipliers'!$A$4:$A$7,0),1)</f>
        <v>0</v>
      </c>
      <c r="O475" s="28">
        <f t="shared" si="38"/>
        <v>101142259.45274472</v>
      </c>
      <c r="P475" s="48">
        <f>(SUMIFS(INDEX(Load,,MATCH('Summarized Source Data'!$C475,Hour,0)),Month,'Summarized Source Data'!$A475,Sector,'Summarized Source Data'!P$2,Subsector,"Total",TimeOfWeek,$E475)-SUM(L475:N475)*INDEX('Calibration Multipliers'!L$4:L$7,MATCH($B475,'Calibration Multipliers'!$A$4:$A$7,0),1))</f>
        <v>101142259.45274472</v>
      </c>
      <c r="Q475" s="28">
        <f t="shared" si="39"/>
        <v>101142259.45274472</v>
      </c>
      <c r="R475" s="31">
        <f>SUMIFS(INDEX(Load,,MATCH('Summarized Source Data'!$C475,Hour,0)),Month,'Summarized Source Data'!$A475,Sector,'Summarized Source Data'!R$2,TimeOfWeek,$E475)*INDEX('Calibration Multipliers'!N$4:N$7,MATCH($B475,'Calibration Multipliers'!$A$4:$A$7,0),1)</f>
        <v>4718905.8490264425</v>
      </c>
      <c r="S475" s="31">
        <f>SUMIFS(INDEX(Load,,MATCH('Summarized Source Data'!$C475,Hour,0)),Month,'Summarized Source Data'!$A475,Sector,'Summarized Source Data'!S$2,TimeOfWeek,$E475)*INDEX('Calibration Multipliers'!O$4:O$7,MATCH($B475,'Calibration Multipliers'!$A$4:$A$7,0),1)</f>
        <v>4718905.8490264425</v>
      </c>
      <c r="T475" s="31">
        <f>SUMIFS(INDEX(Load,,MATCH('Summarized Source Data'!$C475,Hour,0)),Month,'Summarized Source Data'!$A475,Sector,'Summarized Source Data'!T$2,TimeOfWeek,$E475)*INDEX('Calibration Multipliers'!P$4:P$7,MATCH($B475,'Calibration Multipliers'!$A$4:$A$7,0),1)</f>
        <v>4718905.8490264425</v>
      </c>
      <c r="U475" s="31">
        <f>SUMIFS(INDEX(Load,,MATCH('Summarized Source Data'!$C475,Hour,0)),Month,'Summarized Source Data'!$A475,Sector,'Summarized Source Data'!U$2,TimeOfWeek,$E475)*INDEX('Calibration Multipliers'!Q$4:Q$7,MATCH($B475,'Calibration Multipliers'!$A$4:$A$7,0),1)</f>
        <v>4718905.8490264425</v>
      </c>
      <c r="V475" s="31">
        <f>SUMIFS(INDEX(Load,,MATCH('Summarized Source Data'!$C475,Hour,0)),Month,'Summarized Source Data'!$A475,Sector,'Summarized Source Data'!V$2,TimeOfWeek,$E475)*INDEX('Calibration Multipliers'!R$4:R$7,MATCH($B475,'Calibration Multipliers'!$A$4:$A$7,0),1)</f>
        <v>4718905.8490264425</v>
      </c>
      <c r="W475" s="31">
        <f>SUMIFS(INDEX(Load,,MATCH('Summarized Source Data'!$C475,Hour,0)),Month,'Summarized Source Data'!$A475,Sector,'Summarized Source Data'!W$2,TimeOfWeek,$E475)*INDEX('Calibration Multipliers'!S$4:S$7,MATCH($B475,'Calibration Multipliers'!$A$4:$A$7,0),1)</f>
        <v>4718905.8490264425</v>
      </c>
      <c r="X475" s="26">
        <f>SUMIFS(INDEX(Load,,MATCH('Summarized Source Data'!$C475,Hour,0)),Month,'Summarized Source Data'!$A475,Sector,'Summarized Source Data'!X$2,Subsector,'Summarized Source Data'!X$3,TimeOfWeek,$E475)*INDEX('Calibration Multipliers'!T$4:T$7,MATCH($B475,'Calibration Multipliers'!$A$4:$A$7,0),1)</f>
        <v>329152543.84120023</v>
      </c>
      <c r="Y475" s="28">
        <f t="shared" si="40"/>
        <v>329152543.84120023</v>
      </c>
      <c r="Z475" s="28">
        <f t="shared" si="40"/>
        <v>329152543.84120023</v>
      </c>
    </row>
    <row r="476" spans="1:26" outlineLevel="2">
      <c r="A476">
        <f t="shared" si="35"/>
        <v>8</v>
      </c>
      <c r="B476" t="str">
        <f>INDEX('Category Mapping'!$G$34:$G$45,MATCH(A476,'Category Mapping'!$A$34:$A$45,0),1)</f>
        <v>Summer</v>
      </c>
      <c r="C476" t="s">
        <v>43</v>
      </c>
      <c r="D476" s="6" t="s">
        <v>117</v>
      </c>
      <c r="E476" s="40" t="s">
        <v>14</v>
      </c>
      <c r="F476" s="26">
        <f>SUMIFS(INDEX(Load,,MATCH('Summarized Source Data'!$C476,Hour,0)),Month,'Summarized Source Data'!$A476,Sector,'Summarized Source Data'!F$2,Subsector,'Summarized Source Data'!F$3,TimeOfWeek,$E476)*INDEX('Calibration Multipliers'!B$4:B$7,MATCH($B476,'Calibration Multipliers'!$A$4:$A$7,0),1)</f>
        <v>40514.138111764281</v>
      </c>
      <c r="G476" s="26">
        <f>SUMIFS(INDEX(Load,,MATCH('Summarized Source Data'!$C476,Hour,0)),Month,'Summarized Source Data'!$A476,Sector,'Summarized Source Data'!G$2,Subsector,'Summarized Source Data'!G$3,TimeOfWeek,$E476)*INDEX('Calibration Multipliers'!C$4:C$7,MATCH($B476,'Calibration Multipliers'!$A$4:$A$7,0),1)</f>
        <v>52967076.020423025</v>
      </c>
      <c r="H476" s="26">
        <f>SUMIFS(INDEX(Load,,MATCH('Summarized Source Data'!$C476,Hour,0)),Month,'Summarized Source Data'!$A476,Sector,'Summarized Source Data'!H$2,Subsector,'Summarized Source Data'!H$3,TimeOfWeek,$E476)*INDEX('Calibration Multipliers'!D$4:D$7,MATCH($B476,'Calibration Multipliers'!$A$4:$A$7,0),1)</f>
        <v>0</v>
      </c>
      <c r="I476" s="26">
        <f>SUMIFS(INDEX(Load,,MATCH('Summarized Source Data'!$C476,Hour,0)),Month,'Summarized Source Data'!$A476,Sector,'Summarized Source Data'!I$2,Subsector,'Summarized Source Data'!I$3,TimeOfWeek,$E476)*INDEX('Calibration Multipliers'!E$4:E$7,MATCH($B476,'Calibration Multipliers'!$A$4:$A$7,0),1)</f>
        <v>7262888.9725899929</v>
      </c>
      <c r="J476" s="47">
        <f t="shared" si="37"/>
        <v>89172342.497925892</v>
      </c>
      <c r="K476" s="48">
        <f>(SUMIFS(INDEX(Load,,MATCH('Summarized Source Data'!$C476,Hour,0)),Month,'Summarized Source Data'!$A476,Sector,'Summarized Source Data'!K$2,Subsector,"Total",TimeOfWeek,$E476)-SUM(F476:I476))*INDEX('Calibration Multipliers'!G$4:G$7,MATCH($B476,'Calibration Multipliers'!$A$4:$A$7,0),1)</f>
        <v>89172342.497925892</v>
      </c>
      <c r="L476" s="26">
        <f>SUMIFS(INDEX(Load,,MATCH('Summarized Source Data'!$C476,Hour,0)),Month,'Summarized Source Data'!$A476,Sector,'Summarized Source Data'!L$2,Subsector,'Summarized Source Data'!L$3,TimeOfWeek,$E476)*INDEX('Calibration Multipliers'!H$4:H$7,MATCH($B476,'Calibration Multipliers'!$A$4:$A$7,0),1)</f>
        <v>62689.371992100314</v>
      </c>
      <c r="M476" s="26">
        <f>SUMIFS(INDEX(Load,,MATCH('Summarized Source Data'!$C476,Hour,0)),Month,'Summarized Source Data'!$A476,Sector,'Summarized Source Data'!M$2,Subsector,'Summarized Source Data'!M$3,TimeOfWeek,$E476)*INDEX('Calibration Multipliers'!I$4:I$7,MATCH($B476,'Calibration Multipliers'!$A$4:$A$7,0),1)</f>
        <v>209030782.15202656</v>
      </c>
      <c r="N476" s="26">
        <f>SUMIFS(INDEX(Load,,MATCH('Summarized Source Data'!$C476,Hour,0)),Month,'Summarized Source Data'!$A476,Sector,'Summarized Source Data'!N$2,Subsector,'Summarized Source Data'!N$3,TimeOfWeek,$E476)*INDEX('Calibration Multipliers'!J$4:J$7,MATCH($B476,'Calibration Multipliers'!$A$4:$A$7,0),1)</f>
        <v>0</v>
      </c>
      <c r="O476" s="28">
        <f t="shared" si="38"/>
        <v>96413056.236635536</v>
      </c>
      <c r="P476" s="48">
        <f>(SUMIFS(INDEX(Load,,MATCH('Summarized Source Data'!$C476,Hour,0)),Month,'Summarized Source Data'!$A476,Sector,'Summarized Source Data'!P$2,Subsector,"Total",TimeOfWeek,$E476)-SUM(L476:N476)*INDEX('Calibration Multipliers'!L$4:L$7,MATCH($B476,'Calibration Multipliers'!$A$4:$A$7,0),1))</f>
        <v>96413056.236635536</v>
      </c>
      <c r="Q476" s="28">
        <f t="shared" si="39"/>
        <v>96413056.236635536</v>
      </c>
      <c r="R476" s="31">
        <f>SUMIFS(INDEX(Load,,MATCH('Summarized Source Data'!$C476,Hour,0)),Month,'Summarized Source Data'!$A476,Sector,'Summarized Source Data'!R$2,TimeOfWeek,$E476)*INDEX('Calibration Multipliers'!N$4:N$7,MATCH($B476,'Calibration Multipliers'!$A$4:$A$7,0),1)</f>
        <v>5387205.6347857676</v>
      </c>
      <c r="S476" s="31">
        <f>SUMIFS(INDEX(Load,,MATCH('Summarized Source Data'!$C476,Hour,0)),Month,'Summarized Source Data'!$A476,Sector,'Summarized Source Data'!S$2,TimeOfWeek,$E476)*INDEX('Calibration Multipliers'!O$4:O$7,MATCH($B476,'Calibration Multipliers'!$A$4:$A$7,0),1)</f>
        <v>5387205.6347857676</v>
      </c>
      <c r="T476" s="31">
        <f>SUMIFS(INDEX(Load,,MATCH('Summarized Source Data'!$C476,Hour,0)),Month,'Summarized Source Data'!$A476,Sector,'Summarized Source Data'!T$2,TimeOfWeek,$E476)*INDEX('Calibration Multipliers'!P$4:P$7,MATCH($B476,'Calibration Multipliers'!$A$4:$A$7,0),1)</f>
        <v>5387205.6347857676</v>
      </c>
      <c r="U476" s="31">
        <f>SUMIFS(INDEX(Load,,MATCH('Summarized Source Data'!$C476,Hour,0)),Month,'Summarized Source Data'!$A476,Sector,'Summarized Source Data'!U$2,TimeOfWeek,$E476)*INDEX('Calibration Multipliers'!Q$4:Q$7,MATCH($B476,'Calibration Multipliers'!$A$4:$A$7,0),1)</f>
        <v>5387205.6347857676</v>
      </c>
      <c r="V476" s="31">
        <f>SUMIFS(INDEX(Load,,MATCH('Summarized Source Data'!$C476,Hour,0)),Month,'Summarized Source Data'!$A476,Sector,'Summarized Source Data'!V$2,TimeOfWeek,$E476)*INDEX('Calibration Multipliers'!R$4:R$7,MATCH($B476,'Calibration Multipliers'!$A$4:$A$7,0),1)</f>
        <v>5387205.6347857676</v>
      </c>
      <c r="W476" s="31">
        <f>SUMIFS(INDEX(Load,,MATCH('Summarized Source Data'!$C476,Hour,0)),Month,'Summarized Source Data'!$A476,Sector,'Summarized Source Data'!W$2,TimeOfWeek,$E476)*INDEX('Calibration Multipliers'!S$4:S$7,MATCH($B476,'Calibration Multipliers'!$A$4:$A$7,0),1)</f>
        <v>5387205.6347857676</v>
      </c>
      <c r="X476" s="26">
        <f>SUMIFS(INDEX(Load,,MATCH('Summarized Source Data'!$C476,Hour,0)),Month,'Summarized Source Data'!$A476,Sector,'Summarized Source Data'!X$2,Subsector,'Summarized Source Data'!X$3,TimeOfWeek,$E476)*INDEX('Calibration Multipliers'!T$4:T$7,MATCH($B476,'Calibration Multipliers'!$A$4:$A$7,0),1)</f>
        <v>333881747.05730939</v>
      </c>
      <c r="Y476" s="28">
        <f t="shared" si="40"/>
        <v>333881747.05730939</v>
      </c>
      <c r="Z476" s="28">
        <f t="shared" si="40"/>
        <v>333881747.05730939</v>
      </c>
    </row>
    <row r="477" spans="1:26" outlineLevel="2">
      <c r="A477">
        <f t="shared" si="35"/>
        <v>8</v>
      </c>
      <c r="B477" t="str">
        <f>INDEX('Category Mapping'!$G$34:$G$45,MATCH(A477,'Category Mapping'!$A$34:$A$45,0),1)</f>
        <v>Summer</v>
      </c>
      <c r="C477" t="s">
        <v>44</v>
      </c>
      <c r="D477" s="6" t="s">
        <v>118</v>
      </c>
      <c r="E477" s="40" t="s">
        <v>14</v>
      </c>
      <c r="F477" s="26">
        <f>SUMIFS(INDEX(Load,,MATCH('Summarized Source Data'!$C477,Hour,0)),Month,'Summarized Source Data'!$A477,Sector,'Summarized Source Data'!F$2,Subsector,'Summarized Source Data'!F$3,TimeOfWeek,$E477)*INDEX('Calibration Multipliers'!B$4:B$7,MATCH($B477,'Calibration Multipliers'!$A$4:$A$7,0),1)</f>
        <v>41791.022980113768</v>
      </c>
      <c r="G477" s="26">
        <f>SUMIFS(INDEX(Load,,MATCH('Summarized Source Data'!$C477,Hour,0)),Month,'Summarized Source Data'!$A477,Sector,'Summarized Source Data'!G$2,Subsector,'Summarized Source Data'!G$3,TimeOfWeek,$E477)*INDEX('Calibration Multipliers'!C$4:C$7,MATCH($B477,'Calibration Multipliers'!$A$4:$A$7,0),1)</f>
        <v>51548315.055590264</v>
      </c>
      <c r="H477" s="26">
        <f>SUMIFS(INDEX(Load,,MATCH('Summarized Source Data'!$C477,Hour,0)),Month,'Summarized Source Data'!$A477,Sector,'Summarized Source Data'!H$2,Subsector,'Summarized Source Data'!H$3,TimeOfWeek,$E477)*INDEX('Calibration Multipliers'!D$4:D$7,MATCH($B477,'Calibration Multipliers'!$A$4:$A$7,0),1)</f>
        <v>0</v>
      </c>
      <c r="I477" s="26">
        <f>SUMIFS(INDEX(Load,,MATCH('Summarized Source Data'!$C477,Hour,0)),Month,'Summarized Source Data'!$A477,Sector,'Summarized Source Data'!I$2,Subsector,'Summarized Source Data'!I$3,TimeOfWeek,$E477)*INDEX('Calibration Multipliers'!E$4:E$7,MATCH($B477,'Calibration Multipliers'!$A$4:$A$7,0),1)</f>
        <v>9931326.7538293172</v>
      </c>
      <c r="J477" s="47">
        <f t="shared" si="37"/>
        <v>88867229.439872801</v>
      </c>
      <c r="K477" s="48">
        <f>(SUMIFS(INDEX(Load,,MATCH('Summarized Source Data'!$C477,Hour,0)),Month,'Summarized Source Data'!$A477,Sector,'Summarized Source Data'!K$2,Subsector,"Total",TimeOfWeek,$E477)-SUM(F477:I477))*INDEX('Calibration Multipliers'!G$4:G$7,MATCH($B477,'Calibration Multipliers'!$A$4:$A$7,0),1)</f>
        <v>88867229.439872801</v>
      </c>
      <c r="L477" s="26">
        <f>SUMIFS(INDEX(Load,,MATCH('Summarized Source Data'!$C477,Hour,0)),Month,'Summarized Source Data'!$A477,Sector,'Summarized Source Data'!L$2,Subsector,'Summarized Source Data'!L$3,TimeOfWeek,$E477)*INDEX('Calibration Multipliers'!H$4:H$7,MATCH($B477,'Calibration Multipliers'!$A$4:$A$7,0),1)</f>
        <v>62689.371992100314</v>
      </c>
      <c r="M477" s="26">
        <f>SUMIFS(INDEX(Load,,MATCH('Summarized Source Data'!$C477,Hour,0)),Month,'Summarized Source Data'!$A477,Sector,'Summarized Source Data'!M$2,Subsector,'Summarized Source Data'!M$3,TimeOfWeek,$E477)*INDEX('Calibration Multipliers'!I$4:I$7,MATCH($B477,'Calibration Multipliers'!$A$4:$A$7,0),1)</f>
        <v>199572375.71980816</v>
      </c>
      <c r="N477" s="26">
        <f>SUMIFS(INDEX(Load,,MATCH('Summarized Source Data'!$C477,Hour,0)),Month,'Summarized Source Data'!$A477,Sector,'Summarized Source Data'!N$2,Subsector,'Summarized Source Data'!N$3,TimeOfWeek,$E477)*INDEX('Calibration Multipliers'!J$4:J$7,MATCH($B477,'Calibration Multipliers'!$A$4:$A$7,0),1)</f>
        <v>0</v>
      </c>
      <c r="O477" s="28">
        <f t="shared" si="38"/>
        <v>97358896.879857421</v>
      </c>
      <c r="P477" s="48">
        <f>(SUMIFS(INDEX(Load,,MATCH('Summarized Source Data'!$C477,Hour,0)),Month,'Summarized Source Data'!$A477,Sector,'Summarized Source Data'!P$2,Subsector,"Total",TimeOfWeek,$E477)-SUM(L477:N477)*INDEX('Calibration Multipliers'!L$4:L$7,MATCH($B477,'Calibration Multipliers'!$A$4:$A$7,0),1))</f>
        <v>97358896.879857421</v>
      </c>
      <c r="Q477" s="28">
        <f t="shared" si="39"/>
        <v>97358896.879857421</v>
      </c>
      <c r="R477" s="31">
        <f>SUMIFS(INDEX(Load,,MATCH('Summarized Source Data'!$C477,Hour,0)),Month,'Summarized Source Data'!$A477,Sector,'Summarized Source Data'!R$2,TimeOfWeek,$E477)*INDEX('Calibration Multipliers'!N$4:N$7,MATCH($B477,'Calibration Multipliers'!$A$4:$A$7,0),1)</f>
        <v>5392743.531751832</v>
      </c>
      <c r="S477" s="31">
        <f>SUMIFS(INDEX(Load,,MATCH('Summarized Source Data'!$C477,Hour,0)),Month,'Summarized Source Data'!$A477,Sector,'Summarized Source Data'!S$2,TimeOfWeek,$E477)*INDEX('Calibration Multipliers'!O$4:O$7,MATCH($B477,'Calibration Multipliers'!$A$4:$A$7,0),1)</f>
        <v>5392743.531751832</v>
      </c>
      <c r="T477" s="31">
        <f>SUMIFS(INDEX(Load,,MATCH('Summarized Source Data'!$C477,Hour,0)),Month,'Summarized Source Data'!$A477,Sector,'Summarized Source Data'!T$2,TimeOfWeek,$E477)*INDEX('Calibration Multipliers'!P$4:P$7,MATCH($B477,'Calibration Multipliers'!$A$4:$A$7,0),1)</f>
        <v>5392743.531751832</v>
      </c>
      <c r="U477" s="31">
        <f>SUMIFS(INDEX(Load,,MATCH('Summarized Source Data'!$C477,Hour,0)),Month,'Summarized Source Data'!$A477,Sector,'Summarized Source Data'!U$2,TimeOfWeek,$E477)*INDEX('Calibration Multipliers'!Q$4:Q$7,MATCH($B477,'Calibration Multipliers'!$A$4:$A$7,0),1)</f>
        <v>5392743.531751832</v>
      </c>
      <c r="V477" s="31">
        <f>SUMIFS(INDEX(Load,,MATCH('Summarized Source Data'!$C477,Hour,0)),Month,'Summarized Source Data'!$A477,Sector,'Summarized Source Data'!V$2,TimeOfWeek,$E477)*INDEX('Calibration Multipliers'!R$4:R$7,MATCH($B477,'Calibration Multipliers'!$A$4:$A$7,0),1)</f>
        <v>5392743.531751832</v>
      </c>
      <c r="W477" s="31">
        <f>SUMIFS(INDEX(Load,,MATCH('Summarized Source Data'!$C477,Hour,0)),Month,'Summarized Source Data'!$A477,Sector,'Summarized Source Data'!W$2,TimeOfWeek,$E477)*INDEX('Calibration Multipliers'!S$4:S$7,MATCH($B477,'Calibration Multipliers'!$A$4:$A$7,0),1)</f>
        <v>5392743.531751832</v>
      </c>
      <c r="X477" s="26">
        <f>SUMIFS(INDEX(Load,,MATCH('Summarized Source Data'!$C477,Hour,0)),Month,'Summarized Source Data'!$A477,Sector,'Summarized Source Data'!X$2,Subsector,'Summarized Source Data'!X$3,TimeOfWeek,$E477)*INDEX('Calibration Multipliers'!T$4:T$7,MATCH($B477,'Calibration Multipliers'!$A$4:$A$7,0),1)</f>
        <v>334827587.70053124</v>
      </c>
      <c r="Y477" s="28">
        <f t="shared" si="40"/>
        <v>334827587.70053124</v>
      </c>
      <c r="Z477" s="28">
        <f t="shared" si="40"/>
        <v>334827587.70053124</v>
      </c>
    </row>
    <row r="478" spans="1:26" outlineLevel="2">
      <c r="A478">
        <f t="shared" si="35"/>
        <v>8</v>
      </c>
      <c r="B478" t="str">
        <f>INDEX('Category Mapping'!$G$34:$G$45,MATCH(A478,'Category Mapping'!$A$34:$A$45,0),1)</f>
        <v>Summer</v>
      </c>
      <c r="C478" t="s">
        <v>45</v>
      </c>
      <c r="D478" s="6" t="s">
        <v>119</v>
      </c>
      <c r="E478" s="40" t="s">
        <v>14</v>
      </c>
      <c r="F478" s="26">
        <f>SUMIFS(INDEX(Load,,MATCH('Summarized Source Data'!$C478,Hour,0)),Month,'Summarized Source Data'!$A478,Sector,'Summarized Source Data'!F$2,Subsector,'Summarized Source Data'!F$3,TimeOfWeek,$E478)*INDEX('Calibration Multipliers'!B$4:B$7,MATCH($B478,'Calibration Multipliers'!$A$4:$A$7,0),1)</f>
        <v>43313.826415700925</v>
      </c>
      <c r="G478" s="26">
        <f>SUMIFS(INDEX(Load,,MATCH('Summarized Source Data'!$C478,Hour,0)),Month,'Summarized Source Data'!$A478,Sector,'Summarized Source Data'!G$2,Subsector,'Summarized Source Data'!G$3,TimeOfWeek,$E478)*INDEX('Calibration Multipliers'!C$4:C$7,MATCH($B478,'Calibration Multipliers'!$A$4:$A$7,0),1)</f>
        <v>49940385.962113135</v>
      </c>
      <c r="H478" s="26">
        <f>SUMIFS(INDEX(Load,,MATCH('Summarized Source Data'!$C478,Hour,0)),Month,'Summarized Source Data'!$A478,Sector,'Summarized Source Data'!H$2,Subsector,'Summarized Source Data'!H$3,TimeOfWeek,$E478)*INDEX('Calibration Multipliers'!D$4:D$7,MATCH($B478,'Calibration Multipliers'!$A$4:$A$7,0),1)</f>
        <v>0</v>
      </c>
      <c r="I478" s="26">
        <f>SUMIFS(INDEX(Load,,MATCH('Summarized Source Data'!$C478,Hour,0)),Month,'Summarized Source Data'!$A478,Sector,'Summarized Source Data'!I$2,Subsector,'Summarized Source Data'!I$3,TimeOfWeek,$E478)*INDEX('Calibration Multipliers'!E$4:E$7,MATCH($B478,'Calibration Multipliers'!$A$4:$A$7,0),1)</f>
        <v>26861874.267500248</v>
      </c>
      <c r="J478" s="47">
        <f t="shared" si="37"/>
        <v>85839016.578127354</v>
      </c>
      <c r="K478" s="48">
        <f>(SUMIFS(INDEX(Load,,MATCH('Summarized Source Data'!$C478,Hour,0)),Month,'Summarized Source Data'!$A478,Sector,'Summarized Source Data'!K$2,Subsector,"Total",TimeOfWeek,$E478)-SUM(F478:I478))*INDEX('Calibration Multipliers'!G$4:G$7,MATCH($B478,'Calibration Multipliers'!$A$4:$A$7,0),1)</f>
        <v>85839016.578127354</v>
      </c>
      <c r="L478" s="26">
        <f>SUMIFS(INDEX(Load,,MATCH('Summarized Source Data'!$C478,Hour,0)),Month,'Summarized Source Data'!$A478,Sector,'Summarized Source Data'!L$2,Subsector,'Summarized Source Data'!L$3,TimeOfWeek,$E478)*INDEX('Calibration Multipliers'!H$4:H$7,MATCH($B478,'Calibration Multipliers'!$A$4:$A$7,0),1)</f>
        <v>62689.371992100314</v>
      </c>
      <c r="M478" s="26">
        <f>SUMIFS(INDEX(Load,,MATCH('Summarized Source Data'!$C478,Hour,0)),Month,'Summarized Source Data'!$A478,Sector,'Summarized Source Data'!M$2,Subsector,'Summarized Source Data'!M$3,TimeOfWeek,$E478)*INDEX('Calibration Multipliers'!I$4:I$7,MATCH($B478,'Calibration Multipliers'!$A$4:$A$7,0),1)</f>
        <v>188222288.00114611</v>
      </c>
      <c r="N478" s="26">
        <f>SUMIFS(INDEX(Load,,MATCH('Summarized Source Data'!$C478,Hour,0)),Month,'Summarized Source Data'!$A478,Sector,'Summarized Source Data'!N$2,Subsector,'Summarized Source Data'!N$3,TimeOfWeek,$E478)*INDEX('Calibration Multipliers'!J$4:J$7,MATCH($B478,'Calibration Multipliers'!$A$4:$A$7,0),1)</f>
        <v>0</v>
      </c>
      <c r="O478" s="28">
        <f t="shared" si="38"/>
        <v>96413056.236635536</v>
      </c>
      <c r="P478" s="48">
        <f>(SUMIFS(INDEX(Load,,MATCH('Summarized Source Data'!$C478,Hour,0)),Month,'Summarized Source Data'!$A478,Sector,'Summarized Source Data'!P$2,Subsector,"Total",TimeOfWeek,$E478)-SUM(L478:N478)*INDEX('Calibration Multipliers'!L$4:L$7,MATCH($B478,'Calibration Multipliers'!$A$4:$A$7,0),1))</f>
        <v>96413056.236635536</v>
      </c>
      <c r="Q478" s="28">
        <f t="shared" si="39"/>
        <v>96413056.236635536</v>
      </c>
      <c r="R478" s="31">
        <f>SUMIFS(INDEX(Load,,MATCH('Summarized Source Data'!$C478,Hour,0)),Month,'Summarized Source Data'!$A478,Sector,'Summarized Source Data'!R$2,TimeOfWeek,$E478)*INDEX('Calibration Multipliers'!N$4:N$7,MATCH($B478,'Calibration Multipliers'!$A$4:$A$7,0),1)</f>
        <v>5353975.4154674551</v>
      </c>
      <c r="S478" s="31">
        <f>SUMIFS(INDEX(Load,,MATCH('Summarized Source Data'!$C478,Hour,0)),Month,'Summarized Source Data'!$A478,Sector,'Summarized Source Data'!S$2,TimeOfWeek,$E478)*INDEX('Calibration Multipliers'!O$4:O$7,MATCH($B478,'Calibration Multipliers'!$A$4:$A$7,0),1)</f>
        <v>5353975.4154674551</v>
      </c>
      <c r="T478" s="31">
        <f>SUMIFS(INDEX(Load,,MATCH('Summarized Source Data'!$C478,Hour,0)),Month,'Summarized Source Data'!$A478,Sector,'Summarized Source Data'!T$2,TimeOfWeek,$E478)*INDEX('Calibration Multipliers'!P$4:P$7,MATCH($B478,'Calibration Multipliers'!$A$4:$A$7,0),1)</f>
        <v>5353975.4154674551</v>
      </c>
      <c r="U478" s="31">
        <f>SUMIFS(INDEX(Load,,MATCH('Summarized Source Data'!$C478,Hour,0)),Month,'Summarized Source Data'!$A478,Sector,'Summarized Source Data'!U$2,TimeOfWeek,$E478)*INDEX('Calibration Multipliers'!Q$4:Q$7,MATCH($B478,'Calibration Multipliers'!$A$4:$A$7,0),1)</f>
        <v>5353975.4154674551</v>
      </c>
      <c r="V478" s="31">
        <f>SUMIFS(INDEX(Load,,MATCH('Summarized Source Data'!$C478,Hour,0)),Month,'Summarized Source Data'!$A478,Sector,'Summarized Source Data'!V$2,TimeOfWeek,$E478)*INDEX('Calibration Multipliers'!R$4:R$7,MATCH($B478,'Calibration Multipliers'!$A$4:$A$7,0),1)</f>
        <v>5353975.4154674551</v>
      </c>
      <c r="W478" s="31">
        <f>SUMIFS(INDEX(Load,,MATCH('Summarized Source Data'!$C478,Hour,0)),Month,'Summarized Source Data'!$A478,Sector,'Summarized Source Data'!W$2,TimeOfWeek,$E478)*INDEX('Calibration Multipliers'!S$4:S$7,MATCH($B478,'Calibration Multipliers'!$A$4:$A$7,0),1)</f>
        <v>5353975.4154674551</v>
      </c>
      <c r="X478" s="26">
        <f>SUMIFS(INDEX(Load,,MATCH('Summarized Source Data'!$C478,Hour,0)),Month,'Summarized Source Data'!$A478,Sector,'Summarized Source Data'!X$2,Subsector,'Summarized Source Data'!X$3,TimeOfWeek,$E478)*INDEX('Calibration Multipliers'!T$4:T$7,MATCH($B478,'Calibration Multipliers'!$A$4:$A$7,0),1)</f>
        <v>332935906.41408759</v>
      </c>
      <c r="Y478" s="28">
        <f t="shared" si="40"/>
        <v>332935906.41408759</v>
      </c>
      <c r="Z478" s="28">
        <f t="shared" si="40"/>
        <v>332935906.41408759</v>
      </c>
    </row>
    <row r="479" spans="1:26" outlineLevel="2">
      <c r="A479">
        <f t="shared" si="35"/>
        <v>8</v>
      </c>
      <c r="B479" t="str">
        <f>INDEX('Category Mapping'!$G$34:$G$45,MATCH(A479,'Category Mapping'!$A$34:$A$45,0),1)</f>
        <v>Summer</v>
      </c>
      <c r="C479" t="s">
        <v>46</v>
      </c>
      <c r="D479" s="6" t="s">
        <v>120</v>
      </c>
      <c r="E479" s="40" t="s">
        <v>14</v>
      </c>
      <c r="F479" s="26">
        <f>SUMIFS(INDEX(Load,,MATCH('Summarized Source Data'!$C479,Hour,0)),Month,'Summarized Source Data'!$A479,Sector,'Summarized Source Data'!F$2,Subsector,'Summarized Source Data'!F$3,TimeOfWeek,$E479)*INDEX('Calibration Multipliers'!B$4:B$7,MATCH($B479,'Calibration Multipliers'!$A$4:$A$7,0),1)</f>
        <v>44667.32437615138</v>
      </c>
      <c r="G479" s="26">
        <f>SUMIFS(INDEX(Load,,MATCH('Summarized Source Data'!$C479,Hour,0)),Month,'Summarized Source Data'!$A479,Sector,'Summarized Source Data'!G$2,Subsector,'Summarized Source Data'!G$3,TimeOfWeek,$E479)*INDEX('Calibration Multipliers'!C$4:C$7,MATCH($B479,'Calibration Multipliers'!$A$4:$A$7,0),1)</f>
        <v>47102864.032447614</v>
      </c>
      <c r="H479" s="26">
        <f>SUMIFS(INDEX(Load,,MATCH('Summarized Source Data'!$C479,Hour,0)),Month,'Summarized Source Data'!$A479,Sector,'Summarized Source Data'!H$2,Subsector,'Summarized Source Data'!H$3,TimeOfWeek,$E479)*INDEX('Calibration Multipliers'!D$4:D$7,MATCH($B479,'Calibration Multipliers'!$A$4:$A$7,0),1)</f>
        <v>0</v>
      </c>
      <c r="I479" s="26">
        <f>SUMIFS(INDEX(Load,,MATCH('Summarized Source Data'!$C479,Hour,0)),Month,'Summarized Source Data'!$A479,Sector,'Summarized Source Data'!I$2,Subsector,'Summarized Source Data'!I$3,TimeOfWeek,$E479)*INDEX('Calibration Multipliers'!E$4:E$7,MATCH($B479,'Calibration Multipliers'!$A$4:$A$7,0),1)</f>
        <v>28091467.103688639</v>
      </c>
      <c r="J479" s="47">
        <f t="shared" si="37"/>
        <v>79878867.027869314</v>
      </c>
      <c r="K479" s="48">
        <f>(SUMIFS(INDEX(Load,,MATCH('Summarized Source Data'!$C479,Hour,0)),Month,'Summarized Source Data'!$A479,Sector,'Summarized Source Data'!K$2,Subsector,"Total",TimeOfWeek,$E479)-SUM(F479:I479))*INDEX('Calibration Multipliers'!G$4:G$7,MATCH($B479,'Calibration Multipliers'!$A$4:$A$7,0),1)</f>
        <v>79878867.027869314</v>
      </c>
      <c r="L479" s="26">
        <f>SUMIFS(INDEX(Load,,MATCH('Summarized Source Data'!$C479,Hour,0)),Month,'Summarized Source Data'!$A479,Sector,'Summarized Source Data'!L$2,Subsector,'Summarized Source Data'!L$3,TimeOfWeek,$E479)*INDEX('Calibration Multipliers'!H$4:H$7,MATCH($B479,'Calibration Multipliers'!$A$4:$A$7,0),1)</f>
        <v>62689.371992100314</v>
      </c>
      <c r="M479" s="26">
        <f>SUMIFS(INDEX(Load,,MATCH('Summarized Source Data'!$C479,Hour,0)),Month,'Summarized Source Data'!$A479,Sector,'Summarized Source Data'!M$2,Subsector,'Summarized Source Data'!M$3,TimeOfWeek,$E479)*INDEX('Calibration Multipliers'!I$4:I$7,MATCH($B479,'Calibration Multipliers'!$A$4:$A$7,0),1)</f>
        <v>174034678.35281849</v>
      </c>
      <c r="N479" s="26">
        <f>SUMIFS(INDEX(Load,,MATCH('Summarized Source Data'!$C479,Hour,0)),Month,'Summarized Source Data'!$A479,Sector,'Summarized Source Data'!N$2,Subsector,'Summarized Source Data'!N$3,TimeOfWeek,$E479)*INDEX('Calibration Multipliers'!J$4:J$7,MATCH($B479,'Calibration Multipliers'!$A$4:$A$7,0),1)</f>
        <v>0</v>
      </c>
      <c r="O479" s="28">
        <f t="shared" si="38"/>
        <v>93575534.30697003</v>
      </c>
      <c r="P479" s="48">
        <f>(SUMIFS(INDEX(Load,,MATCH('Summarized Source Data'!$C479,Hour,0)),Month,'Summarized Source Data'!$A479,Sector,'Summarized Source Data'!P$2,Subsector,"Total",TimeOfWeek,$E479)-SUM(L479:N479)*INDEX('Calibration Multipliers'!L$4:L$7,MATCH($B479,'Calibration Multipliers'!$A$4:$A$7,0),1))</f>
        <v>93575534.30697003</v>
      </c>
      <c r="Q479" s="28">
        <f t="shared" si="39"/>
        <v>93575534.30697003</v>
      </c>
      <c r="R479" s="31">
        <f>SUMIFS(INDEX(Load,,MATCH('Summarized Source Data'!$C479,Hour,0)),Month,'Summarized Source Data'!$A479,Sector,'Summarized Source Data'!R$2,TimeOfWeek,$E479)*INDEX('Calibration Multipliers'!N$4:N$7,MATCH($B479,'Calibration Multipliers'!$A$4:$A$7,0),1)</f>
        <v>5226593.3810009109</v>
      </c>
      <c r="S479" s="31">
        <f>SUMIFS(INDEX(Load,,MATCH('Summarized Source Data'!$C479,Hour,0)),Month,'Summarized Source Data'!$A479,Sector,'Summarized Source Data'!S$2,TimeOfWeek,$E479)*INDEX('Calibration Multipliers'!O$4:O$7,MATCH($B479,'Calibration Multipliers'!$A$4:$A$7,0),1)</f>
        <v>5226593.3810009109</v>
      </c>
      <c r="T479" s="31">
        <f>SUMIFS(INDEX(Load,,MATCH('Summarized Source Data'!$C479,Hour,0)),Month,'Summarized Source Data'!$A479,Sector,'Summarized Source Data'!T$2,TimeOfWeek,$E479)*INDEX('Calibration Multipliers'!P$4:P$7,MATCH($B479,'Calibration Multipliers'!$A$4:$A$7,0),1)</f>
        <v>5226593.3810009109</v>
      </c>
      <c r="U479" s="31">
        <f>SUMIFS(INDEX(Load,,MATCH('Summarized Source Data'!$C479,Hour,0)),Month,'Summarized Source Data'!$A479,Sector,'Summarized Source Data'!U$2,TimeOfWeek,$E479)*INDEX('Calibration Multipliers'!Q$4:Q$7,MATCH($B479,'Calibration Multipliers'!$A$4:$A$7,0),1)</f>
        <v>5226593.3810009109</v>
      </c>
      <c r="V479" s="31">
        <f>SUMIFS(INDEX(Load,,MATCH('Summarized Source Data'!$C479,Hour,0)),Month,'Summarized Source Data'!$A479,Sector,'Summarized Source Data'!V$2,TimeOfWeek,$E479)*INDEX('Calibration Multipliers'!R$4:R$7,MATCH($B479,'Calibration Multipliers'!$A$4:$A$7,0),1)</f>
        <v>5226593.3810009109</v>
      </c>
      <c r="W479" s="31">
        <f>SUMIFS(INDEX(Load,,MATCH('Summarized Source Data'!$C479,Hour,0)),Month,'Summarized Source Data'!$A479,Sector,'Summarized Source Data'!W$2,TimeOfWeek,$E479)*INDEX('Calibration Multipliers'!S$4:S$7,MATCH($B479,'Calibration Multipliers'!$A$4:$A$7,0),1)</f>
        <v>5226593.3810009109</v>
      </c>
      <c r="X479" s="26">
        <f>SUMIFS(INDEX(Load,,MATCH('Summarized Source Data'!$C479,Hour,0)),Month,'Summarized Source Data'!$A479,Sector,'Summarized Source Data'!X$2,Subsector,'Summarized Source Data'!X$3,TimeOfWeek,$E479)*INDEX('Calibration Multipliers'!T$4:T$7,MATCH($B479,'Calibration Multipliers'!$A$4:$A$7,0),1)</f>
        <v>331044225.12764388</v>
      </c>
      <c r="Y479" s="28">
        <f t="shared" si="40"/>
        <v>331044225.12764388</v>
      </c>
      <c r="Z479" s="28">
        <f t="shared" si="40"/>
        <v>331044225.12764388</v>
      </c>
    </row>
    <row r="480" spans="1:26" outlineLevel="2">
      <c r="A480">
        <f t="shared" si="35"/>
        <v>8</v>
      </c>
      <c r="B480" t="str">
        <f>INDEX('Category Mapping'!$G$34:$G$45,MATCH(A480,'Category Mapping'!$A$34:$A$45,0),1)</f>
        <v>Summer</v>
      </c>
      <c r="C480" t="s">
        <v>47</v>
      </c>
      <c r="D480" s="6" t="s">
        <v>121</v>
      </c>
      <c r="E480" s="40" t="s">
        <v>14</v>
      </c>
      <c r="F480" s="26">
        <f>SUMIFS(INDEX(Load,,MATCH('Summarized Source Data'!$C480,Hour,0)),Month,'Summarized Source Data'!$A480,Sector,'Summarized Source Data'!F$2,Subsector,'Summarized Source Data'!F$3,TimeOfWeek,$E480)*INDEX('Calibration Multipliers'!B$4:B$7,MATCH($B480,'Calibration Multipliers'!$A$4:$A$7,0),1)</f>
        <v>44505.585626160442</v>
      </c>
      <c r="G480" s="26">
        <f>SUMIFS(INDEX(Load,,MATCH('Summarized Source Data'!$C480,Hour,0)),Month,'Summarized Source Data'!$A480,Sector,'Summarized Source Data'!G$2,Subsector,'Summarized Source Data'!G$3,TimeOfWeek,$E480)*INDEX('Calibration Multipliers'!C$4:C$7,MATCH($B480,'Calibration Multipliers'!$A$4:$A$7,0),1)</f>
        <v>42751997.073627152</v>
      </c>
      <c r="H480" s="26">
        <f>SUMIFS(INDEX(Load,,MATCH('Summarized Source Data'!$C480,Hour,0)),Month,'Summarized Source Data'!$A480,Sector,'Summarized Source Data'!H$2,Subsector,'Summarized Source Data'!H$3,TimeOfWeek,$E480)*INDEX('Calibration Multipliers'!D$4:D$7,MATCH($B480,'Calibration Multipliers'!$A$4:$A$7,0),1)</f>
        <v>0</v>
      </c>
      <c r="I480" s="26">
        <f>SUMIFS(INDEX(Load,,MATCH('Summarized Source Data'!$C480,Hour,0)),Month,'Summarized Source Data'!$A480,Sector,'Summarized Source Data'!I$2,Subsector,'Summarized Source Data'!I$3,TimeOfWeek,$E480)*INDEX('Calibration Multipliers'!E$4:E$7,MATCH($B480,'Calibration Multipliers'!$A$4:$A$7,0),1)</f>
        <v>27996883.039366454</v>
      </c>
      <c r="J480" s="47">
        <f t="shared" si="37"/>
        <v>74866073.357543543</v>
      </c>
      <c r="K480" s="48">
        <f>(SUMIFS(INDEX(Load,,MATCH('Summarized Source Data'!$C480,Hour,0)),Month,'Summarized Source Data'!$A480,Sector,'Summarized Source Data'!K$2,Subsector,"Total",TimeOfWeek,$E480)-SUM(F480:I480))*INDEX('Calibration Multipliers'!G$4:G$7,MATCH($B480,'Calibration Multipliers'!$A$4:$A$7,0),1)</f>
        <v>74866073.357543543</v>
      </c>
      <c r="L480" s="26">
        <f>SUMIFS(INDEX(Load,,MATCH('Summarized Source Data'!$C480,Hour,0)),Month,'Summarized Source Data'!$A480,Sector,'Summarized Source Data'!L$2,Subsector,'Summarized Source Data'!L$3,TimeOfWeek,$E480)*INDEX('Calibration Multipliers'!H$4:H$7,MATCH($B480,'Calibration Multipliers'!$A$4:$A$7,0),1)</f>
        <v>62689.371992100314</v>
      </c>
      <c r="M480" s="26">
        <f>SUMIFS(INDEX(Load,,MATCH('Summarized Source Data'!$C480,Hour,0)),Month,'Summarized Source Data'!$A480,Sector,'Summarized Source Data'!M$2,Subsector,'Summarized Source Data'!M$3,TimeOfWeek,$E480)*INDEX('Calibration Multipliers'!I$4:I$7,MATCH($B480,'Calibration Multipliers'!$A$4:$A$7,0),1)</f>
        <v>160792909.34771276</v>
      </c>
      <c r="N480" s="26">
        <f>SUMIFS(INDEX(Load,,MATCH('Summarized Source Data'!$C480,Hour,0)),Month,'Summarized Source Data'!$A480,Sector,'Summarized Source Data'!N$2,Subsector,'Summarized Source Data'!N$3,TimeOfWeek,$E480)*INDEX('Calibration Multipliers'!J$4:J$7,MATCH($B480,'Calibration Multipliers'!$A$4:$A$7,0),1)</f>
        <v>0</v>
      </c>
      <c r="O480" s="28">
        <f t="shared" si="38"/>
        <v>88846331.090860814</v>
      </c>
      <c r="P480" s="48">
        <f>(SUMIFS(INDEX(Load,,MATCH('Summarized Source Data'!$C480,Hour,0)),Month,'Summarized Source Data'!$A480,Sector,'Summarized Source Data'!P$2,Subsector,"Total",TimeOfWeek,$E480)-SUM(L480:N480)*INDEX('Calibration Multipliers'!L$4:L$7,MATCH($B480,'Calibration Multipliers'!$A$4:$A$7,0),1))</f>
        <v>88846331.090860814</v>
      </c>
      <c r="Q480" s="28">
        <f t="shared" si="39"/>
        <v>88846331.090860814</v>
      </c>
      <c r="R480" s="31">
        <f>SUMIFS(INDEX(Load,,MATCH('Summarized Source Data'!$C480,Hour,0)),Month,'Summarized Source Data'!$A480,Sector,'Summarized Source Data'!R$2,TimeOfWeek,$E480)*INDEX('Calibration Multipliers'!N$4:N$7,MATCH($B480,'Calibration Multipliers'!$A$4:$A$7,0),1)</f>
        <v>5054905.3332839254</v>
      </c>
      <c r="S480" s="31">
        <f>SUMIFS(INDEX(Load,,MATCH('Summarized Source Data'!$C480,Hour,0)),Month,'Summarized Source Data'!$A480,Sector,'Summarized Source Data'!S$2,TimeOfWeek,$E480)*INDEX('Calibration Multipliers'!O$4:O$7,MATCH($B480,'Calibration Multipliers'!$A$4:$A$7,0),1)</f>
        <v>5054905.3332839254</v>
      </c>
      <c r="T480" s="31">
        <f>SUMIFS(INDEX(Load,,MATCH('Summarized Source Data'!$C480,Hour,0)),Month,'Summarized Source Data'!$A480,Sector,'Summarized Source Data'!T$2,TimeOfWeek,$E480)*INDEX('Calibration Multipliers'!P$4:P$7,MATCH($B480,'Calibration Multipliers'!$A$4:$A$7,0),1)</f>
        <v>5054905.3332839254</v>
      </c>
      <c r="U480" s="31">
        <f>SUMIFS(INDEX(Load,,MATCH('Summarized Source Data'!$C480,Hour,0)),Month,'Summarized Source Data'!$A480,Sector,'Summarized Source Data'!U$2,TimeOfWeek,$E480)*INDEX('Calibration Multipliers'!Q$4:Q$7,MATCH($B480,'Calibration Multipliers'!$A$4:$A$7,0),1)</f>
        <v>5054905.3332839254</v>
      </c>
      <c r="V480" s="31">
        <f>SUMIFS(INDEX(Load,,MATCH('Summarized Source Data'!$C480,Hour,0)),Month,'Summarized Source Data'!$A480,Sector,'Summarized Source Data'!V$2,TimeOfWeek,$E480)*INDEX('Calibration Multipliers'!R$4:R$7,MATCH($B480,'Calibration Multipliers'!$A$4:$A$7,0),1)</f>
        <v>5054905.3332839254</v>
      </c>
      <c r="W480" s="31">
        <f>SUMIFS(INDEX(Load,,MATCH('Summarized Source Data'!$C480,Hour,0)),Month,'Summarized Source Data'!$A480,Sector,'Summarized Source Data'!W$2,TimeOfWeek,$E480)*INDEX('Calibration Multipliers'!S$4:S$7,MATCH($B480,'Calibration Multipliers'!$A$4:$A$7,0),1)</f>
        <v>5054905.3332839254</v>
      </c>
      <c r="X480" s="26">
        <f>SUMIFS(INDEX(Load,,MATCH('Summarized Source Data'!$C480,Hour,0)),Month,'Summarized Source Data'!$A480,Sector,'Summarized Source Data'!X$2,Subsector,'Summarized Source Data'!X$3,TimeOfWeek,$E480)*INDEX('Calibration Multipliers'!T$4:T$7,MATCH($B480,'Calibration Multipliers'!$A$4:$A$7,0),1)</f>
        <v>329152543.84120023</v>
      </c>
      <c r="Y480" s="28">
        <f t="shared" si="40"/>
        <v>329152543.84120023</v>
      </c>
      <c r="Z480" s="28">
        <f t="shared" si="40"/>
        <v>329152543.84120023</v>
      </c>
    </row>
    <row r="481" spans="1:26" outlineLevel="2">
      <c r="A481">
        <f t="shared" si="35"/>
        <v>8</v>
      </c>
      <c r="B481" t="str">
        <f>INDEX('Category Mapping'!$G$34:$G$45,MATCH(A481,'Category Mapping'!$A$34:$A$45,0),1)</f>
        <v>Summer</v>
      </c>
      <c r="C481" t="s">
        <v>48</v>
      </c>
      <c r="D481" s="6" t="s">
        <v>122</v>
      </c>
      <c r="E481" s="40" t="s">
        <v>14</v>
      </c>
      <c r="F481" s="26">
        <f>SUMIFS(INDEX(Load,,MATCH('Summarized Source Data'!$C481,Hour,0)),Month,'Summarized Source Data'!$A481,Sector,'Summarized Source Data'!F$2,Subsector,'Summarized Source Data'!F$3,TimeOfWeek,$E481)*INDEX('Calibration Multipliers'!B$4:B$7,MATCH($B481,'Calibration Multipliers'!$A$4:$A$7,0),1)</f>
        <v>39358.320845747192</v>
      </c>
      <c r="G481" s="26">
        <f>SUMIFS(INDEX(Load,,MATCH('Summarized Source Data'!$C481,Hour,0)),Month,'Summarized Source Data'!$A481,Sector,'Summarized Source Data'!G$2,Subsector,'Summarized Source Data'!G$3,TimeOfWeek,$E481)*INDEX('Calibration Multipliers'!C$4:C$7,MATCH($B481,'Calibration Multipliers'!$A$4:$A$7,0),1)</f>
        <v>37833625.728873588</v>
      </c>
      <c r="H481" s="26">
        <f>SUMIFS(INDEX(Load,,MATCH('Summarized Source Data'!$C481,Hour,0)),Month,'Summarized Source Data'!$A481,Sector,'Summarized Source Data'!H$2,Subsector,'Summarized Source Data'!H$3,TimeOfWeek,$E481)*INDEX('Calibration Multipliers'!D$4:D$7,MATCH($B481,'Calibration Multipliers'!$A$4:$A$7,0),1)</f>
        <v>0</v>
      </c>
      <c r="I481" s="26">
        <f>SUMIFS(INDEX(Load,,MATCH('Summarized Source Data'!$C481,Hour,0)),Month,'Summarized Source Data'!$A481,Sector,'Summarized Source Data'!I$2,Subsector,'Summarized Source Data'!I$3,TimeOfWeek,$E481)*INDEX('Calibration Multipliers'!E$4:E$7,MATCH($B481,'Calibration Multipliers'!$A$4:$A$7,0),1)</f>
        <v>23078511.694612887</v>
      </c>
      <c r="J481" s="47">
        <f t="shared" si="37"/>
        <v>68628672.377059817</v>
      </c>
      <c r="K481" s="48">
        <f>(SUMIFS(INDEX(Load,,MATCH('Summarized Source Data'!$C481,Hour,0)),Month,'Summarized Source Data'!$A481,Sector,'Summarized Source Data'!K$2,Subsector,"Total",TimeOfWeek,$E481)-SUM(F481:I481))*INDEX('Calibration Multipliers'!G$4:G$7,MATCH($B481,'Calibration Multipliers'!$A$4:$A$7,0),1)</f>
        <v>68628672.377059817</v>
      </c>
      <c r="L481" s="26">
        <f>SUMIFS(INDEX(Load,,MATCH('Summarized Source Data'!$C481,Hour,0)),Month,'Summarized Source Data'!$A481,Sector,'Summarized Source Data'!L$2,Subsector,'Summarized Source Data'!L$3,TimeOfWeek,$E481)*INDEX('Calibration Multipliers'!H$4:H$7,MATCH($B481,'Calibration Multipliers'!$A$4:$A$7,0),1)</f>
        <v>62689.371992100314</v>
      </c>
      <c r="M481" s="26">
        <f>SUMIFS(INDEX(Load,,MATCH('Summarized Source Data'!$C481,Hour,0)),Month,'Summarized Source Data'!$A481,Sector,'Summarized Source Data'!M$2,Subsector,'Summarized Source Data'!M$3,TimeOfWeek,$E481)*INDEX('Calibration Multipliers'!I$4:I$7,MATCH($B481,'Calibration Multipliers'!$A$4:$A$7,0),1)</f>
        <v>146605299.69938517</v>
      </c>
      <c r="N481" s="26">
        <f>SUMIFS(INDEX(Load,,MATCH('Summarized Source Data'!$C481,Hour,0)),Month,'Summarized Source Data'!$A481,Sector,'Summarized Source Data'!N$2,Subsector,'Summarized Source Data'!N$3,TimeOfWeek,$E481)*INDEX('Calibration Multipliers'!J$4:J$7,MATCH($B481,'Calibration Multipliers'!$A$4:$A$7,0),1)</f>
        <v>0</v>
      </c>
      <c r="O481" s="28">
        <f t="shared" si="38"/>
        <v>83171287.231529772</v>
      </c>
      <c r="P481" s="48">
        <f>(SUMIFS(INDEX(Load,,MATCH('Summarized Source Data'!$C481,Hour,0)),Month,'Summarized Source Data'!$A481,Sector,'Summarized Source Data'!P$2,Subsector,"Total",TimeOfWeek,$E481)-SUM(L481:N481)*INDEX('Calibration Multipliers'!L$4:L$7,MATCH($B481,'Calibration Multipliers'!$A$4:$A$7,0),1))</f>
        <v>83171287.231529772</v>
      </c>
      <c r="Q481" s="28">
        <f t="shared" si="39"/>
        <v>83171287.231529772</v>
      </c>
      <c r="R481" s="31">
        <f>SUMIFS(INDEX(Load,,MATCH('Summarized Source Data'!$C481,Hour,0)),Month,'Summarized Source Data'!$A481,Sector,'Summarized Source Data'!R$2,TimeOfWeek,$E481)*INDEX('Calibration Multipliers'!N$4:N$7,MATCH($B481,'Calibration Multipliers'!$A$4:$A$7,0),1)</f>
        <v>4861063.8060213979</v>
      </c>
      <c r="S481" s="31">
        <f>SUMIFS(INDEX(Load,,MATCH('Summarized Source Data'!$C481,Hour,0)),Month,'Summarized Source Data'!$A481,Sector,'Summarized Source Data'!S$2,TimeOfWeek,$E481)*INDEX('Calibration Multipliers'!O$4:O$7,MATCH($B481,'Calibration Multipliers'!$A$4:$A$7,0),1)</f>
        <v>4861063.8060213979</v>
      </c>
      <c r="T481" s="31">
        <f>SUMIFS(INDEX(Load,,MATCH('Summarized Source Data'!$C481,Hour,0)),Month,'Summarized Source Data'!$A481,Sector,'Summarized Source Data'!T$2,TimeOfWeek,$E481)*INDEX('Calibration Multipliers'!P$4:P$7,MATCH($B481,'Calibration Multipliers'!$A$4:$A$7,0),1)</f>
        <v>4861063.8060213979</v>
      </c>
      <c r="U481" s="31">
        <f>SUMIFS(INDEX(Load,,MATCH('Summarized Source Data'!$C481,Hour,0)),Month,'Summarized Source Data'!$A481,Sector,'Summarized Source Data'!U$2,TimeOfWeek,$E481)*INDEX('Calibration Multipliers'!Q$4:Q$7,MATCH($B481,'Calibration Multipliers'!$A$4:$A$7,0),1)</f>
        <v>4861063.8060213979</v>
      </c>
      <c r="V481" s="31">
        <f>SUMIFS(INDEX(Load,,MATCH('Summarized Source Data'!$C481,Hour,0)),Month,'Summarized Source Data'!$A481,Sector,'Summarized Source Data'!V$2,TimeOfWeek,$E481)*INDEX('Calibration Multipliers'!R$4:R$7,MATCH($B481,'Calibration Multipliers'!$A$4:$A$7,0),1)</f>
        <v>4861063.8060213979</v>
      </c>
      <c r="W481" s="31">
        <f>SUMIFS(INDEX(Load,,MATCH('Summarized Source Data'!$C481,Hour,0)),Month,'Summarized Source Data'!$A481,Sector,'Summarized Source Data'!W$2,TimeOfWeek,$E481)*INDEX('Calibration Multipliers'!S$4:S$7,MATCH($B481,'Calibration Multipliers'!$A$4:$A$7,0),1)</f>
        <v>4861063.8060213979</v>
      </c>
      <c r="X481" s="26">
        <f>SUMIFS(INDEX(Load,,MATCH('Summarized Source Data'!$C481,Hour,0)),Month,'Summarized Source Data'!$A481,Sector,'Summarized Source Data'!X$2,Subsector,'Summarized Source Data'!X$3,TimeOfWeek,$E481)*INDEX('Calibration Multipliers'!T$4:T$7,MATCH($B481,'Calibration Multipliers'!$A$4:$A$7,0),1)</f>
        <v>325369181.26831287</v>
      </c>
      <c r="Y481" s="28">
        <f t="shared" si="40"/>
        <v>325369181.26831287</v>
      </c>
      <c r="Z481" s="28">
        <f t="shared" si="40"/>
        <v>325369181.26831287</v>
      </c>
    </row>
    <row r="482" spans="1:26" outlineLevel="2">
      <c r="A482">
        <f t="shared" si="35"/>
        <v>8</v>
      </c>
      <c r="B482" t="str">
        <f>INDEX('Category Mapping'!$G$34:$G$45,MATCH(A482,'Category Mapping'!$A$34:$A$45,0),1)</f>
        <v>Summer</v>
      </c>
      <c r="C482" t="s">
        <v>49</v>
      </c>
      <c r="D482" s="6" t="s">
        <v>123</v>
      </c>
      <c r="E482" s="40" t="s">
        <v>14</v>
      </c>
      <c r="F482" s="26">
        <f>SUMIFS(INDEX(Load,,MATCH('Summarized Source Data'!$C482,Hour,0)),Month,'Summarized Source Data'!$A482,Sector,'Summarized Source Data'!F$2,Subsector,'Summarized Source Data'!F$3,TimeOfWeek,$E482)*INDEX('Calibration Multipliers'!B$4:B$7,MATCH($B482,'Calibration Multipliers'!$A$4:$A$7,0),1)</f>
        <v>30625.374186879948</v>
      </c>
      <c r="G482" s="26">
        <f>SUMIFS(INDEX(Load,,MATCH('Summarized Source Data'!$C482,Hour,0)),Month,'Summarized Source Data'!$A482,Sector,'Summarized Source Data'!G$2,Subsector,'Summarized Source Data'!G$3,TimeOfWeek,$E482)*INDEX('Calibration Multipliers'!C$4:C$7,MATCH($B482,'Calibration Multipliers'!$A$4:$A$7,0),1)</f>
        <v>32726086.255475655</v>
      </c>
      <c r="H482" s="26">
        <f>SUMIFS(INDEX(Load,,MATCH('Summarized Source Data'!$C482,Hour,0)),Month,'Summarized Source Data'!$A482,Sector,'Summarized Source Data'!H$2,Subsector,'Summarized Source Data'!H$3,TimeOfWeek,$E482)*INDEX('Calibration Multipliers'!D$4:D$7,MATCH($B482,'Calibration Multipliers'!$A$4:$A$7,0),1)</f>
        <v>0</v>
      </c>
      <c r="I482" s="26">
        <f>SUMIFS(INDEX(Load,,MATCH('Summarized Source Data'!$C482,Hour,0)),Month,'Summarized Source Data'!$A482,Sector,'Summarized Source Data'!I$2,Subsector,'Summarized Source Data'!I$3,TimeOfWeek,$E482)*INDEX('Calibration Multipliers'!E$4:E$7,MATCH($B482,'Calibration Multipliers'!$A$4:$A$7,0),1)</f>
        <v>14944282.162905067</v>
      </c>
      <c r="J482" s="47">
        <f t="shared" si="37"/>
        <v>57287317.605056606</v>
      </c>
      <c r="K482" s="48">
        <f>(SUMIFS(INDEX(Load,,MATCH('Summarized Source Data'!$C482,Hour,0)),Month,'Summarized Source Data'!$A482,Sector,'Summarized Source Data'!K$2,Subsector,"Total",TimeOfWeek,$E482)-SUM(F482:I482))*INDEX('Calibration Multipliers'!G$4:G$7,MATCH($B482,'Calibration Multipliers'!$A$4:$A$7,0),1)</f>
        <v>57287317.605056606</v>
      </c>
      <c r="L482" s="26">
        <f>SUMIFS(INDEX(Load,,MATCH('Summarized Source Data'!$C482,Hour,0)),Month,'Summarized Source Data'!$A482,Sector,'Summarized Source Data'!L$2,Subsector,'Summarized Source Data'!L$3,TimeOfWeek,$E482)*INDEX('Calibration Multipliers'!H$4:H$7,MATCH($B482,'Calibration Multipliers'!$A$4:$A$7,0),1)</f>
        <v>62689.371992100314</v>
      </c>
      <c r="M482" s="26">
        <f>SUMIFS(INDEX(Load,,MATCH('Summarized Source Data'!$C482,Hour,0)),Month,'Summarized Source Data'!$A482,Sector,'Summarized Source Data'!M$2,Subsector,'Summarized Source Data'!M$3,TimeOfWeek,$E482)*INDEX('Calibration Multipliers'!I$4:I$7,MATCH($B482,'Calibration Multipliers'!$A$4:$A$7,0),1)</f>
        <v>133363530.6942794</v>
      </c>
      <c r="N482" s="26">
        <f>SUMIFS(INDEX(Load,,MATCH('Summarized Source Data'!$C482,Hour,0)),Month,'Summarized Source Data'!$A482,Sector,'Summarized Source Data'!N$2,Subsector,'Summarized Source Data'!N$3,TimeOfWeek,$E482)*INDEX('Calibration Multipliers'!J$4:J$7,MATCH($B482,'Calibration Multipliers'!$A$4:$A$7,0),1)</f>
        <v>0</v>
      </c>
      <c r="O482" s="28">
        <f t="shared" si="38"/>
        <v>78442084.015420601</v>
      </c>
      <c r="P482" s="48">
        <f>(SUMIFS(INDEX(Load,,MATCH('Summarized Source Data'!$C482,Hour,0)),Month,'Summarized Source Data'!$A482,Sector,'Summarized Source Data'!P$2,Subsector,"Total",TimeOfWeek,$E482)-SUM(L482:N482)*INDEX('Calibration Multipliers'!L$4:L$7,MATCH($B482,'Calibration Multipliers'!$A$4:$A$7,0),1))</f>
        <v>78442084.015420601</v>
      </c>
      <c r="Q482" s="28">
        <f t="shared" si="39"/>
        <v>78442084.015420601</v>
      </c>
      <c r="R482" s="31">
        <f>SUMIFS(INDEX(Load,,MATCH('Summarized Source Data'!$C482,Hour,0)),Month,'Summarized Source Data'!$A482,Sector,'Summarized Source Data'!R$2,TimeOfWeek,$E482)*INDEX('Calibration Multipliers'!N$4:N$7,MATCH($B482,'Calibration Multipliers'!$A$4:$A$7,0),1)</f>
        <v>4794604.3132254155</v>
      </c>
      <c r="S482" s="31">
        <f>SUMIFS(INDEX(Load,,MATCH('Summarized Source Data'!$C482,Hour,0)),Month,'Summarized Source Data'!$A482,Sector,'Summarized Source Data'!S$2,TimeOfWeek,$E482)*INDEX('Calibration Multipliers'!O$4:O$7,MATCH($B482,'Calibration Multipliers'!$A$4:$A$7,0),1)</f>
        <v>4794604.3132254155</v>
      </c>
      <c r="T482" s="31">
        <f>SUMIFS(INDEX(Load,,MATCH('Summarized Source Data'!$C482,Hour,0)),Month,'Summarized Source Data'!$A482,Sector,'Summarized Source Data'!T$2,TimeOfWeek,$E482)*INDEX('Calibration Multipliers'!P$4:P$7,MATCH($B482,'Calibration Multipliers'!$A$4:$A$7,0),1)</f>
        <v>4794604.3132254155</v>
      </c>
      <c r="U482" s="31">
        <f>SUMIFS(INDEX(Load,,MATCH('Summarized Source Data'!$C482,Hour,0)),Month,'Summarized Source Data'!$A482,Sector,'Summarized Source Data'!U$2,TimeOfWeek,$E482)*INDEX('Calibration Multipliers'!Q$4:Q$7,MATCH($B482,'Calibration Multipliers'!$A$4:$A$7,0),1)</f>
        <v>4794604.3132254155</v>
      </c>
      <c r="V482" s="31">
        <f>SUMIFS(INDEX(Load,,MATCH('Summarized Source Data'!$C482,Hour,0)),Month,'Summarized Source Data'!$A482,Sector,'Summarized Source Data'!V$2,TimeOfWeek,$E482)*INDEX('Calibration Multipliers'!R$4:R$7,MATCH($B482,'Calibration Multipliers'!$A$4:$A$7,0),1)</f>
        <v>4794604.3132254155</v>
      </c>
      <c r="W482" s="31">
        <f>SUMIFS(INDEX(Load,,MATCH('Summarized Source Data'!$C482,Hour,0)),Month,'Summarized Source Data'!$A482,Sector,'Summarized Source Data'!W$2,TimeOfWeek,$E482)*INDEX('Calibration Multipliers'!S$4:S$7,MATCH($B482,'Calibration Multipliers'!$A$4:$A$7,0),1)</f>
        <v>4794604.3132254155</v>
      </c>
      <c r="X482" s="26">
        <f>SUMIFS(INDEX(Load,,MATCH('Summarized Source Data'!$C482,Hour,0)),Month,'Summarized Source Data'!$A482,Sector,'Summarized Source Data'!X$2,Subsector,'Summarized Source Data'!X$3,TimeOfWeek,$E482)*INDEX('Calibration Multipliers'!T$4:T$7,MATCH($B482,'Calibration Multipliers'!$A$4:$A$7,0),1)</f>
        <v>322531659.33864731</v>
      </c>
      <c r="Y482" s="28">
        <f t="shared" si="40"/>
        <v>322531659.33864731</v>
      </c>
      <c r="Z482" s="28">
        <f t="shared" si="40"/>
        <v>322531659.33864731</v>
      </c>
    </row>
    <row r="483" spans="1:26" outlineLevel="2">
      <c r="A483">
        <f t="shared" si="35"/>
        <v>8</v>
      </c>
      <c r="B483" t="str">
        <f>INDEX('Category Mapping'!$G$34:$G$45,MATCH(A483,'Category Mapping'!$A$34:$A$45,0),1)</f>
        <v>Summer</v>
      </c>
      <c r="C483" t="s">
        <v>50</v>
      </c>
      <c r="D483" s="6" t="s">
        <v>124</v>
      </c>
      <c r="E483" s="40" t="s">
        <v>14</v>
      </c>
      <c r="F483" s="26">
        <f>SUMIFS(INDEX(Load,,MATCH('Summarized Source Data'!$C483,Hour,0)),Month,'Summarized Source Data'!$A483,Sector,'Summarized Source Data'!F$2,Subsector,'Summarized Source Data'!F$3,TimeOfWeek,$E483)*INDEX('Calibration Multipliers'!B$4:B$7,MATCH($B483,'Calibration Multipliers'!$A$4:$A$7,0),1)</f>
        <v>26265.048821627268</v>
      </c>
      <c r="G483" s="26">
        <f>SUMIFS(INDEX(Load,,MATCH('Summarized Source Data'!$C483,Hour,0)),Month,'Summarized Source Data'!$A483,Sector,'Summarized Source Data'!G$2,Subsector,'Summarized Source Data'!G$3,TimeOfWeek,$E483)*INDEX('Calibration Multipliers'!C$4:C$7,MATCH($B483,'Calibration Multipliers'!$A$4:$A$7,0),1)</f>
        <v>28091467.103688639</v>
      </c>
      <c r="H483" s="26">
        <f>SUMIFS(INDEX(Load,,MATCH('Summarized Source Data'!$C483,Hour,0)),Month,'Summarized Source Data'!$A483,Sector,'Summarized Source Data'!H$2,Subsector,'Summarized Source Data'!H$3,TimeOfWeek,$E483)*INDEX('Calibration Multipliers'!D$4:D$7,MATCH($B483,'Calibration Multipliers'!$A$4:$A$7,0),1)</f>
        <v>0</v>
      </c>
      <c r="I483" s="26">
        <f>SUMIFS(INDEX(Load,,MATCH('Summarized Source Data'!$C483,Hour,0)),Month,'Summarized Source Data'!$A483,Sector,'Summarized Source Data'!I$2,Subsector,'Summarized Source Data'!I$3,TimeOfWeek,$E483)*INDEX('Calibration Multipliers'!E$4:E$7,MATCH($B483,'Calibration Multipliers'!$A$4:$A$7,0),1)</f>
        <v>8336469.1780415149</v>
      </c>
      <c r="J483" s="47">
        <f t="shared" si="37"/>
        <v>46023102.758392639</v>
      </c>
      <c r="K483" s="48">
        <f>(SUMIFS(INDEX(Load,,MATCH('Summarized Source Data'!$C483,Hour,0)),Month,'Summarized Source Data'!$A483,Sector,'Summarized Source Data'!K$2,Subsector,"Total",TimeOfWeek,$E483)-SUM(F483:I483))*INDEX('Calibration Multipliers'!G$4:G$7,MATCH($B483,'Calibration Multipliers'!$A$4:$A$7,0),1)</f>
        <v>46023102.758392639</v>
      </c>
      <c r="L483" s="26">
        <f>SUMIFS(INDEX(Load,,MATCH('Summarized Source Data'!$C483,Hour,0)),Month,'Summarized Source Data'!$A483,Sector,'Summarized Source Data'!L$2,Subsector,'Summarized Source Data'!L$3,TimeOfWeek,$E483)*INDEX('Calibration Multipliers'!H$4:H$7,MATCH($B483,'Calibration Multipliers'!$A$4:$A$7,0),1)</f>
        <v>62689.371992100314</v>
      </c>
      <c r="M483" s="26">
        <f>SUMIFS(INDEX(Load,,MATCH('Summarized Source Data'!$C483,Hour,0)),Month,'Summarized Source Data'!$A483,Sector,'Summarized Source Data'!M$2,Subsector,'Summarized Source Data'!M$3,TimeOfWeek,$E483)*INDEX('Calibration Multipliers'!I$4:I$7,MATCH($B483,'Calibration Multipliers'!$A$4:$A$7,0),1)</f>
        <v>120121761.68917364</v>
      </c>
      <c r="N483" s="26">
        <f>SUMIFS(INDEX(Load,,MATCH('Summarized Source Data'!$C483,Hour,0)),Month,'Summarized Source Data'!$A483,Sector,'Summarized Source Data'!N$2,Subsector,'Summarized Source Data'!N$3,TimeOfWeek,$E483)*INDEX('Calibration Multipliers'!J$4:J$7,MATCH($B483,'Calibration Multipliers'!$A$4:$A$7,0),1)</f>
        <v>0</v>
      </c>
      <c r="O483" s="28">
        <f t="shared" si="38"/>
        <v>72767040.156089559</v>
      </c>
      <c r="P483" s="48">
        <f>(SUMIFS(INDEX(Load,,MATCH('Summarized Source Data'!$C483,Hour,0)),Month,'Summarized Source Data'!$A483,Sector,'Summarized Source Data'!P$2,Subsector,"Total",TimeOfWeek,$E483)-SUM(L483:N483)*INDEX('Calibration Multipliers'!L$4:L$7,MATCH($B483,'Calibration Multipliers'!$A$4:$A$7,0),1))</f>
        <v>72767040.156089559</v>
      </c>
      <c r="Q483" s="28">
        <f t="shared" si="39"/>
        <v>72767040.156089559</v>
      </c>
      <c r="R483" s="31">
        <f>SUMIFS(INDEX(Load,,MATCH('Summarized Source Data'!$C483,Hour,0)),Month,'Summarized Source Data'!$A483,Sector,'Summarized Source Data'!R$2,TimeOfWeek,$E483)*INDEX('Calibration Multipliers'!N$4:N$7,MATCH($B483,'Calibration Multipliers'!$A$4:$A$7,0),1)</f>
        <v>3222559.4679114819</v>
      </c>
      <c r="S483" s="31">
        <f>SUMIFS(INDEX(Load,,MATCH('Summarized Source Data'!$C483,Hour,0)),Month,'Summarized Source Data'!$A483,Sector,'Summarized Source Data'!S$2,TimeOfWeek,$E483)*INDEX('Calibration Multipliers'!O$4:O$7,MATCH($B483,'Calibration Multipliers'!$A$4:$A$7,0),1)</f>
        <v>3222559.4679114819</v>
      </c>
      <c r="T483" s="31">
        <f>SUMIFS(INDEX(Load,,MATCH('Summarized Source Data'!$C483,Hour,0)),Month,'Summarized Source Data'!$A483,Sector,'Summarized Source Data'!T$2,TimeOfWeek,$E483)*INDEX('Calibration Multipliers'!P$4:P$7,MATCH($B483,'Calibration Multipliers'!$A$4:$A$7,0),1)</f>
        <v>3222559.4679114819</v>
      </c>
      <c r="U483" s="31">
        <f>SUMIFS(INDEX(Load,,MATCH('Summarized Source Data'!$C483,Hour,0)),Month,'Summarized Source Data'!$A483,Sector,'Summarized Source Data'!U$2,TimeOfWeek,$E483)*INDEX('Calibration Multipliers'!Q$4:Q$7,MATCH($B483,'Calibration Multipliers'!$A$4:$A$7,0),1)</f>
        <v>3222559.4679114819</v>
      </c>
      <c r="V483" s="31">
        <f>SUMIFS(INDEX(Load,,MATCH('Summarized Source Data'!$C483,Hour,0)),Month,'Summarized Source Data'!$A483,Sector,'Summarized Source Data'!V$2,TimeOfWeek,$E483)*INDEX('Calibration Multipliers'!R$4:R$7,MATCH($B483,'Calibration Multipliers'!$A$4:$A$7,0),1)</f>
        <v>3222559.4679114819</v>
      </c>
      <c r="W483" s="31">
        <f>SUMIFS(INDEX(Load,,MATCH('Summarized Source Data'!$C483,Hour,0)),Month,'Summarized Source Data'!$A483,Sector,'Summarized Source Data'!W$2,TimeOfWeek,$E483)*INDEX('Calibration Multipliers'!S$4:S$7,MATCH($B483,'Calibration Multipliers'!$A$4:$A$7,0),1)</f>
        <v>3222559.4679114819</v>
      </c>
      <c r="X483" s="26">
        <f>SUMIFS(INDEX(Load,,MATCH('Summarized Source Data'!$C483,Hour,0)),Month,'Summarized Source Data'!$A483,Sector,'Summarized Source Data'!X$2,Subsector,'Summarized Source Data'!X$3,TimeOfWeek,$E483)*INDEX('Calibration Multipliers'!T$4:T$7,MATCH($B483,'Calibration Multipliers'!$A$4:$A$7,0),1)</f>
        <v>320639978.05220366</v>
      </c>
      <c r="Y483" s="28">
        <f t="shared" si="40"/>
        <v>320639978.05220366</v>
      </c>
      <c r="Z483" s="28">
        <f t="shared" si="40"/>
        <v>320639978.05220366</v>
      </c>
    </row>
    <row r="484" spans="1:26" outlineLevel="2">
      <c r="A484">
        <f t="shared" si="35"/>
        <v>9</v>
      </c>
      <c r="B484" t="str">
        <f>INDEX('Category Mapping'!$G$34:$G$45,MATCH(A484,'Category Mapping'!$A$34:$A$45,0),1)</f>
        <v>Fall</v>
      </c>
      <c r="C484" t="s">
        <v>27</v>
      </c>
      <c r="D484" s="6" t="s">
        <v>101</v>
      </c>
      <c r="E484" s="40" t="s">
        <v>14</v>
      </c>
      <c r="F484" s="26">
        <f>SUMIFS(INDEX(Load,,MATCH('Summarized Source Data'!$C484,Hour,0)),Month,'Summarized Source Data'!$A484,Sector,'Summarized Source Data'!F$2,Subsector,'Summarized Source Data'!F$3,TimeOfWeek,$E484)*INDEX('Calibration Multipliers'!B$4:B$7,MATCH($B484,'Calibration Multipliers'!$A$4:$A$7,0),1)</f>
        <v>281699.19933177117</v>
      </c>
      <c r="G484" s="26">
        <f>SUMIFS(INDEX(Load,,MATCH('Summarized Source Data'!$C484,Hour,0)),Month,'Summarized Source Data'!$A484,Sector,'Summarized Source Data'!G$2,Subsector,'Summarized Source Data'!G$3,TimeOfWeek,$E484)*INDEX('Calibration Multipliers'!C$4:C$7,MATCH($B484,'Calibration Multipliers'!$A$4:$A$7,0),1)</f>
        <v>1245718.0294863789</v>
      </c>
      <c r="H484" s="26">
        <f>SUMIFS(INDEX(Load,,MATCH('Summarized Source Data'!$C484,Hour,0)),Month,'Summarized Source Data'!$A484,Sector,'Summarized Source Data'!H$2,Subsector,'Summarized Source Data'!H$3,TimeOfWeek,$E484)*INDEX('Calibration Multipliers'!D$4:D$7,MATCH($B484,'Calibration Multipliers'!$A$4:$A$7,0),1)</f>
        <v>0</v>
      </c>
      <c r="I484" s="26">
        <f>SUMIFS(INDEX(Load,,MATCH('Summarized Source Data'!$C484,Hour,0)),Month,'Summarized Source Data'!$A484,Sector,'Summarized Source Data'!I$2,Subsector,'Summarized Source Data'!I$3,TimeOfWeek,$E484)*INDEX('Calibration Multipliers'!E$4:E$7,MATCH($B484,'Calibration Multipliers'!$A$4:$A$7,0),1)</f>
        <v>6427294.9244955229</v>
      </c>
      <c r="J484" s="47">
        <f t="shared" si="37"/>
        <v>37710189.130432174</v>
      </c>
      <c r="K484" s="48">
        <f>(SUMIFS(INDEX(Load,,MATCH('Summarized Source Data'!$C484,Hour,0)),Month,'Summarized Source Data'!$A484,Sector,'Summarized Source Data'!K$2,Subsector,"Total",TimeOfWeek,$E484)-SUM(F484:I484))*INDEX('Calibration Multipliers'!G$4:G$7,MATCH($B484,'Calibration Multipliers'!$A$4:$A$7,0),1)</f>
        <v>37710189.130432174</v>
      </c>
      <c r="L484" s="26">
        <f>SUMIFS(INDEX(Load,,MATCH('Summarized Source Data'!$C484,Hour,0)),Month,'Summarized Source Data'!$A484,Sector,'Summarized Source Data'!L$2,Subsector,'Summarized Source Data'!L$3,TimeOfWeek,$E484)*INDEX('Calibration Multipliers'!H$4:H$7,MATCH($B484,'Calibration Multipliers'!$A$4:$A$7,0),1)</f>
        <v>688172.11009947071</v>
      </c>
      <c r="M484" s="26">
        <f>SUMIFS(INDEX(Load,,MATCH('Summarized Source Data'!$C484,Hour,0)),Month,'Summarized Source Data'!$A484,Sector,'Summarized Source Data'!M$2,Subsector,'Summarized Source Data'!M$3,TimeOfWeek,$E484)*INDEX('Calibration Multipliers'!I$4:I$7,MATCH($B484,'Calibration Multipliers'!$A$4:$A$7,0),1)</f>
        <v>27747058.851782791</v>
      </c>
      <c r="N484" s="26">
        <f>SUMIFS(INDEX(Load,,MATCH('Summarized Source Data'!$C484,Hour,0)),Month,'Summarized Source Data'!$A484,Sector,'Summarized Source Data'!N$2,Subsector,'Summarized Source Data'!N$3,TimeOfWeek,$E484)*INDEX('Calibration Multipliers'!J$4:J$7,MATCH($B484,'Calibration Multipliers'!$A$4:$A$7,0),1)</f>
        <v>0</v>
      </c>
      <c r="O484" s="28">
        <f t="shared" si="38"/>
        <v>79071823.629896075</v>
      </c>
      <c r="P484" s="48">
        <f>(SUMIFS(INDEX(Load,,MATCH('Summarized Source Data'!$C484,Hour,0)),Month,'Summarized Source Data'!$A484,Sector,'Summarized Source Data'!P$2,Subsector,"Total",TimeOfWeek,$E484)-SUM(L484:N484)*INDEX('Calibration Multipliers'!L$4:L$7,MATCH($B484,'Calibration Multipliers'!$A$4:$A$7,0),1))</f>
        <v>79071823.629896075</v>
      </c>
      <c r="Q484" s="28">
        <f t="shared" si="39"/>
        <v>79071823.629896075</v>
      </c>
      <c r="R484" s="31">
        <f>SUMIFS(INDEX(Load,,MATCH('Summarized Source Data'!$C484,Hour,0)),Month,'Summarized Source Data'!$A484,Sector,'Summarized Source Data'!R$2,TimeOfWeek,$E484)*INDEX('Calibration Multipliers'!N$4:N$7,MATCH($B484,'Calibration Multipliers'!$A$4:$A$7,0),1)</f>
        <v>2600735.9216844426</v>
      </c>
      <c r="S484" s="31">
        <f>SUMIFS(INDEX(Load,,MATCH('Summarized Source Data'!$C484,Hour,0)),Month,'Summarized Source Data'!$A484,Sector,'Summarized Source Data'!S$2,TimeOfWeek,$E484)*INDEX('Calibration Multipliers'!O$4:O$7,MATCH($B484,'Calibration Multipliers'!$A$4:$A$7,0),1)</f>
        <v>2600735.9216844426</v>
      </c>
      <c r="T484" s="31">
        <f>SUMIFS(INDEX(Load,,MATCH('Summarized Source Data'!$C484,Hour,0)),Month,'Summarized Source Data'!$A484,Sector,'Summarized Source Data'!T$2,TimeOfWeek,$E484)*INDEX('Calibration Multipliers'!P$4:P$7,MATCH($B484,'Calibration Multipliers'!$A$4:$A$7,0),1)</f>
        <v>2600735.9216844426</v>
      </c>
      <c r="U484" s="31">
        <f>SUMIFS(INDEX(Load,,MATCH('Summarized Source Data'!$C484,Hour,0)),Month,'Summarized Source Data'!$A484,Sector,'Summarized Source Data'!U$2,TimeOfWeek,$E484)*INDEX('Calibration Multipliers'!Q$4:Q$7,MATCH($B484,'Calibration Multipliers'!$A$4:$A$7,0),1)</f>
        <v>2600735.9216844426</v>
      </c>
      <c r="V484" s="31">
        <f>SUMIFS(INDEX(Load,,MATCH('Summarized Source Data'!$C484,Hour,0)),Month,'Summarized Source Data'!$A484,Sector,'Summarized Source Data'!V$2,TimeOfWeek,$E484)*INDEX('Calibration Multipliers'!R$4:R$7,MATCH($B484,'Calibration Multipliers'!$A$4:$A$7,0),1)</f>
        <v>2600735.9216844426</v>
      </c>
      <c r="W484" s="31">
        <f>SUMIFS(INDEX(Load,,MATCH('Summarized Source Data'!$C484,Hour,0)),Month,'Summarized Source Data'!$A484,Sector,'Summarized Source Data'!W$2,TimeOfWeek,$E484)*INDEX('Calibration Multipliers'!S$4:S$7,MATCH($B484,'Calibration Multipliers'!$A$4:$A$7,0),1)</f>
        <v>2600735.9216844426</v>
      </c>
      <c r="X484" s="26">
        <f>SUMIFS(INDEX(Load,,MATCH('Summarized Source Data'!$C484,Hour,0)),Month,'Summarized Source Data'!$A484,Sector,'Summarized Source Data'!X$2,Subsector,'Summarized Source Data'!X$3,TimeOfWeek,$E484)*INDEX('Calibration Multipliers'!T$4:T$7,MATCH($B484,'Calibration Multipliers'!$A$4:$A$7,0),1)</f>
        <v>348118081.53528225</v>
      </c>
      <c r="Y484" s="28">
        <f t="shared" si="40"/>
        <v>348118081.53528225</v>
      </c>
      <c r="Z484" s="28">
        <f t="shared" si="40"/>
        <v>348118081.53528225</v>
      </c>
    </row>
    <row r="485" spans="1:26" outlineLevel="2">
      <c r="A485">
        <f t="shared" ref="A485:A548" si="41">A197</f>
        <v>9</v>
      </c>
      <c r="B485" t="str">
        <f>INDEX('Category Mapping'!$G$34:$G$45,MATCH(A485,'Category Mapping'!$A$34:$A$45,0),1)</f>
        <v>Fall</v>
      </c>
      <c r="C485" t="s">
        <v>28</v>
      </c>
      <c r="D485" s="6" t="s">
        <v>102</v>
      </c>
      <c r="E485" s="40" t="s">
        <v>14</v>
      </c>
      <c r="F485" s="26">
        <f>SUMIFS(INDEX(Load,,MATCH('Summarized Source Data'!$C485,Hour,0)),Month,'Summarized Source Data'!$A485,Sector,'Summarized Source Data'!F$2,Subsector,'Summarized Source Data'!F$3,TimeOfWeek,$E485)*INDEX('Calibration Multipliers'!B$4:B$7,MATCH($B485,'Calibration Multipliers'!$A$4:$A$7,0),1)</f>
        <v>281699.19933177117</v>
      </c>
      <c r="G485" s="26">
        <f>SUMIFS(INDEX(Load,,MATCH('Summarized Source Data'!$C485,Hour,0)),Month,'Summarized Source Data'!$A485,Sector,'Summarized Source Data'!G$2,Subsector,'Summarized Source Data'!G$3,TimeOfWeek,$E485)*INDEX('Calibration Multipliers'!C$4:C$7,MATCH($B485,'Calibration Multipliers'!$A$4:$A$7,0),1)</f>
        <v>1134256.7630390439</v>
      </c>
      <c r="H485" s="26">
        <f>SUMIFS(INDEX(Load,,MATCH('Summarized Source Data'!$C485,Hour,0)),Month,'Summarized Source Data'!$A485,Sector,'Summarized Source Data'!H$2,Subsector,'Summarized Source Data'!H$3,TimeOfWeek,$E485)*INDEX('Calibration Multipliers'!D$4:D$7,MATCH($B485,'Calibration Multipliers'!$A$4:$A$7,0),1)</f>
        <v>0</v>
      </c>
      <c r="I485" s="26">
        <f>SUMIFS(INDEX(Load,,MATCH('Summarized Source Data'!$C485,Hour,0)),Month,'Summarized Source Data'!$A485,Sector,'Summarized Source Data'!I$2,Subsector,'Summarized Source Data'!I$3,TimeOfWeek,$E485)*INDEX('Calibration Multipliers'!E$4:E$7,MATCH($B485,'Calibration Multipliers'!$A$4:$A$7,0),1)</f>
        <v>5553142.7770892484</v>
      </c>
      <c r="J485" s="47">
        <f t="shared" si="37"/>
        <v>29276136.80862521</v>
      </c>
      <c r="K485" s="48">
        <f>(SUMIFS(INDEX(Load,,MATCH('Summarized Source Data'!$C485,Hour,0)),Month,'Summarized Source Data'!$A485,Sector,'Summarized Source Data'!K$2,Subsector,"Total",TimeOfWeek,$E485)-SUM(F485:I485))*INDEX('Calibration Multipliers'!G$4:G$7,MATCH($B485,'Calibration Multipliers'!$A$4:$A$7,0),1)</f>
        <v>29276136.80862521</v>
      </c>
      <c r="L485" s="26">
        <f>SUMIFS(INDEX(Load,,MATCH('Summarized Source Data'!$C485,Hour,0)),Month,'Summarized Source Data'!$A485,Sector,'Summarized Source Data'!L$2,Subsector,'Summarized Source Data'!L$3,TimeOfWeek,$E485)*INDEX('Calibration Multipliers'!H$4:H$7,MATCH($B485,'Calibration Multipliers'!$A$4:$A$7,0),1)</f>
        <v>670032.0864213513</v>
      </c>
      <c r="M485" s="26">
        <f>SUMIFS(INDEX(Load,,MATCH('Summarized Source Data'!$C485,Hour,0)),Month,'Summarized Source Data'!$A485,Sector,'Summarized Source Data'!M$2,Subsector,'Summarized Source Data'!M$3,TimeOfWeek,$E485)*INDEX('Calibration Multipliers'!I$4:I$7,MATCH($B485,'Calibration Multipliers'!$A$4:$A$7,0),1)</f>
        <v>27132732.825544059</v>
      </c>
      <c r="N485" s="26">
        <f>SUMIFS(INDEX(Load,,MATCH('Summarized Source Data'!$C485,Hour,0)),Month,'Summarized Source Data'!$A485,Sector,'Summarized Source Data'!N$2,Subsector,'Summarized Source Data'!N$3,TimeOfWeek,$E485)*INDEX('Calibration Multipliers'!J$4:J$7,MATCH($B485,'Calibration Multipliers'!$A$4:$A$7,0),1)</f>
        <v>0</v>
      </c>
      <c r="O485" s="28">
        <f t="shared" si="38"/>
        <v>69158359.562714666</v>
      </c>
      <c r="P485" s="48">
        <f>(SUMIFS(INDEX(Load,,MATCH('Summarized Source Data'!$C485,Hour,0)),Month,'Summarized Source Data'!$A485,Sector,'Summarized Source Data'!P$2,Subsector,"Total",TimeOfWeek,$E485)-SUM(L485:N485)*INDEX('Calibration Multipliers'!L$4:L$7,MATCH($B485,'Calibration Multipliers'!$A$4:$A$7,0),1))</f>
        <v>69158359.562714666</v>
      </c>
      <c r="Q485" s="28">
        <f t="shared" si="39"/>
        <v>69158359.562714666</v>
      </c>
      <c r="R485" s="31">
        <f>SUMIFS(INDEX(Load,,MATCH('Summarized Source Data'!$C485,Hour,0)),Month,'Summarized Source Data'!$A485,Sector,'Summarized Source Data'!R$2,TimeOfWeek,$E485)*INDEX('Calibration Multipliers'!N$4:N$7,MATCH($B485,'Calibration Multipliers'!$A$4:$A$7,0),1)</f>
        <v>2468840.1238509864</v>
      </c>
      <c r="S485" s="31">
        <f>SUMIFS(INDEX(Load,,MATCH('Summarized Source Data'!$C485,Hour,0)),Month,'Summarized Source Data'!$A485,Sector,'Summarized Source Data'!S$2,TimeOfWeek,$E485)*INDEX('Calibration Multipliers'!O$4:O$7,MATCH($B485,'Calibration Multipliers'!$A$4:$A$7,0),1)</f>
        <v>2468840.1238509864</v>
      </c>
      <c r="T485" s="31">
        <f>SUMIFS(INDEX(Load,,MATCH('Summarized Source Data'!$C485,Hour,0)),Month,'Summarized Source Data'!$A485,Sector,'Summarized Source Data'!T$2,TimeOfWeek,$E485)*INDEX('Calibration Multipliers'!P$4:P$7,MATCH($B485,'Calibration Multipliers'!$A$4:$A$7,0),1)</f>
        <v>2468840.1238509864</v>
      </c>
      <c r="U485" s="31">
        <f>SUMIFS(INDEX(Load,,MATCH('Summarized Source Data'!$C485,Hour,0)),Month,'Summarized Source Data'!$A485,Sector,'Summarized Source Data'!U$2,TimeOfWeek,$E485)*INDEX('Calibration Multipliers'!Q$4:Q$7,MATCH($B485,'Calibration Multipliers'!$A$4:$A$7,0),1)</f>
        <v>2468840.1238509864</v>
      </c>
      <c r="V485" s="31">
        <f>SUMIFS(INDEX(Load,,MATCH('Summarized Source Data'!$C485,Hour,0)),Month,'Summarized Source Data'!$A485,Sector,'Summarized Source Data'!V$2,TimeOfWeek,$E485)*INDEX('Calibration Multipliers'!R$4:R$7,MATCH($B485,'Calibration Multipliers'!$A$4:$A$7,0),1)</f>
        <v>2468840.1238509864</v>
      </c>
      <c r="W485" s="31">
        <f>SUMIFS(INDEX(Load,,MATCH('Summarized Source Data'!$C485,Hour,0)),Month,'Summarized Source Data'!$A485,Sector,'Summarized Source Data'!W$2,TimeOfWeek,$E485)*INDEX('Calibration Multipliers'!S$4:S$7,MATCH($B485,'Calibration Multipliers'!$A$4:$A$7,0),1)</f>
        <v>2468840.1238509864</v>
      </c>
      <c r="X485" s="26">
        <f>SUMIFS(INDEX(Load,,MATCH('Summarized Source Data'!$C485,Hour,0)),Month,'Summarized Source Data'!$A485,Sector,'Summarized Source Data'!X$2,Subsector,'Summarized Source Data'!X$3,TimeOfWeek,$E485)*INDEX('Calibration Multipliers'!T$4:T$7,MATCH($B485,'Calibration Multipliers'!$A$4:$A$7,0),1)</f>
        <v>348118081.53528225</v>
      </c>
      <c r="Y485" s="28">
        <f t="shared" ref="Y485:Z516" si="42">$X485</f>
        <v>348118081.53528225</v>
      </c>
      <c r="Z485" s="28">
        <f t="shared" si="42"/>
        <v>348118081.53528225</v>
      </c>
    </row>
    <row r="486" spans="1:26" outlineLevel="2">
      <c r="A486">
        <f t="shared" si="41"/>
        <v>9</v>
      </c>
      <c r="B486" t="str">
        <f>INDEX('Category Mapping'!$G$34:$G$45,MATCH(A486,'Category Mapping'!$A$34:$A$45,0),1)</f>
        <v>Fall</v>
      </c>
      <c r="C486" t="s">
        <v>29</v>
      </c>
      <c r="D486" s="6" t="s">
        <v>103</v>
      </c>
      <c r="E486" s="40" t="s">
        <v>14</v>
      </c>
      <c r="F486" s="26">
        <f>SUMIFS(INDEX(Load,,MATCH('Summarized Source Data'!$C486,Hour,0)),Month,'Summarized Source Data'!$A486,Sector,'Summarized Source Data'!F$2,Subsector,'Summarized Source Data'!F$3,TimeOfWeek,$E486)*INDEX('Calibration Multipliers'!B$4:B$7,MATCH($B486,'Calibration Multipliers'!$A$4:$A$7,0),1)</f>
        <v>281699.19933177117</v>
      </c>
      <c r="G486" s="26">
        <f>SUMIFS(INDEX(Load,,MATCH('Summarized Source Data'!$C486,Hour,0)),Month,'Summarized Source Data'!$A486,Sector,'Summarized Source Data'!G$2,Subsector,'Summarized Source Data'!G$3,TimeOfWeek,$E486)*INDEX('Calibration Multipliers'!C$4:C$7,MATCH($B486,'Calibration Multipliers'!$A$4:$A$7,0),1)</f>
        <v>1104639.081437364</v>
      </c>
      <c r="H486" s="26">
        <f>SUMIFS(INDEX(Load,,MATCH('Summarized Source Data'!$C486,Hour,0)),Month,'Summarized Source Data'!$A486,Sector,'Summarized Source Data'!H$2,Subsector,'Summarized Source Data'!H$3,TimeOfWeek,$E486)*INDEX('Calibration Multipliers'!D$4:D$7,MATCH($B486,'Calibration Multipliers'!$A$4:$A$7,0),1)</f>
        <v>0</v>
      </c>
      <c r="I486" s="26">
        <f>SUMIFS(INDEX(Load,,MATCH('Summarized Source Data'!$C486,Hour,0)),Month,'Summarized Source Data'!$A486,Sector,'Summarized Source Data'!I$2,Subsector,'Summarized Source Data'!I$3,TimeOfWeek,$E486)*INDEX('Calibration Multipliers'!E$4:E$7,MATCH($B486,'Calibration Multipliers'!$A$4:$A$7,0),1)</f>
        <v>5363337.5363923982</v>
      </c>
      <c r="J486" s="47">
        <f t="shared" si="37"/>
        <v>22840361.113337457</v>
      </c>
      <c r="K486" s="48">
        <f>(SUMIFS(INDEX(Load,,MATCH('Summarized Source Data'!$C486,Hour,0)),Month,'Summarized Source Data'!$A486,Sector,'Summarized Source Data'!K$2,Subsector,"Total",TimeOfWeek,$E486)-SUM(F486:I486))*INDEX('Calibration Multipliers'!G$4:G$7,MATCH($B486,'Calibration Multipliers'!$A$4:$A$7,0),1)</f>
        <v>22840361.113337457</v>
      </c>
      <c r="L486" s="26">
        <f>SUMIFS(INDEX(Load,,MATCH('Summarized Source Data'!$C486,Hour,0)),Month,'Summarized Source Data'!$A486,Sector,'Summarized Source Data'!L$2,Subsector,'Summarized Source Data'!L$3,TimeOfWeek,$E486)*INDEX('Calibration Multipliers'!H$4:H$7,MATCH($B486,'Calibration Multipliers'!$A$4:$A$7,0),1)</f>
        <v>684770.79166752892</v>
      </c>
      <c r="M486" s="26">
        <f>SUMIFS(INDEX(Load,,MATCH('Summarized Source Data'!$C486,Hour,0)),Month,'Summarized Source Data'!$A486,Sector,'Summarized Source Data'!M$2,Subsector,'Summarized Source Data'!M$3,TimeOfWeek,$E486)*INDEX('Calibration Multipliers'!I$4:I$7,MATCH($B486,'Calibration Multipliers'!$A$4:$A$7,0),1)</f>
        <v>26825569.81242469</v>
      </c>
      <c r="N486" s="26">
        <f>SUMIFS(INDEX(Load,,MATCH('Summarized Source Data'!$C486,Hour,0)),Month,'Summarized Source Data'!$A486,Sector,'Summarized Source Data'!N$2,Subsector,'Summarized Source Data'!N$3,TimeOfWeek,$E486)*INDEX('Calibration Multipliers'!J$4:J$7,MATCH($B486,'Calibration Multipliers'!$A$4:$A$7,0),1)</f>
        <v>0</v>
      </c>
      <c r="O486" s="28">
        <f t="shared" si="38"/>
        <v>68324519.489150196</v>
      </c>
      <c r="P486" s="48">
        <f>(SUMIFS(INDEX(Load,,MATCH('Summarized Source Data'!$C486,Hour,0)),Month,'Summarized Source Data'!$A486,Sector,'Summarized Source Data'!P$2,Subsector,"Total",TimeOfWeek,$E486)-SUM(L486:N486)*INDEX('Calibration Multipliers'!L$4:L$7,MATCH($B486,'Calibration Multipliers'!$A$4:$A$7,0),1))</f>
        <v>68324519.489150196</v>
      </c>
      <c r="Q486" s="28">
        <f t="shared" si="39"/>
        <v>68324519.489150196</v>
      </c>
      <c r="R486" s="31">
        <f>SUMIFS(INDEX(Load,,MATCH('Summarized Source Data'!$C486,Hour,0)),Month,'Summarized Source Data'!$A486,Sector,'Summarized Source Data'!R$2,TimeOfWeek,$E486)*INDEX('Calibration Multipliers'!N$4:N$7,MATCH($B486,'Calibration Multipliers'!$A$4:$A$7,0),1)</f>
        <v>2432868.2633845774</v>
      </c>
      <c r="S486" s="31">
        <f>SUMIFS(INDEX(Load,,MATCH('Summarized Source Data'!$C486,Hour,0)),Month,'Summarized Source Data'!$A486,Sector,'Summarized Source Data'!S$2,TimeOfWeek,$E486)*INDEX('Calibration Multipliers'!O$4:O$7,MATCH($B486,'Calibration Multipliers'!$A$4:$A$7,0),1)</f>
        <v>2432868.2633845774</v>
      </c>
      <c r="T486" s="31">
        <f>SUMIFS(INDEX(Load,,MATCH('Summarized Source Data'!$C486,Hour,0)),Month,'Summarized Source Data'!$A486,Sector,'Summarized Source Data'!T$2,TimeOfWeek,$E486)*INDEX('Calibration Multipliers'!P$4:P$7,MATCH($B486,'Calibration Multipliers'!$A$4:$A$7,0),1)</f>
        <v>2432868.2633845774</v>
      </c>
      <c r="U486" s="31">
        <f>SUMIFS(INDEX(Load,,MATCH('Summarized Source Data'!$C486,Hour,0)),Month,'Summarized Source Data'!$A486,Sector,'Summarized Source Data'!U$2,TimeOfWeek,$E486)*INDEX('Calibration Multipliers'!Q$4:Q$7,MATCH($B486,'Calibration Multipliers'!$A$4:$A$7,0),1)</f>
        <v>2432868.2633845774</v>
      </c>
      <c r="V486" s="31">
        <f>SUMIFS(INDEX(Load,,MATCH('Summarized Source Data'!$C486,Hour,0)),Month,'Summarized Source Data'!$A486,Sector,'Summarized Source Data'!V$2,TimeOfWeek,$E486)*INDEX('Calibration Multipliers'!R$4:R$7,MATCH($B486,'Calibration Multipliers'!$A$4:$A$7,0),1)</f>
        <v>2432868.2633845774</v>
      </c>
      <c r="W486" s="31">
        <f>SUMIFS(INDEX(Load,,MATCH('Summarized Source Data'!$C486,Hour,0)),Month,'Summarized Source Data'!$A486,Sector,'Summarized Source Data'!W$2,TimeOfWeek,$E486)*INDEX('Calibration Multipliers'!S$4:S$7,MATCH($B486,'Calibration Multipliers'!$A$4:$A$7,0),1)</f>
        <v>2432868.2633845774</v>
      </c>
      <c r="X486" s="26">
        <f>SUMIFS(INDEX(Load,,MATCH('Summarized Source Data'!$C486,Hour,0)),Month,'Summarized Source Data'!$A486,Sector,'Summarized Source Data'!X$2,Subsector,'Summarized Source Data'!X$3,TimeOfWeek,$E486)*INDEX('Calibration Multipliers'!T$4:T$7,MATCH($B486,'Calibration Multipliers'!$A$4:$A$7,0),1)</f>
        <v>348118081.53528225</v>
      </c>
      <c r="Y486" s="28">
        <f t="shared" si="42"/>
        <v>348118081.53528225</v>
      </c>
      <c r="Z486" s="28">
        <f t="shared" si="42"/>
        <v>348118081.53528225</v>
      </c>
    </row>
    <row r="487" spans="1:26" outlineLevel="2">
      <c r="A487">
        <f t="shared" si="41"/>
        <v>9</v>
      </c>
      <c r="B487" t="str">
        <f>INDEX('Category Mapping'!$G$34:$G$45,MATCH(A487,'Category Mapping'!$A$34:$A$45,0),1)</f>
        <v>Fall</v>
      </c>
      <c r="C487" t="s">
        <v>30</v>
      </c>
      <c r="D487" s="6" t="s">
        <v>104</v>
      </c>
      <c r="E487" s="40" t="s">
        <v>14</v>
      </c>
      <c r="F487" s="26">
        <f>SUMIFS(INDEX(Load,,MATCH('Summarized Source Data'!$C487,Hour,0)),Month,'Summarized Source Data'!$A487,Sector,'Summarized Source Data'!F$2,Subsector,'Summarized Source Data'!F$3,TimeOfWeek,$E487)*INDEX('Calibration Multipliers'!B$4:B$7,MATCH($B487,'Calibration Multipliers'!$A$4:$A$7,0),1)</f>
        <v>281699.19933177117</v>
      </c>
      <c r="G487" s="26">
        <f>SUMIFS(INDEX(Load,,MATCH('Summarized Source Data'!$C487,Hour,0)),Month,'Summarized Source Data'!$A487,Sector,'Summarized Source Data'!G$2,Subsector,'Summarized Source Data'!G$3,TimeOfWeek,$E487)*INDEX('Calibration Multipliers'!C$4:C$7,MATCH($B487,'Calibration Multipliers'!$A$4:$A$7,0),1)</f>
        <v>1151500.894595565</v>
      </c>
      <c r="H487" s="26">
        <f>SUMIFS(INDEX(Load,,MATCH('Summarized Source Data'!$C487,Hour,0)),Month,'Summarized Source Data'!$A487,Sector,'Summarized Source Data'!H$2,Subsector,'Summarized Source Data'!H$3,TimeOfWeek,$E487)*INDEX('Calibration Multipliers'!D$4:D$7,MATCH($B487,'Calibration Multipliers'!$A$4:$A$7,0),1)</f>
        <v>0</v>
      </c>
      <c r="I487" s="26">
        <f>SUMIFS(INDEX(Load,,MATCH('Summarized Source Data'!$C487,Hour,0)),Month,'Summarized Source Data'!$A487,Sector,'Summarized Source Data'!I$2,Subsector,'Summarized Source Data'!I$3,TimeOfWeek,$E487)*INDEX('Calibration Multipliers'!E$4:E$7,MATCH($B487,'Calibration Multipliers'!$A$4:$A$7,0),1)</f>
        <v>5358809.9535790188</v>
      </c>
      <c r="J487" s="47">
        <f t="shared" si="37"/>
        <v>18804907.712440871</v>
      </c>
      <c r="K487" s="48">
        <f>(SUMIFS(INDEX(Load,,MATCH('Summarized Source Data'!$C487,Hour,0)),Month,'Summarized Source Data'!$A487,Sector,'Summarized Source Data'!K$2,Subsector,"Total",TimeOfWeek,$E487)-SUM(F487:I487))*INDEX('Calibration Multipliers'!G$4:G$7,MATCH($B487,'Calibration Multipliers'!$A$4:$A$7,0),1)</f>
        <v>18804907.712440871</v>
      </c>
      <c r="L487" s="26">
        <f>SUMIFS(INDEX(Load,,MATCH('Summarized Source Data'!$C487,Hour,0)),Month,'Summarized Source Data'!$A487,Sector,'Summarized Source Data'!L$2,Subsector,'Summarized Source Data'!L$3,TimeOfWeek,$E487)*INDEX('Calibration Multipliers'!H$4:H$7,MATCH($B487,'Calibration Multipliers'!$A$4:$A$7,0),1)</f>
        <v>698733.39836722496</v>
      </c>
      <c r="M487" s="26">
        <f>SUMIFS(INDEX(Load,,MATCH('Summarized Source Data'!$C487,Hour,0)),Month,'Summarized Source Data'!$A487,Sector,'Summarized Source Data'!M$2,Subsector,'Summarized Source Data'!M$3,TimeOfWeek,$E487)*INDEX('Calibration Multipliers'!I$4:I$7,MATCH($B487,'Calibration Multipliers'!$A$4:$A$7,0),1)</f>
        <v>26723182.141384903</v>
      </c>
      <c r="N487" s="26">
        <f>SUMIFS(INDEX(Load,,MATCH('Summarized Source Data'!$C487,Hour,0)),Month,'Summarized Source Data'!$A487,Sector,'Summarized Source Data'!N$2,Subsector,'Summarized Source Data'!N$3,TimeOfWeek,$E487)*INDEX('Calibration Multipliers'!J$4:J$7,MATCH($B487,'Calibration Multipliers'!$A$4:$A$7,0),1)</f>
        <v>0</v>
      </c>
      <c r="O487" s="28">
        <f t="shared" si="38"/>
        <v>69027270.579729021</v>
      </c>
      <c r="P487" s="48">
        <f>(SUMIFS(INDEX(Load,,MATCH('Summarized Source Data'!$C487,Hour,0)),Month,'Summarized Source Data'!$A487,Sector,'Summarized Source Data'!P$2,Subsector,"Total",TimeOfWeek,$E487)-SUM(L487:N487)*INDEX('Calibration Multipliers'!L$4:L$7,MATCH($B487,'Calibration Multipliers'!$A$4:$A$7,0),1))</f>
        <v>69027270.579729021</v>
      </c>
      <c r="Q487" s="28">
        <f t="shared" si="39"/>
        <v>69027270.579729021</v>
      </c>
      <c r="R487" s="31">
        <f>SUMIFS(INDEX(Load,,MATCH('Summarized Source Data'!$C487,Hour,0)),Month,'Summarized Source Data'!$A487,Sector,'Summarized Source Data'!R$2,TimeOfWeek,$E487)*INDEX('Calibration Multipliers'!N$4:N$7,MATCH($B487,'Calibration Multipliers'!$A$4:$A$7,0),1)</f>
        <v>2432868.2633845774</v>
      </c>
      <c r="S487" s="31">
        <f>SUMIFS(INDEX(Load,,MATCH('Summarized Source Data'!$C487,Hour,0)),Month,'Summarized Source Data'!$A487,Sector,'Summarized Source Data'!S$2,TimeOfWeek,$E487)*INDEX('Calibration Multipliers'!O$4:O$7,MATCH($B487,'Calibration Multipliers'!$A$4:$A$7,0),1)</f>
        <v>2432868.2633845774</v>
      </c>
      <c r="T487" s="31">
        <f>SUMIFS(INDEX(Load,,MATCH('Summarized Source Data'!$C487,Hour,0)),Month,'Summarized Source Data'!$A487,Sector,'Summarized Source Data'!T$2,TimeOfWeek,$E487)*INDEX('Calibration Multipliers'!P$4:P$7,MATCH($B487,'Calibration Multipliers'!$A$4:$A$7,0),1)</f>
        <v>2432868.2633845774</v>
      </c>
      <c r="U487" s="31">
        <f>SUMIFS(INDEX(Load,,MATCH('Summarized Source Data'!$C487,Hour,0)),Month,'Summarized Source Data'!$A487,Sector,'Summarized Source Data'!U$2,TimeOfWeek,$E487)*INDEX('Calibration Multipliers'!Q$4:Q$7,MATCH($B487,'Calibration Multipliers'!$A$4:$A$7,0),1)</f>
        <v>2432868.2633845774</v>
      </c>
      <c r="V487" s="31">
        <f>SUMIFS(INDEX(Load,,MATCH('Summarized Source Data'!$C487,Hour,0)),Month,'Summarized Source Data'!$A487,Sector,'Summarized Source Data'!V$2,TimeOfWeek,$E487)*INDEX('Calibration Multipliers'!R$4:R$7,MATCH($B487,'Calibration Multipliers'!$A$4:$A$7,0),1)</f>
        <v>2432868.2633845774</v>
      </c>
      <c r="W487" s="31">
        <f>SUMIFS(INDEX(Load,,MATCH('Summarized Source Data'!$C487,Hour,0)),Month,'Summarized Source Data'!$A487,Sector,'Summarized Source Data'!W$2,TimeOfWeek,$E487)*INDEX('Calibration Multipliers'!S$4:S$7,MATCH($B487,'Calibration Multipliers'!$A$4:$A$7,0),1)</f>
        <v>2432868.2633845774</v>
      </c>
      <c r="X487" s="26">
        <f>SUMIFS(INDEX(Load,,MATCH('Summarized Source Data'!$C487,Hour,0)),Month,'Summarized Source Data'!$A487,Sector,'Summarized Source Data'!X$2,Subsector,'Summarized Source Data'!X$3,TimeOfWeek,$E487)*INDEX('Calibration Multipliers'!T$4:T$7,MATCH($B487,'Calibration Multipliers'!$A$4:$A$7,0),1)</f>
        <v>349141958.24568015</v>
      </c>
      <c r="Y487" s="28">
        <f t="shared" si="42"/>
        <v>349141958.24568015</v>
      </c>
      <c r="Z487" s="28">
        <f t="shared" si="42"/>
        <v>349141958.24568015</v>
      </c>
    </row>
    <row r="488" spans="1:26" outlineLevel="2">
      <c r="A488">
        <f t="shared" si="41"/>
        <v>9</v>
      </c>
      <c r="B488" t="str">
        <f>INDEX('Category Mapping'!$G$34:$G$45,MATCH(A488,'Category Mapping'!$A$34:$A$45,0),1)</f>
        <v>Fall</v>
      </c>
      <c r="C488" t="s">
        <v>31</v>
      </c>
      <c r="D488" s="6" t="s">
        <v>105</v>
      </c>
      <c r="E488" s="40" t="s">
        <v>14</v>
      </c>
      <c r="F488" s="26">
        <f>SUMIFS(INDEX(Load,,MATCH('Summarized Source Data'!$C488,Hour,0)),Month,'Summarized Source Data'!$A488,Sector,'Summarized Source Data'!F$2,Subsector,'Summarized Source Data'!F$3,TimeOfWeek,$E488)*INDEX('Calibration Multipliers'!B$4:B$7,MATCH($B488,'Calibration Multipliers'!$A$4:$A$7,0),1)</f>
        <v>281699.19933177117</v>
      </c>
      <c r="G488" s="26">
        <f>SUMIFS(INDEX(Load,,MATCH('Summarized Source Data'!$C488,Hour,0)),Month,'Summarized Source Data'!$A488,Sector,'Summarized Source Data'!G$2,Subsector,'Summarized Source Data'!G$3,TimeOfWeek,$E488)*INDEX('Calibration Multipliers'!C$4:C$7,MATCH($B488,'Calibration Multipliers'!$A$4:$A$7,0),1)</f>
        <v>1279895.0340794602</v>
      </c>
      <c r="H488" s="26">
        <f>SUMIFS(INDEX(Load,,MATCH('Summarized Source Data'!$C488,Hour,0)),Month,'Summarized Source Data'!$A488,Sector,'Summarized Source Data'!H$2,Subsector,'Summarized Source Data'!H$3,TimeOfWeek,$E488)*INDEX('Calibration Multipliers'!D$4:D$7,MATCH($B488,'Calibration Multipliers'!$A$4:$A$7,0),1)</f>
        <v>0</v>
      </c>
      <c r="I488" s="26">
        <f>SUMIFS(INDEX(Load,,MATCH('Summarized Source Data'!$C488,Hour,0)),Month,'Summarized Source Data'!$A488,Sector,'Summarized Source Data'!I$2,Subsector,'Summarized Source Data'!I$3,TimeOfWeek,$E488)*INDEX('Calibration Multipliers'!E$4:E$7,MATCH($B488,'Calibration Multipliers'!$A$4:$A$7,0),1)</f>
        <v>5640661.7105406392</v>
      </c>
      <c r="J488" s="47">
        <f t="shared" si="37"/>
        <v>19213763.184313662</v>
      </c>
      <c r="K488" s="48">
        <f>(SUMIFS(INDEX(Load,,MATCH('Summarized Source Data'!$C488,Hour,0)),Month,'Summarized Source Data'!$A488,Sector,'Summarized Source Data'!K$2,Subsector,"Total",TimeOfWeek,$E488)-SUM(F488:I488))*INDEX('Calibration Multipliers'!G$4:G$7,MATCH($B488,'Calibration Multipliers'!$A$4:$A$7,0),1)</f>
        <v>19213763.184313662</v>
      </c>
      <c r="L488" s="26">
        <f>SUMIFS(INDEX(Load,,MATCH('Summarized Source Data'!$C488,Hour,0)),Month,'Summarized Source Data'!$A488,Sector,'Summarized Source Data'!L$2,Subsector,'Summarized Source Data'!L$3,TimeOfWeek,$E488)*INDEX('Calibration Multipliers'!H$4:H$7,MATCH($B488,'Calibration Multipliers'!$A$4:$A$7,0),1)</f>
        <v>691305.17283328832</v>
      </c>
      <c r="M488" s="26">
        <f>SUMIFS(INDEX(Load,,MATCH('Summarized Source Data'!$C488,Hour,0)),Month,'Summarized Source Data'!$A488,Sector,'Summarized Source Data'!M$2,Subsector,'Summarized Source Data'!M$3,TimeOfWeek,$E488)*INDEX('Calibration Multipliers'!I$4:I$7,MATCH($B488,'Calibration Multipliers'!$A$4:$A$7,0),1)</f>
        <v>26825569.81242469</v>
      </c>
      <c r="N488" s="26">
        <f>SUMIFS(INDEX(Load,,MATCH('Summarized Source Data'!$C488,Hour,0)),Month,'Summarized Source Data'!$A488,Sector,'Summarized Source Data'!N$2,Subsector,'Summarized Source Data'!N$3,TimeOfWeek,$E488)*INDEX('Calibration Multipliers'!J$4:J$7,MATCH($B488,'Calibration Multipliers'!$A$4:$A$7,0),1)</f>
        <v>0</v>
      </c>
      <c r="O488" s="28">
        <f t="shared" si="38"/>
        <v>69956187.844621047</v>
      </c>
      <c r="P488" s="48">
        <f>(SUMIFS(INDEX(Load,,MATCH('Summarized Source Data'!$C488,Hour,0)),Month,'Summarized Source Data'!$A488,Sector,'Summarized Source Data'!P$2,Subsector,"Total",TimeOfWeek,$E488)-SUM(L488:N488)*INDEX('Calibration Multipliers'!L$4:L$7,MATCH($B488,'Calibration Multipliers'!$A$4:$A$7,0),1))</f>
        <v>69956187.844621047</v>
      </c>
      <c r="Q488" s="28">
        <f t="shared" si="39"/>
        <v>69956187.844621047</v>
      </c>
      <c r="R488" s="31">
        <f>SUMIFS(INDEX(Load,,MATCH('Summarized Source Data'!$C488,Hour,0)),Month,'Summarized Source Data'!$A488,Sector,'Summarized Source Data'!R$2,TimeOfWeek,$E488)*INDEX('Calibration Multipliers'!N$4:N$7,MATCH($B488,'Calibration Multipliers'!$A$4:$A$7,0),1)</f>
        <v>2420877.6432291078</v>
      </c>
      <c r="S488" s="31">
        <f>SUMIFS(INDEX(Load,,MATCH('Summarized Source Data'!$C488,Hour,0)),Month,'Summarized Source Data'!$A488,Sector,'Summarized Source Data'!S$2,TimeOfWeek,$E488)*INDEX('Calibration Multipliers'!O$4:O$7,MATCH($B488,'Calibration Multipliers'!$A$4:$A$7,0),1)</f>
        <v>2420877.6432291078</v>
      </c>
      <c r="T488" s="31">
        <f>SUMIFS(INDEX(Load,,MATCH('Summarized Source Data'!$C488,Hour,0)),Month,'Summarized Source Data'!$A488,Sector,'Summarized Source Data'!T$2,TimeOfWeek,$E488)*INDEX('Calibration Multipliers'!P$4:P$7,MATCH($B488,'Calibration Multipliers'!$A$4:$A$7,0),1)</f>
        <v>2420877.6432291078</v>
      </c>
      <c r="U488" s="31">
        <f>SUMIFS(INDEX(Load,,MATCH('Summarized Source Data'!$C488,Hour,0)),Month,'Summarized Source Data'!$A488,Sector,'Summarized Source Data'!U$2,TimeOfWeek,$E488)*INDEX('Calibration Multipliers'!Q$4:Q$7,MATCH($B488,'Calibration Multipliers'!$A$4:$A$7,0),1)</f>
        <v>2420877.6432291078</v>
      </c>
      <c r="V488" s="31">
        <f>SUMIFS(INDEX(Load,,MATCH('Summarized Source Data'!$C488,Hour,0)),Month,'Summarized Source Data'!$A488,Sector,'Summarized Source Data'!V$2,TimeOfWeek,$E488)*INDEX('Calibration Multipliers'!R$4:R$7,MATCH($B488,'Calibration Multipliers'!$A$4:$A$7,0),1)</f>
        <v>2420877.6432291078</v>
      </c>
      <c r="W488" s="31">
        <f>SUMIFS(INDEX(Load,,MATCH('Summarized Source Data'!$C488,Hour,0)),Month,'Summarized Source Data'!$A488,Sector,'Summarized Source Data'!W$2,TimeOfWeek,$E488)*INDEX('Calibration Multipliers'!S$4:S$7,MATCH($B488,'Calibration Multipliers'!$A$4:$A$7,0),1)</f>
        <v>2420877.6432291078</v>
      </c>
      <c r="X488" s="26">
        <f>SUMIFS(INDEX(Load,,MATCH('Summarized Source Data'!$C488,Hour,0)),Month,'Summarized Source Data'!$A488,Sector,'Summarized Source Data'!X$2,Subsector,'Summarized Source Data'!X$3,TimeOfWeek,$E488)*INDEX('Calibration Multipliers'!T$4:T$7,MATCH($B488,'Calibration Multipliers'!$A$4:$A$7,0),1)</f>
        <v>351189711.66647589</v>
      </c>
      <c r="Y488" s="28">
        <f t="shared" si="42"/>
        <v>351189711.66647589</v>
      </c>
      <c r="Z488" s="28">
        <f t="shared" si="42"/>
        <v>351189711.66647589</v>
      </c>
    </row>
    <row r="489" spans="1:26" outlineLevel="2">
      <c r="A489">
        <f t="shared" si="41"/>
        <v>9</v>
      </c>
      <c r="B489" t="str">
        <f>INDEX('Category Mapping'!$G$34:$G$45,MATCH(A489,'Category Mapping'!$A$34:$A$45,0),1)</f>
        <v>Fall</v>
      </c>
      <c r="C489" t="s">
        <v>32</v>
      </c>
      <c r="D489" s="6" t="s">
        <v>106</v>
      </c>
      <c r="E489" s="40" t="s">
        <v>14</v>
      </c>
      <c r="F489" s="26">
        <f>SUMIFS(INDEX(Load,,MATCH('Summarized Source Data'!$C489,Hour,0)),Month,'Summarized Source Data'!$A489,Sector,'Summarized Source Data'!F$2,Subsector,'Summarized Source Data'!F$3,TimeOfWeek,$E489)*INDEX('Calibration Multipliers'!B$4:B$7,MATCH($B489,'Calibration Multipliers'!$A$4:$A$7,0),1)</f>
        <v>372272.35701027885</v>
      </c>
      <c r="G489" s="26">
        <f>SUMIFS(INDEX(Load,,MATCH('Summarized Source Data'!$C489,Hour,0)),Month,'Summarized Source Data'!$A489,Sector,'Summarized Source Data'!G$2,Subsector,'Summarized Source Data'!G$3,TimeOfWeek,$E489)*INDEX('Calibration Multipliers'!C$4:C$7,MATCH($B489,'Calibration Multipliers'!$A$4:$A$7,0),1)</f>
        <v>1585756.6998999112</v>
      </c>
      <c r="H489" s="26">
        <f>SUMIFS(INDEX(Load,,MATCH('Summarized Source Data'!$C489,Hour,0)),Month,'Summarized Source Data'!$A489,Sector,'Summarized Source Data'!H$2,Subsector,'Summarized Source Data'!H$3,TimeOfWeek,$E489)*INDEX('Calibration Multipliers'!D$4:D$7,MATCH($B489,'Calibration Multipliers'!$A$4:$A$7,0),1)</f>
        <v>0</v>
      </c>
      <c r="I489" s="26">
        <f>SUMIFS(INDEX(Load,,MATCH('Summarized Source Data'!$C489,Hour,0)),Month,'Summarized Source Data'!$A489,Sector,'Summarized Source Data'!I$2,Subsector,'Summarized Source Data'!I$3,TimeOfWeek,$E489)*INDEX('Calibration Multipliers'!E$4:E$7,MATCH($B489,'Calibration Multipliers'!$A$4:$A$7,0),1)</f>
        <v>7310096.7823512387</v>
      </c>
      <c r="J489" s="47">
        <f t="shared" si="37"/>
        <v>22164889.169953763</v>
      </c>
      <c r="K489" s="48">
        <f>(SUMIFS(INDEX(Load,,MATCH('Summarized Source Data'!$C489,Hour,0)),Month,'Summarized Source Data'!$A489,Sector,'Summarized Source Data'!K$2,Subsector,"Total",TimeOfWeek,$E489)-SUM(F489:I489))*INDEX('Calibration Multipliers'!G$4:G$7,MATCH($B489,'Calibration Multipliers'!$A$4:$A$7,0),1)</f>
        <v>22164889.169953763</v>
      </c>
      <c r="L489" s="26">
        <f>SUMIFS(INDEX(Load,,MATCH('Summarized Source Data'!$C489,Hour,0)),Month,'Summarized Source Data'!$A489,Sector,'Summarized Source Data'!L$2,Subsector,'Summarized Source Data'!L$3,TimeOfWeek,$E489)*INDEX('Calibration Multipliers'!H$4:H$7,MATCH($B489,'Calibration Multipliers'!$A$4:$A$7,0),1)</f>
        <v>757084.13209280069</v>
      </c>
      <c r="M489" s="26">
        <f>SUMIFS(INDEX(Load,,MATCH('Summarized Source Data'!$C489,Hour,0)),Month,'Summarized Source Data'!$A489,Sector,'Summarized Source Data'!M$2,Subsector,'Summarized Source Data'!M$3,TimeOfWeek,$E489)*INDEX('Calibration Multipliers'!I$4:I$7,MATCH($B489,'Calibration Multipliers'!$A$4:$A$7,0),1)</f>
        <v>27337508.167623635</v>
      </c>
      <c r="N489" s="26">
        <f>SUMIFS(INDEX(Load,,MATCH('Summarized Source Data'!$C489,Hour,0)),Month,'Summarized Source Data'!$A489,Sector,'Summarized Source Data'!N$2,Subsector,'Summarized Source Data'!N$3,TimeOfWeek,$E489)*INDEX('Calibration Multipliers'!J$4:J$7,MATCH($B489,'Calibration Multipliers'!$A$4:$A$7,0),1)</f>
        <v>0</v>
      </c>
      <c r="O489" s="28">
        <f t="shared" si="38"/>
        <v>74293078.740072459</v>
      </c>
      <c r="P489" s="48">
        <f>(SUMIFS(INDEX(Load,,MATCH('Summarized Source Data'!$C489,Hour,0)),Month,'Summarized Source Data'!$A489,Sector,'Summarized Source Data'!P$2,Subsector,"Total",TimeOfWeek,$E489)-SUM(L489:N489)*INDEX('Calibration Multipliers'!L$4:L$7,MATCH($B489,'Calibration Multipliers'!$A$4:$A$7,0),1))</f>
        <v>74293078.740072459</v>
      </c>
      <c r="Q489" s="28">
        <f t="shared" si="39"/>
        <v>74293078.740072459</v>
      </c>
      <c r="R489" s="31">
        <f>SUMIFS(INDEX(Load,,MATCH('Summarized Source Data'!$C489,Hour,0)),Month,'Summarized Source Data'!$A489,Sector,'Summarized Source Data'!R$2,TimeOfWeek,$E489)*INDEX('Calibration Multipliers'!N$4:N$7,MATCH($B489,'Calibration Multipliers'!$A$4:$A$7,0),1)</f>
        <v>2438864.0854006675</v>
      </c>
      <c r="S489" s="31">
        <f>SUMIFS(INDEX(Load,,MATCH('Summarized Source Data'!$C489,Hour,0)),Month,'Summarized Source Data'!$A489,Sector,'Summarized Source Data'!S$2,TimeOfWeek,$E489)*INDEX('Calibration Multipliers'!O$4:O$7,MATCH($B489,'Calibration Multipliers'!$A$4:$A$7,0),1)</f>
        <v>2438864.0854006675</v>
      </c>
      <c r="T489" s="31">
        <f>SUMIFS(INDEX(Load,,MATCH('Summarized Source Data'!$C489,Hour,0)),Month,'Summarized Source Data'!$A489,Sector,'Summarized Source Data'!T$2,TimeOfWeek,$E489)*INDEX('Calibration Multipliers'!P$4:P$7,MATCH($B489,'Calibration Multipliers'!$A$4:$A$7,0),1)</f>
        <v>2438864.0854006675</v>
      </c>
      <c r="U489" s="31">
        <f>SUMIFS(INDEX(Load,,MATCH('Summarized Source Data'!$C489,Hour,0)),Month,'Summarized Source Data'!$A489,Sector,'Summarized Source Data'!U$2,TimeOfWeek,$E489)*INDEX('Calibration Multipliers'!Q$4:Q$7,MATCH($B489,'Calibration Multipliers'!$A$4:$A$7,0),1)</f>
        <v>2438864.0854006675</v>
      </c>
      <c r="V489" s="31">
        <f>SUMIFS(INDEX(Load,,MATCH('Summarized Source Data'!$C489,Hour,0)),Month,'Summarized Source Data'!$A489,Sector,'Summarized Source Data'!V$2,TimeOfWeek,$E489)*INDEX('Calibration Multipliers'!R$4:R$7,MATCH($B489,'Calibration Multipliers'!$A$4:$A$7,0),1)</f>
        <v>2438864.0854006675</v>
      </c>
      <c r="W489" s="31">
        <f>SUMIFS(INDEX(Load,,MATCH('Summarized Source Data'!$C489,Hour,0)),Month,'Summarized Source Data'!$A489,Sector,'Summarized Source Data'!W$2,TimeOfWeek,$E489)*INDEX('Calibration Multipliers'!S$4:S$7,MATCH($B489,'Calibration Multipliers'!$A$4:$A$7,0),1)</f>
        <v>2438864.0854006675</v>
      </c>
      <c r="X489" s="26">
        <f>SUMIFS(INDEX(Load,,MATCH('Summarized Source Data'!$C489,Hour,0)),Month,'Summarized Source Data'!$A489,Sector,'Summarized Source Data'!X$2,Subsector,'Summarized Source Data'!X$3,TimeOfWeek,$E489)*INDEX('Calibration Multipliers'!T$4:T$7,MATCH($B489,'Calibration Multipliers'!$A$4:$A$7,0),1)</f>
        <v>355285218.50806749</v>
      </c>
      <c r="Y489" s="28">
        <f t="shared" si="42"/>
        <v>355285218.50806749</v>
      </c>
      <c r="Z489" s="28">
        <f t="shared" si="42"/>
        <v>355285218.50806749</v>
      </c>
    </row>
    <row r="490" spans="1:26" outlineLevel="2">
      <c r="A490">
        <f t="shared" si="41"/>
        <v>9</v>
      </c>
      <c r="B490" t="str">
        <f>INDEX('Category Mapping'!$G$34:$G$45,MATCH(A490,'Category Mapping'!$A$34:$A$45,0),1)</f>
        <v>Fall</v>
      </c>
      <c r="C490" t="s">
        <v>33</v>
      </c>
      <c r="D490" s="6" t="s">
        <v>107</v>
      </c>
      <c r="E490" s="40" t="s">
        <v>14</v>
      </c>
      <c r="F490" s="26">
        <f>SUMIFS(INDEX(Load,,MATCH('Summarized Source Data'!$C490,Hour,0)),Month,'Summarized Source Data'!$A490,Sector,'Summarized Source Data'!F$2,Subsector,'Summarized Source Data'!F$3,TimeOfWeek,$E490)*INDEX('Calibration Multipliers'!B$4:B$7,MATCH($B490,'Calibration Multipliers'!$A$4:$A$7,0),1)</f>
        <v>425262.0722802112</v>
      </c>
      <c r="G490" s="26">
        <f>SUMIFS(INDEX(Load,,MATCH('Summarized Source Data'!$C490,Hour,0)),Month,'Summarized Source Data'!$A490,Sector,'Summarized Source Data'!G$2,Subsector,'Summarized Source Data'!G$3,TimeOfWeek,$E490)*INDEX('Calibration Multipliers'!C$4:C$7,MATCH($B490,'Calibration Multipliers'!$A$4:$A$7,0),1)</f>
        <v>2868571.8303574263</v>
      </c>
      <c r="H490" s="26">
        <f>SUMIFS(INDEX(Load,,MATCH('Summarized Source Data'!$C490,Hour,0)),Month,'Summarized Source Data'!$A490,Sector,'Summarized Source Data'!H$2,Subsector,'Summarized Source Data'!H$3,TimeOfWeek,$E490)*INDEX('Calibration Multipliers'!D$4:D$7,MATCH($B490,'Calibration Multipliers'!$A$4:$A$7,0),1)</f>
        <v>0</v>
      </c>
      <c r="I490" s="26">
        <f>SUMIFS(INDEX(Load,,MATCH('Summarized Source Data'!$C490,Hour,0)),Month,'Summarized Source Data'!$A490,Sector,'Summarized Source Data'!I$2,Subsector,'Summarized Source Data'!I$3,TimeOfWeek,$E490)*INDEX('Calibration Multipliers'!E$4:E$7,MATCH($B490,'Calibration Multipliers'!$A$4:$A$7,0),1)</f>
        <v>7620824.9341762103</v>
      </c>
      <c r="J490" s="47">
        <f t="shared" si="37"/>
        <v>32497713.684056643</v>
      </c>
      <c r="K490" s="48">
        <f>(SUMIFS(INDEX(Load,,MATCH('Summarized Source Data'!$C490,Hour,0)),Month,'Summarized Source Data'!$A490,Sector,'Summarized Source Data'!K$2,Subsector,"Total",TimeOfWeek,$E490)-SUM(F490:I490))*INDEX('Calibration Multipliers'!G$4:G$7,MATCH($B490,'Calibration Multipliers'!$A$4:$A$7,0),1)</f>
        <v>32497713.684056643</v>
      </c>
      <c r="L490" s="26">
        <f>SUMIFS(INDEX(Load,,MATCH('Summarized Source Data'!$C490,Hour,0)),Month,'Summarized Source Data'!$A490,Sector,'Summarized Source Data'!L$2,Subsector,'Summarized Source Data'!L$3,TimeOfWeek,$E490)*INDEX('Calibration Multipliers'!H$4:H$7,MATCH($B490,'Calibration Multipliers'!$A$4:$A$7,0),1)</f>
        <v>1085544.8046651538</v>
      </c>
      <c r="M490" s="26">
        <f>SUMIFS(INDEX(Load,,MATCH('Summarized Source Data'!$C490,Hour,0)),Month,'Summarized Source Data'!$A490,Sector,'Summarized Source Data'!M$2,Subsector,'Summarized Source Data'!M$3,TimeOfWeek,$E490)*INDEX('Calibration Multipliers'!I$4:I$7,MATCH($B490,'Calibration Multipliers'!$A$4:$A$7,0),1)</f>
        <v>29590036.930498991</v>
      </c>
      <c r="N490" s="26">
        <f>SUMIFS(INDEX(Load,,MATCH('Summarized Source Data'!$C490,Hour,0)),Month,'Summarized Source Data'!$A490,Sector,'Summarized Source Data'!N$2,Subsector,'Summarized Source Data'!N$3,TimeOfWeek,$E490)*INDEX('Calibration Multipliers'!J$4:J$7,MATCH($B490,'Calibration Multipliers'!$A$4:$A$7,0),1)</f>
        <v>0</v>
      </c>
      <c r="O490" s="28">
        <f t="shared" si="38"/>
        <v>82974733.119001538</v>
      </c>
      <c r="P490" s="48">
        <f>(SUMIFS(INDEX(Load,,MATCH('Summarized Source Data'!$C490,Hour,0)),Month,'Summarized Source Data'!$A490,Sector,'Summarized Source Data'!P$2,Subsector,"Total",TimeOfWeek,$E490)-SUM(L490:N490)*INDEX('Calibration Multipliers'!L$4:L$7,MATCH($B490,'Calibration Multipliers'!$A$4:$A$7,0),1))</f>
        <v>82974733.119001538</v>
      </c>
      <c r="Q490" s="28">
        <f t="shared" si="39"/>
        <v>82974733.119001538</v>
      </c>
      <c r="R490" s="31">
        <f>SUMIFS(INDEX(Load,,MATCH('Summarized Source Data'!$C490,Hour,0)),Month,'Summarized Source Data'!$A490,Sector,'Summarized Source Data'!R$2,TimeOfWeek,$E490)*INDEX('Calibration Multipliers'!N$4:N$7,MATCH($B490,'Calibration Multipliers'!$A$4:$A$7,0),1)</f>
        <v>3027269.648838968</v>
      </c>
      <c r="S490" s="31">
        <f>SUMIFS(INDEX(Load,,MATCH('Summarized Source Data'!$C490,Hour,0)),Month,'Summarized Source Data'!$A490,Sector,'Summarized Source Data'!S$2,TimeOfWeek,$E490)*INDEX('Calibration Multipliers'!O$4:O$7,MATCH($B490,'Calibration Multipliers'!$A$4:$A$7,0),1)</f>
        <v>3027269.648838968</v>
      </c>
      <c r="T490" s="31">
        <f>SUMIFS(INDEX(Load,,MATCH('Summarized Source Data'!$C490,Hour,0)),Month,'Summarized Source Data'!$A490,Sector,'Summarized Source Data'!T$2,TimeOfWeek,$E490)*INDEX('Calibration Multipliers'!P$4:P$7,MATCH($B490,'Calibration Multipliers'!$A$4:$A$7,0),1)</f>
        <v>3027269.648838968</v>
      </c>
      <c r="U490" s="31">
        <f>SUMIFS(INDEX(Load,,MATCH('Summarized Source Data'!$C490,Hour,0)),Month,'Summarized Source Data'!$A490,Sector,'Summarized Source Data'!U$2,TimeOfWeek,$E490)*INDEX('Calibration Multipliers'!Q$4:Q$7,MATCH($B490,'Calibration Multipliers'!$A$4:$A$7,0),1)</f>
        <v>3027269.648838968</v>
      </c>
      <c r="V490" s="31">
        <f>SUMIFS(INDEX(Load,,MATCH('Summarized Source Data'!$C490,Hour,0)),Month,'Summarized Source Data'!$A490,Sector,'Summarized Source Data'!V$2,TimeOfWeek,$E490)*INDEX('Calibration Multipliers'!R$4:R$7,MATCH($B490,'Calibration Multipliers'!$A$4:$A$7,0),1)</f>
        <v>3027269.648838968</v>
      </c>
      <c r="W490" s="31">
        <f>SUMIFS(INDEX(Load,,MATCH('Summarized Source Data'!$C490,Hour,0)),Month,'Summarized Source Data'!$A490,Sector,'Summarized Source Data'!W$2,TimeOfWeek,$E490)*INDEX('Calibration Multipliers'!S$4:S$7,MATCH($B490,'Calibration Multipliers'!$A$4:$A$7,0),1)</f>
        <v>3027269.648838968</v>
      </c>
      <c r="X490" s="26">
        <f>SUMIFS(INDEX(Load,,MATCH('Summarized Source Data'!$C490,Hour,0)),Month,'Summarized Source Data'!$A490,Sector,'Summarized Source Data'!X$2,Subsector,'Summarized Source Data'!X$3,TimeOfWeek,$E490)*INDEX('Calibration Multipliers'!T$4:T$7,MATCH($B490,'Calibration Multipliers'!$A$4:$A$7,0),1)</f>
        <v>357332971.92886323</v>
      </c>
      <c r="Y490" s="28">
        <f t="shared" si="42"/>
        <v>357332971.92886323</v>
      </c>
      <c r="Z490" s="28">
        <f t="shared" si="42"/>
        <v>357332971.92886323</v>
      </c>
    </row>
    <row r="491" spans="1:26" outlineLevel="2">
      <c r="A491">
        <f t="shared" si="41"/>
        <v>9</v>
      </c>
      <c r="B491" t="str">
        <f>INDEX('Category Mapping'!$G$34:$G$45,MATCH(A491,'Category Mapping'!$A$34:$A$45,0),1)</f>
        <v>Fall</v>
      </c>
      <c r="C491" t="s">
        <v>34</v>
      </c>
      <c r="D491" s="6" t="s">
        <v>108</v>
      </c>
      <c r="E491" s="40" t="s">
        <v>14</v>
      </c>
      <c r="F491" s="26">
        <f>SUMIFS(INDEX(Load,,MATCH('Summarized Source Data'!$C491,Hour,0)),Month,'Summarized Source Data'!$A491,Sector,'Summarized Source Data'!F$2,Subsector,'Summarized Source Data'!F$3,TimeOfWeek,$E491)*INDEX('Calibration Multipliers'!B$4:B$7,MATCH($B491,'Calibration Multipliers'!$A$4:$A$7,0),1)</f>
        <v>493595.6039321663</v>
      </c>
      <c r="G491" s="26">
        <f>SUMIFS(INDEX(Load,,MATCH('Summarized Source Data'!$C491,Hour,0)),Month,'Summarized Source Data'!$A491,Sector,'Summarized Source Data'!G$2,Subsector,'Summarized Source Data'!G$3,TimeOfWeek,$E491)*INDEX('Calibration Multipliers'!C$4:C$7,MATCH($B491,'Calibration Multipliers'!$A$4:$A$7,0),1)</f>
        <v>5716519.712137308</v>
      </c>
      <c r="H491" s="26">
        <f>SUMIFS(INDEX(Load,,MATCH('Summarized Source Data'!$C491,Hour,0)),Month,'Summarized Source Data'!$A491,Sector,'Summarized Source Data'!H$2,Subsector,'Summarized Source Data'!H$3,TimeOfWeek,$E491)*INDEX('Calibration Multipliers'!D$4:D$7,MATCH($B491,'Calibration Multipliers'!$A$4:$A$7,0),1)</f>
        <v>0</v>
      </c>
      <c r="I491" s="26">
        <f>SUMIFS(INDEX(Load,,MATCH('Summarized Source Data'!$C491,Hour,0)),Month,'Summarized Source Data'!$A491,Sector,'Summarized Source Data'!I$2,Subsector,'Summarized Source Data'!I$3,TimeOfWeek,$E491)*INDEX('Calibration Multipliers'!E$4:E$7,MATCH($B491,'Calibration Multipliers'!$A$4:$A$7,0),1)</f>
        <v>5839389.0128918961</v>
      </c>
      <c r="J491" s="47">
        <f t="shared" si="37"/>
        <v>46209080.492678508</v>
      </c>
      <c r="K491" s="48">
        <f>(SUMIFS(INDEX(Load,,MATCH('Summarized Source Data'!$C491,Hour,0)),Month,'Summarized Source Data'!$A491,Sector,'Summarized Source Data'!K$2,Subsector,"Total",TimeOfWeek,$E491)-SUM(F491:I491))*INDEX('Calibration Multipliers'!G$4:G$7,MATCH($B491,'Calibration Multipliers'!$A$4:$A$7,0),1)</f>
        <v>46209080.492678508</v>
      </c>
      <c r="L491" s="26">
        <f>SUMIFS(INDEX(Load,,MATCH('Summarized Source Data'!$C491,Hour,0)),Month,'Summarized Source Data'!$A491,Sector,'Summarized Source Data'!L$2,Subsector,'Summarized Source Data'!L$3,TimeOfWeek,$E491)*INDEX('Calibration Multipliers'!H$4:H$7,MATCH($B491,'Calibration Multipliers'!$A$4:$A$7,0),1)</f>
        <v>1219484.260412564</v>
      </c>
      <c r="M491" s="26">
        <f>SUMIFS(INDEX(Load,,MATCH('Summarized Source Data'!$C491,Hour,0)),Month,'Summarized Source Data'!$A491,Sector,'Summarized Source Data'!M$2,Subsector,'Summarized Source Data'!M$3,TimeOfWeek,$E491)*INDEX('Calibration Multipliers'!I$4:I$7,MATCH($B491,'Calibration Multipliers'!$A$4:$A$7,0),1)</f>
        <v>34504645.140408859</v>
      </c>
      <c r="N491" s="26">
        <f>SUMIFS(INDEX(Load,,MATCH('Summarized Source Data'!$C491,Hour,0)),Month,'Summarized Source Data'!$A491,Sector,'Summarized Source Data'!N$2,Subsector,'Summarized Source Data'!N$3,TimeOfWeek,$E491)*INDEX('Calibration Multipliers'!J$4:J$7,MATCH($B491,'Calibration Multipliers'!$A$4:$A$7,0),1)</f>
        <v>0</v>
      </c>
      <c r="O491" s="28">
        <f t="shared" si="38"/>
        <v>105570856.63408726</v>
      </c>
      <c r="P491" s="48">
        <f>(SUMIFS(INDEX(Load,,MATCH('Summarized Source Data'!$C491,Hour,0)),Month,'Summarized Source Data'!$A491,Sector,'Summarized Source Data'!P$2,Subsector,"Total",TimeOfWeek,$E491)-SUM(L491:N491)*INDEX('Calibration Multipliers'!L$4:L$7,MATCH($B491,'Calibration Multipliers'!$A$4:$A$7,0),1))</f>
        <v>105570856.63408726</v>
      </c>
      <c r="Q491" s="28">
        <f t="shared" si="39"/>
        <v>105570856.63408726</v>
      </c>
      <c r="R491" s="31">
        <f>SUMIFS(INDEX(Load,,MATCH('Summarized Source Data'!$C491,Hour,0)),Month,'Summarized Source Data'!$A491,Sector,'Summarized Source Data'!R$2,TimeOfWeek,$E491)*INDEX('Calibration Multipliers'!N$4:N$7,MATCH($B491,'Calibration Multipliers'!$A$4:$A$7,0),1)</f>
        <v>3941545.4767723149</v>
      </c>
      <c r="S491" s="31">
        <f>SUMIFS(INDEX(Load,,MATCH('Summarized Source Data'!$C491,Hour,0)),Month,'Summarized Source Data'!$A491,Sector,'Summarized Source Data'!S$2,TimeOfWeek,$E491)*INDEX('Calibration Multipliers'!O$4:O$7,MATCH($B491,'Calibration Multipliers'!$A$4:$A$7,0),1)</f>
        <v>3941545.4767723149</v>
      </c>
      <c r="T491" s="31">
        <f>SUMIFS(INDEX(Load,,MATCH('Summarized Source Data'!$C491,Hour,0)),Month,'Summarized Source Data'!$A491,Sector,'Summarized Source Data'!T$2,TimeOfWeek,$E491)*INDEX('Calibration Multipliers'!P$4:P$7,MATCH($B491,'Calibration Multipliers'!$A$4:$A$7,0),1)</f>
        <v>3941545.4767723149</v>
      </c>
      <c r="U491" s="31">
        <f>SUMIFS(INDEX(Load,,MATCH('Summarized Source Data'!$C491,Hour,0)),Month,'Summarized Source Data'!$A491,Sector,'Summarized Source Data'!U$2,TimeOfWeek,$E491)*INDEX('Calibration Multipliers'!Q$4:Q$7,MATCH($B491,'Calibration Multipliers'!$A$4:$A$7,0),1)</f>
        <v>3941545.4767723149</v>
      </c>
      <c r="V491" s="31">
        <f>SUMIFS(INDEX(Load,,MATCH('Summarized Source Data'!$C491,Hour,0)),Month,'Summarized Source Data'!$A491,Sector,'Summarized Source Data'!V$2,TimeOfWeek,$E491)*INDEX('Calibration Multipliers'!R$4:R$7,MATCH($B491,'Calibration Multipliers'!$A$4:$A$7,0),1)</f>
        <v>3941545.4767723149</v>
      </c>
      <c r="W491" s="31">
        <f>SUMIFS(INDEX(Load,,MATCH('Summarized Source Data'!$C491,Hour,0)),Month,'Summarized Source Data'!$A491,Sector,'Summarized Source Data'!W$2,TimeOfWeek,$E491)*INDEX('Calibration Multipliers'!S$4:S$7,MATCH($B491,'Calibration Multipliers'!$A$4:$A$7,0),1)</f>
        <v>3941545.4767723149</v>
      </c>
      <c r="X491" s="26">
        <f>SUMIFS(INDEX(Load,,MATCH('Summarized Source Data'!$C491,Hour,0)),Month,'Summarized Source Data'!$A491,Sector,'Summarized Source Data'!X$2,Subsector,'Summarized Source Data'!X$3,TimeOfWeek,$E491)*INDEX('Calibration Multipliers'!T$4:T$7,MATCH($B491,'Calibration Multipliers'!$A$4:$A$7,0),1)</f>
        <v>357332971.92886323</v>
      </c>
      <c r="Y491" s="28">
        <f t="shared" si="42"/>
        <v>357332971.92886323</v>
      </c>
      <c r="Z491" s="28">
        <f t="shared" si="42"/>
        <v>357332971.92886323</v>
      </c>
    </row>
    <row r="492" spans="1:26" outlineLevel="2">
      <c r="A492">
        <f t="shared" si="41"/>
        <v>9</v>
      </c>
      <c r="B492" t="str">
        <f>INDEX('Category Mapping'!$G$34:$G$45,MATCH(A492,'Category Mapping'!$A$34:$A$45,0),1)</f>
        <v>Fall</v>
      </c>
      <c r="C492" t="s">
        <v>35</v>
      </c>
      <c r="D492" s="6" t="s">
        <v>109</v>
      </c>
      <c r="E492" s="40" t="s">
        <v>14</v>
      </c>
      <c r="F492" s="26">
        <f>SUMIFS(INDEX(Load,,MATCH('Summarized Source Data'!$C492,Hour,0)),Month,'Summarized Source Data'!$A492,Sector,'Summarized Source Data'!F$2,Subsector,'Summarized Source Data'!F$3,TimeOfWeek,$E492)*INDEX('Calibration Multipliers'!B$4:B$7,MATCH($B492,'Calibration Multipliers'!$A$4:$A$7,0),1)</f>
        <v>536329.14619404299</v>
      </c>
      <c r="G492" s="26">
        <f>SUMIFS(INDEX(Load,,MATCH('Summarized Source Data'!$C492,Hour,0)),Month,'Summarized Source Data'!$A492,Sector,'Summarized Source Data'!G$2,Subsector,'Summarized Source Data'!G$3,TimeOfWeek,$E492)*INDEX('Calibration Multipliers'!C$4:C$7,MATCH($B492,'Calibration Multipliers'!$A$4:$A$7,0),1)</f>
        <v>9092594.4637842346</v>
      </c>
      <c r="H492" s="26">
        <f>SUMIFS(INDEX(Load,,MATCH('Summarized Source Data'!$C492,Hour,0)),Month,'Summarized Source Data'!$A492,Sector,'Summarized Source Data'!H$2,Subsector,'Summarized Source Data'!H$3,TimeOfWeek,$E492)*INDEX('Calibration Multipliers'!D$4:D$7,MATCH($B492,'Calibration Multipliers'!$A$4:$A$7,0),1)</f>
        <v>0</v>
      </c>
      <c r="I492" s="26">
        <f>SUMIFS(INDEX(Load,,MATCH('Summarized Source Data'!$C492,Hour,0)),Month,'Summarized Source Data'!$A492,Sector,'Summarized Source Data'!I$2,Subsector,'Summarized Source Data'!I$3,TimeOfWeek,$E492)*INDEX('Calibration Multipliers'!E$4:E$7,MATCH($B492,'Calibration Multipliers'!$A$4:$A$7,0),1)</f>
        <v>7123746.1016752711</v>
      </c>
      <c r="J492" s="47">
        <f t="shared" si="37"/>
        <v>57887942.476352558</v>
      </c>
      <c r="K492" s="48">
        <f>(SUMIFS(INDEX(Load,,MATCH('Summarized Source Data'!$C492,Hour,0)),Month,'Summarized Source Data'!$A492,Sector,'Summarized Source Data'!K$2,Subsector,"Total",TimeOfWeek,$E492)-SUM(F492:I492))*INDEX('Calibration Multipliers'!G$4:G$7,MATCH($B492,'Calibration Multipliers'!$A$4:$A$7,0),1)</f>
        <v>57887942.476352558</v>
      </c>
      <c r="L492" s="26">
        <f>SUMIFS(INDEX(Load,,MATCH('Summarized Source Data'!$C492,Hour,0)),Month,'Summarized Source Data'!$A492,Sector,'Summarized Source Data'!L$2,Subsector,'Summarized Source Data'!L$3,TimeOfWeek,$E492)*INDEX('Calibration Multipliers'!H$4:H$7,MATCH($B492,'Calibration Multipliers'!$A$4:$A$7,0),1)</f>
        <v>960961.53429735953</v>
      </c>
      <c r="M492" s="26">
        <f>SUMIFS(INDEX(Load,,MATCH('Summarized Source Data'!$C492,Hour,0)),Month,'Summarized Source Data'!$A492,Sector,'Summarized Source Data'!M$2,Subsector,'Summarized Source Data'!M$3,TimeOfWeek,$E492)*INDEX('Calibration Multipliers'!I$4:I$7,MATCH($B492,'Calibration Multipliers'!$A$4:$A$7,0),1)</f>
        <v>41671782.113194078</v>
      </c>
      <c r="N492" s="26">
        <f>SUMIFS(INDEX(Load,,MATCH('Summarized Source Data'!$C492,Hour,0)),Month,'Summarized Source Data'!$A492,Sector,'Summarized Source Data'!N$2,Subsector,'Summarized Source Data'!N$3,TimeOfWeek,$E492)*INDEX('Calibration Multipliers'!J$4:J$7,MATCH($B492,'Calibration Multipliers'!$A$4:$A$7,0),1)</f>
        <v>0</v>
      </c>
      <c r="O492" s="28">
        <f t="shared" si="38"/>
        <v>119139776.59537502</v>
      </c>
      <c r="P492" s="48">
        <f>(SUMIFS(INDEX(Load,,MATCH('Summarized Source Data'!$C492,Hour,0)),Month,'Summarized Source Data'!$A492,Sector,'Summarized Source Data'!P$2,Subsector,"Total",TimeOfWeek,$E492)-SUM(L492:N492)*INDEX('Calibration Multipliers'!L$4:L$7,MATCH($B492,'Calibration Multipliers'!$A$4:$A$7,0),1))</f>
        <v>119139776.59537502</v>
      </c>
      <c r="Q492" s="28">
        <f t="shared" si="39"/>
        <v>119139776.59537502</v>
      </c>
      <c r="R492" s="31">
        <f>SUMIFS(INDEX(Load,,MATCH('Summarized Source Data'!$C492,Hour,0)),Month,'Summarized Source Data'!$A492,Sector,'Summarized Source Data'!R$2,TimeOfWeek,$E492)*INDEX('Calibration Multipliers'!N$4:N$7,MATCH($B492,'Calibration Multipliers'!$A$4:$A$7,0),1)</f>
        <v>4719330.3481959403</v>
      </c>
      <c r="S492" s="31">
        <f>SUMIFS(INDEX(Load,,MATCH('Summarized Source Data'!$C492,Hour,0)),Month,'Summarized Source Data'!$A492,Sector,'Summarized Source Data'!S$2,TimeOfWeek,$E492)*INDEX('Calibration Multipliers'!O$4:O$7,MATCH($B492,'Calibration Multipliers'!$A$4:$A$7,0),1)</f>
        <v>4719330.3481959403</v>
      </c>
      <c r="T492" s="31">
        <f>SUMIFS(INDEX(Load,,MATCH('Summarized Source Data'!$C492,Hour,0)),Month,'Summarized Source Data'!$A492,Sector,'Summarized Source Data'!T$2,TimeOfWeek,$E492)*INDEX('Calibration Multipliers'!P$4:P$7,MATCH($B492,'Calibration Multipliers'!$A$4:$A$7,0),1)</f>
        <v>4719330.3481959403</v>
      </c>
      <c r="U492" s="31">
        <f>SUMIFS(INDEX(Load,,MATCH('Summarized Source Data'!$C492,Hour,0)),Month,'Summarized Source Data'!$A492,Sector,'Summarized Source Data'!U$2,TimeOfWeek,$E492)*INDEX('Calibration Multipliers'!Q$4:Q$7,MATCH($B492,'Calibration Multipliers'!$A$4:$A$7,0),1)</f>
        <v>4719330.3481959403</v>
      </c>
      <c r="V492" s="31">
        <f>SUMIFS(INDEX(Load,,MATCH('Summarized Source Data'!$C492,Hour,0)),Month,'Summarized Source Data'!$A492,Sector,'Summarized Source Data'!V$2,TimeOfWeek,$E492)*INDEX('Calibration Multipliers'!R$4:R$7,MATCH($B492,'Calibration Multipliers'!$A$4:$A$7,0),1)</f>
        <v>4719330.3481959403</v>
      </c>
      <c r="W492" s="31">
        <f>SUMIFS(INDEX(Load,,MATCH('Summarized Source Data'!$C492,Hour,0)),Month,'Summarized Source Data'!$A492,Sector,'Summarized Source Data'!W$2,TimeOfWeek,$E492)*INDEX('Calibration Multipliers'!S$4:S$7,MATCH($B492,'Calibration Multipliers'!$A$4:$A$7,0),1)</f>
        <v>4719330.3481959403</v>
      </c>
      <c r="X492" s="26">
        <f>SUMIFS(INDEX(Load,,MATCH('Summarized Source Data'!$C492,Hour,0)),Month,'Summarized Source Data'!$A492,Sector,'Summarized Source Data'!X$2,Subsector,'Summarized Source Data'!X$3,TimeOfWeek,$E492)*INDEX('Calibration Multipliers'!T$4:T$7,MATCH($B492,'Calibration Multipliers'!$A$4:$A$7,0),1)</f>
        <v>356309095.21846539</v>
      </c>
      <c r="Y492" s="28">
        <f t="shared" si="42"/>
        <v>356309095.21846539</v>
      </c>
      <c r="Z492" s="28">
        <f t="shared" si="42"/>
        <v>356309095.21846539</v>
      </c>
    </row>
    <row r="493" spans="1:26" outlineLevel="2">
      <c r="A493">
        <f t="shared" si="41"/>
        <v>9</v>
      </c>
      <c r="B493" t="str">
        <f>INDEX('Category Mapping'!$G$34:$G$45,MATCH(A493,'Category Mapping'!$A$34:$A$45,0),1)</f>
        <v>Fall</v>
      </c>
      <c r="C493" t="s">
        <v>36</v>
      </c>
      <c r="D493" s="6" t="s">
        <v>110</v>
      </c>
      <c r="E493" s="40" t="s">
        <v>14</v>
      </c>
      <c r="F493" s="26">
        <f>SUMIFS(INDEX(Load,,MATCH('Summarized Source Data'!$C493,Hour,0)),Month,'Summarized Source Data'!$A493,Sector,'Summarized Source Data'!F$2,Subsector,'Summarized Source Data'!F$3,TimeOfWeek,$E493)*INDEX('Calibration Multipliers'!B$4:B$7,MATCH($B493,'Calibration Multipliers'!$A$4:$A$7,0),1)</f>
        <v>544904.11364362529</v>
      </c>
      <c r="G493" s="26">
        <f>SUMIFS(INDEX(Load,,MATCH('Summarized Source Data'!$C493,Hour,0)),Month,'Summarized Source Data'!$A493,Sector,'Summarized Source Data'!G$2,Subsector,'Summarized Source Data'!G$3,TimeOfWeek,$E493)*INDEX('Calibration Multipliers'!C$4:C$7,MATCH($B493,'Calibration Multipliers'!$A$4:$A$7,0),1)</f>
        <v>11774582.169575723</v>
      </c>
      <c r="H493" s="26">
        <f>SUMIFS(INDEX(Load,,MATCH('Summarized Source Data'!$C493,Hour,0)),Month,'Summarized Source Data'!$A493,Sector,'Summarized Source Data'!H$2,Subsector,'Summarized Source Data'!H$3,TimeOfWeek,$E493)*INDEX('Calibration Multipliers'!D$4:D$7,MATCH($B493,'Calibration Multipliers'!$A$4:$A$7,0),1)</f>
        <v>0</v>
      </c>
      <c r="I493" s="26">
        <f>SUMIFS(INDEX(Load,,MATCH('Summarized Source Data'!$C493,Hour,0)),Month,'Summarized Source Data'!$A493,Sector,'Summarized Source Data'!I$2,Subsector,'Summarized Source Data'!I$3,TimeOfWeek,$E493)*INDEX('Calibration Multipliers'!E$4:E$7,MATCH($B493,'Calibration Multipliers'!$A$4:$A$7,0),1)</f>
        <v>7381484.5382303102</v>
      </c>
      <c r="J493" s="47">
        <f t="shared" si="37"/>
        <v>72959871.469559282</v>
      </c>
      <c r="K493" s="48">
        <f>(SUMIFS(INDEX(Load,,MATCH('Summarized Source Data'!$C493,Hour,0)),Month,'Summarized Source Data'!$A493,Sector,'Summarized Source Data'!K$2,Subsector,"Total",TimeOfWeek,$E493)-SUM(F493:I493))*INDEX('Calibration Multipliers'!G$4:G$7,MATCH($B493,'Calibration Multipliers'!$A$4:$A$7,0),1)</f>
        <v>72959871.469559282</v>
      </c>
      <c r="L493" s="26">
        <f>SUMIFS(INDEX(Load,,MATCH('Summarized Source Data'!$C493,Hour,0)),Month,'Summarized Source Data'!$A493,Sector,'Summarized Source Data'!L$2,Subsector,'Summarized Source Data'!L$3,TimeOfWeek,$E493)*INDEX('Calibration Multipliers'!H$4:H$7,MATCH($B493,'Calibration Multipliers'!$A$4:$A$7,0),1)</f>
        <v>783898.43926141097</v>
      </c>
      <c r="M493" s="26">
        <f>SUMIFS(INDEX(Load,,MATCH('Summarized Source Data'!$C493,Hour,0)),Month,'Summarized Source Data'!$A493,Sector,'Summarized Source Data'!M$2,Subsector,'Summarized Source Data'!M$3,TimeOfWeek,$E493)*INDEX('Calibration Multipliers'!I$4:I$7,MATCH($B493,'Calibration Multipliers'!$A$4:$A$7,0),1)</f>
        <v>48122205.388700783</v>
      </c>
      <c r="N493" s="26">
        <f>SUMIFS(INDEX(Load,,MATCH('Summarized Source Data'!$C493,Hour,0)),Month,'Summarized Source Data'!$A493,Sector,'Summarized Source Data'!N$2,Subsector,'Summarized Source Data'!N$3,TimeOfWeek,$E493)*INDEX('Calibration Multipliers'!J$4:J$7,MATCH($B493,'Calibration Multipliers'!$A$4:$A$7,0),1)</f>
        <v>0</v>
      </c>
      <c r="O493" s="28">
        <f t="shared" si="38"/>
        <v>130272320.49166837</v>
      </c>
      <c r="P493" s="48">
        <f>(SUMIFS(INDEX(Load,,MATCH('Summarized Source Data'!$C493,Hour,0)),Month,'Summarized Source Data'!$A493,Sector,'Summarized Source Data'!P$2,Subsector,"Total",TimeOfWeek,$E493)-SUM(L493:N493)*INDEX('Calibration Multipliers'!L$4:L$7,MATCH($B493,'Calibration Multipliers'!$A$4:$A$7,0),1))</f>
        <v>130272320.49166837</v>
      </c>
      <c r="Q493" s="28">
        <f t="shared" si="39"/>
        <v>130272320.49166837</v>
      </c>
      <c r="R493" s="31">
        <f>SUMIFS(INDEX(Load,,MATCH('Summarized Source Data'!$C493,Hour,0)),Month,'Summarized Source Data'!$A493,Sector,'Summarized Source Data'!R$2,TimeOfWeek,$E493)*INDEX('Calibration Multipliers'!N$4:N$7,MATCH($B493,'Calibration Multipliers'!$A$4:$A$7,0),1)</f>
        <v>5364594.8569927663</v>
      </c>
      <c r="S493" s="31">
        <f>SUMIFS(INDEX(Load,,MATCH('Summarized Source Data'!$C493,Hour,0)),Month,'Summarized Source Data'!$A493,Sector,'Summarized Source Data'!S$2,TimeOfWeek,$E493)*INDEX('Calibration Multipliers'!O$4:O$7,MATCH($B493,'Calibration Multipliers'!$A$4:$A$7,0),1)</f>
        <v>5364594.8569927663</v>
      </c>
      <c r="T493" s="31">
        <f>SUMIFS(INDEX(Load,,MATCH('Summarized Source Data'!$C493,Hour,0)),Month,'Summarized Source Data'!$A493,Sector,'Summarized Source Data'!T$2,TimeOfWeek,$E493)*INDEX('Calibration Multipliers'!P$4:P$7,MATCH($B493,'Calibration Multipliers'!$A$4:$A$7,0),1)</f>
        <v>5364594.8569927663</v>
      </c>
      <c r="U493" s="31">
        <f>SUMIFS(INDEX(Load,,MATCH('Summarized Source Data'!$C493,Hour,0)),Month,'Summarized Source Data'!$A493,Sector,'Summarized Source Data'!U$2,TimeOfWeek,$E493)*INDEX('Calibration Multipliers'!Q$4:Q$7,MATCH($B493,'Calibration Multipliers'!$A$4:$A$7,0),1)</f>
        <v>5364594.8569927663</v>
      </c>
      <c r="V493" s="31">
        <f>SUMIFS(INDEX(Load,,MATCH('Summarized Source Data'!$C493,Hour,0)),Month,'Summarized Source Data'!$A493,Sector,'Summarized Source Data'!V$2,TimeOfWeek,$E493)*INDEX('Calibration Multipliers'!R$4:R$7,MATCH($B493,'Calibration Multipliers'!$A$4:$A$7,0),1)</f>
        <v>5364594.8569927663</v>
      </c>
      <c r="W493" s="31">
        <f>SUMIFS(INDEX(Load,,MATCH('Summarized Source Data'!$C493,Hour,0)),Month,'Summarized Source Data'!$A493,Sector,'Summarized Source Data'!W$2,TimeOfWeek,$E493)*INDEX('Calibration Multipliers'!S$4:S$7,MATCH($B493,'Calibration Multipliers'!$A$4:$A$7,0),1)</f>
        <v>5364594.8569927663</v>
      </c>
      <c r="X493" s="26">
        <f>SUMIFS(INDEX(Load,,MATCH('Summarized Source Data'!$C493,Hour,0)),Month,'Summarized Source Data'!$A493,Sector,'Summarized Source Data'!X$2,Subsector,'Summarized Source Data'!X$3,TimeOfWeek,$E493)*INDEX('Calibration Multipliers'!T$4:T$7,MATCH($B493,'Calibration Multipliers'!$A$4:$A$7,0),1)</f>
        <v>355285218.50806749</v>
      </c>
      <c r="Y493" s="28">
        <f t="shared" si="42"/>
        <v>355285218.50806749</v>
      </c>
      <c r="Z493" s="28">
        <f t="shared" si="42"/>
        <v>355285218.50806749</v>
      </c>
    </row>
    <row r="494" spans="1:26" outlineLevel="2">
      <c r="A494">
        <f t="shared" si="41"/>
        <v>9</v>
      </c>
      <c r="B494" t="str">
        <f>INDEX('Category Mapping'!$G$34:$G$45,MATCH(A494,'Category Mapping'!$A$34:$A$45,0),1)</f>
        <v>Fall</v>
      </c>
      <c r="C494" t="s">
        <v>37</v>
      </c>
      <c r="D494" s="6" t="s">
        <v>111</v>
      </c>
      <c r="E494" s="40" t="s">
        <v>14</v>
      </c>
      <c r="F494" s="26">
        <f>SUMIFS(INDEX(Load,,MATCH('Summarized Source Data'!$C494,Hour,0)),Month,'Summarized Source Data'!$A494,Sector,'Summarized Source Data'!F$2,Subsector,'Summarized Source Data'!F$3,TimeOfWeek,$E494)*INDEX('Calibration Multipliers'!B$4:B$7,MATCH($B494,'Calibration Multipliers'!$A$4:$A$7,0),1)</f>
        <v>546369.28121620475</v>
      </c>
      <c r="G494" s="26">
        <f>SUMIFS(INDEX(Load,,MATCH('Summarized Source Data'!$C494,Hour,0)),Month,'Summarized Source Data'!$A494,Sector,'Summarized Source Data'!G$2,Subsector,'Summarized Source Data'!G$3,TimeOfWeek,$E494)*INDEX('Calibration Multipliers'!C$4:C$7,MATCH($B494,'Calibration Multipliers'!$A$4:$A$7,0),1)</f>
        <v>14436661.616610235</v>
      </c>
      <c r="H494" s="26">
        <f>SUMIFS(INDEX(Load,,MATCH('Summarized Source Data'!$C494,Hour,0)),Month,'Summarized Source Data'!$A494,Sector,'Summarized Source Data'!H$2,Subsector,'Summarized Source Data'!H$3,TimeOfWeek,$E494)*INDEX('Calibration Multipliers'!D$4:D$7,MATCH($B494,'Calibration Multipliers'!$A$4:$A$7,0),1)</f>
        <v>0</v>
      </c>
      <c r="I494" s="26">
        <f>SUMIFS(INDEX(Load,,MATCH('Summarized Source Data'!$C494,Hour,0)),Month,'Summarized Source Data'!$A494,Sector,'Summarized Source Data'!I$2,Subsector,'Summarized Source Data'!I$3,TimeOfWeek,$E494)*INDEX('Calibration Multipliers'!E$4:E$7,MATCH($B494,'Calibration Multipliers'!$A$4:$A$7,0),1)</f>
        <v>7425516.3561609713</v>
      </c>
      <c r="J494" s="47">
        <f t="shared" si="37"/>
        <v>91241767.600178272</v>
      </c>
      <c r="K494" s="48">
        <f>(SUMIFS(INDEX(Load,,MATCH('Summarized Source Data'!$C494,Hour,0)),Month,'Summarized Source Data'!$A494,Sector,'Summarized Source Data'!K$2,Subsector,"Total",TimeOfWeek,$E494)-SUM(F494:I494))*INDEX('Calibration Multipliers'!G$4:G$7,MATCH($B494,'Calibration Multipliers'!$A$4:$A$7,0),1)</f>
        <v>91241767.600178272</v>
      </c>
      <c r="L494" s="26">
        <f>SUMIFS(INDEX(Load,,MATCH('Summarized Source Data'!$C494,Hour,0)),Month,'Summarized Source Data'!$A494,Sector,'Summarized Source Data'!L$2,Subsector,'Summarized Source Data'!L$3,TimeOfWeek,$E494)*INDEX('Calibration Multipliers'!H$4:H$7,MATCH($B494,'Calibration Multipliers'!$A$4:$A$7,0),1)</f>
        <v>661269.74953376618</v>
      </c>
      <c r="M494" s="26">
        <f>SUMIFS(INDEX(Load,,MATCH('Summarized Source Data'!$C494,Hour,0)),Month,'Summarized Source Data'!$A494,Sector,'Summarized Source Data'!M$2,Subsector,'Summarized Source Data'!M$3,TimeOfWeek,$E494)*INDEX('Calibration Multipliers'!I$4:I$7,MATCH($B494,'Calibration Multipliers'!$A$4:$A$7,0),1)</f>
        <v>53651139.624849379</v>
      </c>
      <c r="N494" s="26">
        <f>SUMIFS(INDEX(Load,,MATCH('Summarized Source Data'!$C494,Hour,0)),Month,'Summarized Source Data'!$A494,Sector,'Summarized Source Data'!N$2,Subsector,'Summarized Source Data'!N$3,TimeOfWeek,$E494)*INDEX('Calibration Multipliers'!J$4:J$7,MATCH($B494,'Calibration Multipliers'!$A$4:$A$7,0),1)</f>
        <v>0</v>
      </c>
      <c r="O494" s="28">
        <f t="shared" si="38"/>
        <v>128961521.78683898</v>
      </c>
      <c r="P494" s="48">
        <f>(SUMIFS(INDEX(Load,,MATCH('Summarized Source Data'!$C494,Hour,0)),Month,'Summarized Source Data'!$A494,Sector,'Summarized Source Data'!P$2,Subsector,"Total",TimeOfWeek,$E494)-SUM(L494:N494)*INDEX('Calibration Multipliers'!L$4:L$7,MATCH($B494,'Calibration Multipliers'!$A$4:$A$7,0),1))</f>
        <v>128961521.78683898</v>
      </c>
      <c r="Q494" s="28">
        <f t="shared" si="39"/>
        <v>128961521.78683898</v>
      </c>
      <c r="R494" s="31">
        <f>SUMIFS(INDEX(Load,,MATCH('Summarized Source Data'!$C494,Hour,0)),Month,'Summarized Source Data'!$A494,Sector,'Summarized Source Data'!R$2,TimeOfWeek,$E494)*INDEX('Calibration Multipliers'!N$4:N$7,MATCH($B494,'Calibration Multipliers'!$A$4:$A$7,0),1)</f>
        <v>5686496.5753583107</v>
      </c>
      <c r="S494" s="31">
        <f>SUMIFS(INDEX(Load,,MATCH('Summarized Source Data'!$C494,Hour,0)),Month,'Summarized Source Data'!$A494,Sector,'Summarized Source Data'!S$2,TimeOfWeek,$E494)*INDEX('Calibration Multipliers'!O$4:O$7,MATCH($B494,'Calibration Multipliers'!$A$4:$A$7,0),1)</f>
        <v>5686496.5753583107</v>
      </c>
      <c r="T494" s="31">
        <f>SUMIFS(INDEX(Load,,MATCH('Summarized Source Data'!$C494,Hour,0)),Month,'Summarized Source Data'!$A494,Sector,'Summarized Source Data'!T$2,TimeOfWeek,$E494)*INDEX('Calibration Multipliers'!P$4:P$7,MATCH($B494,'Calibration Multipliers'!$A$4:$A$7,0),1)</f>
        <v>5686496.5753583107</v>
      </c>
      <c r="U494" s="31">
        <f>SUMIFS(INDEX(Load,,MATCH('Summarized Source Data'!$C494,Hour,0)),Month,'Summarized Source Data'!$A494,Sector,'Summarized Source Data'!U$2,TimeOfWeek,$E494)*INDEX('Calibration Multipliers'!Q$4:Q$7,MATCH($B494,'Calibration Multipliers'!$A$4:$A$7,0),1)</f>
        <v>5686496.5753583107</v>
      </c>
      <c r="V494" s="31">
        <f>SUMIFS(INDEX(Load,,MATCH('Summarized Source Data'!$C494,Hour,0)),Month,'Summarized Source Data'!$A494,Sector,'Summarized Source Data'!V$2,TimeOfWeek,$E494)*INDEX('Calibration Multipliers'!R$4:R$7,MATCH($B494,'Calibration Multipliers'!$A$4:$A$7,0),1)</f>
        <v>5686496.5753583107</v>
      </c>
      <c r="W494" s="31">
        <f>SUMIFS(INDEX(Load,,MATCH('Summarized Source Data'!$C494,Hour,0)),Month,'Summarized Source Data'!$A494,Sector,'Summarized Source Data'!W$2,TimeOfWeek,$E494)*INDEX('Calibration Multipliers'!S$4:S$7,MATCH($B494,'Calibration Multipliers'!$A$4:$A$7,0),1)</f>
        <v>5686496.5753583107</v>
      </c>
      <c r="X494" s="26">
        <f>SUMIFS(INDEX(Load,,MATCH('Summarized Source Data'!$C494,Hour,0)),Month,'Summarized Source Data'!$A494,Sector,'Summarized Source Data'!X$2,Subsector,'Summarized Source Data'!X$3,TimeOfWeek,$E494)*INDEX('Calibration Multipliers'!T$4:T$7,MATCH($B494,'Calibration Multipliers'!$A$4:$A$7,0),1)</f>
        <v>354261341.79766959</v>
      </c>
      <c r="Y494" s="28">
        <f t="shared" si="42"/>
        <v>354261341.79766959</v>
      </c>
      <c r="Z494" s="28">
        <f t="shared" si="42"/>
        <v>354261341.79766959</v>
      </c>
    </row>
    <row r="495" spans="1:26" outlineLevel="2">
      <c r="A495">
        <f t="shared" si="41"/>
        <v>9</v>
      </c>
      <c r="B495" t="str">
        <f>INDEX('Category Mapping'!$G$34:$G$45,MATCH(A495,'Category Mapping'!$A$34:$A$45,0),1)</f>
        <v>Fall</v>
      </c>
      <c r="C495" t="s">
        <v>38</v>
      </c>
      <c r="D495" s="6" t="s">
        <v>112</v>
      </c>
      <c r="E495" s="40" t="s">
        <v>14</v>
      </c>
      <c r="F495" s="26">
        <f>SUMIFS(INDEX(Load,,MATCH('Summarized Source Data'!$C495,Hour,0)),Month,'Summarized Source Data'!$A495,Sector,'Summarized Source Data'!F$2,Subsector,'Summarized Source Data'!F$3,TimeOfWeek,$E495)*INDEX('Calibration Multipliers'!B$4:B$7,MATCH($B495,'Calibration Multipliers'!$A$4:$A$7,0),1)</f>
        <v>420596.26611092803</v>
      </c>
      <c r="G495" s="26">
        <f>SUMIFS(INDEX(Load,,MATCH('Summarized Source Data'!$C495,Hour,0)),Month,'Summarized Source Data'!$A495,Sector,'Summarized Source Data'!G$2,Subsector,'Summarized Source Data'!G$3,TimeOfWeek,$E495)*INDEX('Calibration Multipliers'!C$4:C$7,MATCH($B495,'Calibration Multipliers'!$A$4:$A$7,0),1)</f>
        <v>18122617.774042636</v>
      </c>
      <c r="H495" s="26">
        <f>SUMIFS(INDEX(Load,,MATCH('Summarized Source Data'!$C495,Hour,0)),Month,'Summarized Source Data'!$A495,Sector,'Summarized Source Data'!H$2,Subsector,'Summarized Source Data'!H$3,TimeOfWeek,$E495)*INDEX('Calibration Multipliers'!D$4:D$7,MATCH($B495,'Calibration Multipliers'!$A$4:$A$7,0),1)</f>
        <v>0</v>
      </c>
      <c r="I495" s="26">
        <f>SUMIFS(INDEX(Load,,MATCH('Summarized Source Data'!$C495,Hour,0)),Month,'Summarized Source Data'!$A495,Sector,'Summarized Source Data'!I$2,Subsector,'Summarized Source Data'!I$3,TimeOfWeek,$E495)*INDEX('Calibration Multipliers'!E$4:E$7,MATCH($B495,'Calibration Multipliers'!$A$4:$A$7,0),1)</f>
        <v>7878644.2569913715</v>
      </c>
      <c r="J495" s="47">
        <f t="shared" si="37"/>
        <v>101562730.50259119</v>
      </c>
      <c r="K495" s="48">
        <f>(SUMIFS(INDEX(Load,,MATCH('Summarized Source Data'!$C495,Hour,0)),Month,'Summarized Source Data'!$A495,Sector,'Summarized Source Data'!K$2,Subsector,"Total",TimeOfWeek,$E495)-SUM(F495:I495))*INDEX('Calibration Multipliers'!G$4:G$7,MATCH($B495,'Calibration Multipliers'!$A$4:$A$7,0),1)</f>
        <v>101562730.50259119</v>
      </c>
      <c r="L495" s="26">
        <f>SUMIFS(INDEX(Load,,MATCH('Summarized Source Data'!$C495,Hour,0)),Month,'Summarized Source Data'!$A495,Sector,'Summarized Source Data'!L$2,Subsector,'Summarized Source Data'!L$3,TimeOfWeek,$E495)*INDEX('Calibration Multipliers'!H$4:H$7,MATCH($B495,'Calibration Multipliers'!$A$4:$A$7,0),1)</f>
        <v>586558.48985274264</v>
      </c>
      <c r="M495" s="26">
        <f>SUMIFS(INDEX(Load,,MATCH('Summarized Source Data'!$C495,Hour,0)),Month,'Summarized Source Data'!$A495,Sector,'Summarized Source Data'!M$2,Subsector,'Summarized Source Data'!M$3,TimeOfWeek,$E495)*INDEX('Calibration Multipliers'!I$4:I$7,MATCH($B495,'Calibration Multipliers'!$A$4:$A$7,0),1)</f>
        <v>57951421.808520518</v>
      </c>
      <c r="N495" s="26">
        <f>SUMIFS(INDEX(Load,,MATCH('Summarized Source Data'!$C495,Hour,0)),Month,'Summarized Source Data'!$A495,Sector,'Summarized Source Data'!N$2,Subsector,'Summarized Source Data'!N$3,TimeOfWeek,$E495)*INDEX('Calibration Multipliers'!J$4:J$7,MATCH($B495,'Calibration Multipliers'!$A$4:$A$7,0),1)</f>
        <v>0</v>
      </c>
      <c r="O495" s="28">
        <f t="shared" si="38"/>
        <v>128831457.70444041</v>
      </c>
      <c r="P495" s="48">
        <f>(SUMIFS(INDEX(Load,,MATCH('Summarized Source Data'!$C495,Hour,0)),Month,'Summarized Source Data'!$A495,Sector,'Summarized Source Data'!P$2,Subsector,"Total",TimeOfWeek,$E495)-SUM(L495:N495)*INDEX('Calibration Multipliers'!L$4:L$7,MATCH($B495,'Calibration Multipliers'!$A$4:$A$7,0),1))</f>
        <v>128831457.70444041</v>
      </c>
      <c r="Q495" s="28">
        <f t="shared" si="39"/>
        <v>128831457.70444041</v>
      </c>
      <c r="R495" s="31">
        <f>SUMIFS(INDEX(Load,,MATCH('Summarized Source Data'!$C495,Hour,0)),Month,'Summarized Source Data'!$A495,Sector,'Summarized Source Data'!R$2,TimeOfWeek,$E495)*INDEX('Calibration Multipliers'!N$4:N$7,MATCH($B495,'Calibration Multipliers'!$A$4:$A$7,0),1)</f>
        <v>5872349.6519530248</v>
      </c>
      <c r="S495" s="31">
        <f>SUMIFS(INDEX(Load,,MATCH('Summarized Source Data'!$C495,Hour,0)),Month,'Summarized Source Data'!$A495,Sector,'Summarized Source Data'!S$2,TimeOfWeek,$E495)*INDEX('Calibration Multipliers'!O$4:O$7,MATCH($B495,'Calibration Multipliers'!$A$4:$A$7,0),1)</f>
        <v>5872349.6519530248</v>
      </c>
      <c r="T495" s="31">
        <f>SUMIFS(INDEX(Load,,MATCH('Summarized Source Data'!$C495,Hour,0)),Month,'Summarized Source Data'!$A495,Sector,'Summarized Source Data'!T$2,TimeOfWeek,$E495)*INDEX('Calibration Multipliers'!P$4:P$7,MATCH($B495,'Calibration Multipliers'!$A$4:$A$7,0),1)</f>
        <v>5872349.6519530248</v>
      </c>
      <c r="U495" s="31">
        <f>SUMIFS(INDEX(Load,,MATCH('Summarized Source Data'!$C495,Hour,0)),Month,'Summarized Source Data'!$A495,Sector,'Summarized Source Data'!U$2,TimeOfWeek,$E495)*INDEX('Calibration Multipliers'!Q$4:Q$7,MATCH($B495,'Calibration Multipliers'!$A$4:$A$7,0),1)</f>
        <v>5872349.6519530248</v>
      </c>
      <c r="V495" s="31">
        <f>SUMIFS(INDEX(Load,,MATCH('Summarized Source Data'!$C495,Hour,0)),Month,'Summarized Source Data'!$A495,Sector,'Summarized Source Data'!V$2,TimeOfWeek,$E495)*INDEX('Calibration Multipliers'!R$4:R$7,MATCH($B495,'Calibration Multipliers'!$A$4:$A$7,0),1)</f>
        <v>5872349.6519530248</v>
      </c>
      <c r="W495" s="31">
        <f>SUMIFS(INDEX(Load,,MATCH('Summarized Source Data'!$C495,Hour,0)),Month,'Summarized Source Data'!$A495,Sector,'Summarized Source Data'!W$2,TimeOfWeek,$E495)*INDEX('Calibration Multipliers'!S$4:S$7,MATCH($B495,'Calibration Multipliers'!$A$4:$A$7,0),1)</f>
        <v>5872349.6519530248</v>
      </c>
      <c r="X495" s="26">
        <f>SUMIFS(INDEX(Load,,MATCH('Summarized Source Data'!$C495,Hour,0)),Month,'Summarized Source Data'!$A495,Sector,'Summarized Source Data'!X$2,Subsector,'Summarized Source Data'!X$3,TimeOfWeek,$E495)*INDEX('Calibration Multipliers'!T$4:T$7,MATCH($B495,'Calibration Multipliers'!$A$4:$A$7,0),1)</f>
        <v>353237465.08727169</v>
      </c>
      <c r="Y495" s="28">
        <f t="shared" si="42"/>
        <v>353237465.08727169</v>
      </c>
      <c r="Z495" s="28">
        <f t="shared" si="42"/>
        <v>353237465.08727169</v>
      </c>
    </row>
    <row r="496" spans="1:26" outlineLevel="2">
      <c r="A496">
        <f t="shared" si="41"/>
        <v>9</v>
      </c>
      <c r="B496" t="str">
        <f>INDEX('Category Mapping'!$G$34:$G$45,MATCH(A496,'Category Mapping'!$A$34:$A$45,0),1)</f>
        <v>Fall</v>
      </c>
      <c r="C496" t="s">
        <v>39</v>
      </c>
      <c r="D496" s="6" t="s">
        <v>113</v>
      </c>
      <c r="E496" s="40" t="s">
        <v>14</v>
      </c>
      <c r="F496" s="26">
        <f>SUMIFS(INDEX(Load,,MATCH('Summarized Source Data'!$C496,Hour,0)),Month,'Summarized Source Data'!$A496,Sector,'Summarized Source Data'!F$2,Subsector,'Summarized Source Data'!F$3,TimeOfWeek,$E496)*INDEX('Calibration Multipliers'!B$4:B$7,MATCH($B496,'Calibration Multipliers'!$A$4:$A$7,0),1)</f>
        <v>429706.72108004842</v>
      </c>
      <c r="G496" s="26">
        <f>SUMIFS(INDEX(Load,,MATCH('Summarized Source Data'!$C496,Hour,0)),Month,'Summarized Source Data'!$A496,Sector,'Summarized Source Data'!G$2,Subsector,'Summarized Source Data'!G$3,TimeOfWeek,$E496)*INDEX('Calibration Multipliers'!C$4:C$7,MATCH($B496,'Calibration Multipliers'!$A$4:$A$7,0),1)</f>
        <v>21399023.24731588</v>
      </c>
      <c r="H496" s="26">
        <f>SUMIFS(INDEX(Load,,MATCH('Summarized Source Data'!$C496,Hour,0)),Month,'Summarized Source Data'!$A496,Sector,'Summarized Source Data'!H$2,Subsector,'Summarized Source Data'!H$3,TimeOfWeek,$E496)*INDEX('Calibration Multipliers'!D$4:D$7,MATCH($B496,'Calibration Multipliers'!$A$4:$A$7,0),1)</f>
        <v>0</v>
      </c>
      <c r="I496" s="26">
        <f>SUMIFS(INDEX(Load,,MATCH('Summarized Source Data'!$C496,Hour,0)),Month,'Summarized Source Data'!$A496,Sector,'Summarized Source Data'!I$2,Subsector,'Summarized Source Data'!I$3,TimeOfWeek,$E496)*INDEX('Calibration Multipliers'!E$4:E$7,MATCH($B496,'Calibration Multipliers'!$A$4:$A$7,0),1)</f>
        <v>8152459.6056530792</v>
      </c>
      <c r="J496" s="47">
        <f t="shared" si="37"/>
        <v>92884015.673697665</v>
      </c>
      <c r="K496" s="48">
        <f>(SUMIFS(INDEX(Load,,MATCH('Summarized Source Data'!$C496,Hour,0)),Month,'Summarized Source Data'!$A496,Sector,'Summarized Source Data'!K$2,Subsector,"Total",TimeOfWeek,$E496)-SUM(F496:I496))*INDEX('Calibration Multipliers'!G$4:G$7,MATCH($B496,'Calibration Multipliers'!$A$4:$A$7,0),1)</f>
        <v>92884015.673697665</v>
      </c>
      <c r="L496" s="26">
        <f>SUMIFS(INDEX(Load,,MATCH('Summarized Source Data'!$C496,Hour,0)),Month,'Summarized Source Data'!$A496,Sector,'Summarized Source Data'!L$2,Subsector,'Summarized Source Data'!L$3,TimeOfWeek,$E496)*INDEX('Calibration Multipliers'!H$4:H$7,MATCH($B496,'Calibration Multipliers'!$A$4:$A$7,0),1)</f>
        <v>534459.54732085648</v>
      </c>
      <c r="M496" s="26">
        <f>SUMIFS(INDEX(Load,,MATCH('Summarized Source Data'!$C496,Hour,0)),Month,'Summarized Source Data'!$A496,Sector,'Summarized Source Data'!M$2,Subsector,'Summarized Source Data'!M$3,TimeOfWeek,$E496)*INDEX('Calibration Multipliers'!I$4:I$7,MATCH($B496,'Calibration Multipliers'!$A$4:$A$7,0),1)</f>
        <v>61227827.281793758</v>
      </c>
      <c r="N496" s="26">
        <f>SUMIFS(INDEX(Load,,MATCH('Summarized Source Data'!$C496,Hour,0)),Month,'Summarized Source Data'!$A496,Sector,'Summarized Source Data'!N$2,Subsector,'Summarized Source Data'!N$3,TimeOfWeek,$E496)*INDEX('Calibration Multipliers'!J$4:J$7,MATCH($B496,'Calibration Multipliers'!$A$4:$A$7,0),1)</f>
        <v>0</v>
      </c>
      <c r="O496" s="28">
        <f t="shared" si="38"/>
        <v>128678781.30489272</v>
      </c>
      <c r="P496" s="48">
        <f>(SUMIFS(INDEX(Load,,MATCH('Summarized Source Data'!$C496,Hour,0)),Month,'Summarized Source Data'!$A496,Sector,'Summarized Source Data'!P$2,Subsector,"Total",TimeOfWeek,$E496)-SUM(L496:N496)*INDEX('Calibration Multipliers'!L$4:L$7,MATCH($B496,'Calibration Multipliers'!$A$4:$A$7,0),1))</f>
        <v>128678781.30489272</v>
      </c>
      <c r="Q496" s="28">
        <f t="shared" si="39"/>
        <v>128678781.30489272</v>
      </c>
      <c r="R496" s="31">
        <f>SUMIFS(INDEX(Load,,MATCH('Summarized Source Data'!$C496,Hour,0)),Month,'Summarized Source Data'!$A496,Sector,'Summarized Source Data'!R$2,TimeOfWeek,$E496)*INDEX('Calibration Multipliers'!N$4:N$7,MATCH($B496,'Calibration Multipliers'!$A$4:$A$7,0),1)</f>
        <v>5748291.6303376649</v>
      </c>
      <c r="S496" s="31">
        <f>SUMIFS(INDEX(Load,,MATCH('Summarized Source Data'!$C496,Hour,0)),Month,'Summarized Source Data'!$A496,Sector,'Summarized Source Data'!S$2,TimeOfWeek,$E496)*INDEX('Calibration Multipliers'!O$4:O$7,MATCH($B496,'Calibration Multipliers'!$A$4:$A$7,0),1)</f>
        <v>5748291.6303376649</v>
      </c>
      <c r="T496" s="31">
        <f>SUMIFS(INDEX(Load,,MATCH('Summarized Source Data'!$C496,Hour,0)),Month,'Summarized Source Data'!$A496,Sector,'Summarized Source Data'!T$2,TimeOfWeek,$E496)*INDEX('Calibration Multipliers'!P$4:P$7,MATCH($B496,'Calibration Multipliers'!$A$4:$A$7,0),1)</f>
        <v>5748291.6303376649</v>
      </c>
      <c r="U496" s="31">
        <f>SUMIFS(INDEX(Load,,MATCH('Summarized Source Data'!$C496,Hour,0)),Month,'Summarized Source Data'!$A496,Sector,'Summarized Source Data'!U$2,TimeOfWeek,$E496)*INDEX('Calibration Multipliers'!Q$4:Q$7,MATCH($B496,'Calibration Multipliers'!$A$4:$A$7,0),1)</f>
        <v>5748291.6303376649</v>
      </c>
      <c r="V496" s="31">
        <f>SUMIFS(INDEX(Load,,MATCH('Summarized Source Data'!$C496,Hour,0)),Month,'Summarized Source Data'!$A496,Sector,'Summarized Source Data'!V$2,TimeOfWeek,$E496)*INDEX('Calibration Multipliers'!R$4:R$7,MATCH($B496,'Calibration Multipliers'!$A$4:$A$7,0),1)</f>
        <v>5748291.6303376649</v>
      </c>
      <c r="W496" s="31">
        <f>SUMIFS(INDEX(Load,,MATCH('Summarized Source Data'!$C496,Hour,0)),Month,'Summarized Source Data'!$A496,Sector,'Summarized Source Data'!W$2,TimeOfWeek,$E496)*INDEX('Calibration Multipliers'!S$4:S$7,MATCH($B496,'Calibration Multipliers'!$A$4:$A$7,0),1)</f>
        <v>5748291.6303376649</v>
      </c>
      <c r="X496" s="26">
        <f>SUMIFS(INDEX(Load,,MATCH('Summarized Source Data'!$C496,Hour,0)),Month,'Summarized Source Data'!$A496,Sector,'Summarized Source Data'!X$2,Subsector,'Summarized Source Data'!X$3,TimeOfWeek,$E496)*INDEX('Calibration Multipliers'!T$4:T$7,MATCH($B496,'Calibration Multipliers'!$A$4:$A$7,0),1)</f>
        <v>353237465.08727169</v>
      </c>
      <c r="Y496" s="28">
        <f t="shared" si="42"/>
        <v>353237465.08727169</v>
      </c>
      <c r="Z496" s="28">
        <f t="shared" si="42"/>
        <v>353237465.08727169</v>
      </c>
    </row>
    <row r="497" spans="1:26" outlineLevel="2">
      <c r="A497">
        <f t="shared" si="41"/>
        <v>9</v>
      </c>
      <c r="B497" t="str">
        <f>INDEX('Category Mapping'!$G$34:$G$45,MATCH(A497,'Category Mapping'!$A$34:$A$45,0),1)</f>
        <v>Fall</v>
      </c>
      <c r="C497" t="s">
        <v>40</v>
      </c>
      <c r="D497" s="6" t="s">
        <v>114</v>
      </c>
      <c r="E497" s="40" t="s">
        <v>14</v>
      </c>
      <c r="F497" s="26">
        <f>SUMIFS(INDEX(Load,,MATCH('Summarized Source Data'!$C497,Hour,0)),Month,'Summarized Source Data'!$A497,Sector,'Summarized Source Data'!F$2,Subsector,'Summarized Source Data'!F$3,TimeOfWeek,$E497)*INDEX('Calibration Multipliers'!B$4:B$7,MATCH($B497,'Calibration Multipliers'!$A$4:$A$7,0),1)</f>
        <v>429359.62687522353</v>
      </c>
      <c r="G497" s="26">
        <f>SUMIFS(INDEX(Load,,MATCH('Summarized Source Data'!$C497,Hour,0)),Month,'Summarized Source Data'!$A497,Sector,'Summarized Source Data'!G$2,Subsector,'Summarized Source Data'!G$3,TimeOfWeek,$E497)*INDEX('Calibration Multipliers'!C$4:C$7,MATCH($B497,'Calibration Multipliers'!$A$4:$A$7,0),1)</f>
        <v>23242001.32603208</v>
      </c>
      <c r="H497" s="26">
        <f>SUMIFS(INDEX(Load,,MATCH('Summarized Source Data'!$C497,Hour,0)),Month,'Summarized Source Data'!$A497,Sector,'Summarized Source Data'!H$2,Subsector,'Summarized Source Data'!H$3,TimeOfWeek,$E497)*INDEX('Calibration Multipliers'!D$4:D$7,MATCH($B497,'Calibration Multipliers'!$A$4:$A$7,0),1)</f>
        <v>0</v>
      </c>
      <c r="I497" s="26">
        <f>SUMIFS(INDEX(Load,,MATCH('Summarized Source Data'!$C497,Hour,0)),Month,'Summarized Source Data'!$A497,Sector,'Summarized Source Data'!I$2,Subsector,'Summarized Source Data'!I$3,TimeOfWeek,$E497)*INDEX('Calibration Multipliers'!E$4:E$7,MATCH($B497,'Calibration Multipliers'!$A$4:$A$7,0),1)</f>
        <v>8142014.0154536003</v>
      </c>
      <c r="J497" s="47">
        <f t="shared" si="37"/>
        <v>81836939.885804772</v>
      </c>
      <c r="K497" s="48">
        <f>(SUMIFS(INDEX(Load,,MATCH('Summarized Source Data'!$C497,Hour,0)),Month,'Summarized Source Data'!$A497,Sector,'Summarized Source Data'!K$2,Subsector,"Total",TimeOfWeek,$E497)-SUM(F497:I497))*INDEX('Calibration Multipliers'!G$4:G$7,MATCH($B497,'Calibration Multipliers'!$A$4:$A$7,0),1)</f>
        <v>81836939.885804772</v>
      </c>
      <c r="L497" s="26">
        <f>SUMIFS(INDEX(Load,,MATCH('Summarized Source Data'!$C497,Hour,0)),Month,'Summarized Source Data'!$A497,Sector,'Summarized Source Data'!L$2,Subsector,'Summarized Source Data'!L$3,TimeOfWeek,$E497)*INDEX('Calibration Multipliers'!H$4:H$7,MATCH($B497,'Calibration Multipliers'!$A$4:$A$7,0),1)</f>
        <v>501664.77628681209</v>
      </c>
      <c r="M497" s="26">
        <f>SUMIFS(INDEX(Load,,MATCH('Summarized Source Data'!$C497,Hour,0)),Month,'Summarized Source Data'!$A497,Sector,'Summarized Source Data'!M$2,Subsector,'Summarized Source Data'!M$3,TimeOfWeek,$E497)*INDEX('Calibration Multipliers'!I$4:I$7,MATCH($B497,'Calibration Multipliers'!$A$4:$A$7,0),1)</f>
        <v>63173193.031549752</v>
      </c>
      <c r="N497" s="26">
        <f>SUMIFS(INDEX(Load,,MATCH('Summarized Source Data'!$C497,Hour,0)),Month,'Summarized Source Data'!$A497,Sector,'Summarized Source Data'!N$2,Subsector,'Summarized Source Data'!N$3,TimeOfWeek,$E497)*INDEX('Calibration Multipliers'!J$4:J$7,MATCH($B497,'Calibration Multipliers'!$A$4:$A$7,0),1)</f>
        <v>0</v>
      </c>
      <c r="O497" s="28">
        <f t="shared" si="38"/>
        <v>123694580.1949771</v>
      </c>
      <c r="P497" s="48">
        <f>(SUMIFS(INDEX(Load,,MATCH('Summarized Source Data'!$C497,Hour,0)),Month,'Summarized Source Data'!$A497,Sector,'Summarized Source Data'!P$2,Subsector,"Total",TimeOfWeek,$E497)-SUM(L497:N497)*INDEX('Calibration Multipliers'!L$4:L$7,MATCH($B497,'Calibration Multipliers'!$A$4:$A$7,0),1))</f>
        <v>123694580.1949771</v>
      </c>
      <c r="Q497" s="28">
        <f t="shared" si="39"/>
        <v>123694580.1949771</v>
      </c>
      <c r="R497" s="31">
        <f>SUMIFS(INDEX(Load,,MATCH('Summarized Source Data'!$C497,Hour,0)),Month,'Summarized Source Data'!$A497,Sector,'Summarized Source Data'!R$2,TimeOfWeek,$E497)*INDEX('Calibration Multipliers'!N$4:N$7,MATCH($B497,'Calibration Multipliers'!$A$4:$A$7,0),1)</f>
        <v>5480729.0967463572</v>
      </c>
      <c r="S497" s="31">
        <f>SUMIFS(INDEX(Load,,MATCH('Summarized Source Data'!$C497,Hour,0)),Month,'Summarized Source Data'!$A497,Sector,'Summarized Source Data'!S$2,TimeOfWeek,$E497)*INDEX('Calibration Multipliers'!O$4:O$7,MATCH($B497,'Calibration Multipliers'!$A$4:$A$7,0),1)</f>
        <v>5480729.0967463572</v>
      </c>
      <c r="T497" s="31">
        <f>SUMIFS(INDEX(Load,,MATCH('Summarized Source Data'!$C497,Hour,0)),Month,'Summarized Source Data'!$A497,Sector,'Summarized Source Data'!T$2,TimeOfWeek,$E497)*INDEX('Calibration Multipliers'!P$4:P$7,MATCH($B497,'Calibration Multipliers'!$A$4:$A$7,0),1)</f>
        <v>5480729.0967463572</v>
      </c>
      <c r="U497" s="31">
        <f>SUMIFS(INDEX(Load,,MATCH('Summarized Source Data'!$C497,Hour,0)),Month,'Summarized Source Data'!$A497,Sector,'Summarized Source Data'!U$2,TimeOfWeek,$E497)*INDEX('Calibration Multipliers'!Q$4:Q$7,MATCH($B497,'Calibration Multipliers'!$A$4:$A$7,0),1)</f>
        <v>5480729.0967463572</v>
      </c>
      <c r="V497" s="31">
        <f>SUMIFS(INDEX(Load,,MATCH('Summarized Source Data'!$C497,Hour,0)),Month,'Summarized Source Data'!$A497,Sector,'Summarized Source Data'!V$2,TimeOfWeek,$E497)*INDEX('Calibration Multipliers'!R$4:R$7,MATCH($B497,'Calibration Multipliers'!$A$4:$A$7,0),1)</f>
        <v>5480729.0967463572</v>
      </c>
      <c r="W497" s="31">
        <f>SUMIFS(INDEX(Load,,MATCH('Summarized Source Data'!$C497,Hour,0)),Month,'Summarized Source Data'!$A497,Sector,'Summarized Source Data'!W$2,TimeOfWeek,$E497)*INDEX('Calibration Multipliers'!S$4:S$7,MATCH($B497,'Calibration Multipliers'!$A$4:$A$7,0),1)</f>
        <v>5480729.0967463572</v>
      </c>
      <c r="X497" s="26">
        <f>SUMIFS(INDEX(Load,,MATCH('Summarized Source Data'!$C497,Hour,0)),Month,'Summarized Source Data'!$A497,Sector,'Summarized Source Data'!X$2,Subsector,'Summarized Source Data'!X$3,TimeOfWeek,$E497)*INDEX('Calibration Multipliers'!T$4:T$7,MATCH($B497,'Calibration Multipliers'!$A$4:$A$7,0),1)</f>
        <v>353237465.08727169</v>
      </c>
      <c r="Y497" s="28">
        <f t="shared" si="42"/>
        <v>353237465.08727169</v>
      </c>
      <c r="Z497" s="28">
        <f t="shared" si="42"/>
        <v>353237465.08727169</v>
      </c>
    </row>
    <row r="498" spans="1:26" outlineLevel="2">
      <c r="A498">
        <f t="shared" si="41"/>
        <v>9</v>
      </c>
      <c r="B498" t="str">
        <f>INDEX('Category Mapping'!$G$34:$G$45,MATCH(A498,'Category Mapping'!$A$34:$A$45,0),1)</f>
        <v>Fall</v>
      </c>
      <c r="C498" t="s">
        <v>41</v>
      </c>
      <c r="D498" s="6" t="s">
        <v>115</v>
      </c>
      <c r="E498" s="40" t="s">
        <v>14</v>
      </c>
      <c r="F498" s="26">
        <f>SUMIFS(INDEX(Load,,MATCH('Summarized Source Data'!$C498,Hour,0)),Month,'Summarized Source Data'!$A498,Sector,'Summarized Source Data'!F$2,Subsector,'Summarized Source Data'!F$3,TimeOfWeek,$E498)*INDEX('Calibration Multipliers'!B$4:B$7,MATCH($B498,'Calibration Multipliers'!$A$4:$A$7,0),1)</f>
        <v>426509.15411347582</v>
      </c>
      <c r="G498" s="26">
        <f>SUMIFS(INDEX(Load,,MATCH('Summarized Source Data'!$C498,Hour,0)),Month,'Summarized Source Data'!$A498,Sector,'Summarized Source Data'!G$2,Subsector,'Summarized Source Data'!G$3,TimeOfWeek,$E498)*INDEX('Calibration Multipliers'!C$4:C$7,MATCH($B498,'Calibration Multipliers'!$A$4:$A$7,0),1)</f>
        <v>23753939.681231026</v>
      </c>
      <c r="H498" s="26">
        <f>SUMIFS(INDEX(Load,,MATCH('Summarized Source Data'!$C498,Hour,0)),Month,'Summarized Source Data'!$A498,Sector,'Summarized Source Data'!H$2,Subsector,'Summarized Source Data'!H$3,TimeOfWeek,$E498)*INDEX('Calibration Multipliers'!D$4:D$7,MATCH($B498,'Calibration Multipliers'!$A$4:$A$7,0),1)</f>
        <v>0</v>
      </c>
      <c r="I498" s="26">
        <f>SUMIFS(INDEX(Load,,MATCH('Summarized Source Data'!$C498,Hour,0)),Month,'Summarized Source Data'!$A498,Sector,'Summarized Source Data'!I$2,Subsector,'Summarized Source Data'!I$3,TimeOfWeek,$E498)*INDEX('Calibration Multipliers'!E$4:E$7,MATCH($B498,'Calibration Multipliers'!$A$4:$A$7,0),1)</f>
        <v>8056343.1794644771</v>
      </c>
      <c r="J498" s="47">
        <f t="shared" si="37"/>
        <v>85509029.680948243</v>
      </c>
      <c r="K498" s="48">
        <f>(SUMIFS(INDEX(Load,,MATCH('Summarized Source Data'!$C498,Hour,0)),Month,'Summarized Source Data'!$A498,Sector,'Summarized Source Data'!K$2,Subsector,"Total",TimeOfWeek,$E498)-SUM(F498:I498))*INDEX('Calibration Multipliers'!G$4:G$7,MATCH($B498,'Calibration Multipliers'!$A$4:$A$7,0),1)</f>
        <v>85509029.680948243</v>
      </c>
      <c r="L498" s="26">
        <f>SUMIFS(INDEX(Load,,MATCH('Summarized Source Data'!$C498,Hour,0)),Month,'Summarized Source Data'!$A498,Sector,'Summarized Source Data'!L$2,Subsector,'Summarized Source Data'!L$3,TimeOfWeek,$E498)*INDEX('Calibration Multipliers'!H$4:H$7,MATCH($B498,'Calibration Multipliers'!$A$4:$A$7,0),1)</f>
        <v>490903.83206053026</v>
      </c>
      <c r="M498" s="26">
        <f>SUMIFS(INDEX(Load,,MATCH('Summarized Source Data'!$C498,Hour,0)),Month,'Summarized Source Data'!$A498,Sector,'Summarized Source Data'!M$2,Subsector,'Summarized Source Data'!M$3,TimeOfWeek,$E498)*INDEX('Calibration Multipliers'!I$4:I$7,MATCH($B498,'Calibration Multipliers'!$A$4:$A$7,0),1)</f>
        <v>63889906.728828274</v>
      </c>
      <c r="N498" s="26">
        <f>SUMIFS(INDEX(Load,,MATCH('Summarized Source Data'!$C498,Hour,0)),Month,'Summarized Source Data'!$A498,Sector,'Summarized Source Data'!N$2,Subsector,'Summarized Source Data'!N$3,TimeOfWeek,$E498)*INDEX('Calibration Multipliers'!J$4:J$7,MATCH($B498,'Calibration Multipliers'!$A$4:$A$7,0),1)</f>
        <v>0</v>
      </c>
      <c r="O498" s="28">
        <f t="shared" si="38"/>
        <v>117869243.88993543</v>
      </c>
      <c r="P498" s="48">
        <f>(SUMIFS(INDEX(Load,,MATCH('Summarized Source Data'!$C498,Hour,0)),Month,'Summarized Source Data'!$A498,Sector,'Summarized Source Data'!P$2,Subsector,"Total",TimeOfWeek,$E498)-SUM(L498:N498)*INDEX('Calibration Multipliers'!L$4:L$7,MATCH($B498,'Calibration Multipliers'!$A$4:$A$7,0),1))</f>
        <v>117869243.88993543</v>
      </c>
      <c r="Q498" s="28">
        <f t="shared" si="39"/>
        <v>117869243.88993543</v>
      </c>
      <c r="R498" s="31">
        <f>SUMIFS(INDEX(Load,,MATCH('Summarized Source Data'!$C498,Hour,0)),Month,'Summarized Source Data'!$A498,Sector,'Summarized Source Data'!R$2,TimeOfWeek,$E498)*INDEX('Calibration Multipliers'!N$4:N$7,MATCH($B498,'Calibration Multipliers'!$A$4:$A$7,0),1)</f>
        <v>5408786.3996902499</v>
      </c>
      <c r="S498" s="31">
        <f>SUMIFS(INDEX(Load,,MATCH('Summarized Source Data'!$C498,Hour,0)),Month,'Summarized Source Data'!$A498,Sector,'Summarized Source Data'!S$2,TimeOfWeek,$E498)*INDEX('Calibration Multipliers'!O$4:O$7,MATCH($B498,'Calibration Multipliers'!$A$4:$A$7,0),1)</f>
        <v>5408786.3996902499</v>
      </c>
      <c r="T498" s="31">
        <f>SUMIFS(INDEX(Load,,MATCH('Summarized Source Data'!$C498,Hour,0)),Month,'Summarized Source Data'!$A498,Sector,'Summarized Source Data'!T$2,TimeOfWeek,$E498)*INDEX('Calibration Multipliers'!P$4:P$7,MATCH($B498,'Calibration Multipliers'!$A$4:$A$7,0),1)</f>
        <v>5408786.3996902499</v>
      </c>
      <c r="U498" s="31">
        <f>SUMIFS(INDEX(Load,,MATCH('Summarized Source Data'!$C498,Hour,0)),Month,'Summarized Source Data'!$A498,Sector,'Summarized Source Data'!U$2,TimeOfWeek,$E498)*INDEX('Calibration Multipliers'!Q$4:Q$7,MATCH($B498,'Calibration Multipliers'!$A$4:$A$7,0),1)</f>
        <v>5408786.3996902499</v>
      </c>
      <c r="V498" s="31">
        <f>SUMIFS(INDEX(Load,,MATCH('Summarized Source Data'!$C498,Hour,0)),Month,'Summarized Source Data'!$A498,Sector,'Summarized Source Data'!V$2,TimeOfWeek,$E498)*INDEX('Calibration Multipliers'!R$4:R$7,MATCH($B498,'Calibration Multipliers'!$A$4:$A$7,0),1)</f>
        <v>5408786.3996902499</v>
      </c>
      <c r="W498" s="31">
        <f>SUMIFS(INDEX(Load,,MATCH('Summarized Source Data'!$C498,Hour,0)),Month,'Summarized Source Data'!$A498,Sector,'Summarized Source Data'!W$2,TimeOfWeek,$E498)*INDEX('Calibration Multipliers'!S$4:S$7,MATCH($B498,'Calibration Multipliers'!$A$4:$A$7,0),1)</f>
        <v>5408786.3996902499</v>
      </c>
      <c r="X498" s="26">
        <f>SUMIFS(INDEX(Load,,MATCH('Summarized Source Data'!$C498,Hour,0)),Month,'Summarized Source Data'!$A498,Sector,'Summarized Source Data'!X$2,Subsector,'Summarized Source Data'!X$3,TimeOfWeek,$E498)*INDEX('Calibration Multipliers'!T$4:T$7,MATCH($B498,'Calibration Multipliers'!$A$4:$A$7,0),1)</f>
        <v>354261341.79766959</v>
      </c>
      <c r="Y498" s="28">
        <f t="shared" si="42"/>
        <v>354261341.79766959</v>
      </c>
      <c r="Z498" s="28">
        <f t="shared" si="42"/>
        <v>354261341.79766959</v>
      </c>
    </row>
    <row r="499" spans="1:26" outlineLevel="2">
      <c r="A499">
        <f t="shared" si="41"/>
        <v>9</v>
      </c>
      <c r="B499" t="str">
        <f>INDEX('Category Mapping'!$G$34:$G$45,MATCH(A499,'Category Mapping'!$A$34:$A$45,0),1)</f>
        <v>Fall</v>
      </c>
      <c r="C499" t="s">
        <v>42</v>
      </c>
      <c r="D499" s="6" t="s">
        <v>116</v>
      </c>
      <c r="E499" s="40" t="s">
        <v>14</v>
      </c>
      <c r="F499" s="26">
        <f>SUMIFS(INDEX(Load,,MATCH('Summarized Source Data'!$C499,Hour,0)),Month,'Summarized Source Data'!$A499,Sector,'Summarized Source Data'!F$2,Subsector,'Summarized Source Data'!F$3,TimeOfWeek,$E499)*INDEX('Calibration Multipliers'!B$4:B$7,MATCH($B499,'Calibration Multipliers'!$A$4:$A$7,0),1)</f>
        <v>427181.84111220721</v>
      </c>
      <c r="G499" s="26">
        <f>SUMIFS(INDEX(Load,,MATCH('Summarized Source Data'!$C499,Hour,0)),Month,'Summarized Source Data'!$A499,Sector,'Summarized Source Data'!G$2,Subsector,'Summarized Source Data'!G$3,TimeOfWeek,$E499)*INDEX('Calibration Multipliers'!C$4:C$7,MATCH($B499,'Calibration Multipliers'!$A$4:$A$7,0),1)</f>
        <v>23139613.65499229</v>
      </c>
      <c r="H499" s="26">
        <f>SUMIFS(INDEX(Load,,MATCH('Summarized Source Data'!$C499,Hour,0)),Month,'Summarized Source Data'!$A499,Sector,'Summarized Source Data'!H$2,Subsector,'Summarized Source Data'!H$3,TimeOfWeek,$E499)*INDEX('Calibration Multipliers'!D$4:D$7,MATCH($B499,'Calibration Multipliers'!$A$4:$A$7,0),1)</f>
        <v>0</v>
      </c>
      <c r="I499" s="26">
        <f>SUMIFS(INDEX(Load,,MATCH('Summarized Source Data'!$C499,Hour,0)),Month,'Summarized Source Data'!$A499,Sector,'Summarized Source Data'!I$2,Subsector,'Summarized Source Data'!I$3,TimeOfWeek,$E499)*INDEX('Calibration Multipliers'!E$4:E$7,MATCH($B499,'Calibration Multipliers'!$A$4:$A$7,0),1)</f>
        <v>8076560.6489879945</v>
      </c>
      <c r="J499" s="47">
        <f t="shared" si="37"/>
        <v>89174095.681858405</v>
      </c>
      <c r="K499" s="48">
        <f>(SUMIFS(INDEX(Load,,MATCH('Summarized Source Data'!$C499,Hour,0)),Month,'Summarized Source Data'!$A499,Sector,'Summarized Source Data'!K$2,Subsector,"Total",TimeOfWeek,$E499)-SUM(F499:I499))*INDEX('Calibration Multipliers'!G$4:G$7,MATCH($B499,'Calibration Multipliers'!$A$4:$A$7,0),1)</f>
        <v>89174095.681858405</v>
      </c>
      <c r="L499" s="26">
        <f>SUMIFS(INDEX(Load,,MATCH('Summarized Source Data'!$C499,Hour,0)),Month,'Summarized Source Data'!$A499,Sector,'Summarized Source Data'!L$2,Subsector,'Summarized Source Data'!L$3,TimeOfWeek,$E499)*INDEX('Calibration Multipliers'!H$4:H$7,MATCH($B499,'Calibration Multipliers'!$A$4:$A$7,0),1)</f>
        <v>420141.66485151136</v>
      </c>
      <c r="M499" s="26">
        <f>SUMIFS(INDEX(Load,,MATCH('Summarized Source Data'!$C499,Hour,0)),Month,'Summarized Source Data'!$A499,Sector,'Summarized Source Data'!M$2,Subsector,'Summarized Source Data'!M$3,TimeOfWeek,$E499)*INDEX('Calibration Multipliers'!I$4:I$7,MATCH($B499,'Calibration Multipliers'!$A$4:$A$7,0),1)</f>
        <v>63173193.031549752</v>
      </c>
      <c r="N499" s="26">
        <f>SUMIFS(INDEX(Load,,MATCH('Summarized Source Data'!$C499,Hour,0)),Month,'Summarized Source Data'!$A499,Sector,'Summarized Source Data'!N$2,Subsector,'Summarized Source Data'!N$3,TimeOfWeek,$E499)*INDEX('Calibration Multipliers'!J$4:J$7,MATCH($B499,'Calibration Multipliers'!$A$4:$A$7,0),1)</f>
        <v>0</v>
      </c>
      <c r="O499" s="28">
        <f t="shared" si="38"/>
        <v>109441829.36084196</v>
      </c>
      <c r="P499" s="48">
        <f>(SUMIFS(INDEX(Load,,MATCH('Summarized Source Data'!$C499,Hour,0)),Month,'Summarized Source Data'!$A499,Sector,'Summarized Source Data'!P$2,Subsector,"Total",TimeOfWeek,$E499)-SUM(L499:N499)*INDEX('Calibration Multipliers'!L$4:L$7,MATCH($B499,'Calibration Multipliers'!$A$4:$A$7,0),1))</f>
        <v>109441829.36084196</v>
      </c>
      <c r="Q499" s="28">
        <f t="shared" si="39"/>
        <v>109441829.36084196</v>
      </c>
      <c r="R499" s="31">
        <f>SUMIFS(INDEX(Load,,MATCH('Summarized Source Data'!$C499,Hour,0)),Month,'Summarized Source Data'!$A499,Sector,'Summarized Source Data'!R$2,TimeOfWeek,$E499)*INDEX('Calibration Multipliers'!N$4:N$7,MATCH($B499,'Calibration Multipliers'!$A$4:$A$7,0),1)</f>
        <v>5300871.8421677332</v>
      </c>
      <c r="S499" s="31">
        <f>SUMIFS(INDEX(Load,,MATCH('Summarized Source Data'!$C499,Hour,0)),Month,'Summarized Source Data'!$A499,Sector,'Summarized Source Data'!S$2,TimeOfWeek,$E499)*INDEX('Calibration Multipliers'!O$4:O$7,MATCH($B499,'Calibration Multipliers'!$A$4:$A$7,0),1)</f>
        <v>5300871.8421677332</v>
      </c>
      <c r="T499" s="31">
        <f>SUMIFS(INDEX(Load,,MATCH('Summarized Source Data'!$C499,Hour,0)),Month,'Summarized Source Data'!$A499,Sector,'Summarized Source Data'!T$2,TimeOfWeek,$E499)*INDEX('Calibration Multipliers'!P$4:P$7,MATCH($B499,'Calibration Multipliers'!$A$4:$A$7,0),1)</f>
        <v>5300871.8421677332</v>
      </c>
      <c r="U499" s="31">
        <f>SUMIFS(INDEX(Load,,MATCH('Summarized Source Data'!$C499,Hour,0)),Month,'Summarized Source Data'!$A499,Sector,'Summarized Source Data'!U$2,TimeOfWeek,$E499)*INDEX('Calibration Multipliers'!Q$4:Q$7,MATCH($B499,'Calibration Multipliers'!$A$4:$A$7,0),1)</f>
        <v>5300871.8421677332</v>
      </c>
      <c r="V499" s="31">
        <f>SUMIFS(INDEX(Load,,MATCH('Summarized Source Data'!$C499,Hour,0)),Month,'Summarized Source Data'!$A499,Sector,'Summarized Source Data'!V$2,TimeOfWeek,$E499)*INDEX('Calibration Multipliers'!R$4:R$7,MATCH($B499,'Calibration Multipliers'!$A$4:$A$7,0),1)</f>
        <v>5300871.8421677332</v>
      </c>
      <c r="W499" s="31">
        <f>SUMIFS(INDEX(Load,,MATCH('Summarized Source Data'!$C499,Hour,0)),Month,'Summarized Source Data'!$A499,Sector,'Summarized Source Data'!W$2,TimeOfWeek,$E499)*INDEX('Calibration Multipliers'!S$4:S$7,MATCH($B499,'Calibration Multipliers'!$A$4:$A$7,0),1)</f>
        <v>5300871.8421677332</v>
      </c>
      <c r="X499" s="26">
        <f>SUMIFS(INDEX(Load,,MATCH('Summarized Source Data'!$C499,Hour,0)),Month,'Summarized Source Data'!$A499,Sector,'Summarized Source Data'!X$2,Subsector,'Summarized Source Data'!X$3,TimeOfWeek,$E499)*INDEX('Calibration Multipliers'!T$4:T$7,MATCH($B499,'Calibration Multipliers'!$A$4:$A$7,0),1)</f>
        <v>358356848.63926113</v>
      </c>
      <c r="Y499" s="28">
        <f t="shared" si="42"/>
        <v>358356848.63926113</v>
      </c>
      <c r="Z499" s="28">
        <f t="shared" si="42"/>
        <v>358356848.63926113</v>
      </c>
    </row>
    <row r="500" spans="1:26" outlineLevel="2">
      <c r="A500">
        <f t="shared" si="41"/>
        <v>9</v>
      </c>
      <c r="B500" t="str">
        <f>INDEX('Category Mapping'!$G$34:$G$45,MATCH(A500,'Category Mapping'!$A$34:$A$45,0),1)</f>
        <v>Fall</v>
      </c>
      <c r="C500" t="s">
        <v>43</v>
      </c>
      <c r="D500" s="6" t="s">
        <v>117</v>
      </c>
      <c r="E500" s="40" t="s">
        <v>14</v>
      </c>
      <c r="F500" s="26">
        <f>SUMIFS(INDEX(Load,,MATCH('Summarized Source Data'!$C500,Hour,0)),Month,'Summarized Source Data'!$A500,Sector,'Summarized Source Data'!F$2,Subsector,'Summarized Source Data'!F$3,TimeOfWeek,$E500)*INDEX('Calibration Multipliers'!B$4:B$7,MATCH($B500,'Calibration Multipliers'!$A$4:$A$7,0),1)</f>
        <v>434519.96549562889</v>
      </c>
      <c r="G500" s="26">
        <f>SUMIFS(INDEX(Load,,MATCH('Summarized Source Data'!$C500,Hour,0)),Month,'Summarized Source Data'!$A500,Sector,'Summarized Source Data'!G$2,Subsector,'Summarized Source Data'!G$3,TimeOfWeek,$E500)*INDEX('Calibration Multipliers'!C$4:C$7,MATCH($B500,'Calibration Multipliers'!$A$4:$A$7,0),1)</f>
        <v>21603798.589395456</v>
      </c>
      <c r="H500" s="26">
        <f>SUMIFS(INDEX(Load,,MATCH('Summarized Source Data'!$C500,Hour,0)),Month,'Summarized Source Data'!$A500,Sector,'Summarized Source Data'!H$2,Subsector,'Summarized Source Data'!H$3,TimeOfWeek,$E500)*INDEX('Calibration Multipliers'!D$4:D$7,MATCH($B500,'Calibration Multipliers'!$A$4:$A$7,0),1)</f>
        <v>0</v>
      </c>
      <c r="I500" s="26">
        <f>SUMIFS(INDEX(Load,,MATCH('Summarized Source Data'!$C500,Hour,0)),Month,'Summarized Source Data'!$A500,Sector,'Summarized Source Data'!I$2,Subsector,'Summarized Source Data'!I$3,TimeOfWeek,$E500)*INDEX('Calibration Multipliers'!E$4:E$7,MATCH($B500,'Calibration Multipliers'!$A$4:$A$7,0),1)</f>
        <v>8297113.9311748035</v>
      </c>
      <c r="J500" s="47">
        <f t="shared" si="37"/>
        <v>95601402.892874449</v>
      </c>
      <c r="K500" s="48">
        <f>(SUMIFS(INDEX(Load,,MATCH('Summarized Source Data'!$C500,Hour,0)),Month,'Summarized Source Data'!$A500,Sector,'Summarized Source Data'!K$2,Subsector,"Total",TimeOfWeek,$E500)-SUM(F500:I500))*INDEX('Calibration Multipliers'!G$4:G$7,MATCH($B500,'Calibration Multipliers'!$A$4:$A$7,0),1)</f>
        <v>95601402.892874449</v>
      </c>
      <c r="L500" s="26">
        <f>SUMIFS(INDEX(Load,,MATCH('Summarized Source Data'!$C500,Hour,0)),Month,'Summarized Source Data'!$A500,Sector,'Summarized Source Data'!L$2,Subsector,'Summarized Source Data'!L$3,TimeOfWeek,$E500)*INDEX('Calibration Multipliers'!H$4:H$7,MATCH($B500,'Calibration Multipliers'!$A$4:$A$7,0),1)</f>
        <v>424365.15628190263</v>
      </c>
      <c r="M500" s="26">
        <f>SUMIFS(INDEX(Load,,MATCH('Summarized Source Data'!$C500,Hour,0)),Month,'Summarized Source Data'!$A500,Sector,'Summarized Source Data'!M$2,Subsector,'Summarized Source Data'!M$3,TimeOfWeek,$E500)*INDEX('Calibration Multipliers'!I$4:I$7,MATCH($B500,'Calibration Multipliers'!$A$4:$A$7,0),1)</f>
        <v>60818276.597634606</v>
      </c>
      <c r="N500" s="26">
        <f>SUMIFS(INDEX(Load,,MATCH('Summarized Source Data'!$C500,Hour,0)),Month,'Summarized Source Data'!$A500,Sector,'Summarized Source Data'!N$2,Subsector,'Summarized Source Data'!N$3,TimeOfWeek,$E500)*INDEX('Calibration Multipliers'!J$4:J$7,MATCH($B500,'Calibration Multipliers'!$A$4:$A$7,0),1)</f>
        <v>0</v>
      </c>
      <c r="O500" s="28">
        <f t="shared" si="38"/>
        <v>104625385.33054152</v>
      </c>
      <c r="P500" s="48">
        <f>(SUMIFS(INDEX(Load,,MATCH('Summarized Source Data'!$C500,Hour,0)),Month,'Summarized Source Data'!$A500,Sector,'Summarized Source Data'!P$2,Subsector,"Total",TimeOfWeek,$E500)-SUM(L500:N500)*INDEX('Calibration Multipliers'!L$4:L$7,MATCH($B500,'Calibration Multipliers'!$A$4:$A$7,0),1))</f>
        <v>104625385.33054152</v>
      </c>
      <c r="Q500" s="28">
        <f t="shared" si="39"/>
        <v>104625385.33054152</v>
      </c>
      <c r="R500" s="31">
        <f>SUMIFS(INDEX(Load,,MATCH('Summarized Source Data'!$C500,Hour,0)),Month,'Summarized Source Data'!$A500,Sector,'Summarized Source Data'!R$2,TimeOfWeek,$E500)*INDEX('Calibration Multipliers'!N$4:N$7,MATCH($B500,'Calibration Multipliers'!$A$4:$A$7,0),1)</f>
        <v>6062337.1427043267</v>
      </c>
      <c r="S500" s="31">
        <f>SUMIFS(INDEX(Load,,MATCH('Summarized Source Data'!$C500,Hour,0)),Month,'Summarized Source Data'!$A500,Sector,'Summarized Source Data'!S$2,TimeOfWeek,$E500)*INDEX('Calibration Multipliers'!O$4:O$7,MATCH($B500,'Calibration Multipliers'!$A$4:$A$7,0),1)</f>
        <v>6062337.1427043267</v>
      </c>
      <c r="T500" s="31">
        <f>SUMIFS(INDEX(Load,,MATCH('Summarized Source Data'!$C500,Hour,0)),Month,'Summarized Source Data'!$A500,Sector,'Summarized Source Data'!T$2,TimeOfWeek,$E500)*INDEX('Calibration Multipliers'!P$4:P$7,MATCH($B500,'Calibration Multipliers'!$A$4:$A$7,0),1)</f>
        <v>6062337.1427043267</v>
      </c>
      <c r="U500" s="31">
        <f>SUMIFS(INDEX(Load,,MATCH('Summarized Source Data'!$C500,Hour,0)),Month,'Summarized Source Data'!$A500,Sector,'Summarized Source Data'!U$2,TimeOfWeek,$E500)*INDEX('Calibration Multipliers'!Q$4:Q$7,MATCH($B500,'Calibration Multipliers'!$A$4:$A$7,0),1)</f>
        <v>6062337.1427043267</v>
      </c>
      <c r="V500" s="31">
        <f>SUMIFS(INDEX(Load,,MATCH('Summarized Source Data'!$C500,Hour,0)),Month,'Summarized Source Data'!$A500,Sector,'Summarized Source Data'!V$2,TimeOfWeek,$E500)*INDEX('Calibration Multipliers'!R$4:R$7,MATCH($B500,'Calibration Multipliers'!$A$4:$A$7,0),1)</f>
        <v>6062337.1427043267</v>
      </c>
      <c r="W500" s="31">
        <f>SUMIFS(INDEX(Load,,MATCH('Summarized Source Data'!$C500,Hour,0)),Month,'Summarized Source Data'!$A500,Sector,'Summarized Source Data'!W$2,TimeOfWeek,$E500)*INDEX('Calibration Multipliers'!S$4:S$7,MATCH($B500,'Calibration Multipliers'!$A$4:$A$7,0),1)</f>
        <v>6062337.1427043267</v>
      </c>
      <c r="X500" s="26">
        <f>SUMIFS(INDEX(Load,,MATCH('Summarized Source Data'!$C500,Hour,0)),Month,'Summarized Source Data'!$A500,Sector,'Summarized Source Data'!X$2,Subsector,'Summarized Source Data'!X$3,TimeOfWeek,$E500)*INDEX('Calibration Multipliers'!T$4:T$7,MATCH($B500,'Calibration Multipliers'!$A$4:$A$7,0),1)</f>
        <v>362452355.48085272</v>
      </c>
      <c r="Y500" s="28">
        <f t="shared" si="42"/>
        <v>362452355.48085272</v>
      </c>
      <c r="Z500" s="28">
        <f t="shared" si="42"/>
        <v>362452355.48085272</v>
      </c>
    </row>
    <row r="501" spans="1:26" outlineLevel="2">
      <c r="A501">
        <f t="shared" si="41"/>
        <v>9</v>
      </c>
      <c r="B501" t="str">
        <f>INDEX('Category Mapping'!$G$34:$G$45,MATCH(A501,'Category Mapping'!$A$34:$A$45,0),1)</f>
        <v>Fall</v>
      </c>
      <c r="C501" t="s">
        <v>44</v>
      </c>
      <c r="D501" s="6" t="s">
        <v>118</v>
      </c>
      <c r="E501" s="40" t="s">
        <v>14</v>
      </c>
      <c r="F501" s="26">
        <f>SUMIFS(INDEX(Load,,MATCH('Summarized Source Data'!$C501,Hour,0)),Month,'Summarized Source Data'!$A501,Sector,'Summarized Source Data'!F$2,Subsector,'Summarized Source Data'!F$3,TimeOfWeek,$E501)*INDEX('Calibration Multipliers'!B$4:B$7,MATCH($B501,'Calibration Multipliers'!$A$4:$A$7,0),1)</f>
        <v>448219.43588075269</v>
      </c>
      <c r="G501" s="26">
        <f>SUMIFS(INDEX(Load,,MATCH('Summarized Source Data'!$C501,Hour,0)),Month,'Summarized Source Data'!$A501,Sector,'Summarized Source Data'!G$2,Subsector,'Summarized Source Data'!G$3,TimeOfWeek,$E501)*INDEX('Calibration Multipliers'!C$4:C$7,MATCH($B501,'Calibration Multipliers'!$A$4:$A$7,0),1)</f>
        <v>19863208.181719046</v>
      </c>
      <c r="H501" s="26">
        <f>SUMIFS(INDEX(Load,,MATCH('Summarized Source Data'!$C501,Hour,0)),Month,'Summarized Source Data'!$A501,Sector,'Summarized Source Data'!H$2,Subsector,'Summarized Source Data'!H$3,TimeOfWeek,$E501)*INDEX('Calibration Multipliers'!D$4:D$7,MATCH($B501,'Calibration Multipliers'!$A$4:$A$7,0),1)</f>
        <v>0</v>
      </c>
      <c r="I501" s="26">
        <f>SUMIFS(INDEX(Load,,MATCH('Summarized Source Data'!$C501,Hour,0)),Month,'Summarized Source Data'!$A501,Sector,'Summarized Source Data'!I$2,Subsector,'Summarized Source Data'!I$3,TimeOfWeek,$E501)*INDEX('Calibration Multipliers'!E$4:E$7,MATCH($B501,'Calibration Multipliers'!$A$4:$A$7,0),1)</f>
        <v>17508291.7478039</v>
      </c>
      <c r="J501" s="47">
        <f t="shared" si="37"/>
        <v>95284252.986321867</v>
      </c>
      <c r="K501" s="48">
        <f>(SUMIFS(INDEX(Load,,MATCH('Summarized Source Data'!$C501,Hour,0)),Month,'Summarized Source Data'!$A501,Sector,'Summarized Source Data'!K$2,Subsector,"Total",TimeOfWeek,$E501)-SUM(F501:I501))*INDEX('Calibration Multipliers'!G$4:G$7,MATCH($B501,'Calibration Multipliers'!$A$4:$A$7,0),1)</f>
        <v>95284252.986321867</v>
      </c>
      <c r="L501" s="26">
        <f>SUMIFS(INDEX(Load,,MATCH('Summarized Source Data'!$C501,Hour,0)),Month,'Summarized Source Data'!$A501,Sector,'Summarized Source Data'!L$2,Subsector,'Summarized Source Data'!L$3,TimeOfWeek,$E501)*INDEX('Calibration Multipliers'!H$4:H$7,MATCH($B501,'Calibration Multipliers'!$A$4:$A$7,0),1)</f>
        <v>472287.70571207581</v>
      </c>
      <c r="M501" s="26">
        <f>SUMIFS(INDEX(Load,,MATCH('Summarized Source Data'!$C501,Hour,0)),Month,'Summarized Source Data'!$A501,Sector,'Summarized Source Data'!M$2,Subsector,'Summarized Source Data'!M$3,TimeOfWeek,$E501)*INDEX('Calibration Multipliers'!I$4:I$7,MATCH($B501,'Calibration Multipliers'!$A$4:$A$7,0),1)</f>
        <v>56927545.098122627</v>
      </c>
      <c r="N501" s="26">
        <f>SUMIFS(INDEX(Load,,MATCH('Summarized Source Data'!$C501,Hour,0)),Month,'Summarized Source Data'!$A501,Sector,'Summarized Source Data'!N$2,Subsector,'Summarized Source Data'!N$3,TimeOfWeek,$E501)*INDEX('Calibration Multipliers'!J$4:J$7,MATCH($B501,'Calibration Multipliers'!$A$4:$A$7,0),1)</f>
        <v>0</v>
      </c>
      <c r="O501" s="28">
        <f t="shared" si="38"/>
        <v>105396564.14942965</v>
      </c>
      <c r="P501" s="48">
        <f>(SUMIFS(INDEX(Load,,MATCH('Summarized Source Data'!$C501,Hour,0)),Month,'Summarized Source Data'!$A501,Sector,'Summarized Source Data'!P$2,Subsector,"Total",TimeOfWeek,$E501)-SUM(L501:N501)*INDEX('Calibration Multipliers'!L$4:L$7,MATCH($B501,'Calibration Multipliers'!$A$4:$A$7,0),1))</f>
        <v>105396564.14942965</v>
      </c>
      <c r="Q501" s="28">
        <f t="shared" si="39"/>
        <v>105396564.14942965</v>
      </c>
      <c r="R501" s="31">
        <f>SUMIFS(INDEX(Load,,MATCH('Summarized Source Data'!$C501,Hour,0)),Month,'Summarized Source Data'!$A501,Sector,'Summarized Source Data'!R$2,TimeOfWeek,$E501)*INDEX('Calibration Multipliers'!N$4:N$7,MATCH($B501,'Calibration Multipliers'!$A$4:$A$7,0),1)</f>
        <v>6068331.940843706</v>
      </c>
      <c r="S501" s="31">
        <f>SUMIFS(INDEX(Load,,MATCH('Summarized Source Data'!$C501,Hour,0)),Month,'Summarized Source Data'!$A501,Sector,'Summarized Source Data'!S$2,TimeOfWeek,$E501)*INDEX('Calibration Multipliers'!O$4:O$7,MATCH($B501,'Calibration Multipliers'!$A$4:$A$7,0),1)</f>
        <v>6068331.940843706</v>
      </c>
      <c r="T501" s="31">
        <f>SUMIFS(INDEX(Load,,MATCH('Summarized Source Data'!$C501,Hour,0)),Month,'Summarized Source Data'!$A501,Sector,'Summarized Source Data'!T$2,TimeOfWeek,$E501)*INDEX('Calibration Multipliers'!P$4:P$7,MATCH($B501,'Calibration Multipliers'!$A$4:$A$7,0),1)</f>
        <v>6068331.940843706</v>
      </c>
      <c r="U501" s="31">
        <f>SUMIFS(INDEX(Load,,MATCH('Summarized Source Data'!$C501,Hour,0)),Month,'Summarized Source Data'!$A501,Sector,'Summarized Source Data'!U$2,TimeOfWeek,$E501)*INDEX('Calibration Multipliers'!Q$4:Q$7,MATCH($B501,'Calibration Multipliers'!$A$4:$A$7,0),1)</f>
        <v>6068331.940843706</v>
      </c>
      <c r="V501" s="31">
        <f>SUMIFS(INDEX(Load,,MATCH('Summarized Source Data'!$C501,Hour,0)),Month,'Summarized Source Data'!$A501,Sector,'Summarized Source Data'!V$2,TimeOfWeek,$E501)*INDEX('Calibration Multipliers'!R$4:R$7,MATCH($B501,'Calibration Multipliers'!$A$4:$A$7,0),1)</f>
        <v>6068331.940843706</v>
      </c>
      <c r="W501" s="31">
        <f>SUMIFS(INDEX(Load,,MATCH('Summarized Source Data'!$C501,Hour,0)),Month,'Summarized Source Data'!$A501,Sector,'Summarized Source Data'!W$2,TimeOfWeek,$E501)*INDEX('Calibration Multipliers'!S$4:S$7,MATCH($B501,'Calibration Multipliers'!$A$4:$A$7,0),1)</f>
        <v>6068331.940843706</v>
      </c>
      <c r="X501" s="26">
        <f>SUMIFS(INDEX(Load,,MATCH('Summarized Source Data'!$C501,Hour,0)),Month,'Summarized Source Data'!$A501,Sector,'Summarized Source Data'!X$2,Subsector,'Summarized Source Data'!X$3,TimeOfWeek,$E501)*INDEX('Calibration Multipliers'!T$4:T$7,MATCH($B501,'Calibration Multipliers'!$A$4:$A$7,0),1)</f>
        <v>363476232.19125056</v>
      </c>
      <c r="Y501" s="28">
        <f t="shared" si="42"/>
        <v>363476232.19125056</v>
      </c>
      <c r="Z501" s="28">
        <f t="shared" si="42"/>
        <v>363476232.19125056</v>
      </c>
    </row>
    <row r="502" spans="1:26" outlineLevel="2">
      <c r="A502">
        <f t="shared" si="41"/>
        <v>9</v>
      </c>
      <c r="B502" t="str">
        <f>INDEX('Category Mapping'!$G$34:$G$45,MATCH(A502,'Category Mapping'!$A$34:$A$45,0),1)</f>
        <v>Fall</v>
      </c>
      <c r="C502" t="s">
        <v>45</v>
      </c>
      <c r="D502" s="6" t="s">
        <v>119</v>
      </c>
      <c r="E502" s="40" t="s">
        <v>14</v>
      </c>
      <c r="F502" s="26">
        <f>SUMIFS(INDEX(Load,,MATCH('Summarized Source Data'!$C502,Hour,0)),Month,'Summarized Source Data'!$A502,Sector,'Summarized Source Data'!F$2,Subsector,'Summarized Source Data'!F$3,TimeOfWeek,$E502)*INDEX('Calibration Multipliers'!B$4:B$7,MATCH($B502,'Calibration Multipliers'!$A$4:$A$7,0),1)</f>
        <v>464550.26941159897</v>
      </c>
      <c r="G502" s="26">
        <f>SUMIFS(INDEX(Load,,MATCH('Summarized Source Data'!$C502,Hour,0)),Month,'Summarized Source Data'!$A502,Sector,'Summarized Source Data'!G$2,Subsector,'Summarized Source Data'!G$3,TimeOfWeek,$E502)*INDEX('Calibration Multipliers'!C$4:C$7,MATCH($B502,'Calibration Multipliers'!$A$4:$A$7,0),1)</f>
        <v>17405904.076764114</v>
      </c>
      <c r="H502" s="26">
        <f>SUMIFS(INDEX(Load,,MATCH('Summarized Source Data'!$C502,Hour,0)),Month,'Summarized Source Data'!$A502,Sector,'Summarized Source Data'!H$2,Subsector,'Summarized Source Data'!H$3,TimeOfWeek,$E502)*INDEX('Calibration Multipliers'!D$4:D$7,MATCH($B502,'Calibration Multipliers'!$A$4:$A$7,0),1)</f>
        <v>0</v>
      </c>
      <c r="I502" s="26">
        <f>SUMIFS(INDEX(Load,,MATCH('Summarized Source Data'!$C502,Hour,0)),Month,'Summarized Source Data'!$A502,Sector,'Summarized Source Data'!I$2,Subsector,'Summarized Source Data'!I$3,TimeOfWeek,$E502)*INDEX('Calibration Multipliers'!E$4:E$7,MATCH($B502,'Calibration Multipliers'!$A$4:$A$7,0),1)</f>
        <v>30716301.311936669</v>
      </c>
      <c r="J502" s="47">
        <f t="shared" si="37"/>
        <v>92708230.376796305</v>
      </c>
      <c r="K502" s="48">
        <f>(SUMIFS(INDEX(Load,,MATCH('Summarized Source Data'!$C502,Hour,0)),Month,'Summarized Source Data'!$A502,Sector,'Summarized Source Data'!K$2,Subsector,"Total",TimeOfWeek,$E502)-SUM(F502:I502))*INDEX('Calibration Multipliers'!G$4:G$7,MATCH($B502,'Calibration Multipliers'!$A$4:$A$7,0),1)</f>
        <v>92708230.376796305</v>
      </c>
      <c r="L502" s="26">
        <f>SUMIFS(INDEX(Load,,MATCH('Summarized Source Data'!$C502,Hour,0)),Month,'Summarized Source Data'!$A502,Sector,'Summarized Source Data'!L$2,Subsector,'Summarized Source Data'!L$3,TimeOfWeek,$E502)*INDEX('Calibration Multipliers'!H$4:H$7,MATCH($B502,'Calibration Multipliers'!$A$4:$A$7,0),1)</f>
        <v>498602.36104601197</v>
      </c>
      <c r="M502" s="26">
        <f>SUMIFS(INDEX(Load,,MATCH('Summarized Source Data'!$C502,Hour,0)),Month,'Summarized Source Data'!$A502,Sector,'Summarized Source Data'!M$2,Subsector,'Summarized Source Data'!M$3,TimeOfWeek,$E502)*INDEX('Calibration Multipliers'!I$4:I$7,MATCH($B502,'Calibration Multipliers'!$A$4:$A$7,0),1)</f>
        <v>52217712.230292335</v>
      </c>
      <c r="N502" s="26">
        <f>SUMIFS(INDEX(Load,,MATCH('Summarized Source Data'!$C502,Hour,0)),Month,'Summarized Source Data'!$A502,Sector,'Summarized Source Data'!N$2,Subsector,'Summarized Source Data'!N$3,TimeOfWeek,$E502)*INDEX('Calibration Multipliers'!J$4:J$7,MATCH($B502,'Calibration Multipliers'!$A$4:$A$7,0),1)</f>
        <v>0</v>
      </c>
      <c r="O502" s="28">
        <f t="shared" si="38"/>
        <v>103936822.09953868</v>
      </c>
      <c r="P502" s="48">
        <f>(SUMIFS(INDEX(Load,,MATCH('Summarized Source Data'!$C502,Hour,0)),Month,'Summarized Source Data'!$A502,Sector,'Summarized Source Data'!P$2,Subsector,"Total",TimeOfWeek,$E502)-SUM(L502:N502)*INDEX('Calibration Multipliers'!L$4:L$7,MATCH($B502,'Calibration Multipliers'!$A$4:$A$7,0),1))</f>
        <v>103936822.09953868</v>
      </c>
      <c r="Q502" s="28">
        <f t="shared" si="39"/>
        <v>103936822.09953868</v>
      </c>
      <c r="R502" s="31">
        <f>SUMIFS(INDEX(Load,,MATCH('Summarized Source Data'!$C502,Hour,0)),Month,'Summarized Source Data'!$A502,Sector,'Summarized Source Data'!R$2,TimeOfWeek,$E502)*INDEX('Calibration Multipliers'!N$4:N$7,MATCH($B502,'Calibration Multipliers'!$A$4:$A$7,0),1)</f>
        <v>6026365.2822379172</v>
      </c>
      <c r="S502" s="31">
        <f>SUMIFS(INDEX(Load,,MATCH('Summarized Source Data'!$C502,Hour,0)),Month,'Summarized Source Data'!$A502,Sector,'Summarized Source Data'!S$2,TimeOfWeek,$E502)*INDEX('Calibration Multipliers'!O$4:O$7,MATCH($B502,'Calibration Multipliers'!$A$4:$A$7,0),1)</f>
        <v>6026365.2822379172</v>
      </c>
      <c r="T502" s="31">
        <f>SUMIFS(INDEX(Load,,MATCH('Summarized Source Data'!$C502,Hour,0)),Month,'Summarized Source Data'!$A502,Sector,'Summarized Source Data'!T$2,TimeOfWeek,$E502)*INDEX('Calibration Multipliers'!P$4:P$7,MATCH($B502,'Calibration Multipliers'!$A$4:$A$7,0),1)</f>
        <v>6026365.2822379172</v>
      </c>
      <c r="U502" s="31">
        <f>SUMIFS(INDEX(Load,,MATCH('Summarized Source Data'!$C502,Hour,0)),Month,'Summarized Source Data'!$A502,Sector,'Summarized Source Data'!U$2,TimeOfWeek,$E502)*INDEX('Calibration Multipliers'!Q$4:Q$7,MATCH($B502,'Calibration Multipliers'!$A$4:$A$7,0),1)</f>
        <v>6026365.2822379172</v>
      </c>
      <c r="V502" s="31">
        <f>SUMIFS(INDEX(Load,,MATCH('Summarized Source Data'!$C502,Hour,0)),Month,'Summarized Source Data'!$A502,Sector,'Summarized Source Data'!V$2,TimeOfWeek,$E502)*INDEX('Calibration Multipliers'!R$4:R$7,MATCH($B502,'Calibration Multipliers'!$A$4:$A$7,0),1)</f>
        <v>6026365.2822379172</v>
      </c>
      <c r="W502" s="31">
        <f>SUMIFS(INDEX(Load,,MATCH('Summarized Source Data'!$C502,Hour,0)),Month,'Summarized Source Data'!$A502,Sector,'Summarized Source Data'!W$2,TimeOfWeek,$E502)*INDEX('Calibration Multipliers'!S$4:S$7,MATCH($B502,'Calibration Multipliers'!$A$4:$A$7,0),1)</f>
        <v>6026365.2822379172</v>
      </c>
      <c r="X502" s="26">
        <f>SUMIFS(INDEX(Load,,MATCH('Summarized Source Data'!$C502,Hour,0)),Month,'Summarized Source Data'!$A502,Sector,'Summarized Source Data'!X$2,Subsector,'Summarized Source Data'!X$3,TimeOfWeek,$E502)*INDEX('Calibration Multipliers'!T$4:T$7,MATCH($B502,'Calibration Multipliers'!$A$4:$A$7,0),1)</f>
        <v>362452355.48085272</v>
      </c>
      <c r="Y502" s="28">
        <f t="shared" si="42"/>
        <v>362452355.48085272</v>
      </c>
      <c r="Z502" s="28">
        <f t="shared" si="42"/>
        <v>362452355.48085272</v>
      </c>
    </row>
    <row r="503" spans="1:26" outlineLevel="2">
      <c r="A503">
        <f t="shared" si="41"/>
        <v>9</v>
      </c>
      <c r="B503" t="str">
        <f>INDEX('Category Mapping'!$G$34:$G$45,MATCH(A503,'Category Mapping'!$A$34:$A$45,0),1)</f>
        <v>Fall</v>
      </c>
      <c r="C503" t="s">
        <v>46</v>
      </c>
      <c r="D503" s="6" t="s">
        <v>120</v>
      </c>
      <c r="E503" s="40" t="s">
        <v>14</v>
      </c>
      <c r="F503" s="26">
        <f>SUMIFS(INDEX(Load,,MATCH('Summarized Source Data'!$C503,Hour,0)),Month,'Summarized Source Data'!$A503,Sector,'Summarized Source Data'!F$2,Subsector,'Summarized Source Data'!F$3,TimeOfWeek,$E503)*INDEX('Calibration Multipliers'!B$4:B$7,MATCH($B503,'Calibration Multipliers'!$A$4:$A$7,0),1)</f>
        <v>479060.65015135787</v>
      </c>
      <c r="G503" s="26">
        <f>SUMIFS(INDEX(Load,,MATCH('Summarized Source Data'!$C503,Hour,0)),Month,'Summarized Source Data'!$A503,Sector,'Summarized Source Data'!G$2,Subsector,'Summarized Source Data'!G$3,TimeOfWeek,$E503)*INDEX('Calibration Multipliers'!C$4:C$7,MATCH($B503,'Calibration Multipliers'!$A$4:$A$7,0),1)</f>
        <v>14027110.932451079</v>
      </c>
      <c r="H503" s="26">
        <f>SUMIFS(INDEX(Load,,MATCH('Summarized Source Data'!$C503,Hour,0)),Month,'Summarized Source Data'!$A503,Sector,'Summarized Source Data'!H$2,Subsector,'Summarized Source Data'!H$3,TimeOfWeek,$E503)*INDEX('Calibration Multipliers'!D$4:D$7,MATCH($B503,'Calibration Multipliers'!$A$4:$A$7,0),1)</f>
        <v>0</v>
      </c>
      <c r="I503" s="26">
        <f>SUMIFS(INDEX(Load,,MATCH('Summarized Source Data'!$C503,Hour,0)),Month,'Summarized Source Data'!$A503,Sector,'Summarized Source Data'!I$2,Subsector,'Summarized Source Data'!I$3,TimeOfWeek,$E503)*INDEX('Calibration Multipliers'!E$4:E$7,MATCH($B503,'Calibration Multipliers'!$A$4:$A$7,0),1)</f>
        <v>32149728.706493713</v>
      </c>
      <c r="J503" s="47">
        <f t="shared" si="37"/>
        <v>85424195.352231532</v>
      </c>
      <c r="K503" s="48">
        <f>(SUMIFS(INDEX(Load,,MATCH('Summarized Source Data'!$C503,Hour,0)),Month,'Summarized Source Data'!$A503,Sector,'Summarized Source Data'!K$2,Subsector,"Total",TimeOfWeek,$E503)-SUM(F503:I503))*INDEX('Calibration Multipliers'!G$4:G$7,MATCH($B503,'Calibration Multipliers'!$A$4:$A$7,0),1)</f>
        <v>85424195.352231532</v>
      </c>
      <c r="L503" s="26">
        <f>SUMIFS(INDEX(Load,,MATCH('Summarized Source Data'!$C503,Hour,0)),Month,'Summarized Source Data'!$A503,Sector,'Summarized Source Data'!L$2,Subsector,'Summarized Source Data'!L$3,TimeOfWeek,$E503)*INDEX('Calibration Multipliers'!H$4:H$7,MATCH($B503,'Calibration Multipliers'!$A$4:$A$7,0),1)</f>
        <v>562105.24237830983</v>
      </c>
      <c r="M503" s="26">
        <f>SUMIFS(INDEX(Load,,MATCH('Summarized Source Data'!$C503,Hour,0)),Month,'Summarized Source Data'!$A503,Sector,'Summarized Source Data'!M$2,Subsector,'Summarized Source Data'!M$3,TimeOfWeek,$E503)*INDEX('Calibration Multipliers'!I$4:I$7,MATCH($B503,'Calibration Multipliers'!$A$4:$A$7,0),1)</f>
        <v>46586390.323103949</v>
      </c>
      <c r="N503" s="26">
        <f>SUMIFS(INDEX(Load,,MATCH('Summarized Source Data'!$C503,Hour,0)),Month,'Summarized Source Data'!$A503,Sector,'Summarized Source Data'!N$2,Subsector,'Summarized Source Data'!N$3,TimeOfWeek,$E503)*INDEX('Calibration Multipliers'!J$4:J$7,MATCH($B503,'Calibration Multipliers'!$A$4:$A$7,0),1)</f>
        <v>0</v>
      </c>
      <c r="O503" s="28">
        <f t="shared" si="38"/>
        <v>101313627.44221163</v>
      </c>
      <c r="P503" s="48">
        <f>(SUMIFS(INDEX(Load,,MATCH('Summarized Source Data'!$C503,Hour,0)),Month,'Summarized Source Data'!$A503,Sector,'Summarized Source Data'!P$2,Subsector,"Total",TimeOfWeek,$E503)-SUM(L503:N503)*INDEX('Calibration Multipliers'!L$4:L$7,MATCH($B503,'Calibration Multipliers'!$A$4:$A$7,0),1))</f>
        <v>101313627.44221163</v>
      </c>
      <c r="Q503" s="28">
        <f t="shared" si="39"/>
        <v>101313627.44221163</v>
      </c>
      <c r="R503" s="31">
        <f>SUMIFS(INDEX(Load,,MATCH('Summarized Source Data'!$C503,Hour,0)),Month,'Summarized Source Data'!$A503,Sector,'Summarized Source Data'!R$2,TimeOfWeek,$E503)*INDEX('Calibration Multipliers'!N$4:N$7,MATCH($B503,'Calibration Multipliers'!$A$4:$A$7,0),1)</f>
        <v>5888473.6623883713</v>
      </c>
      <c r="S503" s="31">
        <f>SUMIFS(INDEX(Load,,MATCH('Summarized Source Data'!$C503,Hour,0)),Month,'Summarized Source Data'!$A503,Sector,'Summarized Source Data'!S$2,TimeOfWeek,$E503)*INDEX('Calibration Multipliers'!O$4:O$7,MATCH($B503,'Calibration Multipliers'!$A$4:$A$7,0),1)</f>
        <v>5888473.6623883713</v>
      </c>
      <c r="T503" s="31">
        <f>SUMIFS(INDEX(Load,,MATCH('Summarized Source Data'!$C503,Hour,0)),Month,'Summarized Source Data'!$A503,Sector,'Summarized Source Data'!T$2,TimeOfWeek,$E503)*INDEX('Calibration Multipliers'!P$4:P$7,MATCH($B503,'Calibration Multipliers'!$A$4:$A$7,0),1)</f>
        <v>5888473.6623883713</v>
      </c>
      <c r="U503" s="31">
        <f>SUMIFS(INDEX(Load,,MATCH('Summarized Source Data'!$C503,Hour,0)),Month,'Summarized Source Data'!$A503,Sector,'Summarized Source Data'!U$2,TimeOfWeek,$E503)*INDEX('Calibration Multipliers'!Q$4:Q$7,MATCH($B503,'Calibration Multipliers'!$A$4:$A$7,0),1)</f>
        <v>5888473.6623883713</v>
      </c>
      <c r="V503" s="31">
        <f>SUMIFS(INDEX(Load,,MATCH('Summarized Source Data'!$C503,Hour,0)),Month,'Summarized Source Data'!$A503,Sector,'Summarized Source Data'!V$2,TimeOfWeek,$E503)*INDEX('Calibration Multipliers'!R$4:R$7,MATCH($B503,'Calibration Multipliers'!$A$4:$A$7,0),1)</f>
        <v>5888473.6623883713</v>
      </c>
      <c r="W503" s="31">
        <f>SUMIFS(INDEX(Load,,MATCH('Summarized Source Data'!$C503,Hour,0)),Month,'Summarized Source Data'!$A503,Sector,'Summarized Source Data'!W$2,TimeOfWeek,$E503)*INDEX('Calibration Multipliers'!S$4:S$7,MATCH($B503,'Calibration Multipliers'!$A$4:$A$7,0),1)</f>
        <v>5888473.6623883713</v>
      </c>
      <c r="X503" s="26">
        <f>SUMIFS(INDEX(Load,,MATCH('Summarized Source Data'!$C503,Hour,0)),Month,'Summarized Source Data'!$A503,Sector,'Summarized Source Data'!X$2,Subsector,'Summarized Source Data'!X$3,TimeOfWeek,$E503)*INDEX('Calibration Multipliers'!T$4:T$7,MATCH($B503,'Calibration Multipliers'!$A$4:$A$7,0),1)</f>
        <v>360404602.06005692</v>
      </c>
      <c r="Y503" s="28">
        <f t="shared" si="42"/>
        <v>360404602.06005692</v>
      </c>
      <c r="Z503" s="28">
        <f t="shared" si="42"/>
        <v>360404602.06005692</v>
      </c>
    </row>
    <row r="504" spans="1:26" outlineLevel="2">
      <c r="A504">
        <f t="shared" si="41"/>
        <v>9</v>
      </c>
      <c r="B504" t="str">
        <f>INDEX('Category Mapping'!$G$34:$G$45,MATCH(A504,'Category Mapping'!$A$34:$A$45,0),1)</f>
        <v>Fall</v>
      </c>
      <c r="C504" t="s">
        <v>47</v>
      </c>
      <c r="D504" s="6" t="s">
        <v>121</v>
      </c>
      <c r="E504" s="40" t="s">
        <v>14</v>
      </c>
      <c r="F504" s="26">
        <f>SUMIFS(INDEX(Load,,MATCH('Summarized Source Data'!$C504,Hour,0)),Month,'Summarized Source Data'!$A504,Sector,'Summarized Source Data'!F$2,Subsector,'Summarized Source Data'!F$3,TimeOfWeek,$E504)*INDEX('Calibration Multipliers'!B$4:B$7,MATCH($B504,'Calibration Multipliers'!$A$4:$A$7,0),1)</f>
        <v>477328.25075736461</v>
      </c>
      <c r="G504" s="26">
        <f>SUMIFS(INDEX(Load,,MATCH('Summarized Source Data'!$C504,Hour,0)),Month,'Summarized Source Data'!$A504,Sector,'Summarized Source Data'!G$2,Subsector,'Summarized Source Data'!G$3,TimeOfWeek,$E504)*INDEX('Calibration Multipliers'!C$4:C$7,MATCH($B504,'Calibration Multipliers'!$A$4:$A$7,0),1)</f>
        <v>9911628.2562396601</v>
      </c>
      <c r="H504" s="26">
        <f>SUMIFS(INDEX(Load,,MATCH('Summarized Source Data'!$C504,Hour,0)),Month,'Summarized Source Data'!$A504,Sector,'Summarized Source Data'!H$2,Subsector,'Summarized Source Data'!H$3,TimeOfWeek,$E504)*INDEX('Calibration Multipliers'!D$4:D$7,MATCH($B504,'Calibration Multipliers'!$A$4:$A$7,0),1)</f>
        <v>0</v>
      </c>
      <c r="I504" s="26">
        <f>SUMIFS(INDEX(Load,,MATCH('Summarized Source Data'!$C504,Hour,0)),Month,'Summarized Source Data'!$A504,Sector,'Summarized Source Data'!I$2,Subsector,'Summarized Source Data'!I$3,TimeOfWeek,$E504)*INDEX('Calibration Multipliers'!E$4:E$7,MATCH($B504,'Calibration Multipliers'!$A$4:$A$7,0),1)</f>
        <v>31944953.364414137</v>
      </c>
      <c r="J504" s="47">
        <f t="shared" si="37"/>
        <v>79507418.665937632</v>
      </c>
      <c r="K504" s="48">
        <f>(SUMIFS(INDEX(Load,,MATCH('Summarized Source Data'!$C504,Hour,0)),Month,'Summarized Source Data'!$A504,Sector,'Summarized Source Data'!K$2,Subsector,"Total",TimeOfWeek,$E504)-SUM(F504:I504))*INDEX('Calibration Multipliers'!G$4:G$7,MATCH($B504,'Calibration Multipliers'!$A$4:$A$7,0),1)</f>
        <v>79507418.665937632</v>
      </c>
      <c r="L504" s="26">
        <f>SUMIFS(INDEX(Load,,MATCH('Summarized Source Data'!$C504,Hour,0)),Month,'Summarized Source Data'!$A504,Sector,'Summarized Source Data'!L$2,Subsector,'Summarized Source Data'!L$3,TimeOfWeek,$E504)*INDEX('Calibration Multipliers'!H$4:H$7,MATCH($B504,'Calibration Multipliers'!$A$4:$A$7,0),1)</f>
        <v>676670.90301157127</v>
      </c>
      <c r="M504" s="26">
        <f>SUMIFS(INDEX(Load,,MATCH('Summarized Source Data'!$C504,Hour,0)),Month,'Summarized Source Data'!$A504,Sector,'Summarized Source Data'!M$2,Subsector,'Summarized Source Data'!M$3,TimeOfWeek,$E504)*INDEX('Calibration Multipliers'!I$4:I$7,MATCH($B504,'Calibration Multipliers'!$A$4:$A$7,0),1)</f>
        <v>41057456.086955346</v>
      </c>
      <c r="N504" s="26">
        <f>SUMIFS(INDEX(Load,,MATCH('Summarized Source Data'!$C504,Hour,0)),Month,'Summarized Source Data'!$A504,Sector,'Summarized Source Data'!N$2,Subsector,'Summarized Source Data'!N$3,TimeOfWeek,$E504)*INDEX('Calibration Multipliers'!J$4:J$7,MATCH($B504,'Calibration Multipliers'!$A$4:$A$7,0),1)</f>
        <v>0</v>
      </c>
      <c r="O504" s="28">
        <f t="shared" si="38"/>
        <v>96489228.9137481</v>
      </c>
      <c r="P504" s="48">
        <f>(SUMIFS(INDEX(Load,,MATCH('Summarized Source Data'!$C504,Hour,0)),Month,'Summarized Source Data'!$A504,Sector,'Summarized Source Data'!P$2,Subsector,"Total",TimeOfWeek,$E504)-SUM(L504:N504)*INDEX('Calibration Multipliers'!L$4:L$7,MATCH($B504,'Calibration Multipliers'!$A$4:$A$7,0),1))</f>
        <v>96489228.9137481</v>
      </c>
      <c r="Q504" s="28">
        <f t="shared" si="39"/>
        <v>96489228.9137481</v>
      </c>
      <c r="R504" s="31">
        <f>SUMIFS(INDEX(Load,,MATCH('Summarized Source Data'!$C504,Hour,0)),Month,'Summarized Source Data'!$A504,Sector,'Summarized Source Data'!R$2,TimeOfWeek,$E504)*INDEX('Calibration Multipliers'!N$4:N$7,MATCH($B504,'Calibration Multipliers'!$A$4:$A$7,0),1)</f>
        <v>5702620.5857936563</v>
      </c>
      <c r="S504" s="31">
        <f>SUMIFS(INDEX(Load,,MATCH('Summarized Source Data'!$C504,Hour,0)),Month,'Summarized Source Data'!$A504,Sector,'Summarized Source Data'!S$2,TimeOfWeek,$E504)*INDEX('Calibration Multipliers'!O$4:O$7,MATCH($B504,'Calibration Multipliers'!$A$4:$A$7,0),1)</f>
        <v>5702620.5857936563</v>
      </c>
      <c r="T504" s="31">
        <f>SUMIFS(INDEX(Load,,MATCH('Summarized Source Data'!$C504,Hour,0)),Month,'Summarized Source Data'!$A504,Sector,'Summarized Source Data'!T$2,TimeOfWeek,$E504)*INDEX('Calibration Multipliers'!P$4:P$7,MATCH($B504,'Calibration Multipliers'!$A$4:$A$7,0),1)</f>
        <v>5702620.5857936563</v>
      </c>
      <c r="U504" s="31">
        <f>SUMIFS(INDEX(Load,,MATCH('Summarized Source Data'!$C504,Hour,0)),Month,'Summarized Source Data'!$A504,Sector,'Summarized Source Data'!U$2,TimeOfWeek,$E504)*INDEX('Calibration Multipliers'!Q$4:Q$7,MATCH($B504,'Calibration Multipliers'!$A$4:$A$7,0),1)</f>
        <v>5702620.5857936563</v>
      </c>
      <c r="V504" s="31">
        <f>SUMIFS(INDEX(Load,,MATCH('Summarized Source Data'!$C504,Hour,0)),Month,'Summarized Source Data'!$A504,Sector,'Summarized Source Data'!V$2,TimeOfWeek,$E504)*INDEX('Calibration Multipliers'!R$4:R$7,MATCH($B504,'Calibration Multipliers'!$A$4:$A$7,0),1)</f>
        <v>5702620.5857936563</v>
      </c>
      <c r="W504" s="31">
        <f>SUMIFS(INDEX(Load,,MATCH('Summarized Source Data'!$C504,Hour,0)),Month,'Summarized Source Data'!$A504,Sector,'Summarized Source Data'!W$2,TimeOfWeek,$E504)*INDEX('Calibration Multipliers'!S$4:S$7,MATCH($B504,'Calibration Multipliers'!$A$4:$A$7,0),1)</f>
        <v>5702620.5857936563</v>
      </c>
      <c r="X504" s="26">
        <f>SUMIFS(INDEX(Load,,MATCH('Summarized Source Data'!$C504,Hour,0)),Month,'Summarized Source Data'!$A504,Sector,'Summarized Source Data'!X$2,Subsector,'Summarized Source Data'!X$3,TimeOfWeek,$E504)*INDEX('Calibration Multipliers'!T$4:T$7,MATCH($B504,'Calibration Multipliers'!$A$4:$A$7,0),1)</f>
        <v>358356848.63926113</v>
      </c>
      <c r="Y504" s="28">
        <f t="shared" si="42"/>
        <v>358356848.63926113</v>
      </c>
      <c r="Z504" s="28">
        <f t="shared" si="42"/>
        <v>358356848.63926113</v>
      </c>
    </row>
    <row r="505" spans="1:26" outlineLevel="2">
      <c r="A505">
        <f t="shared" si="41"/>
        <v>9</v>
      </c>
      <c r="B505" t="str">
        <f>INDEX('Category Mapping'!$G$34:$G$45,MATCH(A505,'Category Mapping'!$A$34:$A$45,0),1)</f>
        <v>Fall</v>
      </c>
      <c r="C505" t="s">
        <v>48</v>
      </c>
      <c r="D505" s="6" t="s">
        <v>122</v>
      </c>
      <c r="E505" s="40" t="s">
        <v>14</v>
      </c>
      <c r="F505" s="26">
        <f>SUMIFS(INDEX(Load,,MATCH('Summarized Source Data'!$C505,Hour,0)),Month,'Summarized Source Data'!$A505,Sector,'Summarized Source Data'!F$2,Subsector,'Summarized Source Data'!F$3,TimeOfWeek,$E505)*INDEX('Calibration Multipliers'!B$4:B$7,MATCH($B505,'Calibration Multipliers'!$A$4:$A$7,0),1)</f>
        <v>422120.81853271049</v>
      </c>
      <c r="G505" s="26">
        <f>SUMIFS(INDEX(Load,,MATCH('Summarized Source Data'!$C505,Hour,0)),Month,'Summarized Source Data'!$A505,Sector,'Summarized Source Data'!G$2,Subsector,'Summarized Source Data'!G$3,TimeOfWeek,$E505)*INDEX('Calibration Multipliers'!C$4:C$7,MATCH($B505,'Calibration Multipliers'!$A$4:$A$7,0),1)</f>
        <v>5811009.1982330875</v>
      </c>
      <c r="H505" s="26">
        <f>SUMIFS(INDEX(Load,,MATCH('Summarized Source Data'!$C505,Hour,0)),Month,'Summarized Source Data'!$A505,Sector,'Summarized Source Data'!H$2,Subsector,'Summarized Source Data'!H$3,TimeOfWeek,$E505)*INDEX('Calibration Multipliers'!D$4:D$7,MATCH($B505,'Calibration Multipliers'!$A$4:$A$7,0),1)</f>
        <v>0</v>
      </c>
      <c r="I505" s="26">
        <f>SUMIFS(INDEX(Load,,MATCH('Summarized Source Data'!$C505,Hour,0)),Month,'Summarized Source Data'!$A505,Sector,'Summarized Source Data'!I$2,Subsector,'Summarized Source Data'!I$3,TimeOfWeek,$E505)*INDEX('Calibration Multipliers'!E$4:E$7,MATCH($B505,'Calibration Multipliers'!$A$4:$A$7,0),1)</f>
        <v>26416019.128265534</v>
      </c>
      <c r="J505" s="47">
        <f t="shared" si="37"/>
        <v>73834028.736349121</v>
      </c>
      <c r="K505" s="48">
        <f>(SUMIFS(INDEX(Load,,MATCH('Summarized Source Data'!$C505,Hour,0)),Month,'Summarized Source Data'!$A505,Sector,'Summarized Source Data'!K$2,Subsector,"Total",TimeOfWeek,$E505)-SUM(F505:I505))*INDEX('Calibration Multipliers'!G$4:G$7,MATCH($B505,'Calibration Multipliers'!$A$4:$A$7,0),1)</f>
        <v>73834028.736349121</v>
      </c>
      <c r="L505" s="26">
        <f>SUMIFS(INDEX(Load,,MATCH('Summarized Source Data'!$C505,Hour,0)),Month,'Summarized Source Data'!$A505,Sector,'Summarized Source Data'!L$2,Subsector,'Summarized Source Data'!L$3,TimeOfWeek,$E505)*INDEX('Calibration Multipliers'!H$4:H$7,MATCH($B505,'Calibration Multipliers'!$A$4:$A$7,0),1)</f>
        <v>684537.34777755826</v>
      </c>
      <c r="M505" s="26">
        <f>SUMIFS(INDEX(Load,,MATCH('Summarized Source Data'!$C505,Hour,0)),Month,'Summarized Source Data'!$A505,Sector,'Summarized Source Data'!M$2,Subsector,'Summarized Source Data'!M$3,TimeOfWeek,$E505)*INDEX('Calibration Multipliers'!I$4:I$7,MATCH($B505,'Calibration Multipliers'!$A$4:$A$7,0),1)</f>
        <v>35835684.863926113</v>
      </c>
      <c r="N505" s="26">
        <f>SUMIFS(INDEX(Load,,MATCH('Summarized Source Data'!$C505,Hour,0)),Month,'Summarized Source Data'!$A505,Sector,'Summarized Source Data'!N$2,Subsector,'Summarized Source Data'!N$3,TimeOfWeek,$E505)*INDEX('Calibration Multipliers'!J$4:J$7,MATCH($B505,'Calibration Multipliers'!$A$4:$A$7,0),1)</f>
        <v>0</v>
      </c>
      <c r="O505" s="28">
        <f t="shared" si="38"/>
        <v>90440489.877634555</v>
      </c>
      <c r="P505" s="48">
        <f>(SUMIFS(INDEX(Load,,MATCH('Summarized Source Data'!$C505,Hour,0)),Month,'Summarized Source Data'!$A505,Sector,'Summarized Source Data'!P$2,Subsector,"Total",TimeOfWeek,$E505)-SUM(L505:N505)*INDEX('Calibration Multipliers'!L$4:L$7,MATCH($B505,'Calibration Multipliers'!$A$4:$A$7,0),1))</f>
        <v>90440489.877634555</v>
      </c>
      <c r="Q505" s="28">
        <f t="shared" si="39"/>
        <v>90440489.877634555</v>
      </c>
      <c r="R505" s="31">
        <f>SUMIFS(INDEX(Load,,MATCH('Summarized Source Data'!$C505,Hour,0)),Month,'Summarized Source Data'!$A505,Sector,'Summarized Source Data'!R$2,TimeOfWeek,$E505)*INDEX('Calibration Multipliers'!N$4:N$7,MATCH($B505,'Calibration Multipliers'!$A$4:$A$7,0),1)</f>
        <v>5492786.2688880032</v>
      </c>
      <c r="S505" s="31">
        <f>SUMIFS(INDEX(Load,,MATCH('Summarized Source Data'!$C505,Hour,0)),Month,'Summarized Source Data'!$A505,Sector,'Summarized Source Data'!S$2,TimeOfWeek,$E505)*INDEX('Calibration Multipliers'!O$4:O$7,MATCH($B505,'Calibration Multipliers'!$A$4:$A$7,0),1)</f>
        <v>5492786.2688880032</v>
      </c>
      <c r="T505" s="31">
        <f>SUMIFS(INDEX(Load,,MATCH('Summarized Source Data'!$C505,Hour,0)),Month,'Summarized Source Data'!$A505,Sector,'Summarized Source Data'!T$2,TimeOfWeek,$E505)*INDEX('Calibration Multipliers'!P$4:P$7,MATCH($B505,'Calibration Multipliers'!$A$4:$A$7,0),1)</f>
        <v>5492786.2688880032</v>
      </c>
      <c r="U505" s="31">
        <f>SUMIFS(INDEX(Load,,MATCH('Summarized Source Data'!$C505,Hour,0)),Month,'Summarized Source Data'!$A505,Sector,'Summarized Source Data'!U$2,TimeOfWeek,$E505)*INDEX('Calibration Multipliers'!Q$4:Q$7,MATCH($B505,'Calibration Multipliers'!$A$4:$A$7,0),1)</f>
        <v>5492786.2688880032</v>
      </c>
      <c r="V505" s="31">
        <f>SUMIFS(INDEX(Load,,MATCH('Summarized Source Data'!$C505,Hour,0)),Month,'Summarized Source Data'!$A505,Sector,'Summarized Source Data'!V$2,TimeOfWeek,$E505)*INDEX('Calibration Multipliers'!R$4:R$7,MATCH($B505,'Calibration Multipliers'!$A$4:$A$7,0),1)</f>
        <v>5492786.2688880032</v>
      </c>
      <c r="W505" s="31">
        <f>SUMIFS(INDEX(Load,,MATCH('Summarized Source Data'!$C505,Hour,0)),Month,'Summarized Source Data'!$A505,Sector,'Summarized Source Data'!W$2,TimeOfWeek,$E505)*INDEX('Calibration Multipliers'!S$4:S$7,MATCH($B505,'Calibration Multipliers'!$A$4:$A$7,0),1)</f>
        <v>5492786.2688880032</v>
      </c>
      <c r="X505" s="26">
        <f>SUMIFS(INDEX(Load,,MATCH('Summarized Source Data'!$C505,Hour,0)),Month,'Summarized Source Data'!$A505,Sector,'Summarized Source Data'!X$2,Subsector,'Summarized Source Data'!X$3,TimeOfWeek,$E505)*INDEX('Calibration Multipliers'!T$4:T$7,MATCH($B505,'Calibration Multipliers'!$A$4:$A$7,0),1)</f>
        <v>354261341.79766959</v>
      </c>
      <c r="Y505" s="28">
        <f t="shared" si="42"/>
        <v>354261341.79766959</v>
      </c>
      <c r="Z505" s="28">
        <f t="shared" si="42"/>
        <v>354261341.79766959</v>
      </c>
    </row>
    <row r="506" spans="1:26" outlineLevel="2">
      <c r="A506">
        <f t="shared" si="41"/>
        <v>9</v>
      </c>
      <c r="B506" t="str">
        <f>INDEX('Category Mapping'!$G$34:$G$45,MATCH(A506,'Category Mapping'!$A$34:$A$45,0),1)</f>
        <v>Fall</v>
      </c>
      <c r="C506" t="s">
        <v>49</v>
      </c>
      <c r="D506" s="6" t="s">
        <v>123</v>
      </c>
      <c r="E506" s="40" t="s">
        <v>14</v>
      </c>
      <c r="F506" s="26">
        <f>SUMIFS(INDEX(Load,,MATCH('Summarized Source Data'!$C506,Hour,0)),Month,'Summarized Source Data'!$A506,Sector,'Summarized Source Data'!F$2,Subsector,'Summarized Source Data'!F$3,TimeOfWeek,$E506)*INDEX('Calibration Multipliers'!B$4:B$7,MATCH($B506,'Calibration Multipliers'!$A$4:$A$7,0),1)</f>
        <v>328461.6964490636</v>
      </c>
      <c r="G506" s="26">
        <f>SUMIFS(INDEX(Load,,MATCH('Summarized Source Data'!$C506,Hour,0)),Month,'Summarized Source Data'!$A506,Sector,'Summarized Source Data'!G$2,Subsector,'Summarized Source Data'!G$3,TimeOfWeek,$E506)*INDEX('Calibration Multipliers'!C$4:C$7,MATCH($B506,'Calibration Multipliers'!$A$4:$A$7,0),1)</f>
        <v>2813076.6887771506</v>
      </c>
      <c r="H506" s="26">
        <f>SUMIFS(INDEX(Load,,MATCH('Summarized Source Data'!$C506,Hour,0)),Month,'Summarized Source Data'!$A506,Sector,'Summarized Source Data'!H$2,Subsector,'Summarized Source Data'!H$3,TimeOfWeek,$E506)*INDEX('Calibration Multipliers'!D$4:D$7,MATCH($B506,'Calibration Multipliers'!$A$4:$A$7,0),1)</f>
        <v>0</v>
      </c>
      <c r="I506" s="26">
        <f>SUMIFS(INDEX(Load,,MATCH('Summarized Source Data'!$C506,Hour,0)),Month,'Summarized Source Data'!$A506,Sector,'Summarized Source Data'!I$2,Subsector,'Summarized Source Data'!I$3,TimeOfWeek,$E506)*INDEX('Calibration Multipliers'!E$4:E$7,MATCH($B506,'Calibration Multipliers'!$A$4:$A$7,0),1)</f>
        <v>16996353.392604958</v>
      </c>
      <c r="J506" s="47">
        <f t="shared" si="37"/>
        <v>61567469.711920358</v>
      </c>
      <c r="K506" s="48">
        <f>(SUMIFS(INDEX(Load,,MATCH('Summarized Source Data'!$C506,Hour,0)),Month,'Summarized Source Data'!$A506,Sector,'Summarized Source Data'!K$2,Subsector,"Total",TimeOfWeek,$E506)-SUM(F506:I506))*INDEX('Calibration Multipliers'!G$4:G$7,MATCH($B506,'Calibration Multipliers'!$A$4:$A$7,0),1)</f>
        <v>61567469.711920358</v>
      </c>
      <c r="L506" s="26">
        <f>SUMIFS(INDEX(Load,,MATCH('Summarized Source Data'!$C506,Hour,0)),Month,'Summarized Source Data'!$A506,Sector,'Summarized Source Data'!L$2,Subsector,'Summarized Source Data'!L$3,TimeOfWeek,$E506)*INDEX('Calibration Multipliers'!H$4:H$7,MATCH($B506,'Calibration Multipliers'!$A$4:$A$7,0),1)</f>
        <v>675439.17932896258</v>
      </c>
      <c r="M506" s="26">
        <f>SUMIFS(INDEX(Load,,MATCH('Summarized Source Data'!$C506,Hour,0)),Month,'Summarized Source Data'!$A506,Sector,'Summarized Source Data'!M$2,Subsector,'Summarized Source Data'!M$3,TimeOfWeek,$E506)*INDEX('Calibration Multipliers'!I$4:I$7,MATCH($B506,'Calibration Multipliers'!$A$4:$A$7,0),1)</f>
        <v>31944953.364414137</v>
      </c>
      <c r="N506" s="26">
        <f>SUMIFS(INDEX(Load,,MATCH('Summarized Source Data'!$C506,Hour,0)),Month,'Summarized Source Data'!$A506,Sector,'Summarized Source Data'!N$2,Subsector,'Summarized Source Data'!N$3,TimeOfWeek,$E506)*INDEX('Calibration Multipliers'!J$4:J$7,MATCH($B506,'Calibration Multipliers'!$A$4:$A$7,0),1)</f>
        <v>0</v>
      </c>
      <c r="O506" s="28">
        <f t="shared" si="38"/>
        <v>86149305.862412021</v>
      </c>
      <c r="P506" s="48">
        <f>(SUMIFS(INDEX(Load,,MATCH('Summarized Source Data'!$C506,Hour,0)),Month,'Summarized Source Data'!$A506,Sector,'Summarized Source Data'!P$2,Subsector,"Total",TimeOfWeek,$E506)-SUM(L506:N506)*INDEX('Calibration Multipliers'!L$4:L$7,MATCH($B506,'Calibration Multipliers'!$A$4:$A$7,0),1))</f>
        <v>86149305.862412021</v>
      </c>
      <c r="Q506" s="28">
        <f t="shared" si="39"/>
        <v>86149305.862412021</v>
      </c>
      <c r="R506" s="31">
        <f>SUMIFS(INDEX(Load,,MATCH('Summarized Source Data'!$C506,Hour,0)),Month,'Summarized Source Data'!$A506,Sector,'Summarized Source Data'!R$2,TimeOfWeek,$E506)*INDEX('Calibration Multipliers'!N$4:N$7,MATCH($B506,'Calibration Multipliers'!$A$4:$A$7,0),1)</f>
        <v>5420843.571831895</v>
      </c>
      <c r="S506" s="31">
        <f>SUMIFS(INDEX(Load,,MATCH('Summarized Source Data'!$C506,Hour,0)),Month,'Summarized Source Data'!$A506,Sector,'Summarized Source Data'!S$2,TimeOfWeek,$E506)*INDEX('Calibration Multipliers'!O$4:O$7,MATCH($B506,'Calibration Multipliers'!$A$4:$A$7,0),1)</f>
        <v>5420843.571831895</v>
      </c>
      <c r="T506" s="31">
        <f>SUMIFS(INDEX(Load,,MATCH('Summarized Source Data'!$C506,Hour,0)),Month,'Summarized Source Data'!$A506,Sector,'Summarized Source Data'!T$2,TimeOfWeek,$E506)*INDEX('Calibration Multipliers'!P$4:P$7,MATCH($B506,'Calibration Multipliers'!$A$4:$A$7,0),1)</f>
        <v>5420843.571831895</v>
      </c>
      <c r="U506" s="31">
        <f>SUMIFS(INDEX(Load,,MATCH('Summarized Source Data'!$C506,Hour,0)),Month,'Summarized Source Data'!$A506,Sector,'Summarized Source Data'!U$2,TimeOfWeek,$E506)*INDEX('Calibration Multipliers'!Q$4:Q$7,MATCH($B506,'Calibration Multipliers'!$A$4:$A$7,0),1)</f>
        <v>5420843.571831895</v>
      </c>
      <c r="V506" s="31">
        <f>SUMIFS(INDEX(Load,,MATCH('Summarized Source Data'!$C506,Hour,0)),Month,'Summarized Source Data'!$A506,Sector,'Summarized Source Data'!V$2,TimeOfWeek,$E506)*INDEX('Calibration Multipliers'!R$4:R$7,MATCH($B506,'Calibration Multipliers'!$A$4:$A$7,0),1)</f>
        <v>5420843.571831895</v>
      </c>
      <c r="W506" s="31">
        <f>SUMIFS(INDEX(Load,,MATCH('Summarized Source Data'!$C506,Hour,0)),Month,'Summarized Source Data'!$A506,Sector,'Summarized Source Data'!W$2,TimeOfWeek,$E506)*INDEX('Calibration Multipliers'!S$4:S$7,MATCH($B506,'Calibration Multipliers'!$A$4:$A$7,0),1)</f>
        <v>5420843.571831895</v>
      </c>
      <c r="X506" s="26">
        <f>SUMIFS(INDEX(Load,,MATCH('Summarized Source Data'!$C506,Hour,0)),Month,'Summarized Source Data'!$A506,Sector,'Summarized Source Data'!X$2,Subsector,'Summarized Source Data'!X$3,TimeOfWeek,$E506)*INDEX('Calibration Multipliers'!T$4:T$7,MATCH($B506,'Calibration Multipliers'!$A$4:$A$7,0),1)</f>
        <v>351189711.66647589</v>
      </c>
      <c r="Y506" s="28">
        <f t="shared" si="42"/>
        <v>351189711.66647589</v>
      </c>
      <c r="Z506" s="28">
        <f t="shared" si="42"/>
        <v>351189711.66647589</v>
      </c>
    </row>
    <row r="507" spans="1:26" outlineLevel="2">
      <c r="A507">
        <f t="shared" si="41"/>
        <v>9</v>
      </c>
      <c r="B507" t="str">
        <f>INDEX('Category Mapping'!$G$34:$G$45,MATCH(A507,'Category Mapping'!$A$34:$A$45,0),1)</f>
        <v>Fall</v>
      </c>
      <c r="C507" t="s">
        <v>50</v>
      </c>
      <c r="D507" s="6" t="s">
        <v>124</v>
      </c>
      <c r="E507" s="40" t="s">
        <v>14</v>
      </c>
      <c r="F507" s="26">
        <f>SUMIFS(INDEX(Load,,MATCH('Summarized Source Data'!$C507,Hour,0)),Month,'Summarized Source Data'!$A507,Sector,'Summarized Source Data'!F$2,Subsector,'Summarized Source Data'!F$3,TimeOfWeek,$E507)*INDEX('Calibration Multipliers'!B$4:B$7,MATCH($B507,'Calibration Multipliers'!$A$4:$A$7,0),1)</f>
        <v>281699.19933177117</v>
      </c>
      <c r="G507" s="26">
        <f>SUMIFS(INDEX(Load,,MATCH('Summarized Source Data'!$C507,Hour,0)),Month,'Summarized Source Data'!$A507,Sector,'Summarized Source Data'!G$2,Subsector,'Summarized Source Data'!G$3,TimeOfWeek,$E507)*INDEX('Calibration Multipliers'!C$4:C$7,MATCH($B507,'Calibration Multipliers'!$A$4:$A$7,0),1)</f>
        <v>1539521.4992884737</v>
      </c>
      <c r="H507" s="26">
        <f>SUMIFS(INDEX(Load,,MATCH('Summarized Source Data'!$C507,Hour,0)),Month,'Summarized Source Data'!$A507,Sector,'Summarized Source Data'!H$2,Subsector,'Summarized Source Data'!H$3,TimeOfWeek,$E507)*INDEX('Calibration Multipliers'!D$4:D$7,MATCH($B507,'Calibration Multipliers'!$A$4:$A$7,0),1)</f>
        <v>0</v>
      </c>
      <c r="I507" s="26">
        <f>SUMIFS(INDEX(Load,,MATCH('Summarized Source Data'!$C507,Hour,0)),Month,'Summarized Source Data'!$A507,Sector,'Summarized Source Data'!I$2,Subsector,'Summarized Source Data'!I$3,TimeOfWeek,$E507)*INDEX('Calibration Multipliers'!E$4:E$7,MATCH($B507,'Calibration Multipliers'!$A$4:$A$7,0),1)</f>
        <v>9523569.7681084666</v>
      </c>
      <c r="J507" s="47">
        <f t="shared" si="37"/>
        <v>48961547.775706947</v>
      </c>
      <c r="K507" s="48">
        <f>(SUMIFS(INDEX(Load,,MATCH('Summarized Source Data'!$C507,Hour,0)),Month,'Summarized Source Data'!$A507,Sector,'Summarized Source Data'!K$2,Subsector,"Total",TimeOfWeek,$E507)-SUM(F507:I507))*INDEX('Calibration Multipliers'!G$4:G$7,MATCH($B507,'Calibration Multipliers'!$A$4:$A$7,0),1)</f>
        <v>48961547.775706947</v>
      </c>
      <c r="L507" s="26">
        <f>SUMIFS(INDEX(Load,,MATCH('Summarized Source Data'!$C507,Hour,0)),Month,'Summarized Source Data'!$A507,Sector,'Summarized Source Data'!L$2,Subsector,'Summarized Source Data'!L$3,TimeOfWeek,$E507)*INDEX('Calibration Multipliers'!H$4:H$7,MATCH($B507,'Calibration Multipliers'!$A$4:$A$7,0),1)</f>
        <v>707533.61869309482</v>
      </c>
      <c r="M507" s="26">
        <f>SUMIFS(INDEX(Load,,MATCH('Summarized Source Data'!$C507,Hour,0)),Month,'Summarized Source Data'!$A507,Sector,'Summarized Source Data'!M$2,Subsector,'Summarized Source Data'!M$3,TimeOfWeek,$E507)*INDEX('Calibration Multipliers'!I$4:I$7,MATCH($B507,'Calibration Multipliers'!$A$4:$A$7,0),1)</f>
        <v>29282873.917379625</v>
      </c>
      <c r="N507" s="26">
        <f>SUMIFS(INDEX(Load,,MATCH('Summarized Source Data'!$C507,Hour,0)),Month,'Summarized Source Data'!$A507,Sector,'Summarized Source Data'!N$2,Subsector,'Summarized Source Data'!N$3,TimeOfWeek,$E507)*INDEX('Calibration Multipliers'!J$4:J$7,MATCH($B507,'Calibration Multipliers'!$A$4:$A$7,0),1)</f>
        <v>0</v>
      </c>
      <c r="O507" s="28">
        <f t="shared" si="38"/>
        <v>78540523.766103521</v>
      </c>
      <c r="P507" s="48">
        <f>(SUMIFS(INDEX(Load,,MATCH('Summarized Source Data'!$C507,Hour,0)),Month,'Summarized Source Data'!$A507,Sector,'Summarized Source Data'!P$2,Subsector,"Total",TimeOfWeek,$E507)-SUM(L507:N507)*INDEX('Calibration Multipliers'!L$4:L$7,MATCH($B507,'Calibration Multipliers'!$A$4:$A$7,0),1))</f>
        <v>78540523.766103521</v>
      </c>
      <c r="Q507" s="28">
        <f t="shared" si="39"/>
        <v>78540523.766103521</v>
      </c>
      <c r="R507" s="31">
        <f>SUMIFS(INDEX(Load,,MATCH('Summarized Source Data'!$C507,Hour,0)),Month,'Summarized Source Data'!$A507,Sector,'Summarized Source Data'!R$2,TimeOfWeek,$E507)*INDEX('Calibration Multipliers'!N$4:N$7,MATCH($B507,'Calibration Multipliers'!$A$4:$A$7,0),1)</f>
        <v>3643181.6601021076</v>
      </c>
      <c r="S507" s="31">
        <f>SUMIFS(INDEX(Load,,MATCH('Summarized Source Data'!$C507,Hour,0)),Month,'Summarized Source Data'!$A507,Sector,'Summarized Source Data'!S$2,TimeOfWeek,$E507)*INDEX('Calibration Multipliers'!O$4:O$7,MATCH($B507,'Calibration Multipliers'!$A$4:$A$7,0),1)</f>
        <v>3643181.6601021076</v>
      </c>
      <c r="T507" s="31">
        <f>SUMIFS(INDEX(Load,,MATCH('Summarized Source Data'!$C507,Hour,0)),Month,'Summarized Source Data'!$A507,Sector,'Summarized Source Data'!T$2,TimeOfWeek,$E507)*INDEX('Calibration Multipliers'!P$4:P$7,MATCH($B507,'Calibration Multipliers'!$A$4:$A$7,0),1)</f>
        <v>3643181.6601021076</v>
      </c>
      <c r="U507" s="31">
        <f>SUMIFS(INDEX(Load,,MATCH('Summarized Source Data'!$C507,Hour,0)),Month,'Summarized Source Data'!$A507,Sector,'Summarized Source Data'!U$2,TimeOfWeek,$E507)*INDEX('Calibration Multipliers'!Q$4:Q$7,MATCH($B507,'Calibration Multipliers'!$A$4:$A$7,0),1)</f>
        <v>3643181.6601021076</v>
      </c>
      <c r="V507" s="31">
        <f>SUMIFS(INDEX(Load,,MATCH('Summarized Source Data'!$C507,Hour,0)),Month,'Summarized Source Data'!$A507,Sector,'Summarized Source Data'!V$2,TimeOfWeek,$E507)*INDEX('Calibration Multipliers'!R$4:R$7,MATCH($B507,'Calibration Multipliers'!$A$4:$A$7,0),1)</f>
        <v>3643181.6601021076</v>
      </c>
      <c r="W507" s="31">
        <f>SUMIFS(INDEX(Load,,MATCH('Summarized Source Data'!$C507,Hour,0)),Month,'Summarized Source Data'!$A507,Sector,'Summarized Source Data'!W$2,TimeOfWeek,$E507)*INDEX('Calibration Multipliers'!S$4:S$7,MATCH($B507,'Calibration Multipliers'!$A$4:$A$7,0),1)</f>
        <v>3643181.6601021076</v>
      </c>
      <c r="X507" s="26">
        <f>SUMIFS(INDEX(Load,,MATCH('Summarized Source Data'!$C507,Hour,0)),Month,'Summarized Source Data'!$A507,Sector,'Summarized Source Data'!X$2,Subsector,'Summarized Source Data'!X$3,TimeOfWeek,$E507)*INDEX('Calibration Multipliers'!T$4:T$7,MATCH($B507,'Calibration Multipliers'!$A$4:$A$7,0),1)</f>
        <v>350165834.95607805</v>
      </c>
      <c r="Y507" s="28">
        <f t="shared" si="42"/>
        <v>350165834.95607805</v>
      </c>
      <c r="Z507" s="28">
        <f t="shared" si="42"/>
        <v>350165834.95607805</v>
      </c>
    </row>
    <row r="508" spans="1:26" outlineLevel="2">
      <c r="A508">
        <f t="shared" si="41"/>
        <v>10</v>
      </c>
      <c r="B508" t="str">
        <f>INDEX('Category Mapping'!$G$34:$G$45,MATCH(A508,'Category Mapping'!$A$34:$A$45,0),1)</f>
        <v>Fall</v>
      </c>
      <c r="C508" t="s">
        <v>27</v>
      </c>
      <c r="D508" s="6" t="s">
        <v>101</v>
      </c>
      <c r="E508" s="40" t="s">
        <v>14</v>
      </c>
      <c r="F508" s="26">
        <f>SUMIFS(INDEX(Load,,MATCH('Summarized Source Data'!$C508,Hour,0)),Month,'Summarized Source Data'!$A508,Sector,'Summarized Source Data'!F$2,Subsector,'Summarized Source Data'!F$3,TimeOfWeek,$E508)*INDEX('Calibration Multipliers'!B$4:B$7,MATCH($B508,'Calibration Multipliers'!$A$4:$A$7,0),1)</f>
        <v>1934502.5456727396</v>
      </c>
      <c r="G508" s="26">
        <f>SUMIFS(INDEX(Load,,MATCH('Summarized Source Data'!$C508,Hour,0)),Month,'Summarized Source Data'!$A508,Sector,'Summarized Source Data'!G$2,Subsector,'Summarized Source Data'!G$3,TimeOfWeek,$E508)*INDEX('Calibration Multipliers'!C$4:C$7,MATCH($B508,'Calibration Multipliers'!$A$4:$A$7,0),1)</f>
        <v>1202.2157014149584</v>
      </c>
      <c r="H508" s="26">
        <f>SUMIFS(INDEX(Load,,MATCH('Summarized Source Data'!$C508,Hour,0)),Month,'Summarized Source Data'!$A508,Sector,'Summarized Source Data'!H$2,Subsector,'Summarized Source Data'!H$3,TimeOfWeek,$E508)*INDEX('Calibration Multipliers'!D$4:D$7,MATCH($B508,'Calibration Multipliers'!$A$4:$A$7,0),1)</f>
        <v>0</v>
      </c>
      <c r="I508" s="26">
        <f>SUMIFS(INDEX(Load,,MATCH('Summarized Source Data'!$C508,Hour,0)),Month,'Summarized Source Data'!$A508,Sector,'Summarized Source Data'!I$2,Subsector,'Summarized Source Data'!I$3,TimeOfWeek,$E508)*INDEX('Calibration Multipliers'!E$4:E$7,MATCH($B508,'Calibration Multipliers'!$A$4:$A$7,0),1)</f>
        <v>6509399.9258681396</v>
      </c>
      <c r="J508" s="47">
        <f t="shared" si="37"/>
        <v>37215007.51173985</v>
      </c>
      <c r="K508" s="48">
        <f>(SUMIFS(INDEX(Load,,MATCH('Summarized Source Data'!$C508,Hour,0)),Month,'Summarized Source Data'!$A508,Sector,'Summarized Source Data'!K$2,Subsector,"Total",TimeOfWeek,$E508)-SUM(F508:I508))*INDEX('Calibration Multipliers'!G$4:G$7,MATCH($B508,'Calibration Multipliers'!$A$4:$A$7,0),1)</f>
        <v>37215007.51173985</v>
      </c>
      <c r="L508" s="26">
        <f>SUMIFS(INDEX(Load,,MATCH('Summarized Source Data'!$C508,Hour,0)),Month,'Summarized Source Data'!$A508,Sector,'Summarized Source Data'!L$2,Subsector,'Summarized Source Data'!L$3,TimeOfWeek,$E508)*INDEX('Calibration Multipliers'!H$4:H$7,MATCH($B508,'Calibration Multipliers'!$A$4:$A$7,0),1)</f>
        <v>3828833.2242809199</v>
      </c>
      <c r="M508" s="26">
        <f>SUMIFS(INDEX(Load,,MATCH('Summarized Source Data'!$C508,Hour,0)),Month,'Summarized Source Data'!$A508,Sector,'Summarized Source Data'!M$2,Subsector,'Summarized Source Data'!M$3,TimeOfWeek,$E508)*INDEX('Calibration Multipliers'!I$4:I$7,MATCH($B508,'Calibration Multipliers'!$A$4:$A$7,0),1)</f>
        <v>676318.58541027282</v>
      </c>
      <c r="N508" s="26">
        <f>SUMIFS(INDEX(Load,,MATCH('Summarized Source Data'!$C508,Hour,0)),Month,'Summarized Source Data'!$A508,Sector,'Summarized Source Data'!N$2,Subsector,'Summarized Source Data'!N$3,TimeOfWeek,$E508)*INDEX('Calibration Multipliers'!J$4:J$7,MATCH($B508,'Calibration Multipliers'!$A$4:$A$7,0),1)</f>
        <v>0</v>
      </c>
      <c r="O508" s="28">
        <f t="shared" si="38"/>
        <v>77984105.833305106</v>
      </c>
      <c r="P508" s="48">
        <f>(SUMIFS(INDEX(Load,,MATCH('Summarized Source Data'!$C508,Hour,0)),Month,'Summarized Source Data'!$A508,Sector,'Summarized Source Data'!P$2,Subsector,"Total",TimeOfWeek,$E508)-SUM(L508:N508)*INDEX('Calibration Multipliers'!L$4:L$7,MATCH($B508,'Calibration Multipliers'!$A$4:$A$7,0),1))</f>
        <v>77984105.833305106</v>
      </c>
      <c r="Q508" s="28">
        <f t="shared" si="39"/>
        <v>77984105.833305106</v>
      </c>
      <c r="R508" s="31">
        <f>SUMIFS(INDEX(Load,,MATCH('Summarized Source Data'!$C508,Hour,0)),Month,'Summarized Source Data'!$A508,Sector,'Summarized Source Data'!R$2,TimeOfWeek,$E508)*INDEX('Calibration Multipliers'!N$4:N$7,MATCH($B508,'Calibration Multipliers'!$A$4:$A$7,0),1)</f>
        <v>2680668.0570011125</v>
      </c>
      <c r="S508" s="31">
        <f>SUMIFS(INDEX(Load,,MATCH('Summarized Source Data'!$C508,Hour,0)),Month,'Summarized Source Data'!$A508,Sector,'Summarized Source Data'!S$2,TimeOfWeek,$E508)*INDEX('Calibration Multipliers'!O$4:O$7,MATCH($B508,'Calibration Multipliers'!$A$4:$A$7,0),1)</f>
        <v>2680668.0570011125</v>
      </c>
      <c r="T508" s="31">
        <f>SUMIFS(INDEX(Load,,MATCH('Summarized Source Data'!$C508,Hour,0)),Month,'Summarized Source Data'!$A508,Sector,'Summarized Source Data'!T$2,TimeOfWeek,$E508)*INDEX('Calibration Multipliers'!P$4:P$7,MATCH($B508,'Calibration Multipliers'!$A$4:$A$7,0),1)</f>
        <v>2680668.0570011125</v>
      </c>
      <c r="U508" s="31">
        <f>SUMIFS(INDEX(Load,,MATCH('Summarized Source Data'!$C508,Hour,0)),Month,'Summarized Source Data'!$A508,Sector,'Summarized Source Data'!U$2,TimeOfWeek,$E508)*INDEX('Calibration Multipliers'!Q$4:Q$7,MATCH($B508,'Calibration Multipliers'!$A$4:$A$7,0),1)</f>
        <v>2680668.0570011125</v>
      </c>
      <c r="V508" s="31">
        <f>SUMIFS(INDEX(Load,,MATCH('Summarized Source Data'!$C508,Hour,0)),Month,'Summarized Source Data'!$A508,Sector,'Summarized Source Data'!V$2,TimeOfWeek,$E508)*INDEX('Calibration Multipliers'!R$4:R$7,MATCH($B508,'Calibration Multipliers'!$A$4:$A$7,0),1)</f>
        <v>2680668.0570011125</v>
      </c>
      <c r="W508" s="31">
        <f>SUMIFS(INDEX(Load,,MATCH('Summarized Source Data'!$C508,Hour,0)),Month,'Summarized Source Data'!$A508,Sector,'Summarized Source Data'!W$2,TimeOfWeek,$E508)*INDEX('Calibration Multipliers'!S$4:S$7,MATCH($B508,'Calibration Multipliers'!$A$4:$A$7,0),1)</f>
        <v>2680668.0570011125</v>
      </c>
      <c r="X508" s="26">
        <f>SUMIFS(INDEX(Load,,MATCH('Summarized Source Data'!$C508,Hour,0)),Month,'Summarized Source Data'!$A508,Sector,'Summarized Source Data'!X$2,Subsector,'Summarized Source Data'!X$3,TimeOfWeek,$E508)*INDEX('Calibration Multipliers'!T$4:T$7,MATCH($B508,'Calibration Multipliers'!$A$4:$A$7,0),1)</f>
        <v>340192923.85615265</v>
      </c>
      <c r="Y508" s="28">
        <f t="shared" si="42"/>
        <v>340192923.85615265</v>
      </c>
      <c r="Z508" s="28">
        <f t="shared" si="42"/>
        <v>340192923.85615265</v>
      </c>
    </row>
    <row r="509" spans="1:26" outlineLevel="2">
      <c r="A509">
        <f t="shared" si="41"/>
        <v>10</v>
      </c>
      <c r="B509" t="str">
        <f>INDEX('Category Mapping'!$G$34:$G$45,MATCH(A509,'Category Mapping'!$A$34:$A$45,0),1)</f>
        <v>Fall</v>
      </c>
      <c r="C509" t="s">
        <v>28</v>
      </c>
      <c r="D509" s="6" t="s">
        <v>102</v>
      </c>
      <c r="E509" s="40" t="s">
        <v>14</v>
      </c>
      <c r="F509" s="26">
        <f>SUMIFS(INDEX(Load,,MATCH('Summarized Source Data'!$C509,Hour,0)),Month,'Summarized Source Data'!$A509,Sector,'Summarized Source Data'!F$2,Subsector,'Summarized Source Data'!F$3,TimeOfWeek,$E509)*INDEX('Calibration Multipliers'!B$4:B$7,MATCH($B509,'Calibration Multipliers'!$A$4:$A$7,0),1)</f>
        <v>1934502.5456727396</v>
      </c>
      <c r="G509" s="26">
        <f>SUMIFS(INDEX(Load,,MATCH('Summarized Source Data'!$C509,Hour,0)),Month,'Summarized Source Data'!$A509,Sector,'Summarized Source Data'!G$2,Subsector,'Summarized Source Data'!G$3,TimeOfWeek,$E509)*INDEX('Calibration Multipliers'!C$4:C$7,MATCH($B509,'Calibration Multipliers'!$A$4:$A$7,0),1)</f>
        <v>1220.2790425046655</v>
      </c>
      <c r="H509" s="26">
        <f>SUMIFS(INDEX(Load,,MATCH('Summarized Source Data'!$C509,Hour,0)),Month,'Summarized Source Data'!$A509,Sector,'Summarized Source Data'!H$2,Subsector,'Summarized Source Data'!H$3,TimeOfWeek,$E509)*INDEX('Calibration Multipliers'!D$4:D$7,MATCH($B509,'Calibration Multipliers'!$A$4:$A$7,0),1)</f>
        <v>0</v>
      </c>
      <c r="I509" s="26">
        <f>SUMIFS(INDEX(Load,,MATCH('Summarized Source Data'!$C509,Hour,0)),Month,'Summarized Source Data'!$A509,Sector,'Summarized Source Data'!I$2,Subsector,'Summarized Source Data'!I$3,TimeOfWeek,$E509)*INDEX('Calibration Multipliers'!E$4:E$7,MATCH($B509,'Calibration Multipliers'!$A$4:$A$7,0),1)</f>
        <v>5624080.4558983594</v>
      </c>
      <c r="J509" s="47">
        <f t="shared" si="37"/>
        <v>28968286.478572104</v>
      </c>
      <c r="K509" s="48">
        <f>(SUMIFS(INDEX(Load,,MATCH('Summarized Source Data'!$C509,Hour,0)),Month,'Summarized Source Data'!$A509,Sector,'Summarized Source Data'!K$2,Subsector,"Total",TimeOfWeek,$E509)-SUM(F509:I509))*INDEX('Calibration Multipliers'!G$4:G$7,MATCH($B509,'Calibration Multipliers'!$A$4:$A$7,0),1)</f>
        <v>28968286.478572104</v>
      </c>
      <c r="L509" s="26">
        <f>SUMIFS(INDEX(Load,,MATCH('Summarized Source Data'!$C509,Hour,0)),Month,'Summarized Source Data'!$A509,Sector,'Summarized Source Data'!L$2,Subsector,'Summarized Source Data'!L$3,TimeOfWeek,$E509)*INDEX('Calibration Multipliers'!H$4:H$7,MATCH($B509,'Calibration Multipliers'!$A$4:$A$7,0),1)</f>
        <v>3441300.2975044423</v>
      </c>
      <c r="M509" s="26">
        <f>SUMIFS(INDEX(Load,,MATCH('Summarized Source Data'!$C509,Hour,0)),Month,'Summarized Source Data'!$A509,Sector,'Summarized Source Data'!M$2,Subsector,'Summarized Source Data'!M$3,TimeOfWeek,$E509)*INDEX('Calibration Multipliers'!I$4:I$7,MATCH($B509,'Calibration Multipliers'!$A$4:$A$7,0),1)</f>
        <v>661932.13775127055</v>
      </c>
      <c r="N509" s="26">
        <f>SUMIFS(INDEX(Load,,MATCH('Summarized Source Data'!$C509,Hour,0)),Month,'Summarized Source Data'!$A509,Sector,'Summarized Source Data'!N$2,Subsector,'Summarized Source Data'!N$3,TimeOfWeek,$E509)*INDEX('Calibration Multipliers'!J$4:J$7,MATCH($B509,'Calibration Multipliers'!$A$4:$A$7,0),1)</f>
        <v>0</v>
      </c>
      <c r="O509" s="28">
        <f t="shared" si="38"/>
        <v>68150131.923573166</v>
      </c>
      <c r="P509" s="48">
        <f>(SUMIFS(INDEX(Load,,MATCH('Summarized Source Data'!$C509,Hour,0)),Month,'Summarized Source Data'!$A509,Sector,'Summarized Source Data'!P$2,Subsector,"Total",TimeOfWeek,$E509)-SUM(L509:N509)*INDEX('Calibration Multipliers'!L$4:L$7,MATCH($B509,'Calibration Multipliers'!$A$4:$A$7,0),1))</f>
        <v>68150131.923573166</v>
      </c>
      <c r="Q509" s="28">
        <f t="shared" si="39"/>
        <v>68150131.923573166</v>
      </c>
      <c r="R509" s="31">
        <f>SUMIFS(INDEX(Load,,MATCH('Summarized Source Data'!$C509,Hour,0)),Month,'Summarized Source Data'!$A509,Sector,'Summarized Source Data'!R$2,TimeOfWeek,$E509)*INDEX('Calibration Multipliers'!N$4:N$7,MATCH($B509,'Calibration Multipliers'!$A$4:$A$7,0),1)</f>
        <v>2551394.7459357744</v>
      </c>
      <c r="S509" s="31">
        <f>SUMIFS(INDEX(Load,,MATCH('Summarized Source Data'!$C509,Hour,0)),Month,'Summarized Source Data'!$A509,Sector,'Summarized Source Data'!S$2,TimeOfWeek,$E509)*INDEX('Calibration Multipliers'!O$4:O$7,MATCH($B509,'Calibration Multipliers'!$A$4:$A$7,0),1)</f>
        <v>2551394.7459357744</v>
      </c>
      <c r="T509" s="31">
        <f>SUMIFS(INDEX(Load,,MATCH('Summarized Source Data'!$C509,Hour,0)),Month,'Summarized Source Data'!$A509,Sector,'Summarized Source Data'!T$2,TimeOfWeek,$E509)*INDEX('Calibration Multipliers'!P$4:P$7,MATCH($B509,'Calibration Multipliers'!$A$4:$A$7,0),1)</f>
        <v>2551394.7459357744</v>
      </c>
      <c r="U509" s="31">
        <f>SUMIFS(INDEX(Load,,MATCH('Summarized Source Data'!$C509,Hour,0)),Month,'Summarized Source Data'!$A509,Sector,'Summarized Source Data'!U$2,TimeOfWeek,$E509)*INDEX('Calibration Multipliers'!Q$4:Q$7,MATCH($B509,'Calibration Multipliers'!$A$4:$A$7,0),1)</f>
        <v>2551394.7459357744</v>
      </c>
      <c r="V509" s="31">
        <f>SUMIFS(INDEX(Load,,MATCH('Summarized Source Data'!$C509,Hour,0)),Month,'Summarized Source Data'!$A509,Sector,'Summarized Source Data'!V$2,TimeOfWeek,$E509)*INDEX('Calibration Multipliers'!R$4:R$7,MATCH($B509,'Calibration Multipliers'!$A$4:$A$7,0),1)</f>
        <v>2551394.7459357744</v>
      </c>
      <c r="W509" s="31">
        <f>SUMIFS(INDEX(Load,,MATCH('Summarized Source Data'!$C509,Hour,0)),Month,'Summarized Source Data'!$A509,Sector,'Summarized Source Data'!W$2,TimeOfWeek,$E509)*INDEX('Calibration Multipliers'!S$4:S$7,MATCH($B509,'Calibration Multipliers'!$A$4:$A$7,0),1)</f>
        <v>2551394.7459357744</v>
      </c>
      <c r="X509" s="26">
        <f>SUMIFS(INDEX(Load,,MATCH('Summarized Source Data'!$C509,Hour,0)),Month,'Summarized Source Data'!$A509,Sector,'Summarized Source Data'!X$2,Subsector,'Summarized Source Data'!X$3,TimeOfWeek,$E509)*INDEX('Calibration Multipliers'!T$4:T$7,MATCH($B509,'Calibration Multipliers'!$A$4:$A$7,0),1)</f>
        <v>339189404.90672445</v>
      </c>
      <c r="Y509" s="28">
        <f t="shared" si="42"/>
        <v>339189404.90672445</v>
      </c>
      <c r="Z509" s="28">
        <f t="shared" si="42"/>
        <v>339189404.90672445</v>
      </c>
    </row>
    <row r="510" spans="1:26" outlineLevel="2">
      <c r="A510">
        <f t="shared" si="41"/>
        <v>10</v>
      </c>
      <c r="B510" t="str">
        <f>INDEX('Category Mapping'!$G$34:$G$45,MATCH(A510,'Category Mapping'!$A$34:$A$45,0),1)</f>
        <v>Fall</v>
      </c>
      <c r="C510" t="s">
        <v>29</v>
      </c>
      <c r="D510" s="6" t="s">
        <v>103</v>
      </c>
      <c r="E510" s="40" t="s">
        <v>14</v>
      </c>
      <c r="F510" s="26">
        <f>SUMIFS(INDEX(Load,,MATCH('Summarized Source Data'!$C510,Hour,0)),Month,'Summarized Source Data'!$A510,Sector,'Summarized Source Data'!F$2,Subsector,'Summarized Source Data'!F$3,TimeOfWeek,$E510)*INDEX('Calibration Multipliers'!B$4:B$7,MATCH($B510,'Calibration Multipliers'!$A$4:$A$7,0),1)</f>
        <v>1950353.1274789576</v>
      </c>
      <c r="G510" s="26">
        <f>SUMIFS(INDEX(Load,,MATCH('Summarized Source Data'!$C510,Hour,0)),Month,'Summarized Source Data'!$A510,Sector,'Summarized Source Data'!G$2,Subsector,'Summarized Source Data'!G$3,TimeOfWeek,$E510)*INDEX('Calibration Multipliers'!C$4:C$7,MATCH($B510,'Calibration Multipliers'!$A$4:$A$7,0),1)</f>
        <v>1236.3353456955165</v>
      </c>
      <c r="H510" s="26">
        <f>SUMIFS(INDEX(Load,,MATCH('Summarized Source Data'!$C510,Hour,0)),Month,'Summarized Source Data'!$A510,Sector,'Summarized Source Data'!H$2,Subsector,'Summarized Source Data'!H$3,TimeOfWeek,$E510)*INDEX('Calibration Multipliers'!D$4:D$7,MATCH($B510,'Calibration Multipliers'!$A$4:$A$7,0),1)</f>
        <v>0</v>
      </c>
      <c r="I510" s="26">
        <f>SUMIFS(INDEX(Load,,MATCH('Summarized Source Data'!$C510,Hour,0)),Month,'Summarized Source Data'!$A510,Sector,'Summarized Source Data'!I$2,Subsector,'Summarized Source Data'!I$3,TimeOfWeek,$E510)*INDEX('Calibration Multipliers'!E$4:E$7,MATCH($B510,'Calibration Multipliers'!$A$4:$A$7,0),1)</f>
        <v>5431851.3835406443</v>
      </c>
      <c r="J510" s="47">
        <f t="shared" si="37"/>
        <v>22521423.846594431</v>
      </c>
      <c r="K510" s="48">
        <f>(SUMIFS(INDEX(Load,,MATCH('Summarized Source Data'!$C510,Hour,0)),Month,'Summarized Source Data'!$A510,Sector,'Summarized Source Data'!K$2,Subsector,"Total",TimeOfWeek,$E510)-SUM(F510:I510))*INDEX('Calibration Multipliers'!G$4:G$7,MATCH($B510,'Calibration Multipliers'!$A$4:$A$7,0),1)</f>
        <v>22521423.846594431</v>
      </c>
      <c r="L510" s="26">
        <f>SUMIFS(INDEX(Load,,MATCH('Summarized Source Data'!$C510,Hour,0)),Month,'Summarized Source Data'!$A510,Sector,'Summarized Source Data'!L$2,Subsector,'Summarized Source Data'!L$3,TimeOfWeek,$E510)*INDEX('Calibration Multipliers'!H$4:H$7,MATCH($B510,'Calibration Multipliers'!$A$4:$A$7,0),1)</f>
        <v>3486696.4842197248</v>
      </c>
      <c r="M510" s="26">
        <f>SUMIFS(INDEX(Load,,MATCH('Summarized Source Data'!$C510,Hour,0)),Month,'Summarized Source Data'!$A510,Sector,'Summarized Source Data'!M$2,Subsector,'Summarized Source Data'!M$3,TimeOfWeek,$E510)*INDEX('Calibration Multipliers'!I$4:I$7,MATCH($B510,'Calibration Multipliers'!$A$4:$A$7,0),1)</f>
        <v>655929.08739579108</v>
      </c>
      <c r="N510" s="26">
        <f>SUMIFS(INDEX(Load,,MATCH('Summarized Source Data'!$C510,Hour,0)),Month,'Summarized Source Data'!$A510,Sector,'Summarized Source Data'!N$2,Subsector,'Summarized Source Data'!N$3,TimeOfWeek,$E510)*INDEX('Calibration Multipliers'!J$4:J$7,MATCH($B510,'Calibration Multipliers'!$A$4:$A$7,0),1)</f>
        <v>0</v>
      </c>
      <c r="O510" s="28">
        <f t="shared" si="38"/>
        <v>67307923.627670825</v>
      </c>
      <c r="P510" s="48">
        <f>(SUMIFS(INDEX(Load,,MATCH('Summarized Source Data'!$C510,Hour,0)),Month,'Summarized Source Data'!$A510,Sector,'Summarized Source Data'!P$2,Subsector,"Total",TimeOfWeek,$E510)-SUM(L510:N510)*INDEX('Calibration Multipliers'!L$4:L$7,MATCH($B510,'Calibration Multipliers'!$A$4:$A$7,0),1))</f>
        <v>67307923.627670825</v>
      </c>
      <c r="Q510" s="28">
        <f t="shared" si="39"/>
        <v>67307923.627670825</v>
      </c>
      <c r="R510" s="31">
        <f>SUMIFS(INDEX(Load,,MATCH('Summarized Source Data'!$C510,Hour,0)),Month,'Summarized Source Data'!$A510,Sector,'Summarized Source Data'!R$2,TimeOfWeek,$E510)*INDEX('Calibration Multipliers'!N$4:N$7,MATCH($B510,'Calibration Multipliers'!$A$4:$A$7,0),1)</f>
        <v>2516138.1146855145</v>
      </c>
      <c r="S510" s="31">
        <f>SUMIFS(INDEX(Load,,MATCH('Summarized Source Data'!$C510,Hour,0)),Month,'Summarized Source Data'!$A510,Sector,'Summarized Source Data'!S$2,TimeOfWeek,$E510)*INDEX('Calibration Multipliers'!O$4:O$7,MATCH($B510,'Calibration Multipliers'!$A$4:$A$7,0),1)</f>
        <v>2516138.1146855145</v>
      </c>
      <c r="T510" s="31">
        <f>SUMIFS(INDEX(Load,,MATCH('Summarized Source Data'!$C510,Hour,0)),Month,'Summarized Source Data'!$A510,Sector,'Summarized Source Data'!T$2,TimeOfWeek,$E510)*INDEX('Calibration Multipliers'!P$4:P$7,MATCH($B510,'Calibration Multipliers'!$A$4:$A$7,0),1)</f>
        <v>2516138.1146855145</v>
      </c>
      <c r="U510" s="31">
        <f>SUMIFS(INDEX(Load,,MATCH('Summarized Source Data'!$C510,Hour,0)),Month,'Summarized Source Data'!$A510,Sector,'Summarized Source Data'!U$2,TimeOfWeek,$E510)*INDEX('Calibration Multipliers'!Q$4:Q$7,MATCH($B510,'Calibration Multipliers'!$A$4:$A$7,0),1)</f>
        <v>2516138.1146855145</v>
      </c>
      <c r="V510" s="31">
        <f>SUMIFS(INDEX(Load,,MATCH('Summarized Source Data'!$C510,Hour,0)),Month,'Summarized Source Data'!$A510,Sector,'Summarized Source Data'!V$2,TimeOfWeek,$E510)*INDEX('Calibration Multipliers'!R$4:R$7,MATCH($B510,'Calibration Multipliers'!$A$4:$A$7,0),1)</f>
        <v>2516138.1146855145</v>
      </c>
      <c r="W510" s="31">
        <f>SUMIFS(INDEX(Load,,MATCH('Summarized Source Data'!$C510,Hour,0)),Month,'Summarized Source Data'!$A510,Sector,'Summarized Source Data'!W$2,TimeOfWeek,$E510)*INDEX('Calibration Multipliers'!S$4:S$7,MATCH($B510,'Calibration Multipliers'!$A$4:$A$7,0),1)</f>
        <v>2516138.1146855145</v>
      </c>
      <c r="X510" s="26">
        <f>SUMIFS(INDEX(Load,,MATCH('Summarized Source Data'!$C510,Hour,0)),Month,'Summarized Source Data'!$A510,Sector,'Summarized Source Data'!X$2,Subsector,'Summarized Source Data'!X$3,TimeOfWeek,$E510)*INDEX('Calibration Multipliers'!T$4:T$7,MATCH($B510,'Calibration Multipliers'!$A$4:$A$7,0),1)</f>
        <v>339189404.90672445</v>
      </c>
      <c r="Y510" s="28">
        <f t="shared" si="42"/>
        <v>339189404.90672445</v>
      </c>
      <c r="Z510" s="28">
        <f t="shared" si="42"/>
        <v>339189404.90672445</v>
      </c>
    </row>
    <row r="511" spans="1:26" outlineLevel="2">
      <c r="A511">
        <f t="shared" si="41"/>
        <v>10</v>
      </c>
      <c r="B511" t="str">
        <f>INDEX('Category Mapping'!$G$34:$G$45,MATCH(A511,'Category Mapping'!$A$34:$A$45,0),1)</f>
        <v>Fall</v>
      </c>
      <c r="C511" t="s">
        <v>30</v>
      </c>
      <c r="D511" s="6" t="s">
        <v>104</v>
      </c>
      <c r="E511" s="40" t="s">
        <v>14</v>
      </c>
      <c r="F511" s="26">
        <f>SUMIFS(INDEX(Load,,MATCH('Summarized Source Data'!$C511,Hour,0)),Month,'Summarized Source Data'!$A511,Sector,'Summarized Source Data'!F$2,Subsector,'Summarized Source Data'!F$3,TimeOfWeek,$E511)*INDEX('Calibration Multipliers'!B$4:B$7,MATCH($B511,'Calibration Multipliers'!$A$4:$A$7,0),1)</f>
        <v>1934502.5456727396</v>
      </c>
      <c r="G511" s="26">
        <f>SUMIFS(INDEX(Load,,MATCH('Summarized Source Data'!$C511,Hour,0)),Month,'Summarized Source Data'!$A511,Sector,'Summarized Source Data'!G$2,Subsector,'Summarized Source Data'!G$3,TimeOfWeek,$E511)*INDEX('Calibration Multipliers'!C$4:C$7,MATCH($B511,'Calibration Multipliers'!$A$4:$A$7,0),1)</f>
        <v>1239.345902543801</v>
      </c>
      <c r="H511" s="26">
        <f>SUMIFS(INDEX(Load,,MATCH('Summarized Source Data'!$C511,Hour,0)),Month,'Summarized Source Data'!$A511,Sector,'Summarized Source Data'!H$2,Subsector,'Summarized Source Data'!H$3,TimeOfWeek,$E511)*INDEX('Calibration Multipliers'!D$4:D$7,MATCH($B511,'Calibration Multipliers'!$A$4:$A$7,0),1)</f>
        <v>0</v>
      </c>
      <c r="I511" s="26">
        <f>SUMIFS(INDEX(Load,,MATCH('Summarized Source Data'!$C511,Hour,0)),Month,'Summarized Source Data'!$A511,Sector,'Summarized Source Data'!I$2,Subsector,'Summarized Source Data'!I$3,TimeOfWeek,$E511)*INDEX('Calibration Multipliers'!E$4:E$7,MATCH($B511,'Calibration Multipliers'!$A$4:$A$7,0),1)</f>
        <v>5427266.3054607073</v>
      </c>
      <c r="J511" s="47">
        <f t="shared" si="37"/>
        <v>18628132.593153842</v>
      </c>
      <c r="K511" s="48">
        <f>(SUMIFS(INDEX(Load,,MATCH('Summarized Source Data'!$C511,Hour,0)),Month,'Summarized Source Data'!$A511,Sector,'Summarized Source Data'!K$2,Subsector,"Total",TimeOfWeek,$E511)-SUM(F511:I511))*INDEX('Calibration Multipliers'!G$4:G$7,MATCH($B511,'Calibration Multipliers'!$A$4:$A$7,0),1)</f>
        <v>18628132.593153842</v>
      </c>
      <c r="L511" s="26">
        <f>SUMIFS(INDEX(Load,,MATCH('Summarized Source Data'!$C511,Hour,0)),Month,'Summarized Source Data'!$A511,Sector,'Summarized Source Data'!L$2,Subsector,'Summarized Source Data'!L$3,TimeOfWeek,$E511)*INDEX('Calibration Multipliers'!H$4:H$7,MATCH($B511,'Calibration Multipliers'!$A$4:$A$7,0),1)</f>
        <v>3538683.7833948513</v>
      </c>
      <c r="M511" s="26">
        <f>SUMIFS(INDEX(Load,,MATCH('Summarized Source Data'!$C511,Hour,0)),Month,'Summarized Source Data'!$A511,Sector,'Summarized Source Data'!M$2,Subsector,'Summarized Source Data'!M$3,TimeOfWeek,$E511)*INDEX('Calibration Multipliers'!I$4:I$7,MATCH($B511,'Calibration Multipliers'!$A$4:$A$7,0),1)</f>
        <v>652542.21094147104</v>
      </c>
      <c r="N511" s="26">
        <f>SUMIFS(INDEX(Load,,MATCH('Summarized Source Data'!$C511,Hour,0)),Month,'Summarized Source Data'!$A511,Sector,'Summarized Source Data'!N$2,Subsector,'Summarized Source Data'!N$3,TimeOfWeek,$E511)*INDEX('Calibration Multipliers'!J$4:J$7,MATCH($B511,'Calibration Multipliers'!$A$4:$A$7,0),1)</f>
        <v>0</v>
      </c>
      <c r="O511" s="28">
        <f t="shared" si="38"/>
        <v>67961786.469549745</v>
      </c>
      <c r="P511" s="48">
        <f>(SUMIFS(INDEX(Load,,MATCH('Summarized Source Data'!$C511,Hour,0)),Month,'Summarized Source Data'!$A511,Sector,'Summarized Source Data'!P$2,Subsector,"Total",TimeOfWeek,$E511)-SUM(L511:N511)*INDEX('Calibration Multipliers'!L$4:L$7,MATCH($B511,'Calibration Multipliers'!$A$4:$A$7,0),1))</f>
        <v>67961786.469549745</v>
      </c>
      <c r="Q511" s="28">
        <f t="shared" si="39"/>
        <v>67961786.469549745</v>
      </c>
      <c r="R511" s="31">
        <f>SUMIFS(INDEX(Load,,MATCH('Summarized Source Data'!$C511,Hour,0)),Month,'Summarized Source Data'!$A511,Sector,'Summarized Source Data'!R$2,TimeOfWeek,$E511)*INDEX('Calibration Multipliers'!N$4:N$7,MATCH($B511,'Calibration Multipliers'!$A$4:$A$7,0),1)</f>
        <v>2516138.1146855145</v>
      </c>
      <c r="S511" s="31">
        <f>SUMIFS(INDEX(Load,,MATCH('Summarized Source Data'!$C511,Hour,0)),Month,'Summarized Source Data'!$A511,Sector,'Summarized Source Data'!S$2,TimeOfWeek,$E511)*INDEX('Calibration Multipliers'!O$4:O$7,MATCH($B511,'Calibration Multipliers'!$A$4:$A$7,0),1)</f>
        <v>2516138.1146855145</v>
      </c>
      <c r="T511" s="31">
        <f>SUMIFS(INDEX(Load,,MATCH('Summarized Source Data'!$C511,Hour,0)),Month,'Summarized Source Data'!$A511,Sector,'Summarized Source Data'!T$2,TimeOfWeek,$E511)*INDEX('Calibration Multipliers'!P$4:P$7,MATCH($B511,'Calibration Multipliers'!$A$4:$A$7,0),1)</f>
        <v>2516138.1146855145</v>
      </c>
      <c r="U511" s="31">
        <f>SUMIFS(INDEX(Load,,MATCH('Summarized Source Data'!$C511,Hour,0)),Month,'Summarized Source Data'!$A511,Sector,'Summarized Source Data'!U$2,TimeOfWeek,$E511)*INDEX('Calibration Multipliers'!Q$4:Q$7,MATCH($B511,'Calibration Multipliers'!$A$4:$A$7,0),1)</f>
        <v>2516138.1146855145</v>
      </c>
      <c r="V511" s="31">
        <f>SUMIFS(INDEX(Load,,MATCH('Summarized Source Data'!$C511,Hour,0)),Month,'Summarized Source Data'!$A511,Sector,'Summarized Source Data'!V$2,TimeOfWeek,$E511)*INDEX('Calibration Multipliers'!R$4:R$7,MATCH($B511,'Calibration Multipliers'!$A$4:$A$7,0),1)</f>
        <v>2516138.1146855145</v>
      </c>
      <c r="W511" s="31">
        <f>SUMIFS(INDEX(Load,,MATCH('Summarized Source Data'!$C511,Hour,0)),Month,'Summarized Source Data'!$A511,Sector,'Summarized Source Data'!W$2,TimeOfWeek,$E511)*INDEX('Calibration Multipliers'!S$4:S$7,MATCH($B511,'Calibration Multipliers'!$A$4:$A$7,0),1)</f>
        <v>2516138.1146855145</v>
      </c>
      <c r="X511" s="26">
        <f>SUMIFS(INDEX(Load,,MATCH('Summarized Source Data'!$C511,Hour,0)),Month,'Summarized Source Data'!$A511,Sector,'Summarized Source Data'!X$2,Subsector,'Summarized Source Data'!X$3,TimeOfWeek,$E511)*INDEX('Calibration Multipliers'!T$4:T$7,MATCH($B511,'Calibration Multipliers'!$A$4:$A$7,0),1)</f>
        <v>340192923.85615265</v>
      </c>
      <c r="Y511" s="28">
        <f t="shared" si="42"/>
        <v>340192923.85615265</v>
      </c>
      <c r="Z511" s="28">
        <f t="shared" si="42"/>
        <v>340192923.85615265</v>
      </c>
    </row>
    <row r="512" spans="1:26" outlineLevel="2">
      <c r="A512">
        <f t="shared" si="41"/>
        <v>10</v>
      </c>
      <c r="B512" t="str">
        <f>INDEX('Category Mapping'!$G$34:$G$45,MATCH(A512,'Category Mapping'!$A$34:$A$45,0),1)</f>
        <v>Fall</v>
      </c>
      <c r="C512" t="s">
        <v>31</v>
      </c>
      <c r="D512" s="6" t="s">
        <v>105</v>
      </c>
      <c r="E512" s="40" t="s">
        <v>14</v>
      </c>
      <c r="F512" s="26">
        <f>SUMIFS(INDEX(Load,,MATCH('Summarized Source Data'!$C512,Hour,0)),Month,'Summarized Source Data'!$A512,Sector,'Summarized Source Data'!F$2,Subsector,'Summarized Source Data'!F$3,TimeOfWeek,$E512)*INDEX('Calibration Multipliers'!B$4:B$7,MATCH($B512,'Calibration Multipliers'!$A$4:$A$7,0),1)</f>
        <v>1934502.5456727396</v>
      </c>
      <c r="G512" s="26">
        <f>SUMIFS(INDEX(Load,,MATCH('Summarized Source Data'!$C512,Hour,0)),Month,'Summarized Source Data'!$A512,Sector,'Summarized Source Data'!G$2,Subsector,'Summarized Source Data'!G$3,TimeOfWeek,$E512)*INDEX('Calibration Multipliers'!C$4:C$7,MATCH($B512,'Calibration Multipliers'!$A$4:$A$7,0),1)</f>
        <v>1235.3318267460882</v>
      </c>
      <c r="H512" s="26">
        <f>SUMIFS(INDEX(Load,,MATCH('Summarized Source Data'!$C512,Hour,0)),Month,'Summarized Source Data'!$A512,Sector,'Summarized Source Data'!H$2,Subsector,'Summarized Source Data'!H$3,TimeOfWeek,$E512)*INDEX('Calibration Multipliers'!D$4:D$7,MATCH($B512,'Calibration Multipliers'!$A$4:$A$7,0),1)</f>
        <v>0</v>
      </c>
      <c r="I512" s="26">
        <f>SUMIFS(INDEX(Load,,MATCH('Summarized Source Data'!$C512,Hour,0)),Month,'Summarized Source Data'!$A512,Sector,'Summarized Source Data'!I$2,Subsector,'Summarized Source Data'!I$3,TimeOfWeek,$E512)*INDEX('Calibration Multipliers'!E$4:E$7,MATCH($B512,'Calibration Multipliers'!$A$4:$A$7,0),1)</f>
        <v>5712718.2741445014</v>
      </c>
      <c r="J512" s="47">
        <f t="shared" si="37"/>
        <v>19045147.90314557</v>
      </c>
      <c r="K512" s="48">
        <f>(SUMIFS(INDEX(Load,,MATCH('Summarized Source Data'!$C512,Hour,0)),Month,'Summarized Source Data'!$A512,Sector,'Summarized Source Data'!K$2,Subsector,"Total",TimeOfWeek,$E512)-SUM(F512:I512))*INDEX('Calibration Multipliers'!G$4:G$7,MATCH($B512,'Calibration Multipliers'!$A$4:$A$7,0),1)</f>
        <v>19045147.90314557</v>
      </c>
      <c r="L512" s="26">
        <f>SUMIFS(INDEX(Load,,MATCH('Summarized Source Data'!$C512,Hour,0)),Month,'Summarized Source Data'!$A512,Sector,'Summarized Source Data'!L$2,Subsector,'Summarized Source Data'!L$3,TimeOfWeek,$E512)*INDEX('Calibration Multipliers'!H$4:H$7,MATCH($B512,'Calibration Multipliers'!$A$4:$A$7,0),1)</f>
        <v>3515568.7279137229</v>
      </c>
      <c r="M512" s="26">
        <f>SUMIFS(INDEX(Load,,MATCH('Summarized Source Data'!$C512,Hour,0)),Month,'Summarized Source Data'!$A512,Sector,'Summarized Source Data'!M$2,Subsector,'Summarized Source Data'!M$3,TimeOfWeek,$E512)*INDEX('Calibration Multipliers'!I$4:I$7,MATCH($B512,'Calibration Multipliers'!$A$4:$A$7,0),1)</f>
        <v>651813.65618418611</v>
      </c>
      <c r="N512" s="26">
        <f>SUMIFS(INDEX(Load,,MATCH('Summarized Source Data'!$C512,Hour,0)),Month,'Summarized Source Data'!$A512,Sector,'Summarized Source Data'!N$2,Subsector,'Summarized Source Data'!N$3,TimeOfWeek,$E512)*INDEX('Calibration Multipliers'!J$4:J$7,MATCH($B512,'Calibration Multipliers'!$A$4:$A$7,0),1)</f>
        <v>0</v>
      </c>
      <c r="O512" s="28">
        <f t="shared" si="38"/>
        <v>68888797.134273514</v>
      </c>
      <c r="P512" s="48">
        <f>(SUMIFS(INDEX(Load,,MATCH('Summarized Source Data'!$C512,Hour,0)),Month,'Summarized Source Data'!$A512,Sector,'Summarized Source Data'!P$2,Subsector,"Total",TimeOfWeek,$E512)-SUM(L512:N512)*INDEX('Calibration Multipliers'!L$4:L$7,MATCH($B512,'Calibration Multipliers'!$A$4:$A$7,0),1))</f>
        <v>68888797.134273514</v>
      </c>
      <c r="Q512" s="28">
        <f t="shared" si="39"/>
        <v>68888797.134273514</v>
      </c>
      <c r="R512" s="31">
        <f>SUMIFS(INDEX(Load,,MATCH('Summarized Source Data'!$C512,Hour,0)),Month,'Summarized Source Data'!$A512,Sector,'Summarized Source Data'!R$2,TimeOfWeek,$E512)*INDEX('Calibration Multipliers'!N$4:N$7,MATCH($B512,'Calibration Multipliers'!$A$4:$A$7,0),1)</f>
        <v>2504385.9042687607</v>
      </c>
      <c r="S512" s="31">
        <f>SUMIFS(INDEX(Load,,MATCH('Summarized Source Data'!$C512,Hour,0)),Month,'Summarized Source Data'!$A512,Sector,'Summarized Source Data'!S$2,TimeOfWeek,$E512)*INDEX('Calibration Multipliers'!O$4:O$7,MATCH($B512,'Calibration Multipliers'!$A$4:$A$7,0),1)</f>
        <v>2504385.9042687607</v>
      </c>
      <c r="T512" s="31">
        <f>SUMIFS(INDEX(Load,,MATCH('Summarized Source Data'!$C512,Hour,0)),Month,'Summarized Source Data'!$A512,Sector,'Summarized Source Data'!T$2,TimeOfWeek,$E512)*INDEX('Calibration Multipliers'!P$4:P$7,MATCH($B512,'Calibration Multipliers'!$A$4:$A$7,0),1)</f>
        <v>2504385.9042687607</v>
      </c>
      <c r="U512" s="31">
        <f>SUMIFS(INDEX(Load,,MATCH('Summarized Source Data'!$C512,Hour,0)),Month,'Summarized Source Data'!$A512,Sector,'Summarized Source Data'!U$2,TimeOfWeek,$E512)*INDEX('Calibration Multipliers'!Q$4:Q$7,MATCH($B512,'Calibration Multipliers'!$A$4:$A$7,0),1)</f>
        <v>2504385.9042687607</v>
      </c>
      <c r="V512" s="31">
        <f>SUMIFS(INDEX(Load,,MATCH('Summarized Source Data'!$C512,Hour,0)),Month,'Summarized Source Data'!$A512,Sector,'Summarized Source Data'!V$2,TimeOfWeek,$E512)*INDEX('Calibration Multipliers'!R$4:R$7,MATCH($B512,'Calibration Multipliers'!$A$4:$A$7,0),1)</f>
        <v>2504385.9042687607</v>
      </c>
      <c r="W512" s="31">
        <f>SUMIFS(INDEX(Load,,MATCH('Summarized Source Data'!$C512,Hour,0)),Month,'Summarized Source Data'!$A512,Sector,'Summarized Source Data'!W$2,TimeOfWeek,$E512)*INDEX('Calibration Multipliers'!S$4:S$7,MATCH($B512,'Calibration Multipliers'!$A$4:$A$7,0),1)</f>
        <v>2504385.9042687607</v>
      </c>
      <c r="X512" s="26">
        <f>SUMIFS(INDEX(Load,,MATCH('Summarized Source Data'!$C512,Hour,0)),Month,'Summarized Source Data'!$A512,Sector,'Summarized Source Data'!X$2,Subsector,'Summarized Source Data'!X$3,TimeOfWeek,$E512)*INDEX('Calibration Multipliers'!T$4:T$7,MATCH($B512,'Calibration Multipliers'!$A$4:$A$7,0),1)</f>
        <v>343203480.7044372</v>
      </c>
      <c r="Y512" s="28">
        <f t="shared" si="42"/>
        <v>343203480.7044372</v>
      </c>
      <c r="Z512" s="28">
        <f t="shared" si="42"/>
        <v>343203480.7044372</v>
      </c>
    </row>
    <row r="513" spans="1:26" outlineLevel="2">
      <c r="A513">
        <f t="shared" si="41"/>
        <v>10</v>
      </c>
      <c r="B513" t="str">
        <f>INDEX('Category Mapping'!$G$34:$G$45,MATCH(A513,'Category Mapping'!$A$34:$A$45,0),1)</f>
        <v>Fall</v>
      </c>
      <c r="C513" t="s">
        <v>32</v>
      </c>
      <c r="D513" s="6" t="s">
        <v>106</v>
      </c>
      <c r="E513" s="40" t="s">
        <v>14</v>
      </c>
      <c r="F513" s="26">
        <f>SUMIFS(INDEX(Load,,MATCH('Summarized Source Data'!$C513,Hour,0)),Month,'Summarized Source Data'!$A513,Sector,'Summarized Source Data'!F$2,Subsector,'Summarized Source Data'!F$3,TimeOfWeek,$E513)*INDEX('Calibration Multipliers'!B$4:B$7,MATCH($B513,'Calibration Multipliers'!$A$4:$A$7,0),1)</f>
        <v>2556494.6292367685</v>
      </c>
      <c r="G513" s="26">
        <f>SUMIFS(INDEX(Load,,MATCH('Summarized Source Data'!$C513,Hour,0)),Month,'Summarized Source Data'!$A513,Sector,'Summarized Source Data'!G$2,Subsector,'Summarized Source Data'!G$3,TimeOfWeek,$E513)*INDEX('Calibration Multipliers'!C$4:C$7,MATCH($B513,'Calibration Multipliers'!$A$4:$A$7,0),1)</f>
        <v>1213.2544098586682</v>
      </c>
      <c r="H513" s="26">
        <f>SUMIFS(INDEX(Load,,MATCH('Summarized Source Data'!$C513,Hour,0)),Month,'Summarized Source Data'!$A513,Sector,'Summarized Source Data'!H$2,Subsector,'Summarized Source Data'!H$3,TimeOfWeek,$E513)*INDEX('Calibration Multipliers'!D$4:D$7,MATCH($B513,'Calibration Multipliers'!$A$4:$A$7,0),1)</f>
        <v>0</v>
      </c>
      <c r="I513" s="26">
        <f>SUMIFS(INDEX(Load,,MATCH('Summarized Source Data'!$C513,Hour,0)),Month,'Summarized Source Data'!$A513,Sector,'Summarized Source Data'!I$2,Subsector,'Summarized Source Data'!I$3,TimeOfWeek,$E513)*INDEX('Calibration Multipliers'!E$4:E$7,MATCH($B513,'Calibration Multipliers'!$A$4:$A$7,0),1)</f>
        <v>7403479.1127474792</v>
      </c>
      <c r="J513" s="47">
        <f t="shared" si="37"/>
        <v>21950715.595421985</v>
      </c>
      <c r="K513" s="48">
        <f>(SUMIFS(INDEX(Load,,MATCH('Summarized Source Data'!$C513,Hour,0)),Month,'Summarized Source Data'!$A513,Sector,'Summarized Source Data'!K$2,Subsector,"Total",TimeOfWeek,$E513)-SUM(F513:I513))*INDEX('Calibration Multipliers'!G$4:G$7,MATCH($B513,'Calibration Multipliers'!$A$4:$A$7,0),1)</f>
        <v>21950715.595421985</v>
      </c>
      <c r="L513" s="26">
        <f>SUMIFS(INDEX(Load,,MATCH('Summarized Source Data'!$C513,Hour,0)),Month,'Summarized Source Data'!$A513,Sector,'Summarized Source Data'!L$2,Subsector,'Summarized Source Data'!L$3,TimeOfWeek,$E513)*INDEX('Calibration Multipliers'!H$4:H$7,MATCH($B513,'Calibration Multipliers'!$A$4:$A$7,0),1)</f>
        <v>4126477.9482002668</v>
      </c>
      <c r="M513" s="26">
        <f>SUMIFS(INDEX(Load,,MATCH('Summarized Source Data'!$C513,Hour,0)),Month,'Summarized Source Data'!$A513,Sector,'Summarized Source Data'!M$2,Subsector,'Summarized Source Data'!M$3,TimeOfWeek,$E513)*INDEX('Calibration Multipliers'!I$4:I$7,MATCH($B513,'Calibration Multipliers'!$A$4:$A$7,0),1)</f>
        <v>658928.605535632</v>
      </c>
      <c r="N513" s="26">
        <f>SUMIFS(INDEX(Load,,MATCH('Summarized Source Data'!$C513,Hour,0)),Month,'Summarized Source Data'!$A513,Sector,'Summarized Source Data'!N$2,Subsector,'Summarized Source Data'!N$3,TimeOfWeek,$E513)*INDEX('Calibration Multipliers'!J$4:J$7,MATCH($B513,'Calibration Multipliers'!$A$4:$A$7,0),1)</f>
        <v>0</v>
      </c>
      <c r="O513" s="28">
        <f t="shared" si="38"/>
        <v>73589423.396604866</v>
      </c>
      <c r="P513" s="48">
        <f>(SUMIFS(INDEX(Load,,MATCH('Summarized Source Data'!$C513,Hour,0)),Month,'Summarized Source Data'!$A513,Sector,'Summarized Source Data'!P$2,Subsector,"Total",TimeOfWeek,$E513)-SUM(L513:N513)*INDEX('Calibration Multipliers'!L$4:L$7,MATCH($B513,'Calibration Multipliers'!$A$4:$A$7,0),1))</f>
        <v>73589423.396604866</v>
      </c>
      <c r="Q513" s="28">
        <f t="shared" si="39"/>
        <v>73589423.396604866</v>
      </c>
      <c r="R513" s="31">
        <f>SUMIFS(INDEX(Load,,MATCH('Summarized Source Data'!$C513,Hour,0)),Month,'Summarized Source Data'!$A513,Sector,'Summarized Source Data'!R$2,TimeOfWeek,$E513)*INDEX('Calibration Multipliers'!N$4:N$7,MATCH($B513,'Calibration Multipliers'!$A$4:$A$7,0),1)</f>
        <v>2522014.7216533655</v>
      </c>
      <c r="S513" s="31">
        <f>SUMIFS(INDEX(Load,,MATCH('Summarized Source Data'!$C513,Hour,0)),Month,'Summarized Source Data'!$A513,Sector,'Summarized Source Data'!S$2,TimeOfWeek,$E513)*INDEX('Calibration Multipliers'!O$4:O$7,MATCH($B513,'Calibration Multipliers'!$A$4:$A$7,0),1)</f>
        <v>2522014.7216533655</v>
      </c>
      <c r="T513" s="31">
        <f>SUMIFS(INDEX(Load,,MATCH('Summarized Source Data'!$C513,Hour,0)),Month,'Summarized Source Data'!$A513,Sector,'Summarized Source Data'!T$2,TimeOfWeek,$E513)*INDEX('Calibration Multipliers'!P$4:P$7,MATCH($B513,'Calibration Multipliers'!$A$4:$A$7,0),1)</f>
        <v>2522014.7216533655</v>
      </c>
      <c r="U513" s="31">
        <f>SUMIFS(INDEX(Load,,MATCH('Summarized Source Data'!$C513,Hour,0)),Month,'Summarized Source Data'!$A513,Sector,'Summarized Source Data'!U$2,TimeOfWeek,$E513)*INDEX('Calibration Multipliers'!Q$4:Q$7,MATCH($B513,'Calibration Multipliers'!$A$4:$A$7,0),1)</f>
        <v>2522014.7216533655</v>
      </c>
      <c r="V513" s="31">
        <f>SUMIFS(INDEX(Load,,MATCH('Summarized Source Data'!$C513,Hour,0)),Month,'Summarized Source Data'!$A513,Sector,'Summarized Source Data'!V$2,TimeOfWeek,$E513)*INDEX('Calibration Multipliers'!R$4:R$7,MATCH($B513,'Calibration Multipliers'!$A$4:$A$7,0),1)</f>
        <v>2522014.7216533655</v>
      </c>
      <c r="W513" s="31">
        <f>SUMIFS(INDEX(Load,,MATCH('Summarized Source Data'!$C513,Hour,0)),Month,'Summarized Source Data'!$A513,Sector,'Summarized Source Data'!W$2,TimeOfWeek,$E513)*INDEX('Calibration Multipliers'!S$4:S$7,MATCH($B513,'Calibration Multipliers'!$A$4:$A$7,0),1)</f>
        <v>2522014.7216533655</v>
      </c>
      <c r="X513" s="26">
        <f>SUMIFS(INDEX(Load,,MATCH('Summarized Source Data'!$C513,Hour,0)),Month,'Summarized Source Data'!$A513,Sector,'Summarized Source Data'!X$2,Subsector,'Summarized Source Data'!X$3,TimeOfWeek,$E513)*INDEX('Calibration Multipliers'!T$4:T$7,MATCH($B513,'Calibration Multipliers'!$A$4:$A$7,0),1)</f>
        <v>346214037.55272174</v>
      </c>
      <c r="Y513" s="28">
        <f t="shared" si="42"/>
        <v>346214037.55272174</v>
      </c>
      <c r="Z513" s="28">
        <f t="shared" si="42"/>
        <v>346214037.55272174</v>
      </c>
    </row>
    <row r="514" spans="1:26" outlineLevel="2">
      <c r="A514">
        <f t="shared" si="41"/>
        <v>10</v>
      </c>
      <c r="B514" t="str">
        <f>INDEX('Category Mapping'!$G$34:$G$45,MATCH(A514,'Category Mapping'!$A$34:$A$45,0),1)</f>
        <v>Fall</v>
      </c>
      <c r="C514" t="s">
        <v>33</v>
      </c>
      <c r="D514" s="6" t="s">
        <v>107</v>
      </c>
      <c r="E514" s="40" t="s">
        <v>14</v>
      </c>
      <c r="F514" s="26">
        <f>SUMIFS(INDEX(Load,,MATCH('Summarized Source Data'!$C514,Hour,0)),Month,'Summarized Source Data'!$A514,Sector,'Summarized Source Data'!F$2,Subsector,'Summarized Source Data'!F$3,TimeOfWeek,$E514)*INDEX('Calibration Multipliers'!B$4:B$7,MATCH($B514,'Calibration Multipliers'!$A$4:$A$7,0),1)</f>
        <v>2920391.6741973641</v>
      </c>
      <c r="G514" s="26">
        <f>SUMIFS(INDEX(Load,,MATCH('Summarized Source Data'!$C514,Hour,0)),Month,'Summarized Source Data'!$A514,Sector,'Summarized Source Data'!G$2,Subsector,'Summarized Source Data'!G$3,TimeOfWeek,$E514)*INDEX('Calibration Multipliers'!C$4:C$7,MATCH($B514,'Calibration Multipliers'!$A$4:$A$7,0),1)</f>
        <v>1164.0819813366875</v>
      </c>
      <c r="H514" s="26">
        <f>SUMIFS(INDEX(Load,,MATCH('Summarized Source Data'!$C514,Hour,0)),Month,'Summarized Source Data'!$A514,Sector,'Summarized Source Data'!H$2,Subsector,'Summarized Source Data'!H$3,TimeOfWeek,$E514)*INDEX('Calibration Multipliers'!D$4:D$7,MATCH($B514,'Calibration Multipliers'!$A$4:$A$7,0),1)</f>
        <v>0</v>
      </c>
      <c r="I514" s="26">
        <f>SUMIFS(INDEX(Load,,MATCH('Summarized Source Data'!$C514,Hour,0)),Month,'Summarized Source Data'!$A514,Sector,'Summarized Source Data'!I$2,Subsector,'Summarized Source Data'!I$3,TimeOfWeek,$E514)*INDEX('Calibration Multipliers'!E$4:E$7,MATCH($B514,'Calibration Multipliers'!$A$4:$A$7,0),1)</f>
        <v>12744690.657737872</v>
      </c>
      <c r="J514" s="47">
        <f t="shared" si="37"/>
        <v>32402311.263693199</v>
      </c>
      <c r="K514" s="48">
        <f>(SUMIFS(INDEX(Load,,MATCH('Summarized Source Data'!$C514,Hour,0)),Month,'Summarized Source Data'!$A514,Sector,'Summarized Source Data'!K$2,Subsector,"Total",TimeOfWeek,$E514)-SUM(F514:I514))*INDEX('Calibration Multipliers'!G$4:G$7,MATCH($B514,'Calibration Multipliers'!$A$4:$A$7,0),1)</f>
        <v>32402311.263693199</v>
      </c>
      <c r="L514" s="26">
        <f>SUMIFS(INDEX(Load,,MATCH('Summarized Source Data'!$C514,Hour,0)),Month,'Summarized Source Data'!$A514,Sector,'Summarized Source Data'!L$2,Subsector,'Summarized Source Data'!L$3,TimeOfWeek,$E514)*INDEX('Calibration Multipliers'!H$4:H$7,MATCH($B514,'Calibration Multipliers'!$A$4:$A$7,0),1)</f>
        <v>8100448.1110990848</v>
      </c>
      <c r="M514" s="26">
        <f>SUMIFS(INDEX(Load,,MATCH('Summarized Source Data'!$C514,Hour,0)),Month,'Summarized Source Data'!$A514,Sector,'Summarized Source Data'!M$2,Subsector,'Summarized Source Data'!M$3,TimeOfWeek,$E514)*INDEX('Calibration Multipliers'!I$4:I$7,MATCH($B514,'Calibration Multipliers'!$A$4:$A$7,0),1)</f>
        <v>684376.84257418115</v>
      </c>
      <c r="N514" s="26">
        <f>SUMIFS(INDEX(Load,,MATCH('Summarized Source Data'!$C514,Hour,0)),Month,'Summarized Source Data'!$A514,Sector,'Summarized Source Data'!N$2,Subsector,'Summarized Source Data'!N$3,TimeOfWeek,$E514)*INDEX('Calibration Multipliers'!J$4:J$7,MATCH($B514,'Calibration Multipliers'!$A$4:$A$7,0),1)</f>
        <v>0</v>
      </c>
      <c r="O514" s="28">
        <f t="shared" si="38"/>
        <v>82334695.654405385</v>
      </c>
      <c r="P514" s="48">
        <f>(SUMIFS(INDEX(Load,,MATCH('Summarized Source Data'!$C514,Hour,0)),Month,'Summarized Source Data'!$A514,Sector,'Summarized Source Data'!P$2,Subsector,"Total",TimeOfWeek,$E514)-SUM(L514:N514)*INDEX('Calibration Multipliers'!L$4:L$7,MATCH($B514,'Calibration Multipliers'!$A$4:$A$7,0),1))</f>
        <v>82334695.654405385</v>
      </c>
      <c r="Q514" s="28">
        <f t="shared" si="39"/>
        <v>82334695.654405385</v>
      </c>
      <c r="R514" s="31">
        <f>SUMIFS(INDEX(Load,,MATCH('Summarized Source Data'!$C514,Hour,0)),Month,'Summarized Source Data'!$A514,Sector,'Summarized Source Data'!R$2,TimeOfWeek,$E514)*INDEX('Calibration Multipliers'!N$4:N$7,MATCH($B514,'Calibration Multipliers'!$A$4:$A$7,0),1)</f>
        <v>3127592.245761598</v>
      </c>
      <c r="S514" s="31">
        <f>SUMIFS(INDEX(Load,,MATCH('Summarized Source Data'!$C514,Hour,0)),Month,'Summarized Source Data'!$A514,Sector,'Summarized Source Data'!S$2,TimeOfWeek,$E514)*INDEX('Calibration Multipliers'!O$4:O$7,MATCH($B514,'Calibration Multipliers'!$A$4:$A$7,0),1)</f>
        <v>3127592.245761598</v>
      </c>
      <c r="T514" s="31">
        <f>SUMIFS(INDEX(Load,,MATCH('Summarized Source Data'!$C514,Hour,0)),Month,'Summarized Source Data'!$A514,Sector,'Summarized Source Data'!T$2,TimeOfWeek,$E514)*INDEX('Calibration Multipliers'!P$4:P$7,MATCH($B514,'Calibration Multipliers'!$A$4:$A$7,0),1)</f>
        <v>3127592.245761598</v>
      </c>
      <c r="U514" s="31">
        <f>SUMIFS(INDEX(Load,,MATCH('Summarized Source Data'!$C514,Hour,0)),Month,'Summarized Source Data'!$A514,Sector,'Summarized Source Data'!U$2,TimeOfWeek,$E514)*INDEX('Calibration Multipliers'!Q$4:Q$7,MATCH($B514,'Calibration Multipliers'!$A$4:$A$7,0),1)</f>
        <v>3127592.245761598</v>
      </c>
      <c r="V514" s="31">
        <f>SUMIFS(INDEX(Load,,MATCH('Summarized Source Data'!$C514,Hour,0)),Month,'Summarized Source Data'!$A514,Sector,'Summarized Source Data'!V$2,TimeOfWeek,$E514)*INDEX('Calibration Multipliers'!R$4:R$7,MATCH($B514,'Calibration Multipliers'!$A$4:$A$7,0),1)</f>
        <v>3127592.245761598</v>
      </c>
      <c r="W514" s="31">
        <f>SUMIFS(INDEX(Load,,MATCH('Summarized Source Data'!$C514,Hour,0)),Month,'Summarized Source Data'!$A514,Sector,'Summarized Source Data'!W$2,TimeOfWeek,$E514)*INDEX('Calibration Multipliers'!S$4:S$7,MATCH($B514,'Calibration Multipliers'!$A$4:$A$7,0),1)</f>
        <v>3127592.245761598</v>
      </c>
      <c r="X514" s="26">
        <f>SUMIFS(INDEX(Load,,MATCH('Summarized Source Data'!$C514,Hour,0)),Month,'Summarized Source Data'!$A514,Sector,'Summarized Source Data'!X$2,Subsector,'Summarized Source Data'!X$3,TimeOfWeek,$E514)*INDEX('Calibration Multipliers'!T$4:T$7,MATCH($B514,'Calibration Multipliers'!$A$4:$A$7,0),1)</f>
        <v>348221075.45157808</v>
      </c>
      <c r="Y514" s="28">
        <f t="shared" si="42"/>
        <v>348221075.45157808</v>
      </c>
      <c r="Z514" s="28">
        <f t="shared" si="42"/>
        <v>348221075.45157808</v>
      </c>
    </row>
    <row r="515" spans="1:26" outlineLevel="2">
      <c r="A515">
        <f t="shared" si="41"/>
        <v>10</v>
      </c>
      <c r="B515" t="str">
        <f>INDEX('Category Mapping'!$G$34:$G$45,MATCH(A515,'Category Mapping'!$A$34:$A$45,0),1)</f>
        <v>Fall</v>
      </c>
      <c r="C515" t="s">
        <v>34</v>
      </c>
      <c r="D515" s="6" t="s">
        <v>108</v>
      </c>
      <c r="E515" s="40" t="s">
        <v>14</v>
      </c>
      <c r="F515" s="26">
        <f>SUMIFS(INDEX(Load,,MATCH('Summarized Source Data'!$C515,Hour,0)),Month,'Summarized Source Data'!$A515,Sector,'Summarized Source Data'!F$2,Subsector,'Summarized Source Data'!F$3,TimeOfWeek,$E515)*INDEX('Calibration Multipliers'!B$4:B$7,MATCH($B515,'Calibration Multipliers'!$A$4:$A$7,0),1)</f>
        <v>3389651.1842152728</v>
      </c>
      <c r="G515" s="26">
        <f>SUMIFS(INDEX(Load,,MATCH('Summarized Source Data'!$C515,Hour,0)),Month,'Summarized Source Data'!$A515,Sector,'Summarized Source Data'!G$2,Subsector,'Summarized Source Data'!G$3,TimeOfWeek,$E515)*INDEX('Calibration Multipliers'!C$4:C$7,MATCH($B515,'Calibration Multipliers'!$A$4:$A$7,0),1)</f>
        <v>1081.7934274835768</v>
      </c>
      <c r="H515" s="26">
        <f>SUMIFS(INDEX(Load,,MATCH('Summarized Source Data'!$C515,Hour,0)),Month,'Summarized Source Data'!$A515,Sector,'Summarized Source Data'!H$2,Subsector,'Summarized Source Data'!H$3,TimeOfWeek,$E515)*INDEX('Calibration Multipliers'!D$4:D$7,MATCH($B515,'Calibration Multipliers'!$A$4:$A$7,0),1)</f>
        <v>0</v>
      </c>
      <c r="I515" s="26">
        <f>SUMIFS(INDEX(Load,,MATCH('Summarized Source Data'!$C515,Hour,0)),Month,'Summarized Source Data'!$A515,Sector,'Summarized Source Data'!I$2,Subsector,'Summarized Source Data'!I$3,TimeOfWeek,$E515)*INDEX('Calibration Multipliers'!E$4:E$7,MATCH($B515,'Calibration Multipliers'!$A$4:$A$7,0),1)</f>
        <v>7265783.2671395903</v>
      </c>
      <c r="J515" s="47">
        <f t="shared" si="37"/>
        <v>45841600.60802412</v>
      </c>
      <c r="K515" s="48">
        <f>(SUMIFS(INDEX(Load,,MATCH('Summarized Source Data'!$C515,Hour,0)),Month,'Summarized Source Data'!$A515,Sector,'Summarized Source Data'!K$2,Subsector,"Total",TimeOfWeek,$E515)-SUM(F515:I515))*INDEX('Calibration Multipliers'!G$4:G$7,MATCH($B515,'Calibration Multipliers'!$A$4:$A$7,0),1)</f>
        <v>45841600.60802412</v>
      </c>
      <c r="L515" s="26">
        <f>SUMIFS(INDEX(Load,,MATCH('Summarized Source Data'!$C515,Hour,0)),Month,'Summarized Source Data'!$A515,Sector,'Summarized Source Data'!L$2,Subsector,'Summarized Source Data'!L$3,TimeOfWeek,$E515)*INDEX('Calibration Multipliers'!H$4:H$7,MATCH($B515,'Calibration Multipliers'!$A$4:$A$7,0),1)</f>
        <v>8984867.4245712291</v>
      </c>
      <c r="M515" s="26">
        <f>SUMIFS(INDEX(Load,,MATCH('Summarized Source Data'!$C515,Hour,0)),Month,'Summarized Source Data'!$A515,Sector,'Summarized Source Data'!M$2,Subsector,'Summarized Source Data'!M$3,TimeOfWeek,$E515)*INDEX('Calibration Multipliers'!I$4:I$7,MATCH($B515,'Calibration Multipliers'!$A$4:$A$7,0),1)</f>
        <v>734581.89209512353</v>
      </c>
      <c r="N515" s="26">
        <f>SUMIFS(INDEX(Load,,MATCH('Summarized Source Data'!$C515,Hour,0)),Month,'Summarized Source Data'!$A515,Sector,'Summarized Source Data'!N$2,Subsector,'Summarized Source Data'!N$3,TimeOfWeek,$E515)*INDEX('Calibration Multipliers'!J$4:J$7,MATCH($B515,'Calibration Multipliers'!$A$4:$A$7,0),1)</f>
        <v>0</v>
      </c>
      <c r="O515" s="28">
        <f t="shared" si="38"/>
        <v>103678191.96871786</v>
      </c>
      <c r="P515" s="48">
        <f>(SUMIFS(INDEX(Load,,MATCH('Summarized Source Data'!$C515,Hour,0)),Month,'Summarized Source Data'!$A515,Sector,'Summarized Source Data'!P$2,Subsector,"Total",TimeOfWeek,$E515)-SUM(L515:N515)*INDEX('Calibration Multipliers'!L$4:L$7,MATCH($B515,'Calibration Multipliers'!$A$4:$A$7,0),1))</f>
        <v>103678191.96871786</v>
      </c>
      <c r="Q515" s="28">
        <f t="shared" si="39"/>
        <v>103678191.96871786</v>
      </c>
      <c r="R515" s="31">
        <f>SUMIFS(INDEX(Load,,MATCH('Summarized Source Data'!$C515,Hour,0)),Month,'Summarized Source Data'!$A515,Sector,'Summarized Source Data'!R$2,TimeOfWeek,$E515)*INDEX('Calibration Multipliers'!N$4:N$7,MATCH($B515,'Calibration Multipliers'!$A$4:$A$7,0),1)</f>
        <v>4070105.2712161392</v>
      </c>
      <c r="S515" s="31">
        <f>SUMIFS(INDEX(Load,,MATCH('Summarized Source Data'!$C515,Hour,0)),Month,'Summarized Source Data'!$A515,Sector,'Summarized Source Data'!S$2,TimeOfWeek,$E515)*INDEX('Calibration Multipliers'!O$4:O$7,MATCH($B515,'Calibration Multipliers'!$A$4:$A$7,0),1)</f>
        <v>4070105.2712161392</v>
      </c>
      <c r="T515" s="31">
        <f>SUMIFS(INDEX(Load,,MATCH('Summarized Source Data'!$C515,Hour,0)),Month,'Summarized Source Data'!$A515,Sector,'Summarized Source Data'!T$2,TimeOfWeek,$E515)*INDEX('Calibration Multipliers'!P$4:P$7,MATCH($B515,'Calibration Multipliers'!$A$4:$A$7,0),1)</f>
        <v>4070105.2712161392</v>
      </c>
      <c r="U515" s="31">
        <f>SUMIFS(INDEX(Load,,MATCH('Summarized Source Data'!$C515,Hour,0)),Month,'Summarized Source Data'!$A515,Sector,'Summarized Source Data'!U$2,TimeOfWeek,$E515)*INDEX('Calibration Multipliers'!Q$4:Q$7,MATCH($B515,'Calibration Multipliers'!$A$4:$A$7,0),1)</f>
        <v>4070105.2712161392</v>
      </c>
      <c r="V515" s="31">
        <f>SUMIFS(INDEX(Load,,MATCH('Summarized Source Data'!$C515,Hour,0)),Month,'Summarized Source Data'!$A515,Sector,'Summarized Source Data'!V$2,TimeOfWeek,$E515)*INDEX('Calibration Multipliers'!R$4:R$7,MATCH($B515,'Calibration Multipliers'!$A$4:$A$7,0),1)</f>
        <v>4070105.2712161392</v>
      </c>
      <c r="W515" s="31">
        <f>SUMIFS(INDEX(Load,,MATCH('Summarized Source Data'!$C515,Hour,0)),Month,'Summarized Source Data'!$A515,Sector,'Summarized Source Data'!W$2,TimeOfWeek,$E515)*INDEX('Calibration Multipliers'!S$4:S$7,MATCH($B515,'Calibration Multipliers'!$A$4:$A$7,0),1)</f>
        <v>4070105.2712161392</v>
      </c>
      <c r="X515" s="26">
        <f>SUMIFS(INDEX(Load,,MATCH('Summarized Source Data'!$C515,Hour,0)),Month,'Summarized Source Data'!$A515,Sector,'Summarized Source Data'!X$2,Subsector,'Summarized Source Data'!X$3,TimeOfWeek,$E515)*INDEX('Calibration Multipliers'!T$4:T$7,MATCH($B515,'Calibration Multipliers'!$A$4:$A$7,0),1)</f>
        <v>348221075.45157808</v>
      </c>
      <c r="Y515" s="28">
        <f t="shared" si="42"/>
        <v>348221075.45157808</v>
      </c>
      <c r="Z515" s="28">
        <f t="shared" si="42"/>
        <v>348221075.45157808</v>
      </c>
    </row>
    <row r="516" spans="1:26" outlineLevel="2">
      <c r="A516">
        <f t="shared" si="41"/>
        <v>10</v>
      </c>
      <c r="B516" t="str">
        <f>INDEX('Category Mapping'!$G$34:$G$45,MATCH(A516,'Category Mapping'!$A$34:$A$45,0),1)</f>
        <v>Fall</v>
      </c>
      <c r="C516" t="s">
        <v>35</v>
      </c>
      <c r="D516" s="6" t="s">
        <v>109</v>
      </c>
      <c r="E516" s="40" t="s">
        <v>14</v>
      </c>
      <c r="F516" s="26">
        <f>SUMIFS(INDEX(Load,,MATCH('Summarized Source Data'!$C516,Hour,0)),Month,'Summarized Source Data'!$A516,Sector,'Summarized Source Data'!F$2,Subsector,'Summarized Source Data'!F$3,TimeOfWeek,$E516)*INDEX('Calibration Multipliers'!B$4:B$7,MATCH($B516,'Calibration Multipliers'!$A$4:$A$7,0),1)</f>
        <v>3683114.2446723524</v>
      </c>
      <c r="G516" s="26">
        <f>SUMIFS(INDEX(Load,,MATCH('Summarized Source Data'!$C516,Hour,0)),Month,'Summarized Source Data'!$A516,Sector,'Summarized Source Data'!G$2,Subsector,'Summarized Source Data'!G$3,TimeOfWeek,$E516)*INDEX('Calibration Multipliers'!C$4:C$7,MATCH($B516,'Calibration Multipliers'!$A$4:$A$7,0),1)</f>
        <v>968.39578619819258</v>
      </c>
      <c r="H516" s="26">
        <f>SUMIFS(INDEX(Load,,MATCH('Summarized Source Data'!$C516,Hour,0)),Month,'Summarized Source Data'!$A516,Sector,'Summarized Source Data'!H$2,Subsector,'Summarized Source Data'!H$3,TimeOfWeek,$E516)*INDEX('Calibration Multipliers'!D$4:D$7,MATCH($B516,'Calibration Multipliers'!$A$4:$A$7,0),1)</f>
        <v>0</v>
      </c>
      <c r="I516" s="26">
        <f>SUMIFS(INDEX(Load,,MATCH('Summarized Source Data'!$C516,Hour,0)),Month,'Summarized Source Data'!$A516,Sector,'Summarized Source Data'!I$2,Subsector,'Summarized Source Data'!I$3,TimeOfWeek,$E516)*INDEX('Calibration Multipliers'!E$4:E$7,MATCH($B516,'Calibration Multipliers'!$A$4:$A$7,0),1)</f>
        <v>7214748.3074474707</v>
      </c>
      <c r="J516" s="47">
        <f t="shared" si="37"/>
        <v>57340457.613210142</v>
      </c>
      <c r="K516" s="48">
        <f>(SUMIFS(INDEX(Load,,MATCH('Summarized Source Data'!$C516,Hour,0)),Month,'Summarized Source Data'!$A516,Sector,'Summarized Source Data'!K$2,Subsector,"Total",TimeOfWeek,$E516)-SUM(F516:I516))*INDEX('Calibration Multipliers'!G$4:G$7,MATCH($B516,'Calibration Multipliers'!$A$4:$A$7,0),1)</f>
        <v>57340457.613210142</v>
      </c>
      <c r="L516" s="26">
        <f>SUMIFS(INDEX(Load,,MATCH('Summarized Source Data'!$C516,Hour,0)),Month,'Summarized Source Data'!$A516,Sector,'Summarized Source Data'!L$2,Subsector,'Summarized Source Data'!L$3,TimeOfWeek,$E516)*INDEX('Calibration Multipliers'!H$4:H$7,MATCH($B516,'Calibration Multipliers'!$A$4:$A$7,0),1)</f>
        <v>7391985.8102196781</v>
      </c>
      <c r="M516" s="26">
        <f>SUMIFS(INDEX(Load,,MATCH('Summarized Source Data'!$C516,Hour,0)),Month,'Summarized Source Data'!$A516,Sector,'Summarized Source Data'!M$2,Subsector,'Summarized Source Data'!M$3,TimeOfWeek,$E516)*INDEX('Calibration Multipliers'!I$4:I$7,MATCH($B516,'Calibration Multipliers'!$A$4:$A$7,0),1)</f>
        <v>808512.13661844691</v>
      </c>
      <c r="N516" s="26">
        <f>SUMIFS(INDEX(Load,,MATCH('Summarized Source Data'!$C516,Hour,0)),Month,'Summarized Source Data'!$A516,Sector,'Summarized Source Data'!N$2,Subsector,'Summarized Source Data'!N$3,TimeOfWeek,$E516)*INDEX('Calibration Multipliers'!J$4:J$7,MATCH($B516,'Calibration Multipliers'!$A$4:$A$7,0),1)</f>
        <v>0</v>
      </c>
      <c r="O516" s="28">
        <f t="shared" si="38"/>
        <v>118242889.68111241</v>
      </c>
      <c r="P516" s="48">
        <f>(SUMIFS(INDEX(Load,,MATCH('Summarized Source Data'!$C516,Hour,0)),Month,'Summarized Source Data'!$A516,Sector,'Summarized Source Data'!P$2,Subsector,"Total",TimeOfWeek,$E516)-SUM(L516:N516)*INDEX('Calibration Multipliers'!L$4:L$7,MATCH($B516,'Calibration Multipliers'!$A$4:$A$7,0),1))</f>
        <v>118242889.68111241</v>
      </c>
      <c r="Q516" s="28">
        <f t="shared" si="39"/>
        <v>118242889.68111241</v>
      </c>
      <c r="R516" s="31">
        <f>SUMIFS(INDEX(Load,,MATCH('Summarized Source Data'!$C516,Hour,0)),Month,'Summarized Source Data'!$A516,Sector,'Summarized Source Data'!R$2,TimeOfWeek,$E516)*INDEX('Calibration Multipliers'!N$4:N$7,MATCH($B516,'Calibration Multipliers'!$A$4:$A$7,0),1)</f>
        <v>4861493.3604815435</v>
      </c>
      <c r="S516" s="31">
        <f>SUMIFS(INDEX(Load,,MATCH('Summarized Source Data'!$C516,Hour,0)),Month,'Summarized Source Data'!$A516,Sector,'Summarized Source Data'!S$2,TimeOfWeek,$E516)*INDEX('Calibration Multipliers'!O$4:O$7,MATCH($B516,'Calibration Multipliers'!$A$4:$A$7,0),1)</f>
        <v>4861493.3604815435</v>
      </c>
      <c r="T516" s="31">
        <f>SUMIFS(INDEX(Load,,MATCH('Summarized Source Data'!$C516,Hour,0)),Month,'Summarized Source Data'!$A516,Sector,'Summarized Source Data'!T$2,TimeOfWeek,$E516)*INDEX('Calibration Multipliers'!P$4:P$7,MATCH($B516,'Calibration Multipliers'!$A$4:$A$7,0),1)</f>
        <v>4861493.3604815435</v>
      </c>
      <c r="U516" s="31">
        <f>SUMIFS(INDEX(Load,,MATCH('Summarized Source Data'!$C516,Hour,0)),Month,'Summarized Source Data'!$A516,Sector,'Summarized Source Data'!U$2,TimeOfWeek,$E516)*INDEX('Calibration Multipliers'!Q$4:Q$7,MATCH($B516,'Calibration Multipliers'!$A$4:$A$7,0),1)</f>
        <v>4861493.3604815435</v>
      </c>
      <c r="V516" s="31">
        <f>SUMIFS(INDEX(Load,,MATCH('Summarized Source Data'!$C516,Hour,0)),Month,'Summarized Source Data'!$A516,Sector,'Summarized Source Data'!V$2,TimeOfWeek,$E516)*INDEX('Calibration Multipliers'!R$4:R$7,MATCH($B516,'Calibration Multipliers'!$A$4:$A$7,0),1)</f>
        <v>4861493.3604815435</v>
      </c>
      <c r="W516" s="31">
        <f>SUMIFS(INDEX(Load,,MATCH('Summarized Source Data'!$C516,Hour,0)),Month,'Summarized Source Data'!$A516,Sector,'Summarized Source Data'!W$2,TimeOfWeek,$E516)*INDEX('Calibration Multipliers'!S$4:S$7,MATCH($B516,'Calibration Multipliers'!$A$4:$A$7,0),1)</f>
        <v>4861493.3604815435</v>
      </c>
      <c r="X516" s="26">
        <f>SUMIFS(INDEX(Load,,MATCH('Summarized Source Data'!$C516,Hour,0)),Month,'Summarized Source Data'!$A516,Sector,'Summarized Source Data'!X$2,Subsector,'Summarized Source Data'!X$3,TimeOfWeek,$E516)*INDEX('Calibration Multipliers'!T$4:T$7,MATCH($B516,'Calibration Multipliers'!$A$4:$A$7,0),1)</f>
        <v>347217556.50214988</v>
      </c>
      <c r="Y516" s="28">
        <f t="shared" si="42"/>
        <v>347217556.50214988</v>
      </c>
      <c r="Z516" s="28">
        <f t="shared" si="42"/>
        <v>347217556.50214988</v>
      </c>
    </row>
    <row r="517" spans="1:26" outlineLevel="2">
      <c r="A517">
        <f t="shared" si="41"/>
        <v>10</v>
      </c>
      <c r="B517" t="str">
        <f>INDEX('Category Mapping'!$G$34:$G$45,MATCH(A517,'Category Mapping'!$A$34:$A$45,0),1)</f>
        <v>Fall</v>
      </c>
      <c r="C517" t="s">
        <v>36</v>
      </c>
      <c r="D517" s="6" t="s">
        <v>110</v>
      </c>
      <c r="E517" s="40" t="s">
        <v>14</v>
      </c>
      <c r="F517" s="26">
        <f>SUMIFS(INDEX(Load,,MATCH('Summarized Source Data'!$C517,Hour,0)),Month,'Summarized Source Data'!$A517,Sector,'Summarized Source Data'!F$2,Subsector,'Summarized Source Data'!F$3,TimeOfWeek,$E517)*INDEX('Calibration Multipliers'!B$4:B$7,MATCH($B517,'Calibration Multipliers'!$A$4:$A$7,0),1)</f>
        <v>3742004.7507005958</v>
      </c>
      <c r="G517" s="26">
        <f>SUMIFS(INDEX(Load,,MATCH('Summarized Source Data'!$C517,Hour,0)),Month,'Summarized Source Data'!$A517,Sector,'Summarized Source Data'!G$2,Subsector,'Summarized Source Data'!G$3,TimeOfWeek,$E517)*INDEX('Calibration Multipliers'!C$4:C$7,MATCH($B517,'Calibration Multipliers'!$A$4:$A$7,0),1)</f>
        <v>7565.529359739041</v>
      </c>
      <c r="H517" s="26">
        <f>SUMIFS(INDEX(Load,,MATCH('Summarized Source Data'!$C517,Hour,0)),Month,'Summarized Source Data'!$A517,Sector,'Summarized Source Data'!H$2,Subsector,'Summarized Source Data'!H$3,TimeOfWeek,$E517)*INDEX('Calibration Multipliers'!D$4:D$7,MATCH($B517,'Calibration Multipliers'!$A$4:$A$7,0),1)</f>
        <v>0</v>
      </c>
      <c r="I517" s="26">
        <f>SUMIFS(INDEX(Load,,MATCH('Summarized Source Data'!$C517,Hour,0)),Month,'Summarized Source Data'!$A517,Sector,'Summarized Source Data'!I$2,Subsector,'Summarized Source Data'!I$3,TimeOfWeek,$E517)*INDEX('Calibration Multipliers'!E$4:E$7,MATCH($B517,'Calibration Multipliers'!$A$4:$A$7,0),1)</f>
        <v>7475778.6389779821</v>
      </c>
      <c r="J517" s="47">
        <f t="shared" ref="J517:J579" si="43">K517</f>
        <v>72468131.463271797</v>
      </c>
      <c r="K517" s="48">
        <f>(SUMIFS(INDEX(Load,,MATCH('Summarized Source Data'!$C517,Hour,0)),Month,'Summarized Source Data'!$A517,Sector,'Summarized Source Data'!K$2,Subsector,"Total",TimeOfWeek,$E517)-SUM(F517:I517))*INDEX('Calibration Multipliers'!G$4:G$7,MATCH($B517,'Calibration Multipliers'!$A$4:$A$7,0),1)</f>
        <v>72468131.463271797</v>
      </c>
      <c r="L517" s="26">
        <f>SUMIFS(INDEX(Load,,MATCH('Summarized Source Data'!$C517,Hour,0)),Month,'Summarized Source Data'!$A517,Sector,'Summarized Source Data'!L$2,Subsector,'Summarized Source Data'!L$3,TimeOfWeek,$E517)*INDEX('Calibration Multipliers'!H$4:H$7,MATCH($B517,'Calibration Multipliers'!$A$4:$A$7,0),1)</f>
        <v>6046324.0996166077</v>
      </c>
      <c r="M517" s="26">
        <f>SUMIFS(INDEX(Load,,MATCH('Summarized Source Data'!$C517,Hour,0)),Month,'Summarized Source Data'!$A517,Sector,'Summarized Source Data'!M$2,Subsector,'Summarized Source Data'!M$3,TimeOfWeek,$E517)*INDEX('Calibration Multipliers'!I$4:I$7,MATCH($B517,'Calibration Multipliers'!$A$4:$A$7,0),1)</f>
        <v>856820.53532497003</v>
      </c>
      <c r="N517" s="26">
        <f>SUMIFS(INDEX(Load,,MATCH('Summarized Source Data'!$C517,Hour,0)),Month,'Summarized Source Data'!$A517,Sector,'Summarized Source Data'!N$2,Subsector,'Summarized Source Data'!N$3,TimeOfWeek,$E517)*INDEX('Calibration Multipliers'!J$4:J$7,MATCH($B517,'Calibration Multipliers'!$A$4:$A$7,0),1)</f>
        <v>0</v>
      </c>
      <c r="O517" s="28">
        <f t="shared" ref="O517:O579" si="44">P517</f>
        <v>128571913.53786257</v>
      </c>
      <c r="P517" s="48">
        <f>(SUMIFS(INDEX(Load,,MATCH('Summarized Source Data'!$C517,Hour,0)),Month,'Summarized Source Data'!$A517,Sector,'Summarized Source Data'!P$2,Subsector,"Total",TimeOfWeek,$E517)-SUM(L517:N517)*INDEX('Calibration Multipliers'!L$4:L$7,MATCH($B517,'Calibration Multipliers'!$A$4:$A$7,0),1))</f>
        <v>128571913.53786257</v>
      </c>
      <c r="Q517" s="28">
        <f t="shared" ref="Q517:Q579" si="45">P517</f>
        <v>128571913.53786257</v>
      </c>
      <c r="R517" s="31">
        <f>SUMIFS(INDEX(Load,,MATCH('Summarized Source Data'!$C517,Hour,0)),Month,'Summarized Source Data'!$A517,Sector,'Summarized Source Data'!R$2,TimeOfWeek,$E517)*INDEX('Calibration Multipliers'!N$4:N$7,MATCH($B517,'Calibration Multipliers'!$A$4:$A$7,0),1)</f>
        <v>5513242.7914529666</v>
      </c>
      <c r="S517" s="31">
        <f>SUMIFS(INDEX(Load,,MATCH('Summarized Source Data'!$C517,Hour,0)),Month,'Summarized Source Data'!$A517,Sector,'Summarized Source Data'!S$2,TimeOfWeek,$E517)*INDEX('Calibration Multipliers'!O$4:O$7,MATCH($B517,'Calibration Multipliers'!$A$4:$A$7,0),1)</f>
        <v>5513242.7914529666</v>
      </c>
      <c r="T517" s="31">
        <f>SUMIFS(INDEX(Load,,MATCH('Summarized Source Data'!$C517,Hour,0)),Month,'Summarized Source Data'!$A517,Sector,'Summarized Source Data'!T$2,TimeOfWeek,$E517)*INDEX('Calibration Multipliers'!P$4:P$7,MATCH($B517,'Calibration Multipliers'!$A$4:$A$7,0),1)</f>
        <v>5513242.7914529666</v>
      </c>
      <c r="U517" s="31">
        <f>SUMIFS(INDEX(Load,,MATCH('Summarized Source Data'!$C517,Hour,0)),Month,'Summarized Source Data'!$A517,Sector,'Summarized Source Data'!U$2,TimeOfWeek,$E517)*INDEX('Calibration Multipliers'!Q$4:Q$7,MATCH($B517,'Calibration Multipliers'!$A$4:$A$7,0),1)</f>
        <v>5513242.7914529666</v>
      </c>
      <c r="V517" s="31">
        <f>SUMIFS(INDEX(Load,,MATCH('Summarized Source Data'!$C517,Hour,0)),Month,'Summarized Source Data'!$A517,Sector,'Summarized Source Data'!V$2,TimeOfWeek,$E517)*INDEX('Calibration Multipliers'!R$4:R$7,MATCH($B517,'Calibration Multipliers'!$A$4:$A$7,0),1)</f>
        <v>5513242.7914529666</v>
      </c>
      <c r="W517" s="31">
        <f>SUMIFS(INDEX(Load,,MATCH('Summarized Source Data'!$C517,Hour,0)),Month,'Summarized Source Data'!$A517,Sector,'Summarized Source Data'!W$2,TimeOfWeek,$E517)*INDEX('Calibration Multipliers'!S$4:S$7,MATCH($B517,'Calibration Multipliers'!$A$4:$A$7,0),1)</f>
        <v>5513242.7914529666</v>
      </c>
      <c r="X517" s="26">
        <f>SUMIFS(INDEX(Load,,MATCH('Summarized Source Data'!$C517,Hour,0)),Month,'Summarized Source Data'!$A517,Sector,'Summarized Source Data'!X$2,Subsector,'Summarized Source Data'!X$3,TimeOfWeek,$E517)*INDEX('Calibration Multipliers'!T$4:T$7,MATCH($B517,'Calibration Multipliers'!$A$4:$A$7,0),1)</f>
        <v>346214037.55272174</v>
      </c>
      <c r="Y517" s="28">
        <f t="shared" ref="Y517:Z548" si="46">$X517</f>
        <v>346214037.55272174</v>
      </c>
      <c r="Z517" s="28">
        <f t="shared" si="46"/>
        <v>346214037.55272174</v>
      </c>
    </row>
    <row r="518" spans="1:26" outlineLevel="2">
      <c r="A518">
        <f t="shared" si="41"/>
        <v>10</v>
      </c>
      <c r="B518" t="str">
        <f>INDEX('Category Mapping'!$G$34:$G$45,MATCH(A518,'Category Mapping'!$A$34:$A$45,0),1)</f>
        <v>Fall</v>
      </c>
      <c r="C518" t="s">
        <v>37</v>
      </c>
      <c r="D518" s="6" t="s">
        <v>111</v>
      </c>
      <c r="E518" s="40" t="s">
        <v>14</v>
      </c>
      <c r="F518" s="26">
        <f>SUMIFS(INDEX(Load,,MATCH('Summarized Source Data'!$C518,Hour,0)),Month,'Summarized Source Data'!$A518,Sector,'Summarized Source Data'!F$2,Subsector,'Summarized Source Data'!F$3,TimeOfWeek,$E518)*INDEX('Calibration Multipliers'!B$4:B$7,MATCH($B518,'Calibration Multipliers'!$A$4:$A$7,0),1)</f>
        <v>3752065.0281686136</v>
      </c>
      <c r="G518" s="26">
        <f>SUMIFS(INDEX(Load,,MATCH('Summarized Source Data'!$C518,Hour,0)),Month,'Summarized Source Data'!$A518,Sector,'Summarized Source Data'!G$2,Subsector,'Summarized Source Data'!G$3,TimeOfWeek,$E518)*INDEX('Calibration Multipliers'!C$4:C$7,MATCH($B518,'Calibration Multipliers'!$A$4:$A$7,0),1)</f>
        <v>46212.047621167636</v>
      </c>
      <c r="H518" s="26">
        <f>SUMIFS(INDEX(Load,,MATCH('Summarized Source Data'!$C518,Hour,0)),Month,'Summarized Source Data'!$A518,Sector,'Summarized Source Data'!H$2,Subsector,'Summarized Source Data'!H$3,TimeOfWeek,$E518)*INDEX('Calibration Multipliers'!D$4:D$7,MATCH($B518,'Calibration Multipliers'!$A$4:$A$7,0),1)</f>
        <v>0</v>
      </c>
      <c r="I518" s="26">
        <f>SUMIFS(INDEX(Load,,MATCH('Summarized Source Data'!$C518,Hour,0)),Month,'Summarized Source Data'!$A518,Sector,'Summarized Source Data'!I$2,Subsector,'Summarized Source Data'!I$3,TimeOfWeek,$E518)*INDEX('Calibration Multipliers'!E$4:E$7,MATCH($B518,'Calibration Multipliers'!$A$4:$A$7,0),1)</f>
        <v>7520373.0140526714</v>
      </c>
      <c r="J518" s="47">
        <f t="shared" si="43"/>
        <v>90036763.802403614</v>
      </c>
      <c r="K518" s="48">
        <f>(SUMIFS(INDEX(Load,,MATCH('Summarized Source Data'!$C518,Hour,0)),Month,'Summarized Source Data'!$A518,Sector,'Summarized Source Data'!K$2,Subsector,"Total",TimeOfWeek,$E518)-SUM(F518:I518))*INDEX('Calibration Multipliers'!G$4:G$7,MATCH($B518,'Calibration Multipliers'!$A$4:$A$7,0),1)</f>
        <v>90036763.802403614</v>
      </c>
      <c r="L518" s="26">
        <f>SUMIFS(INDEX(Load,,MATCH('Summarized Source Data'!$C518,Hour,0)),Month,'Summarized Source Data'!$A518,Sector,'Summarized Source Data'!L$2,Subsector,'Summarized Source Data'!L$3,TimeOfWeek,$E518)*INDEX('Calibration Multipliers'!H$4:H$7,MATCH($B518,'Calibration Multipliers'!$A$4:$A$7,0),1)</f>
        <v>5098248.5686253868</v>
      </c>
      <c r="M518" s="26">
        <f>SUMIFS(INDEX(Load,,MATCH('Summarized Source Data'!$C518,Hour,0)),Month,'Summarized Source Data'!$A518,Sector,'Summarized Source Data'!M$2,Subsector,'Summarized Source Data'!M$3,TimeOfWeek,$E518)*INDEX('Calibration Multipliers'!I$4:I$7,MATCH($B518,'Calibration Multipliers'!$A$4:$A$7,0),1)</f>
        <v>888585.92415016959</v>
      </c>
      <c r="N518" s="26">
        <f>SUMIFS(INDEX(Load,,MATCH('Summarized Source Data'!$C518,Hour,0)),Month,'Summarized Source Data'!$A518,Sector,'Summarized Source Data'!N$2,Subsector,'Summarized Source Data'!N$3,TimeOfWeek,$E518)*INDEX('Calibration Multipliers'!J$4:J$7,MATCH($B518,'Calibration Multipliers'!$A$4:$A$7,0),1)</f>
        <v>0</v>
      </c>
      <c r="O518" s="28">
        <f t="shared" si="44"/>
        <v>127481185.78117223</v>
      </c>
      <c r="P518" s="48">
        <f>(SUMIFS(INDEX(Load,,MATCH('Summarized Source Data'!$C518,Hour,0)),Month,'Summarized Source Data'!$A518,Sector,'Summarized Source Data'!P$2,Subsector,"Total",TimeOfWeek,$E518)-SUM(L518:N518)*INDEX('Calibration Multipliers'!L$4:L$7,MATCH($B518,'Calibration Multipliers'!$A$4:$A$7,0),1))</f>
        <v>127481185.78117223</v>
      </c>
      <c r="Q518" s="28">
        <f t="shared" si="45"/>
        <v>127481185.78117223</v>
      </c>
      <c r="R518" s="31">
        <f>SUMIFS(INDEX(Load,,MATCH('Summarized Source Data'!$C518,Hour,0)),Month,'Summarized Source Data'!$A518,Sector,'Summarized Source Data'!R$2,TimeOfWeek,$E518)*INDEX('Calibration Multipliers'!N$4:N$7,MATCH($B518,'Calibration Multipliers'!$A$4:$A$7,0),1)</f>
        <v>5838358.8466129098</v>
      </c>
      <c r="S518" s="31">
        <f>SUMIFS(INDEX(Load,,MATCH('Summarized Source Data'!$C518,Hour,0)),Month,'Summarized Source Data'!$A518,Sector,'Summarized Source Data'!S$2,TimeOfWeek,$E518)*INDEX('Calibration Multipliers'!O$4:O$7,MATCH($B518,'Calibration Multipliers'!$A$4:$A$7,0),1)</f>
        <v>5838358.8466129098</v>
      </c>
      <c r="T518" s="31">
        <f>SUMIFS(INDEX(Load,,MATCH('Summarized Source Data'!$C518,Hour,0)),Month,'Summarized Source Data'!$A518,Sector,'Summarized Source Data'!T$2,TimeOfWeek,$E518)*INDEX('Calibration Multipliers'!P$4:P$7,MATCH($B518,'Calibration Multipliers'!$A$4:$A$7,0),1)</f>
        <v>5838358.8466129098</v>
      </c>
      <c r="U518" s="31">
        <f>SUMIFS(INDEX(Load,,MATCH('Summarized Source Data'!$C518,Hour,0)),Month,'Summarized Source Data'!$A518,Sector,'Summarized Source Data'!U$2,TimeOfWeek,$E518)*INDEX('Calibration Multipliers'!Q$4:Q$7,MATCH($B518,'Calibration Multipliers'!$A$4:$A$7,0),1)</f>
        <v>5838358.8466129098</v>
      </c>
      <c r="V518" s="31">
        <f>SUMIFS(INDEX(Load,,MATCH('Summarized Source Data'!$C518,Hour,0)),Month,'Summarized Source Data'!$A518,Sector,'Summarized Source Data'!V$2,TimeOfWeek,$E518)*INDEX('Calibration Multipliers'!R$4:R$7,MATCH($B518,'Calibration Multipliers'!$A$4:$A$7,0),1)</f>
        <v>5838358.8466129098</v>
      </c>
      <c r="W518" s="31">
        <f>SUMIFS(INDEX(Load,,MATCH('Summarized Source Data'!$C518,Hour,0)),Month,'Summarized Source Data'!$A518,Sector,'Summarized Source Data'!W$2,TimeOfWeek,$E518)*INDEX('Calibration Multipliers'!S$4:S$7,MATCH($B518,'Calibration Multipliers'!$A$4:$A$7,0),1)</f>
        <v>5838358.8466129098</v>
      </c>
      <c r="X518" s="26">
        <f>SUMIFS(INDEX(Load,,MATCH('Summarized Source Data'!$C518,Hour,0)),Month,'Summarized Source Data'!$A518,Sector,'Summarized Source Data'!X$2,Subsector,'Summarized Source Data'!X$3,TimeOfWeek,$E518)*INDEX('Calibration Multipliers'!T$4:T$7,MATCH($B518,'Calibration Multipliers'!$A$4:$A$7,0),1)</f>
        <v>345210518.60329354</v>
      </c>
      <c r="Y518" s="28">
        <f t="shared" si="46"/>
        <v>345210518.60329354</v>
      </c>
      <c r="Z518" s="28">
        <f t="shared" si="46"/>
        <v>345210518.60329354</v>
      </c>
    </row>
    <row r="519" spans="1:26" outlineLevel="2">
      <c r="A519">
        <f t="shared" si="41"/>
        <v>10</v>
      </c>
      <c r="B519" t="str">
        <f>INDEX('Category Mapping'!$G$34:$G$45,MATCH(A519,'Category Mapping'!$A$34:$A$45,0),1)</f>
        <v>Fall</v>
      </c>
      <c r="C519" t="s">
        <v>38</v>
      </c>
      <c r="D519" s="6" t="s">
        <v>112</v>
      </c>
      <c r="E519" s="40" t="s">
        <v>14</v>
      </c>
      <c r="F519" s="26">
        <f>SUMIFS(INDEX(Load,,MATCH('Summarized Source Data'!$C519,Hour,0)),Month,'Summarized Source Data'!$A519,Sector,'Summarized Source Data'!F$2,Subsector,'Summarized Source Data'!F$3,TimeOfWeek,$E519)*INDEX('Calibration Multipliers'!B$4:B$7,MATCH($B519,'Calibration Multipliers'!$A$4:$A$7,0),1)</f>
        <v>2888349.3141421224</v>
      </c>
      <c r="G519" s="26">
        <f>SUMIFS(INDEX(Load,,MATCH('Summarized Source Data'!$C519,Hour,0)),Month,'Summarized Source Data'!$A519,Sector,'Summarized Source Data'!G$2,Subsector,'Summarized Source Data'!G$3,TimeOfWeek,$E519)*INDEX('Calibration Multipliers'!C$4:C$7,MATCH($B519,'Calibration Multipliers'!$A$4:$A$7,0),1)</f>
        <v>270650.06417972926</v>
      </c>
      <c r="H519" s="26">
        <f>SUMIFS(INDEX(Load,,MATCH('Summarized Source Data'!$C519,Hour,0)),Month,'Summarized Source Data'!$A519,Sector,'Summarized Source Data'!H$2,Subsector,'Summarized Source Data'!H$3,TimeOfWeek,$E519)*INDEX('Calibration Multipliers'!D$4:D$7,MATCH($B519,'Calibration Multipliers'!$A$4:$A$7,0),1)</f>
        <v>0</v>
      </c>
      <c r="I519" s="26">
        <f>SUMIFS(INDEX(Load,,MATCH('Summarized Source Data'!$C519,Hour,0)),Month,'Summarized Source Data'!$A519,Sector,'Summarized Source Data'!I$2,Subsector,'Summarized Source Data'!I$3,TimeOfWeek,$E519)*INDEX('Calibration Multipliers'!E$4:E$7,MATCH($B519,'Calibration Multipliers'!$A$4:$A$7,0),1)</f>
        <v>7979290.2577777728</v>
      </c>
      <c r="J519" s="47">
        <f t="shared" si="43"/>
        <v>100252313.75042823</v>
      </c>
      <c r="K519" s="48">
        <f>(SUMIFS(INDEX(Load,,MATCH('Summarized Source Data'!$C519,Hour,0)),Month,'Summarized Source Data'!$A519,Sector,'Summarized Source Data'!K$2,Subsector,"Total",TimeOfWeek,$E519)-SUM(F519:I519))*INDEX('Calibration Multipliers'!G$4:G$7,MATCH($B519,'Calibration Multipliers'!$A$4:$A$7,0),1)</f>
        <v>100252313.75042823</v>
      </c>
      <c r="L519" s="26">
        <f>SUMIFS(INDEX(Load,,MATCH('Summarized Source Data'!$C519,Hour,0)),Month,'Summarized Source Data'!$A519,Sector,'Summarized Source Data'!L$2,Subsector,'Summarized Source Data'!L$3,TimeOfWeek,$E519)*INDEX('Calibration Multipliers'!H$4:H$7,MATCH($B519,'Calibration Multipliers'!$A$4:$A$7,0),1)</f>
        <v>4524114.303759587</v>
      </c>
      <c r="M519" s="26">
        <f>SUMIFS(INDEX(Load,,MATCH('Summarized Source Data'!$C519,Hour,0)),Month,'Summarized Source Data'!$A519,Sector,'Summarized Source Data'!M$2,Subsector,'Summarized Source Data'!M$3,TimeOfWeek,$E519)*INDEX('Calibration Multipliers'!I$4:I$7,MATCH($B519,'Calibration Multipliers'!$A$4:$A$7,0),1)</f>
        <v>934340.36713039794</v>
      </c>
      <c r="N519" s="26">
        <f>SUMIFS(INDEX(Load,,MATCH('Summarized Source Data'!$C519,Hour,0)),Month,'Summarized Source Data'!$A519,Sector,'Summarized Source Data'!N$2,Subsector,'Summarized Source Data'!N$3,TimeOfWeek,$E519)*INDEX('Calibration Multipliers'!J$4:J$7,MATCH($B519,'Calibration Multipliers'!$A$4:$A$7,0),1)</f>
        <v>0</v>
      </c>
      <c r="O519" s="28">
        <f t="shared" si="44"/>
        <v>128009565.6030578</v>
      </c>
      <c r="P519" s="48">
        <f>(SUMIFS(INDEX(Load,,MATCH('Summarized Source Data'!$C519,Hour,0)),Month,'Summarized Source Data'!$A519,Sector,'Summarized Source Data'!P$2,Subsector,"Total",TimeOfWeek,$E519)-SUM(L519:N519)*INDEX('Calibration Multipliers'!L$4:L$7,MATCH($B519,'Calibration Multipliers'!$A$4:$A$7,0),1))</f>
        <v>128009565.6030578</v>
      </c>
      <c r="Q519" s="28">
        <f t="shared" si="45"/>
        <v>128009565.6030578</v>
      </c>
      <c r="R519" s="31">
        <f>SUMIFS(INDEX(Load,,MATCH('Summarized Source Data'!$C519,Hour,0)),Month,'Summarized Source Data'!$A519,Sector,'Summarized Source Data'!R$2,TimeOfWeek,$E519)*INDEX('Calibration Multipliers'!N$4:N$7,MATCH($B519,'Calibration Multipliers'!$A$4:$A$7,0),1)</f>
        <v>6020516.6027941639</v>
      </c>
      <c r="S519" s="31">
        <f>SUMIFS(INDEX(Load,,MATCH('Summarized Source Data'!$C519,Hour,0)),Month,'Summarized Source Data'!$A519,Sector,'Summarized Source Data'!S$2,TimeOfWeek,$E519)*INDEX('Calibration Multipliers'!O$4:O$7,MATCH($B519,'Calibration Multipliers'!$A$4:$A$7,0),1)</f>
        <v>6020516.6027941639</v>
      </c>
      <c r="T519" s="31">
        <f>SUMIFS(INDEX(Load,,MATCH('Summarized Source Data'!$C519,Hour,0)),Month,'Summarized Source Data'!$A519,Sector,'Summarized Source Data'!T$2,TimeOfWeek,$E519)*INDEX('Calibration Multipliers'!P$4:P$7,MATCH($B519,'Calibration Multipliers'!$A$4:$A$7,0),1)</f>
        <v>6020516.6027941639</v>
      </c>
      <c r="U519" s="31">
        <f>SUMIFS(INDEX(Load,,MATCH('Summarized Source Data'!$C519,Hour,0)),Month,'Summarized Source Data'!$A519,Sector,'Summarized Source Data'!U$2,TimeOfWeek,$E519)*INDEX('Calibration Multipliers'!Q$4:Q$7,MATCH($B519,'Calibration Multipliers'!$A$4:$A$7,0),1)</f>
        <v>6020516.6027941639</v>
      </c>
      <c r="V519" s="31">
        <f>SUMIFS(INDEX(Load,,MATCH('Summarized Source Data'!$C519,Hour,0)),Month,'Summarized Source Data'!$A519,Sector,'Summarized Source Data'!V$2,TimeOfWeek,$E519)*INDEX('Calibration Multipliers'!R$4:R$7,MATCH($B519,'Calibration Multipliers'!$A$4:$A$7,0),1)</f>
        <v>6020516.6027941639</v>
      </c>
      <c r="W519" s="31">
        <f>SUMIFS(INDEX(Load,,MATCH('Summarized Source Data'!$C519,Hour,0)),Month,'Summarized Source Data'!$A519,Sector,'Summarized Source Data'!W$2,TimeOfWeek,$E519)*INDEX('Calibration Multipliers'!S$4:S$7,MATCH($B519,'Calibration Multipliers'!$A$4:$A$7,0),1)</f>
        <v>6020516.6027941639</v>
      </c>
      <c r="X519" s="26">
        <f>SUMIFS(INDEX(Load,,MATCH('Summarized Source Data'!$C519,Hour,0)),Month,'Summarized Source Data'!$A519,Sector,'Summarized Source Data'!X$2,Subsector,'Summarized Source Data'!X$3,TimeOfWeek,$E519)*INDEX('Calibration Multipliers'!T$4:T$7,MATCH($B519,'Calibration Multipliers'!$A$4:$A$7,0),1)</f>
        <v>344206999.65386534</v>
      </c>
      <c r="Y519" s="28">
        <f t="shared" si="46"/>
        <v>344206999.65386534</v>
      </c>
      <c r="Z519" s="28">
        <f t="shared" si="46"/>
        <v>344206999.65386534</v>
      </c>
    </row>
    <row r="520" spans="1:26" outlineLevel="2">
      <c r="A520">
        <f t="shared" si="41"/>
        <v>10</v>
      </c>
      <c r="B520" t="str">
        <f>INDEX('Category Mapping'!$G$34:$G$45,MATCH(A520,'Category Mapping'!$A$34:$A$45,0),1)</f>
        <v>Fall</v>
      </c>
      <c r="C520" t="s">
        <v>39</v>
      </c>
      <c r="D520" s="6" t="s">
        <v>113</v>
      </c>
      <c r="E520" s="40" t="s">
        <v>14</v>
      </c>
      <c r="F520" s="26">
        <f>SUMIFS(INDEX(Load,,MATCH('Summarized Source Data'!$C520,Hour,0)),Month,'Summarized Source Data'!$A520,Sector,'Summarized Source Data'!F$2,Subsector,'Summarized Source Data'!F$3,TimeOfWeek,$E520)*INDEX('Calibration Multipliers'!B$4:B$7,MATCH($B520,'Calibration Multipliers'!$A$4:$A$7,0),1)</f>
        <v>2950913.7030442222</v>
      </c>
      <c r="G520" s="26">
        <f>SUMIFS(INDEX(Load,,MATCH('Summarized Source Data'!$C520,Hour,0)),Month,'Summarized Source Data'!$A520,Sector,'Summarized Source Data'!G$2,Subsector,'Summarized Source Data'!G$3,TimeOfWeek,$E520)*INDEX('Calibration Multipliers'!C$4:C$7,MATCH($B520,'Calibration Multipliers'!$A$4:$A$7,0),1)</f>
        <v>642162.81444753532</v>
      </c>
      <c r="H520" s="26">
        <f>SUMIFS(INDEX(Load,,MATCH('Summarized Source Data'!$C520,Hour,0)),Month,'Summarized Source Data'!$A520,Sector,'Summarized Source Data'!H$2,Subsector,'Summarized Source Data'!H$3,TimeOfWeek,$E520)*INDEX('Calibration Multipliers'!D$4:D$7,MATCH($B520,'Calibration Multipliers'!$A$4:$A$7,0),1)</f>
        <v>0</v>
      </c>
      <c r="I520" s="26">
        <f>SUMIFS(INDEX(Load,,MATCH('Summarized Source Data'!$C520,Hour,0)),Month,'Summarized Source Data'!$A520,Sector,'Summarized Source Data'!I$2,Subsector,'Summarized Source Data'!I$3,TimeOfWeek,$E520)*INDEX('Calibration Multipliers'!E$4:E$7,MATCH($B520,'Calibration Multipliers'!$A$4:$A$7,0),1)</f>
        <v>8256604.6913006548</v>
      </c>
      <c r="J520" s="47">
        <f t="shared" si="43"/>
        <v>91512770.582310006</v>
      </c>
      <c r="K520" s="48">
        <f>(SUMIFS(INDEX(Load,,MATCH('Summarized Source Data'!$C520,Hour,0)),Month,'Summarized Source Data'!$A520,Sector,'Summarized Source Data'!K$2,Subsector,"Total",TimeOfWeek,$E520)-SUM(F520:I520))*INDEX('Calibration Multipliers'!G$4:G$7,MATCH($B520,'Calibration Multipliers'!$A$4:$A$7,0),1)</f>
        <v>91512770.582310006</v>
      </c>
      <c r="L520" s="26">
        <f>SUMIFS(INDEX(Load,,MATCH('Summarized Source Data'!$C520,Hour,0)),Month,'Summarized Source Data'!$A520,Sector,'Summarized Source Data'!L$2,Subsector,'Summarized Source Data'!L$3,TimeOfWeek,$E520)*INDEX('Calibration Multipliers'!H$4:H$7,MATCH($B520,'Calibration Multipliers'!$A$4:$A$7,0),1)</f>
        <v>4104035.2504152553</v>
      </c>
      <c r="M520" s="26">
        <f>SUMIFS(INDEX(Load,,MATCH('Summarized Source Data'!$C520,Hour,0)),Month,'Summarized Source Data'!$A520,Sector,'Summarized Source Data'!M$2,Subsector,'Summarized Source Data'!M$3,TimeOfWeek,$E520)*INDEX('Calibration Multipliers'!I$4:I$7,MATCH($B520,'Calibration Multipliers'!$A$4:$A$7,0),1)</f>
        <v>1001191.7889844549</v>
      </c>
      <c r="N520" s="26">
        <f>SUMIFS(INDEX(Load,,MATCH('Summarized Source Data'!$C520,Hour,0)),Month,'Summarized Source Data'!$A520,Sector,'Summarized Source Data'!N$2,Subsector,'Summarized Source Data'!N$3,TimeOfWeek,$E520)*INDEX('Calibration Multipliers'!J$4:J$7,MATCH($B520,'Calibration Multipliers'!$A$4:$A$7,0),1)</f>
        <v>0</v>
      </c>
      <c r="O520" s="28">
        <f t="shared" si="44"/>
        <v>127359274.28511989</v>
      </c>
      <c r="P520" s="48">
        <f>(SUMIFS(INDEX(Load,,MATCH('Summarized Source Data'!$C520,Hour,0)),Month,'Summarized Source Data'!$A520,Sector,'Summarized Source Data'!P$2,Subsector,"Total",TimeOfWeek,$E520)-SUM(L520:N520)*INDEX('Calibration Multipliers'!L$4:L$7,MATCH($B520,'Calibration Multipliers'!$A$4:$A$7,0),1))</f>
        <v>127359274.28511989</v>
      </c>
      <c r="Q520" s="28">
        <f t="shared" si="45"/>
        <v>127359274.28511989</v>
      </c>
      <c r="R520" s="31">
        <f>SUMIFS(INDEX(Load,,MATCH('Summarized Source Data'!$C520,Hour,0)),Month,'Summarized Source Data'!$A520,Sector,'Summarized Source Data'!R$2,TimeOfWeek,$E520)*INDEX('Calibration Multipliers'!N$4:N$7,MATCH($B520,'Calibration Multipliers'!$A$4:$A$7,0),1)</f>
        <v>5889310.5142322266</v>
      </c>
      <c r="S520" s="31">
        <f>SUMIFS(INDEX(Load,,MATCH('Summarized Source Data'!$C520,Hour,0)),Month,'Summarized Source Data'!$A520,Sector,'Summarized Source Data'!S$2,TimeOfWeek,$E520)*INDEX('Calibration Multipliers'!O$4:O$7,MATCH($B520,'Calibration Multipliers'!$A$4:$A$7,0),1)</f>
        <v>5889310.5142322266</v>
      </c>
      <c r="T520" s="31">
        <f>SUMIFS(INDEX(Load,,MATCH('Summarized Source Data'!$C520,Hour,0)),Month,'Summarized Source Data'!$A520,Sector,'Summarized Source Data'!T$2,TimeOfWeek,$E520)*INDEX('Calibration Multipliers'!P$4:P$7,MATCH($B520,'Calibration Multipliers'!$A$4:$A$7,0),1)</f>
        <v>5889310.5142322266</v>
      </c>
      <c r="U520" s="31">
        <f>SUMIFS(INDEX(Load,,MATCH('Summarized Source Data'!$C520,Hour,0)),Month,'Summarized Source Data'!$A520,Sector,'Summarized Source Data'!U$2,TimeOfWeek,$E520)*INDEX('Calibration Multipliers'!Q$4:Q$7,MATCH($B520,'Calibration Multipliers'!$A$4:$A$7,0),1)</f>
        <v>5889310.5142322266</v>
      </c>
      <c r="V520" s="31">
        <f>SUMIFS(INDEX(Load,,MATCH('Summarized Source Data'!$C520,Hour,0)),Month,'Summarized Source Data'!$A520,Sector,'Summarized Source Data'!V$2,TimeOfWeek,$E520)*INDEX('Calibration Multipliers'!R$4:R$7,MATCH($B520,'Calibration Multipliers'!$A$4:$A$7,0),1)</f>
        <v>5889310.5142322266</v>
      </c>
      <c r="W520" s="31">
        <f>SUMIFS(INDEX(Load,,MATCH('Summarized Source Data'!$C520,Hour,0)),Month,'Summarized Source Data'!$A520,Sector,'Summarized Source Data'!W$2,TimeOfWeek,$E520)*INDEX('Calibration Multipliers'!S$4:S$7,MATCH($B520,'Calibration Multipliers'!$A$4:$A$7,0),1)</f>
        <v>5889310.5142322266</v>
      </c>
      <c r="X520" s="26">
        <f>SUMIFS(INDEX(Load,,MATCH('Summarized Source Data'!$C520,Hour,0)),Month,'Summarized Source Data'!$A520,Sector,'Summarized Source Data'!X$2,Subsector,'Summarized Source Data'!X$3,TimeOfWeek,$E520)*INDEX('Calibration Multipliers'!T$4:T$7,MATCH($B520,'Calibration Multipliers'!$A$4:$A$7,0),1)</f>
        <v>344206999.65386534</v>
      </c>
      <c r="Y520" s="28">
        <f t="shared" si="46"/>
        <v>344206999.65386534</v>
      </c>
      <c r="Z520" s="28">
        <f t="shared" si="46"/>
        <v>344206999.65386534</v>
      </c>
    </row>
    <row r="521" spans="1:26" outlineLevel="2">
      <c r="A521">
        <f t="shared" si="41"/>
        <v>10</v>
      </c>
      <c r="B521" t="str">
        <f>INDEX('Category Mapping'!$G$34:$G$45,MATCH(A521,'Category Mapping'!$A$34:$A$45,0),1)</f>
        <v>Fall</v>
      </c>
      <c r="C521" t="s">
        <v>40</v>
      </c>
      <c r="D521" s="6" t="s">
        <v>114</v>
      </c>
      <c r="E521" s="40" t="s">
        <v>14</v>
      </c>
      <c r="F521" s="26">
        <f>SUMIFS(INDEX(Load,,MATCH('Summarized Source Data'!$C521,Hour,0)),Month,'Summarized Source Data'!$A521,Sector,'Summarized Source Data'!F$2,Subsector,'Summarized Source Data'!F$3,TimeOfWeek,$E521)*INDEX('Calibration Multipliers'!B$4:B$7,MATCH($B521,'Calibration Multipliers'!$A$4:$A$7,0),1)</f>
        <v>2948526.3314635325</v>
      </c>
      <c r="G521" s="26">
        <f>SUMIFS(INDEX(Load,,MATCH('Summarized Source Data'!$C521,Hour,0)),Month,'Summarized Source Data'!$A521,Sector,'Summarized Source Data'!G$2,Subsector,'Summarized Source Data'!G$3,TimeOfWeek,$E521)*INDEX('Calibration Multipliers'!C$4:C$7,MATCH($B521,'Calibration Multipliers'!$A$4:$A$7,0),1)</f>
        <v>910793.79850101518</v>
      </c>
      <c r="H521" s="26">
        <f>SUMIFS(INDEX(Load,,MATCH('Summarized Source Data'!$C521,Hour,0)),Month,'Summarized Source Data'!$A521,Sector,'Summarized Source Data'!H$2,Subsector,'Summarized Source Data'!H$3,TimeOfWeek,$E521)*INDEX('Calibration Multipliers'!D$4:D$7,MATCH($B521,'Calibration Multipliers'!$A$4:$A$7,0),1)</f>
        <v>0</v>
      </c>
      <c r="I521" s="26">
        <f>SUMIFS(INDEX(Load,,MATCH('Summarized Source Data'!$C521,Hour,0)),Month,'Summarized Source Data'!$A521,Sector,'Summarized Source Data'!I$2,Subsector,'Summarized Source Data'!I$3,TimeOfWeek,$E521)*INDEX('Calibration Multipliers'!E$4:E$7,MATCH($B521,'Calibration Multipliers'!$A$4:$A$7,0),1)</f>
        <v>8246024.5910168337</v>
      </c>
      <c r="J521" s="47">
        <f t="shared" si="43"/>
        <v>80118046.73146826</v>
      </c>
      <c r="K521" s="48">
        <f>(SUMIFS(INDEX(Load,,MATCH('Summarized Source Data'!$C521,Hour,0)),Month,'Summarized Source Data'!$A521,Sector,'Summarized Source Data'!K$2,Subsector,"Total",TimeOfWeek,$E521)-SUM(F521:I521))*INDEX('Calibration Multipliers'!G$4:G$7,MATCH($B521,'Calibration Multipliers'!$A$4:$A$7,0),1)</f>
        <v>80118046.73146826</v>
      </c>
      <c r="L521" s="26">
        <f>SUMIFS(INDEX(Load,,MATCH('Summarized Source Data'!$C521,Hour,0)),Month,'Summarized Source Data'!$A521,Sector,'Summarized Source Data'!L$2,Subsector,'Summarized Source Data'!L$3,TimeOfWeek,$E521)*INDEX('Calibration Multipliers'!H$4:H$7,MATCH($B521,'Calibration Multipliers'!$A$4:$A$7,0),1)</f>
        <v>3854728.0272519644</v>
      </c>
      <c r="M521" s="26">
        <f>SUMIFS(INDEX(Load,,MATCH('Summarized Source Data'!$C521,Hour,0)),Month,'Summarized Source Data'!$A521,Sector,'Summarized Source Data'!M$2,Subsector,'Summarized Source Data'!M$3,TimeOfWeek,$E521)*INDEX('Calibration Multipliers'!I$4:I$7,MATCH($B521,'Calibration Multipliers'!$A$4:$A$7,0),1)</f>
        <v>1045992.8889627266</v>
      </c>
      <c r="N521" s="26">
        <f>SUMIFS(INDEX(Load,,MATCH('Summarized Source Data'!$C521,Hour,0)),Month,'Summarized Source Data'!$A521,Sector,'Summarized Source Data'!N$2,Subsector,'Summarized Source Data'!N$3,TimeOfWeek,$E521)*INDEX('Calibration Multipliers'!J$4:J$7,MATCH($B521,'Calibration Multipliers'!$A$4:$A$7,0),1)</f>
        <v>0</v>
      </c>
      <c r="O521" s="28">
        <f t="shared" si="44"/>
        <v>122546185.66116403</v>
      </c>
      <c r="P521" s="48">
        <f>(SUMIFS(INDEX(Load,,MATCH('Summarized Source Data'!$C521,Hour,0)),Month,'Summarized Source Data'!$A521,Sector,'Summarized Source Data'!P$2,Subsector,"Total",TimeOfWeek,$E521)-SUM(L521:N521)*INDEX('Calibration Multipliers'!L$4:L$7,MATCH($B521,'Calibration Multipliers'!$A$4:$A$7,0),1))</f>
        <v>122546185.66116403</v>
      </c>
      <c r="Q521" s="28">
        <f t="shared" si="45"/>
        <v>122546185.66116403</v>
      </c>
      <c r="R521" s="31">
        <f>SUMIFS(INDEX(Load,,MATCH('Summarized Source Data'!$C521,Hour,0)),Month,'Summarized Source Data'!$A521,Sector,'Summarized Source Data'!R$2,TimeOfWeek,$E521)*INDEX('Calibration Multipliers'!N$4:N$7,MATCH($B521,'Calibration Multipliers'!$A$4:$A$7,0),1)</f>
        <v>5607754.2061101124</v>
      </c>
      <c r="S521" s="31">
        <f>SUMIFS(INDEX(Load,,MATCH('Summarized Source Data'!$C521,Hour,0)),Month,'Summarized Source Data'!$A521,Sector,'Summarized Source Data'!S$2,TimeOfWeek,$E521)*INDEX('Calibration Multipliers'!O$4:O$7,MATCH($B521,'Calibration Multipliers'!$A$4:$A$7,0),1)</f>
        <v>5607754.2061101124</v>
      </c>
      <c r="T521" s="31">
        <f>SUMIFS(INDEX(Load,,MATCH('Summarized Source Data'!$C521,Hour,0)),Month,'Summarized Source Data'!$A521,Sector,'Summarized Source Data'!T$2,TimeOfWeek,$E521)*INDEX('Calibration Multipliers'!P$4:P$7,MATCH($B521,'Calibration Multipliers'!$A$4:$A$7,0),1)</f>
        <v>5607754.2061101124</v>
      </c>
      <c r="U521" s="31">
        <f>SUMIFS(INDEX(Load,,MATCH('Summarized Source Data'!$C521,Hour,0)),Month,'Summarized Source Data'!$A521,Sector,'Summarized Source Data'!U$2,TimeOfWeek,$E521)*INDEX('Calibration Multipliers'!Q$4:Q$7,MATCH($B521,'Calibration Multipliers'!$A$4:$A$7,0),1)</f>
        <v>5607754.2061101124</v>
      </c>
      <c r="V521" s="31">
        <f>SUMIFS(INDEX(Load,,MATCH('Summarized Source Data'!$C521,Hour,0)),Month,'Summarized Source Data'!$A521,Sector,'Summarized Source Data'!V$2,TimeOfWeek,$E521)*INDEX('Calibration Multipliers'!R$4:R$7,MATCH($B521,'Calibration Multipliers'!$A$4:$A$7,0),1)</f>
        <v>5607754.2061101124</v>
      </c>
      <c r="W521" s="31">
        <f>SUMIFS(INDEX(Load,,MATCH('Summarized Source Data'!$C521,Hour,0)),Month,'Summarized Source Data'!$A521,Sector,'Summarized Source Data'!W$2,TimeOfWeek,$E521)*INDEX('Calibration Multipliers'!S$4:S$7,MATCH($B521,'Calibration Multipliers'!$A$4:$A$7,0),1)</f>
        <v>5607754.2061101124</v>
      </c>
      <c r="X521" s="26">
        <f>SUMIFS(INDEX(Load,,MATCH('Summarized Source Data'!$C521,Hour,0)),Month,'Summarized Source Data'!$A521,Sector,'Summarized Source Data'!X$2,Subsector,'Summarized Source Data'!X$3,TimeOfWeek,$E521)*INDEX('Calibration Multipliers'!T$4:T$7,MATCH($B521,'Calibration Multipliers'!$A$4:$A$7,0),1)</f>
        <v>344206999.65386534</v>
      </c>
      <c r="Y521" s="28">
        <f t="shared" si="46"/>
        <v>344206999.65386534</v>
      </c>
      <c r="Z521" s="28">
        <f t="shared" si="46"/>
        <v>344206999.65386534</v>
      </c>
    </row>
    <row r="522" spans="1:26" outlineLevel="2">
      <c r="A522">
        <f t="shared" si="41"/>
        <v>10</v>
      </c>
      <c r="B522" t="str">
        <f>INDEX('Category Mapping'!$G$34:$G$45,MATCH(A522,'Category Mapping'!$A$34:$A$45,0),1)</f>
        <v>Fall</v>
      </c>
      <c r="C522" t="s">
        <v>41</v>
      </c>
      <c r="D522" s="6" t="s">
        <v>115</v>
      </c>
      <c r="E522" s="40" t="s">
        <v>14</v>
      </c>
      <c r="F522" s="26">
        <f>SUMIFS(INDEX(Load,,MATCH('Summarized Source Data'!$C522,Hour,0)),Month,'Summarized Source Data'!$A522,Sector,'Summarized Source Data'!F$2,Subsector,'Summarized Source Data'!F$3,TimeOfWeek,$E522)*INDEX('Calibration Multipliers'!B$4:B$7,MATCH($B522,'Calibration Multipliers'!$A$4:$A$7,0),1)</f>
        <v>2928951.6908359868</v>
      </c>
      <c r="G522" s="26">
        <f>SUMIFS(INDEX(Load,,MATCH('Summarized Source Data'!$C522,Hour,0)),Month,'Summarized Source Data'!$A522,Sector,'Summarized Source Data'!G$2,Subsector,'Summarized Source Data'!G$3,TimeOfWeek,$E522)*INDEX('Calibration Multipliers'!C$4:C$7,MATCH($B522,'Calibration Multipliers'!$A$4:$A$7,0),1)</f>
        <v>1001539.006540957</v>
      </c>
      <c r="H522" s="26">
        <f>SUMIFS(INDEX(Load,,MATCH('Summarized Source Data'!$C522,Hour,0)),Month,'Summarized Source Data'!$A522,Sector,'Summarized Source Data'!H$2,Subsector,'Summarized Source Data'!H$3,TimeOfWeek,$E522)*INDEX('Calibration Multipliers'!D$4:D$7,MATCH($B522,'Calibration Multipliers'!$A$4:$A$7,0),1)</f>
        <v>0</v>
      </c>
      <c r="I522" s="26">
        <f>SUMIFS(INDEX(Load,,MATCH('Summarized Source Data'!$C522,Hour,0)),Month,'Summarized Source Data'!$A522,Sector,'Summarized Source Data'!I$2,Subsector,'Summarized Source Data'!I$3,TimeOfWeek,$E522)*INDEX('Calibration Multipliers'!E$4:E$7,MATCH($B522,'Calibration Multipliers'!$A$4:$A$7,0),1)</f>
        <v>8159259.3391303234</v>
      </c>
      <c r="J522" s="47">
        <f t="shared" si="43"/>
        <v>83846661.528826639</v>
      </c>
      <c r="K522" s="48">
        <f>(SUMIFS(INDEX(Load,,MATCH('Summarized Source Data'!$C522,Hour,0)),Month,'Summarized Source Data'!$A522,Sector,'Summarized Source Data'!K$2,Subsector,"Total",TimeOfWeek,$E522)-SUM(F522:I522))*INDEX('Calibration Multipliers'!G$4:G$7,MATCH($B522,'Calibration Multipliers'!$A$4:$A$7,0),1)</f>
        <v>83846661.528826639</v>
      </c>
      <c r="L522" s="26">
        <f>SUMIFS(INDEX(Load,,MATCH('Summarized Source Data'!$C522,Hour,0)),Month,'Summarized Source Data'!$A522,Sector,'Summarized Source Data'!L$2,Subsector,'Summarized Source Data'!L$3,TimeOfWeek,$E522)*INDEX('Calibration Multipliers'!H$4:H$7,MATCH($B522,'Calibration Multipliers'!$A$4:$A$7,0),1)</f>
        <v>3877321.2528793905</v>
      </c>
      <c r="M522" s="26">
        <f>SUMIFS(INDEX(Load,,MATCH('Summarized Source Data'!$C522,Hour,0)),Month,'Summarized Source Data'!$A522,Sector,'Summarized Source Data'!M$2,Subsector,'Summarized Source Data'!M$3,TimeOfWeek,$E522)*INDEX('Calibration Multipliers'!I$4:I$7,MATCH($B522,'Calibration Multipliers'!$A$4:$A$7,0),1)</f>
        <v>1061841.4637310458</v>
      </c>
      <c r="N522" s="26">
        <f>SUMIFS(INDEX(Load,,MATCH('Summarized Source Data'!$C522,Hour,0)),Month,'Summarized Source Data'!$A522,Sector,'Summarized Source Data'!N$2,Subsector,'Summarized Source Data'!N$3,TimeOfWeek,$E522)*INDEX('Calibration Multipliers'!J$4:J$7,MATCH($B522,'Calibration Multipliers'!$A$4:$A$7,0),1)</f>
        <v>0</v>
      </c>
      <c r="O522" s="28">
        <f t="shared" si="44"/>
        <v>116486630.16419922</v>
      </c>
      <c r="P522" s="48">
        <f>(SUMIFS(INDEX(Load,,MATCH('Summarized Source Data'!$C522,Hour,0)),Month,'Summarized Source Data'!$A522,Sector,'Summarized Source Data'!P$2,Subsector,"Total",TimeOfWeek,$E522)-SUM(L522:N522)*INDEX('Calibration Multipliers'!L$4:L$7,MATCH($B522,'Calibration Multipliers'!$A$4:$A$7,0),1))</f>
        <v>116486630.16419922</v>
      </c>
      <c r="Q522" s="28">
        <f t="shared" si="45"/>
        <v>116486630.16419922</v>
      </c>
      <c r="R522" s="31">
        <f>SUMIFS(INDEX(Load,,MATCH('Summarized Source Data'!$C522,Hour,0)),Month,'Summarized Source Data'!$A522,Sector,'Summarized Source Data'!R$2,TimeOfWeek,$E522)*INDEX('Calibration Multipliers'!N$4:N$7,MATCH($B522,'Calibration Multipliers'!$A$4:$A$7,0),1)</f>
        <v>5537240.9436095916</v>
      </c>
      <c r="S522" s="31">
        <f>SUMIFS(INDEX(Load,,MATCH('Summarized Source Data'!$C522,Hour,0)),Month,'Summarized Source Data'!$A522,Sector,'Summarized Source Data'!S$2,TimeOfWeek,$E522)*INDEX('Calibration Multipliers'!O$4:O$7,MATCH($B522,'Calibration Multipliers'!$A$4:$A$7,0),1)</f>
        <v>5537240.9436095916</v>
      </c>
      <c r="T522" s="31">
        <f>SUMIFS(INDEX(Load,,MATCH('Summarized Source Data'!$C522,Hour,0)),Month,'Summarized Source Data'!$A522,Sector,'Summarized Source Data'!T$2,TimeOfWeek,$E522)*INDEX('Calibration Multipliers'!P$4:P$7,MATCH($B522,'Calibration Multipliers'!$A$4:$A$7,0),1)</f>
        <v>5537240.9436095916</v>
      </c>
      <c r="U522" s="31">
        <f>SUMIFS(INDEX(Load,,MATCH('Summarized Source Data'!$C522,Hour,0)),Month,'Summarized Source Data'!$A522,Sector,'Summarized Source Data'!U$2,TimeOfWeek,$E522)*INDEX('Calibration Multipliers'!Q$4:Q$7,MATCH($B522,'Calibration Multipliers'!$A$4:$A$7,0),1)</f>
        <v>5537240.9436095916</v>
      </c>
      <c r="V522" s="31">
        <f>SUMIFS(INDEX(Load,,MATCH('Summarized Source Data'!$C522,Hour,0)),Month,'Summarized Source Data'!$A522,Sector,'Summarized Source Data'!V$2,TimeOfWeek,$E522)*INDEX('Calibration Multipliers'!R$4:R$7,MATCH($B522,'Calibration Multipliers'!$A$4:$A$7,0),1)</f>
        <v>5537240.9436095916</v>
      </c>
      <c r="W522" s="31">
        <f>SUMIFS(INDEX(Load,,MATCH('Summarized Source Data'!$C522,Hour,0)),Month,'Summarized Source Data'!$A522,Sector,'Summarized Source Data'!W$2,TimeOfWeek,$E522)*INDEX('Calibration Multipliers'!S$4:S$7,MATCH($B522,'Calibration Multipliers'!$A$4:$A$7,0),1)</f>
        <v>5537240.9436095916</v>
      </c>
      <c r="X522" s="26">
        <f>SUMIFS(INDEX(Load,,MATCH('Summarized Source Data'!$C522,Hour,0)),Month,'Summarized Source Data'!$A522,Sector,'Summarized Source Data'!X$2,Subsector,'Summarized Source Data'!X$3,TimeOfWeek,$E522)*INDEX('Calibration Multipliers'!T$4:T$7,MATCH($B522,'Calibration Multipliers'!$A$4:$A$7,0),1)</f>
        <v>346214037.55272174</v>
      </c>
      <c r="Y522" s="28">
        <f t="shared" si="46"/>
        <v>346214037.55272174</v>
      </c>
      <c r="Z522" s="28">
        <f t="shared" si="46"/>
        <v>346214037.55272174</v>
      </c>
    </row>
    <row r="523" spans="1:26" outlineLevel="2">
      <c r="A523">
        <f t="shared" si="41"/>
        <v>10</v>
      </c>
      <c r="B523" t="str">
        <f>INDEX('Category Mapping'!$G$34:$G$45,MATCH(A523,'Category Mapping'!$A$34:$A$45,0),1)</f>
        <v>Fall</v>
      </c>
      <c r="C523" t="s">
        <v>42</v>
      </c>
      <c r="D523" s="6" t="s">
        <v>116</v>
      </c>
      <c r="E523" s="40" t="s">
        <v>14</v>
      </c>
      <c r="F523" s="26">
        <f>SUMIFS(INDEX(Load,,MATCH('Summarized Source Data'!$C523,Hour,0)),Month,'Summarized Source Data'!$A523,Sector,'Summarized Source Data'!F$2,Subsector,'Summarized Source Data'!F$3,TimeOfWeek,$E523)*INDEX('Calibration Multipliers'!B$4:B$7,MATCH($B523,'Calibration Multipliers'!$A$4:$A$7,0),1)</f>
        <v>2933570.8885602043</v>
      </c>
      <c r="G523" s="26">
        <f>SUMIFS(INDEX(Load,,MATCH('Summarized Source Data'!$C523,Hour,0)),Month,'Summarized Source Data'!$A523,Sector,'Summarized Source Data'!G$2,Subsector,'Summarized Source Data'!G$3,TimeOfWeek,$E523)*INDEX('Calibration Multipliers'!C$4:C$7,MATCH($B523,'Calibration Multipliers'!$A$4:$A$7,0),1)</f>
        <v>905987.94625220355</v>
      </c>
      <c r="H523" s="26">
        <f>SUMIFS(INDEX(Load,,MATCH('Summarized Source Data'!$C523,Hour,0)),Month,'Summarized Source Data'!$A523,Sector,'Summarized Source Data'!H$2,Subsector,'Summarized Source Data'!H$3,TimeOfWeek,$E523)*INDEX('Calibration Multipliers'!D$4:D$7,MATCH($B523,'Calibration Multipliers'!$A$4:$A$7,0),1)</f>
        <v>0</v>
      </c>
      <c r="I523" s="26">
        <f>SUMIFS(INDEX(Load,,MATCH('Summarized Source Data'!$C523,Hour,0)),Month,'Summarized Source Data'!$A523,Sector,'Summarized Source Data'!I$2,Subsector,'Summarized Source Data'!I$3,TimeOfWeek,$E523)*INDEX('Calibration Multipliers'!E$4:E$7,MATCH($B523,'Calibration Multipliers'!$A$4:$A$7,0),1)</f>
        <v>8179735.1397744566</v>
      </c>
      <c r="J523" s="47">
        <f t="shared" si="43"/>
        <v>87429433.913745672</v>
      </c>
      <c r="K523" s="48">
        <f>(SUMIFS(INDEX(Load,,MATCH('Summarized Source Data'!$C523,Hour,0)),Month,'Summarized Source Data'!$A523,Sector,'Summarized Source Data'!K$2,Subsector,"Total",TimeOfWeek,$E523)-SUM(F523:I523))*INDEX('Calibration Multipliers'!G$4:G$7,MATCH($B523,'Calibration Multipliers'!$A$4:$A$7,0),1)</f>
        <v>87429433.913745672</v>
      </c>
      <c r="L523" s="26">
        <f>SUMIFS(INDEX(Load,,MATCH('Summarized Source Data'!$C523,Hour,0)),Month,'Summarized Source Data'!$A523,Sector,'Summarized Source Data'!L$2,Subsector,'Summarized Source Data'!L$3,TimeOfWeek,$E523)*INDEX('Calibration Multipliers'!H$4:H$7,MATCH($B523,'Calibration Multipliers'!$A$4:$A$7,0),1)</f>
        <v>3526852.2949810931</v>
      </c>
      <c r="M523" s="26">
        <f>SUMIFS(INDEX(Load,,MATCH('Summarized Source Data'!$C523,Hour,0)),Month,'Summarized Source Data'!$A523,Sector,'Summarized Source Data'!M$2,Subsector,'Summarized Source Data'!M$3,TimeOfWeek,$E523)*INDEX('Calibration Multipliers'!I$4:I$7,MATCH($B523,'Calibration Multipliers'!$A$4:$A$7,0),1)</f>
        <v>1046189.5786768144</v>
      </c>
      <c r="N523" s="26">
        <f>SUMIFS(INDEX(Load,,MATCH('Summarized Source Data'!$C523,Hour,0)),Month,'Summarized Source Data'!$A523,Sector,'Summarized Source Data'!N$2,Subsector,'Summarized Source Data'!N$3,TimeOfWeek,$E523)*INDEX('Calibration Multipliers'!J$4:J$7,MATCH($B523,'Calibration Multipliers'!$A$4:$A$7,0),1)</f>
        <v>0</v>
      </c>
      <c r="O523" s="28">
        <f t="shared" si="44"/>
        <v>107821080.46229813</v>
      </c>
      <c r="P523" s="48">
        <f>(SUMIFS(INDEX(Load,,MATCH('Summarized Source Data'!$C523,Hour,0)),Month,'Summarized Source Data'!$A523,Sector,'Summarized Source Data'!P$2,Subsector,"Total",TimeOfWeek,$E523)-SUM(L523:N523)*INDEX('Calibration Multipliers'!L$4:L$7,MATCH($B523,'Calibration Multipliers'!$A$4:$A$7,0),1))</f>
        <v>107821080.46229813</v>
      </c>
      <c r="Q523" s="28">
        <f t="shared" si="45"/>
        <v>107821080.46229813</v>
      </c>
      <c r="R523" s="31">
        <f>SUMIFS(INDEX(Load,,MATCH('Summarized Source Data'!$C523,Hour,0)),Month,'Summarized Source Data'!$A523,Sector,'Summarized Source Data'!R$2,TimeOfWeek,$E523)*INDEX('Calibration Multipliers'!N$4:N$7,MATCH($B523,'Calibration Multipliers'!$A$4:$A$7,0),1)</f>
        <v>5431472.0533777606</v>
      </c>
      <c r="S523" s="31">
        <f>SUMIFS(INDEX(Load,,MATCH('Summarized Source Data'!$C523,Hour,0)),Month,'Summarized Source Data'!$A523,Sector,'Summarized Source Data'!S$2,TimeOfWeek,$E523)*INDEX('Calibration Multipliers'!O$4:O$7,MATCH($B523,'Calibration Multipliers'!$A$4:$A$7,0),1)</f>
        <v>5431472.0533777606</v>
      </c>
      <c r="T523" s="31">
        <f>SUMIFS(INDEX(Load,,MATCH('Summarized Source Data'!$C523,Hour,0)),Month,'Summarized Source Data'!$A523,Sector,'Summarized Source Data'!T$2,TimeOfWeek,$E523)*INDEX('Calibration Multipliers'!P$4:P$7,MATCH($B523,'Calibration Multipliers'!$A$4:$A$7,0),1)</f>
        <v>5431472.0533777606</v>
      </c>
      <c r="U523" s="31">
        <f>SUMIFS(INDEX(Load,,MATCH('Summarized Source Data'!$C523,Hour,0)),Month,'Summarized Source Data'!$A523,Sector,'Summarized Source Data'!U$2,TimeOfWeek,$E523)*INDEX('Calibration Multipliers'!Q$4:Q$7,MATCH($B523,'Calibration Multipliers'!$A$4:$A$7,0),1)</f>
        <v>5431472.0533777606</v>
      </c>
      <c r="V523" s="31">
        <f>SUMIFS(INDEX(Load,,MATCH('Summarized Source Data'!$C523,Hour,0)),Month,'Summarized Source Data'!$A523,Sector,'Summarized Source Data'!V$2,TimeOfWeek,$E523)*INDEX('Calibration Multipliers'!R$4:R$7,MATCH($B523,'Calibration Multipliers'!$A$4:$A$7,0),1)</f>
        <v>5431472.0533777606</v>
      </c>
      <c r="W523" s="31">
        <f>SUMIFS(INDEX(Load,,MATCH('Summarized Source Data'!$C523,Hour,0)),Month,'Summarized Source Data'!$A523,Sector,'Summarized Source Data'!W$2,TimeOfWeek,$E523)*INDEX('Calibration Multipliers'!S$4:S$7,MATCH($B523,'Calibration Multipliers'!$A$4:$A$7,0),1)</f>
        <v>5431472.0533777606</v>
      </c>
      <c r="X523" s="26">
        <f>SUMIFS(INDEX(Load,,MATCH('Summarized Source Data'!$C523,Hour,0)),Month,'Summarized Source Data'!$A523,Sector,'Summarized Source Data'!X$2,Subsector,'Summarized Source Data'!X$3,TimeOfWeek,$E523)*INDEX('Calibration Multipliers'!T$4:T$7,MATCH($B523,'Calibration Multipliers'!$A$4:$A$7,0),1)</f>
        <v>349224594.40100622</v>
      </c>
      <c r="Y523" s="28">
        <f t="shared" si="46"/>
        <v>349224594.40100622</v>
      </c>
      <c r="Z523" s="28">
        <f t="shared" si="46"/>
        <v>349224594.40100622</v>
      </c>
    </row>
    <row r="524" spans="1:26" outlineLevel="2">
      <c r="A524">
        <f t="shared" si="41"/>
        <v>10</v>
      </c>
      <c r="B524" t="str">
        <f>INDEX('Category Mapping'!$G$34:$G$45,MATCH(A524,'Category Mapping'!$A$34:$A$45,0),1)</f>
        <v>Fall</v>
      </c>
      <c r="C524" t="s">
        <v>43</v>
      </c>
      <c r="D524" s="6" t="s">
        <v>117</v>
      </c>
      <c r="E524" s="40" t="s">
        <v>14</v>
      </c>
      <c r="F524" s="26">
        <f>SUMIFS(INDEX(Load,,MATCH('Summarized Source Data'!$C524,Hour,0)),Month,'Summarized Source Data'!$A524,Sector,'Summarized Source Data'!F$2,Subsector,'Summarized Source Data'!F$3,TimeOfWeek,$E524)*INDEX('Calibration Multipliers'!B$4:B$7,MATCH($B524,'Calibration Multipliers'!$A$4:$A$7,0),1)</f>
        <v>2983965.6031625886</v>
      </c>
      <c r="G524" s="26">
        <f>SUMIFS(INDEX(Load,,MATCH('Summarized Source Data'!$C524,Hour,0)),Month,'Summarized Source Data'!$A524,Sector,'Summarized Source Data'!G$2,Subsector,'Summarized Source Data'!G$3,TimeOfWeek,$E524)*INDEX('Calibration Multipliers'!C$4:C$7,MATCH($B524,'Calibration Multipliers'!$A$4:$A$7,0),1)</f>
        <v>649909.98073712096</v>
      </c>
      <c r="H524" s="26">
        <f>SUMIFS(INDEX(Load,,MATCH('Summarized Source Data'!$C524,Hour,0)),Month,'Summarized Source Data'!$A524,Sector,'Summarized Source Data'!H$2,Subsector,'Summarized Source Data'!H$3,TimeOfWeek,$E524)*INDEX('Calibration Multipliers'!D$4:D$7,MATCH($B524,'Calibration Multipliers'!$A$4:$A$7,0),1)</f>
        <v>0</v>
      </c>
      <c r="I524" s="26">
        <f>SUMIFS(INDEX(Load,,MATCH('Summarized Source Data'!$C524,Hour,0)),Month,'Summarized Source Data'!$A524,Sector,'Summarized Source Data'!I$2,Subsector,'Summarized Source Data'!I$3,TimeOfWeek,$E524)*INDEX('Calibration Multipliers'!E$4:E$7,MATCH($B524,'Calibration Multipliers'!$A$4:$A$7,0),1)</f>
        <v>10336245.179110242</v>
      </c>
      <c r="J524" s="47">
        <f t="shared" si="43"/>
        <v>93406406.825805187</v>
      </c>
      <c r="K524" s="48">
        <f>(SUMIFS(INDEX(Load,,MATCH('Summarized Source Data'!$C524,Hour,0)),Month,'Summarized Source Data'!$A524,Sector,'Summarized Source Data'!K$2,Subsector,"Total",TimeOfWeek,$E524)-SUM(F524:I524))*INDEX('Calibration Multipliers'!G$4:G$7,MATCH($B524,'Calibration Multipliers'!$A$4:$A$7,0),1)</f>
        <v>93406406.825805187</v>
      </c>
      <c r="L524" s="26">
        <f>SUMIFS(INDEX(Load,,MATCH('Summarized Source Data'!$C524,Hour,0)),Month,'Summarized Source Data'!$A524,Sector,'Summarized Source Data'!L$2,Subsector,'Summarized Source Data'!L$3,TimeOfWeek,$E524)*INDEX('Calibration Multipliers'!H$4:H$7,MATCH($B524,'Calibration Multipliers'!$A$4:$A$7,0),1)</f>
        <v>3597609.4125863248</v>
      </c>
      <c r="M524" s="26">
        <f>SUMIFS(INDEX(Load,,MATCH('Summarized Source Data'!$C524,Hour,0)),Month,'Summarized Source Data'!$A524,Sector,'Summarized Source Data'!M$2,Subsector,'Summarized Source Data'!M$3,TimeOfWeek,$E524)*INDEX('Calibration Multipliers'!I$4:I$7,MATCH($B524,'Calibration Multipliers'!$A$4:$A$7,0),1)</f>
        <v>991809.89032625093</v>
      </c>
      <c r="N524" s="26">
        <f>SUMIFS(INDEX(Load,,MATCH('Summarized Source Data'!$C524,Hour,0)),Month,'Summarized Source Data'!$A524,Sector,'Summarized Source Data'!N$2,Subsector,'Summarized Source Data'!N$3,TimeOfWeek,$E524)*INDEX('Calibration Multipliers'!J$4:J$7,MATCH($B524,'Calibration Multipliers'!$A$4:$A$7,0),1)</f>
        <v>0</v>
      </c>
      <c r="O524" s="28">
        <f t="shared" si="44"/>
        <v>102787108.28590256</v>
      </c>
      <c r="P524" s="48">
        <f>(SUMIFS(INDEX(Load,,MATCH('Summarized Source Data'!$C524,Hour,0)),Month,'Summarized Source Data'!$A524,Sector,'Summarized Source Data'!P$2,Subsector,"Total",TimeOfWeek,$E524)-SUM(L524:N524)*INDEX('Calibration Multipliers'!L$4:L$7,MATCH($B524,'Calibration Multipliers'!$A$4:$A$7,0),1))</f>
        <v>102787108.28590256</v>
      </c>
      <c r="Q524" s="28">
        <f t="shared" si="45"/>
        <v>102787108.28590256</v>
      </c>
      <c r="R524" s="31">
        <f>SUMIFS(INDEX(Load,,MATCH('Summarized Source Data'!$C524,Hour,0)),Month,'Summarized Source Data'!$A524,Sector,'Summarized Source Data'!R$2,TimeOfWeek,$E524)*INDEX('Calibration Multipliers'!N$4:N$7,MATCH($B524,'Calibration Multipliers'!$A$4:$A$7,0),1)</f>
        <v>6224385.4914462958</v>
      </c>
      <c r="S524" s="31">
        <f>SUMIFS(INDEX(Load,,MATCH('Summarized Source Data'!$C524,Hour,0)),Month,'Summarized Source Data'!$A524,Sector,'Summarized Source Data'!S$2,TimeOfWeek,$E524)*INDEX('Calibration Multipliers'!O$4:O$7,MATCH($B524,'Calibration Multipliers'!$A$4:$A$7,0),1)</f>
        <v>6224385.4914462958</v>
      </c>
      <c r="T524" s="31">
        <f>SUMIFS(INDEX(Load,,MATCH('Summarized Source Data'!$C524,Hour,0)),Month,'Summarized Source Data'!$A524,Sector,'Summarized Source Data'!T$2,TimeOfWeek,$E524)*INDEX('Calibration Multipliers'!P$4:P$7,MATCH($B524,'Calibration Multipliers'!$A$4:$A$7,0),1)</f>
        <v>6224385.4914462958</v>
      </c>
      <c r="U524" s="31">
        <f>SUMIFS(INDEX(Load,,MATCH('Summarized Source Data'!$C524,Hour,0)),Month,'Summarized Source Data'!$A524,Sector,'Summarized Source Data'!U$2,TimeOfWeek,$E524)*INDEX('Calibration Multipliers'!Q$4:Q$7,MATCH($B524,'Calibration Multipliers'!$A$4:$A$7,0),1)</f>
        <v>6224385.4914462958</v>
      </c>
      <c r="V524" s="31">
        <f>SUMIFS(INDEX(Load,,MATCH('Summarized Source Data'!$C524,Hour,0)),Month,'Summarized Source Data'!$A524,Sector,'Summarized Source Data'!V$2,TimeOfWeek,$E524)*INDEX('Calibration Multipliers'!R$4:R$7,MATCH($B524,'Calibration Multipliers'!$A$4:$A$7,0),1)</f>
        <v>6224385.4914462958</v>
      </c>
      <c r="W524" s="31">
        <f>SUMIFS(INDEX(Load,,MATCH('Summarized Source Data'!$C524,Hour,0)),Month,'Summarized Source Data'!$A524,Sector,'Summarized Source Data'!W$2,TimeOfWeek,$E524)*INDEX('Calibration Multipliers'!S$4:S$7,MATCH($B524,'Calibration Multipliers'!$A$4:$A$7,0),1)</f>
        <v>6224385.4914462958</v>
      </c>
      <c r="X524" s="26">
        <f>SUMIFS(INDEX(Load,,MATCH('Summarized Source Data'!$C524,Hour,0)),Month,'Summarized Source Data'!$A524,Sector,'Summarized Source Data'!X$2,Subsector,'Summarized Source Data'!X$3,TimeOfWeek,$E524)*INDEX('Calibration Multipliers'!T$4:T$7,MATCH($B524,'Calibration Multipliers'!$A$4:$A$7,0),1)</f>
        <v>353238670.19871897</v>
      </c>
      <c r="Y524" s="28">
        <f t="shared" si="46"/>
        <v>353238670.19871897</v>
      </c>
      <c r="Z524" s="28">
        <f t="shared" si="46"/>
        <v>353238670.19871897</v>
      </c>
    </row>
    <row r="525" spans="1:26" outlineLevel="2">
      <c r="A525">
        <f t="shared" si="41"/>
        <v>10</v>
      </c>
      <c r="B525" t="str">
        <f>INDEX('Category Mapping'!$G$34:$G$45,MATCH(A525,'Category Mapping'!$A$34:$A$45,0),1)</f>
        <v>Fall</v>
      </c>
      <c r="C525" t="s">
        <v>44</v>
      </c>
      <c r="D525" s="6" t="s">
        <v>118</v>
      </c>
      <c r="E525" s="40" t="s">
        <v>14</v>
      </c>
      <c r="F525" s="26">
        <f>SUMIFS(INDEX(Load,,MATCH('Summarized Source Data'!$C525,Hour,0)),Month,'Summarized Source Data'!$A525,Sector,'Summarized Source Data'!F$2,Subsector,'Summarized Source Data'!F$3,TimeOfWeek,$E525)*INDEX('Calibration Multipliers'!B$4:B$7,MATCH($B525,'Calibration Multipliers'!$A$4:$A$7,0),1)</f>
        <v>3078043.4976335815</v>
      </c>
      <c r="G525" s="26">
        <f>SUMIFS(INDEX(Load,,MATCH('Summarized Source Data'!$C525,Hour,0)),Month,'Summarized Source Data'!$A525,Sector,'Summarized Source Data'!G$2,Subsector,'Summarized Source Data'!G$3,TimeOfWeek,$E525)*INDEX('Calibration Multipliers'!C$4:C$7,MATCH($B525,'Calibration Multipliers'!$A$4:$A$7,0),1)</f>
        <v>296895.09526412445</v>
      </c>
      <c r="H525" s="26">
        <f>SUMIFS(INDEX(Load,,MATCH('Summarized Source Data'!$C525,Hour,0)),Month,'Summarized Source Data'!$A525,Sector,'Summarized Source Data'!H$2,Subsector,'Summarized Source Data'!H$3,TimeOfWeek,$E525)*INDEX('Calibration Multipliers'!D$4:D$7,MATCH($B525,'Calibration Multipliers'!$A$4:$A$7,0),1)</f>
        <v>0</v>
      </c>
      <c r="I525" s="26">
        <f>SUMIFS(INDEX(Load,,MATCH('Summarized Source Data'!$C525,Hour,0)),Month,'Summarized Source Data'!$A525,Sector,'Summarized Source Data'!I$2,Subsector,'Summarized Source Data'!I$3,TimeOfWeek,$E525)*INDEX('Calibration Multipliers'!E$4:E$7,MATCH($B525,'Calibration Multipliers'!$A$4:$A$7,0),1)</f>
        <v>29403105.21824564</v>
      </c>
      <c r="J525" s="47">
        <f t="shared" si="43"/>
        <v>93665343.816807181</v>
      </c>
      <c r="K525" s="48">
        <f>(SUMIFS(INDEX(Load,,MATCH('Summarized Source Data'!$C525,Hour,0)),Month,'Summarized Source Data'!$A525,Sector,'Summarized Source Data'!K$2,Subsector,"Total",TimeOfWeek,$E525)-SUM(F525:I525))*INDEX('Calibration Multipliers'!G$4:G$7,MATCH($B525,'Calibration Multipliers'!$A$4:$A$7,0),1)</f>
        <v>93665343.816807181</v>
      </c>
      <c r="L525" s="26">
        <f>SUMIFS(INDEX(Load,,MATCH('Summarized Source Data'!$C525,Hour,0)),Month,'Summarized Source Data'!$A525,Sector,'Summarized Source Data'!L$2,Subsector,'Summarized Source Data'!L$3,TimeOfWeek,$E525)*INDEX('Calibration Multipliers'!H$4:H$7,MATCH($B525,'Calibration Multipliers'!$A$4:$A$7,0),1)</f>
        <v>4170992.041759002</v>
      </c>
      <c r="M525" s="26">
        <f>SUMIFS(INDEX(Load,,MATCH('Summarized Source Data'!$C525,Hour,0)),Month,'Summarized Source Data'!$A525,Sector,'Summarized Source Data'!M$2,Subsector,'Summarized Source Data'!M$3,TimeOfWeek,$E525)*INDEX('Calibration Multipliers'!I$4:I$7,MATCH($B525,'Calibration Multipliers'!$A$4:$A$7,0),1)</f>
        <v>908532.87030795345</v>
      </c>
      <c r="N525" s="26">
        <f>SUMIFS(INDEX(Load,,MATCH('Summarized Source Data'!$C525,Hour,0)),Month,'Summarized Source Data'!$A525,Sector,'Summarized Source Data'!N$2,Subsector,'Summarized Source Data'!N$3,TimeOfWeek,$E525)*INDEX('Calibration Multipliers'!J$4:J$7,MATCH($B525,'Calibration Multipliers'!$A$4:$A$7,0),1)</f>
        <v>0</v>
      </c>
      <c r="O525" s="28">
        <f t="shared" si="44"/>
        <v>104304040.57560454</v>
      </c>
      <c r="P525" s="48">
        <f>(SUMIFS(INDEX(Load,,MATCH('Summarized Source Data'!$C525,Hour,0)),Month,'Summarized Source Data'!$A525,Sector,'Summarized Source Data'!P$2,Subsector,"Total",TimeOfWeek,$E525)-SUM(L525:N525)*INDEX('Calibration Multipliers'!L$4:L$7,MATCH($B525,'Calibration Multipliers'!$A$4:$A$7,0),1))</f>
        <v>104304040.57560454</v>
      </c>
      <c r="Q525" s="28">
        <f t="shared" si="45"/>
        <v>104304040.57560454</v>
      </c>
      <c r="R525" s="31">
        <f>SUMIFS(INDEX(Load,,MATCH('Summarized Source Data'!$C525,Hour,0)),Month,'Summarized Source Data'!$A525,Sector,'Summarized Source Data'!R$2,TimeOfWeek,$E525)*INDEX('Calibration Multipliers'!N$4:N$7,MATCH($B525,'Calibration Multipliers'!$A$4:$A$7,0),1)</f>
        <v>6230262.0984141473</v>
      </c>
      <c r="S525" s="31">
        <f>SUMIFS(INDEX(Load,,MATCH('Summarized Source Data'!$C525,Hour,0)),Month,'Summarized Source Data'!$A525,Sector,'Summarized Source Data'!S$2,TimeOfWeek,$E525)*INDEX('Calibration Multipliers'!O$4:O$7,MATCH($B525,'Calibration Multipliers'!$A$4:$A$7,0),1)</f>
        <v>6230262.0984141473</v>
      </c>
      <c r="T525" s="31">
        <f>SUMIFS(INDEX(Load,,MATCH('Summarized Source Data'!$C525,Hour,0)),Month,'Summarized Source Data'!$A525,Sector,'Summarized Source Data'!T$2,TimeOfWeek,$E525)*INDEX('Calibration Multipliers'!P$4:P$7,MATCH($B525,'Calibration Multipliers'!$A$4:$A$7,0),1)</f>
        <v>6230262.0984141473</v>
      </c>
      <c r="U525" s="31">
        <f>SUMIFS(INDEX(Load,,MATCH('Summarized Source Data'!$C525,Hour,0)),Month,'Summarized Source Data'!$A525,Sector,'Summarized Source Data'!U$2,TimeOfWeek,$E525)*INDEX('Calibration Multipliers'!Q$4:Q$7,MATCH($B525,'Calibration Multipliers'!$A$4:$A$7,0),1)</f>
        <v>6230262.0984141473</v>
      </c>
      <c r="V525" s="31">
        <f>SUMIFS(INDEX(Load,,MATCH('Summarized Source Data'!$C525,Hour,0)),Month,'Summarized Source Data'!$A525,Sector,'Summarized Source Data'!V$2,TimeOfWeek,$E525)*INDEX('Calibration Multipliers'!R$4:R$7,MATCH($B525,'Calibration Multipliers'!$A$4:$A$7,0),1)</f>
        <v>6230262.0984141473</v>
      </c>
      <c r="W525" s="31">
        <f>SUMIFS(INDEX(Load,,MATCH('Summarized Source Data'!$C525,Hour,0)),Month,'Summarized Source Data'!$A525,Sector,'Summarized Source Data'!W$2,TimeOfWeek,$E525)*INDEX('Calibration Multipliers'!S$4:S$7,MATCH($B525,'Calibration Multipliers'!$A$4:$A$7,0),1)</f>
        <v>6230262.0984141473</v>
      </c>
      <c r="X525" s="26">
        <f>SUMIFS(INDEX(Load,,MATCH('Summarized Source Data'!$C525,Hour,0)),Month,'Summarized Source Data'!$A525,Sector,'Summarized Source Data'!X$2,Subsector,'Summarized Source Data'!X$3,TimeOfWeek,$E525)*INDEX('Calibration Multipliers'!T$4:T$7,MATCH($B525,'Calibration Multipliers'!$A$4:$A$7,0),1)</f>
        <v>354242189.14814717</v>
      </c>
      <c r="Y525" s="28">
        <f t="shared" si="46"/>
        <v>354242189.14814717</v>
      </c>
      <c r="Z525" s="28">
        <f t="shared" si="46"/>
        <v>354242189.14814717</v>
      </c>
    </row>
    <row r="526" spans="1:26" outlineLevel="2">
      <c r="A526">
        <f t="shared" si="41"/>
        <v>10</v>
      </c>
      <c r="B526" t="str">
        <f>INDEX('Category Mapping'!$G$34:$G$45,MATCH(A526,'Category Mapping'!$A$34:$A$45,0),1)</f>
        <v>Fall</v>
      </c>
      <c r="C526" t="s">
        <v>45</v>
      </c>
      <c r="D526" s="6" t="s">
        <v>119</v>
      </c>
      <c r="E526" s="40" t="s">
        <v>14</v>
      </c>
      <c r="F526" s="26">
        <f>SUMIFS(INDEX(Load,,MATCH('Summarized Source Data'!$C526,Hour,0)),Month,'Summarized Source Data'!$A526,Sector,'Summarized Source Data'!F$2,Subsector,'Summarized Source Data'!F$3,TimeOfWeek,$E526)*INDEX('Calibration Multipliers'!B$4:B$7,MATCH($B526,'Calibration Multipliers'!$A$4:$A$7,0),1)</f>
        <v>3190193.7648648266</v>
      </c>
      <c r="G526" s="26">
        <f>SUMIFS(INDEX(Load,,MATCH('Summarized Source Data'!$C526,Hour,0)),Month,'Summarized Source Data'!$A526,Sector,'Summarized Source Data'!G$2,Subsector,'Summarized Source Data'!G$3,TimeOfWeek,$E526)*INDEX('Calibration Multipliers'!C$4:C$7,MATCH($B526,'Calibration Multipliers'!$A$4:$A$7,0),1)</f>
        <v>55669.210200578797</v>
      </c>
      <c r="H526" s="26">
        <f>SUMIFS(INDEX(Load,,MATCH('Summarized Source Data'!$C526,Hour,0)),Month,'Summarized Source Data'!$A526,Sector,'Summarized Source Data'!H$2,Subsector,'Summarized Source Data'!H$3,TimeOfWeek,$E526)*INDEX('Calibration Multipliers'!D$4:D$7,MATCH($B526,'Calibration Multipliers'!$A$4:$A$7,0),1)</f>
        <v>0</v>
      </c>
      <c r="I526" s="26">
        <f>SUMIFS(INDEX(Load,,MATCH('Summarized Source Data'!$C526,Hour,0)),Month,'Summarized Source Data'!$A526,Sector,'Summarized Source Data'!I$2,Subsector,'Summarized Source Data'!I$3,TimeOfWeek,$E526)*INDEX('Calibration Multipliers'!E$4:E$7,MATCH($B526,'Calibration Multipliers'!$A$4:$A$7,0),1)</f>
        <v>31008735.537330728</v>
      </c>
      <c r="J526" s="47">
        <f t="shared" si="43"/>
        <v>91185270.166126221</v>
      </c>
      <c r="K526" s="48">
        <f>(SUMIFS(INDEX(Load,,MATCH('Summarized Source Data'!$C526,Hour,0)),Month,'Summarized Source Data'!$A526,Sector,'Summarized Source Data'!K$2,Subsector,"Total",TimeOfWeek,$E526)-SUM(F526:I526))*INDEX('Calibration Multipliers'!G$4:G$7,MATCH($B526,'Calibration Multipliers'!$A$4:$A$7,0),1)</f>
        <v>91185270.166126221</v>
      </c>
      <c r="L526" s="26">
        <f>SUMIFS(INDEX(Load,,MATCH('Summarized Source Data'!$C526,Hour,0)),Month,'Summarized Source Data'!$A526,Sector,'Summarized Source Data'!L$2,Subsector,'Summarized Source Data'!L$3,TimeOfWeek,$E526)*INDEX('Calibration Multipliers'!H$4:H$7,MATCH($B526,'Calibration Multipliers'!$A$4:$A$7,0),1)</f>
        <v>3821406.1805362017</v>
      </c>
      <c r="M526" s="26">
        <f>SUMIFS(INDEX(Load,,MATCH('Summarized Source Data'!$C526,Hour,0)),Month,'Summarized Source Data'!$A526,Sector,'Summarized Source Data'!M$2,Subsector,'Summarized Source Data'!M$3,TimeOfWeek,$E526)*INDEX('Calibration Multipliers'!I$4:I$7,MATCH($B526,'Calibration Multipliers'!$A$4:$A$7,0),1)</f>
        <v>850072.87390901486</v>
      </c>
      <c r="N526" s="26">
        <f>SUMIFS(INDEX(Load,,MATCH('Summarized Source Data'!$C526,Hour,0)),Month,'Summarized Source Data'!$A526,Sector,'Summarized Source Data'!N$2,Subsector,'Summarized Source Data'!N$3,TimeOfWeek,$E526)*INDEX('Calibration Multipliers'!J$4:J$7,MATCH($B526,'Calibration Multipliers'!$A$4:$A$7,0),1)</f>
        <v>0</v>
      </c>
      <c r="O526" s="28">
        <f t="shared" si="44"/>
        <v>102705048.53436992</v>
      </c>
      <c r="P526" s="48">
        <f>(SUMIFS(INDEX(Load,,MATCH('Summarized Source Data'!$C526,Hour,0)),Month,'Summarized Source Data'!$A526,Sector,'Summarized Source Data'!P$2,Subsector,"Total",TimeOfWeek,$E526)-SUM(L526:N526)*INDEX('Calibration Multipliers'!L$4:L$7,MATCH($B526,'Calibration Multipliers'!$A$4:$A$7,0),1))</f>
        <v>102705048.53436992</v>
      </c>
      <c r="Q526" s="28">
        <f t="shared" si="45"/>
        <v>102705048.53436992</v>
      </c>
      <c r="R526" s="31">
        <f>SUMIFS(INDEX(Load,,MATCH('Summarized Source Data'!$C526,Hour,0)),Month,'Summarized Source Data'!$A526,Sector,'Summarized Source Data'!R$2,TimeOfWeek,$E526)*INDEX('Calibration Multipliers'!N$4:N$7,MATCH($B526,'Calibration Multipliers'!$A$4:$A$7,0),1)</f>
        <v>6189128.8601960354</v>
      </c>
      <c r="S526" s="31">
        <f>SUMIFS(INDEX(Load,,MATCH('Summarized Source Data'!$C526,Hour,0)),Month,'Summarized Source Data'!$A526,Sector,'Summarized Source Data'!S$2,TimeOfWeek,$E526)*INDEX('Calibration Multipliers'!O$4:O$7,MATCH($B526,'Calibration Multipliers'!$A$4:$A$7,0),1)</f>
        <v>6189128.8601960354</v>
      </c>
      <c r="T526" s="31">
        <f>SUMIFS(INDEX(Load,,MATCH('Summarized Source Data'!$C526,Hour,0)),Month,'Summarized Source Data'!$A526,Sector,'Summarized Source Data'!T$2,TimeOfWeek,$E526)*INDEX('Calibration Multipliers'!P$4:P$7,MATCH($B526,'Calibration Multipliers'!$A$4:$A$7,0),1)</f>
        <v>6189128.8601960354</v>
      </c>
      <c r="U526" s="31">
        <f>SUMIFS(INDEX(Load,,MATCH('Summarized Source Data'!$C526,Hour,0)),Month,'Summarized Source Data'!$A526,Sector,'Summarized Source Data'!U$2,TimeOfWeek,$E526)*INDEX('Calibration Multipliers'!Q$4:Q$7,MATCH($B526,'Calibration Multipliers'!$A$4:$A$7,0),1)</f>
        <v>6189128.8601960354</v>
      </c>
      <c r="V526" s="31">
        <f>SUMIFS(INDEX(Load,,MATCH('Summarized Source Data'!$C526,Hour,0)),Month,'Summarized Source Data'!$A526,Sector,'Summarized Source Data'!V$2,TimeOfWeek,$E526)*INDEX('Calibration Multipliers'!R$4:R$7,MATCH($B526,'Calibration Multipliers'!$A$4:$A$7,0),1)</f>
        <v>6189128.8601960354</v>
      </c>
      <c r="W526" s="31">
        <f>SUMIFS(INDEX(Load,,MATCH('Summarized Source Data'!$C526,Hour,0)),Month,'Summarized Source Data'!$A526,Sector,'Summarized Source Data'!W$2,TimeOfWeek,$E526)*INDEX('Calibration Multipliers'!S$4:S$7,MATCH($B526,'Calibration Multipliers'!$A$4:$A$7,0),1)</f>
        <v>6189128.8601960354</v>
      </c>
      <c r="X526" s="26">
        <f>SUMIFS(INDEX(Load,,MATCH('Summarized Source Data'!$C526,Hour,0)),Month,'Summarized Source Data'!$A526,Sector,'Summarized Source Data'!X$2,Subsector,'Summarized Source Data'!X$3,TimeOfWeek,$E526)*INDEX('Calibration Multipliers'!T$4:T$7,MATCH($B526,'Calibration Multipliers'!$A$4:$A$7,0),1)</f>
        <v>353238670.19871897</v>
      </c>
      <c r="Y526" s="28">
        <f t="shared" si="46"/>
        <v>353238670.19871897</v>
      </c>
      <c r="Z526" s="28">
        <f t="shared" si="46"/>
        <v>353238670.19871897</v>
      </c>
    </row>
    <row r="527" spans="1:26" outlineLevel="2">
      <c r="A527">
        <f t="shared" si="41"/>
        <v>10</v>
      </c>
      <c r="B527" t="str">
        <f>INDEX('Category Mapping'!$G$34:$G$45,MATCH(A527,'Category Mapping'!$A$34:$A$45,0),1)</f>
        <v>Fall</v>
      </c>
      <c r="C527" t="s">
        <v>46</v>
      </c>
      <c r="D527" s="6" t="s">
        <v>120</v>
      </c>
      <c r="E527" s="40" t="s">
        <v>14</v>
      </c>
      <c r="F527" s="26">
        <f>SUMIFS(INDEX(Load,,MATCH('Summarized Source Data'!$C527,Hour,0)),Month,'Summarized Source Data'!$A527,Sector,'Summarized Source Data'!F$2,Subsector,'Summarized Source Data'!F$3,TimeOfWeek,$E527)*INDEX('Calibration Multipliers'!B$4:B$7,MATCH($B527,'Calibration Multipliers'!$A$4:$A$7,0),1)</f>
        <v>3289840.1859861966</v>
      </c>
      <c r="G527" s="26">
        <f>SUMIFS(INDEX(Load,,MATCH('Summarized Source Data'!$C527,Hour,0)),Month,'Summarized Source Data'!$A527,Sector,'Summarized Source Data'!G$2,Subsector,'Summarized Source Data'!G$3,TimeOfWeek,$E527)*INDEX('Calibration Multipliers'!C$4:C$7,MATCH($B527,'Calibration Multipliers'!$A$4:$A$7,0),1)</f>
        <v>9036.6881396007502</v>
      </c>
      <c r="H527" s="26">
        <f>SUMIFS(INDEX(Load,,MATCH('Summarized Source Data'!$C527,Hour,0)),Month,'Summarized Source Data'!$A527,Sector,'Summarized Source Data'!H$2,Subsector,'Summarized Source Data'!H$3,TimeOfWeek,$E527)*INDEX('Calibration Multipliers'!D$4:D$7,MATCH($B527,'Calibration Multipliers'!$A$4:$A$7,0),1)</f>
        <v>0</v>
      </c>
      <c r="I527" s="26">
        <f>SUMIFS(INDEX(Load,,MATCH('Summarized Source Data'!$C527,Hour,0)),Month,'Summarized Source Data'!$A527,Sector,'Summarized Source Data'!I$2,Subsector,'Summarized Source Data'!I$3,TimeOfWeek,$E527)*INDEX('Calibration Multipliers'!E$4:E$7,MATCH($B527,'Calibration Multipliers'!$A$4:$A$7,0),1)</f>
        <v>32514013.961472996</v>
      </c>
      <c r="J527" s="47">
        <f t="shared" si="43"/>
        <v>83605864.146354496</v>
      </c>
      <c r="K527" s="48">
        <f>(SUMIFS(INDEX(Load,,MATCH('Summarized Source Data'!$C527,Hour,0)),Month,'Summarized Source Data'!$A527,Sector,'Summarized Source Data'!K$2,Subsector,"Total",TimeOfWeek,$E527)-SUM(F527:I527))*INDEX('Calibration Multipliers'!G$4:G$7,MATCH($B527,'Calibration Multipliers'!$A$4:$A$7,0),1)</f>
        <v>83605864.146354496</v>
      </c>
      <c r="L527" s="26">
        <f>SUMIFS(INDEX(Load,,MATCH('Summarized Source Data'!$C527,Hour,0)),Month,'Summarized Source Data'!$A527,Sector,'Summarized Source Data'!L$2,Subsector,'Summarized Source Data'!L$3,TimeOfWeek,$E527)*INDEX('Calibration Multipliers'!H$4:H$7,MATCH($B527,'Calibration Multipliers'!$A$4:$A$7,0),1)</f>
        <v>4157748.6021833983</v>
      </c>
      <c r="M527" s="26">
        <f>SUMIFS(INDEX(Load,,MATCH('Summarized Source Data'!$C527,Hour,0)),Month,'Summarized Source Data'!$A527,Sector,'Summarized Source Data'!M$2,Subsector,'Summarized Source Data'!M$3,TimeOfWeek,$E527)*INDEX('Calibration Multipliers'!I$4:I$7,MATCH($B527,'Calibration Multipliers'!$A$4:$A$7,0),1)</f>
        <v>816477.06652005832</v>
      </c>
      <c r="N527" s="26">
        <f>SUMIFS(INDEX(Load,,MATCH('Summarized Source Data'!$C527,Hour,0)),Month,'Summarized Source Data'!$A527,Sector,'Summarized Source Data'!N$2,Subsector,'Summarized Source Data'!N$3,TimeOfWeek,$E527)*INDEX('Calibration Multipliers'!J$4:J$7,MATCH($B527,'Calibration Multipliers'!$A$4:$A$7,0),1)</f>
        <v>0</v>
      </c>
      <c r="O527" s="28">
        <f t="shared" si="44"/>
        <v>100395264.02125533</v>
      </c>
      <c r="P527" s="48">
        <f>(SUMIFS(INDEX(Load,,MATCH('Summarized Source Data'!$C527,Hour,0)),Month,'Summarized Source Data'!$A527,Sector,'Summarized Source Data'!P$2,Subsector,"Total",TimeOfWeek,$E527)-SUM(L527:N527)*INDEX('Calibration Multipliers'!L$4:L$7,MATCH($B527,'Calibration Multipliers'!$A$4:$A$7,0),1))</f>
        <v>100395264.02125533</v>
      </c>
      <c r="Q527" s="28">
        <f t="shared" si="45"/>
        <v>100395264.02125533</v>
      </c>
      <c r="R527" s="31">
        <f>SUMIFS(INDEX(Load,,MATCH('Summarized Source Data'!$C527,Hour,0)),Month,'Summarized Source Data'!$A527,Sector,'Summarized Source Data'!R$2,TimeOfWeek,$E527)*INDEX('Calibration Multipliers'!N$4:N$7,MATCH($B527,'Calibration Multipliers'!$A$4:$A$7,0),1)</f>
        <v>6053979.9456817955</v>
      </c>
      <c r="S527" s="31">
        <f>SUMIFS(INDEX(Load,,MATCH('Summarized Source Data'!$C527,Hour,0)),Month,'Summarized Source Data'!$A527,Sector,'Summarized Source Data'!S$2,TimeOfWeek,$E527)*INDEX('Calibration Multipliers'!O$4:O$7,MATCH($B527,'Calibration Multipliers'!$A$4:$A$7,0),1)</f>
        <v>6053979.9456817955</v>
      </c>
      <c r="T527" s="31">
        <f>SUMIFS(INDEX(Load,,MATCH('Summarized Source Data'!$C527,Hour,0)),Month,'Summarized Source Data'!$A527,Sector,'Summarized Source Data'!T$2,TimeOfWeek,$E527)*INDEX('Calibration Multipliers'!P$4:P$7,MATCH($B527,'Calibration Multipliers'!$A$4:$A$7,0),1)</f>
        <v>6053979.9456817955</v>
      </c>
      <c r="U527" s="31">
        <f>SUMIFS(INDEX(Load,,MATCH('Summarized Source Data'!$C527,Hour,0)),Month,'Summarized Source Data'!$A527,Sector,'Summarized Source Data'!U$2,TimeOfWeek,$E527)*INDEX('Calibration Multipliers'!Q$4:Q$7,MATCH($B527,'Calibration Multipliers'!$A$4:$A$7,0),1)</f>
        <v>6053979.9456817955</v>
      </c>
      <c r="V527" s="31">
        <f>SUMIFS(INDEX(Load,,MATCH('Summarized Source Data'!$C527,Hour,0)),Month,'Summarized Source Data'!$A527,Sector,'Summarized Source Data'!V$2,TimeOfWeek,$E527)*INDEX('Calibration Multipliers'!R$4:R$7,MATCH($B527,'Calibration Multipliers'!$A$4:$A$7,0),1)</f>
        <v>6053979.9456817955</v>
      </c>
      <c r="W527" s="31">
        <f>SUMIFS(INDEX(Load,,MATCH('Summarized Source Data'!$C527,Hour,0)),Month,'Summarized Source Data'!$A527,Sector,'Summarized Source Data'!W$2,TimeOfWeek,$E527)*INDEX('Calibration Multipliers'!S$4:S$7,MATCH($B527,'Calibration Multipliers'!$A$4:$A$7,0),1)</f>
        <v>6053979.9456817955</v>
      </c>
      <c r="X527" s="26">
        <f>SUMIFS(INDEX(Load,,MATCH('Summarized Source Data'!$C527,Hour,0)),Month,'Summarized Source Data'!$A527,Sector,'Summarized Source Data'!X$2,Subsector,'Summarized Source Data'!X$3,TimeOfWeek,$E527)*INDEX('Calibration Multipliers'!T$4:T$7,MATCH($B527,'Calibration Multipliers'!$A$4:$A$7,0),1)</f>
        <v>351231632.29986262</v>
      </c>
      <c r="Y527" s="28">
        <f t="shared" si="46"/>
        <v>351231632.29986262</v>
      </c>
      <c r="Z527" s="28">
        <f t="shared" si="46"/>
        <v>351231632.29986262</v>
      </c>
    </row>
    <row r="528" spans="1:26" outlineLevel="2">
      <c r="A528">
        <f t="shared" si="41"/>
        <v>10</v>
      </c>
      <c r="B528" t="str">
        <f>INDEX('Category Mapping'!$G$34:$G$45,MATCH(A528,'Category Mapping'!$A$34:$A$45,0),1)</f>
        <v>Fall</v>
      </c>
      <c r="C528" t="s">
        <v>47</v>
      </c>
      <c r="D528" s="6" t="s">
        <v>121</v>
      </c>
      <c r="E528" s="40" t="s">
        <v>14</v>
      </c>
      <c r="F528" s="26">
        <f>SUMIFS(INDEX(Load,,MATCH('Summarized Source Data'!$C528,Hour,0)),Month,'Summarized Source Data'!$A528,Sector,'Summarized Source Data'!F$2,Subsector,'Summarized Source Data'!F$3,TimeOfWeek,$E528)*INDEX('Calibration Multipliers'!B$4:B$7,MATCH($B528,'Calibration Multipliers'!$A$4:$A$7,0),1)</f>
        <v>3277943.4688407253</v>
      </c>
      <c r="G528" s="26">
        <f>SUMIFS(INDEX(Load,,MATCH('Summarized Source Data'!$C528,Hour,0)),Month,'Summarized Source Data'!$A528,Sector,'Summarized Source Data'!G$2,Subsector,'Summarized Source Data'!G$3,TimeOfWeek,$E528)*INDEX('Calibration Multipliers'!C$4:C$7,MATCH($B528,'Calibration Multipliers'!$A$4:$A$7,0),1)</f>
        <v>1055.7019347984442</v>
      </c>
      <c r="H528" s="26">
        <f>SUMIFS(INDEX(Load,,MATCH('Summarized Source Data'!$C528,Hour,0)),Month,'Summarized Source Data'!$A528,Sector,'Summarized Source Data'!H$2,Subsector,'Summarized Source Data'!H$3,TimeOfWeek,$E528)*INDEX('Calibration Multipliers'!D$4:D$7,MATCH($B528,'Calibration Multipliers'!$A$4:$A$7,0),1)</f>
        <v>0</v>
      </c>
      <c r="I528" s="26">
        <f>SUMIFS(INDEX(Load,,MATCH('Summarized Source Data'!$C528,Hour,0)),Month,'Summarized Source Data'!$A528,Sector,'Summarized Source Data'!I$2,Subsector,'Summarized Source Data'!I$3,TimeOfWeek,$E528)*INDEX('Calibration Multipliers'!E$4:E$7,MATCH($B528,'Calibration Multipliers'!$A$4:$A$7,0),1)</f>
        <v>32313310.171587359</v>
      </c>
      <c r="J528" s="47">
        <f t="shared" si="43"/>
        <v>78808850.892449513</v>
      </c>
      <c r="K528" s="48">
        <f>(SUMIFS(INDEX(Load,,MATCH('Summarized Source Data'!$C528,Hour,0)),Month,'Summarized Source Data'!$A528,Sector,'Summarized Source Data'!K$2,Subsector,"Total",TimeOfWeek,$E528)-SUM(F528:I528))*INDEX('Calibration Multipliers'!G$4:G$7,MATCH($B528,'Calibration Multipliers'!$A$4:$A$7,0),1)</f>
        <v>78808850.892449513</v>
      </c>
      <c r="L528" s="26">
        <f>SUMIFS(INDEX(Load,,MATCH('Summarized Source Data'!$C528,Hour,0)),Month,'Summarized Source Data'!$A528,Sector,'Summarized Source Data'!L$2,Subsector,'Summarized Source Data'!L$3,TimeOfWeek,$E528)*INDEX('Calibration Multipliers'!H$4:H$7,MATCH($B528,'Calibration Multipliers'!$A$4:$A$7,0),1)</f>
        <v>4714706.6367107844</v>
      </c>
      <c r="M528" s="26">
        <f>SUMIFS(INDEX(Load,,MATCH('Summarized Source Data'!$C528,Hour,0)),Month,'Summarized Source Data'!$A528,Sector,'Summarized Source Data'!M$2,Subsector,'Summarized Source Data'!M$3,TimeOfWeek,$E528)*INDEX('Calibration Multipliers'!I$4:I$7,MATCH($B528,'Calibration Multipliers'!$A$4:$A$7,0),1)</f>
        <v>793158.2966921957</v>
      </c>
      <c r="N528" s="26">
        <f>SUMIFS(INDEX(Load,,MATCH('Summarized Source Data'!$C528,Hour,0)),Month,'Summarized Source Data'!$A528,Sector,'Summarized Source Data'!N$2,Subsector,'Summarized Source Data'!N$3,TimeOfWeek,$E528)*INDEX('Calibration Multipliers'!J$4:J$7,MATCH($B528,'Calibration Multipliers'!$A$4:$A$7,0),1)</f>
        <v>0</v>
      </c>
      <c r="O528" s="28">
        <f t="shared" si="44"/>
        <v>95847548.958843082</v>
      </c>
      <c r="P528" s="48">
        <f>(SUMIFS(INDEX(Load,,MATCH('Summarized Source Data'!$C528,Hour,0)),Month,'Summarized Source Data'!$A528,Sector,'Summarized Source Data'!P$2,Subsector,"Total",TimeOfWeek,$E528)-SUM(L528:N528)*INDEX('Calibration Multipliers'!L$4:L$7,MATCH($B528,'Calibration Multipliers'!$A$4:$A$7,0),1))</f>
        <v>95847548.958843082</v>
      </c>
      <c r="Q528" s="28">
        <f t="shared" si="45"/>
        <v>95847548.958843082</v>
      </c>
      <c r="R528" s="31">
        <f>SUMIFS(INDEX(Load,,MATCH('Summarized Source Data'!$C528,Hour,0)),Month,'Summarized Source Data'!$A528,Sector,'Summarized Source Data'!R$2,TimeOfWeek,$E528)*INDEX('Calibration Multipliers'!N$4:N$7,MATCH($B528,'Calibration Multipliers'!$A$4:$A$7,0),1)</f>
        <v>5871822.1895005424</v>
      </c>
      <c r="S528" s="31">
        <f>SUMIFS(INDEX(Load,,MATCH('Summarized Source Data'!$C528,Hour,0)),Month,'Summarized Source Data'!$A528,Sector,'Summarized Source Data'!S$2,TimeOfWeek,$E528)*INDEX('Calibration Multipliers'!O$4:O$7,MATCH($B528,'Calibration Multipliers'!$A$4:$A$7,0),1)</f>
        <v>5871822.1895005424</v>
      </c>
      <c r="T528" s="31">
        <f>SUMIFS(INDEX(Load,,MATCH('Summarized Source Data'!$C528,Hour,0)),Month,'Summarized Source Data'!$A528,Sector,'Summarized Source Data'!T$2,TimeOfWeek,$E528)*INDEX('Calibration Multipliers'!P$4:P$7,MATCH($B528,'Calibration Multipliers'!$A$4:$A$7,0),1)</f>
        <v>5871822.1895005424</v>
      </c>
      <c r="U528" s="31">
        <f>SUMIFS(INDEX(Load,,MATCH('Summarized Source Data'!$C528,Hour,0)),Month,'Summarized Source Data'!$A528,Sector,'Summarized Source Data'!U$2,TimeOfWeek,$E528)*INDEX('Calibration Multipliers'!Q$4:Q$7,MATCH($B528,'Calibration Multipliers'!$A$4:$A$7,0),1)</f>
        <v>5871822.1895005424</v>
      </c>
      <c r="V528" s="31">
        <f>SUMIFS(INDEX(Load,,MATCH('Summarized Source Data'!$C528,Hour,0)),Month,'Summarized Source Data'!$A528,Sector,'Summarized Source Data'!V$2,TimeOfWeek,$E528)*INDEX('Calibration Multipliers'!R$4:R$7,MATCH($B528,'Calibration Multipliers'!$A$4:$A$7,0),1)</f>
        <v>5871822.1895005424</v>
      </c>
      <c r="W528" s="31">
        <f>SUMIFS(INDEX(Load,,MATCH('Summarized Source Data'!$C528,Hour,0)),Month,'Summarized Source Data'!$A528,Sector,'Summarized Source Data'!W$2,TimeOfWeek,$E528)*INDEX('Calibration Multipliers'!S$4:S$7,MATCH($B528,'Calibration Multipliers'!$A$4:$A$7,0),1)</f>
        <v>5871822.1895005424</v>
      </c>
      <c r="X528" s="26">
        <f>SUMIFS(INDEX(Load,,MATCH('Summarized Source Data'!$C528,Hour,0)),Month,'Summarized Source Data'!$A528,Sector,'Summarized Source Data'!X$2,Subsector,'Summarized Source Data'!X$3,TimeOfWeek,$E528)*INDEX('Calibration Multipliers'!T$4:T$7,MATCH($B528,'Calibration Multipliers'!$A$4:$A$7,0),1)</f>
        <v>349224594.40100622</v>
      </c>
      <c r="Y528" s="28">
        <f t="shared" si="46"/>
        <v>349224594.40100622</v>
      </c>
      <c r="Z528" s="28">
        <f t="shared" si="46"/>
        <v>349224594.40100622</v>
      </c>
    </row>
    <row r="529" spans="1:26" outlineLevel="2">
      <c r="A529">
        <f t="shared" si="41"/>
        <v>10</v>
      </c>
      <c r="B529" t="str">
        <f>INDEX('Category Mapping'!$G$34:$G$45,MATCH(A529,'Category Mapping'!$A$34:$A$45,0),1)</f>
        <v>Fall</v>
      </c>
      <c r="C529" t="s">
        <v>48</v>
      </c>
      <c r="D529" s="6" t="s">
        <v>122</v>
      </c>
      <c r="E529" s="40" t="s">
        <v>14</v>
      </c>
      <c r="F529" s="26">
        <f>SUMIFS(INDEX(Load,,MATCH('Summarized Source Data'!$C529,Hour,0)),Month,'Summarized Source Data'!$A529,Sector,'Summarized Source Data'!F$2,Subsector,'Summarized Source Data'!F$3,TimeOfWeek,$E529)*INDEX('Calibration Multipliers'!B$4:B$7,MATCH($B529,'Calibration Multipliers'!$A$4:$A$7,0),1)</f>
        <v>2898818.0238225572</v>
      </c>
      <c r="G529" s="26">
        <f>SUMIFS(INDEX(Load,,MATCH('Summarized Source Data'!$C529,Hour,0)),Month,'Summarized Source Data'!$A529,Sector,'Summarized Source Data'!G$2,Subsector,'Summarized Source Data'!G$3,TimeOfWeek,$E529)*INDEX('Calibration Multipliers'!C$4:C$7,MATCH($B529,'Calibration Multipliers'!$A$4:$A$7,0),1)</f>
        <v>1099.8567685732839</v>
      </c>
      <c r="H529" s="26">
        <f>SUMIFS(INDEX(Load,,MATCH('Summarized Source Data'!$C529,Hour,0)),Month,'Summarized Source Data'!$A529,Sector,'Summarized Source Data'!H$2,Subsector,'Summarized Source Data'!H$3,TimeOfWeek,$E529)*INDEX('Calibration Multipliers'!D$4:D$7,MATCH($B529,'Calibration Multipliers'!$A$4:$A$7,0),1)</f>
        <v>0</v>
      </c>
      <c r="I529" s="26">
        <f>SUMIFS(INDEX(Load,,MATCH('Summarized Source Data'!$C529,Hour,0)),Month,'Summarized Source Data'!$A529,Sector,'Summarized Source Data'!I$2,Subsector,'Summarized Source Data'!I$3,TimeOfWeek,$E529)*INDEX('Calibration Multipliers'!E$4:E$7,MATCH($B529,'Calibration Multipliers'!$A$4:$A$7,0),1)</f>
        <v>26793955.949732374</v>
      </c>
      <c r="J529" s="47">
        <f t="shared" si="43"/>
        <v>72665059.011350736</v>
      </c>
      <c r="K529" s="48">
        <f>(SUMIFS(INDEX(Load,,MATCH('Summarized Source Data'!$C529,Hour,0)),Month,'Summarized Source Data'!$A529,Sector,'Summarized Source Data'!K$2,Subsector,"Total",TimeOfWeek,$E529)-SUM(F529:I529))*INDEX('Calibration Multipliers'!G$4:G$7,MATCH($B529,'Calibration Multipliers'!$A$4:$A$7,0),1)</f>
        <v>72665059.011350736</v>
      </c>
      <c r="L529" s="26">
        <f>SUMIFS(INDEX(Load,,MATCH('Summarized Source Data'!$C529,Hour,0)),Month,'Summarized Source Data'!$A529,Sector,'Summarized Source Data'!L$2,Subsector,'Summarized Source Data'!L$3,TimeOfWeek,$E529)*INDEX('Calibration Multipliers'!H$4:H$7,MATCH($B529,'Calibration Multipliers'!$A$4:$A$7,0),1)</f>
        <v>4707604.7331056818</v>
      </c>
      <c r="M529" s="26">
        <f>SUMIFS(INDEX(Load,,MATCH('Summarized Source Data'!$C529,Hour,0)),Month,'Summarized Source Data'!$A529,Sector,'Summarized Source Data'!M$2,Subsector,'Summarized Source Data'!M$3,TimeOfWeek,$E529)*INDEX('Calibration Multipliers'!I$4:I$7,MATCH($B529,'Calibration Multipliers'!$A$4:$A$7,0),1)</f>
        <v>770445.65230978781</v>
      </c>
      <c r="N529" s="26">
        <f>SUMIFS(INDEX(Load,,MATCH('Summarized Source Data'!$C529,Hour,0)),Month,'Summarized Source Data'!$A529,Sector,'Summarized Source Data'!N$2,Subsector,'Summarized Source Data'!N$3,TimeOfWeek,$E529)*INDEX('Calibration Multipliers'!J$4:J$7,MATCH($B529,'Calibration Multipliers'!$A$4:$A$7,0),1)</f>
        <v>0</v>
      </c>
      <c r="O529" s="28">
        <f t="shared" si="44"/>
        <v>89053434.650718987</v>
      </c>
      <c r="P529" s="48">
        <f>(SUMIFS(INDEX(Load,,MATCH('Summarized Source Data'!$C529,Hour,0)),Month,'Summarized Source Data'!$A529,Sector,'Summarized Source Data'!P$2,Subsector,"Total",TimeOfWeek,$E529)-SUM(L529:N529)*INDEX('Calibration Multipliers'!L$4:L$7,MATCH($B529,'Calibration Multipliers'!$A$4:$A$7,0),1))</f>
        <v>89053434.650718987</v>
      </c>
      <c r="Q529" s="28">
        <f t="shared" si="45"/>
        <v>89053434.650718987</v>
      </c>
      <c r="R529" s="31">
        <f>SUMIFS(INDEX(Load,,MATCH('Summarized Source Data'!$C529,Hour,0)),Month,'Summarized Source Data'!$A529,Sector,'Summarized Source Data'!R$2,TimeOfWeek,$E529)*INDEX('Calibration Multipliers'!N$4:N$7,MATCH($B529,'Calibration Multipliers'!$A$4:$A$7,0),1)</f>
        <v>5666160.0124857817</v>
      </c>
      <c r="S529" s="31">
        <f>SUMIFS(INDEX(Load,,MATCH('Summarized Source Data'!$C529,Hour,0)),Month,'Summarized Source Data'!$A529,Sector,'Summarized Source Data'!S$2,TimeOfWeek,$E529)*INDEX('Calibration Multipliers'!O$4:O$7,MATCH($B529,'Calibration Multipliers'!$A$4:$A$7,0),1)</f>
        <v>5666160.0124857817</v>
      </c>
      <c r="T529" s="31">
        <f>SUMIFS(INDEX(Load,,MATCH('Summarized Source Data'!$C529,Hour,0)),Month,'Summarized Source Data'!$A529,Sector,'Summarized Source Data'!T$2,TimeOfWeek,$E529)*INDEX('Calibration Multipliers'!P$4:P$7,MATCH($B529,'Calibration Multipliers'!$A$4:$A$7,0),1)</f>
        <v>5666160.0124857817</v>
      </c>
      <c r="U529" s="31">
        <f>SUMIFS(INDEX(Load,,MATCH('Summarized Source Data'!$C529,Hour,0)),Month,'Summarized Source Data'!$A529,Sector,'Summarized Source Data'!U$2,TimeOfWeek,$E529)*INDEX('Calibration Multipliers'!Q$4:Q$7,MATCH($B529,'Calibration Multipliers'!$A$4:$A$7,0),1)</f>
        <v>5666160.0124857817</v>
      </c>
      <c r="V529" s="31">
        <f>SUMIFS(INDEX(Load,,MATCH('Summarized Source Data'!$C529,Hour,0)),Month,'Summarized Source Data'!$A529,Sector,'Summarized Source Data'!V$2,TimeOfWeek,$E529)*INDEX('Calibration Multipliers'!R$4:R$7,MATCH($B529,'Calibration Multipliers'!$A$4:$A$7,0),1)</f>
        <v>5666160.0124857817</v>
      </c>
      <c r="W529" s="31">
        <f>SUMIFS(INDEX(Load,,MATCH('Summarized Source Data'!$C529,Hour,0)),Month,'Summarized Source Data'!$A529,Sector,'Summarized Source Data'!W$2,TimeOfWeek,$E529)*INDEX('Calibration Multipliers'!S$4:S$7,MATCH($B529,'Calibration Multipliers'!$A$4:$A$7,0),1)</f>
        <v>5666160.0124857817</v>
      </c>
      <c r="X529" s="26">
        <f>SUMIFS(INDEX(Load,,MATCH('Summarized Source Data'!$C529,Hour,0)),Month,'Summarized Source Data'!$A529,Sector,'Summarized Source Data'!X$2,Subsector,'Summarized Source Data'!X$3,TimeOfWeek,$E529)*INDEX('Calibration Multipliers'!T$4:T$7,MATCH($B529,'Calibration Multipliers'!$A$4:$A$7,0),1)</f>
        <v>345210518.60329354</v>
      </c>
      <c r="Y529" s="28">
        <f t="shared" si="46"/>
        <v>345210518.60329354</v>
      </c>
      <c r="Z529" s="28">
        <f t="shared" si="46"/>
        <v>345210518.60329354</v>
      </c>
    </row>
    <row r="530" spans="1:26" outlineLevel="2">
      <c r="A530">
        <f t="shared" si="41"/>
        <v>10</v>
      </c>
      <c r="B530" t="str">
        <f>INDEX('Category Mapping'!$G$34:$G$45,MATCH(A530,'Category Mapping'!$A$34:$A$45,0),1)</f>
        <v>Fall</v>
      </c>
      <c r="C530" t="s">
        <v>49</v>
      </c>
      <c r="D530" s="6" t="s">
        <v>123</v>
      </c>
      <c r="E530" s="40" t="s">
        <v>14</v>
      </c>
      <c r="F530" s="26">
        <f>SUMIFS(INDEX(Load,,MATCH('Summarized Source Data'!$C530,Hour,0)),Month,'Summarized Source Data'!$A530,Sector,'Summarized Source Data'!F$2,Subsector,'Summarized Source Data'!F$3,TimeOfWeek,$E530)*INDEX('Calibration Multipliers'!B$4:B$7,MATCH($B530,'Calibration Multipliers'!$A$4:$A$7,0),1)</f>
        <v>2255638.6446792511</v>
      </c>
      <c r="G530" s="26">
        <f>SUMIFS(INDEX(Load,,MATCH('Summarized Source Data'!$C530,Hour,0)),Month,'Summarized Source Data'!$A530,Sector,'Summarized Source Data'!G$2,Subsector,'Summarized Source Data'!G$3,TimeOfWeek,$E530)*INDEX('Calibration Multipliers'!C$4:C$7,MATCH($B530,'Calibration Multipliers'!$A$4:$A$7,0),1)</f>
        <v>1142.0045644492675</v>
      </c>
      <c r="H530" s="26">
        <f>SUMIFS(INDEX(Load,,MATCH('Summarized Source Data'!$C530,Hour,0)),Month,'Summarized Source Data'!$A530,Sector,'Summarized Source Data'!H$2,Subsector,'Summarized Source Data'!H$3,TimeOfWeek,$E530)*INDEX('Calibration Multipliers'!D$4:D$7,MATCH($B530,'Calibration Multipliers'!$A$4:$A$7,0),1)</f>
        <v>0</v>
      </c>
      <c r="I530" s="26">
        <f>SUMIFS(INDEX(Load,,MATCH('Summarized Source Data'!$C530,Hour,0)),Month,'Summarized Source Data'!$A530,Sector,'Summarized Source Data'!I$2,Subsector,'Summarized Source Data'!I$3,TimeOfWeek,$E530)*INDEX('Calibration Multipliers'!E$4:E$7,MATCH($B530,'Calibration Multipliers'!$A$4:$A$7,0),1)</f>
        <v>17260525.930164676</v>
      </c>
      <c r="J530" s="47">
        <f t="shared" si="43"/>
        <v>60864561.269788757</v>
      </c>
      <c r="K530" s="48">
        <f>(SUMIFS(INDEX(Load,,MATCH('Summarized Source Data'!$C530,Hour,0)),Month,'Summarized Source Data'!$A530,Sector,'Summarized Source Data'!K$2,Subsector,"Total",TimeOfWeek,$E530)-SUM(F530:I530))*INDEX('Calibration Multipliers'!G$4:G$7,MATCH($B530,'Calibration Multipliers'!$A$4:$A$7,0),1)</f>
        <v>60864561.269788757</v>
      </c>
      <c r="L530" s="26">
        <f>SUMIFS(INDEX(Load,,MATCH('Summarized Source Data'!$C530,Hour,0)),Month,'Summarized Source Data'!$A530,Sector,'Summarized Source Data'!L$2,Subsector,'Summarized Source Data'!L$3,TimeOfWeek,$E530)*INDEX('Calibration Multipliers'!H$4:H$7,MATCH($B530,'Calibration Multipliers'!$A$4:$A$7,0),1)</f>
        <v>4015348.2597405906</v>
      </c>
      <c r="M530" s="26">
        <f>SUMIFS(INDEX(Load,,MATCH('Summarized Source Data'!$C530,Hour,0)),Month,'Summarized Source Data'!$A530,Sector,'Summarized Source Data'!M$2,Subsector,'Summarized Source Data'!M$3,TimeOfWeek,$E530)*INDEX('Calibration Multipliers'!I$4:I$7,MATCH($B530,'Calibration Multipliers'!$A$4:$A$7,0),1)</f>
        <v>743290.42953826126</v>
      </c>
      <c r="N530" s="26">
        <f>SUMIFS(INDEX(Load,,MATCH('Summarized Source Data'!$C530,Hour,0)),Month,'Summarized Source Data'!$A530,Sector,'Summarized Source Data'!N$2,Subsector,'Summarized Source Data'!N$3,TimeOfWeek,$E530)*INDEX('Calibration Multipliers'!J$4:J$7,MATCH($B530,'Calibration Multipliers'!$A$4:$A$7,0),1)</f>
        <v>0</v>
      </c>
      <c r="O530" s="28">
        <f t="shared" si="44"/>
        <v>84654899.704771876</v>
      </c>
      <c r="P530" s="48">
        <f>(SUMIFS(INDEX(Load,,MATCH('Summarized Source Data'!$C530,Hour,0)),Month,'Summarized Source Data'!$A530,Sector,'Summarized Source Data'!P$2,Subsector,"Total",TimeOfWeek,$E530)-SUM(L530:N530)*INDEX('Calibration Multipliers'!L$4:L$7,MATCH($B530,'Calibration Multipliers'!$A$4:$A$7,0),1))</f>
        <v>84654899.704771876</v>
      </c>
      <c r="Q530" s="28">
        <f t="shared" si="45"/>
        <v>84654899.704771876</v>
      </c>
      <c r="R530" s="31">
        <f>SUMIFS(INDEX(Load,,MATCH('Summarized Source Data'!$C530,Hour,0)),Month,'Summarized Source Data'!$A530,Sector,'Summarized Source Data'!R$2,TimeOfWeek,$E530)*INDEX('Calibration Multipliers'!N$4:N$7,MATCH($B530,'Calibration Multipliers'!$A$4:$A$7,0),1)</f>
        <v>5595646.7499852609</v>
      </c>
      <c r="S530" s="31">
        <f>SUMIFS(INDEX(Load,,MATCH('Summarized Source Data'!$C530,Hour,0)),Month,'Summarized Source Data'!$A530,Sector,'Summarized Source Data'!S$2,TimeOfWeek,$E530)*INDEX('Calibration Multipliers'!O$4:O$7,MATCH($B530,'Calibration Multipliers'!$A$4:$A$7,0),1)</f>
        <v>5595646.7499852609</v>
      </c>
      <c r="T530" s="31">
        <f>SUMIFS(INDEX(Load,,MATCH('Summarized Source Data'!$C530,Hour,0)),Month,'Summarized Source Data'!$A530,Sector,'Summarized Source Data'!T$2,TimeOfWeek,$E530)*INDEX('Calibration Multipliers'!P$4:P$7,MATCH($B530,'Calibration Multipliers'!$A$4:$A$7,0),1)</f>
        <v>5595646.7499852609</v>
      </c>
      <c r="U530" s="31">
        <f>SUMIFS(INDEX(Load,,MATCH('Summarized Source Data'!$C530,Hour,0)),Month,'Summarized Source Data'!$A530,Sector,'Summarized Source Data'!U$2,TimeOfWeek,$E530)*INDEX('Calibration Multipliers'!Q$4:Q$7,MATCH($B530,'Calibration Multipliers'!$A$4:$A$7,0),1)</f>
        <v>5595646.7499852609</v>
      </c>
      <c r="V530" s="31">
        <f>SUMIFS(INDEX(Load,,MATCH('Summarized Source Data'!$C530,Hour,0)),Month,'Summarized Source Data'!$A530,Sector,'Summarized Source Data'!V$2,TimeOfWeek,$E530)*INDEX('Calibration Multipliers'!R$4:R$7,MATCH($B530,'Calibration Multipliers'!$A$4:$A$7,0),1)</f>
        <v>5595646.7499852609</v>
      </c>
      <c r="W530" s="31">
        <f>SUMIFS(INDEX(Load,,MATCH('Summarized Source Data'!$C530,Hour,0)),Month,'Summarized Source Data'!$A530,Sector,'Summarized Source Data'!W$2,TimeOfWeek,$E530)*INDEX('Calibration Multipliers'!S$4:S$7,MATCH($B530,'Calibration Multipliers'!$A$4:$A$7,0),1)</f>
        <v>5595646.7499852609</v>
      </c>
      <c r="X530" s="26">
        <f>SUMIFS(INDEX(Load,,MATCH('Summarized Source Data'!$C530,Hour,0)),Month,'Summarized Source Data'!$A530,Sector,'Summarized Source Data'!X$2,Subsector,'Summarized Source Data'!X$3,TimeOfWeek,$E530)*INDEX('Calibration Multipliers'!T$4:T$7,MATCH($B530,'Calibration Multipliers'!$A$4:$A$7,0),1)</f>
        <v>342199961.755009</v>
      </c>
      <c r="Y530" s="28">
        <f t="shared" si="46"/>
        <v>342199961.755009</v>
      </c>
      <c r="Z530" s="28">
        <f t="shared" si="46"/>
        <v>342199961.755009</v>
      </c>
    </row>
    <row r="531" spans="1:26" outlineLevel="2">
      <c r="A531">
        <f t="shared" si="41"/>
        <v>10</v>
      </c>
      <c r="B531" t="str">
        <f>INDEX('Category Mapping'!$G$34:$G$45,MATCH(A531,'Category Mapping'!$A$34:$A$45,0),1)</f>
        <v>Fall</v>
      </c>
      <c r="C531" t="s">
        <v>50</v>
      </c>
      <c r="D531" s="6" t="s">
        <v>124</v>
      </c>
      <c r="E531" s="40" t="s">
        <v>14</v>
      </c>
      <c r="F531" s="26">
        <f>SUMIFS(INDEX(Load,,MATCH('Summarized Source Data'!$C531,Hour,0)),Month,'Summarized Source Data'!$A531,Sector,'Summarized Source Data'!F$2,Subsector,'Summarized Source Data'!F$3,TimeOfWeek,$E531)*INDEX('Calibration Multipliers'!B$4:B$7,MATCH($B531,'Calibration Multipliers'!$A$4:$A$7,0),1)</f>
        <v>1934502.5456727396</v>
      </c>
      <c r="G531" s="26">
        <f>SUMIFS(INDEX(Load,,MATCH('Summarized Source Data'!$C531,Hour,0)),Month,'Summarized Source Data'!$A531,Sector,'Summarized Source Data'!G$2,Subsector,'Summarized Source Data'!G$3,TimeOfWeek,$E531)*INDEX('Calibration Multipliers'!C$4:C$7,MATCH($B531,'Calibration Multipliers'!$A$4:$A$7,0),1)</f>
        <v>1177.1277276792539</v>
      </c>
      <c r="H531" s="26">
        <f>SUMIFS(INDEX(Load,,MATCH('Summarized Source Data'!$C531,Hour,0)),Month,'Summarized Source Data'!$A531,Sector,'Summarized Source Data'!H$2,Subsector,'Summarized Source Data'!H$3,TimeOfWeek,$E531)*INDEX('Calibration Multipliers'!D$4:D$7,MATCH($B531,'Calibration Multipliers'!$A$4:$A$7,0),1)</f>
        <v>0</v>
      </c>
      <c r="I531" s="26">
        <f>SUMIFS(INDEX(Load,,MATCH('Summarized Source Data'!$C531,Hour,0)),Month,'Summarized Source Data'!$A531,Sector,'Summarized Source Data'!I$2,Subsector,'Summarized Source Data'!I$3,TimeOfWeek,$E531)*INDEX('Calibration Multipliers'!E$4:E$7,MATCH($B531,'Calibration Multipliers'!$A$4:$A$7,0),1)</f>
        <v>9645229.055166645</v>
      </c>
      <c r="J531" s="47">
        <f t="shared" si="43"/>
        <v>48429524.447238036</v>
      </c>
      <c r="K531" s="48">
        <f>(SUMIFS(INDEX(Load,,MATCH('Summarized Source Data'!$C531,Hour,0)),Month,'Summarized Source Data'!$A531,Sector,'Summarized Source Data'!K$2,Subsector,"Total",TimeOfWeek,$E531)-SUM(F531:I531))*INDEX('Calibration Multipliers'!G$4:G$7,MATCH($B531,'Calibration Multipliers'!$A$4:$A$7,0),1)</f>
        <v>48429524.447238036</v>
      </c>
      <c r="L531" s="26">
        <f>SUMIFS(INDEX(Load,,MATCH('Summarized Source Data'!$C531,Hour,0)),Month,'Summarized Source Data'!$A531,Sector,'Summarized Source Data'!L$2,Subsector,'Summarized Source Data'!L$3,TimeOfWeek,$E531)*INDEX('Calibration Multipliers'!H$4:H$7,MATCH($B531,'Calibration Multipliers'!$A$4:$A$7,0),1)</f>
        <v>4208032.929701346</v>
      </c>
      <c r="M531" s="26">
        <f>SUMIFS(INDEX(Load,,MATCH('Summarized Source Data'!$C531,Hour,0)),Month,'Summarized Source Data'!$A531,Sector,'Summarized Source Data'!M$2,Subsector,'Summarized Source Data'!M$3,TimeOfWeek,$E531)*INDEX('Calibration Multipliers'!I$4:I$7,MATCH($B531,'Calibration Multipliers'!$A$4:$A$7,0),1)</f>
        <v>706196.355091598</v>
      </c>
      <c r="N531" s="26">
        <f>SUMIFS(INDEX(Load,,MATCH('Summarized Source Data'!$C531,Hour,0)),Month,'Summarized Source Data'!$A531,Sector,'Summarized Source Data'!N$2,Subsector,'Summarized Source Data'!N$3,TimeOfWeek,$E531)*INDEX('Calibration Multipliers'!J$4:J$7,MATCH($B531,'Calibration Multipliers'!$A$4:$A$7,0),1)</f>
        <v>0</v>
      </c>
      <c r="O531" s="28">
        <f t="shared" si="44"/>
        <v>77474676.463260546</v>
      </c>
      <c r="P531" s="48">
        <f>(SUMIFS(INDEX(Load,,MATCH('Summarized Source Data'!$C531,Hour,0)),Month,'Summarized Source Data'!$A531,Sector,'Summarized Source Data'!P$2,Subsector,"Total",TimeOfWeek,$E531)-SUM(L531:N531)*INDEX('Calibration Multipliers'!L$4:L$7,MATCH($B531,'Calibration Multipliers'!$A$4:$A$7,0),1))</f>
        <v>77474676.463260546</v>
      </c>
      <c r="Q531" s="28">
        <f t="shared" si="45"/>
        <v>77474676.463260546</v>
      </c>
      <c r="R531" s="31">
        <f>SUMIFS(INDEX(Load,,MATCH('Summarized Source Data'!$C531,Hour,0)),Month,'Summarized Source Data'!$A531,Sector,'Summarized Source Data'!R$2,TimeOfWeek,$E531)*INDEX('Calibration Multipliers'!N$4:N$7,MATCH($B531,'Calibration Multipliers'!$A$4:$A$7,0),1)</f>
        <v>3760325.996160306</v>
      </c>
      <c r="S531" s="31">
        <f>SUMIFS(INDEX(Load,,MATCH('Summarized Source Data'!$C531,Hour,0)),Month,'Summarized Source Data'!$A531,Sector,'Summarized Source Data'!S$2,TimeOfWeek,$E531)*INDEX('Calibration Multipliers'!O$4:O$7,MATCH($B531,'Calibration Multipliers'!$A$4:$A$7,0),1)</f>
        <v>3760325.996160306</v>
      </c>
      <c r="T531" s="31">
        <f>SUMIFS(INDEX(Load,,MATCH('Summarized Source Data'!$C531,Hour,0)),Month,'Summarized Source Data'!$A531,Sector,'Summarized Source Data'!T$2,TimeOfWeek,$E531)*INDEX('Calibration Multipliers'!P$4:P$7,MATCH($B531,'Calibration Multipliers'!$A$4:$A$7,0),1)</f>
        <v>3760325.996160306</v>
      </c>
      <c r="U531" s="31">
        <f>SUMIFS(INDEX(Load,,MATCH('Summarized Source Data'!$C531,Hour,0)),Month,'Summarized Source Data'!$A531,Sector,'Summarized Source Data'!U$2,TimeOfWeek,$E531)*INDEX('Calibration Multipliers'!Q$4:Q$7,MATCH($B531,'Calibration Multipliers'!$A$4:$A$7,0),1)</f>
        <v>3760325.996160306</v>
      </c>
      <c r="V531" s="31">
        <f>SUMIFS(INDEX(Load,,MATCH('Summarized Source Data'!$C531,Hour,0)),Month,'Summarized Source Data'!$A531,Sector,'Summarized Source Data'!V$2,TimeOfWeek,$E531)*INDEX('Calibration Multipliers'!R$4:R$7,MATCH($B531,'Calibration Multipliers'!$A$4:$A$7,0),1)</f>
        <v>3760325.996160306</v>
      </c>
      <c r="W531" s="31">
        <f>SUMIFS(INDEX(Load,,MATCH('Summarized Source Data'!$C531,Hour,0)),Month,'Summarized Source Data'!$A531,Sector,'Summarized Source Data'!W$2,TimeOfWeek,$E531)*INDEX('Calibration Multipliers'!S$4:S$7,MATCH($B531,'Calibration Multipliers'!$A$4:$A$7,0),1)</f>
        <v>3760325.996160306</v>
      </c>
      <c r="X531" s="26">
        <f>SUMIFS(INDEX(Load,,MATCH('Summarized Source Data'!$C531,Hour,0)),Month,'Summarized Source Data'!$A531,Sector,'Summarized Source Data'!X$2,Subsector,'Summarized Source Data'!X$3,TimeOfWeek,$E531)*INDEX('Calibration Multipliers'!T$4:T$7,MATCH($B531,'Calibration Multipliers'!$A$4:$A$7,0),1)</f>
        <v>341196442.80558079</v>
      </c>
      <c r="Y531" s="28">
        <f t="shared" si="46"/>
        <v>341196442.80558079</v>
      </c>
      <c r="Z531" s="28">
        <f t="shared" si="46"/>
        <v>341196442.80558079</v>
      </c>
    </row>
    <row r="532" spans="1:26" outlineLevel="2">
      <c r="A532">
        <f t="shared" si="41"/>
        <v>11</v>
      </c>
      <c r="B532" t="str">
        <f>INDEX('Category Mapping'!$G$34:$G$45,MATCH(A532,'Category Mapping'!$A$34:$A$45,0),1)</f>
        <v>Winter</v>
      </c>
      <c r="C532" t="s">
        <v>27</v>
      </c>
      <c r="D532" s="6" t="s">
        <v>101</v>
      </c>
      <c r="E532" s="40" t="s">
        <v>14</v>
      </c>
      <c r="F532" s="26">
        <f>SUMIFS(INDEX(Load,,MATCH('Summarized Source Data'!$C532,Hour,0)),Month,'Summarized Source Data'!$A532,Sector,'Summarized Source Data'!F$2,Subsector,'Summarized Source Data'!F$3,TimeOfWeek,$E532)*INDEX('Calibration Multipliers'!B$4:B$7,MATCH($B532,'Calibration Multipliers'!$A$4:$A$7,0),1)</f>
        <v>5592562.3793704603</v>
      </c>
      <c r="G532" s="26">
        <f>SUMIFS(INDEX(Load,,MATCH('Summarized Source Data'!$C532,Hour,0)),Month,'Summarized Source Data'!$A532,Sector,'Summarized Source Data'!G$2,Subsector,'Summarized Source Data'!G$3,TimeOfWeek,$E532)*INDEX('Calibration Multipliers'!C$4:C$7,MATCH($B532,'Calibration Multipliers'!$A$4:$A$7,0),1)</f>
        <v>22195.365628397023</v>
      </c>
      <c r="H532" s="26">
        <f>SUMIFS(INDEX(Load,,MATCH('Summarized Source Data'!$C532,Hour,0)),Month,'Summarized Source Data'!$A532,Sector,'Summarized Source Data'!H$2,Subsector,'Summarized Source Data'!H$3,TimeOfWeek,$E532)*INDEX('Calibration Multipliers'!D$4:D$7,MATCH($B532,'Calibration Multipliers'!$A$4:$A$7,0),1)</f>
        <v>0</v>
      </c>
      <c r="I532" s="26">
        <f>SUMIFS(INDEX(Load,,MATCH('Summarized Source Data'!$C532,Hour,0)),Month,'Summarized Source Data'!$A532,Sector,'Summarized Source Data'!I$2,Subsector,'Summarized Source Data'!I$3,TimeOfWeek,$E532)*INDEX('Calibration Multipliers'!E$4:E$7,MATCH($B532,'Calibration Multipliers'!$A$4:$A$7,0),1)</f>
        <v>6730985.4581447504</v>
      </c>
      <c r="J532" s="47">
        <f t="shared" si="43"/>
        <v>36646786.366830111</v>
      </c>
      <c r="K532" s="48">
        <f>(SUMIFS(INDEX(Load,,MATCH('Summarized Source Data'!$C532,Hour,0)),Month,'Summarized Source Data'!$A532,Sector,'Summarized Source Data'!K$2,Subsector,"Total",TimeOfWeek,$E532)-SUM(F532:I532))*INDEX('Calibration Multipliers'!G$4:G$7,MATCH($B532,'Calibration Multipliers'!$A$4:$A$7,0),1)</f>
        <v>36646786.366830111</v>
      </c>
      <c r="L532" s="26">
        <f>SUMIFS(INDEX(Load,,MATCH('Summarized Source Data'!$C532,Hour,0)),Month,'Summarized Source Data'!$A532,Sector,'Summarized Source Data'!L$2,Subsector,'Summarized Source Data'!L$3,TimeOfWeek,$E532)*INDEX('Calibration Multipliers'!H$4:H$7,MATCH($B532,'Calibration Multipliers'!$A$4:$A$7,0),1)</f>
        <v>7586124.7878646571</v>
      </c>
      <c r="M532" s="26">
        <f>SUMIFS(INDEX(Load,,MATCH('Summarized Source Data'!$C532,Hour,0)),Month,'Summarized Source Data'!$A532,Sector,'Summarized Source Data'!M$2,Subsector,'Summarized Source Data'!M$3,TimeOfWeek,$E532)*INDEX('Calibration Multipliers'!I$4:I$7,MATCH($B532,'Calibration Multipliers'!$A$4:$A$7,0),1)</f>
        <v>66654.142065149368</v>
      </c>
      <c r="N532" s="26">
        <f>SUMIFS(INDEX(Load,,MATCH('Summarized Source Data'!$C532,Hour,0)),Month,'Summarized Source Data'!$A532,Sector,'Summarized Source Data'!N$2,Subsector,'Summarized Source Data'!N$3,TimeOfWeek,$E532)*INDEX('Calibration Multipliers'!J$4:J$7,MATCH($B532,'Calibration Multipliers'!$A$4:$A$7,0),1)</f>
        <v>0</v>
      </c>
      <c r="O532" s="28">
        <f t="shared" si="44"/>
        <v>76042792.418775305</v>
      </c>
      <c r="P532" s="48">
        <f>(SUMIFS(INDEX(Load,,MATCH('Summarized Source Data'!$C532,Hour,0)),Month,'Summarized Source Data'!$A532,Sector,'Summarized Source Data'!P$2,Subsector,"Total",TimeOfWeek,$E532)-SUM(L532:N532)*INDEX('Calibration Multipliers'!L$4:L$7,MATCH($B532,'Calibration Multipliers'!$A$4:$A$7,0),1))</f>
        <v>76042792.418775305</v>
      </c>
      <c r="Q532" s="28">
        <f t="shared" si="45"/>
        <v>76042792.418775305</v>
      </c>
      <c r="R532" s="31">
        <f>SUMIFS(INDEX(Load,,MATCH('Summarized Source Data'!$C532,Hour,0)),Month,'Summarized Source Data'!$A532,Sector,'Summarized Source Data'!R$2,TimeOfWeek,$E532)*INDEX('Calibration Multipliers'!N$4:N$7,MATCH($B532,'Calibration Multipliers'!$A$4:$A$7,0),1)</f>
        <v>2626419.5209183344</v>
      </c>
      <c r="S532" s="31">
        <f>SUMIFS(INDEX(Load,,MATCH('Summarized Source Data'!$C532,Hour,0)),Month,'Summarized Source Data'!$A532,Sector,'Summarized Source Data'!S$2,TimeOfWeek,$E532)*INDEX('Calibration Multipliers'!O$4:O$7,MATCH($B532,'Calibration Multipliers'!$A$4:$A$7,0),1)</f>
        <v>2626419.5209183344</v>
      </c>
      <c r="T532" s="31">
        <f>SUMIFS(INDEX(Load,,MATCH('Summarized Source Data'!$C532,Hour,0)),Month,'Summarized Source Data'!$A532,Sector,'Summarized Source Data'!T$2,TimeOfWeek,$E532)*INDEX('Calibration Multipliers'!P$4:P$7,MATCH($B532,'Calibration Multipliers'!$A$4:$A$7,0),1)</f>
        <v>2626419.5209183344</v>
      </c>
      <c r="U532" s="31">
        <f>SUMIFS(INDEX(Load,,MATCH('Summarized Source Data'!$C532,Hour,0)),Month,'Summarized Source Data'!$A532,Sector,'Summarized Source Data'!U$2,TimeOfWeek,$E532)*INDEX('Calibration Multipliers'!Q$4:Q$7,MATCH($B532,'Calibration Multipliers'!$A$4:$A$7,0),1)</f>
        <v>2626419.5209183344</v>
      </c>
      <c r="V532" s="31">
        <f>SUMIFS(INDEX(Load,,MATCH('Summarized Source Data'!$C532,Hour,0)),Month,'Summarized Source Data'!$A532,Sector,'Summarized Source Data'!V$2,TimeOfWeek,$E532)*INDEX('Calibration Multipliers'!R$4:R$7,MATCH($B532,'Calibration Multipliers'!$A$4:$A$7,0),1)</f>
        <v>2626419.5209183344</v>
      </c>
      <c r="W532" s="31">
        <f>SUMIFS(INDEX(Load,,MATCH('Summarized Source Data'!$C532,Hour,0)),Month,'Summarized Source Data'!$A532,Sector,'Summarized Source Data'!W$2,TimeOfWeek,$E532)*INDEX('Calibration Multipliers'!S$4:S$7,MATCH($B532,'Calibration Multipliers'!$A$4:$A$7,0),1)</f>
        <v>2626419.5209183344</v>
      </c>
      <c r="X532" s="26">
        <f>SUMIFS(INDEX(Load,,MATCH('Summarized Source Data'!$C532,Hour,0)),Month,'Summarized Source Data'!$A532,Sector,'Summarized Source Data'!X$2,Subsector,'Summarized Source Data'!X$3,TimeOfWeek,$E532)*INDEX('Calibration Multipliers'!T$4:T$7,MATCH($B532,'Calibration Multipliers'!$A$4:$A$7,0),1)</f>
        <v>333421381.79565454</v>
      </c>
      <c r="Y532" s="28">
        <f t="shared" si="46"/>
        <v>333421381.79565454</v>
      </c>
      <c r="Z532" s="28">
        <f t="shared" si="46"/>
        <v>333421381.79565454</v>
      </c>
    </row>
    <row r="533" spans="1:26" outlineLevel="2">
      <c r="A533">
        <f t="shared" si="41"/>
        <v>11</v>
      </c>
      <c r="B533" t="str">
        <f>INDEX('Category Mapping'!$G$34:$G$45,MATCH(A533,'Category Mapping'!$A$34:$A$45,0),1)</f>
        <v>Winter</v>
      </c>
      <c r="C533" t="s">
        <v>28</v>
      </c>
      <c r="D533" s="6" t="s">
        <v>102</v>
      </c>
      <c r="E533" s="40" t="s">
        <v>14</v>
      </c>
      <c r="F533" s="26">
        <f>SUMIFS(INDEX(Load,,MATCH('Summarized Source Data'!$C533,Hour,0)),Month,'Summarized Source Data'!$A533,Sector,'Summarized Source Data'!F$2,Subsector,'Summarized Source Data'!F$3,TimeOfWeek,$E533)*INDEX('Calibration Multipliers'!B$4:B$7,MATCH($B533,'Calibration Multipliers'!$A$4:$A$7,0),1)</f>
        <v>5738415.2784630712</v>
      </c>
      <c r="G533" s="26">
        <f>SUMIFS(INDEX(Load,,MATCH('Summarized Source Data'!$C533,Hour,0)),Month,'Summarized Source Data'!$A533,Sector,'Summarized Source Data'!G$2,Subsector,'Summarized Source Data'!G$3,TimeOfWeek,$E533)*INDEX('Calibration Multipliers'!C$4:C$7,MATCH($B533,'Calibration Multipliers'!$A$4:$A$7,0),1)</f>
        <v>22534.619454189105</v>
      </c>
      <c r="H533" s="26">
        <f>SUMIFS(INDEX(Load,,MATCH('Summarized Source Data'!$C533,Hour,0)),Month,'Summarized Source Data'!$A533,Sector,'Summarized Source Data'!H$2,Subsector,'Summarized Source Data'!H$3,TimeOfWeek,$E533)*INDEX('Calibration Multipliers'!D$4:D$7,MATCH($B533,'Calibration Multipliers'!$A$4:$A$7,0),1)</f>
        <v>0</v>
      </c>
      <c r="I533" s="26">
        <f>SUMIFS(INDEX(Load,,MATCH('Summarized Source Data'!$C533,Hour,0)),Month,'Summarized Source Data'!$A533,Sector,'Summarized Source Data'!I$2,Subsector,'Summarized Source Data'!I$3,TimeOfWeek,$E533)*INDEX('Calibration Multipliers'!E$4:E$7,MATCH($B533,'Calibration Multipliers'!$A$4:$A$7,0),1)</f>
        <v>5815528.9367618104</v>
      </c>
      <c r="J533" s="47">
        <f t="shared" si="43"/>
        <v>28472969.940775637</v>
      </c>
      <c r="K533" s="48">
        <f>(SUMIFS(INDEX(Load,,MATCH('Summarized Source Data'!$C533,Hour,0)),Month,'Summarized Source Data'!$A533,Sector,'Summarized Source Data'!K$2,Subsector,"Total",TimeOfWeek,$E533)-SUM(F533:I533))*INDEX('Calibration Multipliers'!G$4:G$7,MATCH($B533,'Calibration Multipliers'!$A$4:$A$7,0),1)</f>
        <v>28472969.940775637</v>
      </c>
      <c r="L533" s="26">
        <f>SUMIFS(INDEX(Load,,MATCH('Summarized Source Data'!$C533,Hour,0)),Month,'Summarized Source Data'!$A533,Sector,'Summarized Source Data'!L$2,Subsector,'Summarized Source Data'!L$3,TimeOfWeek,$E533)*INDEX('Calibration Multipliers'!H$4:H$7,MATCH($B533,'Calibration Multipliers'!$A$4:$A$7,0),1)</f>
        <v>6931233.6740960227</v>
      </c>
      <c r="M533" s="26">
        <f>SUMIFS(INDEX(Load,,MATCH('Summarized Source Data'!$C533,Hour,0)),Month,'Summarized Source Data'!$A533,Sector,'Summarized Source Data'!M$2,Subsector,'Summarized Source Data'!M$3,TimeOfWeek,$E533)*INDEX('Calibration Multipliers'!I$4:I$7,MATCH($B533,'Calibration Multipliers'!$A$4:$A$7,0),1)</f>
        <v>65236.858174017987</v>
      </c>
      <c r="N533" s="26">
        <f>SUMIFS(INDEX(Load,,MATCH('Summarized Source Data'!$C533,Hour,0)),Month,'Summarized Source Data'!$A533,Sector,'Summarized Source Data'!N$2,Subsector,'Summarized Source Data'!N$3,TimeOfWeek,$E533)*INDEX('Calibration Multipliers'!J$4:J$7,MATCH($B533,'Calibration Multipliers'!$A$4:$A$7,0),1)</f>
        <v>0</v>
      </c>
      <c r="O533" s="28">
        <f t="shared" si="44"/>
        <v>66395116.422750115</v>
      </c>
      <c r="P533" s="48">
        <f>(SUMIFS(INDEX(Load,,MATCH('Summarized Source Data'!$C533,Hour,0)),Month,'Summarized Source Data'!$A533,Sector,'Summarized Source Data'!P$2,Subsector,"Total",TimeOfWeek,$E533)-SUM(L533:N533)*INDEX('Calibration Multipliers'!L$4:L$7,MATCH($B533,'Calibration Multipliers'!$A$4:$A$7,0),1))</f>
        <v>66395116.422750115</v>
      </c>
      <c r="Q533" s="28">
        <f t="shared" si="45"/>
        <v>66395116.422750115</v>
      </c>
      <c r="R533" s="31">
        <f>SUMIFS(INDEX(Load,,MATCH('Summarized Source Data'!$C533,Hour,0)),Month,'Summarized Source Data'!$A533,Sector,'Summarized Source Data'!R$2,TimeOfWeek,$E533)*INDEX('Calibration Multipliers'!N$4:N$7,MATCH($B533,'Calibration Multipliers'!$A$4:$A$7,0),1)</f>
        <v>2501196.9483150798</v>
      </c>
      <c r="S533" s="31">
        <f>SUMIFS(INDEX(Load,,MATCH('Summarized Source Data'!$C533,Hour,0)),Month,'Summarized Source Data'!$A533,Sector,'Summarized Source Data'!S$2,TimeOfWeek,$E533)*INDEX('Calibration Multipliers'!O$4:O$7,MATCH($B533,'Calibration Multipliers'!$A$4:$A$7,0),1)</f>
        <v>2501196.9483150798</v>
      </c>
      <c r="T533" s="31">
        <f>SUMIFS(INDEX(Load,,MATCH('Summarized Source Data'!$C533,Hour,0)),Month,'Summarized Source Data'!$A533,Sector,'Summarized Source Data'!T$2,TimeOfWeek,$E533)*INDEX('Calibration Multipliers'!P$4:P$7,MATCH($B533,'Calibration Multipliers'!$A$4:$A$7,0),1)</f>
        <v>2501196.9483150798</v>
      </c>
      <c r="U533" s="31">
        <f>SUMIFS(INDEX(Load,,MATCH('Summarized Source Data'!$C533,Hour,0)),Month,'Summarized Source Data'!$A533,Sector,'Summarized Source Data'!U$2,TimeOfWeek,$E533)*INDEX('Calibration Multipliers'!Q$4:Q$7,MATCH($B533,'Calibration Multipliers'!$A$4:$A$7,0),1)</f>
        <v>2501196.9483150798</v>
      </c>
      <c r="V533" s="31">
        <f>SUMIFS(INDEX(Load,,MATCH('Summarized Source Data'!$C533,Hour,0)),Month,'Summarized Source Data'!$A533,Sector,'Summarized Source Data'!V$2,TimeOfWeek,$E533)*INDEX('Calibration Multipliers'!R$4:R$7,MATCH($B533,'Calibration Multipliers'!$A$4:$A$7,0),1)</f>
        <v>2501196.9483150798</v>
      </c>
      <c r="W533" s="31">
        <f>SUMIFS(INDEX(Load,,MATCH('Summarized Source Data'!$C533,Hour,0)),Month,'Summarized Source Data'!$A533,Sector,'Summarized Source Data'!W$2,TimeOfWeek,$E533)*INDEX('Calibration Multipliers'!S$4:S$7,MATCH($B533,'Calibration Multipliers'!$A$4:$A$7,0),1)</f>
        <v>2501196.9483150798</v>
      </c>
      <c r="X533" s="26">
        <f>SUMIFS(INDEX(Load,,MATCH('Summarized Source Data'!$C533,Hour,0)),Month,'Summarized Source Data'!$A533,Sector,'Summarized Source Data'!X$2,Subsector,'Summarized Source Data'!X$3,TimeOfWeek,$E533)*INDEX('Calibration Multipliers'!T$4:T$7,MATCH($B533,'Calibration Multipliers'!$A$4:$A$7,0),1)</f>
        <v>332449307.79625028</v>
      </c>
      <c r="Y533" s="28">
        <f t="shared" si="46"/>
        <v>332449307.79625028</v>
      </c>
      <c r="Z533" s="28">
        <f t="shared" si="46"/>
        <v>332449307.79625028</v>
      </c>
    </row>
    <row r="534" spans="1:26" outlineLevel="2">
      <c r="A534">
        <f t="shared" si="41"/>
        <v>11</v>
      </c>
      <c r="B534" t="str">
        <f>INDEX('Category Mapping'!$G$34:$G$45,MATCH(A534,'Category Mapping'!$A$34:$A$45,0),1)</f>
        <v>Winter</v>
      </c>
      <c r="C534" t="s">
        <v>29</v>
      </c>
      <c r="D534" s="6" t="s">
        <v>103</v>
      </c>
      <c r="E534" s="40" t="s">
        <v>14</v>
      </c>
      <c r="F534" s="26">
        <f>SUMIFS(INDEX(Load,,MATCH('Summarized Source Data'!$C534,Hour,0)),Month,'Summarized Source Data'!$A534,Sector,'Summarized Source Data'!F$2,Subsector,'Summarized Source Data'!F$3,TimeOfWeek,$E534)*INDEX('Calibration Multipliers'!B$4:B$7,MATCH($B534,'Calibration Multipliers'!$A$4:$A$7,0),1)</f>
        <v>5788143.6680505937</v>
      </c>
      <c r="G534" s="26">
        <f>SUMIFS(INDEX(Load,,MATCH('Summarized Source Data'!$C534,Hour,0)),Month,'Summarized Source Data'!$A534,Sector,'Summarized Source Data'!G$2,Subsector,'Summarized Source Data'!G$3,TimeOfWeek,$E534)*INDEX('Calibration Multipliers'!C$4:C$7,MATCH($B534,'Calibration Multipliers'!$A$4:$A$7,0),1)</f>
        <v>22834.018246005609</v>
      </c>
      <c r="H534" s="26">
        <f>SUMIFS(INDEX(Load,,MATCH('Summarized Source Data'!$C534,Hour,0)),Month,'Summarized Source Data'!$A534,Sector,'Summarized Source Data'!H$2,Subsector,'Summarized Source Data'!H$3,TimeOfWeek,$E534)*INDEX('Calibration Multipliers'!D$4:D$7,MATCH($B534,'Calibration Multipliers'!$A$4:$A$7,0),1)</f>
        <v>0</v>
      </c>
      <c r="I534" s="26">
        <f>SUMIFS(INDEX(Load,,MATCH('Summarized Source Data'!$C534,Hour,0)),Month,'Summarized Source Data'!$A534,Sector,'Summarized Source Data'!I$2,Subsector,'Summarized Source Data'!I$3,TimeOfWeek,$E534)*INDEX('Calibration Multipliers'!E$4:E$7,MATCH($B534,'Calibration Multipliers'!$A$4:$A$7,0),1)</f>
        <v>5616755.3570676334</v>
      </c>
      <c r="J534" s="47">
        <f t="shared" si="43"/>
        <v>22206027.336022489</v>
      </c>
      <c r="K534" s="48">
        <f>(SUMIFS(INDEX(Load,,MATCH('Summarized Source Data'!$C534,Hour,0)),Month,'Summarized Source Data'!$A534,Sector,'Summarized Source Data'!K$2,Subsector,"Total",TimeOfWeek,$E534)-SUM(F534:I534))*INDEX('Calibration Multipliers'!G$4:G$7,MATCH($B534,'Calibration Multipliers'!$A$4:$A$7,0),1)</f>
        <v>22206027.336022489</v>
      </c>
      <c r="L534" s="26">
        <f>SUMIFS(INDEX(Load,,MATCH('Summarized Source Data'!$C534,Hour,0)),Month,'Summarized Source Data'!$A534,Sector,'Summarized Source Data'!L$2,Subsector,'Summarized Source Data'!L$3,TimeOfWeek,$E534)*INDEX('Calibration Multipliers'!H$4:H$7,MATCH($B534,'Calibration Multipliers'!$A$4:$A$7,0),1)</f>
        <v>6268961.6024499126</v>
      </c>
      <c r="M534" s="26">
        <f>SUMIFS(INDEX(Load,,MATCH('Summarized Source Data'!$C534,Hour,0)),Month,'Summarized Source Data'!$A534,Sector,'Summarized Source Data'!M$2,Subsector,'Summarized Source Data'!M$3,TimeOfWeek,$E534)*INDEX('Calibration Multipliers'!I$4:I$7,MATCH($B534,'Calibration Multipliers'!$A$4:$A$7,0),1)</f>
        <v>64644.865108380807</v>
      </c>
      <c r="N534" s="26">
        <f>SUMIFS(INDEX(Load,,MATCH('Summarized Source Data'!$C534,Hour,0)),Month,'Summarized Source Data'!$A534,Sector,'Summarized Source Data'!N$2,Subsector,'Summarized Source Data'!N$3,TimeOfWeek,$E534)*INDEX('Calibration Multipliers'!J$4:J$7,MATCH($B534,'Calibration Multipliers'!$A$4:$A$7,0),1)</f>
        <v>0</v>
      </c>
      <c r="O534" s="28">
        <f t="shared" si="44"/>
        <v>65599869.488355502</v>
      </c>
      <c r="P534" s="48">
        <f>(SUMIFS(INDEX(Load,,MATCH('Summarized Source Data'!$C534,Hour,0)),Month,'Summarized Source Data'!$A534,Sector,'Summarized Source Data'!P$2,Subsector,"Total",TimeOfWeek,$E534)-SUM(L534:N534)*INDEX('Calibration Multipliers'!L$4:L$7,MATCH($B534,'Calibration Multipliers'!$A$4:$A$7,0),1))</f>
        <v>65599869.488355502</v>
      </c>
      <c r="Q534" s="28">
        <f t="shared" si="45"/>
        <v>65599869.488355502</v>
      </c>
      <c r="R534" s="31">
        <f>SUMIFS(INDEX(Load,,MATCH('Summarized Source Data'!$C534,Hour,0)),Month,'Summarized Source Data'!$A534,Sector,'Summarized Source Data'!R$2,TimeOfWeek,$E534)*INDEX('Calibration Multipliers'!N$4:N$7,MATCH($B534,'Calibration Multipliers'!$A$4:$A$7,0),1)</f>
        <v>2467046.0445680101</v>
      </c>
      <c r="S534" s="31">
        <f>SUMIFS(INDEX(Load,,MATCH('Summarized Source Data'!$C534,Hour,0)),Month,'Summarized Source Data'!$A534,Sector,'Summarized Source Data'!S$2,TimeOfWeek,$E534)*INDEX('Calibration Multipliers'!O$4:O$7,MATCH($B534,'Calibration Multipliers'!$A$4:$A$7,0),1)</f>
        <v>2467046.0445680101</v>
      </c>
      <c r="T534" s="31">
        <f>SUMIFS(INDEX(Load,,MATCH('Summarized Source Data'!$C534,Hour,0)),Month,'Summarized Source Data'!$A534,Sector,'Summarized Source Data'!T$2,TimeOfWeek,$E534)*INDEX('Calibration Multipliers'!P$4:P$7,MATCH($B534,'Calibration Multipliers'!$A$4:$A$7,0),1)</f>
        <v>2467046.0445680101</v>
      </c>
      <c r="U534" s="31">
        <f>SUMIFS(INDEX(Load,,MATCH('Summarized Source Data'!$C534,Hour,0)),Month,'Summarized Source Data'!$A534,Sector,'Summarized Source Data'!U$2,TimeOfWeek,$E534)*INDEX('Calibration Multipliers'!Q$4:Q$7,MATCH($B534,'Calibration Multipliers'!$A$4:$A$7,0),1)</f>
        <v>2467046.0445680101</v>
      </c>
      <c r="V534" s="31">
        <f>SUMIFS(INDEX(Load,,MATCH('Summarized Source Data'!$C534,Hour,0)),Month,'Summarized Source Data'!$A534,Sector,'Summarized Source Data'!V$2,TimeOfWeek,$E534)*INDEX('Calibration Multipliers'!R$4:R$7,MATCH($B534,'Calibration Multipliers'!$A$4:$A$7,0),1)</f>
        <v>2467046.0445680101</v>
      </c>
      <c r="W534" s="31">
        <f>SUMIFS(INDEX(Load,,MATCH('Summarized Source Data'!$C534,Hour,0)),Month,'Summarized Source Data'!$A534,Sector,'Summarized Source Data'!W$2,TimeOfWeek,$E534)*INDEX('Calibration Multipliers'!S$4:S$7,MATCH($B534,'Calibration Multipliers'!$A$4:$A$7,0),1)</f>
        <v>2467046.0445680101</v>
      </c>
      <c r="X534" s="26">
        <f>SUMIFS(INDEX(Load,,MATCH('Summarized Source Data'!$C534,Hour,0)),Month,'Summarized Source Data'!$A534,Sector,'Summarized Source Data'!X$2,Subsector,'Summarized Source Data'!X$3,TimeOfWeek,$E534)*INDEX('Calibration Multipliers'!T$4:T$7,MATCH($B534,'Calibration Multipliers'!$A$4:$A$7,0),1)</f>
        <v>332449307.79625028</v>
      </c>
      <c r="Y534" s="28">
        <f t="shared" si="46"/>
        <v>332449307.79625028</v>
      </c>
      <c r="Z534" s="28">
        <f t="shared" si="46"/>
        <v>332449307.79625028</v>
      </c>
    </row>
    <row r="535" spans="1:26" outlineLevel="2">
      <c r="A535">
        <f t="shared" si="41"/>
        <v>11</v>
      </c>
      <c r="B535" t="str">
        <f>INDEX('Category Mapping'!$G$34:$G$45,MATCH(A535,'Category Mapping'!$A$34:$A$45,0),1)</f>
        <v>Winter</v>
      </c>
      <c r="C535" t="s">
        <v>30</v>
      </c>
      <c r="D535" s="6" t="s">
        <v>104</v>
      </c>
      <c r="E535" s="40" t="s">
        <v>14</v>
      </c>
      <c r="F535" s="26">
        <f>SUMIFS(INDEX(Load,,MATCH('Summarized Source Data'!$C535,Hour,0)),Month,'Summarized Source Data'!$A535,Sector,'Summarized Source Data'!F$2,Subsector,'Summarized Source Data'!F$3,TimeOfWeek,$E535)*INDEX('Calibration Multipliers'!B$4:B$7,MATCH($B535,'Calibration Multipliers'!$A$4:$A$7,0),1)</f>
        <v>5738415.2784630712</v>
      </c>
      <c r="G535" s="26">
        <f>SUMIFS(INDEX(Load,,MATCH('Summarized Source Data'!$C535,Hour,0)),Month,'Summarized Source Data'!$A535,Sector,'Summarized Source Data'!G$2,Subsector,'Summarized Source Data'!G$3,TimeOfWeek,$E535)*INDEX('Calibration Multipliers'!C$4:C$7,MATCH($B535,'Calibration Multipliers'!$A$4:$A$7,0),1)</f>
        <v>22877.761575978802</v>
      </c>
      <c r="H535" s="26">
        <f>SUMIFS(INDEX(Load,,MATCH('Summarized Source Data'!$C535,Hour,0)),Month,'Summarized Source Data'!$A535,Sector,'Summarized Source Data'!H$2,Subsector,'Summarized Source Data'!H$3,TimeOfWeek,$E535)*INDEX('Calibration Multipliers'!D$4:D$7,MATCH($B535,'Calibration Multipliers'!$A$4:$A$7,0),1)</f>
        <v>0</v>
      </c>
      <c r="I535" s="26">
        <f>SUMIFS(INDEX(Load,,MATCH('Summarized Source Data'!$C535,Hour,0)),Month,'Summarized Source Data'!$A535,Sector,'Summarized Source Data'!I$2,Subsector,'Summarized Source Data'!I$3,TimeOfWeek,$E535)*INDEX('Calibration Multipliers'!E$4:E$7,MATCH($B535,'Calibration Multipliers'!$A$4:$A$7,0),1)</f>
        <v>5612014.5521725388</v>
      </c>
      <c r="J535" s="47">
        <f t="shared" si="43"/>
        <v>18372156.789558172</v>
      </c>
      <c r="K535" s="48">
        <f>(SUMIFS(INDEX(Load,,MATCH('Summarized Source Data'!$C535,Hour,0)),Month,'Summarized Source Data'!$A535,Sector,'Summarized Source Data'!K$2,Subsector,"Total",TimeOfWeek,$E535)-SUM(F535:I535))*INDEX('Calibration Multipliers'!G$4:G$7,MATCH($B535,'Calibration Multipliers'!$A$4:$A$7,0),1)</f>
        <v>18372156.789558172</v>
      </c>
      <c r="L535" s="26">
        <f>SUMIFS(INDEX(Load,,MATCH('Summarized Source Data'!$C535,Hour,0)),Month,'Summarized Source Data'!$A535,Sector,'Summarized Source Data'!L$2,Subsector,'Summarized Source Data'!L$3,TimeOfWeek,$E535)*INDEX('Calibration Multipliers'!H$4:H$7,MATCH($B535,'Calibration Multipliers'!$A$4:$A$7,0),1)</f>
        <v>6415621.3229620289</v>
      </c>
      <c r="M535" s="26">
        <f>SUMIFS(INDEX(Load,,MATCH('Summarized Source Data'!$C535,Hour,0)),Month,'Summarized Source Data'!$A535,Sector,'Summarized Source Data'!M$2,Subsector,'Summarized Source Data'!M$3,TimeOfWeek,$E535)*INDEX('Calibration Multipliers'!I$4:I$7,MATCH($B535,'Calibration Multipliers'!$A$4:$A$7,0),1)</f>
        <v>64311.443726585152</v>
      </c>
      <c r="N535" s="26">
        <f>SUMIFS(INDEX(Load,,MATCH('Summarized Source Data'!$C535,Hour,0)),Month,'Summarized Source Data'!$A535,Sector,'Summarized Source Data'!N$2,Subsector,'Summarized Source Data'!N$3,TimeOfWeek,$E535)*INDEX('Calibration Multipliers'!J$4:J$7,MATCH($B535,'Calibration Multipliers'!$A$4:$A$7,0),1)</f>
        <v>0</v>
      </c>
      <c r="O535" s="28">
        <f t="shared" si="44"/>
        <v>66231202.388748571</v>
      </c>
      <c r="P535" s="48">
        <f>(SUMIFS(INDEX(Load,,MATCH('Summarized Source Data'!$C535,Hour,0)),Month,'Summarized Source Data'!$A535,Sector,'Summarized Source Data'!P$2,Subsector,"Total",TimeOfWeek,$E535)-SUM(L535:N535)*INDEX('Calibration Multipliers'!L$4:L$7,MATCH($B535,'Calibration Multipliers'!$A$4:$A$7,0),1))</f>
        <v>66231202.388748571</v>
      </c>
      <c r="Q535" s="28">
        <f t="shared" si="45"/>
        <v>66231202.388748571</v>
      </c>
      <c r="R535" s="31">
        <f>SUMIFS(INDEX(Load,,MATCH('Summarized Source Data'!$C535,Hour,0)),Month,'Summarized Source Data'!$A535,Sector,'Summarized Source Data'!R$2,TimeOfWeek,$E535)*INDEX('Calibration Multipliers'!N$4:N$7,MATCH($B535,'Calibration Multipliers'!$A$4:$A$7,0),1)</f>
        <v>2467046.0445680101</v>
      </c>
      <c r="S535" s="31">
        <f>SUMIFS(INDEX(Load,,MATCH('Summarized Source Data'!$C535,Hour,0)),Month,'Summarized Source Data'!$A535,Sector,'Summarized Source Data'!S$2,TimeOfWeek,$E535)*INDEX('Calibration Multipliers'!O$4:O$7,MATCH($B535,'Calibration Multipliers'!$A$4:$A$7,0),1)</f>
        <v>2467046.0445680101</v>
      </c>
      <c r="T535" s="31">
        <f>SUMIFS(INDEX(Load,,MATCH('Summarized Source Data'!$C535,Hour,0)),Month,'Summarized Source Data'!$A535,Sector,'Summarized Source Data'!T$2,TimeOfWeek,$E535)*INDEX('Calibration Multipliers'!P$4:P$7,MATCH($B535,'Calibration Multipliers'!$A$4:$A$7,0),1)</f>
        <v>2467046.0445680101</v>
      </c>
      <c r="U535" s="31">
        <f>SUMIFS(INDEX(Load,,MATCH('Summarized Source Data'!$C535,Hour,0)),Month,'Summarized Source Data'!$A535,Sector,'Summarized Source Data'!U$2,TimeOfWeek,$E535)*INDEX('Calibration Multipliers'!Q$4:Q$7,MATCH($B535,'Calibration Multipliers'!$A$4:$A$7,0),1)</f>
        <v>2467046.0445680101</v>
      </c>
      <c r="V535" s="31">
        <f>SUMIFS(INDEX(Load,,MATCH('Summarized Source Data'!$C535,Hour,0)),Month,'Summarized Source Data'!$A535,Sector,'Summarized Source Data'!V$2,TimeOfWeek,$E535)*INDEX('Calibration Multipliers'!R$4:R$7,MATCH($B535,'Calibration Multipliers'!$A$4:$A$7,0),1)</f>
        <v>2467046.0445680101</v>
      </c>
      <c r="W535" s="31">
        <f>SUMIFS(INDEX(Load,,MATCH('Summarized Source Data'!$C535,Hour,0)),Month,'Summarized Source Data'!$A535,Sector,'Summarized Source Data'!W$2,TimeOfWeek,$E535)*INDEX('Calibration Multipliers'!S$4:S$7,MATCH($B535,'Calibration Multipliers'!$A$4:$A$7,0),1)</f>
        <v>2467046.0445680101</v>
      </c>
      <c r="X535" s="26">
        <f>SUMIFS(INDEX(Load,,MATCH('Summarized Source Data'!$C535,Hour,0)),Month,'Summarized Source Data'!$A535,Sector,'Summarized Source Data'!X$2,Subsector,'Summarized Source Data'!X$3,TimeOfWeek,$E535)*INDEX('Calibration Multipliers'!T$4:T$7,MATCH($B535,'Calibration Multipliers'!$A$4:$A$7,0),1)</f>
        <v>333421381.79565454</v>
      </c>
      <c r="Y535" s="28">
        <f t="shared" si="46"/>
        <v>333421381.79565454</v>
      </c>
      <c r="Z535" s="28">
        <f t="shared" si="46"/>
        <v>333421381.79565454</v>
      </c>
    </row>
    <row r="536" spans="1:26" outlineLevel="2">
      <c r="A536">
        <f t="shared" si="41"/>
        <v>11</v>
      </c>
      <c r="B536" t="str">
        <f>INDEX('Category Mapping'!$G$34:$G$45,MATCH(A536,'Category Mapping'!$A$34:$A$45,0),1)</f>
        <v>Winter</v>
      </c>
      <c r="C536" t="s">
        <v>31</v>
      </c>
      <c r="D536" s="6" t="s">
        <v>105</v>
      </c>
      <c r="E536" s="40" t="s">
        <v>14</v>
      </c>
      <c r="F536" s="26">
        <f>SUMIFS(INDEX(Load,,MATCH('Summarized Source Data'!$C536,Hour,0)),Month,'Summarized Source Data'!$A536,Sector,'Summarized Source Data'!F$2,Subsector,'Summarized Source Data'!F$3,TimeOfWeek,$E536)*INDEX('Calibration Multipliers'!B$4:B$7,MATCH($B536,'Calibration Multipliers'!$A$4:$A$7,0),1)</f>
        <v>5592562.3793704603</v>
      </c>
      <c r="G536" s="26">
        <f>SUMIFS(INDEX(Load,,MATCH('Summarized Source Data'!$C536,Hour,0)),Month,'Summarized Source Data'!$A536,Sector,'Summarized Source Data'!G$2,Subsector,'Summarized Source Data'!G$3,TimeOfWeek,$E536)*INDEX('Calibration Multipliers'!C$4:C$7,MATCH($B536,'Calibration Multipliers'!$A$4:$A$7,0),1)</f>
        <v>22803.88395202408</v>
      </c>
      <c r="H536" s="26">
        <f>SUMIFS(INDEX(Load,,MATCH('Summarized Source Data'!$C536,Hour,0)),Month,'Summarized Source Data'!$A536,Sector,'Summarized Source Data'!H$2,Subsector,'Summarized Source Data'!H$3,TimeOfWeek,$E536)*INDEX('Calibration Multipliers'!D$4:D$7,MATCH($B536,'Calibration Multipliers'!$A$4:$A$7,0),1)</f>
        <v>0</v>
      </c>
      <c r="I536" s="26">
        <f>SUMIFS(INDEX(Load,,MATCH('Summarized Source Data'!$C536,Hour,0)),Month,'Summarized Source Data'!$A536,Sector,'Summarized Source Data'!I$2,Subsector,'Summarized Source Data'!I$3,TimeOfWeek,$E536)*INDEX('Calibration Multipliers'!E$4:E$7,MATCH($B536,'Calibration Multipliers'!$A$4:$A$7,0),1)</f>
        <v>5907183.850017637</v>
      </c>
      <c r="J536" s="47">
        <f t="shared" si="43"/>
        <v>18806158.668072183</v>
      </c>
      <c r="K536" s="48">
        <f>(SUMIFS(INDEX(Load,,MATCH('Summarized Source Data'!$C536,Hour,0)),Month,'Summarized Source Data'!$A536,Sector,'Summarized Source Data'!K$2,Subsector,"Total",TimeOfWeek,$E536)-SUM(F536:I536))*INDEX('Calibration Multipliers'!G$4:G$7,MATCH($B536,'Calibration Multipliers'!$A$4:$A$7,0),1)</f>
        <v>18806158.668072183</v>
      </c>
      <c r="L536" s="26">
        <f>SUMIFS(INDEX(Load,,MATCH('Summarized Source Data'!$C536,Hour,0)),Month,'Summarized Source Data'!$A536,Sector,'Summarized Source Data'!L$2,Subsector,'Summarized Source Data'!L$3,TimeOfWeek,$E536)*INDEX('Calibration Multipliers'!H$4:H$7,MATCH($B536,'Calibration Multipliers'!$A$4:$A$7,0),1)</f>
        <v>6596159.7665013811</v>
      </c>
      <c r="M536" s="26">
        <f>SUMIFS(INDEX(Load,,MATCH('Summarized Source Data'!$C536,Hour,0)),Month,'Summarized Source Data'!$A536,Sector,'Summarized Source Data'!M$2,Subsector,'Summarized Source Data'!M$3,TimeOfWeek,$E536)*INDEX('Calibration Multipliers'!I$4:I$7,MATCH($B536,'Calibration Multipliers'!$A$4:$A$7,0),1)</f>
        <v>64239.510250629239</v>
      </c>
      <c r="N536" s="26">
        <f>SUMIFS(INDEX(Load,,MATCH('Summarized Source Data'!$C536,Hour,0)),Month,'Summarized Source Data'!$A536,Sector,'Summarized Source Data'!N$2,Subsector,'Summarized Source Data'!N$3,TimeOfWeek,$E536)*INDEX('Calibration Multipliers'!J$4:J$7,MATCH($B536,'Calibration Multipliers'!$A$4:$A$7,0),1)</f>
        <v>0</v>
      </c>
      <c r="O536" s="28">
        <f t="shared" si="44"/>
        <v>67217224.677970275</v>
      </c>
      <c r="P536" s="48">
        <f>(SUMIFS(INDEX(Load,,MATCH('Summarized Source Data'!$C536,Hour,0)),Month,'Summarized Source Data'!$A536,Sector,'Summarized Source Data'!P$2,Subsector,"Total",TimeOfWeek,$E536)-SUM(L536:N536)*INDEX('Calibration Multipliers'!L$4:L$7,MATCH($B536,'Calibration Multipliers'!$A$4:$A$7,0),1))</f>
        <v>67217224.677970275</v>
      </c>
      <c r="Q536" s="28">
        <f t="shared" si="45"/>
        <v>67217224.677970275</v>
      </c>
      <c r="R536" s="31">
        <f>SUMIFS(INDEX(Load,,MATCH('Summarized Source Data'!$C536,Hour,0)),Month,'Summarized Source Data'!$A536,Sector,'Summarized Source Data'!R$2,TimeOfWeek,$E536)*INDEX('Calibration Multipliers'!N$4:N$7,MATCH($B536,'Calibration Multipliers'!$A$4:$A$7,0),1)</f>
        <v>2455662.085960987</v>
      </c>
      <c r="S536" s="31">
        <f>SUMIFS(INDEX(Load,,MATCH('Summarized Source Data'!$C536,Hour,0)),Month,'Summarized Source Data'!$A536,Sector,'Summarized Source Data'!S$2,TimeOfWeek,$E536)*INDEX('Calibration Multipliers'!O$4:O$7,MATCH($B536,'Calibration Multipliers'!$A$4:$A$7,0),1)</f>
        <v>2455662.085960987</v>
      </c>
      <c r="T536" s="31">
        <f>SUMIFS(INDEX(Load,,MATCH('Summarized Source Data'!$C536,Hour,0)),Month,'Summarized Source Data'!$A536,Sector,'Summarized Source Data'!T$2,TimeOfWeek,$E536)*INDEX('Calibration Multipliers'!P$4:P$7,MATCH($B536,'Calibration Multipliers'!$A$4:$A$7,0),1)</f>
        <v>2455662.085960987</v>
      </c>
      <c r="U536" s="31">
        <f>SUMIFS(INDEX(Load,,MATCH('Summarized Source Data'!$C536,Hour,0)),Month,'Summarized Source Data'!$A536,Sector,'Summarized Source Data'!U$2,TimeOfWeek,$E536)*INDEX('Calibration Multipliers'!Q$4:Q$7,MATCH($B536,'Calibration Multipliers'!$A$4:$A$7,0),1)</f>
        <v>2455662.085960987</v>
      </c>
      <c r="V536" s="31">
        <f>SUMIFS(INDEX(Load,,MATCH('Summarized Source Data'!$C536,Hour,0)),Month,'Summarized Source Data'!$A536,Sector,'Summarized Source Data'!V$2,TimeOfWeek,$E536)*INDEX('Calibration Multipliers'!R$4:R$7,MATCH($B536,'Calibration Multipliers'!$A$4:$A$7,0),1)</f>
        <v>2455662.085960987</v>
      </c>
      <c r="W536" s="31">
        <f>SUMIFS(INDEX(Load,,MATCH('Summarized Source Data'!$C536,Hour,0)),Month,'Summarized Source Data'!$A536,Sector,'Summarized Source Data'!W$2,TimeOfWeek,$E536)*INDEX('Calibration Multipliers'!S$4:S$7,MATCH($B536,'Calibration Multipliers'!$A$4:$A$7,0),1)</f>
        <v>2455662.085960987</v>
      </c>
      <c r="X536" s="26">
        <f>SUMIFS(INDEX(Load,,MATCH('Summarized Source Data'!$C536,Hour,0)),Month,'Summarized Source Data'!$A536,Sector,'Summarized Source Data'!X$2,Subsector,'Summarized Source Data'!X$3,TimeOfWeek,$E536)*INDEX('Calibration Multipliers'!T$4:T$7,MATCH($B536,'Calibration Multipliers'!$A$4:$A$7,0),1)</f>
        <v>336337603.79386723</v>
      </c>
      <c r="Y536" s="28">
        <f t="shared" si="46"/>
        <v>336337603.79386723</v>
      </c>
      <c r="Z536" s="28">
        <f t="shared" si="46"/>
        <v>336337603.79386723</v>
      </c>
    </row>
    <row r="537" spans="1:26" outlineLevel="2">
      <c r="A537">
        <f t="shared" si="41"/>
        <v>11</v>
      </c>
      <c r="B537" t="str">
        <f>INDEX('Category Mapping'!$G$34:$G$45,MATCH(A537,'Category Mapping'!$A$34:$A$45,0),1)</f>
        <v>Winter</v>
      </c>
      <c r="C537" t="s">
        <v>32</v>
      </c>
      <c r="D537" s="6" t="s">
        <v>106</v>
      </c>
      <c r="E537" s="40" t="s">
        <v>14</v>
      </c>
      <c r="F537" s="26">
        <f>SUMIFS(INDEX(Load,,MATCH('Summarized Source Data'!$C537,Hour,0)),Month,'Summarized Source Data'!$A537,Sector,'Summarized Source Data'!F$2,Subsector,'Summarized Source Data'!F$3,TimeOfWeek,$E537)*INDEX('Calibration Multipliers'!B$4:B$7,MATCH($B537,'Calibration Multipliers'!$A$4:$A$7,0),1)</f>
        <v>6118048.0861164043</v>
      </c>
      <c r="G537" s="26">
        <f>SUMIFS(INDEX(Load,,MATCH('Summarized Source Data'!$C537,Hour,0)),Month,'Summarized Source Data'!$A537,Sector,'Summarized Source Data'!G$2,Subsector,'Summarized Source Data'!G$3,TimeOfWeek,$E537)*INDEX('Calibration Multipliers'!C$4:C$7,MATCH($B537,'Calibration Multipliers'!$A$4:$A$7,0),1)</f>
        <v>22395.612872274298</v>
      </c>
      <c r="H537" s="26">
        <f>SUMIFS(INDEX(Load,,MATCH('Summarized Source Data'!$C537,Hour,0)),Month,'Summarized Source Data'!$A537,Sector,'Summarized Source Data'!H$2,Subsector,'Summarized Source Data'!H$3,TimeOfWeek,$E537)*INDEX('Calibration Multipliers'!D$4:D$7,MATCH($B537,'Calibration Multipliers'!$A$4:$A$7,0),1)</f>
        <v>0</v>
      </c>
      <c r="I537" s="26">
        <f>SUMIFS(INDEX(Load,,MATCH('Summarized Source Data'!$C537,Hour,0)),Month,'Summarized Source Data'!$A537,Sector,'Summarized Source Data'!I$2,Subsector,'Summarized Source Data'!I$3,TimeOfWeek,$E537)*INDEX('Calibration Multipliers'!E$4:E$7,MATCH($B537,'Calibration Multipliers'!$A$4:$A$7,0),1)</f>
        <v>7655498.7929801391</v>
      </c>
      <c r="J537" s="47">
        <f t="shared" si="43"/>
        <v>21684758.486285962</v>
      </c>
      <c r="K537" s="48">
        <f>(SUMIFS(INDEX(Load,,MATCH('Summarized Source Data'!$C537,Hour,0)),Month,'Summarized Source Data'!$A537,Sector,'Summarized Source Data'!K$2,Subsector,"Total",TimeOfWeek,$E537)-SUM(F537:I537))*INDEX('Calibration Multipliers'!G$4:G$7,MATCH($B537,'Calibration Multipliers'!$A$4:$A$7,0),1)</f>
        <v>21684758.486285962</v>
      </c>
      <c r="L537" s="26">
        <f>SUMIFS(INDEX(Load,,MATCH('Summarized Source Data'!$C537,Hour,0)),Month,'Summarized Source Data'!$A537,Sector,'Summarized Source Data'!L$2,Subsector,'Summarized Source Data'!L$3,TimeOfWeek,$E537)*INDEX('Calibration Multipliers'!H$4:H$7,MATCH($B537,'Calibration Multipliers'!$A$4:$A$7,0),1)</f>
        <v>6952048.694645266</v>
      </c>
      <c r="M537" s="26">
        <f>SUMIFS(INDEX(Load,,MATCH('Summarized Source Data'!$C537,Hour,0)),Month,'Summarized Source Data'!$A537,Sector,'Summarized Source Data'!M$2,Subsector,'Summarized Source Data'!M$3,TimeOfWeek,$E537)*INDEX('Calibration Multipliers'!I$4:I$7,MATCH($B537,'Calibration Multipliers'!$A$4:$A$7,0),1)</f>
        <v>64940.375604199697</v>
      </c>
      <c r="N537" s="26">
        <f>SUMIFS(INDEX(Load,,MATCH('Summarized Source Data'!$C537,Hour,0)),Month,'Summarized Source Data'!$A537,Sector,'Summarized Source Data'!N$2,Subsector,'Summarized Source Data'!N$3,TimeOfWeek,$E537)*INDEX('Calibration Multipliers'!J$4:J$7,MATCH($B537,'Calibration Multipliers'!$A$4:$A$7,0),1)</f>
        <v>0</v>
      </c>
      <c r="O537" s="28">
        <f t="shared" si="44"/>
        <v>71915419.681374863</v>
      </c>
      <c r="P537" s="48">
        <f>(SUMIFS(INDEX(Load,,MATCH('Summarized Source Data'!$C537,Hour,0)),Month,'Summarized Source Data'!$A537,Sector,'Summarized Source Data'!P$2,Subsector,"Total",TimeOfWeek,$E537)-SUM(L537:N537)*INDEX('Calibration Multipliers'!L$4:L$7,MATCH($B537,'Calibration Multipliers'!$A$4:$A$7,0),1))</f>
        <v>71915419.681374863</v>
      </c>
      <c r="Q537" s="28">
        <f t="shared" si="45"/>
        <v>71915419.681374863</v>
      </c>
      <c r="R537" s="31">
        <f>SUMIFS(INDEX(Load,,MATCH('Summarized Source Data'!$C537,Hour,0)),Month,'Summarized Source Data'!$A537,Sector,'Summarized Source Data'!R$2,TimeOfWeek,$E537)*INDEX('Calibration Multipliers'!N$4:N$7,MATCH($B537,'Calibration Multipliers'!$A$4:$A$7,0),1)</f>
        <v>2472737.5378345218</v>
      </c>
      <c r="S537" s="31">
        <f>SUMIFS(INDEX(Load,,MATCH('Summarized Source Data'!$C537,Hour,0)),Month,'Summarized Source Data'!$A537,Sector,'Summarized Source Data'!S$2,TimeOfWeek,$E537)*INDEX('Calibration Multipliers'!O$4:O$7,MATCH($B537,'Calibration Multipliers'!$A$4:$A$7,0),1)</f>
        <v>2472737.5378345218</v>
      </c>
      <c r="T537" s="31">
        <f>SUMIFS(INDEX(Load,,MATCH('Summarized Source Data'!$C537,Hour,0)),Month,'Summarized Source Data'!$A537,Sector,'Summarized Source Data'!T$2,TimeOfWeek,$E537)*INDEX('Calibration Multipliers'!P$4:P$7,MATCH($B537,'Calibration Multipliers'!$A$4:$A$7,0),1)</f>
        <v>2472737.5378345218</v>
      </c>
      <c r="U537" s="31">
        <f>SUMIFS(INDEX(Load,,MATCH('Summarized Source Data'!$C537,Hour,0)),Month,'Summarized Source Data'!$A537,Sector,'Summarized Source Data'!U$2,TimeOfWeek,$E537)*INDEX('Calibration Multipliers'!Q$4:Q$7,MATCH($B537,'Calibration Multipliers'!$A$4:$A$7,0),1)</f>
        <v>2472737.5378345218</v>
      </c>
      <c r="V537" s="31">
        <f>SUMIFS(INDEX(Load,,MATCH('Summarized Source Data'!$C537,Hour,0)),Month,'Summarized Source Data'!$A537,Sector,'Summarized Source Data'!V$2,TimeOfWeek,$E537)*INDEX('Calibration Multipliers'!R$4:R$7,MATCH($B537,'Calibration Multipliers'!$A$4:$A$7,0),1)</f>
        <v>2472737.5378345218</v>
      </c>
      <c r="W537" s="31">
        <f>SUMIFS(INDEX(Load,,MATCH('Summarized Source Data'!$C537,Hour,0)),Month,'Summarized Source Data'!$A537,Sector,'Summarized Source Data'!W$2,TimeOfWeek,$E537)*INDEX('Calibration Multipliers'!S$4:S$7,MATCH($B537,'Calibration Multipliers'!$A$4:$A$7,0),1)</f>
        <v>2472737.5378345218</v>
      </c>
      <c r="X537" s="26">
        <f>SUMIFS(INDEX(Load,,MATCH('Summarized Source Data'!$C537,Hour,0)),Month,'Summarized Source Data'!$A537,Sector,'Summarized Source Data'!X$2,Subsector,'Summarized Source Data'!X$3,TimeOfWeek,$E537)*INDEX('Calibration Multipliers'!T$4:T$7,MATCH($B537,'Calibration Multipliers'!$A$4:$A$7,0),1)</f>
        <v>339253825.79207993</v>
      </c>
      <c r="Y537" s="28">
        <f t="shared" si="46"/>
        <v>339253825.79207993</v>
      </c>
      <c r="Z537" s="28">
        <f t="shared" si="46"/>
        <v>339253825.79207993</v>
      </c>
    </row>
    <row r="538" spans="1:26" outlineLevel="2">
      <c r="A538">
        <f t="shared" si="41"/>
        <v>11</v>
      </c>
      <c r="B538" t="str">
        <f>INDEX('Category Mapping'!$G$34:$G$45,MATCH(A538,'Category Mapping'!$A$34:$A$45,0),1)</f>
        <v>Winter</v>
      </c>
      <c r="C538" t="s">
        <v>33</v>
      </c>
      <c r="D538" s="6" t="s">
        <v>107</v>
      </c>
      <c r="E538" s="40" t="s">
        <v>14</v>
      </c>
      <c r="F538" s="26">
        <f>SUMIFS(INDEX(Load,,MATCH('Summarized Source Data'!$C538,Hour,0)),Month,'Summarized Source Data'!$A538,Sector,'Summarized Source Data'!F$2,Subsector,'Summarized Source Data'!F$3,TimeOfWeek,$E538)*INDEX('Calibration Multipliers'!B$4:B$7,MATCH($B538,'Calibration Multipliers'!$A$4:$A$7,0),1)</f>
        <v>6523331.982466016</v>
      </c>
      <c r="G538" s="26">
        <f>SUMIFS(INDEX(Load,,MATCH('Summarized Source Data'!$C538,Hour,0)),Month,'Summarized Source Data'!$A538,Sector,'Summarized Source Data'!G$2,Subsector,'Summarized Source Data'!G$3,TimeOfWeek,$E538)*INDEX('Calibration Multipliers'!C$4:C$7,MATCH($B538,'Calibration Multipliers'!$A$4:$A$7,0),1)</f>
        <v>21499.360644823588</v>
      </c>
      <c r="H538" s="26">
        <f>SUMIFS(INDEX(Load,,MATCH('Summarized Source Data'!$C538,Hour,0)),Month,'Summarized Source Data'!$A538,Sector,'Summarized Source Data'!H$2,Subsector,'Summarized Source Data'!H$3,TimeOfWeek,$E538)*INDEX('Calibration Multipliers'!D$4:D$7,MATCH($B538,'Calibration Multipliers'!$A$4:$A$7,0),1)</f>
        <v>0</v>
      </c>
      <c r="I538" s="26">
        <f>SUMIFS(INDEX(Load,,MATCH('Summarized Source Data'!$C538,Hour,0)),Month,'Summarized Source Data'!$A538,Sector,'Summarized Source Data'!I$2,Subsector,'Summarized Source Data'!I$3,TimeOfWeek,$E538)*INDEX('Calibration Multipliers'!E$4:E$7,MATCH($B538,'Calibration Multipliers'!$A$4:$A$7,0),1)</f>
        <v>13220206.391897671</v>
      </c>
      <c r="J538" s="47">
        <f t="shared" si="43"/>
        <v>31949299.033297088</v>
      </c>
      <c r="K538" s="48">
        <f>(SUMIFS(INDEX(Load,,MATCH('Summarized Source Data'!$C538,Hour,0)),Month,'Summarized Source Data'!$A538,Sector,'Summarized Source Data'!K$2,Subsector,"Total",TimeOfWeek,$E538)-SUM(F538:I538))*INDEX('Calibration Multipliers'!G$4:G$7,MATCH($B538,'Calibration Multipliers'!$A$4:$A$7,0),1)</f>
        <v>31949299.033297088</v>
      </c>
      <c r="L538" s="26">
        <f>SUMIFS(INDEX(Load,,MATCH('Summarized Source Data'!$C538,Hour,0)),Month,'Summarized Source Data'!$A538,Sector,'Summarized Source Data'!L$2,Subsector,'Summarized Source Data'!L$3,TimeOfWeek,$E538)*INDEX('Calibration Multipliers'!H$4:H$7,MATCH($B538,'Calibration Multipliers'!$A$4:$A$7,0),1)</f>
        <v>10303984.39368495</v>
      </c>
      <c r="M538" s="26">
        <f>SUMIFS(INDEX(Load,,MATCH('Summarized Source Data'!$C538,Hour,0)),Month,'Summarized Source Data'!$A538,Sector,'Summarized Source Data'!M$2,Subsector,'Summarized Source Data'!M$3,TimeOfWeek,$E538)*INDEX('Calibration Multipliers'!I$4:I$7,MATCH($B538,'Calibration Multipliers'!$A$4:$A$7,0),1)</f>
        <v>67448.326522662639</v>
      </c>
      <c r="N538" s="26">
        <f>SUMIFS(INDEX(Load,,MATCH('Summarized Source Data'!$C538,Hour,0)),Month,'Summarized Source Data'!$A538,Sector,'Summarized Source Data'!N$2,Subsector,'Summarized Source Data'!N$3,TimeOfWeek,$E538)*INDEX('Calibration Multipliers'!J$4:J$7,MATCH($B538,'Calibration Multipliers'!$A$4:$A$7,0),1)</f>
        <v>0</v>
      </c>
      <c r="O538" s="28">
        <f t="shared" si="44"/>
        <v>80517486.224088877</v>
      </c>
      <c r="P538" s="48">
        <f>(SUMIFS(INDEX(Load,,MATCH('Summarized Source Data'!$C538,Hour,0)),Month,'Summarized Source Data'!$A538,Sector,'Summarized Source Data'!P$2,Subsector,"Total",TimeOfWeek,$E538)-SUM(L538:N538)*INDEX('Calibration Multipliers'!L$4:L$7,MATCH($B538,'Calibration Multipliers'!$A$4:$A$7,0),1))</f>
        <v>80517486.224088877</v>
      </c>
      <c r="Q538" s="28">
        <f t="shared" si="45"/>
        <v>80517486.224088877</v>
      </c>
      <c r="R538" s="31">
        <f>SUMIFS(INDEX(Load,,MATCH('Summarized Source Data'!$C538,Hour,0)),Month,'Summarized Source Data'!$A538,Sector,'Summarized Source Data'!R$2,TimeOfWeek,$E538)*INDEX('Calibration Multipliers'!N$4:N$7,MATCH($B538,'Calibration Multipliers'!$A$4:$A$7,0),1)</f>
        <v>3065864.0417550099</v>
      </c>
      <c r="S538" s="31">
        <f>SUMIFS(INDEX(Load,,MATCH('Summarized Source Data'!$C538,Hour,0)),Month,'Summarized Source Data'!$A538,Sector,'Summarized Source Data'!S$2,TimeOfWeek,$E538)*INDEX('Calibration Multipliers'!O$4:O$7,MATCH($B538,'Calibration Multipliers'!$A$4:$A$7,0),1)</f>
        <v>3065864.0417550099</v>
      </c>
      <c r="T538" s="31">
        <f>SUMIFS(INDEX(Load,,MATCH('Summarized Source Data'!$C538,Hour,0)),Month,'Summarized Source Data'!$A538,Sector,'Summarized Source Data'!T$2,TimeOfWeek,$E538)*INDEX('Calibration Multipliers'!P$4:P$7,MATCH($B538,'Calibration Multipliers'!$A$4:$A$7,0),1)</f>
        <v>3065864.0417550099</v>
      </c>
      <c r="U538" s="31">
        <f>SUMIFS(INDEX(Load,,MATCH('Summarized Source Data'!$C538,Hour,0)),Month,'Summarized Source Data'!$A538,Sector,'Summarized Source Data'!U$2,TimeOfWeek,$E538)*INDEX('Calibration Multipliers'!Q$4:Q$7,MATCH($B538,'Calibration Multipliers'!$A$4:$A$7,0),1)</f>
        <v>3065864.0417550099</v>
      </c>
      <c r="V538" s="31">
        <f>SUMIFS(INDEX(Load,,MATCH('Summarized Source Data'!$C538,Hour,0)),Month,'Summarized Source Data'!$A538,Sector,'Summarized Source Data'!V$2,TimeOfWeek,$E538)*INDEX('Calibration Multipliers'!R$4:R$7,MATCH($B538,'Calibration Multipliers'!$A$4:$A$7,0),1)</f>
        <v>3065864.0417550099</v>
      </c>
      <c r="W538" s="31">
        <f>SUMIFS(INDEX(Load,,MATCH('Summarized Source Data'!$C538,Hour,0)),Month,'Summarized Source Data'!$A538,Sector,'Summarized Source Data'!W$2,TimeOfWeek,$E538)*INDEX('Calibration Multipliers'!S$4:S$7,MATCH($B538,'Calibration Multipliers'!$A$4:$A$7,0),1)</f>
        <v>3065864.0417550099</v>
      </c>
      <c r="X538" s="26">
        <f>SUMIFS(INDEX(Load,,MATCH('Summarized Source Data'!$C538,Hour,0)),Month,'Summarized Source Data'!$A538,Sector,'Summarized Source Data'!X$2,Subsector,'Summarized Source Data'!X$3,TimeOfWeek,$E538)*INDEX('Calibration Multipliers'!T$4:T$7,MATCH($B538,'Calibration Multipliers'!$A$4:$A$7,0),1)</f>
        <v>341197973.79088843</v>
      </c>
      <c r="Y538" s="28">
        <f t="shared" si="46"/>
        <v>341197973.79088843</v>
      </c>
      <c r="Z538" s="28">
        <f t="shared" si="46"/>
        <v>341197973.79088843</v>
      </c>
    </row>
    <row r="539" spans="1:26" outlineLevel="2">
      <c r="A539">
        <f t="shared" si="41"/>
        <v>11</v>
      </c>
      <c r="B539" t="str">
        <f>INDEX('Category Mapping'!$G$34:$G$45,MATCH(A539,'Category Mapping'!$A$34:$A$45,0),1)</f>
        <v>Winter</v>
      </c>
      <c r="C539" t="s">
        <v>34</v>
      </c>
      <c r="D539" s="6" t="s">
        <v>108</v>
      </c>
      <c r="E539" s="40" t="s">
        <v>14</v>
      </c>
      <c r="F539" s="26">
        <f>SUMIFS(INDEX(Load,,MATCH('Summarized Source Data'!$C539,Hour,0)),Month,'Summarized Source Data'!$A539,Sector,'Summarized Source Data'!F$2,Subsector,'Summarized Source Data'!F$3,TimeOfWeek,$E539)*INDEX('Calibration Multipliers'!B$4:B$7,MATCH($B539,'Calibration Multipliers'!$A$4:$A$7,0),1)</f>
        <v>7080391.6247866079</v>
      </c>
      <c r="G539" s="26">
        <f>SUMIFS(INDEX(Load,,MATCH('Summarized Source Data'!$C539,Hour,0)),Month,'Summarized Source Data'!$A539,Sector,'Summarized Source Data'!G$2,Subsector,'Summarized Source Data'!G$3,TimeOfWeek,$E539)*INDEX('Calibration Multipliers'!C$4:C$7,MATCH($B539,'Calibration Multipliers'!$A$4:$A$7,0),1)</f>
        <v>19984.869353751783</v>
      </c>
      <c r="H539" s="26">
        <f>SUMIFS(INDEX(Load,,MATCH('Summarized Source Data'!$C539,Hour,0)),Month,'Summarized Source Data'!$A539,Sector,'Summarized Source Data'!H$2,Subsector,'Summarized Source Data'!H$3,TimeOfWeek,$E539)*INDEX('Calibration Multipliers'!D$4:D$7,MATCH($B539,'Calibration Multipliers'!$A$4:$A$7,0),1)</f>
        <v>0</v>
      </c>
      <c r="I539" s="26">
        <f>SUMIFS(INDEX(Load,,MATCH('Summarized Source Data'!$C539,Hour,0)),Month,'Summarized Source Data'!$A539,Sector,'Summarized Source Data'!I$2,Subsector,'Summarized Source Data'!I$3,TimeOfWeek,$E539)*INDEX('Calibration Multipliers'!E$4:E$7,MATCH($B539,'Calibration Multipliers'!$A$4:$A$7,0),1)</f>
        <v>12345339.792433854</v>
      </c>
      <c r="J539" s="47">
        <f t="shared" si="43"/>
        <v>45391619.473688632</v>
      </c>
      <c r="K539" s="48">
        <f>(SUMIFS(INDEX(Load,,MATCH('Summarized Source Data'!$C539,Hour,0)),Month,'Summarized Source Data'!$A539,Sector,'Summarized Source Data'!K$2,Subsector,"Total",TimeOfWeek,$E539)-SUM(F539:I539))*INDEX('Calibration Multipliers'!G$4:G$7,MATCH($B539,'Calibration Multipliers'!$A$4:$A$7,0),1)</f>
        <v>45391619.473688632</v>
      </c>
      <c r="L539" s="26">
        <f>SUMIFS(INDEX(Load,,MATCH('Summarized Source Data'!$C539,Hour,0)),Month,'Summarized Source Data'!$A539,Sector,'Summarized Source Data'!L$2,Subsector,'Summarized Source Data'!L$3,TimeOfWeek,$E539)*INDEX('Calibration Multipliers'!H$4:H$7,MATCH($B539,'Calibration Multipliers'!$A$4:$A$7,0),1)</f>
        <v>17302917.189395484</v>
      </c>
      <c r="M539" s="26">
        <f>SUMIFS(INDEX(Load,,MATCH('Summarized Source Data'!$C539,Hour,0)),Month,'Summarized Source Data'!$A539,Sector,'Summarized Source Data'!M$2,Subsector,'Summarized Source Data'!M$3,TimeOfWeek,$E539)*INDEX('Calibration Multipliers'!I$4:I$7,MATCH($B539,'Calibration Multipliers'!$A$4:$A$7,0),1)</f>
        <v>72396.183179630214</v>
      </c>
      <c r="N539" s="26">
        <f>SUMIFS(INDEX(Load,,MATCH('Summarized Source Data'!$C539,Hour,0)),Month,'Summarized Source Data'!$A539,Sector,'Summarized Source Data'!N$2,Subsector,'Summarized Source Data'!N$3,TimeOfWeek,$E539)*INDEX('Calibration Multipliers'!J$4:J$7,MATCH($B539,'Calibration Multipliers'!$A$4:$A$7,0),1)</f>
        <v>0</v>
      </c>
      <c r="O539" s="28">
        <f t="shared" si="44"/>
        <v>102189788.55414647</v>
      </c>
      <c r="P539" s="48">
        <f>(SUMIFS(INDEX(Load,,MATCH('Summarized Source Data'!$C539,Hour,0)),Month,'Summarized Source Data'!$A539,Sector,'Summarized Source Data'!P$2,Subsector,"Total",TimeOfWeek,$E539)-SUM(L539:N539)*INDEX('Calibration Multipliers'!L$4:L$7,MATCH($B539,'Calibration Multipliers'!$A$4:$A$7,0),1))</f>
        <v>102189788.55414647</v>
      </c>
      <c r="Q539" s="28">
        <f t="shared" si="45"/>
        <v>102189788.55414647</v>
      </c>
      <c r="R539" s="31">
        <f>SUMIFS(INDEX(Load,,MATCH('Summarized Source Data'!$C539,Hour,0)),Month,'Summarized Source Data'!$A539,Sector,'Summarized Source Data'!R$2,TimeOfWeek,$E539)*INDEX('Calibration Multipliers'!N$4:N$7,MATCH($B539,'Calibration Multipliers'!$A$4:$A$7,0),1)</f>
        <v>3989334.3411890385</v>
      </c>
      <c r="S539" s="31">
        <f>SUMIFS(INDEX(Load,,MATCH('Summarized Source Data'!$C539,Hour,0)),Month,'Summarized Source Data'!$A539,Sector,'Summarized Source Data'!S$2,TimeOfWeek,$E539)*INDEX('Calibration Multipliers'!O$4:O$7,MATCH($B539,'Calibration Multipliers'!$A$4:$A$7,0),1)</f>
        <v>3989334.3411890385</v>
      </c>
      <c r="T539" s="31">
        <f>SUMIFS(INDEX(Load,,MATCH('Summarized Source Data'!$C539,Hour,0)),Month,'Summarized Source Data'!$A539,Sector,'Summarized Source Data'!T$2,TimeOfWeek,$E539)*INDEX('Calibration Multipliers'!P$4:P$7,MATCH($B539,'Calibration Multipliers'!$A$4:$A$7,0),1)</f>
        <v>3989334.3411890385</v>
      </c>
      <c r="U539" s="31">
        <f>SUMIFS(INDEX(Load,,MATCH('Summarized Source Data'!$C539,Hour,0)),Month,'Summarized Source Data'!$A539,Sector,'Summarized Source Data'!U$2,TimeOfWeek,$E539)*INDEX('Calibration Multipliers'!Q$4:Q$7,MATCH($B539,'Calibration Multipliers'!$A$4:$A$7,0),1)</f>
        <v>3989334.3411890385</v>
      </c>
      <c r="V539" s="31">
        <f>SUMIFS(INDEX(Load,,MATCH('Summarized Source Data'!$C539,Hour,0)),Month,'Summarized Source Data'!$A539,Sector,'Summarized Source Data'!V$2,TimeOfWeek,$E539)*INDEX('Calibration Multipliers'!R$4:R$7,MATCH($B539,'Calibration Multipliers'!$A$4:$A$7,0),1)</f>
        <v>3989334.3411890385</v>
      </c>
      <c r="W539" s="31">
        <f>SUMIFS(INDEX(Load,,MATCH('Summarized Source Data'!$C539,Hour,0)),Month,'Summarized Source Data'!$A539,Sector,'Summarized Source Data'!W$2,TimeOfWeek,$E539)*INDEX('Calibration Multipliers'!S$4:S$7,MATCH($B539,'Calibration Multipliers'!$A$4:$A$7,0),1)</f>
        <v>3989334.3411890385</v>
      </c>
      <c r="X539" s="26">
        <f>SUMIFS(INDEX(Load,,MATCH('Summarized Source Data'!$C539,Hour,0)),Month,'Summarized Source Data'!$A539,Sector,'Summarized Source Data'!X$2,Subsector,'Summarized Source Data'!X$3,TimeOfWeek,$E539)*INDEX('Calibration Multipliers'!T$4:T$7,MATCH($B539,'Calibration Multipliers'!$A$4:$A$7,0),1)</f>
        <v>341197973.79088843</v>
      </c>
      <c r="Y539" s="28">
        <f t="shared" si="46"/>
        <v>341197973.79088843</v>
      </c>
      <c r="Z539" s="28">
        <f t="shared" si="46"/>
        <v>341197973.79088843</v>
      </c>
    </row>
    <row r="540" spans="1:26" outlineLevel="2">
      <c r="A540">
        <f t="shared" si="41"/>
        <v>11</v>
      </c>
      <c r="B540" t="str">
        <f>INDEX('Category Mapping'!$G$34:$G$45,MATCH(A540,'Category Mapping'!$A$34:$A$45,0),1)</f>
        <v>Winter</v>
      </c>
      <c r="C540" t="s">
        <v>35</v>
      </c>
      <c r="D540" s="6" t="s">
        <v>109</v>
      </c>
      <c r="E540" s="40" t="s">
        <v>14</v>
      </c>
      <c r="F540" s="26">
        <f>SUMIFS(INDEX(Load,,MATCH('Summarized Source Data'!$C540,Hour,0)),Month,'Summarized Source Data'!$A540,Sector,'Summarized Source Data'!F$2,Subsector,'Summarized Source Data'!F$3,TimeOfWeek,$E540)*INDEX('Calibration Multipliers'!B$4:B$7,MATCH($B540,'Calibration Multipliers'!$A$4:$A$7,0),1)</f>
        <v>7285300.9355650246</v>
      </c>
      <c r="G540" s="26">
        <f>SUMIFS(INDEX(Load,,MATCH('Summarized Source Data'!$C540,Hour,0)),Month,'Summarized Source Data'!$A540,Sector,'Summarized Source Data'!G$2,Subsector,'Summarized Source Data'!G$3,TimeOfWeek,$E540)*INDEX('Calibration Multipliers'!C$4:C$7,MATCH($B540,'Calibration Multipliers'!$A$4:$A$7,0),1)</f>
        <v>17876.440849043986</v>
      </c>
      <c r="H540" s="26">
        <f>SUMIFS(INDEX(Load,,MATCH('Summarized Source Data'!$C540,Hour,0)),Month,'Summarized Source Data'!$A540,Sector,'Summarized Source Data'!H$2,Subsector,'Summarized Source Data'!H$3,TimeOfWeek,$E540)*INDEX('Calibration Multipliers'!D$4:D$7,MATCH($B540,'Calibration Multipliers'!$A$4:$A$7,0),1)</f>
        <v>0</v>
      </c>
      <c r="I540" s="26">
        <f>SUMIFS(INDEX(Load,,MATCH('Summarized Source Data'!$C540,Hour,0)),Month,'Summarized Source Data'!$A540,Sector,'Summarized Source Data'!I$2,Subsector,'Summarized Source Data'!I$3,TimeOfWeek,$E540)*INDEX('Calibration Multipliers'!E$4:E$7,MATCH($B540,'Calibration Multipliers'!$A$4:$A$7,0),1)</f>
        <v>7460342.3006377462</v>
      </c>
      <c r="J540" s="47">
        <f t="shared" si="43"/>
        <v>56878334.079040721</v>
      </c>
      <c r="K540" s="48">
        <f>(SUMIFS(INDEX(Load,,MATCH('Summarized Source Data'!$C540,Hour,0)),Month,'Summarized Source Data'!$A540,Sector,'Summarized Source Data'!K$2,Subsector,"Total",TimeOfWeek,$E540)-SUM(F540:I540))*INDEX('Calibration Multipliers'!G$4:G$7,MATCH($B540,'Calibration Multipliers'!$A$4:$A$7,0),1)</f>
        <v>56878334.079040721</v>
      </c>
      <c r="L540" s="26">
        <f>SUMIFS(INDEX(Load,,MATCH('Summarized Source Data'!$C540,Hour,0)),Month,'Summarized Source Data'!$A540,Sector,'Summarized Source Data'!L$2,Subsector,'Summarized Source Data'!L$3,TimeOfWeek,$E540)*INDEX('Calibration Multipliers'!H$4:H$7,MATCH($B540,'Calibration Multipliers'!$A$4:$A$7,0),1)</f>
        <v>17983368.988978449</v>
      </c>
      <c r="M540" s="26">
        <f>SUMIFS(INDEX(Load,,MATCH('Summarized Source Data'!$C540,Hour,0)),Month,'Summarized Source Data'!$A540,Sector,'Summarized Source Data'!M$2,Subsector,'Summarized Source Data'!M$3,TimeOfWeek,$E540)*INDEX('Calibration Multipliers'!I$4:I$7,MATCH($B540,'Calibration Multipliers'!$A$4:$A$7,0),1)</f>
        <v>79670.212917172146</v>
      </c>
      <c r="N540" s="26">
        <f>SUMIFS(INDEX(Load,,MATCH('Summarized Source Data'!$C540,Hour,0)),Month,'Summarized Source Data'!$A540,Sector,'Summarized Source Data'!N$2,Subsector,'Summarized Source Data'!N$3,TimeOfWeek,$E540)*INDEX('Calibration Multipliers'!J$4:J$7,MATCH($B540,'Calibration Multipliers'!$A$4:$A$7,0),1)</f>
        <v>0</v>
      </c>
      <c r="O540" s="28">
        <f t="shared" si="44"/>
        <v>116083172.71588957</v>
      </c>
      <c r="P540" s="48">
        <f>(SUMIFS(INDEX(Load,,MATCH('Summarized Source Data'!$C540,Hour,0)),Month,'Summarized Source Data'!$A540,Sector,'Summarized Source Data'!P$2,Subsector,"Total",TimeOfWeek,$E540)-SUM(L540:N540)*INDEX('Calibration Multipliers'!L$4:L$7,MATCH($B540,'Calibration Multipliers'!$A$4:$A$7,0),1))</f>
        <v>116083172.71588957</v>
      </c>
      <c r="Q540" s="28">
        <f t="shared" si="45"/>
        <v>116083172.71588957</v>
      </c>
      <c r="R540" s="31">
        <f>SUMIFS(INDEX(Load,,MATCH('Summarized Source Data'!$C540,Hour,0)),Month,'Summarized Source Data'!$A540,Sector,'Summarized Source Data'!R$2,TimeOfWeek,$E540)*INDEX('Calibration Multipliers'!N$4:N$7,MATCH($B540,'Calibration Multipliers'!$A$4:$A$7,0),1)</f>
        <v>4762493.8101691883</v>
      </c>
      <c r="S540" s="31">
        <f>SUMIFS(INDEX(Load,,MATCH('Summarized Source Data'!$C540,Hour,0)),Month,'Summarized Source Data'!$A540,Sector,'Summarized Source Data'!S$2,TimeOfWeek,$E540)*INDEX('Calibration Multipliers'!O$4:O$7,MATCH($B540,'Calibration Multipliers'!$A$4:$A$7,0),1)</f>
        <v>4762493.8101691883</v>
      </c>
      <c r="T540" s="31">
        <f>SUMIFS(INDEX(Load,,MATCH('Summarized Source Data'!$C540,Hour,0)),Month,'Summarized Source Data'!$A540,Sector,'Summarized Source Data'!T$2,TimeOfWeek,$E540)*INDEX('Calibration Multipliers'!P$4:P$7,MATCH($B540,'Calibration Multipliers'!$A$4:$A$7,0),1)</f>
        <v>4762493.8101691883</v>
      </c>
      <c r="U540" s="31">
        <f>SUMIFS(INDEX(Load,,MATCH('Summarized Source Data'!$C540,Hour,0)),Month,'Summarized Source Data'!$A540,Sector,'Summarized Source Data'!U$2,TimeOfWeek,$E540)*INDEX('Calibration Multipliers'!Q$4:Q$7,MATCH($B540,'Calibration Multipliers'!$A$4:$A$7,0),1)</f>
        <v>4762493.8101691883</v>
      </c>
      <c r="V540" s="31">
        <f>SUMIFS(INDEX(Load,,MATCH('Summarized Source Data'!$C540,Hour,0)),Month,'Summarized Source Data'!$A540,Sector,'Summarized Source Data'!V$2,TimeOfWeek,$E540)*INDEX('Calibration Multipliers'!R$4:R$7,MATCH($B540,'Calibration Multipliers'!$A$4:$A$7,0),1)</f>
        <v>4762493.8101691883</v>
      </c>
      <c r="W540" s="31">
        <f>SUMIFS(INDEX(Load,,MATCH('Summarized Source Data'!$C540,Hour,0)),Month,'Summarized Source Data'!$A540,Sector,'Summarized Source Data'!W$2,TimeOfWeek,$E540)*INDEX('Calibration Multipliers'!S$4:S$7,MATCH($B540,'Calibration Multipliers'!$A$4:$A$7,0),1)</f>
        <v>4762493.8101691883</v>
      </c>
      <c r="X540" s="26">
        <f>SUMIFS(INDEX(Load,,MATCH('Summarized Source Data'!$C540,Hour,0)),Month,'Summarized Source Data'!$A540,Sector,'Summarized Source Data'!X$2,Subsector,'Summarized Source Data'!X$3,TimeOfWeek,$E540)*INDEX('Calibration Multipliers'!T$4:T$7,MATCH($B540,'Calibration Multipliers'!$A$4:$A$7,0),1)</f>
        <v>341197973.79088843</v>
      </c>
      <c r="Y540" s="28">
        <f t="shared" si="46"/>
        <v>341197973.79088843</v>
      </c>
      <c r="Z540" s="28">
        <f t="shared" si="46"/>
        <v>341197973.79088843</v>
      </c>
    </row>
    <row r="541" spans="1:26" outlineLevel="2">
      <c r="A541">
        <f t="shared" si="41"/>
        <v>11</v>
      </c>
      <c r="B541" t="str">
        <f>INDEX('Category Mapping'!$G$34:$G$45,MATCH(A541,'Category Mapping'!$A$34:$A$45,0),1)</f>
        <v>Winter</v>
      </c>
      <c r="C541" t="s">
        <v>36</v>
      </c>
      <c r="D541" s="6" t="s">
        <v>110</v>
      </c>
      <c r="E541" s="40" t="s">
        <v>14</v>
      </c>
      <c r="F541" s="26">
        <f>SUMIFS(INDEX(Load,,MATCH('Summarized Source Data'!$C541,Hour,0)),Month,'Summarized Source Data'!$A541,Sector,'Summarized Source Data'!F$2,Subsector,'Summarized Source Data'!F$3,TimeOfWeek,$E541)*INDEX('Calibration Multipliers'!B$4:B$7,MATCH($B541,'Calibration Multipliers'!$A$4:$A$7,0),1)</f>
        <v>7051667.8101782119</v>
      </c>
      <c r="G541" s="26">
        <f>SUMIFS(INDEX(Load,,MATCH('Summarized Source Data'!$C541,Hour,0)),Month,'Summarized Source Data'!$A541,Sector,'Summarized Source Data'!G$2,Subsector,'Summarized Source Data'!G$3,TimeOfWeek,$E541)*INDEX('Calibration Multipliers'!C$4:C$7,MATCH($B541,'Calibration Multipliers'!$A$4:$A$7,0),1)</f>
        <v>15580.402062451167</v>
      </c>
      <c r="H541" s="26">
        <f>SUMIFS(INDEX(Load,,MATCH('Summarized Source Data'!$C541,Hour,0)),Month,'Summarized Source Data'!$A541,Sector,'Summarized Source Data'!H$2,Subsector,'Summarized Source Data'!H$3,TimeOfWeek,$E541)*INDEX('Calibration Multipliers'!D$4:D$7,MATCH($B541,'Calibration Multipliers'!$A$4:$A$7,0),1)</f>
        <v>0</v>
      </c>
      <c r="I541" s="26">
        <f>SUMIFS(INDEX(Load,,MATCH('Summarized Source Data'!$C541,Hour,0)),Month,'Summarized Source Data'!$A541,Sector,'Summarized Source Data'!I$2,Subsector,'Summarized Source Data'!I$3,TimeOfWeek,$E541)*INDEX('Calibration Multipliers'!E$4:E$7,MATCH($B541,'Calibration Multipliers'!$A$4:$A$7,0),1)</f>
        <v>7730259.0601263205</v>
      </c>
      <c r="J541" s="47">
        <f t="shared" si="43"/>
        <v>71911493.474491268</v>
      </c>
      <c r="K541" s="48">
        <f>(SUMIFS(INDEX(Load,,MATCH('Summarized Source Data'!$C541,Hour,0)),Month,'Summarized Source Data'!$A541,Sector,'Summarized Source Data'!K$2,Subsector,"Total",TimeOfWeek,$E541)-SUM(F541:I541))*INDEX('Calibration Multipliers'!G$4:G$7,MATCH($B541,'Calibration Multipliers'!$A$4:$A$7,0),1)</f>
        <v>71911493.474491268</v>
      </c>
      <c r="L541" s="26">
        <f>SUMIFS(INDEX(Load,,MATCH('Summarized Source Data'!$C541,Hour,0)),Month,'Summarized Source Data'!$A541,Sector,'Summarized Source Data'!L$2,Subsector,'Summarized Source Data'!L$3,TimeOfWeek,$E541)*INDEX('Calibration Multipliers'!H$4:H$7,MATCH($B541,'Calibration Multipliers'!$A$4:$A$7,0),1)</f>
        <v>14775524.790944457</v>
      </c>
      <c r="M541" s="26">
        <f>SUMIFS(INDEX(Load,,MATCH('Summarized Source Data'!$C541,Hour,0)),Month,'Summarized Source Data'!$A541,Sector,'Summarized Source Data'!M$2,Subsector,'Summarized Source Data'!M$3,TimeOfWeek,$E541)*INDEX('Calibration Multipliers'!I$4:I$7,MATCH($B541,'Calibration Multipliers'!$A$4:$A$7,0),1)</f>
        <v>84314.78248632561</v>
      </c>
      <c r="N541" s="26">
        <f>SUMIFS(INDEX(Load,,MATCH('Summarized Source Data'!$C541,Hour,0)),Month,'Summarized Source Data'!$A541,Sector,'Summarized Source Data'!N$2,Subsector,'Summarized Source Data'!N$3,TimeOfWeek,$E541)*INDEX('Calibration Multipliers'!J$4:J$7,MATCH($B541,'Calibration Multipliers'!$A$4:$A$7,0),1)</f>
        <v>0</v>
      </c>
      <c r="O541" s="28">
        <f t="shared" si="44"/>
        <v>126090890.34018409</v>
      </c>
      <c r="P541" s="48">
        <f>(SUMIFS(INDEX(Load,,MATCH('Summarized Source Data'!$C541,Hour,0)),Month,'Summarized Source Data'!$A541,Sector,'Summarized Source Data'!P$2,Subsector,"Total",TimeOfWeek,$E541)-SUM(L541:N541)*INDEX('Calibration Multipliers'!L$4:L$7,MATCH($B541,'Calibration Multipliers'!$A$4:$A$7,0),1))</f>
        <v>126090890.34018409</v>
      </c>
      <c r="Q541" s="28">
        <f t="shared" si="45"/>
        <v>126090890.34018409</v>
      </c>
      <c r="R541" s="31">
        <f>SUMIFS(INDEX(Load,,MATCH('Summarized Source Data'!$C541,Hour,0)),Month,'Summarized Source Data'!$A541,Sector,'Summarized Source Data'!R$2,TimeOfWeek,$E541)*INDEX('Calibration Multipliers'!N$4:N$7,MATCH($B541,'Calibration Multipliers'!$A$4:$A$7,0),1)</f>
        <v>5398184.5183015903</v>
      </c>
      <c r="S541" s="31">
        <f>SUMIFS(INDEX(Load,,MATCH('Summarized Source Data'!$C541,Hour,0)),Month,'Summarized Source Data'!$A541,Sector,'Summarized Source Data'!S$2,TimeOfWeek,$E541)*INDEX('Calibration Multipliers'!O$4:O$7,MATCH($B541,'Calibration Multipliers'!$A$4:$A$7,0),1)</f>
        <v>5398184.5183015903</v>
      </c>
      <c r="T541" s="31">
        <f>SUMIFS(INDEX(Load,,MATCH('Summarized Source Data'!$C541,Hour,0)),Month,'Summarized Source Data'!$A541,Sector,'Summarized Source Data'!T$2,TimeOfWeek,$E541)*INDEX('Calibration Multipliers'!P$4:P$7,MATCH($B541,'Calibration Multipliers'!$A$4:$A$7,0),1)</f>
        <v>5398184.5183015903</v>
      </c>
      <c r="U541" s="31">
        <f>SUMIFS(INDEX(Load,,MATCH('Summarized Source Data'!$C541,Hour,0)),Month,'Summarized Source Data'!$A541,Sector,'Summarized Source Data'!U$2,TimeOfWeek,$E541)*INDEX('Calibration Multipliers'!Q$4:Q$7,MATCH($B541,'Calibration Multipliers'!$A$4:$A$7,0),1)</f>
        <v>5398184.5183015903</v>
      </c>
      <c r="V541" s="31">
        <f>SUMIFS(INDEX(Load,,MATCH('Summarized Source Data'!$C541,Hour,0)),Month,'Summarized Source Data'!$A541,Sector,'Summarized Source Data'!V$2,TimeOfWeek,$E541)*INDEX('Calibration Multipliers'!R$4:R$7,MATCH($B541,'Calibration Multipliers'!$A$4:$A$7,0),1)</f>
        <v>5398184.5183015903</v>
      </c>
      <c r="W541" s="31">
        <f>SUMIFS(INDEX(Load,,MATCH('Summarized Source Data'!$C541,Hour,0)),Month,'Summarized Source Data'!$A541,Sector,'Summarized Source Data'!W$2,TimeOfWeek,$E541)*INDEX('Calibration Multipliers'!S$4:S$7,MATCH($B541,'Calibration Multipliers'!$A$4:$A$7,0),1)</f>
        <v>5398184.5183015903</v>
      </c>
      <c r="X541" s="26">
        <f>SUMIFS(INDEX(Load,,MATCH('Summarized Source Data'!$C541,Hour,0)),Month,'Summarized Source Data'!$A541,Sector,'Summarized Source Data'!X$2,Subsector,'Summarized Source Data'!X$3,TimeOfWeek,$E541)*INDEX('Calibration Multipliers'!T$4:T$7,MATCH($B541,'Calibration Multipliers'!$A$4:$A$7,0),1)</f>
        <v>339253825.79207993</v>
      </c>
      <c r="Y541" s="28">
        <f t="shared" si="46"/>
        <v>339253825.79207993</v>
      </c>
      <c r="Z541" s="28">
        <f t="shared" si="46"/>
        <v>339253825.79207993</v>
      </c>
    </row>
    <row r="542" spans="1:26" outlineLevel="2">
      <c r="A542">
        <f t="shared" si="41"/>
        <v>11</v>
      </c>
      <c r="B542" t="str">
        <f>INDEX('Category Mapping'!$G$34:$G$45,MATCH(A542,'Category Mapping'!$A$34:$A$45,0),1)</f>
        <v>Winter</v>
      </c>
      <c r="C542" t="s">
        <v>37</v>
      </c>
      <c r="D542" s="6" t="s">
        <v>111</v>
      </c>
      <c r="E542" s="40" t="s">
        <v>14</v>
      </c>
      <c r="F542" s="26">
        <f>SUMIFS(INDEX(Load,,MATCH('Summarized Source Data'!$C542,Hour,0)),Month,'Summarized Source Data'!$A542,Sector,'Summarized Source Data'!F$2,Subsector,'Summarized Source Data'!F$3,TimeOfWeek,$E542)*INDEX('Calibration Multipliers'!B$4:B$7,MATCH($B542,'Calibration Multipliers'!$A$4:$A$7,0),1)</f>
        <v>7014660.953020893</v>
      </c>
      <c r="G542" s="26">
        <f>SUMIFS(INDEX(Load,,MATCH('Summarized Source Data'!$C542,Hour,0)),Month,'Summarized Source Data'!$A542,Sector,'Summarized Source Data'!G$2,Subsector,'Summarized Source Data'!G$3,TimeOfWeek,$E542)*INDEX('Calibration Multipliers'!C$4:C$7,MATCH($B542,'Calibration Multipliers'!$A$4:$A$7,0),1)</f>
        <v>14538.338735089821</v>
      </c>
      <c r="H542" s="26">
        <f>SUMIFS(INDEX(Load,,MATCH('Summarized Source Data'!$C542,Hour,0)),Month,'Summarized Source Data'!$A542,Sector,'Summarized Source Data'!H$2,Subsector,'Summarized Source Data'!H$3,TimeOfWeek,$E542)*INDEX('Calibration Multipliers'!D$4:D$7,MATCH($B542,'Calibration Multipliers'!$A$4:$A$7,0),1)</f>
        <v>0</v>
      </c>
      <c r="I542" s="26">
        <f>SUMIFS(INDEX(Load,,MATCH('Summarized Source Data'!$C542,Hour,0)),Month,'Summarized Source Data'!$A542,Sector,'Summarized Source Data'!I$2,Subsector,'Summarized Source Data'!I$3,TimeOfWeek,$E542)*INDEX('Calibration Multipliers'!E$4:E$7,MATCH($B542,'Calibration Multipliers'!$A$4:$A$7,0),1)</f>
        <v>7776371.3344360599</v>
      </c>
      <c r="J542" s="47">
        <f t="shared" si="43"/>
        <v>88234273.310657457</v>
      </c>
      <c r="K542" s="48">
        <f>(SUMIFS(INDEX(Load,,MATCH('Summarized Source Data'!$C542,Hour,0)),Month,'Summarized Source Data'!$A542,Sector,'Summarized Source Data'!K$2,Subsector,"Total",TimeOfWeek,$E542)-SUM(F542:I542))*INDEX('Calibration Multipliers'!G$4:G$7,MATCH($B542,'Calibration Multipliers'!$A$4:$A$7,0),1)</f>
        <v>88234273.310657457</v>
      </c>
      <c r="L542" s="26">
        <f>SUMIFS(INDEX(Load,,MATCH('Summarized Source Data'!$C542,Hour,0)),Month,'Summarized Source Data'!$A542,Sector,'Summarized Source Data'!L$2,Subsector,'Summarized Source Data'!L$3,TimeOfWeek,$E542)*INDEX('Calibration Multipliers'!H$4:H$7,MATCH($B542,'Calibration Multipliers'!$A$4:$A$7,0),1)</f>
        <v>12539754.592314703</v>
      </c>
      <c r="M542" s="26">
        <f>SUMIFS(INDEX(Load,,MATCH('Summarized Source Data'!$C542,Hour,0)),Month,'Summarized Source Data'!$A542,Sector,'Summarized Source Data'!M$2,Subsector,'Summarized Source Data'!M$3,TimeOfWeek,$E542)*INDEX('Calibration Multipliers'!I$4:I$7,MATCH($B542,'Calibration Multipliers'!$A$4:$A$7,0),1)</f>
        <v>86728.442226846339</v>
      </c>
      <c r="N542" s="26">
        <f>SUMIFS(INDEX(Load,,MATCH('Summarized Source Data'!$C542,Hour,0)),Month,'Summarized Source Data'!$A542,Sector,'Summarized Source Data'!N$2,Subsector,'Summarized Source Data'!N$3,TimeOfWeek,$E542)*INDEX('Calibration Multipliers'!J$4:J$7,MATCH($B542,'Calibration Multipliers'!$A$4:$A$7,0),1)</f>
        <v>0</v>
      </c>
      <c r="O542" s="28">
        <f t="shared" si="44"/>
        <v>124435950.88145638</v>
      </c>
      <c r="P542" s="48">
        <f>(SUMIFS(INDEX(Load,,MATCH('Summarized Source Data'!$C542,Hour,0)),Month,'Summarized Source Data'!$A542,Sector,'Summarized Source Data'!P$2,Subsector,"Total",TimeOfWeek,$E542)-SUM(L542:N542)*INDEX('Calibration Multipliers'!L$4:L$7,MATCH($B542,'Calibration Multipliers'!$A$4:$A$7,0),1))</f>
        <v>124435950.88145638</v>
      </c>
      <c r="Q542" s="28">
        <f t="shared" si="45"/>
        <v>124435950.88145638</v>
      </c>
      <c r="R542" s="31">
        <f>SUMIFS(INDEX(Load,,MATCH('Summarized Source Data'!$C542,Hour,0)),Month,'Summarized Source Data'!$A542,Sector,'Summarized Source Data'!R$2,TimeOfWeek,$E542)*INDEX('Calibration Multipliers'!N$4:N$7,MATCH($B542,'Calibration Multipliers'!$A$4:$A$7,0),1)</f>
        <v>5715287.6938692452</v>
      </c>
      <c r="S542" s="31">
        <f>SUMIFS(INDEX(Load,,MATCH('Summarized Source Data'!$C542,Hour,0)),Month,'Summarized Source Data'!$A542,Sector,'Summarized Source Data'!S$2,TimeOfWeek,$E542)*INDEX('Calibration Multipliers'!O$4:O$7,MATCH($B542,'Calibration Multipliers'!$A$4:$A$7,0),1)</f>
        <v>5715287.6938692452</v>
      </c>
      <c r="T542" s="31">
        <f>SUMIFS(INDEX(Load,,MATCH('Summarized Source Data'!$C542,Hour,0)),Month,'Summarized Source Data'!$A542,Sector,'Summarized Source Data'!T$2,TimeOfWeek,$E542)*INDEX('Calibration Multipliers'!P$4:P$7,MATCH($B542,'Calibration Multipliers'!$A$4:$A$7,0),1)</f>
        <v>5715287.6938692452</v>
      </c>
      <c r="U542" s="31">
        <f>SUMIFS(INDEX(Load,,MATCH('Summarized Source Data'!$C542,Hour,0)),Month,'Summarized Source Data'!$A542,Sector,'Summarized Source Data'!U$2,TimeOfWeek,$E542)*INDEX('Calibration Multipliers'!Q$4:Q$7,MATCH($B542,'Calibration Multipliers'!$A$4:$A$7,0),1)</f>
        <v>5715287.6938692452</v>
      </c>
      <c r="V542" s="31">
        <f>SUMIFS(INDEX(Load,,MATCH('Summarized Source Data'!$C542,Hour,0)),Month,'Summarized Source Data'!$A542,Sector,'Summarized Source Data'!V$2,TimeOfWeek,$E542)*INDEX('Calibration Multipliers'!R$4:R$7,MATCH($B542,'Calibration Multipliers'!$A$4:$A$7,0),1)</f>
        <v>5715287.6938692452</v>
      </c>
      <c r="W542" s="31">
        <f>SUMIFS(INDEX(Load,,MATCH('Summarized Source Data'!$C542,Hour,0)),Month,'Summarized Source Data'!$A542,Sector,'Summarized Source Data'!W$2,TimeOfWeek,$E542)*INDEX('Calibration Multipliers'!S$4:S$7,MATCH($B542,'Calibration Multipliers'!$A$4:$A$7,0),1)</f>
        <v>5715287.6938692452</v>
      </c>
      <c r="X542" s="26">
        <f>SUMIFS(INDEX(Load,,MATCH('Summarized Source Data'!$C542,Hour,0)),Month,'Summarized Source Data'!$A542,Sector,'Summarized Source Data'!X$2,Subsector,'Summarized Source Data'!X$3,TimeOfWeek,$E542)*INDEX('Calibration Multipliers'!T$4:T$7,MATCH($B542,'Calibration Multipliers'!$A$4:$A$7,0),1)</f>
        <v>338281751.79267573</v>
      </c>
      <c r="Y542" s="28">
        <f t="shared" si="46"/>
        <v>338281751.79267573</v>
      </c>
      <c r="Z542" s="28">
        <f t="shared" si="46"/>
        <v>338281751.79267573</v>
      </c>
    </row>
    <row r="543" spans="1:26" outlineLevel="2">
      <c r="A543">
        <f t="shared" si="41"/>
        <v>11</v>
      </c>
      <c r="B543" t="str">
        <f>INDEX('Category Mapping'!$G$34:$G$45,MATCH(A543,'Category Mapping'!$A$34:$A$45,0),1)</f>
        <v>Winter</v>
      </c>
      <c r="C543" t="s">
        <v>38</v>
      </c>
      <c r="D543" s="6" t="s">
        <v>112</v>
      </c>
      <c r="E543" s="40" t="s">
        <v>14</v>
      </c>
      <c r="F543" s="26">
        <f>SUMIFS(INDEX(Load,,MATCH('Summarized Source Data'!$C543,Hour,0)),Month,'Summarized Source Data'!$A543,Sector,'Summarized Source Data'!F$2,Subsector,'Summarized Source Data'!F$3,TimeOfWeek,$E543)*INDEX('Calibration Multipliers'!B$4:B$7,MATCH($B543,'Calibration Multipliers'!$A$4:$A$7,0),1)</f>
        <v>5399904.1172065362</v>
      </c>
      <c r="G543" s="26">
        <f>SUMIFS(INDEX(Load,,MATCH('Summarized Source Data'!$C543,Hour,0)),Month,'Summarized Source Data'!$A543,Sector,'Summarized Source Data'!G$2,Subsector,'Summarized Source Data'!G$3,TimeOfWeek,$E543)*INDEX('Calibration Multipliers'!C$4:C$7,MATCH($B543,'Calibration Multipliers'!$A$4:$A$7,0),1)</f>
        <v>15040.900992781813</v>
      </c>
      <c r="H543" s="26">
        <f>SUMIFS(INDEX(Load,,MATCH('Summarized Source Data'!$C543,Hour,0)),Month,'Summarized Source Data'!$A543,Sector,'Summarized Source Data'!H$2,Subsector,'Summarized Source Data'!H$3,TimeOfWeek,$E543)*INDEX('Calibration Multipliers'!D$4:D$7,MATCH($B543,'Calibration Multipliers'!$A$4:$A$7,0),1)</f>
        <v>0</v>
      </c>
      <c r="I543" s="26">
        <f>SUMIFS(INDEX(Load,,MATCH('Summarized Source Data'!$C543,Hour,0)),Month,'Summarized Source Data'!$A543,Sector,'Summarized Source Data'!I$2,Subsector,'Summarized Source Data'!I$3,TimeOfWeek,$E543)*INDEX('Calibration Multipliers'!E$4:E$7,MATCH($B543,'Calibration Multipliers'!$A$4:$A$7,0),1)</f>
        <v>8250911.6149472259</v>
      </c>
      <c r="J543" s="47">
        <f t="shared" si="43"/>
        <v>98122653.298341125</v>
      </c>
      <c r="K543" s="48">
        <f>(SUMIFS(INDEX(Load,,MATCH('Summarized Source Data'!$C543,Hour,0)),Month,'Summarized Source Data'!$A543,Sector,'Summarized Source Data'!K$2,Subsector,"Total",TimeOfWeek,$E543)-SUM(F543:I543))*INDEX('Calibration Multipliers'!G$4:G$7,MATCH($B543,'Calibration Multipliers'!$A$4:$A$7,0),1)</f>
        <v>98122653.298341125</v>
      </c>
      <c r="L543" s="26">
        <f>SUMIFS(INDEX(Load,,MATCH('Summarized Source Data'!$C543,Hour,0)),Month,'Summarized Source Data'!$A543,Sector,'Summarized Source Data'!L$2,Subsector,'Summarized Source Data'!L$3,TimeOfWeek,$E543)*INDEX('Calibration Multipliers'!H$4:H$7,MATCH($B543,'Calibration Multipliers'!$A$4:$A$7,0),1)</f>
        <v>11081643.593208343</v>
      </c>
      <c r="M543" s="26">
        <f>SUMIFS(INDEX(Load,,MATCH('Summarized Source Data'!$C543,Hour,0)),Month,'Summarized Source Data'!$A543,Sector,'Summarized Source Data'!M$2,Subsector,'Summarized Source Data'!M$3,TimeOfWeek,$E543)*INDEX('Calibration Multipliers'!I$4:I$7,MATCH($B543,'Calibration Multipliers'!$A$4:$A$7,0),1)</f>
        <v>87294.189294499607</v>
      </c>
      <c r="N543" s="26">
        <f>SUMIFS(INDEX(Load,,MATCH('Summarized Source Data'!$C543,Hour,0)),Month,'Summarized Source Data'!$A543,Sector,'Summarized Source Data'!N$2,Subsector,'Summarized Source Data'!N$3,TimeOfWeek,$E543)*INDEX('Calibration Multipliers'!J$4:J$7,MATCH($B543,'Calibration Multipliers'!$A$4:$A$7,0),1)</f>
        <v>0</v>
      </c>
      <c r="O543" s="28">
        <f t="shared" si="44"/>
        <v>124921422.13409083</v>
      </c>
      <c r="P543" s="48">
        <f>(SUMIFS(INDEX(Load,,MATCH('Summarized Source Data'!$C543,Hour,0)),Month,'Summarized Source Data'!$A543,Sector,'Summarized Source Data'!P$2,Subsector,"Total",TimeOfWeek,$E543)-SUM(L543:N543)*INDEX('Calibration Multipliers'!L$4:L$7,MATCH($B543,'Calibration Multipliers'!$A$4:$A$7,0),1))</f>
        <v>124921422.13409083</v>
      </c>
      <c r="Q543" s="28">
        <f t="shared" si="45"/>
        <v>124921422.13409083</v>
      </c>
      <c r="R543" s="31">
        <f>SUMIFS(INDEX(Load,,MATCH('Summarized Source Data'!$C543,Hour,0)),Month,'Summarized Source Data'!$A543,Sector,'Summarized Source Data'!R$2,TimeOfWeek,$E543)*INDEX('Calibration Multipliers'!N$4:N$7,MATCH($B543,'Calibration Multipliers'!$A$4:$A$7,0),1)</f>
        <v>5891737.594167104</v>
      </c>
      <c r="S543" s="31">
        <f>SUMIFS(INDEX(Load,,MATCH('Summarized Source Data'!$C543,Hour,0)),Month,'Summarized Source Data'!$A543,Sector,'Summarized Source Data'!S$2,TimeOfWeek,$E543)*INDEX('Calibration Multipliers'!O$4:O$7,MATCH($B543,'Calibration Multipliers'!$A$4:$A$7,0),1)</f>
        <v>5891737.594167104</v>
      </c>
      <c r="T543" s="31">
        <f>SUMIFS(INDEX(Load,,MATCH('Summarized Source Data'!$C543,Hour,0)),Month,'Summarized Source Data'!$A543,Sector,'Summarized Source Data'!T$2,TimeOfWeek,$E543)*INDEX('Calibration Multipliers'!P$4:P$7,MATCH($B543,'Calibration Multipliers'!$A$4:$A$7,0),1)</f>
        <v>5891737.594167104</v>
      </c>
      <c r="U543" s="31">
        <f>SUMIFS(INDEX(Load,,MATCH('Summarized Source Data'!$C543,Hour,0)),Month,'Summarized Source Data'!$A543,Sector,'Summarized Source Data'!U$2,TimeOfWeek,$E543)*INDEX('Calibration Multipliers'!Q$4:Q$7,MATCH($B543,'Calibration Multipliers'!$A$4:$A$7,0),1)</f>
        <v>5891737.594167104</v>
      </c>
      <c r="V543" s="31">
        <f>SUMIFS(INDEX(Load,,MATCH('Summarized Source Data'!$C543,Hour,0)),Month,'Summarized Source Data'!$A543,Sector,'Summarized Source Data'!V$2,TimeOfWeek,$E543)*INDEX('Calibration Multipliers'!R$4:R$7,MATCH($B543,'Calibration Multipliers'!$A$4:$A$7,0),1)</f>
        <v>5891737.594167104</v>
      </c>
      <c r="W543" s="31">
        <f>SUMIFS(INDEX(Load,,MATCH('Summarized Source Data'!$C543,Hour,0)),Month,'Summarized Source Data'!$A543,Sector,'Summarized Source Data'!W$2,TimeOfWeek,$E543)*INDEX('Calibration Multipliers'!S$4:S$7,MATCH($B543,'Calibration Multipliers'!$A$4:$A$7,0),1)</f>
        <v>5891737.594167104</v>
      </c>
      <c r="X543" s="26">
        <f>SUMIFS(INDEX(Load,,MATCH('Summarized Source Data'!$C543,Hour,0)),Month,'Summarized Source Data'!$A543,Sector,'Summarized Source Data'!X$2,Subsector,'Summarized Source Data'!X$3,TimeOfWeek,$E543)*INDEX('Calibration Multipliers'!T$4:T$7,MATCH($B543,'Calibration Multipliers'!$A$4:$A$7,0),1)</f>
        <v>338281751.79267573</v>
      </c>
      <c r="Y543" s="28">
        <f t="shared" si="46"/>
        <v>338281751.79267573</v>
      </c>
      <c r="Z543" s="28">
        <f t="shared" si="46"/>
        <v>338281751.79267573</v>
      </c>
    </row>
    <row r="544" spans="1:26" outlineLevel="2">
      <c r="A544">
        <f t="shared" si="41"/>
        <v>11</v>
      </c>
      <c r="B544" t="str">
        <f>INDEX('Category Mapping'!$G$34:$G$45,MATCH(A544,'Category Mapping'!$A$34:$A$45,0),1)</f>
        <v>Winter</v>
      </c>
      <c r="C544" t="s">
        <v>39</v>
      </c>
      <c r="D544" s="6" t="s">
        <v>113</v>
      </c>
      <c r="E544" s="40" t="s">
        <v>14</v>
      </c>
      <c r="F544" s="26">
        <f>SUMIFS(INDEX(Load,,MATCH('Summarized Source Data'!$C544,Hour,0)),Month,'Summarized Source Data'!$A544,Sector,'Summarized Source Data'!F$2,Subsector,'Summarized Source Data'!F$3,TimeOfWeek,$E544)*INDEX('Calibration Multipliers'!B$4:B$7,MATCH($B544,'Calibration Multipliers'!$A$4:$A$7,0),1)</f>
        <v>5516869.893258851</v>
      </c>
      <c r="G544" s="26">
        <f>SUMIFS(INDEX(Load,,MATCH('Summarized Source Data'!$C544,Hour,0)),Month,'Summarized Source Data'!$A544,Sector,'Summarized Source Data'!G$2,Subsector,'Summarized Source Data'!G$3,TimeOfWeek,$E544)*INDEX('Calibration Multipliers'!C$4:C$7,MATCH($B544,'Calibration Multipliers'!$A$4:$A$7,0),1)</f>
        <v>15682.469832388613</v>
      </c>
      <c r="H544" s="26">
        <f>SUMIFS(INDEX(Load,,MATCH('Summarized Source Data'!$C544,Hour,0)),Month,'Summarized Source Data'!$A544,Sector,'Summarized Source Data'!H$2,Subsector,'Summarized Source Data'!H$3,TimeOfWeek,$E544)*INDEX('Calibration Multipliers'!D$4:D$7,MATCH($B544,'Calibration Multipliers'!$A$4:$A$7,0),1)</f>
        <v>0</v>
      </c>
      <c r="I544" s="26">
        <f>SUMIFS(INDEX(Load,,MATCH('Summarized Source Data'!$C544,Hour,0)),Month,'Summarized Source Data'!$A544,Sector,'Summarized Source Data'!I$2,Subsector,'Summarized Source Data'!I$3,TimeOfWeek,$E544)*INDEX('Calibration Multipliers'!E$4:E$7,MATCH($B544,'Calibration Multipliers'!$A$4:$A$7,0),1)</f>
        <v>8537663.7240314838</v>
      </c>
      <c r="J544" s="47">
        <f t="shared" si="43"/>
        <v>89941701.849131018</v>
      </c>
      <c r="K544" s="48">
        <f>(SUMIFS(INDEX(Load,,MATCH('Summarized Source Data'!$C544,Hour,0)),Month,'Summarized Source Data'!$A544,Sector,'Summarized Source Data'!K$2,Subsector,"Total",TimeOfWeek,$E544)-SUM(F544:I544))*INDEX('Calibration Multipliers'!G$4:G$7,MATCH($B544,'Calibration Multipliers'!$A$4:$A$7,0),1)</f>
        <v>89941701.849131018</v>
      </c>
      <c r="L544" s="26">
        <f>SUMIFS(INDEX(Load,,MATCH('Summarized Source Data'!$C544,Hour,0)),Month,'Summarized Source Data'!$A544,Sector,'Summarized Source Data'!L$2,Subsector,'Summarized Source Data'!L$3,TimeOfWeek,$E544)*INDEX('Calibration Multipliers'!H$4:H$7,MATCH($B544,'Calibration Multipliers'!$A$4:$A$7,0),1)</f>
        <v>10012362.193863677</v>
      </c>
      <c r="M544" s="26">
        <f>SUMIFS(INDEX(Load,,MATCH('Summarized Source Data'!$C544,Hour,0)),Month,'Summarized Source Data'!$A544,Sector,'Summarized Source Data'!M$2,Subsector,'Summarized Source Data'!M$3,TimeOfWeek,$E544)*INDEX('Calibration Multipliers'!I$4:I$7,MATCH($B544,'Calibration Multipliers'!$A$4:$A$7,0),1)</f>
        <v>87772.44970220649</v>
      </c>
      <c r="N544" s="26">
        <f>SUMIFS(INDEX(Load,,MATCH('Summarized Source Data'!$C544,Hour,0)),Month,'Summarized Source Data'!$A544,Sector,'Summarized Source Data'!N$2,Subsector,'Summarized Source Data'!N$3,TimeOfWeek,$E544)*INDEX('Calibration Multipliers'!J$4:J$7,MATCH($B544,'Calibration Multipliers'!$A$4:$A$7,0),1)</f>
        <v>0</v>
      </c>
      <c r="O544" s="28">
        <f t="shared" si="44"/>
        <v>124046077.27421932</v>
      </c>
      <c r="P544" s="48">
        <f>(SUMIFS(INDEX(Load,,MATCH('Summarized Source Data'!$C544,Hour,0)),Month,'Summarized Source Data'!$A544,Sector,'Summarized Source Data'!P$2,Subsector,"Total",TimeOfWeek,$E544)-SUM(L544:N544)*INDEX('Calibration Multipliers'!L$4:L$7,MATCH($B544,'Calibration Multipliers'!$A$4:$A$7,0),1))</f>
        <v>124046077.27421932</v>
      </c>
      <c r="Q544" s="28">
        <f t="shared" si="45"/>
        <v>124046077.27421932</v>
      </c>
      <c r="R544" s="31">
        <f>SUMIFS(INDEX(Load,,MATCH('Summarized Source Data'!$C544,Hour,0)),Month,'Summarized Source Data'!$A544,Sector,'Summarized Source Data'!R$2,TimeOfWeek,$E544)*INDEX('Calibration Multipliers'!N$4:N$7,MATCH($B544,'Calibration Multipliers'!$A$4:$A$7,0),1)</f>
        <v>5762469.2495783288</v>
      </c>
      <c r="S544" s="31">
        <f>SUMIFS(INDEX(Load,,MATCH('Summarized Source Data'!$C544,Hour,0)),Month,'Summarized Source Data'!$A544,Sector,'Summarized Source Data'!S$2,TimeOfWeek,$E544)*INDEX('Calibration Multipliers'!O$4:O$7,MATCH($B544,'Calibration Multipliers'!$A$4:$A$7,0),1)</f>
        <v>5762469.2495783288</v>
      </c>
      <c r="T544" s="31">
        <f>SUMIFS(INDEX(Load,,MATCH('Summarized Source Data'!$C544,Hour,0)),Month,'Summarized Source Data'!$A544,Sector,'Summarized Source Data'!T$2,TimeOfWeek,$E544)*INDEX('Calibration Multipliers'!P$4:P$7,MATCH($B544,'Calibration Multipliers'!$A$4:$A$7,0),1)</f>
        <v>5762469.2495783288</v>
      </c>
      <c r="U544" s="31">
        <f>SUMIFS(INDEX(Load,,MATCH('Summarized Source Data'!$C544,Hour,0)),Month,'Summarized Source Data'!$A544,Sector,'Summarized Source Data'!U$2,TimeOfWeek,$E544)*INDEX('Calibration Multipliers'!Q$4:Q$7,MATCH($B544,'Calibration Multipliers'!$A$4:$A$7,0),1)</f>
        <v>5762469.2495783288</v>
      </c>
      <c r="V544" s="31">
        <f>SUMIFS(INDEX(Load,,MATCH('Summarized Source Data'!$C544,Hour,0)),Month,'Summarized Source Data'!$A544,Sector,'Summarized Source Data'!V$2,TimeOfWeek,$E544)*INDEX('Calibration Multipliers'!R$4:R$7,MATCH($B544,'Calibration Multipliers'!$A$4:$A$7,0),1)</f>
        <v>5762469.2495783288</v>
      </c>
      <c r="W544" s="31">
        <f>SUMIFS(INDEX(Load,,MATCH('Summarized Source Data'!$C544,Hour,0)),Month,'Summarized Source Data'!$A544,Sector,'Summarized Source Data'!W$2,TimeOfWeek,$E544)*INDEX('Calibration Multipliers'!S$4:S$7,MATCH($B544,'Calibration Multipliers'!$A$4:$A$7,0),1)</f>
        <v>5762469.2495783288</v>
      </c>
      <c r="X544" s="26">
        <f>SUMIFS(INDEX(Load,,MATCH('Summarized Source Data'!$C544,Hour,0)),Month,'Summarized Source Data'!$A544,Sector,'Summarized Source Data'!X$2,Subsector,'Summarized Source Data'!X$3,TimeOfWeek,$E544)*INDEX('Calibration Multipliers'!T$4:T$7,MATCH($B544,'Calibration Multipliers'!$A$4:$A$7,0),1)</f>
        <v>337309677.79327148</v>
      </c>
      <c r="Y544" s="28">
        <f t="shared" si="46"/>
        <v>337309677.79327148</v>
      </c>
      <c r="Z544" s="28">
        <f t="shared" si="46"/>
        <v>337309677.79327148</v>
      </c>
    </row>
    <row r="545" spans="1:26" outlineLevel="2">
      <c r="A545">
        <f t="shared" si="41"/>
        <v>11</v>
      </c>
      <c r="B545" t="str">
        <f>INDEX('Category Mapping'!$G$34:$G$45,MATCH(A545,'Category Mapping'!$A$34:$A$45,0),1)</f>
        <v>Winter</v>
      </c>
      <c r="C545" t="s">
        <v>40</v>
      </c>
      <c r="D545" s="6" t="s">
        <v>114</v>
      </c>
      <c r="E545" s="40" t="s">
        <v>14</v>
      </c>
      <c r="F545" s="26">
        <f>SUMIFS(INDEX(Load,,MATCH('Summarized Source Data'!$C545,Hour,0)),Month,'Summarized Source Data'!$A545,Sector,'Summarized Source Data'!F$2,Subsector,'Summarized Source Data'!F$3,TimeOfWeek,$E545)*INDEX('Calibration Multipliers'!B$4:B$7,MATCH($B545,'Calibration Multipliers'!$A$4:$A$7,0),1)</f>
        <v>5512408.0736015849</v>
      </c>
      <c r="G545" s="26">
        <f>SUMIFS(INDEX(Load,,MATCH('Summarized Source Data'!$C545,Hour,0)),Month,'Summarized Source Data'!$A545,Sector,'Summarized Source Data'!G$2,Subsector,'Summarized Source Data'!G$3,TimeOfWeek,$E545)*INDEX('Calibration Multipliers'!C$4:C$7,MATCH($B545,'Calibration Multipliers'!$A$4:$A$7,0),1)</f>
        <v>15830.225080298058</v>
      </c>
      <c r="H545" s="26">
        <f>SUMIFS(INDEX(Load,,MATCH('Summarized Source Data'!$C545,Hour,0)),Month,'Summarized Source Data'!$A545,Sector,'Summarized Source Data'!H$2,Subsector,'Summarized Source Data'!H$3,TimeOfWeek,$E545)*INDEX('Calibration Multipliers'!D$4:D$7,MATCH($B545,'Calibration Multipliers'!$A$4:$A$7,0),1)</f>
        <v>0</v>
      </c>
      <c r="I545" s="26">
        <f>SUMIFS(INDEX(Load,,MATCH('Summarized Source Data'!$C545,Hour,0)),Month,'Summarized Source Data'!$A545,Sector,'Summarized Source Data'!I$2,Subsector,'Summarized Source Data'!I$3,TimeOfWeek,$E545)*INDEX('Calibration Multipliers'!E$4:E$7,MATCH($B545,'Calibration Multipliers'!$A$4:$A$7,0),1)</f>
        <v>8526724.9753161874</v>
      </c>
      <c r="J545" s="47">
        <f t="shared" si="43"/>
        <v>78875311.069047332</v>
      </c>
      <c r="K545" s="48">
        <f>(SUMIFS(INDEX(Load,,MATCH('Summarized Source Data'!$C545,Hour,0)),Month,'Summarized Source Data'!$A545,Sector,'Summarized Source Data'!K$2,Subsector,"Total",TimeOfWeek,$E545)-SUM(F545:I545))*INDEX('Calibration Multipliers'!G$4:G$7,MATCH($B545,'Calibration Multipliers'!$A$4:$A$7,0),1)</f>
        <v>78875311.069047332</v>
      </c>
      <c r="L545" s="26">
        <f>SUMIFS(INDEX(Load,,MATCH('Summarized Source Data'!$C545,Hour,0)),Month,'Summarized Source Data'!$A545,Sector,'Summarized Source Data'!L$2,Subsector,'Summarized Source Data'!L$3,TimeOfWeek,$E545)*INDEX('Calibration Multipliers'!H$4:H$7,MATCH($B545,'Calibration Multipliers'!$A$4:$A$7,0),1)</f>
        <v>9212582.4784098417</v>
      </c>
      <c r="M545" s="26">
        <f>SUMIFS(INDEX(Load,,MATCH('Summarized Source Data'!$C545,Hour,0)),Month,'Summarized Source Data'!$A545,Sector,'Summarized Source Data'!M$2,Subsector,'Summarized Source Data'!M$3,TimeOfWeek,$E545)*INDEX('Calibration Multipliers'!I$4:I$7,MATCH($B545,'Calibration Multipliers'!$A$4:$A$7,0),1)</f>
        <v>87772.44970220649</v>
      </c>
      <c r="N545" s="26">
        <f>SUMIFS(INDEX(Load,,MATCH('Summarized Source Data'!$C545,Hour,0)),Month,'Summarized Source Data'!$A545,Sector,'Summarized Source Data'!N$2,Subsector,'Summarized Source Data'!N$3,TimeOfWeek,$E545)*INDEX('Calibration Multipliers'!J$4:J$7,MATCH($B545,'Calibration Multipliers'!$A$4:$A$7,0),1)</f>
        <v>0</v>
      </c>
      <c r="O545" s="28">
        <f t="shared" si="44"/>
        <v>119013412.9932477</v>
      </c>
      <c r="P545" s="48">
        <f>(SUMIFS(INDEX(Load,,MATCH('Summarized Source Data'!$C545,Hour,0)),Month,'Summarized Source Data'!$A545,Sector,'Summarized Source Data'!P$2,Subsector,"Total",TimeOfWeek,$E545)-SUM(L545:N545)*INDEX('Calibration Multipliers'!L$4:L$7,MATCH($B545,'Calibration Multipliers'!$A$4:$A$7,0),1))</f>
        <v>119013412.9932477</v>
      </c>
      <c r="Q545" s="28">
        <f t="shared" si="45"/>
        <v>119013412.9932477</v>
      </c>
      <c r="R545" s="31">
        <f>SUMIFS(INDEX(Load,,MATCH('Summarized Source Data'!$C545,Hour,0)),Month,'Summarized Source Data'!$A545,Sector,'Summarized Source Data'!R$2,TimeOfWeek,$E545)*INDEX('Calibration Multipliers'!N$4:N$7,MATCH($B545,'Calibration Multipliers'!$A$4:$A$7,0),1)</f>
        <v>5485369.835308156</v>
      </c>
      <c r="S545" s="31">
        <f>SUMIFS(INDEX(Load,,MATCH('Summarized Source Data'!$C545,Hour,0)),Month,'Summarized Source Data'!$A545,Sector,'Summarized Source Data'!S$2,TimeOfWeek,$E545)*INDEX('Calibration Multipliers'!O$4:O$7,MATCH($B545,'Calibration Multipliers'!$A$4:$A$7,0),1)</f>
        <v>5485369.835308156</v>
      </c>
      <c r="T545" s="31">
        <f>SUMIFS(INDEX(Load,,MATCH('Summarized Source Data'!$C545,Hour,0)),Month,'Summarized Source Data'!$A545,Sector,'Summarized Source Data'!T$2,TimeOfWeek,$E545)*INDEX('Calibration Multipliers'!P$4:P$7,MATCH($B545,'Calibration Multipliers'!$A$4:$A$7,0),1)</f>
        <v>5485369.835308156</v>
      </c>
      <c r="U545" s="31">
        <f>SUMIFS(INDEX(Load,,MATCH('Summarized Source Data'!$C545,Hour,0)),Month,'Summarized Source Data'!$A545,Sector,'Summarized Source Data'!U$2,TimeOfWeek,$E545)*INDEX('Calibration Multipliers'!Q$4:Q$7,MATCH($B545,'Calibration Multipliers'!$A$4:$A$7,0),1)</f>
        <v>5485369.835308156</v>
      </c>
      <c r="V545" s="31">
        <f>SUMIFS(INDEX(Load,,MATCH('Summarized Source Data'!$C545,Hour,0)),Month,'Summarized Source Data'!$A545,Sector,'Summarized Source Data'!V$2,TimeOfWeek,$E545)*INDEX('Calibration Multipliers'!R$4:R$7,MATCH($B545,'Calibration Multipliers'!$A$4:$A$7,0),1)</f>
        <v>5485369.835308156</v>
      </c>
      <c r="W545" s="31">
        <f>SUMIFS(INDEX(Load,,MATCH('Summarized Source Data'!$C545,Hour,0)),Month,'Summarized Source Data'!$A545,Sector,'Summarized Source Data'!W$2,TimeOfWeek,$E545)*INDEX('Calibration Multipliers'!S$4:S$7,MATCH($B545,'Calibration Multipliers'!$A$4:$A$7,0),1)</f>
        <v>5485369.835308156</v>
      </c>
      <c r="X545" s="26">
        <f>SUMIFS(INDEX(Load,,MATCH('Summarized Source Data'!$C545,Hour,0)),Month,'Summarized Source Data'!$A545,Sector,'Summarized Source Data'!X$2,Subsector,'Summarized Source Data'!X$3,TimeOfWeek,$E545)*INDEX('Calibration Multipliers'!T$4:T$7,MATCH($B545,'Calibration Multipliers'!$A$4:$A$7,0),1)</f>
        <v>338281751.79267573</v>
      </c>
      <c r="Y545" s="28">
        <f t="shared" si="46"/>
        <v>338281751.79267573</v>
      </c>
      <c r="Z545" s="28">
        <f t="shared" si="46"/>
        <v>338281751.79267573</v>
      </c>
    </row>
    <row r="546" spans="1:26" outlineLevel="2">
      <c r="A546">
        <f t="shared" si="41"/>
        <v>11</v>
      </c>
      <c r="B546" t="str">
        <f>INDEX('Category Mapping'!$G$34:$G$45,MATCH(A546,'Category Mapping'!$A$34:$A$45,0),1)</f>
        <v>Winter</v>
      </c>
      <c r="C546" t="s">
        <v>41</v>
      </c>
      <c r="D546" s="6" t="s">
        <v>115</v>
      </c>
      <c r="E546" s="40" t="s">
        <v>14</v>
      </c>
      <c r="F546" s="26">
        <f>SUMIFS(INDEX(Load,,MATCH('Summarized Source Data'!$C546,Hour,0)),Month,'Summarized Source Data'!$A546,Sector,'Summarized Source Data'!F$2,Subsector,'Summarized Source Data'!F$3,TimeOfWeek,$E546)*INDEX('Calibration Multipliers'!B$4:B$7,MATCH($B546,'Calibration Multipliers'!$A$4:$A$7,0),1)</f>
        <v>5475812.4037460135</v>
      </c>
      <c r="G546" s="26">
        <f>SUMIFS(INDEX(Load,,MATCH('Summarized Source Data'!$C546,Hour,0)),Month,'Summarized Source Data'!$A546,Sector,'Summarized Source Data'!G$2,Subsector,'Summarized Source Data'!G$3,TimeOfWeek,$E546)*INDEX('Calibration Multipliers'!C$4:C$7,MATCH($B546,'Calibration Multipliers'!$A$4:$A$7,0),1)</f>
        <v>15796.202490318909</v>
      </c>
      <c r="H546" s="26">
        <f>SUMIFS(INDEX(Load,,MATCH('Summarized Source Data'!$C546,Hour,0)),Month,'Summarized Source Data'!$A546,Sector,'Summarized Source Data'!H$2,Subsector,'Summarized Source Data'!H$3,TimeOfWeek,$E546)*INDEX('Calibration Multipliers'!D$4:D$7,MATCH($B546,'Calibration Multipliers'!$A$4:$A$7,0),1)</f>
        <v>0</v>
      </c>
      <c r="I546" s="26">
        <f>SUMIFS(INDEX(Load,,MATCH('Summarized Source Data'!$C546,Hour,0)),Month,'Summarized Source Data'!$A546,Sector,'Summarized Source Data'!I$2,Subsector,'Summarized Source Data'!I$3,TimeOfWeek,$E546)*INDEX('Calibration Multipliers'!E$4:E$7,MATCH($B546,'Calibration Multipliers'!$A$4:$A$7,0),1)</f>
        <v>8437006.4334671739</v>
      </c>
      <c r="J546" s="47">
        <f t="shared" si="43"/>
        <v>82306710.901316315</v>
      </c>
      <c r="K546" s="48">
        <f>(SUMIFS(INDEX(Load,,MATCH('Summarized Source Data'!$C546,Hour,0)),Month,'Summarized Source Data'!$A546,Sector,'Summarized Source Data'!K$2,Subsector,"Total",TimeOfWeek,$E546)-SUM(F546:I546))*INDEX('Calibration Multipliers'!G$4:G$7,MATCH($B546,'Calibration Multipliers'!$A$4:$A$7,0),1)</f>
        <v>82306710.901316315</v>
      </c>
      <c r="L546" s="26">
        <f>SUMIFS(INDEX(Load,,MATCH('Summarized Source Data'!$C546,Hour,0)),Month,'Summarized Source Data'!$A546,Sector,'Summarized Source Data'!L$2,Subsector,'Summarized Source Data'!L$3,TimeOfWeek,$E546)*INDEX('Calibration Multipliers'!H$4:H$7,MATCH($B546,'Calibration Multipliers'!$A$4:$A$7,0),1)</f>
        <v>8869435.4962501489</v>
      </c>
      <c r="M546" s="26">
        <f>SUMIFS(INDEX(Load,,MATCH('Summarized Source Data'!$C546,Hour,0)),Month,'Summarized Source Data'!$A546,Sector,'Summarized Source Data'!M$2,Subsector,'Summarized Source Data'!M$3,TimeOfWeek,$E546)*INDEX('Calibration Multipliers'!I$4:I$7,MATCH($B546,'Calibration Multipliers'!$A$4:$A$7,0),1)</f>
        <v>87772.44970220649</v>
      </c>
      <c r="N546" s="26">
        <f>SUMIFS(INDEX(Load,,MATCH('Summarized Source Data'!$C546,Hour,0)),Month,'Summarized Source Data'!$A546,Sector,'Summarized Source Data'!N$2,Subsector,'Summarized Source Data'!N$3,TimeOfWeek,$E546)*INDEX('Calibration Multipliers'!J$4:J$7,MATCH($B546,'Calibration Multipliers'!$A$4:$A$7,0),1)</f>
        <v>0</v>
      </c>
      <c r="O546" s="28">
        <f t="shared" si="44"/>
        <v>113524115.97898196</v>
      </c>
      <c r="P546" s="48">
        <f>(SUMIFS(INDEX(Load,,MATCH('Summarized Source Data'!$C546,Hour,0)),Month,'Summarized Source Data'!$A546,Sector,'Summarized Source Data'!P$2,Subsector,"Total",TimeOfWeek,$E546)-SUM(L546:N546)*INDEX('Calibration Multipliers'!L$4:L$7,MATCH($B546,'Calibration Multipliers'!$A$4:$A$7,0),1))</f>
        <v>113524115.97898196</v>
      </c>
      <c r="Q546" s="28">
        <f t="shared" si="45"/>
        <v>113524115.97898196</v>
      </c>
      <c r="R546" s="31">
        <f>SUMIFS(INDEX(Load,,MATCH('Summarized Source Data'!$C546,Hour,0)),Month,'Summarized Source Data'!$A546,Sector,'Summarized Source Data'!R$2,TimeOfWeek,$E546)*INDEX('Calibration Multipliers'!N$4:N$7,MATCH($B546,'Calibration Multipliers'!$A$4:$A$7,0),1)</f>
        <v>5417067.0557400174</v>
      </c>
      <c r="S546" s="31">
        <f>SUMIFS(INDEX(Load,,MATCH('Summarized Source Data'!$C546,Hour,0)),Month,'Summarized Source Data'!$A546,Sector,'Summarized Source Data'!S$2,TimeOfWeek,$E546)*INDEX('Calibration Multipliers'!O$4:O$7,MATCH($B546,'Calibration Multipliers'!$A$4:$A$7,0),1)</f>
        <v>5417067.0557400174</v>
      </c>
      <c r="T546" s="31">
        <f>SUMIFS(INDEX(Load,,MATCH('Summarized Source Data'!$C546,Hour,0)),Month,'Summarized Source Data'!$A546,Sector,'Summarized Source Data'!T$2,TimeOfWeek,$E546)*INDEX('Calibration Multipliers'!P$4:P$7,MATCH($B546,'Calibration Multipliers'!$A$4:$A$7,0),1)</f>
        <v>5417067.0557400174</v>
      </c>
      <c r="U546" s="31">
        <f>SUMIFS(INDEX(Load,,MATCH('Summarized Source Data'!$C546,Hour,0)),Month,'Summarized Source Data'!$A546,Sector,'Summarized Source Data'!U$2,TimeOfWeek,$E546)*INDEX('Calibration Multipliers'!Q$4:Q$7,MATCH($B546,'Calibration Multipliers'!$A$4:$A$7,0),1)</f>
        <v>5417067.0557400174</v>
      </c>
      <c r="V546" s="31">
        <f>SUMIFS(INDEX(Load,,MATCH('Summarized Source Data'!$C546,Hour,0)),Month,'Summarized Source Data'!$A546,Sector,'Summarized Source Data'!V$2,TimeOfWeek,$E546)*INDEX('Calibration Multipliers'!R$4:R$7,MATCH($B546,'Calibration Multipliers'!$A$4:$A$7,0),1)</f>
        <v>5417067.0557400174</v>
      </c>
      <c r="W546" s="31">
        <f>SUMIFS(INDEX(Load,,MATCH('Summarized Source Data'!$C546,Hour,0)),Month,'Summarized Source Data'!$A546,Sector,'Summarized Source Data'!W$2,TimeOfWeek,$E546)*INDEX('Calibration Multipliers'!S$4:S$7,MATCH($B546,'Calibration Multipliers'!$A$4:$A$7,0),1)</f>
        <v>5417067.0557400174</v>
      </c>
      <c r="X546" s="26">
        <f>SUMIFS(INDEX(Load,,MATCH('Summarized Source Data'!$C546,Hour,0)),Month,'Summarized Source Data'!$A546,Sector,'Summarized Source Data'!X$2,Subsector,'Summarized Source Data'!X$3,TimeOfWeek,$E546)*INDEX('Calibration Multipliers'!T$4:T$7,MATCH($B546,'Calibration Multipliers'!$A$4:$A$7,0),1)</f>
        <v>339253825.79207993</v>
      </c>
      <c r="Y546" s="28">
        <f t="shared" si="46"/>
        <v>339253825.79207993</v>
      </c>
      <c r="Z546" s="28">
        <f t="shared" si="46"/>
        <v>339253825.79207993</v>
      </c>
    </row>
    <row r="547" spans="1:26" outlineLevel="2">
      <c r="A547">
        <f t="shared" si="41"/>
        <v>11</v>
      </c>
      <c r="B547" t="str">
        <f>INDEX('Category Mapping'!$G$34:$G$45,MATCH(A547,'Category Mapping'!$A$34:$A$45,0),1)</f>
        <v>Winter</v>
      </c>
      <c r="C547" t="s">
        <v>42</v>
      </c>
      <c r="D547" s="6" t="s">
        <v>116</v>
      </c>
      <c r="E547" s="40" t="s">
        <v>14</v>
      </c>
      <c r="F547" s="26">
        <f>SUMIFS(INDEX(Load,,MATCH('Summarized Source Data'!$C547,Hour,0)),Month,'Summarized Source Data'!$A547,Sector,'Summarized Source Data'!F$2,Subsector,'Summarized Source Data'!F$3,TimeOfWeek,$E547)*INDEX('Calibration Multipliers'!B$4:B$7,MATCH($B547,'Calibration Multipliers'!$A$4:$A$7,0),1)</f>
        <v>5484448.3091567215</v>
      </c>
      <c r="G547" s="26">
        <f>SUMIFS(INDEX(Load,,MATCH('Summarized Source Data'!$C547,Hour,0)),Month,'Summarized Source Data'!$A547,Sector,'Summarized Source Data'!G$2,Subsector,'Summarized Source Data'!G$3,TimeOfWeek,$E547)*INDEX('Calibration Multipliers'!C$4:C$7,MATCH($B547,'Calibration Multipliers'!$A$4:$A$7,0),1)</f>
        <v>15746.626716349292</v>
      </c>
      <c r="H547" s="26">
        <f>SUMIFS(INDEX(Load,,MATCH('Summarized Source Data'!$C547,Hour,0)),Month,'Summarized Source Data'!$A547,Sector,'Summarized Source Data'!H$2,Subsector,'Summarized Source Data'!H$3,TimeOfWeek,$E547)*INDEX('Calibration Multipliers'!D$4:D$7,MATCH($B547,'Calibration Multipliers'!$A$4:$A$7,0),1)</f>
        <v>0</v>
      </c>
      <c r="I547" s="26">
        <f>SUMIFS(INDEX(Load,,MATCH('Summarized Source Data'!$C547,Hour,0)),Month,'Summarized Source Data'!$A547,Sector,'Summarized Source Data'!I$2,Subsector,'Summarized Source Data'!I$3,TimeOfWeek,$E547)*INDEX('Calibration Multipliers'!E$4:E$7,MATCH($B547,'Calibration Multipliers'!$A$4:$A$7,0),1)</f>
        <v>8458179.1772481967</v>
      </c>
      <c r="J547" s="47">
        <f t="shared" si="43"/>
        <v>86165247.825515509</v>
      </c>
      <c r="K547" s="48">
        <f>(SUMIFS(INDEX(Load,,MATCH('Summarized Source Data'!$C547,Hour,0)),Month,'Summarized Source Data'!$A547,Sector,'Summarized Source Data'!K$2,Subsector,"Total",TimeOfWeek,$E547)-SUM(F547:I547))*INDEX('Calibration Multipliers'!G$4:G$7,MATCH($B547,'Calibration Multipliers'!$A$4:$A$7,0),1)</f>
        <v>86165247.825515509</v>
      </c>
      <c r="L547" s="26">
        <f>SUMIFS(INDEX(Load,,MATCH('Summarized Source Data'!$C547,Hour,0)),Month,'Summarized Source Data'!$A547,Sector,'Summarized Source Data'!L$2,Subsector,'Summarized Source Data'!L$3,TimeOfWeek,$E547)*INDEX('Calibration Multipliers'!H$4:H$7,MATCH($B547,'Calibration Multipliers'!$A$4:$A$7,0),1)</f>
        <v>8912575.1682697088</v>
      </c>
      <c r="M547" s="26">
        <f>SUMIFS(INDEX(Load,,MATCH('Summarized Source Data'!$C547,Hour,0)),Month,'Summarized Source Data'!$A547,Sector,'Summarized Source Data'!M$2,Subsector,'Summarized Source Data'!M$3,TimeOfWeek,$E547)*INDEX('Calibration Multipliers'!I$4:I$7,MATCH($B547,'Calibration Multipliers'!$A$4:$A$7,0),1)</f>
        <v>87791.89118219458</v>
      </c>
      <c r="N547" s="26">
        <f>SUMIFS(INDEX(Load,,MATCH('Summarized Source Data'!$C547,Hour,0)),Month,'Summarized Source Data'!$A547,Sector,'Summarized Source Data'!N$2,Subsector,'Summarized Source Data'!N$3,TimeOfWeek,$E547)*INDEX('Calibration Multipliers'!J$4:J$7,MATCH($B547,'Calibration Multipliers'!$A$4:$A$7,0),1)</f>
        <v>0</v>
      </c>
      <c r="O547" s="28">
        <f t="shared" si="44"/>
        <v>105704364.87024848</v>
      </c>
      <c r="P547" s="48">
        <f>(SUMIFS(INDEX(Load,,MATCH('Summarized Source Data'!$C547,Hour,0)),Month,'Summarized Source Data'!$A547,Sector,'Summarized Source Data'!P$2,Subsector,"Total",TimeOfWeek,$E547)-SUM(L547:N547)*INDEX('Calibration Multipliers'!L$4:L$7,MATCH($B547,'Calibration Multipliers'!$A$4:$A$7,0),1))</f>
        <v>105704364.87024848</v>
      </c>
      <c r="Q547" s="28">
        <f t="shared" si="45"/>
        <v>105704364.87024848</v>
      </c>
      <c r="R547" s="31">
        <f>SUMIFS(INDEX(Load,,MATCH('Summarized Source Data'!$C547,Hour,0)),Month,'Summarized Source Data'!$A547,Sector,'Summarized Source Data'!R$2,TimeOfWeek,$E547)*INDEX('Calibration Multipliers'!N$4:N$7,MATCH($B547,'Calibration Multipliers'!$A$4:$A$7,0),1)</f>
        <v>5314611.4282768099</v>
      </c>
      <c r="S547" s="31">
        <f>SUMIFS(INDEX(Load,,MATCH('Summarized Source Data'!$C547,Hour,0)),Month,'Summarized Source Data'!$A547,Sector,'Summarized Source Data'!S$2,TimeOfWeek,$E547)*INDEX('Calibration Multipliers'!O$4:O$7,MATCH($B547,'Calibration Multipliers'!$A$4:$A$7,0),1)</f>
        <v>5314611.4282768099</v>
      </c>
      <c r="T547" s="31">
        <f>SUMIFS(INDEX(Load,,MATCH('Summarized Source Data'!$C547,Hour,0)),Month,'Summarized Source Data'!$A547,Sector,'Summarized Source Data'!T$2,TimeOfWeek,$E547)*INDEX('Calibration Multipliers'!P$4:P$7,MATCH($B547,'Calibration Multipliers'!$A$4:$A$7,0),1)</f>
        <v>5314611.4282768099</v>
      </c>
      <c r="U547" s="31">
        <f>SUMIFS(INDEX(Load,,MATCH('Summarized Source Data'!$C547,Hour,0)),Month,'Summarized Source Data'!$A547,Sector,'Summarized Source Data'!U$2,TimeOfWeek,$E547)*INDEX('Calibration Multipliers'!Q$4:Q$7,MATCH($B547,'Calibration Multipliers'!$A$4:$A$7,0),1)</f>
        <v>5314611.4282768099</v>
      </c>
      <c r="V547" s="31">
        <f>SUMIFS(INDEX(Load,,MATCH('Summarized Source Data'!$C547,Hour,0)),Month,'Summarized Source Data'!$A547,Sector,'Summarized Source Data'!V$2,TimeOfWeek,$E547)*INDEX('Calibration Multipliers'!R$4:R$7,MATCH($B547,'Calibration Multipliers'!$A$4:$A$7,0),1)</f>
        <v>5314611.4282768099</v>
      </c>
      <c r="W547" s="31">
        <f>SUMIFS(INDEX(Load,,MATCH('Summarized Source Data'!$C547,Hour,0)),Month,'Summarized Source Data'!$A547,Sector,'Summarized Source Data'!W$2,TimeOfWeek,$E547)*INDEX('Calibration Multipliers'!S$4:S$7,MATCH($B547,'Calibration Multipliers'!$A$4:$A$7,0),1)</f>
        <v>5314611.4282768099</v>
      </c>
      <c r="X547" s="26">
        <f>SUMIFS(INDEX(Load,,MATCH('Summarized Source Data'!$C547,Hour,0)),Month,'Summarized Source Data'!$A547,Sector,'Summarized Source Data'!X$2,Subsector,'Summarized Source Data'!X$3,TimeOfWeek,$E547)*INDEX('Calibration Multipliers'!T$4:T$7,MATCH($B547,'Calibration Multipliers'!$A$4:$A$7,0),1)</f>
        <v>343142121.78969693</v>
      </c>
      <c r="Y547" s="28">
        <f t="shared" si="46"/>
        <v>343142121.78969693</v>
      </c>
      <c r="Z547" s="28">
        <f t="shared" si="46"/>
        <v>343142121.78969693</v>
      </c>
    </row>
    <row r="548" spans="1:26" outlineLevel="2">
      <c r="A548">
        <f t="shared" si="41"/>
        <v>11</v>
      </c>
      <c r="B548" t="str">
        <f>INDEX('Category Mapping'!$G$34:$G$45,MATCH(A548,'Category Mapping'!$A$34:$A$45,0),1)</f>
        <v>Winter</v>
      </c>
      <c r="C548" t="s">
        <v>43</v>
      </c>
      <c r="D548" s="6" t="s">
        <v>117</v>
      </c>
      <c r="E548" s="40" t="s">
        <v>14</v>
      </c>
      <c r="F548" s="26">
        <f>SUMIFS(INDEX(Load,,MATCH('Summarized Source Data'!$C548,Hour,0)),Month,'Summarized Source Data'!$A548,Sector,'Summarized Source Data'!F$2,Subsector,'Summarized Source Data'!F$3,TimeOfWeek,$E548)*INDEX('Calibration Multipliers'!B$4:B$7,MATCH($B548,'Calibration Multipliers'!$A$4:$A$7,0),1)</f>
        <v>5578662.6932529798</v>
      </c>
      <c r="G548" s="26">
        <f>SUMIFS(INDEX(Load,,MATCH('Summarized Source Data'!$C548,Hour,0)),Month,'Summarized Source Data'!$A548,Sector,'Summarized Source Data'!G$2,Subsector,'Summarized Source Data'!G$3,TimeOfWeek,$E548)*INDEX('Calibration Multipliers'!C$4:C$7,MATCH($B548,'Calibration Multipliers'!$A$4:$A$7,0),1)</f>
        <v>15872.02426227244</v>
      </c>
      <c r="H548" s="26">
        <f>SUMIFS(INDEX(Load,,MATCH('Summarized Source Data'!$C548,Hour,0)),Month,'Summarized Source Data'!$A548,Sector,'Summarized Source Data'!H$2,Subsector,'Summarized Source Data'!H$3,TimeOfWeek,$E548)*INDEX('Calibration Multipliers'!D$4:D$7,MATCH($B548,'Calibration Multipliers'!$A$4:$A$7,0),1)</f>
        <v>0</v>
      </c>
      <c r="I548" s="26">
        <f>SUMIFS(INDEX(Load,,MATCH('Summarized Source Data'!$C548,Hour,0)),Month,'Summarized Source Data'!$A548,Sector,'Summarized Source Data'!I$2,Subsector,'Summarized Source Data'!I$3,TimeOfWeek,$E548)*INDEX('Calibration Multipliers'!E$4:E$7,MATCH($B548,'Calibration Multipliers'!$A$4:$A$7,0),1)</f>
        <v>17497331.989276331</v>
      </c>
      <c r="J548" s="47">
        <f t="shared" si="43"/>
        <v>91612865.22290881</v>
      </c>
      <c r="K548" s="48">
        <f>(SUMIFS(INDEX(Load,,MATCH('Summarized Source Data'!$C548,Hour,0)),Month,'Summarized Source Data'!$A548,Sector,'Summarized Source Data'!K$2,Subsector,"Total",TimeOfWeek,$E548)-SUM(F548:I548))*INDEX('Calibration Multipliers'!G$4:G$7,MATCH($B548,'Calibration Multipliers'!$A$4:$A$7,0),1)</f>
        <v>91612865.22290881</v>
      </c>
      <c r="L548" s="26">
        <f>SUMIFS(INDEX(Load,,MATCH('Summarized Source Data'!$C548,Hour,0)),Month,'Summarized Source Data'!$A548,Sector,'Summarized Source Data'!L$2,Subsector,'Summarized Source Data'!L$3,TimeOfWeek,$E548)*INDEX('Calibration Multipliers'!H$4:H$7,MATCH($B548,'Calibration Multipliers'!$A$4:$A$7,0),1)</f>
        <v>8982275.7902489919</v>
      </c>
      <c r="M548" s="26">
        <f>SUMIFS(INDEX(Load,,MATCH('Summarized Source Data'!$C548,Hour,0)),Month,'Summarized Source Data'!$A548,Sector,'Summarized Source Data'!M$2,Subsector,'Summarized Source Data'!M$3,TimeOfWeek,$E548)*INDEX('Calibration Multipliers'!I$4:I$7,MATCH($B548,'Calibration Multipliers'!$A$4:$A$7,0),1)</f>
        <v>86848.007328773063</v>
      </c>
      <c r="N548" s="26">
        <f>SUMIFS(INDEX(Load,,MATCH('Summarized Source Data'!$C548,Hour,0)),Month,'Summarized Source Data'!$A548,Sector,'Summarized Source Data'!N$2,Subsector,'Summarized Source Data'!N$3,TimeOfWeek,$E548)*INDEX('Calibration Multipliers'!J$4:J$7,MATCH($B548,'Calibration Multipliers'!$A$4:$A$7,0),1)</f>
        <v>0</v>
      </c>
      <c r="O548" s="28">
        <f t="shared" si="44"/>
        <v>100775238.13510141</v>
      </c>
      <c r="P548" s="48">
        <f>(SUMIFS(INDEX(Load,,MATCH('Summarized Source Data'!$C548,Hour,0)),Month,'Summarized Source Data'!$A548,Sector,'Summarized Source Data'!P$2,Subsector,"Total",TimeOfWeek,$E548)-SUM(L548:N548)*INDEX('Calibration Multipliers'!L$4:L$7,MATCH($B548,'Calibration Multipliers'!$A$4:$A$7,0),1))</f>
        <v>100775238.13510141</v>
      </c>
      <c r="Q548" s="28">
        <f t="shared" si="45"/>
        <v>100775238.13510141</v>
      </c>
      <c r="R548" s="31">
        <f>SUMIFS(INDEX(Load,,MATCH('Summarized Source Data'!$C548,Hour,0)),Month,'Summarized Source Data'!$A548,Sector,'Summarized Source Data'!R$2,TimeOfWeek,$E548)*INDEX('Calibration Multipliers'!N$4:N$7,MATCH($B548,'Calibration Multipliers'!$A$4:$A$7,0),1)</f>
        <v>6093208.6792096272</v>
      </c>
      <c r="S548" s="31">
        <f>SUMIFS(INDEX(Load,,MATCH('Summarized Source Data'!$C548,Hour,0)),Month,'Summarized Source Data'!$A548,Sector,'Summarized Source Data'!S$2,TimeOfWeek,$E548)*INDEX('Calibration Multipliers'!O$4:O$7,MATCH($B548,'Calibration Multipliers'!$A$4:$A$7,0),1)</f>
        <v>6093208.6792096272</v>
      </c>
      <c r="T548" s="31">
        <f>SUMIFS(INDEX(Load,,MATCH('Summarized Source Data'!$C548,Hour,0)),Month,'Summarized Source Data'!$A548,Sector,'Summarized Source Data'!T$2,TimeOfWeek,$E548)*INDEX('Calibration Multipliers'!P$4:P$7,MATCH($B548,'Calibration Multipliers'!$A$4:$A$7,0),1)</f>
        <v>6093208.6792096272</v>
      </c>
      <c r="U548" s="31">
        <f>SUMIFS(INDEX(Load,,MATCH('Summarized Source Data'!$C548,Hour,0)),Month,'Summarized Source Data'!$A548,Sector,'Summarized Source Data'!U$2,TimeOfWeek,$E548)*INDEX('Calibration Multipliers'!Q$4:Q$7,MATCH($B548,'Calibration Multipliers'!$A$4:$A$7,0),1)</f>
        <v>6093208.6792096272</v>
      </c>
      <c r="V548" s="31">
        <f>SUMIFS(INDEX(Load,,MATCH('Summarized Source Data'!$C548,Hour,0)),Month,'Summarized Source Data'!$A548,Sector,'Summarized Source Data'!V$2,TimeOfWeek,$E548)*INDEX('Calibration Multipliers'!R$4:R$7,MATCH($B548,'Calibration Multipliers'!$A$4:$A$7,0),1)</f>
        <v>6093208.6792096272</v>
      </c>
      <c r="W548" s="31">
        <f>SUMIFS(INDEX(Load,,MATCH('Summarized Source Data'!$C548,Hour,0)),Month,'Summarized Source Data'!$A548,Sector,'Summarized Source Data'!W$2,TimeOfWeek,$E548)*INDEX('Calibration Multipliers'!S$4:S$7,MATCH($B548,'Calibration Multipliers'!$A$4:$A$7,0),1)</f>
        <v>6093208.6792096272</v>
      </c>
      <c r="X548" s="26">
        <f>SUMIFS(INDEX(Load,,MATCH('Summarized Source Data'!$C548,Hour,0)),Month,'Summarized Source Data'!$A548,Sector,'Summarized Source Data'!X$2,Subsector,'Summarized Source Data'!X$3,TimeOfWeek,$E548)*INDEX('Calibration Multipliers'!T$4:T$7,MATCH($B548,'Calibration Multipliers'!$A$4:$A$7,0),1)</f>
        <v>347030417.78731388</v>
      </c>
      <c r="Y548" s="28">
        <f t="shared" si="46"/>
        <v>347030417.78731388</v>
      </c>
      <c r="Z548" s="28">
        <f t="shared" si="46"/>
        <v>347030417.78731388</v>
      </c>
    </row>
    <row r="549" spans="1:26" outlineLevel="2">
      <c r="A549">
        <f t="shared" ref="A549:A579" si="47">A261</f>
        <v>11</v>
      </c>
      <c r="B549" t="str">
        <f>INDEX('Category Mapping'!$G$34:$G$45,MATCH(A549,'Category Mapping'!$A$34:$A$45,0),1)</f>
        <v>Winter</v>
      </c>
      <c r="C549" t="s">
        <v>44</v>
      </c>
      <c r="D549" s="6" t="s">
        <v>118</v>
      </c>
      <c r="E549" s="40" t="s">
        <v>14</v>
      </c>
      <c r="F549" s="26">
        <f>SUMIFS(INDEX(Load,,MATCH('Summarized Source Data'!$C549,Hour,0)),Month,'Summarized Source Data'!$A549,Sector,'Summarized Source Data'!F$2,Subsector,'Summarized Source Data'!F$3,TimeOfWeek,$E549)*INDEX('Calibration Multipliers'!B$4:B$7,MATCH($B549,'Calibration Multipliers'!$A$4:$A$7,0),1)</f>
        <v>5754545.8744091848</v>
      </c>
      <c r="G549" s="26">
        <f>SUMIFS(INDEX(Load,,MATCH('Summarized Source Data'!$C549,Hour,0)),Month,'Summarized Source Data'!$A549,Sector,'Summarized Source Data'!G$2,Subsector,'Summarized Source Data'!G$3,TimeOfWeek,$E549)*INDEX('Calibration Multipliers'!C$4:C$7,MATCH($B549,'Calibration Multipliers'!$A$4:$A$7,0),1)</f>
        <v>16499.98406588758</v>
      </c>
      <c r="H549" s="26">
        <f>SUMIFS(INDEX(Load,,MATCH('Summarized Source Data'!$C549,Hour,0)),Month,'Summarized Source Data'!$A549,Sector,'Summarized Source Data'!H$2,Subsector,'Summarized Source Data'!H$3,TimeOfWeek,$E549)*INDEX('Calibration Multipliers'!D$4:D$7,MATCH($B549,'Calibration Multipliers'!$A$4:$A$7,0),1)</f>
        <v>0</v>
      </c>
      <c r="I549" s="26">
        <f>SUMIFS(INDEX(Load,,MATCH('Summarized Source Data'!$C549,Hour,0)),Month,'Summarized Source Data'!$A549,Sector,'Summarized Source Data'!I$2,Subsector,'Summarized Source Data'!I$3,TimeOfWeek,$E549)*INDEX('Calibration Multipliers'!E$4:E$7,MATCH($B549,'Calibration Multipliers'!$A$4:$A$7,0),1)</f>
        <v>30425916.181352731</v>
      </c>
      <c r="J549" s="47">
        <f t="shared" si="43"/>
        <v>92116805.881531954</v>
      </c>
      <c r="K549" s="48">
        <f>(SUMIFS(INDEX(Load,,MATCH('Summarized Source Data'!$C549,Hour,0)),Month,'Summarized Source Data'!$A549,Sector,'Summarized Source Data'!K$2,Subsector,"Total",TimeOfWeek,$E549)-SUM(F549:I549))*INDEX('Calibration Multipliers'!G$4:G$7,MATCH($B549,'Calibration Multipliers'!$A$4:$A$7,0),1)</f>
        <v>92116805.881531954</v>
      </c>
      <c r="L549" s="26">
        <f>SUMIFS(INDEX(Load,,MATCH('Summarized Source Data'!$C549,Hour,0)),Month,'Summarized Source Data'!$A549,Sector,'Summarized Source Data'!L$2,Subsector,'Summarized Source Data'!L$3,TimeOfWeek,$E549)*INDEX('Calibration Multipliers'!H$4:H$7,MATCH($B549,'Calibration Multipliers'!$A$4:$A$7,0),1)</f>
        <v>10109569.593804102</v>
      </c>
      <c r="M549" s="26">
        <f>SUMIFS(INDEX(Load,,MATCH('Summarized Source Data'!$C549,Hour,0)),Month,'Summarized Source Data'!$A549,Sector,'Summarized Source Data'!M$2,Subsector,'Summarized Source Data'!M$3,TimeOfWeek,$E549)*INDEX('Calibration Multipliers'!I$4:I$7,MATCH($B549,'Calibration Multipliers'!$A$4:$A$7,0),1)</f>
        <v>84750.271638058708</v>
      </c>
      <c r="N549" s="26">
        <f>SUMIFS(INDEX(Load,,MATCH('Summarized Source Data'!$C549,Hour,0)),Month,'Summarized Source Data'!$A549,Sector,'Summarized Source Data'!N$2,Subsector,'Summarized Source Data'!N$3,TimeOfWeek,$E549)*INDEX('Calibration Multipliers'!J$4:J$7,MATCH($B549,'Calibration Multipliers'!$A$4:$A$7,0),1)</f>
        <v>0</v>
      </c>
      <c r="O549" s="28">
        <f t="shared" si="44"/>
        <v>101594190.06604551</v>
      </c>
      <c r="P549" s="48">
        <f>(SUMIFS(INDEX(Load,,MATCH('Summarized Source Data'!$C549,Hour,0)),Month,'Summarized Source Data'!$A549,Sector,'Summarized Source Data'!P$2,Subsector,"Total",TimeOfWeek,$E549)-SUM(L549:N549)*INDEX('Calibration Multipliers'!L$4:L$7,MATCH($B549,'Calibration Multipliers'!$A$4:$A$7,0),1))</f>
        <v>101594190.06604551</v>
      </c>
      <c r="Q549" s="28">
        <f t="shared" si="45"/>
        <v>101594190.06604551</v>
      </c>
      <c r="R549" s="31">
        <f>SUMIFS(INDEX(Load,,MATCH('Summarized Source Data'!$C549,Hour,0)),Month,'Summarized Source Data'!$A549,Sector,'Summarized Source Data'!R$2,TimeOfWeek,$E549)*INDEX('Calibration Multipliers'!N$4:N$7,MATCH($B549,'Calibration Multipliers'!$A$4:$A$7,0),1)</f>
        <v>6098900.1724761389</v>
      </c>
      <c r="S549" s="31">
        <f>SUMIFS(INDEX(Load,,MATCH('Summarized Source Data'!$C549,Hour,0)),Month,'Summarized Source Data'!$A549,Sector,'Summarized Source Data'!S$2,TimeOfWeek,$E549)*INDEX('Calibration Multipliers'!O$4:O$7,MATCH($B549,'Calibration Multipliers'!$A$4:$A$7,0),1)</f>
        <v>6098900.1724761389</v>
      </c>
      <c r="T549" s="31">
        <f>SUMIFS(INDEX(Load,,MATCH('Summarized Source Data'!$C549,Hour,0)),Month,'Summarized Source Data'!$A549,Sector,'Summarized Source Data'!T$2,TimeOfWeek,$E549)*INDEX('Calibration Multipliers'!P$4:P$7,MATCH($B549,'Calibration Multipliers'!$A$4:$A$7,0),1)</f>
        <v>6098900.1724761389</v>
      </c>
      <c r="U549" s="31">
        <f>SUMIFS(INDEX(Load,,MATCH('Summarized Source Data'!$C549,Hour,0)),Month,'Summarized Source Data'!$A549,Sector,'Summarized Source Data'!U$2,TimeOfWeek,$E549)*INDEX('Calibration Multipliers'!Q$4:Q$7,MATCH($B549,'Calibration Multipliers'!$A$4:$A$7,0),1)</f>
        <v>6098900.1724761389</v>
      </c>
      <c r="V549" s="31">
        <f>SUMIFS(INDEX(Load,,MATCH('Summarized Source Data'!$C549,Hour,0)),Month,'Summarized Source Data'!$A549,Sector,'Summarized Source Data'!V$2,TimeOfWeek,$E549)*INDEX('Calibration Multipliers'!R$4:R$7,MATCH($B549,'Calibration Multipliers'!$A$4:$A$7,0),1)</f>
        <v>6098900.1724761389</v>
      </c>
      <c r="W549" s="31">
        <f>SUMIFS(INDEX(Load,,MATCH('Summarized Source Data'!$C549,Hour,0)),Month,'Summarized Source Data'!$A549,Sector,'Summarized Source Data'!W$2,TimeOfWeek,$E549)*INDEX('Calibration Multipliers'!S$4:S$7,MATCH($B549,'Calibration Multipliers'!$A$4:$A$7,0),1)</f>
        <v>6098900.1724761389</v>
      </c>
      <c r="X549" s="26">
        <f>SUMIFS(INDEX(Load,,MATCH('Summarized Source Data'!$C549,Hour,0)),Month,'Summarized Source Data'!$A549,Sector,'Summarized Source Data'!X$2,Subsector,'Summarized Source Data'!X$3,TimeOfWeek,$E549)*INDEX('Calibration Multipliers'!T$4:T$7,MATCH($B549,'Calibration Multipliers'!$A$4:$A$7,0),1)</f>
        <v>348002491.78671813</v>
      </c>
      <c r="Y549" s="28">
        <f t="shared" ref="Y549:Z579" si="48">$X549</f>
        <v>348002491.78671813</v>
      </c>
      <c r="Z549" s="28">
        <f t="shared" si="48"/>
        <v>348002491.78671813</v>
      </c>
    </row>
    <row r="550" spans="1:26" outlineLevel="2">
      <c r="A550">
        <f t="shared" si="47"/>
        <v>11</v>
      </c>
      <c r="B550" t="str">
        <f>INDEX('Category Mapping'!$G$34:$G$45,MATCH(A550,'Category Mapping'!$A$34:$A$45,0),1)</f>
        <v>Winter</v>
      </c>
      <c r="C550" t="s">
        <v>45</v>
      </c>
      <c r="D550" s="6" t="s">
        <v>119</v>
      </c>
      <c r="E550" s="40" t="s">
        <v>14</v>
      </c>
      <c r="F550" s="26">
        <f>SUMIFS(INDEX(Load,,MATCH('Summarized Source Data'!$C550,Hour,0)),Month,'Summarized Source Data'!$A550,Sector,'Summarized Source Data'!F$2,Subsector,'Summarized Source Data'!F$3,TimeOfWeek,$E550)*INDEX('Calibration Multipliers'!B$4:B$7,MATCH($B550,'Calibration Multipliers'!$A$4:$A$7,0),1)</f>
        <v>5964215.4315626835</v>
      </c>
      <c r="G550" s="26">
        <f>SUMIFS(INDEX(Load,,MATCH('Summarized Source Data'!$C550,Hour,0)),Month,'Summarized Source Data'!$A550,Sector,'Summarized Source Data'!G$2,Subsector,'Summarized Source Data'!G$3,TimeOfWeek,$E550)*INDEX('Calibration Multipliers'!C$4:C$7,MATCH($B550,'Calibration Multipliers'!$A$4:$A$7,0),1)</f>
        <v>17513.857247266202</v>
      </c>
      <c r="H550" s="26">
        <f>SUMIFS(INDEX(Load,,MATCH('Summarized Source Data'!$C550,Hour,0)),Month,'Summarized Source Data'!$A550,Sector,'Summarized Source Data'!H$2,Subsector,'Summarized Source Data'!H$3,TimeOfWeek,$E550)*INDEX('Calibration Multipliers'!D$4:D$7,MATCH($B550,'Calibration Multipliers'!$A$4:$A$7,0),1)</f>
        <v>0</v>
      </c>
      <c r="I550" s="26">
        <f>SUMIFS(INDEX(Load,,MATCH('Summarized Source Data'!$C550,Hour,0)),Month,'Summarized Source Data'!$A550,Sector,'Summarized Source Data'!I$2,Subsector,'Summarized Source Data'!I$3,TimeOfWeek,$E550)*INDEX('Calibration Multipliers'!E$4:E$7,MATCH($B550,'Calibration Multipliers'!$A$4:$A$7,0),1)</f>
        <v>32078441.980339937</v>
      </c>
      <c r="J550" s="47">
        <f t="shared" si="43"/>
        <v>89281522.652805626</v>
      </c>
      <c r="K550" s="48">
        <f>(SUMIFS(INDEX(Load,,MATCH('Summarized Source Data'!$C550,Hour,0)),Month,'Summarized Source Data'!$A550,Sector,'Summarized Source Data'!K$2,Subsector,"Total",TimeOfWeek,$E550)-SUM(F550:I550))*INDEX('Calibration Multipliers'!G$4:G$7,MATCH($B550,'Calibration Multipliers'!$A$4:$A$7,0),1)</f>
        <v>89281522.652805626</v>
      </c>
      <c r="L550" s="26">
        <f>SUMIFS(INDEX(Load,,MATCH('Summarized Source Data'!$C550,Hour,0)),Month,'Summarized Source Data'!$A550,Sector,'Summarized Source Data'!L$2,Subsector,'Summarized Source Data'!L$3,TimeOfWeek,$E550)*INDEX('Calibration Multipliers'!H$4:H$7,MATCH($B550,'Calibration Multipliers'!$A$4:$A$7,0),1)</f>
        <v>11081643.593208343</v>
      </c>
      <c r="M550" s="26">
        <f>SUMIFS(INDEX(Load,,MATCH('Summarized Source Data'!$C550,Hour,0)),Month,'Summarized Source Data'!$A550,Sector,'Summarized Source Data'!M$2,Subsector,'Summarized Source Data'!M$3,TimeOfWeek,$E550)*INDEX('Calibration Multipliers'!I$4:I$7,MATCH($B550,'Calibration Multipliers'!$A$4:$A$7,0),1)</f>
        <v>82932.493259172785</v>
      </c>
      <c r="N550" s="26">
        <f>SUMIFS(INDEX(Load,,MATCH('Summarized Source Data'!$C550,Hour,0)),Month,'Summarized Source Data'!$A550,Sector,'Summarized Source Data'!N$2,Subsector,'Summarized Source Data'!N$3,TimeOfWeek,$E550)*INDEX('Calibration Multipliers'!J$4:J$7,MATCH($B550,'Calibration Multipliers'!$A$4:$A$7,0),1)</f>
        <v>0</v>
      </c>
      <c r="O550" s="28">
        <f t="shared" si="44"/>
        <v>100623933.84502015</v>
      </c>
      <c r="P550" s="48">
        <f>(SUMIFS(INDEX(Load,,MATCH('Summarized Source Data'!$C550,Hour,0)),Month,'Summarized Source Data'!$A550,Sector,'Summarized Source Data'!P$2,Subsector,"Total",TimeOfWeek,$E550)-SUM(L550:N550)*INDEX('Calibration Multipliers'!L$4:L$7,MATCH($B550,'Calibration Multipliers'!$A$4:$A$7,0),1))</f>
        <v>100623933.84502015</v>
      </c>
      <c r="Q550" s="28">
        <f t="shared" si="45"/>
        <v>100623933.84502015</v>
      </c>
      <c r="R550" s="31">
        <f>SUMIFS(INDEX(Load,,MATCH('Summarized Source Data'!$C550,Hour,0)),Month,'Summarized Source Data'!$A550,Sector,'Summarized Source Data'!R$2,TimeOfWeek,$E550)*INDEX('Calibration Multipliers'!N$4:N$7,MATCH($B550,'Calibration Multipliers'!$A$4:$A$7,0),1)</f>
        <v>6059056.8033885583</v>
      </c>
      <c r="S550" s="31">
        <f>SUMIFS(INDEX(Load,,MATCH('Summarized Source Data'!$C550,Hour,0)),Month,'Summarized Source Data'!$A550,Sector,'Summarized Source Data'!S$2,TimeOfWeek,$E550)*INDEX('Calibration Multipliers'!O$4:O$7,MATCH($B550,'Calibration Multipliers'!$A$4:$A$7,0),1)</f>
        <v>6059056.8033885583</v>
      </c>
      <c r="T550" s="31">
        <f>SUMIFS(INDEX(Load,,MATCH('Summarized Source Data'!$C550,Hour,0)),Month,'Summarized Source Data'!$A550,Sector,'Summarized Source Data'!T$2,TimeOfWeek,$E550)*INDEX('Calibration Multipliers'!P$4:P$7,MATCH($B550,'Calibration Multipliers'!$A$4:$A$7,0),1)</f>
        <v>6059056.8033885583</v>
      </c>
      <c r="U550" s="31">
        <f>SUMIFS(INDEX(Load,,MATCH('Summarized Source Data'!$C550,Hour,0)),Month,'Summarized Source Data'!$A550,Sector,'Summarized Source Data'!U$2,TimeOfWeek,$E550)*INDEX('Calibration Multipliers'!Q$4:Q$7,MATCH($B550,'Calibration Multipliers'!$A$4:$A$7,0),1)</f>
        <v>6059056.8033885583</v>
      </c>
      <c r="V550" s="31">
        <f>SUMIFS(INDEX(Load,,MATCH('Summarized Source Data'!$C550,Hour,0)),Month,'Summarized Source Data'!$A550,Sector,'Summarized Source Data'!V$2,TimeOfWeek,$E550)*INDEX('Calibration Multipliers'!R$4:R$7,MATCH($B550,'Calibration Multipliers'!$A$4:$A$7,0),1)</f>
        <v>6059056.8033885583</v>
      </c>
      <c r="W550" s="31">
        <f>SUMIFS(INDEX(Load,,MATCH('Summarized Source Data'!$C550,Hour,0)),Month,'Summarized Source Data'!$A550,Sector,'Summarized Source Data'!W$2,TimeOfWeek,$E550)*INDEX('Calibration Multipliers'!S$4:S$7,MATCH($B550,'Calibration Multipliers'!$A$4:$A$7,0),1)</f>
        <v>6059056.8033885583</v>
      </c>
      <c r="X550" s="26">
        <f>SUMIFS(INDEX(Load,,MATCH('Summarized Source Data'!$C550,Hour,0)),Month,'Summarized Source Data'!$A550,Sector,'Summarized Source Data'!X$2,Subsector,'Summarized Source Data'!X$3,TimeOfWeek,$E550)*INDEX('Calibration Multipliers'!T$4:T$7,MATCH($B550,'Calibration Multipliers'!$A$4:$A$7,0),1)</f>
        <v>346058343.78790963</v>
      </c>
      <c r="Y550" s="28">
        <f t="shared" si="48"/>
        <v>346058343.78790963</v>
      </c>
      <c r="Z550" s="28">
        <f t="shared" si="48"/>
        <v>346058343.78790963</v>
      </c>
    </row>
    <row r="551" spans="1:26" outlineLevel="2">
      <c r="A551">
        <f t="shared" si="47"/>
        <v>11</v>
      </c>
      <c r="B551" t="str">
        <f>INDEX('Category Mapping'!$G$34:$G$45,MATCH(A551,'Category Mapping'!$A$34:$A$45,0),1)</f>
        <v>Winter</v>
      </c>
      <c r="C551" t="s">
        <v>46</v>
      </c>
      <c r="D551" s="6" t="s">
        <v>120</v>
      </c>
      <c r="E551" s="40" t="s">
        <v>14</v>
      </c>
      <c r="F551" s="26">
        <f>SUMIFS(INDEX(Load,,MATCH('Summarized Source Data'!$C551,Hour,0)),Month,'Summarized Source Data'!$A551,Sector,'Summarized Source Data'!F$2,Subsector,'Summarized Source Data'!F$3,TimeOfWeek,$E551)*INDEX('Calibration Multipliers'!B$4:B$7,MATCH($B551,'Calibration Multipliers'!$A$4:$A$7,0),1)</f>
        <v>6483154.2199226394</v>
      </c>
      <c r="G551" s="26">
        <f>SUMIFS(INDEX(Load,,MATCH('Summarized Source Data'!$C551,Hour,0)),Month,'Summarized Source Data'!$A551,Sector,'Summarized Source Data'!G$2,Subsector,'Summarized Source Data'!G$3,TimeOfWeek,$E551)*INDEX('Calibration Multipliers'!C$4:C$7,MATCH($B551,'Calibration Multipliers'!$A$4:$A$7,0),1)</f>
        <v>18612.300866592996</v>
      </c>
      <c r="H551" s="26">
        <f>SUMIFS(INDEX(Load,,MATCH('Summarized Source Data'!$C551,Hour,0)),Month,'Summarized Source Data'!$A551,Sector,'Summarized Source Data'!H$2,Subsector,'Summarized Source Data'!H$3,TimeOfWeek,$E551)*INDEX('Calibration Multipliers'!D$4:D$7,MATCH($B551,'Calibration Multipliers'!$A$4:$A$7,0),1)</f>
        <v>0</v>
      </c>
      <c r="I551" s="26">
        <f>SUMIFS(INDEX(Load,,MATCH('Summarized Source Data'!$C551,Hour,0)),Month,'Summarized Source Data'!$A551,Sector,'Summarized Source Data'!I$2,Subsector,'Summarized Source Data'!I$3,TimeOfWeek,$E551)*INDEX('Calibration Multipliers'!E$4:E$7,MATCH($B551,'Calibration Multipliers'!$A$4:$A$7,0),1)</f>
        <v>33633760.379386723</v>
      </c>
      <c r="J551" s="47">
        <f t="shared" si="43"/>
        <v>82345797.024758354</v>
      </c>
      <c r="K551" s="48">
        <f>(SUMIFS(INDEX(Load,,MATCH('Summarized Source Data'!$C551,Hour,0)),Month,'Summarized Source Data'!$A551,Sector,'Summarized Source Data'!K$2,Subsector,"Total",TimeOfWeek,$E551)-SUM(F551:I551))*INDEX('Calibration Multipliers'!G$4:G$7,MATCH($B551,'Calibration Multipliers'!$A$4:$A$7,0),1)</f>
        <v>82345797.024758354</v>
      </c>
      <c r="L551" s="26">
        <f>SUMIFS(INDEX(Load,,MATCH('Summarized Source Data'!$C551,Hour,0)),Month,'Summarized Source Data'!$A551,Sector,'Summarized Source Data'!L$2,Subsector,'Summarized Source Data'!L$3,TimeOfWeek,$E551)*INDEX('Calibration Multipliers'!H$4:H$7,MATCH($B551,'Calibration Multipliers'!$A$4:$A$7,0),1)</f>
        <v>9290209.3917802665</v>
      </c>
      <c r="M551" s="26">
        <f>SUMIFS(INDEX(Load,,MATCH('Summarized Source Data'!$C551,Hour,0)),Month,'Summarized Source Data'!$A551,Sector,'Summarized Source Data'!M$2,Subsector,'Summarized Source Data'!M$3,TimeOfWeek,$E551)*INDEX('Calibration Multipliers'!I$4:I$7,MATCH($B551,'Calibration Multipliers'!$A$4:$A$7,0),1)</f>
        <v>80338.027754762865</v>
      </c>
      <c r="N551" s="26">
        <f>SUMIFS(INDEX(Load,,MATCH('Summarized Source Data'!$C551,Hour,0)),Month,'Summarized Source Data'!$A551,Sector,'Summarized Source Data'!N$2,Subsector,'Summarized Source Data'!N$3,TimeOfWeek,$E551)*INDEX('Calibration Multipliers'!J$4:J$7,MATCH($B551,'Calibration Multipliers'!$A$4:$A$7,0),1)</f>
        <v>0</v>
      </c>
      <c r="O551" s="28">
        <f t="shared" si="44"/>
        <v>97557592.51493144</v>
      </c>
      <c r="P551" s="48">
        <f>(SUMIFS(INDEX(Load,,MATCH('Summarized Source Data'!$C551,Hour,0)),Month,'Summarized Source Data'!$A551,Sector,'Summarized Source Data'!P$2,Subsector,"Total",TimeOfWeek,$E551)-SUM(L551:N551)*INDEX('Calibration Multipliers'!L$4:L$7,MATCH($B551,'Calibration Multipliers'!$A$4:$A$7,0),1))</f>
        <v>97557592.51493144</v>
      </c>
      <c r="Q551" s="28">
        <f t="shared" si="45"/>
        <v>97557592.51493144</v>
      </c>
      <c r="R551" s="31">
        <f>SUMIFS(INDEX(Load,,MATCH('Summarized Source Data'!$C551,Hour,0)),Month,'Summarized Source Data'!$A551,Sector,'Summarized Source Data'!R$2,TimeOfWeek,$E551)*INDEX('Calibration Multipliers'!N$4:N$7,MATCH($B551,'Calibration Multipliers'!$A$4:$A$7,0),1)</f>
        <v>5928141.7654447928</v>
      </c>
      <c r="S551" s="31">
        <f>SUMIFS(INDEX(Load,,MATCH('Summarized Source Data'!$C551,Hour,0)),Month,'Summarized Source Data'!$A551,Sector,'Summarized Source Data'!S$2,TimeOfWeek,$E551)*INDEX('Calibration Multipliers'!O$4:O$7,MATCH($B551,'Calibration Multipliers'!$A$4:$A$7,0),1)</f>
        <v>5928141.7654447928</v>
      </c>
      <c r="T551" s="31">
        <f>SUMIFS(INDEX(Load,,MATCH('Summarized Source Data'!$C551,Hour,0)),Month,'Summarized Source Data'!$A551,Sector,'Summarized Source Data'!T$2,TimeOfWeek,$E551)*INDEX('Calibration Multipliers'!P$4:P$7,MATCH($B551,'Calibration Multipliers'!$A$4:$A$7,0),1)</f>
        <v>5928141.7654447928</v>
      </c>
      <c r="U551" s="31">
        <f>SUMIFS(INDEX(Load,,MATCH('Summarized Source Data'!$C551,Hour,0)),Month,'Summarized Source Data'!$A551,Sector,'Summarized Source Data'!U$2,TimeOfWeek,$E551)*INDEX('Calibration Multipliers'!Q$4:Q$7,MATCH($B551,'Calibration Multipliers'!$A$4:$A$7,0),1)</f>
        <v>5928141.7654447928</v>
      </c>
      <c r="V551" s="31">
        <f>SUMIFS(INDEX(Load,,MATCH('Summarized Source Data'!$C551,Hour,0)),Month,'Summarized Source Data'!$A551,Sector,'Summarized Source Data'!V$2,TimeOfWeek,$E551)*INDEX('Calibration Multipliers'!R$4:R$7,MATCH($B551,'Calibration Multipliers'!$A$4:$A$7,0),1)</f>
        <v>5928141.7654447928</v>
      </c>
      <c r="W551" s="31">
        <f>SUMIFS(INDEX(Load,,MATCH('Summarized Source Data'!$C551,Hour,0)),Month,'Summarized Source Data'!$A551,Sector,'Summarized Source Data'!W$2,TimeOfWeek,$E551)*INDEX('Calibration Multipliers'!S$4:S$7,MATCH($B551,'Calibration Multipliers'!$A$4:$A$7,0),1)</f>
        <v>5928141.7654447928</v>
      </c>
      <c r="X551" s="26">
        <f>SUMIFS(INDEX(Load,,MATCH('Summarized Source Data'!$C551,Hour,0)),Month,'Summarized Source Data'!$A551,Sector,'Summarized Source Data'!X$2,Subsector,'Summarized Source Data'!X$3,TimeOfWeek,$E551)*INDEX('Calibration Multipliers'!T$4:T$7,MATCH($B551,'Calibration Multipliers'!$A$4:$A$7,0),1)</f>
        <v>344114195.78910118</v>
      </c>
      <c r="Y551" s="28">
        <f t="shared" si="48"/>
        <v>344114195.78910118</v>
      </c>
      <c r="Z551" s="28">
        <f t="shared" si="48"/>
        <v>344114195.78910118</v>
      </c>
    </row>
    <row r="552" spans="1:26" outlineLevel="2">
      <c r="A552">
        <f t="shared" si="47"/>
        <v>11</v>
      </c>
      <c r="B552" t="str">
        <f>INDEX('Category Mapping'!$G$34:$G$45,MATCH(A552,'Category Mapping'!$A$34:$A$45,0),1)</f>
        <v>Winter</v>
      </c>
      <c r="C552" t="s">
        <v>47</v>
      </c>
      <c r="D552" s="6" t="s">
        <v>121</v>
      </c>
      <c r="E552" s="40" t="s">
        <v>14</v>
      </c>
      <c r="F552" s="26">
        <f>SUMIFS(INDEX(Load,,MATCH('Summarized Source Data'!$C552,Hour,0)),Month,'Summarized Source Data'!$A552,Sector,'Summarized Source Data'!F$2,Subsector,'Summarized Source Data'!F$3,TimeOfWeek,$E552)*INDEX('Calibration Multipliers'!B$4:B$7,MATCH($B552,'Calibration Multipliers'!$A$4:$A$7,0),1)</f>
        <v>6839019.8182905382</v>
      </c>
      <c r="G552" s="26">
        <f>SUMIFS(INDEX(Load,,MATCH('Summarized Source Data'!$C552,Hour,0)),Month,'Summarized Source Data'!$A552,Sector,'Summarized Source Data'!G$2,Subsector,'Summarized Source Data'!G$3,TimeOfWeek,$E552)*INDEX('Calibration Multipliers'!C$4:C$7,MATCH($B552,'Calibration Multipliers'!$A$4:$A$7,0),1)</f>
        <v>19486.195392057405</v>
      </c>
      <c r="H552" s="26">
        <f>SUMIFS(INDEX(Load,,MATCH('Summarized Source Data'!$C552,Hour,0)),Month,'Summarized Source Data'!$A552,Sector,'Summarized Source Data'!H$2,Subsector,'Summarized Source Data'!H$3,TimeOfWeek,$E552)*INDEX('Calibration Multipliers'!D$4:D$7,MATCH($B552,'Calibration Multipliers'!$A$4:$A$7,0),1)</f>
        <v>0</v>
      </c>
      <c r="I552" s="26">
        <f>SUMIFS(INDEX(Load,,MATCH('Summarized Source Data'!$C552,Hour,0)),Month,'Summarized Source Data'!$A552,Sector,'Summarized Source Data'!I$2,Subsector,'Summarized Source Data'!I$3,TimeOfWeek,$E552)*INDEX('Calibration Multipliers'!E$4:E$7,MATCH($B552,'Calibration Multipliers'!$A$4:$A$7,0),1)</f>
        <v>33439345.579505876</v>
      </c>
      <c r="J552" s="47">
        <f t="shared" si="43"/>
        <v>77323102.334724635</v>
      </c>
      <c r="K552" s="48">
        <f>(SUMIFS(INDEX(Load,,MATCH('Summarized Source Data'!$C552,Hour,0)),Month,'Summarized Source Data'!$A552,Sector,'Summarized Source Data'!K$2,Subsector,"Total",TimeOfWeek,$E552)-SUM(F552:I552))*INDEX('Calibration Multipliers'!G$4:G$7,MATCH($B552,'Calibration Multipliers'!$A$4:$A$7,0),1)</f>
        <v>77323102.334724635</v>
      </c>
      <c r="L552" s="26">
        <f>SUMIFS(INDEX(Load,,MATCH('Summarized Source Data'!$C552,Hour,0)),Month,'Summarized Source Data'!$A552,Sector,'Summarized Source Data'!L$2,Subsector,'Summarized Source Data'!L$3,TimeOfWeek,$E552)*INDEX('Calibration Multipliers'!H$4:H$7,MATCH($B552,'Calibration Multipliers'!$A$4:$A$7,0),1)</f>
        <v>9591257.793173762</v>
      </c>
      <c r="M552" s="26">
        <f>SUMIFS(INDEX(Load,,MATCH('Summarized Source Data'!$C552,Hour,0)),Month,'Summarized Source Data'!$A552,Sector,'Summarized Source Data'!M$2,Subsector,'Summarized Source Data'!M$3,TimeOfWeek,$E552)*INDEX('Calibration Multipliers'!I$4:I$7,MATCH($B552,'Calibration Multipliers'!$A$4:$A$7,0),1)</f>
        <v>78156.693700099742</v>
      </c>
      <c r="N552" s="26">
        <f>SUMIFS(INDEX(Load,,MATCH('Summarized Source Data'!$C552,Hour,0)),Month,'Summarized Source Data'!$A552,Sector,'Summarized Source Data'!N$2,Subsector,'Summarized Source Data'!N$3,TimeOfWeek,$E552)*INDEX('Calibration Multipliers'!J$4:J$7,MATCH($B552,'Calibration Multipliers'!$A$4:$A$7,0),1)</f>
        <v>0</v>
      </c>
      <c r="O552" s="28">
        <f t="shared" si="44"/>
        <v>93370429.44997564</v>
      </c>
      <c r="P552" s="48">
        <f>(SUMIFS(INDEX(Load,,MATCH('Summarized Source Data'!$C552,Hour,0)),Month,'Summarized Source Data'!$A552,Sector,'Summarized Source Data'!P$2,Subsector,"Total",TimeOfWeek,$E552)-SUM(L552:N552)*INDEX('Calibration Multipliers'!L$4:L$7,MATCH($B552,'Calibration Multipliers'!$A$4:$A$7,0),1))</f>
        <v>93370429.44997564</v>
      </c>
      <c r="Q552" s="28">
        <f t="shared" si="45"/>
        <v>93370429.44997564</v>
      </c>
      <c r="R552" s="31">
        <f>SUMIFS(INDEX(Load,,MATCH('Summarized Source Data'!$C552,Hour,0)),Month,'Summarized Source Data'!$A552,Sector,'Summarized Source Data'!R$2,TimeOfWeek,$E552)*INDEX('Calibration Multipliers'!N$4:N$7,MATCH($B552,'Calibration Multipliers'!$A$4:$A$7,0),1)</f>
        <v>5751691.8651469341</v>
      </c>
      <c r="S552" s="31">
        <f>SUMIFS(INDEX(Load,,MATCH('Summarized Source Data'!$C552,Hour,0)),Month,'Summarized Source Data'!$A552,Sector,'Summarized Source Data'!S$2,TimeOfWeek,$E552)*INDEX('Calibration Multipliers'!O$4:O$7,MATCH($B552,'Calibration Multipliers'!$A$4:$A$7,0),1)</f>
        <v>5751691.8651469341</v>
      </c>
      <c r="T552" s="31">
        <f>SUMIFS(INDEX(Load,,MATCH('Summarized Source Data'!$C552,Hour,0)),Month,'Summarized Source Data'!$A552,Sector,'Summarized Source Data'!T$2,TimeOfWeek,$E552)*INDEX('Calibration Multipliers'!P$4:P$7,MATCH($B552,'Calibration Multipliers'!$A$4:$A$7,0),1)</f>
        <v>5751691.8651469341</v>
      </c>
      <c r="U552" s="31">
        <f>SUMIFS(INDEX(Load,,MATCH('Summarized Source Data'!$C552,Hour,0)),Month,'Summarized Source Data'!$A552,Sector,'Summarized Source Data'!U$2,TimeOfWeek,$E552)*INDEX('Calibration Multipliers'!Q$4:Q$7,MATCH($B552,'Calibration Multipliers'!$A$4:$A$7,0),1)</f>
        <v>5751691.8651469341</v>
      </c>
      <c r="V552" s="31">
        <f>SUMIFS(INDEX(Load,,MATCH('Summarized Source Data'!$C552,Hour,0)),Month,'Summarized Source Data'!$A552,Sector,'Summarized Source Data'!V$2,TimeOfWeek,$E552)*INDEX('Calibration Multipliers'!R$4:R$7,MATCH($B552,'Calibration Multipliers'!$A$4:$A$7,0),1)</f>
        <v>5751691.8651469341</v>
      </c>
      <c r="W552" s="31">
        <f>SUMIFS(INDEX(Load,,MATCH('Summarized Source Data'!$C552,Hour,0)),Month,'Summarized Source Data'!$A552,Sector,'Summarized Source Data'!W$2,TimeOfWeek,$E552)*INDEX('Calibration Multipliers'!S$4:S$7,MATCH($B552,'Calibration Multipliers'!$A$4:$A$7,0),1)</f>
        <v>5751691.8651469341</v>
      </c>
      <c r="X552" s="26">
        <f>SUMIFS(INDEX(Load,,MATCH('Summarized Source Data'!$C552,Hour,0)),Month,'Summarized Source Data'!$A552,Sector,'Summarized Source Data'!X$2,Subsector,'Summarized Source Data'!X$3,TimeOfWeek,$E552)*INDEX('Calibration Multipliers'!T$4:T$7,MATCH($B552,'Calibration Multipliers'!$A$4:$A$7,0),1)</f>
        <v>342170047.79029268</v>
      </c>
      <c r="Y552" s="28">
        <f t="shared" si="48"/>
        <v>342170047.79029268</v>
      </c>
      <c r="Z552" s="28">
        <f t="shared" si="48"/>
        <v>342170047.79029268</v>
      </c>
    </row>
    <row r="553" spans="1:26" outlineLevel="2">
      <c r="A553">
        <f t="shared" si="47"/>
        <v>11</v>
      </c>
      <c r="B553" t="str">
        <f>INDEX('Category Mapping'!$G$34:$G$45,MATCH(A553,'Category Mapping'!$A$34:$A$45,0),1)</f>
        <v>Winter</v>
      </c>
      <c r="C553" t="s">
        <v>48</v>
      </c>
      <c r="D553" s="6" t="s">
        <v>122</v>
      </c>
      <c r="E553" s="40" t="s">
        <v>14</v>
      </c>
      <c r="F553" s="26">
        <f>SUMIFS(INDEX(Load,,MATCH('Summarized Source Data'!$C553,Hour,0)),Month,'Summarized Source Data'!$A553,Sector,'Summarized Source Data'!F$2,Subsector,'Summarized Source Data'!F$3,TimeOfWeek,$E553)*INDEX('Calibration Multipliers'!B$4:B$7,MATCH($B553,'Calibration Multipliers'!$A$4:$A$7,0),1)</f>
        <v>6508332.8806552086</v>
      </c>
      <c r="G553" s="26">
        <f>SUMIFS(INDEX(Load,,MATCH('Summarized Source Data'!$C553,Hour,0)),Month,'Summarized Source Data'!$A553,Sector,'Summarized Source Data'!G$2,Subsector,'Summarized Source Data'!G$3,TimeOfWeek,$E553)*INDEX('Calibration Multipliers'!C$4:C$7,MATCH($B553,'Calibration Multipliers'!$A$4:$A$7,0),1)</f>
        <v>20315.374513549225</v>
      </c>
      <c r="H553" s="26">
        <f>SUMIFS(INDEX(Load,,MATCH('Summarized Source Data'!$C553,Hour,0)),Month,'Summarized Source Data'!$A553,Sector,'Summarized Source Data'!H$2,Subsector,'Summarized Source Data'!H$3,TimeOfWeek,$E553)*INDEX('Calibration Multipliers'!D$4:D$7,MATCH($B553,'Calibration Multipliers'!$A$4:$A$7,0),1)</f>
        <v>0</v>
      </c>
      <c r="I553" s="26">
        <f>SUMIFS(INDEX(Load,,MATCH('Summarized Source Data'!$C553,Hour,0)),Month,'Summarized Source Data'!$A553,Sector,'Summarized Source Data'!I$2,Subsector,'Summarized Source Data'!I$3,TimeOfWeek,$E553)*INDEX('Calibration Multipliers'!E$4:E$7,MATCH($B553,'Calibration Multipliers'!$A$4:$A$7,0),1)</f>
        <v>27704108.983020857</v>
      </c>
      <c r="J553" s="47">
        <f t="shared" si="43"/>
        <v>71723308.696872592</v>
      </c>
      <c r="K553" s="48">
        <f>(SUMIFS(INDEX(Load,,MATCH('Summarized Source Data'!$C553,Hour,0)),Month,'Summarized Source Data'!$A553,Sector,'Summarized Source Data'!K$2,Subsector,"Total",TimeOfWeek,$E553)-SUM(F553:I553))*INDEX('Calibration Multipliers'!G$4:G$7,MATCH($B553,'Calibration Multipliers'!$A$4:$A$7,0),1)</f>
        <v>71723308.696872592</v>
      </c>
      <c r="L553" s="26">
        <f>SUMIFS(INDEX(Load,,MATCH('Summarized Source Data'!$C553,Hour,0)),Month,'Summarized Source Data'!$A553,Sector,'Summarized Source Data'!L$2,Subsector,'Summarized Source Data'!L$3,TimeOfWeek,$E553)*INDEX('Calibration Multipliers'!H$4:H$7,MATCH($B553,'Calibration Multipliers'!$A$4:$A$7,0),1)</f>
        <v>10206776.993744526</v>
      </c>
      <c r="M553" s="26">
        <f>SUMIFS(INDEX(Load,,MATCH('Summarized Source Data'!$C553,Hour,0)),Month,'Summarized Source Data'!$A553,Sector,'Summarized Source Data'!M$2,Subsector,'Summarized Source Data'!M$3,TimeOfWeek,$E553)*INDEX('Calibration Multipliers'!I$4:I$7,MATCH($B553,'Calibration Multipliers'!$A$4:$A$7,0),1)</f>
        <v>75930.644241464033</v>
      </c>
      <c r="N553" s="26">
        <f>SUMIFS(INDEX(Load,,MATCH('Summarized Source Data'!$C553,Hour,0)),Month,'Summarized Source Data'!$A553,Sector,'Summarized Source Data'!N$2,Subsector,'Summarized Source Data'!N$3,TimeOfWeek,$E553)*INDEX('Calibration Multipliers'!J$4:J$7,MATCH($B553,'Calibration Multipliers'!$A$4:$A$7,0),1)</f>
        <v>0</v>
      </c>
      <c r="O553" s="28">
        <f t="shared" si="44"/>
        <v>86924692.302438065</v>
      </c>
      <c r="P553" s="48">
        <f>(SUMIFS(INDEX(Load,,MATCH('Summarized Source Data'!$C553,Hour,0)),Month,'Summarized Source Data'!$A553,Sector,'Summarized Source Data'!P$2,Subsector,"Total",TimeOfWeek,$E553)-SUM(L553:N553)*INDEX('Calibration Multipliers'!L$4:L$7,MATCH($B553,'Calibration Multipliers'!$A$4:$A$7,0),1))</f>
        <v>86924692.302438065</v>
      </c>
      <c r="Q553" s="28">
        <f t="shared" si="45"/>
        <v>86924692.302438065</v>
      </c>
      <c r="R553" s="31">
        <f>SUMIFS(INDEX(Load,,MATCH('Summarized Source Data'!$C553,Hour,0)),Month,'Summarized Source Data'!$A553,Sector,'Summarized Source Data'!R$2,TimeOfWeek,$E553)*INDEX('Calibration Multipliers'!N$4:N$7,MATCH($B553,'Calibration Multipliers'!$A$4:$A$7,0),1)</f>
        <v>5552474.04763503</v>
      </c>
      <c r="S553" s="31">
        <f>SUMIFS(INDEX(Load,,MATCH('Summarized Source Data'!$C553,Hour,0)),Month,'Summarized Source Data'!$A553,Sector,'Summarized Source Data'!S$2,TimeOfWeek,$E553)*INDEX('Calibration Multipliers'!O$4:O$7,MATCH($B553,'Calibration Multipliers'!$A$4:$A$7,0),1)</f>
        <v>5552474.04763503</v>
      </c>
      <c r="T553" s="31">
        <f>SUMIFS(INDEX(Load,,MATCH('Summarized Source Data'!$C553,Hour,0)),Month,'Summarized Source Data'!$A553,Sector,'Summarized Source Data'!T$2,TimeOfWeek,$E553)*INDEX('Calibration Multipliers'!P$4:P$7,MATCH($B553,'Calibration Multipliers'!$A$4:$A$7,0),1)</f>
        <v>5552474.04763503</v>
      </c>
      <c r="U553" s="31">
        <f>SUMIFS(INDEX(Load,,MATCH('Summarized Source Data'!$C553,Hour,0)),Month,'Summarized Source Data'!$A553,Sector,'Summarized Source Data'!U$2,TimeOfWeek,$E553)*INDEX('Calibration Multipliers'!Q$4:Q$7,MATCH($B553,'Calibration Multipliers'!$A$4:$A$7,0),1)</f>
        <v>5552474.04763503</v>
      </c>
      <c r="V553" s="31">
        <f>SUMIFS(INDEX(Load,,MATCH('Summarized Source Data'!$C553,Hour,0)),Month,'Summarized Source Data'!$A553,Sector,'Summarized Source Data'!V$2,TimeOfWeek,$E553)*INDEX('Calibration Multipliers'!R$4:R$7,MATCH($B553,'Calibration Multipliers'!$A$4:$A$7,0),1)</f>
        <v>5552474.04763503</v>
      </c>
      <c r="W553" s="31">
        <f>SUMIFS(INDEX(Load,,MATCH('Summarized Source Data'!$C553,Hour,0)),Month,'Summarized Source Data'!$A553,Sector,'Summarized Source Data'!W$2,TimeOfWeek,$E553)*INDEX('Calibration Multipliers'!S$4:S$7,MATCH($B553,'Calibration Multipliers'!$A$4:$A$7,0),1)</f>
        <v>5552474.04763503</v>
      </c>
      <c r="X553" s="26">
        <f>SUMIFS(INDEX(Load,,MATCH('Summarized Source Data'!$C553,Hour,0)),Month,'Summarized Source Data'!$A553,Sector,'Summarized Source Data'!X$2,Subsector,'Summarized Source Data'!X$3,TimeOfWeek,$E553)*INDEX('Calibration Multipliers'!T$4:T$7,MATCH($B553,'Calibration Multipliers'!$A$4:$A$7,0),1)</f>
        <v>339253825.79207993</v>
      </c>
      <c r="Y553" s="28">
        <f t="shared" si="48"/>
        <v>339253825.79207993</v>
      </c>
      <c r="Z553" s="28">
        <f t="shared" si="48"/>
        <v>339253825.79207993</v>
      </c>
    </row>
    <row r="554" spans="1:26" outlineLevel="2">
      <c r="A554">
        <f t="shared" si="47"/>
        <v>11</v>
      </c>
      <c r="B554" t="str">
        <f>INDEX('Category Mapping'!$G$34:$G$45,MATCH(A554,'Category Mapping'!$A$34:$A$45,0),1)</f>
        <v>Winter</v>
      </c>
      <c r="C554" t="s">
        <v>49</v>
      </c>
      <c r="D554" s="6" t="s">
        <v>123</v>
      </c>
      <c r="E554" s="40" t="s">
        <v>14</v>
      </c>
      <c r="F554" s="26">
        <f>SUMIFS(INDEX(Load,,MATCH('Summarized Source Data'!$C554,Hour,0)),Month,'Summarized Source Data'!$A554,Sector,'Summarized Source Data'!F$2,Subsector,'Summarized Source Data'!F$3,TimeOfWeek,$E554)*INDEX('Calibration Multipliers'!B$4:B$7,MATCH($B554,'Calibration Multipliers'!$A$4:$A$7,0),1)</f>
        <v>5658147.240036265</v>
      </c>
      <c r="G554" s="26">
        <f>SUMIFS(INDEX(Load,,MATCH('Summarized Source Data'!$C554,Hour,0)),Month,'Summarized Source Data'!$A554,Sector,'Summarized Source Data'!G$2,Subsector,'Summarized Source Data'!G$3,TimeOfWeek,$E554)*INDEX('Calibration Multipliers'!C$4:C$7,MATCH($B554,'Calibration Multipliers'!$A$4:$A$7,0),1)</f>
        <v>21083.312973078573</v>
      </c>
      <c r="H554" s="26">
        <f>SUMIFS(INDEX(Load,,MATCH('Summarized Source Data'!$C554,Hour,0)),Month,'Summarized Source Data'!$A554,Sector,'Summarized Source Data'!H$2,Subsector,'Summarized Source Data'!H$3,TimeOfWeek,$E554)*INDEX('Calibration Multipliers'!D$4:D$7,MATCH($B554,'Calibration Multipliers'!$A$4:$A$7,0),1)</f>
        <v>0</v>
      </c>
      <c r="I554" s="26">
        <f>SUMIFS(INDEX(Load,,MATCH('Summarized Source Data'!$C554,Hour,0)),Month,'Summarized Source Data'!$A554,Sector,'Summarized Source Data'!I$2,Subsector,'Summarized Source Data'!I$3,TimeOfWeek,$E554)*INDEX('Calibration Multipliers'!E$4:E$7,MATCH($B554,'Calibration Multipliers'!$A$4:$A$7,0),1)</f>
        <v>17788954.189097602</v>
      </c>
      <c r="J554" s="47">
        <f t="shared" si="43"/>
        <v>59935764.40677689</v>
      </c>
      <c r="K554" s="48">
        <f>(SUMIFS(INDEX(Load,,MATCH('Summarized Source Data'!$C554,Hour,0)),Month,'Summarized Source Data'!$A554,Sector,'Summarized Source Data'!K$2,Subsector,"Total",TimeOfWeek,$E554)-SUM(F554:I554))*INDEX('Calibration Multipliers'!G$4:G$7,MATCH($B554,'Calibration Multipliers'!$A$4:$A$7,0),1)</f>
        <v>59935764.40677689</v>
      </c>
      <c r="L554" s="26">
        <f>SUMIFS(INDEX(Load,,MATCH('Summarized Source Data'!$C554,Hour,0)),Month,'Summarized Source Data'!$A554,Sector,'Summarized Source Data'!L$2,Subsector,'Summarized Source Data'!L$3,TimeOfWeek,$E554)*INDEX('Calibration Multipliers'!H$4:H$7,MATCH($B554,'Calibration Multipliers'!$A$4:$A$7,0),1)</f>
        <v>9817947.3939828295</v>
      </c>
      <c r="M554" s="26">
        <f>SUMIFS(INDEX(Load,,MATCH('Summarized Source Data'!$C554,Hour,0)),Month,'Summarized Source Data'!$A554,Sector,'Summarized Source Data'!M$2,Subsector,'Summarized Source Data'!M$3,TimeOfWeek,$E554)*INDEX('Calibration Multipliers'!I$4:I$7,MATCH($B554,'Calibration Multipliers'!$A$4:$A$7,0),1)</f>
        <v>73254.524521104162</v>
      </c>
      <c r="N554" s="26">
        <f>SUMIFS(INDEX(Load,,MATCH('Summarized Source Data'!$C554,Hour,0)),Month,'Summarized Source Data'!$A554,Sector,'Summarized Source Data'!N$2,Subsector,'Summarized Source Data'!N$3,TimeOfWeek,$E554)*INDEX('Calibration Multipliers'!J$4:J$7,MATCH($B554,'Calibration Multipliers'!$A$4:$A$7,0),1)</f>
        <v>0</v>
      </c>
      <c r="O554" s="28">
        <f t="shared" si="44"/>
        <v>82941865.024601027</v>
      </c>
      <c r="P554" s="48">
        <f>(SUMIFS(INDEX(Load,,MATCH('Summarized Source Data'!$C554,Hour,0)),Month,'Summarized Source Data'!$A554,Sector,'Summarized Source Data'!P$2,Subsector,"Total",TimeOfWeek,$E554)-SUM(L554:N554)*INDEX('Calibration Multipliers'!L$4:L$7,MATCH($B554,'Calibration Multipliers'!$A$4:$A$7,0),1))</f>
        <v>82941865.024601027</v>
      </c>
      <c r="Q554" s="28">
        <f t="shared" si="45"/>
        <v>82941865.024601027</v>
      </c>
      <c r="R554" s="31">
        <f>SUMIFS(INDEX(Load,,MATCH('Summarized Source Data'!$C554,Hour,0)),Month,'Summarized Source Data'!$A554,Sector,'Summarized Source Data'!R$2,TimeOfWeek,$E554)*INDEX('Calibration Multipliers'!N$4:N$7,MATCH($B554,'Calibration Multipliers'!$A$4:$A$7,0),1)</f>
        <v>5484171.2680668905</v>
      </c>
      <c r="S554" s="31">
        <f>SUMIFS(INDEX(Load,,MATCH('Summarized Source Data'!$C554,Hour,0)),Month,'Summarized Source Data'!$A554,Sector,'Summarized Source Data'!S$2,TimeOfWeek,$E554)*INDEX('Calibration Multipliers'!O$4:O$7,MATCH($B554,'Calibration Multipliers'!$A$4:$A$7,0),1)</f>
        <v>5484171.2680668905</v>
      </c>
      <c r="T554" s="31">
        <f>SUMIFS(INDEX(Load,,MATCH('Summarized Source Data'!$C554,Hour,0)),Month,'Summarized Source Data'!$A554,Sector,'Summarized Source Data'!T$2,TimeOfWeek,$E554)*INDEX('Calibration Multipliers'!P$4:P$7,MATCH($B554,'Calibration Multipliers'!$A$4:$A$7,0),1)</f>
        <v>5484171.2680668905</v>
      </c>
      <c r="U554" s="31">
        <f>SUMIFS(INDEX(Load,,MATCH('Summarized Source Data'!$C554,Hour,0)),Month,'Summarized Source Data'!$A554,Sector,'Summarized Source Data'!U$2,TimeOfWeek,$E554)*INDEX('Calibration Multipliers'!Q$4:Q$7,MATCH($B554,'Calibration Multipliers'!$A$4:$A$7,0),1)</f>
        <v>5484171.2680668905</v>
      </c>
      <c r="V554" s="31">
        <f>SUMIFS(INDEX(Load,,MATCH('Summarized Source Data'!$C554,Hour,0)),Month,'Summarized Source Data'!$A554,Sector,'Summarized Source Data'!V$2,TimeOfWeek,$E554)*INDEX('Calibration Multipliers'!R$4:R$7,MATCH($B554,'Calibration Multipliers'!$A$4:$A$7,0),1)</f>
        <v>5484171.2680668905</v>
      </c>
      <c r="W554" s="31">
        <f>SUMIFS(INDEX(Load,,MATCH('Summarized Source Data'!$C554,Hour,0)),Month,'Summarized Source Data'!$A554,Sector,'Summarized Source Data'!W$2,TimeOfWeek,$E554)*INDEX('Calibration Multipliers'!S$4:S$7,MATCH($B554,'Calibration Multipliers'!$A$4:$A$7,0),1)</f>
        <v>5484171.2680668905</v>
      </c>
      <c r="X554" s="26">
        <f>SUMIFS(INDEX(Load,,MATCH('Summarized Source Data'!$C554,Hour,0)),Month,'Summarized Source Data'!$A554,Sector,'Summarized Source Data'!X$2,Subsector,'Summarized Source Data'!X$3,TimeOfWeek,$E554)*INDEX('Calibration Multipliers'!T$4:T$7,MATCH($B554,'Calibration Multipliers'!$A$4:$A$7,0),1)</f>
        <v>336337603.79386723</v>
      </c>
      <c r="Y554" s="28">
        <f t="shared" si="48"/>
        <v>336337603.79386723</v>
      </c>
      <c r="Z554" s="28">
        <f t="shared" si="48"/>
        <v>336337603.79386723</v>
      </c>
    </row>
    <row r="555" spans="1:26" outlineLevel="2">
      <c r="A555">
        <f t="shared" si="47"/>
        <v>11</v>
      </c>
      <c r="B555" t="str">
        <f>INDEX('Category Mapping'!$G$34:$G$45,MATCH(A555,'Category Mapping'!$A$34:$A$45,0),1)</f>
        <v>Winter</v>
      </c>
      <c r="C555" t="s">
        <v>50</v>
      </c>
      <c r="D555" s="6" t="s">
        <v>124</v>
      </c>
      <c r="E555" s="40" t="s">
        <v>14</v>
      </c>
      <c r="F555" s="26">
        <f>SUMIFS(INDEX(Load,,MATCH('Summarized Source Data'!$C555,Hour,0)),Month,'Summarized Source Data'!$A555,Sector,'Summarized Source Data'!F$2,Subsector,'Summarized Source Data'!F$3,TimeOfWeek,$E555)*INDEX('Calibration Multipliers'!B$4:B$7,MATCH($B555,'Calibration Multipliers'!$A$4:$A$7,0),1)</f>
        <v>5360309.5990628023</v>
      </c>
      <c r="G555" s="26">
        <f>SUMIFS(INDEX(Load,,MATCH('Summarized Source Data'!$C555,Hour,0)),Month,'Summarized Source Data'!$A555,Sector,'Summarized Source Data'!G$2,Subsector,'Summarized Source Data'!G$3,TimeOfWeek,$E555)*INDEX('Calibration Multipliers'!C$4:C$7,MATCH($B555,'Calibration Multipliers'!$A$4:$A$7,0),1)</f>
        <v>21742.379144674647</v>
      </c>
      <c r="H555" s="26">
        <f>SUMIFS(INDEX(Load,,MATCH('Summarized Source Data'!$C555,Hour,0)),Month,'Summarized Source Data'!$A555,Sector,'Summarized Source Data'!H$2,Subsector,'Summarized Source Data'!H$3,TimeOfWeek,$E555)*INDEX('Calibration Multipliers'!D$4:D$7,MATCH($B555,'Calibration Multipliers'!$A$4:$A$7,0),1)</f>
        <v>0</v>
      </c>
      <c r="I555" s="26">
        <f>SUMIFS(INDEX(Load,,MATCH('Summarized Source Data'!$C555,Hour,0)),Month,'Summarized Source Data'!$A555,Sector,'Summarized Source Data'!I$2,Subsector,'Summarized Source Data'!I$3,TimeOfWeek,$E555)*INDEX('Calibration Multipliers'!E$4:E$7,MATCH($B555,'Calibration Multipliers'!$A$4:$A$7,0),1)</f>
        <v>10012362.193863677</v>
      </c>
      <c r="J555" s="47">
        <f t="shared" si="43"/>
        <v>47595980.989323631</v>
      </c>
      <c r="K555" s="48">
        <f>(SUMIFS(INDEX(Load,,MATCH('Summarized Source Data'!$C555,Hour,0)),Month,'Summarized Source Data'!$A555,Sector,'Summarized Source Data'!K$2,Subsector,"Total",TimeOfWeek,$E555)-SUM(F555:I555))*INDEX('Calibration Multipliers'!G$4:G$7,MATCH($B555,'Calibration Multipliers'!$A$4:$A$7,0),1)</f>
        <v>47595980.989323631</v>
      </c>
      <c r="L555" s="26">
        <f>SUMIFS(INDEX(Load,,MATCH('Summarized Source Data'!$C555,Hour,0)),Month,'Summarized Source Data'!$A555,Sector,'Summarized Source Data'!L$2,Subsector,'Summarized Source Data'!L$3,TimeOfWeek,$E555)*INDEX('Calibration Multipliers'!H$4:H$7,MATCH($B555,'Calibration Multipliers'!$A$4:$A$7,0),1)</f>
        <v>8289506.8410195718</v>
      </c>
      <c r="M555" s="26">
        <f>SUMIFS(INDEX(Load,,MATCH('Summarized Source Data'!$C555,Hour,0)),Month,'Summarized Source Data'!$A555,Sector,'Summarized Source Data'!M$2,Subsector,'Summarized Source Data'!M$3,TimeOfWeek,$E555)*INDEX('Calibration Multipliers'!I$4:I$7,MATCH($B555,'Calibration Multipliers'!$A$4:$A$7,0),1)</f>
        <v>69598.554209344817</v>
      </c>
      <c r="N555" s="26">
        <f>SUMIFS(INDEX(Load,,MATCH('Summarized Source Data'!$C555,Hour,0)),Month,'Summarized Source Data'!$A555,Sector,'Summarized Source Data'!N$2,Subsector,'Summarized Source Data'!N$3,TimeOfWeek,$E555)*INDEX('Calibration Multipliers'!J$4:J$7,MATCH($B555,'Calibration Multipliers'!$A$4:$A$7,0),1)</f>
        <v>0</v>
      </c>
      <c r="O555" s="28">
        <f t="shared" si="44"/>
        <v>75822502.953178316</v>
      </c>
      <c r="P555" s="48">
        <f>(SUMIFS(INDEX(Load,,MATCH('Summarized Source Data'!$C555,Hour,0)),Month,'Summarized Source Data'!$A555,Sector,'Summarized Source Data'!P$2,Subsector,"Total",TimeOfWeek,$E555)-SUM(L555:N555)*INDEX('Calibration Multipliers'!L$4:L$7,MATCH($B555,'Calibration Multipliers'!$A$4:$A$7,0),1))</f>
        <v>75822502.953178316</v>
      </c>
      <c r="Q555" s="28">
        <f t="shared" si="45"/>
        <v>75822502.953178316</v>
      </c>
      <c r="R555" s="31">
        <f>SUMIFS(INDEX(Load,,MATCH('Summarized Source Data'!$C555,Hour,0)),Month,'Summarized Source Data'!$A555,Sector,'Summarized Source Data'!R$2,TimeOfWeek,$E555)*INDEX('Calibration Multipliers'!N$4:N$7,MATCH($B555,'Calibration Multipliers'!$A$4:$A$7,0),1)</f>
        <v>3685340.5555773485</v>
      </c>
      <c r="S555" s="31">
        <f>SUMIFS(INDEX(Load,,MATCH('Summarized Source Data'!$C555,Hour,0)),Month,'Summarized Source Data'!$A555,Sector,'Summarized Source Data'!S$2,TimeOfWeek,$E555)*INDEX('Calibration Multipliers'!O$4:O$7,MATCH($B555,'Calibration Multipliers'!$A$4:$A$7,0),1)</f>
        <v>3685340.5555773485</v>
      </c>
      <c r="T555" s="31">
        <f>SUMIFS(INDEX(Load,,MATCH('Summarized Source Data'!$C555,Hour,0)),Month,'Summarized Source Data'!$A555,Sector,'Summarized Source Data'!T$2,TimeOfWeek,$E555)*INDEX('Calibration Multipliers'!P$4:P$7,MATCH($B555,'Calibration Multipliers'!$A$4:$A$7,0),1)</f>
        <v>3685340.5555773485</v>
      </c>
      <c r="U555" s="31">
        <f>SUMIFS(INDEX(Load,,MATCH('Summarized Source Data'!$C555,Hour,0)),Month,'Summarized Source Data'!$A555,Sector,'Summarized Source Data'!U$2,TimeOfWeek,$E555)*INDEX('Calibration Multipliers'!Q$4:Q$7,MATCH($B555,'Calibration Multipliers'!$A$4:$A$7,0),1)</f>
        <v>3685340.5555773485</v>
      </c>
      <c r="V555" s="31">
        <f>SUMIFS(INDEX(Load,,MATCH('Summarized Source Data'!$C555,Hour,0)),Month,'Summarized Source Data'!$A555,Sector,'Summarized Source Data'!V$2,TimeOfWeek,$E555)*INDEX('Calibration Multipliers'!R$4:R$7,MATCH($B555,'Calibration Multipliers'!$A$4:$A$7,0),1)</f>
        <v>3685340.5555773485</v>
      </c>
      <c r="W555" s="31">
        <f>SUMIFS(INDEX(Load,,MATCH('Summarized Source Data'!$C555,Hour,0)),Month,'Summarized Source Data'!$A555,Sector,'Summarized Source Data'!W$2,TimeOfWeek,$E555)*INDEX('Calibration Multipliers'!S$4:S$7,MATCH($B555,'Calibration Multipliers'!$A$4:$A$7,0),1)</f>
        <v>3685340.5555773485</v>
      </c>
      <c r="X555" s="26">
        <f>SUMIFS(INDEX(Load,,MATCH('Summarized Source Data'!$C555,Hour,0)),Month,'Summarized Source Data'!$A555,Sector,'Summarized Source Data'!X$2,Subsector,'Summarized Source Data'!X$3,TimeOfWeek,$E555)*INDEX('Calibration Multipliers'!T$4:T$7,MATCH($B555,'Calibration Multipliers'!$A$4:$A$7,0),1)</f>
        <v>334393455.79505873</v>
      </c>
      <c r="Y555" s="28">
        <f t="shared" si="48"/>
        <v>334393455.79505873</v>
      </c>
      <c r="Z555" s="28">
        <f t="shared" si="48"/>
        <v>334393455.79505873</v>
      </c>
    </row>
    <row r="556" spans="1:26" outlineLevel="2">
      <c r="A556">
        <f t="shared" si="47"/>
        <v>12</v>
      </c>
      <c r="B556" t="str">
        <f>INDEX('Category Mapping'!$G$34:$G$45,MATCH(A556,'Category Mapping'!$A$34:$A$45,0),1)</f>
        <v>Winter</v>
      </c>
      <c r="C556" t="s">
        <v>27</v>
      </c>
      <c r="D556" s="6" t="s">
        <v>101</v>
      </c>
      <c r="E556" s="40" t="s">
        <v>14</v>
      </c>
      <c r="F556" s="26">
        <f>SUMIFS(INDEX(Load,,MATCH('Summarized Source Data'!$C556,Hour,0)),Month,'Summarized Source Data'!$A556,Sector,'Summarized Source Data'!F$2,Subsector,'Summarized Source Data'!F$3,TimeOfWeek,$E556)*INDEX('Calibration Multipliers'!B$4:B$7,MATCH($B556,'Calibration Multipliers'!$A$4:$A$7,0),1)</f>
        <v>10756461.834888125</v>
      </c>
      <c r="G556" s="26">
        <f>SUMIFS(INDEX(Load,,MATCH('Summarized Source Data'!$C556,Hour,0)),Month,'Summarized Source Data'!$A556,Sector,'Summarized Source Data'!G$2,Subsector,'Summarized Source Data'!G$3,TimeOfWeek,$E556)*INDEX('Calibration Multipliers'!C$4:C$7,MATCH($B556,'Calibration Multipliers'!$A$4:$A$7,0),1)</f>
        <v>9647.0239291105554</v>
      </c>
      <c r="H556" s="26">
        <f>SUMIFS(INDEX(Load,,MATCH('Summarized Source Data'!$C556,Hour,0)),Month,'Summarized Source Data'!$A556,Sector,'Summarized Source Data'!H$2,Subsector,'Summarized Source Data'!H$3,TimeOfWeek,$E556)*INDEX('Calibration Multipliers'!D$4:D$7,MATCH($B556,'Calibration Multipliers'!$A$4:$A$7,0),1)</f>
        <v>0</v>
      </c>
      <c r="I556" s="26">
        <f>SUMIFS(INDEX(Load,,MATCH('Summarized Source Data'!$C556,Hour,0)),Month,'Summarized Source Data'!$A556,Sector,'Summarized Source Data'!I$2,Subsector,'Summarized Source Data'!I$3,TimeOfWeek,$E556)*INDEX('Calibration Multipliers'!E$4:E$7,MATCH($B556,'Calibration Multipliers'!$A$4:$A$7,0),1)</f>
        <v>7826681.4403244816</v>
      </c>
      <c r="J556" s="47">
        <f t="shared" si="43"/>
        <v>42831881.627355218</v>
      </c>
      <c r="K556" s="48">
        <f>(SUMIFS(INDEX(Load,,MATCH('Summarized Source Data'!$C556,Hour,0)),Month,'Summarized Source Data'!$A556,Sector,'Summarized Source Data'!K$2,Subsector,"Total",TimeOfWeek,$E556)-SUM(F556:I556))*INDEX('Calibration Multipliers'!G$4:G$7,MATCH($B556,'Calibration Multipliers'!$A$4:$A$7,0),1)</f>
        <v>42831881.627355218</v>
      </c>
      <c r="L556" s="26">
        <f>SUMIFS(INDEX(Load,,MATCH('Summarized Source Data'!$C556,Hour,0)),Month,'Summarized Source Data'!$A556,Sector,'Summarized Source Data'!L$2,Subsector,'Summarized Source Data'!L$3,TimeOfWeek,$E556)*INDEX('Calibration Multipliers'!H$4:H$7,MATCH($B556,'Calibration Multipliers'!$A$4:$A$7,0),1)</f>
        <v>12284934.385299388</v>
      </c>
      <c r="M556" s="26">
        <f>SUMIFS(INDEX(Load,,MATCH('Summarized Source Data'!$C556,Hour,0)),Month,'Summarized Source Data'!$A556,Sector,'Summarized Source Data'!M$2,Subsector,'Summarized Source Data'!M$3,TimeOfWeek,$E556)*INDEX('Calibration Multipliers'!I$4:I$7,MATCH($B556,'Calibration Multipliers'!$A$4:$A$7,0),1)</f>
        <v>28971.225717186491</v>
      </c>
      <c r="N556" s="26">
        <f>SUMIFS(INDEX(Load,,MATCH('Summarized Source Data'!$C556,Hour,0)),Month,'Summarized Source Data'!$A556,Sector,'Summarized Source Data'!N$2,Subsector,'Summarized Source Data'!N$3,TimeOfWeek,$E556)*INDEX('Calibration Multipliers'!J$4:J$7,MATCH($B556,'Calibration Multipliers'!$A$4:$A$7,0),1)</f>
        <v>0</v>
      </c>
      <c r="O556" s="28">
        <f t="shared" si="44"/>
        <v>87975831.461700246</v>
      </c>
      <c r="P556" s="48">
        <f>(SUMIFS(INDEX(Load,,MATCH('Summarized Source Data'!$C556,Hour,0)),Month,'Summarized Source Data'!$A556,Sector,'Summarized Source Data'!P$2,Subsector,"Total",TimeOfWeek,$E556)-SUM(L556:N556)*INDEX('Calibration Multipliers'!L$4:L$7,MATCH($B556,'Calibration Multipliers'!$A$4:$A$7,0),1))</f>
        <v>87975831.461700246</v>
      </c>
      <c r="Q556" s="28">
        <f t="shared" si="45"/>
        <v>87975831.461700246</v>
      </c>
      <c r="R556" s="31">
        <f>SUMIFS(INDEX(Load,,MATCH('Summarized Source Data'!$C556,Hour,0)),Month,'Summarized Source Data'!$A556,Sector,'Summarized Source Data'!R$2,TimeOfWeek,$E556)*INDEX('Calibration Multipliers'!N$4:N$7,MATCH($B556,'Calibration Multipliers'!$A$4:$A$7,0),1)</f>
        <v>3063057.4140853216</v>
      </c>
      <c r="S556" s="31">
        <f>SUMIFS(INDEX(Load,,MATCH('Summarized Source Data'!$C556,Hour,0)),Month,'Summarized Source Data'!$A556,Sector,'Summarized Source Data'!S$2,TimeOfWeek,$E556)*INDEX('Calibration Multipliers'!O$4:O$7,MATCH($B556,'Calibration Multipliers'!$A$4:$A$7,0),1)</f>
        <v>3063057.4140853216</v>
      </c>
      <c r="T556" s="31">
        <f>SUMIFS(INDEX(Load,,MATCH('Summarized Source Data'!$C556,Hour,0)),Month,'Summarized Source Data'!$A556,Sector,'Summarized Source Data'!T$2,TimeOfWeek,$E556)*INDEX('Calibration Multipliers'!P$4:P$7,MATCH($B556,'Calibration Multipliers'!$A$4:$A$7,0),1)</f>
        <v>3063057.4140853216</v>
      </c>
      <c r="U556" s="31">
        <f>SUMIFS(INDEX(Load,,MATCH('Summarized Source Data'!$C556,Hour,0)),Month,'Summarized Source Data'!$A556,Sector,'Summarized Source Data'!U$2,TimeOfWeek,$E556)*INDEX('Calibration Multipliers'!Q$4:Q$7,MATCH($B556,'Calibration Multipliers'!$A$4:$A$7,0),1)</f>
        <v>3063057.4140853216</v>
      </c>
      <c r="V556" s="31">
        <f>SUMIFS(INDEX(Load,,MATCH('Summarized Source Data'!$C556,Hour,0)),Month,'Summarized Source Data'!$A556,Sector,'Summarized Source Data'!V$2,TimeOfWeek,$E556)*INDEX('Calibration Multipliers'!R$4:R$7,MATCH($B556,'Calibration Multipliers'!$A$4:$A$7,0),1)</f>
        <v>3063057.4140853216</v>
      </c>
      <c r="W556" s="31">
        <f>SUMIFS(INDEX(Load,,MATCH('Summarized Source Data'!$C556,Hour,0)),Month,'Summarized Source Data'!$A556,Sector,'Summarized Source Data'!W$2,TimeOfWeek,$E556)*INDEX('Calibration Multipliers'!S$4:S$7,MATCH($B556,'Calibration Multipliers'!$A$4:$A$7,0),1)</f>
        <v>3063057.4140853216</v>
      </c>
      <c r="X556" s="26">
        <f>SUMIFS(INDEX(Load,,MATCH('Summarized Source Data'!$C556,Hour,0)),Month,'Summarized Source Data'!$A556,Sector,'Summarized Source Data'!X$2,Subsector,'Summarized Source Data'!X$3,TimeOfWeek,$E556)*INDEX('Calibration Multipliers'!T$4:T$7,MATCH($B556,'Calibration Multipliers'!$A$4:$A$7,0),1)</f>
        <v>359613533.82421845</v>
      </c>
      <c r="Y556" s="28">
        <f t="shared" si="48"/>
        <v>359613533.82421845</v>
      </c>
      <c r="Z556" s="28">
        <f t="shared" si="48"/>
        <v>359613533.82421845</v>
      </c>
    </row>
    <row r="557" spans="1:26" outlineLevel="2">
      <c r="A557">
        <f t="shared" si="47"/>
        <v>12</v>
      </c>
      <c r="B557" t="str">
        <f>INDEX('Category Mapping'!$G$34:$G$45,MATCH(A557,'Category Mapping'!$A$34:$A$45,0),1)</f>
        <v>Winter</v>
      </c>
      <c r="C557" t="s">
        <v>28</v>
      </c>
      <c r="D557" s="6" t="s">
        <v>102</v>
      </c>
      <c r="E557" s="40" t="s">
        <v>14</v>
      </c>
      <c r="F557" s="26">
        <f>SUMIFS(INDEX(Load,,MATCH('Summarized Source Data'!$C557,Hour,0)),Month,'Summarized Source Data'!$A557,Sector,'Summarized Source Data'!F$2,Subsector,'Summarized Source Data'!F$3,TimeOfWeek,$E557)*INDEX('Calibration Multipliers'!B$4:B$7,MATCH($B557,'Calibration Multipliers'!$A$4:$A$7,0),1)</f>
        <v>10948386.014353005</v>
      </c>
      <c r="G557" s="26">
        <f>SUMIFS(INDEX(Load,,MATCH('Summarized Source Data'!$C557,Hour,0)),Month,'Summarized Source Data'!$A557,Sector,'Summarized Source Data'!G$2,Subsector,'Summarized Source Data'!G$3,TimeOfWeek,$E557)*INDEX('Calibration Multipliers'!C$4:C$7,MATCH($B557,'Calibration Multipliers'!$A$4:$A$7,0),1)</f>
        <v>9794.4431417341475</v>
      </c>
      <c r="H557" s="26">
        <f>SUMIFS(INDEX(Load,,MATCH('Summarized Source Data'!$C557,Hour,0)),Month,'Summarized Source Data'!$A557,Sector,'Summarized Source Data'!H$2,Subsector,'Summarized Source Data'!H$3,TimeOfWeek,$E557)*INDEX('Calibration Multipliers'!D$4:D$7,MATCH($B557,'Calibration Multipliers'!$A$4:$A$7,0),1)</f>
        <v>0</v>
      </c>
      <c r="I557" s="26">
        <f>SUMIFS(INDEX(Load,,MATCH('Summarized Source Data'!$C557,Hour,0)),Month,'Summarized Source Data'!$A557,Sector,'Summarized Source Data'!I$2,Subsector,'Summarized Source Data'!I$3,TimeOfWeek,$E557)*INDEX('Calibration Multipliers'!E$4:E$7,MATCH($B557,'Calibration Multipliers'!$A$4:$A$7,0),1)</f>
        <v>6762204.1607726756</v>
      </c>
      <c r="J557" s="47">
        <f t="shared" si="43"/>
        <v>33206252.469882771</v>
      </c>
      <c r="K557" s="48">
        <f>(SUMIFS(INDEX(Load,,MATCH('Summarized Source Data'!$C557,Hour,0)),Month,'Summarized Source Data'!$A557,Sector,'Summarized Source Data'!K$2,Subsector,"Total",TimeOfWeek,$E557)-SUM(F557:I557))*INDEX('Calibration Multipliers'!G$4:G$7,MATCH($B557,'Calibration Multipliers'!$A$4:$A$7,0),1)</f>
        <v>33206252.469882771</v>
      </c>
      <c r="L557" s="26">
        <f>SUMIFS(INDEX(Load,,MATCH('Summarized Source Data'!$C557,Hour,0)),Month,'Summarized Source Data'!$A557,Sector,'Summarized Source Data'!L$2,Subsector,'Summarized Source Data'!L$3,TimeOfWeek,$E557)*INDEX('Calibration Multipliers'!H$4:H$7,MATCH($B557,'Calibration Multipliers'!$A$4:$A$7,0),1)</f>
        <v>11279803.390138529</v>
      </c>
      <c r="M557" s="26">
        <f>SUMIFS(INDEX(Load,,MATCH('Summarized Source Data'!$C557,Hour,0)),Month,'Summarized Source Data'!$A557,Sector,'Summarized Source Data'!M$2,Subsector,'Summarized Source Data'!M$3,TimeOfWeek,$E557)*INDEX('Calibration Multipliers'!I$4:I$7,MATCH($B557,'Calibration Multipliers'!$A$4:$A$7,0),1)</f>
        <v>28354.745373487833</v>
      </c>
      <c r="N557" s="26">
        <f>SUMIFS(INDEX(Load,,MATCH('Summarized Source Data'!$C557,Hour,0)),Month,'Summarized Source Data'!$A557,Sector,'Summarized Source Data'!N$2,Subsector,'Summarized Source Data'!N$3,TimeOfWeek,$E557)*INDEX('Calibration Multipliers'!J$4:J$7,MATCH($B557,'Calibration Multipliers'!$A$4:$A$7,0),1)</f>
        <v>0</v>
      </c>
      <c r="O557" s="28">
        <f t="shared" si="44"/>
        <v>76808325.773589969</v>
      </c>
      <c r="P557" s="48">
        <f>(SUMIFS(INDEX(Load,,MATCH('Summarized Source Data'!$C557,Hour,0)),Month,'Summarized Source Data'!$A557,Sector,'Summarized Source Data'!P$2,Subsector,"Total",TimeOfWeek,$E557)-SUM(L557:N557)*INDEX('Calibration Multipliers'!L$4:L$7,MATCH($B557,'Calibration Multipliers'!$A$4:$A$7,0),1))</f>
        <v>76808325.773589969</v>
      </c>
      <c r="Q557" s="28">
        <f t="shared" si="45"/>
        <v>76808325.773589969</v>
      </c>
      <c r="R557" s="31">
        <f>SUMIFS(INDEX(Load,,MATCH('Summarized Source Data'!$C557,Hour,0)),Month,'Summarized Source Data'!$A557,Sector,'Summarized Source Data'!R$2,TimeOfWeek,$E557)*INDEX('Calibration Multipliers'!N$4:N$7,MATCH($B557,'Calibration Multipliers'!$A$4:$A$7,0),1)</f>
        <v>2919189.6643112977</v>
      </c>
      <c r="S557" s="31">
        <f>SUMIFS(INDEX(Load,,MATCH('Summarized Source Data'!$C557,Hour,0)),Month,'Summarized Source Data'!$A557,Sector,'Summarized Source Data'!S$2,TimeOfWeek,$E557)*INDEX('Calibration Multipliers'!O$4:O$7,MATCH($B557,'Calibration Multipliers'!$A$4:$A$7,0),1)</f>
        <v>2919189.6643112977</v>
      </c>
      <c r="T557" s="31">
        <f>SUMIFS(INDEX(Load,,MATCH('Summarized Source Data'!$C557,Hour,0)),Month,'Summarized Source Data'!$A557,Sector,'Summarized Source Data'!T$2,TimeOfWeek,$E557)*INDEX('Calibration Multipliers'!P$4:P$7,MATCH($B557,'Calibration Multipliers'!$A$4:$A$7,0),1)</f>
        <v>2919189.6643112977</v>
      </c>
      <c r="U557" s="31">
        <f>SUMIFS(INDEX(Load,,MATCH('Summarized Source Data'!$C557,Hour,0)),Month,'Summarized Source Data'!$A557,Sector,'Summarized Source Data'!U$2,TimeOfWeek,$E557)*INDEX('Calibration Multipliers'!Q$4:Q$7,MATCH($B557,'Calibration Multipliers'!$A$4:$A$7,0),1)</f>
        <v>2919189.6643112977</v>
      </c>
      <c r="V557" s="31">
        <f>SUMIFS(INDEX(Load,,MATCH('Summarized Source Data'!$C557,Hour,0)),Month,'Summarized Source Data'!$A557,Sector,'Summarized Source Data'!V$2,TimeOfWeek,$E557)*INDEX('Calibration Multipliers'!R$4:R$7,MATCH($B557,'Calibration Multipliers'!$A$4:$A$7,0),1)</f>
        <v>2919189.6643112977</v>
      </c>
      <c r="W557" s="31">
        <f>SUMIFS(INDEX(Load,,MATCH('Summarized Source Data'!$C557,Hour,0)),Month,'Summarized Source Data'!$A557,Sector,'Summarized Source Data'!W$2,TimeOfWeek,$E557)*INDEX('Calibration Multipliers'!S$4:S$7,MATCH($B557,'Calibration Multipliers'!$A$4:$A$7,0),1)</f>
        <v>2919189.6643112977</v>
      </c>
      <c r="X557" s="26">
        <f>SUMIFS(INDEX(Load,,MATCH('Summarized Source Data'!$C557,Hour,0)),Month,'Summarized Source Data'!$A557,Sector,'Summarized Source Data'!X$2,Subsector,'Summarized Source Data'!X$3,TimeOfWeek,$E557)*INDEX('Calibration Multipliers'!T$4:T$7,MATCH($B557,'Calibration Multipliers'!$A$4:$A$7,0),1)</f>
        <v>359613533.82421845</v>
      </c>
      <c r="Y557" s="28">
        <f t="shared" si="48"/>
        <v>359613533.82421845</v>
      </c>
      <c r="Z557" s="28">
        <f t="shared" si="48"/>
        <v>359613533.82421845</v>
      </c>
    </row>
    <row r="558" spans="1:26" outlineLevel="2">
      <c r="A558">
        <f t="shared" si="47"/>
        <v>12</v>
      </c>
      <c r="B558" t="str">
        <f>INDEX('Category Mapping'!$G$34:$G$45,MATCH(A558,'Category Mapping'!$A$34:$A$45,0),1)</f>
        <v>Winter</v>
      </c>
      <c r="C558" t="s">
        <v>29</v>
      </c>
      <c r="D558" s="6" t="s">
        <v>103</v>
      </c>
      <c r="E558" s="40" t="s">
        <v>14</v>
      </c>
      <c r="F558" s="26">
        <f>SUMIFS(INDEX(Load,,MATCH('Summarized Source Data'!$C558,Hour,0)),Month,'Summarized Source Data'!$A558,Sector,'Summarized Source Data'!F$2,Subsector,'Summarized Source Data'!F$3,TimeOfWeek,$E558)*INDEX('Calibration Multipliers'!B$4:B$7,MATCH($B558,'Calibration Multipliers'!$A$4:$A$7,0),1)</f>
        <v>11014107.062877707</v>
      </c>
      <c r="G558" s="26">
        <f>SUMIFS(INDEX(Load,,MATCH('Summarized Source Data'!$C558,Hour,0)),Month,'Summarized Source Data'!$A558,Sector,'Summarized Source Data'!G$2,Subsector,'Summarized Source Data'!G$3,TimeOfWeek,$E558)*INDEX('Calibration Multipliers'!C$4:C$7,MATCH($B558,'Calibration Multipliers'!$A$4:$A$7,0),1)</f>
        <v>9923.9933588882141</v>
      </c>
      <c r="H558" s="26">
        <f>SUMIFS(INDEX(Load,,MATCH('Summarized Source Data'!$C558,Hour,0)),Month,'Summarized Source Data'!$A558,Sector,'Summarized Source Data'!H$2,Subsector,'Summarized Source Data'!H$3,TimeOfWeek,$E558)*INDEX('Calibration Multipliers'!D$4:D$7,MATCH($B558,'Calibration Multipliers'!$A$4:$A$7,0),1)</f>
        <v>0</v>
      </c>
      <c r="I558" s="26">
        <f>SUMIFS(INDEX(Load,,MATCH('Summarized Source Data'!$C558,Hour,0)),Month,'Summarized Source Data'!$A558,Sector,'Summarized Source Data'!I$2,Subsector,'Summarized Source Data'!I$3,TimeOfWeek,$E558)*INDEX('Calibration Multipliers'!E$4:E$7,MATCH($B558,'Calibration Multipliers'!$A$4:$A$7,0),1)</f>
        <v>6531073.1716232188</v>
      </c>
      <c r="J558" s="47">
        <f t="shared" si="43"/>
        <v>26000572.229110744</v>
      </c>
      <c r="K558" s="48">
        <f>(SUMIFS(INDEX(Load,,MATCH('Summarized Source Data'!$C558,Hour,0)),Month,'Summarized Source Data'!$A558,Sector,'Summarized Source Data'!K$2,Subsector,"Total",TimeOfWeek,$E558)-SUM(F558:I558))*INDEX('Calibration Multipliers'!G$4:G$7,MATCH($B558,'Calibration Multipliers'!$A$4:$A$7,0),1)</f>
        <v>26000572.229110744</v>
      </c>
      <c r="L558" s="26">
        <f>SUMIFS(INDEX(Load,,MATCH('Summarized Source Data'!$C558,Hour,0)),Month,'Summarized Source Data'!$A558,Sector,'Summarized Source Data'!L$2,Subsector,'Summarized Source Data'!L$3,TimeOfWeek,$E558)*INDEX('Calibration Multipliers'!H$4:H$7,MATCH($B558,'Calibration Multipliers'!$A$4:$A$7,0),1)</f>
        <v>10099265.868199931</v>
      </c>
      <c r="M558" s="26">
        <f>SUMIFS(INDEX(Load,,MATCH('Summarized Source Data'!$C558,Hour,0)),Month,'Summarized Source Data'!$A558,Sector,'Summarized Source Data'!M$2,Subsector,'Summarized Source Data'!M$3,TimeOfWeek,$E558)*INDEX('Calibration Multipliers'!I$4:I$7,MATCH($B558,'Calibration Multipliers'!$A$4:$A$7,0),1)</f>
        <v>28097.878563613391</v>
      </c>
      <c r="N558" s="26">
        <f>SUMIFS(INDEX(Load,,MATCH('Summarized Source Data'!$C558,Hour,0)),Month,'Summarized Source Data'!$A558,Sector,'Summarized Source Data'!N$2,Subsector,'Summarized Source Data'!N$3,TimeOfWeek,$E558)*INDEX('Calibration Multipliers'!J$4:J$7,MATCH($B558,'Calibration Multipliers'!$A$4:$A$7,0),1)</f>
        <v>0</v>
      </c>
      <c r="O558" s="28">
        <f t="shared" si="44"/>
        <v>75755495.728647634</v>
      </c>
      <c r="P558" s="48">
        <f>(SUMIFS(INDEX(Load,,MATCH('Summarized Source Data'!$C558,Hour,0)),Month,'Summarized Source Data'!$A558,Sector,'Summarized Source Data'!P$2,Subsector,"Total",TimeOfWeek,$E558)-SUM(L558:N558)*INDEX('Calibration Multipliers'!L$4:L$7,MATCH($B558,'Calibration Multipliers'!$A$4:$A$7,0),1))</f>
        <v>75755495.728647634</v>
      </c>
      <c r="Q558" s="28">
        <f t="shared" si="45"/>
        <v>75755495.728647634</v>
      </c>
      <c r="R558" s="31">
        <f>SUMIFS(INDEX(Load,,MATCH('Summarized Source Data'!$C558,Hour,0)),Month,'Summarized Source Data'!$A558,Sector,'Summarized Source Data'!R$2,TimeOfWeek,$E558)*INDEX('Calibration Multipliers'!N$4:N$7,MATCH($B558,'Calibration Multipliers'!$A$4:$A$7,0),1)</f>
        <v>2879952.7006968679</v>
      </c>
      <c r="S558" s="31">
        <f>SUMIFS(INDEX(Load,,MATCH('Summarized Source Data'!$C558,Hour,0)),Month,'Summarized Source Data'!$A558,Sector,'Summarized Source Data'!S$2,TimeOfWeek,$E558)*INDEX('Calibration Multipliers'!O$4:O$7,MATCH($B558,'Calibration Multipliers'!$A$4:$A$7,0),1)</f>
        <v>2879952.7006968679</v>
      </c>
      <c r="T558" s="31">
        <f>SUMIFS(INDEX(Load,,MATCH('Summarized Source Data'!$C558,Hour,0)),Month,'Summarized Source Data'!$A558,Sector,'Summarized Source Data'!T$2,TimeOfWeek,$E558)*INDEX('Calibration Multipliers'!P$4:P$7,MATCH($B558,'Calibration Multipliers'!$A$4:$A$7,0),1)</f>
        <v>2879952.7006968679</v>
      </c>
      <c r="U558" s="31">
        <f>SUMIFS(INDEX(Load,,MATCH('Summarized Source Data'!$C558,Hour,0)),Month,'Summarized Source Data'!$A558,Sector,'Summarized Source Data'!U$2,TimeOfWeek,$E558)*INDEX('Calibration Multipliers'!Q$4:Q$7,MATCH($B558,'Calibration Multipliers'!$A$4:$A$7,0),1)</f>
        <v>2879952.7006968679</v>
      </c>
      <c r="V558" s="31">
        <f>SUMIFS(INDEX(Load,,MATCH('Summarized Source Data'!$C558,Hour,0)),Month,'Summarized Source Data'!$A558,Sector,'Summarized Source Data'!V$2,TimeOfWeek,$E558)*INDEX('Calibration Multipliers'!R$4:R$7,MATCH($B558,'Calibration Multipliers'!$A$4:$A$7,0),1)</f>
        <v>2879952.7006968679</v>
      </c>
      <c r="W558" s="31">
        <f>SUMIFS(INDEX(Load,,MATCH('Summarized Source Data'!$C558,Hour,0)),Month,'Summarized Source Data'!$A558,Sector,'Summarized Source Data'!W$2,TimeOfWeek,$E558)*INDEX('Calibration Multipliers'!S$4:S$7,MATCH($B558,'Calibration Multipliers'!$A$4:$A$7,0),1)</f>
        <v>2879952.7006968679</v>
      </c>
      <c r="X558" s="26">
        <f>SUMIFS(INDEX(Load,,MATCH('Summarized Source Data'!$C558,Hour,0)),Month,'Summarized Source Data'!$A558,Sector,'Summarized Source Data'!X$2,Subsector,'Summarized Source Data'!X$3,TimeOfWeek,$E558)*INDEX('Calibration Multipliers'!T$4:T$7,MATCH($B558,'Calibration Multipliers'!$A$4:$A$7,0),1)</f>
        <v>359613533.82421845</v>
      </c>
      <c r="Y558" s="28">
        <f t="shared" si="48"/>
        <v>359613533.82421845</v>
      </c>
      <c r="Z558" s="28">
        <f t="shared" si="48"/>
        <v>359613533.82421845</v>
      </c>
    </row>
    <row r="559" spans="1:26" outlineLevel="2">
      <c r="A559">
        <f t="shared" si="47"/>
        <v>12</v>
      </c>
      <c r="B559" t="str">
        <f>INDEX('Category Mapping'!$G$34:$G$45,MATCH(A559,'Category Mapping'!$A$34:$A$45,0),1)</f>
        <v>Winter</v>
      </c>
      <c r="C559" t="s">
        <v>30</v>
      </c>
      <c r="D559" s="6" t="s">
        <v>104</v>
      </c>
      <c r="E559" s="40" t="s">
        <v>14</v>
      </c>
      <c r="F559" s="26">
        <f>SUMIFS(INDEX(Load,,MATCH('Summarized Source Data'!$C559,Hour,0)),Month,'Summarized Source Data'!$A559,Sector,'Summarized Source Data'!F$2,Subsector,'Summarized Source Data'!F$3,TimeOfWeek,$E559)*INDEX('Calibration Multipliers'!B$4:B$7,MATCH($B559,'Calibration Multipliers'!$A$4:$A$7,0),1)</f>
        <v>10948386.014353005</v>
      </c>
      <c r="G559" s="26">
        <f>SUMIFS(INDEX(Load,,MATCH('Summarized Source Data'!$C559,Hour,0)),Month,'Summarized Source Data'!$A559,Sector,'Summarized Source Data'!G$2,Subsector,'Summarized Source Data'!G$3,TimeOfWeek,$E559)*INDEX('Calibration Multipliers'!C$4:C$7,MATCH($B559,'Calibration Multipliers'!$A$4:$A$7,0),1)</f>
        <v>9944.0959787914326</v>
      </c>
      <c r="H559" s="26">
        <f>SUMIFS(INDEX(Load,,MATCH('Summarized Source Data'!$C559,Hour,0)),Month,'Summarized Source Data'!$A559,Sector,'Summarized Source Data'!H$2,Subsector,'Summarized Source Data'!H$3,TimeOfWeek,$E559)*INDEX('Calibration Multipliers'!D$4:D$7,MATCH($B559,'Calibration Multipliers'!$A$4:$A$7,0),1)</f>
        <v>0</v>
      </c>
      <c r="I559" s="26">
        <f>SUMIFS(INDEX(Load,,MATCH('Summarized Source Data'!$C559,Hour,0)),Month,'Summarized Source Data'!$A559,Sector,'Summarized Source Data'!I$2,Subsector,'Summarized Source Data'!I$3,TimeOfWeek,$E559)*INDEX('Calibration Multipliers'!E$4:E$7,MATCH($B559,'Calibration Multipliers'!$A$4:$A$7,0),1)</f>
        <v>6525560.5865208702</v>
      </c>
      <c r="J559" s="47">
        <f t="shared" si="43"/>
        <v>21604536.892736297</v>
      </c>
      <c r="K559" s="48">
        <f>(SUMIFS(INDEX(Load,,MATCH('Summarized Source Data'!$C559,Hour,0)),Month,'Summarized Source Data'!$A559,Sector,'Summarized Source Data'!K$2,Subsector,"Total",TimeOfWeek,$E559)-SUM(F559:I559))*INDEX('Calibration Multipliers'!G$4:G$7,MATCH($B559,'Calibration Multipliers'!$A$4:$A$7,0),1)</f>
        <v>21604536.892736297</v>
      </c>
      <c r="L559" s="26">
        <f>SUMIFS(INDEX(Load,,MATCH('Summarized Source Data'!$C559,Hour,0)),Month,'Summarized Source Data'!$A559,Sector,'Summarized Source Data'!L$2,Subsector,'Summarized Source Data'!L$3,TimeOfWeek,$E559)*INDEX('Calibration Multipliers'!H$4:H$7,MATCH($B559,'Calibration Multipliers'!$A$4:$A$7,0),1)</f>
        <v>10495873.806707153</v>
      </c>
      <c r="M559" s="26">
        <f>SUMIFS(INDEX(Load,,MATCH('Summarized Source Data'!$C559,Hour,0)),Month,'Summarized Source Data'!$A559,Sector,'Summarized Source Data'!M$2,Subsector,'Summarized Source Data'!M$3,TimeOfWeek,$E559)*INDEX('Calibration Multipliers'!I$4:I$7,MATCH($B559,'Calibration Multipliers'!$A$4:$A$7,0),1)</f>
        <v>27952.692975423488</v>
      </c>
      <c r="N559" s="26">
        <f>SUMIFS(INDEX(Load,,MATCH('Summarized Source Data'!$C559,Hour,0)),Month,'Summarized Source Data'!$A559,Sector,'Summarized Source Data'!N$2,Subsector,'Summarized Source Data'!N$3,TimeOfWeek,$E559)*INDEX('Calibration Multipliers'!J$4:J$7,MATCH($B559,'Calibration Multipliers'!$A$4:$A$7,0),1)</f>
        <v>0</v>
      </c>
      <c r="O559" s="28">
        <f t="shared" si="44"/>
        <v>76475845.192573994</v>
      </c>
      <c r="P559" s="48">
        <f>(SUMIFS(INDEX(Load,,MATCH('Summarized Source Data'!$C559,Hour,0)),Month,'Summarized Source Data'!$A559,Sector,'Summarized Source Data'!P$2,Subsector,"Total",TimeOfWeek,$E559)-SUM(L559:N559)*INDEX('Calibration Multipliers'!L$4:L$7,MATCH($B559,'Calibration Multipliers'!$A$4:$A$7,0),1))</f>
        <v>76475845.192573994</v>
      </c>
      <c r="Q559" s="28">
        <f t="shared" si="45"/>
        <v>76475845.192573994</v>
      </c>
      <c r="R559" s="31">
        <f>SUMIFS(INDEX(Load,,MATCH('Summarized Source Data'!$C559,Hour,0)),Month,'Summarized Source Data'!$A559,Sector,'Summarized Source Data'!R$2,TimeOfWeek,$E559)*INDEX('Calibration Multipliers'!N$4:N$7,MATCH($B559,'Calibration Multipliers'!$A$4:$A$7,0),1)</f>
        <v>2879952.7006968679</v>
      </c>
      <c r="S559" s="31">
        <f>SUMIFS(INDEX(Load,,MATCH('Summarized Source Data'!$C559,Hour,0)),Month,'Summarized Source Data'!$A559,Sector,'Summarized Source Data'!S$2,TimeOfWeek,$E559)*INDEX('Calibration Multipliers'!O$4:O$7,MATCH($B559,'Calibration Multipliers'!$A$4:$A$7,0),1)</f>
        <v>2879952.7006968679</v>
      </c>
      <c r="T559" s="31">
        <f>SUMIFS(INDEX(Load,,MATCH('Summarized Source Data'!$C559,Hour,0)),Month,'Summarized Source Data'!$A559,Sector,'Summarized Source Data'!T$2,TimeOfWeek,$E559)*INDEX('Calibration Multipliers'!P$4:P$7,MATCH($B559,'Calibration Multipliers'!$A$4:$A$7,0),1)</f>
        <v>2879952.7006968679</v>
      </c>
      <c r="U559" s="31">
        <f>SUMIFS(INDEX(Load,,MATCH('Summarized Source Data'!$C559,Hour,0)),Month,'Summarized Source Data'!$A559,Sector,'Summarized Source Data'!U$2,TimeOfWeek,$E559)*INDEX('Calibration Multipliers'!Q$4:Q$7,MATCH($B559,'Calibration Multipliers'!$A$4:$A$7,0),1)</f>
        <v>2879952.7006968679</v>
      </c>
      <c r="V559" s="31">
        <f>SUMIFS(INDEX(Load,,MATCH('Summarized Source Data'!$C559,Hour,0)),Month,'Summarized Source Data'!$A559,Sector,'Summarized Source Data'!V$2,TimeOfWeek,$E559)*INDEX('Calibration Multipliers'!R$4:R$7,MATCH($B559,'Calibration Multipliers'!$A$4:$A$7,0),1)</f>
        <v>2879952.7006968679</v>
      </c>
      <c r="W559" s="31">
        <f>SUMIFS(INDEX(Load,,MATCH('Summarized Source Data'!$C559,Hour,0)),Month,'Summarized Source Data'!$A559,Sector,'Summarized Source Data'!W$2,TimeOfWeek,$E559)*INDEX('Calibration Multipliers'!S$4:S$7,MATCH($B559,'Calibration Multipliers'!$A$4:$A$7,0),1)</f>
        <v>2879952.7006968679</v>
      </c>
      <c r="X559" s="26">
        <f>SUMIFS(INDEX(Load,,MATCH('Summarized Source Data'!$C559,Hour,0)),Month,'Summarized Source Data'!$A559,Sector,'Summarized Source Data'!X$2,Subsector,'Summarized Source Data'!X$3,TimeOfWeek,$E559)*INDEX('Calibration Multipliers'!T$4:T$7,MATCH($B559,'Calibration Multipliers'!$A$4:$A$7,0),1)</f>
        <v>360730346.04106385</v>
      </c>
      <c r="Y559" s="28">
        <f t="shared" si="48"/>
        <v>360730346.04106385</v>
      </c>
      <c r="Z559" s="28">
        <f t="shared" si="48"/>
        <v>360730346.04106385</v>
      </c>
    </row>
    <row r="560" spans="1:26" outlineLevel="2">
      <c r="A560">
        <f t="shared" si="47"/>
        <v>12</v>
      </c>
      <c r="B560" t="str">
        <f>INDEX('Category Mapping'!$G$34:$G$45,MATCH(A560,'Category Mapping'!$A$34:$A$45,0),1)</f>
        <v>Winter</v>
      </c>
      <c r="C560" t="s">
        <v>31</v>
      </c>
      <c r="D560" s="6" t="s">
        <v>105</v>
      </c>
      <c r="E560" s="40" t="s">
        <v>14</v>
      </c>
      <c r="F560" s="26">
        <f>SUMIFS(INDEX(Load,,MATCH('Summarized Source Data'!$C560,Hour,0)),Month,'Summarized Source Data'!$A560,Sector,'Summarized Source Data'!F$2,Subsector,'Summarized Source Data'!F$3,TimeOfWeek,$E560)*INDEX('Calibration Multipliers'!B$4:B$7,MATCH($B560,'Calibration Multipliers'!$A$4:$A$7,0),1)</f>
        <v>10756461.834888125</v>
      </c>
      <c r="G560" s="26">
        <f>SUMIFS(INDEX(Load,,MATCH('Summarized Source Data'!$C560,Hour,0)),Month,'Summarized Source Data'!$A560,Sector,'Summarized Source Data'!G$2,Subsector,'Summarized Source Data'!G$3,TimeOfWeek,$E560)*INDEX('Calibration Multipliers'!C$4:C$7,MATCH($B560,'Calibration Multipliers'!$A$4:$A$7,0),1)</f>
        <v>9911.7084245029146</v>
      </c>
      <c r="H560" s="26">
        <f>SUMIFS(INDEX(Load,,MATCH('Summarized Source Data'!$C560,Hour,0)),Month,'Summarized Source Data'!$A560,Sector,'Summarized Source Data'!H$2,Subsector,'Summarized Source Data'!H$3,TimeOfWeek,$E560)*INDEX('Calibration Multipliers'!D$4:D$7,MATCH($B560,'Calibration Multipliers'!$A$4:$A$7,0),1)</f>
        <v>0</v>
      </c>
      <c r="I560" s="26">
        <f>SUMIFS(INDEX(Load,,MATCH('Summarized Source Data'!$C560,Hour,0)),Month,'Summarized Source Data'!$A560,Sector,'Summarized Source Data'!I$2,Subsector,'Summarized Source Data'!I$3,TimeOfWeek,$E560)*INDEX('Calibration Multipliers'!E$4:E$7,MATCH($B560,'Calibration Multipliers'!$A$4:$A$7,0),1)</f>
        <v>6868778.2001895811</v>
      </c>
      <c r="J560" s="47">
        <f t="shared" si="43"/>
        <v>22011681.954509452</v>
      </c>
      <c r="K560" s="48">
        <f>(SUMIFS(INDEX(Load,,MATCH('Summarized Source Data'!$C560,Hour,0)),Month,'Summarized Source Data'!$A560,Sector,'Summarized Source Data'!K$2,Subsector,"Total",TimeOfWeek,$E560)-SUM(F560:I560))*INDEX('Calibration Multipliers'!G$4:G$7,MATCH($B560,'Calibration Multipliers'!$A$4:$A$7,0),1)</f>
        <v>22011681.954509452</v>
      </c>
      <c r="L560" s="26">
        <f>SUMIFS(INDEX(Load,,MATCH('Summarized Source Data'!$C560,Hour,0)),Month,'Summarized Source Data'!$A560,Sector,'Summarized Source Data'!L$2,Subsector,'Summarized Source Data'!L$3,TimeOfWeek,$E560)*INDEX('Calibration Multipliers'!H$4:H$7,MATCH($B560,'Calibration Multipliers'!$A$4:$A$7,0),1)</f>
        <v>11070920.41716085</v>
      </c>
      <c r="M560" s="26">
        <f>SUMIFS(INDEX(Load,,MATCH('Summarized Source Data'!$C560,Hour,0)),Month,'Summarized Source Data'!$A560,Sector,'Summarized Source Data'!M$2,Subsector,'Summarized Source Data'!M$3,TimeOfWeek,$E560)*INDEX('Calibration Multipliers'!I$4:I$7,MATCH($B560,'Calibration Multipliers'!$A$4:$A$7,0),1)</f>
        <v>27921.422233351819</v>
      </c>
      <c r="N560" s="26">
        <f>SUMIFS(INDEX(Load,,MATCH('Summarized Source Data'!$C560,Hour,0)),Month,'Summarized Source Data'!$A560,Sector,'Summarized Source Data'!N$2,Subsector,'Summarized Source Data'!N$3,TimeOfWeek,$E560)*INDEX('Calibration Multipliers'!J$4:J$7,MATCH($B560,'Calibration Multipliers'!$A$4:$A$7,0),1)</f>
        <v>0</v>
      </c>
      <c r="O560" s="28">
        <f t="shared" si="44"/>
        <v>77687729.399815008</v>
      </c>
      <c r="P560" s="48">
        <f>(SUMIFS(INDEX(Load,,MATCH('Summarized Source Data'!$C560,Hour,0)),Month,'Summarized Source Data'!$A560,Sector,'Summarized Source Data'!P$2,Subsector,"Total",TimeOfWeek,$E560)-SUM(L560:N560)*INDEX('Calibration Multipliers'!L$4:L$7,MATCH($B560,'Calibration Multipliers'!$A$4:$A$7,0),1))</f>
        <v>77687729.399815008</v>
      </c>
      <c r="Q560" s="28">
        <f t="shared" si="45"/>
        <v>77687729.399815008</v>
      </c>
      <c r="R560" s="31">
        <f>SUMIFS(INDEX(Load,,MATCH('Summarized Source Data'!$C560,Hour,0)),Month,'Summarized Source Data'!$A560,Sector,'Summarized Source Data'!R$2,TimeOfWeek,$E560)*INDEX('Calibration Multipliers'!N$4:N$7,MATCH($B560,'Calibration Multipliers'!$A$4:$A$7,0),1)</f>
        <v>2866873.7128253914</v>
      </c>
      <c r="S560" s="31">
        <f>SUMIFS(INDEX(Load,,MATCH('Summarized Source Data'!$C560,Hour,0)),Month,'Summarized Source Data'!$A560,Sector,'Summarized Source Data'!S$2,TimeOfWeek,$E560)*INDEX('Calibration Multipliers'!O$4:O$7,MATCH($B560,'Calibration Multipliers'!$A$4:$A$7,0),1)</f>
        <v>2866873.7128253914</v>
      </c>
      <c r="T560" s="31">
        <f>SUMIFS(INDEX(Load,,MATCH('Summarized Source Data'!$C560,Hour,0)),Month,'Summarized Source Data'!$A560,Sector,'Summarized Source Data'!T$2,TimeOfWeek,$E560)*INDEX('Calibration Multipliers'!P$4:P$7,MATCH($B560,'Calibration Multipliers'!$A$4:$A$7,0),1)</f>
        <v>2866873.7128253914</v>
      </c>
      <c r="U560" s="31">
        <f>SUMIFS(INDEX(Load,,MATCH('Summarized Source Data'!$C560,Hour,0)),Month,'Summarized Source Data'!$A560,Sector,'Summarized Source Data'!U$2,TimeOfWeek,$E560)*INDEX('Calibration Multipliers'!Q$4:Q$7,MATCH($B560,'Calibration Multipliers'!$A$4:$A$7,0),1)</f>
        <v>2866873.7128253914</v>
      </c>
      <c r="V560" s="31">
        <f>SUMIFS(INDEX(Load,,MATCH('Summarized Source Data'!$C560,Hour,0)),Month,'Summarized Source Data'!$A560,Sector,'Summarized Source Data'!V$2,TimeOfWeek,$E560)*INDEX('Calibration Multipliers'!R$4:R$7,MATCH($B560,'Calibration Multipliers'!$A$4:$A$7,0),1)</f>
        <v>2866873.7128253914</v>
      </c>
      <c r="W560" s="31">
        <f>SUMIFS(INDEX(Load,,MATCH('Summarized Source Data'!$C560,Hour,0)),Month,'Summarized Source Data'!$A560,Sector,'Summarized Source Data'!W$2,TimeOfWeek,$E560)*INDEX('Calibration Multipliers'!S$4:S$7,MATCH($B560,'Calibration Multipliers'!$A$4:$A$7,0),1)</f>
        <v>2866873.7128253914</v>
      </c>
      <c r="X560" s="26">
        <f>SUMIFS(INDEX(Load,,MATCH('Summarized Source Data'!$C560,Hour,0)),Month,'Summarized Source Data'!$A560,Sector,'Summarized Source Data'!X$2,Subsector,'Summarized Source Data'!X$3,TimeOfWeek,$E560)*INDEX('Calibration Multipliers'!T$4:T$7,MATCH($B560,'Calibration Multipliers'!$A$4:$A$7,0),1)</f>
        <v>362963970.47475463</v>
      </c>
      <c r="Y560" s="28">
        <f t="shared" si="48"/>
        <v>362963970.47475463</v>
      </c>
      <c r="Z560" s="28">
        <f t="shared" si="48"/>
        <v>362963970.47475463</v>
      </c>
    </row>
    <row r="561" spans="1:26" outlineLevel="2">
      <c r="A561">
        <f t="shared" si="47"/>
        <v>12</v>
      </c>
      <c r="B561" t="str">
        <f>INDEX('Category Mapping'!$G$34:$G$45,MATCH(A561,'Category Mapping'!$A$34:$A$45,0),1)</f>
        <v>Winter</v>
      </c>
      <c r="C561" t="s">
        <v>32</v>
      </c>
      <c r="D561" s="6" t="s">
        <v>106</v>
      </c>
      <c r="E561" s="40" t="s">
        <v>14</v>
      </c>
      <c r="F561" s="26">
        <f>SUMIFS(INDEX(Load,,MATCH('Summarized Source Data'!$C561,Hour,0)),Month,'Summarized Source Data'!$A561,Sector,'Summarized Source Data'!F$2,Subsector,'Summarized Source Data'!F$3,TimeOfWeek,$E561)*INDEX('Calibration Multipliers'!B$4:B$7,MATCH($B561,'Calibration Multipliers'!$A$4:$A$7,0),1)</f>
        <v>11279803.390138529</v>
      </c>
      <c r="G561" s="26">
        <f>SUMIFS(INDEX(Load,,MATCH('Summarized Source Data'!$C561,Hour,0)),Month,'Summarized Source Data'!$A561,Sector,'Summarized Source Data'!G$2,Subsector,'Summarized Source Data'!G$3,TimeOfWeek,$E561)*INDEX('Calibration Multipliers'!C$4:C$7,MATCH($B561,'Calibration Multipliers'!$A$4:$A$7,0),1)</f>
        <v>9734.1352820244974</v>
      </c>
      <c r="H561" s="26">
        <f>SUMIFS(INDEX(Load,,MATCH('Summarized Source Data'!$C561,Hour,0)),Month,'Summarized Source Data'!$A561,Sector,'Summarized Source Data'!H$2,Subsector,'Summarized Source Data'!H$3,TimeOfWeek,$E561)*INDEX('Calibration Multipliers'!D$4:D$7,MATCH($B561,'Calibration Multipliers'!$A$4:$A$7,0),1)</f>
        <v>0</v>
      </c>
      <c r="I561" s="26">
        <f>SUMIFS(INDEX(Load,,MATCH('Summarized Source Data'!$C561,Hour,0)),Month,'Summarized Source Data'!$A561,Sector,'Summarized Source Data'!I$2,Subsector,'Summarized Source Data'!I$3,TimeOfWeek,$E561)*INDEX('Calibration Multipliers'!E$4:E$7,MATCH($B561,'Calibration Multipliers'!$A$4:$A$7,0),1)</f>
        <v>8901691.3758933581</v>
      </c>
      <c r="J561" s="47">
        <f t="shared" si="43"/>
        <v>25486390.767662901</v>
      </c>
      <c r="K561" s="48">
        <f>(SUMIFS(INDEX(Load,,MATCH('Summarized Source Data'!$C561,Hour,0)),Month,'Summarized Source Data'!$A561,Sector,'Summarized Source Data'!K$2,Subsector,"Total",TimeOfWeek,$E561)-SUM(F561:I561))*INDEX('Calibration Multipliers'!G$4:G$7,MATCH($B561,'Calibration Multipliers'!$A$4:$A$7,0),1)</f>
        <v>25486390.767662901</v>
      </c>
      <c r="L561" s="26">
        <f>SUMIFS(INDEX(Load,,MATCH('Summarized Source Data'!$C561,Hour,0)),Month,'Summarized Source Data'!$A561,Sector,'Summarized Source Data'!L$2,Subsector,'Summarized Source Data'!L$3,TimeOfWeek,$E561)*INDEX('Calibration Multipliers'!H$4:H$7,MATCH($B561,'Calibration Multipliers'!$A$4:$A$7,0),1)</f>
        <v>11391484.611823069</v>
      </c>
      <c r="M561" s="26">
        <f>SUMIFS(INDEX(Load,,MATCH('Summarized Source Data'!$C561,Hour,0)),Month,'Summarized Source Data'!$A561,Sector,'Summarized Source Data'!M$2,Subsector,'Summarized Source Data'!M$3,TimeOfWeek,$E561)*INDEX('Calibration Multipliers'!I$4:I$7,MATCH($B561,'Calibration Multipliers'!$A$4:$A$7,0),1)</f>
        <v>28226.31196855061</v>
      </c>
      <c r="N561" s="26">
        <f>SUMIFS(INDEX(Load,,MATCH('Summarized Source Data'!$C561,Hour,0)),Month,'Summarized Source Data'!$A561,Sector,'Summarized Source Data'!N$2,Subsector,'Summarized Source Data'!N$3,TimeOfWeek,$E561)*INDEX('Calibration Multipliers'!J$4:J$7,MATCH($B561,'Calibration Multipliers'!$A$4:$A$7,0),1)</f>
        <v>0</v>
      </c>
      <c r="O561" s="28">
        <f t="shared" si="44"/>
        <v>83174283.843013674</v>
      </c>
      <c r="P561" s="48">
        <f>(SUMIFS(INDEX(Load,,MATCH('Summarized Source Data'!$C561,Hour,0)),Month,'Summarized Source Data'!$A561,Sector,'Summarized Source Data'!P$2,Subsector,"Total",TimeOfWeek,$E561)-SUM(L561:N561)*INDEX('Calibration Multipliers'!L$4:L$7,MATCH($B561,'Calibration Multipliers'!$A$4:$A$7,0),1))</f>
        <v>83174283.843013674</v>
      </c>
      <c r="Q561" s="28">
        <f t="shared" si="45"/>
        <v>83174283.843013674</v>
      </c>
      <c r="R561" s="31">
        <f>SUMIFS(INDEX(Load,,MATCH('Summarized Source Data'!$C561,Hour,0)),Month,'Summarized Source Data'!$A561,Sector,'Summarized Source Data'!R$2,TimeOfWeek,$E561)*INDEX('Calibration Multipliers'!N$4:N$7,MATCH($B561,'Calibration Multipliers'!$A$4:$A$7,0),1)</f>
        <v>2886492.7530387146</v>
      </c>
      <c r="S561" s="31">
        <f>SUMIFS(INDEX(Load,,MATCH('Summarized Source Data'!$C561,Hour,0)),Month,'Summarized Source Data'!$A561,Sector,'Summarized Source Data'!S$2,TimeOfWeek,$E561)*INDEX('Calibration Multipliers'!O$4:O$7,MATCH($B561,'Calibration Multipliers'!$A$4:$A$7,0),1)</f>
        <v>2886492.7530387146</v>
      </c>
      <c r="T561" s="31">
        <f>SUMIFS(INDEX(Load,,MATCH('Summarized Source Data'!$C561,Hour,0)),Month,'Summarized Source Data'!$A561,Sector,'Summarized Source Data'!T$2,TimeOfWeek,$E561)*INDEX('Calibration Multipliers'!P$4:P$7,MATCH($B561,'Calibration Multipliers'!$A$4:$A$7,0),1)</f>
        <v>2886492.7530387146</v>
      </c>
      <c r="U561" s="31">
        <f>SUMIFS(INDEX(Load,,MATCH('Summarized Source Data'!$C561,Hour,0)),Month,'Summarized Source Data'!$A561,Sector,'Summarized Source Data'!U$2,TimeOfWeek,$E561)*INDEX('Calibration Multipliers'!Q$4:Q$7,MATCH($B561,'Calibration Multipliers'!$A$4:$A$7,0),1)</f>
        <v>2886492.7530387146</v>
      </c>
      <c r="V561" s="31">
        <f>SUMIFS(INDEX(Load,,MATCH('Summarized Source Data'!$C561,Hour,0)),Month,'Summarized Source Data'!$A561,Sector,'Summarized Source Data'!V$2,TimeOfWeek,$E561)*INDEX('Calibration Multipliers'!R$4:R$7,MATCH($B561,'Calibration Multipliers'!$A$4:$A$7,0),1)</f>
        <v>2886492.7530387146</v>
      </c>
      <c r="W561" s="31">
        <f>SUMIFS(INDEX(Load,,MATCH('Summarized Source Data'!$C561,Hour,0)),Month,'Summarized Source Data'!$A561,Sector,'Summarized Source Data'!W$2,TimeOfWeek,$E561)*INDEX('Calibration Multipliers'!S$4:S$7,MATCH($B561,'Calibration Multipliers'!$A$4:$A$7,0),1)</f>
        <v>2886492.7530387146</v>
      </c>
      <c r="X561" s="26">
        <f>SUMIFS(INDEX(Load,,MATCH('Summarized Source Data'!$C561,Hour,0)),Month,'Summarized Source Data'!$A561,Sector,'Summarized Source Data'!X$2,Subsector,'Summarized Source Data'!X$3,TimeOfWeek,$E561)*INDEX('Calibration Multipliers'!T$4:T$7,MATCH($B561,'Calibration Multipliers'!$A$4:$A$7,0),1)</f>
        <v>366314407.12529081</v>
      </c>
      <c r="Y561" s="28">
        <f t="shared" si="48"/>
        <v>366314407.12529081</v>
      </c>
      <c r="Z561" s="28">
        <f t="shared" si="48"/>
        <v>366314407.12529081</v>
      </c>
    </row>
    <row r="562" spans="1:26" outlineLevel="2">
      <c r="A562">
        <f t="shared" si="47"/>
        <v>12</v>
      </c>
      <c r="B562" t="str">
        <f>INDEX('Category Mapping'!$G$34:$G$45,MATCH(A562,'Category Mapping'!$A$34:$A$45,0),1)</f>
        <v>Winter</v>
      </c>
      <c r="C562" t="s">
        <v>33</v>
      </c>
      <c r="D562" s="6" t="s">
        <v>107</v>
      </c>
      <c r="E562" s="40" t="s">
        <v>14</v>
      </c>
      <c r="F562" s="26">
        <f>SUMIFS(INDEX(Load,,MATCH('Summarized Source Data'!$C562,Hour,0)),Month,'Summarized Source Data'!$A562,Sector,'Summarized Source Data'!F$2,Subsector,'Summarized Source Data'!F$3,TimeOfWeek,$E562)*INDEX('Calibration Multipliers'!B$4:B$7,MATCH($B562,'Calibration Multipliers'!$A$4:$A$7,0),1)</f>
        <v>11949890.720245767</v>
      </c>
      <c r="G562" s="26">
        <f>SUMIFS(INDEX(Load,,MATCH('Summarized Source Data'!$C562,Hour,0)),Month,'Summarized Source Data'!$A562,Sector,'Summarized Source Data'!G$2,Subsector,'Summarized Source Data'!G$3,TimeOfWeek,$E562)*INDEX('Calibration Multipliers'!C$4:C$7,MATCH($B562,'Calibration Multipliers'!$A$4:$A$7,0),1)</f>
        <v>9344.3678183454522</v>
      </c>
      <c r="H562" s="26">
        <f>SUMIFS(INDEX(Load,,MATCH('Summarized Source Data'!$C562,Hour,0)),Month,'Summarized Source Data'!$A562,Sector,'Summarized Source Data'!H$2,Subsector,'Summarized Source Data'!H$3,TimeOfWeek,$E562)*INDEX('Calibration Multipliers'!D$4:D$7,MATCH($B562,'Calibration Multipliers'!$A$4:$A$7,0),1)</f>
        <v>0</v>
      </c>
      <c r="I562" s="26">
        <f>SUMIFS(INDEX(Load,,MATCH('Summarized Source Data'!$C562,Hour,0)),Month,'Summarized Source Data'!$A562,Sector,'Summarized Source Data'!I$2,Subsector,'Summarized Source Data'!I$3,TimeOfWeek,$E562)*INDEX('Calibration Multipliers'!E$4:E$7,MATCH($B562,'Calibration Multipliers'!$A$4:$A$7,0),1)</f>
        <v>15412008.592466505</v>
      </c>
      <c r="J562" s="47">
        <f t="shared" si="43"/>
        <v>37403864.89650251</v>
      </c>
      <c r="K562" s="48">
        <f>(SUMIFS(INDEX(Load,,MATCH('Summarized Source Data'!$C562,Hour,0)),Month,'Summarized Source Data'!$A562,Sector,'Summarized Source Data'!K$2,Subsector,"Total",TimeOfWeek,$E562)-SUM(F562:I562))*INDEX('Calibration Multipliers'!G$4:G$7,MATCH($B562,'Calibration Multipliers'!$A$4:$A$7,0),1)</f>
        <v>37403864.89650251</v>
      </c>
      <c r="L562" s="26">
        <f>SUMIFS(INDEX(Load,,MATCH('Summarized Source Data'!$C562,Hour,0)),Month,'Summarized Source Data'!$A562,Sector,'Summarized Source Data'!L$2,Subsector,'Summarized Source Data'!L$3,TimeOfWeek,$E562)*INDEX('Calibration Multipliers'!H$4:H$7,MATCH($B562,'Calibration Multipliers'!$A$4:$A$7,0),1)</f>
        <v>13848471.488882946</v>
      </c>
      <c r="M562" s="26">
        <f>SUMIFS(INDEX(Load,,MATCH('Summarized Source Data'!$C562,Hour,0)),Month,'Summarized Source Data'!$A562,Sector,'Summarized Source Data'!M$2,Subsector,'Summarized Source Data'!M$3,TimeOfWeek,$E562)*INDEX('Calibration Multipliers'!I$4:I$7,MATCH($B562,'Calibration Multipliers'!$A$4:$A$7,0),1)</f>
        <v>29316.320692191719</v>
      </c>
      <c r="N562" s="26">
        <f>SUMIFS(INDEX(Load,,MATCH('Summarized Source Data'!$C562,Hour,0)),Month,'Summarized Source Data'!$A562,Sector,'Summarized Source Data'!N$2,Subsector,'Summarized Source Data'!N$3,TimeOfWeek,$E562)*INDEX('Calibration Multipliers'!J$4:J$7,MATCH($B562,'Calibration Multipliers'!$A$4:$A$7,0),1)</f>
        <v>0</v>
      </c>
      <c r="O562" s="28">
        <f t="shared" si="44"/>
        <v>93224503.785898611</v>
      </c>
      <c r="P562" s="48">
        <f>(SUMIFS(INDEX(Load,,MATCH('Summarized Source Data'!$C562,Hour,0)),Month,'Summarized Source Data'!$A562,Sector,'Summarized Source Data'!P$2,Subsector,"Total",TimeOfWeek,$E562)-SUM(L562:N562)*INDEX('Calibration Multipliers'!L$4:L$7,MATCH($B562,'Calibration Multipliers'!$A$4:$A$7,0),1))</f>
        <v>93224503.785898611</v>
      </c>
      <c r="Q562" s="28">
        <f t="shared" si="45"/>
        <v>93224503.785898611</v>
      </c>
      <c r="R562" s="31">
        <f>SUMIFS(INDEX(Load,,MATCH('Summarized Source Data'!$C562,Hour,0)),Month,'Summarized Source Data'!$A562,Sector,'Summarized Source Data'!R$2,TimeOfWeek,$E562)*INDEX('Calibration Multipliers'!N$4:N$7,MATCH($B562,'Calibration Multipliers'!$A$4:$A$7,0),1)</f>
        <v>3577927.948670954</v>
      </c>
      <c r="S562" s="31">
        <f>SUMIFS(INDEX(Load,,MATCH('Summarized Source Data'!$C562,Hour,0)),Month,'Summarized Source Data'!$A562,Sector,'Summarized Source Data'!S$2,TimeOfWeek,$E562)*INDEX('Calibration Multipliers'!O$4:O$7,MATCH($B562,'Calibration Multipliers'!$A$4:$A$7,0),1)</f>
        <v>3577927.948670954</v>
      </c>
      <c r="T562" s="31">
        <f>SUMIFS(INDEX(Load,,MATCH('Summarized Source Data'!$C562,Hour,0)),Month,'Summarized Source Data'!$A562,Sector,'Summarized Source Data'!T$2,TimeOfWeek,$E562)*INDEX('Calibration Multipliers'!P$4:P$7,MATCH($B562,'Calibration Multipliers'!$A$4:$A$7,0),1)</f>
        <v>3577927.948670954</v>
      </c>
      <c r="U562" s="31">
        <f>SUMIFS(INDEX(Load,,MATCH('Summarized Source Data'!$C562,Hour,0)),Month,'Summarized Source Data'!$A562,Sector,'Summarized Source Data'!U$2,TimeOfWeek,$E562)*INDEX('Calibration Multipliers'!Q$4:Q$7,MATCH($B562,'Calibration Multipliers'!$A$4:$A$7,0),1)</f>
        <v>3577927.948670954</v>
      </c>
      <c r="V562" s="31">
        <f>SUMIFS(INDEX(Load,,MATCH('Summarized Source Data'!$C562,Hour,0)),Month,'Summarized Source Data'!$A562,Sector,'Summarized Source Data'!V$2,TimeOfWeek,$E562)*INDEX('Calibration Multipliers'!R$4:R$7,MATCH($B562,'Calibration Multipliers'!$A$4:$A$7,0),1)</f>
        <v>3577927.948670954</v>
      </c>
      <c r="W562" s="31">
        <f>SUMIFS(INDEX(Load,,MATCH('Summarized Source Data'!$C562,Hour,0)),Month,'Summarized Source Data'!$A562,Sector,'Summarized Source Data'!W$2,TimeOfWeek,$E562)*INDEX('Calibration Multipliers'!S$4:S$7,MATCH($B562,'Calibration Multipliers'!$A$4:$A$7,0),1)</f>
        <v>3577927.948670954</v>
      </c>
      <c r="X562" s="26">
        <f>SUMIFS(INDEX(Load,,MATCH('Summarized Source Data'!$C562,Hour,0)),Month,'Summarized Source Data'!$A562,Sector,'Summarized Source Data'!X$2,Subsector,'Summarized Source Data'!X$3,TimeOfWeek,$E562)*INDEX('Calibration Multipliers'!T$4:T$7,MATCH($B562,'Calibration Multipliers'!$A$4:$A$7,0),1)</f>
        <v>367431219.3421362</v>
      </c>
      <c r="Y562" s="28">
        <f t="shared" si="48"/>
        <v>367431219.3421362</v>
      </c>
      <c r="Z562" s="28">
        <f t="shared" si="48"/>
        <v>367431219.3421362</v>
      </c>
    </row>
    <row r="563" spans="1:26" outlineLevel="2">
      <c r="A563">
        <f t="shared" si="47"/>
        <v>12</v>
      </c>
      <c r="B563" t="str">
        <f>INDEX('Category Mapping'!$G$34:$G$45,MATCH(A563,'Category Mapping'!$A$34:$A$45,0),1)</f>
        <v>Winter</v>
      </c>
      <c r="C563" t="s">
        <v>34</v>
      </c>
      <c r="D563" s="6" t="s">
        <v>108</v>
      </c>
      <c r="E563" s="40" t="s">
        <v>14</v>
      </c>
      <c r="F563" s="26">
        <f>SUMIFS(INDEX(Load,,MATCH('Summarized Source Data'!$C563,Hour,0)),Month,'Summarized Source Data'!$A563,Sector,'Summarized Source Data'!F$2,Subsector,'Summarized Source Data'!F$3,TimeOfWeek,$E563)*INDEX('Calibration Multipliers'!B$4:B$7,MATCH($B563,'Calibration Multipliers'!$A$4:$A$7,0),1)</f>
        <v>12731659.272037547</v>
      </c>
      <c r="G563" s="26">
        <f>SUMIFS(INDEX(Load,,MATCH('Summarized Source Data'!$C563,Hour,0)),Month,'Summarized Source Data'!$A563,Sector,'Summarized Source Data'!G$2,Subsector,'Summarized Source Data'!G$3,TimeOfWeek,$E563)*INDEX('Calibration Multipliers'!C$4:C$7,MATCH($B563,'Calibration Multipliers'!$A$4:$A$7,0),1)</f>
        <v>8686.5654226235129</v>
      </c>
      <c r="H563" s="26">
        <f>SUMIFS(INDEX(Load,,MATCH('Summarized Source Data'!$C563,Hour,0)),Month,'Summarized Source Data'!$A563,Sector,'Summarized Source Data'!H$2,Subsector,'Summarized Source Data'!H$3,TimeOfWeek,$E563)*INDEX('Calibration Multipliers'!D$4:D$7,MATCH($B563,'Calibration Multipliers'!$A$4:$A$7,0),1)</f>
        <v>0</v>
      </c>
      <c r="I563" s="26">
        <f>SUMIFS(INDEX(Load,,MATCH('Summarized Source Data'!$C563,Hour,0)),Month,'Summarized Source Data'!$A563,Sector,'Summarized Source Data'!I$2,Subsector,'Summarized Source Data'!I$3,TimeOfWeek,$E563)*INDEX('Calibration Multipliers'!E$4:E$7,MATCH($B563,'Calibration Multipliers'!$A$4:$A$7,0),1)</f>
        <v>23676418.997122455</v>
      </c>
      <c r="J563" s="47">
        <f t="shared" si="43"/>
        <v>53486618.621471986</v>
      </c>
      <c r="K563" s="48">
        <f>(SUMIFS(INDEX(Load,,MATCH('Summarized Source Data'!$C563,Hour,0)),Month,'Summarized Source Data'!$A563,Sector,'Summarized Source Data'!K$2,Subsector,"Total",TimeOfWeek,$E563)-SUM(F563:I563))*INDEX('Calibration Multipliers'!G$4:G$7,MATCH($B563,'Calibration Multipliers'!$A$4:$A$7,0),1)</f>
        <v>53486618.621471986</v>
      </c>
      <c r="L563" s="26">
        <f>SUMIFS(INDEX(Load,,MATCH('Summarized Source Data'!$C563,Hour,0)),Month,'Summarized Source Data'!$A563,Sector,'Summarized Source Data'!L$2,Subsector,'Summarized Source Data'!L$3,TimeOfWeek,$E563)*INDEX('Calibration Multipliers'!H$4:H$7,MATCH($B563,'Calibration Multipliers'!$A$4:$A$7,0),1)</f>
        <v>29372161.303033989</v>
      </c>
      <c r="M563" s="26">
        <f>SUMIFS(INDEX(Load,,MATCH('Summarized Source Data'!$C563,Hour,0)),Month,'Summarized Source Data'!$A563,Sector,'Summarized Source Data'!M$2,Subsector,'Summarized Source Data'!M$3,TimeOfWeek,$E563)*INDEX('Calibration Multipliers'!I$4:I$7,MATCH($B563,'Calibration Multipliers'!$A$4:$A$7,0),1)</f>
        <v>31467.30102183596</v>
      </c>
      <c r="N563" s="26">
        <f>SUMIFS(INDEX(Load,,MATCH('Summarized Source Data'!$C563,Hour,0)),Month,'Summarized Source Data'!$A563,Sector,'Summarized Source Data'!N$2,Subsector,'Summarized Source Data'!N$3,TimeOfWeek,$E563)*INDEX('Calibration Multipliers'!J$4:J$7,MATCH($B563,'Calibration Multipliers'!$A$4:$A$7,0),1)</f>
        <v>0</v>
      </c>
      <c r="O563" s="28">
        <f t="shared" si="44"/>
        <v>118015584.01953682</v>
      </c>
      <c r="P563" s="48">
        <f>(SUMIFS(INDEX(Load,,MATCH('Summarized Source Data'!$C563,Hour,0)),Month,'Summarized Source Data'!$A563,Sector,'Summarized Source Data'!P$2,Subsector,"Total",TimeOfWeek,$E563)-SUM(L563:N563)*INDEX('Calibration Multipliers'!L$4:L$7,MATCH($B563,'Calibration Multipliers'!$A$4:$A$7,0),1))</f>
        <v>118015584.01953682</v>
      </c>
      <c r="Q563" s="28">
        <f t="shared" si="45"/>
        <v>118015584.01953682</v>
      </c>
      <c r="R563" s="31">
        <f>SUMIFS(INDEX(Load,,MATCH('Summarized Source Data'!$C563,Hour,0)),Month,'Summarized Source Data'!$A563,Sector,'Summarized Source Data'!R$2,TimeOfWeek,$E563)*INDEX('Calibration Multipliers'!N$4:N$7,MATCH($B563,'Calibration Multipliers'!$A$4:$A$7,0),1)</f>
        <v>4654968.2488500541</v>
      </c>
      <c r="S563" s="31">
        <f>SUMIFS(INDEX(Load,,MATCH('Summarized Source Data'!$C563,Hour,0)),Month,'Summarized Source Data'!$A563,Sector,'Summarized Source Data'!S$2,TimeOfWeek,$E563)*INDEX('Calibration Multipliers'!O$4:O$7,MATCH($B563,'Calibration Multipliers'!$A$4:$A$7,0),1)</f>
        <v>4654968.2488500541</v>
      </c>
      <c r="T563" s="31">
        <f>SUMIFS(INDEX(Load,,MATCH('Summarized Source Data'!$C563,Hour,0)),Month,'Summarized Source Data'!$A563,Sector,'Summarized Source Data'!T$2,TimeOfWeek,$E563)*INDEX('Calibration Multipliers'!P$4:P$7,MATCH($B563,'Calibration Multipliers'!$A$4:$A$7,0),1)</f>
        <v>4654968.2488500541</v>
      </c>
      <c r="U563" s="31">
        <f>SUMIFS(INDEX(Load,,MATCH('Summarized Source Data'!$C563,Hour,0)),Month,'Summarized Source Data'!$A563,Sector,'Summarized Source Data'!U$2,TimeOfWeek,$E563)*INDEX('Calibration Multipliers'!Q$4:Q$7,MATCH($B563,'Calibration Multipliers'!$A$4:$A$7,0),1)</f>
        <v>4654968.2488500541</v>
      </c>
      <c r="V563" s="31">
        <f>SUMIFS(INDEX(Load,,MATCH('Summarized Source Data'!$C563,Hour,0)),Month,'Summarized Source Data'!$A563,Sector,'Summarized Source Data'!V$2,TimeOfWeek,$E563)*INDEX('Calibration Multipliers'!R$4:R$7,MATCH($B563,'Calibration Multipliers'!$A$4:$A$7,0),1)</f>
        <v>4654968.2488500541</v>
      </c>
      <c r="W563" s="31">
        <f>SUMIFS(INDEX(Load,,MATCH('Summarized Source Data'!$C563,Hour,0)),Month,'Summarized Source Data'!$A563,Sector,'Summarized Source Data'!W$2,TimeOfWeek,$E563)*INDEX('Calibration Multipliers'!S$4:S$7,MATCH($B563,'Calibration Multipliers'!$A$4:$A$7,0),1)</f>
        <v>4654968.2488500541</v>
      </c>
      <c r="X563" s="26">
        <f>SUMIFS(INDEX(Load,,MATCH('Summarized Source Data'!$C563,Hour,0)),Month,'Summarized Source Data'!$A563,Sector,'Summarized Source Data'!X$2,Subsector,'Summarized Source Data'!X$3,TimeOfWeek,$E563)*INDEX('Calibration Multipliers'!T$4:T$7,MATCH($B563,'Calibration Multipliers'!$A$4:$A$7,0),1)</f>
        <v>368548031.55898166</v>
      </c>
      <c r="Y563" s="28">
        <f t="shared" si="48"/>
        <v>368548031.55898166</v>
      </c>
      <c r="Z563" s="28">
        <f t="shared" si="48"/>
        <v>368548031.55898166</v>
      </c>
    </row>
    <row r="564" spans="1:26" outlineLevel="2">
      <c r="A564">
        <f t="shared" si="47"/>
        <v>12</v>
      </c>
      <c r="B564" t="str">
        <f>INDEX('Category Mapping'!$G$34:$G$45,MATCH(A564,'Category Mapping'!$A$34:$A$45,0),1)</f>
        <v>Winter</v>
      </c>
      <c r="C564" t="s">
        <v>35</v>
      </c>
      <c r="D564" s="6" t="s">
        <v>109</v>
      </c>
      <c r="E564" s="40" t="s">
        <v>14</v>
      </c>
      <c r="F564" s="26">
        <f>SUMIFS(INDEX(Load,,MATCH('Summarized Source Data'!$C564,Hour,0)),Month,'Summarized Source Data'!$A564,Sector,'Summarized Source Data'!F$2,Subsector,'Summarized Source Data'!F$3,TimeOfWeek,$E564)*INDEX('Calibration Multipliers'!B$4:B$7,MATCH($B564,'Calibration Multipliers'!$A$4:$A$7,0),1)</f>
        <v>13178384.158775708</v>
      </c>
      <c r="G564" s="26">
        <f>SUMIFS(INDEX(Load,,MATCH('Summarized Source Data'!$C564,Hour,0)),Month,'Summarized Source Data'!$A564,Sector,'Summarized Source Data'!G$2,Subsector,'Summarized Source Data'!G$3,TimeOfWeek,$E564)*INDEX('Calibration Multipliers'!C$4:C$7,MATCH($B564,'Calibration Multipliers'!$A$4:$A$7,0),1)</f>
        <v>7769.6625925934404</v>
      </c>
      <c r="H564" s="26">
        <f>SUMIFS(INDEX(Load,,MATCH('Summarized Source Data'!$C564,Hour,0)),Month,'Summarized Source Data'!$A564,Sector,'Summarized Source Data'!H$2,Subsector,'Summarized Source Data'!H$3,TimeOfWeek,$E564)*INDEX('Calibration Multipliers'!D$4:D$7,MATCH($B564,'Calibration Multipliers'!$A$4:$A$7,0),1)</f>
        <v>0</v>
      </c>
      <c r="I564" s="26">
        <f>SUMIFS(INDEX(Load,,MATCH('Summarized Source Data'!$C564,Hour,0)),Month,'Summarized Source Data'!$A564,Sector,'Summarized Source Data'!I$2,Subsector,'Summarized Source Data'!I$3,TimeOfWeek,$E564)*INDEX('Calibration Multipliers'!E$4:E$7,MATCH($B564,'Calibration Multipliers'!$A$4:$A$7,0),1)</f>
        <v>8674768.5351769738</v>
      </c>
      <c r="J564" s="47">
        <f t="shared" si="43"/>
        <v>66925648.882663928</v>
      </c>
      <c r="K564" s="48">
        <f>(SUMIFS(INDEX(Load,,MATCH('Summarized Source Data'!$C564,Hour,0)),Month,'Summarized Source Data'!$A564,Sector,'Summarized Source Data'!K$2,Subsector,"Total",TimeOfWeek,$E564)-SUM(F564:I564))*INDEX('Calibration Multipliers'!G$4:G$7,MATCH($B564,'Calibration Multipliers'!$A$4:$A$7,0),1)</f>
        <v>66925648.882663928</v>
      </c>
      <c r="L564" s="26">
        <f>SUMIFS(INDEX(Load,,MATCH('Summarized Source Data'!$C564,Hour,0)),Month,'Summarized Source Data'!$A564,Sector,'Summarized Source Data'!L$2,Subsector,'Summarized Source Data'!L$3,TimeOfWeek,$E564)*INDEX('Calibration Multipliers'!H$4:H$7,MATCH($B564,'Calibration Multipliers'!$A$4:$A$7,0),1)</f>
        <v>36631440.712529086</v>
      </c>
      <c r="M564" s="26">
        <f>SUMIFS(INDEX(Load,,MATCH('Summarized Source Data'!$C564,Hour,0)),Month,'Summarized Source Data'!$A564,Sector,'Summarized Source Data'!M$2,Subsector,'Summarized Source Data'!M$3,TimeOfWeek,$E564)*INDEX('Calibration Multipliers'!I$4:I$7,MATCH($B564,'Calibration Multipliers'!$A$4:$A$7,0),1)</f>
        <v>34627.879595508435</v>
      </c>
      <c r="N564" s="26">
        <f>SUMIFS(INDEX(Load,,MATCH('Summarized Source Data'!$C564,Hour,0)),Month,'Summarized Source Data'!$A564,Sector,'Summarized Source Data'!N$2,Subsector,'Summarized Source Data'!N$3,TimeOfWeek,$E564)*INDEX('Calibration Multipliers'!J$4:J$7,MATCH($B564,'Calibration Multipliers'!$A$4:$A$7,0),1)</f>
        <v>0</v>
      </c>
      <c r="O564" s="28">
        <f t="shared" si="44"/>
        <v>134206200.58522142</v>
      </c>
      <c r="P564" s="48">
        <f>(SUMIFS(INDEX(Load,,MATCH('Summarized Source Data'!$C564,Hour,0)),Month,'Summarized Source Data'!$A564,Sector,'Summarized Source Data'!P$2,Subsector,"Total",TimeOfWeek,$E564)-SUM(L564:N564)*INDEX('Calibration Multipliers'!L$4:L$7,MATCH($B564,'Calibration Multipliers'!$A$4:$A$7,0),1))</f>
        <v>134206200.58522142</v>
      </c>
      <c r="Q564" s="28">
        <f t="shared" si="45"/>
        <v>134206200.58522142</v>
      </c>
      <c r="R564" s="31">
        <f>SUMIFS(INDEX(Load,,MATCH('Summarized Source Data'!$C564,Hour,0)),Month,'Summarized Source Data'!$A564,Sector,'Summarized Source Data'!R$2,TimeOfWeek,$E564)*INDEX('Calibration Multipliers'!N$4:N$7,MATCH($B564,'Calibration Multipliers'!$A$4:$A$7,0),1)</f>
        <v>5553310.7766483733</v>
      </c>
      <c r="S564" s="31">
        <f>SUMIFS(INDEX(Load,,MATCH('Summarized Source Data'!$C564,Hour,0)),Month,'Summarized Source Data'!$A564,Sector,'Summarized Source Data'!S$2,TimeOfWeek,$E564)*INDEX('Calibration Multipliers'!O$4:O$7,MATCH($B564,'Calibration Multipliers'!$A$4:$A$7,0),1)</f>
        <v>5553310.7766483733</v>
      </c>
      <c r="T564" s="31">
        <f>SUMIFS(INDEX(Load,,MATCH('Summarized Source Data'!$C564,Hour,0)),Month,'Summarized Source Data'!$A564,Sector,'Summarized Source Data'!T$2,TimeOfWeek,$E564)*INDEX('Calibration Multipliers'!P$4:P$7,MATCH($B564,'Calibration Multipliers'!$A$4:$A$7,0),1)</f>
        <v>5553310.7766483733</v>
      </c>
      <c r="U564" s="31">
        <f>SUMIFS(INDEX(Load,,MATCH('Summarized Source Data'!$C564,Hour,0)),Month,'Summarized Source Data'!$A564,Sector,'Summarized Source Data'!U$2,TimeOfWeek,$E564)*INDEX('Calibration Multipliers'!Q$4:Q$7,MATCH($B564,'Calibration Multipliers'!$A$4:$A$7,0),1)</f>
        <v>5553310.7766483733</v>
      </c>
      <c r="V564" s="31">
        <f>SUMIFS(INDEX(Load,,MATCH('Summarized Source Data'!$C564,Hour,0)),Month,'Summarized Source Data'!$A564,Sector,'Summarized Source Data'!V$2,TimeOfWeek,$E564)*INDEX('Calibration Multipliers'!R$4:R$7,MATCH($B564,'Calibration Multipliers'!$A$4:$A$7,0),1)</f>
        <v>5553310.7766483733</v>
      </c>
      <c r="W564" s="31">
        <f>SUMIFS(INDEX(Load,,MATCH('Summarized Source Data'!$C564,Hour,0)),Month,'Summarized Source Data'!$A564,Sector,'Summarized Source Data'!W$2,TimeOfWeek,$E564)*INDEX('Calibration Multipliers'!S$4:S$7,MATCH($B564,'Calibration Multipliers'!$A$4:$A$7,0),1)</f>
        <v>5553310.7766483733</v>
      </c>
      <c r="X564" s="26">
        <f>SUMIFS(INDEX(Load,,MATCH('Summarized Source Data'!$C564,Hour,0)),Month,'Summarized Source Data'!$A564,Sector,'Summarized Source Data'!X$2,Subsector,'Summarized Source Data'!X$3,TimeOfWeek,$E564)*INDEX('Calibration Multipliers'!T$4:T$7,MATCH($B564,'Calibration Multipliers'!$A$4:$A$7,0),1)</f>
        <v>367431219.3421362</v>
      </c>
      <c r="Y564" s="28">
        <f t="shared" si="48"/>
        <v>367431219.3421362</v>
      </c>
      <c r="Z564" s="28">
        <f t="shared" si="48"/>
        <v>367431219.3421362</v>
      </c>
    </row>
    <row r="565" spans="1:26" outlineLevel="2">
      <c r="A565">
        <f t="shared" si="47"/>
        <v>12</v>
      </c>
      <c r="B565" t="str">
        <f>INDEX('Category Mapping'!$G$34:$G$45,MATCH(A565,'Category Mapping'!$A$34:$A$45,0),1)</f>
        <v>Winter</v>
      </c>
      <c r="C565" t="s">
        <v>36</v>
      </c>
      <c r="D565" s="6" t="s">
        <v>110</v>
      </c>
      <c r="E565" s="40" t="s">
        <v>14</v>
      </c>
      <c r="F565" s="26">
        <f>SUMIFS(INDEX(Load,,MATCH('Summarized Source Data'!$C565,Hour,0)),Month,'Summarized Source Data'!$A565,Sector,'Summarized Source Data'!F$2,Subsector,'Summarized Source Data'!F$3,TimeOfWeek,$E565)*INDEX('Calibration Multipliers'!B$4:B$7,MATCH($B565,'Calibration Multipliers'!$A$4:$A$7,0),1)</f>
        <v>12843340.493722087</v>
      </c>
      <c r="G565" s="26">
        <f>SUMIFS(INDEX(Load,,MATCH('Summarized Source Data'!$C565,Hour,0)),Month,'Summarized Source Data'!$A565,Sector,'Summarized Source Data'!G$2,Subsector,'Summarized Source Data'!G$3,TimeOfWeek,$E565)*INDEX('Calibration Multipliers'!C$4:C$7,MATCH($B565,'Calibration Multipliers'!$A$4:$A$7,0),1)</f>
        <v>6772.3492829504985</v>
      </c>
      <c r="H565" s="26">
        <f>SUMIFS(INDEX(Load,,MATCH('Summarized Source Data'!$C565,Hour,0)),Month,'Summarized Source Data'!$A565,Sector,'Summarized Source Data'!H$2,Subsector,'Summarized Source Data'!H$3,TimeOfWeek,$E565)*INDEX('Calibration Multipliers'!D$4:D$7,MATCH($B565,'Calibration Multipliers'!$A$4:$A$7,0),1)</f>
        <v>0</v>
      </c>
      <c r="I565" s="26">
        <f>SUMIFS(INDEX(Load,,MATCH('Summarized Source Data'!$C565,Hour,0)),Month,'Summarized Source Data'!$A565,Sector,'Summarized Source Data'!I$2,Subsector,'Summarized Source Data'!I$3,TimeOfWeek,$E565)*INDEX('Calibration Multipliers'!E$4:E$7,MATCH($B565,'Calibration Multipliers'!$A$4:$A$7,0),1)</f>
        <v>8988622.9220403861</v>
      </c>
      <c r="J565" s="47">
        <f t="shared" si="43"/>
        <v>84705149.722005635</v>
      </c>
      <c r="K565" s="48">
        <f>(SUMIFS(INDEX(Load,,MATCH('Summarized Source Data'!$C565,Hour,0)),Month,'Summarized Source Data'!$A565,Sector,'Summarized Source Data'!K$2,Subsector,"Total",TimeOfWeek,$E565)-SUM(F565:I565))*INDEX('Calibration Multipliers'!G$4:G$7,MATCH($B565,'Calibration Multipliers'!$A$4:$A$7,0),1)</f>
        <v>84705149.722005635</v>
      </c>
      <c r="L565" s="26">
        <f>SUMIFS(INDEX(Load,,MATCH('Summarized Source Data'!$C565,Hour,0)),Month,'Summarized Source Data'!$A565,Sector,'Summarized Source Data'!L$2,Subsector,'Summarized Source Data'!L$3,TimeOfWeek,$E565)*INDEX('Calibration Multipliers'!H$4:H$7,MATCH($B565,'Calibration Multipliers'!$A$4:$A$7,0),1)</f>
        <v>29595523.746403072</v>
      </c>
      <c r="M565" s="26">
        <f>SUMIFS(INDEX(Load,,MATCH('Summarized Source Data'!$C565,Hour,0)),Month,'Summarized Source Data'!$A565,Sector,'Summarized Source Data'!M$2,Subsector,'Summarized Source Data'!M$3,TimeOfWeek,$E565)*INDEX('Calibration Multipliers'!I$4:I$7,MATCH($B565,'Calibration Multipliers'!$A$4:$A$7,0),1)</f>
        <v>36647.07608356492</v>
      </c>
      <c r="N565" s="26">
        <f>SUMIFS(INDEX(Load,,MATCH('Summarized Source Data'!$C565,Hour,0)),Month,'Summarized Source Data'!$A565,Sector,'Summarized Source Data'!N$2,Subsector,'Summarized Source Data'!N$3,TimeOfWeek,$E565)*INDEX('Calibration Multipliers'!J$4:J$7,MATCH($B565,'Calibration Multipliers'!$A$4:$A$7,0),1)</f>
        <v>0</v>
      </c>
      <c r="O565" s="28">
        <f t="shared" si="44"/>
        <v>146824159.43908638</v>
      </c>
      <c r="P565" s="48">
        <f>(SUMIFS(INDEX(Load,,MATCH('Summarized Source Data'!$C565,Hour,0)),Month,'Summarized Source Data'!$A565,Sector,'Summarized Source Data'!P$2,Subsector,"Total",TimeOfWeek,$E565)-SUM(L565:N565)*INDEX('Calibration Multipliers'!L$4:L$7,MATCH($B565,'Calibration Multipliers'!$A$4:$A$7,0),1))</f>
        <v>146824159.43908638</v>
      </c>
      <c r="Q565" s="28">
        <f t="shared" si="45"/>
        <v>146824159.43908638</v>
      </c>
      <c r="R565" s="31">
        <f>SUMIFS(INDEX(Load,,MATCH('Summarized Source Data'!$C565,Hour,0)),Month,'Summarized Source Data'!$A565,Sector,'Summarized Source Data'!R$2,TimeOfWeek,$E565)*INDEX('Calibration Multipliers'!N$4:N$7,MATCH($B565,'Calibration Multipliers'!$A$4:$A$7,0),1)</f>
        <v>6290340.9478455428</v>
      </c>
      <c r="S565" s="31">
        <f>SUMIFS(INDEX(Load,,MATCH('Summarized Source Data'!$C565,Hour,0)),Month,'Summarized Source Data'!$A565,Sector,'Summarized Source Data'!S$2,TimeOfWeek,$E565)*INDEX('Calibration Multipliers'!O$4:O$7,MATCH($B565,'Calibration Multipliers'!$A$4:$A$7,0),1)</f>
        <v>6290340.9478455428</v>
      </c>
      <c r="T565" s="31">
        <f>SUMIFS(INDEX(Load,,MATCH('Summarized Source Data'!$C565,Hour,0)),Month,'Summarized Source Data'!$A565,Sector,'Summarized Source Data'!T$2,TimeOfWeek,$E565)*INDEX('Calibration Multipliers'!P$4:P$7,MATCH($B565,'Calibration Multipliers'!$A$4:$A$7,0),1)</f>
        <v>6290340.9478455428</v>
      </c>
      <c r="U565" s="31">
        <f>SUMIFS(INDEX(Load,,MATCH('Summarized Source Data'!$C565,Hour,0)),Month,'Summarized Source Data'!$A565,Sector,'Summarized Source Data'!U$2,TimeOfWeek,$E565)*INDEX('Calibration Multipliers'!Q$4:Q$7,MATCH($B565,'Calibration Multipliers'!$A$4:$A$7,0),1)</f>
        <v>6290340.9478455428</v>
      </c>
      <c r="V565" s="31">
        <f>SUMIFS(INDEX(Load,,MATCH('Summarized Source Data'!$C565,Hour,0)),Month,'Summarized Source Data'!$A565,Sector,'Summarized Source Data'!V$2,TimeOfWeek,$E565)*INDEX('Calibration Multipliers'!R$4:R$7,MATCH($B565,'Calibration Multipliers'!$A$4:$A$7,0),1)</f>
        <v>6290340.9478455428</v>
      </c>
      <c r="W565" s="31">
        <f>SUMIFS(INDEX(Load,,MATCH('Summarized Source Data'!$C565,Hour,0)),Month,'Summarized Source Data'!$A565,Sector,'Summarized Source Data'!W$2,TimeOfWeek,$E565)*INDEX('Calibration Multipliers'!S$4:S$7,MATCH($B565,'Calibration Multipliers'!$A$4:$A$7,0),1)</f>
        <v>6290340.9478455428</v>
      </c>
      <c r="X565" s="26">
        <f>SUMIFS(INDEX(Load,,MATCH('Summarized Source Data'!$C565,Hour,0)),Month,'Summarized Source Data'!$A565,Sector,'Summarized Source Data'!X$2,Subsector,'Summarized Source Data'!X$3,TimeOfWeek,$E565)*INDEX('Calibration Multipliers'!T$4:T$7,MATCH($B565,'Calibration Multipliers'!$A$4:$A$7,0),1)</f>
        <v>366314407.12529081</v>
      </c>
      <c r="Y565" s="28">
        <f t="shared" si="48"/>
        <v>366314407.12529081</v>
      </c>
      <c r="Z565" s="28">
        <f t="shared" si="48"/>
        <v>366314407.12529081</v>
      </c>
    </row>
    <row r="566" spans="1:26" outlineLevel="2">
      <c r="A566">
        <f t="shared" si="47"/>
        <v>12</v>
      </c>
      <c r="B566" t="str">
        <f>INDEX('Category Mapping'!$G$34:$G$45,MATCH(A566,'Category Mapping'!$A$34:$A$45,0),1)</f>
        <v>Winter</v>
      </c>
      <c r="C566" t="s">
        <v>37</v>
      </c>
      <c r="D566" s="6" t="s">
        <v>111</v>
      </c>
      <c r="E566" s="40" t="s">
        <v>14</v>
      </c>
      <c r="F566" s="26">
        <f>SUMIFS(INDEX(Load,,MATCH('Summarized Source Data'!$C566,Hour,0)),Month,'Summarized Source Data'!$A566,Sector,'Summarized Source Data'!F$2,Subsector,'Summarized Source Data'!F$3,TimeOfWeek,$E566)*INDEX('Calibration Multipliers'!B$4:B$7,MATCH($B566,'Calibration Multipliers'!$A$4:$A$7,0),1)</f>
        <v>12396615.606983928</v>
      </c>
      <c r="G566" s="26">
        <f>SUMIFS(INDEX(Load,,MATCH('Summarized Source Data'!$C566,Hour,0)),Month,'Summarized Source Data'!$A566,Sector,'Summarized Source Data'!G$2,Subsector,'Summarized Source Data'!G$3,TimeOfWeek,$E566)*INDEX('Calibration Multipliers'!C$4:C$7,MATCH($B566,'Calibration Multipliers'!$A$4:$A$7,0),1)</f>
        <v>6318.9235229112664</v>
      </c>
      <c r="H566" s="26">
        <f>SUMIFS(INDEX(Load,,MATCH('Summarized Source Data'!$C566,Hour,0)),Month,'Summarized Source Data'!$A566,Sector,'Summarized Source Data'!H$2,Subsector,'Summarized Source Data'!H$3,TimeOfWeek,$E566)*INDEX('Calibration Multipliers'!D$4:D$7,MATCH($B566,'Calibration Multipliers'!$A$4:$A$7,0),1)</f>
        <v>0</v>
      </c>
      <c r="I566" s="26">
        <f>SUMIFS(INDEX(Load,,MATCH('Summarized Source Data'!$C566,Hour,0)),Month,'Summarized Source Data'!$A566,Sector,'Summarized Source Data'!I$2,Subsector,'Summarized Source Data'!I$3,TimeOfWeek,$E566)*INDEX('Calibration Multipliers'!E$4:E$7,MATCH($B566,'Calibration Multipliers'!$A$4:$A$7,0),1)</f>
        <v>9042241.0765711349</v>
      </c>
      <c r="J566" s="47">
        <f t="shared" si="43"/>
        <v>103637792.67960671</v>
      </c>
      <c r="K566" s="48">
        <f>(SUMIFS(INDEX(Load,,MATCH('Summarized Source Data'!$C566,Hour,0)),Month,'Summarized Source Data'!$A566,Sector,'Summarized Source Data'!K$2,Subsector,"Total",TimeOfWeek,$E566)-SUM(F566:I566))*INDEX('Calibration Multipliers'!G$4:G$7,MATCH($B566,'Calibration Multipliers'!$A$4:$A$7,0),1)</f>
        <v>103637792.67960671</v>
      </c>
      <c r="L566" s="26">
        <f>SUMIFS(INDEX(Load,,MATCH('Summarized Source Data'!$C566,Hour,0)),Month,'Summarized Source Data'!$A566,Sector,'Summarized Source Data'!L$2,Subsector,'Summarized Source Data'!L$3,TimeOfWeek,$E566)*INDEX('Calibration Multipliers'!H$4:H$7,MATCH($B566,'Calibration Multipliers'!$A$4:$A$7,0),1)</f>
        <v>25128274.879021473</v>
      </c>
      <c r="M566" s="26">
        <f>SUMIFS(INDEX(Load,,MATCH('Summarized Source Data'!$C566,Hour,0)),Month,'Summarized Source Data'!$A566,Sector,'Summarized Source Data'!M$2,Subsector,'Summarized Source Data'!M$3,TimeOfWeek,$E566)*INDEX('Calibration Multipliers'!I$4:I$7,MATCH($B566,'Calibration Multipliers'!$A$4:$A$7,0),1)</f>
        <v>37695.762755182746</v>
      </c>
      <c r="N566" s="26">
        <f>SUMIFS(INDEX(Load,,MATCH('Summarized Source Data'!$C566,Hour,0)),Month,'Summarized Source Data'!$A566,Sector,'Summarized Source Data'!N$2,Subsector,'Summarized Source Data'!N$3,TimeOfWeek,$E566)*INDEX('Calibration Multipliers'!J$4:J$7,MATCH($B566,'Calibration Multipliers'!$A$4:$A$7,0),1)</f>
        <v>0</v>
      </c>
      <c r="O566" s="28">
        <f t="shared" si="44"/>
        <v>144589486.31872398</v>
      </c>
      <c r="P566" s="48">
        <f>(SUMIFS(INDEX(Load,,MATCH('Summarized Source Data'!$C566,Hour,0)),Month,'Summarized Source Data'!$A566,Sector,'Summarized Source Data'!P$2,Subsector,"Total",TimeOfWeek,$E566)-SUM(L566:N566)*INDEX('Calibration Multipliers'!L$4:L$7,MATCH($B566,'Calibration Multipliers'!$A$4:$A$7,0),1))</f>
        <v>144589486.31872398</v>
      </c>
      <c r="Q566" s="28">
        <f t="shared" si="45"/>
        <v>144589486.31872398</v>
      </c>
      <c r="R566" s="31">
        <f>SUMIFS(INDEX(Load,,MATCH('Summarized Source Data'!$C566,Hour,0)),Month,'Summarized Source Data'!$A566,Sector,'Summarized Source Data'!R$2,TimeOfWeek,$E566)*INDEX('Calibration Multipliers'!N$4:N$7,MATCH($B566,'Calibration Multipliers'!$A$4:$A$7,0),1)</f>
        <v>6657987.71194553</v>
      </c>
      <c r="S566" s="31">
        <f>SUMIFS(INDEX(Load,,MATCH('Summarized Source Data'!$C566,Hour,0)),Month,'Summarized Source Data'!$A566,Sector,'Summarized Source Data'!S$2,TimeOfWeek,$E566)*INDEX('Calibration Multipliers'!O$4:O$7,MATCH($B566,'Calibration Multipliers'!$A$4:$A$7,0),1)</f>
        <v>6657987.71194553</v>
      </c>
      <c r="T566" s="31">
        <f>SUMIFS(INDEX(Load,,MATCH('Summarized Source Data'!$C566,Hour,0)),Month,'Summarized Source Data'!$A566,Sector,'Summarized Source Data'!T$2,TimeOfWeek,$E566)*INDEX('Calibration Multipliers'!P$4:P$7,MATCH($B566,'Calibration Multipliers'!$A$4:$A$7,0),1)</f>
        <v>6657987.71194553</v>
      </c>
      <c r="U566" s="31">
        <f>SUMIFS(INDEX(Load,,MATCH('Summarized Source Data'!$C566,Hour,0)),Month,'Summarized Source Data'!$A566,Sector,'Summarized Source Data'!U$2,TimeOfWeek,$E566)*INDEX('Calibration Multipliers'!Q$4:Q$7,MATCH($B566,'Calibration Multipliers'!$A$4:$A$7,0),1)</f>
        <v>6657987.71194553</v>
      </c>
      <c r="V566" s="31">
        <f>SUMIFS(INDEX(Load,,MATCH('Summarized Source Data'!$C566,Hour,0)),Month,'Summarized Source Data'!$A566,Sector,'Summarized Source Data'!V$2,TimeOfWeek,$E566)*INDEX('Calibration Multipliers'!R$4:R$7,MATCH($B566,'Calibration Multipliers'!$A$4:$A$7,0),1)</f>
        <v>6657987.71194553</v>
      </c>
      <c r="W566" s="31">
        <f>SUMIFS(INDEX(Load,,MATCH('Summarized Source Data'!$C566,Hour,0)),Month,'Summarized Source Data'!$A566,Sector,'Summarized Source Data'!W$2,TimeOfWeek,$E566)*INDEX('Calibration Multipliers'!S$4:S$7,MATCH($B566,'Calibration Multipliers'!$A$4:$A$7,0),1)</f>
        <v>6657987.71194553</v>
      </c>
      <c r="X566" s="26">
        <f>SUMIFS(INDEX(Load,,MATCH('Summarized Source Data'!$C566,Hour,0)),Month,'Summarized Source Data'!$A566,Sector,'Summarized Source Data'!X$2,Subsector,'Summarized Source Data'!X$3,TimeOfWeek,$E566)*INDEX('Calibration Multipliers'!T$4:T$7,MATCH($B566,'Calibration Multipliers'!$A$4:$A$7,0),1)</f>
        <v>365197594.90844542</v>
      </c>
      <c r="Y566" s="28">
        <f t="shared" si="48"/>
        <v>365197594.90844542</v>
      </c>
      <c r="Z566" s="28">
        <f t="shared" si="48"/>
        <v>365197594.90844542</v>
      </c>
    </row>
    <row r="567" spans="1:26" outlineLevel="2">
      <c r="A567">
        <f t="shared" si="47"/>
        <v>12</v>
      </c>
      <c r="B567" t="str">
        <f>INDEX('Category Mapping'!$G$34:$G$45,MATCH(A567,'Category Mapping'!$A$34:$A$45,0),1)</f>
        <v>Winter</v>
      </c>
      <c r="C567" t="s">
        <v>38</v>
      </c>
      <c r="D567" s="6" t="s">
        <v>112</v>
      </c>
      <c r="E567" s="40" t="s">
        <v>14</v>
      </c>
      <c r="F567" s="26">
        <f>SUMIFS(INDEX(Load,,MATCH('Summarized Source Data'!$C567,Hour,0)),Month,'Summarized Source Data'!$A567,Sector,'Summarized Source Data'!F$2,Subsector,'Summarized Source Data'!F$3,TimeOfWeek,$E567)*INDEX('Calibration Multipliers'!B$4:B$7,MATCH($B567,'Calibration Multipliers'!$A$4:$A$7,0),1)</f>
        <v>10322165.951311238</v>
      </c>
      <c r="G567" s="26">
        <f>SUMIFS(INDEX(Load,,MATCH('Summarized Source Data'!$C567,Hour,0)),Month,'Summarized Source Data'!$A567,Sector,'Summarized Source Data'!G$2,Subsector,'Summarized Source Data'!G$3,TimeOfWeek,$E567)*INDEX('Calibration Multipliers'!C$4:C$7,MATCH($B567,'Calibration Multipliers'!$A$4:$A$7,0),1)</f>
        <v>6537.8187174129653</v>
      </c>
      <c r="H567" s="26">
        <f>SUMIFS(INDEX(Load,,MATCH('Summarized Source Data'!$C567,Hour,0)),Month,'Summarized Source Data'!$A567,Sector,'Summarized Source Data'!H$2,Subsector,'Summarized Source Data'!H$3,TimeOfWeek,$E567)*INDEX('Calibration Multipliers'!D$4:D$7,MATCH($B567,'Calibration Multipliers'!$A$4:$A$7,0),1)</f>
        <v>0</v>
      </c>
      <c r="I567" s="26">
        <f>SUMIFS(INDEX(Load,,MATCH('Summarized Source Data'!$C567,Hour,0)),Month,'Summarized Source Data'!$A567,Sector,'Summarized Source Data'!I$2,Subsector,'Summarized Source Data'!I$3,TimeOfWeek,$E567)*INDEX('Calibration Multipliers'!E$4:E$7,MATCH($B567,'Calibration Multipliers'!$A$4:$A$7,0),1)</f>
        <v>9594028.955796808</v>
      </c>
      <c r="J567" s="47">
        <f t="shared" si="43"/>
        <v>115211545.5124678</v>
      </c>
      <c r="K567" s="48">
        <f>(SUMIFS(INDEX(Load,,MATCH('Summarized Source Data'!$C567,Hour,0)),Month,'Summarized Source Data'!$A567,Sector,'Summarized Source Data'!K$2,Subsector,"Total",TimeOfWeek,$E567)-SUM(F567:I567))*INDEX('Calibration Multipliers'!G$4:G$7,MATCH($B567,'Calibration Multipliers'!$A$4:$A$7,0),1)</f>
        <v>115211545.5124678</v>
      </c>
      <c r="L567" s="26">
        <f>SUMIFS(INDEX(Load,,MATCH('Summarized Source Data'!$C567,Hour,0)),Month,'Summarized Source Data'!$A567,Sector,'Summarized Source Data'!L$2,Subsector,'Summarized Source Data'!L$3,TimeOfWeek,$E567)*INDEX('Calibration Multipliers'!H$4:H$7,MATCH($B567,'Calibration Multipliers'!$A$4:$A$7,0),1)</f>
        <v>22224563.115223438</v>
      </c>
      <c r="M567" s="26">
        <f>SUMIFS(INDEX(Load,,MATCH('Summarized Source Data'!$C567,Hour,0)),Month,'Summarized Source Data'!$A567,Sector,'Summarized Source Data'!M$2,Subsector,'Summarized Source Data'!M$3,TimeOfWeek,$E567)*INDEX('Calibration Multipliers'!I$4:I$7,MATCH($B567,'Calibration Multipliers'!$A$4:$A$7,0),1)</f>
        <v>37941.461442888736</v>
      </c>
      <c r="N567" s="26">
        <f>SUMIFS(INDEX(Load,,MATCH('Summarized Source Data'!$C567,Hour,0)),Month,'Summarized Source Data'!$A567,Sector,'Summarized Source Data'!N$2,Subsector,'Summarized Source Data'!N$3,TimeOfWeek,$E567)*INDEX('Calibration Multipliers'!J$4:J$7,MATCH($B567,'Calibration Multipliers'!$A$4:$A$7,0),1)</f>
        <v>0</v>
      </c>
      <c r="O567" s="28">
        <f t="shared" si="44"/>
        <v>144142515.73329812</v>
      </c>
      <c r="P567" s="48">
        <f>(SUMIFS(INDEX(Load,,MATCH('Summarized Source Data'!$C567,Hour,0)),Month,'Summarized Source Data'!$A567,Sector,'Summarized Source Data'!P$2,Subsector,"Total",TimeOfWeek,$E567)-SUM(L567:N567)*INDEX('Calibration Multipliers'!L$4:L$7,MATCH($B567,'Calibration Multipliers'!$A$4:$A$7,0),1))</f>
        <v>144142515.73329812</v>
      </c>
      <c r="Q567" s="28">
        <f t="shared" si="45"/>
        <v>144142515.73329812</v>
      </c>
      <c r="R567" s="31">
        <f>SUMIFS(INDEX(Load,,MATCH('Summarized Source Data'!$C567,Hour,0)),Month,'Summarized Source Data'!$A567,Sector,'Summarized Source Data'!R$2,TimeOfWeek,$E567)*INDEX('Calibration Multipliers'!N$4:N$7,MATCH($B567,'Calibration Multipliers'!$A$4:$A$7,0),1)</f>
        <v>6860710.3487350903</v>
      </c>
      <c r="S567" s="31">
        <f>SUMIFS(INDEX(Load,,MATCH('Summarized Source Data'!$C567,Hour,0)),Month,'Summarized Source Data'!$A567,Sector,'Summarized Source Data'!S$2,TimeOfWeek,$E567)*INDEX('Calibration Multipliers'!O$4:O$7,MATCH($B567,'Calibration Multipliers'!$A$4:$A$7,0),1)</f>
        <v>6860710.3487350903</v>
      </c>
      <c r="T567" s="31">
        <f>SUMIFS(INDEX(Load,,MATCH('Summarized Source Data'!$C567,Hour,0)),Month,'Summarized Source Data'!$A567,Sector,'Summarized Source Data'!T$2,TimeOfWeek,$E567)*INDEX('Calibration Multipliers'!P$4:P$7,MATCH($B567,'Calibration Multipliers'!$A$4:$A$7,0),1)</f>
        <v>6860710.3487350903</v>
      </c>
      <c r="U567" s="31">
        <f>SUMIFS(INDEX(Load,,MATCH('Summarized Source Data'!$C567,Hour,0)),Month,'Summarized Source Data'!$A567,Sector,'Summarized Source Data'!U$2,TimeOfWeek,$E567)*INDEX('Calibration Multipliers'!Q$4:Q$7,MATCH($B567,'Calibration Multipliers'!$A$4:$A$7,0),1)</f>
        <v>6860710.3487350903</v>
      </c>
      <c r="V567" s="31">
        <f>SUMIFS(INDEX(Load,,MATCH('Summarized Source Data'!$C567,Hour,0)),Month,'Summarized Source Data'!$A567,Sector,'Summarized Source Data'!V$2,TimeOfWeek,$E567)*INDEX('Calibration Multipliers'!R$4:R$7,MATCH($B567,'Calibration Multipliers'!$A$4:$A$7,0),1)</f>
        <v>6860710.3487350903</v>
      </c>
      <c r="W567" s="31">
        <f>SUMIFS(INDEX(Load,,MATCH('Summarized Source Data'!$C567,Hour,0)),Month,'Summarized Source Data'!$A567,Sector,'Summarized Source Data'!W$2,TimeOfWeek,$E567)*INDEX('Calibration Multipliers'!S$4:S$7,MATCH($B567,'Calibration Multipliers'!$A$4:$A$7,0),1)</f>
        <v>6860710.3487350903</v>
      </c>
      <c r="X567" s="26">
        <f>SUMIFS(INDEX(Load,,MATCH('Summarized Source Data'!$C567,Hour,0)),Month,'Summarized Source Data'!$A567,Sector,'Summarized Source Data'!X$2,Subsector,'Summarized Source Data'!X$3,TimeOfWeek,$E567)*INDEX('Calibration Multipliers'!T$4:T$7,MATCH($B567,'Calibration Multipliers'!$A$4:$A$7,0),1)</f>
        <v>364080782.69160002</v>
      </c>
      <c r="Y567" s="28">
        <f t="shared" si="48"/>
        <v>364080782.69160002</v>
      </c>
      <c r="Z567" s="28">
        <f t="shared" si="48"/>
        <v>364080782.69160002</v>
      </c>
    </row>
    <row r="568" spans="1:26" outlineLevel="2">
      <c r="A568">
        <f t="shared" si="47"/>
        <v>12</v>
      </c>
      <c r="B568" t="str">
        <f>INDEX('Category Mapping'!$G$34:$G$45,MATCH(A568,'Category Mapping'!$A$34:$A$45,0),1)</f>
        <v>Winter</v>
      </c>
      <c r="C568" t="s">
        <v>39</v>
      </c>
      <c r="D568" s="6" t="s">
        <v>113</v>
      </c>
      <c r="E568" s="40" t="s">
        <v>14</v>
      </c>
      <c r="F568" s="26">
        <f>SUMIFS(INDEX(Load,,MATCH('Summarized Source Data'!$C568,Hour,0)),Month,'Summarized Source Data'!$A568,Sector,'Summarized Source Data'!F$2,Subsector,'Summarized Source Data'!F$3,TimeOfWeek,$E568)*INDEX('Calibration Multipliers'!B$4:B$7,MATCH($B568,'Calibration Multipliers'!$A$4:$A$7,0),1)</f>
        <v>10186295.693822043</v>
      </c>
      <c r="G568" s="26">
        <f>SUMIFS(INDEX(Load,,MATCH('Summarized Source Data'!$C568,Hour,0)),Month,'Summarized Source Data'!$A568,Sector,'Summarized Source Data'!G$2,Subsector,'Summarized Source Data'!G$3,TimeOfWeek,$E568)*INDEX('Calibration Multipliers'!C$4:C$7,MATCH($B568,'Calibration Multipliers'!$A$4:$A$7,0),1)</f>
        <v>6815.9049594074695</v>
      </c>
      <c r="H568" s="26">
        <f>SUMIFS(INDEX(Load,,MATCH('Summarized Source Data'!$C568,Hour,0)),Month,'Summarized Source Data'!$A568,Sector,'Summarized Source Data'!H$2,Subsector,'Summarized Source Data'!H$3,TimeOfWeek,$E568)*INDEX('Calibration Multipliers'!D$4:D$7,MATCH($B568,'Calibration Multipliers'!$A$4:$A$7,0),1)</f>
        <v>0</v>
      </c>
      <c r="I568" s="26">
        <f>SUMIFS(INDEX(Load,,MATCH('Summarized Source Data'!$C568,Hour,0)),Month,'Summarized Source Data'!$A568,Sector,'Summarized Source Data'!I$2,Subsector,'Summarized Source Data'!I$3,TimeOfWeek,$E568)*INDEX('Calibration Multipliers'!E$4:E$7,MATCH($B568,'Calibration Multipliers'!$A$4:$A$7,0),1)</f>
        <v>9927458.8271970861</v>
      </c>
      <c r="J568" s="47">
        <f t="shared" si="43"/>
        <v>104962397.86070615</v>
      </c>
      <c r="K568" s="48">
        <f>(SUMIFS(INDEX(Load,,MATCH('Summarized Source Data'!$C568,Hour,0)),Month,'Summarized Source Data'!$A568,Sector,'Summarized Source Data'!K$2,Subsector,"Total",TimeOfWeek,$E568)-SUM(F568:I568))*INDEX('Calibration Multipliers'!G$4:G$7,MATCH($B568,'Calibration Multipliers'!$A$4:$A$7,0),1)</f>
        <v>104962397.86070615</v>
      </c>
      <c r="L568" s="26">
        <f>SUMIFS(INDEX(Load,,MATCH('Summarized Source Data'!$C568,Hour,0)),Month,'Summarized Source Data'!$A568,Sector,'Summarized Source Data'!L$2,Subsector,'Summarized Source Data'!L$3,TimeOfWeek,$E568)*INDEX('Calibration Multipliers'!H$4:H$7,MATCH($B568,'Calibration Multipliers'!$A$4:$A$7,0),1)</f>
        <v>20325982.346586261</v>
      </c>
      <c r="M568" s="26">
        <f>SUMIFS(INDEX(Load,,MATCH('Summarized Source Data'!$C568,Hour,0)),Month,'Summarized Source Data'!$A568,Sector,'Summarized Source Data'!M$2,Subsector,'Summarized Source Data'!M$3,TimeOfWeek,$E568)*INDEX('Calibration Multipliers'!I$4:I$7,MATCH($B568,'Calibration Multipliers'!$A$4:$A$7,0),1)</f>
        <v>38150.305327438829</v>
      </c>
      <c r="N568" s="26">
        <f>SUMIFS(INDEX(Load,,MATCH('Summarized Source Data'!$C568,Hour,0)),Month,'Summarized Source Data'!$A568,Sector,'Summarized Source Data'!N$2,Subsector,'Summarized Source Data'!N$3,TimeOfWeek,$E568)*INDEX('Calibration Multipliers'!J$4:J$7,MATCH($B568,'Calibration Multipliers'!$A$4:$A$7,0),1)</f>
        <v>0</v>
      </c>
      <c r="O568" s="28">
        <f t="shared" si="44"/>
        <v>143807263.22435993</v>
      </c>
      <c r="P568" s="48">
        <f>(SUMIFS(INDEX(Load,,MATCH('Summarized Source Data'!$C568,Hour,0)),Month,'Summarized Source Data'!$A568,Sector,'Summarized Source Data'!P$2,Subsector,"Total",TimeOfWeek,$E568)-SUM(L568:N568)*INDEX('Calibration Multipliers'!L$4:L$7,MATCH($B568,'Calibration Multipliers'!$A$4:$A$7,0),1))</f>
        <v>143807263.22435993</v>
      </c>
      <c r="Q568" s="28">
        <f t="shared" si="45"/>
        <v>143807263.22435993</v>
      </c>
      <c r="R568" s="31">
        <f>SUMIFS(INDEX(Load,,MATCH('Summarized Source Data'!$C568,Hour,0)),Month,'Summarized Source Data'!$A568,Sector,'Summarized Source Data'!R$2,TimeOfWeek,$E568)*INDEX('Calibration Multipliers'!N$4:N$7,MATCH($B568,'Calibration Multipliers'!$A$4:$A$7,0),1)</f>
        <v>6708865.209296139</v>
      </c>
      <c r="S568" s="31">
        <f>SUMIFS(INDEX(Load,,MATCH('Summarized Source Data'!$C568,Hour,0)),Month,'Summarized Source Data'!$A568,Sector,'Summarized Source Data'!S$2,TimeOfWeek,$E568)*INDEX('Calibration Multipliers'!O$4:O$7,MATCH($B568,'Calibration Multipliers'!$A$4:$A$7,0),1)</f>
        <v>6708865.209296139</v>
      </c>
      <c r="T568" s="31">
        <f>SUMIFS(INDEX(Load,,MATCH('Summarized Source Data'!$C568,Hour,0)),Month,'Summarized Source Data'!$A568,Sector,'Summarized Source Data'!T$2,TimeOfWeek,$E568)*INDEX('Calibration Multipliers'!P$4:P$7,MATCH($B568,'Calibration Multipliers'!$A$4:$A$7,0),1)</f>
        <v>6708865.209296139</v>
      </c>
      <c r="U568" s="31">
        <f>SUMIFS(INDEX(Load,,MATCH('Summarized Source Data'!$C568,Hour,0)),Month,'Summarized Source Data'!$A568,Sector,'Summarized Source Data'!U$2,TimeOfWeek,$E568)*INDEX('Calibration Multipliers'!Q$4:Q$7,MATCH($B568,'Calibration Multipliers'!$A$4:$A$7,0),1)</f>
        <v>6708865.209296139</v>
      </c>
      <c r="V568" s="31">
        <f>SUMIFS(INDEX(Load,,MATCH('Summarized Source Data'!$C568,Hour,0)),Month,'Summarized Source Data'!$A568,Sector,'Summarized Source Data'!V$2,TimeOfWeek,$E568)*INDEX('Calibration Multipliers'!R$4:R$7,MATCH($B568,'Calibration Multipliers'!$A$4:$A$7,0),1)</f>
        <v>6708865.209296139</v>
      </c>
      <c r="W568" s="31">
        <f>SUMIFS(INDEX(Load,,MATCH('Summarized Source Data'!$C568,Hour,0)),Month,'Summarized Source Data'!$A568,Sector,'Summarized Source Data'!W$2,TimeOfWeek,$E568)*INDEX('Calibration Multipliers'!S$4:S$7,MATCH($B568,'Calibration Multipliers'!$A$4:$A$7,0),1)</f>
        <v>6708865.209296139</v>
      </c>
      <c r="X568" s="26">
        <f>SUMIFS(INDEX(Load,,MATCH('Summarized Source Data'!$C568,Hour,0)),Month,'Summarized Source Data'!$A568,Sector,'Summarized Source Data'!X$2,Subsector,'Summarized Source Data'!X$3,TimeOfWeek,$E568)*INDEX('Calibration Multipliers'!T$4:T$7,MATCH($B568,'Calibration Multipliers'!$A$4:$A$7,0),1)</f>
        <v>364080782.69160002</v>
      </c>
      <c r="Y568" s="28">
        <f t="shared" si="48"/>
        <v>364080782.69160002</v>
      </c>
      <c r="Z568" s="28">
        <f t="shared" si="48"/>
        <v>364080782.69160002</v>
      </c>
    </row>
    <row r="569" spans="1:26" outlineLevel="2">
      <c r="A569">
        <f t="shared" si="47"/>
        <v>12</v>
      </c>
      <c r="B569" t="str">
        <f>INDEX('Category Mapping'!$G$34:$G$45,MATCH(A569,'Category Mapping'!$A$34:$A$45,0),1)</f>
        <v>Winter</v>
      </c>
      <c r="C569" t="s">
        <v>40</v>
      </c>
      <c r="D569" s="6" t="s">
        <v>114</v>
      </c>
      <c r="E569" s="40" t="s">
        <v>14</v>
      </c>
      <c r="F569" s="26">
        <f>SUMIFS(INDEX(Load,,MATCH('Summarized Source Data'!$C569,Hour,0)),Month,'Summarized Source Data'!$A569,Sector,'Summarized Source Data'!F$2,Subsector,'Summarized Source Data'!F$3,TimeOfWeek,$E569)*INDEX('Calibration Multipliers'!B$4:B$7,MATCH($B569,'Calibration Multipliers'!$A$4:$A$7,0),1)</f>
        <v>9987894.0034994576</v>
      </c>
      <c r="G569" s="26">
        <f>SUMIFS(INDEX(Load,,MATCH('Summarized Source Data'!$C569,Hour,0)),Month,'Summarized Source Data'!$A569,Sector,'Summarized Source Data'!G$2,Subsector,'Summarized Source Data'!G$3,TimeOfWeek,$E569)*INDEX('Calibration Multipliers'!C$4:C$7,MATCH($B569,'Calibration Multipliers'!$A$4:$A$7,0),1)</f>
        <v>6880.6800679845028</v>
      </c>
      <c r="H569" s="26">
        <f>SUMIFS(INDEX(Load,,MATCH('Summarized Source Data'!$C569,Hour,0)),Month,'Summarized Source Data'!$A569,Sector,'Summarized Source Data'!H$2,Subsector,'Summarized Source Data'!H$3,TimeOfWeek,$E569)*INDEX('Calibration Multipliers'!D$4:D$7,MATCH($B569,'Calibration Multipliers'!$A$4:$A$7,0),1)</f>
        <v>0</v>
      </c>
      <c r="I569" s="26">
        <f>SUMIFS(INDEX(Load,,MATCH('Summarized Source Data'!$C569,Hour,0)),Month,'Summarized Source Data'!$A569,Sector,'Summarized Source Data'!I$2,Subsector,'Summarized Source Data'!I$3,TimeOfWeek,$E569)*INDEX('Calibration Multipliers'!E$4:E$7,MATCH($B569,'Calibration Multipliers'!$A$4:$A$7,0),1)</f>
        <v>9914737.2192349993</v>
      </c>
      <c r="J569" s="47">
        <f t="shared" si="43"/>
        <v>91771709.781737447</v>
      </c>
      <c r="K569" s="48">
        <f>(SUMIFS(INDEX(Load,,MATCH('Summarized Source Data'!$C569,Hour,0)),Month,'Summarized Source Data'!$A569,Sector,'Summarized Source Data'!K$2,Subsector,"Total",TimeOfWeek,$E569)-SUM(F569:I569))*INDEX('Calibration Multipliers'!G$4:G$7,MATCH($B569,'Calibration Multipliers'!$A$4:$A$7,0),1)</f>
        <v>91771709.781737447</v>
      </c>
      <c r="L569" s="26">
        <f>SUMIFS(INDEX(Load,,MATCH('Summarized Source Data'!$C569,Hour,0)),Month,'Summarized Source Data'!$A569,Sector,'Summarized Source Data'!L$2,Subsector,'Summarized Source Data'!L$3,TimeOfWeek,$E569)*INDEX('Calibration Multipliers'!H$4:H$7,MATCH($B569,'Calibration Multipliers'!$A$4:$A$7,0),1)</f>
        <v>18874126.464687239</v>
      </c>
      <c r="M569" s="26">
        <f>SUMIFS(INDEX(Load,,MATCH('Summarized Source Data'!$C569,Hour,0)),Month,'Summarized Source Data'!$A569,Sector,'Summarized Source Data'!M$2,Subsector,'Summarized Source Data'!M$3,TimeOfWeek,$E569)*INDEX('Calibration Multipliers'!I$4:I$7,MATCH($B569,'Calibration Multipliers'!$A$4:$A$7,0),1)</f>
        <v>38150.305327438829</v>
      </c>
      <c r="N569" s="26">
        <f>SUMIFS(INDEX(Load,,MATCH('Summarized Source Data'!$C569,Hour,0)),Month,'Summarized Source Data'!$A569,Sector,'Summarized Source Data'!N$2,Subsector,'Summarized Source Data'!N$3,TimeOfWeek,$E569)*INDEX('Calibration Multipliers'!J$4:J$7,MATCH($B569,'Calibration Multipliers'!$A$4:$A$7,0),1)</f>
        <v>0</v>
      </c>
      <c r="O569" s="28">
        <f t="shared" si="44"/>
        <v>137441433.58834118</v>
      </c>
      <c r="P569" s="48">
        <f>(SUMIFS(INDEX(Load,,MATCH('Summarized Source Data'!$C569,Hour,0)),Month,'Summarized Source Data'!$A569,Sector,'Summarized Source Data'!P$2,Subsector,"Total",TimeOfWeek,$E569)-SUM(L569:N569)*INDEX('Calibration Multipliers'!L$4:L$7,MATCH($B569,'Calibration Multipliers'!$A$4:$A$7,0),1))</f>
        <v>137441433.58834118</v>
      </c>
      <c r="Q569" s="28">
        <f t="shared" si="45"/>
        <v>137441433.58834118</v>
      </c>
      <c r="R569" s="31">
        <f>SUMIFS(INDEX(Load,,MATCH('Summarized Source Data'!$C569,Hour,0)),Month,'Summarized Source Data'!$A569,Sector,'Summarized Source Data'!R$2,TimeOfWeek,$E569)*INDEX('Calibration Multipliers'!N$4:N$7,MATCH($B569,'Calibration Multipliers'!$A$4:$A$7,0),1)</f>
        <v>6383821.480832153</v>
      </c>
      <c r="S569" s="31">
        <f>SUMIFS(INDEX(Load,,MATCH('Summarized Source Data'!$C569,Hour,0)),Month,'Summarized Source Data'!$A569,Sector,'Summarized Source Data'!S$2,TimeOfWeek,$E569)*INDEX('Calibration Multipliers'!O$4:O$7,MATCH($B569,'Calibration Multipliers'!$A$4:$A$7,0),1)</f>
        <v>6383821.480832153</v>
      </c>
      <c r="T569" s="31">
        <f>SUMIFS(INDEX(Load,,MATCH('Summarized Source Data'!$C569,Hour,0)),Month,'Summarized Source Data'!$A569,Sector,'Summarized Source Data'!T$2,TimeOfWeek,$E569)*INDEX('Calibration Multipliers'!P$4:P$7,MATCH($B569,'Calibration Multipliers'!$A$4:$A$7,0),1)</f>
        <v>6383821.480832153</v>
      </c>
      <c r="U569" s="31">
        <f>SUMIFS(INDEX(Load,,MATCH('Summarized Source Data'!$C569,Hour,0)),Month,'Summarized Source Data'!$A569,Sector,'Summarized Source Data'!U$2,TimeOfWeek,$E569)*INDEX('Calibration Multipliers'!Q$4:Q$7,MATCH($B569,'Calibration Multipliers'!$A$4:$A$7,0),1)</f>
        <v>6383821.480832153</v>
      </c>
      <c r="V569" s="31">
        <f>SUMIFS(INDEX(Load,,MATCH('Summarized Source Data'!$C569,Hour,0)),Month,'Summarized Source Data'!$A569,Sector,'Summarized Source Data'!V$2,TimeOfWeek,$E569)*INDEX('Calibration Multipliers'!R$4:R$7,MATCH($B569,'Calibration Multipliers'!$A$4:$A$7,0),1)</f>
        <v>6383821.480832153</v>
      </c>
      <c r="W569" s="31">
        <f>SUMIFS(INDEX(Load,,MATCH('Summarized Source Data'!$C569,Hour,0)),Month,'Summarized Source Data'!$A569,Sector,'Summarized Source Data'!W$2,TimeOfWeek,$E569)*INDEX('Calibration Multipliers'!S$4:S$7,MATCH($B569,'Calibration Multipliers'!$A$4:$A$7,0),1)</f>
        <v>6383821.480832153</v>
      </c>
      <c r="X569" s="26">
        <f>SUMIFS(INDEX(Load,,MATCH('Summarized Source Data'!$C569,Hour,0)),Month,'Summarized Source Data'!$A569,Sector,'Summarized Source Data'!X$2,Subsector,'Summarized Source Data'!X$3,TimeOfWeek,$E569)*INDEX('Calibration Multipliers'!T$4:T$7,MATCH($B569,'Calibration Multipliers'!$A$4:$A$7,0),1)</f>
        <v>364080782.69160002</v>
      </c>
      <c r="Y569" s="28">
        <f t="shared" si="48"/>
        <v>364080782.69160002</v>
      </c>
      <c r="Z569" s="28">
        <f t="shared" si="48"/>
        <v>364080782.69160002</v>
      </c>
    </row>
    <row r="570" spans="1:26" outlineLevel="2">
      <c r="A570">
        <f t="shared" si="47"/>
        <v>12</v>
      </c>
      <c r="B570" t="str">
        <f>INDEX('Category Mapping'!$G$34:$G$45,MATCH(A570,'Category Mapping'!$A$34:$A$45,0),1)</f>
        <v>Winter</v>
      </c>
      <c r="C570" t="s">
        <v>41</v>
      </c>
      <c r="D570" s="6" t="s">
        <v>115</v>
      </c>
      <c r="E570" s="40" t="s">
        <v>14</v>
      </c>
      <c r="F570" s="26">
        <f>SUMIFS(INDEX(Load,,MATCH('Summarized Source Data'!$C570,Hour,0)),Month,'Summarized Source Data'!$A570,Sector,'Summarized Source Data'!F$2,Subsector,'Summarized Source Data'!F$3,TimeOfWeek,$E570)*INDEX('Calibration Multipliers'!B$4:B$7,MATCH($B570,'Calibration Multipliers'!$A$4:$A$7,0),1)</f>
        <v>9869462.768776305</v>
      </c>
      <c r="G570" s="26">
        <f>SUMIFS(INDEX(Load,,MATCH('Summarized Source Data'!$C570,Hour,0)),Month,'Summarized Source Data'!$A570,Sector,'Summarized Source Data'!G$2,Subsector,'Summarized Source Data'!G$3,TimeOfWeek,$E570)*INDEX('Calibration Multipliers'!C$4:C$7,MATCH($B570,'Calibration Multipliers'!$A$4:$A$7,0),1)</f>
        <v>6866.1615091655121</v>
      </c>
      <c r="H570" s="26">
        <f>SUMIFS(INDEX(Load,,MATCH('Summarized Source Data'!$C570,Hour,0)),Month,'Summarized Source Data'!$A570,Sector,'Summarized Source Data'!H$2,Subsector,'Summarized Source Data'!H$3,TimeOfWeek,$E570)*INDEX('Calibration Multipliers'!D$4:D$7,MATCH($B570,'Calibration Multipliers'!$A$4:$A$7,0),1)</f>
        <v>0</v>
      </c>
      <c r="I570" s="26">
        <f>SUMIFS(INDEX(Load,,MATCH('Summarized Source Data'!$C570,Hour,0)),Month,'Summarized Source Data'!$A570,Sector,'Summarized Source Data'!I$2,Subsector,'Summarized Source Data'!I$3,TimeOfWeek,$E570)*INDEX('Calibration Multipliers'!E$4:E$7,MATCH($B570,'Calibration Multipliers'!$A$4:$A$7,0),1)</f>
        <v>9810415.7900594715</v>
      </c>
      <c r="J570" s="47">
        <f t="shared" si="43"/>
        <v>96461725.831576541</v>
      </c>
      <c r="K570" s="48">
        <f>(SUMIFS(INDEX(Load,,MATCH('Summarized Source Data'!$C570,Hour,0)),Month,'Summarized Source Data'!$A570,Sector,'Summarized Source Data'!K$2,Subsector,"Total",TimeOfWeek,$E570)-SUM(F570:I570))*INDEX('Calibration Multipliers'!G$4:G$7,MATCH($B570,'Calibration Multipliers'!$A$4:$A$7,0),1)</f>
        <v>96461725.831576541</v>
      </c>
      <c r="L570" s="26">
        <f>SUMIFS(INDEX(Load,,MATCH('Summarized Source Data'!$C570,Hour,0)),Month,'Summarized Source Data'!$A570,Sector,'Summarized Source Data'!L$2,Subsector,'Summarized Source Data'!L$3,TimeOfWeek,$E570)*INDEX('Calibration Multipliers'!H$4:H$7,MATCH($B570,'Calibration Multipliers'!$A$4:$A$7,0),1)</f>
        <v>18092357.912895463</v>
      </c>
      <c r="M570" s="26">
        <f>SUMIFS(INDEX(Load,,MATCH('Summarized Source Data'!$C570,Hour,0)),Month,'Summarized Source Data'!$A570,Sector,'Summarized Source Data'!M$2,Subsector,'Summarized Source Data'!M$3,TimeOfWeek,$E570)*INDEX('Calibration Multipliers'!I$4:I$7,MATCH($B570,'Calibration Multipliers'!$A$4:$A$7,0),1)</f>
        <v>38150.305327438829</v>
      </c>
      <c r="N570" s="26">
        <f>SUMIFS(INDEX(Load,,MATCH('Summarized Source Data'!$C570,Hour,0)),Month,'Summarized Source Data'!$A570,Sector,'Summarized Source Data'!N$2,Subsector,'Summarized Source Data'!N$3,TimeOfWeek,$E570)*INDEX('Calibration Multipliers'!J$4:J$7,MATCH($B570,'Calibration Multipliers'!$A$4:$A$7,0),1)</f>
        <v>0</v>
      </c>
      <c r="O570" s="28">
        <f t="shared" si="44"/>
        <v>131522328.83906056</v>
      </c>
      <c r="P570" s="48">
        <f>(SUMIFS(INDEX(Load,,MATCH('Summarized Source Data'!$C570,Hour,0)),Month,'Summarized Source Data'!$A570,Sector,'Summarized Source Data'!P$2,Subsector,"Total",TimeOfWeek,$E570)-SUM(L570:N570)*INDEX('Calibration Multipliers'!L$4:L$7,MATCH($B570,'Calibration Multipliers'!$A$4:$A$7,0),1))</f>
        <v>131522328.83906056</v>
      </c>
      <c r="Q570" s="28">
        <f t="shared" si="45"/>
        <v>131522328.83906056</v>
      </c>
      <c r="R570" s="31">
        <f>SUMIFS(INDEX(Load,,MATCH('Summarized Source Data'!$C570,Hour,0)),Month,'Summarized Source Data'!$A570,Sector,'Summarized Source Data'!R$2,TimeOfWeek,$E570)*INDEX('Calibration Multipliers'!N$4:N$7,MATCH($B570,'Calibration Multipliers'!$A$4:$A$7,0),1)</f>
        <v>6305347.5536032943</v>
      </c>
      <c r="S570" s="31">
        <f>SUMIFS(INDEX(Load,,MATCH('Summarized Source Data'!$C570,Hour,0)),Month,'Summarized Source Data'!$A570,Sector,'Summarized Source Data'!S$2,TimeOfWeek,$E570)*INDEX('Calibration Multipliers'!O$4:O$7,MATCH($B570,'Calibration Multipliers'!$A$4:$A$7,0),1)</f>
        <v>6305347.5536032943</v>
      </c>
      <c r="T570" s="31">
        <f>SUMIFS(INDEX(Load,,MATCH('Summarized Source Data'!$C570,Hour,0)),Month,'Summarized Source Data'!$A570,Sector,'Summarized Source Data'!T$2,TimeOfWeek,$E570)*INDEX('Calibration Multipliers'!P$4:P$7,MATCH($B570,'Calibration Multipliers'!$A$4:$A$7,0),1)</f>
        <v>6305347.5536032943</v>
      </c>
      <c r="U570" s="31">
        <f>SUMIFS(INDEX(Load,,MATCH('Summarized Source Data'!$C570,Hour,0)),Month,'Summarized Source Data'!$A570,Sector,'Summarized Source Data'!U$2,TimeOfWeek,$E570)*INDEX('Calibration Multipliers'!Q$4:Q$7,MATCH($B570,'Calibration Multipliers'!$A$4:$A$7,0),1)</f>
        <v>6305347.5536032943</v>
      </c>
      <c r="V570" s="31">
        <f>SUMIFS(INDEX(Load,,MATCH('Summarized Source Data'!$C570,Hour,0)),Month,'Summarized Source Data'!$A570,Sector,'Summarized Source Data'!V$2,TimeOfWeek,$E570)*INDEX('Calibration Multipliers'!R$4:R$7,MATCH($B570,'Calibration Multipliers'!$A$4:$A$7,0),1)</f>
        <v>6305347.5536032943</v>
      </c>
      <c r="W570" s="31">
        <f>SUMIFS(INDEX(Load,,MATCH('Summarized Source Data'!$C570,Hour,0)),Month,'Summarized Source Data'!$A570,Sector,'Summarized Source Data'!W$2,TimeOfWeek,$E570)*INDEX('Calibration Multipliers'!S$4:S$7,MATCH($B570,'Calibration Multipliers'!$A$4:$A$7,0),1)</f>
        <v>6305347.5536032943</v>
      </c>
      <c r="X570" s="26">
        <f>SUMIFS(INDEX(Load,,MATCH('Summarized Source Data'!$C570,Hour,0)),Month,'Summarized Source Data'!$A570,Sector,'Summarized Source Data'!X$2,Subsector,'Summarized Source Data'!X$3,TimeOfWeek,$E570)*INDEX('Calibration Multipliers'!T$4:T$7,MATCH($B570,'Calibration Multipliers'!$A$4:$A$7,0),1)</f>
        <v>366314407.12529081</v>
      </c>
      <c r="Y570" s="28">
        <f t="shared" si="48"/>
        <v>366314407.12529081</v>
      </c>
      <c r="Z570" s="28">
        <f t="shared" si="48"/>
        <v>366314407.12529081</v>
      </c>
    </row>
    <row r="571" spans="1:26" outlineLevel="2">
      <c r="A571">
        <f t="shared" si="47"/>
        <v>12</v>
      </c>
      <c r="B571" t="str">
        <f>INDEX('Category Mapping'!$G$34:$G$45,MATCH(A571,'Category Mapping'!$A$34:$A$45,0),1)</f>
        <v>Winter</v>
      </c>
      <c r="C571" t="s">
        <v>42</v>
      </c>
      <c r="D571" s="6" t="s">
        <v>116</v>
      </c>
      <c r="E571" s="40" t="s">
        <v>14</v>
      </c>
      <c r="F571" s="26">
        <f>SUMIFS(INDEX(Load,,MATCH('Summarized Source Data'!$C571,Hour,0)),Month,'Summarized Source Data'!$A571,Sector,'Summarized Source Data'!F$2,Subsector,'Summarized Source Data'!F$3,TimeOfWeek,$E571)*INDEX('Calibration Multipliers'!B$4:B$7,MATCH($B571,'Calibration Multipliers'!$A$4:$A$7,0),1)</f>
        <v>9947315.7484125961</v>
      </c>
      <c r="G571" s="26">
        <f>SUMIFS(INDEX(Load,,MATCH('Summarized Source Data'!$C571,Hour,0)),Month,'Summarized Source Data'!$A571,Sector,'Summarized Source Data'!G$2,Subsector,'Summarized Source Data'!G$3,TimeOfWeek,$E571)*INDEX('Calibration Multipliers'!C$4:C$7,MATCH($B571,'Calibration Multipliers'!$A$4:$A$7,0),1)</f>
        <v>6843.8252648286043</v>
      </c>
      <c r="H571" s="26">
        <f>SUMIFS(INDEX(Load,,MATCH('Summarized Source Data'!$C571,Hour,0)),Month,'Summarized Source Data'!$A571,Sector,'Summarized Source Data'!H$2,Subsector,'Summarized Source Data'!H$3,TimeOfWeek,$E571)*INDEX('Calibration Multipliers'!D$4:D$7,MATCH($B571,'Calibration Multipliers'!$A$4:$A$7,0),1)</f>
        <v>0</v>
      </c>
      <c r="I571" s="26">
        <f>SUMIFS(INDEX(Load,,MATCH('Summarized Source Data'!$C571,Hour,0)),Month,'Summarized Source Data'!$A571,Sector,'Summarized Source Data'!I$2,Subsector,'Summarized Source Data'!I$3,TimeOfWeek,$E571)*INDEX('Calibration Multipliers'!E$4:E$7,MATCH($B571,'Calibration Multipliers'!$A$4:$A$7,0),1)</f>
        <v>9835034.7985676117</v>
      </c>
      <c r="J571" s="47">
        <f t="shared" si="43"/>
        <v>99709712.830212653</v>
      </c>
      <c r="K571" s="48">
        <f>(SUMIFS(INDEX(Load,,MATCH('Summarized Source Data'!$C571,Hour,0)),Month,'Summarized Source Data'!$A571,Sector,'Summarized Source Data'!K$2,Subsector,"Total",TimeOfWeek,$E571)-SUM(F571:I571))*INDEX('Calibration Multipliers'!G$4:G$7,MATCH($B571,'Calibration Multipliers'!$A$4:$A$7,0),1)</f>
        <v>99709712.830212653</v>
      </c>
      <c r="L571" s="26">
        <f>SUMIFS(INDEX(Load,,MATCH('Summarized Source Data'!$C571,Hour,0)),Month,'Summarized Source Data'!$A571,Sector,'Summarized Source Data'!L$2,Subsector,'Summarized Source Data'!L$3,TimeOfWeek,$E571)*INDEX('Calibration Multipliers'!H$4:H$7,MATCH($B571,'Calibration Multipliers'!$A$4:$A$7,0),1)</f>
        <v>18762445.243002702</v>
      </c>
      <c r="M571" s="26">
        <f>SUMIFS(INDEX(Load,,MATCH('Summarized Source Data'!$C571,Hour,0)),Month,'Summarized Source Data'!$A571,Sector,'Summarized Source Data'!M$2,Subsector,'Summarized Source Data'!M$3,TimeOfWeek,$E571)*INDEX('Calibration Multipliers'!I$4:I$7,MATCH($B571,'Calibration Multipliers'!$A$4:$A$7,0),1)</f>
        <v>38158.123012956741</v>
      </c>
      <c r="N571" s="26">
        <f>SUMIFS(INDEX(Load,,MATCH('Summarized Source Data'!$C571,Hour,0)),Month,'Summarized Source Data'!$A571,Sector,'Summarized Source Data'!N$2,Subsector,'Summarized Source Data'!N$3,TimeOfWeek,$E571)*INDEX('Calibration Multipliers'!J$4:J$7,MATCH($B571,'Calibration Multipliers'!$A$4:$A$7,0),1)</f>
        <v>0</v>
      </c>
      <c r="O571" s="28">
        <f t="shared" si="44"/>
        <v>121917735.9565046</v>
      </c>
      <c r="P571" s="48">
        <f>(SUMIFS(INDEX(Load,,MATCH('Summarized Source Data'!$C571,Hour,0)),Month,'Summarized Source Data'!$A571,Sector,'Summarized Source Data'!P$2,Subsector,"Total",TimeOfWeek,$E571)-SUM(L571:N571)*INDEX('Calibration Multipliers'!L$4:L$7,MATCH($B571,'Calibration Multipliers'!$A$4:$A$7,0),1))</f>
        <v>121917735.9565046</v>
      </c>
      <c r="Q571" s="28">
        <f t="shared" si="45"/>
        <v>121917735.9565046</v>
      </c>
      <c r="R571" s="31">
        <f>SUMIFS(INDEX(Load,,MATCH('Summarized Source Data'!$C571,Hour,0)),Month,'Summarized Source Data'!$A571,Sector,'Summarized Source Data'!R$2,TimeOfWeek,$E571)*INDEX('Calibration Multipliers'!N$4:N$7,MATCH($B571,'Calibration Multipliers'!$A$4:$A$7,0),1)</f>
        <v>6187637.7795722233</v>
      </c>
      <c r="S571" s="31">
        <f>SUMIFS(INDEX(Load,,MATCH('Summarized Source Data'!$C571,Hour,0)),Month,'Summarized Source Data'!$A571,Sector,'Summarized Source Data'!S$2,TimeOfWeek,$E571)*INDEX('Calibration Multipliers'!O$4:O$7,MATCH($B571,'Calibration Multipliers'!$A$4:$A$7,0),1)</f>
        <v>6187637.7795722233</v>
      </c>
      <c r="T571" s="31">
        <f>SUMIFS(INDEX(Load,,MATCH('Summarized Source Data'!$C571,Hour,0)),Month,'Summarized Source Data'!$A571,Sector,'Summarized Source Data'!T$2,TimeOfWeek,$E571)*INDEX('Calibration Multipliers'!P$4:P$7,MATCH($B571,'Calibration Multipliers'!$A$4:$A$7,0),1)</f>
        <v>6187637.7795722233</v>
      </c>
      <c r="U571" s="31">
        <f>SUMIFS(INDEX(Load,,MATCH('Summarized Source Data'!$C571,Hour,0)),Month,'Summarized Source Data'!$A571,Sector,'Summarized Source Data'!U$2,TimeOfWeek,$E571)*INDEX('Calibration Multipliers'!Q$4:Q$7,MATCH($B571,'Calibration Multipliers'!$A$4:$A$7,0),1)</f>
        <v>6187637.7795722233</v>
      </c>
      <c r="V571" s="31">
        <f>SUMIFS(INDEX(Load,,MATCH('Summarized Source Data'!$C571,Hour,0)),Month,'Summarized Source Data'!$A571,Sector,'Summarized Source Data'!V$2,TimeOfWeek,$E571)*INDEX('Calibration Multipliers'!R$4:R$7,MATCH($B571,'Calibration Multipliers'!$A$4:$A$7,0),1)</f>
        <v>6187637.7795722233</v>
      </c>
      <c r="W571" s="31">
        <f>SUMIFS(INDEX(Load,,MATCH('Summarized Source Data'!$C571,Hour,0)),Month,'Summarized Source Data'!$A571,Sector,'Summarized Source Data'!W$2,TimeOfWeek,$E571)*INDEX('Calibration Multipliers'!S$4:S$7,MATCH($B571,'Calibration Multipliers'!$A$4:$A$7,0),1)</f>
        <v>6187637.7795722233</v>
      </c>
      <c r="X571" s="26">
        <f>SUMIFS(INDEX(Load,,MATCH('Summarized Source Data'!$C571,Hour,0)),Month,'Summarized Source Data'!$A571,Sector,'Summarized Source Data'!X$2,Subsector,'Summarized Source Data'!X$3,TimeOfWeek,$E571)*INDEX('Calibration Multipliers'!T$4:T$7,MATCH($B571,'Calibration Multipliers'!$A$4:$A$7,0),1)</f>
        <v>369664843.77582705</v>
      </c>
      <c r="Y571" s="28">
        <f t="shared" si="48"/>
        <v>369664843.77582705</v>
      </c>
      <c r="Z571" s="28">
        <f t="shared" si="48"/>
        <v>369664843.77582705</v>
      </c>
    </row>
    <row r="572" spans="1:26" outlineLevel="2">
      <c r="A572">
        <f t="shared" si="47"/>
        <v>12</v>
      </c>
      <c r="B572" t="str">
        <f>INDEX('Category Mapping'!$G$34:$G$45,MATCH(A572,'Category Mapping'!$A$34:$A$45,0),1)</f>
        <v>Winter</v>
      </c>
      <c r="C572" t="s">
        <v>43</v>
      </c>
      <c r="D572" s="6" t="s">
        <v>117</v>
      </c>
      <c r="E572" s="40" t="s">
        <v>14</v>
      </c>
      <c r="F572" s="26">
        <f>SUMIFS(INDEX(Load,,MATCH('Summarized Source Data'!$C572,Hour,0)),Month,'Summarized Source Data'!$A572,Sector,'Summarized Source Data'!F$2,Subsector,'Summarized Source Data'!F$3,TimeOfWeek,$E572)*INDEX('Calibration Multipliers'!B$4:B$7,MATCH($B572,'Calibration Multipliers'!$A$4:$A$7,0),1)</f>
        <v>10275976.831646945</v>
      </c>
      <c r="G572" s="26">
        <f>SUMIFS(INDEX(Load,,MATCH('Summarized Source Data'!$C572,Hour,0)),Month,'Summarized Source Data'!$A572,Sector,'Summarized Source Data'!G$2,Subsector,'Summarized Source Data'!G$3,TimeOfWeek,$E572)*INDEX('Calibration Multipliers'!C$4:C$7,MATCH($B572,'Calibration Multipliers'!$A$4:$A$7,0),1)</f>
        <v>6898.5490634540292</v>
      </c>
      <c r="H572" s="26">
        <f>SUMIFS(INDEX(Load,,MATCH('Summarized Source Data'!$C572,Hour,0)),Month,'Summarized Source Data'!$A572,Sector,'Summarized Source Data'!H$2,Subsector,'Summarized Source Data'!H$3,TimeOfWeek,$E572)*INDEX('Calibration Multipliers'!D$4:D$7,MATCH($B572,'Calibration Multipliers'!$A$4:$A$7,0),1)</f>
        <v>0</v>
      </c>
      <c r="I572" s="26">
        <f>SUMIFS(INDEX(Load,,MATCH('Summarized Source Data'!$C572,Hour,0)),Month,'Summarized Source Data'!$A572,Sector,'Summarized Source Data'!I$2,Subsector,'Summarized Source Data'!I$3,TimeOfWeek,$E572)*INDEX('Calibration Multipliers'!E$4:E$7,MATCH($B572,'Calibration Multipliers'!$A$4:$A$7,0),1)</f>
        <v>33727728.94873105</v>
      </c>
      <c r="J572" s="47">
        <f t="shared" si="43"/>
        <v>106759044.9446874</v>
      </c>
      <c r="K572" s="48">
        <f>(SUMIFS(INDEX(Load,,MATCH('Summarized Source Data'!$C572,Hour,0)),Month,'Summarized Source Data'!$A572,Sector,'Summarized Source Data'!K$2,Subsector,"Total",TimeOfWeek,$E572)-SUM(F572:I572))*INDEX('Calibration Multipliers'!G$4:G$7,MATCH($B572,'Calibration Multipliers'!$A$4:$A$7,0),1)</f>
        <v>106759044.9446874</v>
      </c>
      <c r="L572" s="26">
        <f>SUMIFS(INDEX(Load,,MATCH('Summarized Source Data'!$C572,Hour,0)),Month,'Summarized Source Data'!$A572,Sector,'Summarized Source Data'!L$2,Subsector,'Summarized Source Data'!L$3,TimeOfWeek,$E572)*INDEX('Calibration Multipliers'!H$4:H$7,MATCH($B572,'Calibration Multipliers'!$A$4:$A$7,0),1)</f>
        <v>18874126.464687239</v>
      </c>
      <c r="M572" s="26">
        <f>SUMIFS(INDEX(Load,,MATCH('Summarized Source Data'!$C572,Hour,0)),Month,'Summarized Source Data'!$A572,Sector,'Summarized Source Data'!M$2,Subsector,'Summarized Source Data'!M$3,TimeOfWeek,$E572)*INDEX('Calibration Multipliers'!I$4:I$7,MATCH($B572,'Calibration Multipliers'!$A$4:$A$7,0),1)</f>
        <v>37748.252929374481</v>
      </c>
      <c r="N572" s="26">
        <f>SUMIFS(INDEX(Load,,MATCH('Summarized Source Data'!$C572,Hour,0)),Month,'Summarized Source Data'!$A572,Sector,'Summarized Source Data'!N$2,Subsector,'Summarized Source Data'!N$3,TimeOfWeek,$E572)*INDEX('Calibration Multipliers'!J$4:J$7,MATCH($B572,'Calibration Multipliers'!$A$4:$A$7,0),1)</f>
        <v>0</v>
      </c>
      <c r="O572" s="28">
        <f t="shared" si="44"/>
        <v>116222403.52067664</v>
      </c>
      <c r="P572" s="48">
        <f>(SUMIFS(INDEX(Load,,MATCH('Summarized Source Data'!$C572,Hour,0)),Month,'Summarized Source Data'!$A572,Sector,'Summarized Source Data'!P$2,Subsector,"Total",TimeOfWeek,$E572)-SUM(L572:N572)*INDEX('Calibration Multipliers'!L$4:L$7,MATCH($B572,'Calibration Multipliers'!$A$4:$A$7,0),1))</f>
        <v>116222403.52067664</v>
      </c>
      <c r="Q572" s="28">
        <f t="shared" si="45"/>
        <v>116222403.52067664</v>
      </c>
      <c r="R572" s="31">
        <f>SUMIFS(INDEX(Load,,MATCH('Summarized Source Data'!$C572,Hour,0)),Month,'Summarized Source Data'!$A572,Sector,'Summarized Source Data'!R$2,TimeOfWeek,$E572)*INDEX('Calibration Multipliers'!N$4:N$7,MATCH($B572,'Calibration Multipliers'!$A$4:$A$7,0),1)</f>
        <v>7098292.0452490449</v>
      </c>
      <c r="S572" s="31">
        <f>SUMIFS(INDEX(Load,,MATCH('Summarized Source Data'!$C572,Hour,0)),Month,'Summarized Source Data'!$A572,Sector,'Summarized Source Data'!S$2,TimeOfWeek,$E572)*INDEX('Calibration Multipliers'!O$4:O$7,MATCH($B572,'Calibration Multipliers'!$A$4:$A$7,0),1)</f>
        <v>7098292.0452490449</v>
      </c>
      <c r="T572" s="31">
        <f>SUMIFS(INDEX(Load,,MATCH('Summarized Source Data'!$C572,Hour,0)),Month,'Summarized Source Data'!$A572,Sector,'Summarized Source Data'!T$2,TimeOfWeek,$E572)*INDEX('Calibration Multipliers'!P$4:P$7,MATCH($B572,'Calibration Multipliers'!$A$4:$A$7,0),1)</f>
        <v>7098292.0452490449</v>
      </c>
      <c r="U572" s="31">
        <f>SUMIFS(INDEX(Load,,MATCH('Summarized Source Data'!$C572,Hour,0)),Month,'Summarized Source Data'!$A572,Sector,'Summarized Source Data'!U$2,TimeOfWeek,$E572)*INDEX('Calibration Multipliers'!Q$4:Q$7,MATCH($B572,'Calibration Multipliers'!$A$4:$A$7,0),1)</f>
        <v>7098292.0452490449</v>
      </c>
      <c r="V572" s="31">
        <f>SUMIFS(INDEX(Load,,MATCH('Summarized Source Data'!$C572,Hour,0)),Month,'Summarized Source Data'!$A572,Sector,'Summarized Source Data'!V$2,TimeOfWeek,$E572)*INDEX('Calibration Multipliers'!R$4:R$7,MATCH($B572,'Calibration Multipliers'!$A$4:$A$7,0),1)</f>
        <v>7098292.0452490449</v>
      </c>
      <c r="W572" s="31">
        <f>SUMIFS(INDEX(Load,,MATCH('Summarized Source Data'!$C572,Hour,0)),Month,'Summarized Source Data'!$A572,Sector,'Summarized Source Data'!W$2,TimeOfWeek,$E572)*INDEX('Calibration Multipliers'!S$4:S$7,MATCH($B572,'Calibration Multipliers'!$A$4:$A$7,0),1)</f>
        <v>7098292.0452490449</v>
      </c>
      <c r="X572" s="26">
        <f>SUMIFS(INDEX(Load,,MATCH('Summarized Source Data'!$C572,Hour,0)),Month,'Summarized Source Data'!$A572,Sector,'Summarized Source Data'!X$2,Subsector,'Summarized Source Data'!X$3,TimeOfWeek,$E572)*INDEX('Calibration Multipliers'!T$4:T$7,MATCH($B572,'Calibration Multipliers'!$A$4:$A$7,0),1)</f>
        <v>374132092.64320862</v>
      </c>
      <c r="Y572" s="28">
        <f t="shared" si="48"/>
        <v>374132092.64320862</v>
      </c>
      <c r="Z572" s="28">
        <f t="shared" si="48"/>
        <v>374132092.64320862</v>
      </c>
    </row>
    <row r="573" spans="1:26" outlineLevel="2">
      <c r="A573">
        <f t="shared" si="47"/>
        <v>12</v>
      </c>
      <c r="B573" t="str">
        <f>INDEX('Category Mapping'!$G$34:$G$45,MATCH(A573,'Category Mapping'!$A$34:$A$45,0),1)</f>
        <v>Winter</v>
      </c>
      <c r="C573" t="s">
        <v>44</v>
      </c>
      <c r="D573" s="6" t="s">
        <v>118</v>
      </c>
      <c r="E573" s="40" t="s">
        <v>14</v>
      </c>
      <c r="F573" s="26">
        <f>SUMIFS(INDEX(Load,,MATCH('Summarized Source Data'!$C573,Hour,0)),Month,'Summarized Source Data'!$A573,Sector,'Summarized Source Data'!F$2,Subsector,'Summarized Source Data'!F$3,TimeOfWeek,$E573)*INDEX('Calibration Multipliers'!B$4:B$7,MATCH($B573,'Calibration Multipliers'!$A$4:$A$7,0),1)</f>
        <v>10836870.080876559</v>
      </c>
      <c r="G573" s="26">
        <f>SUMIFS(INDEX(Load,,MATCH('Summarized Source Data'!$C573,Hour,0)),Month,'Summarized Source Data'!$A573,Sector,'Summarized Source Data'!G$2,Subsector,'Summarized Source Data'!G$3,TimeOfWeek,$E573)*INDEX('Calibration Multipliers'!C$4:C$7,MATCH($B573,'Calibration Multipliers'!$A$4:$A$7,0),1)</f>
        <v>7171.0512443643065</v>
      </c>
      <c r="H573" s="26">
        <f>SUMIFS(INDEX(Load,,MATCH('Summarized Source Data'!$C573,Hour,0)),Month,'Summarized Source Data'!$A573,Sector,'Summarized Source Data'!H$2,Subsector,'Summarized Source Data'!H$3,TimeOfWeek,$E573)*INDEX('Calibration Multipliers'!D$4:D$7,MATCH($B573,'Calibration Multipliers'!$A$4:$A$7,0),1)</f>
        <v>0</v>
      </c>
      <c r="I573" s="26">
        <f>SUMIFS(INDEX(Load,,MATCH('Summarized Source Data'!$C573,Hour,0)),Month,'Summarized Source Data'!$A573,Sector,'Summarized Source Data'!I$2,Subsector,'Summarized Source Data'!I$3,TimeOfWeek,$E573)*INDEX('Calibration Multipliers'!E$4:E$7,MATCH($B573,'Calibration Multipliers'!$A$4:$A$7,0),1)</f>
        <v>35402947.273999147</v>
      </c>
      <c r="J573" s="47">
        <f t="shared" si="43"/>
        <v>107873097.51854497</v>
      </c>
      <c r="K573" s="48">
        <f>(SUMIFS(INDEX(Load,,MATCH('Summarized Source Data'!$C573,Hour,0)),Month,'Summarized Source Data'!$A573,Sector,'Summarized Source Data'!K$2,Subsector,"Total",TimeOfWeek,$E573)-SUM(F573:I573))*INDEX('Calibration Multipliers'!G$4:G$7,MATCH($B573,'Calibration Multipliers'!$A$4:$A$7,0),1)</f>
        <v>107873097.51854497</v>
      </c>
      <c r="L573" s="26">
        <f>SUMIFS(INDEX(Load,,MATCH('Summarized Source Data'!$C573,Hour,0)),Month,'Summarized Source Data'!$A573,Sector,'Summarized Source Data'!L$2,Subsector,'Summarized Source Data'!L$3,TimeOfWeek,$E573)*INDEX('Calibration Multipliers'!H$4:H$7,MATCH($B573,'Calibration Multipliers'!$A$4:$A$7,0),1)</f>
        <v>20772707.23332442</v>
      </c>
      <c r="M573" s="26">
        <f>SUMIFS(INDEX(Load,,MATCH('Summarized Source Data'!$C573,Hour,0)),Month,'Summarized Source Data'!$A573,Sector,'Summarized Source Data'!M$2,Subsector,'Summarized Source Data'!M$3,TimeOfWeek,$E573)*INDEX('Calibration Multipliers'!I$4:I$7,MATCH($B573,'Calibration Multipliers'!$A$4:$A$7,0),1)</f>
        <v>36836.934160428638</v>
      </c>
      <c r="N573" s="26">
        <f>SUMIFS(INDEX(Load,,MATCH('Summarized Source Data'!$C573,Hour,0)),Month,'Summarized Source Data'!$A573,Sector,'Summarized Source Data'!N$2,Subsector,'Summarized Source Data'!N$3,TimeOfWeek,$E573)*INDEX('Calibration Multipliers'!J$4:J$7,MATCH($B573,'Calibration Multipliers'!$A$4:$A$7,0),1)</f>
        <v>0</v>
      </c>
      <c r="O573" s="28">
        <f t="shared" si="44"/>
        <v>117675170.72134462</v>
      </c>
      <c r="P573" s="48">
        <f>(SUMIFS(INDEX(Load,,MATCH('Summarized Source Data'!$C573,Hour,0)),Month,'Summarized Source Data'!$A573,Sector,'Summarized Source Data'!P$2,Subsector,"Total",TimeOfWeek,$E573)-SUM(L573:N573)*INDEX('Calibration Multipliers'!L$4:L$7,MATCH($B573,'Calibration Multipliers'!$A$4:$A$7,0),1))</f>
        <v>117675170.72134462</v>
      </c>
      <c r="Q573" s="28">
        <f t="shared" si="45"/>
        <v>117675170.72134462</v>
      </c>
      <c r="R573" s="31">
        <f>SUMIFS(INDEX(Load,,MATCH('Summarized Source Data'!$C573,Hour,0)),Month,'Summarized Source Data'!$A573,Sector,'Summarized Source Data'!R$2,TimeOfWeek,$E573)*INDEX('Calibration Multipliers'!N$4:N$7,MATCH($B573,'Calibration Multipliers'!$A$4:$A$7,0),1)</f>
        <v>7104832.0975908916</v>
      </c>
      <c r="S573" s="31">
        <f>SUMIFS(INDEX(Load,,MATCH('Summarized Source Data'!$C573,Hour,0)),Month,'Summarized Source Data'!$A573,Sector,'Summarized Source Data'!S$2,TimeOfWeek,$E573)*INDEX('Calibration Multipliers'!O$4:O$7,MATCH($B573,'Calibration Multipliers'!$A$4:$A$7,0),1)</f>
        <v>7104832.0975908916</v>
      </c>
      <c r="T573" s="31">
        <f>SUMIFS(INDEX(Load,,MATCH('Summarized Source Data'!$C573,Hour,0)),Month,'Summarized Source Data'!$A573,Sector,'Summarized Source Data'!T$2,TimeOfWeek,$E573)*INDEX('Calibration Multipliers'!P$4:P$7,MATCH($B573,'Calibration Multipliers'!$A$4:$A$7,0),1)</f>
        <v>7104832.0975908916</v>
      </c>
      <c r="U573" s="31">
        <f>SUMIFS(INDEX(Load,,MATCH('Summarized Source Data'!$C573,Hour,0)),Month,'Summarized Source Data'!$A573,Sector,'Summarized Source Data'!U$2,TimeOfWeek,$E573)*INDEX('Calibration Multipliers'!Q$4:Q$7,MATCH($B573,'Calibration Multipliers'!$A$4:$A$7,0),1)</f>
        <v>7104832.0975908916</v>
      </c>
      <c r="V573" s="31">
        <f>SUMIFS(INDEX(Load,,MATCH('Summarized Source Data'!$C573,Hour,0)),Month,'Summarized Source Data'!$A573,Sector,'Summarized Source Data'!V$2,TimeOfWeek,$E573)*INDEX('Calibration Multipliers'!R$4:R$7,MATCH($B573,'Calibration Multipliers'!$A$4:$A$7,0),1)</f>
        <v>7104832.0975908916</v>
      </c>
      <c r="W573" s="31">
        <f>SUMIFS(INDEX(Load,,MATCH('Summarized Source Data'!$C573,Hour,0)),Month,'Summarized Source Data'!$A573,Sector,'Summarized Source Data'!W$2,TimeOfWeek,$E573)*INDEX('Calibration Multipliers'!S$4:S$7,MATCH($B573,'Calibration Multipliers'!$A$4:$A$7,0),1)</f>
        <v>7104832.0975908916</v>
      </c>
      <c r="X573" s="26">
        <f>SUMIFS(INDEX(Load,,MATCH('Summarized Source Data'!$C573,Hour,0)),Month,'Summarized Source Data'!$A573,Sector,'Summarized Source Data'!X$2,Subsector,'Summarized Source Data'!X$3,TimeOfWeek,$E573)*INDEX('Calibration Multipliers'!T$4:T$7,MATCH($B573,'Calibration Multipliers'!$A$4:$A$7,0),1)</f>
        <v>374132092.64320862</v>
      </c>
      <c r="Y573" s="28">
        <f t="shared" si="48"/>
        <v>374132092.64320862</v>
      </c>
      <c r="Z573" s="28">
        <f t="shared" si="48"/>
        <v>374132092.64320862</v>
      </c>
    </row>
    <row r="574" spans="1:26" outlineLevel="2">
      <c r="A574">
        <f t="shared" si="47"/>
        <v>12</v>
      </c>
      <c r="B574" t="str">
        <f>INDEX('Category Mapping'!$G$34:$G$45,MATCH(A574,'Category Mapping'!$A$34:$A$45,0),1)</f>
        <v>Winter</v>
      </c>
      <c r="C574" t="s">
        <v>45</v>
      </c>
      <c r="D574" s="6" t="s">
        <v>119</v>
      </c>
      <c r="E574" s="40" t="s">
        <v>14</v>
      </c>
      <c r="F574" s="26">
        <f>SUMIFS(INDEX(Load,,MATCH('Summarized Source Data'!$C574,Hour,0)),Month,'Summarized Source Data'!$A574,Sector,'Summarized Source Data'!F$2,Subsector,'Summarized Source Data'!F$3,TimeOfWeek,$E574)*INDEX('Calibration Multipliers'!B$4:B$7,MATCH($B574,'Calibration Multipliers'!$A$4:$A$7,0),1)</f>
        <v>11503165.833507609</v>
      </c>
      <c r="G574" s="26">
        <f>SUMIFS(INDEX(Load,,MATCH('Summarized Source Data'!$C574,Hour,0)),Month,'Summarized Source Data'!$A574,Sector,'Summarized Source Data'!G$2,Subsector,'Summarized Source Data'!G$3,TimeOfWeek,$E574)*INDEX('Calibration Multipliers'!C$4:C$7,MATCH($B574,'Calibration Multipliers'!$A$4:$A$7,0),1)</f>
        <v>7612.1920700182391</v>
      </c>
      <c r="H574" s="26">
        <f>SUMIFS(INDEX(Load,,MATCH('Summarized Source Data'!$C574,Hour,0)),Month,'Summarized Source Data'!$A574,Sector,'Summarized Source Data'!H$2,Subsector,'Summarized Source Data'!H$3,TimeOfWeek,$E574)*INDEX('Calibration Multipliers'!D$4:D$7,MATCH($B574,'Calibration Multipliers'!$A$4:$A$7,0),1)</f>
        <v>0</v>
      </c>
      <c r="I574" s="26">
        <f>SUMIFS(INDEX(Load,,MATCH('Summarized Source Data'!$C574,Hour,0)),Month,'Summarized Source Data'!$A574,Sector,'Summarized Source Data'!I$2,Subsector,'Summarized Source Data'!I$3,TimeOfWeek,$E574)*INDEX('Calibration Multipliers'!E$4:E$7,MATCH($B574,'Calibration Multipliers'!$A$4:$A$7,0),1)</f>
        <v>37301528.04263632</v>
      </c>
      <c r="J574" s="47">
        <f t="shared" si="43"/>
        <v>104190967.6396057</v>
      </c>
      <c r="K574" s="48">
        <f>(SUMIFS(INDEX(Load,,MATCH('Summarized Source Data'!$C574,Hour,0)),Month,'Summarized Source Data'!$A574,Sector,'Summarized Source Data'!K$2,Subsector,"Total",TimeOfWeek,$E574)-SUM(F574:I574))*INDEX('Calibration Multipliers'!G$4:G$7,MATCH($B574,'Calibration Multipliers'!$A$4:$A$7,0),1)</f>
        <v>104190967.6396057</v>
      </c>
      <c r="L574" s="26">
        <f>SUMIFS(INDEX(Load,,MATCH('Summarized Source Data'!$C574,Hour,0)),Month,'Summarized Source Data'!$A574,Sector,'Summarized Source Data'!L$2,Subsector,'Summarized Source Data'!L$3,TimeOfWeek,$E574)*INDEX('Calibration Multipliers'!H$4:H$7,MATCH($B574,'Calibration Multipliers'!$A$4:$A$7,0),1)</f>
        <v>24123143.883860614</v>
      </c>
      <c r="M574" s="26">
        <f>SUMIFS(INDEX(Load,,MATCH('Summarized Source Data'!$C574,Hour,0)),Month,'Summarized Source Data'!$A574,Sector,'Summarized Source Data'!M$2,Subsector,'Summarized Source Data'!M$3,TimeOfWeek,$E574)*INDEX('Calibration Multipliers'!I$4:I$7,MATCH($B574,'Calibration Multipliers'!$A$4:$A$7,0),1)</f>
        <v>36046.231110902096</v>
      </c>
      <c r="N574" s="26">
        <f>SUMIFS(INDEX(Load,,MATCH('Summarized Source Data'!$C574,Hour,0)),Month,'Summarized Source Data'!$A574,Sector,'Summarized Source Data'!N$2,Subsector,'Summarized Source Data'!N$3,TimeOfWeek,$E574)*INDEX('Calibration Multipliers'!J$4:J$7,MATCH($B574,'Calibration Multipliers'!$A$4:$A$7,0),1)</f>
        <v>0</v>
      </c>
      <c r="O574" s="28">
        <f t="shared" si="44"/>
        <v>116559149.20754874</v>
      </c>
      <c r="P574" s="48">
        <f>(SUMIFS(INDEX(Load,,MATCH('Summarized Source Data'!$C574,Hour,0)),Month,'Summarized Source Data'!$A574,Sector,'Summarized Source Data'!P$2,Subsector,"Total",TimeOfWeek,$E574)-SUM(L574:N574)*INDEX('Calibration Multipliers'!L$4:L$7,MATCH($B574,'Calibration Multipliers'!$A$4:$A$7,0),1))</f>
        <v>116559149.20754874</v>
      </c>
      <c r="Q574" s="28">
        <f t="shared" si="45"/>
        <v>116559149.20754874</v>
      </c>
      <c r="R574" s="31">
        <f>SUMIFS(INDEX(Load,,MATCH('Summarized Source Data'!$C574,Hour,0)),Month,'Summarized Source Data'!$A574,Sector,'Summarized Source Data'!R$2,TimeOfWeek,$E574)*INDEX('Calibration Multipliers'!N$4:N$7,MATCH($B574,'Calibration Multipliers'!$A$4:$A$7,0),1)</f>
        <v>7059055.0816346155</v>
      </c>
      <c r="S574" s="31">
        <f>SUMIFS(INDEX(Load,,MATCH('Summarized Source Data'!$C574,Hour,0)),Month,'Summarized Source Data'!$A574,Sector,'Summarized Source Data'!S$2,TimeOfWeek,$E574)*INDEX('Calibration Multipliers'!O$4:O$7,MATCH($B574,'Calibration Multipliers'!$A$4:$A$7,0),1)</f>
        <v>7059055.0816346155</v>
      </c>
      <c r="T574" s="31">
        <f>SUMIFS(INDEX(Load,,MATCH('Summarized Source Data'!$C574,Hour,0)),Month,'Summarized Source Data'!$A574,Sector,'Summarized Source Data'!T$2,TimeOfWeek,$E574)*INDEX('Calibration Multipliers'!P$4:P$7,MATCH($B574,'Calibration Multipliers'!$A$4:$A$7,0),1)</f>
        <v>7059055.0816346155</v>
      </c>
      <c r="U574" s="31">
        <f>SUMIFS(INDEX(Load,,MATCH('Summarized Source Data'!$C574,Hour,0)),Month,'Summarized Source Data'!$A574,Sector,'Summarized Source Data'!U$2,TimeOfWeek,$E574)*INDEX('Calibration Multipliers'!Q$4:Q$7,MATCH($B574,'Calibration Multipliers'!$A$4:$A$7,0),1)</f>
        <v>7059055.0816346155</v>
      </c>
      <c r="V574" s="31">
        <f>SUMIFS(INDEX(Load,,MATCH('Summarized Source Data'!$C574,Hour,0)),Month,'Summarized Source Data'!$A574,Sector,'Summarized Source Data'!V$2,TimeOfWeek,$E574)*INDEX('Calibration Multipliers'!R$4:R$7,MATCH($B574,'Calibration Multipliers'!$A$4:$A$7,0),1)</f>
        <v>7059055.0816346155</v>
      </c>
      <c r="W574" s="31">
        <f>SUMIFS(INDEX(Load,,MATCH('Summarized Source Data'!$C574,Hour,0)),Month,'Summarized Source Data'!$A574,Sector,'Summarized Source Data'!W$2,TimeOfWeek,$E574)*INDEX('Calibration Multipliers'!S$4:S$7,MATCH($B574,'Calibration Multipliers'!$A$4:$A$7,0),1)</f>
        <v>7059055.0816346155</v>
      </c>
      <c r="X574" s="26">
        <f>SUMIFS(INDEX(Load,,MATCH('Summarized Source Data'!$C574,Hour,0)),Month,'Summarized Source Data'!$A574,Sector,'Summarized Source Data'!X$2,Subsector,'Summarized Source Data'!X$3,TimeOfWeek,$E574)*INDEX('Calibration Multipliers'!T$4:T$7,MATCH($B574,'Calibration Multipliers'!$A$4:$A$7,0),1)</f>
        <v>373015280.42636323</v>
      </c>
      <c r="Y574" s="28">
        <f t="shared" si="48"/>
        <v>373015280.42636323</v>
      </c>
      <c r="Z574" s="28">
        <f t="shared" si="48"/>
        <v>373015280.42636323</v>
      </c>
    </row>
    <row r="575" spans="1:26" outlineLevel="2">
      <c r="A575">
        <f t="shared" si="47"/>
        <v>12</v>
      </c>
      <c r="B575" t="str">
        <f>INDEX('Category Mapping'!$G$34:$G$45,MATCH(A575,'Category Mapping'!$A$34:$A$45,0),1)</f>
        <v>Winter</v>
      </c>
      <c r="C575" t="s">
        <v>46</v>
      </c>
      <c r="D575" s="6" t="s">
        <v>120</v>
      </c>
      <c r="E575" s="40" t="s">
        <v>14</v>
      </c>
      <c r="F575" s="26">
        <f>SUMIFS(INDEX(Load,,MATCH('Summarized Source Data'!$C575,Hour,0)),Month,'Summarized Source Data'!$A575,Sector,'Summarized Source Data'!F$2,Subsector,'Summarized Source Data'!F$3,TimeOfWeek,$E575)*INDEX('Calibration Multipliers'!B$4:B$7,MATCH($B575,'Calibration Multipliers'!$A$4:$A$7,0),1)</f>
        <v>12284934.385299388</v>
      </c>
      <c r="G575" s="26">
        <f>SUMIFS(INDEX(Load,,MATCH('Summarized Source Data'!$C575,Hour,0)),Month,'Summarized Source Data'!$A575,Sector,'Summarized Source Data'!G$2,Subsector,'Summarized Source Data'!G$3,TimeOfWeek,$E575)*INDEX('Calibration Multipliers'!C$4:C$7,MATCH($B575,'Calibration Multipliers'!$A$4:$A$7,0),1)</f>
        <v>8089.0708866112245</v>
      </c>
      <c r="H575" s="26">
        <f>SUMIFS(INDEX(Load,,MATCH('Summarized Source Data'!$C575,Hour,0)),Month,'Summarized Source Data'!$A575,Sector,'Summarized Source Data'!H$2,Subsector,'Summarized Source Data'!H$3,TimeOfWeek,$E575)*INDEX('Calibration Multipliers'!D$4:D$7,MATCH($B575,'Calibration Multipliers'!$A$4:$A$7,0),1)</f>
        <v>0</v>
      </c>
      <c r="I575" s="26">
        <f>SUMIFS(INDEX(Load,,MATCH('Summarized Source Data'!$C575,Hour,0)),Month,'Summarized Source Data'!$A575,Sector,'Summarized Source Data'!I$2,Subsector,'Summarized Source Data'!I$3,TimeOfWeek,$E575)*INDEX('Calibration Multipliers'!E$4:E$7,MATCH($B575,'Calibration Multipliers'!$A$4:$A$7,0),1)</f>
        <v>39088427.589588962</v>
      </c>
      <c r="J575" s="47">
        <f t="shared" si="43"/>
        <v>96037761.577817678</v>
      </c>
      <c r="K575" s="48">
        <f>(SUMIFS(INDEX(Load,,MATCH('Summarized Source Data'!$C575,Hour,0)),Month,'Summarized Source Data'!$A575,Sector,'Summarized Source Data'!K$2,Subsector,"Total",TimeOfWeek,$E575)-SUM(F575:I575))*INDEX('Calibration Multipliers'!G$4:G$7,MATCH($B575,'Calibration Multipliers'!$A$4:$A$7,0),1)</f>
        <v>96037761.577817678</v>
      </c>
      <c r="L575" s="26">
        <f>SUMIFS(INDEX(Load,,MATCH('Summarized Source Data'!$C575,Hour,0)),Month,'Summarized Source Data'!$A575,Sector,'Summarized Source Data'!L$2,Subsector,'Summarized Source Data'!L$3,TimeOfWeek,$E575)*INDEX('Calibration Multipliers'!H$4:H$7,MATCH($B575,'Calibration Multipliers'!$A$4:$A$7,0),1)</f>
        <v>15970414.700889204</v>
      </c>
      <c r="M575" s="26">
        <f>SUMIFS(INDEX(Load,,MATCH('Summarized Source Data'!$C575,Hour,0)),Month,'Summarized Source Data'!$A575,Sector,'Summarized Source Data'!M$2,Subsector,'Summarized Source Data'!M$3,TimeOfWeek,$E575)*INDEX('Calibration Multipliers'!I$4:I$7,MATCH($B575,'Calibration Multipliers'!$A$4:$A$7,0),1)</f>
        <v>34918.250771888241</v>
      </c>
      <c r="N575" s="26">
        <f>SUMIFS(INDEX(Load,,MATCH('Summarized Source Data'!$C575,Hour,0)),Month,'Summarized Source Data'!$A575,Sector,'Summarized Source Data'!N$2,Subsector,'Summarized Source Data'!N$3,TimeOfWeek,$E575)*INDEX('Calibration Multipliers'!J$4:J$7,MATCH($B575,'Calibration Multipliers'!$A$4:$A$7,0),1)</f>
        <v>0</v>
      </c>
      <c r="O575" s="28">
        <f t="shared" si="44"/>
        <v>113544884.20240517</v>
      </c>
      <c r="P575" s="48">
        <f>(SUMIFS(INDEX(Load,,MATCH('Summarized Source Data'!$C575,Hour,0)),Month,'Summarized Source Data'!$A575,Sector,'Summarized Source Data'!P$2,Subsector,"Total",TimeOfWeek,$E575)-SUM(L575:N575)*INDEX('Calibration Multipliers'!L$4:L$7,MATCH($B575,'Calibration Multipliers'!$A$4:$A$7,0),1))</f>
        <v>113544884.20240517</v>
      </c>
      <c r="Q575" s="28">
        <f t="shared" si="45"/>
        <v>113544884.20240517</v>
      </c>
      <c r="R575" s="31">
        <f>SUMIFS(INDEX(Load,,MATCH('Summarized Source Data'!$C575,Hour,0)),Month,'Summarized Source Data'!$A575,Sector,'Summarized Source Data'!R$2,TimeOfWeek,$E575)*INDEX('Calibration Multipliers'!N$4:N$7,MATCH($B575,'Calibration Multipliers'!$A$4:$A$7,0),1)</f>
        <v>6908648.396330962</v>
      </c>
      <c r="S575" s="31">
        <f>SUMIFS(INDEX(Load,,MATCH('Summarized Source Data'!$C575,Hour,0)),Month,'Summarized Source Data'!$A575,Sector,'Summarized Source Data'!S$2,TimeOfWeek,$E575)*INDEX('Calibration Multipliers'!O$4:O$7,MATCH($B575,'Calibration Multipliers'!$A$4:$A$7,0),1)</f>
        <v>6908648.396330962</v>
      </c>
      <c r="T575" s="31">
        <f>SUMIFS(INDEX(Load,,MATCH('Summarized Source Data'!$C575,Hour,0)),Month,'Summarized Source Data'!$A575,Sector,'Summarized Source Data'!T$2,TimeOfWeek,$E575)*INDEX('Calibration Multipliers'!P$4:P$7,MATCH($B575,'Calibration Multipliers'!$A$4:$A$7,0),1)</f>
        <v>6908648.396330962</v>
      </c>
      <c r="U575" s="31">
        <f>SUMIFS(INDEX(Load,,MATCH('Summarized Source Data'!$C575,Hour,0)),Month,'Summarized Source Data'!$A575,Sector,'Summarized Source Data'!U$2,TimeOfWeek,$E575)*INDEX('Calibration Multipliers'!Q$4:Q$7,MATCH($B575,'Calibration Multipliers'!$A$4:$A$7,0),1)</f>
        <v>6908648.396330962</v>
      </c>
      <c r="V575" s="31">
        <f>SUMIFS(INDEX(Load,,MATCH('Summarized Source Data'!$C575,Hour,0)),Month,'Summarized Source Data'!$A575,Sector,'Summarized Source Data'!V$2,TimeOfWeek,$E575)*INDEX('Calibration Multipliers'!R$4:R$7,MATCH($B575,'Calibration Multipliers'!$A$4:$A$7,0),1)</f>
        <v>6908648.396330962</v>
      </c>
      <c r="W575" s="31">
        <f>SUMIFS(INDEX(Load,,MATCH('Summarized Source Data'!$C575,Hour,0)),Month,'Summarized Source Data'!$A575,Sector,'Summarized Source Data'!W$2,TimeOfWeek,$E575)*INDEX('Calibration Multipliers'!S$4:S$7,MATCH($B575,'Calibration Multipliers'!$A$4:$A$7,0),1)</f>
        <v>6908648.396330962</v>
      </c>
      <c r="X575" s="26">
        <f>SUMIFS(INDEX(Load,,MATCH('Summarized Source Data'!$C575,Hour,0)),Month,'Summarized Source Data'!$A575,Sector,'Summarized Source Data'!X$2,Subsector,'Summarized Source Data'!X$3,TimeOfWeek,$E575)*INDEX('Calibration Multipliers'!T$4:T$7,MATCH($B575,'Calibration Multipliers'!$A$4:$A$7,0),1)</f>
        <v>370781655.99267244</v>
      </c>
      <c r="Y575" s="28">
        <f t="shared" si="48"/>
        <v>370781655.99267244</v>
      </c>
      <c r="Z575" s="28">
        <f t="shared" si="48"/>
        <v>370781655.99267244</v>
      </c>
    </row>
    <row r="576" spans="1:26" outlineLevel="2">
      <c r="A576">
        <f t="shared" si="47"/>
        <v>12</v>
      </c>
      <c r="B576" t="str">
        <f>INDEX('Category Mapping'!$G$34:$G$45,MATCH(A576,'Category Mapping'!$A$34:$A$45,0),1)</f>
        <v>Winter</v>
      </c>
      <c r="C576" t="s">
        <v>47</v>
      </c>
      <c r="D576" s="6" t="s">
        <v>121</v>
      </c>
      <c r="E576" s="40" t="s">
        <v>14</v>
      </c>
      <c r="F576" s="26">
        <f>SUMIFS(INDEX(Load,,MATCH('Summarized Source Data'!$C576,Hour,0)),Month,'Summarized Source Data'!$A576,Sector,'Summarized Source Data'!F$2,Subsector,'Summarized Source Data'!F$3,TimeOfWeek,$E576)*INDEX('Calibration Multipliers'!B$4:B$7,MATCH($B576,'Calibration Multipliers'!$A$4:$A$7,0),1)</f>
        <v>12731659.272037547</v>
      </c>
      <c r="G576" s="26">
        <f>SUMIFS(INDEX(Load,,MATCH('Summarized Source Data'!$C576,Hour,0)),Month,'Summarized Source Data'!$A576,Sector,'Summarized Source Data'!G$2,Subsector,'Summarized Source Data'!G$3,TimeOfWeek,$E576)*INDEX('Calibration Multipliers'!C$4:C$7,MATCH($B576,'Calibration Multipliers'!$A$4:$A$7,0),1)</f>
        <v>8469.9038525555043</v>
      </c>
      <c r="H576" s="26">
        <f>SUMIFS(INDEX(Load,,MATCH('Summarized Source Data'!$C576,Hour,0)),Month,'Summarized Source Data'!$A576,Sector,'Summarized Source Data'!H$2,Subsector,'Summarized Source Data'!H$3,TimeOfWeek,$E576)*INDEX('Calibration Multipliers'!D$4:D$7,MATCH($B576,'Calibration Multipliers'!$A$4:$A$7,0),1)</f>
        <v>0</v>
      </c>
      <c r="I576" s="26">
        <f>SUMIFS(INDEX(Load,,MATCH('Summarized Source Data'!$C576,Hour,0)),Month,'Summarized Source Data'!$A576,Sector,'Summarized Source Data'!I$2,Subsector,'Summarized Source Data'!I$3,TimeOfWeek,$E576)*INDEX('Calibration Multipliers'!E$4:E$7,MATCH($B576,'Calibration Multipliers'!$A$4:$A$7,0),1)</f>
        <v>38865065.146219879</v>
      </c>
      <c r="J576" s="47">
        <f t="shared" si="43"/>
        <v>90229957.217255667</v>
      </c>
      <c r="K576" s="48">
        <f>(SUMIFS(INDEX(Load,,MATCH('Summarized Source Data'!$C576,Hour,0)),Month,'Summarized Source Data'!$A576,Sector,'Summarized Source Data'!K$2,Subsector,"Total",TimeOfWeek,$E576)-SUM(F576:I576))*INDEX('Calibration Multipliers'!G$4:G$7,MATCH($B576,'Calibration Multipliers'!$A$4:$A$7,0),1)</f>
        <v>90229957.217255667</v>
      </c>
      <c r="L576" s="26">
        <f>SUMIFS(INDEX(Load,,MATCH('Summarized Source Data'!$C576,Hour,0)),Month,'Summarized Source Data'!$A576,Sector,'Summarized Source Data'!L$2,Subsector,'Summarized Source Data'!L$3,TimeOfWeek,$E576)*INDEX('Calibration Multipliers'!H$4:H$7,MATCH($B576,'Calibration Multipliers'!$A$4:$A$7,0),1)</f>
        <v>16305458.365942825</v>
      </c>
      <c r="M576" s="26">
        <f>SUMIFS(INDEX(Load,,MATCH('Summarized Source Data'!$C576,Hour,0)),Month,'Summarized Source Data'!$A576,Sector,'Summarized Source Data'!M$2,Subsector,'Summarized Source Data'!M$3,TimeOfWeek,$E576)*INDEX('Calibration Multipliers'!I$4:I$7,MATCH($B576,'Calibration Multipliers'!$A$4:$A$7,0),1)</f>
        <v>33970.077199786501</v>
      </c>
      <c r="N576" s="26">
        <f>SUMIFS(INDEX(Load,,MATCH('Summarized Source Data'!$C576,Hour,0)),Month,'Summarized Source Data'!$A576,Sector,'Summarized Source Data'!N$2,Subsector,'Summarized Source Data'!N$3,TimeOfWeek,$E576)*INDEX('Calibration Multipliers'!J$4:J$7,MATCH($B576,'Calibration Multipliers'!$A$4:$A$7,0),1)</f>
        <v>0</v>
      </c>
      <c r="O576" s="28">
        <f t="shared" si="44"/>
        <v>108743539.84354207</v>
      </c>
      <c r="P576" s="48">
        <f>(SUMIFS(INDEX(Load,,MATCH('Summarized Source Data'!$C576,Hour,0)),Month,'Summarized Source Data'!$A576,Sector,'Summarized Source Data'!P$2,Subsector,"Total",TimeOfWeek,$E576)-SUM(L576:N576)*INDEX('Calibration Multipliers'!L$4:L$7,MATCH($B576,'Calibration Multipliers'!$A$4:$A$7,0),1))</f>
        <v>108743539.84354207</v>
      </c>
      <c r="Q576" s="28">
        <f t="shared" si="45"/>
        <v>108743539.84354207</v>
      </c>
      <c r="R576" s="31">
        <f>SUMIFS(INDEX(Load,,MATCH('Summarized Source Data'!$C576,Hour,0)),Month,'Summarized Source Data'!$A576,Sector,'Summarized Source Data'!R$2,TimeOfWeek,$E576)*INDEX('Calibration Multipliers'!N$4:N$7,MATCH($B576,'Calibration Multipliers'!$A$4:$A$7,0),1)</f>
        <v>6705925.7595414016</v>
      </c>
      <c r="S576" s="31">
        <f>SUMIFS(INDEX(Load,,MATCH('Summarized Source Data'!$C576,Hour,0)),Month,'Summarized Source Data'!$A576,Sector,'Summarized Source Data'!S$2,TimeOfWeek,$E576)*INDEX('Calibration Multipliers'!O$4:O$7,MATCH($B576,'Calibration Multipliers'!$A$4:$A$7,0),1)</f>
        <v>6705925.7595414016</v>
      </c>
      <c r="T576" s="31">
        <f>SUMIFS(INDEX(Load,,MATCH('Summarized Source Data'!$C576,Hour,0)),Month,'Summarized Source Data'!$A576,Sector,'Summarized Source Data'!T$2,TimeOfWeek,$E576)*INDEX('Calibration Multipliers'!P$4:P$7,MATCH($B576,'Calibration Multipliers'!$A$4:$A$7,0),1)</f>
        <v>6705925.7595414016</v>
      </c>
      <c r="U576" s="31">
        <f>SUMIFS(INDEX(Load,,MATCH('Summarized Source Data'!$C576,Hour,0)),Month,'Summarized Source Data'!$A576,Sector,'Summarized Source Data'!U$2,TimeOfWeek,$E576)*INDEX('Calibration Multipliers'!Q$4:Q$7,MATCH($B576,'Calibration Multipliers'!$A$4:$A$7,0),1)</f>
        <v>6705925.7595414016</v>
      </c>
      <c r="V576" s="31">
        <f>SUMIFS(INDEX(Load,,MATCH('Summarized Source Data'!$C576,Hour,0)),Month,'Summarized Source Data'!$A576,Sector,'Summarized Source Data'!V$2,TimeOfWeek,$E576)*INDEX('Calibration Multipliers'!R$4:R$7,MATCH($B576,'Calibration Multipliers'!$A$4:$A$7,0),1)</f>
        <v>6705925.7595414016</v>
      </c>
      <c r="W576" s="31">
        <f>SUMIFS(INDEX(Load,,MATCH('Summarized Source Data'!$C576,Hour,0)),Month,'Summarized Source Data'!$A576,Sector,'Summarized Source Data'!W$2,TimeOfWeek,$E576)*INDEX('Calibration Multipliers'!S$4:S$7,MATCH($B576,'Calibration Multipliers'!$A$4:$A$7,0),1)</f>
        <v>6705925.7595414016</v>
      </c>
      <c r="X576" s="26">
        <f>SUMIFS(INDEX(Load,,MATCH('Summarized Source Data'!$C576,Hour,0)),Month,'Summarized Source Data'!$A576,Sector,'Summarized Source Data'!X$2,Subsector,'Summarized Source Data'!X$3,TimeOfWeek,$E576)*INDEX('Calibration Multipliers'!T$4:T$7,MATCH($B576,'Calibration Multipliers'!$A$4:$A$7,0),1)</f>
        <v>368548031.55898166</v>
      </c>
      <c r="Y576" s="28">
        <f t="shared" si="48"/>
        <v>368548031.55898166</v>
      </c>
      <c r="Z576" s="28">
        <f t="shared" si="48"/>
        <v>368548031.55898166</v>
      </c>
    </row>
    <row r="577" spans="1:31" outlineLevel="2">
      <c r="A577">
        <f t="shared" si="47"/>
        <v>12</v>
      </c>
      <c r="B577" t="str">
        <f>INDEX('Category Mapping'!$G$34:$G$45,MATCH(A577,'Category Mapping'!$A$34:$A$45,0),1)</f>
        <v>Winter</v>
      </c>
      <c r="C577" t="s">
        <v>48</v>
      </c>
      <c r="D577" s="6" t="s">
        <v>122</v>
      </c>
      <c r="E577" s="40" t="s">
        <v>14</v>
      </c>
      <c r="F577" s="26">
        <f>SUMIFS(INDEX(Load,,MATCH('Summarized Source Data'!$C577,Hour,0)),Month,'Summarized Source Data'!$A577,Sector,'Summarized Source Data'!F$2,Subsector,'Summarized Source Data'!F$3,TimeOfWeek,$E577)*INDEX('Calibration Multipliers'!B$4:B$7,MATCH($B577,'Calibration Multipliers'!$A$4:$A$7,0),1)</f>
        <v>12173253.163614849</v>
      </c>
      <c r="G577" s="26">
        <f>SUMIFS(INDEX(Load,,MATCH('Summarized Source Data'!$C577,Hour,0)),Month,'Summarized Source Data'!$A577,Sector,'Summarized Source Data'!G$2,Subsector,'Summarized Source Data'!G$3,TimeOfWeek,$E577)*INDEX('Calibration Multipliers'!C$4:C$7,MATCH($B577,'Calibration Multipliers'!$A$4:$A$7,0),1)</f>
        <v>8829.5173863797245</v>
      </c>
      <c r="H577" s="26">
        <f>SUMIFS(INDEX(Load,,MATCH('Summarized Source Data'!$C577,Hour,0)),Month,'Summarized Source Data'!$A577,Sector,'Summarized Source Data'!H$2,Subsector,'Summarized Source Data'!H$3,TimeOfWeek,$E577)*INDEX('Calibration Multipliers'!D$4:D$7,MATCH($B577,'Calibration Multipliers'!$A$4:$A$7,0),1)</f>
        <v>0</v>
      </c>
      <c r="I577" s="26">
        <f>SUMIFS(INDEX(Load,,MATCH('Summarized Source Data'!$C577,Hour,0)),Month,'Summarized Source Data'!$A577,Sector,'Summarized Source Data'!I$2,Subsector,'Summarized Source Data'!I$3,TimeOfWeek,$E577)*INDEX('Calibration Multipliers'!E$4:E$7,MATCH($B577,'Calibration Multipliers'!$A$4:$A$7,0),1)</f>
        <v>32164191.845147487</v>
      </c>
      <c r="J577" s="47">
        <f t="shared" si="43"/>
        <v>82970318.194226772</v>
      </c>
      <c r="K577" s="48">
        <f>(SUMIFS(INDEX(Load,,MATCH('Summarized Source Data'!$C577,Hour,0)),Month,'Summarized Source Data'!$A577,Sector,'Summarized Source Data'!K$2,Subsector,"Total",TimeOfWeek,$E577)-SUM(F577:I577))*INDEX('Calibration Multipliers'!G$4:G$7,MATCH($B577,'Calibration Multipliers'!$A$4:$A$7,0),1)</f>
        <v>82970318.194226772</v>
      </c>
      <c r="L577" s="26">
        <f>SUMIFS(INDEX(Load,,MATCH('Summarized Source Data'!$C577,Hour,0)),Month,'Summarized Source Data'!$A577,Sector,'Summarized Source Data'!L$2,Subsector,'Summarized Source Data'!L$3,TimeOfWeek,$E577)*INDEX('Calibration Multipliers'!H$4:H$7,MATCH($B577,'Calibration Multipliers'!$A$4:$A$7,0),1)</f>
        <v>17422270.582788222</v>
      </c>
      <c r="M577" s="26">
        <f>SUMIFS(INDEX(Load,,MATCH('Summarized Source Data'!$C577,Hour,0)),Month,'Summarized Source Data'!$A577,Sector,'Summarized Source Data'!M$2,Subsector,'Summarized Source Data'!M$3,TimeOfWeek,$E577)*INDEX('Calibration Multipliers'!I$4:I$7,MATCH($B577,'Calibration Multipliers'!$A$4:$A$7,0),1)</f>
        <v>33002.91781999838</v>
      </c>
      <c r="N577" s="26">
        <f>SUMIFS(INDEX(Load,,MATCH('Summarized Source Data'!$C577,Hour,0)),Month,'Summarized Source Data'!$A577,Sector,'Summarized Source Data'!N$2,Subsector,'Summarized Source Data'!N$3,TimeOfWeek,$E577)*INDEX('Calibration Multipliers'!J$4:J$7,MATCH($B577,'Calibration Multipliers'!$A$4:$A$7,0),1)</f>
        <v>0</v>
      </c>
      <c r="O577" s="28">
        <f t="shared" si="44"/>
        <v>100926821.48500407</v>
      </c>
      <c r="P577" s="48">
        <f>(SUMIFS(INDEX(Load,,MATCH('Summarized Source Data'!$C577,Hour,0)),Month,'Summarized Source Data'!$A577,Sector,'Summarized Source Data'!P$2,Subsector,"Total",TimeOfWeek,$E577)-SUM(L577:N577)*INDEX('Calibration Multipliers'!L$4:L$7,MATCH($B577,'Calibration Multipliers'!$A$4:$A$7,0),1))</f>
        <v>100926821.48500407</v>
      </c>
      <c r="Q577" s="28">
        <f t="shared" si="45"/>
        <v>100926821.48500407</v>
      </c>
      <c r="R577" s="31">
        <f>SUMIFS(INDEX(Load,,MATCH('Summarized Source Data'!$C577,Hour,0)),Month,'Summarized Source Data'!$A577,Sector,'Summarized Source Data'!R$2,TimeOfWeek,$E577)*INDEX('Calibration Multipliers'!N$4:N$7,MATCH($B577,'Calibration Multipliers'!$A$4:$A$7,0),1)</f>
        <v>6477045.1470088894</v>
      </c>
      <c r="S577" s="31">
        <f>SUMIFS(INDEX(Load,,MATCH('Summarized Source Data'!$C577,Hour,0)),Month,'Summarized Source Data'!$A577,Sector,'Summarized Source Data'!S$2,TimeOfWeek,$E577)*INDEX('Calibration Multipliers'!O$4:O$7,MATCH($B577,'Calibration Multipliers'!$A$4:$A$7,0),1)</f>
        <v>6477045.1470088894</v>
      </c>
      <c r="T577" s="31">
        <f>SUMIFS(INDEX(Load,,MATCH('Summarized Source Data'!$C577,Hour,0)),Month,'Summarized Source Data'!$A577,Sector,'Summarized Source Data'!T$2,TimeOfWeek,$E577)*INDEX('Calibration Multipliers'!P$4:P$7,MATCH($B577,'Calibration Multipliers'!$A$4:$A$7,0),1)</f>
        <v>6477045.1470088894</v>
      </c>
      <c r="U577" s="31">
        <f>SUMIFS(INDEX(Load,,MATCH('Summarized Source Data'!$C577,Hour,0)),Month,'Summarized Source Data'!$A577,Sector,'Summarized Source Data'!U$2,TimeOfWeek,$E577)*INDEX('Calibration Multipliers'!Q$4:Q$7,MATCH($B577,'Calibration Multipliers'!$A$4:$A$7,0),1)</f>
        <v>6477045.1470088894</v>
      </c>
      <c r="V577" s="31">
        <f>SUMIFS(INDEX(Load,,MATCH('Summarized Source Data'!$C577,Hour,0)),Month,'Summarized Source Data'!$A577,Sector,'Summarized Source Data'!V$2,TimeOfWeek,$E577)*INDEX('Calibration Multipliers'!R$4:R$7,MATCH($B577,'Calibration Multipliers'!$A$4:$A$7,0),1)</f>
        <v>6477045.1470088894</v>
      </c>
      <c r="W577" s="31">
        <f>SUMIFS(INDEX(Load,,MATCH('Summarized Source Data'!$C577,Hour,0)),Month,'Summarized Source Data'!$A577,Sector,'Summarized Source Data'!W$2,TimeOfWeek,$E577)*INDEX('Calibration Multipliers'!S$4:S$7,MATCH($B577,'Calibration Multipliers'!$A$4:$A$7,0),1)</f>
        <v>6477045.1470088894</v>
      </c>
      <c r="X577" s="26">
        <f>SUMIFS(INDEX(Load,,MATCH('Summarized Source Data'!$C577,Hour,0)),Month,'Summarized Source Data'!$A577,Sector,'Summarized Source Data'!X$2,Subsector,'Summarized Source Data'!X$3,TimeOfWeek,$E577)*INDEX('Calibration Multipliers'!T$4:T$7,MATCH($B577,'Calibration Multipliers'!$A$4:$A$7,0),1)</f>
        <v>365197594.90844542</v>
      </c>
      <c r="Y577" s="28">
        <f t="shared" si="48"/>
        <v>365197594.90844542</v>
      </c>
      <c r="Z577" s="28">
        <f t="shared" si="48"/>
        <v>365197594.90844542</v>
      </c>
    </row>
    <row r="578" spans="1:31" outlineLevel="2">
      <c r="A578">
        <f t="shared" si="47"/>
        <v>12</v>
      </c>
      <c r="B578" t="str">
        <f>INDEX('Category Mapping'!$G$34:$G$45,MATCH(A578,'Category Mapping'!$A$34:$A$45,0),1)</f>
        <v>Winter</v>
      </c>
      <c r="C578" t="s">
        <v>49</v>
      </c>
      <c r="D578" s="6" t="s">
        <v>123</v>
      </c>
      <c r="E578" s="40" t="s">
        <v>14</v>
      </c>
      <c r="F578" s="26">
        <f>SUMIFS(INDEX(Load,,MATCH('Summarized Source Data'!$C578,Hour,0)),Month,'Summarized Source Data'!$A578,Sector,'Summarized Source Data'!F$2,Subsector,'Summarized Source Data'!F$3,TimeOfWeek,$E578)*INDEX('Calibration Multipliers'!B$4:B$7,MATCH($B578,'Calibration Multipliers'!$A$4:$A$7,0),1)</f>
        <v>10924625.83443962</v>
      </c>
      <c r="G578" s="26">
        <f>SUMIFS(INDEX(Load,,MATCH('Summarized Source Data'!$C578,Hour,0)),Month,'Summarized Source Data'!$A578,Sector,'Summarized Source Data'!G$2,Subsector,'Summarized Source Data'!G$3,TimeOfWeek,$E578)*INDEX('Calibration Multipliers'!C$4:C$7,MATCH($B578,'Calibration Multipliers'!$A$4:$A$7,0),1)</f>
        <v>9163.4442392164983</v>
      </c>
      <c r="H578" s="26">
        <f>SUMIFS(INDEX(Load,,MATCH('Summarized Source Data'!$C578,Hour,0)),Month,'Summarized Source Data'!$A578,Sector,'Summarized Source Data'!H$2,Subsector,'Summarized Source Data'!H$3,TimeOfWeek,$E578)*INDEX('Calibration Multipliers'!D$4:D$7,MATCH($B578,'Calibration Multipliers'!$A$4:$A$7,0),1)</f>
        <v>0</v>
      </c>
      <c r="I578" s="26">
        <f>SUMIFS(INDEX(Load,,MATCH('Summarized Source Data'!$C578,Hour,0)),Month,'Summarized Source Data'!$A578,Sector,'Summarized Source Data'!I$2,Subsector,'Summarized Source Data'!I$3,TimeOfWeek,$E578)*INDEX('Calibration Multipliers'!E$4:E$7,MATCH($B578,'Calibration Multipliers'!$A$4:$A$7,0),1)</f>
        <v>20772707.23332442</v>
      </c>
      <c r="J578" s="47">
        <f t="shared" si="43"/>
        <v>69923415.220928043</v>
      </c>
      <c r="K578" s="48">
        <f>(SUMIFS(INDEX(Load,,MATCH('Summarized Source Data'!$C578,Hour,0)),Month,'Summarized Source Data'!$A578,Sector,'Summarized Source Data'!K$2,Subsector,"Total",TimeOfWeek,$E578)-SUM(F578:I578))*INDEX('Calibration Multipliers'!G$4:G$7,MATCH($B578,'Calibration Multipliers'!$A$4:$A$7,0),1)</f>
        <v>69923415.220928043</v>
      </c>
      <c r="L578" s="26">
        <f>SUMIFS(INDEX(Load,,MATCH('Summarized Source Data'!$C578,Hour,0)),Month,'Summarized Source Data'!$A578,Sector,'Summarized Source Data'!L$2,Subsector,'Summarized Source Data'!L$3,TimeOfWeek,$E578)*INDEX('Calibration Multipliers'!H$4:H$7,MATCH($B578,'Calibration Multipliers'!$A$4:$A$7,0),1)</f>
        <v>17868995.469526384</v>
      </c>
      <c r="M578" s="26">
        <f>SUMIFS(INDEX(Load,,MATCH('Summarized Source Data'!$C578,Hour,0)),Month,'Summarized Source Data'!$A578,Sector,'Summarized Source Data'!M$2,Subsector,'Summarized Source Data'!M$3,TimeOfWeek,$E578)*INDEX('Calibration Multipliers'!I$4:I$7,MATCH($B578,'Calibration Multipliers'!$A$4:$A$7,0),1)</f>
        <v>31840.316302262323</v>
      </c>
      <c r="N578" s="26">
        <f>SUMIFS(INDEX(Load,,MATCH('Summarized Source Data'!$C578,Hour,0)),Month,'Summarized Source Data'!$A578,Sector,'Summarized Source Data'!N$2,Subsector,'Summarized Source Data'!N$3,TimeOfWeek,$E578)*INDEX('Calibration Multipliers'!J$4:J$7,MATCH($B578,'Calibration Multipliers'!$A$4:$A$7,0),1)</f>
        <v>0</v>
      </c>
      <c r="O578" s="28">
        <f t="shared" si="44"/>
        <v>96014010.332402036</v>
      </c>
      <c r="P578" s="48">
        <f>(SUMIFS(INDEX(Load,,MATCH('Summarized Source Data'!$C578,Hour,0)),Month,'Summarized Source Data'!$A578,Sector,'Summarized Source Data'!P$2,Subsector,"Total",TimeOfWeek,$E578)-SUM(L578:N578)*INDEX('Calibration Multipliers'!L$4:L$7,MATCH($B578,'Calibration Multipliers'!$A$4:$A$7,0),1))</f>
        <v>96014010.332402036</v>
      </c>
      <c r="Q578" s="28">
        <f t="shared" si="45"/>
        <v>96014010.332402036</v>
      </c>
      <c r="R578" s="31">
        <f>SUMIFS(INDEX(Load,,MATCH('Summarized Source Data'!$C578,Hour,0)),Month,'Summarized Source Data'!$A578,Sector,'Summarized Source Data'!R$2,TimeOfWeek,$E578)*INDEX('Calibration Multipliers'!N$4:N$7,MATCH($B578,'Calibration Multipliers'!$A$4:$A$7,0),1)</f>
        <v>6398571.2197800307</v>
      </c>
      <c r="S578" s="31">
        <f>SUMIFS(INDEX(Load,,MATCH('Summarized Source Data'!$C578,Hour,0)),Month,'Summarized Source Data'!$A578,Sector,'Summarized Source Data'!S$2,TimeOfWeek,$E578)*INDEX('Calibration Multipliers'!O$4:O$7,MATCH($B578,'Calibration Multipliers'!$A$4:$A$7,0),1)</f>
        <v>6398571.2197800307</v>
      </c>
      <c r="T578" s="31">
        <f>SUMIFS(INDEX(Load,,MATCH('Summarized Source Data'!$C578,Hour,0)),Month,'Summarized Source Data'!$A578,Sector,'Summarized Source Data'!T$2,TimeOfWeek,$E578)*INDEX('Calibration Multipliers'!P$4:P$7,MATCH($B578,'Calibration Multipliers'!$A$4:$A$7,0),1)</f>
        <v>6398571.2197800307</v>
      </c>
      <c r="U578" s="31">
        <f>SUMIFS(INDEX(Load,,MATCH('Summarized Source Data'!$C578,Hour,0)),Month,'Summarized Source Data'!$A578,Sector,'Summarized Source Data'!U$2,TimeOfWeek,$E578)*INDEX('Calibration Multipliers'!Q$4:Q$7,MATCH($B578,'Calibration Multipliers'!$A$4:$A$7,0),1)</f>
        <v>6398571.2197800307</v>
      </c>
      <c r="V578" s="31">
        <f>SUMIFS(INDEX(Load,,MATCH('Summarized Source Data'!$C578,Hour,0)),Month,'Summarized Source Data'!$A578,Sector,'Summarized Source Data'!V$2,TimeOfWeek,$E578)*INDEX('Calibration Multipliers'!R$4:R$7,MATCH($B578,'Calibration Multipliers'!$A$4:$A$7,0),1)</f>
        <v>6398571.2197800307</v>
      </c>
      <c r="W578" s="31">
        <f>SUMIFS(INDEX(Load,,MATCH('Summarized Source Data'!$C578,Hour,0)),Month,'Summarized Source Data'!$A578,Sector,'Summarized Source Data'!W$2,TimeOfWeek,$E578)*INDEX('Calibration Multipliers'!S$4:S$7,MATCH($B578,'Calibration Multipliers'!$A$4:$A$7,0),1)</f>
        <v>6398571.2197800307</v>
      </c>
      <c r="X578" s="26">
        <f>SUMIFS(INDEX(Load,,MATCH('Summarized Source Data'!$C578,Hour,0)),Month,'Summarized Source Data'!$A578,Sector,'Summarized Source Data'!X$2,Subsector,'Summarized Source Data'!X$3,TimeOfWeek,$E578)*INDEX('Calibration Multipliers'!T$4:T$7,MATCH($B578,'Calibration Multipliers'!$A$4:$A$7,0),1)</f>
        <v>362963970.47475463</v>
      </c>
      <c r="Y578" s="28">
        <f t="shared" si="48"/>
        <v>362963970.47475463</v>
      </c>
      <c r="Z578" s="28">
        <f t="shared" si="48"/>
        <v>362963970.47475463</v>
      </c>
    </row>
    <row r="579" spans="1:31" outlineLevel="2">
      <c r="A579">
        <f t="shared" si="47"/>
        <v>12</v>
      </c>
      <c r="B579" t="str">
        <f>INDEX('Category Mapping'!$G$34:$G$45,MATCH(A579,'Category Mapping'!$A$34:$A$45,0),1)</f>
        <v>Winter</v>
      </c>
      <c r="C579" t="s">
        <v>50</v>
      </c>
      <c r="D579" s="6" t="s">
        <v>124</v>
      </c>
      <c r="E579" s="40" t="s">
        <v>14</v>
      </c>
      <c r="F579" s="26">
        <f>SUMIFS(INDEX(Load,,MATCH('Summarized Source Data'!$C579,Hour,0)),Month,'Summarized Source Data'!$A579,Sector,'Summarized Source Data'!F$2,Subsector,'Summarized Source Data'!F$3,TimeOfWeek,$E579)*INDEX('Calibration Multipliers'!B$4:B$7,MATCH($B579,'Calibration Multipliers'!$A$4:$A$7,0),1)</f>
        <v>10451237.056024278</v>
      </c>
      <c r="G579" s="26">
        <f>SUMIFS(INDEX(Load,,MATCH('Summarized Source Data'!$C579,Hour,0)),Month,'Summarized Source Data'!$A579,Sector,'Summarized Source Data'!G$2,Subsector,'Summarized Source Data'!G$3,TimeOfWeek,$E579)*INDEX('Calibration Multipliers'!C$4:C$7,MATCH($B579,'Calibration Multipliers'!$A$4:$A$7,0),1)</f>
        <v>9450.4649789457653</v>
      </c>
      <c r="H579" s="26">
        <f>SUMIFS(INDEX(Load,,MATCH('Summarized Source Data'!$C579,Hour,0)),Month,'Summarized Source Data'!$A579,Sector,'Summarized Source Data'!H$2,Subsector,'Summarized Source Data'!H$3,TimeOfWeek,$E579)*INDEX('Calibration Multipliers'!D$4:D$7,MATCH($B579,'Calibration Multipliers'!$A$4:$A$7,0),1)</f>
        <v>0</v>
      </c>
      <c r="I579" s="26">
        <f>SUMIFS(INDEX(Load,,MATCH('Summarized Source Data'!$C579,Hour,0)),Month,'Summarized Source Data'!$A579,Sector,'Summarized Source Data'!I$2,Subsector,'Summarized Source Data'!I$3,TimeOfWeek,$E579)*INDEX('Calibration Multipliers'!E$4:E$7,MATCH($B579,'Calibration Multipliers'!$A$4:$A$7,0),1)</f>
        <v>11614847.055192148</v>
      </c>
      <c r="J579" s="47">
        <f t="shared" si="43"/>
        <v>55654595.716244385</v>
      </c>
      <c r="K579" s="48">
        <f>(SUMIFS(INDEX(Load,,MATCH('Summarized Source Data'!$C579,Hour,0)),Month,'Summarized Source Data'!$A579,Sector,'Summarized Source Data'!K$2,Subsector,"Total",TimeOfWeek,$E579)-SUM(F579:I579))*INDEX('Calibration Multipliers'!G$4:G$7,MATCH($B579,'Calibration Multipliers'!$A$4:$A$7,0),1)</f>
        <v>55654595.716244385</v>
      </c>
      <c r="L579" s="26">
        <f>SUMIFS(INDEX(Load,,MATCH('Summarized Source Data'!$C579,Hour,0)),Month,'Summarized Source Data'!$A579,Sector,'Summarized Source Data'!L$2,Subsector,'Summarized Source Data'!L$3,TimeOfWeek,$E579)*INDEX('Calibration Multipliers'!H$4:H$7,MATCH($B579,'Calibration Multipliers'!$A$4:$A$7,0),1)</f>
        <v>14630240.040674726</v>
      </c>
      <c r="M579" s="26">
        <f>SUMIFS(INDEX(Load,,MATCH('Summarized Source Data'!$C579,Hour,0)),Month,'Summarized Source Data'!$A579,Sector,'Summarized Source Data'!M$2,Subsector,'Summarized Source Data'!M$3,TimeOfWeek,$E579)*INDEX('Calibration Multipliers'!I$4:I$7,MATCH($B579,'Calibration Multipliers'!$A$4:$A$7,0),1)</f>
        <v>30251.092517691319</v>
      </c>
      <c r="N579" s="26">
        <f>SUMIFS(INDEX(Load,,MATCH('Summarized Source Data'!$C579,Hour,0)),Month,'Summarized Source Data'!$A579,Sector,'Summarized Source Data'!N$2,Subsector,'Summarized Source Data'!N$3,TimeOfWeek,$E579)*INDEX('Calibration Multipliers'!J$4:J$7,MATCH($B579,'Calibration Multipliers'!$A$4:$A$7,0),1)</f>
        <v>0</v>
      </c>
      <c r="O579" s="28">
        <f t="shared" si="44"/>
        <v>87974551.594899744</v>
      </c>
      <c r="P579" s="48">
        <f>(SUMIFS(INDEX(Load,,MATCH('Summarized Source Data'!$C579,Hour,0)),Month,'Summarized Source Data'!$A579,Sector,'Summarized Source Data'!P$2,Subsector,"Total",TimeOfWeek,$E579)-SUM(L579:N579)*INDEX('Calibration Multipliers'!L$4:L$7,MATCH($B579,'Calibration Multipliers'!$A$4:$A$7,0),1))</f>
        <v>87974551.594899744</v>
      </c>
      <c r="Q579" s="28">
        <f t="shared" si="45"/>
        <v>87974551.594899744</v>
      </c>
      <c r="R579" s="31">
        <f>SUMIFS(INDEX(Load,,MATCH('Summarized Source Data'!$C579,Hour,0)),Month,'Summarized Source Data'!$A579,Sector,'Summarized Source Data'!R$2,TimeOfWeek,$E579)*INDEX('Calibration Multipliers'!N$4:N$7,MATCH($B579,'Calibration Multipliers'!$A$4:$A$7,0),1)</f>
        <v>4299704.6986104492</v>
      </c>
      <c r="S579" s="31">
        <f>SUMIFS(INDEX(Load,,MATCH('Summarized Source Data'!$C579,Hour,0)),Month,'Summarized Source Data'!$A579,Sector,'Summarized Source Data'!S$2,TimeOfWeek,$E579)*INDEX('Calibration Multipliers'!O$4:O$7,MATCH($B579,'Calibration Multipliers'!$A$4:$A$7,0),1)</f>
        <v>4299704.6986104492</v>
      </c>
      <c r="T579" s="31">
        <f>SUMIFS(INDEX(Load,,MATCH('Summarized Source Data'!$C579,Hour,0)),Month,'Summarized Source Data'!$A579,Sector,'Summarized Source Data'!T$2,TimeOfWeek,$E579)*INDEX('Calibration Multipliers'!P$4:P$7,MATCH($B579,'Calibration Multipliers'!$A$4:$A$7,0),1)</f>
        <v>4299704.6986104492</v>
      </c>
      <c r="U579" s="31">
        <f>SUMIFS(INDEX(Load,,MATCH('Summarized Source Data'!$C579,Hour,0)),Month,'Summarized Source Data'!$A579,Sector,'Summarized Source Data'!U$2,TimeOfWeek,$E579)*INDEX('Calibration Multipliers'!Q$4:Q$7,MATCH($B579,'Calibration Multipliers'!$A$4:$A$7,0),1)</f>
        <v>4299704.6986104492</v>
      </c>
      <c r="V579" s="31">
        <f>SUMIFS(INDEX(Load,,MATCH('Summarized Source Data'!$C579,Hour,0)),Month,'Summarized Source Data'!$A579,Sector,'Summarized Source Data'!V$2,TimeOfWeek,$E579)*INDEX('Calibration Multipliers'!R$4:R$7,MATCH($B579,'Calibration Multipliers'!$A$4:$A$7,0),1)</f>
        <v>4299704.6986104492</v>
      </c>
      <c r="W579" s="31">
        <f>SUMIFS(INDEX(Load,,MATCH('Summarized Source Data'!$C579,Hour,0)),Month,'Summarized Source Data'!$A579,Sector,'Summarized Source Data'!W$2,TimeOfWeek,$E579)*INDEX('Calibration Multipliers'!S$4:S$7,MATCH($B579,'Calibration Multipliers'!$A$4:$A$7,0),1)</f>
        <v>4299704.6986104492</v>
      </c>
      <c r="X579" s="26">
        <f>SUMIFS(INDEX(Load,,MATCH('Summarized Source Data'!$C579,Hour,0)),Month,'Summarized Source Data'!$A579,Sector,'Summarized Source Data'!X$2,Subsector,'Summarized Source Data'!X$3,TimeOfWeek,$E579)*INDEX('Calibration Multipliers'!T$4:T$7,MATCH($B579,'Calibration Multipliers'!$A$4:$A$7,0),1)</f>
        <v>360730346.04106385</v>
      </c>
      <c r="Y579" s="28">
        <f t="shared" si="48"/>
        <v>360730346.04106385</v>
      </c>
      <c r="Z579" s="28">
        <f t="shared" si="48"/>
        <v>360730346.04106385</v>
      </c>
    </row>
    <row r="580" spans="1:31">
      <c r="E580" s="26"/>
      <c r="F580" s="26"/>
      <c r="G580" s="26"/>
      <c r="H580" s="26"/>
      <c r="I580" s="26"/>
      <c r="J580" s="26"/>
      <c r="K580" s="26"/>
      <c r="L580" s="26"/>
      <c r="M580" s="26"/>
      <c r="N580" s="26"/>
      <c r="O580" s="26"/>
      <c r="P580" s="26"/>
      <c r="Q580" s="26"/>
      <c r="R580" s="26"/>
      <c r="S580" s="26"/>
      <c r="T580" s="26"/>
      <c r="U580" s="26"/>
      <c r="V580" s="26"/>
      <c r="W580" s="26"/>
      <c r="X580" s="26"/>
      <c r="Y580" s="26"/>
    </row>
    <row r="581" spans="1:31">
      <c r="E581" s="26"/>
      <c r="F581" s="26"/>
      <c r="G581" s="26"/>
      <c r="H581" s="26"/>
      <c r="I581" s="26"/>
      <c r="J581" s="26"/>
      <c r="K581" s="26"/>
      <c r="L581" s="26"/>
      <c r="M581" s="26"/>
      <c r="N581" s="26"/>
      <c r="O581" s="26"/>
      <c r="P581" s="26"/>
      <c r="Q581" s="26"/>
      <c r="R581" s="26"/>
      <c r="S581" s="26"/>
      <c r="T581" s="26"/>
      <c r="U581" s="26"/>
      <c r="V581" s="26"/>
      <c r="W581" s="26"/>
      <c r="X581" s="26"/>
      <c r="Y581" s="26"/>
    </row>
    <row r="582" spans="1:31">
      <c r="A582" s="58" t="s">
        <v>236</v>
      </c>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row>
    <row r="583" spans="1:31" outlineLevel="2">
      <c r="F583" t="str">
        <f t="shared" ref="F583:Z583" si="49">F2</f>
        <v>Residential</v>
      </c>
      <c r="G583" t="str">
        <f t="shared" si="49"/>
        <v>Residential</v>
      </c>
      <c r="H583" t="str">
        <f t="shared" si="49"/>
        <v>Residential</v>
      </c>
      <c r="I583" t="str">
        <f t="shared" si="49"/>
        <v>Residential</v>
      </c>
      <c r="J583" t="str">
        <f t="shared" si="49"/>
        <v>Residential</v>
      </c>
      <c r="K583" t="str">
        <f t="shared" si="49"/>
        <v>Residential</v>
      </c>
      <c r="L583" t="str">
        <f t="shared" si="49"/>
        <v>Commercial</v>
      </c>
      <c r="M583" t="str">
        <f t="shared" si="49"/>
        <v>Commercial</v>
      </c>
      <c r="N583" t="str">
        <f t="shared" si="49"/>
        <v>Commercial</v>
      </c>
      <c r="O583" t="str">
        <f t="shared" si="49"/>
        <v>Commercial</v>
      </c>
      <c r="P583" t="str">
        <f t="shared" si="49"/>
        <v>Commercial</v>
      </c>
      <c r="Q583" t="str">
        <f t="shared" si="49"/>
        <v>Commercial</v>
      </c>
      <c r="R583" t="str">
        <f t="shared" si="49"/>
        <v>Transportation</v>
      </c>
      <c r="S583" t="str">
        <f t="shared" si="49"/>
        <v>Transportation</v>
      </c>
      <c r="T583" t="str">
        <f t="shared" si="49"/>
        <v>Transportation</v>
      </c>
      <c r="U583" t="str">
        <f t="shared" si="49"/>
        <v>Transportation</v>
      </c>
      <c r="V583" t="str">
        <f t="shared" si="49"/>
        <v>Transportation</v>
      </c>
      <c r="W583" t="str">
        <f t="shared" si="49"/>
        <v>Transportation</v>
      </c>
      <c r="X583" t="str">
        <f t="shared" si="49"/>
        <v>Industry</v>
      </c>
      <c r="Y583" t="str">
        <f t="shared" si="49"/>
        <v>Industry</v>
      </c>
      <c r="Z583" t="str">
        <f t="shared" si="49"/>
        <v>Industry</v>
      </c>
    </row>
    <row r="584" spans="1:31" s="4" customFormat="1" ht="43.5" customHeight="1" outlineLevel="2">
      <c r="A584" t="str">
        <f t="shared" ref="A584:Z584" si="50">A3</f>
        <v>Month</v>
      </c>
      <c r="B584" t="str">
        <f t="shared" si="50"/>
        <v>Season</v>
      </c>
      <c r="C584" s="59" t="str">
        <f t="shared" si="50"/>
        <v>Hour</v>
      </c>
      <c r="D584" s="59"/>
      <c r="E584" t="str">
        <f t="shared" si="50"/>
        <v>Time of Week</v>
      </c>
      <c r="F584" t="str">
        <f t="shared" si="50"/>
        <v>Heating</v>
      </c>
      <c r="G584" t="str">
        <f t="shared" si="50"/>
        <v>Cooling</v>
      </c>
      <c r="H584" t="str">
        <f t="shared" si="50"/>
        <v>Envelope</v>
      </c>
      <c r="I584" t="str">
        <f t="shared" si="50"/>
        <v>Lighting</v>
      </c>
      <c r="J584" t="str">
        <f t="shared" si="50"/>
        <v>Appliances</v>
      </c>
      <c r="K584" t="str">
        <f t="shared" si="50"/>
        <v>Other</v>
      </c>
      <c r="L584" t="str">
        <f t="shared" si="50"/>
        <v>Heating</v>
      </c>
      <c r="M584" t="str">
        <f t="shared" si="50"/>
        <v>Cooling</v>
      </c>
      <c r="N584" t="str">
        <f t="shared" si="50"/>
        <v>Envelope</v>
      </c>
      <c r="O584" t="str">
        <f t="shared" si="50"/>
        <v>Lighting</v>
      </c>
      <c r="P584" t="str">
        <f t="shared" si="50"/>
        <v>Appliances</v>
      </c>
      <c r="Q584" t="str">
        <f t="shared" si="50"/>
        <v>Other</v>
      </c>
      <c r="R584" t="str">
        <f t="shared" si="50"/>
        <v>LDVs</v>
      </c>
      <c r="S584" t="str">
        <f t="shared" si="50"/>
        <v>HDVs</v>
      </c>
      <c r="T584" t="str">
        <f t="shared" si="50"/>
        <v>Aircraft</v>
      </c>
      <c r="U584" t="str">
        <f t="shared" si="50"/>
        <v>Rail</v>
      </c>
      <c r="V584" t="str">
        <f t="shared" si="50"/>
        <v>Ships</v>
      </c>
      <c r="W584" t="str">
        <f t="shared" si="50"/>
        <v>Motorbikes</v>
      </c>
      <c r="X584" t="str">
        <f t="shared" si="50"/>
        <v>Industry</v>
      </c>
      <c r="Y584" t="str">
        <f t="shared" si="50"/>
        <v>District Heat and Hydrogen</v>
      </c>
      <c r="Z584" t="str">
        <f t="shared" si="50"/>
        <v>Geoengineering</v>
      </c>
      <c r="AB584" s="49" t="s">
        <v>235</v>
      </c>
      <c r="AD584" s="54" t="s">
        <v>253</v>
      </c>
      <c r="AE584" s="54" t="s">
        <v>254</v>
      </c>
    </row>
    <row r="585" spans="1:31" outlineLevel="2">
      <c r="A585">
        <f t="shared" ref="A585:E585" si="51">A4</f>
        <v>1</v>
      </c>
      <c r="B585" t="str">
        <f t="shared" si="51"/>
        <v>Winter</v>
      </c>
      <c r="C585" t="str">
        <f t="shared" si="51"/>
        <v>h1</v>
      </c>
      <c r="D585" t="str">
        <f t="shared" si="51"/>
        <v>Hour0</v>
      </c>
      <c r="E585" t="str">
        <f t="shared" si="51"/>
        <v>Weekday</v>
      </c>
      <c r="F585" s="10">
        <f>F4/$AB585</f>
        <v>1038331.1266116365</v>
      </c>
      <c r="G585" s="10">
        <f t="shared" ref="G585:Z585" si="52">G4/$AB585</f>
        <v>671.00268022627347</v>
      </c>
      <c r="H585" s="10">
        <f t="shared" si="52"/>
        <v>0</v>
      </c>
      <c r="I585" s="10">
        <f t="shared" si="52"/>
        <v>586882.81069353363</v>
      </c>
      <c r="J585" s="10">
        <f t="shared" si="52"/>
        <v>3741333.9270409374</v>
      </c>
      <c r="K585" s="10">
        <f t="shared" si="52"/>
        <v>3741333.9270409374</v>
      </c>
      <c r="L585" s="10">
        <f t="shared" si="52"/>
        <v>2121807.0848150831</v>
      </c>
      <c r="M585" s="10">
        <f t="shared" si="52"/>
        <v>1777.0510542256254</v>
      </c>
      <c r="N585" s="10">
        <f t="shared" si="52"/>
        <v>0</v>
      </c>
      <c r="O585" s="10">
        <f t="shared" si="52"/>
        <v>7758117.890338053</v>
      </c>
      <c r="P585" s="10">
        <f t="shared" si="52"/>
        <v>7758117.890338053</v>
      </c>
      <c r="Q585" s="10">
        <f t="shared" si="52"/>
        <v>7758117.890338053</v>
      </c>
      <c r="R585" s="10">
        <f t="shared" si="52"/>
        <v>253196.99506332359</v>
      </c>
      <c r="S585" s="10">
        <f t="shared" si="52"/>
        <v>253196.99506332359</v>
      </c>
      <c r="T585" s="10">
        <f t="shared" si="52"/>
        <v>253196.99506332359</v>
      </c>
      <c r="U585" s="10">
        <f t="shared" si="52"/>
        <v>253196.99506332359</v>
      </c>
      <c r="V585" s="10">
        <f t="shared" si="52"/>
        <v>253196.99506332359</v>
      </c>
      <c r="W585" s="10">
        <f t="shared" si="52"/>
        <v>253196.99506332359</v>
      </c>
      <c r="X585" s="10">
        <f t="shared" si="52"/>
        <v>33156370.757985108</v>
      </c>
      <c r="Y585" s="10">
        <f t="shared" si="52"/>
        <v>33156370.757985108</v>
      </c>
      <c r="Z585" s="10">
        <f t="shared" si="52"/>
        <v>33156370.757985108</v>
      </c>
      <c r="AB585" s="21">
        <f>IF(E4="weekday",INDEX('Category Mapping'!$F$34:$F$45,MATCH('Summarized Source Data'!A4,'Category Mapping'!$A$34:$A$45,0)),INDEX('Category Mapping'!$E$34:$E$45,MATCH('Summarized Source Data'!A4,'Category Mapping'!$A$34:$A$45,0)))</f>
        <v>22.142857142857142</v>
      </c>
      <c r="AD585">
        <f>SUMIFS('Adjusted Source Data'!AJ$3:AJ$290,Sector,"All Sectors",Month,$A585,TimeOfWeek,$E585)</f>
        <v>0</v>
      </c>
      <c r="AE585">
        <f>SUMIFS('Adjusted Source Data'!AK$3:AK$290,Sector,"All Sectors",Month,$A585,TimeOfWeek,$E585)</f>
        <v>0</v>
      </c>
    </row>
    <row r="586" spans="1:31" outlineLevel="2">
      <c r="A586">
        <f t="shared" ref="A586:E586" si="53">A5</f>
        <v>1</v>
      </c>
      <c r="B586" t="str">
        <f t="shared" si="53"/>
        <v>Winter</v>
      </c>
      <c r="C586" t="str">
        <f t="shared" si="53"/>
        <v>h2</v>
      </c>
      <c r="D586" t="str">
        <f t="shared" si="53"/>
        <v>Hour1</v>
      </c>
      <c r="E586" t="str">
        <f t="shared" si="53"/>
        <v>Weekday</v>
      </c>
      <c r="F586" s="10">
        <f t="shared" ref="F586:Z586" si="54">F5/$AB586</f>
        <v>1058395.4962079967</v>
      </c>
      <c r="G586" s="10">
        <f t="shared" si="54"/>
        <v>674.76474952559101</v>
      </c>
      <c r="H586" s="10">
        <f t="shared" si="54"/>
        <v>0</v>
      </c>
      <c r="I586" s="10">
        <f t="shared" si="54"/>
        <v>541737.97910172341</v>
      </c>
      <c r="J586" s="10">
        <f t="shared" si="54"/>
        <v>2723063.4079563618</v>
      </c>
      <c r="K586" s="10">
        <f t="shared" si="54"/>
        <v>2723063.4079563618</v>
      </c>
      <c r="L586" s="10">
        <f t="shared" si="54"/>
        <v>1936211.6660487521</v>
      </c>
      <c r="M586" s="10">
        <f t="shared" si="54"/>
        <v>1675.675826840016</v>
      </c>
      <c r="N586" s="10">
        <f t="shared" si="54"/>
        <v>0</v>
      </c>
      <c r="O586" s="10">
        <f t="shared" si="54"/>
        <v>7592688.2163954675</v>
      </c>
      <c r="P586" s="10">
        <f t="shared" si="54"/>
        <v>7592688.2163954675</v>
      </c>
      <c r="Q586" s="10">
        <f t="shared" si="54"/>
        <v>7592688.2163954675</v>
      </c>
      <c r="R586" s="10">
        <f t="shared" si="54"/>
        <v>249795.08119826074</v>
      </c>
      <c r="S586" s="10">
        <f t="shared" si="54"/>
        <v>249795.08119826074</v>
      </c>
      <c r="T586" s="10">
        <f t="shared" si="54"/>
        <v>249795.08119826074</v>
      </c>
      <c r="U586" s="10">
        <f t="shared" si="54"/>
        <v>249795.08119826074</v>
      </c>
      <c r="V586" s="10">
        <f t="shared" si="54"/>
        <v>249795.08119826074</v>
      </c>
      <c r="W586" s="10">
        <f t="shared" si="54"/>
        <v>249795.08119826074</v>
      </c>
      <c r="X586" s="10">
        <f t="shared" si="54"/>
        <v>33106209.833994206</v>
      </c>
      <c r="Y586" s="10">
        <f t="shared" si="54"/>
        <v>33106209.833994206</v>
      </c>
      <c r="Z586" s="10">
        <f t="shared" si="54"/>
        <v>33106209.833994206</v>
      </c>
      <c r="AB586" s="21">
        <f>IF(E5="weekday",INDEX('Category Mapping'!$F$34:$F$45,MATCH('Summarized Source Data'!A5,'Category Mapping'!$A$34:$A$45,0)),INDEX('Category Mapping'!$E$34:$E$45,MATCH('Summarized Source Data'!A5,'Category Mapping'!$A$34:$A$45,0)))</f>
        <v>22.142857142857142</v>
      </c>
      <c r="AD586">
        <f>SUMIFS('Adjusted Source Data'!AJ$3:AJ$290,Sector,"All Sectors",Month,$A586,TimeOfWeek,$E586)</f>
        <v>0</v>
      </c>
      <c r="AE586">
        <f>SUMIFS('Adjusted Source Data'!AK$3:AK$290,Sector,"All Sectors",Month,$A586,TimeOfWeek,$E586)</f>
        <v>0</v>
      </c>
    </row>
    <row r="587" spans="1:31" outlineLevel="2">
      <c r="A587">
        <f t="shared" ref="A587:E587" si="55">A6</f>
        <v>1</v>
      </c>
      <c r="B587" t="str">
        <f t="shared" si="55"/>
        <v>Winter</v>
      </c>
      <c r="C587" t="str">
        <f t="shared" si="55"/>
        <v>h3</v>
      </c>
      <c r="D587" t="str">
        <f t="shared" si="55"/>
        <v>Hour2</v>
      </c>
      <c r="E587" t="str">
        <f t="shared" si="55"/>
        <v>Weekday</v>
      </c>
      <c r="F587" s="10">
        <f t="shared" ref="F587:Z587" si="56">F6/$AB587</f>
        <v>1063411.5886070866</v>
      </c>
      <c r="G587" s="10">
        <f t="shared" si="56"/>
        <v>677.37311757311784</v>
      </c>
      <c r="H587" s="10">
        <f t="shared" si="56"/>
        <v>0</v>
      </c>
      <c r="I587" s="10">
        <f t="shared" si="56"/>
        <v>536721.88670263335</v>
      </c>
      <c r="J587" s="10">
        <f t="shared" si="56"/>
        <v>2191355.0052847709</v>
      </c>
      <c r="K587" s="10">
        <f t="shared" si="56"/>
        <v>2191355.0052847709</v>
      </c>
      <c r="L587" s="10">
        <f t="shared" si="56"/>
        <v>1745600.1548833312</v>
      </c>
      <c r="M587" s="10">
        <f t="shared" si="56"/>
        <v>1633.3400069916961</v>
      </c>
      <c r="N587" s="10">
        <f t="shared" si="56"/>
        <v>0</v>
      </c>
      <c r="O587" s="10">
        <f t="shared" si="56"/>
        <v>7582698.3674171353</v>
      </c>
      <c r="P587" s="10">
        <f t="shared" si="56"/>
        <v>7582698.3674171353</v>
      </c>
      <c r="Q587" s="10">
        <f t="shared" si="56"/>
        <v>7582698.3674171353</v>
      </c>
      <c r="R587" s="10">
        <f t="shared" si="56"/>
        <v>248921.37822418718</v>
      </c>
      <c r="S587" s="10">
        <f t="shared" si="56"/>
        <v>248921.37822418718</v>
      </c>
      <c r="T587" s="10">
        <f t="shared" si="56"/>
        <v>248921.37822418718</v>
      </c>
      <c r="U587" s="10">
        <f t="shared" si="56"/>
        <v>248921.37822418718</v>
      </c>
      <c r="V587" s="10">
        <f t="shared" si="56"/>
        <v>248921.37822418718</v>
      </c>
      <c r="W587" s="10">
        <f t="shared" si="56"/>
        <v>248921.37822418718</v>
      </c>
      <c r="X587" s="10">
        <f t="shared" si="56"/>
        <v>33106209.833994206</v>
      </c>
      <c r="Y587" s="10">
        <f t="shared" si="56"/>
        <v>33106209.833994206</v>
      </c>
      <c r="Z587" s="10">
        <f t="shared" si="56"/>
        <v>33106209.833994206</v>
      </c>
      <c r="AB587" s="21">
        <f>IF(E6="weekday",INDEX('Category Mapping'!$F$34:$F$45,MATCH('Summarized Source Data'!A6,'Category Mapping'!$A$34:$A$45,0)),INDEX('Category Mapping'!$E$34:$E$45,MATCH('Summarized Source Data'!A6,'Category Mapping'!$A$34:$A$45,0)))</f>
        <v>22.142857142857142</v>
      </c>
      <c r="AD587">
        <f>SUMIFS('Adjusted Source Data'!AJ$3:AJ$290,Sector,"All Sectors",Month,$A587,TimeOfWeek,$E587)</f>
        <v>0</v>
      </c>
      <c r="AE587">
        <f>SUMIFS('Adjusted Source Data'!AK$3:AK$290,Sector,"All Sectors",Month,$A587,TimeOfWeek,$E587)</f>
        <v>0</v>
      </c>
    </row>
    <row r="588" spans="1:31" outlineLevel="2">
      <c r="A588">
        <f t="shared" ref="A588:E588" si="57">A7</f>
        <v>1</v>
      </c>
      <c r="B588" t="str">
        <f t="shared" si="57"/>
        <v>Winter</v>
      </c>
      <c r="C588" t="str">
        <f t="shared" si="57"/>
        <v>h4</v>
      </c>
      <c r="D588" t="str">
        <f t="shared" si="57"/>
        <v>Hour3</v>
      </c>
      <c r="E588" t="str">
        <f t="shared" si="57"/>
        <v>Weekday</v>
      </c>
      <c r="F588" s="10">
        <f t="shared" ref="F588:Z588" si="58">F7/$AB588</f>
        <v>1058395.4962079967</v>
      </c>
      <c r="G588" s="10">
        <f t="shared" si="58"/>
        <v>677.72424404105413</v>
      </c>
      <c r="H588" s="10">
        <f t="shared" si="58"/>
        <v>0</v>
      </c>
      <c r="I588" s="10">
        <f t="shared" si="58"/>
        <v>546754.07150081347</v>
      </c>
      <c r="J588" s="10">
        <f t="shared" si="58"/>
        <v>1900421.2950110806</v>
      </c>
      <c r="K588" s="10">
        <f t="shared" si="58"/>
        <v>1900421.2950110806</v>
      </c>
      <c r="L588" s="10">
        <f t="shared" si="58"/>
        <v>1820841.5408696816</v>
      </c>
      <c r="M588" s="10">
        <f t="shared" si="58"/>
        <v>1609.4634071720275</v>
      </c>
      <c r="N588" s="10">
        <f t="shared" si="58"/>
        <v>0</v>
      </c>
      <c r="O588" s="10">
        <f t="shared" si="58"/>
        <v>7908768.2499578074</v>
      </c>
      <c r="P588" s="10">
        <f t="shared" si="58"/>
        <v>7908768.2499578074</v>
      </c>
      <c r="Q588" s="10">
        <f t="shared" si="58"/>
        <v>7908768.2499578074</v>
      </c>
      <c r="R588" s="10">
        <f t="shared" si="58"/>
        <v>249725.75880130529</v>
      </c>
      <c r="S588" s="10">
        <f t="shared" si="58"/>
        <v>249725.75880130529</v>
      </c>
      <c r="T588" s="10">
        <f t="shared" si="58"/>
        <v>249725.75880130529</v>
      </c>
      <c r="U588" s="10">
        <f t="shared" si="58"/>
        <v>249725.75880130529</v>
      </c>
      <c r="V588" s="10">
        <f t="shared" si="58"/>
        <v>249725.75880130529</v>
      </c>
      <c r="W588" s="10">
        <f t="shared" si="58"/>
        <v>249725.75880130529</v>
      </c>
      <c r="X588" s="10">
        <f t="shared" si="58"/>
        <v>33106209.833994206</v>
      </c>
      <c r="Y588" s="10">
        <f t="shared" si="58"/>
        <v>33106209.833994206</v>
      </c>
      <c r="Z588" s="10">
        <f t="shared" si="58"/>
        <v>33106209.833994206</v>
      </c>
      <c r="AB588" s="21">
        <f>IF(E7="weekday",INDEX('Category Mapping'!$F$34:$F$45,MATCH('Summarized Source Data'!A7,'Category Mapping'!$A$34:$A$45,0)),INDEX('Category Mapping'!$E$34:$E$45,MATCH('Summarized Source Data'!A7,'Category Mapping'!$A$34:$A$45,0)))</f>
        <v>22.142857142857142</v>
      </c>
      <c r="AD588">
        <f>SUMIFS('Adjusted Source Data'!AJ$3:AJ$290,Sector,"All Sectors",Month,$A588,TimeOfWeek,$E588)</f>
        <v>0</v>
      </c>
      <c r="AE588">
        <f>SUMIFS('Adjusted Source Data'!AK$3:AK$290,Sector,"All Sectors",Month,$A588,TimeOfWeek,$E588)</f>
        <v>0</v>
      </c>
    </row>
    <row r="589" spans="1:31" outlineLevel="2">
      <c r="A589">
        <f t="shared" ref="A589:E589" si="59">A8</f>
        <v>1</v>
      </c>
      <c r="B589" t="str">
        <f t="shared" si="59"/>
        <v>Winter</v>
      </c>
      <c r="C589" t="str">
        <f t="shared" si="59"/>
        <v>h5</v>
      </c>
      <c r="D589" t="str">
        <f t="shared" si="59"/>
        <v>Hour4</v>
      </c>
      <c r="E589" t="str">
        <f t="shared" si="59"/>
        <v>Weekday</v>
      </c>
      <c r="F589" s="10">
        <f t="shared" ref="F589:Z589" si="60">F8/$AB589</f>
        <v>1038331.1266116365</v>
      </c>
      <c r="G589" s="10">
        <f t="shared" si="60"/>
        <v>660.56920803616629</v>
      </c>
      <c r="H589" s="10">
        <f t="shared" si="60"/>
        <v>0</v>
      </c>
      <c r="I589" s="10">
        <f t="shared" si="60"/>
        <v>707269.02827169443</v>
      </c>
      <c r="J589" s="10">
        <f t="shared" si="60"/>
        <v>2015808.5752261567</v>
      </c>
      <c r="K589" s="10">
        <f t="shared" si="60"/>
        <v>2015808.5752261567</v>
      </c>
      <c r="L589" s="10">
        <f t="shared" si="60"/>
        <v>1911131.2040533021</v>
      </c>
      <c r="M589" s="10">
        <f t="shared" si="60"/>
        <v>1604.3469929249557</v>
      </c>
      <c r="N589" s="10">
        <f t="shared" si="60"/>
        <v>0</v>
      </c>
      <c r="O589" s="10">
        <f t="shared" si="60"/>
        <v>8420414.7910792381</v>
      </c>
      <c r="P589" s="10">
        <f t="shared" si="60"/>
        <v>8420414.7910792381</v>
      </c>
      <c r="Q589" s="10">
        <f t="shared" si="60"/>
        <v>8420414.7910792381</v>
      </c>
      <c r="R589" s="10">
        <f t="shared" si="60"/>
        <v>248849.2969764123</v>
      </c>
      <c r="S589" s="10">
        <f t="shared" si="60"/>
        <v>248849.2969764123</v>
      </c>
      <c r="T589" s="10">
        <f t="shared" si="60"/>
        <v>248849.2969764123</v>
      </c>
      <c r="U589" s="10">
        <f t="shared" si="60"/>
        <v>248849.2969764123</v>
      </c>
      <c r="V589" s="10">
        <f t="shared" si="60"/>
        <v>248849.2969764123</v>
      </c>
      <c r="W589" s="10">
        <f t="shared" si="60"/>
        <v>248849.2969764123</v>
      </c>
      <c r="X589" s="10">
        <f t="shared" si="60"/>
        <v>33206531.681976009</v>
      </c>
      <c r="Y589" s="10">
        <f t="shared" si="60"/>
        <v>33206531.681976009</v>
      </c>
      <c r="Z589" s="10">
        <f t="shared" si="60"/>
        <v>33206531.681976009</v>
      </c>
      <c r="AB589" s="21">
        <f>IF(E8="weekday",INDEX('Category Mapping'!$F$34:$F$45,MATCH('Summarized Source Data'!A8,'Category Mapping'!$A$34:$A$45,0)),INDEX('Category Mapping'!$E$34:$E$45,MATCH('Summarized Source Data'!A8,'Category Mapping'!$A$34:$A$45,0)))</f>
        <v>22.142857142857142</v>
      </c>
      <c r="AD589">
        <f>SUMIFS('Adjusted Source Data'!AJ$3:AJ$290,Sector,"All Sectors",Month,$A589,TimeOfWeek,$E589)</f>
        <v>0</v>
      </c>
      <c r="AE589">
        <f>SUMIFS('Adjusted Source Data'!AK$3:AK$290,Sector,"All Sectors",Month,$A589,TimeOfWeek,$E589)</f>
        <v>0</v>
      </c>
    </row>
    <row r="590" spans="1:31" outlineLevel="2">
      <c r="A590">
        <f t="shared" ref="A590:E590" si="61">A9</f>
        <v>1</v>
      </c>
      <c r="B590" t="str">
        <f t="shared" si="61"/>
        <v>Winter</v>
      </c>
      <c r="C590" t="str">
        <f t="shared" si="61"/>
        <v>h6</v>
      </c>
      <c r="D590" t="str">
        <f t="shared" si="61"/>
        <v>Hour5</v>
      </c>
      <c r="E590" t="str">
        <f t="shared" si="61"/>
        <v>Weekday</v>
      </c>
      <c r="F590" s="10">
        <f t="shared" ref="F590:Z590" si="62">F9/$AB590</f>
        <v>1254023.099772508</v>
      </c>
      <c r="G590" s="10">
        <f t="shared" si="62"/>
        <v>607.39862860581195</v>
      </c>
      <c r="H590" s="10">
        <f t="shared" si="62"/>
        <v>0</v>
      </c>
      <c r="I590" s="10">
        <f t="shared" si="62"/>
        <v>1213894.3605797875</v>
      </c>
      <c r="J590" s="10">
        <f t="shared" si="62"/>
        <v>2798372.1600636314</v>
      </c>
      <c r="K590" s="10">
        <f t="shared" si="62"/>
        <v>2798372.1600636314</v>
      </c>
      <c r="L590" s="10">
        <f t="shared" si="62"/>
        <v>1946243.850846932</v>
      </c>
      <c r="M590" s="10">
        <f t="shared" si="62"/>
        <v>1654.507916915856</v>
      </c>
      <c r="N590" s="10">
        <f t="shared" si="62"/>
        <v>0</v>
      </c>
      <c r="O590" s="10">
        <f t="shared" si="62"/>
        <v>9839918.7790977247</v>
      </c>
      <c r="P590" s="10">
        <f t="shared" si="62"/>
        <v>9839918.7790977247</v>
      </c>
      <c r="Q590" s="10">
        <f t="shared" si="62"/>
        <v>9839918.7790977247</v>
      </c>
      <c r="R590" s="10">
        <f t="shared" si="62"/>
        <v>255531.08317846814</v>
      </c>
      <c r="S590" s="10">
        <f t="shared" si="62"/>
        <v>255531.08317846814</v>
      </c>
      <c r="T590" s="10">
        <f t="shared" si="62"/>
        <v>255531.08317846814</v>
      </c>
      <c r="U590" s="10">
        <f t="shared" si="62"/>
        <v>255531.08317846814</v>
      </c>
      <c r="V590" s="10">
        <f t="shared" si="62"/>
        <v>255531.08317846814</v>
      </c>
      <c r="W590" s="10">
        <f t="shared" si="62"/>
        <v>255531.08317846814</v>
      </c>
      <c r="X590" s="10">
        <f t="shared" si="62"/>
        <v>33407175.377939612</v>
      </c>
      <c r="Y590" s="10">
        <f t="shared" si="62"/>
        <v>33407175.377939612</v>
      </c>
      <c r="Z590" s="10">
        <f t="shared" si="62"/>
        <v>33407175.377939612</v>
      </c>
      <c r="AB590" s="21">
        <f>IF(E9="weekday",INDEX('Category Mapping'!$F$34:$F$45,MATCH('Summarized Source Data'!A9,'Category Mapping'!$A$34:$A$45,0)),INDEX('Category Mapping'!$E$34:$E$45,MATCH('Summarized Source Data'!A9,'Category Mapping'!$A$34:$A$45,0)))</f>
        <v>22.142857142857142</v>
      </c>
      <c r="AD590">
        <f>SUMIFS('Adjusted Source Data'!AJ$3:AJ$290,Sector,"All Sectors",Month,$A590,TimeOfWeek,$E590)</f>
        <v>0</v>
      </c>
      <c r="AE590">
        <f>SUMIFS('Adjusted Source Data'!AK$3:AK$290,Sector,"All Sectors",Month,$A590,TimeOfWeek,$E590)</f>
        <v>0</v>
      </c>
    </row>
    <row r="591" spans="1:31" outlineLevel="2">
      <c r="A591">
        <f t="shared" ref="A591:E591" si="63">A10</f>
        <v>1</v>
      </c>
      <c r="B591" t="str">
        <f t="shared" si="63"/>
        <v>Winter</v>
      </c>
      <c r="C591" t="str">
        <f t="shared" si="63"/>
        <v>h7</v>
      </c>
      <c r="D591" t="str">
        <f t="shared" si="63"/>
        <v>Hour6</v>
      </c>
      <c r="E591" t="str">
        <f t="shared" si="63"/>
        <v>Weekday</v>
      </c>
      <c r="F591" s="10">
        <f t="shared" ref="F591:Z591" si="64">F10/$AB591</f>
        <v>1319232.3009606784</v>
      </c>
      <c r="G591" s="10">
        <f t="shared" si="64"/>
        <v>496.19186011798593</v>
      </c>
      <c r="H591" s="10">
        <f t="shared" si="64"/>
        <v>0</v>
      </c>
      <c r="I591" s="10">
        <f t="shared" si="64"/>
        <v>1770680.6168787812</v>
      </c>
      <c r="J591" s="10">
        <f t="shared" si="64"/>
        <v>4483890.4129263703</v>
      </c>
      <c r="K591" s="10">
        <f t="shared" si="64"/>
        <v>4483890.4129263703</v>
      </c>
      <c r="L591" s="10">
        <f t="shared" si="64"/>
        <v>2829076.1130867777</v>
      </c>
      <c r="M591" s="10">
        <f t="shared" si="64"/>
        <v>1833.8332201833248</v>
      </c>
      <c r="N591" s="10">
        <f t="shared" si="64"/>
        <v>0</v>
      </c>
      <c r="O591" s="10">
        <f t="shared" si="64"/>
        <v>14825735.298489952</v>
      </c>
      <c r="P591" s="10">
        <f t="shared" si="64"/>
        <v>14825735.298489952</v>
      </c>
      <c r="Q591" s="10">
        <f t="shared" si="64"/>
        <v>14825735.298489952</v>
      </c>
      <c r="R591" s="10">
        <f t="shared" si="64"/>
        <v>382830.02785273886</v>
      </c>
      <c r="S591" s="10">
        <f t="shared" si="64"/>
        <v>382830.02785273886</v>
      </c>
      <c r="T591" s="10">
        <f t="shared" si="64"/>
        <v>382830.02785273886</v>
      </c>
      <c r="U591" s="10">
        <f t="shared" si="64"/>
        <v>382830.02785273886</v>
      </c>
      <c r="V591" s="10">
        <f t="shared" si="64"/>
        <v>382830.02785273886</v>
      </c>
      <c r="W591" s="10">
        <f t="shared" si="64"/>
        <v>382830.02785273886</v>
      </c>
      <c r="X591" s="10">
        <f t="shared" si="64"/>
        <v>33808462.769866809</v>
      </c>
      <c r="Y591" s="10">
        <f t="shared" si="64"/>
        <v>33808462.769866809</v>
      </c>
      <c r="Z591" s="10">
        <f t="shared" si="64"/>
        <v>33808462.769866809</v>
      </c>
      <c r="AB591" s="21">
        <f>IF(E10="weekday",INDEX('Category Mapping'!$F$34:$F$45,MATCH('Summarized Source Data'!A10,'Category Mapping'!$A$34:$A$45,0)),INDEX('Category Mapping'!$E$34:$E$45,MATCH('Summarized Source Data'!A10,'Category Mapping'!$A$34:$A$45,0)))</f>
        <v>22.142857142857142</v>
      </c>
      <c r="AD591">
        <f>SUMIFS('Adjusted Source Data'!AJ$3:AJ$290,Sector,"All Sectors",Month,$A591,TimeOfWeek,$E591)</f>
        <v>0</v>
      </c>
      <c r="AE591">
        <f>SUMIFS('Adjusted Source Data'!AK$3:AK$290,Sector,"All Sectors",Month,$A591,TimeOfWeek,$E591)</f>
        <v>0</v>
      </c>
    </row>
    <row r="592" spans="1:31" outlineLevel="2">
      <c r="A592">
        <f t="shared" ref="A592:E592" si="65">A11</f>
        <v>1</v>
      </c>
      <c r="B592" t="str">
        <f t="shared" si="65"/>
        <v>Winter</v>
      </c>
      <c r="C592" t="str">
        <f t="shared" si="65"/>
        <v>h8</v>
      </c>
      <c r="D592" t="str">
        <f t="shared" si="65"/>
        <v>Hour7</v>
      </c>
      <c r="E592" t="str">
        <f t="shared" si="65"/>
        <v>Weekday</v>
      </c>
      <c r="F592" s="10">
        <f t="shared" ref="F592:Z592" si="66">F11/$AB592</f>
        <v>1284119.6541670482</v>
      </c>
      <c r="G592" s="10">
        <f t="shared" si="66"/>
        <v>372.39469970844391</v>
      </c>
      <c r="H592" s="10">
        <f t="shared" si="66"/>
        <v>0</v>
      </c>
      <c r="I592" s="10">
        <f t="shared" si="66"/>
        <v>1665342.6764978904</v>
      </c>
      <c r="J592" s="10">
        <f t="shared" si="66"/>
        <v>5728005.1250611069</v>
      </c>
      <c r="K592" s="10">
        <f t="shared" si="66"/>
        <v>5728005.1250611069</v>
      </c>
      <c r="L592" s="10">
        <f t="shared" si="66"/>
        <v>6019310.8789080372</v>
      </c>
      <c r="M592" s="10">
        <f t="shared" si="66"/>
        <v>2187.7185389391266</v>
      </c>
      <c r="N592" s="10">
        <f t="shared" si="66"/>
        <v>0</v>
      </c>
      <c r="O592" s="10">
        <f t="shared" si="66"/>
        <v>20413308.345757488</v>
      </c>
      <c r="P592" s="10">
        <f t="shared" si="66"/>
        <v>20413308.345757488</v>
      </c>
      <c r="Q592" s="10">
        <f t="shared" si="66"/>
        <v>20413308.345757488</v>
      </c>
      <c r="R592" s="10">
        <f t="shared" si="66"/>
        <v>802574.78385440505</v>
      </c>
      <c r="S592" s="10">
        <f t="shared" si="66"/>
        <v>802574.78385440505</v>
      </c>
      <c r="T592" s="10">
        <f t="shared" si="66"/>
        <v>802574.78385440505</v>
      </c>
      <c r="U592" s="10">
        <f t="shared" si="66"/>
        <v>802574.78385440505</v>
      </c>
      <c r="V592" s="10">
        <f t="shared" si="66"/>
        <v>802574.78385440505</v>
      </c>
      <c r="W592" s="10">
        <f t="shared" si="66"/>
        <v>802574.78385440505</v>
      </c>
      <c r="X592" s="10">
        <f t="shared" si="66"/>
        <v>34159589.237803116</v>
      </c>
      <c r="Y592" s="10">
        <f t="shared" si="66"/>
        <v>34159589.237803116</v>
      </c>
      <c r="Z592" s="10">
        <f t="shared" si="66"/>
        <v>34159589.237803116</v>
      </c>
      <c r="AB592" s="21">
        <f>IF(E11="weekday",INDEX('Category Mapping'!$F$34:$F$45,MATCH('Summarized Source Data'!A11,'Category Mapping'!$A$34:$A$45,0)),INDEX('Category Mapping'!$E$34:$E$45,MATCH('Summarized Source Data'!A11,'Category Mapping'!$A$34:$A$45,0)))</f>
        <v>22.142857142857142</v>
      </c>
      <c r="AD592">
        <f>SUMIFS('Adjusted Source Data'!AJ$3:AJ$290,Sector,"All Sectors",Month,$A592,TimeOfWeek,$E592)</f>
        <v>0</v>
      </c>
      <c r="AE592">
        <f>SUMIFS('Adjusted Source Data'!AK$3:AK$290,Sector,"All Sectors",Month,$A592,TimeOfWeek,$E592)</f>
        <v>0</v>
      </c>
    </row>
    <row r="593" spans="1:31" outlineLevel="2">
      <c r="A593">
        <f t="shared" ref="A593:E593" si="67">A12</f>
        <v>1</v>
      </c>
      <c r="B593" t="str">
        <f t="shared" si="67"/>
        <v>Winter</v>
      </c>
      <c r="C593" t="str">
        <f t="shared" si="67"/>
        <v>h9</v>
      </c>
      <c r="D593" t="str">
        <f t="shared" si="67"/>
        <v>Hour8</v>
      </c>
      <c r="E593" t="str">
        <f t="shared" si="67"/>
        <v>Weekday</v>
      </c>
      <c r="F593" s="10">
        <f t="shared" ref="F593:Z593" si="68">F12/$AB593</f>
        <v>1233958.7301761478</v>
      </c>
      <c r="G593" s="10">
        <f t="shared" si="68"/>
        <v>300.915383021411</v>
      </c>
      <c r="H593" s="10">
        <f t="shared" si="68"/>
        <v>0</v>
      </c>
      <c r="I593" s="10">
        <f t="shared" si="68"/>
        <v>536721.88670263335</v>
      </c>
      <c r="J593" s="10">
        <f t="shared" si="68"/>
        <v>5702996.1423823442</v>
      </c>
      <c r="K593" s="10">
        <f t="shared" si="68"/>
        <v>5702996.1423823442</v>
      </c>
      <c r="L593" s="10">
        <f t="shared" si="68"/>
        <v>6370437.3468443407</v>
      </c>
      <c r="M593" s="10">
        <f t="shared" si="68"/>
        <v>2707.8371598007716</v>
      </c>
      <c r="N593" s="10">
        <f t="shared" si="68"/>
        <v>0</v>
      </c>
      <c r="O593" s="10">
        <f t="shared" si="68"/>
        <v>25278397.854253959</v>
      </c>
      <c r="P593" s="10">
        <f t="shared" si="68"/>
        <v>25278397.854253959</v>
      </c>
      <c r="Q593" s="10">
        <f t="shared" si="68"/>
        <v>25278397.854253959</v>
      </c>
      <c r="R593" s="10">
        <f t="shared" si="68"/>
        <v>872800.07744166558</v>
      </c>
      <c r="S593" s="10">
        <f t="shared" si="68"/>
        <v>872800.07744166558</v>
      </c>
      <c r="T593" s="10">
        <f t="shared" si="68"/>
        <v>872800.07744166558</v>
      </c>
      <c r="U593" s="10">
        <f t="shared" si="68"/>
        <v>872800.07744166558</v>
      </c>
      <c r="V593" s="10">
        <f t="shared" si="68"/>
        <v>872800.07744166558</v>
      </c>
      <c r="W593" s="10">
        <f t="shared" si="68"/>
        <v>872800.07744166558</v>
      </c>
      <c r="X593" s="10">
        <f t="shared" si="68"/>
        <v>34259911.08578492</v>
      </c>
      <c r="Y593" s="10">
        <f t="shared" si="68"/>
        <v>34259911.08578492</v>
      </c>
      <c r="Z593" s="10">
        <f t="shared" si="68"/>
        <v>34259911.08578492</v>
      </c>
      <c r="AB593" s="21">
        <f>IF(E12="weekday",INDEX('Category Mapping'!$F$34:$F$45,MATCH('Summarized Source Data'!A12,'Category Mapping'!$A$34:$A$45,0)),INDEX('Category Mapping'!$E$34:$E$45,MATCH('Summarized Source Data'!A12,'Category Mapping'!$A$34:$A$45,0)))</f>
        <v>22.142857142857142</v>
      </c>
      <c r="AD593">
        <f>SUMIFS('Adjusted Source Data'!AJ$3:AJ$290,Sector,"All Sectors",Month,$A593,TimeOfWeek,$E593)</f>
        <v>0</v>
      </c>
      <c r="AE593">
        <f>SUMIFS('Adjusted Source Data'!AK$3:AK$290,Sector,"All Sectors",Month,$A593,TimeOfWeek,$E593)</f>
        <v>0</v>
      </c>
    </row>
    <row r="594" spans="1:31" outlineLevel="2">
      <c r="A594">
        <f t="shared" ref="A594:E594" si="69">A13</f>
        <v>1</v>
      </c>
      <c r="B594" t="str">
        <f t="shared" si="69"/>
        <v>Winter</v>
      </c>
      <c r="C594" t="str">
        <f t="shared" si="69"/>
        <v>h10</v>
      </c>
      <c r="D594" t="str">
        <f t="shared" si="69"/>
        <v>Hour9</v>
      </c>
      <c r="E594" t="str">
        <f t="shared" si="69"/>
        <v>Weekday</v>
      </c>
      <c r="F594" s="10">
        <f t="shared" ref="F594:Z594" si="70">F13/$AB594</f>
        <v>922961.00143256586</v>
      </c>
      <c r="G594" s="10">
        <f t="shared" si="70"/>
        <v>260.18471274079991</v>
      </c>
      <c r="H594" s="10">
        <f t="shared" si="70"/>
        <v>0</v>
      </c>
      <c r="I594" s="10">
        <f t="shared" si="70"/>
        <v>516657.51710627321</v>
      </c>
      <c r="J594" s="10">
        <f t="shared" si="70"/>
        <v>5682972.5034562647</v>
      </c>
      <c r="K594" s="10">
        <f t="shared" si="70"/>
        <v>5682972.5034562647</v>
      </c>
      <c r="L594" s="10">
        <f t="shared" si="70"/>
        <v>4604772.8223646488</v>
      </c>
      <c r="M594" s="10">
        <f t="shared" si="70"/>
        <v>3040.0027984685134</v>
      </c>
      <c r="N594" s="10">
        <f t="shared" si="70"/>
        <v>0</v>
      </c>
      <c r="O594" s="10">
        <f t="shared" si="70"/>
        <v>26542120.973185979</v>
      </c>
      <c r="P594" s="10">
        <f t="shared" si="70"/>
        <v>26542120.973185979</v>
      </c>
      <c r="Q594" s="10">
        <f t="shared" si="70"/>
        <v>26542120.973185979</v>
      </c>
      <c r="R594" s="10">
        <f t="shared" si="70"/>
        <v>772478.2294598649</v>
      </c>
      <c r="S594" s="10">
        <f t="shared" si="70"/>
        <v>772478.2294598649</v>
      </c>
      <c r="T594" s="10">
        <f t="shared" si="70"/>
        <v>772478.2294598649</v>
      </c>
      <c r="U594" s="10">
        <f t="shared" si="70"/>
        <v>772478.2294598649</v>
      </c>
      <c r="V594" s="10">
        <f t="shared" si="70"/>
        <v>772478.2294598649</v>
      </c>
      <c r="W594" s="10">
        <f t="shared" si="70"/>
        <v>772478.2294598649</v>
      </c>
      <c r="X594" s="10">
        <f t="shared" si="70"/>
        <v>34209750.161794014</v>
      </c>
      <c r="Y594" s="10">
        <f t="shared" si="70"/>
        <v>34209750.161794014</v>
      </c>
      <c r="Z594" s="10">
        <f t="shared" si="70"/>
        <v>34209750.161794014</v>
      </c>
      <c r="AB594" s="21">
        <f>IF(E13="weekday",INDEX('Category Mapping'!$F$34:$F$45,MATCH('Summarized Source Data'!A13,'Category Mapping'!$A$34:$A$45,0)),INDEX('Category Mapping'!$E$34:$E$45,MATCH('Summarized Source Data'!A13,'Category Mapping'!$A$34:$A$45,0)))</f>
        <v>22.142857142857142</v>
      </c>
      <c r="AD594">
        <f>SUMIFS('Adjusted Source Data'!AJ$3:AJ$290,Sector,"All Sectors",Month,$A594,TimeOfWeek,$E594)</f>
        <v>0</v>
      </c>
      <c r="AE594">
        <f>SUMIFS('Adjusted Source Data'!AK$3:AK$290,Sector,"All Sectors",Month,$A594,TimeOfWeek,$E594)</f>
        <v>0</v>
      </c>
    </row>
    <row r="595" spans="1:31" outlineLevel="2">
      <c r="A595">
        <f t="shared" ref="A595:E595" si="71">A14</f>
        <v>1</v>
      </c>
      <c r="B595" t="str">
        <f t="shared" si="71"/>
        <v>Winter</v>
      </c>
      <c r="C595" t="str">
        <f t="shared" si="71"/>
        <v>h11</v>
      </c>
      <c r="D595" t="str">
        <f t="shared" si="71"/>
        <v>Hour10</v>
      </c>
      <c r="E595" t="str">
        <f t="shared" si="71"/>
        <v>Weekday</v>
      </c>
      <c r="F595" s="10">
        <f t="shared" ref="F595:Z595" si="72">F14/$AB595</f>
        <v>887848.35463893565</v>
      </c>
      <c r="G595" s="10">
        <f t="shared" si="72"/>
        <v>257.0747354533641</v>
      </c>
      <c r="H595" s="10">
        <f t="shared" si="72"/>
        <v>0</v>
      </c>
      <c r="I595" s="10">
        <f t="shared" si="72"/>
        <v>526689.70190445322</v>
      </c>
      <c r="J595" s="10">
        <f t="shared" si="72"/>
        <v>5607734.2274472015</v>
      </c>
      <c r="K595" s="10">
        <f t="shared" si="72"/>
        <v>5607734.2274472015</v>
      </c>
      <c r="L595" s="10">
        <f t="shared" si="72"/>
        <v>3852358.9625011445</v>
      </c>
      <c r="M595" s="10">
        <f t="shared" si="72"/>
        <v>3212.6566988451923</v>
      </c>
      <c r="N595" s="10">
        <f t="shared" si="72"/>
        <v>0</v>
      </c>
      <c r="O595" s="10">
        <f t="shared" si="72"/>
        <v>26391465.5473129</v>
      </c>
      <c r="P595" s="10">
        <f t="shared" si="72"/>
        <v>26391465.5473129</v>
      </c>
      <c r="Q595" s="10">
        <f t="shared" si="72"/>
        <v>26391465.5473129</v>
      </c>
      <c r="R595" s="10">
        <f t="shared" si="72"/>
        <v>621995.45748716395</v>
      </c>
      <c r="S595" s="10">
        <f t="shared" si="72"/>
        <v>621995.45748716395</v>
      </c>
      <c r="T595" s="10">
        <f t="shared" si="72"/>
        <v>621995.45748716395</v>
      </c>
      <c r="U595" s="10">
        <f t="shared" si="72"/>
        <v>621995.45748716395</v>
      </c>
      <c r="V595" s="10">
        <f t="shared" si="72"/>
        <v>621995.45748716395</v>
      </c>
      <c r="W595" s="10">
        <f t="shared" si="72"/>
        <v>621995.45748716395</v>
      </c>
      <c r="X595" s="10">
        <f t="shared" si="72"/>
        <v>34059267.389821313</v>
      </c>
      <c r="Y595" s="10">
        <f t="shared" si="72"/>
        <v>34059267.389821313</v>
      </c>
      <c r="Z595" s="10">
        <f t="shared" si="72"/>
        <v>34059267.389821313</v>
      </c>
      <c r="AB595" s="21">
        <f>IF(E14="weekday",INDEX('Category Mapping'!$F$34:$F$45,MATCH('Summarized Source Data'!A14,'Category Mapping'!$A$34:$A$45,0)),INDEX('Category Mapping'!$E$34:$E$45,MATCH('Summarized Source Data'!A14,'Category Mapping'!$A$34:$A$45,0)))</f>
        <v>22.142857142857142</v>
      </c>
      <c r="AD595">
        <f>SUMIFS('Adjusted Source Data'!AJ$3:AJ$290,Sector,"All Sectors",Month,$A595,TimeOfWeek,$E595)</f>
        <v>0</v>
      </c>
      <c r="AE595">
        <f>SUMIFS('Adjusted Source Data'!AK$3:AK$290,Sector,"All Sectors",Month,$A595,TimeOfWeek,$E595)</f>
        <v>0</v>
      </c>
    </row>
    <row r="596" spans="1:31" outlineLevel="2">
      <c r="A596">
        <f t="shared" ref="A596:E596" si="73">A15</f>
        <v>1</v>
      </c>
      <c r="B596" t="str">
        <f t="shared" si="73"/>
        <v>Winter</v>
      </c>
      <c r="C596" t="str">
        <f t="shared" si="73"/>
        <v>h12</v>
      </c>
      <c r="D596" t="str">
        <f t="shared" si="73"/>
        <v>Hour11</v>
      </c>
      <c r="E596" t="str">
        <f t="shared" si="73"/>
        <v>Weekday</v>
      </c>
      <c r="F596" s="10">
        <f t="shared" ref="F596:Z596" si="74">F15/$AB596</f>
        <v>882832.26223984547</v>
      </c>
      <c r="G596" s="10">
        <f t="shared" si="74"/>
        <v>287.52241631584064</v>
      </c>
      <c r="H596" s="10">
        <f t="shared" si="74"/>
        <v>0</v>
      </c>
      <c r="I596" s="10">
        <f t="shared" si="74"/>
        <v>576850.62589535362</v>
      </c>
      <c r="J596" s="10">
        <f t="shared" si="74"/>
        <v>5612719.8721654294</v>
      </c>
      <c r="K596" s="10">
        <f t="shared" si="74"/>
        <v>5612719.8721654294</v>
      </c>
      <c r="L596" s="10">
        <f t="shared" si="74"/>
        <v>3385862.369385771</v>
      </c>
      <c r="M596" s="10">
        <f t="shared" si="74"/>
        <v>3253.0864035818581</v>
      </c>
      <c r="N596" s="10">
        <f t="shared" si="74"/>
        <v>0</v>
      </c>
      <c r="O596" s="10">
        <f t="shared" si="74"/>
        <v>26306151.546823632</v>
      </c>
      <c r="P596" s="10">
        <f t="shared" si="74"/>
        <v>26306151.546823632</v>
      </c>
      <c r="Q596" s="10">
        <f t="shared" si="74"/>
        <v>26306151.546823632</v>
      </c>
      <c r="R596" s="10">
        <f t="shared" si="74"/>
        <v>627011.54988625401</v>
      </c>
      <c r="S596" s="10">
        <f t="shared" si="74"/>
        <v>627011.54988625401</v>
      </c>
      <c r="T596" s="10">
        <f t="shared" si="74"/>
        <v>627011.54988625401</v>
      </c>
      <c r="U596" s="10">
        <f t="shared" si="74"/>
        <v>627011.54988625401</v>
      </c>
      <c r="V596" s="10">
        <f t="shared" si="74"/>
        <v>627011.54988625401</v>
      </c>
      <c r="W596" s="10">
        <f t="shared" si="74"/>
        <v>627011.54988625401</v>
      </c>
      <c r="X596" s="10">
        <f t="shared" si="74"/>
        <v>33958945.54183951</v>
      </c>
      <c r="Y596" s="10">
        <f t="shared" si="74"/>
        <v>33958945.54183951</v>
      </c>
      <c r="Z596" s="10">
        <f t="shared" si="74"/>
        <v>33958945.54183951</v>
      </c>
      <c r="AB596" s="21">
        <f>IF(E15="weekday",INDEX('Category Mapping'!$F$34:$F$45,MATCH('Summarized Source Data'!A15,'Category Mapping'!$A$34:$A$45,0)),INDEX('Category Mapping'!$E$34:$E$45,MATCH('Summarized Source Data'!A15,'Category Mapping'!$A$34:$A$45,0)))</f>
        <v>22.142857142857142</v>
      </c>
      <c r="AD596">
        <f>SUMIFS('Adjusted Source Data'!AJ$3:AJ$290,Sector,"All Sectors",Month,$A596,TimeOfWeek,$E596)</f>
        <v>0</v>
      </c>
      <c r="AE596">
        <f>SUMIFS('Adjusted Source Data'!AK$3:AK$290,Sector,"All Sectors",Month,$A596,TimeOfWeek,$E596)</f>
        <v>0</v>
      </c>
    </row>
    <row r="597" spans="1:31" outlineLevel="2">
      <c r="A597">
        <f t="shared" ref="A597:E597" si="75">A16</f>
        <v>1</v>
      </c>
      <c r="B597" t="str">
        <f t="shared" si="75"/>
        <v>Winter</v>
      </c>
      <c r="C597" t="str">
        <f t="shared" si="75"/>
        <v>h13</v>
      </c>
      <c r="D597" t="str">
        <f t="shared" si="75"/>
        <v>Hour12</v>
      </c>
      <c r="E597" t="str">
        <f t="shared" si="75"/>
        <v>Weekday</v>
      </c>
      <c r="F597" s="10">
        <f t="shared" ref="F597:Z597" si="76">F16/$AB597</f>
        <v>872800.07744166558</v>
      </c>
      <c r="G597" s="10">
        <f t="shared" si="76"/>
        <v>312.10126907138175</v>
      </c>
      <c r="H597" s="10">
        <f t="shared" si="76"/>
        <v>0</v>
      </c>
      <c r="I597" s="10">
        <f t="shared" si="76"/>
        <v>606947.18028989376</v>
      </c>
      <c r="J597" s="10">
        <f t="shared" si="76"/>
        <v>5391987.2277527116</v>
      </c>
      <c r="K597" s="10">
        <f t="shared" si="76"/>
        <v>5391987.2277527116</v>
      </c>
      <c r="L597" s="10">
        <f t="shared" si="76"/>
        <v>2999623.2546558389</v>
      </c>
      <c r="M597" s="10">
        <f t="shared" si="76"/>
        <v>3133.4024389395699</v>
      </c>
      <c r="N597" s="10">
        <f t="shared" si="76"/>
        <v>0</v>
      </c>
      <c r="O597" s="10">
        <f t="shared" si="76"/>
        <v>25889935.561663806</v>
      </c>
      <c r="P597" s="10">
        <f t="shared" si="76"/>
        <v>25889935.561663806</v>
      </c>
      <c r="Q597" s="10">
        <f t="shared" si="76"/>
        <v>25889935.561663806</v>
      </c>
      <c r="R597" s="10">
        <f t="shared" si="76"/>
        <v>637043.73468443402</v>
      </c>
      <c r="S597" s="10">
        <f t="shared" si="76"/>
        <v>637043.73468443402</v>
      </c>
      <c r="T597" s="10">
        <f t="shared" si="76"/>
        <v>637043.73468443402</v>
      </c>
      <c r="U597" s="10">
        <f t="shared" si="76"/>
        <v>637043.73468443402</v>
      </c>
      <c r="V597" s="10">
        <f t="shared" si="76"/>
        <v>637043.73468443402</v>
      </c>
      <c r="W597" s="10">
        <f t="shared" si="76"/>
        <v>637043.73468443402</v>
      </c>
      <c r="X597" s="10">
        <f t="shared" si="76"/>
        <v>33858623.693857707</v>
      </c>
      <c r="Y597" s="10">
        <f t="shared" si="76"/>
        <v>33858623.693857707</v>
      </c>
      <c r="Z597" s="10">
        <f t="shared" si="76"/>
        <v>33858623.693857707</v>
      </c>
      <c r="AB597" s="21">
        <f>IF(E16="weekday",INDEX('Category Mapping'!$F$34:$F$45,MATCH('Summarized Source Data'!A16,'Category Mapping'!$A$34:$A$45,0)),INDEX('Category Mapping'!$E$34:$E$45,MATCH('Summarized Source Data'!A16,'Category Mapping'!$A$34:$A$45,0)))</f>
        <v>22.142857142857142</v>
      </c>
      <c r="AD597">
        <f>SUMIFS('Adjusted Source Data'!AJ$3:AJ$290,Sector,"All Sectors",Month,$A597,TimeOfWeek,$E597)</f>
        <v>0</v>
      </c>
      <c r="AE597">
        <f>SUMIFS('Adjusted Source Data'!AK$3:AK$290,Sector,"All Sectors",Month,$A597,TimeOfWeek,$E597)</f>
        <v>0</v>
      </c>
    </row>
    <row r="598" spans="1:31" outlineLevel="2">
      <c r="A598">
        <f t="shared" ref="A598:E598" si="77">A17</f>
        <v>1</v>
      </c>
      <c r="B598" t="str">
        <f t="shared" si="77"/>
        <v>Winter</v>
      </c>
      <c r="C598" t="str">
        <f t="shared" si="77"/>
        <v>h14</v>
      </c>
      <c r="D598" t="str">
        <f t="shared" si="77"/>
        <v>Hour13</v>
      </c>
      <c r="E598" t="str">
        <f t="shared" si="77"/>
        <v>Weekday</v>
      </c>
      <c r="F598" s="10">
        <f t="shared" ref="F598:Z598" si="78">F17/$AB598</f>
        <v>857751.8002443955</v>
      </c>
      <c r="G598" s="10">
        <f t="shared" si="78"/>
        <v>321.93281017359823</v>
      </c>
      <c r="H598" s="10">
        <f t="shared" si="78"/>
        <v>0</v>
      </c>
      <c r="I598" s="10">
        <f t="shared" si="78"/>
        <v>616979.36508807389</v>
      </c>
      <c r="J598" s="10">
        <f t="shared" si="78"/>
        <v>5346832.5646197991</v>
      </c>
      <c r="K598" s="10">
        <f t="shared" si="78"/>
        <v>5346832.5646197991</v>
      </c>
      <c r="L598" s="10">
        <f t="shared" si="78"/>
        <v>2809011.743490418</v>
      </c>
      <c r="M598" s="10">
        <f t="shared" si="78"/>
        <v>3207.5402845981207</v>
      </c>
      <c r="N598" s="10">
        <f t="shared" si="78"/>
        <v>0</v>
      </c>
      <c r="O598" s="10">
        <f t="shared" si="78"/>
        <v>25879829.23901996</v>
      </c>
      <c r="P598" s="10">
        <f t="shared" si="78"/>
        <v>25879829.23901996</v>
      </c>
      <c r="Q598" s="10">
        <f t="shared" si="78"/>
        <v>25879829.23901996</v>
      </c>
      <c r="R598" s="10">
        <f t="shared" si="78"/>
        <v>632027.64228534396</v>
      </c>
      <c r="S598" s="10">
        <f t="shared" si="78"/>
        <v>632027.64228534396</v>
      </c>
      <c r="T598" s="10">
        <f t="shared" si="78"/>
        <v>632027.64228534396</v>
      </c>
      <c r="U598" s="10">
        <f t="shared" si="78"/>
        <v>632027.64228534396</v>
      </c>
      <c r="V598" s="10">
        <f t="shared" si="78"/>
        <v>632027.64228534396</v>
      </c>
      <c r="W598" s="10">
        <f t="shared" si="78"/>
        <v>632027.64228534396</v>
      </c>
      <c r="X598" s="10">
        <f t="shared" si="78"/>
        <v>33808462.769866809</v>
      </c>
      <c r="Y598" s="10">
        <f t="shared" si="78"/>
        <v>33808462.769866809</v>
      </c>
      <c r="Z598" s="10">
        <f t="shared" si="78"/>
        <v>33808462.769866809</v>
      </c>
      <c r="AB598" s="21">
        <f>IF(E17="weekday",INDEX('Category Mapping'!$F$34:$F$45,MATCH('Summarized Source Data'!A17,'Category Mapping'!$A$34:$A$45,0)),INDEX('Category Mapping'!$E$34:$E$45,MATCH('Summarized Source Data'!A17,'Category Mapping'!$A$34:$A$45,0)))</f>
        <v>22.142857142857142</v>
      </c>
      <c r="AD598">
        <f>SUMIFS('Adjusted Source Data'!AJ$3:AJ$290,Sector,"All Sectors",Month,$A598,TimeOfWeek,$E598)</f>
        <v>0</v>
      </c>
      <c r="AE598">
        <f>SUMIFS('Adjusted Source Data'!AK$3:AK$290,Sector,"All Sectors",Month,$A598,TimeOfWeek,$E598)</f>
        <v>0</v>
      </c>
    </row>
    <row r="599" spans="1:31" outlineLevel="2">
      <c r="A599">
        <f t="shared" ref="A599:E599" si="79">A18</f>
        <v>1</v>
      </c>
      <c r="B599" t="str">
        <f t="shared" si="79"/>
        <v>Winter</v>
      </c>
      <c r="C599" t="str">
        <f t="shared" si="79"/>
        <v>h15</v>
      </c>
      <c r="D599" t="str">
        <f t="shared" si="79"/>
        <v>Hour14</v>
      </c>
      <c r="E599" t="str">
        <f t="shared" si="79"/>
        <v>Weekday</v>
      </c>
      <c r="F599" s="10">
        <f t="shared" ref="F599:Z599" si="80">F18/$AB599</f>
        <v>862767.89264348545</v>
      </c>
      <c r="G599" s="10">
        <f t="shared" si="80"/>
        <v>336.17851258701393</v>
      </c>
      <c r="H599" s="10">
        <f t="shared" si="80"/>
        <v>0</v>
      </c>
      <c r="I599" s="10">
        <f t="shared" si="80"/>
        <v>632027.64228534396</v>
      </c>
      <c r="J599" s="10">
        <f t="shared" si="80"/>
        <v>5527397.6452846276</v>
      </c>
      <c r="K599" s="10">
        <f t="shared" si="80"/>
        <v>5527397.6452846276</v>
      </c>
      <c r="L599" s="10">
        <f t="shared" si="80"/>
        <v>2633448.5095222662</v>
      </c>
      <c r="M599" s="10">
        <f t="shared" si="80"/>
        <v>3287.3463146676431</v>
      </c>
      <c r="N599" s="10">
        <f t="shared" si="80"/>
        <v>0</v>
      </c>
      <c r="O599" s="10">
        <f t="shared" si="80"/>
        <v>25854668.970994446</v>
      </c>
      <c r="P599" s="10">
        <f t="shared" si="80"/>
        <v>25854668.970994446</v>
      </c>
      <c r="Q599" s="10">
        <f t="shared" si="80"/>
        <v>25854668.970994446</v>
      </c>
      <c r="R599" s="10">
        <f t="shared" si="80"/>
        <v>627011.54988625401</v>
      </c>
      <c r="S599" s="10">
        <f t="shared" si="80"/>
        <v>627011.54988625401</v>
      </c>
      <c r="T599" s="10">
        <f t="shared" si="80"/>
        <v>627011.54988625401</v>
      </c>
      <c r="U599" s="10">
        <f t="shared" si="80"/>
        <v>627011.54988625401</v>
      </c>
      <c r="V599" s="10">
        <f t="shared" si="80"/>
        <v>627011.54988625401</v>
      </c>
      <c r="W599" s="10">
        <f t="shared" si="80"/>
        <v>627011.54988625401</v>
      </c>
      <c r="X599" s="10">
        <f t="shared" si="80"/>
        <v>33858623.693857707</v>
      </c>
      <c r="Y599" s="10">
        <f t="shared" si="80"/>
        <v>33858623.693857707</v>
      </c>
      <c r="Z599" s="10">
        <f t="shared" si="80"/>
        <v>33858623.693857707</v>
      </c>
      <c r="AB599" s="21">
        <f>IF(E18="weekday",INDEX('Category Mapping'!$F$34:$F$45,MATCH('Summarized Source Data'!A18,'Category Mapping'!$A$34:$A$45,0)),INDEX('Category Mapping'!$E$34:$E$45,MATCH('Summarized Source Data'!A18,'Category Mapping'!$A$34:$A$45,0)))</f>
        <v>22.142857142857142</v>
      </c>
      <c r="AD599">
        <f>SUMIFS('Adjusted Source Data'!AJ$3:AJ$290,Sector,"All Sectors",Month,$A599,TimeOfWeek,$E599)</f>
        <v>0</v>
      </c>
      <c r="AE599">
        <f>SUMIFS('Adjusted Source Data'!AK$3:AK$290,Sector,"All Sectors",Month,$A599,TimeOfWeek,$E599)</f>
        <v>0</v>
      </c>
    </row>
    <row r="600" spans="1:31" outlineLevel="2">
      <c r="A600">
        <f t="shared" ref="A600:E600" si="81">A19</f>
        <v>1</v>
      </c>
      <c r="B600" t="str">
        <f t="shared" si="81"/>
        <v>Winter</v>
      </c>
      <c r="C600" t="str">
        <f t="shared" si="81"/>
        <v>h16</v>
      </c>
      <c r="D600" t="str">
        <f t="shared" si="81"/>
        <v>Hour15</v>
      </c>
      <c r="E600" t="str">
        <f t="shared" si="81"/>
        <v>Weekday</v>
      </c>
      <c r="F600" s="10">
        <f t="shared" ref="F600:Z600" si="82">F19/$AB600</f>
        <v>897880.53943711554</v>
      </c>
      <c r="G600" s="10">
        <f t="shared" si="82"/>
        <v>367.17796361339032</v>
      </c>
      <c r="H600" s="10">
        <f t="shared" si="82"/>
        <v>0</v>
      </c>
      <c r="I600" s="10">
        <f t="shared" si="82"/>
        <v>682188.56627624424</v>
      </c>
      <c r="J600" s="10">
        <f t="shared" si="82"/>
        <v>6194506.9349125745</v>
      </c>
      <c r="K600" s="10">
        <f t="shared" si="82"/>
        <v>6194506.9349125745</v>
      </c>
      <c r="L600" s="10">
        <f t="shared" si="82"/>
        <v>2533126.6615404659</v>
      </c>
      <c r="M600" s="10">
        <f t="shared" si="82"/>
        <v>3288.7508205393879</v>
      </c>
      <c r="N600" s="10">
        <f t="shared" si="82"/>
        <v>0</v>
      </c>
      <c r="O600" s="10">
        <f t="shared" si="82"/>
        <v>25854667.566488575</v>
      </c>
      <c r="P600" s="10">
        <f t="shared" si="82"/>
        <v>25854667.566488575</v>
      </c>
      <c r="Q600" s="10">
        <f t="shared" si="82"/>
        <v>25854667.566488575</v>
      </c>
      <c r="R600" s="10">
        <f t="shared" si="82"/>
        <v>742381.67506532464</v>
      </c>
      <c r="S600" s="10">
        <f t="shared" si="82"/>
        <v>742381.67506532464</v>
      </c>
      <c r="T600" s="10">
        <f t="shared" si="82"/>
        <v>742381.67506532464</v>
      </c>
      <c r="U600" s="10">
        <f t="shared" si="82"/>
        <v>742381.67506532464</v>
      </c>
      <c r="V600" s="10">
        <f t="shared" si="82"/>
        <v>742381.67506532464</v>
      </c>
      <c r="W600" s="10">
        <f t="shared" si="82"/>
        <v>742381.67506532464</v>
      </c>
      <c r="X600" s="10">
        <f t="shared" si="82"/>
        <v>34159589.237803116</v>
      </c>
      <c r="Y600" s="10">
        <f t="shared" si="82"/>
        <v>34159589.237803116</v>
      </c>
      <c r="Z600" s="10">
        <f t="shared" si="82"/>
        <v>34159589.237803116</v>
      </c>
      <c r="AB600" s="21">
        <f>IF(E19="weekday",INDEX('Category Mapping'!$F$34:$F$45,MATCH('Summarized Source Data'!A19,'Category Mapping'!$A$34:$A$45,0)),INDEX('Category Mapping'!$E$34:$E$45,MATCH('Summarized Source Data'!A19,'Category Mapping'!$A$34:$A$45,0)))</f>
        <v>22.142857142857142</v>
      </c>
      <c r="AD600">
        <f>SUMIFS('Adjusted Source Data'!AJ$3:AJ$290,Sector,"All Sectors",Month,$A600,TimeOfWeek,$E600)</f>
        <v>0</v>
      </c>
      <c r="AE600">
        <f>SUMIFS('Adjusted Source Data'!AK$3:AK$290,Sector,"All Sectors",Month,$A600,TimeOfWeek,$E600)</f>
        <v>0</v>
      </c>
    </row>
    <row r="601" spans="1:31" outlineLevel="2">
      <c r="A601">
        <f t="shared" ref="A601:E601" si="83">A20</f>
        <v>1</v>
      </c>
      <c r="B601" t="str">
        <f t="shared" si="83"/>
        <v>Winter</v>
      </c>
      <c r="C601" t="str">
        <f t="shared" si="83"/>
        <v>h17</v>
      </c>
      <c r="D601" t="str">
        <f t="shared" si="83"/>
        <v>Hour16</v>
      </c>
      <c r="E601" t="str">
        <f t="shared" si="83"/>
        <v>Weekday</v>
      </c>
      <c r="F601" s="10">
        <f t="shared" ref="F601:Z601" si="84">F20/$AB601</f>
        <v>953057.555827106</v>
      </c>
      <c r="G601" s="10">
        <f t="shared" si="84"/>
        <v>400.93626545926622</v>
      </c>
      <c r="H601" s="10">
        <f t="shared" si="84"/>
        <v>0</v>
      </c>
      <c r="I601" s="10">
        <f t="shared" si="84"/>
        <v>2262257.6719896044</v>
      </c>
      <c r="J601" s="10">
        <f t="shared" si="84"/>
        <v>7518721.5699704979</v>
      </c>
      <c r="K601" s="10">
        <f t="shared" si="84"/>
        <v>7518721.5699704979</v>
      </c>
      <c r="L601" s="10">
        <f t="shared" si="84"/>
        <v>2482965.7375495653</v>
      </c>
      <c r="M601" s="10">
        <f t="shared" si="84"/>
        <v>3221.2342168476366</v>
      </c>
      <c r="N601" s="10">
        <f t="shared" si="84"/>
        <v>0</v>
      </c>
      <c r="O601" s="10">
        <f t="shared" si="84"/>
        <v>25001999.375246957</v>
      </c>
      <c r="P601" s="10">
        <f t="shared" si="84"/>
        <v>25001999.375246957</v>
      </c>
      <c r="Q601" s="10">
        <f t="shared" si="84"/>
        <v>25001999.375246957</v>
      </c>
      <c r="R601" s="10">
        <f t="shared" si="84"/>
        <v>857751.8002443955</v>
      </c>
      <c r="S601" s="10">
        <f t="shared" si="84"/>
        <v>857751.8002443955</v>
      </c>
      <c r="T601" s="10">
        <f t="shared" si="84"/>
        <v>857751.8002443955</v>
      </c>
      <c r="U601" s="10">
        <f t="shared" si="84"/>
        <v>857751.8002443955</v>
      </c>
      <c r="V601" s="10">
        <f t="shared" si="84"/>
        <v>857751.8002443955</v>
      </c>
      <c r="W601" s="10">
        <f t="shared" si="84"/>
        <v>857751.8002443955</v>
      </c>
      <c r="X601" s="10">
        <f t="shared" si="84"/>
        <v>34460554.781748518</v>
      </c>
      <c r="Y601" s="10">
        <f t="shared" si="84"/>
        <v>34460554.781748518</v>
      </c>
      <c r="Z601" s="10">
        <f t="shared" si="84"/>
        <v>34460554.781748518</v>
      </c>
      <c r="AB601" s="21">
        <f>IF(E20="weekday",INDEX('Category Mapping'!$F$34:$F$45,MATCH('Summarized Source Data'!A20,'Category Mapping'!$A$34:$A$45,0)),INDEX('Category Mapping'!$E$34:$E$45,MATCH('Summarized Source Data'!A20,'Category Mapping'!$A$34:$A$45,0)))</f>
        <v>22.142857142857142</v>
      </c>
      <c r="AD601">
        <f>SUMIFS('Adjusted Source Data'!AJ$3:AJ$290,Sector,"All Sectors",Month,$A601,TimeOfWeek,$E601)</f>
        <v>0</v>
      </c>
      <c r="AE601">
        <f>SUMIFS('Adjusted Source Data'!AK$3:AK$290,Sector,"All Sectors",Month,$A601,TimeOfWeek,$E601)</f>
        <v>0</v>
      </c>
    </row>
    <row r="602" spans="1:31" outlineLevel="2">
      <c r="A602">
        <f t="shared" ref="A602:E602" si="85">A21</f>
        <v>1</v>
      </c>
      <c r="B602" t="str">
        <f t="shared" si="85"/>
        <v>Winter</v>
      </c>
      <c r="C602" t="str">
        <f t="shared" si="85"/>
        <v>h18</v>
      </c>
      <c r="D602" t="str">
        <f t="shared" si="85"/>
        <v>Hour17</v>
      </c>
      <c r="E602" t="str">
        <f t="shared" si="85"/>
        <v>Weekday</v>
      </c>
      <c r="F602" s="10">
        <f t="shared" ref="F602:Z602" si="86">F21/$AB602</f>
        <v>1018266.7570152764</v>
      </c>
      <c r="G602" s="10">
        <f t="shared" si="86"/>
        <v>439.45985508427771</v>
      </c>
      <c r="H602" s="10">
        <f t="shared" si="86"/>
        <v>0</v>
      </c>
      <c r="I602" s="10">
        <f t="shared" si="86"/>
        <v>2713705.9879077072</v>
      </c>
      <c r="J602" s="10">
        <f t="shared" si="86"/>
        <v>8306209.5530380085</v>
      </c>
      <c r="K602" s="10">
        <f t="shared" si="86"/>
        <v>8306209.5530380085</v>
      </c>
      <c r="L602" s="10">
        <f t="shared" si="86"/>
        <v>2523094.4767422858</v>
      </c>
      <c r="M602" s="10">
        <f t="shared" si="86"/>
        <v>3071.2028931908535</v>
      </c>
      <c r="N602" s="10">
        <f t="shared" si="86"/>
        <v>0</v>
      </c>
      <c r="O602" s="10">
        <f t="shared" si="86"/>
        <v>23457192.947650887</v>
      </c>
      <c r="P602" s="10">
        <f t="shared" si="86"/>
        <v>23457192.947650887</v>
      </c>
      <c r="Q602" s="10">
        <f t="shared" si="86"/>
        <v>23457192.947650887</v>
      </c>
      <c r="R602" s="10">
        <f t="shared" si="86"/>
        <v>902896.63183620572</v>
      </c>
      <c r="S602" s="10">
        <f t="shared" si="86"/>
        <v>902896.63183620572</v>
      </c>
      <c r="T602" s="10">
        <f t="shared" si="86"/>
        <v>902896.63183620572</v>
      </c>
      <c r="U602" s="10">
        <f t="shared" si="86"/>
        <v>902896.63183620572</v>
      </c>
      <c r="V602" s="10">
        <f t="shared" si="86"/>
        <v>902896.63183620572</v>
      </c>
      <c r="W602" s="10">
        <f t="shared" si="86"/>
        <v>902896.63183620572</v>
      </c>
      <c r="X602" s="10">
        <f t="shared" si="86"/>
        <v>34560876.629730314</v>
      </c>
      <c r="Y602" s="10">
        <f t="shared" si="86"/>
        <v>34560876.629730314</v>
      </c>
      <c r="Z602" s="10">
        <f t="shared" si="86"/>
        <v>34560876.629730314</v>
      </c>
      <c r="AB602" s="21">
        <f>IF(E21="weekday",INDEX('Category Mapping'!$F$34:$F$45,MATCH('Summarized Source Data'!A21,'Category Mapping'!$A$34:$A$45,0)),INDEX('Category Mapping'!$E$34:$E$45,MATCH('Summarized Source Data'!A21,'Category Mapping'!$A$34:$A$45,0)))</f>
        <v>22.142857142857142</v>
      </c>
      <c r="AD602">
        <f>SUMIFS('Adjusted Source Data'!AJ$3:AJ$290,Sector,"All Sectors",Month,$A602,TimeOfWeek,$E602)</f>
        <v>0</v>
      </c>
      <c r="AE602">
        <f>SUMIFS('Adjusted Source Data'!AK$3:AK$290,Sector,"All Sectors",Month,$A602,TimeOfWeek,$E602)</f>
        <v>0</v>
      </c>
    </row>
    <row r="603" spans="1:31" outlineLevel="2">
      <c r="A603">
        <f t="shared" ref="A603:E603" si="87">A22</f>
        <v>1</v>
      </c>
      <c r="B603" t="str">
        <f t="shared" si="87"/>
        <v>Winter</v>
      </c>
      <c r="C603" t="str">
        <f t="shared" si="87"/>
        <v>h19</v>
      </c>
      <c r="D603" t="str">
        <f t="shared" si="87"/>
        <v>Hour18</v>
      </c>
      <c r="E603" t="str">
        <f t="shared" si="87"/>
        <v>Weekday</v>
      </c>
      <c r="F603" s="10">
        <f t="shared" ref="F603:Z603" si="88">F22/$AB603</f>
        <v>1103540.3277998071</v>
      </c>
      <c r="G603" s="10">
        <f t="shared" si="88"/>
        <v>487.86514673549647</v>
      </c>
      <c r="H603" s="10">
        <f t="shared" si="88"/>
        <v>0</v>
      </c>
      <c r="I603" s="10">
        <f t="shared" si="88"/>
        <v>2969526.7002612986</v>
      </c>
      <c r="J603" s="10">
        <f t="shared" si="88"/>
        <v>8115549.6365809347</v>
      </c>
      <c r="K603" s="10">
        <f t="shared" si="88"/>
        <v>8115549.6365809347</v>
      </c>
      <c r="L603" s="10">
        <f t="shared" si="88"/>
        <v>2919365.7762703984</v>
      </c>
      <c r="M603" s="10">
        <f t="shared" si="88"/>
        <v>2941.1857782064403</v>
      </c>
      <c r="N603" s="10">
        <f t="shared" si="88"/>
        <v>0</v>
      </c>
      <c r="O603" s="10">
        <f t="shared" si="88"/>
        <v>22358798.729365155</v>
      </c>
      <c r="P603" s="10">
        <f t="shared" si="88"/>
        <v>22358798.729365155</v>
      </c>
      <c r="Q603" s="10">
        <f t="shared" si="88"/>
        <v>22358798.729365155</v>
      </c>
      <c r="R603" s="10">
        <f t="shared" si="88"/>
        <v>827655.24584985524</v>
      </c>
      <c r="S603" s="10">
        <f t="shared" si="88"/>
        <v>827655.24584985524</v>
      </c>
      <c r="T603" s="10">
        <f t="shared" si="88"/>
        <v>827655.24584985524</v>
      </c>
      <c r="U603" s="10">
        <f t="shared" si="88"/>
        <v>827655.24584985524</v>
      </c>
      <c r="V603" s="10">
        <f t="shared" si="88"/>
        <v>827655.24584985524</v>
      </c>
      <c r="W603" s="10">
        <f t="shared" si="88"/>
        <v>827655.24584985524</v>
      </c>
      <c r="X603" s="10">
        <f t="shared" si="88"/>
        <v>34360232.933766715</v>
      </c>
      <c r="Y603" s="10">
        <f t="shared" si="88"/>
        <v>34360232.933766715</v>
      </c>
      <c r="Z603" s="10">
        <f t="shared" si="88"/>
        <v>34360232.933766715</v>
      </c>
      <c r="AB603" s="21">
        <f>IF(E22="weekday",INDEX('Category Mapping'!$F$34:$F$45,MATCH('Summarized Source Data'!A22,'Category Mapping'!$A$34:$A$45,0)),INDEX('Category Mapping'!$E$34:$E$45,MATCH('Summarized Source Data'!A22,'Category Mapping'!$A$34:$A$45,0)))</f>
        <v>22.142857142857142</v>
      </c>
      <c r="AD603">
        <f>SUMIFS('Adjusted Source Data'!AJ$3:AJ$290,Sector,"All Sectors",Month,$A603,TimeOfWeek,$E603)</f>
        <v>0</v>
      </c>
      <c r="AE603">
        <f>SUMIFS('Adjusted Source Data'!AK$3:AK$290,Sector,"All Sectors",Month,$A603,TimeOfWeek,$E603)</f>
        <v>0</v>
      </c>
    </row>
    <row r="604" spans="1:31" outlineLevel="2">
      <c r="A604">
        <f t="shared" ref="A604:E604" si="89">A23</f>
        <v>1</v>
      </c>
      <c r="B604" t="str">
        <f t="shared" si="89"/>
        <v>Winter</v>
      </c>
      <c r="C604" t="str">
        <f t="shared" si="89"/>
        <v>h20</v>
      </c>
      <c r="D604" t="str">
        <f t="shared" si="89"/>
        <v>Hour19</v>
      </c>
      <c r="E604" t="str">
        <f t="shared" si="89"/>
        <v>Weekday</v>
      </c>
      <c r="F604" s="10">
        <f t="shared" ref="F604:Z604" si="90">F23/$AB604</f>
        <v>1183797.8061852474</v>
      </c>
      <c r="G604" s="10">
        <f t="shared" si="90"/>
        <v>537.37397871451503</v>
      </c>
      <c r="H604" s="10">
        <f t="shared" si="90"/>
        <v>0</v>
      </c>
      <c r="I604" s="10">
        <f t="shared" si="90"/>
        <v>3195250.8582203495</v>
      </c>
      <c r="J604" s="10">
        <f t="shared" si="90"/>
        <v>7759357.5674135648</v>
      </c>
      <c r="K604" s="10">
        <f t="shared" si="90"/>
        <v>7759357.5674135648</v>
      </c>
      <c r="L604" s="10">
        <f t="shared" si="90"/>
        <v>3280524.4290048811</v>
      </c>
      <c r="M604" s="10">
        <f t="shared" si="90"/>
        <v>2755.6906812880907</v>
      </c>
      <c r="N604" s="10">
        <f t="shared" si="90"/>
        <v>0</v>
      </c>
      <c r="O604" s="10">
        <f t="shared" si="90"/>
        <v>18737365.512319069</v>
      </c>
      <c r="P604" s="10">
        <f t="shared" si="90"/>
        <v>18737365.512319069</v>
      </c>
      <c r="Q604" s="10">
        <f t="shared" si="90"/>
        <v>18737365.512319069</v>
      </c>
      <c r="R604" s="10">
        <f t="shared" si="90"/>
        <v>677172.47387715417</v>
      </c>
      <c r="S604" s="10">
        <f t="shared" si="90"/>
        <v>677172.47387715417</v>
      </c>
      <c r="T604" s="10">
        <f t="shared" si="90"/>
        <v>677172.47387715417</v>
      </c>
      <c r="U604" s="10">
        <f t="shared" si="90"/>
        <v>677172.47387715417</v>
      </c>
      <c r="V604" s="10">
        <f t="shared" si="90"/>
        <v>677172.47387715417</v>
      </c>
      <c r="W604" s="10">
        <f t="shared" si="90"/>
        <v>677172.47387715417</v>
      </c>
      <c r="X604" s="10">
        <f t="shared" si="90"/>
        <v>34159589.237803116</v>
      </c>
      <c r="Y604" s="10">
        <f t="shared" si="90"/>
        <v>34159589.237803116</v>
      </c>
      <c r="Z604" s="10">
        <f t="shared" si="90"/>
        <v>34159589.237803116</v>
      </c>
      <c r="AB604" s="21">
        <f>IF(E23="weekday",INDEX('Category Mapping'!$F$34:$F$45,MATCH('Summarized Source Data'!A23,'Category Mapping'!$A$34:$A$45,0)),INDEX('Category Mapping'!$E$34:$E$45,MATCH('Summarized Source Data'!A23,'Category Mapping'!$A$34:$A$45,0)))</f>
        <v>22.142857142857142</v>
      </c>
      <c r="AD604">
        <f>SUMIFS('Adjusted Source Data'!AJ$3:AJ$290,Sector,"All Sectors",Month,$A604,TimeOfWeek,$E604)</f>
        <v>0</v>
      </c>
      <c r="AE604">
        <f>SUMIFS('Adjusted Source Data'!AK$3:AK$290,Sector,"All Sectors",Month,$A604,TimeOfWeek,$E604)</f>
        <v>0</v>
      </c>
    </row>
    <row r="605" spans="1:31" outlineLevel="2">
      <c r="A605">
        <f t="shared" ref="A605:E605" si="91">A24</f>
        <v>1</v>
      </c>
      <c r="B605" t="str">
        <f t="shared" si="91"/>
        <v>Winter</v>
      </c>
      <c r="C605" t="str">
        <f t="shared" si="91"/>
        <v>h21</v>
      </c>
      <c r="D605" t="str">
        <f t="shared" si="91"/>
        <v>Hour20</v>
      </c>
      <c r="E605" t="str">
        <f t="shared" si="91"/>
        <v>Weekday</v>
      </c>
      <c r="F605" s="10">
        <f t="shared" ref="F605:Z605" si="92">F24/$AB605</f>
        <v>1238974.8225752378</v>
      </c>
      <c r="G605" s="10">
        <f t="shared" si="92"/>
        <v>581.66607459848001</v>
      </c>
      <c r="H605" s="10">
        <f t="shared" si="92"/>
        <v>0</v>
      </c>
      <c r="I605" s="10">
        <f t="shared" si="92"/>
        <v>3245411.7822112506</v>
      </c>
      <c r="J605" s="10">
        <f t="shared" si="92"/>
        <v>7603814.4109458877</v>
      </c>
      <c r="K605" s="10">
        <f t="shared" si="92"/>
        <v>7603814.4109458877</v>
      </c>
      <c r="L605" s="10">
        <f t="shared" si="92"/>
        <v>3491200.3097666623</v>
      </c>
      <c r="M605" s="10">
        <f t="shared" si="92"/>
        <v>2599.6400467523995</v>
      </c>
      <c r="N605" s="10">
        <f t="shared" si="92"/>
        <v>0</v>
      </c>
      <c r="O605" s="10">
        <f t="shared" si="92"/>
        <v>15567351.166728703</v>
      </c>
      <c r="P605" s="10">
        <f t="shared" si="92"/>
        <v>15567351.166728703</v>
      </c>
      <c r="Q605" s="10">
        <f t="shared" si="92"/>
        <v>15567351.166728703</v>
      </c>
      <c r="R605" s="10">
        <f t="shared" si="92"/>
        <v>621995.45748716395</v>
      </c>
      <c r="S605" s="10">
        <f t="shared" si="92"/>
        <v>621995.45748716395</v>
      </c>
      <c r="T605" s="10">
        <f t="shared" si="92"/>
        <v>621995.45748716395</v>
      </c>
      <c r="U605" s="10">
        <f t="shared" si="92"/>
        <v>621995.45748716395</v>
      </c>
      <c r="V605" s="10">
        <f t="shared" si="92"/>
        <v>621995.45748716395</v>
      </c>
      <c r="W605" s="10">
        <f t="shared" si="92"/>
        <v>621995.45748716395</v>
      </c>
      <c r="X605" s="10">
        <f t="shared" si="92"/>
        <v>33958945.54183951</v>
      </c>
      <c r="Y605" s="10">
        <f t="shared" si="92"/>
        <v>33958945.54183951</v>
      </c>
      <c r="Z605" s="10">
        <f t="shared" si="92"/>
        <v>33958945.54183951</v>
      </c>
      <c r="AB605" s="21">
        <f>IF(E24="weekday",INDEX('Category Mapping'!$F$34:$F$45,MATCH('Summarized Source Data'!A24,'Category Mapping'!$A$34:$A$45,0)),INDEX('Category Mapping'!$E$34:$E$45,MATCH('Summarized Source Data'!A24,'Category Mapping'!$A$34:$A$45,0)))</f>
        <v>22.142857142857142</v>
      </c>
      <c r="AD605">
        <f>SUMIFS('Adjusted Source Data'!AJ$3:AJ$290,Sector,"All Sectors",Month,$A605,TimeOfWeek,$E605)</f>
        <v>0</v>
      </c>
      <c r="AE605">
        <f>SUMIFS('Adjusted Source Data'!AK$3:AK$290,Sector,"All Sectors",Month,$A605,TimeOfWeek,$E605)</f>
        <v>0</v>
      </c>
    </row>
    <row r="606" spans="1:31" outlineLevel="2">
      <c r="A606">
        <f t="shared" ref="A606:E606" si="93">A25</f>
        <v>1</v>
      </c>
      <c r="B606" t="str">
        <f t="shared" si="93"/>
        <v>Winter</v>
      </c>
      <c r="C606" t="str">
        <f t="shared" si="93"/>
        <v>h22</v>
      </c>
      <c r="D606" t="str">
        <f t="shared" si="93"/>
        <v>Hour21</v>
      </c>
      <c r="E606" t="str">
        <f t="shared" si="93"/>
        <v>Weekday</v>
      </c>
      <c r="F606" s="10">
        <f t="shared" ref="F606:Z606" si="94">F25/$AB606</f>
        <v>1178781.7137861575</v>
      </c>
      <c r="G606" s="10">
        <f t="shared" si="94"/>
        <v>618.53435373179173</v>
      </c>
      <c r="H606" s="10">
        <f t="shared" si="94"/>
        <v>0</v>
      </c>
      <c r="I606" s="10">
        <f t="shared" si="94"/>
        <v>2658528.971517717</v>
      </c>
      <c r="J606" s="10">
        <f t="shared" si="94"/>
        <v>7498439.6022858657</v>
      </c>
      <c r="K606" s="10">
        <f t="shared" si="94"/>
        <v>7498439.6022858657</v>
      </c>
      <c r="L606" s="10">
        <f t="shared" si="94"/>
        <v>3772101.4841157035</v>
      </c>
      <c r="M606" s="10">
        <f t="shared" si="94"/>
        <v>2440.4794349292729</v>
      </c>
      <c r="N606" s="10">
        <f t="shared" si="94"/>
        <v>0</v>
      </c>
      <c r="O606" s="10">
        <f t="shared" si="94"/>
        <v>12628080.181473771</v>
      </c>
      <c r="P606" s="10">
        <f t="shared" si="94"/>
        <v>12628080.181473771</v>
      </c>
      <c r="Q606" s="10">
        <f t="shared" si="94"/>
        <v>12628080.181473771</v>
      </c>
      <c r="R606" s="10">
        <f t="shared" si="94"/>
        <v>586882.81069353363</v>
      </c>
      <c r="S606" s="10">
        <f t="shared" si="94"/>
        <v>586882.81069353363</v>
      </c>
      <c r="T606" s="10">
        <f t="shared" si="94"/>
        <v>586882.81069353363</v>
      </c>
      <c r="U606" s="10">
        <f t="shared" si="94"/>
        <v>586882.81069353363</v>
      </c>
      <c r="V606" s="10">
        <f t="shared" si="94"/>
        <v>586882.81069353363</v>
      </c>
      <c r="W606" s="10">
        <f t="shared" si="94"/>
        <v>586882.81069353363</v>
      </c>
      <c r="X606" s="10">
        <f t="shared" si="94"/>
        <v>33657979.997894108</v>
      </c>
      <c r="Y606" s="10">
        <f t="shared" si="94"/>
        <v>33657979.997894108</v>
      </c>
      <c r="Z606" s="10">
        <f t="shared" si="94"/>
        <v>33657979.997894108</v>
      </c>
      <c r="AB606" s="21">
        <f>IF(E25="weekday",INDEX('Category Mapping'!$F$34:$F$45,MATCH('Summarized Source Data'!A25,'Category Mapping'!$A$34:$A$45,0)),INDEX('Category Mapping'!$E$34:$E$45,MATCH('Summarized Source Data'!A25,'Category Mapping'!$A$34:$A$45,0)))</f>
        <v>22.142857142857142</v>
      </c>
      <c r="AD606">
        <f>SUMIFS('Adjusted Source Data'!AJ$3:AJ$290,Sector,"All Sectors",Month,$A606,TimeOfWeek,$E606)</f>
        <v>0</v>
      </c>
      <c r="AE606">
        <f>SUMIFS('Adjusted Source Data'!AK$3:AK$290,Sector,"All Sectors",Month,$A606,TimeOfWeek,$E606)</f>
        <v>0</v>
      </c>
    </row>
    <row r="607" spans="1:31" outlineLevel="2">
      <c r="A607">
        <f t="shared" ref="A607:E607" si="95">A26</f>
        <v>1</v>
      </c>
      <c r="B607" t="str">
        <f t="shared" si="95"/>
        <v>Winter</v>
      </c>
      <c r="C607" t="str">
        <f t="shared" si="95"/>
        <v>h23</v>
      </c>
      <c r="D607" t="str">
        <f t="shared" si="95"/>
        <v>Hour22</v>
      </c>
      <c r="E607" t="str">
        <f t="shared" si="95"/>
        <v>Weekday</v>
      </c>
      <c r="F607" s="10">
        <f t="shared" ref="F607:Z607" si="96">F26/$AB607</f>
        <v>1033315.0342125464</v>
      </c>
      <c r="G607" s="10">
        <f t="shared" si="96"/>
        <v>644.81867790302351</v>
      </c>
      <c r="H607" s="10">
        <f t="shared" si="96"/>
        <v>0</v>
      </c>
      <c r="I607" s="10">
        <f t="shared" si="96"/>
        <v>1580069.10571336</v>
      </c>
      <c r="J607" s="10">
        <f t="shared" si="96"/>
        <v>5913328.1198492441</v>
      </c>
      <c r="K607" s="10">
        <f t="shared" si="96"/>
        <v>5913328.1198492441</v>
      </c>
      <c r="L607" s="10">
        <f t="shared" si="96"/>
        <v>3777117.5765147936</v>
      </c>
      <c r="M607" s="10">
        <f t="shared" si="96"/>
        <v>2249.0653489799975</v>
      </c>
      <c r="N607" s="10">
        <f t="shared" si="96"/>
        <v>0</v>
      </c>
      <c r="O607" s="10">
        <f t="shared" si="96"/>
        <v>10616818.543524617</v>
      </c>
      <c r="P607" s="10">
        <f t="shared" si="96"/>
        <v>10616818.543524617</v>
      </c>
      <c r="Q607" s="10">
        <f t="shared" si="96"/>
        <v>10616818.543524617</v>
      </c>
      <c r="R607" s="10">
        <f t="shared" si="96"/>
        <v>556786.25629899348</v>
      </c>
      <c r="S607" s="10">
        <f t="shared" si="96"/>
        <v>556786.25629899348</v>
      </c>
      <c r="T607" s="10">
        <f t="shared" si="96"/>
        <v>556786.25629899348</v>
      </c>
      <c r="U607" s="10">
        <f t="shared" si="96"/>
        <v>556786.25629899348</v>
      </c>
      <c r="V607" s="10">
        <f t="shared" si="96"/>
        <v>556786.25629899348</v>
      </c>
      <c r="W607" s="10">
        <f t="shared" si="96"/>
        <v>556786.25629899348</v>
      </c>
      <c r="X607" s="10">
        <f t="shared" si="96"/>
        <v>33357014.453948706</v>
      </c>
      <c r="Y607" s="10">
        <f t="shared" si="96"/>
        <v>33357014.453948706</v>
      </c>
      <c r="Z607" s="10">
        <f t="shared" si="96"/>
        <v>33357014.453948706</v>
      </c>
      <c r="AB607" s="21">
        <f>IF(E26="weekday",INDEX('Category Mapping'!$F$34:$F$45,MATCH('Summarized Source Data'!A26,'Category Mapping'!$A$34:$A$45,0)),INDEX('Category Mapping'!$E$34:$E$45,MATCH('Summarized Source Data'!A26,'Category Mapping'!$A$34:$A$45,0)))</f>
        <v>22.142857142857142</v>
      </c>
      <c r="AD607">
        <f>SUMIFS('Adjusted Source Data'!AJ$3:AJ$290,Sector,"All Sectors",Month,$A607,TimeOfWeek,$E607)</f>
        <v>0</v>
      </c>
      <c r="AE607">
        <f>SUMIFS('Adjusted Source Data'!AK$3:AK$290,Sector,"All Sectors",Month,$A607,TimeOfWeek,$E607)</f>
        <v>0</v>
      </c>
    </row>
    <row r="608" spans="1:31" outlineLevel="2">
      <c r="A608">
        <f t="shared" ref="A608:E608" si="97">A27</f>
        <v>1</v>
      </c>
      <c r="B608" t="str">
        <f t="shared" si="97"/>
        <v>Winter</v>
      </c>
      <c r="C608" t="str">
        <f t="shared" si="97"/>
        <v>h24</v>
      </c>
      <c r="D608" t="str">
        <f t="shared" si="97"/>
        <v>Hour23</v>
      </c>
      <c r="E608" t="str">
        <f t="shared" si="97"/>
        <v>Weekday</v>
      </c>
      <c r="F608" s="10">
        <f t="shared" ref="F608:Z608" si="98">F27/$AB608</f>
        <v>1013250.6646161864</v>
      </c>
      <c r="G608" s="10">
        <f t="shared" si="98"/>
        <v>662.57564499580224</v>
      </c>
      <c r="H608" s="10">
        <f t="shared" si="98"/>
        <v>0</v>
      </c>
      <c r="I608" s="10">
        <f t="shared" si="98"/>
        <v>832671.33824894519</v>
      </c>
      <c r="J608" s="10">
        <f t="shared" si="98"/>
        <v>4674335.5403069137</v>
      </c>
      <c r="K608" s="10">
        <f t="shared" si="98"/>
        <v>4674335.5403069137</v>
      </c>
      <c r="L608" s="10">
        <f t="shared" si="98"/>
        <v>1735567.9700851508</v>
      </c>
      <c r="M608" s="10">
        <f t="shared" si="98"/>
        <v>1987.6266131394248</v>
      </c>
      <c r="N608" s="10">
        <f t="shared" si="98"/>
        <v>0</v>
      </c>
      <c r="O608" s="10">
        <f t="shared" si="98"/>
        <v>9247686.7573088799</v>
      </c>
      <c r="P608" s="10">
        <f t="shared" si="98"/>
        <v>9247686.7573088799</v>
      </c>
      <c r="Q608" s="10">
        <f t="shared" si="98"/>
        <v>9247686.7573088799</v>
      </c>
      <c r="R608" s="10">
        <f t="shared" si="98"/>
        <v>373805.87698307994</v>
      </c>
      <c r="S608" s="10">
        <f t="shared" si="98"/>
        <v>373805.87698307994</v>
      </c>
      <c r="T608" s="10">
        <f t="shared" si="98"/>
        <v>373805.87698307994</v>
      </c>
      <c r="U608" s="10">
        <f t="shared" si="98"/>
        <v>373805.87698307994</v>
      </c>
      <c r="V608" s="10">
        <f t="shared" si="98"/>
        <v>373805.87698307994</v>
      </c>
      <c r="W608" s="10">
        <f t="shared" si="98"/>
        <v>373805.87698307994</v>
      </c>
      <c r="X608" s="10">
        <f t="shared" si="98"/>
        <v>33206531.681976009</v>
      </c>
      <c r="Y608" s="10">
        <f t="shared" si="98"/>
        <v>33206531.681976009</v>
      </c>
      <c r="Z608" s="10">
        <f t="shared" si="98"/>
        <v>33206531.681976009</v>
      </c>
      <c r="AB608" s="21">
        <f>IF(E27="weekday",INDEX('Category Mapping'!$F$34:$F$45,MATCH('Summarized Source Data'!A27,'Category Mapping'!$A$34:$A$45,0)),INDEX('Category Mapping'!$E$34:$E$45,MATCH('Summarized Source Data'!A27,'Category Mapping'!$A$34:$A$45,0)))</f>
        <v>22.142857142857142</v>
      </c>
      <c r="AD608">
        <f>SUMIFS('Adjusted Source Data'!AJ$3:AJ$290,Sector,"All Sectors",Month,$A608,TimeOfWeek,$E608)</f>
        <v>0</v>
      </c>
      <c r="AE608">
        <f>SUMIFS('Adjusted Source Data'!AK$3:AK$290,Sector,"All Sectors",Month,$A608,TimeOfWeek,$E608)</f>
        <v>0</v>
      </c>
    </row>
    <row r="609" spans="1:31" outlineLevel="2">
      <c r="A609">
        <f t="shared" ref="A609:E609" si="99">A28</f>
        <v>2</v>
      </c>
      <c r="B609" t="str">
        <f t="shared" si="99"/>
        <v>Winter</v>
      </c>
      <c r="C609" t="str">
        <f t="shared" si="99"/>
        <v>h1</v>
      </c>
      <c r="D609" t="str">
        <f t="shared" si="99"/>
        <v>Hour0</v>
      </c>
      <c r="E609" t="str">
        <f t="shared" si="99"/>
        <v>Weekday</v>
      </c>
      <c r="F609" s="10">
        <f t="shared" ref="F609:Z609" si="100">F28/$AB609</f>
        <v>817750.39416627807</v>
      </c>
      <c r="G609" s="10">
        <f t="shared" si="100"/>
        <v>739.06028138632541</v>
      </c>
      <c r="H609" s="10">
        <f t="shared" si="100"/>
        <v>0</v>
      </c>
      <c r="I609" s="10">
        <f t="shared" si="100"/>
        <v>558224.8199697946</v>
      </c>
      <c r="J609" s="10">
        <f t="shared" si="100"/>
        <v>3617928.8516280712</v>
      </c>
      <c r="K609" s="10">
        <f t="shared" si="100"/>
        <v>3617928.8516280712</v>
      </c>
      <c r="L609" s="10">
        <f t="shared" si="100"/>
        <v>1694261.2956977976</v>
      </c>
      <c r="M609" s="10">
        <f t="shared" si="100"/>
        <v>1957.2145661572536</v>
      </c>
      <c r="N609" s="10">
        <f t="shared" si="100"/>
        <v>0</v>
      </c>
      <c r="O609" s="10">
        <f t="shared" si="100"/>
        <v>7509594.3102905508</v>
      </c>
      <c r="P609" s="10">
        <f t="shared" si="100"/>
        <v>7509594.3102905508</v>
      </c>
      <c r="Q609" s="10">
        <f t="shared" si="100"/>
        <v>7509594.3102905508</v>
      </c>
      <c r="R609" s="10">
        <f t="shared" si="100"/>
        <v>240602.0955691337</v>
      </c>
      <c r="S609" s="10">
        <f t="shared" si="100"/>
        <v>240602.0955691337</v>
      </c>
      <c r="T609" s="10">
        <f t="shared" si="100"/>
        <v>240602.0955691337</v>
      </c>
      <c r="U609" s="10">
        <f t="shared" si="100"/>
        <v>240602.0955691337</v>
      </c>
      <c r="V609" s="10">
        <f t="shared" si="100"/>
        <v>240602.0955691337</v>
      </c>
      <c r="W609" s="10">
        <f t="shared" si="100"/>
        <v>240602.0955691337</v>
      </c>
      <c r="X609" s="10">
        <f t="shared" si="100"/>
        <v>32465180.31929595</v>
      </c>
      <c r="Y609" s="10">
        <f t="shared" si="100"/>
        <v>32465180.31929595</v>
      </c>
      <c r="Z609" s="10">
        <f t="shared" si="100"/>
        <v>32465180.31929595</v>
      </c>
      <c r="AB609" s="21">
        <f>IF(E28="weekday",INDEX('Category Mapping'!$F$34:$F$45,MATCH('Summarized Source Data'!A28,'Category Mapping'!$A$34:$A$45,0)),INDEX('Category Mapping'!$E$34:$E$45,MATCH('Summarized Source Data'!A28,'Category Mapping'!$A$34:$A$45,0)))</f>
        <v>20</v>
      </c>
      <c r="AD609">
        <f>SUMIFS('Adjusted Source Data'!AJ$3:AJ$290,Sector,"All Sectors",Month,$A609,TimeOfWeek,$E609)</f>
        <v>0</v>
      </c>
      <c r="AE609">
        <f>SUMIFS('Adjusted Source Data'!AK$3:AK$290,Sector,"All Sectors",Month,$A609,TimeOfWeek,$E609)</f>
        <v>0</v>
      </c>
    </row>
    <row r="610" spans="1:31" outlineLevel="2">
      <c r="A610">
        <f t="shared" ref="A610:E610" si="101">A29</f>
        <v>2</v>
      </c>
      <c r="B610" t="str">
        <f t="shared" si="101"/>
        <v>Winter</v>
      </c>
      <c r="C610" t="str">
        <f t="shared" si="101"/>
        <v>h2</v>
      </c>
      <c r="D610" t="str">
        <f t="shared" si="101"/>
        <v>Hour1</v>
      </c>
      <c r="E610" t="str">
        <f t="shared" si="101"/>
        <v>Weekday</v>
      </c>
      <c r="F610" s="10">
        <f t="shared" ref="F610:Z610" si="102">F29/$AB610</f>
        <v>837337.22995469184</v>
      </c>
      <c r="G610" s="10">
        <f t="shared" si="102"/>
        <v>743.1735169018923</v>
      </c>
      <c r="H610" s="10">
        <f t="shared" si="102"/>
        <v>0</v>
      </c>
      <c r="I610" s="10">
        <f t="shared" si="102"/>
        <v>514154.43944586348</v>
      </c>
      <c r="J610" s="10">
        <f t="shared" si="102"/>
        <v>2638582.9489718638</v>
      </c>
      <c r="K610" s="10">
        <f t="shared" si="102"/>
        <v>2638582.9489718638</v>
      </c>
      <c r="L610" s="10">
        <f t="shared" si="102"/>
        <v>1547360.0272846937</v>
      </c>
      <c r="M610" s="10">
        <f t="shared" si="102"/>
        <v>1845.5696021632946</v>
      </c>
      <c r="N610" s="10">
        <f t="shared" si="102"/>
        <v>0</v>
      </c>
      <c r="O610" s="10">
        <f t="shared" si="102"/>
        <v>7411771.7763124779</v>
      </c>
      <c r="P610" s="10">
        <f t="shared" si="102"/>
        <v>7411771.7763124779</v>
      </c>
      <c r="Q610" s="10">
        <f t="shared" si="102"/>
        <v>7411771.7763124779</v>
      </c>
      <c r="R610" s="10">
        <f t="shared" si="102"/>
        <v>237281.14756120817</v>
      </c>
      <c r="S610" s="10">
        <f t="shared" si="102"/>
        <v>237281.14756120817</v>
      </c>
      <c r="T610" s="10">
        <f t="shared" si="102"/>
        <v>237281.14756120817</v>
      </c>
      <c r="U610" s="10">
        <f t="shared" si="102"/>
        <v>237281.14756120817</v>
      </c>
      <c r="V610" s="10">
        <f t="shared" si="102"/>
        <v>237281.14756120817</v>
      </c>
      <c r="W610" s="10">
        <f t="shared" si="102"/>
        <v>237281.14756120817</v>
      </c>
      <c r="X610" s="10">
        <f t="shared" si="102"/>
        <v>32416213.229824912</v>
      </c>
      <c r="Y610" s="10">
        <f t="shared" si="102"/>
        <v>32416213.229824912</v>
      </c>
      <c r="Z610" s="10">
        <f t="shared" si="102"/>
        <v>32416213.229824912</v>
      </c>
      <c r="AB610" s="21">
        <f>IF(E29="weekday",INDEX('Category Mapping'!$F$34:$F$45,MATCH('Summarized Source Data'!A29,'Category Mapping'!$A$34:$A$45,0)),INDEX('Category Mapping'!$E$34:$E$45,MATCH('Summarized Source Data'!A29,'Category Mapping'!$A$34:$A$45,0)))</f>
        <v>20</v>
      </c>
      <c r="AD610">
        <f>SUMIFS('Adjusted Source Data'!AJ$3:AJ$290,Sector,"All Sectors",Month,$A610,TimeOfWeek,$E610)</f>
        <v>0</v>
      </c>
      <c r="AE610">
        <f>SUMIFS('Adjusted Source Data'!AK$3:AK$290,Sector,"All Sectors",Month,$A610,TimeOfWeek,$E610)</f>
        <v>0</v>
      </c>
    </row>
    <row r="611" spans="1:31" outlineLevel="2">
      <c r="A611">
        <f t="shared" ref="A611:E611" si="103">A30</f>
        <v>2</v>
      </c>
      <c r="B611" t="str">
        <f t="shared" si="103"/>
        <v>Winter</v>
      </c>
      <c r="C611" t="str">
        <f t="shared" si="103"/>
        <v>h3</v>
      </c>
      <c r="D611" t="str">
        <f t="shared" si="103"/>
        <v>Hour2</v>
      </c>
      <c r="E611" t="str">
        <f t="shared" si="103"/>
        <v>Weekday</v>
      </c>
      <c r="F611" s="10">
        <f t="shared" ref="F611:Z611" si="104">F30/$AB611</f>
        <v>842233.93890179542</v>
      </c>
      <c r="G611" s="10">
        <f t="shared" si="104"/>
        <v>746.01360809121229</v>
      </c>
      <c r="H611" s="10">
        <f t="shared" si="104"/>
        <v>0</v>
      </c>
      <c r="I611" s="10">
        <f t="shared" si="104"/>
        <v>509257.73049876001</v>
      </c>
      <c r="J611" s="10">
        <f t="shared" si="104"/>
        <v>2119528.9604877075</v>
      </c>
      <c r="K611" s="10">
        <f t="shared" si="104"/>
        <v>2119528.9604877075</v>
      </c>
      <c r="L611" s="10">
        <f t="shared" si="104"/>
        <v>1390665.3409773831</v>
      </c>
      <c r="M611" s="10">
        <f t="shared" si="104"/>
        <v>1798.9529329868697</v>
      </c>
      <c r="N611" s="10">
        <f t="shared" si="104"/>
        <v>0</v>
      </c>
      <c r="O611" s="10">
        <f t="shared" si="104"/>
        <v>7372644.7214048263</v>
      </c>
      <c r="P611" s="10">
        <f t="shared" si="104"/>
        <v>7372644.7214048263</v>
      </c>
      <c r="Q611" s="10">
        <f t="shared" si="104"/>
        <v>7372644.7214048263</v>
      </c>
      <c r="R611" s="10">
        <f t="shared" si="104"/>
        <v>236428.23879680168</v>
      </c>
      <c r="S611" s="10">
        <f t="shared" si="104"/>
        <v>236428.23879680168</v>
      </c>
      <c r="T611" s="10">
        <f t="shared" si="104"/>
        <v>236428.23879680168</v>
      </c>
      <c r="U611" s="10">
        <f t="shared" si="104"/>
        <v>236428.23879680168</v>
      </c>
      <c r="V611" s="10">
        <f t="shared" si="104"/>
        <v>236428.23879680168</v>
      </c>
      <c r="W611" s="10">
        <f t="shared" si="104"/>
        <v>236428.23879680168</v>
      </c>
      <c r="X611" s="10">
        <f t="shared" si="104"/>
        <v>32416213.229824912</v>
      </c>
      <c r="Y611" s="10">
        <f t="shared" si="104"/>
        <v>32416213.229824912</v>
      </c>
      <c r="Z611" s="10">
        <f t="shared" si="104"/>
        <v>32416213.229824912</v>
      </c>
      <c r="AB611" s="21">
        <f>IF(E30="weekday",INDEX('Category Mapping'!$F$34:$F$45,MATCH('Summarized Source Data'!A30,'Category Mapping'!$A$34:$A$45,0)),INDEX('Category Mapping'!$E$34:$E$45,MATCH('Summarized Source Data'!A30,'Category Mapping'!$A$34:$A$45,0)))</f>
        <v>20</v>
      </c>
      <c r="AD611">
        <f>SUMIFS('Adjusted Source Data'!AJ$3:AJ$290,Sector,"All Sectors",Month,$A611,TimeOfWeek,$E611)</f>
        <v>0</v>
      </c>
      <c r="AE611">
        <f>SUMIFS('Adjusted Source Data'!AK$3:AK$290,Sector,"All Sectors",Month,$A611,TimeOfWeek,$E611)</f>
        <v>0</v>
      </c>
    </row>
    <row r="612" spans="1:31" outlineLevel="2">
      <c r="A612">
        <f t="shared" ref="A612:E612" si="105">A31</f>
        <v>2</v>
      </c>
      <c r="B612" t="str">
        <f t="shared" si="105"/>
        <v>Winter</v>
      </c>
      <c r="C612" t="str">
        <f t="shared" si="105"/>
        <v>h4</v>
      </c>
      <c r="D612" t="str">
        <f t="shared" si="105"/>
        <v>Hour3</v>
      </c>
      <c r="E612" t="str">
        <f t="shared" si="105"/>
        <v>Weekday</v>
      </c>
      <c r="F612" s="10">
        <f t="shared" ref="F612:Z612" si="106">F31/$AB612</f>
        <v>837337.22995469184</v>
      </c>
      <c r="G612" s="10">
        <f t="shared" si="106"/>
        <v>746.45431189645171</v>
      </c>
      <c r="H612" s="10">
        <f t="shared" si="106"/>
        <v>0</v>
      </c>
      <c r="I612" s="10">
        <f t="shared" si="106"/>
        <v>519051.14839296695</v>
      </c>
      <c r="J612" s="10">
        <f t="shared" si="106"/>
        <v>1840416.1097990051</v>
      </c>
      <c r="K612" s="10">
        <f t="shared" si="106"/>
        <v>1840416.1097990051</v>
      </c>
      <c r="L612" s="10">
        <f t="shared" si="106"/>
        <v>1439632.4304484178</v>
      </c>
      <c r="M612" s="10">
        <f t="shared" si="106"/>
        <v>1772.657605940924</v>
      </c>
      <c r="N612" s="10">
        <f t="shared" si="106"/>
        <v>0</v>
      </c>
      <c r="O612" s="10">
        <f t="shared" si="106"/>
        <v>7666473.5535580795</v>
      </c>
      <c r="P612" s="10">
        <f t="shared" si="106"/>
        <v>7666473.5535580795</v>
      </c>
      <c r="Q612" s="10">
        <f t="shared" si="106"/>
        <v>7666473.5535580795</v>
      </c>
      <c r="R612" s="10">
        <f t="shared" si="106"/>
        <v>237213.47504355916</v>
      </c>
      <c r="S612" s="10">
        <f t="shared" si="106"/>
        <v>237213.47504355916</v>
      </c>
      <c r="T612" s="10">
        <f t="shared" si="106"/>
        <v>237213.47504355916</v>
      </c>
      <c r="U612" s="10">
        <f t="shared" si="106"/>
        <v>237213.47504355916</v>
      </c>
      <c r="V612" s="10">
        <f t="shared" si="106"/>
        <v>237213.47504355916</v>
      </c>
      <c r="W612" s="10">
        <f t="shared" si="106"/>
        <v>237213.47504355916</v>
      </c>
      <c r="X612" s="10">
        <f t="shared" si="106"/>
        <v>32416213.229824912</v>
      </c>
      <c r="Y612" s="10">
        <f t="shared" si="106"/>
        <v>32416213.229824912</v>
      </c>
      <c r="Z612" s="10">
        <f t="shared" si="106"/>
        <v>32416213.229824912</v>
      </c>
      <c r="AB612" s="21">
        <f>IF(E31="weekday",INDEX('Category Mapping'!$F$34:$F$45,MATCH('Summarized Source Data'!A31,'Category Mapping'!$A$34:$A$45,0)),INDEX('Category Mapping'!$E$34:$E$45,MATCH('Summarized Source Data'!A31,'Category Mapping'!$A$34:$A$45,0)))</f>
        <v>20</v>
      </c>
      <c r="AD612">
        <f>SUMIFS('Adjusted Source Data'!AJ$3:AJ$290,Sector,"All Sectors",Month,$A612,TimeOfWeek,$E612)</f>
        <v>0</v>
      </c>
      <c r="AE612">
        <f>SUMIFS('Adjusted Source Data'!AK$3:AK$290,Sector,"All Sectors",Month,$A612,TimeOfWeek,$E612)</f>
        <v>0</v>
      </c>
    </row>
    <row r="613" spans="1:31" outlineLevel="2">
      <c r="A613">
        <f t="shared" ref="A613:E613" si="107">A32</f>
        <v>2</v>
      </c>
      <c r="B613" t="str">
        <f t="shared" si="107"/>
        <v>Winter</v>
      </c>
      <c r="C613" t="str">
        <f t="shared" si="107"/>
        <v>h5</v>
      </c>
      <c r="D613" t="str">
        <f t="shared" si="107"/>
        <v>Hour4</v>
      </c>
      <c r="E613" t="str">
        <f t="shared" si="107"/>
        <v>Weekday</v>
      </c>
      <c r="F613" s="10">
        <f t="shared" ref="F613:Z613" si="108">F32/$AB613</f>
        <v>817750.39416627807</v>
      </c>
      <c r="G613" s="10">
        <f t="shared" si="108"/>
        <v>727.55301536063223</v>
      </c>
      <c r="H613" s="10">
        <f t="shared" si="108"/>
        <v>0</v>
      </c>
      <c r="I613" s="10">
        <f t="shared" si="108"/>
        <v>670849.12575317419</v>
      </c>
      <c r="J613" s="10">
        <f t="shared" si="108"/>
        <v>1948162.6079318165</v>
      </c>
      <c r="K613" s="10">
        <f t="shared" si="108"/>
        <v>1948162.6079318165</v>
      </c>
      <c r="L613" s="10">
        <f t="shared" si="108"/>
        <v>1527773.19149628</v>
      </c>
      <c r="M613" s="10">
        <f t="shared" si="108"/>
        <v>1766.977423562284</v>
      </c>
      <c r="N613" s="10">
        <f t="shared" si="108"/>
        <v>0</v>
      </c>
      <c r="O613" s="10">
        <f t="shared" si="108"/>
        <v>8165943.5463450123</v>
      </c>
      <c r="P613" s="10">
        <f t="shared" si="108"/>
        <v>8165943.5463450123</v>
      </c>
      <c r="Q613" s="10">
        <f t="shared" si="108"/>
        <v>8165943.5463450123</v>
      </c>
      <c r="R613" s="10">
        <f t="shared" si="108"/>
        <v>236357.87308923178</v>
      </c>
      <c r="S613" s="10">
        <f t="shared" si="108"/>
        <v>236357.87308923178</v>
      </c>
      <c r="T613" s="10">
        <f t="shared" si="108"/>
        <v>236357.87308923178</v>
      </c>
      <c r="U613" s="10">
        <f t="shared" si="108"/>
        <v>236357.87308923178</v>
      </c>
      <c r="V613" s="10">
        <f t="shared" si="108"/>
        <v>236357.87308923178</v>
      </c>
      <c r="W613" s="10">
        <f t="shared" si="108"/>
        <v>236357.87308923178</v>
      </c>
      <c r="X613" s="10">
        <f t="shared" si="108"/>
        <v>32514147.408766985</v>
      </c>
      <c r="Y613" s="10">
        <f t="shared" si="108"/>
        <v>32514147.408766985</v>
      </c>
      <c r="Z613" s="10">
        <f t="shared" si="108"/>
        <v>32514147.408766985</v>
      </c>
      <c r="AB613" s="21">
        <f>IF(E32="weekday",INDEX('Category Mapping'!$F$34:$F$45,MATCH('Summarized Source Data'!A32,'Category Mapping'!$A$34:$A$45,0)),INDEX('Category Mapping'!$E$34:$E$45,MATCH('Summarized Source Data'!A32,'Category Mapping'!$A$34:$A$45,0)))</f>
        <v>20</v>
      </c>
      <c r="AD613">
        <f>SUMIFS('Adjusted Source Data'!AJ$3:AJ$290,Sector,"All Sectors",Month,$A613,TimeOfWeek,$E613)</f>
        <v>0</v>
      </c>
      <c r="AE613">
        <f>SUMIFS('Adjusted Source Data'!AK$3:AK$290,Sector,"All Sectors",Month,$A613,TimeOfWeek,$E613)</f>
        <v>0</v>
      </c>
    </row>
    <row r="614" spans="1:31" outlineLevel="2">
      <c r="A614">
        <f t="shared" ref="A614:E614" si="109">A33</f>
        <v>2</v>
      </c>
      <c r="B614" t="str">
        <f t="shared" si="109"/>
        <v>Winter</v>
      </c>
      <c r="C614" t="str">
        <f t="shared" si="109"/>
        <v>h6</v>
      </c>
      <c r="D614" t="str">
        <f t="shared" si="109"/>
        <v>Hour5</v>
      </c>
      <c r="E614" t="str">
        <f t="shared" si="109"/>
        <v>Weekday</v>
      </c>
      <c r="F614" s="10">
        <f t="shared" ref="F614:Z614" si="110">F33/$AB614</f>
        <v>1008722.0431033131</v>
      </c>
      <c r="G614" s="10">
        <f t="shared" si="110"/>
        <v>668.98837635327493</v>
      </c>
      <c r="H614" s="10">
        <f t="shared" si="110"/>
        <v>0</v>
      </c>
      <c r="I614" s="10">
        <f t="shared" si="110"/>
        <v>1150726.6025693133</v>
      </c>
      <c r="J614" s="10">
        <f t="shared" si="110"/>
        <v>2712107.7683189646</v>
      </c>
      <c r="K614" s="10">
        <f t="shared" si="110"/>
        <v>2712107.7683189646</v>
      </c>
      <c r="L614" s="10">
        <f t="shared" si="110"/>
        <v>1542463.3183375902</v>
      </c>
      <c r="M614" s="10">
        <f t="shared" si="110"/>
        <v>1822.2123004856112</v>
      </c>
      <c r="N614" s="10">
        <f t="shared" si="110"/>
        <v>0</v>
      </c>
      <c r="O614" s="10">
        <f t="shared" si="110"/>
        <v>9522276.6898157466</v>
      </c>
      <c r="P614" s="10">
        <f t="shared" si="110"/>
        <v>9522276.6898157466</v>
      </c>
      <c r="Q614" s="10">
        <f t="shared" si="110"/>
        <v>9522276.6898157466</v>
      </c>
      <c r="R614" s="10">
        <f t="shared" si="110"/>
        <v>242880.63217639987</v>
      </c>
      <c r="S614" s="10">
        <f t="shared" si="110"/>
        <v>242880.63217639987</v>
      </c>
      <c r="T614" s="10">
        <f t="shared" si="110"/>
        <v>242880.63217639987</v>
      </c>
      <c r="U614" s="10">
        <f t="shared" si="110"/>
        <v>242880.63217639987</v>
      </c>
      <c r="V614" s="10">
        <f t="shared" si="110"/>
        <v>242880.63217639987</v>
      </c>
      <c r="W614" s="10">
        <f t="shared" si="110"/>
        <v>242880.63217639987</v>
      </c>
      <c r="X614" s="10">
        <f t="shared" si="110"/>
        <v>32758982.856122155</v>
      </c>
      <c r="Y614" s="10">
        <f t="shared" si="110"/>
        <v>32758982.856122155</v>
      </c>
      <c r="Z614" s="10">
        <f t="shared" si="110"/>
        <v>32758982.856122155</v>
      </c>
      <c r="AB614" s="21">
        <f>IF(E33="weekday",INDEX('Category Mapping'!$F$34:$F$45,MATCH('Summarized Source Data'!A33,'Category Mapping'!$A$34:$A$45,0)),INDEX('Category Mapping'!$E$34:$E$45,MATCH('Summarized Source Data'!A33,'Category Mapping'!$A$34:$A$45,0)))</f>
        <v>20</v>
      </c>
      <c r="AD614">
        <f>SUMIFS('Adjusted Source Data'!AJ$3:AJ$290,Sector,"All Sectors",Month,$A614,TimeOfWeek,$E614)</f>
        <v>0</v>
      </c>
      <c r="AE614">
        <f>SUMIFS('Adjusted Source Data'!AK$3:AK$290,Sector,"All Sectors",Month,$A614,TimeOfWeek,$E614)</f>
        <v>0</v>
      </c>
    </row>
    <row r="615" spans="1:31" outlineLevel="2">
      <c r="A615">
        <f t="shared" ref="A615:E615" si="111">A34</f>
        <v>2</v>
      </c>
      <c r="B615" t="str">
        <f t="shared" si="111"/>
        <v>Winter</v>
      </c>
      <c r="C615" t="str">
        <f t="shared" si="111"/>
        <v>h7</v>
      </c>
      <c r="D615" t="str">
        <f t="shared" si="111"/>
        <v>Hour6</v>
      </c>
      <c r="E615" t="str">
        <f t="shared" si="111"/>
        <v>Weekday</v>
      </c>
      <c r="F615" s="10">
        <f t="shared" ref="F615:Z615" si="112">F34/$AB615</f>
        <v>1062585.841521451</v>
      </c>
      <c r="G615" s="10">
        <f t="shared" si="112"/>
        <v>546.52168558621736</v>
      </c>
      <c r="H615" s="10">
        <f t="shared" si="112"/>
        <v>0</v>
      </c>
      <c r="I615" s="10">
        <f t="shared" si="112"/>
        <v>1679571.1688564874</v>
      </c>
      <c r="J615" s="10">
        <f t="shared" si="112"/>
        <v>4308557.3517654594</v>
      </c>
      <c r="K615" s="10">
        <f t="shared" si="112"/>
        <v>4308557.3517654594</v>
      </c>
      <c r="L615" s="10">
        <f t="shared" si="112"/>
        <v>2330833.4588212473</v>
      </c>
      <c r="M615" s="10">
        <f t="shared" si="112"/>
        <v>2019.7945065012359</v>
      </c>
      <c r="N615" s="10">
        <f t="shared" si="112"/>
        <v>0</v>
      </c>
      <c r="O615" s="10">
        <f t="shared" si="112"/>
        <v>14364924.256295055</v>
      </c>
      <c r="P615" s="10">
        <f t="shared" si="112"/>
        <v>14364924.256295055</v>
      </c>
      <c r="Q615" s="10">
        <f t="shared" si="112"/>
        <v>14364924.256295055</v>
      </c>
      <c r="R615" s="10">
        <f t="shared" si="112"/>
        <v>364264.31782562658</v>
      </c>
      <c r="S615" s="10">
        <f t="shared" si="112"/>
        <v>364264.31782562658</v>
      </c>
      <c r="T615" s="10">
        <f t="shared" si="112"/>
        <v>364264.31782562658</v>
      </c>
      <c r="U615" s="10">
        <f t="shared" si="112"/>
        <v>364264.31782562658</v>
      </c>
      <c r="V615" s="10">
        <f t="shared" si="112"/>
        <v>364264.31782562658</v>
      </c>
      <c r="W615" s="10">
        <f t="shared" si="112"/>
        <v>364264.31782562658</v>
      </c>
      <c r="X615" s="10">
        <f t="shared" si="112"/>
        <v>33150719.571890432</v>
      </c>
      <c r="Y615" s="10">
        <f t="shared" si="112"/>
        <v>33150719.571890432</v>
      </c>
      <c r="Z615" s="10">
        <f t="shared" si="112"/>
        <v>33150719.571890432</v>
      </c>
      <c r="AB615" s="21">
        <f>IF(E34="weekday",INDEX('Category Mapping'!$F$34:$F$45,MATCH('Summarized Source Data'!A34,'Category Mapping'!$A$34:$A$45,0)),INDEX('Category Mapping'!$E$34:$E$45,MATCH('Summarized Source Data'!A34,'Category Mapping'!$A$34:$A$45,0)))</f>
        <v>20</v>
      </c>
      <c r="AD615">
        <f>SUMIFS('Adjusted Source Data'!AJ$3:AJ$290,Sector,"All Sectors",Month,$A615,TimeOfWeek,$E615)</f>
        <v>0</v>
      </c>
      <c r="AE615">
        <f>SUMIFS('Adjusted Source Data'!AK$3:AK$290,Sector,"All Sectors",Month,$A615,TimeOfWeek,$E615)</f>
        <v>0</v>
      </c>
    </row>
    <row r="616" spans="1:31" outlineLevel="2">
      <c r="A616">
        <f t="shared" ref="A616:E616" si="113">A35</f>
        <v>2</v>
      </c>
      <c r="B616" t="str">
        <f t="shared" si="113"/>
        <v>Winter</v>
      </c>
      <c r="C616" t="str">
        <f t="shared" si="113"/>
        <v>h8</v>
      </c>
      <c r="D616" t="str">
        <f t="shared" si="113"/>
        <v>Hour7</v>
      </c>
      <c r="E616" t="str">
        <f t="shared" si="113"/>
        <v>Weekday</v>
      </c>
      <c r="F616" s="10">
        <f t="shared" ref="F616:Z616" si="114">F35/$AB616</f>
        <v>1033205.5878388304</v>
      </c>
      <c r="G616" s="10">
        <f t="shared" si="114"/>
        <v>410.14834140938592</v>
      </c>
      <c r="H616" s="10">
        <f t="shared" si="114"/>
        <v>0</v>
      </c>
      <c r="I616" s="10">
        <f t="shared" si="114"/>
        <v>827543.8120604849</v>
      </c>
      <c r="J616" s="10">
        <f t="shared" si="114"/>
        <v>5483903.8724144679</v>
      </c>
      <c r="K616" s="10">
        <f t="shared" si="114"/>
        <v>5483903.8724144679</v>
      </c>
      <c r="L616" s="10">
        <f t="shared" si="114"/>
        <v>4994643.1260455307</v>
      </c>
      <c r="M616" s="10">
        <f t="shared" si="114"/>
        <v>2409.5235716012003</v>
      </c>
      <c r="N616" s="10">
        <f t="shared" si="114"/>
        <v>0</v>
      </c>
      <c r="O616" s="10">
        <f t="shared" si="114"/>
        <v>19731327.533255346</v>
      </c>
      <c r="P616" s="10">
        <f t="shared" si="114"/>
        <v>19731327.533255346</v>
      </c>
      <c r="Q616" s="10">
        <f t="shared" si="114"/>
        <v>19731327.533255346</v>
      </c>
      <c r="R616" s="10">
        <f t="shared" si="114"/>
        <v>763886.59574814001</v>
      </c>
      <c r="S616" s="10">
        <f t="shared" si="114"/>
        <v>763886.59574814001</v>
      </c>
      <c r="T616" s="10">
        <f t="shared" si="114"/>
        <v>763886.59574814001</v>
      </c>
      <c r="U616" s="10">
        <f t="shared" si="114"/>
        <v>763886.59574814001</v>
      </c>
      <c r="V616" s="10">
        <f t="shared" si="114"/>
        <v>763886.59574814001</v>
      </c>
      <c r="W616" s="10">
        <f t="shared" si="114"/>
        <v>763886.59574814001</v>
      </c>
      <c r="X616" s="10">
        <f t="shared" si="114"/>
        <v>33444522.108716644</v>
      </c>
      <c r="Y616" s="10">
        <f t="shared" si="114"/>
        <v>33444522.108716644</v>
      </c>
      <c r="Z616" s="10">
        <f t="shared" si="114"/>
        <v>33444522.108716644</v>
      </c>
      <c r="AB616" s="21">
        <f>IF(E35="weekday",INDEX('Category Mapping'!$F$34:$F$45,MATCH('Summarized Source Data'!A35,'Category Mapping'!$A$34:$A$45,0)),INDEX('Category Mapping'!$E$34:$E$45,MATCH('Summarized Source Data'!A35,'Category Mapping'!$A$34:$A$45,0)))</f>
        <v>20</v>
      </c>
      <c r="AD616">
        <f>SUMIFS('Adjusted Source Data'!AJ$3:AJ$290,Sector,"All Sectors",Month,$A616,TimeOfWeek,$E616)</f>
        <v>0</v>
      </c>
      <c r="AE616">
        <f>SUMIFS('Adjusted Source Data'!AK$3:AK$290,Sector,"All Sectors",Month,$A616,TimeOfWeek,$E616)</f>
        <v>0</v>
      </c>
    </row>
    <row r="617" spans="1:31" outlineLevel="2">
      <c r="A617">
        <f t="shared" ref="A617:E617" si="115">A36</f>
        <v>2</v>
      </c>
      <c r="B617" t="str">
        <f t="shared" si="115"/>
        <v>Winter</v>
      </c>
      <c r="C617" t="str">
        <f t="shared" si="115"/>
        <v>h9</v>
      </c>
      <c r="D617" t="str">
        <f t="shared" si="115"/>
        <v>Hour8</v>
      </c>
      <c r="E617" t="str">
        <f t="shared" si="115"/>
        <v>Weekday</v>
      </c>
      <c r="F617" s="10">
        <f t="shared" ref="F617:Z617" si="116">F36/$AB617</f>
        <v>984238.49836779572</v>
      </c>
      <c r="G617" s="10">
        <f t="shared" si="116"/>
        <v>331.45822862943328</v>
      </c>
      <c r="H617" s="10">
        <f t="shared" si="116"/>
        <v>0</v>
      </c>
      <c r="I617" s="10">
        <f t="shared" si="116"/>
        <v>509257.73049876001</v>
      </c>
      <c r="J617" s="10">
        <f t="shared" si="116"/>
        <v>5508466.1072627641</v>
      </c>
      <c r="K617" s="10">
        <f t="shared" si="116"/>
        <v>5508466.1072627641</v>
      </c>
      <c r="L617" s="10">
        <f t="shared" si="116"/>
        <v>5190511.4839296695</v>
      </c>
      <c r="M617" s="10">
        <f t="shared" si="116"/>
        <v>2982.4385184123053</v>
      </c>
      <c r="N617" s="10">
        <f t="shared" si="116"/>
        <v>0</v>
      </c>
      <c r="O617" s="10">
        <f t="shared" si="116"/>
        <v>24480562.296998896</v>
      </c>
      <c r="P617" s="10">
        <f t="shared" si="116"/>
        <v>24480562.296998896</v>
      </c>
      <c r="Q617" s="10">
        <f t="shared" si="116"/>
        <v>24480562.296998896</v>
      </c>
      <c r="R617" s="10">
        <f t="shared" si="116"/>
        <v>832440.52100758837</v>
      </c>
      <c r="S617" s="10">
        <f t="shared" si="116"/>
        <v>832440.52100758837</v>
      </c>
      <c r="T617" s="10">
        <f t="shared" si="116"/>
        <v>832440.52100758837</v>
      </c>
      <c r="U617" s="10">
        <f t="shared" si="116"/>
        <v>832440.52100758837</v>
      </c>
      <c r="V617" s="10">
        <f t="shared" si="116"/>
        <v>832440.52100758837</v>
      </c>
      <c r="W617" s="10">
        <f t="shared" si="116"/>
        <v>832440.52100758837</v>
      </c>
      <c r="X617" s="10">
        <f t="shared" si="116"/>
        <v>33542456.28765871</v>
      </c>
      <c r="Y617" s="10">
        <f t="shared" si="116"/>
        <v>33542456.28765871</v>
      </c>
      <c r="Z617" s="10">
        <f t="shared" si="116"/>
        <v>33542456.28765871</v>
      </c>
      <c r="AB617" s="21">
        <f>IF(E36="weekday",INDEX('Category Mapping'!$F$34:$F$45,MATCH('Summarized Source Data'!A36,'Category Mapping'!$A$34:$A$45,0)),INDEX('Category Mapping'!$E$34:$E$45,MATCH('Summarized Source Data'!A36,'Category Mapping'!$A$34:$A$45,0)))</f>
        <v>20</v>
      </c>
      <c r="AD617">
        <f>SUMIFS('Adjusted Source Data'!AJ$3:AJ$290,Sector,"All Sectors",Month,$A617,TimeOfWeek,$E617)</f>
        <v>0</v>
      </c>
      <c r="AE617">
        <f>SUMIFS('Adjusted Source Data'!AK$3:AK$290,Sector,"All Sectors",Month,$A617,TimeOfWeek,$E617)</f>
        <v>0</v>
      </c>
    </row>
    <row r="618" spans="1:31" outlineLevel="2">
      <c r="A618">
        <f t="shared" ref="A618:E618" si="117">A37</f>
        <v>2</v>
      </c>
      <c r="B618" t="str">
        <f t="shared" si="117"/>
        <v>Winter</v>
      </c>
      <c r="C618" t="str">
        <f t="shared" si="117"/>
        <v>h10</v>
      </c>
      <c r="D618" t="str">
        <f t="shared" si="117"/>
        <v>Hour9</v>
      </c>
      <c r="E618" t="str">
        <f t="shared" si="117"/>
        <v>Weekday</v>
      </c>
      <c r="F618" s="10">
        <f t="shared" ref="F618:Z618" si="118">F37/$AB618</f>
        <v>714919.50627710542</v>
      </c>
      <c r="G618" s="10">
        <f t="shared" si="118"/>
        <v>286.55540758449456</v>
      </c>
      <c r="H618" s="10">
        <f t="shared" si="118"/>
        <v>0</v>
      </c>
      <c r="I618" s="10">
        <f t="shared" si="118"/>
        <v>489670.89471034613</v>
      </c>
      <c r="J618" s="10">
        <f t="shared" si="118"/>
        <v>5503614.301136706</v>
      </c>
      <c r="K618" s="10">
        <f t="shared" si="118"/>
        <v>5503614.301136706</v>
      </c>
      <c r="L618" s="10">
        <f t="shared" si="118"/>
        <v>3657841.583486286</v>
      </c>
      <c r="M618" s="10">
        <f t="shared" si="118"/>
        <v>3348.2716438504044</v>
      </c>
      <c r="N618" s="10">
        <f t="shared" si="118"/>
        <v>0</v>
      </c>
      <c r="O618" s="10">
        <f t="shared" si="118"/>
        <v>25719063.827490635</v>
      </c>
      <c r="P618" s="10">
        <f t="shared" si="118"/>
        <v>25719063.827490635</v>
      </c>
      <c r="Q618" s="10">
        <f t="shared" si="118"/>
        <v>25719063.827490635</v>
      </c>
      <c r="R618" s="10">
        <f t="shared" si="118"/>
        <v>739403.05101262266</v>
      </c>
      <c r="S618" s="10">
        <f t="shared" si="118"/>
        <v>739403.05101262266</v>
      </c>
      <c r="T618" s="10">
        <f t="shared" si="118"/>
        <v>739403.05101262266</v>
      </c>
      <c r="U618" s="10">
        <f t="shared" si="118"/>
        <v>739403.05101262266</v>
      </c>
      <c r="V618" s="10">
        <f t="shared" si="118"/>
        <v>739403.05101262266</v>
      </c>
      <c r="W618" s="10">
        <f t="shared" si="118"/>
        <v>739403.05101262266</v>
      </c>
      <c r="X618" s="10">
        <f t="shared" si="118"/>
        <v>33493489.198187672</v>
      </c>
      <c r="Y618" s="10">
        <f t="shared" si="118"/>
        <v>33493489.198187672</v>
      </c>
      <c r="Z618" s="10">
        <f t="shared" si="118"/>
        <v>33493489.198187672</v>
      </c>
      <c r="AB618" s="21">
        <f>IF(E37="weekday",INDEX('Category Mapping'!$F$34:$F$45,MATCH('Summarized Source Data'!A37,'Category Mapping'!$A$34:$A$45,0)),INDEX('Category Mapping'!$E$34:$E$45,MATCH('Summarized Source Data'!A37,'Category Mapping'!$A$34:$A$45,0)))</f>
        <v>20</v>
      </c>
      <c r="AD618">
        <f>SUMIFS('Adjusted Source Data'!AJ$3:AJ$290,Sector,"All Sectors",Month,$A618,TimeOfWeek,$E618)</f>
        <v>0</v>
      </c>
      <c r="AE618">
        <f>SUMIFS('Adjusted Source Data'!AK$3:AK$290,Sector,"All Sectors",Month,$A618,TimeOfWeek,$E618)</f>
        <v>0</v>
      </c>
    </row>
    <row r="619" spans="1:31" outlineLevel="2">
      <c r="A619">
        <f t="shared" ref="A619:E619" si="119">A38</f>
        <v>2</v>
      </c>
      <c r="B619" t="str">
        <f t="shared" si="119"/>
        <v>Winter</v>
      </c>
      <c r="C619" t="str">
        <f t="shared" si="119"/>
        <v>h11</v>
      </c>
      <c r="D619" t="str">
        <f t="shared" si="119"/>
        <v>Hour10</v>
      </c>
      <c r="E619" t="str">
        <f t="shared" si="119"/>
        <v>Weekday</v>
      </c>
      <c r="F619" s="10">
        <f t="shared" ref="F619:Z619" si="120">F38/$AB619</f>
        <v>675745.83470027766</v>
      </c>
      <c r="G619" s="10">
        <f t="shared" si="120"/>
        <v>283.12771132152216</v>
      </c>
      <c r="H619" s="10">
        <f t="shared" si="120"/>
        <v>0</v>
      </c>
      <c r="I619" s="10">
        <f t="shared" si="120"/>
        <v>499464.31260455307</v>
      </c>
      <c r="J619" s="10">
        <f t="shared" si="120"/>
        <v>5435063.8035735209</v>
      </c>
      <c r="K619" s="10">
        <f t="shared" si="120"/>
        <v>5435063.8035735209</v>
      </c>
      <c r="L619" s="10">
        <f t="shared" si="120"/>
        <v>3011476.0024686288</v>
      </c>
      <c r="M619" s="10">
        <f t="shared" si="120"/>
        <v>3538.3618851769616</v>
      </c>
      <c r="N619" s="10">
        <f t="shared" si="120"/>
        <v>0</v>
      </c>
      <c r="O619" s="10">
        <f t="shared" si="120"/>
        <v>25581765.88673041</v>
      </c>
      <c r="P619" s="10">
        <f t="shared" si="120"/>
        <v>25581765.88673041</v>
      </c>
      <c r="Q619" s="10">
        <f t="shared" si="120"/>
        <v>25581765.88673041</v>
      </c>
      <c r="R619" s="10">
        <f t="shared" si="120"/>
        <v>592501.78259951877</v>
      </c>
      <c r="S619" s="10">
        <f t="shared" si="120"/>
        <v>592501.78259951877</v>
      </c>
      <c r="T619" s="10">
        <f t="shared" si="120"/>
        <v>592501.78259951877</v>
      </c>
      <c r="U619" s="10">
        <f t="shared" si="120"/>
        <v>592501.78259951877</v>
      </c>
      <c r="V619" s="10">
        <f t="shared" si="120"/>
        <v>592501.78259951877</v>
      </c>
      <c r="W619" s="10">
        <f t="shared" si="120"/>
        <v>592501.78259951877</v>
      </c>
      <c r="X619" s="10">
        <f t="shared" si="120"/>
        <v>33346587.929774571</v>
      </c>
      <c r="Y619" s="10">
        <f t="shared" si="120"/>
        <v>33346587.929774571</v>
      </c>
      <c r="Z619" s="10">
        <f t="shared" si="120"/>
        <v>33346587.929774571</v>
      </c>
      <c r="AB619" s="21">
        <f>IF(E38="weekday",INDEX('Category Mapping'!$F$34:$F$45,MATCH('Summarized Source Data'!A38,'Category Mapping'!$A$34:$A$45,0)),INDEX('Category Mapping'!$E$34:$E$45,MATCH('Summarized Source Data'!A38,'Category Mapping'!$A$34:$A$45,0)))</f>
        <v>20</v>
      </c>
      <c r="AD619">
        <f>SUMIFS('Adjusted Source Data'!AJ$3:AJ$290,Sector,"All Sectors",Month,$A619,TimeOfWeek,$E619)</f>
        <v>0</v>
      </c>
      <c r="AE619">
        <f>SUMIFS('Adjusted Source Data'!AK$3:AK$290,Sector,"All Sectors",Month,$A619,TimeOfWeek,$E619)</f>
        <v>0</v>
      </c>
    </row>
    <row r="620" spans="1:31" outlineLevel="2">
      <c r="A620">
        <f t="shared" ref="A620:E620" si="121">A39</f>
        <v>2</v>
      </c>
      <c r="B620" t="str">
        <f t="shared" si="121"/>
        <v>Winter</v>
      </c>
      <c r="C620" t="str">
        <f t="shared" si="121"/>
        <v>h12</v>
      </c>
      <c r="D620" t="str">
        <f t="shared" si="121"/>
        <v>Hour11</v>
      </c>
      <c r="E620" t="str">
        <f t="shared" si="121"/>
        <v>Weekday</v>
      </c>
      <c r="F620" s="10">
        <f t="shared" ref="F620:Z620" si="122">F39/$AB620</f>
        <v>670849.12575317419</v>
      </c>
      <c r="G620" s="10">
        <f t="shared" si="122"/>
        <v>316.67016760918085</v>
      </c>
      <c r="H620" s="10">
        <f t="shared" si="122"/>
        <v>0</v>
      </c>
      <c r="I620" s="10">
        <f t="shared" si="122"/>
        <v>548431.40207558766</v>
      </c>
      <c r="J620" s="10">
        <f t="shared" si="122"/>
        <v>5439926.9700643364</v>
      </c>
      <c r="K620" s="10">
        <f t="shared" si="122"/>
        <v>5439926.9700643364</v>
      </c>
      <c r="L620" s="10">
        <f t="shared" si="122"/>
        <v>2619739.2867003521</v>
      </c>
      <c r="M620" s="10">
        <f t="shared" si="122"/>
        <v>3582.9219365956028</v>
      </c>
      <c r="N620" s="10">
        <f t="shared" si="122"/>
        <v>0</v>
      </c>
      <c r="O620" s="10">
        <f t="shared" si="122"/>
        <v>25483787.147736922</v>
      </c>
      <c r="P620" s="10">
        <f t="shared" si="122"/>
        <v>25483787.147736922</v>
      </c>
      <c r="Q620" s="10">
        <f t="shared" si="122"/>
        <v>25483787.147736922</v>
      </c>
      <c r="R620" s="10">
        <f t="shared" si="122"/>
        <v>597398.49154662224</v>
      </c>
      <c r="S620" s="10">
        <f t="shared" si="122"/>
        <v>597398.49154662224</v>
      </c>
      <c r="T620" s="10">
        <f t="shared" si="122"/>
        <v>597398.49154662224</v>
      </c>
      <c r="U620" s="10">
        <f t="shared" si="122"/>
        <v>597398.49154662224</v>
      </c>
      <c r="V620" s="10">
        <f t="shared" si="122"/>
        <v>597398.49154662224</v>
      </c>
      <c r="W620" s="10">
        <f t="shared" si="122"/>
        <v>597398.49154662224</v>
      </c>
      <c r="X620" s="10">
        <f t="shared" si="122"/>
        <v>33248653.750832506</v>
      </c>
      <c r="Y620" s="10">
        <f t="shared" si="122"/>
        <v>33248653.750832506</v>
      </c>
      <c r="Z620" s="10">
        <f t="shared" si="122"/>
        <v>33248653.750832506</v>
      </c>
      <c r="AB620" s="21">
        <f>IF(E39="weekday",INDEX('Category Mapping'!$F$34:$F$45,MATCH('Summarized Source Data'!A39,'Category Mapping'!$A$34:$A$45,0)),INDEX('Category Mapping'!$E$34:$E$45,MATCH('Summarized Source Data'!A39,'Category Mapping'!$A$34:$A$45,0)))</f>
        <v>20</v>
      </c>
      <c r="AD620">
        <f>SUMIFS('Adjusted Source Data'!AJ$3:AJ$290,Sector,"All Sectors",Month,$A620,TimeOfWeek,$E620)</f>
        <v>0</v>
      </c>
      <c r="AE620">
        <f>SUMIFS('Adjusted Source Data'!AK$3:AK$290,Sector,"All Sectors",Month,$A620,TimeOfWeek,$E620)</f>
        <v>0</v>
      </c>
    </row>
    <row r="621" spans="1:31" outlineLevel="2">
      <c r="A621">
        <f t="shared" ref="A621:E621" si="123">A40</f>
        <v>2</v>
      </c>
      <c r="B621" t="str">
        <f t="shared" si="123"/>
        <v>Winter</v>
      </c>
      <c r="C621" t="str">
        <f t="shared" si="123"/>
        <v>h13</v>
      </c>
      <c r="D621" t="str">
        <f t="shared" si="123"/>
        <v>Hour12</v>
      </c>
      <c r="E621" t="str">
        <f t="shared" si="123"/>
        <v>Weekday</v>
      </c>
      <c r="F621" s="10">
        <f t="shared" ref="F621:Z621" si="124">F40/$AB621</f>
        <v>661055.70785896736</v>
      </c>
      <c r="G621" s="10">
        <f t="shared" si="124"/>
        <v>343.74896808666301</v>
      </c>
      <c r="H621" s="10">
        <f t="shared" si="124"/>
        <v>0</v>
      </c>
      <c r="I621" s="10">
        <f t="shared" si="124"/>
        <v>577811.65575820836</v>
      </c>
      <c r="J621" s="10">
        <f t="shared" si="124"/>
        <v>5224444.6975913066</v>
      </c>
      <c r="K621" s="10">
        <f t="shared" si="124"/>
        <v>5224444.6975913066</v>
      </c>
      <c r="L621" s="10">
        <f t="shared" si="124"/>
        <v>2291659.7872444196</v>
      </c>
      <c r="M621" s="10">
        <f t="shared" si="124"/>
        <v>3451.1025317395774</v>
      </c>
      <c r="N621" s="10">
        <f t="shared" si="124"/>
        <v>0</v>
      </c>
      <c r="O621" s="10">
        <f t="shared" si="124"/>
        <v>25077492.124532193</v>
      </c>
      <c r="P621" s="10">
        <f t="shared" si="124"/>
        <v>25077492.124532193</v>
      </c>
      <c r="Q621" s="10">
        <f t="shared" si="124"/>
        <v>25077492.124532193</v>
      </c>
      <c r="R621" s="10">
        <f t="shared" si="124"/>
        <v>607191.90944082919</v>
      </c>
      <c r="S621" s="10">
        <f t="shared" si="124"/>
        <v>607191.90944082919</v>
      </c>
      <c r="T621" s="10">
        <f t="shared" si="124"/>
        <v>607191.90944082919</v>
      </c>
      <c r="U621" s="10">
        <f t="shared" si="124"/>
        <v>607191.90944082919</v>
      </c>
      <c r="V621" s="10">
        <f t="shared" si="124"/>
        <v>607191.90944082919</v>
      </c>
      <c r="W621" s="10">
        <f t="shared" si="124"/>
        <v>607191.90944082919</v>
      </c>
      <c r="X621" s="10">
        <f t="shared" si="124"/>
        <v>33150719.571890432</v>
      </c>
      <c r="Y621" s="10">
        <f t="shared" si="124"/>
        <v>33150719.571890432</v>
      </c>
      <c r="Z621" s="10">
        <f t="shared" si="124"/>
        <v>33150719.571890432</v>
      </c>
      <c r="AB621" s="21">
        <f>IF(E40="weekday",INDEX('Category Mapping'!$F$34:$F$45,MATCH('Summarized Source Data'!A40,'Category Mapping'!$A$34:$A$45,0)),INDEX('Category Mapping'!$E$34:$E$45,MATCH('Summarized Source Data'!A40,'Category Mapping'!$A$34:$A$45,0)))</f>
        <v>20</v>
      </c>
      <c r="AD621">
        <f>SUMIFS('Adjusted Source Data'!AJ$3:AJ$290,Sector,"All Sectors",Month,$A621,TimeOfWeek,$E621)</f>
        <v>0</v>
      </c>
      <c r="AE621">
        <f>SUMIFS('Adjusted Source Data'!AK$3:AK$290,Sector,"All Sectors",Month,$A621,TimeOfWeek,$E621)</f>
        <v>0</v>
      </c>
    </row>
    <row r="622" spans="1:31" outlineLevel="2">
      <c r="A622">
        <f t="shared" ref="A622:E622" si="125">A41</f>
        <v>2</v>
      </c>
      <c r="B622" t="str">
        <f t="shared" si="125"/>
        <v>Winter</v>
      </c>
      <c r="C622" t="str">
        <f t="shared" si="125"/>
        <v>h14</v>
      </c>
      <c r="D622" t="str">
        <f t="shared" si="125"/>
        <v>Hour13</v>
      </c>
      <c r="E622" t="str">
        <f t="shared" si="125"/>
        <v>Weekday</v>
      </c>
      <c r="F622" s="10">
        <f t="shared" ref="F622:Z622" si="126">F41/$AB622</f>
        <v>651262.28996476042</v>
      </c>
      <c r="G622" s="10">
        <f t="shared" si="126"/>
        <v>354.5706948597616</v>
      </c>
      <c r="H622" s="10">
        <f t="shared" si="126"/>
        <v>0</v>
      </c>
      <c r="I622" s="10">
        <f t="shared" si="126"/>
        <v>587605.0736524153</v>
      </c>
      <c r="J622" s="10">
        <f t="shared" si="126"/>
        <v>5175466.786393499</v>
      </c>
      <c r="K622" s="10">
        <f t="shared" si="126"/>
        <v>5175466.786393499</v>
      </c>
      <c r="L622" s="10">
        <f t="shared" si="126"/>
        <v>2134965.100937109</v>
      </c>
      <c r="M622" s="10">
        <f t="shared" si="126"/>
        <v>3532.7796369772632</v>
      </c>
      <c r="N622" s="10">
        <f t="shared" si="126"/>
        <v>0</v>
      </c>
      <c r="O622" s="10">
        <f t="shared" si="126"/>
        <v>25087203.865321156</v>
      </c>
      <c r="P622" s="10">
        <f t="shared" si="126"/>
        <v>25087203.865321156</v>
      </c>
      <c r="Q622" s="10">
        <f t="shared" si="126"/>
        <v>25087203.865321156</v>
      </c>
      <c r="R622" s="10">
        <f t="shared" si="126"/>
        <v>602295.20049372572</v>
      </c>
      <c r="S622" s="10">
        <f t="shared" si="126"/>
        <v>602295.20049372572</v>
      </c>
      <c r="T622" s="10">
        <f t="shared" si="126"/>
        <v>602295.20049372572</v>
      </c>
      <c r="U622" s="10">
        <f t="shared" si="126"/>
        <v>602295.20049372572</v>
      </c>
      <c r="V622" s="10">
        <f t="shared" si="126"/>
        <v>602295.20049372572</v>
      </c>
      <c r="W622" s="10">
        <f t="shared" si="126"/>
        <v>602295.20049372572</v>
      </c>
      <c r="X622" s="10">
        <f t="shared" si="126"/>
        <v>33101752.482419401</v>
      </c>
      <c r="Y622" s="10">
        <f t="shared" si="126"/>
        <v>33101752.482419401</v>
      </c>
      <c r="Z622" s="10">
        <f t="shared" si="126"/>
        <v>33101752.482419401</v>
      </c>
      <c r="AB622" s="21">
        <f>IF(E41="weekday",INDEX('Category Mapping'!$F$34:$F$45,MATCH('Summarized Source Data'!A41,'Category Mapping'!$A$34:$A$45,0)),INDEX('Category Mapping'!$E$34:$E$45,MATCH('Summarized Source Data'!A41,'Category Mapping'!$A$34:$A$45,0)))</f>
        <v>20</v>
      </c>
      <c r="AD622">
        <f>SUMIFS('Adjusted Source Data'!AJ$3:AJ$290,Sector,"All Sectors",Month,$A622,TimeOfWeek,$E622)</f>
        <v>0</v>
      </c>
      <c r="AE622">
        <f>SUMIFS('Adjusted Source Data'!AK$3:AK$290,Sector,"All Sectors",Month,$A622,TimeOfWeek,$E622)</f>
        <v>0</v>
      </c>
    </row>
    <row r="623" spans="1:31" outlineLevel="2">
      <c r="A623">
        <f t="shared" ref="A623:E623" si="127">A42</f>
        <v>2</v>
      </c>
      <c r="B623" t="str">
        <f t="shared" si="127"/>
        <v>Winter</v>
      </c>
      <c r="C623" t="str">
        <f t="shared" si="127"/>
        <v>h15</v>
      </c>
      <c r="D623" t="str">
        <f t="shared" si="127"/>
        <v>Hour14</v>
      </c>
      <c r="E623" t="str">
        <f t="shared" si="127"/>
        <v>Weekday</v>
      </c>
      <c r="F623" s="10">
        <f t="shared" ref="F623:Z623" si="128">F42/$AB623</f>
        <v>651262.28996476042</v>
      </c>
      <c r="G623" s="10">
        <f t="shared" si="128"/>
        <v>370.24016349049271</v>
      </c>
      <c r="H623" s="10">
        <f t="shared" si="128"/>
        <v>0</v>
      </c>
      <c r="I623" s="10">
        <f t="shared" si="128"/>
        <v>602295.20049372572</v>
      </c>
      <c r="J623" s="10">
        <f t="shared" si="128"/>
        <v>5356629.3479676964</v>
      </c>
      <c r="K623" s="10">
        <f t="shared" si="128"/>
        <v>5356629.3479676964</v>
      </c>
      <c r="L623" s="10">
        <f t="shared" si="128"/>
        <v>1992960.5414711088</v>
      </c>
      <c r="M623" s="10">
        <f t="shared" si="128"/>
        <v>3620.6755625777705</v>
      </c>
      <c r="N623" s="10">
        <f t="shared" si="128"/>
        <v>0</v>
      </c>
      <c r="O623" s="10">
        <f t="shared" si="128"/>
        <v>25082219.260448452</v>
      </c>
      <c r="P623" s="10">
        <f t="shared" si="128"/>
        <v>25082219.260448452</v>
      </c>
      <c r="Q623" s="10">
        <f t="shared" si="128"/>
        <v>25082219.260448452</v>
      </c>
      <c r="R623" s="10">
        <f t="shared" si="128"/>
        <v>597398.49154662224</v>
      </c>
      <c r="S623" s="10">
        <f t="shared" si="128"/>
        <v>597398.49154662224</v>
      </c>
      <c r="T623" s="10">
        <f t="shared" si="128"/>
        <v>597398.49154662224</v>
      </c>
      <c r="U623" s="10">
        <f t="shared" si="128"/>
        <v>597398.49154662224</v>
      </c>
      <c r="V623" s="10">
        <f t="shared" si="128"/>
        <v>597398.49154662224</v>
      </c>
      <c r="W623" s="10">
        <f t="shared" si="128"/>
        <v>597398.49154662224</v>
      </c>
      <c r="X623" s="10">
        <f t="shared" si="128"/>
        <v>33150719.571890432</v>
      </c>
      <c r="Y623" s="10">
        <f t="shared" si="128"/>
        <v>33150719.571890432</v>
      </c>
      <c r="Z623" s="10">
        <f t="shared" si="128"/>
        <v>33150719.571890432</v>
      </c>
      <c r="AB623" s="21">
        <f>IF(E42="weekday",INDEX('Category Mapping'!$F$34:$F$45,MATCH('Summarized Source Data'!A42,'Category Mapping'!$A$34:$A$45,0)),INDEX('Category Mapping'!$E$34:$E$45,MATCH('Summarized Source Data'!A42,'Category Mapping'!$A$34:$A$45,0)))</f>
        <v>20</v>
      </c>
      <c r="AD623">
        <f>SUMIFS('Adjusted Source Data'!AJ$3:AJ$290,Sector,"All Sectors",Month,$A623,TimeOfWeek,$E623)</f>
        <v>0</v>
      </c>
      <c r="AE623">
        <f>SUMIFS('Adjusted Source Data'!AK$3:AK$290,Sector,"All Sectors",Month,$A623,TimeOfWeek,$E623)</f>
        <v>0</v>
      </c>
    </row>
    <row r="624" spans="1:31" outlineLevel="2">
      <c r="A624">
        <f t="shared" ref="A624:E624" si="129">A43</f>
        <v>2</v>
      </c>
      <c r="B624" t="str">
        <f t="shared" si="129"/>
        <v>Winter</v>
      </c>
      <c r="C624" t="str">
        <f t="shared" si="129"/>
        <v>h16</v>
      </c>
      <c r="D624" t="str">
        <f t="shared" si="129"/>
        <v>Hour15</v>
      </c>
      <c r="E624" t="str">
        <f t="shared" si="129"/>
        <v>Weekday</v>
      </c>
      <c r="F624" s="10">
        <f t="shared" ref="F624:Z624" si="130">F43/$AB624</f>
        <v>685539.2525944846</v>
      </c>
      <c r="G624" s="10">
        <f t="shared" si="130"/>
        <v>404.41919194127485</v>
      </c>
      <c r="H624" s="10">
        <f t="shared" si="130"/>
        <v>0</v>
      </c>
      <c r="I624" s="10">
        <f t="shared" si="130"/>
        <v>651262.28996476042</v>
      </c>
      <c r="J624" s="10">
        <f t="shared" si="130"/>
        <v>6007857.4589040065</v>
      </c>
      <c r="K624" s="10">
        <f t="shared" si="130"/>
        <v>6007857.4589040065</v>
      </c>
      <c r="L624" s="10">
        <f t="shared" si="130"/>
        <v>1909716.4893703498</v>
      </c>
      <c r="M624" s="10">
        <f t="shared" si="130"/>
        <v>3622.1935423513723</v>
      </c>
      <c r="N624" s="10">
        <f t="shared" si="130"/>
        <v>0</v>
      </c>
      <c r="O624" s="10">
        <f t="shared" si="130"/>
        <v>25067527.615627371</v>
      </c>
      <c r="P624" s="10">
        <f t="shared" si="130"/>
        <v>25067527.615627371</v>
      </c>
      <c r="Q624" s="10">
        <f t="shared" si="130"/>
        <v>25067527.615627371</v>
      </c>
      <c r="R624" s="10">
        <f t="shared" si="130"/>
        <v>710022.79733000195</v>
      </c>
      <c r="S624" s="10">
        <f t="shared" si="130"/>
        <v>710022.79733000195</v>
      </c>
      <c r="T624" s="10">
        <f t="shared" si="130"/>
        <v>710022.79733000195</v>
      </c>
      <c r="U624" s="10">
        <f t="shared" si="130"/>
        <v>710022.79733000195</v>
      </c>
      <c r="V624" s="10">
        <f t="shared" si="130"/>
        <v>710022.79733000195</v>
      </c>
      <c r="W624" s="10">
        <f t="shared" si="130"/>
        <v>710022.79733000195</v>
      </c>
      <c r="X624" s="10">
        <f t="shared" si="130"/>
        <v>33444522.108716644</v>
      </c>
      <c r="Y624" s="10">
        <f t="shared" si="130"/>
        <v>33444522.108716644</v>
      </c>
      <c r="Z624" s="10">
        <f t="shared" si="130"/>
        <v>33444522.108716644</v>
      </c>
      <c r="AB624" s="21">
        <f>IF(E43="weekday",INDEX('Category Mapping'!$F$34:$F$45,MATCH('Summarized Source Data'!A43,'Category Mapping'!$A$34:$A$45,0)),INDEX('Category Mapping'!$E$34:$E$45,MATCH('Summarized Source Data'!A43,'Category Mapping'!$A$34:$A$45,0)))</f>
        <v>20</v>
      </c>
      <c r="AD624">
        <f>SUMIFS('Adjusted Source Data'!AJ$3:AJ$290,Sector,"All Sectors",Month,$A624,TimeOfWeek,$E624)</f>
        <v>0</v>
      </c>
      <c r="AE624">
        <f>SUMIFS('Adjusted Source Data'!AK$3:AK$290,Sector,"All Sectors",Month,$A624,TimeOfWeek,$E624)</f>
        <v>0</v>
      </c>
    </row>
    <row r="625" spans="1:31" outlineLevel="2">
      <c r="A625">
        <f t="shared" ref="A625:E625" si="131">A44</f>
        <v>2</v>
      </c>
      <c r="B625" t="str">
        <f t="shared" si="131"/>
        <v>Winter</v>
      </c>
      <c r="C625" t="str">
        <f t="shared" si="131"/>
        <v>h17</v>
      </c>
      <c r="D625" t="str">
        <f t="shared" si="131"/>
        <v>Hour16</v>
      </c>
      <c r="E625" t="str">
        <f t="shared" si="131"/>
        <v>Weekday</v>
      </c>
      <c r="F625" s="10">
        <f t="shared" ref="F625:Z625" si="132">F44/$AB625</f>
        <v>729609.63311841572</v>
      </c>
      <c r="G625" s="10">
        <f t="shared" si="132"/>
        <v>441.58521284979014</v>
      </c>
      <c r="H625" s="10">
        <f t="shared" si="132"/>
        <v>0</v>
      </c>
      <c r="I625" s="10">
        <f t="shared" si="132"/>
        <v>1121346.3488866927</v>
      </c>
      <c r="J625" s="10">
        <f t="shared" si="132"/>
        <v>7305448.1638655141</v>
      </c>
      <c r="K625" s="10">
        <f t="shared" si="132"/>
        <v>7305448.1638655141</v>
      </c>
      <c r="L625" s="10">
        <f t="shared" si="132"/>
        <v>1855852.6909522121</v>
      </c>
      <c r="M625" s="10">
        <f t="shared" si="132"/>
        <v>3547.8615005343418</v>
      </c>
      <c r="N625" s="10">
        <f t="shared" si="132"/>
        <v>0</v>
      </c>
      <c r="O625" s="10">
        <f t="shared" si="132"/>
        <v>24240058.135608703</v>
      </c>
      <c r="P625" s="10">
        <f t="shared" si="132"/>
        <v>24240058.135608703</v>
      </c>
      <c r="Q625" s="10">
        <f t="shared" si="132"/>
        <v>24240058.135608703</v>
      </c>
      <c r="R625" s="10">
        <f t="shared" si="132"/>
        <v>817750.39416627807</v>
      </c>
      <c r="S625" s="10">
        <f t="shared" si="132"/>
        <v>817750.39416627807</v>
      </c>
      <c r="T625" s="10">
        <f t="shared" si="132"/>
        <v>817750.39416627807</v>
      </c>
      <c r="U625" s="10">
        <f t="shared" si="132"/>
        <v>817750.39416627807</v>
      </c>
      <c r="V625" s="10">
        <f t="shared" si="132"/>
        <v>817750.39416627807</v>
      </c>
      <c r="W625" s="10">
        <f t="shared" si="132"/>
        <v>817750.39416627807</v>
      </c>
      <c r="X625" s="10">
        <f t="shared" si="132"/>
        <v>33787291.735013887</v>
      </c>
      <c r="Y625" s="10">
        <f t="shared" si="132"/>
        <v>33787291.735013887</v>
      </c>
      <c r="Z625" s="10">
        <f t="shared" si="132"/>
        <v>33787291.735013887</v>
      </c>
      <c r="AB625" s="21">
        <f>IF(E44="weekday",INDEX('Category Mapping'!$F$34:$F$45,MATCH('Summarized Source Data'!A44,'Category Mapping'!$A$34:$A$45,0)),INDEX('Category Mapping'!$E$34:$E$45,MATCH('Summarized Source Data'!A44,'Category Mapping'!$A$34:$A$45,0)))</f>
        <v>20</v>
      </c>
      <c r="AD625">
        <f>SUMIFS('Adjusted Source Data'!AJ$3:AJ$290,Sector,"All Sectors",Month,$A625,TimeOfWeek,$E625)</f>
        <v>0</v>
      </c>
      <c r="AE625">
        <f>SUMIFS('Adjusted Source Data'!AK$3:AK$290,Sector,"All Sectors",Month,$A625,TimeOfWeek,$E625)</f>
        <v>0</v>
      </c>
    </row>
    <row r="626" spans="1:31" outlineLevel="2">
      <c r="A626">
        <f t="shared" ref="A626:E626" si="133">A45</f>
        <v>2</v>
      </c>
      <c r="B626" t="str">
        <f t="shared" si="133"/>
        <v>Winter</v>
      </c>
      <c r="C626" t="str">
        <f t="shared" si="133"/>
        <v>h18</v>
      </c>
      <c r="D626" t="str">
        <f t="shared" si="133"/>
        <v>Hour17</v>
      </c>
      <c r="E626" t="str">
        <f t="shared" si="133"/>
        <v>Weekday</v>
      </c>
      <c r="F626" s="10">
        <f t="shared" ref="F626:Z626" si="134">F45/$AB626</f>
        <v>793266.84943076072</v>
      </c>
      <c r="G626" s="10">
        <f t="shared" si="134"/>
        <v>484.03967942117714</v>
      </c>
      <c r="H626" s="10">
        <f t="shared" si="134"/>
        <v>0</v>
      </c>
      <c r="I626" s="10">
        <f t="shared" si="134"/>
        <v>2570772.1972293174</v>
      </c>
      <c r="J626" s="10">
        <f t="shared" si="134"/>
        <v>8093775.8498826008</v>
      </c>
      <c r="K626" s="10">
        <f t="shared" si="134"/>
        <v>8093775.8498826008</v>
      </c>
      <c r="L626" s="10">
        <f t="shared" si="134"/>
        <v>1846059.2730580051</v>
      </c>
      <c r="M626" s="10">
        <f t="shared" si="134"/>
        <v>3382.5975735696002</v>
      </c>
      <c r="N626" s="10">
        <f t="shared" si="134"/>
        <v>0</v>
      </c>
      <c r="O626" s="10">
        <f t="shared" si="134"/>
        <v>22781004.133298837</v>
      </c>
      <c r="P626" s="10">
        <f t="shared" si="134"/>
        <v>22781004.133298837</v>
      </c>
      <c r="Q626" s="10">
        <f t="shared" si="134"/>
        <v>22781004.133298837</v>
      </c>
      <c r="R626" s="10">
        <f t="shared" si="134"/>
        <v>861820.77469020919</v>
      </c>
      <c r="S626" s="10">
        <f t="shared" si="134"/>
        <v>861820.77469020919</v>
      </c>
      <c r="T626" s="10">
        <f t="shared" si="134"/>
        <v>861820.77469020919</v>
      </c>
      <c r="U626" s="10">
        <f t="shared" si="134"/>
        <v>861820.77469020919</v>
      </c>
      <c r="V626" s="10">
        <f t="shared" si="134"/>
        <v>861820.77469020919</v>
      </c>
      <c r="W626" s="10">
        <f t="shared" si="134"/>
        <v>861820.77469020919</v>
      </c>
      <c r="X626" s="10">
        <f t="shared" si="134"/>
        <v>33836258.824484922</v>
      </c>
      <c r="Y626" s="10">
        <f t="shared" si="134"/>
        <v>33836258.824484922</v>
      </c>
      <c r="Z626" s="10">
        <f t="shared" si="134"/>
        <v>33836258.824484922</v>
      </c>
      <c r="AB626" s="21">
        <f>IF(E45="weekday",INDEX('Category Mapping'!$F$34:$F$45,MATCH('Summarized Source Data'!A45,'Category Mapping'!$A$34:$A$45,0)),INDEX('Category Mapping'!$E$34:$E$45,MATCH('Summarized Source Data'!A45,'Category Mapping'!$A$34:$A$45,0)))</f>
        <v>20</v>
      </c>
      <c r="AD626">
        <f>SUMIFS('Adjusted Source Data'!AJ$3:AJ$290,Sector,"All Sectors",Month,$A626,TimeOfWeek,$E626)</f>
        <v>0</v>
      </c>
      <c r="AE626">
        <f>SUMIFS('Adjusted Source Data'!AK$3:AK$290,Sector,"All Sectors",Month,$A626,TimeOfWeek,$E626)</f>
        <v>0</v>
      </c>
    </row>
    <row r="627" spans="1:31" outlineLevel="2">
      <c r="A627">
        <f t="shared" ref="A627:E627" si="135">A46</f>
        <v>2</v>
      </c>
      <c r="B627" t="str">
        <f t="shared" si="135"/>
        <v>Winter</v>
      </c>
      <c r="C627" t="str">
        <f t="shared" si="135"/>
        <v>h19</v>
      </c>
      <c r="D627" t="str">
        <f t="shared" si="135"/>
        <v>Hour18</v>
      </c>
      <c r="E627" t="str">
        <f t="shared" si="135"/>
        <v>Weekday</v>
      </c>
      <c r="F627" s="10">
        <f t="shared" ref="F627:Z627" si="136">F46/$AB627</f>
        <v>866717.48363731266</v>
      </c>
      <c r="G627" s="10">
        <f t="shared" si="136"/>
        <v>537.31587276566279</v>
      </c>
      <c r="H627" s="10">
        <f t="shared" si="136"/>
        <v>0</v>
      </c>
      <c r="I627" s="10">
        <f t="shared" si="136"/>
        <v>2815607.6445844905</v>
      </c>
      <c r="J627" s="10">
        <f t="shared" si="136"/>
        <v>7873370.6710695997</v>
      </c>
      <c r="K627" s="10">
        <f t="shared" si="136"/>
        <v>7873370.6710695997</v>
      </c>
      <c r="L627" s="10">
        <f t="shared" si="136"/>
        <v>2144758.5188313159</v>
      </c>
      <c r="M627" s="10">
        <f t="shared" si="136"/>
        <v>3239.4178039562948</v>
      </c>
      <c r="N627" s="10">
        <f t="shared" si="136"/>
        <v>0</v>
      </c>
      <c r="O627" s="10">
        <f t="shared" si="136"/>
        <v>21698974.635758586</v>
      </c>
      <c r="P627" s="10">
        <f t="shared" si="136"/>
        <v>21698974.635758586</v>
      </c>
      <c r="Q627" s="10">
        <f t="shared" si="136"/>
        <v>21698974.635758586</v>
      </c>
      <c r="R627" s="10">
        <f t="shared" si="136"/>
        <v>793266.84943076072</v>
      </c>
      <c r="S627" s="10">
        <f t="shared" si="136"/>
        <v>793266.84943076072</v>
      </c>
      <c r="T627" s="10">
        <f t="shared" si="136"/>
        <v>793266.84943076072</v>
      </c>
      <c r="U627" s="10">
        <f t="shared" si="136"/>
        <v>793266.84943076072</v>
      </c>
      <c r="V627" s="10">
        <f t="shared" si="136"/>
        <v>793266.84943076072</v>
      </c>
      <c r="W627" s="10">
        <f t="shared" si="136"/>
        <v>793266.84943076072</v>
      </c>
      <c r="X627" s="10">
        <f t="shared" si="136"/>
        <v>33689357.55607181</v>
      </c>
      <c r="Y627" s="10">
        <f t="shared" si="136"/>
        <v>33689357.55607181</v>
      </c>
      <c r="Z627" s="10">
        <f t="shared" si="136"/>
        <v>33689357.55607181</v>
      </c>
      <c r="AB627" s="21">
        <f>IF(E46="weekday",INDEX('Category Mapping'!$F$34:$F$45,MATCH('Summarized Source Data'!A46,'Category Mapping'!$A$34:$A$45,0)),INDEX('Category Mapping'!$E$34:$E$45,MATCH('Summarized Source Data'!A46,'Category Mapping'!$A$34:$A$45,0)))</f>
        <v>20</v>
      </c>
      <c r="AD627">
        <f>SUMIFS('Adjusted Source Data'!AJ$3:AJ$290,Sector,"All Sectors",Month,$A627,TimeOfWeek,$E627)</f>
        <v>0</v>
      </c>
      <c r="AE627">
        <f>SUMIFS('Adjusted Source Data'!AK$3:AK$290,Sector,"All Sectors",Month,$A627,TimeOfWeek,$E627)</f>
        <v>0</v>
      </c>
    </row>
    <row r="628" spans="1:31" outlineLevel="2">
      <c r="A628">
        <f t="shared" ref="A628:E628" si="137">A47</f>
        <v>2</v>
      </c>
      <c r="B628" t="str">
        <f t="shared" si="137"/>
        <v>Winter</v>
      </c>
      <c r="C628" t="str">
        <f t="shared" si="137"/>
        <v>h20</v>
      </c>
      <c r="D628" t="str">
        <f t="shared" si="137"/>
        <v>Hour19</v>
      </c>
      <c r="E628" t="str">
        <f t="shared" si="137"/>
        <v>Weekday</v>
      </c>
      <c r="F628" s="10">
        <f t="shared" ref="F628:Z628" si="138">F47/$AB628</f>
        <v>940168.11784386472</v>
      </c>
      <c r="G628" s="10">
        <f t="shared" si="138"/>
        <v>591.86521043639539</v>
      </c>
      <c r="H628" s="10">
        <f t="shared" si="138"/>
        <v>0</v>
      </c>
      <c r="I628" s="10">
        <f t="shared" si="138"/>
        <v>3031062.8382570427</v>
      </c>
      <c r="J628" s="10">
        <f t="shared" si="138"/>
        <v>7535443.2043817909</v>
      </c>
      <c r="K628" s="10">
        <f t="shared" si="138"/>
        <v>7535443.2043817909</v>
      </c>
      <c r="L628" s="10">
        <f t="shared" si="138"/>
        <v>2487528.1451285584</v>
      </c>
      <c r="M628" s="10">
        <f t="shared" si="138"/>
        <v>3035.0781395936674</v>
      </c>
      <c r="N628" s="10">
        <f t="shared" si="138"/>
        <v>0</v>
      </c>
      <c r="O628" s="10">
        <f t="shared" si="138"/>
        <v>18173548.533508457</v>
      </c>
      <c r="P628" s="10">
        <f t="shared" si="138"/>
        <v>18173548.533508457</v>
      </c>
      <c r="Q628" s="10">
        <f t="shared" si="138"/>
        <v>18173548.533508457</v>
      </c>
      <c r="R628" s="10">
        <f t="shared" si="138"/>
        <v>646365.58101765695</v>
      </c>
      <c r="S628" s="10">
        <f t="shared" si="138"/>
        <v>646365.58101765695</v>
      </c>
      <c r="T628" s="10">
        <f t="shared" si="138"/>
        <v>646365.58101765695</v>
      </c>
      <c r="U628" s="10">
        <f t="shared" si="138"/>
        <v>646365.58101765695</v>
      </c>
      <c r="V628" s="10">
        <f t="shared" si="138"/>
        <v>646365.58101765695</v>
      </c>
      <c r="W628" s="10">
        <f t="shared" si="138"/>
        <v>646365.58101765695</v>
      </c>
      <c r="X628" s="10">
        <f t="shared" si="138"/>
        <v>33493489.198187672</v>
      </c>
      <c r="Y628" s="10">
        <f t="shared" si="138"/>
        <v>33493489.198187672</v>
      </c>
      <c r="Z628" s="10">
        <f t="shared" si="138"/>
        <v>33493489.198187672</v>
      </c>
      <c r="AB628" s="21">
        <f>IF(E47="weekday",INDEX('Category Mapping'!$F$34:$F$45,MATCH('Summarized Source Data'!A47,'Category Mapping'!$A$34:$A$45,0)),INDEX('Category Mapping'!$E$34:$E$45,MATCH('Summarized Source Data'!A47,'Category Mapping'!$A$34:$A$45,0)))</f>
        <v>20</v>
      </c>
      <c r="AD628">
        <f>SUMIFS('Adjusted Source Data'!AJ$3:AJ$290,Sector,"All Sectors",Month,$A628,TimeOfWeek,$E628)</f>
        <v>0</v>
      </c>
      <c r="AE628">
        <f>SUMIFS('Adjusted Source Data'!AK$3:AK$290,Sector,"All Sectors",Month,$A628,TimeOfWeek,$E628)</f>
        <v>0</v>
      </c>
    </row>
    <row r="629" spans="1:31" outlineLevel="2">
      <c r="A629">
        <f t="shared" ref="A629:E629" si="139">A48</f>
        <v>2</v>
      </c>
      <c r="B629" t="str">
        <f t="shared" si="139"/>
        <v>Winter</v>
      </c>
      <c r="C629" t="str">
        <f t="shared" si="139"/>
        <v>h21</v>
      </c>
      <c r="D629" t="str">
        <f t="shared" si="139"/>
        <v>Hour20</v>
      </c>
      <c r="E629" t="str">
        <f t="shared" si="139"/>
        <v>Weekday</v>
      </c>
      <c r="F629" s="10">
        <f t="shared" ref="F629:Z629" si="140">F48/$AB629</f>
        <v>989135.20731489919</v>
      </c>
      <c r="G629" s="10">
        <f t="shared" si="140"/>
        <v>640.63643154954593</v>
      </c>
      <c r="H629" s="10">
        <f t="shared" si="140"/>
        <v>0</v>
      </c>
      <c r="I629" s="10">
        <f t="shared" si="140"/>
        <v>3080029.9277280774</v>
      </c>
      <c r="J629" s="10">
        <f t="shared" si="140"/>
        <v>7339526.0752765387</v>
      </c>
      <c r="K629" s="10">
        <f t="shared" si="140"/>
        <v>7339526.0752765387</v>
      </c>
      <c r="L629" s="10">
        <f t="shared" si="140"/>
        <v>2712776.7566953176</v>
      </c>
      <c r="M629" s="10">
        <f t="shared" si="140"/>
        <v>2863.203655550336</v>
      </c>
      <c r="N629" s="10">
        <f t="shared" si="140"/>
        <v>0</v>
      </c>
      <c r="O629" s="10">
        <f t="shared" si="140"/>
        <v>15059413.517634695</v>
      </c>
      <c r="P629" s="10">
        <f t="shared" si="140"/>
        <v>15059413.517634695</v>
      </c>
      <c r="Q629" s="10">
        <f t="shared" si="140"/>
        <v>15059413.517634695</v>
      </c>
      <c r="R629" s="10">
        <f t="shared" si="140"/>
        <v>592501.78259951877</v>
      </c>
      <c r="S629" s="10">
        <f t="shared" si="140"/>
        <v>592501.78259951877</v>
      </c>
      <c r="T629" s="10">
        <f t="shared" si="140"/>
        <v>592501.78259951877</v>
      </c>
      <c r="U629" s="10">
        <f t="shared" si="140"/>
        <v>592501.78259951877</v>
      </c>
      <c r="V629" s="10">
        <f t="shared" si="140"/>
        <v>592501.78259951877</v>
      </c>
      <c r="W629" s="10">
        <f t="shared" si="140"/>
        <v>592501.78259951877</v>
      </c>
      <c r="X629" s="10">
        <f t="shared" si="140"/>
        <v>33248653.750832506</v>
      </c>
      <c r="Y629" s="10">
        <f t="shared" si="140"/>
        <v>33248653.750832506</v>
      </c>
      <c r="Z629" s="10">
        <f t="shared" si="140"/>
        <v>33248653.750832506</v>
      </c>
      <c r="AB629" s="21">
        <f>IF(E48="weekday",INDEX('Category Mapping'!$F$34:$F$45,MATCH('Summarized Source Data'!A48,'Category Mapping'!$A$34:$A$45,0)),INDEX('Category Mapping'!$E$34:$E$45,MATCH('Summarized Source Data'!A48,'Category Mapping'!$A$34:$A$45,0)))</f>
        <v>20</v>
      </c>
      <c r="AD629">
        <f>SUMIFS('Adjusted Source Data'!AJ$3:AJ$290,Sector,"All Sectors",Month,$A629,TimeOfWeek,$E629)</f>
        <v>0</v>
      </c>
      <c r="AE629">
        <f>SUMIFS('Adjusted Source Data'!AK$3:AK$290,Sector,"All Sectors",Month,$A629,TimeOfWeek,$E629)</f>
        <v>0</v>
      </c>
    </row>
    <row r="630" spans="1:31" outlineLevel="2">
      <c r="A630">
        <f t="shared" ref="A630:E630" si="141">A49</f>
        <v>2</v>
      </c>
      <c r="B630" t="str">
        <f t="shared" si="141"/>
        <v>Winter</v>
      </c>
      <c r="C630" t="str">
        <f t="shared" si="141"/>
        <v>h22</v>
      </c>
      <c r="D630" t="str">
        <f t="shared" si="141"/>
        <v>Hour21</v>
      </c>
      <c r="E630" t="str">
        <f t="shared" si="141"/>
        <v>Weekday</v>
      </c>
      <c r="F630" s="10">
        <f t="shared" ref="F630:Z630" si="142">F49/$AB630</f>
        <v>940168.11784386472</v>
      </c>
      <c r="G630" s="10">
        <f t="shared" si="142"/>
        <v>681.27911581050455</v>
      </c>
      <c r="H630" s="10">
        <f t="shared" si="142"/>
        <v>0</v>
      </c>
      <c r="I630" s="10">
        <f t="shared" si="142"/>
        <v>2521805.1077582827</v>
      </c>
      <c r="J630" s="10">
        <f t="shared" si="142"/>
        <v>7261138.0894386228</v>
      </c>
      <c r="K630" s="10">
        <f t="shared" si="142"/>
        <v>7261138.0894386228</v>
      </c>
      <c r="L630" s="10">
        <f t="shared" si="142"/>
        <v>2982095.748786008</v>
      </c>
      <c r="M630" s="10">
        <f t="shared" si="142"/>
        <v>2687.9014752440321</v>
      </c>
      <c r="N630" s="10">
        <f t="shared" si="142"/>
        <v>0</v>
      </c>
      <c r="O630" s="10">
        <f t="shared" si="142"/>
        <v>12243981.175230514</v>
      </c>
      <c r="P630" s="10">
        <f t="shared" si="142"/>
        <v>12243981.175230514</v>
      </c>
      <c r="Q630" s="10">
        <f t="shared" si="142"/>
        <v>12243981.175230514</v>
      </c>
      <c r="R630" s="10">
        <f t="shared" si="142"/>
        <v>558224.8199697946</v>
      </c>
      <c r="S630" s="10">
        <f t="shared" si="142"/>
        <v>558224.8199697946</v>
      </c>
      <c r="T630" s="10">
        <f t="shared" si="142"/>
        <v>558224.8199697946</v>
      </c>
      <c r="U630" s="10">
        <f t="shared" si="142"/>
        <v>558224.8199697946</v>
      </c>
      <c r="V630" s="10">
        <f t="shared" si="142"/>
        <v>558224.8199697946</v>
      </c>
      <c r="W630" s="10">
        <f t="shared" si="142"/>
        <v>558224.8199697946</v>
      </c>
      <c r="X630" s="10">
        <f t="shared" si="142"/>
        <v>32954851.214006294</v>
      </c>
      <c r="Y630" s="10">
        <f t="shared" si="142"/>
        <v>32954851.214006294</v>
      </c>
      <c r="Z630" s="10">
        <f t="shared" si="142"/>
        <v>32954851.214006294</v>
      </c>
      <c r="AB630" s="21">
        <f>IF(E49="weekday",INDEX('Category Mapping'!$F$34:$F$45,MATCH('Summarized Source Data'!A49,'Category Mapping'!$A$34:$A$45,0)),INDEX('Category Mapping'!$E$34:$E$45,MATCH('Summarized Source Data'!A49,'Category Mapping'!$A$34:$A$45,0)))</f>
        <v>20</v>
      </c>
      <c r="AD630">
        <f>SUMIFS('Adjusted Source Data'!AJ$3:AJ$290,Sector,"All Sectors",Month,$A630,TimeOfWeek,$E630)</f>
        <v>0</v>
      </c>
      <c r="AE630">
        <f>SUMIFS('Adjusted Source Data'!AK$3:AK$290,Sector,"All Sectors",Month,$A630,TimeOfWeek,$E630)</f>
        <v>0</v>
      </c>
    </row>
    <row r="631" spans="1:31" outlineLevel="2">
      <c r="A631">
        <f t="shared" ref="A631:E631" si="143">A50</f>
        <v>2</v>
      </c>
      <c r="B631" t="str">
        <f t="shared" si="143"/>
        <v>Winter</v>
      </c>
      <c r="C631" t="str">
        <f t="shared" si="143"/>
        <v>h23</v>
      </c>
      <c r="D631" t="str">
        <f t="shared" si="143"/>
        <v>Hour22</v>
      </c>
      <c r="E631" t="str">
        <f t="shared" si="143"/>
        <v>Weekday</v>
      </c>
      <c r="F631" s="10">
        <f t="shared" ref="F631:Z631" si="144">F50/$AB631</f>
        <v>812853.6852191746</v>
      </c>
      <c r="G631" s="10">
        <f t="shared" si="144"/>
        <v>710.21866568788596</v>
      </c>
      <c r="H631" s="10">
        <f t="shared" si="144"/>
        <v>0</v>
      </c>
      <c r="I631" s="10">
        <f t="shared" si="144"/>
        <v>1498392.9378136592</v>
      </c>
      <c r="J631" s="10">
        <f t="shared" si="144"/>
        <v>5718645.8315511551</v>
      </c>
      <c r="K631" s="10">
        <f t="shared" si="144"/>
        <v>5718645.8315511551</v>
      </c>
      <c r="L631" s="10">
        <f t="shared" si="144"/>
        <v>2972302.330891801</v>
      </c>
      <c r="M631" s="10">
        <f t="shared" si="144"/>
        <v>2477.0981550712281</v>
      </c>
      <c r="N631" s="10">
        <f t="shared" si="144"/>
        <v>0</v>
      </c>
      <c r="O631" s="10">
        <f t="shared" si="144"/>
        <v>10295301.817603508</v>
      </c>
      <c r="P631" s="10">
        <f t="shared" si="144"/>
        <v>10295301.817603508</v>
      </c>
      <c r="Q631" s="10">
        <f t="shared" si="144"/>
        <v>10295301.817603508</v>
      </c>
      <c r="R631" s="10">
        <f t="shared" si="144"/>
        <v>528844.56628717377</v>
      </c>
      <c r="S631" s="10">
        <f t="shared" si="144"/>
        <v>528844.56628717377</v>
      </c>
      <c r="T631" s="10">
        <f t="shared" si="144"/>
        <v>528844.56628717377</v>
      </c>
      <c r="U631" s="10">
        <f t="shared" si="144"/>
        <v>528844.56628717377</v>
      </c>
      <c r="V631" s="10">
        <f t="shared" si="144"/>
        <v>528844.56628717377</v>
      </c>
      <c r="W631" s="10">
        <f t="shared" si="144"/>
        <v>528844.56628717377</v>
      </c>
      <c r="X631" s="10">
        <f t="shared" si="144"/>
        <v>32661048.677180089</v>
      </c>
      <c r="Y631" s="10">
        <f t="shared" si="144"/>
        <v>32661048.677180089</v>
      </c>
      <c r="Z631" s="10">
        <f t="shared" si="144"/>
        <v>32661048.677180089</v>
      </c>
      <c r="AB631" s="21">
        <f>IF(E50="weekday",INDEX('Category Mapping'!$F$34:$F$45,MATCH('Summarized Source Data'!A50,'Category Mapping'!$A$34:$A$45,0)),INDEX('Category Mapping'!$E$34:$E$45,MATCH('Summarized Source Data'!A50,'Category Mapping'!$A$34:$A$45,0)))</f>
        <v>20</v>
      </c>
      <c r="AD631">
        <f>SUMIFS('Adjusted Source Data'!AJ$3:AJ$290,Sector,"All Sectors",Month,$A631,TimeOfWeek,$E631)</f>
        <v>0</v>
      </c>
      <c r="AE631">
        <f>SUMIFS('Adjusted Source Data'!AK$3:AK$290,Sector,"All Sectors",Month,$A631,TimeOfWeek,$E631)</f>
        <v>0</v>
      </c>
    </row>
    <row r="632" spans="1:31" outlineLevel="2">
      <c r="A632">
        <f t="shared" ref="A632:E632" si="145">A51</f>
        <v>2</v>
      </c>
      <c r="B632" t="str">
        <f t="shared" si="145"/>
        <v>Winter</v>
      </c>
      <c r="C632" t="str">
        <f t="shared" si="145"/>
        <v>h24</v>
      </c>
      <c r="D632" t="str">
        <f t="shared" si="145"/>
        <v>Hour23</v>
      </c>
      <c r="E632" t="str">
        <f t="shared" si="145"/>
        <v>Weekday</v>
      </c>
      <c r="F632" s="10">
        <f t="shared" ref="F632:Z632" si="146">F51/$AB632</f>
        <v>793266.84943076072</v>
      </c>
      <c r="G632" s="10">
        <f t="shared" si="146"/>
        <v>729.70756729735785</v>
      </c>
      <c r="H632" s="10">
        <f t="shared" si="146"/>
        <v>0</v>
      </c>
      <c r="I632" s="10">
        <f t="shared" si="146"/>
        <v>788370.14048365725</v>
      </c>
      <c r="J632" s="10">
        <f t="shared" si="146"/>
        <v>4538519.4863976119</v>
      </c>
      <c r="K632" s="10">
        <f t="shared" si="146"/>
        <v>4538519.4863976119</v>
      </c>
      <c r="L632" s="10">
        <f t="shared" si="146"/>
        <v>1459219.2662368314</v>
      </c>
      <c r="M632" s="10">
        <f t="shared" si="146"/>
        <v>2189.1716689815448</v>
      </c>
      <c r="N632" s="10">
        <f t="shared" si="146"/>
        <v>0</v>
      </c>
      <c r="O632" s="10">
        <f t="shared" si="146"/>
        <v>8968581.619424561</v>
      </c>
      <c r="P632" s="10">
        <f t="shared" si="146"/>
        <v>8968581.619424561</v>
      </c>
      <c r="Q632" s="10">
        <f t="shared" si="146"/>
        <v>8968581.619424561</v>
      </c>
      <c r="R632" s="10">
        <f t="shared" si="146"/>
        <v>355454.94256142958</v>
      </c>
      <c r="S632" s="10">
        <f t="shared" si="146"/>
        <v>355454.94256142958</v>
      </c>
      <c r="T632" s="10">
        <f t="shared" si="146"/>
        <v>355454.94256142958</v>
      </c>
      <c r="U632" s="10">
        <f t="shared" si="146"/>
        <v>355454.94256142958</v>
      </c>
      <c r="V632" s="10">
        <f t="shared" si="146"/>
        <v>355454.94256142958</v>
      </c>
      <c r="W632" s="10">
        <f t="shared" si="146"/>
        <v>355454.94256142958</v>
      </c>
      <c r="X632" s="10">
        <f t="shared" si="146"/>
        <v>32514147.408766985</v>
      </c>
      <c r="Y632" s="10">
        <f t="shared" si="146"/>
        <v>32514147.408766985</v>
      </c>
      <c r="Z632" s="10">
        <f t="shared" si="146"/>
        <v>32514147.408766985</v>
      </c>
      <c r="AB632" s="21">
        <f>IF(E51="weekday",INDEX('Category Mapping'!$F$34:$F$45,MATCH('Summarized Source Data'!A51,'Category Mapping'!$A$34:$A$45,0)),INDEX('Category Mapping'!$E$34:$E$45,MATCH('Summarized Source Data'!A51,'Category Mapping'!$A$34:$A$45,0)))</f>
        <v>20</v>
      </c>
      <c r="AD632">
        <f>SUMIFS('Adjusted Source Data'!AJ$3:AJ$290,Sector,"All Sectors",Month,$A632,TimeOfWeek,$E632)</f>
        <v>0</v>
      </c>
      <c r="AE632">
        <f>SUMIFS('Adjusted Source Data'!AK$3:AK$290,Sector,"All Sectors",Month,$A632,TimeOfWeek,$E632)</f>
        <v>0</v>
      </c>
    </row>
    <row r="633" spans="1:31" outlineLevel="2">
      <c r="A633">
        <f t="shared" ref="A633:E633" si="147">A52</f>
        <v>3</v>
      </c>
      <c r="B633" t="str">
        <f t="shared" si="147"/>
        <v>Spring</v>
      </c>
      <c r="C633" t="str">
        <f t="shared" si="147"/>
        <v>h1</v>
      </c>
      <c r="D633" t="str">
        <f t="shared" si="147"/>
        <v>Hour0</v>
      </c>
      <c r="E633" t="str">
        <f t="shared" si="147"/>
        <v>Weekday</v>
      </c>
      <c r="F633" s="10">
        <f t="shared" ref="F633:Z633" si="148">F52/$AB633</f>
        <v>611152.83697926765</v>
      </c>
      <c r="G633" s="10">
        <f t="shared" si="148"/>
        <v>1597.2714453236613</v>
      </c>
      <c r="H633" s="10">
        <f t="shared" si="148"/>
        <v>0</v>
      </c>
      <c r="I633" s="10">
        <f t="shared" si="148"/>
        <v>493623.44525248546</v>
      </c>
      <c r="J633" s="10">
        <f t="shared" si="148"/>
        <v>3472571.5479983594</v>
      </c>
      <c r="K633" s="10">
        <f t="shared" si="148"/>
        <v>3472571.5479983594</v>
      </c>
      <c r="L633" s="10">
        <f t="shared" si="148"/>
        <v>1386846.8223760305</v>
      </c>
      <c r="M633" s="10">
        <f t="shared" si="148"/>
        <v>4230.117867030347</v>
      </c>
      <c r="N633" s="10">
        <f t="shared" si="148"/>
        <v>0</v>
      </c>
      <c r="O633" s="10">
        <f t="shared" si="148"/>
        <v>7165062.7774666864</v>
      </c>
      <c r="P633" s="10">
        <f t="shared" si="148"/>
        <v>7165062.7774666864</v>
      </c>
      <c r="Q633" s="10">
        <f t="shared" si="148"/>
        <v>7165062.7774666864</v>
      </c>
      <c r="R633" s="10">
        <f t="shared" si="148"/>
        <v>224686.43853962241</v>
      </c>
      <c r="S633" s="10">
        <f t="shared" si="148"/>
        <v>224686.43853962241</v>
      </c>
      <c r="T633" s="10">
        <f t="shared" si="148"/>
        <v>224686.43853962241</v>
      </c>
      <c r="U633" s="10">
        <f t="shared" si="148"/>
        <v>224686.43853962241</v>
      </c>
      <c r="V633" s="10">
        <f t="shared" si="148"/>
        <v>224686.43853962241</v>
      </c>
      <c r="W633" s="10">
        <f t="shared" si="148"/>
        <v>224686.43853962241</v>
      </c>
      <c r="X633" s="10">
        <f t="shared" si="148"/>
        <v>31215806.442633364</v>
      </c>
      <c r="Y633" s="10">
        <f t="shared" si="148"/>
        <v>31215806.442633364</v>
      </c>
      <c r="Z633" s="10">
        <f t="shared" si="148"/>
        <v>31215806.442633364</v>
      </c>
      <c r="AB633" s="21">
        <f>IF(E52="weekday",INDEX('Category Mapping'!$F$34:$F$45,MATCH('Summarized Source Data'!A52,'Category Mapping'!$A$34:$A$45,0)),INDEX('Category Mapping'!$E$34:$E$45,MATCH('Summarized Source Data'!A52,'Category Mapping'!$A$34:$A$45,0)))</f>
        <v>22.142857142857142</v>
      </c>
      <c r="AD633">
        <f>SUMIFS('Adjusted Source Data'!AJ$3:AJ$290,Sector,"All Sectors",Month,$A633,TimeOfWeek,$E633)</f>
        <v>0</v>
      </c>
      <c r="AE633">
        <f>SUMIFS('Adjusted Source Data'!AK$3:AK$290,Sector,"All Sectors",Month,$A633,TimeOfWeek,$E633)</f>
        <v>0</v>
      </c>
    </row>
    <row r="634" spans="1:31" outlineLevel="2">
      <c r="A634">
        <f t="shared" ref="A634:E634" si="149">A53</f>
        <v>3</v>
      </c>
      <c r="B634" t="str">
        <f t="shared" si="149"/>
        <v>Spring</v>
      </c>
      <c r="C634" t="str">
        <f t="shared" si="149"/>
        <v>h2</v>
      </c>
      <c r="D634" t="str">
        <f t="shared" si="149"/>
        <v>Hour1</v>
      </c>
      <c r="E634" t="str">
        <f t="shared" si="149"/>
        <v>Weekday</v>
      </c>
      <c r="F634" s="10">
        <f t="shared" ref="F634:Z634" si="150">F53/$AB634</f>
        <v>625256.36398648156</v>
      </c>
      <c r="G634" s="10">
        <f t="shared" si="150"/>
        <v>1606.2506908515877</v>
      </c>
      <c r="H634" s="10">
        <f t="shared" si="150"/>
        <v>0</v>
      </c>
      <c r="I634" s="10">
        <f t="shared" si="150"/>
        <v>456021.8438515258</v>
      </c>
      <c r="J634" s="10">
        <f t="shared" si="150"/>
        <v>2518216.1039797487</v>
      </c>
      <c r="K634" s="10">
        <f t="shared" si="150"/>
        <v>2518216.1039797487</v>
      </c>
      <c r="L634" s="10">
        <f t="shared" si="150"/>
        <v>1231708.0252966778</v>
      </c>
      <c r="M634" s="10">
        <f t="shared" si="150"/>
        <v>3988.759508180226</v>
      </c>
      <c r="N634" s="10">
        <f t="shared" si="150"/>
        <v>0</v>
      </c>
      <c r="O634" s="10">
        <f t="shared" si="150"/>
        <v>7085384.1494513238</v>
      </c>
      <c r="P634" s="10">
        <f t="shared" si="150"/>
        <v>7085384.1494513238</v>
      </c>
      <c r="Q634" s="10">
        <f t="shared" si="150"/>
        <v>7085384.1494513238</v>
      </c>
      <c r="R634" s="10">
        <f t="shared" si="150"/>
        <v>221498.10120085825</v>
      </c>
      <c r="S634" s="10">
        <f t="shared" si="150"/>
        <v>221498.10120085825</v>
      </c>
      <c r="T634" s="10">
        <f t="shared" si="150"/>
        <v>221498.10120085825</v>
      </c>
      <c r="U634" s="10">
        <f t="shared" si="150"/>
        <v>221498.10120085825</v>
      </c>
      <c r="V634" s="10">
        <f t="shared" si="150"/>
        <v>221498.10120085825</v>
      </c>
      <c r="W634" s="10">
        <f t="shared" si="150"/>
        <v>221498.10120085825</v>
      </c>
      <c r="X634" s="10">
        <f t="shared" si="150"/>
        <v>31168794.68594265</v>
      </c>
      <c r="Y634" s="10">
        <f t="shared" si="150"/>
        <v>31168794.68594265</v>
      </c>
      <c r="Z634" s="10">
        <f t="shared" si="150"/>
        <v>31168794.68594265</v>
      </c>
      <c r="AB634" s="21">
        <f>IF(E53="weekday",INDEX('Category Mapping'!$F$34:$F$45,MATCH('Summarized Source Data'!A53,'Category Mapping'!$A$34:$A$45,0)),INDEX('Category Mapping'!$E$34:$E$45,MATCH('Summarized Source Data'!A53,'Category Mapping'!$A$34:$A$45,0)))</f>
        <v>22.142857142857142</v>
      </c>
      <c r="AD634">
        <f>SUMIFS('Adjusted Source Data'!AJ$3:AJ$290,Sector,"All Sectors",Month,$A634,TimeOfWeek,$E634)</f>
        <v>0</v>
      </c>
      <c r="AE634">
        <f>SUMIFS('Adjusted Source Data'!AK$3:AK$290,Sector,"All Sectors",Month,$A634,TimeOfWeek,$E634)</f>
        <v>0</v>
      </c>
    </row>
    <row r="635" spans="1:31" outlineLevel="2">
      <c r="A635">
        <f t="shared" ref="A635:E635" si="151">A54</f>
        <v>3</v>
      </c>
      <c r="B635" t="str">
        <f t="shared" si="151"/>
        <v>Spring</v>
      </c>
      <c r="C635" t="str">
        <f t="shared" si="151"/>
        <v>h3</v>
      </c>
      <c r="D635" t="str">
        <f t="shared" si="151"/>
        <v>Hour2</v>
      </c>
      <c r="E635" t="str">
        <f t="shared" si="151"/>
        <v>Weekday</v>
      </c>
      <c r="F635" s="10">
        <f t="shared" ref="F635:Z635" si="152">F54/$AB635</f>
        <v>629957.53965555283</v>
      </c>
      <c r="G635" s="10">
        <f t="shared" si="152"/>
        <v>1612.409230978071</v>
      </c>
      <c r="H635" s="10">
        <f t="shared" si="152"/>
        <v>0</v>
      </c>
      <c r="I635" s="10">
        <f t="shared" si="152"/>
        <v>451546.84174389351</v>
      </c>
      <c r="J635" s="10">
        <f t="shared" si="152"/>
        <v>2024360.3266256982</v>
      </c>
      <c r="K635" s="10">
        <f t="shared" si="152"/>
        <v>2024360.3266256982</v>
      </c>
      <c r="L635" s="10">
        <f t="shared" si="152"/>
        <v>1184696.268605965</v>
      </c>
      <c r="M635" s="10">
        <f t="shared" si="152"/>
        <v>3888.0133135920287</v>
      </c>
      <c r="N635" s="10">
        <f t="shared" si="152"/>
        <v>0</v>
      </c>
      <c r="O635" s="10">
        <f t="shared" si="152"/>
        <v>7038473.138955201</v>
      </c>
      <c r="P635" s="10">
        <f t="shared" si="152"/>
        <v>7038473.138955201</v>
      </c>
      <c r="Q635" s="10">
        <f t="shared" si="152"/>
        <v>7038473.138955201</v>
      </c>
      <c r="R635" s="10">
        <f t="shared" si="152"/>
        <v>220679.25042281943</v>
      </c>
      <c r="S635" s="10">
        <f t="shared" si="152"/>
        <v>220679.25042281943</v>
      </c>
      <c r="T635" s="10">
        <f t="shared" si="152"/>
        <v>220679.25042281943</v>
      </c>
      <c r="U635" s="10">
        <f t="shared" si="152"/>
        <v>220679.25042281943</v>
      </c>
      <c r="V635" s="10">
        <f t="shared" si="152"/>
        <v>220679.25042281943</v>
      </c>
      <c r="W635" s="10">
        <f t="shared" si="152"/>
        <v>220679.25042281943</v>
      </c>
      <c r="X635" s="10">
        <f t="shared" si="152"/>
        <v>31168794.68594265</v>
      </c>
      <c r="Y635" s="10">
        <f t="shared" si="152"/>
        <v>31168794.68594265</v>
      </c>
      <c r="Z635" s="10">
        <f t="shared" si="152"/>
        <v>31168794.68594265</v>
      </c>
      <c r="AB635" s="21">
        <f>IF(E54="weekday",INDEX('Category Mapping'!$F$34:$F$45,MATCH('Summarized Source Data'!A54,'Category Mapping'!$A$34:$A$45,0)),INDEX('Category Mapping'!$E$34:$E$45,MATCH('Summarized Source Data'!A54,'Category Mapping'!$A$34:$A$45,0)))</f>
        <v>22.142857142857142</v>
      </c>
      <c r="AD635">
        <f>SUMIFS('Adjusted Source Data'!AJ$3:AJ$290,Sector,"All Sectors",Month,$A635,TimeOfWeek,$E635)</f>
        <v>0</v>
      </c>
      <c r="AE635">
        <f>SUMIFS('Adjusted Source Data'!AK$3:AK$290,Sector,"All Sectors",Month,$A635,TimeOfWeek,$E635)</f>
        <v>0</v>
      </c>
    </row>
    <row r="636" spans="1:31" outlineLevel="2">
      <c r="A636">
        <f t="shared" ref="A636:E636" si="153">A55</f>
        <v>3</v>
      </c>
      <c r="B636" t="str">
        <f t="shared" si="153"/>
        <v>Spring</v>
      </c>
      <c r="C636" t="str">
        <f t="shared" si="153"/>
        <v>h4</v>
      </c>
      <c r="D636" t="str">
        <f t="shared" si="153"/>
        <v>Hour3</v>
      </c>
      <c r="E636" t="str">
        <f t="shared" si="153"/>
        <v>Weekday</v>
      </c>
      <c r="F636" s="10">
        <f t="shared" ref="F636:Z636" si="154">F55/$AB636</f>
        <v>625256.36398648156</v>
      </c>
      <c r="G636" s="10">
        <f t="shared" si="154"/>
        <v>1613.3024543551946</v>
      </c>
      <c r="H636" s="10">
        <f t="shared" si="154"/>
        <v>0</v>
      </c>
      <c r="I636" s="10">
        <f t="shared" si="154"/>
        <v>461612.99908650899</v>
      </c>
      <c r="J636" s="10">
        <f t="shared" si="154"/>
        <v>1751027.4385917133</v>
      </c>
      <c r="K636" s="10">
        <f t="shared" si="154"/>
        <v>1751027.4385917133</v>
      </c>
      <c r="L636" s="10">
        <f t="shared" si="154"/>
        <v>1222305.6739585353</v>
      </c>
      <c r="M636" s="10">
        <f t="shared" si="154"/>
        <v>3831.2231115096474</v>
      </c>
      <c r="N636" s="10">
        <f t="shared" si="154"/>
        <v>0</v>
      </c>
      <c r="O636" s="10">
        <f t="shared" si="154"/>
        <v>7330002.8206397025</v>
      </c>
      <c r="P636" s="10">
        <f t="shared" si="154"/>
        <v>7330002.8206397025</v>
      </c>
      <c r="Q636" s="10">
        <f t="shared" si="154"/>
        <v>7330002.8206397025</v>
      </c>
      <c r="R636" s="10">
        <f t="shared" si="154"/>
        <v>221433.08394135503</v>
      </c>
      <c r="S636" s="10">
        <f t="shared" si="154"/>
        <v>221433.08394135503</v>
      </c>
      <c r="T636" s="10">
        <f t="shared" si="154"/>
        <v>221433.08394135503</v>
      </c>
      <c r="U636" s="10">
        <f t="shared" si="154"/>
        <v>221433.08394135503</v>
      </c>
      <c r="V636" s="10">
        <f t="shared" si="154"/>
        <v>221433.08394135503</v>
      </c>
      <c r="W636" s="10">
        <f t="shared" si="154"/>
        <v>221433.08394135503</v>
      </c>
      <c r="X636" s="10">
        <f t="shared" si="154"/>
        <v>31168794.68594265</v>
      </c>
      <c r="Y636" s="10">
        <f t="shared" si="154"/>
        <v>31168794.68594265</v>
      </c>
      <c r="Z636" s="10">
        <f t="shared" si="154"/>
        <v>31168794.68594265</v>
      </c>
      <c r="AB636" s="21">
        <f>IF(E55="weekday",INDEX('Category Mapping'!$F$34:$F$45,MATCH('Summarized Source Data'!A55,'Category Mapping'!$A$34:$A$45,0)),INDEX('Category Mapping'!$E$34:$E$45,MATCH('Summarized Source Data'!A55,'Category Mapping'!$A$34:$A$45,0)))</f>
        <v>22.142857142857142</v>
      </c>
      <c r="AD636">
        <f>SUMIFS('Adjusted Source Data'!AJ$3:AJ$290,Sector,"All Sectors",Month,$A636,TimeOfWeek,$E636)</f>
        <v>0</v>
      </c>
      <c r="AE636">
        <f>SUMIFS('Adjusted Source Data'!AK$3:AK$290,Sector,"All Sectors",Month,$A636,TimeOfWeek,$E636)</f>
        <v>0</v>
      </c>
    </row>
    <row r="637" spans="1:31" outlineLevel="2">
      <c r="A637">
        <f t="shared" ref="A637:E637" si="155">A56</f>
        <v>3</v>
      </c>
      <c r="B637" t="str">
        <f t="shared" si="155"/>
        <v>Spring</v>
      </c>
      <c r="C637" t="str">
        <f t="shared" si="155"/>
        <v>h5</v>
      </c>
      <c r="D637" t="str">
        <f t="shared" si="155"/>
        <v>Hour4</v>
      </c>
      <c r="E637" t="str">
        <f t="shared" si="155"/>
        <v>Weekday</v>
      </c>
      <c r="F637" s="10">
        <f t="shared" ref="F637:Z637" si="156">F56/$AB637</f>
        <v>611152.83697926765</v>
      </c>
      <c r="G637" s="10">
        <f t="shared" si="156"/>
        <v>1572.4492377909648</v>
      </c>
      <c r="H637" s="10">
        <f t="shared" si="156"/>
        <v>0</v>
      </c>
      <c r="I637" s="10">
        <f t="shared" si="156"/>
        <v>592348.13430298248</v>
      </c>
      <c r="J637" s="10">
        <f t="shared" si="156"/>
        <v>1855391.9400453682</v>
      </c>
      <c r="K637" s="10">
        <f t="shared" si="156"/>
        <v>1855391.9400453682</v>
      </c>
      <c r="L637" s="10">
        <f t="shared" si="156"/>
        <v>1241110.3766348206</v>
      </c>
      <c r="M637" s="10">
        <f t="shared" si="156"/>
        <v>3818.9530430133714</v>
      </c>
      <c r="N637" s="10">
        <f t="shared" si="156"/>
        <v>0</v>
      </c>
      <c r="O637" s="10">
        <f t="shared" si="156"/>
        <v>7781327.9549390413</v>
      </c>
      <c r="P637" s="10">
        <f t="shared" si="156"/>
        <v>7781327.9549390413</v>
      </c>
      <c r="Q637" s="10">
        <f t="shared" si="156"/>
        <v>7781327.9549390413</v>
      </c>
      <c r="R637" s="10">
        <f t="shared" si="156"/>
        <v>220611.6475166982</v>
      </c>
      <c r="S637" s="10">
        <f t="shared" si="156"/>
        <v>220611.6475166982</v>
      </c>
      <c r="T637" s="10">
        <f t="shared" si="156"/>
        <v>220611.6475166982</v>
      </c>
      <c r="U637" s="10">
        <f t="shared" si="156"/>
        <v>220611.6475166982</v>
      </c>
      <c r="V637" s="10">
        <f t="shared" si="156"/>
        <v>220611.6475166982</v>
      </c>
      <c r="W637" s="10">
        <f t="shared" si="156"/>
        <v>220611.6475166982</v>
      </c>
      <c r="X637" s="10">
        <f t="shared" si="156"/>
        <v>31262818.199324079</v>
      </c>
      <c r="Y637" s="10">
        <f t="shared" si="156"/>
        <v>31262818.199324079</v>
      </c>
      <c r="Z637" s="10">
        <f t="shared" si="156"/>
        <v>31262818.199324079</v>
      </c>
      <c r="AB637" s="21">
        <f>IF(E56="weekday",INDEX('Category Mapping'!$F$34:$F$45,MATCH('Summarized Source Data'!A56,'Category Mapping'!$A$34:$A$45,0)),INDEX('Category Mapping'!$E$34:$E$45,MATCH('Summarized Source Data'!A56,'Category Mapping'!$A$34:$A$45,0)))</f>
        <v>22.142857142857142</v>
      </c>
      <c r="AD637">
        <f>SUMIFS('Adjusted Source Data'!AJ$3:AJ$290,Sector,"All Sectors",Month,$A637,TimeOfWeek,$E637)</f>
        <v>0</v>
      </c>
      <c r="AE637">
        <f>SUMIFS('Adjusted Source Data'!AK$3:AK$290,Sector,"All Sectors",Month,$A637,TimeOfWeek,$E637)</f>
        <v>0</v>
      </c>
    </row>
    <row r="638" spans="1:31" outlineLevel="2">
      <c r="A638">
        <f t="shared" ref="A638:E638" si="157">A57</f>
        <v>3</v>
      </c>
      <c r="B638" t="str">
        <f t="shared" si="157"/>
        <v>Spring</v>
      </c>
      <c r="C638" t="str">
        <f t="shared" si="157"/>
        <v>h6</v>
      </c>
      <c r="D638" t="str">
        <f t="shared" si="157"/>
        <v>Hour5</v>
      </c>
      <c r="E638" t="str">
        <f t="shared" si="157"/>
        <v>Weekday</v>
      </c>
      <c r="F638" s="10">
        <f t="shared" ref="F638:Z638" si="158">F57/$AB638</f>
        <v>785096.33673490537</v>
      </c>
      <c r="G638" s="10">
        <f t="shared" si="158"/>
        <v>1445.8465770228752</v>
      </c>
      <c r="H638" s="10">
        <f t="shared" si="158"/>
        <v>0</v>
      </c>
      <c r="I638" s="10">
        <f t="shared" si="158"/>
        <v>1020155.12018847</v>
      </c>
      <c r="J638" s="10">
        <f t="shared" si="158"/>
        <v>2570097.2444049721</v>
      </c>
      <c r="K638" s="10">
        <f t="shared" si="158"/>
        <v>2570097.2444049721</v>
      </c>
      <c r="L638" s="10">
        <f t="shared" si="158"/>
        <v>1734733.8218873057</v>
      </c>
      <c r="M638" s="10">
        <f t="shared" si="158"/>
        <v>3938.362905007782</v>
      </c>
      <c r="N638" s="10">
        <f t="shared" si="158"/>
        <v>0</v>
      </c>
      <c r="O638" s="10">
        <f t="shared" si="158"/>
        <v>9121043.610762367</v>
      </c>
      <c r="P638" s="10">
        <f t="shared" si="158"/>
        <v>9121043.610762367</v>
      </c>
      <c r="Q638" s="10">
        <f t="shared" si="158"/>
        <v>9121043.610762367</v>
      </c>
      <c r="R638" s="10">
        <f t="shared" si="158"/>
        <v>226873.94259019798</v>
      </c>
      <c r="S638" s="10">
        <f t="shared" si="158"/>
        <v>226873.94259019798</v>
      </c>
      <c r="T638" s="10">
        <f t="shared" si="158"/>
        <v>226873.94259019798</v>
      </c>
      <c r="U638" s="10">
        <f t="shared" si="158"/>
        <v>226873.94259019798</v>
      </c>
      <c r="V638" s="10">
        <f t="shared" si="158"/>
        <v>226873.94259019798</v>
      </c>
      <c r="W638" s="10">
        <f t="shared" si="158"/>
        <v>226873.94259019798</v>
      </c>
      <c r="X638" s="10">
        <f t="shared" si="158"/>
        <v>31497876.98277764</v>
      </c>
      <c r="Y638" s="10">
        <f t="shared" si="158"/>
        <v>31497876.98277764</v>
      </c>
      <c r="Z638" s="10">
        <f t="shared" si="158"/>
        <v>31497876.98277764</v>
      </c>
      <c r="AB638" s="21">
        <f>IF(E57="weekday",INDEX('Category Mapping'!$F$34:$F$45,MATCH('Summarized Source Data'!A57,'Category Mapping'!$A$34:$A$45,0)),INDEX('Category Mapping'!$E$34:$E$45,MATCH('Summarized Source Data'!A57,'Category Mapping'!$A$34:$A$45,0)))</f>
        <v>22.142857142857142</v>
      </c>
      <c r="AD638">
        <f>SUMIFS('Adjusted Source Data'!AJ$3:AJ$290,Sector,"All Sectors",Month,$A638,TimeOfWeek,$E638)</f>
        <v>0</v>
      </c>
      <c r="AE638">
        <f>SUMIFS('Adjusted Source Data'!AK$3:AK$290,Sector,"All Sectors",Month,$A638,TimeOfWeek,$E638)</f>
        <v>0</v>
      </c>
    </row>
    <row r="639" spans="1:31" outlineLevel="2">
      <c r="A639">
        <f t="shared" ref="A639:E639" si="159">A58</f>
        <v>3</v>
      </c>
      <c r="B639" t="str">
        <f t="shared" si="159"/>
        <v>Spring</v>
      </c>
      <c r="C639" t="str">
        <f t="shared" si="159"/>
        <v>h7</v>
      </c>
      <c r="D639" t="str">
        <f t="shared" si="159"/>
        <v>Hour6</v>
      </c>
      <c r="E639" t="str">
        <f t="shared" si="159"/>
        <v>Weekday</v>
      </c>
      <c r="F639" s="10">
        <f t="shared" ref="F639:Z639" si="160">F58/$AB639</f>
        <v>832108.09342561825</v>
      </c>
      <c r="G639" s="10">
        <f t="shared" si="160"/>
        <v>1181.1703868541615</v>
      </c>
      <c r="H639" s="10">
        <f t="shared" si="160"/>
        <v>0</v>
      </c>
      <c r="I639" s="10">
        <f t="shared" si="160"/>
        <v>1466766.8087502425</v>
      </c>
      <c r="J639" s="10">
        <f t="shared" si="160"/>
        <v>4093542.8373742388</v>
      </c>
      <c r="K639" s="10">
        <f t="shared" si="160"/>
        <v>4093542.8373742388</v>
      </c>
      <c r="L639" s="10">
        <f t="shared" si="160"/>
        <v>3041660.6578891245</v>
      </c>
      <c r="M639" s="10">
        <f t="shared" si="160"/>
        <v>4365.3236792728367</v>
      </c>
      <c r="N639" s="10">
        <f t="shared" si="160"/>
        <v>0</v>
      </c>
      <c r="O639" s="10">
        <f t="shared" si="160"/>
        <v>13690159.400325393</v>
      </c>
      <c r="P639" s="10">
        <f t="shared" si="160"/>
        <v>13690159.400325393</v>
      </c>
      <c r="Q639" s="10">
        <f t="shared" si="160"/>
        <v>13690159.400325393</v>
      </c>
      <c r="R639" s="10">
        <f t="shared" si="160"/>
        <v>340639.62008807843</v>
      </c>
      <c r="S639" s="10">
        <f t="shared" si="160"/>
        <v>340639.62008807843</v>
      </c>
      <c r="T639" s="10">
        <f t="shared" si="160"/>
        <v>340639.62008807843</v>
      </c>
      <c r="U639" s="10">
        <f t="shared" si="160"/>
        <v>340639.62008807843</v>
      </c>
      <c r="V639" s="10">
        <f t="shared" si="160"/>
        <v>340639.62008807843</v>
      </c>
      <c r="W639" s="10">
        <f t="shared" si="160"/>
        <v>340639.62008807843</v>
      </c>
      <c r="X639" s="10">
        <f t="shared" si="160"/>
        <v>31826959.279612631</v>
      </c>
      <c r="Y639" s="10">
        <f t="shared" si="160"/>
        <v>31826959.279612631</v>
      </c>
      <c r="Z639" s="10">
        <f t="shared" si="160"/>
        <v>31826959.279612631</v>
      </c>
      <c r="AB639" s="21">
        <f>IF(E58="weekday",INDEX('Category Mapping'!$F$34:$F$45,MATCH('Summarized Source Data'!A58,'Category Mapping'!$A$34:$A$45,0)),INDEX('Category Mapping'!$E$34:$E$45,MATCH('Summarized Source Data'!A58,'Category Mapping'!$A$34:$A$45,0)))</f>
        <v>22.142857142857142</v>
      </c>
      <c r="AD639">
        <f>SUMIFS('Adjusted Source Data'!AJ$3:AJ$290,Sector,"All Sectors",Month,$A639,TimeOfWeek,$E639)</f>
        <v>0</v>
      </c>
      <c r="AE639">
        <f>SUMIFS('Adjusted Source Data'!AK$3:AK$290,Sector,"All Sectors",Month,$A639,TimeOfWeek,$E639)</f>
        <v>0</v>
      </c>
    </row>
    <row r="640" spans="1:31" outlineLevel="2">
      <c r="A640">
        <f t="shared" ref="A640:E640" si="161">A59</f>
        <v>3</v>
      </c>
      <c r="B640" t="str">
        <f t="shared" si="161"/>
        <v>Spring</v>
      </c>
      <c r="C640" t="str">
        <f t="shared" si="161"/>
        <v>h8</v>
      </c>
      <c r="D640" t="str">
        <f t="shared" si="161"/>
        <v>Hour7</v>
      </c>
      <c r="E640" t="str">
        <f t="shared" si="161"/>
        <v>Weekday</v>
      </c>
      <c r="F640" s="10">
        <f t="shared" ref="F640:Z640" si="162">F59/$AB640</f>
        <v>803901.03941119055</v>
      </c>
      <c r="G640" s="10">
        <f t="shared" si="162"/>
        <v>886.40667240339178</v>
      </c>
      <c r="H640" s="10">
        <f t="shared" si="162"/>
        <v>0</v>
      </c>
      <c r="I640" s="10">
        <f t="shared" si="162"/>
        <v>493623.44525248546</v>
      </c>
      <c r="J640" s="10">
        <f t="shared" si="162"/>
        <v>5189211.5319823008</v>
      </c>
      <c r="K640" s="10">
        <f t="shared" si="162"/>
        <v>5189211.5319823008</v>
      </c>
      <c r="L640" s="10">
        <f t="shared" si="162"/>
        <v>4287472.2101930166</v>
      </c>
      <c r="M640" s="10">
        <f t="shared" si="162"/>
        <v>5207.6333239003397</v>
      </c>
      <c r="N640" s="10">
        <f t="shared" si="162"/>
        <v>0</v>
      </c>
      <c r="O640" s="10">
        <f t="shared" si="162"/>
        <v>18790092.691623118</v>
      </c>
      <c r="P640" s="10">
        <f t="shared" si="162"/>
        <v>18790092.691623118</v>
      </c>
      <c r="Q640" s="10">
        <f t="shared" si="162"/>
        <v>18790092.691623118</v>
      </c>
      <c r="R640" s="10">
        <f t="shared" si="162"/>
        <v>719279.87736790732</v>
      </c>
      <c r="S640" s="10">
        <f t="shared" si="162"/>
        <v>719279.87736790732</v>
      </c>
      <c r="T640" s="10">
        <f t="shared" si="162"/>
        <v>719279.87736790732</v>
      </c>
      <c r="U640" s="10">
        <f t="shared" si="162"/>
        <v>719279.87736790732</v>
      </c>
      <c r="V640" s="10">
        <f t="shared" si="162"/>
        <v>719279.87736790732</v>
      </c>
      <c r="W640" s="10">
        <f t="shared" si="162"/>
        <v>719279.87736790732</v>
      </c>
      <c r="X640" s="10">
        <f t="shared" si="162"/>
        <v>32156041.576447621</v>
      </c>
      <c r="Y640" s="10">
        <f t="shared" si="162"/>
        <v>32156041.576447621</v>
      </c>
      <c r="Z640" s="10">
        <f t="shared" si="162"/>
        <v>32156041.576447621</v>
      </c>
      <c r="AB640" s="21">
        <f>IF(E59="weekday",INDEX('Category Mapping'!$F$34:$F$45,MATCH('Summarized Source Data'!A59,'Category Mapping'!$A$34:$A$45,0)),INDEX('Category Mapping'!$E$34:$E$45,MATCH('Summarized Source Data'!A59,'Category Mapping'!$A$34:$A$45,0)))</f>
        <v>22.142857142857142</v>
      </c>
      <c r="AD640">
        <f>SUMIFS('Adjusted Source Data'!AJ$3:AJ$290,Sector,"All Sectors",Month,$A640,TimeOfWeek,$E640)</f>
        <v>0</v>
      </c>
      <c r="AE640">
        <f>SUMIFS('Adjusted Source Data'!AK$3:AK$290,Sector,"All Sectors",Month,$A640,TimeOfWeek,$E640)</f>
        <v>0</v>
      </c>
    </row>
    <row r="641" spans="1:31" outlineLevel="2">
      <c r="A641">
        <f t="shared" ref="A641:E641" si="163">A60</f>
        <v>3</v>
      </c>
      <c r="B641" t="str">
        <f t="shared" si="163"/>
        <v>Spring</v>
      </c>
      <c r="C641" t="str">
        <f t="shared" si="163"/>
        <v>h9</v>
      </c>
      <c r="D641" t="str">
        <f t="shared" si="163"/>
        <v>Hour8</v>
      </c>
      <c r="E641" t="str">
        <f t="shared" si="163"/>
        <v>Weekday</v>
      </c>
      <c r="F641" s="10">
        <f t="shared" ref="F641:Z641" si="164">F60/$AB641</f>
        <v>761590.45838954893</v>
      </c>
      <c r="G641" s="10">
        <f t="shared" si="164"/>
        <v>716.36514845308318</v>
      </c>
      <c r="H641" s="10">
        <f t="shared" si="164"/>
        <v>0</v>
      </c>
      <c r="I641" s="10">
        <f t="shared" si="164"/>
        <v>453165.08043270122</v>
      </c>
      <c r="J641" s="10">
        <f t="shared" si="164"/>
        <v>5272150.5193476761</v>
      </c>
      <c r="K641" s="10">
        <f t="shared" si="164"/>
        <v>5272150.5193476761</v>
      </c>
      <c r="L641" s="10">
        <f t="shared" si="164"/>
        <v>3563491.1571560376</v>
      </c>
      <c r="M641" s="10">
        <f t="shared" si="164"/>
        <v>6445.8289716203362</v>
      </c>
      <c r="N641" s="10">
        <f t="shared" si="164"/>
        <v>0</v>
      </c>
      <c r="O641" s="10">
        <f t="shared" si="164"/>
        <v>23320787.840960115</v>
      </c>
      <c r="P641" s="10">
        <f t="shared" si="164"/>
        <v>23320787.840960115</v>
      </c>
      <c r="Q641" s="10">
        <f t="shared" si="164"/>
        <v>23320787.840960115</v>
      </c>
      <c r="R641" s="10">
        <f t="shared" si="164"/>
        <v>780395.16106583411</v>
      </c>
      <c r="S641" s="10">
        <f t="shared" si="164"/>
        <v>780395.16106583411</v>
      </c>
      <c r="T641" s="10">
        <f t="shared" si="164"/>
        <v>780395.16106583411</v>
      </c>
      <c r="U641" s="10">
        <f t="shared" si="164"/>
        <v>780395.16106583411</v>
      </c>
      <c r="V641" s="10">
        <f t="shared" si="164"/>
        <v>780395.16106583411</v>
      </c>
      <c r="W641" s="10">
        <f t="shared" si="164"/>
        <v>780395.16106583411</v>
      </c>
      <c r="X641" s="10">
        <f t="shared" si="164"/>
        <v>32250065.08982905</v>
      </c>
      <c r="Y641" s="10">
        <f t="shared" si="164"/>
        <v>32250065.08982905</v>
      </c>
      <c r="Z641" s="10">
        <f t="shared" si="164"/>
        <v>32250065.08982905</v>
      </c>
      <c r="AB641" s="21">
        <f>IF(E60="weekday",INDEX('Category Mapping'!$F$34:$F$45,MATCH('Summarized Source Data'!A60,'Category Mapping'!$A$34:$A$45,0)),INDEX('Category Mapping'!$E$34:$E$45,MATCH('Summarized Source Data'!A60,'Category Mapping'!$A$34:$A$45,0)))</f>
        <v>22.142857142857142</v>
      </c>
      <c r="AD641">
        <f>SUMIFS('Adjusted Source Data'!AJ$3:AJ$290,Sector,"All Sectors",Month,$A641,TimeOfWeek,$E641)</f>
        <v>0</v>
      </c>
      <c r="AE641">
        <f>SUMIFS('Adjusted Source Data'!AK$3:AK$290,Sector,"All Sectors",Month,$A641,TimeOfWeek,$E641)</f>
        <v>0</v>
      </c>
    </row>
    <row r="642" spans="1:31" outlineLevel="2">
      <c r="A642">
        <f t="shared" ref="A642:E642" si="165">A61</f>
        <v>3</v>
      </c>
      <c r="B642" t="str">
        <f t="shared" si="165"/>
        <v>Spring</v>
      </c>
      <c r="C642" t="str">
        <f t="shared" si="165"/>
        <v>h10</v>
      </c>
      <c r="D642" t="str">
        <f t="shared" si="165"/>
        <v>Hour9</v>
      </c>
      <c r="E642" t="str">
        <f t="shared" si="165"/>
        <v>Weekday</v>
      </c>
      <c r="F642" s="10">
        <f t="shared" ref="F642:Z642" si="166">F61/$AB642</f>
        <v>512428.14792877057</v>
      </c>
      <c r="G642" s="10">
        <f t="shared" si="166"/>
        <v>619.28587088676102</v>
      </c>
      <c r="H642" s="10">
        <f t="shared" si="166"/>
        <v>0</v>
      </c>
      <c r="I642" s="10">
        <f t="shared" si="166"/>
        <v>435922.24934895162</v>
      </c>
      <c r="J642" s="10">
        <f t="shared" si="166"/>
        <v>5256582.2000254942</v>
      </c>
      <c r="K642" s="10">
        <f t="shared" si="166"/>
        <v>5256582.2000254942</v>
      </c>
      <c r="L642" s="10">
        <f t="shared" si="166"/>
        <v>2637359.5503489934</v>
      </c>
      <c r="M642" s="10">
        <f t="shared" si="166"/>
        <v>7236.4726956447457</v>
      </c>
      <c r="N642" s="10">
        <f t="shared" si="166"/>
        <v>0</v>
      </c>
      <c r="O642" s="10">
        <f t="shared" si="166"/>
        <v>24481187.587496705</v>
      </c>
      <c r="P642" s="10">
        <f t="shared" si="166"/>
        <v>24481187.587496705</v>
      </c>
      <c r="Q642" s="10">
        <f t="shared" si="166"/>
        <v>24481187.587496705</v>
      </c>
      <c r="R642" s="10">
        <f t="shared" si="166"/>
        <v>691072.82335347962</v>
      </c>
      <c r="S642" s="10">
        <f t="shared" si="166"/>
        <v>691072.82335347962</v>
      </c>
      <c r="T642" s="10">
        <f t="shared" si="166"/>
        <v>691072.82335347962</v>
      </c>
      <c r="U642" s="10">
        <f t="shared" si="166"/>
        <v>691072.82335347962</v>
      </c>
      <c r="V642" s="10">
        <f t="shared" si="166"/>
        <v>691072.82335347962</v>
      </c>
      <c r="W642" s="10">
        <f t="shared" si="166"/>
        <v>691072.82335347962</v>
      </c>
      <c r="X642" s="10">
        <f t="shared" si="166"/>
        <v>32203053.333138335</v>
      </c>
      <c r="Y642" s="10">
        <f t="shared" si="166"/>
        <v>32203053.333138335</v>
      </c>
      <c r="Z642" s="10">
        <f t="shared" si="166"/>
        <v>32203053.333138335</v>
      </c>
      <c r="AB642" s="21">
        <f>IF(E61="weekday",INDEX('Category Mapping'!$F$34:$F$45,MATCH('Summarized Source Data'!A61,'Category Mapping'!$A$34:$A$45,0)),INDEX('Category Mapping'!$E$34:$E$45,MATCH('Summarized Source Data'!A61,'Category Mapping'!$A$34:$A$45,0)))</f>
        <v>22.142857142857142</v>
      </c>
      <c r="AD642">
        <f>SUMIFS('Adjusted Source Data'!AJ$3:AJ$290,Sector,"All Sectors",Month,$A642,TimeOfWeek,$E642)</f>
        <v>0</v>
      </c>
      <c r="AE642">
        <f>SUMIFS('Adjusted Source Data'!AK$3:AK$290,Sector,"All Sectors",Month,$A642,TimeOfWeek,$E642)</f>
        <v>0</v>
      </c>
    </row>
    <row r="643" spans="1:31" outlineLevel="2">
      <c r="A643">
        <f t="shared" ref="A643:E643" si="167">A62</f>
        <v>3</v>
      </c>
      <c r="B643" t="str">
        <f t="shared" si="167"/>
        <v>Spring</v>
      </c>
      <c r="C643" t="str">
        <f t="shared" si="167"/>
        <v>h11</v>
      </c>
      <c r="D643" t="str">
        <f t="shared" si="167"/>
        <v>Hour10</v>
      </c>
      <c r="E643" t="str">
        <f t="shared" si="167"/>
        <v>Weekday</v>
      </c>
      <c r="F643" s="10">
        <f t="shared" ref="F643:Z643" si="168">F62/$AB643</f>
        <v>479519.9182452716</v>
      </c>
      <c r="G643" s="10">
        <f t="shared" si="168"/>
        <v>611.95203684300975</v>
      </c>
      <c r="H643" s="10">
        <f t="shared" si="168"/>
        <v>0</v>
      </c>
      <c r="I643" s="10">
        <f t="shared" si="168"/>
        <v>443045.09462867485</v>
      </c>
      <c r="J643" s="10">
        <f t="shared" si="168"/>
        <v>5188351.4048818871</v>
      </c>
      <c r="K643" s="10">
        <f t="shared" si="168"/>
        <v>5188351.4048818871</v>
      </c>
      <c r="L643" s="10">
        <f t="shared" si="168"/>
        <v>2171943.1591109359</v>
      </c>
      <c r="M643" s="10">
        <f t="shared" si="168"/>
        <v>7647.4024608782674</v>
      </c>
      <c r="N643" s="10">
        <f t="shared" si="168"/>
        <v>0</v>
      </c>
      <c r="O643" s="10">
        <f t="shared" si="168"/>
        <v>24382051.96868097</v>
      </c>
      <c r="P643" s="10">
        <f t="shared" si="168"/>
        <v>24382051.96868097</v>
      </c>
      <c r="Q643" s="10">
        <f t="shared" si="168"/>
        <v>24382051.96868097</v>
      </c>
      <c r="R643" s="10">
        <f t="shared" si="168"/>
        <v>559439.90461948351</v>
      </c>
      <c r="S643" s="10">
        <f t="shared" si="168"/>
        <v>559439.90461948351</v>
      </c>
      <c r="T643" s="10">
        <f t="shared" si="168"/>
        <v>559439.90461948351</v>
      </c>
      <c r="U643" s="10">
        <f t="shared" si="168"/>
        <v>559439.90461948351</v>
      </c>
      <c r="V643" s="10">
        <f t="shared" si="168"/>
        <v>559439.90461948351</v>
      </c>
      <c r="W643" s="10">
        <f t="shared" si="168"/>
        <v>559439.90461948351</v>
      </c>
      <c r="X643" s="10">
        <f t="shared" si="168"/>
        <v>32062018.063066196</v>
      </c>
      <c r="Y643" s="10">
        <f t="shared" si="168"/>
        <v>32062018.063066196</v>
      </c>
      <c r="Z643" s="10">
        <f t="shared" si="168"/>
        <v>32062018.063066196</v>
      </c>
      <c r="AB643" s="21">
        <f>IF(E62="weekday",INDEX('Category Mapping'!$F$34:$F$45,MATCH('Summarized Source Data'!A62,'Category Mapping'!$A$34:$A$45,0)),INDEX('Category Mapping'!$E$34:$E$45,MATCH('Summarized Source Data'!A62,'Category Mapping'!$A$34:$A$45,0)))</f>
        <v>22.142857142857142</v>
      </c>
      <c r="AD643">
        <f>SUMIFS('Adjusted Source Data'!AJ$3:AJ$290,Sector,"All Sectors",Month,$A643,TimeOfWeek,$E643)</f>
        <v>0</v>
      </c>
      <c r="AE643">
        <f>SUMIFS('Adjusted Source Data'!AK$3:AK$290,Sector,"All Sectors",Month,$A643,TimeOfWeek,$E643)</f>
        <v>0</v>
      </c>
    </row>
    <row r="644" spans="1:31" outlineLevel="2">
      <c r="A644">
        <f t="shared" ref="A644:E644" si="169">A63</f>
        <v>3</v>
      </c>
      <c r="B644" t="str">
        <f t="shared" si="169"/>
        <v>Spring</v>
      </c>
      <c r="C644" t="str">
        <f t="shared" si="169"/>
        <v>h12</v>
      </c>
      <c r="D644" t="str">
        <f t="shared" si="169"/>
        <v>Hour11</v>
      </c>
      <c r="E644" t="str">
        <f t="shared" si="169"/>
        <v>Weekday</v>
      </c>
      <c r="F644" s="10">
        <f t="shared" ref="F644:Z644" si="170">F63/$AB644</f>
        <v>498324.62092155672</v>
      </c>
      <c r="G644" s="10">
        <f t="shared" si="170"/>
        <v>684.39715390339836</v>
      </c>
      <c r="H644" s="10">
        <f t="shared" si="170"/>
        <v>0</v>
      </c>
      <c r="I644" s="10">
        <f t="shared" si="170"/>
        <v>484221.09391434281</v>
      </c>
      <c r="J644" s="10">
        <f t="shared" si="170"/>
        <v>5175310.0144935865</v>
      </c>
      <c r="K644" s="10">
        <f t="shared" si="170"/>
        <v>5175310.0144935865</v>
      </c>
      <c r="L644" s="10">
        <f t="shared" si="170"/>
        <v>1842860.8622759455</v>
      </c>
      <c r="M644" s="10">
        <f t="shared" si="170"/>
        <v>7743.7295503375371</v>
      </c>
      <c r="N644" s="10">
        <f t="shared" si="170"/>
        <v>0</v>
      </c>
      <c r="O644" s="10">
        <f t="shared" si="170"/>
        <v>24287932.128210086</v>
      </c>
      <c r="P644" s="10">
        <f t="shared" si="170"/>
        <v>24287932.128210086</v>
      </c>
      <c r="Q644" s="10">
        <f t="shared" si="170"/>
        <v>24287932.128210086</v>
      </c>
      <c r="R644" s="10">
        <f t="shared" si="170"/>
        <v>559439.90461948351</v>
      </c>
      <c r="S644" s="10">
        <f t="shared" si="170"/>
        <v>559439.90461948351</v>
      </c>
      <c r="T644" s="10">
        <f t="shared" si="170"/>
        <v>559439.90461948351</v>
      </c>
      <c r="U644" s="10">
        <f t="shared" si="170"/>
        <v>559439.90461948351</v>
      </c>
      <c r="V644" s="10">
        <f t="shared" si="170"/>
        <v>559439.90461948351</v>
      </c>
      <c r="W644" s="10">
        <f t="shared" si="170"/>
        <v>559439.90461948351</v>
      </c>
      <c r="X644" s="10">
        <f t="shared" si="170"/>
        <v>31967994.549684767</v>
      </c>
      <c r="Y644" s="10">
        <f t="shared" si="170"/>
        <v>31967994.549684767</v>
      </c>
      <c r="Z644" s="10">
        <f t="shared" si="170"/>
        <v>31967994.549684767</v>
      </c>
      <c r="AB644" s="21">
        <f>IF(E63="weekday",INDEX('Category Mapping'!$F$34:$F$45,MATCH('Summarized Source Data'!A63,'Category Mapping'!$A$34:$A$45,0)),INDEX('Category Mapping'!$E$34:$E$45,MATCH('Summarized Source Data'!A63,'Category Mapping'!$A$34:$A$45,0)))</f>
        <v>22.142857142857142</v>
      </c>
      <c r="AD644">
        <f>SUMIFS('Adjusted Source Data'!AJ$3:AJ$290,Sector,"All Sectors",Month,$A644,TimeOfWeek,$E644)</f>
        <v>0</v>
      </c>
      <c r="AE644">
        <f>SUMIFS('Adjusted Source Data'!AK$3:AK$290,Sector,"All Sectors",Month,$A644,TimeOfWeek,$E644)</f>
        <v>0</v>
      </c>
    </row>
    <row r="645" spans="1:31" outlineLevel="2">
      <c r="A645">
        <f t="shared" ref="A645:E645" si="171">A64</f>
        <v>3</v>
      </c>
      <c r="B645" t="str">
        <f t="shared" si="171"/>
        <v>Spring</v>
      </c>
      <c r="C645" t="str">
        <f t="shared" si="171"/>
        <v>h13</v>
      </c>
      <c r="D645" t="str">
        <f t="shared" si="171"/>
        <v>Hour12</v>
      </c>
      <c r="E645" t="str">
        <f t="shared" si="171"/>
        <v>Weekday</v>
      </c>
      <c r="F645" s="10">
        <f t="shared" ref="F645:Z645" si="172">F64/$AB645</f>
        <v>512428.14792877057</v>
      </c>
      <c r="G645" s="10">
        <f t="shared" si="172"/>
        <v>742.9738027400266</v>
      </c>
      <c r="H645" s="10">
        <f t="shared" si="172"/>
        <v>0</v>
      </c>
      <c r="I645" s="10">
        <f t="shared" si="172"/>
        <v>512428.14792877057</v>
      </c>
      <c r="J645" s="10">
        <f t="shared" si="172"/>
        <v>4991905.5867509702</v>
      </c>
      <c r="K645" s="10">
        <f t="shared" si="172"/>
        <v>4991905.5867509702</v>
      </c>
      <c r="L645" s="10">
        <f t="shared" si="172"/>
        <v>1640710.3085058799</v>
      </c>
      <c r="M645" s="10">
        <f t="shared" si="172"/>
        <v>7458.7912930351267</v>
      </c>
      <c r="N645" s="10">
        <f t="shared" si="172"/>
        <v>0</v>
      </c>
      <c r="O645" s="10">
        <f t="shared" si="172"/>
        <v>23879214.783258192</v>
      </c>
      <c r="P645" s="10">
        <f t="shared" si="172"/>
        <v>23879214.783258192</v>
      </c>
      <c r="Q645" s="10">
        <f t="shared" si="172"/>
        <v>23879214.783258192</v>
      </c>
      <c r="R645" s="10">
        <f t="shared" si="172"/>
        <v>568842.25595762604</v>
      </c>
      <c r="S645" s="10">
        <f t="shared" si="172"/>
        <v>568842.25595762604</v>
      </c>
      <c r="T645" s="10">
        <f t="shared" si="172"/>
        <v>568842.25595762604</v>
      </c>
      <c r="U645" s="10">
        <f t="shared" si="172"/>
        <v>568842.25595762604</v>
      </c>
      <c r="V645" s="10">
        <f t="shared" si="172"/>
        <v>568842.25595762604</v>
      </c>
      <c r="W645" s="10">
        <f t="shared" si="172"/>
        <v>568842.25595762604</v>
      </c>
      <c r="X645" s="10">
        <f t="shared" si="172"/>
        <v>31873971.036303345</v>
      </c>
      <c r="Y645" s="10">
        <f t="shared" si="172"/>
        <v>31873971.036303345</v>
      </c>
      <c r="Z645" s="10">
        <f t="shared" si="172"/>
        <v>31873971.036303345</v>
      </c>
      <c r="AB645" s="21">
        <f>IF(E64="weekday",INDEX('Category Mapping'!$F$34:$F$45,MATCH('Summarized Source Data'!A64,'Category Mapping'!$A$34:$A$45,0)),INDEX('Category Mapping'!$E$34:$E$45,MATCH('Summarized Source Data'!A64,'Category Mapping'!$A$34:$A$45,0)))</f>
        <v>22.142857142857142</v>
      </c>
      <c r="AD645">
        <f>SUMIFS('Adjusted Source Data'!AJ$3:AJ$290,Sector,"All Sectors",Month,$A645,TimeOfWeek,$E645)</f>
        <v>0</v>
      </c>
      <c r="AE645">
        <f>SUMIFS('Adjusted Source Data'!AK$3:AK$290,Sector,"All Sectors",Month,$A645,TimeOfWeek,$E645)</f>
        <v>0</v>
      </c>
    </row>
    <row r="646" spans="1:31" outlineLevel="2">
      <c r="A646">
        <f t="shared" ref="A646:E646" si="173">A65</f>
        <v>3</v>
      </c>
      <c r="B646" t="str">
        <f t="shared" si="173"/>
        <v>Spring</v>
      </c>
      <c r="C646" t="str">
        <f t="shared" si="173"/>
        <v>h14</v>
      </c>
      <c r="D646" t="str">
        <f t="shared" si="173"/>
        <v>Hour13</v>
      </c>
      <c r="E646" t="str">
        <f t="shared" si="173"/>
        <v>Weekday</v>
      </c>
      <c r="F646" s="10">
        <f t="shared" ref="F646:Z646" si="174">F65/$AB646</f>
        <v>517129.3235978419</v>
      </c>
      <c r="G646" s="10">
        <f t="shared" si="174"/>
        <v>766.338645815311</v>
      </c>
      <c r="H646" s="10">
        <f t="shared" si="174"/>
        <v>0</v>
      </c>
      <c r="I646" s="10">
        <f t="shared" si="174"/>
        <v>517129.3235978419</v>
      </c>
      <c r="J646" s="10">
        <f t="shared" si="174"/>
        <v>4935468.113879039</v>
      </c>
      <c r="K646" s="10">
        <f t="shared" si="174"/>
        <v>4935468.113879039</v>
      </c>
      <c r="L646" s="10">
        <f t="shared" si="174"/>
        <v>1509077.3897718841</v>
      </c>
      <c r="M646" s="10">
        <f t="shared" si="174"/>
        <v>7635.2734276520632</v>
      </c>
      <c r="N646" s="10">
        <f t="shared" si="174"/>
        <v>0</v>
      </c>
      <c r="O646" s="10">
        <f t="shared" si="174"/>
        <v>23916647.706476141</v>
      </c>
      <c r="P646" s="10">
        <f t="shared" si="174"/>
        <v>23916647.706476141</v>
      </c>
      <c r="Q646" s="10">
        <f t="shared" si="174"/>
        <v>23916647.706476141</v>
      </c>
      <c r="R646" s="10">
        <f t="shared" si="174"/>
        <v>568842.25595762604</v>
      </c>
      <c r="S646" s="10">
        <f t="shared" si="174"/>
        <v>568842.25595762604</v>
      </c>
      <c r="T646" s="10">
        <f t="shared" si="174"/>
        <v>568842.25595762604</v>
      </c>
      <c r="U646" s="10">
        <f t="shared" si="174"/>
        <v>568842.25595762604</v>
      </c>
      <c r="V646" s="10">
        <f t="shared" si="174"/>
        <v>568842.25595762604</v>
      </c>
      <c r="W646" s="10">
        <f t="shared" si="174"/>
        <v>568842.25595762604</v>
      </c>
      <c r="X646" s="10">
        <f t="shared" si="174"/>
        <v>31826959.279612631</v>
      </c>
      <c r="Y646" s="10">
        <f t="shared" si="174"/>
        <v>31826959.279612631</v>
      </c>
      <c r="Z646" s="10">
        <f t="shared" si="174"/>
        <v>31826959.279612631</v>
      </c>
      <c r="AB646" s="21">
        <f>IF(E65="weekday",INDEX('Category Mapping'!$F$34:$F$45,MATCH('Summarized Source Data'!A65,'Category Mapping'!$A$34:$A$45,0)),INDEX('Category Mapping'!$E$34:$E$45,MATCH('Summarized Source Data'!A65,'Category Mapping'!$A$34:$A$45,0)))</f>
        <v>22.142857142857142</v>
      </c>
      <c r="AD646">
        <f>SUMIFS('Adjusted Source Data'!AJ$3:AJ$290,Sector,"All Sectors",Month,$A646,TimeOfWeek,$E646)</f>
        <v>0</v>
      </c>
      <c r="AE646">
        <f>SUMIFS('Adjusted Source Data'!AK$3:AK$290,Sector,"All Sectors",Month,$A646,TimeOfWeek,$E646)</f>
        <v>0</v>
      </c>
    </row>
    <row r="647" spans="1:31" outlineLevel="2">
      <c r="A647">
        <f t="shared" ref="A647:E647" si="175">A66</f>
        <v>3</v>
      </c>
      <c r="B647" t="str">
        <f t="shared" si="175"/>
        <v>Spring</v>
      </c>
      <c r="C647" t="str">
        <f t="shared" si="175"/>
        <v>h15</v>
      </c>
      <c r="D647" t="str">
        <f t="shared" si="175"/>
        <v>Hour14</v>
      </c>
      <c r="E647" t="str">
        <f t="shared" si="175"/>
        <v>Weekday</v>
      </c>
      <c r="F647" s="10">
        <f t="shared" ref="F647:Z647" si="176">F66/$AB647</f>
        <v>526531.67493598443</v>
      </c>
      <c r="G647" s="10">
        <f t="shared" si="176"/>
        <v>800.23412238931496</v>
      </c>
      <c r="H647" s="10">
        <f t="shared" si="176"/>
        <v>0</v>
      </c>
      <c r="I647" s="10">
        <f t="shared" si="176"/>
        <v>531232.85060505581</v>
      </c>
      <c r="J647" s="10">
        <f t="shared" si="176"/>
        <v>5099975.3668199601</v>
      </c>
      <c r="K647" s="10">
        <f t="shared" si="176"/>
        <v>5099975.3668199601</v>
      </c>
      <c r="L647" s="10">
        <f t="shared" si="176"/>
        <v>1405651.5250523158</v>
      </c>
      <c r="M647" s="10">
        <f t="shared" si="176"/>
        <v>7825.2479364392329</v>
      </c>
      <c r="N647" s="10">
        <f t="shared" si="176"/>
        <v>0</v>
      </c>
      <c r="O647" s="10">
        <f t="shared" si="176"/>
        <v>23878848.326614782</v>
      </c>
      <c r="P647" s="10">
        <f t="shared" si="176"/>
        <v>23878848.326614782</v>
      </c>
      <c r="Q647" s="10">
        <f t="shared" si="176"/>
        <v>23878848.326614782</v>
      </c>
      <c r="R647" s="10">
        <f t="shared" si="176"/>
        <v>559439.90461948351</v>
      </c>
      <c r="S647" s="10">
        <f t="shared" si="176"/>
        <v>559439.90461948351</v>
      </c>
      <c r="T647" s="10">
        <f t="shared" si="176"/>
        <v>559439.90461948351</v>
      </c>
      <c r="U647" s="10">
        <f t="shared" si="176"/>
        <v>559439.90461948351</v>
      </c>
      <c r="V647" s="10">
        <f t="shared" si="176"/>
        <v>559439.90461948351</v>
      </c>
      <c r="W647" s="10">
        <f t="shared" si="176"/>
        <v>559439.90461948351</v>
      </c>
      <c r="X647" s="10">
        <f t="shared" si="176"/>
        <v>31873971.036303345</v>
      </c>
      <c r="Y647" s="10">
        <f t="shared" si="176"/>
        <v>31873971.036303345</v>
      </c>
      <c r="Z647" s="10">
        <f t="shared" si="176"/>
        <v>31873971.036303345</v>
      </c>
      <c r="AB647" s="21">
        <f>IF(E66="weekday",INDEX('Category Mapping'!$F$34:$F$45,MATCH('Summarized Source Data'!A66,'Category Mapping'!$A$34:$A$45,0)),INDEX('Category Mapping'!$E$34:$E$45,MATCH('Summarized Source Data'!A66,'Category Mapping'!$A$34:$A$45,0)))</f>
        <v>22.142857142857142</v>
      </c>
      <c r="AD647">
        <f>SUMIFS('Adjusted Source Data'!AJ$3:AJ$290,Sector,"All Sectors",Month,$A647,TimeOfWeek,$E647)</f>
        <v>0</v>
      </c>
      <c r="AE647">
        <f>SUMIFS('Adjusted Source Data'!AK$3:AK$290,Sector,"All Sectors",Month,$A647,TimeOfWeek,$E647)</f>
        <v>0</v>
      </c>
    </row>
    <row r="648" spans="1:31" outlineLevel="2">
      <c r="A648">
        <f t="shared" ref="A648:E648" si="177">A67</f>
        <v>3</v>
      </c>
      <c r="B648" t="str">
        <f t="shared" si="177"/>
        <v>Spring</v>
      </c>
      <c r="C648" t="str">
        <f t="shared" si="177"/>
        <v>h16</v>
      </c>
      <c r="D648" t="str">
        <f t="shared" si="177"/>
        <v>Hour15</v>
      </c>
      <c r="E648" t="str">
        <f t="shared" si="177"/>
        <v>Weekday</v>
      </c>
      <c r="F648" s="10">
        <f t="shared" ref="F648:Z648" si="178">F67/$AB648</f>
        <v>550037.55328134086</v>
      </c>
      <c r="G648" s="10">
        <f t="shared" si="178"/>
        <v>874.04258039373417</v>
      </c>
      <c r="H648" s="10">
        <f t="shared" si="178"/>
        <v>0</v>
      </c>
      <c r="I648" s="10">
        <f t="shared" si="178"/>
        <v>573543.4316266973</v>
      </c>
      <c r="J648" s="10">
        <f t="shared" si="178"/>
        <v>5739261.4493556516</v>
      </c>
      <c r="K648" s="10">
        <f t="shared" si="178"/>
        <v>5739261.4493556516</v>
      </c>
      <c r="L648" s="10">
        <f t="shared" si="178"/>
        <v>1316329.1873399611</v>
      </c>
      <c r="M648" s="10">
        <f t="shared" si="178"/>
        <v>7828.5857711642748</v>
      </c>
      <c r="N648" s="10">
        <f t="shared" si="178"/>
        <v>0</v>
      </c>
      <c r="O648" s="10">
        <f t="shared" si="178"/>
        <v>23874143.813110989</v>
      </c>
      <c r="P648" s="10">
        <f t="shared" si="178"/>
        <v>23874143.813110989</v>
      </c>
      <c r="Q648" s="10">
        <f t="shared" si="178"/>
        <v>23874143.813110989</v>
      </c>
      <c r="R648" s="10">
        <f t="shared" si="178"/>
        <v>662865.7693390518</v>
      </c>
      <c r="S648" s="10">
        <f t="shared" si="178"/>
        <v>662865.7693390518</v>
      </c>
      <c r="T648" s="10">
        <f t="shared" si="178"/>
        <v>662865.7693390518</v>
      </c>
      <c r="U648" s="10">
        <f t="shared" si="178"/>
        <v>662865.7693390518</v>
      </c>
      <c r="V648" s="10">
        <f t="shared" si="178"/>
        <v>662865.7693390518</v>
      </c>
      <c r="W648" s="10">
        <f t="shared" si="178"/>
        <v>662865.7693390518</v>
      </c>
      <c r="X648" s="10">
        <f t="shared" si="178"/>
        <v>32156041.576447621</v>
      </c>
      <c r="Y648" s="10">
        <f t="shared" si="178"/>
        <v>32156041.576447621</v>
      </c>
      <c r="Z648" s="10">
        <f t="shared" si="178"/>
        <v>32156041.576447621</v>
      </c>
      <c r="AB648" s="21">
        <f>IF(E67="weekday",INDEX('Category Mapping'!$F$34:$F$45,MATCH('Summarized Source Data'!A67,'Category Mapping'!$A$34:$A$45,0)),INDEX('Category Mapping'!$E$34:$E$45,MATCH('Summarized Source Data'!A67,'Category Mapping'!$A$34:$A$45,0)))</f>
        <v>22.142857142857142</v>
      </c>
      <c r="AD648">
        <f>SUMIFS('Adjusted Source Data'!AJ$3:AJ$290,Sector,"All Sectors",Month,$A648,TimeOfWeek,$E648)</f>
        <v>0</v>
      </c>
      <c r="AE648">
        <f>SUMIFS('Adjusted Source Data'!AK$3:AK$290,Sector,"All Sectors",Month,$A648,TimeOfWeek,$E648)</f>
        <v>0</v>
      </c>
    </row>
    <row r="649" spans="1:31" outlineLevel="2">
      <c r="A649">
        <f t="shared" ref="A649:E649" si="179">A68</f>
        <v>3</v>
      </c>
      <c r="B649" t="str">
        <f t="shared" si="179"/>
        <v>Spring</v>
      </c>
      <c r="C649" t="str">
        <f t="shared" si="179"/>
        <v>h17</v>
      </c>
      <c r="D649" t="str">
        <f t="shared" si="179"/>
        <v>Hour16</v>
      </c>
      <c r="E649" t="str">
        <f t="shared" si="179"/>
        <v>Weekday</v>
      </c>
      <c r="F649" s="10">
        <f t="shared" ref="F649:Z649" si="180">F68/$AB649</f>
        <v>578244.60729576857</v>
      </c>
      <c r="G649" s="10">
        <f t="shared" si="180"/>
        <v>954.43268433485321</v>
      </c>
      <c r="H649" s="10">
        <f t="shared" si="180"/>
        <v>0</v>
      </c>
      <c r="I649" s="10">
        <f t="shared" si="180"/>
        <v>667566.94500812306</v>
      </c>
      <c r="J649" s="10">
        <f t="shared" si="180"/>
        <v>6933279.6791958185</v>
      </c>
      <c r="K649" s="10">
        <f t="shared" si="180"/>
        <v>6933279.6791958185</v>
      </c>
      <c r="L649" s="10">
        <f t="shared" si="180"/>
        <v>1236409.2009657491</v>
      </c>
      <c r="M649" s="10">
        <f t="shared" si="180"/>
        <v>7667.8525750387262</v>
      </c>
      <c r="N649" s="10">
        <f t="shared" si="180"/>
        <v>0</v>
      </c>
      <c r="O649" s="10">
        <f t="shared" si="180"/>
        <v>23108012.912248492</v>
      </c>
      <c r="P649" s="10">
        <f t="shared" si="180"/>
        <v>23108012.912248492</v>
      </c>
      <c r="Q649" s="10">
        <f t="shared" si="180"/>
        <v>23108012.912248492</v>
      </c>
      <c r="R649" s="10">
        <f t="shared" si="180"/>
        <v>766291.63405862032</v>
      </c>
      <c r="S649" s="10">
        <f t="shared" si="180"/>
        <v>766291.63405862032</v>
      </c>
      <c r="T649" s="10">
        <f t="shared" si="180"/>
        <v>766291.63405862032</v>
      </c>
      <c r="U649" s="10">
        <f t="shared" si="180"/>
        <v>766291.63405862032</v>
      </c>
      <c r="V649" s="10">
        <f t="shared" si="180"/>
        <v>766291.63405862032</v>
      </c>
      <c r="W649" s="10">
        <f t="shared" si="180"/>
        <v>766291.63405862032</v>
      </c>
      <c r="X649" s="10">
        <f t="shared" si="180"/>
        <v>32485123.873282611</v>
      </c>
      <c r="Y649" s="10">
        <f t="shared" si="180"/>
        <v>32485123.873282611</v>
      </c>
      <c r="Z649" s="10">
        <f t="shared" si="180"/>
        <v>32485123.873282611</v>
      </c>
      <c r="AB649" s="21">
        <f>IF(E68="weekday",INDEX('Category Mapping'!$F$34:$F$45,MATCH('Summarized Source Data'!A68,'Category Mapping'!$A$34:$A$45,0)),INDEX('Category Mapping'!$E$34:$E$45,MATCH('Summarized Source Data'!A68,'Category Mapping'!$A$34:$A$45,0)))</f>
        <v>22.142857142857142</v>
      </c>
      <c r="AD649">
        <f>SUMIFS('Adjusted Source Data'!AJ$3:AJ$290,Sector,"All Sectors",Month,$A649,TimeOfWeek,$E649)</f>
        <v>0</v>
      </c>
      <c r="AE649">
        <f>SUMIFS('Adjusted Source Data'!AK$3:AK$290,Sector,"All Sectors",Month,$A649,TimeOfWeek,$E649)</f>
        <v>0</v>
      </c>
    </row>
    <row r="650" spans="1:31" outlineLevel="2">
      <c r="A650">
        <f t="shared" ref="A650:E650" si="181">A69</f>
        <v>3</v>
      </c>
      <c r="B650" t="str">
        <f t="shared" si="181"/>
        <v>Spring</v>
      </c>
      <c r="C650" t="str">
        <f t="shared" si="181"/>
        <v>h18</v>
      </c>
      <c r="D650" t="str">
        <f t="shared" si="181"/>
        <v>Hour17</v>
      </c>
      <c r="E650" t="str">
        <f t="shared" si="181"/>
        <v>Weekday</v>
      </c>
      <c r="F650" s="10">
        <f t="shared" ref="F650:Z650" si="182">F69/$AB650</f>
        <v>611152.83697926765</v>
      </c>
      <c r="G650" s="10">
        <f t="shared" si="182"/>
        <v>1046.1056098817435</v>
      </c>
      <c r="H650" s="10">
        <f t="shared" si="182"/>
        <v>0</v>
      </c>
      <c r="I650" s="10">
        <f t="shared" si="182"/>
        <v>2247161.9698160766</v>
      </c>
      <c r="J650" s="10">
        <f t="shared" si="182"/>
        <v>7718284.3430051748</v>
      </c>
      <c r="K650" s="10">
        <f t="shared" si="182"/>
        <v>7718284.3430051748</v>
      </c>
      <c r="L650" s="10">
        <f t="shared" si="182"/>
        <v>1283420.9576564622</v>
      </c>
      <c r="M650" s="10">
        <f t="shared" si="182"/>
        <v>7310.7512712160724</v>
      </c>
      <c r="N650" s="10">
        <f t="shared" si="182"/>
        <v>0</v>
      </c>
      <c r="O650" s="10">
        <f t="shared" si="182"/>
        <v>21698017.312830929</v>
      </c>
      <c r="P650" s="10">
        <f t="shared" si="182"/>
        <v>21698017.312830929</v>
      </c>
      <c r="Q650" s="10">
        <f t="shared" si="182"/>
        <v>21698017.312830929</v>
      </c>
      <c r="R650" s="10">
        <f t="shared" si="182"/>
        <v>808602.21508026193</v>
      </c>
      <c r="S650" s="10">
        <f t="shared" si="182"/>
        <v>808602.21508026193</v>
      </c>
      <c r="T650" s="10">
        <f t="shared" si="182"/>
        <v>808602.21508026193</v>
      </c>
      <c r="U650" s="10">
        <f t="shared" si="182"/>
        <v>808602.21508026193</v>
      </c>
      <c r="V650" s="10">
        <f t="shared" si="182"/>
        <v>808602.21508026193</v>
      </c>
      <c r="W650" s="10">
        <f t="shared" si="182"/>
        <v>808602.21508026193</v>
      </c>
      <c r="X650" s="10">
        <f t="shared" si="182"/>
        <v>32532135.629973326</v>
      </c>
      <c r="Y650" s="10">
        <f t="shared" si="182"/>
        <v>32532135.629973326</v>
      </c>
      <c r="Z650" s="10">
        <f t="shared" si="182"/>
        <v>32532135.629973326</v>
      </c>
      <c r="AB650" s="21">
        <f>IF(E69="weekday",INDEX('Category Mapping'!$F$34:$F$45,MATCH('Summarized Source Data'!A69,'Category Mapping'!$A$34:$A$45,0)),INDEX('Category Mapping'!$E$34:$E$45,MATCH('Summarized Source Data'!A69,'Category Mapping'!$A$34:$A$45,0)))</f>
        <v>22.142857142857142</v>
      </c>
      <c r="AD650">
        <f>SUMIFS('Adjusted Source Data'!AJ$3:AJ$290,Sector,"All Sectors",Month,$A650,TimeOfWeek,$E650)</f>
        <v>0</v>
      </c>
      <c r="AE650">
        <f>SUMIFS('Adjusted Source Data'!AK$3:AK$290,Sector,"All Sectors",Month,$A650,TimeOfWeek,$E650)</f>
        <v>0</v>
      </c>
    </row>
    <row r="651" spans="1:31" outlineLevel="2">
      <c r="A651">
        <f t="shared" ref="A651:E651" si="183">A70</f>
        <v>3</v>
      </c>
      <c r="B651" t="str">
        <f t="shared" si="183"/>
        <v>Spring</v>
      </c>
      <c r="C651" t="str">
        <f t="shared" si="183"/>
        <v>h19</v>
      </c>
      <c r="D651" t="str">
        <f t="shared" si="183"/>
        <v>Hour18</v>
      </c>
      <c r="E651" t="str">
        <f t="shared" si="183"/>
        <v>Weekday</v>
      </c>
      <c r="F651" s="10">
        <f t="shared" ref="F651:Z651" si="184">F70/$AB651</f>
        <v>653463.41800090927</v>
      </c>
      <c r="G651" s="10">
        <f t="shared" si="184"/>
        <v>1161.2844137739899</v>
      </c>
      <c r="H651" s="10">
        <f t="shared" si="184"/>
        <v>0</v>
      </c>
      <c r="I651" s="10">
        <f t="shared" si="184"/>
        <v>2501025.4559459263</v>
      </c>
      <c r="J651" s="10">
        <f t="shared" si="184"/>
        <v>7516018.6104312176</v>
      </c>
      <c r="K651" s="10">
        <f t="shared" si="184"/>
        <v>7516018.6104312176</v>
      </c>
      <c r="L651" s="10">
        <f t="shared" si="184"/>
        <v>1485571.5114265275</v>
      </c>
      <c r="M651" s="10">
        <f t="shared" si="184"/>
        <v>7001.2728769211089</v>
      </c>
      <c r="N651" s="10">
        <f t="shared" si="184"/>
        <v>0</v>
      </c>
      <c r="O651" s="10">
        <f t="shared" si="184"/>
        <v>20696976.373713039</v>
      </c>
      <c r="P651" s="10">
        <f t="shared" si="184"/>
        <v>20696976.373713039</v>
      </c>
      <c r="Q651" s="10">
        <f t="shared" si="184"/>
        <v>20696976.373713039</v>
      </c>
      <c r="R651" s="10">
        <f t="shared" si="184"/>
        <v>747486.93138233514</v>
      </c>
      <c r="S651" s="10">
        <f t="shared" si="184"/>
        <v>747486.93138233514</v>
      </c>
      <c r="T651" s="10">
        <f t="shared" si="184"/>
        <v>747486.93138233514</v>
      </c>
      <c r="U651" s="10">
        <f t="shared" si="184"/>
        <v>747486.93138233514</v>
      </c>
      <c r="V651" s="10">
        <f t="shared" si="184"/>
        <v>747486.93138233514</v>
      </c>
      <c r="W651" s="10">
        <f t="shared" si="184"/>
        <v>747486.93138233514</v>
      </c>
      <c r="X651" s="10">
        <f t="shared" si="184"/>
        <v>32391100.359901186</v>
      </c>
      <c r="Y651" s="10">
        <f t="shared" si="184"/>
        <v>32391100.359901186</v>
      </c>
      <c r="Z651" s="10">
        <f t="shared" si="184"/>
        <v>32391100.359901186</v>
      </c>
      <c r="AB651" s="21">
        <f>IF(E70="weekday",INDEX('Category Mapping'!$F$34:$F$45,MATCH('Summarized Source Data'!A70,'Category Mapping'!$A$34:$A$45,0)),INDEX('Category Mapping'!$E$34:$E$45,MATCH('Summarized Source Data'!A70,'Category Mapping'!$A$34:$A$45,0)))</f>
        <v>22.142857142857142</v>
      </c>
      <c r="AD651">
        <f>SUMIFS('Adjusted Source Data'!AJ$3:AJ$290,Sector,"All Sectors",Month,$A651,TimeOfWeek,$E651)</f>
        <v>0</v>
      </c>
      <c r="AE651">
        <f>SUMIFS('Adjusted Source Data'!AK$3:AK$290,Sector,"All Sectors",Month,$A651,TimeOfWeek,$E651)</f>
        <v>0</v>
      </c>
    </row>
    <row r="652" spans="1:31" outlineLevel="2">
      <c r="A652">
        <f t="shared" ref="A652:E652" si="185">A71</f>
        <v>3</v>
      </c>
      <c r="B652" t="str">
        <f t="shared" si="185"/>
        <v>Spring</v>
      </c>
      <c r="C652" t="str">
        <f t="shared" si="185"/>
        <v>h20</v>
      </c>
      <c r="D652" t="str">
        <f t="shared" si="185"/>
        <v>Hour19</v>
      </c>
      <c r="E652" t="str">
        <f t="shared" si="185"/>
        <v>Weekday</v>
      </c>
      <c r="F652" s="10">
        <f t="shared" ref="F652:Z652" si="186">F71/$AB652</f>
        <v>719279.87736790732</v>
      </c>
      <c r="G652" s="10">
        <f t="shared" si="186"/>
        <v>1279.1898995542979</v>
      </c>
      <c r="H652" s="10">
        <f t="shared" si="186"/>
        <v>0</v>
      </c>
      <c r="I652" s="10">
        <f t="shared" si="186"/>
        <v>2689072.4827087778</v>
      </c>
      <c r="J652" s="10">
        <f t="shared" si="186"/>
        <v>7168013.7054341622</v>
      </c>
      <c r="K652" s="10">
        <f t="shared" si="186"/>
        <v>7168013.7054341622</v>
      </c>
      <c r="L652" s="10">
        <f t="shared" si="186"/>
        <v>1767642.051570805</v>
      </c>
      <c r="M652" s="10">
        <f t="shared" si="186"/>
        <v>6559.6444345685522</v>
      </c>
      <c r="N652" s="10">
        <f t="shared" si="186"/>
        <v>0</v>
      </c>
      <c r="O652" s="10">
        <f t="shared" si="186"/>
        <v>17312571.520424064</v>
      </c>
      <c r="P652" s="10">
        <f t="shared" si="186"/>
        <v>17312571.520424064</v>
      </c>
      <c r="Q652" s="10">
        <f t="shared" si="186"/>
        <v>17312571.520424064</v>
      </c>
      <c r="R652" s="10">
        <f t="shared" si="186"/>
        <v>606451.66131019639</v>
      </c>
      <c r="S652" s="10">
        <f t="shared" si="186"/>
        <v>606451.66131019639</v>
      </c>
      <c r="T652" s="10">
        <f t="shared" si="186"/>
        <v>606451.66131019639</v>
      </c>
      <c r="U652" s="10">
        <f t="shared" si="186"/>
        <v>606451.66131019639</v>
      </c>
      <c r="V652" s="10">
        <f t="shared" si="186"/>
        <v>606451.66131019639</v>
      </c>
      <c r="W652" s="10">
        <f t="shared" si="186"/>
        <v>606451.66131019639</v>
      </c>
      <c r="X652" s="10">
        <f t="shared" si="186"/>
        <v>32203053.333138335</v>
      </c>
      <c r="Y652" s="10">
        <f t="shared" si="186"/>
        <v>32203053.333138335</v>
      </c>
      <c r="Z652" s="10">
        <f t="shared" si="186"/>
        <v>32203053.333138335</v>
      </c>
      <c r="AB652" s="21">
        <f>IF(E71="weekday",INDEX('Category Mapping'!$F$34:$F$45,MATCH('Summarized Source Data'!A71,'Category Mapping'!$A$34:$A$45,0)),INDEX('Category Mapping'!$E$34:$E$45,MATCH('Summarized Source Data'!A71,'Category Mapping'!$A$34:$A$45,0)))</f>
        <v>22.142857142857142</v>
      </c>
      <c r="AD652">
        <f>SUMIFS('Adjusted Source Data'!AJ$3:AJ$290,Sector,"All Sectors",Month,$A652,TimeOfWeek,$E652)</f>
        <v>0</v>
      </c>
      <c r="AE652">
        <f>SUMIFS('Adjusted Source Data'!AK$3:AK$290,Sector,"All Sectors",Month,$A652,TimeOfWeek,$E652)</f>
        <v>0</v>
      </c>
    </row>
    <row r="653" spans="1:31" outlineLevel="2">
      <c r="A653">
        <f t="shared" ref="A653:E653" si="187">A72</f>
        <v>3</v>
      </c>
      <c r="B653" t="str">
        <f t="shared" si="187"/>
        <v>Spring</v>
      </c>
      <c r="C653" t="str">
        <f t="shared" si="187"/>
        <v>h21</v>
      </c>
      <c r="D653" t="str">
        <f t="shared" si="187"/>
        <v>Hour20</v>
      </c>
      <c r="E653" t="str">
        <f t="shared" si="187"/>
        <v>Weekday</v>
      </c>
      <c r="F653" s="10">
        <f t="shared" ref="F653:Z653" si="188">F72/$AB653</f>
        <v>766291.63405862032</v>
      </c>
      <c r="G653" s="10">
        <f t="shared" si="188"/>
        <v>1384.5902580548764</v>
      </c>
      <c r="H653" s="10">
        <f t="shared" si="188"/>
        <v>0</v>
      </c>
      <c r="I653" s="10">
        <f t="shared" si="188"/>
        <v>2731383.0637304191</v>
      </c>
      <c r="J653" s="10">
        <f t="shared" si="188"/>
        <v>6984562.453981882</v>
      </c>
      <c r="K653" s="10">
        <f t="shared" si="188"/>
        <v>6984562.453981882</v>
      </c>
      <c r="L653" s="10">
        <f t="shared" si="188"/>
        <v>2073218.4700604388</v>
      </c>
      <c r="M653" s="10">
        <f t="shared" si="188"/>
        <v>6188.2045449552297</v>
      </c>
      <c r="N653" s="10">
        <f t="shared" si="188"/>
        <v>0</v>
      </c>
      <c r="O653" s="10">
        <f t="shared" si="188"/>
        <v>14374708.167144122</v>
      </c>
      <c r="P653" s="10">
        <f t="shared" si="188"/>
        <v>14374708.167144122</v>
      </c>
      <c r="Q653" s="10">
        <f t="shared" si="188"/>
        <v>14374708.167144122</v>
      </c>
      <c r="R653" s="10">
        <f t="shared" si="188"/>
        <v>559439.90461948351</v>
      </c>
      <c r="S653" s="10">
        <f t="shared" si="188"/>
        <v>559439.90461948351</v>
      </c>
      <c r="T653" s="10">
        <f t="shared" si="188"/>
        <v>559439.90461948351</v>
      </c>
      <c r="U653" s="10">
        <f t="shared" si="188"/>
        <v>559439.90461948351</v>
      </c>
      <c r="V653" s="10">
        <f t="shared" si="188"/>
        <v>559439.90461948351</v>
      </c>
      <c r="W653" s="10">
        <f t="shared" si="188"/>
        <v>559439.90461948351</v>
      </c>
      <c r="X653" s="10">
        <f t="shared" si="188"/>
        <v>31967994.549684767</v>
      </c>
      <c r="Y653" s="10">
        <f t="shared" si="188"/>
        <v>31967994.549684767</v>
      </c>
      <c r="Z653" s="10">
        <f t="shared" si="188"/>
        <v>31967994.549684767</v>
      </c>
      <c r="AB653" s="21">
        <f>IF(E72="weekday",INDEX('Category Mapping'!$F$34:$F$45,MATCH('Summarized Source Data'!A72,'Category Mapping'!$A$34:$A$45,0)),INDEX('Category Mapping'!$E$34:$E$45,MATCH('Summarized Source Data'!A72,'Category Mapping'!$A$34:$A$45,0)))</f>
        <v>22.142857142857142</v>
      </c>
      <c r="AD653">
        <f>SUMIFS('Adjusted Source Data'!AJ$3:AJ$290,Sector,"All Sectors",Month,$A653,TimeOfWeek,$E653)</f>
        <v>0</v>
      </c>
      <c r="AE653">
        <f>SUMIFS('Adjusted Source Data'!AK$3:AK$290,Sector,"All Sectors",Month,$A653,TimeOfWeek,$E653)</f>
        <v>0</v>
      </c>
    </row>
    <row r="654" spans="1:31" outlineLevel="2">
      <c r="A654">
        <f t="shared" ref="A654:E654" si="189">A73</f>
        <v>3</v>
      </c>
      <c r="B654" t="str">
        <f t="shared" si="189"/>
        <v>Spring</v>
      </c>
      <c r="C654" t="str">
        <f t="shared" si="189"/>
        <v>h22</v>
      </c>
      <c r="D654" t="str">
        <f t="shared" si="189"/>
        <v>Hour21</v>
      </c>
      <c r="E654" t="str">
        <f t="shared" si="189"/>
        <v>Weekday</v>
      </c>
      <c r="F654" s="10">
        <f t="shared" ref="F654:Z654" si="190">F73/$AB654</f>
        <v>719279.87736790732</v>
      </c>
      <c r="G654" s="10">
        <f t="shared" si="190"/>
        <v>1472.408219553128</v>
      </c>
      <c r="H654" s="10">
        <f t="shared" si="190"/>
        <v>0</v>
      </c>
      <c r="I654" s="10">
        <f t="shared" si="190"/>
        <v>2237759.618477934</v>
      </c>
      <c r="J654" s="10">
        <f t="shared" si="190"/>
        <v>6913957.0009843148</v>
      </c>
      <c r="K654" s="10">
        <f t="shared" si="190"/>
        <v>6913957.0009843148</v>
      </c>
      <c r="L654" s="10">
        <f t="shared" si="190"/>
        <v>1824056.1595996604</v>
      </c>
      <c r="M654" s="10">
        <f t="shared" si="190"/>
        <v>5809.3367977847738</v>
      </c>
      <c r="N654" s="10">
        <f t="shared" si="190"/>
        <v>0</v>
      </c>
      <c r="O654" s="10">
        <f t="shared" si="190"/>
        <v>11662508.673837157</v>
      </c>
      <c r="P654" s="10">
        <f t="shared" si="190"/>
        <v>11662508.673837157</v>
      </c>
      <c r="Q654" s="10">
        <f t="shared" si="190"/>
        <v>11662508.673837157</v>
      </c>
      <c r="R654" s="10">
        <f t="shared" si="190"/>
        <v>521830.49926691316</v>
      </c>
      <c r="S654" s="10">
        <f t="shared" si="190"/>
        <v>521830.49926691316</v>
      </c>
      <c r="T654" s="10">
        <f t="shared" si="190"/>
        <v>521830.49926691316</v>
      </c>
      <c r="U654" s="10">
        <f t="shared" si="190"/>
        <v>521830.49926691316</v>
      </c>
      <c r="V654" s="10">
        <f t="shared" si="190"/>
        <v>521830.49926691316</v>
      </c>
      <c r="W654" s="10">
        <f t="shared" si="190"/>
        <v>521830.49926691316</v>
      </c>
      <c r="X654" s="10">
        <f t="shared" si="190"/>
        <v>31685924.009540491</v>
      </c>
      <c r="Y654" s="10">
        <f t="shared" si="190"/>
        <v>31685924.009540491</v>
      </c>
      <c r="Z654" s="10">
        <f t="shared" si="190"/>
        <v>31685924.009540491</v>
      </c>
      <c r="AB654" s="21">
        <f>IF(E73="weekday",INDEX('Category Mapping'!$F$34:$F$45,MATCH('Summarized Source Data'!A73,'Category Mapping'!$A$34:$A$45,0)),INDEX('Category Mapping'!$E$34:$E$45,MATCH('Summarized Source Data'!A73,'Category Mapping'!$A$34:$A$45,0)))</f>
        <v>22.142857142857142</v>
      </c>
      <c r="AD654">
        <f>SUMIFS('Adjusted Source Data'!AJ$3:AJ$290,Sector,"All Sectors",Month,$A654,TimeOfWeek,$E654)</f>
        <v>0</v>
      </c>
      <c r="AE654">
        <f>SUMIFS('Adjusted Source Data'!AK$3:AK$290,Sector,"All Sectors",Month,$A654,TimeOfWeek,$E654)</f>
        <v>0</v>
      </c>
    </row>
    <row r="655" spans="1:31" outlineLevel="2">
      <c r="A655">
        <f t="shared" ref="A655:E655" si="191">A74</f>
        <v>3</v>
      </c>
      <c r="B655" t="str">
        <f t="shared" si="191"/>
        <v>Spring</v>
      </c>
      <c r="C655" t="str">
        <f t="shared" si="191"/>
        <v>h23</v>
      </c>
      <c r="D655" t="str">
        <f t="shared" si="191"/>
        <v>Hour22</v>
      </c>
      <c r="E655" t="str">
        <f t="shared" si="191"/>
        <v>Weekday</v>
      </c>
      <c r="F655" s="10">
        <f t="shared" ref="F655:Z655" si="192">F74/$AB655</f>
        <v>606451.66131019639</v>
      </c>
      <c r="G655" s="10">
        <f t="shared" si="192"/>
        <v>1534.9338559517762</v>
      </c>
      <c r="H655" s="10">
        <f t="shared" si="192"/>
        <v>0</v>
      </c>
      <c r="I655" s="10">
        <f t="shared" si="192"/>
        <v>1330432.7143471751</v>
      </c>
      <c r="J655" s="10">
        <f t="shared" si="192"/>
        <v>5442426.4909286005</v>
      </c>
      <c r="K655" s="10">
        <f t="shared" si="192"/>
        <v>5442426.4909286005</v>
      </c>
      <c r="L655" s="10">
        <f t="shared" si="192"/>
        <v>1607802.0788223811</v>
      </c>
      <c r="M655" s="10">
        <f t="shared" si="192"/>
        <v>5353.7458636950751</v>
      </c>
      <c r="N655" s="10">
        <f t="shared" si="192"/>
        <v>0</v>
      </c>
      <c r="O655" s="10">
        <f t="shared" si="192"/>
        <v>9810701.0511571579</v>
      </c>
      <c r="P655" s="10">
        <f t="shared" si="192"/>
        <v>9810701.0511571579</v>
      </c>
      <c r="Q655" s="10">
        <f t="shared" si="192"/>
        <v>9810701.0511571579</v>
      </c>
      <c r="R655" s="10">
        <f t="shared" si="192"/>
        <v>493623.44525248546</v>
      </c>
      <c r="S655" s="10">
        <f t="shared" si="192"/>
        <v>493623.44525248546</v>
      </c>
      <c r="T655" s="10">
        <f t="shared" si="192"/>
        <v>493623.44525248546</v>
      </c>
      <c r="U655" s="10">
        <f t="shared" si="192"/>
        <v>493623.44525248546</v>
      </c>
      <c r="V655" s="10">
        <f t="shared" si="192"/>
        <v>493623.44525248546</v>
      </c>
      <c r="W655" s="10">
        <f t="shared" si="192"/>
        <v>493623.44525248546</v>
      </c>
      <c r="X655" s="10">
        <f t="shared" si="192"/>
        <v>31403853.469396215</v>
      </c>
      <c r="Y655" s="10">
        <f t="shared" si="192"/>
        <v>31403853.469396215</v>
      </c>
      <c r="Z655" s="10">
        <f t="shared" si="192"/>
        <v>31403853.469396215</v>
      </c>
      <c r="AB655" s="21">
        <f>IF(E74="weekday",INDEX('Category Mapping'!$F$34:$F$45,MATCH('Summarized Source Data'!A74,'Category Mapping'!$A$34:$A$45,0)),INDEX('Category Mapping'!$E$34:$E$45,MATCH('Summarized Source Data'!A74,'Category Mapping'!$A$34:$A$45,0)))</f>
        <v>22.142857142857142</v>
      </c>
      <c r="AD655">
        <f>SUMIFS('Adjusted Source Data'!AJ$3:AJ$290,Sector,"All Sectors",Month,$A655,TimeOfWeek,$E655)</f>
        <v>0</v>
      </c>
      <c r="AE655">
        <f>SUMIFS('Adjusted Source Data'!AK$3:AK$290,Sector,"All Sectors",Month,$A655,TimeOfWeek,$E655)</f>
        <v>0</v>
      </c>
    </row>
    <row r="656" spans="1:31" outlineLevel="2">
      <c r="A656">
        <f t="shared" ref="A656:E656" si="193">A75</f>
        <v>3</v>
      </c>
      <c r="B656" t="str">
        <f t="shared" si="193"/>
        <v>Spring</v>
      </c>
      <c r="C656" t="str">
        <f t="shared" si="193"/>
        <v>h24</v>
      </c>
      <c r="D656" t="str">
        <f t="shared" si="193"/>
        <v>Hour23</v>
      </c>
      <c r="E656" t="str">
        <f t="shared" si="193"/>
        <v>Weekday</v>
      </c>
      <c r="F656" s="10">
        <f t="shared" ref="F656:Z656" si="194">F75/$AB656</f>
        <v>587646.95863391121</v>
      </c>
      <c r="G656" s="10">
        <f t="shared" si="194"/>
        <v>1577.1504134600361</v>
      </c>
      <c r="H656" s="10">
        <f t="shared" si="194"/>
        <v>0</v>
      </c>
      <c r="I656" s="10">
        <f t="shared" si="194"/>
        <v>700475.17469162215</v>
      </c>
      <c r="J656" s="10">
        <f t="shared" si="194"/>
        <v>4304699.7624558415</v>
      </c>
      <c r="K656" s="10">
        <f t="shared" si="194"/>
        <v>4304699.7624558415</v>
      </c>
      <c r="L656" s="10">
        <f t="shared" si="194"/>
        <v>1344536.2413543889</v>
      </c>
      <c r="M656" s="10">
        <f t="shared" si="194"/>
        <v>4731.404228623418</v>
      </c>
      <c r="N656" s="10">
        <f t="shared" si="194"/>
        <v>0</v>
      </c>
      <c r="O656" s="10">
        <f t="shared" si="194"/>
        <v>8570213.0161574092</v>
      </c>
      <c r="P656" s="10">
        <f t="shared" si="194"/>
        <v>8570213.0161574092</v>
      </c>
      <c r="Q656" s="10">
        <f t="shared" si="194"/>
        <v>8570213.0161574092</v>
      </c>
      <c r="R656" s="10">
        <f t="shared" si="194"/>
        <v>332182.0170123924</v>
      </c>
      <c r="S656" s="10">
        <f t="shared" si="194"/>
        <v>332182.0170123924</v>
      </c>
      <c r="T656" s="10">
        <f t="shared" si="194"/>
        <v>332182.0170123924</v>
      </c>
      <c r="U656" s="10">
        <f t="shared" si="194"/>
        <v>332182.0170123924</v>
      </c>
      <c r="V656" s="10">
        <f t="shared" si="194"/>
        <v>332182.0170123924</v>
      </c>
      <c r="W656" s="10">
        <f t="shared" si="194"/>
        <v>332182.0170123924</v>
      </c>
      <c r="X656" s="10">
        <f t="shared" si="194"/>
        <v>31262818.199324079</v>
      </c>
      <c r="Y656" s="10">
        <f t="shared" si="194"/>
        <v>31262818.199324079</v>
      </c>
      <c r="Z656" s="10">
        <f t="shared" si="194"/>
        <v>31262818.199324079</v>
      </c>
      <c r="AB656" s="21">
        <f>IF(E75="weekday",INDEX('Category Mapping'!$F$34:$F$45,MATCH('Summarized Source Data'!A75,'Category Mapping'!$A$34:$A$45,0)),INDEX('Category Mapping'!$E$34:$E$45,MATCH('Summarized Source Data'!A75,'Category Mapping'!$A$34:$A$45,0)))</f>
        <v>22.142857142857142</v>
      </c>
      <c r="AD656">
        <f>SUMIFS('Adjusted Source Data'!AJ$3:AJ$290,Sector,"All Sectors",Month,$A656,TimeOfWeek,$E656)</f>
        <v>0</v>
      </c>
      <c r="AE656">
        <f>SUMIFS('Adjusted Source Data'!AK$3:AK$290,Sector,"All Sectors",Month,$A656,TimeOfWeek,$E656)</f>
        <v>0</v>
      </c>
    </row>
    <row r="657" spans="1:31" outlineLevel="2">
      <c r="A657">
        <f t="shared" ref="A657:E657" si="195">A76</f>
        <v>4</v>
      </c>
      <c r="B657" t="str">
        <f t="shared" si="195"/>
        <v>Spring</v>
      </c>
      <c r="C657" t="str">
        <f t="shared" si="195"/>
        <v>h1</v>
      </c>
      <c r="D657" t="str">
        <f t="shared" si="195"/>
        <v>Hour0</v>
      </c>
      <c r="E657" t="str">
        <f t="shared" si="195"/>
        <v>Weekday</v>
      </c>
      <c r="F657" s="10">
        <f t="shared" ref="F657:Z657" si="196">F76/$AB657</f>
        <v>246331.41535305593</v>
      </c>
      <c r="G657" s="10">
        <f t="shared" si="196"/>
        <v>1718.5828409291496</v>
      </c>
      <c r="H657" s="10">
        <f t="shared" si="196"/>
        <v>0</v>
      </c>
      <c r="I657" s="10">
        <f t="shared" si="196"/>
        <v>471179.75234395271</v>
      </c>
      <c r="J657" s="10">
        <f t="shared" si="196"/>
        <v>3308451.0170945046</v>
      </c>
      <c r="K657" s="10">
        <f t="shared" si="196"/>
        <v>3308451.0170945046</v>
      </c>
      <c r="L657" s="10">
        <f t="shared" si="196"/>
        <v>887992.6101866801</v>
      </c>
      <c r="M657" s="10">
        <f t="shared" si="196"/>
        <v>19263.640505637493</v>
      </c>
      <c r="N657" s="10">
        <f t="shared" si="196"/>
        <v>0</v>
      </c>
      <c r="O657" s="10">
        <f t="shared" si="196"/>
        <v>6885331.9611499766</v>
      </c>
      <c r="P657" s="10">
        <f t="shared" si="196"/>
        <v>6885331.9611499766</v>
      </c>
      <c r="Q657" s="10">
        <f t="shared" si="196"/>
        <v>6885331.9611499766</v>
      </c>
      <c r="R657" s="10">
        <f t="shared" si="196"/>
        <v>210328.52517070906</v>
      </c>
      <c r="S657" s="10">
        <f t="shared" si="196"/>
        <v>210328.52517070906</v>
      </c>
      <c r="T657" s="10">
        <f t="shared" si="196"/>
        <v>210328.52517070906</v>
      </c>
      <c r="U657" s="10">
        <f t="shared" si="196"/>
        <v>210328.52517070906</v>
      </c>
      <c r="V657" s="10">
        <f t="shared" si="196"/>
        <v>210328.52517070906</v>
      </c>
      <c r="W657" s="10">
        <f t="shared" si="196"/>
        <v>210328.52517070906</v>
      </c>
      <c r="X657" s="10">
        <f t="shared" si="196"/>
        <v>28905065.576484792</v>
      </c>
      <c r="Y657" s="10">
        <f t="shared" si="196"/>
        <v>28905065.576484792</v>
      </c>
      <c r="Z657" s="10">
        <f t="shared" si="196"/>
        <v>28905065.576484792</v>
      </c>
      <c r="AB657" s="21">
        <f>IF(E76="weekday",INDEX('Category Mapping'!$F$34:$F$45,MATCH('Summarized Source Data'!A76,'Category Mapping'!$A$34:$A$45,0)),INDEX('Category Mapping'!$E$34:$E$45,MATCH('Summarized Source Data'!A76,'Category Mapping'!$A$34:$A$45,0)))</f>
        <v>21.428571428571431</v>
      </c>
      <c r="AD657">
        <f>SUMIFS('Adjusted Source Data'!AJ$3:AJ$290,Sector,"All Sectors",Month,$A657,TimeOfWeek,$E657)</f>
        <v>0</v>
      </c>
      <c r="AE657">
        <f>SUMIFS('Adjusted Source Data'!AK$3:AK$290,Sector,"All Sectors",Month,$A657,TimeOfWeek,$E657)</f>
        <v>0</v>
      </c>
    </row>
    <row r="658" spans="1:31" outlineLevel="2">
      <c r="A658">
        <f t="shared" ref="A658:E658" si="197">A77</f>
        <v>4</v>
      </c>
      <c r="B658" t="str">
        <f t="shared" si="197"/>
        <v>Spring</v>
      </c>
      <c r="C658" t="str">
        <f t="shared" si="197"/>
        <v>h2</v>
      </c>
      <c r="D658" t="str">
        <f t="shared" si="197"/>
        <v>Hour1</v>
      </c>
      <c r="E658" t="str">
        <f t="shared" si="197"/>
        <v>Weekday</v>
      </c>
      <c r="F658" s="10">
        <f t="shared" ref="F658:Z658" si="198">F77/$AB658</f>
        <v>255081.40457706482</v>
      </c>
      <c r="G658" s="10">
        <f t="shared" si="198"/>
        <v>1728.2329647031174</v>
      </c>
      <c r="H658" s="10">
        <f t="shared" si="198"/>
        <v>0</v>
      </c>
      <c r="I658" s="10">
        <f t="shared" si="198"/>
        <v>434473.39985250536</v>
      </c>
      <c r="J658" s="10">
        <f t="shared" si="198"/>
        <v>2398568.8000920317</v>
      </c>
      <c r="K658" s="10">
        <f t="shared" si="198"/>
        <v>2398568.8000920317</v>
      </c>
      <c r="L658" s="10">
        <f t="shared" si="198"/>
        <v>792850.54480953584</v>
      </c>
      <c r="M658" s="10">
        <f t="shared" si="198"/>
        <v>18164.432510313552</v>
      </c>
      <c r="N658" s="10">
        <f t="shared" si="198"/>
        <v>0</v>
      </c>
      <c r="O658" s="10">
        <f t="shared" si="198"/>
        <v>6755044.5074340077</v>
      </c>
      <c r="P658" s="10">
        <f t="shared" si="198"/>
        <v>6755044.5074340077</v>
      </c>
      <c r="Q658" s="10">
        <f t="shared" si="198"/>
        <v>6755044.5074340077</v>
      </c>
      <c r="R658" s="10">
        <f t="shared" si="198"/>
        <v>207255.88951648152</v>
      </c>
      <c r="S658" s="10">
        <f t="shared" si="198"/>
        <v>207255.88951648152</v>
      </c>
      <c r="T658" s="10">
        <f t="shared" si="198"/>
        <v>207255.88951648152</v>
      </c>
      <c r="U658" s="10">
        <f t="shared" si="198"/>
        <v>207255.88951648152</v>
      </c>
      <c r="V658" s="10">
        <f t="shared" si="198"/>
        <v>207255.88951648152</v>
      </c>
      <c r="W658" s="10">
        <f t="shared" si="198"/>
        <v>207255.88951648152</v>
      </c>
      <c r="X658" s="10">
        <f t="shared" si="198"/>
        <v>28859759.8310671</v>
      </c>
      <c r="Y658" s="10">
        <f t="shared" si="198"/>
        <v>28859759.8310671</v>
      </c>
      <c r="Z658" s="10">
        <f t="shared" si="198"/>
        <v>28859759.8310671</v>
      </c>
      <c r="AB658" s="21">
        <f>IF(E77="weekday",INDEX('Category Mapping'!$F$34:$F$45,MATCH('Summarized Source Data'!A77,'Category Mapping'!$A$34:$A$45,0)),INDEX('Category Mapping'!$E$34:$E$45,MATCH('Summarized Source Data'!A77,'Category Mapping'!$A$34:$A$45,0)))</f>
        <v>21.428571428571431</v>
      </c>
      <c r="AD658">
        <f>SUMIFS('Adjusted Source Data'!AJ$3:AJ$290,Sector,"All Sectors",Month,$A658,TimeOfWeek,$E658)</f>
        <v>0</v>
      </c>
      <c r="AE658">
        <f>SUMIFS('Adjusted Source Data'!AK$3:AK$290,Sector,"All Sectors",Month,$A658,TimeOfWeek,$E658)</f>
        <v>0</v>
      </c>
    </row>
    <row r="659" spans="1:31" outlineLevel="2">
      <c r="A659">
        <f t="shared" ref="A659:E659" si="199">A78</f>
        <v>4</v>
      </c>
      <c r="B659" t="str">
        <f t="shared" si="199"/>
        <v>Spring</v>
      </c>
      <c r="C659" t="str">
        <f t="shared" si="199"/>
        <v>h3</v>
      </c>
      <c r="D659" t="str">
        <f t="shared" si="199"/>
        <v>Hour2</v>
      </c>
      <c r="E659" t="str">
        <f t="shared" si="199"/>
        <v>Weekday</v>
      </c>
      <c r="F659" s="10">
        <f t="shared" ref="F659:Z659" si="200">F78/$AB659</f>
        <v>258061.48059340406</v>
      </c>
      <c r="G659" s="10">
        <f t="shared" si="200"/>
        <v>1734.8476035340998</v>
      </c>
      <c r="H659" s="10">
        <f t="shared" si="200"/>
        <v>0</v>
      </c>
      <c r="I659" s="10">
        <f t="shared" si="200"/>
        <v>430209.94798571931</v>
      </c>
      <c r="J659" s="10">
        <f t="shared" si="200"/>
        <v>1919604.6598761573</v>
      </c>
      <c r="K659" s="10">
        <f t="shared" si="200"/>
        <v>1919604.6598761573</v>
      </c>
      <c r="L659" s="10">
        <f t="shared" si="200"/>
        <v>801911.69389307324</v>
      </c>
      <c r="M659" s="10">
        <f t="shared" si="200"/>
        <v>17705.757143704883</v>
      </c>
      <c r="N659" s="10">
        <f t="shared" si="200"/>
        <v>0</v>
      </c>
      <c r="O659" s="10">
        <f t="shared" si="200"/>
        <v>6746442.0337170782</v>
      </c>
      <c r="P659" s="10">
        <f t="shared" si="200"/>
        <v>6746442.0337170782</v>
      </c>
      <c r="Q659" s="10">
        <f t="shared" si="200"/>
        <v>6746442.0337170782</v>
      </c>
      <c r="R659" s="10">
        <f t="shared" si="200"/>
        <v>206466.75404279624</v>
      </c>
      <c r="S659" s="10">
        <f t="shared" si="200"/>
        <v>206466.75404279624</v>
      </c>
      <c r="T659" s="10">
        <f t="shared" si="200"/>
        <v>206466.75404279624</v>
      </c>
      <c r="U659" s="10">
        <f t="shared" si="200"/>
        <v>206466.75404279624</v>
      </c>
      <c r="V659" s="10">
        <f t="shared" si="200"/>
        <v>206466.75404279624</v>
      </c>
      <c r="W659" s="10">
        <f t="shared" si="200"/>
        <v>206466.75404279624</v>
      </c>
      <c r="X659" s="10">
        <f t="shared" si="200"/>
        <v>28859759.8310671</v>
      </c>
      <c r="Y659" s="10">
        <f t="shared" si="200"/>
        <v>28859759.8310671</v>
      </c>
      <c r="Z659" s="10">
        <f t="shared" si="200"/>
        <v>28859759.8310671</v>
      </c>
      <c r="AB659" s="21">
        <f>IF(E78="weekday",INDEX('Category Mapping'!$F$34:$F$45,MATCH('Summarized Source Data'!A78,'Category Mapping'!$A$34:$A$45,0)),INDEX('Category Mapping'!$E$34:$E$45,MATCH('Summarized Source Data'!A78,'Category Mapping'!$A$34:$A$45,0)))</f>
        <v>21.428571428571431</v>
      </c>
      <c r="AD659">
        <f>SUMIFS('Adjusted Source Data'!AJ$3:AJ$290,Sector,"All Sectors",Month,$A659,TimeOfWeek,$E659)</f>
        <v>0</v>
      </c>
      <c r="AE659">
        <f>SUMIFS('Adjusted Source Data'!AK$3:AK$290,Sector,"All Sectors",Month,$A659,TimeOfWeek,$E659)</f>
        <v>0</v>
      </c>
    </row>
    <row r="660" spans="1:31" outlineLevel="2">
      <c r="A660">
        <f t="shared" ref="A660:E660" si="201">A79</f>
        <v>4</v>
      </c>
      <c r="B660" t="str">
        <f t="shared" si="201"/>
        <v>Spring</v>
      </c>
      <c r="C660" t="str">
        <f t="shared" si="201"/>
        <v>h4</v>
      </c>
      <c r="D660" t="str">
        <f t="shared" si="201"/>
        <v>Hour3</v>
      </c>
      <c r="E660" t="str">
        <f t="shared" si="201"/>
        <v>Weekday</v>
      </c>
      <c r="F660" s="10">
        <f t="shared" ref="F660:Z660" si="202">F79/$AB660</f>
        <v>255081.40457706482</v>
      </c>
      <c r="G660" s="10">
        <f t="shared" si="202"/>
        <v>1735.8443299332889</v>
      </c>
      <c r="H660" s="10">
        <f t="shared" si="202"/>
        <v>0</v>
      </c>
      <c r="I660" s="10">
        <f t="shared" si="202"/>
        <v>439800.44939871709</v>
      </c>
      <c r="J660" s="10">
        <f t="shared" si="202"/>
        <v>1659281.0634140482</v>
      </c>
      <c r="K660" s="10">
        <f t="shared" si="202"/>
        <v>1659281.0634140482</v>
      </c>
      <c r="L660" s="10">
        <f t="shared" si="202"/>
        <v>815503.41751837963</v>
      </c>
      <c r="M660" s="10">
        <f t="shared" si="202"/>
        <v>17447.061337369883</v>
      </c>
      <c r="N660" s="10">
        <f t="shared" si="202"/>
        <v>0</v>
      </c>
      <c r="O660" s="10">
        <f t="shared" si="202"/>
        <v>7050249.2238219203</v>
      </c>
      <c r="P660" s="10">
        <f t="shared" si="202"/>
        <v>7050249.2238219203</v>
      </c>
      <c r="Q660" s="10">
        <f t="shared" si="202"/>
        <v>7050249.2238219203</v>
      </c>
      <c r="R660" s="10">
        <f t="shared" si="202"/>
        <v>207193.27697631426</v>
      </c>
      <c r="S660" s="10">
        <f t="shared" si="202"/>
        <v>207193.27697631426</v>
      </c>
      <c r="T660" s="10">
        <f t="shared" si="202"/>
        <v>207193.27697631426</v>
      </c>
      <c r="U660" s="10">
        <f t="shared" si="202"/>
        <v>207193.27697631426</v>
      </c>
      <c r="V660" s="10">
        <f t="shared" si="202"/>
        <v>207193.27697631426</v>
      </c>
      <c r="W660" s="10">
        <f t="shared" si="202"/>
        <v>207193.27697631426</v>
      </c>
      <c r="X660" s="10">
        <f t="shared" si="202"/>
        <v>28859759.8310671</v>
      </c>
      <c r="Y660" s="10">
        <f t="shared" si="202"/>
        <v>28859759.8310671</v>
      </c>
      <c r="Z660" s="10">
        <f t="shared" si="202"/>
        <v>28859759.8310671</v>
      </c>
      <c r="AB660" s="21">
        <f>IF(E79="weekday",INDEX('Category Mapping'!$F$34:$F$45,MATCH('Summarized Source Data'!A79,'Category Mapping'!$A$34:$A$45,0)),INDEX('Category Mapping'!$E$34:$E$45,MATCH('Summarized Source Data'!A79,'Category Mapping'!$A$34:$A$45,0)))</f>
        <v>21.428571428571431</v>
      </c>
      <c r="AD660">
        <f>SUMIFS('Adjusted Source Data'!AJ$3:AJ$290,Sector,"All Sectors",Month,$A660,TimeOfWeek,$E660)</f>
        <v>0</v>
      </c>
      <c r="AE660">
        <f>SUMIFS('Adjusted Source Data'!AK$3:AK$290,Sector,"All Sectors",Month,$A660,TimeOfWeek,$E660)</f>
        <v>0</v>
      </c>
    </row>
    <row r="661" spans="1:31" outlineLevel="2">
      <c r="A661">
        <f t="shared" ref="A661:E661" si="203">A80</f>
        <v>4</v>
      </c>
      <c r="B661" t="str">
        <f t="shared" si="203"/>
        <v>Spring</v>
      </c>
      <c r="C661" t="str">
        <f t="shared" si="203"/>
        <v>h5</v>
      </c>
      <c r="D661" t="str">
        <f t="shared" si="203"/>
        <v>Hour4</v>
      </c>
      <c r="E661" t="str">
        <f t="shared" si="203"/>
        <v>Weekday</v>
      </c>
      <c r="F661" s="10">
        <f t="shared" ref="F661:Z661" si="204">F80/$AB661</f>
        <v>246331.41535305593</v>
      </c>
      <c r="G661" s="10">
        <f t="shared" si="204"/>
        <v>1691.8977568781318</v>
      </c>
      <c r="H661" s="10">
        <f t="shared" si="204"/>
        <v>0</v>
      </c>
      <c r="I661" s="10">
        <f t="shared" si="204"/>
        <v>566321.81772109692</v>
      </c>
      <c r="J661" s="10">
        <f t="shared" si="204"/>
        <v>1749960.0598100962</v>
      </c>
      <c r="K661" s="10">
        <f t="shared" si="204"/>
        <v>1749960.0598100962</v>
      </c>
      <c r="L661" s="10">
        <f t="shared" si="204"/>
        <v>797381.1193513046</v>
      </c>
      <c r="M661" s="10">
        <f t="shared" si="204"/>
        <v>17391.33527050613</v>
      </c>
      <c r="N661" s="10">
        <f t="shared" si="204"/>
        <v>0</v>
      </c>
      <c r="O661" s="10">
        <f t="shared" si="204"/>
        <v>7476178.95681505</v>
      </c>
      <c r="P661" s="10">
        <f t="shared" si="204"/>
        <v>7476178.95681505</v>
      </c>
      <c r="Q661" s="10">
        <f t="shared" si="204"/>
        <v>7476178.95681505</v>
      </c>
      <c r="R661" s="10">
        <f t="shared" si="204"/>
        <v>206401.64968663102</v>
      </c>
      <c r="S661" s="10">
        <f t="shared" si="204"/>
        <v>206401.64968663102</v>
      </c>
      <c r="T661" s="10">
        <f t="shared" si="204"/>
        <v>206401.64968663102</v>
      </c>
      <c r="U661" s="10">
        <f t="shared" si="204"/>
        <v>206401.64968663102</v>
      </c>
      <c r="V661" s="10">
        <f t="shared" si="204"/>
        <v>206401.64968663102</v>
      </c>
      <c r="W661" s="10">
        <f t="shared" si="204"/>
        <v>206401.64968663102</v>
      </c>
      <c r="X661" s="10">
        <f t="shared" si="204"/>
        <v>28950371.32190248</v>
      </c>
      <c r="Y661" s="10">
        <f t="shared" si="204"/>
        <v>28950371.32190248</v>
      </c>
      <c r="Z661" s="10">
        <f t="shared" si="204"/>
        <v>28950371.32190248</v>
      </c>
      <c r="AB661" s="21">
        <f>IF(E80="weekday",INDEX('Category Mapping'!$F$34:$F$45,MATCH('Summarized Source Data'!A80,'Category Mapping'!$A$34:$A$45,0)),INDEX('Category Mapping'!$E$34:$E$45,MATCH('Summarized Source Data'!A80,'Category Mapping'!$A$34:$A$45,0)))</f>
        <v>21.428571428571431</v>
      </c>
      <c r="AD661">
        <f>SUMIFS('Adjusted Source Data'!AJ$3:AJ$290,Sector,"All Sectors",Month,$A661,TimeOfWeek,$E661)</f>
        <v>0</v>
      </c>
      <c r="AE661">
        <f>SUMIFS('Adjusted Source Data'!AK$3:AK$290,Sector,"All Sectors",Month,$A661,TimeOfWeek,$E661)</f>
        <v>0</v>
      </c>
    </row>
    <row r="662" spans="1:31" outlineLevel="2">
      <c r="A662">
        <f t="shared" ref="A662:E662" si="205">A81</f>
        <v>4</v>
      </c>
      <c r="B662" t="str">
        <f t="shared" si="205"/>
        <v>Spring</v>
      </c>
      <c r="C662" t="str">
        <f t="shared" si="205"/>
        <v>h6</v>
      </c>
      <c r="D662" t="str">
        <f t="shared" si="205"/>
        <v>Hour5</v>
      </c>
      <c r="E662" t="str">
        <f t="shared" si="205"/>
        <v>Weekday</v>
      </c>
      <c r="F662" s="10">
        <f t="shared" ref="F662:Z662" si="206">F81/$AB662</f>
        <v>343485.10113249102</v>
      </c>
      <c r="G662" s="10">
        <f t="shared" si="206"/>
        <v>1555.6633804071446</v>
      </c>
      <c r="H662" s="10">
        <f t="shared" si="206"/>
        <v>0</v>
      </c>
      <c r="I662" s="10">
        <f t="shared" si="206"/>
        <v>974073.52648028685</v>
      </c>
      <c r="J662" s="10">
        <f t="shared" si="206"/>
        <v>2414079.1314242869</v>
      </c>
      <c r="K662" s="10">
        <f t="shared" si="206"/>
        <v>2414079.1314242869</v>
      </c>
      <c r="L662" s="10">
        <f t="shared" si="206"/>
        <v>1327458.3407382513</v>
      </c>
      <c r="M662" s="10">
        <f t="shared" si="206"/>
        <v>17934.958909772966</v>
      </c>
      <c r="N662" s="10">
        <f t="shared" si="206"/>
        <v>0</v>
      </c>
      <c r="O662" s="10">
        <f t="shared" si="206"/>
        <v>8712482.1830786578</v>
      </c>
      <c r="P662" s="10">
        <f t="shared" si="206"/>
        <v>8712482.1830786578</v>
      </c>
      <c r="Q662" s="10">
        <f t="shared" si="206"/>
        <v>8712482.1830786578</v>
      </c>
      <c r="R662" s="10">
        <f t="shared" si="206"/>
        <v>212436.69211648495</v>
      </c>
      <c r="S662" s="10">
        <f t="shared" si="206"/>
        <v>212436.69211648495</v>
      </c>
      <c r="T662" s="10">
        <f t="shared" si="206"/>
        <v>212436.69211648495</v>
      </c>
      <c r="U662" s="10">
        <f t="shared" si="206"/>
        <v>212436.69211648495</v>
      </c>
      <c r="V662" s="10">
        <f t="shared" si="206"/>
        <v>212436.69211648495</v>
      </c>
      <c r="W662" s="10">
        <f t="shared" si="206"/>
        <v>212436.69211648495</v>
      </c>
      <c r="X662" s="10">
        <f t="shared" si="206"/>
        <v>29131594.303573232</v>
      </c>
      <c r="Y662" s="10">
        <f t="shared" si="206"/>
        <v>29131594.303573232</v>
      </c>
      <c r="Z662" s="10">
        <f t="shared" si="206"/>
        <v>29131594.303573232</v>
      </c>
      <c r="AB662" s="21">
        <f>IF(E81="weekday",INDEX('Category Mapping'!$F$34:$F$45,MATCH('Summarized Source Data'!A81,'Category Mapping'!$A$34:$A$45,0)),INDEX('Category Mapping'!$E$34:$E$45,MATCH('Summarized Source Data'!A81,'Category Mapping'!$A$34:$A$45,0)))</f>
        <v>21.428571428571431</v>
      </c>
      <c r="AD662">
        <f>SUMIFS('Adjusted Source Data'!AJ$3:AJ$290,Sector,"All Sectors",Month,$A662,TimeOfWeek,$E662)</f>
        <v>0</v>
      </c>
      <c r="AE662">
        <f>SUMIFS('Adjusted Source Data'!AK$3:AK$290,Sector,"All Sectors",Month,$A662,TimeOfWeek,$E662)</f>
        <v>0</v>
      </c>
    </row>
    <row r="663" spans="1:31" outlineLevel="2">
      <c r="A663">
        <f t="shared" ref="A663:E663" si="207">A82</f>
        <v>4</v>
      </c>
      <c r="B663" t="str">
        <f t="shared" si="207"/>
        <v>Spring</v>
      </c>
      <c r="C663" t="str">
        <f t="shared" si="207"/>
        <v>h7</v>
      </c>
      <c r="D663" t="str">
        <f t="shared" si="207"/>
        <v>Hour6</v>
      </c>
      <c r="E663" t="str">
        <f t="shared" si="207"/>
        <v>Weekday</v>
      </c>
      <c r="F663" s="10">
        <f t="shared" ref="F663:Z663" si="208">F82/$AB663</f>
        <v>382690.51854117797</v>
      </c>
      <c r="G663" s="10">
        <f t="shared" si="208"/>
        <v>1270.8714647115594</v>
      </c>
      <c r="H663" s="10">
        <f t="shared" si="208"/>
        <v>0</v>
      </c>
      <c r="I663" s="10">
        <f t="shared" si="208"/>
        <v>675055.60672354768</v>
      </c>
      <c r="J663" s="10">
        <f t="shared" si="208"/>
        <v>3834003.508380841</v>
      </c>
      <c r="K663" s="10">
        <f t="shared" si="208"/>
        <v>3834003.508380841</v>
      </c>
      <c r="L663" s="10">
        <f t="shared" si="208"/>
        <v>2455571.4016386764</v>
      </c>
      <c r="M663" s="10">
        <f t="shared" si="208"/>
        <v>19879.34558586387</v>
      </c>
      <c r="N663" s="10">
        <f t="shared" si="208"/>
        <v>0</v>
      </c>
      <c r="O663" s="10">
        <f t="shared" si="208"/>
        <v>13064419.931042362</v>
      </c>
      <c r="P663" s="10">
        <f t="shared" si="208"/>
        <v>13064419.931042362</v>
      </c>
      <c r="Q663" s="10">
        <f t="shared" si="208"/>
        <v>13064419.931042362</v>
      </c>
      <c r="R663" s="10">
        <f t="shared" si="208"/>
        <v>319348.51056696323</v>
      </c>
      <c r="S663" s="10">
        <f t="shared" si="208"/>
        <v>319348.51056696323</v>
      </c>
      <c r="T663" s="10">
        <f t="shared" si="208"/>
        <v>319348.51056696323</v>
      </c>
      <c r="U663" s="10">
        <f t="shared" si="208"/>
        <v>319348.51056696323</v>
      </c>
      <c r="V663" s="10">
        <f t="shared" si="208"/>
        <v>319348.51056696323</v>
      </c>
      <c r="W663" s="10">
        <f t="shared" si="208"/>
        <v>319348.51056696323</v>
      </c>
      <c r="X663" s="10">
        <f t="shared" si="208"/>
        <v>29448734.521497041</v>
      </c>
      <c r="Y663" s="10">
        <f t="shared" si="208"/>
        <v>29448734.521497041</v>
      </c>
      <c r="Z663" s="10">
        <f t="shared" si="208"/>
        <v>29448734.521497041</v>
      </c>
      <c r="AB663" s="21">
        <f>IF(E82="weekday",INDEX('Category Mapping'!$F$34:$F$45,MATCH('Summarized Source Data'!A82,'Category Mapping'!$A$34:$A$45,0)),INDEX('Category Mapping'!$E$34:$E$45,MATCH('Summarized Source Data'!A82,'Category Mapping'!$A$34:$A$45,0)))</f>
        <v>21.428571428571431</v>
      </c>
      <c r="AD663">
        <f>SUMIFS('Adjusted Source Data'!AJ$3:AJ$290,Sector,"All Sectors",Month,$A663,TimeOfWeek,$E663)</f>
        <v>0</v>
      </c>
      <c r="AE663">
        <f>SUMIFS('Adjusted Source Data'!AK$3:AK$290,Sector,"All Sectors",Month,$A663,TimeOfWeek,$E663)</f>
        <v>0</v>
      </c>
    </row>
    <row r="664" spans="1:31" outlineLevel="2">
      <c r="A664">
        <f t="shared" ref="A664:E664" si="209">A83</f>
        <v>4</v>
      </c>
      <c r="B664" t="str">
        <f t="shared" si="209"/>
        <v>Spring</v>
      </c>
      <c r="C664" t="str">
        <f t="shared" si="209"/>
        <v>h8</v>
      </c>
      <c r="D664" t="str">
        <f t="shared" si="209"/>
        <v>Hour7</v>
      </c>
      <c r="E664" t="str">
        <f t="shared" si="209"/>
        <v>Weekday</v>
      </c>
      <c r="F664" s="10">
        <f t="shared" ref="F664:Z664" si="210">F83/$AB664</f>
        <v>387470.31998848938</v>
      </c>
      <c r="G664" s="10">
        <f t="shared" si="210"/>
        <v>953.73124678774502</v>
      </c>
      <c r="H664" s="10">
        <f t="shared" si="210"/>
        <v>0</v>
      </c>
      <c r="I664" s="10">
        <f t="shared" si="210"/>
        <v>440857.74957952969</v>
      </c>
      <c r="J664" s="10">
        <f t="shared" si="210"/>
        <v>4879242.1218138505</v>
      </c>
      <c r="K664" s="10">
        <f t="shared" si="210"/>
        <v>4879242.1218138505</v>
      </c>
      <c r="L664" s="10">
        <f t="shared" si="210"/>
        <v>2061411.4165047931</v>
      </c>
      <c r="M664" s="10">
        <f t="shared" si="210"/>
        <v>23715.201827397821</v>
      </c>
      <c r="N664" s="10">
        <f t="shared" si="210"/>
        <v>0</v>
      </c>
      <c r="O664" s="10">
        <f t="shared" si="210"/>
        <v>17894707.110868108</v>
      </c>
      <c r="P664" s="10">
        <f t="shared" si="210"/>
        <v>17894707.110868108</v>
      </c>
      <c r="Q664" s="10">
        <f t="shared" si="210"/>
        <v>17894707.110868108</v>
      </c>
      <c r="R664" s="10">
        <f t="shared" si="210"/>
        <v>675055.60672354768</v>
      </c>
      <c r="S664" s="10">
        <f t="shared" si="210"/>
        <v>675055.60672354768</v>
      </c>
      <c r="T664" s="10">
        <f t="shared" si="210"/>
        <v>675055.60672354768</v>
      </c>
      <c r="U664" s="10">
        <f t="shared" si="210"/>
        <v>675055.60672354768</v>
      </c>
      <c r="V664" s="10">
        <f t="shared" si="210"/>
        <v>675055.60672354768</v>
      </c>
      <c r="W664" s="10">
        <f t="shared" si="210"/>
        <v>675055.60672354768</v>
      </c>
      <c r="X664" s="10">
        <f t="shared" si="210"/>
        <v>29720568.994003169</v>
      </c>
      <c r="Y664" s="10">
        <f t="shared" si="210"/>
        <v>29720568.994003169</v>
      </c>
      <c r="Z664" s="10">
        <f t="shared" si="210"/>
        <v>29720568.994003169</v>
      </c>
      <c r="AB664" s="21">
        <f>IF(E83="weekday",INDEX('Category Mapping'!$F$34:$F$45,MATCH('Summarized Source Data'!A83,'Category Mapping'!$A$34:$A$45,0)),INDEX('Category Mapping'!$E$34:$E$45,MATCH('Summarized Source Data'!A83,'Category Mapping'!$A$34:$A$45,0)))</f>
        <v>21.428571428571431</v>
      </c>
      <c r="AD664">
        <f>SUMIFS('Adjusted Source Data'!AJ$3:AJ$290,Sector,"All Sectors",Month,$A664,TimeOfWeek,$E664)</f>
        <v>0</v>
      </c>
      <c r="AE664">
        <f>SUMIFS('Adjusted Source Data'!AK$3:AK$290,Sector,"All Sectors",Month,$A664,TimeOfWeek,$E664)</f>
        <v>0</v>
      </c>
    </row>
    <row r="665" spans="1:31" outlineLevel="2">
      <c r="A665">
        <f t="shared" ref="A665:E665" si="211">A84</f>
        <v>4</v>
      </c>
      <c r="B665" t="str">
        <f t="shared" si="211"/>
        <v>Spring</v>
      </c>
      <c r="C665" t="str">
        <f t="shared" si="211"/>
        <v>h9</v>
      </c>
      <c r="D665" t="str">
        <f t="shared" si="211"/>
        <v>Hour8</v>
      </c>
      <c r="E665" t="str">
        <f t="shared" si="211"/>
        <v>Weekday</v>
      </c>
      <c r="F665" s="10">
        <f t="shared" ref="F665:Z665" si="212">F84/$AB665</f>
        <v>384448.65329785668</v>
      </c>
      <c r="G665" s="10">
        <f t="shared" si="212"/>
        <v>770.74134104570419</v>
      </c>
      <c r="H665" s="10">
        <f t="shared" si="212"/>
        <v>0</v>
      </c>
      <c r="I665" s="10">
        <f t="shared" si="212"/>
        <v>431751.70250228327</v>
      </c>
      <c r="J665" s="10">
        <f t="shared" si="212"/>
        <v>4982164.3163228473</v>
      </c>
      <c r="K665" s="10">
        <f t="shared" si="212"/>
        <v>4982164.3163228473</v>
      </c>
      <c r="L665" s="10">
        <f t="shared" si="212"/>
        <v>1381825.2352394767</v>
      </c>
      <c r="M665" s="10">
        <f t="shared" si="212"/>
        <v>29353.818984846988</v>
      </c>
      <c r="N665" s="10">
        <f t="shared" si="212"/>
        <v>0</v>
      </c>
      <c r="O665" s="10">
        <f t="shared" si="212"/>
        <v>22238420.053808685</v>
      </c>
      <c r="P665" s="10">
        <f t="shared" si="212"/>
        <v>22238420.053808685</v>
      </c>
      <c r="Q665" s="10">
        <f t="shared" si="212"/>
        <v>22238420.053808685</v>
      </c>
      <c r="R665" s="10">
        <f t="shared" si="212"/>
        <v>733953.07576654176</v>
      </c>
      <c r="S665" s="10">
        <f t="shared" si="212"/>
        <v>733953.07576654176</v>
      </c>
      <c r="T665" s="10">
        <f t="shared" si="212"/>
        <v>733953.07576654176</v>
      </c>
      <c r="U665" s="10">
        <f t="shared" si="212"/>
        <v>733953.07576654176</v>
      </c>
      <c r="V665" s="10">
        <f t="shared" si="212"/>
        <v>733953.07576654176</v>
      </c>
      <c r="W665" s="10">
        <f t="shared" si="212"/>
        <v>733953.07576654176</v>
      </c>
      <c r="X665" s="10">
        <f t="shared" si="212"/>
        <v>29811180.484838549</v>
      </c>
      <c r="Y665" s="10">
        <f t="shared" si="212"/>
        <v>29811180.484838549</v>
      </c>
      <c r="Z665" s="10">
        <f t="shared" si="212"/>
        <v>29811180.484838549</v>
      </c>
      <c r="AB665" s="21">
        <f>IF(E84="weekday",INDEX('Category Mapping'!$F$34:$F$45,MATCH('Summarized Source Data'!A84,'Category Mapping'!$A$34:$A$45,0)),INDEX('Category Mapping'!$E$34:$E$45,MATCH('Summarized Source Data'!A84,'Category Mapping'!$A$34:$A$45,0)))</f>
        <v>21.428571428571431</v>
      </c>
      <c r="AD665">
        <f>SUMIFS('Adjusted Source Data'!AJ$3:AJ$290,Sector,"All Sectors",Month,$A665,TimeOfWeek,$E665)</f>
        <v>0</v>
      </c>
      <c r="AE665">
        <f>SUMIFS('Adjusted Source Data'!AK$3:AK$290,Sector,"All Sectors",Month,$A665,TimeOfWeek,$E665)</f>
        <v>0</v>
      </c>
    </row>
    <row r="666" spans="1:31" outlineLevel="2">
      <c r="A666">
        <f t="shared" ref="A666:E666" si="213">A85</f>
        <v>4</v>
      </c>
      <c r="B666" t="str">
        <f t="shared" si="213"/>
        <v>Spring</v>
      </c>
      <c r="C666" t="str">
        <f t="shared" si="213"/>
        <v>h10</v>
      </c>
      <c r="D666" t="str">
        <f t="shared" si="213"/>
        <v>Hour9</v>
      </c>
      <c r="E666" t="str">
        <f t="shared" si="213"/>
        <v>Weekday</v>
      </c>
      <c r="F666" s="10">
        <f t="shared" ref="F666:Z666" si="214">F85/$AB666</f>
        <v>265501.00113120634</v>
      </c>
      <c r="G666" s="10">
        <f t="shared" si="214"/>
        <v>666.31159785793386</v>
      </c>
      <c r="H666" s="10">
        <f t="shared" si="214"/>
        <v>0</v>
      </c>
      <c r="I666" s="10">
        <f t="shared" si="214"/>
        <v>415323.65799084801</v>
      </c>
      <c r="J666" s="10">
        <f t="shared" si="214"/>
        <v>4981727.2064910578</v>
      </c>
      <c r="K666" s="10">
        <f t="shared" si="214"/>
        <v>4981727.2064910578</v>
      </c>
      <c r="L666" s="10">
        <f t="shared" si="214"/>
        <v>1082807.3154827375</v>
      </c>
      <c r="M666" s="10">
        <f t="shared" si="214"/>
        <v>32954.493101917717</v>
      </c>
      <c r="N666" s="10">
        <f t="shared" si="214"/>
        <v>0</v>
      </c>
      <c r="O666" s="10">
        <f t="shared" si="214"/>
        <v>23394646.462384421</v>
      </c>
      <c r="P666" s="10">
        <f t="shared" si="214"/>
        <v>23394646.462384421</v>
      </c>
      <c r="Q666" s="10">
        <f t="shared" si="214"/>
        <v>23394646.462384421</v>
      </c>
      <c r="R666" s="10">
        <f t="shared" si="214"/>
        <v>652402.73401470378</v>
      </c>
      <c r="S666" s="10">
        <f t="shared" si="214"/>
        <v>652402.73401470378</v>
      </c>
      <c r="T666" s="10">
        <f t="shared" si="214"/>
        <v>652402.73401470378</v>
      </c>
      <c r="U666" s="10">
        <f t="shared" si="214"/>
        <v>652402.73401470378</v>
      </c>
      <c r="V666" s="10">
        <f t="shared" si="214"/>
        <v>652402.73401470378</v>
      </c>
      <c r="W666" s="10">
        <f t="shared" si="214"/>
        <v>652402.73401470378</v>
      </c>
      <c r="X666" s="10">
        <f t="shared" si="214"/>
        <v>29765874.739420857</v>
      </c>
      <c r="Y666" s="10">
        <f t="shared" si="214"/>
        <v>29765874.739420857</v>
      </c>
      <c r="Z666" s="10">
        <f t="shared" si="214"/>
        <v>29765874.739420857</v>
      </c>
      <c r="AB666" s="21">
        <f>IF(E85="weekday",INDEX('Category Mapping'!$F$34:$F$45,MATCH('Summarized Source Data'!A85,'Category Mapping'!$A$34:$A$45,0)),INDEX('Category Mapping'!$E$34:$E$45,MATCH('Summarized Source Data'!A85,'Category Mapping'!$A$34:$A$45,0)))</f>
        <v>21.428571428571431</v>
      </c>
      <c r="AD666">
        <f>SUMIFS('Adjusted Source Data'!AJ$3:AJ$290,Sector,"All Sectors",Month,$A666,TimeOfWeek,$E666)</f>
        <v>0</v>
      </c>
      <c r="AE666">
        <f>SUMIFS('Adjusted Source Data'!AK$3:AK$290,Sector,"All Sectors",Month,$A666,TimeOfWeek,$E666)</f>
        <v>0</v>
      </c>
    </row>
    <row r="667" spans="1:31" outlineLevel="2">
      <c r="A667">
        <f t="shared" ref="A667:E667" si="215">A86</f>
        <v>4</v>
      </c>
      <c r="B667" t="str">
        <f t="shared" si="215"/>
        <v>Spring</v>
      </c>
      <c r="C667" t="str">
        <f t="shared" si="215"/>
        <v>h11</v>
      </c>
      <c r="D667" t="str">
        <f t="shared" si="215"/>
        <v>Hour10</v>
      </c>
      <c r="E667" t="str">
        <f t="shared" si="215"/>
        <v>Weekday</v>
      </c>
      <c r="F667" s="10">
        <f t="shared" ref="F667:Z667" si="216">F86/$AB667</f>
        <v>267752.92320719251</v>
      </c>
      <c r="G667" s="10">
        <f t="shared" si="216"/>
        <v>658.42839815525622</v>
      </c>
      <c r="H667" s="10">
        <f t="shared" si="216"/>
        <v>0</v>
      </c>
      <c r="I667" s="10">
        <f t="shared" si="216"/>
        <v>422109.96029121801</v>
      </c>
      <c r="J667" s="10">
        <f t="shared" si="216"/>
        <v>4927391.1198967164</v>
      </c>
      <c r="K667" s="10">
        <f t="shared" si="216"/>
        <v>4927391.1198967164</v>
      </c>
      <c r="L667" s="10">
        <f t="shared" si="216"/>
        <v>892523.18472844886</v>
      </c>
      <c r="M667" s="10">
        <f t="shared" si="216"/>
        <v>34825.801610649898</v>
      </c>
      <c r="N667" s="10">
        <f t="shared" si="216"/>
        <v>0</v>
      </c>
      <c r="O667" s="10">
        <f t="shared" si="216"/>
        <v>23311224.812123854</v>
      </c>
      <c r="P667" s="10">
        <f t="shared" si="216"/>
        <v>23311224.812123854</v>
      </c>
      <c r="Q667" s="10">
        <f t="shared" si="216"/>
        <v>23311224.812123854</v>
      </c>
      <c r="R667" s="10">
        <f t="shared" si="216"/>
        <v>525546.64684517798</v>
      </c>
      <c r="S667" s="10">
        <f t="shared" si="216"/>
        <v>525546.64684517798</v>
      </c>
      <c r="T667" s="10">
        <f t="shared" si="216"/>
        <v>525546.64684517798</v>
      </c>
      <c r="U667" s="10">
        <f t="shared" si="216"/>
        <v>525546.64684517798</v>
      </c>
      <c r="V667" s="10">
        <f t="shared" si="216"/>
        <v>525546.64684517798</v>
      </c>
      <c r="W667" s="10">
        <f t="shared" si="216"/>
        <v>525546.64684517798</v>
      </c>
      <c r="X667" s="10">
        <f t="shared" si="216"/>
        <v>29629957.503167793</v>
      </c>
      <c r="Y667" s="10">
        <f t="shared" si="216"/>
        <v>29629957.503167793</v>
      </c>
      <c r="Z667" s="10">
        <f t="shared" si="216"/>
        <v>29629957.503167793</v>
      </c>
      <c r="AB667" s="21">
        <f>IF(E86="weekday",INDEX('Category Mapping'!$F$34:$F$45,MATCH('Summarized Source Data'!A86,'Category Mapping'!$A$34:$A$45,0)),INDEX('Category Mapping'!$E$34:$E$45,MATCH('Summarized Source Data'!A86,'Category Mapping'!$A$34:$A$45,0)))</f>
        <v>21.428571428571431</v>
      </c>
      <c r="AD667">
        <f>SUMIFS('Adjusted Source Data'!AJ$3:AJ$290,Sector,"All Sectors",Month,$A667,TimeOfWeek,$E667)</f>
        <v>0</v>
      </c>
      <c r="AE667">
        <f>SUMIFS('Adjusted Source Data'!AK$3:AK$290,Sector,"All Sectors",Month,$A667,TimeOfWeek,$E667)</f>
        <v>0</v>
      </c>
    </row>
    <row r="668" spans="1:31" outlineLevel="2">
      <c r="A668">
        <f t="shared" ref="A668:E668" si="217">A87</f>
        <v>4</v>
      </c>
      <c r="B668" t="str">
        <f t="shared" si="217"/>
        <v>Spring</v>
      </c>
      <c r="C668" t="str">
        <f t="shared" si="217"/>
        <v>h12</v>
      </c>
      <c r="D668" t="str">
        <f t="shared" si="217"/>
        <v>Hour11</v>
      </c>
      <c r="E668" t="str">
        <f t="shared" si="217"/>
        <v>Weekday</v>
      </c>
      <c r="F668" s="10">
        <f t="shared" ref="F668:Z668" si="218">F87/$AB668</f>
        <v>281231.51838619082</v>
      </c>
      <c r="G668" s="10">
        <f t="shared" si="218"/>
        <v>736.39958601909677</v>
      </c>
      <c r="H668" s="10">
        <f t="shared" si="218"/>
        <v>0</v>
      </c>
      <c r="I668" s="10">
        <f t="shared" si="218"/>
        <v>462118.60326041514</v>
      </c>
      <c r="J668" s="10">
        <f t="shared" si="218"/>
        <v>4919131.6559783453</v>
      </c>
      <c r="K668" s="10">
        <f t="shared" si="218"/>
        <v>4919131.6559783453</v>
      </c>
      <c r="L668" s="10">
        <f t="shared" si="218"/>
        <v>733953.07576654176</v>
      </c>
      <c r="M668" s="10">
        <f t="shared" si="218"/>
        <v>35264.406532038534</v>
      </c>
      <c r="N668" s="10">
        <f t="shared" si="218"/>
        <v>0</v>
      </c>
      <c r="O668" s="10">
        <f t="shared" si="218"/>
        <v>23242827.589075934</v>
      </c>
      <c r="P668" s="10">
        <f t="shared" si="218"/>
        <v>23242827.589075934</v>
      </c>
      <c r="Q668" s="10">
        <f t="shared" si="218"/>
        <v>23242827.589075934</v>
      </c>
      <c r="R668" s="10">
        <f t="shared" si="218"/>
        <v>525546.64684517798</v>
      </c>
      <c r="S668" s="10">
        <f t="shared" si="218"/>
        <v>525546.64684517798</v>
      </c>
      <c r="T668" s="10">
        <f t="shared" si="218"/>
        <v>525546.64684517798</v>
      </c>
      <c r="U668" s="10">
        <f t="shared" si="218"/>
        <v>525546.64684517798</v>
      </c>
      <c r="V668" s="10">
        <f t="shared" si="218"/>
        <v>525546.64684517798</v>
      </c>
      <c r="W668" s="10">
        <f t="shared" si="218"/>
        <v>525546.64684517798</v>
      </c>
      <c r="X668" s="10">
        <f t="shared" si="218"/>
        <v>29539346.012332417</v>
      </c>
      <c r="Y668" s="10">
        <f t="shared" si="218"/>
        <v>29539346.012332417</v>
      </c>
      <c r="Z668" s="10">
        <f t="shared" si="218"/>
        <v>29539346.012332417</v>
      </c>
      <c r="AB668" s="21">
        <f>IF(E87="weekday",INDEX('Category Mapping'!$F$34:$F$45,MATCH('Summarized Source Data'!A87,'Category Mapping'!$A$34:$A$45,0)),INDEX('Category Mapping'!$E$34:$E$45,MATCH('Summarized Source Data'!A87,'Category Mapping'!$A$34:$A$45,0)))</f>
        <v>21.428571428571431</v>
      </c>
      <c r="AD668">
        <f>SUMIFS('Adjusted Source Data'!AJ$3:AJ$290,Sector,"All Sectors",Month,$A668,TimeOfWeek,$E668)</f>
        <v>0</v>
      </c>
      <c r="AE668">
        <f>SUMIFS('Adjusted Source Data'!AK$3:AK$290,Sector,"All Sectors",Month,$A668,TimeOfWeek,$E668)</f>
        <v>0</v>
      </c>
    </row>
    <row r="669" spans="1:31" outlineLevel="2">
      <c r="A669">
        <f t="shared" ref="A669:E669" si="219">A88</f>
        <v>4</v>
      </c>
      <c r="B669" t="str">
        <f t="shared" si="219"/>
        <v>Spring</v>
      </c>
      <c r="C669" t="str">
        <f t="shared" si="219"/>
        <v>h13</v>
      </c>
      <c r="D669" t="str">
        <f t="shared" si="219"/>
        <v>Hour12</v>
      </c>
      <c r="E669" t="str">
        <f t="shared" si="219"/>
        <v>Weekday</v>
      </c>
      <c r="F669" s="10">
        <f t="shared" ref="F669:Z669" si="220">F88/$AB669</f>
        <v>289485.81744958478</v>
      </c>
      <c r="G669" s="10">
        <f t="shared" si="220"/>
        <v>799.37457214968288</v>
      </c>
      <c r="H669" s="10">
        <f t="shared" si="220"/>
        <v>0</v>
      </c>
      <c r="I669" s="10">
        <f t="shared" si="220"/>
        <v>489302.05051102786</v>
      </c>
      <c r="J669" s="10">
        <f t="shared" si="220"/>
        <v>4747713.6984251449</v>
      </c>
      <c r="K669" s="10">
        <f t="shared" si="220"/>
        <v>4747713.6984251449</v>
      </c>
      <c r="L669" s="10">
        <f t="shared" si="220"/>
        <v>661463.88309824129</v>
      </c>
      <c r="M669" s="10">
        <f t="shared" si="220"/>
        <v>33969.976079709777</v>
      </c>
      <c r="N669" s="10">
        <f t="shared" si="220"/>
        <v>0</v>
      </c>
      <c r="O669" s="10">
        <f t="shared" si="220"/>
        <v>22863553.758019682</v>
      </c>
      <c r="P669" s="10">
        <f t="shared" si="220"/>
        <v>22863553.758019682</v>
      </c>
      <c r="Q669" s="10">
        <f t="shared" si="220"/>
        <v>22863553.758019682</v>
      </c>
      <c r="R669" s="10">
        <f t="shared" si="220"/>
        <v>534607.7959287155</v>
      </c>
      <c r="S669" s="10">
        <f t="shared" si="220"/>
        <v>534607.7959287155</v>
      </c>
      <c r="T669" s="10">
        <f t="shared" si="220"/>
        <v>534607.7959287155</v>
      </c>
      <c r="U669" s="10">
        <f t="shared" si="220"/>
        <v>534607.7959287155</v>
      </c>
      <c r="V669" s="10">
        <f t="shared" si="220"/>
        <v>534607.7959287155</v>
      </c>
      <c r="W669" s="10">
        <f t="shared" si="220"/>
        <v>534607.7959287155</v>
      </c>
      <c r="X669" s="10">
        <f t="shared" si="220"/>
        <v>29448734.521497041</v>
      </c>
      <c r="Y669" s="10">
        <f t="shared" si="220"/>
        <v>29448734.521497041</v>
      </c>
      <c r="Z669" s="10">
        <f t="shared" si="220"/>
        <v>29448734.521497041</v>
      </c>
      <c r="AB669" s="21">
        <f>IF(E88="weekday",INDEX('Category Mapping'!$F$34:$F$45,MATCH('Summarized Source Data'!A88,'Category Mapping'!$A$34:$A$45,0)),INDEX('Category Mapping'!$E$34:$E$45,MATCH('Summarized Source Data'!A88,'Category Mapping'!$A$34:$A$45,0)))</f>
        <v>21.428571428571431</v>
      </c>
      <c r="AD669">
        <f>SUMIFS('Adjusted Source Data'!AJ$3:AJ$290,Sector,"All Sectors",Month,$A669,TimeOfWeek,$E669)</f>
        <v>0</v>
      </c>
      <c r="AE669">
        <f>SUMIFS('Adjusted Source Data'!AK$3:AK$290,Sector,"All Sectors",Month,$A669,TimeOfWeek,$E669)</f>
        <v>0</v>
      </c>
    </row>
    <row r="670" spans="1:31" outlineLevel="2">
      <c r="A670">
        <f t="shared" ref="A670:E670" si="221">A89</f>
        <v>4</v>
      </c>
      <c r="B670" t="str">
        <f t="shared" si="221"/>
        <v>Spring</v>
      </c>
      <c r="C670" t="str">
        <f t="shared" si="221"/>
        <v>h14</v>
      </c>
      <c r="D670" t="str">
        <f t="shared" si="221"/>
        <v>Hour13</v>
      </c>
      <c r="E670" t="str">
        <f t="shared" si="221"/>
        <v>Weekday</v>
      </c>
      <c r="F670" s="10">
        <f t="shared" ref="F670:Z670" si="222">F89/$AB670</f>
        <v>291808.00873671379</v>
      </c>
      <c r="G670" s="10">
        <f t="shared" si="222"/>
        <v>24318.493133379754</v>
      </c>
      <c r="H670" s="10">
        <f t="shared" si="222"/>
        <v>0</v>
      </c>
      <c r="I670" s="10">
        <f t="shared" si="222"/>
        <v>493832.62505279656</v>
      </c>
      <c r="J670" s="10">
        <f t="shared" si="222"/>
        <v>4717341.8140350161</v>
      </c>
      <c r="K670" s="10">
        <f t="shared" si="222"/>
        <v>4717341.8140350161</v>
      </c>
      <c r="L670" s="10">
        <f t="shared" si="222"/>
        <v>607096.98859701597</v>
      </c>
      <c r="M670" s="10">
        <f t="shared" si="222"/>
        <v>34880.44033962363</v>
      </c>
      <c r="N670" s="10">
        <f t="shared" si="222"/>
        <v>0</v>
      </c>
      <c r="O670" s="10">
        <f t="shared" si="222"/>
        <v>22871704.442843307</v>
      </c>
      <c r="P670" s="10">
        <f t="shared" si="222"/>
        <v>22871704.442843307</v>
      </c>
      <c r="Q670" s="10">
        <f t="shared" si="222"/>
        <v>22871704.442843307</v>
      </c>
      <c r="R670" s="10">
        <f t="shared" si="222"/>
        <v>534607.7959287155</v>
      </c>
      <c r="S670" s="10">
        <f t="shared" si="222"/>
        <v>534607.7959287155</v>
      </c>
      <c r="T670" s="10">
        <f t="shared" si="222"/>
        <v>534607.7959287155</v>
      </c>
      <c r="U670" s="10">
        <f t="shared" si="222"/>
        <v>534607.7959287155</v>
      </c>
      <c r="V670" s="10">
        <f t="shared" si="222"/>
        <v>534607.7959287155</v>
      </c>
      <c r="W670" s="10">
        <f t="shared" si="222"/>
        <v>534607.7959287155</v>
      </c>
      <c r="X670" s="10">
        <f t="shared" si="222"/>
        <v>29448734.521497041</v>
      </c>
      <c r="Y670" s="10">
        <f t="shared" si="222"/>
        <v>29448734.521497041</v>
      </c>
      <c r="Z670" s="10">
        <f t="shared" si="222"/>
        <v>29448734.521497041</v>
      </c>
      <c r="AB670" s="21">
        <f>IF(E89="weekday",INDEX('Category Mapping'!$F$34:$F$45,MATCH('Summarized Source Data'!A89,'Category Mapping'!$A$34:$A$45,0)),INDEX('Category Mapping'!$E$34:$E$45,MATCH('Summarized Source Data'!A89,'Category Mapping'!$A$34:$A$45,0)))</f>
        <v>21.428571428571431</v>
      </c>
      <c r="AD670">
        <f>SUMIFS('Adjusted Source Data'!AJ$3:AJ$290,Sector,"All Sectors",Month,$A670,TimeOfWeek,$E670)</f>
        <v>0</v>
      </c>
      <c r="AE670">
        <f>SUMIFS('Adjusted Source Data'!AK$3:AK$290,Sector,"All Sectors",Month,$A670,TimeOfWeek,$E670)</f>
        <v>0</v>
      </c>
    </row>
    <row r="671" spans="1:31" outlineLevel="2">
      <c r="A671">
        <f t="shared" ref="A671:E671" si="223">A90</f>
        <v>4</v>
      </c>
      <c r="B671" t="str">
        <f t="shared" si="223"/>
        <v>Spring</v>
      </c>
      <c r="C671" t="str">
        <f t="shared" si="223"/>
        <v>h15</v>
      </c>
      <c r="D671" t="str">
        <f t="shared" si="223"/>
        <v>Hour14</v>
      </c>
      <c r="E671" t="str">
        <f t="shared" si="223"/>
        <v>Weekday</v>
      </c>
      <c r="F671" s="10">
        <f t="shared" ref="F671:Z671" si="224">F90/$AB671</f>
        <v>296032.67888542236</v>
      </c>
      <c r="G671" s="10">
        <f t="shared" si="224"/>
        <v>47136.097532562344</v>
      </c>
      <c r="H671" s="10">
        <f t="shared" si="224"/>
        <v>0</v>
      </c>
      <c r="I671" s="10">
        <f t="shared" si="224"/>
        <v>507424.34867810289</v>
      </c>
      <c r="J671" s="10">
        <f t="shared" si="224"/>
        <v>4857930.7975325696</v>
      </c>
      <c r="K671" s="10">
        <f t="shared" si="224"/>
        <v>4857930.7975325696</v>
      </c>
      <c r="L671" s="10">
        <f t="shared" si="224"/>
        <v>566321.81772109692</v>
      </c>
      <c r="M671" s="10">
        <f t="shared" si="224"/>
        <v>35839.653581606915</v>
      </c>
      <c r="N671" s="10">
        <f t="shared" si="224"/>
        <v>0</v>
      </c>
      <c r="O671" s="10">
        <f t="shared" si="224"/>
        <v>22866214.655059557</v>
      </c>
      <c r="P671" s="10">
        <f t="shared" si="224"/>
        <v>22866214.655059557</v>
      </c>
      <c r="Q671" s="10">
        <f t="shared" si="224"/>
        <v>22866214.655059557</v>
      </c>
      <c r="R671" s="10">
        <f t="shared" si="224"/>
        <v>525546.64684517798</v>
      </c>
      <c r="S671" s="10">
        <f t="shared" si="224"/>
        <v>525546.64684517798</v>
      </c>
      <c r="T671" s="10">
        <f t="shared" si="224"/>
        <v>525546.64684517798</v>
      </c>
      <c r="U671" s="10">
        <f t="shared" si="224"/>
        <v>525546.64684517798</v>
      </c>
      <c r="V671" s="10">
        <f t="shared" si="224"/>
        <v>525546.64684517798</v>
      </c>
      <c r="W671" s="10">
        <f t="shared" si="224"/>
        <v>525546.64684517798</v>
      </c>
      <c r="X671" s="10">
        <f t="shared" si="224"/>
        <v>29494040.266914733</v>
      </c>
      <c r="Y671" s="10">
        <f t="shared" si="224"/>
        <v>29494040.266914733</v>
      </c>
      <c r="Z671" s="10">
        <f t="shared" si="224"/>
        <v>29494040.266914733</v>
      </c>
      <c r="AB671" s="21">
        <f>IF(E90="weekday",INDEX('Category Mapping'!$F$34:$F$45,MATCH('Summarized Source Data'!A90,'Category Mapping'!$A$34:$A$45,0)),INDEX('Category Mapping'!$E$34:$E$45,MATCH('Summarized Source Data'!A90,'Category Mapping'!$A$34:$A$45,0)))</f>
        <v>21.428571428571431</v>
      </c>
      <c r="AD671">
        <f>SUMIFS('Adjusted Source Data'!AJ$3:AJ$290,Sector,"All Sectors",Month,$A671,TimeOfWeek,$E671)</f>
        <v>0</v>
      </c>
      <c r="AE671">
        <f>SUMIFS('Adjusted Source Data'!AK$3:AK$290,Sector,"All Sectors",Month,$A671,TimeOfWeek,$E671)</f>
        <v>0</v>
      </c>
    </row>
    <row r="672" spans="1:31" outlineLevel="2">
      <c r="A672">
        <f t="shared" ref="A672:E672" si="225">A91</f>
        <v>4</v>
      </c>
      <c r="B672" t="str">
        <f t="shared" si="225"/>
        <v>Spring</v>
      </c>
      <c r="C672" t="str">
        <f t="shared" si="225"/>
        <v>h16</v>
      </c>
      <c r="D672" t="str">
        <f t="shared" si="225"/>
        <v>Hour15</v>
      </c>
      <c r="E672" t="str">
        <f t="shared" si="225"/>
        <v>Weekday</v>
      </c>
      <c r="F672" s="10">
        <f t="shared" ref="F672:Z672" si="226">F91/$AB672</f>
        <v>309679.04123970243</v>
      </c>
      <c r="G672" s="10">
        <f t="shared" si="226"/>
        <v>27736.041427472192</v>
      </c>
      <c r="H672" s="10">
        <f t="shared" si="226"/>
        <v>0</v>
      </c>
      <c r="I672" s="10">
        <f t="shared" si="226"/>
        <v>548199.51955402188</v>
      </c>
      <c r="J672" s="10">
        <f t="shared" si="226"/>
        <v>5502495.5016727783</v>
      </c>
      <c r="K672" s="10">
        <f t="shared" si="226"/>
        <v>5502495.5016727783</v>
      </c>
      <c r="L672" s="10">
        <f t="shared" si="226"/>
        <v>521016.07230340922</v>
      </c>
      <c r="M672" s="10">
        <f t="shared" si="226"/>
        <v>35760.595055853053</v>
      </c>
      <c r="N672" s="10">
        <f t="shared" si="226"/>
        <v>0</v>
      </c>
      <c r="O672" s="10">
        <f t="shared" si="226"/>
        <v>22866293.71358531</v>
      </c>
      <c r="P672" s="10">
        <f t="shared" si="226"/>
        <v>22866293.71358531</v>
      </c>
      <c r="Q672" s="10">
        <f t="shared" si="226"/>
        <v>22866293.71358531</v>
      </c>
      <c r="R672" s="10">
        <f t="shared" si="226"/>
        <v>625219.286764091</v>
      </c>
      <c r="S672" s="10">
        <f t="shared" si="226"/>
        <v>625219.286764091</v>
      </c>
      <c r="T672" s="10">
        <f t="shared" si="226"/>
        <v>625219.286764091</v>
      </c>
      <c r="U672" s="10">
        <f t="shared" si="226"/>
        <v>625219.286764091</v>
      </c>
      <c r="V672" s="10">
        <f t="shared" si="226"/>
        <v>625219.286764091</v>
      </c>
      <c r="W672" s="10">
        <f t="shared" si="226"/>
        <v>625219.286764091</v>
      </c>
      <c r="X672" s="10">
        <f t="shared" si="226"/>
        <v>29720568.994003169</v>
      </c>
      <c r="Y672" s="10">
        <f t="shared" si="226"/>
        <v>29720568.994003169</v>
      </c>
      <c r="Z672" s="10">
        <f t="shared" si="226"/>
        <v>29720568.994003169</v>
      </c>
      <c r="AB672" s="21">
        <f>IF(E91="weekday",INDEX('Category Mapping'!$F$34:$F$45,MATCH('Summarized Source Data'!A91,'Category Mapping'!$A$34:$A$45,0)),INDEX('Category Mapping'!$E$34:$E$45,MATCH('Summarized Source Data'!A91,'Category Mapping'!$A$34:$A$45,0)))</f>
        <v>21.428571428571431</v>
      </c>
      <c r="AD672">
        <f>SUMIFS('Adjusted Source Data'!AJ$3:AJ$290,Sector,"All Sectors",Month,$A672,TimeOfWeek,$E672)</f>
        <v>0</v>
      </c>
      <c r="AE672">
        <f>SUMIFS('Adjusted Source Data'!AK$3:AK$290,Sector,"All Sectors",Month,$A672,TimeOfWeek,$E672)</f>
        <v>0</v>
      </c>
    </row>
    <row r="673" spans="1:31" outlineLevel="2">
      <c r="A673">
        <f t="shared" ref="A673:E673" si="227">A92</f>
        <v>4</v>
      </c>
      <c r="B673" t="str">
        <f t="shared" si="227"/>
        <v>Spring</v>
      </c>
      <c r="C673" t="str">
        <f t="shared" si="227"/>
        <v>h17</v>
      </c>
      <c r="D673" t="str">
        <f t="shared" si="227"/>
        <v>Hour16</v>
      </c>
      <c r="E673" t="str">
        <f t="shared" si="227"/>
        <v>Weekday</v>
      </c>
      <c r="F673" s="10">
        <f t="shared" ref="F673:Z673" si="228">F92/$AB673</f>
        <v>326122.76153905218</v>
      </c>
      <c r="G673" s="10">
        <f t="shared" si="228"/>
        <v>1026.9000256373108</v>
      </c>
      <c r="H673" s="10">
        <f t="shared" si="228"/>
        <v>0</v>
      </c>
      <c r="I673" s="10">
        <f t="shared" si="228"/>
        <v>598035.83951347845</v>
      </c>
      <c r="J673" s="10">
        <f t="shared" si="228"/>
        <v>6640873.9836756885</v>
      </c>
      <c r="K673" s="10">
        <f t="shared" si="228"/>
        <v>6640873.9836756885</v>
      </c>
      <c r="L673" s="10">
        <f t="shared" si="228"/>
        <v>471179.75234395271</v>
      </c>
      <c r="M673" s="10">
        <f t="shared" si="228"/>
        <v>34922.166931153319</v>
      </c>
      <c r="N673" s="10">
        <f t="shared" si="228"/>
        <v>0</v>
      </c>
      <c r="O673" s="10">
        <f t="shared" si="228"/>
        <v>22101465.044151086</v>
      </c>
      <c r="P673" s="10">
        <f t="shared" si="228"/>
        <v>22101465.044151086</v>
      </c>
      <c r="Q673" s="10">
        <f t="shared" si="228"/>
        <v>22101465.044151086</v>
      </c>
      <c r="R673" s="10">
        <f t="shared" si="228"/>
        <v>720361.35214123537</v>
      </c>
      <c r="S673" s="10">
        <f t="shared" si="228"/>
        <v>720361.35214123537</v>
      </c>
      <c r="T673" s="10">
        <f t="shared" si="228"/>
        <v>720361.35214123537</v>
      </c>
      <c r="U673" s="10">
        <f t="shared" si="228"/>
        <v>720361.35214123537</v>
      </c>
      <c r="V673" s="10">
        <f t="shared" si="228"/>
        <v>720361.35214123537</v>
      </c>
      <c r="W673" s="10">
        <f t="shared" si="228"/>
        <v>720361.35214123537</v>
      </c>
      <c r="X673" s="10">
        <f t="shared" si="228"/>
        <v>29992403.466509294</v>
      </c>
      <c r="Y673" s="10">
        <f t="shared" si="228"/>
        <v>29992403.466509294</v>
      </c>
      <c r="Z673" s="10">
        <f t="shared" si="228"/>
        <v>29992403.466509294</v>
      </c>
      <c r="AB673" s="21">
        <f>IF(E92="weekday",INDEX('Category Mapping'!$F$34:$F$45,MATCH('Summarized Source Data'!A92,'Category Mapping'!$A$34:$A$45,0)),INDEX('Category Mapping'!$E$34:$E$45,MATCH('Summarized Source Data'!A92,'Category Mapping'!$A$34:$A$45,0)))</f>
        <v>21.428571428571431</v>
      </c>
      <c r="AD673">
        <f>SUMIFS('Adjusted Source Data'!AJ$3:AJ$290,Sector,"All Sectors",Month,$A673,TimeOfWeek,$E673)</f>
        <v>0</v>
      </c>
      <c r="AE673">
        <f>SUMIFS('Adjusted Source Data'!AK$3:AK$290,Sector,"All Sectors",Month,$A673,TimeOfWeek,$E673)</f>
        <v>0</v>
      </c>
    </row>
    <row r="674" spans="1:31" outlineLevel="2">
      <c r="A674">
        <f t="shared" ref="A674:E674" si="229">A93</f>
        <v>4</v>
      </c>
      <c r="B674" t="str">
        <f t="shared" si="229"/>
        <v>Spring</v>
      </c>
      <c r="C674" t="str">
        <f t="shared" si="229"/>
        <v>h18</v>
      </c>
      <c r="D674" t="str">
        <f t="shared" si="229"/>
        <v>Hour17</v>
      </c>
      <c r="E674" t="str">
        <f t="shared" si="229"/>
        <v>Weekday</v>
      </c>
      <c r="F674" s="10">
        <f t="shared" ref="F674:Z674" si="230">F93/$AB674</f>
        <v>344188.7899703185</v>
      </c>
      <c r="G674" s="10">
        <f t="shared" si="230"/>
        <v>1125.5306334116169</v>
      </c>
      <c r="H674" s="10">
        <f t="shared" si="230"/>
        <v>0</v>
      </c>
      <c r="I674" s="10">
        <f t="shared" si="230"/>
        <v>1032970.9955232809</v>
      </c>
      <c r="J674" s="10">
        <f t="shared" si="230"/>
        <v>7320417.8040690375</v>
      </c>
      <c r="K674" s="10">
        <f t="shared" si="230"/>
        <v>7320417.8040690375</v>
      </c>
      <c r="L674" s="10">
        <f t="shared" si="230"/>
        <v>516485.49776164046</v>
      </c>
      <c r="M674" s="10">
        <f t="shared" si="230"/>
        <v>33292.609879969925</v>
      </c>
      <c r="N674" s="10">
        <f t="shared" si="230"/>
        <v>0</v>
      </c>
      <c r="O674" s="10">
        <f t="shared" si="230"/>
        <v>20789227.984089326</v>
      </c>
      <c r="P674" s="10">
        <f t="shared" si="230"/>
        <v>20789227.984089326</v>
      </c>
      <c r="Q674" s="10">
        <f t="shared" si="230"/>
        <v>20789227.984089326</v>
      </c>
      <c r="R674" s="10">
        <f t="shared" si="230"/>
        <v>761136.52301715431</v>
      </c>
      <c r="S674" s="10">
        <f t="shared" si="230"/>
        <v>761136.52301715431</v>
      </c>
      <c r="T674" s="10">
        <f t="shared" si="230"/>
        <v>761136.52301715431</v>
      </c>
      <c r="U674" s="10">
        <f t="shared" si="230"/>
        <v>761136.52301715431</v>
      </c>
      <c r="V674" s="10">
        <f t="shared" si="230"/>
        <v>761136.52301715431</v>
      </c>
      <c r="W674" s="10">
        <f t="shared" si="230"/>
        <v>761136.52301715431</v>
      </c>
      <c r="X674" s="10">
        <f t="shared" si="230"/>
        <v>30037709.211926986</v>
      </c>
      <c r="Y674" s="10">
        <f t="shared" si="230"/>
        <v>30037709.211926986</v>
      </c>
      <c r="Z674" s="10">
        <f t="shared" si="230"/>
        <v>30037709.211926986</v>
      </c>
      <c r="AB674" s="21">
        <f>IF(E93="weekday",INDEX('Category Mapping'!$F$34:$F$45,MATCH('Summarized Source Data'!A93,'Category Mapping'!$A$34:$A$45,0)),INDEX('Category Mapping'!$E$34:$E$45,MATCH('Summarized Source Data'!A93,'Category Mapping'!$A$34:$A$45,0)))</f>
        <v>21.428571428571431</v>
      </c>
      <c r="AD674">
        <f>SUMIFS('Adjusted Source Data'!AJ$3:AJ$290,Sector,"All Sectors",Month,$A674,TimeOfWeek,$E674)</f>
        <v>0</v>
      </c>
      <c r="AE674">
        <f>SUMIFS('Adjusted Source Data'!AK$3:AK$290,Sector,"All Sectors",Month,$A674,TimeOfWeek,$E674)</f>
        <v>0</v>
      </c>
    </row>
    <row r="675" spans="1:31" outlineLevel="2">
      <c r="A675">
        <f t="shared" ref="A675:E675" si="231">A94</f>
        <v>4</v>
      </c>
      <c r="B675" t="str">
        <f t="shared" si="231"/>
        <v>Spring</v>
      </c>
      <c r="C675" t="str">
        <f t="shared" si="231"/>
        <v>h19</v>
      </c>
      <c r="D675" t="str">
        <f t="shared" si="231"/>
        <v>Hour18</v>
      </c>
      <c r="E675" t="str">
        <f t="shared" si="231"/>
        <v>Weekday</v>
      </c>
      <c r="F675" s="10">
        <f t="shared" ref="F675:Z675" si="232">F94/$AB675</f>
        <v>364736.44060683867</v>
      </c>
      <c r="G675" s="10">
        <f t="shared" si="232"/>
        <v>1249.4871528744106</v>
      </c>
      <c r="H675" s="10">
        <f t="shared" si="232"/>
        <v>0</v>
      </c>
      <c r="I675" s="10">
        <f t="shared" si="232"/>
        <v>2383082.2089703758</v>
      </c>
      <c r="J675" s="10">
        <f t="shared" si="232"/>
        <v>7127584.3643258419</v>
      </c>
      <c r="K675" s="10">
        <f t="shared" si="232"/>
        <v>7127584.3643258419</v>
      </c>
      <c r="L675" s="10">
        <f t="shared" si="232"/>
        <v>588974.69042994082</v>
      </c>
      <c r="M675" s="10">
        <f t="shared" si="232"/>
        <v>31883.28405726191</v>
      </c>
      <c r="N675" s="10">
        <f t="shared" si="232"/>
        <v>0</v>
      </c>
      <c r="O675" s="10">
        <f t="shared" si="232"/>
        <v>19766727.463472288</v>
      </c>
      <c r="P675" s="10">
        <f t="shared" si="232"/>
        <v>19766727.463472288</v>
      </c>
      <c r="Q675" s="10">
        <f t="shared" si="232"/>
        <v>19766727.463472288</v>
      </c>
      <c r="R675" s="10">
        <f t="shared" si="232"/>
        <v>702239.05397416023</v>
      </c>
      <c r="S675" s="10">
        <f t="shared" si="232"/>
        <v>702239.05397416023</v>
      </c>
      <c r="T675" s="10">
        <f t="shared" si="232"/>
        <v>702239.05397416023</v>
      </c>
      <c r="U675" s="10">
        <f t="shared" si="232"/>
        <v>702239.05397416023</v>
      </c>
      <c r="V675" s="10">
        <f t="shared" si="232"/>
        <v>702239.05397416023</v>
      </c>
      <c r="W675" s="10">
        <f t="shared" si="232"/>
        <v>702239.05397416023</v>
      </c>
      <c r="X675" s="10">
        <f t="shared" si="232"/>
        <v>29901791.975673918</v>
      </c>
      <c r="Y675" s="10">
        <f t="shared" si="232"/>
        <v>29901791.975673918</v>
      </c>
      <c r="Z675" s="10">
        <f t="shared" si="232"/>
        <v>29901791.975673918</v>
      </c>
      <c r="AB675" s="21">
        <f>IF(E94="weekday",INDEX('Category Mapping'!$F$34:$F$45,MATCH('Summarized Source Data'!A94,'Category Mapping'!$A$34:$A$45,0)),INDEX('Category Mapping'!$E$34:$E$45,MATCH('Summarized Source Data'!A94,'Category Mapping'!$A$34:$A$45,0)))</f>
        <v>21.428571428571431</v>
      </c>
      <c r="AD675">
        <f>SUMIFS('Adjusted Source Data'!AJ$3:AJ$290,Sector,"All Sectors",Month,$A675,TimeOfWeek,$E675)</f>
        <v>0</v>
      </c>
      <c r="AE675">
        <f>SUMIFS('Adjusted Source Data'!AK$3:AK$290,Sector,"All Sectors",Month,$A675,TimeOfWeek,$E675)</f>
        <v>0</v>
      </c>
    </row>
    <row r="676" spans="1:31" outlineLevel="2">
      <c r="A676">
        <f t="shared" ref="A676:E676" si="233">A95</f>
        <v>4</v>
      </c>
      <c r="B676" t="str">
        <f t="shared" si="233"/>
        <v>Spring</v>
      </c>
      <c r="C676" t="str">
        <f t="shared" si="233"/>
        <v>h20</v>
      </c>
      <c r="D676" t="str">
        <f t="shared" si="233"/>
        <v>Hour19</v>
      </c>
      <c r="E676" t="str">
        <f t="shared" si="233"/>
        <v>Weekday</v>
      </c>
      <c r="F676" s="10">
        <f t="shared" ref="F676:Z676" si="234">F95/$AB676</f>
        <v>382856.70001537004</v>
      </c>
      <c r="G676" s="10">
        <f t="shared" si="234"/>
        <v>1376.3885457893541</v>
      </c>
      <c r="H676" s="10">
        <f t="shared" si="234"/>
        <v>0</v>
      </c>
      <c r="I676" s="10">
        <f t="shared" si="234"/>
        <v>2564305.1906411271</v>
      </c>
      <c r="J676" s="10">
        <f t="shared" si="234"/>
        <v>6792196.9856005823</v>
      </c>
      <c r="K676" s="10">
        <f t="shared" si="234"/>
        <v>6792196.9856005823</v>
      </c>
      <c r="L676" s="10">
        <f t="shared" si="234"/>
        <v>706769.62851592898</v>
      </c>
      <c r="M676" s="10">
        <f t="shared" si="234"/>
        <v>29872.071406679916</v>
      </c>
      <c r="N676" s="10">
        <f t="shared" si="234"/>
        <v>0</v>
      </c>
      <c r="O676" s="10">
        <f t="shared" si="234"/>
        <v>16570153.049634118</v>
      </c>
      <c r="P676" s="10">
        <f t="shared" si="234"/>
        <v>16570153.049634118</v>
      </c>
      <c r="Q676" s="10">
        <f t="shared" si="234"/>
        <v>16570153.049634118</v>
      </c>
      <c r="R676" s="10">
        <f t="shared" si="234"/>
        <v>575382.96680463455</v>
      </c>
      <c r="S676" s="10">
        <f t="shared" si="234"/>
        <v>575382.96680463455</v>
      </c>
      <c r="T676" s="10">
        <f t="shared" si="234"/>
        <v>575382.96680463455</v>
      </c>
      <c r="U676" s="10">
        <f t="shared" si="234"/>
        <v>575382.96680463455</v>
      </c>
      <c r="V676" s="10">
        <f t="shared" si="234"/>
        <v>575382.96680463455</v>
      </c>
      <c r="W676" s="10">
        <f t="shared" si="234"/>
        <v>575382.96680463455</v>
      </c>
      <c r="X676" s="10">
        <f t="shared" si="234"/>
        <v>29720568.994003169</v>
      </c>
      <c r="Y676" s="10">
        <f t="shared" si="234"/>
        <v>29720568.994003169</v>
      </c>
      <c r="Z676" s="10">
        <f t="shared" si="234"/>
        <v>29720568.994003169</v>
      </c>
      <c r="AB676" s="21">
        <f>IF(E95="weekday",INDEX('Category Mapping'!$F$34:$F$45,MATCH('Summarized Source Data'!A95,'Category Mapping'!$A$34:$A$45,0)),INDEX('Category Mapping'!$E$34:$E$45,MATCH('Summarized Source Data'!A95,'Category Mapping'!$A$34:$A$45,0)))</f>
        <v>21.428571428571431</v>
      </c>
      <c r="AD676">
        <f>SUMIFS('Adjusted Source Data'!AJ$3:AJ$290,Sector,"All Sectors",Month,$A676,TimeOfWeek,$E676)</f>
        <v>0</v>
      </c>
      <c r="AE676">
        <f>SUMIFS('Adjusted Source Data'!AK$3:AK$290,Sector,"All Sectors",Month,$A676,TimeOfWeek,$E676)</f>
        <v>0</v>
      </c>
    </row>
    <row r="677" spans="1:31" outlineLevel="2">
      <c r="A677">
        <f t="shared" ref="A677:E677" si="235">A96</f>
        <v>4</v>
      </c>
      <c r="B677" t="str">
        <f t="shared" si="235"/>
        <v>Spring</v>
      </c>
      <c r="C677" t="str">
        <f t="shared" si="235"/>
        <v>h21</v>
      </c>
      <c r="D677" t="str">
        <f t="shared" si="235"/>
        <v>Hour20</v>
      </c>
      <c r="E677" t="str">
        <f t="shared" si="235"/>
        <v>Weekday</v>
      </c>
      <c r="F677" s="10">
        <f t="shared" ref="F677:Z677" si="236">F96/$AB677</f>
        <v>386872.64659493929</v>
      </c>
      <c r="G677" s="10">
        <f t="shared" si="236"/>
        <v>1489.743520824409</v>
      </c>
      <c r="H677" s="10">
        <f t="shared" si="236"/>
        <v>0</v>
      </c>
      <c r="I677" s="10">
        <f t="shared" si="236"/>
        <v>2605080.3615170461</v>
      </c>
      <c r="J677" s="10">
        <f t="shared" si="236"/>
        <v>6656681.0223346828</v>
      </c>
      <c r="K677" s="10">
        <f t="shared" si="236"/>
        <v>6656681.0223346828</v>
      </c>
      <c r="L677" s="10">
        <f t="shared" si="236"/>
        <v>906114.90835375513</v>
      </c>
      <c r="M677" s="10">
        <f t="shared" si="236"/>
        <v>28180.672013001382</v>
      </c>
      <c r="N677" s="10">
        <f t="shared" si="236"/>
        <v>0</v>
      </c>
      <c r="O677" s="10">
        <f t="shared" si="236"/>
        <v>13744765.934964078</v>
      </c>
      <c r="P677" s="10">
        <f t="shared" si="236"/>
        <v>13744765.934964078</v>
      </c>
      <c r="Q677" s="10">
        <f t="shared" si="236"/>
        <v>13744765.934964078</v>
      </c>
      <c r="R677" s="10">
        <f t="shared" si="236"/>
        <v>525546.64684517798</v>
      </c>
      <c r="S677" s="10">
        <f t="shared" si="236"/>
        <v>525546.64684517798</v>
      </c>
      <c r="T677" s="10">
        <f t="shared" si="236"/>
        <v>525546.64684517798</v>
      </c>
      <c r="U677" s="10">
        <f t="shared" si="236"/>
        <v>525546.64684517798</v>
      </c>
      <c r="V677" s="10">
        <f t="shared" si="236"/>
        <v>525546.64684517798</v>
      </c>
      <c r="W677" s="10">
        <f t="shared" si="236"/>
        <v>525546.64684517798</v>
      </c>
      <c r="X677" s="10">
        <f t="shared" si="236"/>
        <v>29539346.012332417</v>
      </c>
      <c r="Y677" s="10">
        <f t="shared" si="236"/>
        <v>29539346.012332417</v>
      </c>
      <c r="Z677" s="10">
        <f t="shared" si="236"/>
        <v>29539346.012332417</v>
      </c>
      <c r="AB677" s="21">
        <f>IF(E96="weekday",INDEX('Category Mapping'!$F$34:$F$45,MATCH('Summarized Source Data'!A96,'Category Mapping'!$A$34:$A$45,0)),INDEX('Category Mapping'!$E$34:$E$45,MATCH('Summarized Source Data'!A96,'Category Mapping'!$A$34:$A$45,0)))</f>
        <v>21.428571428571431</v>
      </c>
      <c r="AD677">
        <f>SUMIFS('Adjusted Source Data'!AJ$3:AJ$290,Sector,"All Sectors",Month,$A677,TimeOfWeek,$E677)</f>
        <v>0</v>
      </c>
      <c r="AE677">
        <f>SUMIFS('Adjusted Source Data'!AK$3:AK$290,Sector,"All Sectors",Month,$A677,TimeOfWeek,$E677)</f>
        <v>0</v>
      </c>
    </row>
    <row r="678" spans="1:31" outlineLevel="2">
      <c r="A678">
        <f t="shared" ref="A678:E678" si="237">A97</f>
        <v>4</v>
      </c>
      <c r="B678" t="str">
        <f t="shared" si="237"/>
        <v>Spring</v>
      </c>
      <c r="C678" t="str">
        <f t="shared" si="237"/>
        <v>h22</v>
      </c>
      <c r="D678" t="str">
        <f t="shared" si="237"/>
        <v>Hour21</v>
      </c>
      <c r="E678" t="str">
        <f t="shared" si="237"/>
        <v>Weekday</v>
      </c>
      <c r="F678" s="10">
        <f t="shared" ref="F678:Z678" si="238">F97/$AB678</f>
        <v>339868.70592176029</v>
      </c>
      <c r="G678" s="10">
        <f t="shared" si="238"/>
        <v>1584.2513057657054</v>
      </c>
      <c r="H678" s="10">
        <f t="shared" si="238"/>
        <v>0</v>
      </c>
      <c r="I678" s="10">
        <f t="shared" si="238"/>
        <v>2129370.0346313249</v>
      </c>
      <c r="J678" s="10">
        <f t="shared" si="238"/>
        <v>6590326.0916787013</v>
      </c>
      <c r="K678" s="10">
        <f t="shared" si="238"/>
        <v>6590326.0916787013</v>
      </c>
      <c r="L678" s="10">
        <f t="shared" si="238"/>
        <v>684116.75580708508</v>
      </c>
      <c r="M678" s="10">
        <f t="shared" si="238"/>
        <v>26455.293310259578</v>
      </c>
      <c r="N678" s="10">
        <f t="shared" si="238"/>
        <v>0</v>
      </c>
      <c r="O678" s="10">
        <f t="shared" si="238"/>
        <v>11159533.250316849</v>
      </c>
      <c r="P678" s="10">
        <f t="shared" si="238"/>
        <v>11159533.250316849</v>
      </c>
      <c r="Q678" s="10">
        <f t="shared" si="238"/>
        <v>11159533.250316849</v>
      </c>
      <c r="R678" s="10">
        <f t="shared" si="238"/>
        <v>489302.05051102786</v>
      </c>
      <c r="S678" s="10">
        <f t="shared" si="238"/>
        <v>489302.05051102786</v>
      </c>
      <c r="T678" s="10">
        <f t="shared" si="238"/>
        <v>489302.05051102786</v>
      </c>
      <c r="U678" s="10">
        <f t="shared" si="238"/>
        <v>489302.05051102786</v>
      </c>
      <c r="V678" s="10">
        <f t="shared" si="238"/>
        <v>489302.05051102786</v>
      </c>
      <c r="W678" s="10">
        <f t="shared" si="238"/>
        <v>489302.05051102786</v>
      </c>
      <c r="X678" s="10">
        <f t="shared" si="238"/>
        <v>29312817.285243981</v>
      </c>
      <c r="Y678" s="10">
        <f t="shared" si="238"/>
        <v>29312817.285243981</v>
      </c>
      <c r="Z678" s="10">
        <f t="shared" si="238"/>
        <v>29312817.285243981</v>
      </c>
      <c r="AB678" s="21">
        <f>IF(E97="weekday",INDEX('Category Mapping'!$F$34:$F$45,MATCH('Summarized Source Data'!A97,'Category Mapping'!$A$34:$A$45,0)),INDEX('Category Mapping'!$E$34:$E$45,MATCH('Summarized Source Data'!A97,'Category Mapping'!$A$34:$A$45,0)))</f>
        <v>21.428571428571431</v>
      </c>
      <c r="AD678">
        <f>SUMIFS('Adjusted Source Data'!AJ$3:AJ$290,Sector,"All Sectors",Month,$A678,TimeOfWeek,$E678)</f>
        <v>0</v>
      </c>
      <c r="AE678">
        <f>SUMIFS('Adjusted Source Data'!AK$3:AK$290,Sector,"All Sectors",Month,$A678,TimeOfWeek,$E678)</f>
        <v>0</v>
      </c>
    </row>
    <row r="679" spans="1:31" outlineLevel="2">
      <c r="A679">
        <f t="shared" ref="A679:E679" si="239">A98</f>
        <v>4</v>
      </c>
      <c r="B679" t="str">
        <f t="shared" si="239"/>
        <v>Spring</v>
      </c>
      <c r="C679" t="str">
        <f t="shared" si="239"/>
        <v>h23</v>
      </c>
      <c r="D679" t="str">
        <f t="shared" si="239"/>
        <v>Hour22</v>
      </c>
      <c r="E679" t="str">
        <f t="shared" si="239"/>
        <v>Weekday</v>
      </c>
      <c r="F679" s="10">
        <f t="shared" ref="F679:Z679" si="240">F98/$AB679</f>
        <v>253773.69954132868</v>
      </c>
      <c r="G679" s="10">
        <f t="shared" si="240"/>
        <v>1651.5303377109719</v>
      </c>
      <c r="H679" s="10">
        <f t="shared" si="240"/>
        <v>0</v>
      </c>
      <c r="I679" s="10">
        <f t="shared" si="240"/>
        <v>1268560.8716952573</v>
      </c>
      <c r="J679" s="10">
        <f t="shared" si="240"/>
        <v>5181264.2202434922</v>
      </c>
      <c r="K679" s="10">
        <f t="shared" si="240"/>
        <v>5181264.2202434922</v>
      </c>
      <c r="L679" s="10">
        <f t="shared" si="240"/>
        <v>625219.286764091</v>
      </c>
      <c r="M679" s="10">
        <f t="shared" si="240"/>
        <v>24380.471393111151</v>
      </c>
      <c r="N679" s="10">
        <f t="shared" si="240"/>
        <v>0</v>
      </c>
      <c r="O679" s="10">
        <f t="shared" si="240"/>
        <v>9408275.7245694809</v>
      </c>
      <c r="P679" s="10">
        <f t="shared" si="240"/>
        <v>9408275.7245694809</v>
      </c>
      <c r="Q679" s="10">
        <f t="shared" si="240"/>
        <v>9408275.7245694809</v>
      </c>
      <c r="R679" s="10">
        <f t="shared" si="240"/>
        <v>462118.60326041514</v>
      </c>
      <c r="S679" s="10">
        <f t="shared" si="240"/>
        <v>462118.60326041514</v>
      </c>
      <c r="T679" s="10">
        <f t="shared" si="240"/>
        <v>462118.60326041514</v>
      </c>
      <c r="U679" s="10">
        <f t="shared" si="240"/>
        <v>462118.60326041514</v>
      </c>
      <c r="V679" s="10">
        <f t="shared" si="240"/>
        <v>462118.60326041514</v>
      </c>
      <c r="W679" s="10">
        <f t="shared" si="240"/>
        <v>462118.60326041514</v>
      </c>
      <c r="X679" s="10">
        <f t="shared" si="240"/>
        <v>29086288.55815554</v>
      </c>
      <c r="Y679" s="10">
        <f t="shared" si="240"/>
        <v>29086288.55815554</v>
      </c>
      <c r="Z679" s="10">
        <f t="shared" si="240"/>
        <v>29086288.55815554</v>
      </c>
      <c r="AB679" s="21">
        <f>IF(E98="weekday",INDEX('Category Mapping'!$F$34:$F$45,MATCH('Summarized Source Data'!A98,'Category Mapping'!$A$34:$A$45,0)),INDEX('Category Mapping'!$E$34:$E$45,MATCH('Summarized Source Data'!A98,'Category Mapping'!$A$34:$A$45,0)))</f>
        <v>21.428571428571431</v>
      </c>
      <c r="AD679">
        <f>SUMIFS('Adjusted Source Data'!AJ$3:AJ$290,Sector,"All Sectors",Month,$A679,TimeOfWeek,$E679)</f>
        <v>0</v>
      </c>
      <c r="AE679">
        <f>SUMIFS('Adjusted Source Data'!AK$3:AK$290,Sector,"All Sectors",Month,$A679,TimeOfWeek,$E679)</f>
        <v>0</v>
      </c>
    </row>
    <row r="680" spans="1:31" outlineLevel="2">
      <c r="A680">
        <f t="shared" ref="A680:E680" si="241">A99</f>
        <v>4</v>
      </c>
      <c r="B680" t="str">
        <f t="shared" si="241"/>
        <v>Spring</v>
      </c>
      <c r="C680" t="str">
        <f t="shared" si="241"/>
        <v>h24</v>
      </c>
      <c r="D680" t="str">
        <f t="shared" si="241"/>
        <v>Hour23</v>
      </c>
      <c r="E680" t="str">
        <f t="shared" si="241"/>
        <v>Weekday</v>
      </c>
      <c r="F680" s="10">
        <f t="shared" ref="F680:Z680" si="242">F99/$AB680</f>
        <v>232429.66451185639</v>
      </c>
      <c r="G680" s="10">
        <f t="shared" si="242"/>
        <v>1696.926694619495</v>
      </c>
      <c r="H680" s="10">
        <f t="shared" si="242"/>
        <v>0</v>
      </c>
      <c r="I680" s="10">
        <f t="shared" si="242"/>
        <v>665994.45764001005</v>
      </c>
      <c r="J680" s="10">
        <f t="shared" si="242"/>
        <v>4128816.692516855</v>
      </c>
      <c r="K680" s="10">
        <f t="shared" si="242"/>
        <v>4128816.692516855</v>
      </c>
      <c r="L680" s="10">
        <f t="shared" si="242"/>
        <v>625219.286764091</v>
      </c>
      <c r="M680" s="10">
        <f t="shared" si="242"/>
        <v>21546.415794253109</v>
      </c>
      <c r="N680" s="10">
        <f t="shared" si="242"/>
        <v>0</v>
      </c>
      <c r="O680" s="10">
        <f t="shared" si="242"/>
        <v>8187854.6538907681</v>
      </c>
      <c r="P680" s="10">
        <f t="shared" si="242"/>
        <v>8187854.6538907681</v>
      </c>
      <c r="Q680" s="10">
        <f t="shared" si="242"/>
        <v>8187854.6538907681</v>
      </c>
      <c r="R680" s="10">
        <f t="shared" si="242"/>
        <v>311197.82574333955</v>
      </c>
      <c r="S680" s="10">
        <f t="shared" si="242"/>
        <v>311197.82574333955</v>
      </c>
      <c r="T680" s="10">
        <f t="shared" si="242"/>
        <v>311197.82574333955</v>
      </c>
      <c r="U680" s="10">
        <f t="shared" si="242"/>
        <v>311197.82574333955</v>
      </c>
      <c r="V680" s="10">
        <f t="shared" si="242"/>
        <v>311197.82574333955</v>
      </c>
      <c r="W680" s="10">
        <f t="shared" si="242"/>
        <v>311197.82574333955</v>
      </c>
      <c r="X680" s="10">
        <f t="shared" si="242"/>
        <v>28905065.576484792</v>
      </c>
      <c r="Y680" s="10">
        <f t="shared" si="242"/>
        <v>28905065.576484792</v>
      </c>
      <c r="Z680" s="10">
        <f t="shared" si="242"/>
        <v>28905065.576484792</v>
      </c>
      <c r="AB680" s="21">
        <f>IF(E99="weekday",INDEX('Category Mapping'!$F$34:$F$45,MATCH('Summarized Source Data'!A99,'Category Mapping'!$A$34:$A$45,0)),INDEX('Category Mapping'!$E$34:$E$45,MATCH('Summarized Source Data'!A99,'Category Mapping'!$A$34:$A$45,0)))</f>
        <v>21.428571428571431</v>
      </c>
      <c r="AD680">
        <f>SUMIFS('Adjusted Source Data'!AJ$3:AJ$290,Sector,"All Sectors",Month,$A680,TimeOfWeek,$E680)</f>
        <v>0</v>
      </c>
      <c r="AE680">
        <f>SUMIFS('Adjusted Source Data'!AK$3:AK$290,Sector,"All Sectors",Month,$A680,TimeOfWeek,$E680)</f>
        <v>0</v>
      </c>
    </row>
    <row r="681" spans="1:31" outlineLevel="2">
      <c r="A681">
        <f t="shared" ref="A681:E681" si="243">A100</f>
        <v>5</v>
      </c>
      <c r="B681" t="str">
        <f t="shared" si="243"/>
        <v>Spring</v>
      </c>
      <c r="C681" t="str">
        <f t="shared" si="243"/>
        <v>h1</v>
      </c>
      <c r="D681" t="str">
        <f t="shared" si="243"/>
        <v>Hour0</v>
      </c>
      <c r="E681" t="str">
        <f t="shared" si="243"/>
        <v>Weekday</v>
      </c>
      <c r="F681" s="10">
        <f t="shared" ref="F681:Z681" si="244">F100/$AB681</f>
        <v>68416.129258491725</v>
      </c>
      <c r="G681" s="10">
        <f t="shared" si="244"/>
        <v>199.12026573768688</v>
      </c>
      <c r="H681" s="10">
        <f t="shared" si="244"/>
        <v>0</v>
      </c>
      <c r="I681" s="10">
        <f t="shared" si="244"/>
        <v>451390.42650527833</v>
      </c>
      <c r="J681" s="10">
        <f t="shared" si="244"/>
        <v>3283974.8384043551</v>
      </c>
      <c r="K681" s="10">
        <f t="shared" si="244"/>
        <v>3283974.8384043551</v>
      </c>
      <c r="L681" s="10">
        <f t="shared" si="244"/>
        <v>213515.66014136243</v>
      </c>
      <c r="M681" s="10">
        <f t="shared" si="244"/>
        <v>334141.46724594122</v>
      </c>
      <c r="N681" s="10">
        <f t="shared" si="244"/>
        <v>0</v>
      </c>
      <c r="O681" s="10">
        <f t="shared" si="244"/>
        <v>6833876.4899069769</v>
      </c>
      <c r="P681" s="10">
        <f t="shared" si="244"/>
        <v>6833876.4899069769</v>
      </c>
      <c r="Q681" s="10">
        <f t="shared" si="244"/>
        <v>6833876.4899069769</v>
      </c>
      <c r="R681" s="10">
        <f t="shared" si="244"/>
        <v>203651.80281098851</v>
      </c>
      <c r="S681" s="10">
        <f t="shared" si="244"/>
        <v>203651.80281098851</v>
      </c>
      <c r="T681" s="10">
        <f t="shared" si="244"/>
        <v>203651.80281098851</v>
      </c>
      <c r="U681" s="10">
        <f t="shared" si="244"/>
        <v>203651.80281098851</v>
      </c>
      <c r="V681" s="10">
        <f t="shared" si="244"/>
        <v>203651.80281098851</v>
      </c>
      <c r="W681" s="10">
        <f t="shared" si="244"/>
        <v>203651.80281098851</v>
      </c>
      <c r="X681" s="10">
        <f t="shared" si="244"/>
        <v>29254421.575288992</v>
      </c>
      <c r="Y681" s="10">
        <f t="shared" si="244"/>
        <v>29254421.575288992</v>
      </c>
      <c r="Z681" s="10">
        <f t="shared" si="244"/>
        <v>29254421.575288992</v>
      </c>
      <c r="AB681" s="21">
        <f>IF(E100="weekday",INDEX('Category Mapping'!$F$34:$F$45,MATCH('Summarized Source Data'!A100,'Category Mapping'!$A$34:$A$45,0)),INDEX('Category Mapping'!$E$34:$E$45,MATCH('Summarized Source Data'!A100,'Category Mapping'!$A$34:$A$45,0)))</f>
        <v>22.142857142857142</v>
      </c>
      <c r="AD681">
        <f>SUMIFS('Adjusted Source Data'!AJ$3:AJ$290,Sector,"All Sectors",Month,$A681,TimeOfWeek,$E681)</f>
        <v>0</v>
      </c>
      <c r="AE681">
        <f>SUMIFS('Adjusted Source Data'!AK$3:AK$290,Sector,"All Sectors",Month,$A681,TimeOfWeek,$E681)</f>
        <v>0</v>
      </c>
    </row>
    <row r="682" spans="1:31" outlineLevel="2">
      <c r="A682">
        <f t="shared" ref="A682:E682" si="245">A101</f>
        <v>5</v>
      </c>
      <c r="B682" t="str">
        <f t="shared" si="245"/>
        <v>Spring</v>
      </c>
      <c r="C682" t="str">
        <f t="shared" si="245"/>
        <v>h2</v>
      </c>
      <c r="D682" t="str">
        <f t="shared" si="245"/>
        <v>Hour1</v>
      </c>
      <c r="E682" t="str">
        <f t="shared" si="245"/>
        <v>Weekday</v>
      </c>
      <c r="F682" s="10">
        <f t="shared" ref="F682:Z682" si="246">F101/$AB682</f>
        <v>68416.129258491725</v>
      </c>
      <c r="G682" s="10">
        <f t="shared" si="246"/>
        <v>200.20711731323937</v>
      </c>
      <c r="H682" s="10">
        <f t="shared" si="246"/>
        <v>0</v>
      </c>
      <c r="I682" s="10">
        <f t="shared" si="246"/>
        <v>415978.58318514348</v>
      </c>
      <c r="J682" s="10">
        <f t="shared" si="246"/>
        <v>2377447.5627273866</v>
      </c>
      <c r="K682" s="10">
        <f t="shared" si="246"/>
        <v>2377447.5627273866</v>
      </c>
      <c r="L682" s="10">
        <f t="shared" si="246"/>
        <v>200707.25017992279</v>
      </c>
      <c r="M682" s="10">
        <f t="shared" si="246"/>
        <v>315075.14705439942</v>
      </c>
      <c r="N682" s="10">
        <f t="shared" si="246"/>
        <v>0</v>
      </c>
      <c r="O682" s="10">
        <f t="shared" si="246"/>
        <v>6729894.7731158929</v>
      </c>
      <c r="P682" s="10">
        <f t="shared" si="246"/>
        <v>6729894.7731158929</v>
      </c>
      <c r="Q682" s="10">
        <f t="shared" si="246"/>
        <v>6729894.7731158929</v>
      </c>
      <c r="R682" s="10">
        <f t="shared" si="246"/>
        <v>200580.54140040631</v>
      </c>
      <c r="S682" s="10">
        <f t="shared" si="246"/>
        <v>200580.54140040631</v>
      </c>
      <c r="T682" s="10">
        <f t="shared" si="246"/>
        <v>200580.54140040631</v>
      </c>
      <c r="U682" s="10">
        <f t="shared" si="246"/>
        <v>200580.54140040631</v>
      </c>
      <c r="V682" s="10">
        <f t="shared" si="246"/>
        <v>200580.54140040631</v>
      </c>
      <c r="W682" s="10">
        <f t="shared" si="246"/>
        <v>200580.54140040631</v>
      </c>
      <c r="X682" s="10">
        <f t="shared" si="246"/>
        <v>29209136.092974301</v>
      </c>
      <c r="Y682" s="10">
        <f t="shared" si="246"/>
        <v>29209136.092974301</v>
      </c>
      <c r="Z682" s="10">
        <f t="shared" si="246"/>
        <v>29209136.092974301</v>
      </c>
      <c r="AB682" s="21">
        <f>IF(E101="weekday",INDEX('Category Mapping'!$F$34:$F$45,MATCH('Summarized Source Data'!A101,'Category Mapping'!$A$34:$A$45,0)),INDEX('Category Mapping'!$E$34:$E$45,MATCH('Summarized Source Data'!A101,'Category Mapping'!$A$34:$A$45,0)))</f>
        <v>22.142857142857142</v>
      </c>
      <c r="AD682">
        <f>SUMIFS('Adjusted Source Data'!AJ$3:AJ$290,Sector,"All Sectors",Month,$A682,TimeOfWeek,$E682)</f>
        <v>0</v>
      </c>
      <c r="AE682">
        <f>SUMIFS('Adjusted Source Data'!AK$3:AK$290,Sector,"All Sectors",Month,$A682,TimeOfWeek,$E682)</f>
        <v>0</v>
      </c>
    </row>
    <row r="683" spans="1:31" outlineLevel="2">
      <c r="A683">
        <f t="shared" ref="A683:E683" si="247">A102</f>
        <v>5</v>
      </c>
      <c r="B683" t="str">
        <f t="shared" si="247"/>
        <v>Spring</v>
      </c>
      <c r="C683" t="str">
        <f t="shared" si="247"/>
        <v>h3</v>
      </c>
      <c r="D683" t="str">
        <f t="shared" si="247"/>
        <v>Hour2</v>
      </c>
      <c r="E683" t="str">
        <f t="shared" si="247"/>
        <v>Weekday</v>
      </c>
      <c r="F683" s="10">
        <f t="shared" ref="F683:Z683" si="248">F102/$AB683</f>
        <v>68416.129258491725</v>
      </c>
      <c r="G683" s="10">
        <f t="shared" si="248"/>
        <v>200.97697051258908</v>
      </c>
      <c r="H683" s="10">
        <f t="shared" si="248"/>
        <v>0</v>
      </c>
      <c r="I683" s="10">
        <f t="shared" si="248"/>
        <v>411896.54980929731</v>
      </c>
      <c r="J683" s="10">
        <f t="shared" si="248"/>
        <v>1901502.7137143314</v>
      </c>
      <c r="K683" s="10">
        <f t="shared" si="248"/>
        <v>1901502.7137143314</v>
      </c>
      <c r="L683" s="10">
        <f t="shared" si="248"/>
        <v>204078.39205439284</v>
      </c>
      <c r="M683" s="10">
        <f t="shared" si="248"/>
        <v>307119.16709394328</v>
      </c>
      <c r="N683" s="10">
        <f t="shared" si="248"/>
        <v>0</v>
      </c>
      <c r="O683" s="10">
        <f t="shared" si="248"/>
        <v>6689194.1288871905</v>
      </c>
      <c r="P683" s="10">
        <f t="shared" si="248"/>
        <v>6689194.1288871905</v>
      </c>
      <c r="Q683" s="10">
        <f t="shared" si="248"/>
        <v>6689194.1288871905</v>
      </c>
      <c r="R683" s="10">
        <f t="shared" si="248"/>
        <v>199791.75886944906</v>
      </c>
      <c r="S683" s="10">
        <f t="shared" si="248"/>
        <v>199791.75886944906</v>
      </c>
      <c r="T683" s="10">
        <f t="shared" si="248"/>
        <v>199791.75886944906</v>
      </c>
      <c r="U683" s="10">
        <f t="shared" si="248"/>
        <v>199791.75886944906</v>
      </c>
      <c r="V683" s="10">
        <f t="shared" si="248"/>
        <v>199791.75886944906</v>
      </c>
      <c r="W683" s="10">
        <f t="shared" si="248"/>
        <v>199791.75886944906</v>
      </c>
      <c r="X683" s="10">
        <f t="shared" si="248"/>
        <v>29209136.092974301</v>
      </c>
      <c r="Y683" s="10">
        <f t="shared" si="248"/>
        <v>29209136.092974301</v>
      </c>
      <c r="Z683" s="10">
        <f t="shared" si="248"/>
        <v>29209136.092974301</v>
      </c>
      <c r="AB683" s="21">
        <f>IF(E102="weekday",INDEX('Category Mapping'!$F$34:$F$45,MATCH('Summarized Source Data'!A102,'Category Mapping'!$A$34:$A$45,0)),INDEX('Category Mapping'!$E$34:$E$45,MATCH('Summarized Source Data'!A102,'Category Mapping'!$A$34:$A$45,0)))</f>
        <v>22.142857142857142</v>
      </c>
      <c r="AD683">
        <f>SUMIFS('Adjusted Source Data'!AJ$3:AJ$290,Sector,"All Sectors",Month,$A683,TimeOfWeek,$E683)</f>
        <v>0</v>
      </c>
      <c r="AE683">
        <f>SUMIFS('Adjusted Source Data'!AK$3:AK$290,Sector,"All Sectors",Month,$A683,TimeOfWeek,$E683)</f>
        <v>0</v>
      </c>
    </row>
    <row r="684" spans="1:31" outlineLevel="2">
      <c r="A684">
        <f t="shared" ref="A684:E684" si="249">A103</f>
        <v>5</v>
      </c>
      <c r="B684" t="str">
        <f t="shared" si="249"/>
        <v>Spring</v>
      </c>
      <c r="C684" t="str">
        <f t="shared" si="249"/>
        <v>h4</v>
      </c>
      <c r="D684" t="str">
        <f t="shared" si="249"/>
        <v>Hour3</v>
      </c>
      <c r="E684" t="str">
        <f t="shared" si="249"/>
        <v>Weekday</v>
      </c>
      <c r="F684" s="10">
        <f t="shared" ref="F684:Z684" si="250">F103/$AB684</f>
        <v>68416.129258491725</v>
      </c>
      <c r="G684" s="10">
        <f t="shared" si="250"/>
        <v>201.11282695953318</v>
      </c>
      <c r="H684" s="10">
        <f t="shared" si="250"/>
        <v>0</v>
      </c>
      <c r="I684" s="10">
        <f t="shared" si="250"/>
        <v>421078.81534535292</v>
      </c>
      <c r="J684" s="10">
        <f t="shared" si="250"/>
        <v>1638721.6113595713</v>
      </c>
      <c r="K684" s="10">
        <f t="shared" si="250"/>
        <v>1638721.6113595713</v>
      </c>
      <c r="L684" s="10">
        <f t="shared" si="250"/>
        <v>207336.95421982862</v>
      </c>
      <c r="M684" s="10">
        <f t="shared" si="250"/>
        <v>302631.37579655758</v>
      </c>
      <c r="N684" s="10">
        <f t="shared" si="250"/>
        <v>0</v>
      </c>
      <c r="O684" s="10">
        <f t="shared" si="250"/>
        <v>7007421.7342219623</v>
      </c>
      <c r="P684" s="10">
        <f t="shared" si="250"/>
        <v>7007421.7342219623</v>
      </c>
      <c r="Q684" s="10">
        <f t="shared" si="250"/>
        <v>7007421.7342219623</v>
      </c>
      <c r="R684" s="10">
        <f t="shared" si="250"/>
        <v>200517.91157836508</v>
      </c>
      <c r="S684" s="10">
        <f t="shared" si="250"/>
        <v>200517.91157836508</v>
      </c>
      <c r="T684" s="10">
        <f t="shared" si="250"/>
        <v>200517.91157836508</v>
      </c>
      <c r="U684" s="10">
        <f t="shared" si="250"/>
        <v>200517.91157836508</v>
      </c>
      <c r="V684" s="10">
        <f t="shared" si="250"/>
        <v>200517.91157836508</v>
      </c>
      <c r="W684" s="10">
        <f t="shared" si="250"/>
        <v>200517.91157836508</v>
      </c>
      <c r="X684" s="10">
        <f t="shared" si="250"/>
        <v>29209136.092974301</v>
      </c>
      <c r="Y684" s="10">
        <f t="shared" si="250"/>
        <v>29209136.092974301</v>
      </c>
      <c r="Z684" s="10">
        <f t="shared" si="250"/>
        <v>29209136.092974301</v>
      </c>
      <c r="AB684" s="21">
        <f>IF(E103="weekday",INDEX('Category Mapping'!$F$34:$F$45,MATCH('Summarized Source Data'!A103,'Category Mapping'!$A$34:$A$45,0)),INDEX('Category Mapping'!$E$34:$E$45,MATCH('Summarized Source Data'!A103,'Category Mapping'!$A$34:$A$45,0)))</f>
        <v>22.142857142857142</v>
      </c>
      <c r="AD684">
        <f>SUMIFS('Adjusted Source Data'!AJ$3:AJ$290,Sector,"All Sectors",Month,$A684,TimeOfWeek,$E684)</f>
        <v>0</v>
      </c>
      <c r="AE684">
        <f>SUMIFS('Adjusted Source Data'!AK$3:AK$290,Sector,"All Sectors",Month,$A684,TimeOfWeek,$E684)</f>
        <v>0</v>
      </c>
    </row>
    <row r="685" spans="1:31" outlineLevel="2">
      <c r="A685">
        <f t="shared" ref="A685:E685" si="251">A104</f>
        <v>5</v>
      </c>
      <c r="B685" t="str">
        <f t="shared" si="251"/>
        <v>Spring</v>
      </c>
      <c r="C685" t="str">
        <f t="shared" si="251"/>
        <v>h5</v>
      </c>
      <c r="D685" t="str">
        <f t="shared" si="251"/>
        <v>Hour4</v>
      </c>
      <c r="E685" t="str">
        <f t="shared" si="251"/>
        <v>Weekday</v>
      </c>
      <c r="F685" s="10">
        <f t="shared" ref="F685:Z685" si="252">F104/$AB685</f>
        <v>68416.129258491725</v>
      </c>
      <c r="G685" s="10">
        <f t="shared" si="252"/>
        <v>196.04085294028803</v>
      </c>
      <c r="H685" s="10">
        <f t="shared" si="252"/>
        <v>0</v>
      </c>
      <c r="I685" s="10">
        <f t="shared" si="252"/>
        <v>543425.78777626611</v>
      </c>
      <c r="J685" s="10">
        <f t="shared" si="252"/>
        <v>1729221.4777817149</v>
      </c>
      <c r="K685" s="10">
        <f t="shared" si="252"/>
        <v>1729221.4777817149</v>
      </c>
      <c r="L685" s="10">
        <f t="shared" si="252"/>
        <v>200654.76430592008</v>
      </c>
      <c r="M685" s="10">
        <f t="shared" si="252"/>
        <v>301665.02888944448</v>
      </c>
      <c r="N685" s="10">
        <f t="shared" si="252"/>
        <v>0</v>
      </c>
      <c r="O685" s="10">
        <f t="shared" si="252"/>
        <v>7422639.6118751839</v>
      </c>
      <c r="P685" s="10">
        <f t="shared" si="252"/>
        <v>7422639.6118751839</v>
      </c>
      <c r="Q685" s="10">
        <f t="shared" si="252"/>
        <v>7422639.6118751839</v>
      </c>
      <c r="R685" s="10">
        <f t="shared" si="252"/>
        <v>199726.63834588052</v>
      </c>
      <c r="S685" s="10">
        <f t="shared" si="252"/>
        <v>199726.63834588052</v>
      </c>
      <c r="T685" s="10">
        <f t="shared" si="252"/>
        <v>199726.63834588052</v>
      </c>
      <c r="U685" s="10">
        <f t="shared" si="252"/>
        <v>199726.63834588052</v>
      </c>
      <c r="V685" s="10">
        <f t="shared" si="252"/>
        <v>199726.63834588052</v>
      </c>
      <c r="W685" s="10">
        <f t="shared" si="252"/>
        <v>199726.63834588052</v>
      </c>
      <c r="X685" s="10">
        <f t="shared" si="252"/>
        <v>29299707.057603683</v>
      </c>
      <c r="Y685" s="10">
        <f t="shared" si="252"/>
        <v>29299707.057603683</v>
      </c>
      <c r="Z685" s="10">
        <f t="shared" si="252"/>
        <v>29299707.057603683</v>
      </c>
      <c r="AB685" s="21">
        <f>IF(E104="weekday",INDEX('Category Mapping'!$F$34:$F$45,MATCH('Summarized Source Data'!A104,'Category Mapping'!$A$34:$A$45,0)),INDEX('Category Mapping'!$E$34:$E$45,MATCH('Summarized Source Data'!A104,'Category Mapping'!$A$34:$A$45,0)))</f>
        <v>22.142857142857142</v>
      </c>
      <c r="AD685">
        <f>SUMIFS('Adjusted Source Data'!AJ$3:AJ$290,Sector,"All Sectors",Month,$A685,TimeOfWeek,$E685)</f>
        <v>0</v>
      </c>
      <c r="AE685">
        <f>SUMIFS('Adjusted Source Data'!AK$3:AK$290,Sector,"All Sectors",Month,$A685,TimeOfWeek,$E685)</f>
        <v>0</v>
      </c>
    </row>
    <row r="686" spans="1:31" outlineLevel="2">
      <c r="A686">
        <f t="shared" ref="A686:E686" si="253">A105</f>
        <v>5</v>
      </c>
      <c r="B686" t="str">
        <f t="shared" si="253"/>
        <v>Spring</v>
      </c>
      <c r="C686" t="str">
        <f t="shared" si="253"/>
        <v>h6</v>
      </c>
      <c r="D686" t="str">
        <f t="shared" si="253"/>
        <v>Hour5</v>
      </c>
      <c r="E686" t="str">
        <f t="shared" si="253"/>
        <v>Weekday</v>
      </c>
      <c r="F686" s="10">
        <f t="shared" ref="F686:Z686" si="254">F105/$AB686</f>
        <v>101888.53122753547</v>
      </c>
      <c r="G686" s="10">
        <f t="shared" si="254"/>
        <v>180.23621961246158</v>
      </c>
      <c r="H686" s="10">
        <f t="shared" si="254"/>
        <v>0</v>
      </c>
      <c r="I686" s="10">
        <f t="shared" si="254"/>
        <v>864952.71221055696</v>
      </c>
      <c r="J686" s="10">
        <f t="shared" si="254"/>
        <v>2365990.0187033936</v>
      </c>
      <c r="K686" s="10">
        <f t="shared" si="254"/>
        <v>2365990.0187033936</v>
      </c>
      <c r="L686" s="10">
        <f t="shared" si="254"/>
        <v>316478.36300940235</v>
      </c>
      <c r="M686" s="10">
        <f t="shared" si="254"/>
        <v>311094.59844442055</v>
      </c>
      <c r="N686" s="10">
        <f t="shared" si="254"/>
        <v>0</v>
      </c>
      <c r="O686" s="10">
        <f t="shared" si="254"/>
        <v>8655950.9130573906</v>
      </c>
      <c r="P686" s="10">
        <f t="shared" si="254"/>
        <v>8655950.9130573906</v>
      </c>
      <c r="Q686" s="10">
        <f t="shared" si="254"/>
        <v>8655950.9130573906</v>
      </c>
      <c r="R686" s="10">
        <f t="shared" si="254"/>
        <v>205758.98158857328</v>
      </c>
      <c r="S686" s="10">
        <f t="shared" si="254"/>
        <v>205758.98158857328</v>
      </c>
      <c r="T686" s="10">
        <f t="shared" si="254"/>
        <v>205758.98158857328</v>
      </c>
      <c r="U686" s="10">
        <f t="shared" si="254"/>
        <v>205758.98158857328</v>
      </c>
      <c r="V686" s="10">
        <f t="shared" si="254"/>
        <v>205758.98158857328</v>
      </c>
      <c r="W686" s="10">
        <f t="shared" si="254"/>
        <v>205758.98158857328</v>
      </c>
      <c r="X686" s="10">
        <f t="shared" si="254"/>
        <v>29526134.469177123</v>
      </c>
      <c r="Y686" s="10">
        <f t="shared" si="254"/>
        <v>29526134.469177123</v>
      </c>
      <c r="Z686" s="10">
        <f t="shared" si="254"/>
        <v>29526134.469177123</v>
      </c>
      <c r="AB686" s="21">
        <f>IF(E105="weekday",INDEX('Category Mapping'!$F$34:$F$45,MATCH('Summarized Source Data'!A105,'Category Mapping'!$A$34:$A$45,0)),INDEX('Category Mapping'!$E$34:$E$45,MATCH('Summarized Source Data'!A105,'Category Mapping'!$A$34:$A$45,0)))</f>
        <v>22.142857142857142</v>
      </c>
      <c r="AD686">
        <f>SUMIFS('Adjusted Source Data'!AJ$3:AJ$290,Sector,"All Sectors",Month,$A686,TimeOfWeek,$E686)</f>
        <v>0</v>
      </c>
      <c r="AE686">
        <f>SUMIFS('Adjusted Source Data'!AK$3:AK$290,Sector,"All Sectors",Month,$A686,TimeOfWeek,$E686)</f>
        <v>0</v>
      </c>
    </row>
    <row r="687" spans="1:31" outlineLevel="2">
      <c r="A687">
        <f t="shared" ref="A687:E687" si="255">A106</f>
        <v>5</v>
      </c>
      <c r="B687" t="str">
        <f t="shared" si="255"/>
        <v>Spring</v>
      </c>
      <c r="C687" t="str">
        <f t="shared" si="255"/>
        <v>h7</v>
      </c>
      <c r="D687" t="str">
        <f t="shared" si="255"/>
        <v>Hour6</v>
      </c>
      <c r="E687" t="str">
        <f t="shared" si="255"/>
        <v>Weekday</v>
      </c>
      <c r="F687" s="10">
        <f t="shared" ref="F687:Z687" si="256">F106/$AB687</f>
        <v>115343.88958932276</v>
      </c>
      <c r="G687" s="10">
        <f t="shared" si="256"/>
        <v>147.22310300505345</v>
      </c>
      <c r="H687" s="10">
        <f t="shared" si="256"/>
        <v>0</v>
      </c>
      <c r="I687" s="10">
        <f t="shared" si="256"/>
        <v>475497.56430423283</v>
      </c>
      <c r="J687" s="10">
        <f t="shared" si="256"/>
        <v>3729246.335824755</v>
      </c>
      <c r="K687" s="10">
        <f t="shared" si="256"/>
        <v>3729246.335824755</v>
      </c>
      <c r="L687" s="10">
        <f t="shared" si="256"/>
        <v>792495.94050705479</v>
      </c>
      <c r="M687" s="10">
        <f t="shared" si="256"/>
        <v>344820.78025635582</v>
      </c>
      <c r="N687" s="10">
        <f t="shared" si="256"/>
        <v>0</v>
      </c>
      <c r="O687" s="10">
        <f t="shared" si="256"/>
        <v>12946468.27910482</v>
      </c>
      <c r="P687" s="10">
        <f t="shared" si="256"/>
        <v>12946468.27910482</v>
      </c>
      <c r="Q687" s="10">
        <f t="shared" si="256"/>
        <v>12946468.27910482</v>
      </c>
      <c r="R687" s="10">
        <f t="shared" si="256"/>
        <v>309731.3695703015</v>
      </c>
      <c r="S687" s="10">
        <f t="shared" si="256"/>
        <v>309731.3695703015</v>
      </c>
      <c r="T687" s="10">
        <f t="shared" si="256"/>
        <v>309731.3695703015</v>
      </c>
      <c r="U687" s="10">
        <f t="shared" si="256"/>
        <v>309731.3695703015</v>
      </c>
      <c r="V687" s="10">
        <f t="shared" si="256"/>
        <v>309731.3695703015</v>
      </c>
      <c r="W687" s="10">
        <f t="shared" si="256"/>
        <v>309731.3695703015</v>
      </c>
      <c r="X687" s="10">
        <f t="shared" si="256"/>
        <v>29843132.845379949</v>
      </c>
      <c r="Y687" s="10">
        <f t="shared" si="256"/>
        <v>29843132.845379949</v>
      </c>
      <c r="Z687" s="10">
        <f t="shared" si="256"/>
        <v>29843132.845379949</v>
      </c>
      <c r="AB687" s="21">
        <f>IF(E106="weekday",INDEX('Category Mapping'!$F$34:$F$45,MATCH('Summarized Source Data'!A106,'Category Mapping'!$A$34:$A$45,0)),INDEX('Category Mapping'!$E$34:$E$45,MATCH('Summarized Source Data'!A106,'Category Mapping'!$A$34:$A$45,0)))</f>
        <v>22.142857142857142</v>
      </c>
      <c r="AD687">
        <f>SUMIFS('Adjusted Source Data'!AJ$3:AJ$290,Sector,"All Sectors",Month,$A687,TimeOfWeek,$E687)</f>
        <v>0</v>
      </c>
      <c r="AE687">
        <f>SUMIFS('Adjusted Source Data'!AK$3:AK$290,Sector,"All Sectors",Month,$A687,TimeOfWeek,$E687)</f>
        <v>0</v>
      </c>
    </row>
    <row r="688" spans="1:31" outlineLevel="2">
      <c r="A688">
        <f t="shared" ref="A688:E688" si="257">A107</f>
        <v>5</v>
      </c>
      <c r="B688" t="str">
        <f t="shared" si="257"/>
        <v>Spring</v>
      </c>
      <c r="C688" t="str">
        <f t="shared" si="257"/>
        <v>h8</v>
      </c>
      <c r="D688" t="str">
        <f t="shared" si="257"/>
        <v>Hour7</v>
      </c>
      <c r="E688" t="str">
        <f t="shared" si="257"/>
        <v>Weekday</v>
      </c>
      <c r="F688" s="10">
        <f t="shared" ref="F688:Z688" si="258">F107/$AB688</f>
        <v>116784.51135271764</v>
      </c>
      <c r="G688" s="10">
        <f t="shared" si="258"/>
        <v>110.49657684784079</v>
      </c>
      <c r="H688" s="10">
        <f t="shared" si="258"/>
        <v>0</v>
      </c>
      <c r="I688" s="10">
        <f t="shared" si="258"/>
        <v>422091.08173153317</v>
      </c>
      <c r="J688" s="10">
        <f t="shared" si="258"/>
        <v>4759415.341157496</v>
      </c>
      <c r="K688" s="10">
        <f t="shared" si="258"/>
        <v>4759415.341157496</v>
      </c>
      <c r="L688" s="10">
        <f t="shared" si="258"/>
        <v>620411.10771123716</v>
      </c>
      <c r="M688" s="10">
        <f t="shared" si="258"/>
        <v>411356.70157462393</v>
      </c>
      <c r="N688" s="10">
        <f t="shared" si="258"/>
        <v>0</v>
      </c>
      <c r="O688" s="10">
        <f t="shared" si="258"/>
        <v>17761707.351310007</v>
      </c>
      <c r="P688" s="10">
        <f t="shared" si="258"/>
        <v>17761707.351310007</v>
      </c>
      <c r="Q688" s="10">
        <f t="shared" si="258"/>
        <v>17761707.351310007</v>
      </c>
      <c r="R688" s="10">
        <f t="shared" si="258"/>
        <v>652110.94533151935</v>
      </c>
      <c r="S688" s="10">
        <f t="shared" si="258"/>
        <v>652110.94533151935</v>
      </c>
      <c r="T688" s="10">
        <f t="shared" si="258"/>
        <v>652110.94533151935</v>
      </c>
      <c r="U688" s="10">
        <f t="shared" si="258"/>
        <v>652110.94533151935</v>
      </c>
      <c r="V688" s="10">
        <f t="shared" si="258"/>
        <v>652110.94533151935</v>
      </c>
      <c r="W688" s="10">
        <f t="shared" si="258"/>
        <v>652110.94533151935</v>
      </c>
      <c r="X688" s="10">
        <f t="shared" si="258"/>
        <v>30114845.739268079</v>
      </c>
      <c r="Y688" s="10">
        <f t="shared" si="258"/>
        <v>30114845.739268079</v>
      </c>
      <c r="Z688" s="10">
        <f t="shared" si="258"/>
        <v>30114845.739268079</v>
      </c>
      <c r="AB688" s="21">
        <f>IF(E107="weekday",INDEX('Category Mapping'!$F$34:$F$45,MATCH('Summarized Source Data'!A107,'Category Mapping'!$A$34:$A$45,0)),INDEX('Category Mapping'!$E$34:$E$45,MATCH('Summarized Source Data'!A107,'Category Mapping'!$A$34:$A$45,0)))</f>
        <v>22.142857142857142</v>
      </c>
      <c r="AD688">
        <f>SUMIFS('Adjusted Source Data'!AJ$3:AJ$290,Sector,"All Sectors",Month,$A688,TimeOfWeek,$E688)</f>
        <v>0</v>
      </c>
      <c r="AE688">
        <f>SUMIFS('Adjusted Source Data'!AK$3:AK$290,Sector,"All Sectors",Month,$A688,TimeOfWeek,$E688)</f>
        <v>0</v>
      </c>
    </row>
    <row r="689" spans="1:31" outlineLevel="2">
      <c r="A689">
        <f t="shared" ref="A689:E689" si="259">A108</f>
        <v>5</v>
      </c>
      <c r="B689" t="str">
        <f t="shared" si="259"/>
        <v>Spring</v>
      </c>
      <c r="C689" t="str">
        <f t="shared" si="259"/>
        <v>h9</v>
      </c>
      <c r="D689" t="str">
        <f t="shared" si="259"/>
        <v>Hour8</v>
      </c>
      <c r="E689" t="str">
        <f t="shared" si="259"/>
        <v>Weekday</v>
      </c>
      <c r="F689" s="10">
        <f t="shared" ref="F689:Z689" si="260">F108/$AB689</f>
        <v>115873.77501788693</v>
      </c>
      <c r="G689" s="10">
        <f t="shared" si="260"/>
        <v>2663.6014987853687</v>
      </c>
      <c r="H689" s="10">
        <f t="shared" si="260"/>
        <v>0</v>
      </c>
      <c r="I689" s="10">
        <f t="shared" si="260"/>
        <v>413372.67539082695</v>
      </c>
      <c r="J689" s="10">
        <f t="shared" si="260"/>
        <v>4902347.8258551611</v>
      </c>
      <c r="K689" s="10">
        <f t="shared" si="260"/>
        <v>4902347.8258551611</v>
      </c>
      <c r="L689" s="10">
        <f t="shared" si="260"/>
        <v>406317.55953005701</v>
      </c>
      <c r="M689" s="10">
        <f t="shared" si="260"/>
        <v>511725.95015598397</v>
      </c>
      <c r="N689" s="10">
        <f t="shared" si="260"/>
        <v>0</v>
      </c>
      <c r="O689" s="10">
        <f t="shared" si="260"/>
        <v>22086981.506175891</v>
      </c>
      <c r="P689" s="10">
        <f t="shared" si="260"/>
        <v>22086981.506175891</v>
      </c>
      <c r="Q689" s="10">
        <f t="shared" si="260"/>
        <v>22086981.506175891</v>
      </c>
      <c r="R689" s="10">
        <f t="shared" si="260"/>
        <v>715510.62057208375</v>
      </c>
      <c r="S689" s="10">
        <f t="shared" si="260"/>
        <v>715510.62057208375</v>
      </c>
      <c r="T689" s="10">
        <f t="shared" si="260"/>
        <v>715510.62057208375</v>
      </c>
      <c r="U689" s="10">
        <f t="shared" si="260"/>
        <v>715510.62057208375</v>
      </c>
      <c r="V689" s="10">
        <f t="shared" si="260"/>
        <v>715510.62057208375</v>
      </c>
      <c r="W689" s="10">
        <f t="shared" si="260"/>
        <v>715510.62057208375</v>
      </c>
      <c r="X689" s="10">
        <f t="shared" si="260"/>
        <v>30205416.703897461</v>
      </c>
      <c r="Y689" s="10">
        <f t="shared" si="260"/>
        <v>30205416.703897461</v>
      </c>
      <c r="Z689" s="10">
        <f t="shared" si="260"/>
        <v>30205416.703897461</v>
      </c>
      <c r="AB689" s="21">
        <f>IF(E108="weekday",INDEX('Category Mapping'!$F$34:$F$45,MATCH('Summarized Source Data'!A108,'Category Mapping'!$A$34:$A$45,0)),INDEX('Category Mapping'!$E$34:$E$45,MATCH('Summarized Source Data'!A108,'Category Mapping'!$A$34:$A$45,0)))</f>
        <v>22.142857142857142</v>
      </c>
      <c r="AD689">
        <f>SUMIFS('Adjusted Source Data'!AJ$3:AJ$290,Sector,"All Sectors",Month,$A689,TimeOfWeek,$E689)</f>
        <v>0</v>
      </c>
      <c r="AE689">
        <f>SUMIFS('Adjusted Source Data'!AK$3:AK$290,Sector,"All Sectors",Month,$A689,TimeOfWeek,$E689)</f>
        <v>0</v>
      </c>
    </row>
    <row r="690" spans="1:31" outlineLevel="2">
      <c r="A690">
        <f t="shared" ref="A690:E690" si="261">A109</f>
        <v>5</v>
      </c>
      <c r="B690" t="str">
        <f t="shared" si="261"/>
        <v>Spring</v>
      </c>
      <c r="C690" t="str">
        <f t="shared" si="261"/>
        <v>h10</v>
      </c>
      <c r="D690" t="str">
        <f t="shared" si="261"/>
        <v>Hour9</v>
      </c>
      <c r="E690" t="str">
        <f t="shared" si="261"/>
        <v>Weekday</v>
      </c>
      <c r="F690" s="10">
        <f t="shared" ref="F690:Z690" si="262">F109/$AB690</f>
        <v>80022.662519299527</v>
      </c>
      <c r="G690" s="10">
        <f t="shared" si="262"/>
        <v>45099.041983999268</v>
      </c>
      <c r="H690" s="10">
        <f t="shared" si="262"/>
        <v>0</v>
      </c>
      <c r="I690" s="10">
        <f t="shared" si="262"/>
        <v>397643.94053135993</v>
      </c>
      <c r="J690" s="10">
        <f t="shared" si="262"/>
        <v>4911492.2327280017</v>
      </c>
      <c r="K690" s="10">
        <f t="shared" si="262"/>
        <v>4911492.2327280017</v>
      </c>
      <c r="L690" s="10">
        <f t="shared" si="262"/>
        <v>320092.09921263222</v>
      </c>
      <c r="M690" s="10">
        <f t="shared" si="262"/>
        <v>611354.01124829939</v>
      </c>
      <c r="N690" s="10">
        <f t="shared" si="262"/>
        <v>0</v>
      </c>
      <c r="O690" s="10">
        <f t="shared" si="262"/>
        <v>23251001.445582911</v>
      </c>
      <c r="P690" s="10">
        <f t="shared" si="262"/>
        <v>23251001.445582911</v>
      </c>
      <c r="Q690" s="10">
        <f t="shared" si="262"/>
        <v>23251001.445582911</v>
      </c>
      <c r="R690" s="10">
        <f t="shared" si="262"/>
        <v>633996.75240564381</v>
      </c>
      <c r="S690" s="10">
        <f t="shared" si="262"/>
        <v>633996.75240564381</v>
      </c>
      <c r="T690" s="10">
        <f t="shared" si="262"/>
        <v>633996.75240564381</v>
      </c>
      <c r="U690" s="10">
        <f t="shared" si="262"/>
        <v>633996.75240564381</v>
      </c>
      <c r="V690" s="10">
        <f t="shared" si="262"/>
        <v>633996.75240564381</v>
      </c>
      <c r="W690" s="10">
        <f t="shared" si="262"/>
        <v>633996.75240564381</v>
      </c>
      <c r="X690" s="10">
        <f t="shared" si="262"/>
        <v>30160131.22158277</v>
      </c>
      <c r="Y690" s="10">
        <f t="shared" si="262"/>
        <v>30160131.22158277</v>
      </c>
      <c r="Z690" s="10">
        <f t="shared" si="262"/>
        <v>30160131.22158277</v>
      </c>
      <c r="AB690" s="21">
        <f>IF(E109="weekday",INDEX('Category Mapping'!$F$34:$F$45,MATCH('Summarized Source Data'!A109,'Category Mapping'!$A$34:$A$45,0)),INDEX('Category Mapping'!$E$34:$E$45,MATCH('Summarized Source Data'!A109,'Category Mapping'!$A$34:$A$45,0)))</f>
        <v>22.142857142857142</v>
      </c>
      <c r="AD690">
        <f>SUMIFS('Adjusted Source Data'!AJ$3:AJ$290,Sector,"All Sectors",Month,$A690,TimeOfWeek,$E690)</f>
        <v>0</v>
      </c>
      <c r="AE690">
        <f>SUMIFS('Adjusted Source Data'!AK$3:AK$290,Sector,"All Sectors",Month,$A690,TimeOfWeek,$E690)</f>
        <v>0</v>
      </c>
    </row>
    <row r="691" spans="1:31" outlineLevel="2">
      <c r="A691">
        <f t="shared" ref="A691:E691" si="263">A110</f>
        <v>5</v>
      </c>
      <c r="B691" t="str">
        <f t="shared" si="263"/>
        <v>Spring</v>
      </c>
      <c r="C691" t="str">
        <f t="shared" si="263"/>
        <v>h11</v>
      </c>
      <c r="D691" t="str">
        <f t="shared" si="263"/>
        <v>Hour10</v>
      </c>
      <c r="E691" t="str">
        <f t="shared" si="263"/>
        <v>Weekday</v>
      </c>
      <c r="F691" s="10">
        <f t="shared" ref="F691:Z691" si="264">F110/$AB691</f>
        <v>80701.401328232081</v>
      </c>
      <c r="G691" s="10">
        <f t="shared" si="264"/>
        <v>106091.11455730321</v>
      </c>
      <c r="H691" s="10">
        <f t="shared" si="264"/>
        <v>0</v>
      </c>
      <c r="I691" s="10">
        <f t="shared" si="264"/>
        <v>404141.36567742459</v>
      </c>
      <c r="J691" s="10">
        <f t="shared" si="264"/>
        <v>4888609.4785143901</v>
      </c>
      <c r="K691" s="10">
        <f t="shared" si="264"/>
        <v>4888609.4785143901</v>
      </c>
      <c r="L691" s="10">
        <f t="shared" si="264"/>
        <v>269586.46878056455</v>
      </c>
      <c r="M691" s="10">
        <f t="shared" si="264"/>
        <v>692867.87941473932</v>
      </c>
      <c r="N691" s="10">
        <f t="shared" si="264"/>
        <v>0</v>
      </c>
      <c r="O691" s="10">
        <f t="shared" si="264"/>
        <v>23174707.725533847</v>
      </c>
      <c r="P691" s="10">
        <f t="shared" si="264"/>
        <v>23174707.725533847</v>
      </c>
      <c r="Q691" s="10">
        <f t="shared" si="264"/>
        <v>23174707.725533847</v>
      </c>
      <c r="R691" s="10">
        <f t="shared" si="264"/>
        <v>511725.95015598397</v>
      </c>
      <c r="S691" s="10">
        <f t="shared" si="264"/>
        <v>511725.95015598397</v>
      </c>
      <c r="T691" s="10">
        <f t="shared" si="264"/>
        <v>511725.95015598397</v>
      </c>
      <c r="U691" s="10">
        <f t="shared" si="264"/>
        <v>511725.95015598397</v>
      </c>
      <c r="V691" s="10">
        <f t="shared" si="264"/>
        <v>511725.95015598397</v>
      </c>
      <c r="W691" s="10">
        <f t="shared" si="264"/>
        <v>511725.95015598397</v>
      </c>
      <c r="X691" s="10">
        <f t="shared" si="264"/>
        <v>30069560.256953392</v>
      </c>
      <c r="Y691" s="10">
        <f t="shared" si="264"/>
        <v>30069560.256953392</v>
      </c>
      <c r="Z691" s="10">
        <f t="shared" si="264"/>
        <v>30069560.256953392</v>
      </c>
      <c r="AB691" s="21">
        <f>IF(E110="weekday",INDEX('Category Mapping'!$F$34:$F$45,MATCH('Summarized Source Data'!A110,'Category Mapping'!$A$34:$A$45,0)),INDEX('Category Mapping'!$E$34:$E$45,MATCH('Summarized Source Data'!A110,'Category Mapping'!$A$34:$A$45,0)))</f>
        <v>22.142857142857142</v>
      </c>
      <c r="AD691">
        <f>SUMIFS('Adjusted Source Data'!AJ$3:AJ$290,Sector,"All Sectors",Month,$A691,TimeOfWeek,$E691)</f>
        <v>0</v>
      </c>
      <c r="AE691">
        <f>SUMIFS('Adjusted Source Data'!AK$3:AK$290,Sector,"All Sectors",Month,$A691,TimeOfWeek,$E691)</f>
        <v>0</v>
      </c>
    </row>
    <row r="692" spans="1:31" outlineLevel="2">
      <c r="A692">
        <f t="shared" ref="A692:E692" si="265">A111</f>
        <v>5</v>
      </c>
      <c r="B692" t="str">
        <f t="shared" si="265"/>
        <v>Spring</v>
      </c>
      <c r="C692" t="str">
        <f t="shared" si="265"/>
        <v>h12</v>
      </c>
      <c r="D692" t="str">
        <f t="shared" si="265"/>
        <v>Hour11</v>
      </c>
      <c r="E692" t="str">
        <f t="shared" si="265"/>
        <v>Weekday</v>
      </c>
      <c r="F692" s="10">
        <f t="shared" ref="F692:Z692" si="266">F111/$AB692</f>
        <v>84763.871375718198</v>
      </c>
      <c r="G692" s="10">
        <f t="shared" si="266"/>
        <v>184336.41246671585</v>
      </c>
      <c r="H692" s="10">
        <f t="shared" si="266"/>
        <v>0</v>
      </c>
      <c r="I692" s="10">
        <f t="shared" si="266"/>
        <v>443031.04346836294</v>
      </c>
      <c r="J692" s="10">
        <f t="shared" si="266"/>
        <v>4857982.9973959308</v>
      </c>
      <c r="K692" s="10">
        <f t="shared" si="266"/>
        <v>4857982.9973959308</v>
      </c>
      <c r="L692" s="10">
        <f t="shared" si="266"/>
        <v>226184.18324793203</v>
      </c>
      <c r="M692" s="10">
        <f t="shared" si="266"/>
        <v>751739.00642383471</v>
      </c>
      <c r="N692" s="10">
        <f t="shared" si="266"/>
        <v>0</v>
      </c>
      <c r="O692" s="10">
        <f t="shared" si="266"/>
        <v>23113953.401742697</v>
      </c>
      <c r="P692" s="10">
        <f t="shared" si="266"/>
        <v>23113953.401742697</v>
      </c>
      <c r="Q692" s="10">
        <f t="shared" si="266"/>
        <v>23113953.401742697</v>
      </c>
      <c r="R692" s="10">
        <f t="shared" si="266"/>
        <v>511725.95015598397</v>
      </c>
      <c r="S692" s="10">
        <f t="shared" si="266"/>
        <v>511725.95015598397</v>
      </c>
      <c r="T692" s="10">
        <f t="shared" si="266"/>
        <v>511725.95015598397</v>
      </c>
      <c r="U692" s="10">
        <f t="shared" si="266"/>
        <v>511725.95015598397</v>
      </c>
      <c r="V692" s="10">
        <f t="shared" si="266"/>
        <v>511725.95015598397</v>
      </c>
      <c r="W692" s="10">
        <f t="shared" si="266"/>
        <v>511725.95015598397</v>
      </c>
      <c r="X692" s="10">
        <f t="shared" si="266"/>
        <v>29978989.292324014</v>
      </c>
      <c r="Y692" s="10">
        <f t="shared" si="266"/>
        <v>29978989.292324014</v>
      </c>
      <c r="Z692" s="10">
        <f t="shared" si="266"/>
        <v>29978989.292324014</v>
      </c>
      <c r="AB692" s="21">
        <f>IF(E111="weekday",INDEX('Category Mapping'!$F$34:$F$45,MATCH('Summarized Source Data'!A111,'Category Mapping'!$A$34:$A$45,0)),INDEX('Category Mapping'!$E$34:$E$45,MATCH('Summarized Source Data'!A111,'Category Mapping'!$A$34:$A$45,0)))</f>
        <v>22.142857142857142</v>
      </c>
      <c r="AD692">
        <f>SUMIFS('Adjusted Source Data'!AJ$3:AJ$290,Sector,"All Sectors",Month,$A692,TimeOfWeek,$E692)</f>
        <v>0</v>
      </c>
      <c r="AE692">
        <f>SUMIFS('Adjusted Source Data'!AK$3:AK$290,Sector,"All Sectors",Month,$A692,TimeOfWeek,$E692)</f>
        <v>0</v>
      </c>
    </row>
    <row r="693" spans="1:31" outlineLevel="2">
      <c r="A693">
        <f t="shared" ref="A693:E693" si="267">A112</f>
        <v>5</v>
      </c>
      <c r="B693" t="str">
        <f t="shared" si="267"/>
        <v>Spring</v>
      </c>
      <c r="C693" t="str">
        <f t="shared" si="267"/>
        <v>h13</v>
      </c>
      <c r="D693" t="str">
        <f t="shared" si="267"/>
        <v>Hour12</v>
      </c>
      <c r="E693" t="str">
        <f t="shared" si="267"/>
        <v>Weekday</v>
      </c>
      <c r="F693" s="10">
        <f t="shared" ref="F693:Z693" si="268">F112/$AB693</f>
        <v>87251.719917640265</v>
      </c>
      <c r="G693" s="10">
        <f t="shared" si="268"/>
        <v>256971.88068343172</v>
      </c>
      <c r="H693" s="10">
        <f t="shared" si="268"/>
        <v>0</v>
      </c>
      <c r="I693" s="10">
        <f t="shared" si="268"/>
        <v>466440.46784129506</v>
      </c>
      <c r="J693" s="10">
        <f t="shared" si="268"/>
        <v>4714164.7739496725</v>
      </c>
      <c r="K693" s="10">
        <f t="shared" si="268"/>
        <v>4714164.7739496725</v>
      </c>
      <c r="L693" s="10">
        <f t="shared" si="268"/>
        <v>206079.42166143202</v>
      </c>
      <c r="M693" s="10">
        <f t="shared" si="268"/>
        <v>769853.19934971037</v>
      </c>
      <c r="N693" s="10">
        <f t="shared" si="268"/>
        <v>0</v>
      </c>
      <c r="O693" s="10">
        <f t="shared" si="268"/>
        <v>22708374.629571121</v>
      </c>
      <c r="P693" s="10">
        <f t="shared" si="268"/>
        <v>22708374.629571121</v>
      </c>
      <c r="Q693" s="10">
        <f t="shared" si="268"/>
        <v>22708374.629571121</v>
      </c>
      <c r="R693" s="10">
        <f t="shared" si="268"/>
        <v>520783.04661892168</v>
      </c>
      <c r="S693" s="10">
        <f t="shared" si="268"/>
        <v>520783.04661892168</v>
      </c>
      <c r="T693" s="10">
        <f t="shared" si="268"/>
        <v>520783.04661892168</v>
      </c>
      <c r="U693" s="10">
        <f t="shared" si="268"/>
        <v>520783.04661892168</v>
      </c>
      <c r="V693" s="10">
        <f t="shared" si="268"/>
        <v>520783.04661892168</v>
      </c>
      <c r="W693" s="10">
        <f t="shared" si="268"/>
        <v>520783.04661892168</v>
      </c>
      <c r="X693" s="10">
        <f t="shared" si="268"/>
        <v>29843132.845379949</v>
      </c>
      <c r="Y693" s="10">
        <f t="shared" si="268"/>
        <v>29843132.845379949</v>
      </c>
      <c r="Z693" s="10">
        <f t="shared" si="268"/>
        <v>29843132.845379949</v>
      </c>
      <c r="AB693" s="21">
        <f>IF(E112="weekday",INDEX('Category Mapping'!$F$34:$F$45,MATCH('Summarized Source Data'!A112,'Category Mapping'!$A$34:$A$45,0)),INDEX('Category Mapping'!$E$34:$E$45,MATCH('Summarized Source Data'!A112,'Category Mapping'!$A$34:$A$45,0)))</f>
        <v>22.142857142857142</v>
      </c>
      <c r="AD693">
        <f>SUMIFS('Adjusted Source Data'!AJ$3:AJ$290,Sector,"All Sectors",Month,$A693,TimeOfWeek,$E693)</f>
        <v>0</v>
      </c>
      <c r="AE693">
        <f>SUMIFS('Adjusted Source Data'!AK$3:AK$290,Sector,"All Sectors",Month,$A693,TimeOfWeek,$E693)</f>
        <v>0</v>
      </c>
    </row>
    <row r="694" spans="1:31" outlineLevel="2">
      <c r="A694">
        <f t="shared" ref="A694:E694" si="269">A113</f>
        <v>5</v>
      </c>
      <c r="B694" t="str">
        <f t="shared" si="269"/>
        <v>Spring</v>
      </c>
      <c r="C694" t="str">
        <f t="shared" si="269"/>
        <v>h14</v>
      </c>
      <c r="D694" t="str">
        <f t="shared" si="269"/>
        <v>Hour13</v>
      </c>
      <c r="E694" t="str">
        <f t="shared" si="269"/>
        <v>Weekday</v>
      </c>
      <c r="F694" s="10">
        <f t="shared" ref="F694:Z694" si="270">F113/$AB694</f>
        <v>87951.652332296086</v>
      </c>
      <c r="G694" s="10">
        <f t="shared" si="270"/>
        <v>302208.3188207738</v>
      </c>
      <c r="H694" s="10">
        <f t="shared" si="270"/>
        <v>0</v>
      </c>
      <c r="I694" s="10">
        <f t="shared" si="270"/>
        <v>475497.56430423283</v>
      </c>
      <c r="J694" s="10">
        <f t="shared" si="270"/>
        <v>4659171.3069347367</v>
      </c>
      <c r="K694" s="10">
        <f t="shared" si="270"/>
        <v>4659171.3069347367</v>
      </c>
      <c r="L694" s="10">
        <f t="shared" si="270"/>
        <v>191247.33935179588</v>
      </c>
      <c r="M694" s="10">
        <f t="shared" si="270"/>
        <v>806081.58520146133</v>
      </c>
      <c r="N694" s="10">
        <f t="shared" si="270"/>
        <v>0</v>
      </c>
      <c r="O694" s="10">
        <f t="shared" si="270"/>
        <v>22732263.808343697</v>
      </c>
      <c r="P694" s="10">
        <f t="shared" si="270"/>
        <v>22732263.808343697</v>
      </c>
      <c r="Q694" s="10">
        <f t="shared" si="270"/>
        <v>22732263.808343697</v>
      </c>
      <c r="R694" s="10">
        <f t="shared" si="270"/>
        <v>520783.04661892168</v>
      </c>
      <c r="S694" s="10">
        <f t="shared" si="270"/>
        <v>520783.04661892168</v>
      </c>
      <c r="T694" s="10">
        <f t="shared" si="270"/>
        <v>520783.04661892168</v>
      </c>
      <c r="U694" s="10">
        <f t="shared" si="270"/>
        <v>520783.04661892168</v>
      </c>
      <c r="V694" s="10">
        <f t="shared" si="270"/>
        <v>520783.04661892168</v>
      </c>
      <c r="W694" s="10">
        <f t="shared" si="270"/>
        <v>520783.04661892168</v>
      </c>
      <c r="X694" s="10">
        <f t="shared" si="270"/>
        <v>29843132.845379949</v>
      </c>
      <c r="Y694" s="10">
        <f t="shared" si="270"/>
        <v>29843132.845379949</v>
      </c>
      <c r="Z694" s="10">
        <f t="shared" si="270"/>
        <v>29843132.845379949</v>
      </c>
      <c r="AB694" s="21">
        <f>IF(E113="weekday",INDEX('Category Mapping'!$F$34:$F$45,MATCH('Summarized Source Data'!A113,'Category Mapping'!$A$34:$A$45,0)),INDEX('Category Mapping'!$E$34:$E$45,MATCH('Summarized Source Data'!A113,'Category Mapping'!$A$34:$A$45,0)))</f>
        <v>22.142857142857142</v>
      </c>
      <c r="AD694">
        <f>SUMIFS('Adjusted Source Data'!AJ$3:AJ$290,Sector,"All Sectors",Month,$A694,TimeOfWeek,$E694)</f>
        <v>0</v>
      </c>
      <c r="AE694">
        <f>SUMIFS('Adjusted Source Data'!AK$3:AK$290,Sector,"All Sectors",Month,$A694,TimeOfWeek,$E694)</f>
        <v>0</v>
      </c>
    </row>
    <row r="695" spans="1:31" outlineLevel="2">
      <c r="A695">
        <f t="shared" ref="A695:E695" si="271">A114</f>
        <v>5</v>
      </c>
      <c r="B695" t="str">
        <f t="shared" si="271"/>
        <v>Spring</v>
      </c>
      <c r="C695" t="str">
        <f t="shared" si="271"/>
        <v>h15</v>
      </c>
      <c r="D695" t="str">
        <f t="shared" si="271"/>
        <v>Hour14</v>
      </c>
      <c r="E695" t="str">
        <f t="shared" si="271"/>
        <v>Weekday</v>
      </c>
      <c r="F695" s="10">
        <f t="shared" ref="F695:Z695" si="272">F114/$AB695</f>
        <v>89224.989524020508</v>
      </c>
      <c r="G695" s="10">
        <f t="shared" si="272"/>
        <v>328852.75690833799</v>
      </c>
      <c r="H695" s="10">
        <f t="shared" si="272"/>
        <v>0</v>
      </c>
      <c r="I695" s="10">
        <f t="shared" si="272"/>
        <v>484554.6607671706</v>
      </c>
      <c r="J695" s="10">
        <f t="shared" si="272"/>
        <v>4848623.846765954</v>
      </c>
      <c r="K695" s="10">
        <f t="shared" si="272"/>
        <v>4848623.846765954</v>
      </c>
      <c r="L695" s="10">
        <f t="shared" si="272"/>
        <v>179208.73730422361</v>
      </c>
      <c r="M695" s="10">
        <f t="shared" si="272"/>
        <v>833252.87459027465</v>
      </c>
      <c r="N695" s="10">
        <f t="shared" si="272"/>
        <v>0</v>
      </c>
      <c r="O695" s="10">
        <f t="shared" si="272"/>
        <v>22717131.121002458</v>
      </c>
      <c r="P695" s="10">
        <f t="shared" si="272"/>
        <v>22717131.121002458</v>
      </c>
      <c r="Q695" s="10">
        <f t="shared" si="272"/>
        <v>22717131.121002458</v>
      </c>
      <c r="R695" s="10">
        <f t="shared" si="272"/>
        <v>511725.95015598397</v>
      </c>
      <c r="S695" s="10">
        <f t="shared" si="272"/>
        <v>511725.95015598397</v>
      </c>
      <c r="T695" s="10">
        <f t="shared" si="272"/>
        <v>511725.95015598397</v>
      </c>
      <c r="U695" s="10">
        <f t="shared" si="272"/>
        <v>511725.95015598397</v>
      </c>
      <c r="V695" s="10">
        <f t="shared" si="272"/>
        <v>511725.95015598397</v>
      </c>
      <c r="W695" s="10">
        <f t="shared" si="272"/>
        <v>511725.95015598397</v>
      </c>
      <c r="X695" s="10">
        <f t="shared" si="272"/>
        <v>29888418.327694636</v>
      </c>
      <c r="Y695" s="10">
        <f t="shared" si="272"/>
        <v>29888418.327694636</v>
      </c>
      <c r="Z695" s="10">
        <f t="shared" si="272"/>
        <v>29888418.327694636</v>
      </c>
      <c r="AB695" s="21">
        <f>IF(E114="weekday",INDEX('Category Mapping'!$F$34:$F$45,MATCH('Summarized Source Data'!A114,'Category Mapping'!$A$34:$A$45,0)),INDEX('Category Mapping'!$E$34:$E$45,MATCH('Summarized Source Data'!A114,'Category Mapping'!$A$34:$A$45,0)))</f>
        <v>22.142857142857142</v>
      </c>
      <c r="AD695">
        <f>SUMIFS('Adjusted Source Data'!AJ$3:AJ$290,Sector,"All Sectors",Month,$A695,TimeOfWeek,$E695)</f>
        <v>0</v>
      </c>
      <c r="AE695">
        <f>SUMIFS('Adjusted Source Data'!AK$3:AK$290,Sector,"All Sectors",Month,$A695,TimeOfWeek,$E695)</f>
        <v>0</v>
      </c>
    </row>
    <row r="696" spans="1:31" outlineLevel="2">
      <c r="A696">
        <f t="shared" ref="A696:E696" si="273">A115</f>
        <v>5</v>
      </c>
      <c r="B696" t="str">
        <f t="shared" si="273"/>
        <v>Spring</v>
      </c>
      <c r="C696" t="str">
        <f t="shared" si="273"/>
        <v>h16</v>
      </c>
      <c r="D696" t="str">
        <f t="shared" si="273"/>
        <v>Hour15</v>
      </c>
      <c r="E696" t="str">
        <f t="shared" si="273"/>
        <v>Weekday</v>
      </c>
      <c r="F696" s="10">
        <f t="shared" ref="F696:Z696" si="274">F115/$AB696</f>
        <v>93338.043455252118</v>
      </c>
      <c r="G696" s="10">
        <f t="shared" si="274"/>
        <v>344678.71969833464</v>
      </c>
      <c r="H696" s="10">
        <f t="shared" si="274"/>
        <v>0</v>
      </c>
      <c r="I696" s="10">
        <f t="shared" si="274"/>
        <v>525311.59485039057</v>
      </c>
      <c r="J696" s="10">
        <f t="shared" si="274"/>
        <v>5467210.1306818388</v>
      </c>
      <c r="K696" s="10">
        <f t="shared" si="274"/>
        <v>5467210.1306818388</v>
      </c>
      <c r="L696" s="10">
        <f t="shared" si="274"/>
        <v>166325.56101148244</v>
      </c>
      <c r="M696" s="10">
        <f t="shared" si="274"/>
        <v>824195.77812733687</v>
      </c>
      <c r="N696" s="10">
        <f t="shared" si="274"/>
        <v>0</v>
      </c>
      <c r="O696" s="10">
        <f t="shared" si="274"/>
        <v>22739071.393758137</v>
      </c>
      <c r="P696" s="10">
        <f t="shared" si="274"/>
        <v>22739071.393758137</v>
      </c>
      <c r="Q696" s="10">
        <f t="shared" si="274"/>
        <v>22739071.393758137</v>
      </c>
      <c r="R696" s="10">
        <f t="shared" si="274"/>
        <v>606825.4630168305</v>
      </c>
      <c r="S696" s="10">
        <f t="shared" si="274"/>
        <v>606825.4630168305</v>
      </c>
      <c r="T696" s="10">
        <f t="shared" si="274"/>
        <v>606825.4630168305</v>
      </c>
      <c r="U696" s="10">
        <f t="shared" si="274"/>
        <v>606825.4630168305</v>
      </c>
      <c r="V696" s="10">
        <f t="shared" si="274"/>
        <v>606825.4630168305</v>
      </c>
      <c r="W696" s="10">
        <f t="shared" si="274"/>
        <v>606825.4630168305</v>
      </c>
      <c r="X696" s="10">
        <f t="shared" si="274"/>
        <v>30114845.739268079</v>
      </c>
      <c r="Y696" s="10">
        <f t="shared" si="274"/>
        <v>30114845.739268079</v>
      </c>
      <c r="Z696" s="10">
        <f t="shared" si="274"/>
        <v>30114845.739268079</v>
      </c>
      <c r="AB696" s="21">
        <f>IF(E115="weekday",INDEX('Category Mapping'!$F$34:$F$45,MATCH('Summarized Source Data'!A115,'Category Mapping'!$A$34:$A$45,0)),INDEX('Category Mapping'!$E$34:$E$45,MATCH('Summarized Source Data'!A115,'Category Mapping'!$A$34:$A$45,0)))</f>
        <v>22.142857142857142</v>
      </c>
      <c r="AD696">
        <f>SUMIFS('Adjusted Source Data'!AJ$3:AJ$290,Sector,"All Sectors",Month,$A696,TimeOfWeek,$E696)</f>
        <v>0</v>
      </c>
      <c r="AE696">
        <f>SUMIFS('Adjusted Source Data'!AK$3:AK$290,Sector,"All Sectors",Month,$A696,TimeOfWeek,$E696)</f>
        <v>0</v>
      </c>
    </row>
    <row r="697" spans="1:31" outlineLevel="2">
      <c r="A697">
        <f t="shared" ref="A697:E697" si="275">A116</f>
        <v>5</v>
      </c>
      <c r="B697" t="str">
        <f t="shared" si="275"/>
        <v>Spring</v>
      </c>
      <c r="C697" t="str">
        <f t="shared" si="275"/>
        <v>h17</v>
      </c>
      <c r="D697" t="str">
        <f t="shared" si="275"/>
        <v>Hour16</v>
      </c>
      <c r="E697" t="str">
        <f t="shared" si="275"/>
        <v>Weekday</v>
      </c>
      <c r="F697" s="10">
        <f t="shared" ref="F697:Z697" si="276">F116/$AB697</f>
        <v>98294.222496218616</v>
      </c>
      <c r="G697" s="10">
        <f t="shared" si="276"/>
        <v>330111.6027457217</v>
      </c>
      <c r="H697" s="10">
        <f t="shared" si="276"/>
        <v>0</v>
      </c>
      <c r="I697" s="10">
        <f t="shared" si="276"/>
        <v>570597.07716507942</v>
      </c>
      <c r="J697" s="10">
        <f t="shared" si="276"/>
        <v>6608958.1264607059</v>
      </c>
      <c r="K697" s="10">
        <f t="shared" si="276"/>
        <v>6608958.1264607059</v>
      </c>
      <c r="L697" s="10">
        <f t="shared" si="276"/>
        <v>151994.15499431748</v>
      </c>
      <c r="M697" s="10">
        <f t="shared" si="276"/>
        <v>783438.84404411702</v>
      </c>
      <c r="N697" s="10">
        <f t="shared" si="276"/>
        <v>0</v>
      </c>
      <c r="O697" s="10">
        <f t="shared" si="276"/>
        <v>21979021.052194122</v>
      </c>
      <c r="P697" s="10">
        <f t="shared" si="276"/>
        <v>21979021.052194122</v>
      </c>
      <c r="Q697" s="10">
        <f t="shared" si="276"/>
        <v>21979021.052194122</v>
      </c>
      <c r="R697" s="10">
        <f t="shared" si="276"/>
        <v>701924.97587767709</v>
      </c>
      <c r="S697" s="10">
        <f t="shared" si="276"/>
        <v>701924.97587767709</v>
      </c>
      <c r="T697" s="10">
        <f t="shared" si="276"/>
        <v>701924.97587767709</v>
      </c>
      <c r="U697" s="10">
        <f t="shared" si="276"/>
        <v>701924.97587767709</v>
      </c>
      <c r="V697" s="10">
        <f t="shared" si="276"/>
        <v>701924.97587767709</v>
      </c>
      <c r="W697" s="10">
        <f t="shared" si="276"/>
        <v>701924.97587767709</v>
      </c>
      <c r="X697" s="10">
        <f t="shared" si="276"/>
        <v>30431844.115470901</v>
      </c>
      <c r="Y697" s="10">
        <f t="shared" si="276"/>
        <v>30431844.115470901</v>
      </c>
      <c r="Z697" s="10">
        <f t="shared" si="276"/>
        <v>30431844.115470901</v>
      </c>
      <c r="AB697" s="21">
        <f>IF(E116="weekday",INDEX('Category Mapping'!$F$34:$F$45,MATCH('Summarized Source Data'!A116,'Category Mapping'!$A$34:$A$45,0)),INDEX('Category Mapping'!$E$34:$E$45,MATCH('Summarized Source Data'!A116,'Category Mapping'!$A$34:$A$45,0)))</f>
        <v>22.142857142857142</v>
      </c>
      <c r="AD697">
        <f>SUMIFS('Adjusted Source Data'!AJ$3:AJ$290,Sector,"All Sectors",Month,$A697,TimeOfWeek,$E697)</f>
        <v>0</v>
      </c>
      <c r="AE697">
        <f>SUMIFS('Adjusted Source Data'!AK$3:AK$290,Sector,"All Sectors",Month,$A697,TimeOfWeek,$E697)</f>
        <v>0</v>
      </c>
    </row>
    <row r="698" spans="1:31" outlineLevel="2">
      <c r="A698">
        <f t="shared" ref="A698:E698" si="277">A117</f>
        <v>5</v>
      </c>
      <c r="B698" t="str">
        <f t="shared" si="277"/>
        <v>Spring</v>
      </c>
      <c r="C698" t="str">
        <f t="shared" si="277"/>
        <v>h18</v>
      </c>
      <c r="D698" t="str">
        <f t="shared" si="277"/>
        <v>Hour17</v>
      </c>
      <c r="E698" t="str">
        <f t="shared" si="277"/>
        <v>Weekday</v>
      </c>
      <c r="F698" s="10">
        <f t="shared" ref="F698:Z698" si="278">F117/$AB698</f>
        <v>103739.34888973681</v>
      </c>
      <c r="G698" s="10">
        <f t="shared" si="278"/>
        <v>281750.51161414851</v>
      </c>
      <c r="H698" s="10">
        <f t="shared" si="278"/>
        <v>0</v>
      </c>
      <c r="I698" s="10">
        <f t="shared" si="278"/>
        <v>724567.71703502152</v>
      </c>
      <c r="J698" s="10">
        <f t="shared" si="278"/>
        <v>7267756.6506785294</v>
      </c>
      <c r="K698" s="10">
        <f t="shared" si="278"/>
        <v>7267756.6506785294</v>
      </c>
      <c r="L698" s="10">
        <f t="shared" si="278"/>
        <v>162028.64802205315</v>
      </c>
      <c r="M698" s="10">
        <f t="shared" si="278"/>
        <v>715510.62057208375</v>
      </c>
      <c r="N698" s="10">
        <f t="shared" si="278"/>
        <v>0</v>
      </c>
      <c r="O698" s="10">
        <f t="shared" si="278"/>
        <v>20678350.313197754</v>
      </c>
      <c r="P698" s="10">
        <f t="shared" si="278"/>
        <v>20678350.313197754</v>
      </c>
      <c r="Q698" s="10">
        <f t="shared" si="278"/>
        <v>20678350.313197754</v>
      </c>
      <c r="R698" s="10">
        <f t="shared" si="278"/>
        <v>742681.90996089706</v>
      </c>
      <c r="S698" s="10">
        <f t="shared" si="278"/>
        <v>742681.90996089706</v>
      </c>
      <c r="T698" s="10">
        <f t="shared" si="278"/>
        <v>742681.90996089706</v>
      </c>
      <c r="U698" s="10">
        <f t="shared" si="278"/>
        <v>742681.90996089706</v>
      </c>
      <c r="V698" s="10">
        <f t="shared" si="278"/>
        <v>742681.90996089706</v>
      </c>
      <c r="W698" s="10">
        <f t="shared" si="278"/>
        <v>742681.90996089706</v>
      </c>
      <c r="X698" s="10">
        <f t="shared" si="278"/>
        <v>30477129.597785592</v>
      </c>
      <c r="Y698" s="10">
        <f t="shared" si="278"/>
        <v>30477129.597785592</v>
      </c>
      <c r="Z698" s="10">
        <f t="shared" si="278"/>
        <v>30477129.597785592</v>
      </c>
      <c r="AB698" s="21">
        <f>IF(E117="weekday",INDEX('Category Mapping'!$F$34:$F$45,MATCH('Summarized Source Data'!A117,'Category Mapping'!$A$34:$A$45,0)),INDEX('Category Mapping'!$E$34:$E$45,MATCH('Summarized Source Data'!A117,'Category Mapping'!$A$34:$A$45,0)))</f>
        <v>22.142857142857142</v>
      </c>
      <c r="AD698">
        <f>SUMIFS('Adjusted Source Data'!AJ$3:AJ$290,Sector,"All Sectors",Month,$A698,TimeOfWeek,$E698)</f>
        <v>0</v>
      </c>
      <c r="AE698">
        <f>SUMIFS('Adjusted Source Data'!AK$3:AK$290,Sector,"All Sectors",Month,$A698,TimeOfWeek,$E698)</f>
        <v>0</v>
      </c>
    </row>
    <row r="699" spans="1:31" outlineLevel="2">
      <c r="A699">
        <f t="shared" ref="A699:E699" si="279">A118</f>
        <v>5</v>
      </c>
      <c r="B699" t="str">
        <f t="shared" si="279"/>
        <v>Spring</v>
      </c>
      <c r="C699" t="str">
        <f t="shared" si="279"/>
        <v>h19</v>
      </c>
      <c r="D699" t="str">
        <f t="shared" si="279"/>
        <v>Hour18</v>
      </c>
      <c r="E699" t="str">
        <f t="shared" si="279"/>
        <v>Weekday</v>
      </c>
      <c r="F699" s="10">
        <f t="shared" ref="F699:Z699" si="280">F118/$AB699</f>
        <v>109932.4555946467</v>
      </c>
      <c r="G699" s="10">
        <f t="shared" si="280"/>
        <v>201325.48758448291</v>
      </c>
      <c r="H699" s="10">
        <f t="shared" si="280"/>
        <v>0</v>
      </c>
      <c r="I699" s="10">
        <f t="shared" si="280"/>
        <v>2114832.0240959693</v>
      </c>
      <c r="J699" s="10">
        <f t="shared" si="280"/>
        <v>7083861.3188095596</v>
      </c>
      <c r="K699" s="10">
        <f t="shared" si="280"/>
        <v>7083861.3188095596</v>
      </c>
      <c r="L699" s="10">
        <f t="shared" si="280"/>
        <v>182578.56589970656</v>
      </c>
      <c r="M699" s="10">
        <f t="shared" si="280"/>
        <v>643053.84886858158</v>
      </c>
      <c r="N699" s="10">
        <f t="shared" si="280"/>
        <v>0</v>
      </c>
      <c r="O699" s="10">
        <f t="shared" si="280"/>
        <v>19643405.591471069</v>
      </c>
      <c r="P699" s="10">
        <f t="shared" si="280"/>
        <v>19643405.591471069</v>
      </c>
      <c r="Q699" s="10">
        <f t="shared" si="280"/>
        <v>19643405.591471069</v>
      </c>
      <c r="R699" s="10">
        <f t="shared" si="280"/>
        <v>683810.78295180155</v>
      </c>
      <c r="S699" s="10">
        <f t="shared" si="280"/>
        <v>683810.78295180155</v>
      </c>
      <c r="T699" s="10">
        <f t="shared" si="280"/>
        <v>683810.78295180155</v>
      </c>
      <c r="U699" s="10">
        <f t="shared" si="280"/>
        <v>683810.78295180155</v>
      </c>
      <c r="V699" s="10">
        <f t="shared" si="280"/>
        <v>683810.78295180155</v>
      </c>
      <c r="W699" s="10">
        <f t="shared" si="280"/>
        <v>683810.78295180155</v>
      </c>
      <c r="X699" s="10">
        <f t="shared" si="280"/>
        <v>30341273.150841527</v>
      </c>
      <c r="Y699" s="10">
        <f t="shared" si="280"/>
        <v>30341273.150841527</v>
      </c>
      <c r="Z699" s="10">
        <f t="shared" si="280"/>
        <v>30341273.150841527</v>
      </c>
      <c r="AB699" s="21">
        <f>IF(E118="weekday",INDEX('Category Mapping'!$F$34:$F$45,MATCH('Summarized Source Data'!A118,'Category Mapping'!$A$34:$A$45,0)),INDEX('Category Mapping'!$E$34:$E$45,MATCH('Summarized Source Data'!A118,'Category Mapping'!$A$34:$A$45,0)))</f>
        <v>22.142857142857142</v>
      </c>
      <c r="AD699">
        <f>SUMIFS('Adjusted Source Data'!AJ$3:AJ$290,Sector,"All Sectors",Month,$A699,TimeOfWeek,$E699)</f>
        <v>0</v>
      </c>
      <c r="AE699">
        <f>SUMIFS('Adjusted Source Data'!AK$3:AK$290,Sector,"All Sectors",Month,$A699,TimeOfWeek,$E699)</f>
        <v>0</v>
      </c>
    </row>
    <row r="700" spans="1:31" outlineLevel="2">
      <c r="A700">
        <f t="shared" ref="A700:E700" si="281">A119</f>
        <v>5</v>
      </c>
      <c r="B700" t="str">
        <f t="shared" si="281"/>
        <v>Spring</v>
      </c>
      <c r="C700" t="str">
        <f t="shared" si="281"/>
        <v>h20</v>
      </c>
      <c r="D700" t="str">
        <f t="shared" si="281"/>
        <v>Hour19</v>
      </c>
      <c r="E700" t="str">
        <f t="shared" si="281"/>
        <v>Weekday</v>
      </c>
      <c r="F700" s="10">
        <f t="shared" ref="F700:Z700" si="282">F119/$AB700</f>
        <v>115393.97533276281</v>
      </c>
      <c r="G700" s="10">
        <f t="shared" si="282"/>
        <v>93156.222243758646</v>
      </c>
      <c r="H700" s="10">
        <f t="shared" si="282"/>
        <v>0</v>
      </c>
      <c r="I700" s="10">
        <f t="shared" si="282"/>
        <v>2454473.1414561351</v>
      </c>
      <c r="J700" s="10">
        <f t="shared" si="282"/>
        <v>6756356.9824226229</v>
      </c>
      <c r="K700" s="10">
        <f t="shared" si="282"/>
        <v>6756356.9824226229</v>
      </c>
      <c r="L700" s="10">
        <f t="shared" si="282"/>
        <v>213529.1099296099</v>
      </c>
      <c r="M700" s="10">
        <f t="shared" si="282"/>
        <v>557011.43247067276</v>
      </c>
      <c r="N700" s="10">
        <f t="shared" si="282"/>
        <v>0</v>
      </c>
      <c r="O700" s="10">
        <f t="shared" si="282"/>
        <v>16437942.737181477</v>
      </c>
      <c r="P700" s="10">
        <f t="shared" si="282"/>
        <v>16437942.737181477</v>
      </c>
      <c r="Q700" s="10">
        <f t="shared" si="282"/>
        <v>16437942.737181477</v>
      </c>
      <c r="R700" s="10">
        <f t="shared" si="282"/>
        <v>557011.43247067276</v>
      </c>
      <c r="S700" s="10">
        <f t="shared" si="282"/>
        <v>557011.43247067276</v>
      </c>
      <c r="T700" s="10">
        <f t="shared" si="282"/>
        <v>557011.43247067276</v>
      </c>
      <c r="U700" s="10">
        <f t="shared" si="282"/>
        <v>557011.43247067276</v>
      </c>
      <c r="V700" s="10">
        <f t="shared" si="282"/>
        <v>557011.43247067276</v>
      </c>
      <c r="W700" s="10">
        <f t="shared" si="282"/>
        <v>557011.43247067276</v>
      </c>
      <c r="X700" s="10">
        <f t="shared" si="282"/>
        <v>30160131.22158277</v>
      </c>
      <c r="Y700" s="10">
        <f t="shared" si="282"/>
        <v>30160131.22158277</v>
      </c>
      <c r="Z700" s="10">
        <f t="shared" si="282"/>
        <v>30160131.22158277</v>
      </c>
      <c r="AB700" s="21">
        <f>IF(E119="weekday",INDEX('Category Mapping'!$F$34:$F$45,MATCH('Summarized Source Data'!A119,'Category Mapping'!$A$34:$A$45,0)),INDEX('Category Mapping'!$E$34:$E$45,MATCH('Summarized Source Data'!A119,'Category Mapping'!$A$34:$A$45,0)))</f>
        <v>22.142857142857142</v>
      </c>
      <c r="AD700">
        <f>SUMIFS('Adjusted Source Data'!AJ$3:AJ$290,Sector,"All Sectors",Month,$A700,TimeOfWeek,$E700)</f>
        <v>0</v>
      </c>
      <c r="AE700">
        <f>SUMIFS('Adjusted Source Data'!AK$3:AK$290,Sector,"All Sectors",Month,$A700,TimeOfWeek,$E700)</f>
        <v>0</v>
      </c>
    </row>
    <row r="701" spans="1:31" outlineLevel="2">
      <c r="A701">
        <f t="shared" ref="A701:E701" si="283">A120</f>
        <v>5</v>
      </c>
      <c r="B701" t="str">
        <f t="shared" si="283"/>
        <v>Spring</v>
      </c>
      <c r="C701" t="str">
        <f t="shared" si="283"/>
        <v>h21</v>
      </c>
      <c r="D701" t="str">
        <f t="shared" si="283"/>
        <v>Hour20</v>
      </c>
      <c r="E701" t="str">
        <f t="shared" si="283"/>
        <v>Weekday</v>
      </c>
      <c r="F701" s="10">
        <f t="shared" ref="F701:Z701" si="284">F120/$AB701</f>
        <v>116604.3657040698</v>
      </c>
      <c r="G701" s="10">
        <f t="shared" si="284"/>
        <v>5148.234771463086</v>
      </c>
      <c r="H701" s="10">
        <f t="shared" si="284"/>
        <v>0</v>
      </c>
      <c r="I701" s="10">
        <f t="shared" si="284"/>
        <v>2490701.5273078862</v>
      </c>
      <c r="J701" s="10">
        <f t="shared" si="284"/>
        <v>6580498.7820984162</v>
      </c>
      <c r="K701" s="10">
        <f t="shared" si="284"/>
        <v>6580498.7820984162</v>
      </c>
      <c r="L701" s="10">
        <f t="shared" si="284"/>
        <v>283184.02355681994</v>
      </c>
      <c r="M701" s="10">
        <f t="shared" si="284"/>
        <v>489083.20899863949</v>
      </c>
      <c r="N701" s="10">
        <f t="shared" si="284"/>
        <v>0</v>
      </c>
      <c r="O701" s="10">
        <f t="shared" si="284"/>
        <v>13628516.143515592</v>
      </c>
      <c r="P701" s="10">
        <f t="shared" si="284"/>
        <v>13628516.143515592</v>
      </c>
      <c r="Q701" s="10">
        <f t="shared" si="284"/>
        <v>13628516.143515592</v>
      </c>
      <c r="R701" s="10">
        <f t="shared" si="284"/>
        <v>507197.40192451508</v>
      </c>
      <c r="S701" s="10">
        <f t="shared" si="284"/>
        <v>507197.40192451508</v>
      </c>
      <c r="T701" s="10">
        <f t="shared" si="284"/>
        <v>507197.40192451508</v>
      </c>
      <c r="U701" s="10">
        <f t="shared" si="284"/>
        <v>507197.40192451508</v>
      </c>
      <c r="V701" s="10">
        <f t="shared" si="284"/>
        <v>507197.40192451508</v>
      </c>
      <c r="W701" s="10">
        <f t="shared" si="284"/>
        <v>507197.40192451508</v>
      </c>
      <c r="X701" s="10">
        <f t="shared" si="284"/>
        <v>29933703.810009327</v>
      </c>
      <c r="Y701" s="10">
        <f t="shared" si="284"/>
        <v>29933703.810009327</v>
      </c>
      <c r="Z701" s="10">
        <f t="shared" si="284"/>
        <v>29933703.810009327</v>
      </c>
      <c r="AB701" s="21">
        <f>IF(E120="weekday",INDEX('Category Mapping'!$F$34:$F$45,MATCH('Summarized Source Data'!A120,'Category Mapping'!$A$34:$A$45,0)),INDEX('Category Mapping'!$E$34:$E$45,MATCH('Summarized Source Data'!A120,'Category Mapping'!$A$34:$A$45,0)))</f>
        <v>22.142857142857142</v>
      </c>
      <c r="AD701">
        <f>SUMIFS('Adjusted Source Data'!AJ$3:AJ$290,Sector,"All Sectors",Month,$A701,TimeOfWeek,$E701)</f>
        <v>0</v>
      </c>
      <c r="AE701">
        <f>SUMIFS('Adjusted Source Data'!AK$3:AK$290,Sector,"All Sectors",Month,$A701,TimeOfWeek,$E701)</f>
        <v>0</v>
      </c>
    </row>
    <row r="702" spans="1:31" outlineLevel="2">
      <c r="A702">
        <f t="shared" ref="A702:E702" si="285">A121</f>
        <v>5</v>
      </c>
      <c r="B702" t="str">
        <f t="shared" si="285"/>
        <v>Spring</v>
      </c>
      <c r="C702" t="str">
        <f t="shared" si="285"/>
        <v>h22</v>
      </c>
      <c r="D702" t="str">
        <f t="shared" si="285"/>
        <v>Hour21</v>
      </c>
      <c r="E702" t="str">
        <f t="shared" si="285"/>
        <v>Weekday</v>
      </c>
      <c r="F702" s="10">
        <f t="shared" ref="F702:Z702" si="286">F121/$AB702</f>
        <v>102437.25541674256</v>
      </c>
      <c r="G702" s="10">
        <f t="shared" si="286"/>
        <v>183.54205982143387</v>
      </c>
      <c r="H702" s="10">
        <f t="shared" si="286"/>
        <v>0</v>
      </c>
      <c r="I702" s="10">
        <f t="shared" si="286"/>
        <v>2042375.2523924666</v>
      </c>
      <c r="J702" s="10">
        <f t="shared" si="286"/>
        <v>6504531.072236537</v>
      </c>
      <c r="K702" s="10">
        <f t="shared" si="286"/>
        <v>6504531.072236537</v>
      </c>
      <c r="L702" s="10">
        <f t="shared" si="286"/>
        <v>251182.2223404634</v>
      </c>
      <c r="M702" s="10">
        <f t="shared" si="286"/>
        <v>457383.37137835735</v>
      </c>
      <c r="N702" s="10">
        <f t="shared" si="286"/>
        <v>0</v>
      </c>
      <c r="O702" s="10">
        <f t="shared" si="286"/>
        <v>11065659.808100278</v>
      </c>
      <c r="P702" s="10">
        <f t="shared" si="286"/>
        <v>11065659.808100278</v>
      </c>
      <c r="Q702" s="10">
        <f t="shared" si="286"/>
        <v>11065659.808100278</v>
      </c>
      <c r="R702" s="10">
        <f t="shared" si="286"/>
        <v>475497.56430423283</v>
      </c>
      <c r="S702" s="10">
        <f t="shared" si="286"/>
        <v>475497.56430423283</v>
      </c>
      <c r="T702" s="10">
        <f t="shared" si="286"/>
        <v>475497.56430423283</v>
      </c>
      <c r="U702" s="10">
        <f t="shared" si="286"/>
        <v>475497.56430423283</v>
      </c>
      <c r="V702" s="10">
        <f t="shared" si="286"/>
        <v>475497.56430423283</v>
      </c>
      <c r="W702" s="10">
        <f t="shared" si="286"/>
        <v>475497.56430423283</v>
      </c>
      <c r="X702" s="10">
        <f t="shared" si="286"/>
        <v>29707276.398435879</v>
      </c>
      <c r="Y702" s="10">
        <f t="shared" si="286"/>
        <v>29707276.398435879</v>
      </c>
      <c r="Z702" s="10">
        <f t="shared" si="286"/>
        <v>29707276.398435879</v>
      </c>
      <c r="AB702" s="21">
        <f>IF(E121="weekday",INDEX('Category Mapping'!$F$34:$F$45,MATCH('Summarized Source Data'!A121,'Category Mapping'!$A$34:$A$45,0)),INDEX('Category Mapping'!$E$34:$E$45,MATCH('Summarized Source Data'!A121,'Category Mapping'!$A$34:$A$45,0)))</f>
        <v>22.142857142857142</v>
      </c>
      <c r="AD702">
        <f>SUMIFS('Adjusted Source Data'!AJ$3:AJ$290,Sector,"All Sectors",Month,$A702,TimeOfWeek,$E702)</f>
        <v>0</v>
      </c>
      <c r="AE702">
        <f>SUMIFS('Adjusted Source Data'!AK$3:AK$290,Sector,"All Sectors",Month,$A702,TimeOfWeek,$E702)</f>
        <v>0</v>
      </c>
    </row>
    <row r="703" spans="1:31" outlineLevel="2">
      <c r="A703">
        <f t="shared" ref="A703:E703" si="287">A122</f>
        <v>5</v>
      </c>
      <c r="B703" t="str">
        <f t="shared" si="287"/>
        <v>Spring</v>
      </c>
      <c r="C703" t="str">
        <f t="shared" si="287"/>
        <v>h23</v>
      </c>
      <c r="D703" t="str">
        <f t="shared" si="287"/>
        <v>Hour22</v>
      </c>
      <c r="E703" t="str">
        <f t="shared" si="287"/>
        <v>Weekday</v>
      </c>
      <c r="F703" s="10">
        <f t="shared" ref="F703:Z703" si="288">F122/$AB703</f>
        <v>76488.040053673438</v>
      </c>
      <c r="G703" s="10">
        <f t="shared" si="288"/>
        <v>191.33116277956037</v>
      </c>
      <c r="H703" s="10">
        <f t="shared" si="288"/>
        <v>0</v>
      </c>
      <c r="I703" s="10">
        <f t="shared" si="288"/>
        <v>1213650.926033661</v>
      </c>
      <c r="J703" s="10">
        <f t="shared" si="288"/>
        <v>5094922.7091210131</v>
      </c>
      <c r="K703" s="10">
        <f t="shared" si="288"/>
        <v>5094922.7091210131</v>
      </c>
      <c r="L703" s="10">
        <f t="shared" si="288"/>
        <v>193543.17744870365</v>
      </c>
      <c r="M703" s="10">
        <f t="shared" si="288"/>
        <v>422896.80103287613</v>
      </c>
      <c r="N703" s="10">
        <f t="shared" si="288"/>
        <v>0</v>
      </c>
      <c r="O703" s="10">
        <f t="shared" si="288"/>
        <v>9301080.6484352779</v>
      </c>
      <c r="P703" s="10">
        <f t="shared" si="288"/>
        <v>9301080.6484352779</v>
      </c>
      <c r="Q703" s="10">
        <f t="shared" si="288"/>
        <v>9301080.6484352779</v>
      </c>
      <c r="R703" s="10">
        <f t="shared" si="288"/>
        <v>447899.23281719204</v>
      </c>
      <c r="S703" s="10">
        <f t="shared" si="288"/>
        <v>447899.23281719204</v>
      </c>
      <c r="T703" s="10">
        <f t="shared" si="288"/>
        <v>447899.23281719204</v>
      </c>
      <c r="U703" s="10">
        <f t="shared" si="288"/>
        <v>447899.23281719204</v>
      </c>
      <c r="V703" s="10">
        <f t="shared" si="288"/>
        <v>447899.23281719204</v>
      </c>
      <c r="W703" s="10">
        <f t="shared" si="288"/>
        <v>447899.23281719204</v>
      </c>
      <c r="X703" s="10">
        <f t="shared" si="288"/>
        <v>29435563.504547749</v>
      </c>
      <c r="Y703" s="10">
        <f t="shared" si="288"/>
        <v>29435563.504547749</v>
      </c>
      <c r="Z703" s="10">
        <f t="shared" si="288"/>
        <v>29435563.504547749</v>
      </c>
      <c r="AB703" s="21">
        <f>IF(E122="weekday",INDEX('Category Mapping'!$F$34:$F$45,MATCH('Summarized Source Data'!A122,'Category Mapping'!$A$34:$A$45,0)),INDEX('Category Mapping'!$E$34:$E$45,MATCH('Summarized Source Data'!A122,'Category Mapping'!$A$34:$A$45,0)))</f>
        <v>22.142857142857142</v>
      </c>
      <c r="AD703">
        <f>SUMIFS('Adjusted Source Data'!AJ$3:AJ$290,Sector,"All Sectors",Month,$A703,TimeOfWeek,$E703)</f>
        <v>0</v>
      </c>
      <c r="AE703">
        <f>SUMIFS('Adjusted Source Data'!AK$3:AK$290,Sector,"All Sectors",Month,$A703,TimeOfWeek,$E703)</f>
        <v>0</v>
      </c>
    </row>
    <row r="704" spans="1:31" outlineLevel="2">
      <c r="A704">
        <f t="shared" ref="A704:E704" si="289">A123</f>
        <v>5</v>
      </c>
      <c r="B704" t="str">
        <f t="shared" si="289"/>
        <v>Spring</v>
      </c>
      <c r="C704" t="str">
        <f t="shared" si="289"/>
        <v>h24</v>
      </c>
      <c r="D704" t="str">
        <f t="shared" si="289"/>
        <v>Hour23</v>
      </c>
      <c r="E704" t="str">
        <f t="shared" si="289"/>
        <v>Weekday</v>
      </c>
      <c r="F704" s="10">
        <f t="shared" ref="F704:Z704" si="290">F123/$AB704</f>
        <v>68416.129258491725</v>
      </c>
      <c r="G704" s="10">
        <f t="shared" si="290"/>
        <v>196.58427872806428</v>
      </c>
      <c r="H704" s="10">
        <f t="shared" si="290"/>
        <v>0</v>
      </c>
      <c r="I704" s="10">
        <f t="shared" si="290"/>
        <v>638525.3006371127</v>
      </c>
      <c r="J704" s="10">
        <f t="shared" si="290"/>
        <v>4093123.1111826845</v>
      </c>
      <c r="K704" s="10">
        <f t="shared" si="290"/>
        <v>4093123.1111826845</v>
      </c>
      <c r="L704" s="10">
        <f t="shared" si="290"/>
        <v>205315.36500381862</v>
      </c>
      <c r="M704" s="10">
        <f t="shared" si="290"/>
        <v>373737.37213357718</v>
      </c>
      <c r="N704" s="10">
        <f t="shared" si="290"/>
        <v>0</v>
      </c>
      <c r="O704" s="10">
        <f t="shared" si="290"/>
        <v>8161045.3495975509</v>
      </c>
      <c r="P704" s="10">
        <f t="shared" si="290"/>
        <v>8161045.3495975509</v>
      </c>
      <c r="Q704" s="10">
        <f t="shared" si="290"/>
        <v>8161045.3495975509</v>
      </c>
      <c r="R704" s="10">
        <f t="shared" si="290"/>
        <v>301584.33015995967</v>
      </c>
      <c r="S704" s="10">
        <f t="shared" si="290"/>
        <v>301584.33015995967</v>
      </c>
      <c r="T704" s="10">
        <f t="shared" si="290"/>
        <v>301584.33015995967</v>
      </c>
      <c r="U704" s="10">
        <f t="shared" si="290"/>
        <v>301584.33015995967</v>
      </c>
      <c r="V704" s="10">
        <f t="shared" si="290"/>
        <v>301584.33015995967</v>
      </c>
      <c r="W704" s="10">
        <f t="shared" si="290"/>
        <v>301584.33015995967</v>
      </c>
      <c r="X704" s="10">
        <f t="shared" si="290"/>
        <v>29299707.057603683</v>
      </c>
      <c r="Y704" s="10">
        <f t="shared" si="290"/>
        <v>29299707.057603683</v>
      </c>
      <c r="Z704" s="10">
        <f t="shared" si="290"/>
        <v>29299707.057603683</v>
      </c>
      <c r="AB704" s="21">
        <f>IF(E123="weekday",INDEX('Category Mapping'!$F$34:$F$45,MATCH('Summarized Source Data'!A123,'Category Mapping'!$A$34:$A$45,0)),INDEX('Category Mapping'!$E$34:$E$45,MATCH('Summarized Source Data'!A123,'Category Mapping'!$A$34:$A$45,0)))</f>
        <v>22.142857142857142</v>
      </c>
      <c r="AD704">
        <f>SUMIFS('Adjusted Source Data'!AJ$3:AJ$290,Sector,"All Sectors",Month,$A704,TimeOfWeek,$E704)</f>
        <v>0</v>
      </c>
      <c r="AE704">
        <f>SUMIFS('Adjusted Source Data'!AK$3:AK$290,Sector,"All Sectors",Month,$A704,TimeOfWeek,$E704)</f>
        <v>0</v>
      </c>
    </row>
    <row r="705" spans="1:31" outlineLevel="2">
      <c r="A705">
        <f t="shared" ref="A705:E705" si="291">A124</f>
        <v>6</v>
      </c>
      <c r="B705" t="str">
        <f t="shared" si="291"/>
        <v>Summer</v>
      </c>
      <c r="C705" t="str">
        <f t="shared" si="291"/>
        <v>h1</v>
      </c>
      <c r="D705" t="str">
        <f t="shared" si="291"/>
        <v>Hour0</v>
      </c>
      <c r="E705" t="str">
        <f t="shared" si="291"/>
        <v>Weekday</v>
      </c>
      <c r="F705" s="10">
        <f t="shared" ref="F705:Z705" si="292">F124/$AB705</f>
        <v>11323.218922548587</v>
      </c>
      <c r="G705" s="10">
        <f t="shared" si="292"/>
        <v>165446.53706379537</v>
      </c>
      <c r="H705" s="10">
        <f t="shared" si="292"/>
        <v>0</v>
      </c>
      <c r="I705" s="10">
        <f t="shared" si="292"/>
        <v>439795.84340001823</v>
      </c>
      <c r="J705" s="10">
        <f t="shared" si="292"/>
        <v>3154357.1766969622</v>
      </c>
      <c r="K705" s="10">
        <f t="shared" si="292"/>
        <v>3154357.1766969622</v>
      </c>
      <c r="L705" s="10">
        <f t="shared" si="292"/>
        <v>48137.048472705144</v>
      </c>
      <c r="M705" s="10">
        <f t="shared" si="292"/>
        <v>2943584.0607763594</v>
      </c>
      <c r="N705" s="10">
        <f t="shared" si="292"/>
        <v>0</v>
      </c>
      <c r="O705" s="10">
        <f t="shared" si="292"/>
        <v>6587990.3311473709</v>
      </c>
      <c r="P705" s="10">
        <f t="shared" si="292"/>
        <v>6587990.3311473709</v>
      </c>
      <c r="Q705" s="10">
        <f t="shared" si="292"/>
        <v>6587990.3311473709</v>
      </c>
      <c r="R705" s="10">
        <f t="shared" si="292"/>
        <v>189492.78847104905</v>
      </c>
      <c r="S705" s="10">
        <f t="shared" si="292"/>
        <v>189492.78847104905</v>
      </c>
      <c r="T705" s="10">
        <f t="shared" si="292"/>
        <v>189492.78847104905</v>
      </c>
      <c r="U705" s="10">
        <f t="shared" si="292"/>
        <v>189492.78847104905</v>
      </c>
      <c r="V705" s="10">
        <f t="shared" si="292"/>
        <v>189492.78847104905</v>
      </c>
      <c r="W705" s="10">
        <f t="shared" si="292"/>
        <v>189492.78847104905</v>
      </c>
      <c r="X705" s="10">
        <f t="shared" si="292"/>
        <v>28695590.178278416</v>
      </c>
      <c r="Y705" s="10">
        <f t="shared" si="292"/>
        <v>28695590.178278416</v>
      </c>
      <c r="Z705" s="10">
        <f t="shared" si="292"/>
        <v>28695590.178278416</v>
      </c>
      <c r="AB705" s="21">
        <f>IF(E124="weekday",INDEX('Category Mapping'!$F$34:$F$45,MATCH('Summarized Source Data'!A124,'Category Mapping'!$A$34:$A$45,0)),INDEX('Category Mapping'!$E$34:$E$45,MATCH('Summarized Source Data'!A124,'Category Mapping'!$A$34:$A$45,0)))</f>
        <v>21.428571428571431</v>
      </c>
      <c r="AD705">
        <f>SUMIFS('Adjusted Source Data'!AJ$3:AJ$290,Sector,"All Sectors",Month,$A705,TimeOfWeek,$E705)</f>
        <v>0</v>
      </c>
      <c r="AE705">
        <f>SUMIFS('Adjusted Source Data'!AK$3:AK$290,Sector,"All Sectors",Month,$A705,TimeOfWeek,$E705)</f>
        <v>0</v>
      </c>
    </row>
    <row r="706" spans="1:31" outlineLevel="2">
      <c r="A706">
        <f t="shared" ref="A706:E706" si="293">A125</f>
        <v>6</v>
      </c>
      <c r="B706" t="str">
        <f t="shared" si="293"/>
        <v>Summer</v>
      </c>
      <c r="C706" t="str">
        <f t="shared" si="293"/>
        <v>h2</v>
      </c>
      <c r="D706" t="str">
        <f t="shared" si="293"/>
        <v>Hour1</v>
      </c>
      <c r="E706" t="str">
        <f t="shared" si="293"/>
        <v>Weekday</v>
      </c>
      <c r="F706" s="10">
        <f t="shared" ref="F706:Z706" si="294">F125/$AB706</f>
        <v>11323.218922548587</v>
      </c>
      <c r="G706" s="10">
        <f t="shared" si="294"/>
        <v>108990.38008796416</v>
      </c>
      <c r="H706" s="10">
        <f t="shared" si="294"/>
        <v>0</v>
      </c>
      <c r="I706" s="10">
        <f t="shared" si="294"/>
        <v>405454.45028434211</v>
      </c>
      <c r="J706" s="10">
        <f t="shared" si="294"/>
        <v>2282829.1684577367</v>
      </c>
      <c r="K706" s="10">
        <f t="shared" si="294"/>
        <v>2282829.1684577367</v>
      </c>
      <c r="L706" s="10">
        <f t="shared" si="294"/>
        <v>48097.989376514073</v>
      </c>
      <c r="M706" s="10">
        <f t="shared" si="294"/>
        <v>2734572.1748040738</v>
      </c>
      <c r="N706" s="10">
        <f t="shared" si="294"/>
        <v>0</v>
      </c>
      <c r="O706" s="10">
        <f t="shared" si="294"/>
        <v>6448688.1329287058</v>
      </c>
      <c r="P706" s="10">
        <f t="shared" si="294"/>
        <v>6448688.1329287058</v>
      </c>
      <c r="Q706" s="10">
        <f t="shared" si="294"/>
        <v>6448688.1329287058</v>
      </c>
      <c r="R706" s="10">
        <f t="shared" si="294"/>
        <v>186539.62469883228</v>
      </c>
      <c r="S706" s="10">
        <f t="shared" si="294"/>
        <v>186539.62469883228</v>
      </c>
      <c r="T706" s="10">
        <f t="shared" si="294"/>
        <v>186539.62469883228</v>
      </c>
      <c r="U706" s="10">
        <f t="shared" si="294"/>
        <v>186539.62469883228</v>
      </c>
      <c r="V706" s="10">
        <f t="shared" si="294"/>
        <v>186539.62469883228</v>
      </c>
      <c r="W706" s="10">
        <f t="shared" si="294"/>
        <v>186539.62469883228</v>
      </c>
      <c r="X706" s="10">
        <f t="shared" si="294"/>
        <v>28652046.035367522</v>
      </c>
      <c r="Y706" s="10">
        <f t="shared" si="294"/>
        <v>28652046.035367522</v>
      </c>
      <c r="Z706" s="10">
        <f t="shared" si="294"/>
        <v>28652046.035367522</v>
      </c>
      <c r="AB706" s="21">
        <f>IF(E125="weekday",INDEX('Category Mapping'!$F$34:$F$45,MATCH('Summarized Source Data'!A125,'Category Mapping'!$A$34:$A$45,0)),INDEX('Category Mapping'!$E$34:$E$45,MATCH('Summarized Source Data'!A125,'Category Mapping'!$A$34:$A$45,0)))</f>
        <v>21.428571428571431</v>
      </c>
      <c r="AD706">
        <f>SUMIFS('Adjusted Source Data'!AJ$3:AJ$290,Sector,"All Sectors",Month,$A706,TimeOfWeek,$E706)</f>
        <v>0</v>
      </c>
      <c r="AE706">
        <f>SUMIFS('Adjusted Source Data'!AK$3:AK$290,Sector,"All Sectors",Month,$A706,TimeOfWeek,$E706)</f>
        <v>0</v>
      </c>
    </row>
    <row r="707" spans="1:31" outlineLevel="2">
      <c r="A707">
        <f t="shared" ref="A707:E707" si="295">A126</f>
        <v>6</v>
      </c>
      <c r="B707" t="str">
        <f t="shared" si="295"/>
        <v>Summer</v>
      </c>
      <c r="C707" t="str">
        <f t="shared" si="295"/>
        <v>h3</v>
      </c>
      <c r="D707" t="str">
        <f t="shared" si="295"/>
        <v>Hour2</v>
      </c>
      <c r="E707" t="str">
        <f t="shared" si="295"/>
        <v>Weekday</v>
      </c>
      <c r="F707" s="10">
        <f t="shared" ref="F707:Z707" si="296">F126/$AB707</f>
        <v>11323.218922548587</v>
      </c>
      <c r="G707" s="10">
        <f t="shared" si="296"/>
        <v>96449.057311626253</v>
      </c>
      <c r="H707" s="10">
        <f t="shared" si="296"/>
        <v>0</v>
      </c>
      <c r="I707" s="10">
        <f t="shared" si="296"/>
        <v>401475.77840243094</v>
      </c>
      <c r="J707" s="10">
        <f t="shared" si="296"/>
        <v>1824718.0053872531</v>
      </c>
      <c r="K707" s="10">
        <f t="shared" si="296"/>
        <v>1824718.0053872531</v>
      </c>
      <c r="L707" s="10">
        <f t="shared" si="296"/>
        <v>49453.257280472702</v>
      </c>
      <c r="M707" s="10">
        <f t="shared" si="296"/>
        <v>2656192.7175644664</v>
      </c>
      <c r="N707" s="10">
        <f t="shared" si="296"/>
        <v>0</v>
      </c>
      <c r="O707" s="10">
        <f t="shared" si="296"/>
        <v>6438624.0364425685</v>
      </c>
      <c r="P707" s="10">
        <f t="shared" si="296"/>
        <v>6438624.0364425685</v>
      </c>
      <c r="Q707" s="10">
        <f t="shared" si="296"/>
        <v>6438624.0364425685</v>
      </c>
      <c r="R707" s="10">
        <f t="shared" si="296"/>
        <v>185781.17281761035</v>
      </c>
      <c r="S707" s="10">
        <f t="shared" si="296"/>
        <v>185781.17281761035</v>
      </c>
      <c r="T707" s="10">
        <f t="shared" si="296"/>
        <v>185781.17281761035</v>
      </c>
      <c r="U707" s="10">
        <f t="shared" si="296"/>
        <v>185781.17281761035</v>
      </c>
      <c r="V707" s="10">
        <f t="shared" si="296"/>
        <v>185781.17281761035</v>
      </c>
      <c r="W707" s="10">
        <f t="shared" si="296"/>
        <v>185781.17281761035</v>
      </c>
      <c r="X707" s="10">
        <f t="shared" si="296"/>
        <v>28652046.035367522</v>
      </c>
      <c r="Y707" s="10">
        <f t="shared" si="296"/>
        <v>28652046.035367522</v>
      </c>
      <c r="Z707" s="10">
        <f t="shared" si="296"/>
        <v>28652046.035367522</v>
      </c>
      <c r="AB707" s="21">
        <f>IF(E126="weekday",INDEX('Category Mapping'!$F$34:$F$45,MATCH('Summarized Source Data'!A126,'Category Mapping'!$A$34:$A$45,0)),INDEX('Category Mapping'!$E$34:$E$45,MATCH('Summarized Source Data'!A126,'Category Mapping'!$A$34:$A$45,0)))</f>
        <v>21.428571428571431</v>
      </c>
      <c r="AD707">
        <f>SUMIFS('Adjusted Source Data'!AJ$3:AJ$290,Sector,"All Sectors",Month,$A707,TimeOfWeek,$E707)</f>
        <v>0</v>
      </c>
      <c r="AE707">
        <f>SUMIFS('Adjusted Source Data'!AK$3:AK$290,Sector,"All Sectors",Month,$A707,TimeOfWeek,$E707)</f>
        <v>0</v>
      </c>
    </row>
    <row r="708" spans="1:31" outlineLevel="2">
      <c r="A708">
        <f t="shared" ref="A708:E708" si="297">A127</f>
        <v>6</v>
      </c>
      <c r="B708" t="str">
        <f t="shared" si="297"/>
        <v>Summer</v>
      </c>
      <c r="C708" t="str">
        <f t="shared" si="297"/>
        <v>h4</v>
      </c>
      <c r="D708" t="str">
        <f t="shared" si="297"/>
        <v>Hour3</v>
      </c>
      <c r="E708" t="str">
        <f t="shared" si="297"/>
        <v>Weekday</v>
      </c>
      <c r="F708" s="10">
        <f t="shared" ref="F708:Z708" si="298">F127/$AB708</f>
        <v>11323.218922548587</v>
      </c>
      <c r="G708" s="10">
        <f t="shared" si="298"/>
        <v>109468.45123298284</v>
      </c>
      <c r="H708" s="10">
        <f t="shared" si="298"/>
        <v>0</v>
      </c>
      <c r="I708" s="10">
        <f t="shared" si="298"/>
        <v>410425.66735976428</v>
      </c>
      <c r="J708" s="10">
        <f t="shared" si="298"/>
        <v>1576319.1793719202</v>
      </c>
      <c r="K708" s="10">
        <f t="shared" si="298"/>
        <v>1576319.1793719202</v>
      </c>
      <c r="L708" s="10">
        <f t="shared" si="298"/>
        <v>50690.346380571165</v>
      </c>
      <c r="M708" s="10">
        <f t="shared" si="298"/>
        <v>2630066.2318179305</v>
      </c>
      <c r="N708" s="10">
        <f t="shared" si="298"/>
        <v>0</v>
      </c>
      <c r="O708" s="10">
        <f t="shared" si="298"/>
        <v>6724778.2905543642</v>
      </c>
      <c r="P708" s="10">
        <f t="shared" si="298"/>
        <v>6724778.2905543642</v>
      </c>
      <c r="Q708" s="10">
        <f t="shared" si="298"/>
        <v>6724778.2905543642</v>
      </c>
      <c r="R708" s="10">
        <f t="shared" si="298"/>
        <v>186479.44669332943</v>
      </c>
      <c r="S708" s="10">
        <f t="shared" si="298"/>
        <v>186479.44669332943</v>
      </c>
      <c r="T708" s="10">
        <f t="shared" si="298"/>
        <v>186479.44669332943</v>
      </c>
      <c r="U708" s="10">
        <f t="shared" si="298"/>
        <v>186479.44669332943</v>
      </c>
      <c r="V708" s="10">
        <f t="shared" si="298"/>
        <v>186479.44669332943</v>
      </c>
      <c r="W708" s="10">
        <f t="shared" si="298"/>
        <v>186479.44669332943</v>
      </c>
      <c r="X708" s="10">
        <f t="shared" si="298"/>
        <v>28652046.035367522</v>
      </c>
      <c r="Y708" s="10">
        <f t="shared" si="298"/>
        <v>28652046.035367522</v>
      </c>
      <c r="Z708" s="10">
        <f t="shared" si="298"/>
        <v>28652046.035367522</v>
      </c>
      <c r="AB708" s="21">
        <f>IF(E127="weekday",INDEX('Category Mapping'!$F$34:$F$45,MATCH('Summarized Source Data'!A127,'Category Mapping'!$A$34:$A$45,0)),INDEX('Category Mapping'!$E$34:$E$45,MATCH('Summarized Source Data'!A127,'Category Mapping'!$A$34:$A$45,0)))</f>
        <v>21.428571428571431</v>
      </c>
      <c r="AD708">
        <f>SUMIFS('Adjusted Source Data'!AJ$3:AJ$290,Sector,"All Sectors",Month,$A708,TimeOfWeek,$E708)</f>
        <v>0</v>
      </c>
      <c r="AE708">
        <f>SUMIFS('Adjusted Source Data'!AK$3:AK$290,Sector,"All Sectors",Month,$A708,TimeOfWeek,$E708)</f>
        <v>0</v>
      </c>
    </row>
    <row r="709" spans="1:31" outlineLevel="2">
      <c r="A709">
        <f t="shared" ref="A709:E709" si="299">A128</f>
        <v>6</v>
      </c>
      <c r="B709" t="str">
        <f t="shared" si="299"/>
        <v>Summer</v>
      </c>
      <c r="C709" t="str">
        <f t="shared" si="299"/>
        <v>h5</v>
      </c>
      <c r="D709" t="str">
        <f t="shared" si="299"/>
        <v>Hour4</v>
      </c>
      <c r="E709" t="str">
        <f t="shared" si="299"/>
        <v>Weekday</v>
      </c>
      <c r="F709" s="10">
        <f t="shared" ref="F709:Z709" si="300">F128/$AB709</f>
        <v>11323.218922548587</v>
      </c>
      <c r="G709" s="10">
        <f t="shared" si="300"/>
        <v>162878.65186805421</v>
      </c>
      <c r="H709" s="10">
        <f t="shared" si="300"/>
        <v>0</v>
      </c>
      <c r="I709" s="10">
        <f t="shared" si="300"/>
        <v>526884.12922180397</v>
      </c>
      <c r="J709" s="10">
        <f t="shared" si="300"/>
        <v>1663360.9600490772</v>
      </c>
      <c r="K709" s="10">
        <f t="shared" si="300"/>
        <v>1663360.9600490772</v>
      </c>
      <c r="L709" s="10">
        <f t="shared" si="300"/>
        <v>49074.292604719201</v>
      </c>
      <c r="M709" s="10">
        <f t="shared" si="300"/>
        <v>2669255.9604377341</v>
      </c>
      <c r="N709" s="10">
        <f t="shared" si="300"/>
        <v>0</v>
      </c>
      <c r="O709" s="10">
        <f t="shared" si="300"/>
        <v>7122646.0448193392</v>
      </c>
      <c r="P709" s="10">
        <f t="shared" si="300"/>
        <v>7122646.0448193392</v>
      </c>
      <c r="Q709" s="10">
        <f t="shared" si="300"/>
        <v>7122646.0448193392</v>
      </c>
      <c r="R709" s="10">
        <f t="shared" si="300"/>
        <v>185718.59988424741</v>
      </c>
      <c r="S709" s="10">
        <f t="shared" si="300"/>
        <v>185718.59988424741</v>
      </c>
      <c r="T709" s="10">
        <f t="shared" si="300"/>
        <v>185718.59988424741</v>
      </c>
      <c r="U709" s="10">
        <f t="shared" si="300"/>
        <v>185718.59988424741</v>
      </c>
      <c r="V709" s="10">
        <f t="shared" si="300"/>
        <v>185718.59988424741</v>
      </c>
      <c r="W709" s="10">
        <f t="shared" si="300"/>
        <v>185718.59988424741</v>
      </c>
      <c r="X709" s="10">
        <f t="shared" si="300"/>
        <v>28739134.32118931</v>
      </c>
      <c r="Y709" s="10">
        <f t="shared" si="300"/>
        <v>28739134.32118931</v>
      </c>
      <c r="Z709" s="10">
        <f t="shared" si="300"/>
        <v>28739134.32118931</v>
      </c>
      <c r="AB709" s="21">
        <f>IF(E128="weekday",INDEX('Category Mapping'!$F$34:$F$45,MATCH('Summarized Source Data'!A128,'Category Mapping'!$A$34:$A$45,0)),INDEX('Category Mapping'!$E$34:$E$45,MATCH('Summarized Source Data'!A128,'Category Mapping'!$A$34:$A$45,0)))</f>
        <v>21.428571428571431</v>
      </c>
      <c r="AD709">
        <f>SUMIFS('Adjusted Source Data'!AJ$3:AJ$290,Sector,"All Sectors",Month,$A709,TimeOfWeek,$E709)</f>
        <v>0</v>
      </c>
      <c r="AE709">
        <f>SUMIFS('Adjusted Source Data'!AK$3:AK$290,Sector,"All Sectors",Month,$A709,TimeOfWeek,$E709)</f>
        <v>0</v>
      </c>
    </row>
    <row r="710" spans="1:31" outlineLevel="2">
      <c r="A710">
        <f t="shared" ref="A710:E710" si="301">A129</f>
        <v>6</v>
      </c>
      <c r="B710" t="str">
        <f t="shared" si="301"/>
        <v>Summer</v>
      </c>
      <c r="C710" t="str">
        <f t="shared" si="301"/>
        <v>h6</v>
      </c>
      <c r="D710" t="str">
        <f t="shared" si="301"/>
        <v>Hour5</v>
      </c>
      <c r="E710" t="str">
        <f t="shared" si="301"/>
        <v>Weekday</v>
      </c>
      <c r="F710" s="10">
        <f t="shared" ref="F710:Z710" si="302">F129/$AB710</f>
        <v>16863.078960244024</v>
      </c>
      <c r="G710" s="10">
        <f t="shared" si="302"/>
        <v>302423.43450687698</v>
      </c>
      <c r="H710" s="10">
        <f t="shared" si="302"/>
        <v>0</v>
      </c>
      <c r="I710" s="10">
        <f t="shared" si="302"/>
        <v>592200.34358814335</v>
      </c>
      <c r="J710" s="10">
        <f t="shared" si="302"/>
        <v>2267235.5754399165</v>
      </c>
      <c r="K710" s="10">
        <f t="shared" si="302"/>
        <v>2267235.5754399165</v>
      </c>
      <c r="L710" s="10">
        <f t="shared" si="302"/>
        <v>71421.886997018926</v>
      </c>
      <c r="M710" s="10">
        <f t="shared" si="302"/>
        <v>2891331.089283288</v>
      </c>
      <c r="N710" s="10">
        <f t="shared" si="302"/>
        <v>0</v>
      </c>
      <c r="O710" s="10">
        <f t="shared" si="302"/>
        <v>8271635.8947300604</v>
      </c>
      <c r="P710" s="10">
        <f t="shared" si="302"/>
        <v>8271635.8947300604</v>
      </c>
      <c r="Q710" s="10">
        <f t="shared" si="302"/>
        <v>8271635.8947300604</v>
      </c>
      <c r="R710" s="10">
        <f t="shared" si="302"/>
        <v>191518.9845289787</v>
      </c>
      <c r="S710" s="10">
        <f t="shared" si="302"/>
        <v>191518.9845289787</v>
      </c>
      <c r="T710" s="10">
        <f t="shared" si="302"/>
        <v>191518.9845289787</v>
      </c>
      <c r="U710" s="10">
        <f t="shared" si="302"/>
        <v>191518.9845289787</v>
      </c>
      <c r="V710" s="10">
        <f t="shared" si="302"/>
        <v>191518.9845289787</v>
      </c>
      <c r="W710" s="10">
        <f t="shared" si="302"/>
        <v>191518.9845289787</v>
      </c>
      <c r="X710" s="10">
        <f t="shared" si="302"/>
        <v>28956855.035743773</v>
      </c>
      <c r="Y710" s="10">
        <f t="shared" si="302"/>
        <v>28956855.035743773</v>
      </c>
      <c r="Z710" s="10">
        <f t="shared" si="302"/>
        <v>28956855.035743773</v>
      </c>
      <c r="AB710" s="21">
        <f>IF(E129="weekday",INDEX('Category Mapping'!$F$34:$F$45,MATCH('Summarized Source Data'!A129,'Category Mapping'!$A$34:$A$45,0)),INDEX('Category Mapping'!$E$34:$E$45,MATCH('Summarized Source Data'!A129,'Category Mapping'!$A$34:$A$45,0)))</f>
        <v>21.428571428571431</v>
      </c>
      <c r="AD710">
        <f>SUMIFS('Adjusted Source Data'!AJ$3:AJ$290,Sector,"All Sectors",Month,$A710,TimeOfWeek,$E710)</f>
        <v>0</v>
      </c>
      <c r="AE710">
        <f>SUMIFS('Adjusted Source Data'!AK$3:AK$290,Sector,"All Sectors",Month,$A710,TimeOfWeek,$E710)</f>
        <v>0</v>
      </c>
    </row>
    <row r="711" spans="1:31" outlineLevel="2">
      <c r="A711">
        <f t="shared" ref="A711:E711" si="303">A130</f>
        <v>6</v>
      </c>
      <c r="B711" t="str">
        <f t="shared" si="303"/>
        <v>Summer</v>
      </c>
      <c r="C711" t="str">
        <f t="shared" si="303"/>
        <v>h7</v>
      </c>
      <c r="D711" t="str">
        <f t="shared" si="303"/>
        <v>Hour6</v>
      </c>
      <c r="E711" t="str">
        <f t="shared" si="303"/>
        <v>Weekday</v>
      </c>
      <c r="F711" s="10">
        <f t="shared" ref="F711:Z711" si="304">F130/$AB711</f>
        <v>19090.013516992909</v>
      </c>
      <c r="G711" s="10">
        <f t="shared" si="304"/>
        <v>513820.88634853612</v>
      </c>
      <c r="H711" s="10">
        <f t="shared" si="304"/>
        <v>0</v>
      </c>
      <c r="I711" s="10">
        <f t="shared" si="304"/>
        <v>410119.94393238687</v>
      </c>
      <c r="J711" s="10">
        <f t="shared" si="304"/>
        <v>3585560.0189349446</v>
      </c>
      <c r="K711" s="10">
        <f t="shared" si="304"/>
        <v>3585560.0189349446</v>
      </c>
      <c r="L711" s="10">
        <f t="shared" si="304"/>
        <v>103143.4032103182</v>
      </c>
      <c r="M711" s="10">
        <f t="shared" si="304"/>
        <v>3470468.1899981638</v>
      </c>
      <c r="N711" s="10">
        <f t="shared" si="304"/>
        <v>0</v>
      </c>
      <c r="O711" s="10">
        <f t="shared" si="304"/>
        <v>12450632.998000102</v>
      </c>
      <c r="P711" s="10">
        <f t="shared" si="304"/>
        <v>12450632.998000102</v>
      </c>
      <c r="Q711" s="10">
        <f t="shared" si="304"/>
        <v>12450632.998000102</v>
      </c>
      <c r="R711" s="10">
        <f t="shared" si="304"/>
        <v>288713.51756723941</v>
      </c>
      <c r="S711" s="10">
        <f t="shared" si="304"/>
        <v>288713.51756723941</v>
      </c>
      <c r="T711" s="10">
        <f t="shared" si="304"/>
        <v>288713.51756723941</v>
      </c>
      <c r="U711" s="10">
        <f t="shared" si="304"/>
        <v>288713.51756723941</v>
      </c>
      <c r="V711" s="10">
        <f t="shared" si="304"/>
        <v>288713.51756723941</v>
      </c>
      <c r="W711" s="10">
        <f t="shared" si="304"/>
        <v>288713.51756723941</v>
      </c>
      <c r="X711" s="10">
        <f t="shared" si="304"/>
        <v>29305208.179030918</v>
      </c>
      <c r="Y711" s="10">
        <f t="shared" si="304"/>
        <v>29305208.179030918</v>
      </c>
      <c r="Z711" s="10">
        <f t="shared" si="304"/>
        <v>29305208.179030918</v>
      </c>
      <c r="AB711" s="21">
        <f>IF(E130="weekday",INDEX('Category Mapping'!$F$34:$F$45,MATCH('Summarized Source Data'!A130,'Category Mapping'!$A$34:$A$45,0)),INDEX('Category Mapping'!$E$34:$E$45,MATCH('Summarized Source Data'!A130,'Category Mapping'!$A$34:$A$45,0)))</f>
        <v>21.428571428571431</v>
      </c>
      <c r="AD711">
        <f>SUMIFS('Adjusted Source Data'!AJ$3:AJ$290,Sector,"All Sectors",Month,$A711,TimeOfWeek,$E711)</f>
        <v>0</v>
      </c>
      <c r="AE711">
        <f>SUMIFS('Adjusted Source Data'!AK$3:AK$290,Sector,"All Sectors",Month,$A711,TimeOfWeek,$E711)</f>
        <v>0</v>
      </c>
    </row>
    <row r="712" spans="1:31" outlineLevel="2">
      <c r="A712">
        <f t="shared" ref="A712:E712" si="305">A131</f>
        <v>6</v>
      </c>
      <c r="B712" t="str">
        <f t="shared" si="305"/>
        <v>Summer</v>
      </c>
      <c r="C712" t="str">
        <f t="shared" si="305"/>
        <v>h8</v>
      </c>
      <c r="D712" t="str">
        <f t="shared" si="305"/>
        <v>Hour7</v>
      </c>
      <c r="E712" t="str">
        <f t="shared" si="305"/>
        <v>Weekday</v>
      </c>
      <c r="F712" s="10">
        <f t="shared" ref="F712:Z712" si="306">F131/$AB712</f>
        <v>19328.461243572958</v>
      </c>
      <c r="G712" s="10">
        <f t="shared" si="306"/>
        <v>644453.31508121477</v>
      </c>
      <c r="H712" s="10">
        <f t="shared" si="306"/>
        <v>0</v>
      </c>
      <c r="I712" s="10">
        <f t="shared" si="306"/>
        <v>411412.33409398212</v>
      </c>
      <c r="J712" s="10">
        <f t="shared" si="306"/>
        <v>4542000.3250864139</v>
      </c>
      <c r="K712" s="10">
        <f t="shared" si="306"/>
        <v>4542000.3250864139</v>
      </c>
      <c r="L712" s="10">
        <f t="shared" si="306"/>
        <v>82863.197635141856</v>
      </c>
      <c r="M712" s="10">
        <f t="shared" si="306"/>
        <v>4441502.576911075</v>
      </c>
      <c r="N712" s="10">
        <f t="shared" si="306"/>
        <v>0</v>
      </c>
      <c r="O712" s="10">
        <f t="shared" si="306"/>
        <v>16986440.823434871</v>
      </c>
      <c r="P712" s="10">
        <f t="shared" si="306"/>
        <v>16986440.823434871</v>
      </c>
      <c r="Q712" s="10">
        <f t="shared" si="306"/>
        <v>16986440.823434871</v>
      </c>
      <c r="R712" s="10">
        <f t="shared" si="306"/>
        <v>609618.00075250049</v>
      </c>
      <c r="S712" s="10">
        <f t="shared" si="306"/>
        <v>609618.00075250049</v>
      </c>
      <c r="T712" s="10">
        <f t="shared" si="306"/>
        <v>609618.00075250049</v>
      </c>
      <c r="U712" s="10">
        <f t="shared" si="306"/>
        <v>609618.00075250049</v>
      </c>
      <c r="V712" s="10">
        <f t="shared" si="306"/>
        <v>609618.00075250049</v>
      </c>
      <c r="W712" s="10">
        <f t="shared" si="306"/>
        <v>609618.00075250049</v>
      </c>
      <c r="X712" s="10">
        <f t="shared" si="306"/>
        <v>29566473.036496274</v>
      </c>
      <c r="Y712" s="10">
        <f t="shared" si="306"/>
        <v>29566473.036496274</v>
      </c>
      <c r="Z712" s="10">
        <f t="shared" si="306"/>
        <v>29566473.036496274</v>
      </c>
      <c r="AB712" s="21">
        <f>IF(E131="weekday",INDEX('Category Mapping'!$F$34:$F$45,MATCH('Summarized Source Data'!A131,'Category Mapping'!$A$34:$A$45,0)),INDEX('Category Mapping'!$E$34:$E$45,MATCH('Summarized Source Data'!A131,'Category Mapping'!$A$34:$A$45,0)))</f>
        <v>21.428571428571431</v>
      </c>
      <c r="AD712">
        <f>SUMIFS('Adjusted Source Data'!AJ$3:AJ$290,Sector,"All Sectors",Month,$A712,TimeOfWeek,$E712)</f>
        <v>0</v>
      </c>
      <c r="AE712">
        <f>SUMIFS('Adjusted Source Data'!AK$3:AK$290,Sector,"All Sectors",Month,$A712,TimeOfWeek,$E712)</f>
        <v>0</v>
      </c>
    </row>
    <row r="713" spans="1:31" outlineLevel="2">
      <c r="A713">
        <f t="shared" ref="A713:E713" si="307">A132</f>
        <v>6</v>
      </c>
      <c r="B713" t="str">
        <f t="shared" si="307"/>
        <v>Summer</v>
      </c>
      <c r="C713" t="str">
        <f t="shared" si="307"/>
        <v>h9</v>
      </c>
      <c r="D713" t="str">
        <f t="shared" si="307"/>
        <v>Hour8</v>
      </c>
      <c r="E713" t="str">
        <f t="shared" si="307"/>
        <v>Weekday</v>
      </c>
      <c r="F713" s="10">
        <f t="shared" ref="F713:Z713" si="308">F132/$AB713</f>
        <v>19177.711420815449</v>
      </c>
      <c r="G713" s="10">
        <f t="shared" si="308"/>
        <v>762022.50094062567</v>
      </c>
      <c r="H713" s="10">
        <f t="shared" si="308"/>
        <v>0</v>
      </c>
      <c r="I713" s="10">
        <f t="shared" si="308"/>
        <v>402914.47688420682</v>
      </c>
      <c r="J713" s="10">
        <f t="shared" si="308"/>
        <v>4694344.6037248923</v>
      </c>
      <c r="K713" s="10">
        <f t="shared" si="308"/>
        <v>4694344.6037248923</v>
      </c>
      <c r="L713" s="10">
        <f t="shared" si="308"/>
        <v>55131.326427767315</v>
      </c>
      <c r="M713" s="10">
        <f t="shared" si="308"/>
        <v>5704282.7213269686</v>
      </c>
      <c r="N713" s="10">
        <f t="shared" si="308"/>
        <v>0</v>
      </c>
      <c r="O713" s="10">
        <f t="shared" si="308"/>
        <v>21194410.414087966</v>
      </c>
      <c r="P713" s="10">
        <f t="shared" si="308"/>
        <v>21194410.414087966</v>
      </c>
      <c r="Q713" s="10">
        <f t="shared" si="308"/>
        <v>21194410.414087966</v>
      </c>
      <c r="R713" s="10">
        <f t="shared" si="308"/>
        <v>670579.80082775047</v>
      </c>
      <c r="S713" s="10">
        <f t="shared" si="308"/>
        <v>670579.80082775047</v>
      </c>
      <c r="T713" s="10">
        <f t="shared" si="308"/>
        <v>670579.80082775047</v>
      </c>
      <c r="U713" s="10">
        <f t="shared" si="308"/>
        <v>670579.80082775047</v>
      </c>
      <c r="V713" s="10">
        <f t="shared" si="308"/>
        <v>670579.80082775047</v>
      </c>
      <c r="W713" s="10">
        <f t="shared" si="308"/>
        <v>670579.80082775047</v>
      </c>
      <c r="X713" s="10">
        <f t="shared" si="308"/>
        <v>29697105.465228952</v>
      </c>
      <c r="Y713" s="10">
        <f t="shared" si="308"/>
        <v>29697105.465228952</v>
      </c>
      <c r="Z713" s="10">
        <f t="shared" si="308"/>
        <v>29697105.465228952</v>
      </c>
      <c r="AB713" s="21">
        <f>IF(E132="weekday",INDEX('Category Mapping'!$F$34:$F$45,MATCH('Summarized Source Data'!A132,'Category Mapping'!$A$34:$A$45,0)),INDEX('Category Mapping'!$E$34:$E$45,MATCH('Summarized Source Data'!A132,'Category Mapping'!$A$34:$A$45,0)))</f>
        <v>21.428571428571431</v>
      </c>
      <c r="AD713">
        <f>SUMIFS('Adjusted Source Data'!AJ$3:AJ$290,Sector,"All Sectors",Month,$A713,TimeOfWeek,$E713)</f>
        <v>0</v>
      </c>
      <c r="AE713">
        <f>SUMIFS('Adjusted Source Data'!AK$3:AK$290,Sector,"All Sectors",Month,$A713,TimeOfWeek,$E713)</f>
        <v>0</v>
      </c>
    </row>
    <row r="714" spans="1:31" outlineLevel="2">
      <c r="A714">
        <f t="shared" ref="A714:E714" si="309">A133</f>
        <v>6</v>
      </c>
      <c r="B714" t="str">
        <f t="shared" si="309"/>
        <v>Summer</v>
      </c>
      <c r="C714" t="str">
        <f t="shared" si="309"/>
        <v>h10</v>
      </c>
      <c r="D714" t="str">
        <f t="shared" si="309"/>
        <v>Hour9</v>
      </c>
      <c r="E714" t="str">
        <f t="shared" si="309"/>
        <v>Weekday</v>
      </c>
      <c r="F714" s="10">
        <f t="shared" ref="F714:Z714" si="310">F133/$AB714</f>
        <v>13244.168787062628</v>
      </c>
      <c r="G714" s="10">
        <f t="shared" si="310"/>
        <v>875237.27250894718</v>
      </c>
      <c r="H714" s="10">
        <f t="shared" si="310"/>
        <v>0</v>
      </c>
      <c r="I714" s="10">
        <f t="shared" si="310"/>
        <v>387583.71631299716</v>
      </c>
      <c r="J714" s="10">
        <f t="shared" si="310"/>
        <v>4733026.5640942128</v>
      </c>
      <c r="K714" s="10">
        <f t="shared" si="310"/>
        <v>4733026.5640942128</v>
      </c>
      <c r="L714" s="10">
        <f t="shared" si="310"/>
        <v>43878.649016734373</v>
      </c>
      <c r="M714" s="10">
        <f t="shared" si="310"/>
        <v>6705798.0082775056</v>
      </c>
      <c r="N714" s="10">
        <f t="shared" si="310"/>
        <v>0</v>
      </c>
      <c r="O714" s="10">
        <f t="shared" si="310"/>
        <v>22294266.664271321</v>
      </c>
      <c r="P714" s="10">
        <f t="shared" si="310"/>
        <v>22294266.664271321</v>
      </c>
      <c r="Q714" s="10">
        <f t="shared" si="310"/>
        <v>22294266.664271321</v>
      </c>
      <c r="R714" s="10">
        <f t="shared" si="310"/>
        <v>592200.34358814335</v>
      </c>
      <c r="S714" s="10">
        <f t="shared" si="310"/>
        <v>592200.34358814335</v>
      </c>
      <c r="T714" s="10">
        <f t="shared" si="310"/>
        <v>592200.34358814335</v>
      </c>
      <c r="U714" s="10">
        <f t="shared" si="310"/>
        <v>592200.34358814335</v>
      </c>
      <c r="V714" s="10">
        <f t="shared" si="310"/>
        <v>592200.34358814335</v>
      </c>
      <c r="W714" s="10">
        <f t="shared" si="310"/>
        <v>592200.34358814335</v>
      </c>
      <c r="X714" s="10">
        <f t="shared" si="310"/>
        <v>29610017.179407168</v>
      </c>
      <c r="Y714" s="10">
        <f t="shared" si="310"/>
        <v>29610017.179407168</v>
      </c>
      <c r="Z714" s="10">
        <f t="shared" si="310"/>
        <v>29610017.179407168</v>
      </c>
      <c r="AB714" s="21">
        <f>IF(E133="weekday",INDEX('Category Mapping'!$F$34:$F$45,MATCH('Summarized Source Data'!A133,'Category Mapping'!$A$34:$A$45,0)),INDEX('Category Mapping'!$E$34:$E$45,MATCH('Summarized Source Data'!A133,'Category Mapping'!$A$34:$A$45,0)))</f>
        <v>21.428571428571431</v>
      </c>
      <c r="AD714">
        <f>SUMIFS('Adjusted Source Data'!AJ$3:AJ$290,Sector,"All Sectors",Month,$A714,TimeOfWeek,$E714)</f>
        <v>0</v>
      </c>
      <c r="AE714">
        <f>SUMIFS('Adjusted Source Data'!AK$3:AK$290,Sector,"All Sectors",Month,$A714,TimeOfWeek,$E714)</f>
        <v>0</v>
      </c>
    </row>
    <row r="715" spans="1:31" outlineLevel="2">
      <c r="A715">
        <f t="shared" ref="A715:E715" si="311">A134</f>
        <v>6</v>
      </c>
      <c r="B715" t="str">
        <f t="shared" si="311"/>
        <v>Summer</v>
      </c>
      <c r="C715" t="str">
        <f t="shared" si="311"/>
        <v>h11</v>
      </c>
      <c r="D715" t="str">
        <f t="shared" si="311"/>
        <v>Hour10</v>
      </c>
      <c r="E715" t="str">
        <f t="shared" si="311"/>
        <v>Weekday</v>
      </c>
      <c r="F715" s="10">
        <f t="shared" ref="F715:Z715" si="312">F134/$AB715</f>
        <v>13356.512675772732</v>
      </c>
      <c r="G715" s="10">
        <f t="shared" si="312"/>
        <v>1071185.9156079651</v>
      </c>
      <c r="H715" s="10">
        <f t="shared" si="312"/>
        <v>0</v>
      </c>
      <c r="I715" s="10">
        <f t="shared" si="312"/>
        <v>393916.73291381449</v>
      </c>
      <c r="J715" s="10">
        <f t="shared" si="312"/>
        <v>4704809.1321492381</v>
      </c>
      <c r="K715" s="10">
        <f t="shared" si="312"/>
        <v>4704809.1321492381</v>
      </c>
      <c r="L715" s="10">
        <f t="shared" si="312"/>
        <v>37716.194823698985</v>
      </c>
      <c r="M715" s="10">
        <f t="shared" si="312"/>
        <v>7402504.294851792</v>
      </c>
      <c r="N715" s="10">
        <f t="shared" si="312"/>
        <v>0</v>
      </c>
      <c r="O715" s="10">
        <f t="shared" si="312"/>
        <v>22213340.83264257</v>
      </c>
      <c r="P715" s="10">
        <f t="shared" si="312"/>
        <v>22213340.83264257</v>
      </c>
      <c r="Q715" s="10">
        <f t="shared" si="312"/>
        <v>22213340.83264257</v>
      </c>
      <c r="R715" s="10">
        <f t="shared" si="312"/>
        <v>474631.15772873256</v>
      </c>
      <c r="S715" s="10">
        <f t="shared" si="312"/>
        <v>474631.15772873256</v>
      </c>
      <c r="T715" s="10">
        <f t="shared" si="312"/>
        <v>474631.15772873256</v>
      </c>
      <c r="U715" s="10">
        <f t="shared" si="312"/>
        <v>474631.15772873256</v>
      </c>
      <c r="V715" s="10">
        <f t="shared" si="312"/>
        <v>474631.15772873256</v>
      </c>
      <c r="W715" s="10">
        <f t="shared" si="312"/>
        <v>474631.15772873256</v>
      </c>
      <c r="X715" s="10">
        <f t="shared" si="312"/>
        <v>29522928.89358538</v>
      </c>
      <c r="Y715" s="10">
        <f t="shared" si="312"/>
        <v>29522928.89358538</v>
      </c>
      <c r="Z715" s="10">
        <f t="shared" si="312"/>
        <v>29522928.89358538</v>
      </c>
      <c r="AB715" s="21">
        <f>IF(E134="weekday",INDEX('Category Mapping'!$F$34:$F$45,MATCH('Summarized Source Data'!A134,'Category Mapping'!$A$34:$A$45,0)),INDEX('Category Mapping'!$E$34:$E$45,MATCH('Summarized Source Data'!A134,'Category Mapping'!$A$34:$A$45,0)))</f>
        <v>21.428571428571431</v>
      </c>
      <c r="AD715">
        <f>SUMIFS('Adjusted Source Data'!AJ$3:AJ$290,Sector,"All Sectors",Month,$A715,TimeOfWeek,$E715)</f>
        <v>0</v>
      </c>
      <c r="AE715">
        <f>SUMIFS('Adjusted Source Data'!AK$3:AK$290,Sector,"All Sectors",Month,$A715,TimeOfWeek,$E715)</f>
        <v>0</v>
      </c>
    </row>
    <row r="716" spans="1:31" outlineLevel="2">
      <c r="A716">
        <f t="shared" ref="A716:E716" si="313">A135</f>
        <v>6</v>
      </c>
      <c r="B716" t="str">
        <f t="shared" si="313"/>
        <v>Summer</v>
      </c>
      <c r="C716" t="str">
        <f t="shared" si="313"/>
        <v>h12</v>
      </c>
      <c r="D716" t="str">
        <f t="shared" si="313"/>
        <v>Hour11</v>
      </c>
      <c r="E716" t="str">
        <f t="shared" si="313"/>
        <v>Weekday</v>
      </c>
      <c r="F716" s="10">
        <f t="shared" ref="F716:Z716" si="314">F135/$AB716</f>
        <v>14028.877786459829</v>
      </c>
      <c r="G716" s="10">
        <f t="shared" si="314"/>
        <v>1393412.5731485726</v>
      </c>
      <c r="H716" s="10">
        <f t="shared" si="314"/>
        <v>0</v>
      </c>
      <c r="I716" s="10">
        <f t="shared" si="314"/>
        <v>431822.5189357475</v>
      </c>
      <c r="J716" s="10">
        <f t="shared" si="314"/>
        <v>4692357.4667631546</v>
      </c>
      <c r="K716" s="10">
        <f t="shared" si="314"/>
        <v>4692357.4667631546</v>
      </c>
      <c r="L716" s="10">
        <f t="shared" si="314"/>
        <v>32819.481776797438</v>
      </c>
      <c r="M716" s="10">
        <f t="shared" si="314"/>
        <v>7837945.72396072</v>
      </c>
      <c r="N716" s="10">
        <f t="shared" si="314"/>
        <v>0</v>
      </c>
      <c r="O716" s="10">
        <f t="shared" si="314"/>
        <v>22174693.402778577</v>
      </c>
      <c r="P716" s="10">
        <f t="shared" si="314"/>
        <v>22174693.402778577</v>
      </c>
      <c r="Q716" s="10">
        <f t="shared" si="314"/>
        <v>22174693.402778577</v>
      </c>
      <c r="R716" s="10">
        <f t="shared" si="314"/>
        <v>478985.57201982185</v>
      </c>
      <c r="S716" s="10">
        <f t="shared" si="314"/>
        <v>478985.57201982185</v>
      </c>
      <c r="T716" s="10">
        <f t="shared" si="314"/>
        <v>478985.57201982185</v>
      </c>
      <c r="U716" s="10">
        <f t="shared" si="314"/>
        <v>478985.57201982185</v>
      </c>
      <c r="V716" s="10">
        <f t="shared" si="314"/>
        <v>478985.57201982185</v>
      </c>
      <c r="W716" s="10">
        <f t="shared" si="314"/>
        <v>478985.57201982185</v>
      </c>
      <c r="X716" s="10">
        <f t="shared" si="314"/>
        <v>29392296.464852702</v>
      </c>
      <c r="Y716" s="10">
        <f t="shared" si="314"/>
        <v>29392296.464852702</v>
      </c>
      <c r="Z716" s="10">
        <f t="shared" si="314"/>
        <v>29392296.464852702</v>
      </c>
      <c r="AB716" s="21">
        <f>IF(E135="weekday",INDEX('Category Mapping'!$F$34:$F$45,MATCH('Summarized Source Data'!A135,'Category Mapping'!$A$34:$A$45,0)),INDEX('Category Mapping'!$E$34:$E$45,MATCH('Summarized Source Data'!A135,'Category Mapping'!$A$34:$A$45,0)))</f>
        <v>21.428571428571431</v>
      </c>
      <c r="AD716">
        <f>SUMIFS('Adjusted Source Data'!AJ$3:AJ$290,Sector,"All Sectors",Month,$A716,TimeOfWeek,$E716)</f>
        <v>0</v>
      </c>
      <c r="AE716">
        <f>SUMIFS('Adjusted Source Data'!AK$3:AK$290,Sector,"All Sectors",Month,$A716,TimeOfWeek,$E716)</f>
        <v>0</v>
      </c>
    </row>
    <row r="717" spans="1:31" outlineLevel="2">
      <c r="A717">
        <f t="shared" ref="A717:E717" si="315">A136</f>
        <v>6</v>
      </c>
      <c r="B717" t="str">
        <f t="shared" si="315"/>
        <v>Summer</v>
      </c>
      <c r="C717" t="str">
        <f t="shared" si="315"/>
        <v>h13</v>
      </c>
      <c r="D717" t="str">
        <f t="shared" si="315"/>
        <v>Hour12</v>
      </c>
      <c r="E717" t="str">
        <f t="shared" si="315"/>
        <v>Weekday</v>
      </c>
      <c r="F717" s="10">
        <f t="shared" ref="F717:Z717" si="316">F136/$AB717</f>
        <v>14440.63120182523</v>
      </c>
      <c r="G717" s="10">
        <f t="shared" si="316"/>
        <v>1680803.9163604658</v>
      </c>
      <c r="H717" s="10">
        <f t="shared" si="316"/>
        <v>0</v>
      </c>
      <c r="I717" s="10">
        <f t="shared" si="316"/>
        <v>452859.08627328608</v>
      </c>
      <c r="J717" s="10">
        <f t="shared" si="316"/>
        <v>4557694.3744419292</v>
      </c>
      <c r="K717" s="10">
        <f t="shared" si="316"/>
        <v>4557694.3744419292</v>
      </c>
      <c r="L717" s="10">
        <f t="shared" si="316"/>
        <v>30039.405972651479</v>
      </c>
      <c r="M717" s="10">
        <f t="shared" si="316"/>
        <v>7968578.1526933992</v>
      </c>
      <c r="N717" s="10">
        <f t="shared" si="316"/>
        <v>0</v>
      </c>
      <c r="O717" s="10">
        <f t="shared" si="316"/>
        <v>21785576.192384686</v>
      </c>
      <c r="P717" s="10">
        <f t="shared" si="316"/>
        <v>21785576.192384686</v>
      </c>
      <c r="Q717" s="10">
        <f t="shared" si="316"/>
        <v>21785576.192384686</v>
      </c>
      <c r="R717" s="10">
        <f t="shared" si="316"/>
        <v>487694.40060200042</v>
      </c>
      <c r="S717" s="10">
        <f t="shared" si="316"/>
        <v>487694.40060200042</v>
      </c>
      <c r="T717" s="10">
        <f t="shared" si="316"/>
        <v>487694.40060200042</v>
      </c>
      <c r="U717" s="10">
        <f t="shared" si="316"/>
        <v>487694.40060200042</v>
      </c>
      <c r="V717" s="10">
        <f t="shared" si="316"/>
        <v>487694.40060200042</v>
      </c>
      <c r="W717" s="10">
        <f t="shared" si="316"/>
        <v>487694.40060200042</v>
      </c>
      <c r="X717" s="10">
        <f t="shared" si="316"/>
        <v>29305208.179030918</v>
      </c>
      <c r="Y717" s="10">
        <f t="shared" si="316"/>
        <v>29305208.179030918</v>
      </c>
      <c r="Z717" s="10">
        <f t="shared" si="316"/>
        <v>29305208.179030918</v>
      </c>
      <c r="AB717" s="21">
        <f>IF(E136="weekday",INDEX('Category Mapping'!$F$34:$F$45,MATCH('Summarized Source Data'!A136,'Category Mapping'!$A$34:$A$45,0)),INDEX('Category Mapping'!$E$34:$E$45,MATCH('Summarized Source Data'!A136,'Category Mapping'!$A$34:$A$45,0)))</f>
        <v>21.428571428571431</v>
      </c>
      <c r="AD717">
        <f>SUMIFS('Adjusted Source Data'!AJ$3:AJ$290,Sector,"All Sectors",Month,$A717,TimeOfWeek,$E717)</f>
        <v>0</v>
      </c>
      <c r="AE717">
        <f>SUMIFS('Adjusted Source Data'!AK$3:AK$290,Sector,"All Sectors",Month,$A717,TimeOfWeek,$E717)</f>
        <v>0</v>
      </c>
    </row>
    <row r="718" spans="1:31" outlineLevel="2">
      <c r="A718">
        <f t="shared" ref="A718:E718" si="317">A137</f>
        <v>6</v>
      </c>
      <c r="B718" t="str">
        <f t="shared" si="317"/>
        <v>Summer</v>
      </c>
      <c r="C718" t="str">
        <f t="shared" si="317"/>
        <v>h14</v>
      </c>
      <c r="D718" t="str">
        <f t="shared" si="317"/>
        <v>Hour13</v>
      </c>
      <c r="E718" t="str">
        <f t="shared" si="317"/>
        <v>Weekday</v>
      </c>
      <c r="F718" s="10">
        <f t="shared" ref="F718:Z718" si="318">F137/$AB718</f>
        <v>14556.458621968206</v>
      </c>
      <c r="G718" s="10">
        <f t="shared" si="318"/>
        <v>1841917.2451307692</v>
      </c>
      <c r="H718" s="10">
        <f t="shared" si="318"/>
        <v>0</v>
      </c>
      <c r="I718" s="10">
        <f t="shared" si="318"/>
        <v>461567.91485546471</v>
      </c>
      <c r="J718" s="10">
        <f t="shared" si="318"/>
        <v>4518388.8184019811</v>
      </c>
      <c r="K718" s="10">
        <f t="shared" si="318"/>
        <v>4518388.8184019811</v>
      </c>
      <c r="L718" s="10">
        <f t="shared" si="318"/>
        <v>27713.887476352334</v>
      </c>
      <c r="M718" s="10">
        <f t="shared" si="318"/>
        <v>8273387.1530696498</v>
      </c>
      <c r="N718" s="10">
        <f t="shared" si="318"/>
        <v>0</v>
      </c>
      <c r="O718" s="10">
        <f t="shared" si="318"/>
        <v>21787901.710880987</v>
      </c>
      <c r="P718" s="10">
        <f t="shared" si="318"/>
        <v>21787901.710880987</v>
      </c>
      <c r="Q718" s="10">
        <f t="shared" si="318"/>
        <v>21787901.710880987</v>
      </c>
      <c r="R718" s="10">
        <f t="shared" si="318"/>
        <v>483339.98631091107</v>
      </c>
      <c r="S718" s="10">
        <f t="shared" si="318"/>
        <v>483339.98631091107</v>
      </c>
      <c r="T718" s="10">
        <f t="shared" si="318"/>
        <v>483339.98631091107</v>
      </c>
      <c r="U718" s="10">
        <f t="shared" si="318"/>
        <v>483339.98631091107</v>
      </c>
      <c r="V718" s="10">
        <f t="shared" si="318"/>
        <v>483339.98631091107</v>
      </c>
      <c r="W718" s="10">
        <f t="shared" si="318"/>
        <v>483339.98631091107</v>
      </c>
      <c r="X718" s="10">
        <f t="shared" si="318"/>
        <v>29305208.179030918</v>
      </c>
      <c r="Y718" s="10">
        <f t="shared" si="318"/>
        <v>29305208.179030918</v>
      </c>
      <c r="Z718" s="10">
        <f t="shared" si="318"/>
        <v>29305208.179030918</v>
      </c>
      <c r="AB718" s="21">
        <f>IF(E137="weekday",INDEX('Category Mapping'!$F$34:$F$45,MATCH('Summarized Source Data'!A137,'Category Mapping'!$A$34:$A$45,0)),INDEX('Category Mapping'!$E$34:$E$45,MATCH('Summarized Source Data'!A137,'Category Mapping'!$A$34:$A$45,0)))</f>
        <v>21.428571428571431</v>
      </c>
      <c r="AD718">
        <f>SUMIFS('Adjusted Source Data'!AJ$3:AJ$290,Sector,"All Sectors",Month,$A718,TimeOfWeek,$E718)</f>
        <v>0</v>
      </c>
      <c r="AE718">
        <f>SUMIFS('Adjusted Source Data'!AK$3:AK$290,Sector,"All Sectors",Month,$A718,TimeOfWeek,$E718)</f>
        <v>0</v>
      </c>
    </row>
    <row r="719" spans="1:31" outlineLevel="2">
      <c r="A719">
        <f t="shared" ref="A719:E719" si="319">A138</f>
        <v>6</v>
      </c>
      <c r="B719" t="str">
        <f t="shared" si="319"/>
        <v>Summer</v>
      </c>
      <c r="C719" t="str">
        <f t="shared" si="319"/>
        <v>h15</v>
      </c>
      <c r="D719" t="str">
        <f t="shared" si="319"/>
        <v>Hour14</v>
      </c>
      <c r="E719" t="str">
        <f t="shared" si="319"/>
        <v>Weekday</v>
      </c>
      <c r="F719" s="10">
        <f t="shared" ref="F719:Z719" si="320">F138/$AB719</f>
        <v>14767.212273656927</v>
      </c>
      <c r="G719" s="10">
        <f t="shared" si="320"/>
        <v>1959486.43099018</v>
      </c>
      <c r="H719" s="10">
        <f t="shared" si="320"/>
        <v>0</v>
      </c>
      <c r="I719" s="10">
        <f t="shared" si="320"/>
        <v>474631.15772873256</v>
      </c>
      <c r="J719" s="10">
        <f t="shared" si="320"/>
        <v>4692354.6363938646</v>
      </c>
      <c r="K719" s="10">
        <f t="shared" si="320"/>
        <v>4692354.6363938646</v>
      </c>
      <c r="L719" s="10">
        <f t="shared" si="320"/>
        <v>25673.452483690806</v>
      </c>
      <c r="M719" s="10">
        <f t="shared" si="320"/>
        <v>8447563.7247132212</v>
      </c>
      <c r="N719" s="10">
        <f t="shared" si="320"/>
        <v>0</v>
      </c>
      <c r="O719" s="10">
        <f t="shared" si="320"/>
        <v>21789942.145873651</v>
      </c>
      <c r="P719" s="10">
        <f t="shared" si="320"/>
        <v>21789942.145873651</v>
      </c>
      <c r="Q719" s="10">
        <f t="shared" si="320"/>
        <v>21789942.145873651</v>
      </c>
      <c r="R719" s="10">
        <f t="shared" si="320"/>
        <v>478985.57201982185</v>
      </c>
      <c r="S719" s="10">
        <f t="shared" si="320"/>
        <v>478985.57201982185</v>
      </c>
      <c r="T719" s="10">
        <f t="shared" si="320"/>
        <v>478985.57201982185</v>
      </c>
      <c r="U719" s="10">
        <f t="shared" si="320"/>
        <v>478985.57201982185</v>
      </c>
      <c r="V719" s="10">
        <f t="shared" si="320"/>
        <v>478985.57201982185</v>
      </c>
      <c r="W719" s="10">
        <f t="shared" si="320"/>
        <v>478985.57201982185</v>
      </c>
      <c r="X719" s="10">
        <f t="shared" si="320"/>
        <v>29348752.321941812</v>
      </c>
      <c r="Y719" s="10">
        <f t="shared" si="320"/>
        <v>29348752.321941812</v>
      </c>
      <c r="Z719" s="10">
        <f t="shared" si="320"/>
        <v>29348752.321941812</v>
      </c>
      <c r="AB719" s="21">
        <f>IF(E138="weekday",INDEX('Category Mapping'!$F$34:$F$45,MATCH('Summarized Source Data'!A138,'Category Mapping'!$A$34:$A$45,0)),INDEX('Category Mapping'!$E$34:$E$45,MATCH('Summarized Source Data'!A138,'Category Mapping'!$A$34:$A$45,0)))</f>
        <v>21.428571428571431</v>
      </c>
      <c r="AD719">
        <f>SUMIFS('Adjusted Source Data'!AJ$3:AJ$290,Sector,"All Sectors",Month,$A719,TimeOfWeek,$E719)</f>
        <v>0</v>
      </c>
      <c r="AE719">
        <f>SUMIFS('Adjusted Source Data'!AK$3:AK$290,Sector,"All Sectors",Month,$A719,TimeOfWeek,$E719)</f>
        <v>0</v>
      </c>
    </row>
    <row r="720" spans="1:31" outlineLevel="2">
      <c r="A720">
        <f t="shared" ref="A720:E720" si="321">A139</f>
        <v>6</v>
      </c>
      <c r="B720" t="str">
        <f t="shared" si="321"/>
        <v>Summer</v>
      </c>
      <c r="C720" t="str">
        <f t="shared" si="321"/>
        <v>h16</v>
      </c>
      <c r="D720" t="str">
        <f t="shared" si="321"/>
        <v>Hour15</v>
      </c>
      <c r="E720" t="str">
        <f t="shared" si="321"/>
        <v>Weekday</v>
      </c>
      <c r="F720" s="10">
        <f t="shared" ref="F720:Z720" si="322">F139/$AB720</f>
        <v>15447.937859782918</v>
      </c>
      <c r="G720" s="10">
        <f t="shared" si="322"/>
        <v>2098827.6883050376</v>
      </c>
      <c r="H720" s="10">
        <f t="shared" si="322"/>
        <v>0</v>
      </c>
      <c r="I720" s="10">
        <f t="shared" si="322"/>
        <v>513820.88634853612</v>
      </c>
      <c r="J720" s="10">
        <f t="shared" si="322"/>
        <v>5296937.4972691499</v>
      </c>
      <c r="K720" s="10">
        <f t="shared" si="322"/>
        <v>5296937.4972691499</v>
      </c>
      <c r="L720" s="10">
        <f t="shared" si="322"/>
        <v>23592.477893979234</v>
      </c>
      <c r="M720" s="10">
        <f t="shared" si="322"/>
        <v>8404019.581802329</v>
      </c>
      <c r="N720" s="10">
        <f t="shared" si="322"/>
        <v>0</v>
      </c>
      <c r="O720" s="10">
        <f t="shared" si="322"/>
        <v>21792023.12046336</v>
      </c>
      <c r="P720" s="10">
        <f t="shared" si="322"/>
        <v>21792023.12046336</v>
      </c>
      <c r="Q720" s="10">
        <f t="shared" si="322"/>
        <v>21792023.12046336</v>
      </c>
      <c r="R720" s="10">
        <f t="shared" si="322"/>
        <v>566073.85784160765</v>
      </c>
      <c r="S720" s="10">
        <f t="shared" si="322"/>
        <v>566073.85784160765</v>
      </c>
      <c r="T720" s="10">
        <f t="shared" si="322"/>
        <v>566073.85784160765</v>
      </c>
      <c r="U720" s="10">
        <f t="shared" si="322"/>
        <v>566073.85784160765</v>
      </c>
      <c r="V720" s="10">
        <f t="shared" si="322"/>
        <v>566073.85784160765</v>
      </c>
      <c r="W720" s="10">
        <f t="shared" si="322"/>
        <v>566073.85784160765</v>
      </c>
      <c r="X720" s="10">
        <f t="shared" si="322"/>
        <v>29610017.179407168</v>
      </c>
      <c r="Y720" s="10">
        <f t="shared" si="322"/>
        <v>29610017.179407168</v>
      </c>
      <c r="Z720" s="10">
        <f t="shared" si="322"/>
        <v>29610017.179407168</v>
      </c>
      <c r="AB720" s="21">
        <f>IF(E139="weekday",INDEX('Category Mapping'!$F$34:$F$45,MATCH('Summarized Source Data'!A139,'Category Mapping'!$A$34:$A$45,0)),INDEX('Category Mapping'!$E$34:$E$45,MATCH('Summarized Source Data'!A139,'Category Mapping'!$A$34:$A$45,0)))</f>
        <v>21.428571428571431</v>
      </c>
      <c r="AD720">
        <f>SUMIFS('Adjusted Source Data'!AJ$3:AJ$290,Sector,"All Sectors",Month,$A720,TimeOfWeek,$E720)</f>
        <v>0</v>
      </c>
      <c r="AE720">
        <f>SUMIFS('Adjusted Source Data'!AK$3:AK$290,Sector,"All Sectors",Month,$A720,TimeOfWeek,$E720)</f>
        <v>0</v>
      </c>
    </row>
    <row r="721" spans="1:31" outlineLevel="2">
      <c r="A721">
        <f t="shared" ref="A721:E721" si="323">A140</f>
        <v>6</v>
      </c>
      <c r="B721" t="str">
        <f t="shared" si="323"/>
        <v>Summer</v>
      </c>
      <c r="C721" t="str">
        <f t="shared" si="323"/>
        <v>h17</v>
      </c>
      <c r="D721" t="str">
        <f t="shared" si="323"/>
        <v>Hour16</v>
      </c>
      <c r="E721" t="str">
        <f t="shared" si="323"/>
        <v>Weekday</v>
      </c>
      <c r="F721" s="10">
        <f t="shared" ref="F721:Z721" si="324">F140/$AB721</f>
        <v>16268.222423938318</v>
      </c>
      <c r="G721" s="10">
        <f t="shared" si="324"/>
        <v>2159789.4883802878</v>
      </c>
      <c r="H721" s="10">
        <f t="shared" si="324"/>
        <v>0</v>
      </c>
      <c r="I721" s="10">
        <f t="shared" si="324"/>
        <v>557365.02925942908</v>
      </c>
      <c r="J721" s="10">
        <f t="shared" si="324"/>
        <v>6410847.2712238533</v>
      </c>
      <c r="K721" s="10">
        <f t="shared" si="324"/>
        <v>6410847.2712238533</v>
      </c>
      <c r="L721" s="10">
        <f t="shared" si="324"/>
        <v>21981.780047705306</v>
      </c>
      <c r="M721" s="10">
        <f t="shared" si="324"/>
        <v>8099210.5814260775</v>
      </c>
      <c r="N721" s="10">
        <f t="shared" si="324"/>
        <v>0</v>
      </c>
      <c r="O721" s="10">
        <f t="shared" si="324"/>
        <v>21096927.531735346</v>
      </c>
      <c r="P721" s="10">
        <f t="shared" si="324"/>
        <v>21096927.531735346</v>
      </c>
      <c r="Q721" s="10">
        <f t="shared" si="324"/>
        <v>21096927.531735346</v>
      </c>
      <c r="R721" s="10">
        <f t="shared" si="324"/>
        <v>657516.55795448262</v>
      </c>
      <c r="S721" s="10">
        <f t="shared" si="324"/>
        <v>657516.55795448262</v>
      </c>
      <c r="T721" s="10">
        <f t="shared" si="324"/>
        <v>657516.55795448262</v>
      </c>
      <c r="U721" s="10">
        <f t="shared" si="324"/>
        <v>657516.55795448262</v>
      </c>
      <c r="V721" s="10">
        <f t="shared" si="324"/>
        <v>657516.55795448262</v>
      </c>
      <c r="W721" s="10">
        <f t="shared" si="324"/>
        <v>657516.55795448262</v>
      </c>
      <c r="X721" s="10">
        <f t="shared" si="324"/>
        <v>29871282.036872525</v>
      </c>
      <c r="Y721" s="10">
        <f t="shared" si="324"/>
        <v>29871282.036872525</v>
      </c>
      <c r="Z721" s="10">
        <f t="shared" si="324"/>
        <v>29871282.036872525</v>
      </c>
      <c r="AB721" s="21">
        <f>IF(E140="weekday",INDEX('Category Mapping'!$F$34:$F$45,MATCH('Summarized Source Data'!A140,'Category Mapping'!$A$34:$A$45,0)),INDEX('Category Mapping'!$E$34:$E$45,MATCH('Summarized Source Data'!A140,'Category Mapping'!$A$34:$A$45,0)))</f>
        <v>21.428571428571431</v>
      </c>
      <c r="AD721">
        <f>SUMIFS('Adjusted Source Data'!AJ$3:AJ$290,Sector,"All Sectors",Month,$A721,TimeOfWeek,$E721)</f>
        <v>0</v>
      </c>
      <c r="AE721">
        <f>SUMIFS('Adjusted Source Data'!AK$3:AK$290,Sector,"All Sectors",Month,$A721,TimeOfWeek,$E721)</f>
        <v>0</v>
      </c>
    </row>
    <row r="722" spans="1:31" outlineLevel="2">
      <c r="A722">
        <f t="shared" ref="A722:E722" si="325">A141</f>
        <v>6</v>
      </c>
      <c r="B722" t="str">
        <f t="shared" si="325"/>
        <v>Summer</v>
      </c>
      <c r="C722" t="str">
        <f t="shared" si="325"/>
        <v>h18</v>
      </c>
      <c r="D722" t="str">
        <f t="shared" si="325"/>
        <v>Hour17</v>
      </c>
      <c r="E722" t="str">
        <f t="shared" si="325"/>
        <v>Weekday</v>
      </c>
      <c r="F722" s="10">
        <f t="shared" ref="F722:Z722" si="326">F141/$AB722</f>
        <v>17169.412005622155</v>
      </c>
      <c r="G722" s="10">
        <f t="shared" si="326"/>
        <v>2133663.0026337518</v>
      </c>
      <c r="H722" s="10">
        <f t="shared" si="326"/>
        <v>0</v>
      </c>
      <c r="I722" s="10">
        <f t="shared" si="326"/>
        <v>627035.65791685763</v>
      </c>
      <c r="J722" s="10">
        <f t="shared" si="326"/>
        <v>7019564.0823946688</v>
      </c>
      <c r="K722" s="10">
        <f t="shared" si="326"/>
        <v>7019564.0823946688</v>
      </c>
      <c r="L722" s="10">
        <f t="shared" si="326"/>
        <v>22427.541438684115</v>
      </c>
      <c r="M722" s="10">
        <f t="shared" si="326"/>
        <v>7576680.8664953634</v>
      </c>
      <c r="N722" s="10">
        <f t="shared" si="326"/>
        <v>0</v>
      </c>
      <c r="O722" s="10">
        <f t="shared" si="326"/>
        <v>19833701.625928473</v>
      </c>
      <c r="P722" s="10">
        <f t="shared" si="326"/>
        <v>19833701.625928473</v>
      </c>
      <c r="Q722" s="10">
        <f t="shared" si="326"/>
        <v>19833701.625928473</v>
      </c>
      <c r="R722" s="10">
        <f t="shared" si="326"/>
        <v>696706.28657428629</v>
      </c>
      <c r="S722" s="10">
        <f t="shared" si="326"/>
        <v>696706.28657428629</v>
      </c>
      <c r="T722" s="10">
        <f t="shared" si="326"/>
        <v>696706.28657428629</v>
      </c>
      <c r="U722" s="10">
        <f t="shared" si="326"/>
        <v>696706.28657428629</v>
      </c>
      <c r="V722" s="10">
        <f t="shared" si="326"/>
        <v>696706.28657428629</v>
      </c>
      <c r="W722" s="10">
        <f t="shared" si="326"/>
        <v>696706.28657428629</v>
      </c>
      <c r="X722" s="10">
        <f t="shared" si="326"/>
        <v>29958370.322694313</v>
      </c>
      <c r="Y722" s="10">
        <f t="shared" si="326"/>
        <v>29958370.322694313</v>
      </c>
      <c r="Z722" s="10">
        <f t="shared" si="326"/>
        <v>29958370.322694313</v>
      </c>
      <c r="AB722" s="21">
        <f>IF(E141="weekday",INDEX('Category Mapping'!$F$34:$F$45,MATCH('Summarized Source Data'!A141,'Category Mapping'!$A$34:$A$45,0)),INDEX('Category Mapping'!$E$34:$E$45,MATCH('Summarized Source Data'!A141,'Category Mapping'!$A$34:$A$45,0)))</f>
        <v>21.428571428571431</v>
      </c>
      <c r="AD722">
        <f>SUMIFS('Adjusted Source Data'!AJ$3:AJ$290,Sector,"All Sectors",Month,$A722,TimeOfWeek,$E722)</f>
        <v>0</v>
      </c>
      <c r="AE722">
        <f>SUMIFS('Adjusted Source Data'!AK$3:AK$290,Sector,"All Sectors",Month,$A722,TimeOfWeek,$E722)</f>
        <v>0</v>
      </c>
    </row>
    <row r="723" spans="1:31" outlineLevel="2">
      <c r="A723">
        <f t="shared" ref="A723:E723" si="327">A142</f>
        <v>6</v>
      </c>
      <c r="B723" t="str">
        <f t="shared" si="327"/>
        <v>Summer</v>
      </c>
      <c r="C723" t="str">
        <f t="shared" si="327"/>
        <v>h19</v>
      </c>
      <c r="D723" t="str">
        <f t="shared" si="327"/>
        <v>Hour18</v>
      </c>
      <c r="E723" t="str">
        <f t="shared" si="327"/>
        <v>Weekday</v>
      </c>
      <c r="F723" s="10">
        <f t="shared" ref="F723:Z723" si="328">F142/$AB723</f>
        <v>18194.397585601662</v>
      </c>
      <c r="G723" s="10">
        <f t="shared" si="328"/>
        <v>2029157.0596476088</v>
      </c>
      <c r="H723" s="10">
        <f t="shared" si="328"/>
        <v>0</v>
      </c>
      <c r="I723" s="10">
        <f t="shared" si="328"/>
        <v>1445665.544641644</v>
      </c>
      <c r="J723" s="10">
        <f t="shared" si="328"/>
        <v>6826944.8680067621</v>
      </c>
      <c r="K723" s="10">
        <f t="shared" si="328"/>
        <v>6826944.8680067621</v>
      </c>
      <c r="L723" s="10">
        <f t="shared" si="328"/>
        <v>26185.313883608353</v>
      </c>
      <c r="M723" s="10">
        <f t="shared" si="328"/>
        <v>6967062.8657428622</v>
      </c>
      <c r="N723" s="10">
        <f t="shared" si="328"/>
        <v>0</v>
      </c>
      <c r="O723" s="10">
        <f t="shared" si="328"/>
        <v>18871972.709443908</v>
      </c>
      <c r="P723" s="10">
        <f t="shared" si="328"/>
        <v>18871972.709443908</v>
      </c>
      <c r="Q723" s="10">
        <f t="shared" si="328"/>
        <v>18871972.709443908</v>
      </c>
      <c r="R723" s="10">
        <f t="shared" si="328"/>
        <v>644453.31508121477</v>
      </c>
      <c r="S723" s="10">
        <f t="shared" si="328"/>
        <v>644453.31508121477</v>
      </c>
      <c r="T723" s="10">
        <f t="shared" si="328"/>
        <v>644453.31508121477</v>
      </c>
      <c r="U723" s="10">
        <f t="shared" si="328"/>
        <v>644453.31508121477</v>
      </c>
      <c r="V723" s="10">
        <f t="shared" si="328"/>
        <v>644453.31508121477</v>
      </c>
      <c r="W723" s="10">
        <f t="shared" si="328"/>
        <v>644453.31508121477</v>
      </c>
      <c r="X723" s="10">
        <f t="shared" si="328"/>
        <v>29784193.75105074</v>
      </c>
      <c r="Y723" s="10">
        <f t="shared" si="328"/>
        <v>29784193.75105074</v>
      </c>
      <c r="Z723" s="10">
        <f t="shared" si="328"/>
        <v>29784193.75105074</v>
      </c>
      <c r="AB723" s="21">
        <f>IF(E142="weekday",INDEX('Category Mapping'!$F$34:$F$45,MATCH('Summarized Source Data'!A142,'Category Mapping'!$A$34:$A$45,0)),INDEX('Category Mapping'!$E$34:$E$45,MATCH('Summarized Source Data'!A142,'Category Mapping'!$A$34:$A$45,0)))</f>
        <v>21.428571428571431</v>
      </c>
      <c r="AD723">
        <f>SUMIFS('Adjusted Source Data'!AJ$3:AJ$290,Sector,"All Sectors",Month,$A723,TimeOfWeek,$E723)</f>
        <v>0</v>
      </c>
      <c r="AE723">
        <f>SUMIFS('Adjusted Source Data'!AK$3:AK$290,Sector,"All Sectors",Month,$A723,TimeOfWeek,$E723)</f>
        <v>0</v>
      </c>
    </row>
    <row r="724" spans="1:31" outlineLevel="2">
      <c r="A724">
        <f t="shared" ref="A724:E724" si="329">A143</f>
        <v>6</v>
      </c>
      <c r="B724" t="str">
        <f t="shared" si="329"/>
        <v>Summer</v>
      </c>
      <c r="C724" t="str">
        <f t="shared" si="329"/>
        <v>h20</v>
      </c>
      <c r="D724" t="str">
        <f t="shared" si="329"/>
        <v>Hour19</v>
      </c>
      <c r="E724" t="str">
        <f t="shared" si="329"/>
        <v>Weekday</v>
      </c>
      <c r="F724" s="10">
        <f t="shared" ref="F724:Z724" si="330">F143/$AB724</f>
        <v>19098.330448288893</v>
      </c>
      <c r="G724" s="10">
        <f t="shared" si="330"/>
        <v>1811436.3450931443</v>
      </c>
      <c r="H724" s="10">
        <f t="shared" si="330"/>
        <v>0</v>
      </c>
      <c r="I724" s="10">
        <f t="shared" si="330"/>
        <v>2390573.4458080195</v>
      </c>
      <c r="J724" s="10">
        <f t="shared" si="330"/>
        <v>6534295.1776410919</v>
      </c>
      <c r="K724" s="10">
        <f t="shared" si="330"/>
        <v>6534295.1776410919</v>
      </c>
      <c r="L724" s="10">
        <f t="shared" si="330"/>
        <v>30532.717567688986</v>
      </c>
      <c r="M724" s="10">
        <f t="shared" si="330"/>
        <v>6226812.4362576837</v>
      </c>
      <c r="N724" s="10">
        <f t="shared" si="330"/>
        <v>0</v>
      </c>
      <c r="O724" s="10">
        <f t="shared" si="330"/>
        <v>15775991.15908643</v>
      </c>
      <c r="P724" s="10">
        <f t="shared" si="330"/>
        <v>15775991.15908643</v>
      </c>
      <c r="Q724" s="10">
        <f t="shared" si="330"/>
        <v>15775991.15908643</v>
      </c>
      <c r="R724" s="10">
        <f t="shared" si="330"/>
        <v>522529.71493071475</v>
      </c>
      <c r="S724" s="10">
        <f t="shared" si="330"/>
        <v>522529.71493071475</v>
      </c>
      <c r="T724" s="10">
        <f t="shared" si="330"/>
        <v>522529.71493071475</v>
      </c>
      <c r="U724" s="10">
        <f t="shared" si="330"/>
        <v>522529.71493071475</v>
      </c>
      <c r="V724" s="10">
        <f t="shared" si="330"/>
        <v>522529.71493071475</v>
      </c>
      <c r="W724" s="10">
        <f t="shared" si="330"/>
        <v>522529.71493071475</v>
      </c>
      <c r="X724" s="10">
        <f t="shared" si="330"/>
        <v>29610017.179407168</v>
      </c>
      <c r="Y724" s="10">
        <f t="shared" si="330"/>
        <v>29610017.179407168</v>
      </c>
      <c r="Z724" s="10">
        <f t="shared" si="330"/>
        <v>29610017.179407168</v>
      </c>
      <c r="AB724" s="21">
        <f>IF(E143="weekday",INDEX('Category Mapping'!$F$34:$F$45,MATCH('Summarized Source Data'!A143,'Category Mapping'!$A$34:$A$45,0)),INDEX('Category Mapping'!$E$34:$E$45,MATCH('Summarized Source Data'!A143,'Category Mapping'!$A$34:$A$45,0)))</f>
        <v>21.428571428571431</v>
      </c>
      <c r="AD724">
        <f>SUMIFS('Adjusted Source Data'!AJ$3:AJ$290,Sector,"All Sectors",Month,$A724,TimeOfWeek,$E724)</f>
        <v>0</v>
      </c>
      <c r="AE724">
        <f>SUMIFS('Adjusted Source Data'!AK$3:AK$290,Sector,"All Sectors",Month,$A724,TimeOfWeek,$E724)</f>
        <v>0</v>
      </c>
    </row>
    <row r="725" spans="1:31" outlineLevel="2">
      <c r="A725">
        <f t="shared" ref="A725:E725" si="331">A144</f>
        <v>6</v>
      </c>
      <c r="B725" t="str">
        <f t="shared" si="331"/>
        <v>Summer</v>
      </c>
      <c r="C725" t="str">
        <f t="shared" si="331"/>
        <v>h21</v>
      </c>
      <c r="D725" t="str">
        <f t="shared" si="331"/>
        <v>Hour20</v>
      </c>
      <c r="E725" t="str">
        <f t="shared" si="331"/>
        <v>Weekday</v>
      </c>
      <c r="F725" s="10">
        <f t="shared" ref="F725:Z725" si="332">F144/$AB725</f>
        <v>19298.633505678998</v>
      </c>
      <c r="G725" s="10">
        <f t="shared" si="332"/>
        <v>1476146.4446792691</v>
      </c>
      <c r="H725" s="10">
        <f t="shared" si="332"/>
        <v>0</v>
      </c>
      <c r="I725" s="10">
        <f t="shared" si="332"/>
        <v>2429763.1744278236</v>
      </c>
      <c r="J725" s="10">
        <f t="shared" si="332"/>
        <v>6351209.4743579514</v>
      </c>
      <c r="K725" s="10">
        <f t="shared" si="332"/>
        <v>6351209.4743579514</v>
      </c>
      <c r="L725" s="10">
        <f t="shared" si="332"/>
        <v>41617.662940229166</v>
      </c>
      <c r="M725" s="10">
        <f t="shared" si="332"/>
        <v>5530106.1496833973</v>
      </c>
      <c r="N725" s="10">
        <f t="shared" si="332"/>
        <v>0</v>
      </c>
      <c r="O725" s="10">
        <f t="shared" si="332"/>
        <v>13065169.353238532</v>
      </c>
      <c r="P725" s="10">
        <f t="shared" si="332"/>
        <v>13065169.353238532</v>
      </c>
      <c r="Q725" s="10">
        <f t="shared" si="332"/>
        <v>13065169.353238532</v>
      </c>
      <c r="R725" s="10">
        <f t="shared" si="332"/>
        <v>474631.15772873256</v>
      </c>
      <c r="S725" s="10">
        <f t="shared" si="332"/>
        <v>474631.15772873256</v>
      </c>
      <c r="T725" s="10">
        <f t="shared" si="332"/>
        <v>474631.15772873256</v>
      </c>
      <c r="U725" s="10">
        <f t="shared" si="332"/>
        <v>474631.15772873256</v>
      </c>
      <c r="V725" s="10">
        <f t="shared" si="332"/>
        <v>474631.15772873256</v>
      </c>
      <c r="W725" s="10">
        <f t="shared" si="332"/>
        <v>474631.15772873256</v>
      </c>
      <c r="X725" s="10">
        <f t="shared" si="332"/>
        <v>29392296.464852702</v>
      </c>
      <c r="Y725" s="10">
        <f t="shared" si="332"/>
        <v>29392296.464852702</v>
      </c>
      <c r="Z725" s="10">
        <f t="shared" si="332"/>
        <v>29392296.464852702</v>
      </c>
      <c r="AB725" s="21">
        <f>IF(E144="weekday",INDEX('Category Mapping'!$F$34:$F$45,MATCH('Summarized Source Data'!A144,'Category Mapping'!$A$34:$A$45,0)),INDEX('Category Mapping'!$E$34:$E$45,MATCH('Summarized Source Data'!A144,'Category Mapping'!$A$34:$A$45,0)))</f>
        <v>21.428571428571431</v>
      </c>
      <c r="AD725">
        <f>SUMIFS('Adjusted Source Data'!AJ$3:AJ$290,Sector,"All Sectors",Month,$A725,TimeOfWeek,$E725)</f>
        <v>0</v>
      </c>
      <c r="AE725">
        <f>SUMIFS('Adjusted Source Data'!AK$3:AK$290,Sector,"All Sectors",Month,$A725,TimeOfWeek,$E725)</f>
        <v>0</v>
      </c>
    </row>
    <row r="726" spans="1:31" outlineLevel="2">
      <c r="A726">
        <f t="shared" ref="A726:E726" si="333">A145</f>
        <v>6</v>
      </c>
      <c r="B726" t="str">
        <f t="shared" si="333"/>
        <v>Summer</v>
      </c>
      <c r="C726" t="str">
        <f t="shared" si="333"/>
        <v>h22</v>
      </c>
      <c r="D726" t="str">
        <f t="shared" si="333"/>
        <v>Hour21</v>
      </c>
      <c r="E726" t="str">
        <f t="shared" si="333"/>
        <v>Weekday</v>
      </c>
      <c r="F726" s="10">
        <f t="shared" ref="F726:Z726" si="334">F145/$AB726</f>
        <v>16953.912042356147</v>
      </c>
      <c r="G726" s="10">
        <f t="shared" si="334"/>
        <v>1071185.9156079651</v>
      </c>
      <c r="H726" s="10">
        <f t="shared" si="334"/>
        <v>0</v>
      </c>
      <c r="I726" s="10">
        <f t="shared" si="334"/>
        <v>1989967.3310278053</v>
      </c>
      <c r="J726" s="10">
        <f t="shared" si="334"/>
        <v>6283883.5671638465</v>
      </c>
      <c r="K726" s="10">
        <f t="shared" si="334"/>
        <v>6283883.5671638465</v>
      </c>
      <c r="L726" s="10">
        <f t="shared" si="334"/>
        <v>43816.64215722926</v>
      </c>
      <c r="M726" s="10">
        <f t="shared" si="334"/>
        <v>4833399.8631091109</v>
      </c>
      <c r="N726" s="10">
        <f t="shared" si="334"/>
        <v>0</v>
      </c>
      <c r="O726" s="10">
        <f t="shared" si="334"/>
        <v>10580954.228100635</v>
      </c>
      <c r="P726" s="10">
        <f t="shared" si="334"/>
        <v>10580954.228100635</v>
      </c>
      <c r="Q726" s="10">
        <f t="shared" si="334"/>
        <v>10580954.228100635</v>
      </c>
      <c r="R726" s="10">
        <f t="shared" si="334"/>
        <v>444150.25769110752</v>
      </c>
      <c r="S726" s="10">
        <f t="shared" si="334"/>
        <v>444150.25769110752</v>
      </c>
      <c r="T726" s="10">
        <f t="shared" si="334"/>
        <v>444150.25769110752</v>
      </c>
      <c r="U726" s="10">
        <f t="shared" si="334"/>
        <v>444150.25769110752</v>
      </c>
      <c r="V726" s="10">
        <f t="shared" si="334"/>
        <v>444150.25769110752</v>
      </c>
      <c r="W726" s="10">
        <f t="shared" si="334"/>
        <v>444150.25769110752</v>
      </c>
      <c r="X726" s="10">
        <f t="shared" si="334"/>
        <v>29131031.607387345</v>
      </c>
      <c r="Y726" s="10">
        <f t="shared" si="334"/>
        <v>29131031.607387345</v>
      </c>
      <c r="Z726" s="10">
        <f t="shared" si="334"/>
        <v>29131031.607387345</v>
      </c>
      <c r="AB726" s="21">
        <f>IF(E145="weekday",INDEX('Category Mapping'!$F$34:$F$45,MATCH('Summarized Source Data'!A145,'Category Mapping'!$A$34:$A$45,0)),INDEX('Category Mapping'!$E$34:$E$45,MATCH('Summarized Source Data'!A145,'Category Mapping'!$A$34:$A$45,0)))</f>
        <v>21.428571428571431</v>
      </c>
      <c r="AD726">
        <f>SUMIFS('Adjusted Source Data'!AJ$3:AJ$290,Sector,"All Sectors",Month,$A726,TimeOfWeek,$E726)</f>
        <v>0</v>
      </c>
      <c r="AE726">
        <f>SUMIFS('Adjusted Source Data'!AK$3:AK$290,Sector,"All Sectors",Month,$A726,TimeOfWeek,$E726)</f>
        <v>0</v>
      </c>
    </row>
    <row r="727" spans="1:31" outlineLevel="2">
      <c r="A727">
        <f t="shared" ref="A727:E727" si="335">A146</f>
        <v>6</v>
      </c>
      <c r="B727" t="str">
        <f t="shared" si="335"/>
        <v>Summer</v>
      </c>
      <c r="C727" t="str">
        <f t="shared" si="335"/>
        <v>h23</v>
      </c>
      <c r="D727" t="str">
        <f t="shared" si="335"/>
        <v>Hour22</v>
      </c>
      <c r="E727" t="str">
        <f t="shared" si="335"/>
        <v>Weekday</v>
      </c>
      <c r="F727" s="10">
        <f t="shared" ref="F727:Z727" si="336">F146/$AB727</f>
        <v>12659.153227054781</v>
      </c>
      <c r="G727" s="10">
        <f t="shared" si="336"/>
        <v>666225.3865366613</v>
      </c>
      <c r="H727" s="10">
        <f t="shared" si="336"/>
        <v>0</v>
      </c>
      <c r="I727" s="10">
        <f t="shared" si="336"/>
        <v>1180046.2728851973</v>
      </c>
      <c r="J727" s="10">
        <f t="shared" si="336"/>
        <v>4933955.481450377</v>
      </c>
      <c r="K727" s="10">
        <f t="shared" si="336"/>
        <v>4933955.481450377</v>
      </c>
      <c r="L727" s="10">
        <f t="shared" si="336"/>
        <v>42309.056841368329</v>
      </c>
      <c r="M727" s="10">
        <f t="shared" si="336"/>
        <v>4127984.7479526466</v>
      </c>
      <c r="N727" s="10">
        <f t="shared" si="336"/>
        <v>0</v>
      </c>
      <c r="O727" s="10">
        <f t="shared" si="336"/>
        <v>8936493.2113847472</v>
      </c>
      <c r="P727" s="10">
        <f t="shared" si="336"/>
        <v>8936493.2113847472</v>
      </c>
      <c r="Q727" s="10">
        <f t="shared" si="336"/>
        <v>8936493.2113847472</v>
      </c>
      <c r="R727" s="10">
        <f t="shared" si="336"/>
        <v>417099.28624643059</v>
      </c>
      <c r="S727" s="10">
        <f t="shared" si="336"/>
        <v>417099.28624643059</v>
      </c>
      <c r="T727" s="10">
        <f t="shared" si="336"/>
        <v>417099.28624643059</v>
      </c>
      <c r="U727" s="10">
        <f t="shared" si="336"/>
        <v>417099.28624643059</v>
      </c>
      <c r="V727" s="10">
        <f t="shared" si="336"/>
        <v>417099.28624643059</v>
      </c>
      <c r="W727" s="10">
        <f t="shared" si="336"/>
        <v>417099.28624643059</v>
      </c>
      <c r="X727" s="10">
        <f t="shared" si="336"/>
        <v>28913310.892832879</v>
      </c>
      <c r="Y727" s="10">
        <f t="shared" si="336"/>
        <v>28913310.892832879</v>
      </c>
      <c r="Z727" s="10">
        <f t="shared" si="336"/>
        <v>28913310.892832879</v>
      </c>
      <c r="AB727" s="21">
        <f>IF(E146="weekday",INDEX('Category Mapping'!$F$34:$F$45,MATCH('Summarized Source Data'!A146,'Category Mapping'!$A$34:$A$45,0)),INDEX('Category Mapping'!$E$34:$E$45,MATCH('Summarized Source Data'!A146,'Category Mapping'!$A$34:$A$45,0)))</f>
        <v>21.428571428571431</v>
      </c>
      <c r="AD727">
        <f>SUMIFS('Adjusted Source Data'!AJ$3:AJ$290,Sector,"All Sectors",Month,$A727,TimeOfWeek,$E727)</f>
        <v>0</v>
      </c>
      <c r="AE727">
        <f>SUMIFS('Adjusted Source Data'!AK$3:AK$290,Sector,"All Sectors",Month,$A727,TimeOfWeek,$E727)</f>
        <v>0</v>
      </c>
    </row>
    <row r="728" spans="1:31" outlineLevel="2">
      <c r="A728">
        <f t="shared" ref="A728:E728" si="337">A147</f>
        <v>6</v>
      </c>
      <c r="B728" t="str">
        <f t="shared" si="337"/>
        <v>Summer</v>
      </c>
      <c r="C728" t="str">
        <f t="shared" si="337"/>
        <v>h24</v>
      </c>
      <c r="D728" t="str">
        <f t="shared" si="337"/>
        <v>Hour23</v>
      </c>
      <c r="E728" t="str">
        <f t="shared" si="337"/>
        <v>Weekday</v>
      </c>
      <c r="F728" s="10">
        <f t="shared" ref="F728:Z728" si="338">F147/$AB728</f>
        <v>11323.218922548587</v>
      </c>
      <c r="G728" s="10">
        <f t="shared" si="338"/>
        <v>329885.46266063274</v>
      </c>
      <c r="H728" s="10">
        <f t="shared" si="338"/>
        <v>0</v>
      </c>
      <c r="I728" s="10">
        <f t="shared" si="338"/>
        <v>622681.24362576834</v>
      </c>
      <c r="J728" s="10">
        <f t="shared" si="338"/>
        <v>3913054.080811054</v>
      </c>
      <c r="K728" s="10">
        <f t="shared" si="338"/>
        <v>3913054.080811054</v>
      </c>
      <c r="L728" s="10">
        <f t="shared" si="338"/>
        <v>45281.162315751317</v>
      </c>
      <c r="M728" s="10">
        <f t="shared" si="338"/>
        <v>3413860.804214003</v>
      </c>
      <c r="N728" s="10">
        <f t="shared" si="338"/>
        <v>0</v>
      </c>
      <c r="O728" s="10">
        <f t="shared" si="338"/>
        <v>7818791.0473915059</v>
      </c>
      <c r="P728" s="10">
        <f t="shared" si="338"/>
        <v>7818791.0473915059</v>
      </c>
      <c r="Q728" s="10">
        <f t="shared" si="338"/>
        <v>7818791.0473915059</v>
      </c>
      <c r="R728" s="10">
        <f t="shared" si="338"/>
        <v>280879.75208099815</v>
      </c>
      <c r="S728" s="10">
        <f t="shared" si="338"/>
        <v>280879.75208099815</v>
      </c>
      <c r="T728" s="10">
        <f t="shared" si="338"/>
        <v>280879.75208099815</v>
      </c>
      <c r="U728" s="10">
        <f t="shared" si="338"/>
        <v>280879.75208099815</v>
      </c>
      <c r="V728" s="10">
        <f t="shared" si="338"/>
        <v>280879.75208099815</v>
      </c>
      <c r="W728" s="10">
        <f t="shared" si="338"/>
        <v>280879.75208099815</v>
      </c>
      <c r="X728" s="10">
        <f t="shared" si="338"/>
        <v>28739134.32118931</v>
      </c>
      <c r="Y728" s="10">
        <f t="shared" si="338"/>
        <v>28739134.32118931</v>
      </c>
      <c r="Z728" s="10">
        <f t="shared" si="338"/>
        <v>28739134.32118931</v>
      </c>
      <c r="AB728" s="21">
        <f>IF(E147="weekday",INDEX('Category Mapping'!$F$34:$F$45,MATCH('Summarized Source Data'!A147,'Category Mapping'!$A$34:$A$45,0)),INDEX('Category Mapping'!$E$34:$E$45,MATCH('Summarized Source Data'!A147,'Category Mapping'!$A$34:$A$45,0)))</f>
        <v>21.428571428571431</v>
      </c>
      <c r="AD728">
        <f>SUMIFS('Adjusted Source Data'!AJ$3:AJ$290,Sector,"All Sectors",Month,$A728,TimeOfWeek,$E728)</f>
        <v>0</v>
      </c>
      <c r="AE728">
        <f>SUMIFS('Adjusted Source Data'!AK$3:AK$290,Sector,"All Sectors",Month,$A728,TimeOfWeek,$E728)</f>
        <v>0</v>
      </c>
    </row>
    <row r="729" spans="1:31" outlineLevel="2">
      <c r="A729">
        <f t="shared" ref="A729:E729" si="339">A148</f>
        <v>7</v>
      </c>
      <c r="B729" t="str">
        <f t="shared" si="339"/>
        <v>Summer</v>
      </c>
      <c r="C729" t="str">
        <f t="shared" si="339"/>
        <v>h1</v>
      </c>
      <c r="D729" t="str">
        <f t="shared" si="339"/>
        <v>Hour0</v>
      </c>
      <c r="E729" t="str">
        <f t="shared" si="339"/>
        <v>Weekday</v>
      </c>
      <c r="F729" s="10">
        <f t="shared" ref="F729:Z729" si="340">F148/$AB729</f>
        <v>2155.494139544865</v>
      </c>
      <c r="G729" s="10">
        <f t="shared" si="340"/>
        <v>2249650.8756316975</v>
      </c>
      <c r="H729" s="10">
        <f t="shared" si="340"/>
        <v>0</v>
      </c>
      <c r="I729" s="10">
        <f t="shared" si="340"/>
        <v>425495.76486666931</v>
      </c>
      <c r="J729" s="10">
        <f t="shared" si="340"/>
        <v>3136402.375421531</v>
      </c>
      <c r="K729" s="10">
        <f t="shared" si="340"/>
        <v>3136402.375421531</v>
      </c>
      <c r="L729" s="10">
        <f t="shared" si="340"/>
        <v>8356.8210785684878</v>
      </c>
      <c r="M729" s="10">
        <f t="shared" si="340"/>
        <v>9015454.8199472502</v>
      </c>
      <c r="N729" s="10">
        <f t="shared" si="340"/>
        <v>0</v>
      </c>
      <c r="O729" s="10">
        <f t="shared" si="340"/>
        <v>6353015.5051458953</v>
      </c>
      <c r="P729" s="10">
        <f t="shared" si="340"/>
        <v>6353015.5051458953</v>
      </c>
      <c r="Q729" s="10">
        <f t="shared" si="340"/>
        <v>6353015.5051458953</v>
      </c>
      <c r="R729" s="10">
        <f t="shared" si="340"/>
        <v>178738.21658900953</v>
      </c>
      <c r="S729" s="10">
        <f t="shared" si="340"/>
        <v>178738.21658900953</v>
      </c>
      <c r="T729" s="10">
        <f t="shared" si="340"/>
        <v>178738.21658900953</v>
      </c>
      <c r="U729" s="10">
        <f t="shared" si="340"/>
        <v>178738.21658900953</v>
      </c>
      <c r="V729" s="10">
        <f t="shared" si="340"/>
        <v>178738.21658900953</v>
      </c>
      <c r="W729" s="10">
        <f t="shared" si="340"/>
        <v>178738.21658900953</v>
      </c>
      <c r="X729" s="10">
        <f t="shared" si="340"/>
        <v>26035285.414614022</v>
      </c>
      <c r="Y729" s="10">
        <f t="shared" si="340"/>
        <v>26035285.414614022</v>
      </c>
      <c r="Z729" s="10">
        <f t="shared" si="340"/>
        <v>26035285.414614022</v>
      </c>
      <c r="AB729" s="21">
        <f>IF(E148="weekday",INDEX('Category Mapping'!$F$34:$F$45,MATCH('Summarized Source Data'!A148,'Category Mapping'!$A$34:$A$45,0)),INDEX('Category Mapping'!$E$34:$E$45,MATCH('Summarized Source Data'!A148,'Category Mapping'!$A$34:$A$45,0)))</f>
        <v>22.142857142857142</v>
      </c>
      <c r="AD729">
        <f>SUMIFS('Adjusted Source Data'!AJ$3:AJ$290,Sector,"All Sectors",Month,$A729,TimeOfWeek,$E729)</f>
        <v>0</v>
      </c>
      <c r="AE729">
        <f>SUMIFS('Adjusted Source Data'!AK$3:AK$290,Sector,"All Sectors",Month,$A729,TimeOfWeek,$E729)</f>
        <v>0</v>
      </c>
    </row>
    <row r="730" spans="1:31" outlineLevel="2">
      <c r="A730">
        <f t="shared" ref="A730:E730" si="341">A149</f>
        <v>7</v>
      </c>
      <c r="B730" t="str">
        <f t="shared" si="341"/>
        <v>Summer</v>
      </c>
      <c r="C730" t="str">
        <f t="shared" si="341"/>
        <v>h2</v>
      </c>
      <c r="D730" t="str">
        <f t="shared" si="341"/>
        <v>Hour1</v>
      </c>
      <c r="E730" t="str">
        <f t="shared" si="341"/>
        <v>Weekday</v>
      </c>
      <c r="F730" s="10">
        <f t="shared" ref="F730:Z730" si="342">F149/$AB730</f>
        <v>2155.494139544865</v>
      </c>
      <c r="G730" s="10">
        <f t="shared" si="342"/>
        <v>2055860.7252963826</v>
      </c>
      <c r="H730" s="10">
        <f t="shared" si="342"/>
        <v>0</v>
      </c>
      <c r="I730" s="10">
        <f t="shared" si="342"/>
        <v>391940.0313853579</v>
      </c>
      <c r="J730" s="10">
        <f t="shared" si="342"/>
        <v>2268412.626908117</v>
      </c>
      <c r="K730" s="10">
        <f t="shared" si="342"/>
        <v>2268412.626908117</v>
      </c>
      <c r="L730" s="10">
        <f t="shared" si="342"/>
        <v>8356.8210785684878</v>
      </c>
      <c r="M730" s="10">
        <f t="shared" si="342"/>
        <v>8383530.4166799206</v>
      </c>
      <c r="N730" s="10">
        <f t="shared" si="342"/>
        <v>0</v>
      </c>
      <c r="O730" s="10">
        <f t="shared" si="342"/>
        <v>6268758.9180435827</v>
      </c>
      <c r="P730" s="10">
        <f t="shared" si="342"/>
        <v>6268758.9180435827</v>
      </c>
      <c r="Q730" s="10">
        <f t="shared" si="342"/>
        <v>6268758.9180435827</v>
      </c>
      <c r="R730" s="10">
        <f t="shared" si="342"/>
        <v>175881.07572037019</v>
      </c>
      <c r="S730" s="10">
        <f t="shared" si="342"/>
        <v>175881.07572037019</v>
      </c>
      <c r="T730" s="10">
        <f t="shared" si="342"/>
        <v>175881.07572037019</v>
      </c>
      <c r="U730" s="10">
        <f t="shared" si="342"/>
        <v>175881.07572037019</v>
      </c>
      <c r="V730" s="10">
        <f t="shared" si="342"/>
        <v>175881.07572037019</v>
      </c>
      <c r="W730" s="10">
        <f t="shared" si="342"/>
        <v>175881.07572037019</v>
      </c>
      <c r="X730" s="10">
        <f t="shared" si="342"/>
        <v>25993157.121062871</v>
      </c>
      <c r="Y730" s="10">
        <f t="shared" si="342"/>
        <v>25993157.121062871</v>
      </c>
      <c r="Z730" s="10">
        <f t="shared" si="342"/>
        <v>25993157.121062871</v>
      </c>
      <c r="AB730" s="21">
        <f>IF(E149="weekday",INDEX('Category Mapping'!$F$34:$F$45,MATCH('Summarized Source Data'!A149,'Category Mapping'!$A$34:$A$45,0)),INDEX('Category Mapping'!$E$34:$E$45,MATCH('Summarized Source Data'!A149,'Category Mapping'!$A$34:$A$45,0)))</f>
        <v>22.142857142857142</v>
      </c>
      <c r="AD730">
        <f>SUMIFS('Adjusted Source Data'!AJ$3:AJ$290,Sector,"All Sectors",Month,$A730,TimeOfWeek,$E730)</f>
        <v>0</v>
      </c>
      <c r="AE730">
        <f>SUMIFS('Adjusted Source Data'!AK$3:AK$290,Sector,"All Sectors",Month,$A730,TimeOfWeek,$E730)</f>
        <v>0</v>
      </c>
    </row>
    <row r="731" spans="1:31" outlineLevel="2">
      <c r="A731">
        <f t="shared" ref="A731:E731" si="343">A150</f>
        <v>7</v>
      </c>
      <c r="B731" t="str">
        <f t="shared" si="343"/>
        <v>Summer</v>
      </c>
      <c r="C731" t="str">
        <f t="shared" si="343"/>
        <v>h3</v>
      </c>
      <c r="D731" t="str">
        <f t="shared" si="343"/>
        <v>Hour2</v>
      </c>
      <c r="E731" t="str">
        <f t="shared" si="343"/>
        <v>Weekday</v>
      </c>
      <c r="F731" s="10">
        <f t="shared" ref="F731:Z731" si="344">F150/$AB731</f>
        <v>2155.494139544865</v>
      </c>
      <c r="G731" s="10">
        <f t="shared" si="344"/>
        <v>1992668.2849696493</v>
      </c>
      <c r="H731" s="10">
        <f t="shared" si="344"/>
        <v>0</v>
      </c>
      <c r="I731" s="10">
        <f t="shared" si="344"/>
        <v>388093.9288256052</v>
      </c>
      <c r="J731" s="10">
        <f t="shared" si="344"/>
        <v>1829911.6471807384</v>
      </c>
      <c r="K731" s="10">
        <f t="shared" si="344"/>
        <v>1829911.6471807384</v>
      </c>
      <c r="L731" s="10">
        <f t="shared" si="344"/>
        <v>8356.8210785684878</v>
      </c>
      <c r="M731" s="10">
        <f t="shared" si="344"/>
        <v>8130760.6553729875</v>
      </c>
      <c r="N731" s="10">
        <f t="shared" si="344"/>
        <v>0</v>
      </c>
      <c r="O731" s="10">
        <f t="shared" si="344"/>
        <v>6226630.6244924283</v>
      </c>
      <c r="P731" s="10">
        <f t="shared" si="344"/>
        <v>6226630.6244924283</v>
      </c>
      <c r="Q731" s="10">
        <f t="shared" si="344"/>
        <v>6226630.6244924283</v>
      </c>
      <c r="R731" s="10">
        <f t="shared" si="344"/>
        <v>175147.28510329616</v>
      </c>
      <c r="S731" s="10">
        <f t="shared" si="344"/>
        <v>175147.28510329616</v>
      </c>
      <c r="T731" s="10">
        <f t="shared" si="344"/>
        <v>175147.28510329616</v>
      </c>
      <c r="U731" s="10">
        <f t="shared" si="344"/>
        <v>175147.28510329616</v>
      </c>
      <c r="V731" s="10">
        <f t="shared" si="344"/>
        <v>175147.28510329616</v>
      </c>
      <c r="W731" s="10">
        <f t="shared" si="344"/>
        <v>175147.28510329616</v>
      </c>
      <c r="X731" s="10">
        <f t="shared" si="344"/>
        <v>25993157.121062871</v>
      </c>
      <c r="Y731" s="10">
        <f t="shared" si="344"/>
        <v>25993157.121062871</v>
      </c>
      <c r="Z731" s="10">
        <f t="shared" si="344"/>
        <v>25993157.121062871</v>
      </c>
      <c r="AB731" s="21">
        <f>IF(E150="weekday",INDEX('Category Mapping'!$F$34:$F$45,MATCH('Summarized Source Data'!A150,'Category Mapping'!$A$34:$A$45,0)),INDEX('Category Mapping'!$E$34:$E$45,MATCH('Summarized Source Data'!A150,'Category Mapping'!$A$34:$A$45,0)))</f>
        <v>22.142857142857142</v>
      </c>
      <c r="AD731">
        <f>SUMIFS('Adjusted Source Data'!AJ$3:AJ$290,Sector,"All Sectors",Month,$A731,TimeOfWeek,$E731)</f>
        <v>0</v>
      </c>
      <c r="AE731">
        <f>SUMIFS('Adjusted Source Data'!AK$3:AK$290,Sector,"All Sectors",Month,$A731,TimeOfWeek,$E731)</f>
        <v>0</v>
      </c>
    </row>
    <row r="732" spans="1:31" outlineLevel="2">
      <c r="A732">
        <f t="shared" ref="A732:E732" si="345">A151</f>
        <v>7</v>
      </c>
      <c r="B732" t="str">
        <f t="shared" si="345"/>
        <v>Summer</v>
      </c>
      <c r="C732" t="str">
        <f t="shared" si="345"/>
        <v>h4</v>
      </c>
      <c r="D732" t="str">
        <f t="shared" si="345"/>
        <v>Hour3</v>
      </c>
      <c r="E732" t="str">
        <f t="shared" si="345"/>
        <v>Weekday</v>
      </c>
      <c r="F732" s="10">
        <f t="shared" ref="F732:Z732" si="346">F151/$AB732</f>
        <v>2155.494139544865</v>
      </c>
      <c r="G732" s="10">
        <f t="shared" si="346"/>
        <v>2064286.3840066134</v>
      </c>
      <c r="H732" s="10">
        <f t="shared" si="346"/>
        <v>0</v>
      </c>
      <c r="I732" s="10">
        <f t="shared" si="346"/>
        <v>396745.56370244466</v>
      </c>
      <c r="J732" s="10">
        <f t="shared" si="346"/>
        <v>1589554.3977725443</v>
      </c>
      <c r="K732" s="10">
        <f t="shared" si="346"/>
        <v>1589554.3977725443</v>
      </c>
      <c r="L732" s="10">
        <f t="shared" si="346"/>
        <v>8356.8210785684878</v>
      </c>
      <c r="M732" s="10">
        <f t="shared" si="346"/>
        <v>8172888.9489241438</v>
      </c>
      <c r="N732" s="10">
        <f t="shared" si="346"/>
        <v>0</v>
      </c>
      <c r="O732" s="10">
        <f t="shared" si="346"/>
        <v>6479400.3857993595</v>
      </c>
      <c r="P732" s="10">
        <f t="shared" si="346"/>
        <v>6479400.3857993595</v>
      </c>
      <c r="Q732" s="10">
        <f t="shared" si="346"/>
        <v>6479400.3857993595</v>
      </c>
      <c r="R732" s="10">
        <f t="shared" si="346"/>
        <v>175822.85441868249</v>
      </c>
      <c r="S732" s="10">
        <f t="shared" si="346"/>
        <v>175822.85441868249</v>
      </c>
      <c r="T732" s="10">
        <f t="shared" si="346"/>
        <v>175822.85441868249</v>
      </c>
      <c r="U732" s="10">
        <f t="shared" si="346"/>
        <v>175822.85441868249</v>
      </c>
      <c r="V732" s="10">
        <f t="shared" si="346"/>
        <v>175822.85441868249</v>
      </c>
      <c r="W732" s="10">
        <f t="shared" si="346"/>
        <v>175822.85441868249</v>
      </c>
      <c r="X732" s="10">
        <f t="shared" si="346"/>
        <v>25993157.121062871</v>
      </c>
      <c r="Y732" s="10">
        <f t="shared" si="346"/>
        <v>25993157.121062871</v>
      </c>
      <c r="Z732" s="10">
        <f t="shared" si="346"/>
        <v>25993157.121062871</v>
      </c>
      <c r="AB732" s="21">
        <f>IF(E151="weekday",INDEX('Category Mapping'!$F$34:$F$45,MATCH('Summarized Source Data'!A151,'Category Mapping'!$A$34:$A$45,0)),INDEX('Category Mapping'!$E$34:$E$45,MATCH('Summarized Source Data'!A151,'Category Mapping'!$A$34:$A$45,0)))</f>
        <v>22.142857142857142</v>
      </c>
      <c r="AD732">
        <f>SUMIFS('Adjusted Source Data'!AJ$3:AJ$290,Sector,"All Sectors",Month,$A732,TimeOfWeek,$E732)</f>
        <v>0</v>
      </c>
      <c r="AE732">
        <f>SUMIFS('Adjusted Source Data'!AK$3:AK$290,Sector,"All Sectors",Month,$A732,TimeOfWeek,$E732)</f>
        <v>0</v>
      </c>
    </row>
    <row r="733" spans="1:31" outlineLevel="2">
      <c r="A733">
        <f t="shared" ref="A733:E733" si="347">A152</f>
        <v>7</v>
      </c>
      <c r="B733" t="str">
        <f t="shared" si="347"/>
        <v>Summer</v>
      </c>
      <c r="C733" t="str">
        <f t="shared" si="347"/>
        <v>h5</v>
      </c>
      <c r="D733" t="str">
        <f t="shared" si="347"/>
        <v>Hour4</v>
      </c>
      <c r="E733" t="str">
        <f t="shared" si="347"/>
        <v>Weekday</v>
      </c>
      <c r="F733" s="10">
        <f t="shared" ref="F733:Z733" si="348">F152/$AB733</f>
        <v>2155.494139544865</v>
      </c>
      <c r="G733" s="10">
        <f t="shared" si="348"/>
        <v>2215948.2407907727</v>
      </c>
      <c r="H733" s="10">
        <f t="shared" si="348"/>
        <v>0</v>
      </c>
      <c r="I733" s="10">
        <f t="shared" si="348"/>
        <v>509752.35196898005</v>
      </c>
      <c r="J733" s="10">
        <f t="shared" si="348"/>
        <v>1653486.4424208617</v>
      </c>
      <c r="K733" s="10">
        <f t="shared" si="348"/>
        <v>1653486.4424208617</v>
      </c>
      <c r="L733" s="10">
        <f t="shared" si="348"/>
        <v>8356.8210785684878</v>
      </c>
      <c r="M733" s="10">
        <f t="shared" si="348"/>
        <v>8425658.7102310751</v>
      </c>
      <c r="N733" s="10">
        <f t="shared" si="348"/>
        <v>0</v>
      </c>
      <c r="O733" s="10">
        <f t="shared" si="348"/>
        <v>6858555.0277597578</v>
      </c>
      <c r="P733" s="10">
        <f t="shared" si="348"/>
        <v>6858555.0277597578</v>
      </c>
      <c r="Q733" s="10">
        <f t="shared" si="348"/>
        <v>6858555.0277597578</v>
      </c>
      <c r="R733" s="10">
        <f t="shared" si="348"/>
        <v>175086.7046171696</v>
      </c>
      <c r="S733" s="10">
        <f t="shared" si="348"/>
        <v>175086.7046171696</v>
      </c>
      <c r="T733" s="10">
        <f t="shared" si="348"/>
        <v>175086.7046171696</v>
      </c>
      <c r="U733" s="10">
        <f t="shared" si="348"/>
        <v>175086.7046171696</v>
      </c>
      <c r="V733" s="10">
        <f t="shared" si="348"/>
        <v>175086.7046171696</v>
      </c>
      <c r="W733" s="10">
        <f t="shared" si="348"/>
        <v>175086.7046171696</v>
      </c>
      <c r="X733" s="10">
        <f t="shared" si="348"/>
        <v>26077413.708165184</v>
      </c>
      <c r="Y733" s="10">
        <f t="shared" si="348"/>
        <v>26077413.708165184</v>
      </c>
      <c r="Z733" s="10">
        <f t="shared" si="348"/>
        <v>26077413.708165184</v>
      </c>
      <c r="AB733" s="21">
        <f>IF(E152="weekday",INDEX('Category Mapping'!$F$34:$F$45,MATCH('Summarized Source Data'!A152,'Category Mapping'!$A$34:$A$45,0)),INDEX('Category Mapping'!$E$34:$E$45,MATCH('Summarized Source Data'!A152,'Category Mapping'!$A$34:$A$45,0)))</f>
        <v>22.142857142857142</v>
      </c>
      <c r="AD733">
        <f>SUMIFS('Adjusted Source Data'!AJ$3:AJ$290,Sector,"All Sectors",Month,$A733,TimeOfWeek,$E733)</f>
        <v>0</v>
      </c>
      <c r="AE733">
        <f>SUMIFS('Adjusted Source Data'!AK$3:AK$290,Sector,"All Sectors",Month,$A733,TimeOfWeek,$E733)</f>
        <v>0</v>
      </c>
    </row>
    <row r="734" spans="1:31" outlineLevel="2">
      <c r="A734">
        <f t="shared" ref="A734:E734" si="349">A153</f>
        <v>7</v>
      </c>
      <c r="B734" t="str">
        <f t="shared" si="349"/>
        <v>Summer</v>
      </c>
      <c r="C734" t="str">
        <f t="shared" si="349"/>
        <v>h6</v>
      </c>
      <c r="D734" t="str">
        <f t="shared" si="349"/>
        <v>Hour5</v>
      </c>
      <c r="E734" t="str">
        <f t="shared" si="349"/>
        <v>Weekday</v>
      </c>
      <c r="F734" s="10">
        <f t="shared" ref="F734:Z734" si="350">F153/$AB734</f>
        <v>3210.091712010938</v>
      </c>
      <c r="G734" s="10">
        <f t="shared" si="350"/>
        <v>2338120.2920891233</v>
      </c>
      <c r="H734" s="10">
        <f t="shared" si="350"/>
        <v>0</v>
      </c>
      <c r="I734" s="10">
        <f t="shared" si="350"/>
        <v>627711.57391221519</v>
      </c>
      <c r="J734" s="10">
        <f t="shared" si="350"/>
        <v>2254866.4426299175</v>
      </c>
      <c r="K734" s="10">
        <f t="shared" si="350"/>
        <v>2254866.4426299175</v>
      </c>
      <c r="L734" s="10">
        <f t="shared" si="350"/>
        <v>8356.8210785684878</v>
      </c>
      <c r="M734" s="10">
        <f t="shared" si="350"/>
        <v>9015454.8199472502</v>
      </c>
      <c r="N734" s="10">
        <f t="shared" si="350"/>
        <v>0</v>
      </c>
      <c r="O734" s="10">
        <f t="shared" si="350"/>
        <v>8038147.247192109</v>
      </c>
      <c r="P734" s="10">
        <f t="shared" si="350"/>
        <v>8038147.247192109</v>
      </c>
      <c r="Q734" s="10">
        <f t="shared" si="350"/>
        <v>8038147.247192109</v>
      </c>
      <c r="R734" s="10">
        <f t="shared" si="350"/>
        <v>180698.48821623836</v>
      </c>
      <c r="S734" s="10">
        <f t="shared" si="350"/>
        <v>180698.48821623836</v>
      </c>
      <c r="T734" s="10">
        <f t="shared" si="350"/>
        <v>180698.48821623836</v>
      </c>
      <c r="U734" s="10">
        <f t="shared" si="350"/>
        <v>180698.48821623836</v>
      </c>
      <c r="V734" s="10">
        <f t="shared" si="350"/>
        <v>180698.48821623836</v>
      </c>
      <c r="W734" s="10">
        <f t="shared" si="350"/>
        <v>180698.48821623836</v>
      </c>
      <c r="X734" s="10">
        <f t="shared" si="350"/>
        <v>26245926.882369801</v>
      </c>
      <c r="Y734" s="10">
        <f t="shared" si="350"/>
        <v>26245926.882369801</v>
      </c>
      <c r="Z734" s="10">
        <f t="shared" si="350"/>
        <v>26245926.882369801</v>
      </c>
      <c r="AB734" s="21">
        <f>IF(E153="weekday",INDEX('Category Mapping'!$F$34:$F$45,MATCH('Summarized Source Data'!A153,'Category Mapping'!$A$34:$A$45,0)),INDEX('Category Mapping'!$E$34:$E$45,MATCH('Summarized Source Data'!A153,'Category Mapping'!$A$34:$A$45,0)))</f>
        <v>22.142857142857142</v>
      </c>
      <c r="AD734">
        <f>SUMIFS('Adjusted Source Data'!AJ$3:AJ$290,Sector,"All Sectors",Month,$A734,TimeOfWeek,$E734)</f>
        <v>0</v>
      </c>
      <c r="AE734">
        <f>SUMIFS('Adjusted Source Data'!AK$3:AK$290,Sector,"All Sectors",Month,$A734,TimeOfWeek,$E734)</f>
        <v>0</v>
      </c>
    </row>
    <row r="735" spans="1:31" outlineLevel="2">
      <c r="A735">
        <f t="shared" ref="A735:E735" si="351">A154</f>
        <v>7</v>
      </c>
      <c r="B735" t="str">
        <f t="shared" si="351"/>
        <v>Summer</v>
      </c>
      <c r="C735" t="str">
        <f t="shared" si="351"/>
        <v>h7</v>
      </c>
      <c r="D735" t="str">
        <f t="shared" si="351"/>
        <v>Hour6</v>
      </c>
      <c r="E735" t="str">
        <f t="shared" si="351"/>
        <v>Weekday</v>
      </c>
      <c r="F735" s="10">
        <f t="shared" ref="F735:Z735" si="352">F154/$AB735</f>
        <v>3633.9866017226627</v>
      </c>
      <c r="G735" s="10">
        <f t="shared" si="352"/>
        <v>2237012.3875663509</v>
      </c>
      <c r="H735" s="10">
        <f t="shared" si="352"/>
        <v>0</v>
      </c>
      <c r="I735" s="10">
        <f t="shared" si="352"/>
        <v>410889.1271831998</v>
      </c>
      <c r="J735" s="10">
        <f t="shared" si="352"/>
        <v>3499195.3571174112</v>
      </c>
      <c r="K735" s="10">
        <f t="shared" si="352"/>
        <v>3499195.3571174112</v>
      </c>
      <c r="L735" s="10">
        <f t="shared" si="352"/>
        <v>8356.8210785684878</v>
      </c>
      <c r="M735" s="10">
        <f t="shared" si="352"/>
        <v>10195047.039379602</v>
      </c>
      <c r="N735" s="10">
        <f t="shared" si="352"/>
        <v>0</v>
      </c>
      <c r="O735" s="10">
        <f t="shared" si="352"/>
        <v>12040335.13455187</v>
      </c>
      <c r="P735" s="10">
        <f t="shared" si="352"/>
        <v>12040335.13455187</v>
      </c>
      <c r="Q735" s="10">
        <f t="shared" si="352"/>
        <v>12040335.13455187</v>
      </c>
      <c r="R735" s="10">
        <f t="shared" si="352"/>
        <v>272715.10699067195</v>
      </c>
      <c r="S735" s="10">
        <f t="shared" si="352"/>
        <v>272715.10699067195</v>
      </c>
      <c r="T735" s="10">
        <f t="shared" si="352"/>
        <v>272715.10699067195</v>
      </c>
      <c r="U735" s="10">
        <f t="shared" si="352"/>
        <v>272715.10699067195</v>
      </c>
      <c r="V735" s="10">
        <f t="shared" si="352"/>
        <v>272715.10699067195</v>
      </c>
      <c r="W735" s="10">
        <f t="shared" si="352"/>
        <v>272715.10699067195</v>
      </c>
      <c r="X735" s="10">
        <f t="shared" si="352"/>
        <v>26540824.937227886</v>
      </c>
      <c r="Y735" s="10">
        <f t="shared" si="352"/>
        <v>26540824.937227886</v>
      </c>
      <c r="Z735" s="10">
        <f t="shared" si="352"/>
        <v>26540824.937227886</v>
      </c>
      <c r="AB735" s="21">
        <f>IF(E154="weekday",INDEX('Category Mapping'!$F$34:$F$45,MATCH('Summarized Source Data'!A154,'Category Mapping'!$A$34:$A$45,0)),INDEX('Category Mapping'!$E$34:$E$45,MATCH('Summarized Source Data'!A154,'Category Mapping'!$A$34:$A$45,0)))</f>
        <v>22.142857142857142</v>
      </c>
      <c r="AD735">
        <f>SUMIFS('Adjusted Source Data'!AJ$3:AJ$290,Sector,"All Sectors",Month,$A735,TimeOfWeek,$E735)</f>
        <v>0</v>
      </c>
      <c r="AE735">
        <f>SUMIFS('Adjusted Source Data'!AK$3:AK$290,Sector,"All Sectors",Month,$A735,TimeOfWeek,$E735)</f>
        <v>0</v>
      </c>
    </row>
    <row r="736" spans="1:31" outlineLevel="2">
      <c r="A736">
        <f t="shared" ref="A736:E736" si="353">A155</f>
        <v>7</v>
      </c>
      <c r="B736" t="str">
        <f t="shared" si="353"/>
        <v>Summer</v>
      </c>
      <c r="C736" t="str">
        <f t="shared" si="353"/>
        <v>h8</v>
      </c>
      <c r="D736" t="str">
        <f t="shared" si="353"/>
        <v>Hour7</v>
      </c>
      <c r="E736" t="str">
        <f t="shared" si="353"/>
        <v>Weekday</v>
      </c>
      <c r="F736" s="10">
        <f t="shared" ref="F736:Z736" si="354">F155/$AB736</f>
        <v>3679.4009021708084</v>
      </c>
      <c r="G736" s="10">
        <f t="shared" si="354"/>
        <v>1963178.4794838408</v>
      </c>
      <c r="H736" s="10">
        <f t="shared" si="354"/>
        <v>0</v>
      </c>
      <c r="I736" s="10">
        <f t="shared" si="354"/>
        <v>397699.34826844279</v>
      </c>
      <c r="J736" s="10">
        <f t="shared" si="354"/>
        <v>4460226.3266327176</v>
      </c>
      <c r="K736" s="10">
        <f t="shared" si="354"/>
        <v>4460226.3266327176</v>
      </c>
      <c r="L736" s="10">
        <f t="shared" si="354"/>
        <v>8356.8210785684878</v>
      </c>
      <c r="M736" s="10">
        <f t="shared" si="354"/>
        <v>12090820.249181595</v>
      </c>
      <c r="N736" s="10">
        <f t="shared" si="354"/>
        <v>0</v>
      </c>
      <c r="O736" s="10">
        <f t="shared" si="354"/>
        <v>16463805.957423188</v>
      </c>
      <c r="P736" s="10">
        <f t="shared" si="354"/>
        <v>16463805.957423188</v>
      </c>
      <c r="Q736" s="10">
        <f t="shared" si="354"/>
        <v>16463805.957423188</v>
      </c>
      <c r="R736" s="10">
        <f t="shared" si="354"/>
        <v>577157.62165082875</v>
      </c>
      <c r="S736" s="10">
        <f t="shared" si="354"/>
        <v>577157.62165082875</v>
      </c>
      <c r="T736" s="10">
        <f t="shared" si="354"/>
        <v>577157.62165082875</v>
      </c>
      <c r="U736" s="10">
        <f t="shared" si="354"/>
        <v>577157.62165082875</v>
      </c>
      <c r="V736" s="10">
        <f t="shared" si="354"/>
        <v>577157.62165082875</v>
      </c>
      <c r="W736" s="10">
        <f t="shared" si="354"/>
        <v>577157.62165082875</v>
      </c>
      <c r="X736" s="10">
        <f t="shared" si="354"/>
        <v>26835722.992085978</v>
      </c>
      <c r="Y736" s="10">
        <f t="shared" si="354"/>
        <v>26835722.992085978</v>
      </c>
      <c r="Z736" s="10">
        <f t="shared" si="354"/>
        <v>26835722.992085978</v>
      </c>
      <c r="AB736" s="21">
        <f>IF(E155="weekday",INDEX('Category Mapping'!$F$34:$F$45,MATCH('Summarized Source Data'!A155,'Category Mapping'!$A$34:$A$45,0)),INDEX('Category Mapping'!$E$34:$E$45,MATCH('Summarized Source Data'!A155,'Category Mapping'!$A$34:$A$45,0)))</f>
        <v>22.142857142857142</v>
      </c>
      <c r="AD736">
        <f>SUMIFS('Adjusted Source Data'!AJ$3:AJ$290,Sector,"All Sectors",Month,$A736,TimeOfWeek,$E736)</f>
        <v>0</v>
      </c>
      <c r="AE736">
        <f>SUMIFS('Adjusted Source Data'!AK$3:AK$290,Sector,"All Sectors",Month,$A736,TimeOfWeek,$E736)</f>
        <v>0</v>
      </c>
    </row>
    <row r="737" spans="1:31" outlineLevel="2">
      <c r="A737">
        <f t="shared" ref="A737:E737" si="355">A156</f>
        <v>7</v>
      </c>
      <c r="B737" t="str">
        <f t="shared" si="355"/>
        <v>Summer</v>
      </c>
      <c r="C737" t="str">
        <f t="shared" si="355"/>
        <v>h9</v>
      </c>
      <c r="D737" t="str">
        <f t="shared" si="355"/>
        <v>Hour8</v>
      </c>
      <c r="E737" t="str">
        <f t="shared" si="355"/>
        <v>Weekday</v>
      </c>
      <c r="F737" s="10">
        <f t="shared" ref="F737:Z737" si="356">F156/$AB737</f>
        <v>3650.711534262472</v>
      </c>
      <c r="G737" s="10">
        <f t="shared" si="356"/>
        <v>1841006.4281854902</v>
      </c>
      <c r="H737" s="10">
        <f t="shared" si="356"/>
        <v>0</v>
      </c>
      <c r="I737" s="10">
        <f t="shared" si="356"/>
        <v>389484.75230890303</v>
      </c>
      <c r="J737" s="10">
        <f t="shared" si="356"/>
        <v>4590641.6632585162</v>
      </c>
      <c r="K737" s="10">
        <f t="shared" si="356"/>
        <v>4590641.6632585162</v>
      </c>
      <c r="L737" s="10">
        <f t="shared" si="356"/>
        <v>8356.8210785684878</v>
      </c>
      <c r="M737" s="10">
        <f t="shared" si="356"/>
        <v>14618517.862250915</v>
      </c>
      <c r="N737" s="10">
        <f t="shared" si="356"/>
        <v>0</v>
      </c>
      <c r="O737" s="10">
        <f t="shared" si="356"/>
        <v>20465993.844782945</v>
      </c>
      <c r="P737" s="10">
        <f t="shared" si="356"/>
        <v>20465993.844782945</v>
      </c>
      <c r="Q737" s="10">
        <f t="shared" si="356"/>
        <v>20465993.844782945</v>
      </c>
      <c r="R737" s="10">
        <f t="shared" si="356"/>
        <v>636137.23262244626</v>
      </c>
      <c r="S737" s="10">
        <f t="shared" si="356"/>
        <v>636137.23262244626</v>
      </c>
      <c r="T737" s="10">
        <f t="shared" si="356"/>
        <v>636137.23262244626</v>
      </c>
      <c r="U737" s="10">
        <f t="shared" si="356"/>
        <v>636137.23262244626</v>
      </c>
      <c r="V737" s="10">
        <f t="shared" si="356"/>
        <v>636137.23262244626</v>
      </c>
      <c r="W737" s="10">
        <f t="shared" si="356"/>
        <v>636137.23262244626</v>
      </c>
      <c r="X737" s="10">
        <f t="shared" si="356"/>
        <v>26919979.579188284</v>
      </c>
      <c r="Y737" s="10">
        <f t="shared" si="356"/>
        <v>26919979.579188284</v>
      </c>
      <c r="Z737" s="10">
        <f t="shared" si="356"/>
        <v>26919979.579188284</v>
      </c>
      <c r="AB737" s="21">
        <f>IF(E156="weekday",INDEX('Category Mapping'!$F$34:$F$45,MATCH('Summarized Source Data'!A156,'Category Mapping'!$A$34:$A$45,0)),INDEX('Category Mapping'!$E$34:$E$45,MATCH('Summarized Source Data'!A156,'Category Mapping'!$A$34:$A$45,0)))</f>
        <v>22.142857142857142</v>
      </c>
      <c r="AD737">
        <f>SUMIFS('Adjusted Source Data'!AJ$3:AJ$290,Sector,"All Sectors",Month,$A737,TimeOfWeek,$E737)</f>
        <v>0</v>
      </c>
      <c r="AE737">
        <f>SUMIFS('Adjusted Source Data'!AK$3:AK$290,Sector,"All Sectors",Month,$A737,TimeOfWeek,$E737)</f>
        <v>0</v>
      </c>
    </row>
    <row r="738" spans="1:31" outlineLevel="2">
      <c r="A738">
        <f t="shared" ref="A738:E738" si="357">A157</f>
        <v>7</v>
      </c>
      <c r="B738" t="str">
        <f t="shared" si="357"/>
        <v>Summer</v>
      </c>
      <c r="C738" t="str">
        <f t="shared" si="357"/>
        <v>h10</v>
      </c>
      <c r="D738" t="str">
        <f t="shared" si="357"/>
        <v>Hour9</v>
      </c>
      <c r="E738" t="str">
        <f t="shared" si="357"/>
        <v>Weekday</v>
      </c>
      <c r="F738" s="10">
        <f t="shared" ref="F738:Z738" si="358">F157/$AB738</f>
        <v>2521.1677275688935</v>
      </c>
      <c r="G738" s="10">
        <f t="shared" si="358"/>
        <v>1815729.452054797</v>
      </c>
      <c r="H738" s="10">
        <f t="shared" si="358"/>
        <v>0</v>
      </c>
      <c r="I738" s="10">
        <f t="shared" si="358"/>
        <v>374664.94546006469</v>
      </c>
      <c r="J738" s="10">
        <f t="shared" si="358"/>
        <v>4589739.6964935856</v>
      </c>
      <c r="K738" s="10">
        <f t="shared" si="358"/>
        <v>4589739.6964935856</v>
      </c>
      <c r="L738" s="10">
        <f t="shared" si="358"/>
        <v>8356.8210785684878</v>
      </c>
      <c r="M738" s="10">
        <f t="shared" si="358"/>
        <v>16472162.778501755</v>
      </c>
      <c r="N738" s="10">
        <f t="shared" si="358"/>
        <v>0</v>
      </c>
      <c r="O738" s="10">
        <f t="shared" si="358"/>
        <v>21603457.770664141</v>
      </c>
      <c r="P738" s="10">
        <f t="shared" si="358"/>
        <v>21603457.770664141</v>
      </c>
      <c r="Q738" s="10">
        <f t="shared" si="358"/>
        <v>21603457.770664141</v>
      </c>
      <c r="R738" s="10">
        <f t="shared" si="358"/>
        <v>564519.13358548214</v>
      </c>
      <c r="S738" s="10">
        <f t="shared" si="358"/>
        <v>564519.13358548214</v>
      </c>
      <c r="T738" s="10">
        <f t="shared" si="358"/>
        <v>564519.13358548214</v>
      </c>
      <c r="U738" s="10">
        <f t="shared" si="358"/>
        <v>564519.13358548214</v>
      </c>
      <c r="V738" s="10">
        <f t="shared" si="358"/>
        <v>564519.13358548214</v>
      </c>
      <c r="W738" s="10">
        <f t="shared" si="358"/>
        <v>564519.13358548214</v>
      </c>
      <c r="X738" s="10">
        <f t="shared" si="358"/>
        <v>26877851.285637133</v>
      </c>
      <c r="Y738" s="10">
        <f t="shared" si="358"/>
        <v>26877851.285637133</v>
      </c>
      <c r="Z738" s="10">
        <f t="shared" si="358"/>
        <v>26877851.285637133</v>
      </c>
      <c r="AB738" s="21">
        <f>IF(E157="weekday",INDEX('Category Mapping'!$F$34:$F$45,MATCH('Summarized Source Data'!A157,'Category Mapping'!$A$34:$A$45,0)),INDEX('Category Mapping'!$E$34:$E$45,MATCH('Summarized Source Data'!A157,'Category Mapping'!$A$34:$A$45,0)))</f>
        <v>22.142857142857142</v>
      </c>
      <c r="AD738">
        <f>SUMIFS('Adjusted Source Data'!AJ$3:AJ$290,Sector,"All Sectors",Month,$A738,TimeOfWeek,$E738)</f>
        <v>0</v>
      </c>
      <c r="AE738">
        <f>SUMIFS('Adjusted Source Data'!AK$3:AK$290,Sector,"All Sectors",Month,$A738,TimeOfWeek,$E738)</f>
        <v>0</v>
      </c>
    </row>
    <row r="739" spans="1:31" outlineLevel="2">
      <c r="A739">
        <f t="shared" ref="A739:E739" si="359">A158</f>
        <v>7</v>
      </c>
      <c r="B739" t="str">
        <f t="shared" si="359"/>
        <v>Summer</v>
      </c>
      <c r="C739" t="str">
        <f t="shared" si="359"/>
        <v>h11</v>
      </c>
      <c r="D739" t="str">
        <f t="shared" si="359"/>
        <v>Hour10</v>
      </c>
      <c r="E739" t="str">
        <f t="shared" si="359"/>
        <v>Weekday</v>
      </c>
      <c r="F739" s="10">
        <f t="shared" ref="F739:Z739" si="360">F158/$AB739</f>
        <v>2542.5689006928806</v>
      </c>
      <c r="G739" s="10">
        <f t="shared" si="360"/>
        <v>2001093.9436798806</v>
      </c>
      <c r="H739" s="10">
        <f t="shared" si="360"/>
        <v>0</v>
      </c>
      <c r="I739" s="10">
        <f t="shared" si="360"/>
        <v>380786.90269403788</v>
      </c>
      <c r="J739" s="10">
        <f t="shared" si="360"/>
        <v>4566745.0206660265</v>
      </c>
      <c r="K739" s="10">
        <f t="shared" si="360"/>
        <v>4566745.0206660265</v>
      </c>
      <c r="L739" s="10">
        <f t="shared" si="360"/>
        <v>8356.8210785684878</v>
      </c>
      <c r="M739" s="10">
        <f t="shared" si="360"/>
        <v>17778139.87858757</v>
      </c>
      <c r="N739" s="10">
        <f t="shared" si="360"/>
        <v>0</v>
      </c>
      <c r="O739" s="10">
        <f t="shared" si="360"/>
        <v>21519201.183561832</v>
      </c>
      <c r="P739" s="10">
        <f t="shared" si="360"/>
        <v>21519201.183561832</v>
      </c>
      <c r="Q739" s="10">
        <f t="shared" si="360"/>
        <v>21519201.183561832</v>
      </c>
      <c r="R739" s="10">
        <f t="shared" si="360"/>
        <v>450772.74099736259</v>
      </c>
      <c r="S739" s="10">
        <f t="shared" si="360"/>
        <v>450772.74099736259</v>
      </c>
      <c r="T739" s="10">
        <f t="shared" si="360"/>
        <v>450772.74099736259</v>
      </c>
      <c r="U739" s="10">
        <f t="shared" si="360"/>
        <v>450772.74099736259</v>
      </c>
      <c r="V739" s="10">
        <f t="shared" si="360"/>
        <v>450772.74099736259</v>
      </c>
      <c r="W739" s="10">
        <f t="shared" si="360"/>
        <v>450772.74099736259</v>
      </c>
      <c r="X739" s="10">
        <f t="shared" si="360"/>
        <v>26751466.404983666</v>
      </c>
      <c r="Y739" s="10">
        <f t="shared" si="360"/>
        <v>26751466.404983666</v>
      </c>
      <c r="Z739" s="10">
        <f t="shared" si="360"/>
        <v>26751466.404983666</v>
      </c>
      <c r="AB739" s="21">
        <f>IF(E158="weekday",INDEX('Category Mapping'!$F$34:$F$45,MATCH('Summarized Source Data'!A158,'Category Mapping'!$A$34:$A$45,0)),INDEX('Category Mapping'!$E$34:$E$45,MATCH('Summarized Source Data'!A158,'Category Mapping'!$A$34:$A$45,0)))</f>
        <v>22.142857142857142</v>
      </c>
      <c r="AD739">
        <f>SUMIFS('Adjusted Source Data'!AJ$3:AJ$290,Sector,"All Sectors",Month,$A739,TimeOfWeek,$E739)</f>
        <v>0</v>
      </c>
      <c r="AE739">
        <f>SUMIFS('Adjusted Source Data'!AK$3:AK$290,Sector,"All Sectors",Month,$A739,TimeOfWeek,$E739)</f>
        <v>0</v>
      </c>
    </row>
    <row r="740" spans="1:31" outlineLevel="2">
      <c r="A740">
        <f t="shared" ref="A740:E740" si="361">A159</f>
        <v>7</v>
      </c>
      <c r="B740" t="str">
        <f t="shared" si="361"/>
        <v>Summer</v>
      </c>
      <c r="C740" t="str">
        <f t="shared" si="361"/>
        <v>h12</v>
      </c>
      <c r="D740" t="str">
        <f t="shared" si="361"/>
        <v>Hour11</v>
      </c>
      <c r="E740" t="str">
        <f t="shared" si="361"/>
        <v>Weekday</v>
      </c>
      <c r="F740" s="10">
        <f t="shared" ref="F740:Z740" si="362">F159/$AB740</f>
        <v>2670.5546565012905</v>
      </c>
      <c r="G740" s="10">
        <f t="shared" si="362"/>
        <v>2435015.3672567806</v>
      </c>
      <c r="H740" s="10">
        <f t="shared" si="362"/>
        <v>0</v>
      </c>
      <c r="I740" s="10">
        <f t="shared" si="362"/>
        <v>417429.20773066825</v>
      </c>
      <c r="J740" s="10">
        <f t="shared" si="362"/>
        <v>4601592.828910551</v>
      </c>
      <c r="K740" s="10">
        <f t="shared" si="362"/>
        <v>4601592.828910551</v>
      </c>
      <c r="L740" s="10">
        <f t="shared" si="362"/>
        <v>8356.8210785684878</v>
      </c>
      <c r="M740" s="10">
        <f t="shared" si="362"/>
        <v>18536449.162508368</v>
      </c>
      <c r="N740" s="10">
        <f t="shared" si="362"/>
        <v>0</v>
      </c>
      <c r="O740" s="10">
        <f t="shared" si="362"/>
        <v>21434944.596459515</v>
      </c>
      <c r="P740" s="10">
        <f t="shared" si="362"/>
        <v>21434944.596459515</v>
      </c>
      <c r="Q740" s="10">
        <f t="shared" si="362"/>
        <v>21434944.596459515</v>
      </c>
      <c r="R740" s="10">
        <f t="shared" si="362"/>
        <v>450772.74099736259</v>
      </c>
      <c r="S740" s="10">
        <f t="shared" si="362"/>
        <v>450772.74099736259</v>
      </c>
      <c r="T740" s="10">
        <f t="shared" si="362"/>
        <v>450772.74099736259</v>
      </c>
      <c r="U740" s="10">
        <f t="shared" si="362"/>
        <v>450772.74099736259</v>
      </c>
      <c r="V740" s="10">
        <f t="shared" si="362"/>
        <v>450772.74099736259</v>
      </c>
      <c r="W740" s="10">
        <f t="shared" si="362"/>
        <v>450772.74099736259</v>
      </c>
      <c r="X740" s="10">
        <f t="shared" si="362"/>
        <v>26667209.817881353</v>
      </c>
      <c r="Y740" s="10">
        <f t="shared" si="362"/>
        <v>26667209.817881353</v>
      </c>
      <c r="Z740" s="10">
        <f t="shared" si="362"/>
        <v>26667209.817881353</v>
      </c>
      <c r="AB740" s="21">
        <f>IF(E159="weekday",INDEX('Category Mapping'!$F$34:$F$45,MATCH('Summarized Source Data'!A159,'Category Mapping'!$A$34:$A$45,0)),INDEX('Category Mapping'!$E$34:$E$45,MATCH('Summarized Source Data'!A159,'Category Mapping'!$A$34:$A$45,0)))</f>
        <v>22.142857142857142</v>
      </c>
      <c r="AD740">
        <f>SUMIFS('Adjusted Source Data'!AJ$3:AJ$290,Sector,"All Sectors",Month,$A740,TimeOfWeek,$E740)</f>
        <v>0</v>
      </c>
      <c r="AE740">
        <f>SUMIFS('Adjusted Source Data'!AK$3:AK$290,Sector,"All Sectors",Month,$A740,TimeOfWeek,$E740)</f>
        <v>0</v>
      </c>
    </row>
    <row r="741" spans="1:31" outlineLevel="2">
      <c r="A741">
        <f t="shared" ref="A741:E741" si="363">A160</f>
        <v>7</v>
      </c>
      <c r="B741" t="str">
        <f t="shared" si="363"/>
        <v>Summer</v>
      </c>
      <c r="C741" t="str">
        <f t="shared" si="363"/>
        <v>h13</v>
      </c>
      <c r="D741" t="str">
        <f t="shared" si="363"/>
        <v>Hour12</v>
      </c>
      <c r="E741" t="str">
        <f t="shared" si="363"/>
        <v>Weekday</v>
      </c>
      <c r="F741" s="10">
        <f t="shared" ref="F741:Z741" si="364">F160/$AB741</f>
        <v>2748.9554107999911</v>
      </c>
      <c r="G741" s="10">
        <f t="shared" si="364"/>
        <v>2809957.1798620638</v>
      </c>
      <c r="H741" s="10">
        <f t="shared" si="364"/>
        <v>0</v>
      </c>
      <c r="I741" s="10">
        <f t="shared" si="364"/>
        <v>438134.25293201592</v>
      </c>
      <c r="J741" s="10">
        <f t="shared" si="364"/>
        <v>4458637.3316565556</v>
      </c>
      <c r="K741" s="10">
        <f t="shared" si="364"/>
        <v>4458637.3316565556</v>
      </c>
      <c r="L741" s="10">
        <f t="shared" si="364"/>
        <v>8356.8210785684878</v>
      </c>
      <c r="M741" s="10">
        <f t="shared" si="364"/>
        <v>18578577.456059523</v>
      </c>
      <c r="N741" s="10">
        <f t="shared" si="364"/>
        <v>0</v>
      </c>
      <c r="O741" s="10">
        <f t="shared" si="364"/>
        <v>21097918.248050276</v>
      </c>
      <c r="P741" s="10">
        <f t="shared" si="364"/>
        <v>21097918.248050276</v>
      </c>
      <c r="Q741" s="10">
        <f t="shared" si="364"/>
        <v>21097918.248050276</v>
      </c>
      <c r="R741" s="10">
        <f t="shared" si="364"/>
        <v>463411.2290627092</v>
      </c>
      <c r="S741" s="10">
        <f t="shared" si="364"/>
        <v>463411.2290627092</v>
      </c>
      <c r="T741" s="10">
        <f t="shared" si="364"/>
        <v>463411.2290627092</v>
      </c>
      <c r="U741" s="10">
        <f t="shared" si="364"/>
        <v>463411.2290627092</v>
      </c>
      <c r="V741" s="10">
        <f t="shared" si="364"/>
        <v>463411.2290627092</v>
      </c>
      <c r="W741" s="10">
        <f t="shared" si="364"/>
        <v>463411.2290627092</v>
      </c>
      <c r="X741" s="10">
        <f t="shared" si="364"/>
        <v>26582953.230779048</v>
      </c>
      <c r="Y741" s="10">
        <f t="shared" si="364"/>
        <v>26582953.230779048</v>
      </c>
      <c r="Z741" s="10">
        <f t="shared" si="364"/>
        <v>26582953.230779048</v>
      </c>
      <c r="AB741" s="21">
        <f>IF(E160="weekday",INDEX('Category Mapping'!$F$34:$F$45,MATCH('Summarized Source Data'!A160,'Category Mapping'!$A$34:$A$45,0)),INDEX('Category Mapping'!$E$34:$E$45,MATCH('Summarized Source Data'!A160,'Category Mapping'!$A$34:$A$45,0)))</f>
        <v>22.142857142857142</v>
      </c>
      <c r="AD741">
        <f>SUMIFS('Adjusted Source Data'!AJ$3:AJ$290,Sector,"All Sectors",Month,$A741,TimeOfWeek,$E741)</f>
        <v>0</v>
      </c>
      <c r="AE741">
        <f>SUMIFS('Adjusted Source Data'!AK$3:AK$290,Sector,"All Sectors",Month,$A741,TimeOfWeek,$E741)</f>
        <v>0</v>
      </c>
    </row>
    <row r="742" spans="1:31" outlineLevel="2">
      <c r="A742">
        <f t="shared" ref="A742:E742" si="365">A161</f>
        <v>7</v>
      </c>
      <c r="B742" t="str">
        <f t="shared" si="365"/>
        <v>Summer</v>
      </c>
      <c r="C742" t="str">
        <f t="shared" si="365"/>
        <v>h14</v>
      </c>
      <c r="D742" t="str">
        <f t="shared" si="365"/>
        <v>Hour13</v>
      </c>
      <c r="E742" t="str">
        <f t="shared" si="365"/>
        <v>Weekday</v>
      </c>
      <c r="F742" s="10">
        <f t="shared" ref="F742:Z742" si="366">F161/$AB742</f>
        <v>2770.9885083272452</v>
      </c>
      <c r="G742" s="10">
        <f t="shared" si="366"/>
        <v>3003747.3301973785</v>
      </c>
      <c r="H742" s="10">
        <f t="shared" si="366"/>
        <v>0</v>
      </c>
      <c r="I742" s="10">
        <f t="shared" si="366"/>
        <v>446559.911642247</v>
      </c>
      <c r="J742" s="10">
        <f t="shared" si="366"/>
        <v>4424912.6637181034</v>
      </c>
      <c r="K742" s="10">
        <f t="shared" si="366"/>
        <v>4424912.6637181034</v>
      </c>
      <c r="L742" s="10">
        <f t="shared" si="366"/>
        <v>8356.8210785684878</v>
      </c>
      <c r="M742" s="10">
        <f t="shared" si="366"/>
        <v>19126245.272224542</v>
      </c>
      <c r="N742" s="10">
        <f t="shared" si="366"/>
        <v>0</v>
      </c>
      <c r="O742" s="10">
        <f t="shared" si="366"/>
        <v>21097918.248050272</v>
      </c>
      <c r="P742" s="10">
        <f t="shared" si="366"/>
        <v>21097918.248050272</v>
      </c>
      <c r="Q742" s="10">
        <f t="shared" si="366"/>
        <v>21097918.248050272</v>
      </c>
      <c r="R742" s="10">
        <f t="shared" si="366"/>
        <v>459198.39970759361</v>
      </c>
      <c r="S742" s="10">
        <f t="shared" si="366"/>
        <v>459198.39970759361</v>
      </c>
      <c r="T742" s="10">
        <f t="shared" si="366"/>
        <v>459198.39970759361</v>
      </c>
      <c r="U742" s="10">
        <f t="shared" si="366"/>
        <v>459198.39970759361</v>
      </c>
      <c r="V742" s="10">
        <f t="shared" si="366"/>
        <v>459198.39970759361</v>
      </c>
      <c r="W742" s="10">
        <f t="shared" si="366"/>
        <v>459198.39970759361</v>
      </c>
      <c r="X742" s="10">
        <f t="shared" si="366"/>
        <v>26540824.937227886</v>
      </c>
      <c r="Y742" s="10">
        <f t="shared" si="366"/>
        <v>26540824.937227886</v>
      </c>
      <c r="Z742" s="10">
        <f t="shared" si="366"/>
        <v>26540824.937227886</v>
      </c>
      <c r="AB742" s="21">
        <f>IF(E161="weekday",INDEX('Category Mapping'!$F$34:$F$45,MATCH('Summarized Source Data'!A161,'Category Mapping'!$A$34:$A$45,0)),INDEX('Category Mapping'!$E$34:$E$45,MATCH('Summarized Source Data'!A161,'Category Mapping'!$A$34:$A$45,0)))</f>
        <v>22.142857142857142</v>
      </c>
      <c r="AD742">
        <f>SUMIFS('Adjusted Source Data'!AJ$3:AJ$290,Sector,"All Sectors",Month,$A742,TimeOfWeek,$E742)</f>
        <v>0</v>
      </c>
      <c r="AE742">
        <f>SUMIFS('Adjusted Source Data'!AK$3:AK$290,Sector,"All Sectors",Month,$A742,TimeOfWeek,$E742)</f>
        <v>0</v>
      </c>
    </row>
    <row r="743" spans="1:31" outlineLevel="2">
      <c r="A743">
        <f t="shared" ref="A743:E743" si="367">A162</f>
        <v>7</v>
      </c>
      <c r="B743" t="str">
        <f t="shared" si="367"/>
        <v>Summer</v>
      </c>
      <c r="C743" t="str">
        <f t="shared" si="367"/>
        <v>h15</v>
      </c>
      <c r="D743" t="str">
        <f t="shared" si="367"/>
        <v>Hour14</v>
      </c>
      <c r="E743" t="str">
        <f t="shared" si="367"/>
        <v>Weekday</v>
      </c>
      <c r="F743" s="10">
        <f t="shared" ref="F743:Z743" si="368">F162/$AB743</f>
        <v>2811.0946437879447</v>
      </c>
      <c r="G743" s="10">
        <f t="shared" si="368"/>
        <v>3176473.333757116</v>
      </c>
      <c r="H743" s="10">
        <f t="shared" si="368"/>
        <v>0</v>
      </c>
      <c r="I743" s="10">
        <f t="shared" si="368"/>
        <v>459198.39970759361</v>
      </c>
      <c r="J743" s="10">
        <f t="shared" si="368"/>
        <v>4576534.4143668013</v>
      </c>
      <c r="K743" s="10">
        <f t="shared" si="368"/>
        <v>4576534.4143668013</v>
      </c>
      <c r="L743" s="10">
        <f t="shared" si="368"/>
        <v>8356.8210785684878</v>
      </c>
      <c r="M743" s="10">
        <f t="shared" si="368"/>
        <v>19505399.914184939</v>
      </c>
      <c r="N743" s="10">
        <f t="shared" si="368"/>
        <v>0</v>
      </c>
      <c r="O743" s="10">
        <f t="shared" si="368"/>
        <v>21097918.24805028</v>
      </c>
      <c r="P743" s="10">
        <f t="shared" si="368"/>
        <v>21097918.24805028</v>
      </c>
      <c r="Q743" s="10">
        <f t="shared" si="368"/>
        <v>21097918.24805028</v>
      </c>
      <c r="R743" s="10">
        <f t="shared" si="368"/>
        <v>450772.74099736259</v>
      </c>
      <c r="S743" s="10">
        <f t="shared" si="368"/>
        <v>450772.74099736259</v>
      </c>
      <c r="T743" s="10">
        <f t="shared" si="368"/>
        <v>450772.74099736259</v>
      </c>
      <c r="U743" s="10">
        <f t="shared" si="368"/>
        <v>450772.74099736259</v>
      </c>
      <c r="V743" s="10">
        <f t="shared" si="368"/>
        <v>450772.74099736259</v>
      </c>
      <c r="W743" s="10">
        <f t="shared" si="368"/>
        <v>450772.74099736259</v>
      </c>
      <c r="X743" s="10">
        <f t="shared" si="368"/>
        <v>26582953.230779048</v>
      </c>
      <c r="Y743" s="10">
        <f t="shared" si="368"/>
        <v>26582953.230779048</v>
      </c>
      <c r="Z743" s="10">
        <f t="shared" si="368"/>
        <v>26582953.230779048</v>
      </c>
      <c r="AB743" s="21">
        <f>IF(E162="weekday",INDEX('Category Mapping'!$F$34:$F$45,MATCH('Summarized Source Data'!A162,'Category Mapping'!$A$34:$A$45,0)),INDEX('Category Mapping'!$E$34:$E$45,MATCH('Summarized Source Data'!A162,'Category Mapping'!$A$34:$A$45,0)))</f>
        <v>22.142857142857142</v>
      </c>
      <c r="AD743">
        <f>SUMIFS('Adjusted Source Data'!AJ$3:AJ$290,Sector,"All Sectors",Month,$A743,TimeOfWeek,$E743)</f>
        <v>0</v>
      </c>
      <c r="AE743">
        <f>SUMIFS('Adjusted Source Data'!AK$3:AK$290,Sector,"All Sectors",Month,$A743,TimeOfWeek,$E743)</f>
        <v>0</v>
      </c>
    </row>
    <row r="744" spans="1:31" outlineLevel="2">
      <c r="A744">
        <f t="shared" ref="A744:E744" si="369">A163</f>
        <v>7</v>
      </c>
      <c r="B744" t="str">
        <f t="shared" si="369"/>
        <v>Summer</v>
      </c>
      <c r="C744" t="str">
        <f t="shared" si="369"/>
        <v>h16</v>
      </c>
      <c r="D744" t="str">
        <f t="shared" si="369"/>
        <v>Hour15</v>
      </c>
      <c r="E744" t="str">
        <f t="shared" si="369"/>
        <v>Weekday</v>
      </c>
      <c r="F744" s="10">
        <f t="shared" ref="F744:Z744" si="370">F163/$AB744</f>
        <v>2940.681274751299</v>
      </c>
      <c r="G744" s="10">
        <f t="shared" si="370"/>
        <v>3429243.0950640477</v>
      </c>
      <c r="H744" s="10">
        <f t="shared" si="370"/>
        <v>0</v>
      </c>
      <c r="I744" s="10">
        <f t="shared" si="370"/>
        <v>492901.03454851796</v>
      </c>
      <c r="J744" s="10">
        <f t="shared" si="370"/>
        <v>5174626.5961622447</v>
      </c>
      <c r="K744" s="10">
        <f t="shared" si="370"/>
        <v>5174626.5961622447</v>
      </c>
      <c r="L744" s="10">
        <f t="shared" si="370"/>
        <v>8356.8210785684878</v>
      </c>
      <c r="M744" s="10">
        <f t="shared" si="370"/>
        <v>19421143.32708263</v>
      </c>
      <c r="N744" s="10">
        <f t="shared" si="370"/>
        <v>0</v>
      </c>
      <c r="O744" s="10">
        <f t="shared" si="370"/>
        <v>21097918.248050276</v>
      </c>
      <c r="P744" s="10">
        <f t="shared" si="370"/>
        <v>21097918.248050276</v>
      </c>
      <c r="Q744" s="10">
        <f t="shared" si="370"/>
        <v>21097918.248050276</v>
      </c>
      <c r="R744" s="10">
        <f t="shared" si="370"/>
        <v>535029.32809967338</v>
      </c>
      <c r="S744" s="10">
        <f t="shared" si="370"/>
        <v>535029.32809967338</v>
      </c>
      <c r="T744" s="10">
        <f t="shared" si="370"/>
        <v>535029.32809967338</v>
      </c>
      <c r="U744" s="10">
        <f t="shared" si="370"/>
        <v>535029.32809967338</v>
      </c>
      <c r="V744" s="10">
        <f t="shared" si="370"/>
        <v>535029.32809967338</v>
      </c>
      <c r="W744" s="10">
        <f t="shared" si="370"/>
        <v>535029.32809967338</v>
      </c>
      <c r="X744" s="10">
        <f t="shared" si="370"/>
        <v>26835722.992085978</v>
      </c>
      <c r="Y744" s="10">
        <f t="shared" si="370"/>
        <v>26835722.992085978</v>
      </c>
      <c r="Z744" s="10">
        <f t="shared" si="370"/>
        <v>26835722.992085978</v>
      </c>
      <c r="AB744" s="21">
        <f>IF(E163="weekday",INDEX('Category Mapping'!$F$34:$F$45,MATCH('Summarized Source Data'!A163,'Category Mapping'!$A$34:$A$45,0)),INDEX('Category Mapping'!$E$34:$E$45,MATCH('Summarized Source Data'!A163,'Category Mapping'!$A$34:$A$45,0)))</f>
        <v>22.142857142857142</v>
      </c>
      <c r="AD744">
        <f>SUMIFS('Adjusted Source Data'!AJ$3:AJ$290,Sector,"All Sectors",Month,$A744,TimeOfWeek,$E744)</f>
        <v>0</v>
      </c>
      <c r="AE744">
        <f>SUMIFS('Adjusted Source Data'!AK$3:AK$290,Sector,"All Sectors",Month,$A744,TimeOfWeek,$E744)</f>
        <v>0</v>
      </c>
    </row>
    <row r="745" spans="1:31" outlineLevel="2">
      <c r="A745">
        <f t="shared" ref="A745:E745" si="371">A164</f>
        <v>7</v>
      </c>
      <c r="B745" t="str">
        <f t="shared" si="371"/>
        <v>Summer</v>
      </c>
      <c r="C745" t="str">
        <f t="shared" si="371"/>
        <v>h17</v>
      </c>
      <c r="D745" t="str">
        <f t="shared" si="371"/>
        <v>Hour16</v>
      </c>
      <c r="E745" t="str">
        <f t="shared" si="371"/>
        <v>Weekday</v>
      </c>
      <c r="F745" s="10">
        <f t="shared" ref="F745:Z745" si="372">F164/$AB745</f>
        <v>3096.8508589454318</v>
      </c>
      <c r="G745" s="10">
        <f t="shared" si="372"/>
        <v>3610394.7573340158</v>
      </c>
      <c r="H745" s="10">
        <f t="shared" si="372"/>
        <v>0</v>
      </c>
      <c r="I745" s="10">
        <f t="shared" si="372"/>
        <v>539242.1574547888</v>
      </c>
      <c r="J745" s="10">
        <f t="shared" si="372"/>
        <v>6252954.7414876288</v>
      </c>
      <c r="K745" s="10">
        <f t="shared" si="372"/>
        <v>6252954.7414876288</v>
      </c>
      <c r="L745" s="10">
        <f t="shared" si="372"/>
        <v>8356.8210785684878</v>
      </c>
      <c r="M745" s="10">
        <f t="shared" si="372"/>
        <v>18873475.510917611</v>
      </c>
      <c r="N745" s="10">
        <f t="shared" si="372"/>
        <v>0</v>
      </c>
      <c r="O745" s="10">
        <f t="shared" si="372"/>
        <v>20465993.844782945</v>
      </c>
      <c r="P745" s="10">
        <f t="shared" si="372"/>
        <v>20465993.844782945</v>
      </c>
      <c r="Q745" s="10">
        <f t="shared" si="372"/>
        <v>20465993.844782945</v>
      </c>
      <c r="R745" s="10">
        <f t="shared" si="372"/>
        <v>623498.74455709953</v>
      </c>
      <c r="S745" s="10">
        <f t="shared" si="372"/>
        <v>623498.74455709953</v>
      </c>
      <c r="T745" s="10">
        <f t="shared" si="372"/>
        <v>623498.74455709953</v>
      </c>
      <c r="U745" s="10">
        <f t="shared" si="372"/>
        <v>623498.74455709953</v>
      </c>
      <c r="V745" s="10">
        <f t="shared" si="372"/>
        <v>623498.74455709953</v>
      </c>
      <c r="W745" s="10">
        <f t="shared" si="372"/>
        <v>623498.74455709953</v>
      </c>
      <c r="X745" s="10">
        <f t="shared" si="372"/>
        <v>27088492.753392909</v>
      </c>
      <c r="Y745" s="10">
        <f t="shared" si="372"/>
        <v>27088492.753392909</v>
      </c>
      <c r="Z745" s="10">
        <f t="shared" si="372"/>
        <v>27088492.753392909</v>
      </c>
      <c r="AB745" s="21">
        <f>IF(E164="weekday",INDEX('Category Mapping'!$F$34:$F$45,MATCH('Summarized Source Data'!A164,'Category Mapping'!$A$34:$A$45,0)),INDEX('Category Mapping'!$E$34:$E$45,MATCH('Summarized Source Data'!A164,'Category Mapping'!$A$34:$A$45,0)))</f>
        <v>22.142857142857142</v>
      </c>
      <c r="AD745">
        <f>SUMIFS('Adjusted Source Data'!AJ$3:AJ$290,Sector,"All Sectors",Month,$A745,TimeOfWeek,$E745)</f>
        <v>0</v>
      </c>
      <c r="AE745">
        <f>SUMIFS('Adjusted Source Data'!AK$3:AK$290,Sector,"All Sectors",Month,$A745,TimeOfWeek,$E745)</f>
        <v>0</v>
      </c>
    </row>
    <row r="746" spans="1:31" outlineLevel="2">
      <c r="A746">
        <f t="shared" ref="A746:E746" si="373">A165</f>
        <v>7</v>
      </c>
      <c r="B746" t="str">
        <f t="shared" si="373"/>
        <v>Summer</v>
      </c>
      <c r="C746" t="str">
        <f t="shared" si="373"/>
        <v>h18</v>
      </c>
      <c r="D746" t="str">
        <f t="shared" si="373"/>
        <v>Hour17</v>
      </c>
      <c r="E746" t="str">
        <f t="shared" si="373"/>
        <v>Weekday</v>
      </c>
      <c r="F746" s="10">
        <f t="shared" ref="F746:Z746" si="374">F165/$AB746</f>
        <v>3268.3972702857368</v>
      </c>
      <c r="G746" s="10">
        <f t="shared" si="374"/>
        <v>3719928.3205670202</v>
      </c>
      <c r="H746" s="10">
        <f t="shared" si="374"/>
        <v>0</v>
      </c>
      <c r="I746" s="10">
        <f t="shared" si="374"/>
        <v>627711.57391221519</v>
      </c>
      <c r="J746" s="10">
        <f t="shared" si="374"/>
        <v>6855217.7928578099</v>
      </c>
      <c r="K746" s="10">
        <f t="shared" si="374"/>
        <v>6855217.7928578099</v>
      </c>
      <c r="L746" s="10">
        <f t="shared" si="374"/>
        <v>8356.8210785684878</v>
      </c>
      <c r="M746" s="10">
        <f t="shared" si="374"/>
        <v>17904524.759241037</v>
      </c>
      <c r="N746" s="10">
        <f t="shared" si="374"/>
        <v>0</v>
      </c>
      <c r="O746" s="10">
        <f t="shared" si="374"/>
        <v>19202145.038248286</v>
      </c>
      <c r="P746" s="10">
        <f t="shared" si="374"/>
        <v>19202145.038248286</v>
      </c>
      <c r="Q746" s="10">
        <f t="shared" si="374"/>
        <v>19202145.038248286</v>
      </c>
      <c r="R746" s="10">
        <f t="shared" si="374"/>
        <v>661414.20875313948</v>
      </c>
      <c r="S746" s="10">
        <f t="shared" si="374"/>
        <v>661414.20875313948</v>
      </c>
      <c r="T746" s="10">
        <f t="shared" si="374"/>
        <v>661414.20875313948</v>
      </c>
      <c r="U746" s="10">
        <f t="shared" si="374"/>
        <v>661414.20875313948</v>
      </c>
      <c r="V746" s="10">
        <f t="shared" si="374"/>
        <v>661414.20875313948</v>
      </c>
      <c r="W746" s="10">
        <f t="shared" si="374"/>
        <v>661414.20875313948</v>
      </c>
      <c r="X746" s="10">
        <f t="shared" si="374"/>
        <v>27130621.046944063</v>
      </c>
      <c r="Y746" s="10">
        <f t="shared" si="374"/>
        <v>27130621.046944063</v>
      </c>
      <c r="Z746" s="10">
        <f t="shared" si="374"/>
        <v>27130621.046944063</v>
      </c>
      <c r="AB746" s="21">
        <f>IF(E165="weekday",INDEX('Category Mapping'!$F$34:$F$45,MATCH('Summarized Source Data'!A165,'Category Mapping'!$A$34:$A$45,0)),INDEX('Category Mapping'!$E$34:$E$45,MATCH('Summarized Source Data'!A165,'Category Mapping'!$A$34:$A$45,0)))</f>
        <v>22.142857142857142</v>
      </c>
      <c r="AD746">
        <f>SUMIFS('Adjusted Source Data'!AJ$3:AJ$290,Sector,"All Sectors",Month,$A746,TimeOfWeek,$E746)</f>
        <v>0</v>
      </c>
      <c r="AE746">
        <f>SUMIFS('Adjusted Source Data'!AK$3:AK$290,Sector,"All Sectors",Month,$A746,TimeOfWeek,$E746)</f>
        <v>0</v>
      </c>
    </row>
    <row r="747" spans="1:31" outlineLevel="2">
      <c r="A747">
        <f t="shared" ref="A747:E747" si="375">A166</f>
        <v>7</v>
      </c>
      <c r="B747" t="str">
        <f t="shared" si="375"/>
        <v>Summer</v>
      </c>
      <c r="C747" t="str">
        <f t="shared" si="375"/>
        <v>h19</v>
      </c>
      <c r="D747" t="str">
        <f t="shared" si="375"/>
        <v>Hour18</v>
      </c>
      <c r="E747" t="str">
        <f t="shared" si="375"/>
        <v>Weekday</v>
      </c>
      <c r="F747" s="10">
        <f t="shared" ref="F747:Z747" si="376">F166/$AB747</f>
        <v>3463.4933977211372</v>
      </c>
      <c r="G747" s="10">
        <f t="shared" si="376"/>
        <v>3791546.4196039839</v>
      </c>
      <c r="H747" s="10">
        <f t="shared" si="376"/>
        <v>0</v>
      </c>
      <c r="I747" s="10">
        <f t="shared" si="376"/>
        <v>1541895.5439722869</v>
      </c>
      <c r="J747" s="10">
        <f t="shared" si="376"/>
        <v>6669658.2051052898</v>
      </c>
      <c r="K747" s="10">
        <f t="shared" si="376"/>
        <v>6669658.2051052898</v>
      </c>
      <c r="L747" s="10">
        <f t="shared" si="376"/>
        <v>8356.8210785684878</v>
      </c>
      <c r="M747" s="10">
        <f t="shared" si="376"/>
        <v>16851317.42046215</v>
      </c>
      <c r="N747" s="10">
        <f t="shared" si="376"/>
        <v>0</v>
      </c>
      <c r="O747" s="10">
        <f t="shared" si="376"/>
        <v>18275322.580122866</v>
      </c>
      <c r="P747" s="10">
        <f t="shared" si="376"/>
        <v>18275322.580122866</v>
      </c>
      <c r="Q747" s="10">
        <f t="shared" si="376"/>
        <v>18275322.580122866</v>
      </c>
      <c r="R747" s="10">
        <f t="shared" si="376"/>
        <v>610860.25649175304</v>
      </c>
      <c r="S747" s="10">
        <f t="shared" si="376"/>
        <v>610860.25649175304</v>
      </c>
      <c r="T747" s="10">
        <f t="shared" si="376"/>
        <v>610860.25649175304</v>
      </c>
      <c r="U747" s="10">
        <f t="shared" si="376"/>
        <v>610860.25649175304</v>
      </c>
      <c r="V747" s="10">
        <f t="shared" si="376"/>
        <v>610860.25649175304</v>
      </c>
      <c r="W747" s="10">
        <f t="shared" si="376"/>
        <v>610860.25649175304</v>
      </c>
      <c r="X747" s="10">
        <f t="shared" si="376"/>
        <v>27004236.166290596</v>
      </c>
      <c r="Y747" s="10">
        <f t="shared" si="376"/>
        <v>27004236.166290596</v>
      </c>
      <c r="Z747" s="10">
        <f t="shared" si="376"/>
        <v>27004236.166290596</v>
      </c>
      <c r="AB747" s="21">
        <f>IF(E166="weekday",INDEX('Category Mapping'!$F$34:$F$45,MATCH('Summarized Source Data'!A166,'Category Mapping'!$A$34:$A$45,0)),INDEX('Category Mapping'!$E$34:$E$45,MATCH('Summarized Source Data'!A166,'Category Mapping'!$A$34:$A$45,0)))</f>
        <v>22.142857142857142</v>
      </c>
      <c r="AD747">
        <f>SUMIFS('Adjusted Source Data'!AJ$3:AJ$290,Sector,"All Sectors",Month,$A747,TimeOfWeek,$E747)</f>
        <v>0</v>
      </c>
      <c r="AE747">
        <f>SUMIFS('Adjusted Source Data'!AK$3:AK$290,Sector,"All Sectors",Month,$A747,TimeOfWeek,$E747)</f>
        <v>0</v>
      </c>
    </row>
    <row r="748" spans="1:31" outlineLevel="2">
      <c r="A748">
        <f t="shared" ref="A748:E748" si="377">A167</f>
        <v>7</v>
      </c>
      <c r="B748" t="str">
        <f t="shared" si="377"/>
        <v>Summer</v>
      </c>
      <c r="C748" t="str">
        <f t="shared" si="377"/>
        <v>h20</v>
      </c>
      <c r="D748" t="str">
        <f t="shared" si="377"/>
        <v>Hour19</v>
      </c>
      <c r="E748" t="str">
        <f t="shared" si="377"/>
        <v>Weekday</v>
      </c>
      <c r="F748" s="10">
        <f t="shared" ref="F748:Z748" si="378">F167/$AB748</f>
        <v>3635.5874768776071</v>
      </c>
      <c r="G748" s="10">
        <f t="shared" si="378"/>
        <v>3749418.126052829</v>
      </c>
      <c r="H748" s="10">
        <f t="shared" si="378"/>
        <v>0</v>
      </c>
      <c r="I748" s="10">
        <f t="shared" si="378"/>
        <v>2312843.3159584301</v>
      </c>
      <c r="J748" s="10">
        <f t="shared" si="378"/>
        <v>6361949.5681027006</v>
      </c>
      <c r="K748" s="10">
        <f t="shared" si="378"/>
        <v>6361949.5681027006</v>
      </c>
      <c r="L748" s="10">
        <f t="shared" si="378"/>
        <v>8356.8210785684878</v>
      </c>
      <c r="M748" s="10">
        <f t="shared" si="378"/>
        <v>15503212.02682518</v>
      </c>
      <c r="N748" s="10">
        <f t="shared" si="378"/>
        <v>0</v>
      </c>
      <c r="O748" s="10">
        <f t="shared" si="378"/>
        <v>15284213.737990832</v>
      </c>
      <c r="P748" s="10">
        <f t="shared" si="378"/>
        <v>15284213.737990832</v>
      </c>
      <c r="Q748" s="10">
        <f t="shared" si="378"/>
        <v>15284213.737990832</v>
      </c>
      <c r="R748" s="10">
        <f t="shared" si="378"/>
        <v>497113.86390363349</v>
      </c>
      <c r="S748" s="10">
        <f t="shared" si="378"/>
        <v>497113.86390363349</v>
      </c>
      <c r="T748" s="10">
        <f t="shared" si="378"/>
        <v>497113.86390363349</v>
      </c>
      <c r="U748" s="10">
        <f t="shared" si="378"/>
        <v>497113.86390363349</v>
      </c>
      <c r="V748" s="10">
        <f t="shared" si="378"/>
        <v>497113.86390363349</v>
      </c>
      <c r="W748" s="10">
        <f t="shared" si="378"/>
        <v>497113.86390363349</v>
      </c>
      <c r="X748" s="10">
        <f t="shared" si="378"/>
        <v>26835722.992085978</v>
      </c>
      <c r="Y748" s="10">
        <f t="shared" si="378"/>
        <v>26835722.992085978</v>
      </c>
      <c r="Z748" s="10">
        <f t="shared" si="378"/>
        <v>26835722.992085978</v>
      </c>
      <c r="AB748" s="21">
        <f>IF(E167="weekday",INDEX('Category Mapping'!$F$34:$F$45,MATCH('Summarized Source Data'!A167,'Category Mapping'!$A$34:$A$45,0)),INDEX('Category Mapping'!$E$34:$E$45,MATCH('Summarized Source Data'!A167,'Category Mapping'!$A$34:$A$45,0)))</f>
        <v>22.142857142857142</v>
      </c>
      <c r="AD748">
        <f>SUMIFS('Adjusted Source Data'!AJ$3:AJ$290,Sector,"All Sectors",Month,$A748,TimeOfWeek,$E748)</f>
        <v>0</v>
      </c>
      <c r="AE748">
        <f>SUMIFS('Adjusted Source Data'!AK$3:AK$290,Sector,"All Sectors",Month,$A748,TimeOfWeek,$E748)</f>
        <v>0</v>
      </c>
    </row>
    <row r="749" spans="1:31" outlineLevel="2">
      <c r="A749">
        <f t="shared" ref="A749:E749" si="379">A168</f>
        <v>7</v>
      </c>
      <c r="B749" t="str">
        <f t="shared" si="379"/>
        <v>Summer</v>
      </c>
      <c r="C749" t="str">
        <f t="shared" si="379"/>
        <v>h21</v>
      </c>
      <c r="D749" t="str">
        <f t="shared" si="379"/>
        <v>Hour20</v>
      </c>
      <c r="E749" t="str">
        <f t="shared" si="379"/>
        <v>Weekday</v>
      </c>
      <c r="F749" s="10">
        <f t="shared" ref="F749:Z749" si="380">F168/$AB749</f>
        <v>3673.7135825414025</v>
      </c>
      <c r="G749" s="10">
        <f t="shared" si="380"/>
        <v>3559840.8050726294</v>
      </c>
      <c r="H749" s="10">
        <f t="shared" si="380"/>
        <v>0</v>
      </c>
      <c r="I749" s="10">
        <f t="shared" si="380"/>
        <v>2350758.7801544699</v>
      </c>
      <c r="J749" s="10">
        <f t="shared" si="380"/>
        <v>6218675.24392311</v>
      </c>
      <c r="K749" s="10">
        <f t="shared" si="380"/>
        <v>6218675.24392311</v>
      </c>
      <c r="L749" s="10">
        <f t="shared" si="380"/>
        <v>8356.8210785684878</v>
      </c>
      <c r="M749" s="10">
        <f t="shared" si="380"/>
        <v>14239363.220290517</v>
      </c>
      <c r="N749" s="10">
        <f t="shared" si="380"/>
        <v>0</v>
      </c>
      <c r="O749" s="10">
        <f t="shared" si="380"/>
        <v>12672259.537819197</v>
      </c>
      <c r="P749" s="10">
        <f t="shared" si="380"/>
        <v>12672259.537819197</v>
      </c>
      <c r="Q749" s="10">
        <f t="shared" si="380"/>
        <v>12672259.537819197</v>
      </c>
      <c r="R749" s="10">
        <f t="shared" si="380"/>
        <v>450772.74099736259</v>
      </c>
      <c r="S749" s="10">
        <f t="shared" si="380"/>
        <v>450772.74099736259</v>
      </c>
      <c r="T749" s="10">
        <f t="shared" si="380"/>
        <v>450772.74099736259</v>
      </c>
      <c r="U749" s="10">
        <f t="shared" si="380"/>
        <v>450772.74099736259</v>
      </c>
      <c r="V749" s="10">
        <f t="shared" si="380"/>
        <v>450772.74099736259</v>
      </c>
      <c r="W749" s="10">
        <f t="shared" si="380"/>
        <v>450772.74099736259</v>
      </c>
      <c r="X749" s="10">
        <f t="shared" si="380"/>
        <v>26667209.817881353</v>
      </c>
      <c r="Y749" s="10">
        <f t="shared" si="380"/>
        <v>26667209.817881353</v>
      </c>
      <c r="Z749" s="10">
        <f t="shared" si="380"/>
        <v>26667209.817881353</v>
      </c>
      <c r="AB749" s="21">
        <f>IF(E168="weekday",INDEX('Category Mapping'!$F$34:$F$45,MATCH('Summarized Source Data'!A168,'Category Mapping'!$A$34:$A$45,0)),INDEX('Category Mapping'!$E$34:$E$45,MATCH('Summarized Source Data'!A168,'Category Mapping'!$A$34:$A$45,0)))</f>
        <v>22.142857142857142</v>
      </c>
      <c r="AD749">
        <f>SUMIFS('Adjusted Source Data'!AJ$3:AJ$290,Sector,"All Sectors",Month,$A749,TimeOfWeek,$E749)</f>
        <v>0</v>
      </c>
      <c r="AE749">
        <f>SUMIFS('Adjusted Source Data'!AK$3:AK$290,Sector,"All Sectors",Month,$A749,TimeOfWeek,$E749)</f>
        <v>0</v>
      </c>
    </row>
    <row r="750" spans="1:31" outlineLevel="2">
      <c r="A750">
        <f t="shared" ref="A750:E750" si="381">A169</f>
        <v>7</v>
      </c>
      <c r="B750" t="str">
        <f t="shared" si="381"/>
        <v>Summer</v>
      </c>
      <c r="C750" t="str">
        <f t="shared" si="381"/>
        <v>h22</v>
      </c>
      <c r="D750" t="str">
        <f t="shared" si="381"/>
        <v>Hour21</v>
      </c>
      <c r="E750" t="str">
        <f t="shared" si="381"/>
        <v>Weekday</v>
      </c>
      <c r="F750" s="10">
        <f t="shared" ref="F750:Z750" si="382">F169/$AB750</f>
        <v>3227.3643123669117</v>
      </c>
      <c r="G750" s="10">
        <f t="shared" si="382"/>
        <v>3264942.7502145418</v>
      </c>
      <c r="H750" s="10">
        <f t="shared" si="382"/>
        <v>0</v>
      </c>
      <c r="I750" s="10">
        <f t="shared" si="382"/>
        <v>1921050.1859326852</v>
      </c>
      <c r="J750" s="10">
        <f t="shared" si="382"/>
        <v>6143290.6648012027</v>
      </c>
      <c r="K750" s="10">
        <f t="shared" si="382"/>
        <v>6143290.6648012027</v>
      </c>
      <c r="L750" s="10">
        <f t="shared" si="382"/>
        <v>8356.8210785684878</v>
      </c>
      <c r="M750" s="10">
        <f t="shared" si="382"/>
        <v>12933386.120204702</v>
      </c>
      <c r="N750" s="10">
        <f t="shared" si="382"/>
        <v>0</v>
      </c>
      <c r="O750" s="10">
        <f t="shared" si="382"/>
        <v>10270946.805403342</v>
      </c>
      <c r="P750" s="10">
        <f t="shared" si="382"/>
        <v>10270946.805403342</v>
      </c>
      <c r="Q750" s="10">
        <f t="shared" si="382"/>
        <v>10270946.805403342</v>
      </c>
      <c r="R750" s="10">
        <f t="shared" si="382"/>
        <v>419827.65573912265</v>
      </c>
      <c r="S750" s="10">
        <f t="shared" si="382"/>
        <v>419827.65573912265</v>
      </c>
      <c r="T750" s="10">
        <f t="shared" si="382"/>
        <v>419827.65573912265</v>
      </c>
      <c r="U750" s="10">
        <f t="shared" si="382"/>
        <v>419827.65573912265</v>
      </c>
      <c r="V750" s="10">
        <f t="shared" si="382"/>
        <v>419827.65573912265</v>
      </c>
      <c r="W750" s="10">
        <f t="shared" si="382"/>
        <v>419827.65573912265</v>
      </c>
      <c r="X750" s="10">
        <f t="shared" si="382"/>
        <v>26414440.056574423</v>
      </c>
      <c r="Y750" s="10">
        <f t="shared" si="382"/>
        <v>26414440.056574423</v>
      </c>
      <c r="Z750" s="10">
        <f t="shared" si="382"/>
        <v>26414440.056574423</v>
      </c>
      <c r="AB750" s="21">
        <f>IF(E169="weekday",INDEX('Category Mapping'!$F$34:$F$45,MATCH('Summarized Source Data'!A169,'Category Mapping'!$A$34:$A$45,0)),INDEX('Category Mapping'!$E$34:$E$45,MATCH('Summarized Source Data'!A169,'Category Mapping'!$A$34:$A$45,0)))</f>
        <v>22.142857142857142</v>
      </c>
      <c r="AD750">
        <f>SUMIFS('Adjusted Source Data'!AJ$3:AJ$290,Sector,"All Sectors",Month,$A750,TimeOfWeek,$E750)</f>
        <v>0</v>
      </c>
      <c r="AE750">
        <f>SUMIFS('Adjusted Source Data'!AK$3:AK$290,Sector,"All Sectors",Month,$A750,TimeOfWeek,$E750)</f>
        <v>0</v>
      </c>
    </row>
    <row r="751" spans="1:31" outlineLevel="2">
      <c r="A751">
        <f t="shared" ref="A751:E751" si="383">A170</f>
        <v>7</v>
      </c>
      <c r="B751" t="str">
        <f t="shared" si="383"/>
        <v>Summer</v>
      </c>
      <c r="C751" t="str">
        <f t="shared" si="383"/>
        <v>h23</v>
      </c>
      <c r="D751" t="str">
        <f t="shared" si="383"/>
        <v>Hour22</v>
      </c>
      <c r="E751" t="str">
        <f t="shared" si="383"/>
        <v>Weekday</v>
      </c>
      <c r="F751" s="10">
        <f t="shared" ref="F751:Z751" si="384">F170/$AB751</f>
        <v>2409.8226477131898</v>
      </c>
      <c r="G751" s="10">
        <f t="shared" si="384"/>
        <v>2906852.2550297212</v>
      </c>
      <c r="H751" s="10">
        <f t="shared" si="384"/>
        <v>0</v>
      </c>
      <c r="I751" s="10">
        <f t="shared" si="384"/>
        <v>1141676.7552363109</v>
      </c>
      <c r="J751" s="10">
        <f t="shared" si="384"/>
        <v>4838131.1063800398</v>
      </c>
      <c r="K751" s="10">
        <f t="shared" si="384"/>
        <v>4838131.1063800398</v>
      </c>
      <c r="L751" s="10">
        <f t="shared" si="384"/>
        <v>8356.8210785684878</v>
      </c>
      <c r="M751" s="10">
        <f t="shared" si="384"/>
        <v>11627409.020118885</v>
      </c>
      <c r="N751" s="10">
        <f t="shared" si="384"/>
        <v>0</v>
      </c>
      <c r="O751" s="10">
        <f t="shared" si="384"/>
        <v>8627943.3569082841</v>
      </c>
      <c r="P751" s="10">
        <f t="shared" si="384"/>
        <v>8627943.3569082841</v>
      </c>
      <c r="Q751" s="10">
        <f t="shared" si="384"/>
        <v>8627943.3569082841</v>
      </c>
      <c r="R751" s="10">
        <f t="shared" si="384"/>
        <v>393682.41547834018</v>
      </c>
      <c r="S751" s="10">
        <f t="shared" si="384"/>
        <v>393682.41547834018</v>
      </c>
      <c r="T751" s="10">
        <f t="shared" si="384"/>
        <v>393682.41547834018</v>
      </c>
      <c r="U751" s="10">
        <f t="shared" si="384"/>
        <v>393682.41547834018</v>
      </c>
      <c r="V751" s="10">
        <f t="shared" si="384"/>
        <v>393682.41547834018</v>
      </c>
      <c r="W751" s="10">
        <f t="shared" si="384"/>
        <v>393682.41547834018</v>
      </c>
      <c r="X751" s="10">
        <f t="shared" si="384"/>
        <v>26203798.588818647</v>
      </c>
      <c r="Y751" s="10">
        <f t="shared" si="384"/>
        <v>26203798.588818647</v>
      </c>
      <c r="Z751" s="10">
        <f t="shared" si="384"/>
        <v>26203798.588818647</v>
      </c>
      <c r="AB751" s="21">
        <f>IF(E170="weekday",INDEX('Category Mapping'!$F$34:$F$45,MATCH('Summarized Source Data'!A170,'Category Mapping'!$A$34:$A$45,0)),INDEX('Category Mapping'!$E$34:$E$45,MATCH('Summarized Source Data'!A170,'Category Mapping'!$A$34:$A$45,0)))</f>
        <v>22.142857142857142</v>
      </c>
      <c r="AD751">
        <f>SUMIFS('Adjusted Source Data'!AJ$3:AJ$290,Sector,"All Sectors",Month,$A751,TimeOfWeek,$E751)</f>
        <v>0</v>
      </c>
      <c r="AE751">
        <f>SUMIFS('Adjusted Source Data'!AK$3:AK$290,Sector,"All Sectors",Month,$A751,TimeOfWeek,$E751)</f>
        <v>0</v>
      </c>
    </row>
    <row r="752" spans="1:31" outlineLevel="2">
      <c r="A752">
        <f t="shared" ref="A752:E752" si="385">A171</f>
        <v>7</v>
      </c>
      <c r="B752" t="str">
        <f t="shared" si="385"/>
        <v>Summer</v>
      </c>
      <c r="C752" t="str">
        <f t="shared" si="385"/>
        <v>h24</v>
      </c>
      <c r="D752" t="str">
        <f t="shared" si="385"/>
        <v>Hour23</v>
      </c>
      <c r="E752" t="str">
        <f t="shared" si="385"/>
        <v>Weekday</v>
      </c>
      <c r="F752" s="10">
        <f t="shared" ref="F752:Z752" si="386">F171/$AB752</f>
        <v>2155.494139544865</v>
      </c>
      <c r="G752" s="10">
        <f t="shared" si="386"/>
        <v>2548761.7598449006</v>
      </c>
      <c r="H752" s="10">
        <f t="shared" si="386"/>
        <v>0</v>
      </c>
      <c r="I752" s="10">
        <f t="shared" si="386"/>
        <v>602434.59778152185</v>
      </c>
      <c r="J752" s="10">
        <f t="shared" si="386"/>
        <v>3882073.1712769801</v>
      </c>
      <c r="K752" s="10">
        <f t="shared" si="386"/>
        <v>3882073.1712769801</v>
      </c>
      <c r="L752" s="10">
        <f t="shared" si="386"/>
        <v>8356.8210785684878</v>
      </c>
      <c r="M752" s="10">
        <f t="shared" si="386"/>
        <v>10152918.745828448</v>
      </c>
      <c r="N752" s="10">
        <f t="shared" si="386"/>
        <v>0</v>
      </c>
      <c r="O752" s="10">
        <f t="shared" si="386"/>
        <v>7574736.0181293981</v>
      </c>
      <c r="P752" s="10">
        <f t="shared" si="386"/>
        <v>7574736.0181293981</v>
      </c>
      <c r="Q752" s="10">
        <f t="shared" si="386"/>
        <v>7574736.0181293981</v>
      </c>
      <c r="R752" s="10">
        <f t="shared" si="386"/>
        <v>265136.05846764491</v>
      </c>
      <c r="S752" s="10">
        <f t="shared" si="386"/>
        <v>265136.05846764491</v>
      </c>
      <c r="T752" s="10">
        <f t="shared" si="386"/>
        <v>265136.05846764491</v>
      </c>
      <c r="U752" s="10">
        <f t="shared" si="386"/>
        <v>265136.05846764491</v>
      </c>
      <c r="V752" s="10">
        <f t="shared" si="386"/>
        <v>265136.05846764491</v>
      </c>
      <c r="W752" s="10">
        <f t="shared" si="386"/>
        <v>265136.05846764491</v>
      </c>
      <c r="X752" s="10">
        <f t="shared" si="386"/>
        <v>26077413.708165184</v>
      </c>
      <c r="Y752" s="10">
        <f t="shared" si="386"/>
        <v>26077413.708165184</v>
      </c>
      <c r="Z752" s="10">
        <f t="shared" si="386"/>
        <v>26077413.708165184</v>
      </c>
      <c r="AB752" s="21">
        <f>IF(E171="weekday",INDEX('Category Mapping'!$F$34:$F$45,MATCH('Summarized Source Data'!A171,'Category Mapping'!$A$34:$A$45,0)),INDEX('Category Mapping'!$E$34:$E$45,MATCH('Summarized Source Data'!A171,'Category Mapping'!$A$34:$A$45,0)))</f>
        <v>22.142857142857142</v>
      </c>
      <c r="AD752">
        <f>SUMIFS('Adjusted Source Data'!AJ$3:AJ$290,Sector,"All Sectors",Month,$A752,TimeOfWeek,$E752)</f>
        <v>0</v>
      </c>
      <c r="AE752">
        <f>SUMIFS('Adjusted Source Data'!AK$3:AK$290,Sector,"All Sectors",Month,$A752,TimeOfWeek,$E752)</f>
        <v>0</v>
      </c>
    </row>
    <row r="753" spans="1:31" outlineLevel="2">
      <c r="A753">
        <f t="shared" ref="A753:E753" si="387">A172</f>
        <v>8</v>
      </c>
      <c r="B753" t="str">
        <f t="shared" si="387"/>
        <v>Summer</v>
      </c>
      <c r="C753" t="str">
        <f t="shared" si="387"/>
        <v>h1</v>
      </c>
      <c r="D753" t="str">
        <f t="shared" si="387"/>
        <v>Hour0</v>
      </c>
      <c r="E753" t="str">
        <f t="shared" si="387"/>
        <v>Weekday</v>
      </c>
      <c r="F753" s="10">
        <f t="shared" ref="F753:Z753" si="388">F172/$AB753</f>
        <v>2287.5796687078505</v>
      </c>
      <c r="G753" s="10">
        <f t="shared" si="388"/>
        <v>2413419.1896402426</v>
      </c>
      <c r="H753" s="10">
        <f t="shared" si="388"/>
        <v>0</v>
      </c>
      <c r="I753" s="10">
        <f t="shared" si="388"/>
        <v>431425.37726312305</v>
      </c>
      <c r="J753" s="10">
        <f t="shared" si="388"/>
        <v>3175736.9815566735</v>
      </c>
      <c r="K753" s="10">
        <f t="shared" si="388"/>
        <v>3175736.9815566735</v>
      </c>
      <c r="L753" s="10">
        <f t="shared" si="388"/>
        <v>8868.9097257809608</v>
      </c>
      <c r="M753" s="10">
        <f t="shared" si="388"/>
        <v>10123545.981322788</v>
      </c>
      <c r="N753" s="10">
        <f t="shared" si="388"/>
        <v>0</v>
      </c>
      <c r="O753" s="10">
        <f t="shared" si="388"/>
        <v>6483869.4411647832</v>
      </c>
      <c r="P753" s="10">
        <f t="shared" si="388"/>
        <v>6483869.4411647832</v>
      </c>
      <c r="Q753" s="10">
        <f t="shared" si="388"/>
        <v>6483869.4411647832</v>
      </c>
      <c r="R753" s="10">
        <f t="shared" si="388"/>
        <v>187676.9162862644</v>
      </c>
      <c r="S753" s="10">
        <f t="shared" si="388"/>
        <v>187676.9162862644</v>
      </c>
      <c r="T753" s="10">
        <f t="shared" si="388"/>
        <v>187676.9162862644</v>
      </c>
      <c r="U753" s="10">
        <f t="shared" si="388"/>
        <v>187676.9162862644</v>
      </c>
      <c r="V753" s="10">
        <f t="shared" si="388"/>
        <v>187676.9162862644</v>
      </c>
      <c r="W753" s="10">
        <f t="shared" si="388"/>
        <v>187676.9162862644</v>
      </c>
      <c r="X753" s="10">
        <f t="shared" si="388"/>
        <v>27850430.294609524</v>
      </c>
      <c r="Y753" s="10">
        <f t="shared" si="388"/>
        <v>27850430.294609524</v>
      </c>
      <c r="Z753" s="10">
        <f t="shared" si="388"/>
        <v>27850430.294609524</v>
      </c>
      <c r="AB753" s="21">
        <f>IF(E172="weekday",INDEX('Category Mapping'!$F$34:$F$45,MATCH('Summarized Source Data'!A172,'Category Mapping'!$A$34:$A$45,0)),INDEX('Category Mapping'!$E$34:$E$45,MATCH('Summarized Source Data'!A172,'Category Mapping'!$A$34:$A$45,0)))</f>
        <v>22.142857142857142</v>
      </c>
      <c r="AD753">
        <f>SUMIFS('Adjusted Source Data'!AJ$3:AJ$290,Sector,"All Sectors",Month,$A753,TimeOfWeek,$E753)</f>
        <v>0</v>
      </c>
      <c r="AE753">
        <f>SUMIFS('Adjusted Source Data'!AK$3:AK$290,Sector,"All Sectors",Month,$A753,TimeOfWeek,$E753)</f>
        <v>0</v>
      </c>
    </row>
    <row r="754" spans="1:31" outlineLevel="2">
      <c r="A754">
        <f t="shared" ref="A754:E754" si="389">A173</f>
        <v>8</v>
      </c>
      <c r="B754" t="str">
        <f t="shared" si="389"/>
        <v>Summer</v>
      </c>
      <c r="C754" t="str">
        <f t="shared" si="389"/>
        <v>h2</v>
      </c>
      <c r="D754" t="str">
        <f t="shared" si="389"/>
        <v>Hour1</v>
      </c>
      <c r="E754" t="str">
        <f t="shared" si="389"/>
        <v>Weekday</v>
      </c>
      <c r="F754" s="10">
        <f t="shared" ref="F754:Z754" si="390">F173/$AB754</f>
        <v>2287.5796687078505</v>
      </c>
      <c r="G754" s="10">
        <f t="shared" si="390"/>
        <v>2161398.4247043589</v>
      </c>
      <c r="H754" s="10">
        <f t="shared" si="390"/>
        <v>0</v>
      </c>
      <c r="I754" s="10">
        <f t="shared" si="390"/>
        <v>397410.1346197268</v>
      </c>
      <c r="J754" s="10">
        <f t="shared" si="390"/>
        <v>2308457.6241751299</v>
      </c>
      <c r="K754" s="10">
        <f t="shared" si="390"/>
        <v>2308457.6241751299</v>
      </c>
      <c r="L754" s="10">
        <f t="shared" si="390"/>
        <v>8868.9097257809608</v>
      </c>
      <c r="M754" s="10">
        <f t="shared" si="390"/>
        <v>9397384.4552363437</v>
      </c>
      <c r="N754" s="10">
        <f t="shared" si="390"/>
        <v>0</v>
      </c>
      <c r="O754" s="10">
        <f t="shared" si="390"/>
        <v>6355723.2895024689</v>
      </c>
      <c r="P754" s="10">
        <f t="shared" si="390"/>
        <v>6355723.2895024689</v>
      </c>
      <c r="Q754" s="10">
        <f t="shared" si="390"/>
        <v>6355723.2895024689</v>
      </c>
      <c r="R754" s="10">
        <f t="shared" si="390"/>
        <v>184779.95895101834</v>
      </c>
      <c r="S754" s="10">
        <f t="shared" si="390"/>
        <v>184779.95895101834</v>
      </c>
      <c r="T754" s="10">
        <f t="shared" si="390"/>
        <v>184779.95895101834</v>
      </c>
      <c r="U754" s="10">
        <f t="shared" si="390"/>
        <v>184779.95895101834</v>
      </c>
      <c r="V754" s="10">
        <f t="shared" si="390"/>
        <v>184779.95895101834</v>
      </c>
      <c r="W754" s="10">
        <f t="shared" si="390"/>
        <v>184779.95895101834</v>
      </c>
      <c r="X754" s="10">
        <f t="shared" si="390"/>
        <v>27807714.910722092</v>
      </c>
      <c r="Y754" s="10">
        <f t="shared" si="390"/>
        <v>27807714.910722092</v>
      </c>
      <c r="Z754" s="10">
        <f t="shared" si="390"/>
        <v>27807714.910722092</v>
      </c>
      <c r="AB754" s="21">
        <f>IF(E173="weekday",INDEX('Category Mapping'!$F$34:$F$45,MATCH('Summarized Source Data'!A173,'Category Mapping'!$A$34:$A$45,0)),INDEX('Category Mapping'!$E$34:$E$45,MATCH('Summarized Source Data'!A173,'Category Mapping'!$A$34:$A$45,0)))</f>
        <v>22.142857142857142</v>
      </c>
      <c r="AD754">
        <f>SUMIFS('Adjusted Source Data'!AJ$3:AJ$290,Sector,"All Sectors",Month,$A754,TimeOfWeek,$E754)</f>
        <v>0</v>
      </c>
      <c r="AE754">
        <f>SUMIFS('Adjusted Source Data'!AK$3:AK$290,Sector,"All Sectors",Month,$A754,TimeOfWeek,$E754)</f>
        <v>0</v>
      </c>
    </row>
    <row r="755" spans="1:31" outlineLevel="2">
      <c r="A755">
        <f t="shared" ref="A755:E755" si="391">A174</f>
        <v>8</v>
      </c>
      <c r="B755" t="str">
        <f t="shared" si="391"/>
        <v>Summer</v>
      </c>
      <c r="C755" t="str">
        <f t="shared" si="391"/>
        <v>h3</v>
      </c>
      <c r="D755" t="str">
        <f t="shared" si="391"/>
        <v>Hour2</v>
      </c>
      <c r="E755" t="str">
        <f t="shared" si="391"/>
        <v>Weekday</v>
      </c>
      <c r="F755" s="10">
        <f t="shared" ref="F755:Z755" si="392">F174/$AB755</f>
        <v>2287.5796687078505</v>
      </c>
      <c r="G755" s="10">
        <f t="shared" si="392"/>
        <v>2075967.6569294832</v>
      </c>
      <c r="H755" s="10">
        <f t="shared" si="392"/>
        <v>0</v>
      </c>
      <c r="I755" s="10">
        <f t="shared" si="392"/>
        <v>393510.34821695538</v>
      </c>
      <c r="J755" s="10">
        <f t="shared" si="392"/>
        <v>1842488.1878160839</v>
      </c>
      <c r="K755" s="10">
        <f t="shared" si="392"/>
        <v>1842488.1878160839</v>
      </c>
      <c r="L755" s="10">
        <f t="shared" si="392"/>
        <v>8868.9097257809608</v>
      </c>
      <c r="M755" s="10">
        <f t="shared" si="392"/>
        <v>9098376.7680242769</v>
      </c>
      <c r="N755" s="10">
        <f t="shared" si="392"/>
        <v>0</v>
      </c>
      <c r="O755" s="10">
        <f t="shared" si="392"/>
        <v>6313007.9056150317</v>
      </c>
      <c r="P755" s="10">
        <f t="shared" si="392"/>
        <v>6313007.9056150317</v>
      </c>
      <c r="Q755" s="10">
        <f t="shared" si="392"/>
        <v>6313007.9056150317</v>
      </c>
      <c r="R755" s="10">
        <f t="shared" si="392"/>
        <v>184035.94239446695</v>
      </c>
      <c r="S755" s="10">
        <f t="shared" si="392"/>
        <v>184035.94239446695</v>
      </c>
      <c r="T755" s="10">
        <f t="shared" si="392"/>
        <v>184035.94239446695</v>
      </c>
      <c r="U755" s="10">
        <f t="shared" si="392"/>
        <v>184035.94239446695</v>
      </c>
      <c r="V755" s="10">
        <f t="shared" si="392"/>
        <v>184035.94239446695</v>
      </c>
      <c r="W755" s="10">
        <f t="shared" si="392"/>
        <v>184035.94239446695</v>
      </c>
      <c r="X755" s="10">
        <f t="shared" si="392"/>
        <v>27807714.910722092</v>
      </c>
      <c r="Y755" s="10">
        <f t="shared" si="392"/>
        <v>27807714.910722092</v>
      </c>
      <c r="Z755" s="10">
        <f t="shared" si="392"/>
        <v>27807714.910722092</v>
      </c>
      <c r="AB755" s="21">
        <f>IF(E174="weekday",INDEX('Category Mapping'!$F$34:$F$45,MATCH('Summarized Source Data'!A174,'Category Mapping'!$A$34:$A$45,0)),INDEX('Category Mapping'!$E$34:$E$45,MATCH('Summarized Source Data'!A174,'Category Mapping'!$A$34:$A$45,0)))</f>
        <v>22.142857142857142</v>
      </c>
      <c r="AD755">
        <f>SUMIFS('Adjusted Source Data'!AJ$3:AJ$290,Sector,"All Sectors",Month,$A755,TimeOfWeek,$E755)</f>
        <v>0</v>
      </c>
      <c r="AE755">
        <f>SUMIFS('Adjusted Source Data'!AK$3:AK$290,Sector,"All Sectors",Month,$A755,TimeOfWeek,$E755)</f>
        <v>0</v>
      </c>
    </row>
    <row r="756" spans="1:31" outlineLevel="2">
      <c r="A756">
        <f t="shared" ref="A756:E756" si="393">A175</f>
        <v>8</v>
      </c>
      <c r="B756" t="str">
        <f t="shared" si="393"/>
        <v>Summer</v>
      </c>
      <c r="C756" t="str">
        <f t="shared" si="393"/>
        <v>h4</v>
      </c>
      <c r="D756" t="str">
        <f t="shared" si="393"/>
        <v>Hour3</v>
      </c>
      <c r="E756" t="str">
        <f t="shared" si="393"/>
        <v>Weekday</v>
      </c>
      <c r="F756" s="10">
        <f t="shared" ref="F756:Z756" si="394">F175/$AB756</f>
        <v>2287.5796687078505</v>
      </c>
      <c r="G756" s="10">
        <f t="shared" si="394"/>
        <v>2169941.5014818464</v>
      </c>
      <c r="H756" s="10">
        <f t="shared" si="394"/>
        <v>0</v>
      </c>
      <c r="I756" s="10">
        <f t="shared" si="394"/>
        <v>402282.72117515071</v>
      </c>
      <c r="J756" s="10">
        <f t="shared" si="394"/>
        <v>1611595.8186432114</v>
      </c>
      <c r="K756" s="10">
        <f t="shared" si="394"/>
        <v>1611595.8186432114</v>
      </c>
      <c r="L756" s="10">
        <f t="shared" si="394"/>
        <v>8868.9097257809608</v>
      </c>
      <c r="M756" s="10">
        <f t="shared" si="394"/>
        <v>9141092.151911715</v>
      </c>
      <c r="N756" s="10">
        <f t="shared" si="394"/>
        <v>0</v>
      </c>
      <c r="O756" s="10">
        <f t="shared" si="394"/>
        <v>6612015.5928270966</v>
      </c>
      <c r="P756" s="10">
        <f t="shared" si="394"/>
        <v>6612015.5928270966</v>
      </c>
      <c r="Q756" s="10">
        <f t="shared" si="394"/>
        <v>6612015.5928270966</v>
      </c>
      <c r="R756" s="10">
        <f t="shared" si="394"/>
        <v>184720.92629048592</v>
      </c>
      <c r="S756" s="10">
        <f t="shared" si="394"/>
        <v>184720.92629048592</v>
      </c>
      <c r="T756" s="10">
        <f t="shared" si="394"/>
        <v>184720.92629048592</v>
      </c>
      <c r="U756" s="10">
        <f t="shared" si="394"/>
        <v>184720.92629048592</v>
      </c>
      <c r="V756" s="10">
        <f t="shared" si="394"/>
        <v>184720.92629048592</v>
      </c>
      <c r="W756" s="10">
        <f t="shared" si="394"/>
        <v>184720.92629048592</v>
      </c>
      <c r="X756" s="10">
        <f t="shared" si="394"/>
        <v>27807714.910722092</v>
      </c>
      <c r="Y756" s="10">
        <f t="shared" si="394"/>
        <v>27807714.910722092</v>
      </c>
      <c r="Z756" s="10">
        <f t="shared" si="394"/>
        <v>27807714.910722092</v>
      </c>
      <c r="AB756" s="21">
        <f>IF(E175="weekday",INDEX('Category Mapping'!$F$34:$F$45,MATCH('Summarized Source Data'!A175,'Category Mapping'!$A$34:$A$45,0)),INDEX('Category Mapping'!$E$34:$E$45,MATCH('Summarized Source Data'!A175,'Category Mapping'!$A$34:$A$45,0)))</f>
        <v>22.142857142857142</v>
      </c>
      <c r="AD756">
        <f>SUMIFS('Adjusted Source Data'!AJ$3:AJ$290,Sector,"All Sectors",Month,$A756,TimeOfWeek,$E756)</f>
        <v>0</v>
      </c>
      <c r="AE756">
        <f>SUMIFS('Adjusted Source Data'!AK$3:AK$290,Sector,"All Sectors",Month,$A756,TimeOfWeek,$E756)</f>
        <v>0</v>
      </c>
    </row>
    <row r="757" spans="1:31" outlineLevel="2">
      <c r="A757">
        <f t="shared" ref="A757:E757" si="395">A176</f>
        <v>8</v>
      </c>
      <c r="B757" t="str">
        <f t="shared" si="395"/>
        <v>Summer</v>
      </c>
      <c r="C757" t="str">
        <f t="shared" si="395"/>
        <v>h5</v>
      </c>
      <c r="D757" t="str">
        <f t="shared" si="395"/>
        <v>Hour4</v>
      </c>
      <c r="E757" t="str">
        <f t="shared" si="395"/>
        <v>Weekday</v>
      </c>
      <c r="F757" s="10">
        <f t="shared" ref="F757:Z757" si="396">F176/$AB757</f>
        <v>2287.5796687078505</v>
      </c>
      <c r="G757" s="10">
        <f t="shared" si="396"/>
        <v>2374975.3441415485</v>
      </c>
      <c r="H757" s="10">
        <f t="shared" si="396"/>
        <v>0</v>
      </c>
      <c r="I757" s="10">
        <f t="shared" si="396"/>
        <v>516856.14503799885</v>
      </c>
      <c r="J757" s="10">
        <f t="shared" si="396"/>
        <v>1719142.3909950408</v>
      </c>
      <c r="K757" s="10">
        <f t="shared" si="396"/>
        <v>1719142.3909950408</v>
      </c>
      <c r="L757" s="10">
        <f t="shared" si="396"/>
        <v>8868.9097257809608</v>
      </c>
      <c r="M757" s="10">
        <f t="shared" si="396"/>
        <v>9482815.2230112199</v>
      </c>
      <c r="N757" s="10">
        <f t="shared" si="396"/>
        <v>0</v>
      </c>
      <c r="O757" s="10">
        <f t="shared" si="396"/>
        <v>6996454.0478140386</v>
      </c>
      <c r="P757" s="10">
        <f t="shared" si="396"/>
        <v>6996454.0478140386</v>
      </c>
      <c r="Q757" s="10">
        <f t="shared" si="396"/>
        <v>6996454.0478140386</v>
      </c>
      <c r="R757" s="10">
        <f t="shared" si="396"/>
        <v>183974.5603878207</v>
      </c>
      <c r="S757" s="10">
        <f t="shared" si="396"/>
        <v>183974.5603878207</v>
      </c>
      <c r="T757" s="10">
        <f t="shared" si="396"/>
        <v>183974.5603878207</v>
      </c>
      <c r="U757" s="10">
        <f t="shared" si="396"/>
        <v>183974.5603878207</v>
      </c>
      <c r="V757" s="10">
        <f t="shared" si="396"/>
        <v>183974.5603878207</v>
      </c>
      <c r="W757" s="10">
        <f t="shared" si="396"/>
        <v>183974.5603878207</v>
      </c>
      <c r="X757" s="10">
        <f t="shared" si="396"/>
        <v>27893145.678496961</v>
      </c>
      <c r="Y757" s="10">
        <f t="shared" si="396"/>
        <v>27893145.678496961</v>
      </c>
      <c r="Z757" s="10">
        <f t="shared" si="396"/>
        <v>27893145.678496961</v>
      </c>
      <c r="AB757" s="21">
        <f>IF(E176="weekday",INDEX('Category Mapping'!$F$34:$F$45,MATCH('Summarized Source Data'!A176,'Category Mapping'!$A$34:$A$45,0)),INDEX('Category Mapping'!$E$34:$E$45,MATCH('Summarized Source Data'!A176,'Category Mapping'!$A$34:$A$45,0)))</f>
        <v>22.142857142857142</v>
      </c>
      <c r="AD757">
        <f>SUMIFS('Adjusted Source Data'!AJ$3:AJ$290,Sector,"All Sectors",Month,$A757,TimeOfWeek,$E757)</f>
        <v>0</v>
      </c>
      <c r="AE757">
        <f>SUMIFS('Adjusted Source Data'!AK$3:AK$290,Sector,"All Sectors",Month,$A757,TimeOfWeek,$E757)</f>
        <v>0</v>
      </c>
    </row>
    <row r="758" spans="1:31" outlineLevel="2">
      <c r="A758">
        <f t="shared" ref="A758:E758" si="397">A177</f>
        <v>8</v>
      </c>
      <c r="B758" t="str">
        <f t="shared" si="397"/>
        <v>Summer</v>
      </c>
      <c r="C758" t="str">
        <f t="shared" si="397"/>
        <v>h6</v>
      </c>
      <c r="D758" t="str">
        <f t="shared" si="397"/>
        <v>Hour5</v>
      </c>
      <c r="E758" t="str">
        <f t="shared" si="397"/>
        <v>Weekday</v>
      </c>
      <c r="F758" s="10">
        <f t="shared" ref="F758:Z758" si="398">F177/$AB758</f>
        <v>3406.7654419426117</v>
      </c>
      <c r="G758" s="10">
        <f t="shared" si="398"/>
        <v>2575737.648412507</v>
      </c>
      <c r="H758" s="10">
        <f t="shared" si="398"/>
        <v>0</v>
      </c>
      <c r="I758" s="10">
        <f t="shared" si="398"/>
        <v>888479.98485870881</v>
      </c>
      <c r="J758" s="10">
        <f t="shared" si="398"/>
        <v>2298952.4260909613</v>
      </c>
      <c r="K758" s="10">
        <f t="shared" si="398"/>
        <v>2298952.4260909613</v>
      </c>
      <c r="L758" s="10">
        <f t="shared" si="398"/>
        <v>8868.9097257809608</v>
      </c>
      <c r="M758" s="10">
        <f t="shared" si="398"/>
        <v>10251692.1329851</v>
      </c>
      <c r="N758" s="10">
        <f t="shared" si="398"/>
        <v>0</v>
      </c>
      <c r="O758" s="10">
        <f t="shared" si="398"/>
        <v>8149769.4127748627</v>
      </c>
      <c r="P758" s="10">
        <f t="shared" si="398"/>
        <v>8149769.4127748627</v>
      </c>
      <c r="Q758" s="10">
        <f t="shared" si="398"/>
        <v>8149769.4127748627</v>
      </c>
      <c r="R758" s="10">
        <f t="shared" si="398"/>
        <v>189664.54852931463</v>
      </c>
      <c r="S758" s="10">
        <f t="shared" si="398"/>
        <v>189664.54852931463</v>
      </c>
      <c r="T758" s="10">
        <f t="shared" si="398"/>
        <v>189664.54852931463</v>
      </c>
      <c r="U758" s="10">
        <f t="shared" si="398"/>
        <v>189664.54852931463</v>
      </c>
      <c r="V758" s="10">
        <f t="shared" si="398"/>
        <v>189664.54852931463</v>
      </c>
      <c r="W758" s="10">
        <f t="shared" si="398"/>
        <v>189664.54852931463</v>
      </c>
      <c r="X758" s="10">
        <f t="shared" si="398"/>
        <v>28106722.597934157</v>
      </c>
      <c r="Y758" s="10">
        <f t="shared" si="398"/>
        <v>28106722.597934157</v>
      </c>
      <c r="Z758" s="10">
        <f t="shared" si="398"/>
        <v>28106722.597934157</v>
      </c>
      <c r="AB758" s="21">
        <f>IF(E177="weekday",INDEX('Category Mapping'!$F$34:$F$45,MATCH('Summarized Source Data'!A177,'Category Mapping'!$A$34:$A$45,0)),INDEX('Category Mapping'!$E$34:$E$45,MATCH('Summarized Source Data'!A177,'Category Mapping'!$A$34:$A$45,0)))</f>
        <v>22.142857142857142</v>
      </c>
      <c r="AD758">
        <f>SUMIFS('Adjusted Source Data'!AJ$3:AJ$290,Sector,"All Sectors",Month,$A758,TimeOfWeek,$E758)</f>
        <v>0</v>
      </c>
      <c r="AE758">
        <f>SUMIFS('Adjusted Source Data'!AK$3:AK$290,Sector,"All Sectors",Month,$A758,TimeOfWeek,$E758)</f>
        <v>0</v>
      </c>
    </row>
    <row r="759" spans="1:31" outlineLevel="2">
      <c r="A759">
        <f t="shared" ref="A759:E759" si="399">A178</f>
        <v>8</v>
      </c>
      <c r="B759" t="str">
        <f t="shared" si="399"/>
        <v>Summer</v>
      </c>
      <c r="C759" t="str">
        <f t="shared" si="399"/>
        <v>h7</v>
      </c>
      <c r="D759" t="str">
        <f t="shared" si="399"/>
        <v>Hour6</v>
      </c>
      <c r="E759" t="str">
        <f t="shared" si="399"/>
        <v>Weekday</v>
      </c>
      <c r="F759" s="10">
        <f t="shared" ref="F759:Z759" si="400">F178/$AB759</f>
        <v>3856.6865804289955</v>
      </c>
      <c r="G759" s="10">
        <f t="shared" si="400"/>
        <v>2533022.2645250689</v>
      </c>
      <c r="H759" s="10">
        <f t="shared" si="400"/>
        <v>0</v>
      </c>
      <c r="I759" s="10">
        <f t="shared" si="400"/>
        <v>508313.06826051133</v>
      </c>
      <c r="J759" s="10">
        <f t="shared" si="400"/>
        <v>3575692.4831868699</v>
      </c>
      <c r="K759" s="10">
        <f t="shared" si="400"/>
        <v>3575692.4831868699</v>
      </c>
      <c r="L759" s="10">
        <f t="shared" si="400"/>
        <v>8868.9097257809608</v>
      </c>
      <c r="M759" s="10">
        <f t="shared" si="400"/>
        <v>11704015.185157992</v>
      </c>
      <c r="N759" s="10">
        <f t="shared" si="400"/>
        <v>0</v>
      </c>
      <c r="O759" s="10">
        <f t="shared" si="400"/>
        <v>12250446.265968902</v>
      </c>
      <c r="P759" s="10">
        <f t="shared" si="400"/>
        <v>12250446.265968902</v>
      </c>
      <c r="Q759" s="10">
        <f t="shared" si="400"/>
        <v>12250446.265968902</v>
      </c>
      <c r="R759" s="10">
        <f t="shared" si="400"/>
        <v>285795.81897568092</v>
      </c>
      <c r="S759" s="10">
        <f t="shared" si="400"/>
        <v>285795.81897568092</v>
      </c>
      <c r="T759" s="10">
        <f t="shared" si="400"/>
        <v>285795.81897568092</v>
      </c>
      <c r="U759" s="10">
        <f t="shared" si="400"/>
        <v>285795.81897568092</v>
      </c>
      <c r="V759" s="10">
        <f t="shared" si="400"/>
        <v>285795.81897568092</v>
      </c>
      <c r="W759" s="10">
        <f t="shared" si="400"/>
        <v>285795.81897568092</v>
      </c>
      <c r="X759" s="10">
        <f t="shared" si="400"/>
        <v>28448445.669033658</v>
      </c>
      <c r="Y759" s="10">
        <f t="shared" si="400"/>
        <v>28448445.669033658</v>
      </c>
      <c r="Z759" s="10">
        <f t="shared" si="400"/>
        <v>28448445.669033658</v>
      </c>
      <c r="AB759" s="21">
        <f>IF(E178="weekday",INDEX('Category Mapping'!$F$34:$F$45,MATCH('Summarized Source Data'!A178,'Category Mapping'!$A$34:$A$45,0)),INDEX('Category Mapping'!$E$34:$E$45,MATCH('Summarized Source Data'!A178,'Category Mapping'!$A$34:$A$45,0)))</f>
        <v>22.142857142857142</v>
      </c>
      <c r="AD759">
        <f>SUMIFS('Adjusted Source Data'!AJ$3:AJ$290,Sector,"All Sectors",Month,$A759,TimeOfWeek,$E759)</f>
        <v>0</v>
      </c>
      <c r="AE759">
        <f>SUMIFS('Adjusted Source Data'!AK$3:AK$290,Sector,"All Sectors",Month,$A759,TimeOfWeek,$E759)</f>
        <v>0</v>
      </c>
    </row>
    <row r="760" spans="1:31" outlineLevel="2">
      <c r="A760">
        <f t="shared" ref="A760:E760" si="401">A179</f>
        <v>8</v>
      </c>
      <c r="B760" t="str">
        <f t="shared" si="401"/>
        <v>Summer</v>
      </c>
      <c r="C760" t="str">
        <f t="shared" si="401"/>
        <v>h8</v>
      </c>
      <c r="D760" t="str">
        <f t="shared" si="401"/>
        <v>Hour7</v>
      </c>
      <c r="E760" t="str">
        <f t="shared" si="401"/>
        <v>Weekday</v>
      </c>
      <c r="F760" s="10">
        <f t="shared" ref="F760:Z760" si="402">F179/$AB760</f>
        <v>3904.826818070138</v>
      </c>
      <c r="G760" s="10">
        <f t="shared" si="402"/>
        <v>2272458.4228116977</v>
      </c>
      <c r="H760" s="10">
        <f t="shared" si="402"/>
        <v>0</v>
      </c>
      <c r="I760" s="10">
        <f t="shared" si="402"/>
        <v>403249.84018174623</v>
      </c>
      <c r="J760" s="10">
        <f t="shared" si="402"/>
        <v>4539286.7871654946</v>
      </c>
      <c r="K760" s="10">
        <f t="shared" si="402"/>
        <v>4539286.7871654946</v>
      </c>
      <c r="L760" s="10">
        <f t="shared" si="402"/>
        <v>8868.9097257809608</v>
      </c>
      <c r="M760" s="10">
        <f t="shared" si="402"/>
        <v>13967930.5311922</v>
      </c>
      <c r="N760" s="10">
        <f t="shared" si="402"/>
        <v>0</v>
      </c>
      <c r="O760" s="10">
        <f t="shared" si="402"/>
        <v>16778276.958037324</v>
      </c>
      <c r="P760" s="10">
        <f t="shared" si="402"/>
        <v>16778276.958037324</v>
      </c>
      <c r="Q760" s="10">
        <f t="shared" si="402"/>
        <v>16778276.958037324</v>
      </c>
      <c r="R760" s="10">
        <f t="shared" si="402"/>
        <v>602286.91281287465</v>
      </c>
      <c r="S760" s="10">
        <f t="shared" si="402"/>
        <v>602286.91281287465</v>
      </c>
      <c r="T760" s="10">
        <f t="shared" si="402"/>
        <v>602286.91281287465</v>
      </c>
      <c r="U760" s="10">
        <f t="shared" si="402"/>
        <v>602286.91281287465</v>
      </c>
      <c r="V760" s="10">
        <f t="shared" si="402"/>
        <v>602286.91281287465</v>
      </c>
      <c r="W760" s="10">
        <f t="shared" si="402"/>
        <v>602286.91281287465</v>
      </c>
      <c r="X760" s="10">
        <f t="shared" si="402"/>
        <v>28747453.356245723</v>
      </c>
      <c r="Y760" s="10">
        <f t="shared" si="402"/>
        <v>28747453.356245723</v>
      </c>
      <c r="Z760" s="10">
        <f t="shared" si="402"/>
        <v>28747453.356245723</v>
      </c>
      <c r="AB760" s="21">
        <f>IF(E179="weekday",INDEX('Category Mapping'!$F$34:$F$45,MATCH('Summarized Source Data'!A179,'Category Mapping'!$A$34:$A$45,0)),INDEX('Category Mapping'!$E$34:$E$45,MATCH('Summarized Source Data'!A179,'Category Mapping'!$A$34:$A$45,0)))</f>
        <v>22.142857142857142</v>
      </c>
      <c r="AD760">
        <f>SUMIFS('Adjusted Source Data'!AJ$3:AJ$290,Sector,"All Sectors",Month,$A760,TimeOfWeek,$E760)</f>
        <v>0</v>
      </c>
      <c r="AE760">
        <f>SUMIFS('Adjusted Source Data'!AK$3:AK$290,Sector,"All Sectors",Month,$A760,TimeOfWeek,$E760)</f>
        <v>0</v>
      </c>
    </row>
    <row r="761" spans="1:31" outlineLevel="2">
      <c r="A761">
        <f t="shared" ref="A761:E761" si="403">A180</f>
        <v>8</v>
      </c>
      <c r="B761" t="str">
        <f t="shared" si="403"/>
        <v>Summer</v>
      </c>
      <c r="C761" t="str">
        <f t="shared" si="403"/>
        <v>h9</v>
      </c>
      <c r="D761" t="str">
        <f t="shared" si="403"/>
        <v>Hour8</v>
      </c>
      <c r="E761" t="str">
        <f t="shared" si="403"/>
        <v>Weekday</v>
      </c>
      <c r="F761" s="10">
        <f t="shared" ref="F761:Z761" si="404">F180/$AB761</f>
        <v>3874.3707493583943</v>
      </c>
      <c r="G761" s="10">
        <f t="shared" si="404"/>
        <v>2165669.9630931029</v>
      </c>
      <c r="H761" s="10">
        <f t="shared" si="404"/>
        <v>0</v>
      </c>
      <c r="I761" s="10">
        <f t="shared" si="404"/>
        <v>394920.55390061525</v>
      </c>
      <c r="J761" s="10">
        <f t="shared" si="404"/>
        <v>4654434.9892339325</v>
      </c>
      <c r="K761" s="10">
        <f t="shared" si="404"/>
        <v>4654434.9892339325</v>
      </c>
      <c r="L761" s="10">
        <f t="shared" si="404"/>
        <v>8868.9097257809608</v>
      </c>
      <c r="M761" s="10">
        <f t="shared" si="404"/>
        <v>16958007.403312854</v>
      </c>
      <c r="N761" s="10">
        <f t="shared" si="404"/>
        <v>0</v>
      </c>
      <c r="O761" s="10">
        <f t="shared" si="404"/>
        <v>20878953.811231364</v>
      </c>
      <c r="P761" s="10">
        <f t="shared" si="404"/>
        <v>20878953.811231364</v>
      </c>
      <c r="Q761" s="10">
        <f t="shared" si="404"/>
        <v>20878953.811231364</v>
      </c>
      <c r="R761" s="10">
        <f t="shared" si="404"/>
        <v>662088.45025528781</v>
      </c>
      <c r="S761" s="10">
        <f t="shared" si="404"/>
        <v>662088.45025528781</v>
      </c>
      <c r="T761" s="10">
        <f t="shared" si="404"/>
        <v>662088.45025528781</v>
      </c>
      <c r="U761" s="10">
        <f t="shared" si="404"/>
        <v>662088.45025528781</v>
      </c>
      <c r="V761" s="10">
        <f t="shared" si="404"/>
        <v>662088.45025528781</v>
      </c>
      <c r="W761" s="10">
        <f t="shared" si="404"/>
        <v>662088.45025528781</v>
      </c>
      <c r="X761" s="10">
        <f t="shared" si="404"/>
        <v>28832884.124020595</v>
      </c>
      <c r="Y761" s="10">
        <f t="shared" si="404"/>
        <v>28832884.124020595</v>
      </c>
      <c r="Z761" s="10">
        <f t="shared" si="404"/>
        <v>28832884.124020595</v>
      </c>
      <c r="AB761" s="21">
        <f>IF(E180="weekday",INDEX('Category Mapping'!$F$34:$F$45,MATCH('Summarized Source Data'!A180,'Category Mapping'!$A$34:$A$45,0)),INDEX('Category Mapping'!$E$34:$E$45,MATCH('Summarized Source Data'!A180,'Category Mapping'!$A$34:$A$45,0)))</f>
        <v>22.142857142857142</v>
      </c>
      <c r="AD761">
        <f>SUMIFS('Adjusted Source Data'!AJ$3:AJ$290,Sector,"All Sectors",Month,$A761,TimeOfWeek,$E761)</f>
        <v>0</v>
      </c>
      <c r="AE761">
        <f>SUMIFS('Adjusted Source Data'!AK$3:AK$290,Sector,"All Sectors",Month,$A761,TimeOfWeek,$E761)</f>
        <v>0</v>
      </c>
    </row>
    <row r="762" spans="1:31" outlineLevel="2">
      <c r="A762">
        <f t="shared" ref="A762:E762" si="405">A181</f>
        <v>8</v>
      </c>
      <c r="B762" t="str">
        <f t="shared" si="405"/>
        <v>Summer</v>
      </c>
      <c r="C762" t="str">
        <f t="shared" si="405"/>
        <v>h10</v>
      </c>
      <c r="D762" t="str">
        <f t="shared" si="405"/>
        <v>Hour9</v>
      </c>
      <c r="E762" t="str">
        <f t="shared" si="405"/>
        <v>Weekday</v>
      </c>
      <c r="F762" s="10">
        <f t="shared" ref="F762:Z762" si="406">F181/$AB762</f>
        <v>2675.6489313252241</v>
      </c>
      <c r="G762" s="10">
        <f t="shared" si="406"/>
        <v>2161398.4247043589</v>
      </c>
      <c r="H762" s="10">
        <f t="shared" si="406"/>
        <v>0</v>
      </c>
      <c r="I762" s="10">
        <f t="shared" si="406"/>
        <v>379893.96529515681</v>
      </c>
      <c r="J762" s="10">
        <f t="shared" si="406"/>
        <v>4674931.838046168</v>
      </c>
      <c r="K762" s="10">
        <f t="shared" si="406"/>
        <v>4674931.838046168</v>
      </c>
      <c r="L762" s="10">
        <f t="shared" si="406"/>
        <v>8868.9097257809608</v>
      </c>
      <c r="M762" s="10">
        <f t="shared" si="406"/>
        <v>19264638.133234505</v>
      </c>
      <c r="N762" s="10">
        <f t="shared" si="406"/>
        <v>0</v>
      </c>
      <c r="O762" s="10">
        <f t="shared" si="406"/>
        <v>21946838.408417314</v>
      </c>
      <c r="P762" s="10">
        <f t="shared" si="406"/>
        <v>21946838.408417314</v>
      </c>
      <c r="Q762" s="10">
        <f t="shared" si="406"/>
        <v>21946838.408417314</v>
      </c>
      <c r="R762" s="10">
        <f t="shared" si="406"/>
        <v>585200.75925789948</v>
      </c>
      <c r="S762" s="10">
        <f t="shared" si="406"/>
        <v>585200.75925789948</v>
      </c>
      <c r="T762" s="10">
        <f t="shared" si="406"/>
        <v>585200.75925789948</v>
      </c>
      <c r="U762" s="10">
        <f t="shared" si="406"/>
        <v>585200.75925789948</v>
      </c>
      <c r="V762" s="10">
        <f t="shared" si="406"/>
        <v>585200.75925789948</v>
      </c>
      <c r="W762" s="10">
        <f t="shared" si="406"/>
        <v>585200.75925789948</v>
      </c>
      <c r="X762" s="10">
        <f t="shared" si="406"/>
        <v>28790168.740133163</v>
      </c>
      <c r="Y762" s="10">
        <f t="shared" si="406"/>
        <v>28790168.740133163</v>
      </c>
      <c r="Z762" s="10">
        <f t="shared" si="406"/>
        <v>28790168.740133163</v>
      </c>
      <c r="AB762" s="21">
        <f>IF(E181="weekday",INDEX('Category Mapping'!$F$34:$F$45,MATCH('Summarized Source Data'!A181,'Category Mapping'!$A$34:$A$45,0)),INDEX('Category Mapping'!$E$34:$E$45,MATCH('Summarized Source Data'!A181,'Category Mapping'!$A$34:$A$45,0)))</f>
        <v>22.142857142857142</v>
      </c>
      <c r="AD762">
        <f>SUMIFS('Adjusted Source Data'!AJ$3:AJ$290,Sector,"All Sectors",Month,$A762,TimeOfWeek,$E762)</f>
        <v>0</v>
      </c>
      <c r="AE762">
        <f>SUMIFS('Adjusted Source Data'!AK$3:AK$290,Sector,"All Sectors",Month,$A762,TimeOfWeek,$E762)</f>
        <v>0</v>
      </c>
    </row>
    <row r="763" spans="1:31" outlineLevel="2">
      <c r="A763">
        <f t="shared" ref="A763:E763" si="407">A182</f>
        <v>8</v>
      </c>
      <c r="B763" t="str">
        <f t="shared" si="407"/>
        <v>Summer</v>
      </c>
      <c r="C763" t="str">
        <f t="shared" si="407"/>
        <v>h11</v>
      </c>
      <c r="D763" t="str">
        <f t="shared" si="407"/>
        <v>Hour10</v>
      </c>
      <c r="E763" t="str">
        <f t="shared" si="407"/>
        <v>Weekday</v>
      </c>
      <c r="F763" s="10">
        <f t="shared" ref="F763:Z763" si="408">F182/$AB763</f>
        <v>2698.3735155533409</v>
      </c>
      <c r="G763" s="10">
        <f t="shared" si="408"/>
        <v>2404876.1128627551</v>
      </c>
      <c r="H763" s="10">
        <f t="shared" si="408"/>
        <v>0</v>
      </c>
      <c r="I763" s="10">
        <f t="shared" si="408"/>
        <v>386101.32216629537</v>
      </c>
      <c r="J763" s="10">
        <f t="shared" si="408"/>
        <v>4638800.9878695952</v>
      </c>
      <c r="K763" s="10">
        <f t="shared" si="408"/>
        <v>4638800.9878695952</v>
      </c>
      <c r="L763" s="10">
        <f t="shared" si="408"/>
        <v>8868.9097257809608</v>
      </c>
      <c r="M763" s="10">
        <f t="shared" si="408"/>
        <v>20887822.720957145</v>
      </c>
      <c r="N763" s="10">
        <f t="shared" si="408"/>
        <v>0</v>
      </c>
      <c r="O763" s="10">
        <f t="shared" si="408"/>
        <v>21818692.256754998</v>
      </c>
      <c r="P763" s="10">
        <f t="shared" si="408"/>
        <v>21818692.256754998</v>
      </c>
      <c r="Q763" s="10">
        <f t="shared" si="408"/>
        <v>21818692.256754998</v>
      </c>
      <c r="R763" s="10">
        <f t="shared" si="408"/>
        <v>469869.22276181716</v>
      </c>
      <c r="S763" s="10">
        <f t="shared" si="408"/>
        <v>469869.22276181716</v>
      </c>
      <c r="T763" s="10">
        <f t="shared" si="408"/>
        <v>469869.22276181716</v>
      </c>
      <c r="U763" s="10">
        <f t="shared" si="408"/>
        <v>469869.22276181716</v>
      </c>
      <c r="V763" s="10">
        <f t="shared" si="408"/>
        <v>469869.22276181716</v>
      </c>
      <c r="W763" s="10">
        <f t="shared" si="408"/>
        <v>469869.22276181716</v>
      </c>
      <c r="X763" s="10">
        <f t="shared" si="408"/>
        <v>28662022.588470846</v>
      </c>
      <c r="Y763" s="10">
        <f t="shared" si="408"/>
        <v>28662022.588470846</v>
      </c>
      <c r="Z763" s="10">
        <f t="shared" si="408"/>
        <v>28662022.588470846</v>
      </c>
      <c r="AB763" s="21">
        <f>IF(E182="weekday",INDEX('Category Mapping'!$F$34:$F$45,MATCH('Summarized Source Data'!A182,'Category Mapping'!$A$34:$A$45,0)),INDEX('Category Mapping'!$E$34:$E$45,MATCH('Summarized Source Data'!A182,'Category Mapping'!$A$34:$A$45,0)))</f>
        <v>22.142857142857142</v>
      </c>
      <c r="AD763">
        <f>SUMIFS('Adjusted Source Data'!AJ$3:AJ$290,Sector,"All Sectors",Month,$A763,TimeOfWeek,$E763)</f>
        <v>0</v>
      </c>
      <c r="AE763">
        <f>SUMIFS('Adjusted Source Data'!AK$3:AK$290,Sector,"All Sectors",Month,$A763,TimeOfWeek,$E763)</f>
        <v>0</v>
      </c>
    </row>
    <row r="764" spans="1:31" outlineLevel="2">
      <c r="A764">
        <f t="shared" ref="A764:E764" si="409">A183</f>
        <v>8</v>
      </c>
      <c r="B764" t="str">
        <f t="shared" si="409"/>
        <v>Summer</v>
      </c>
      <c r="C764" t="str">
        <f t="shared" si="409"/>
        <v>h12</v>
      </c>
      <c r="D764" t="str">
        <f t="shared" si="409"/>
        <v>Hour11</v>
      </c>
      <c r="E764" t="str">
        <f t="shared" si="409"/>
        <v>Weekday</v>
      </c>
      <c r="F764" s="10">
        <f t="shared" ref="F764:Z764" si="410">F183/$AB764</f>
        <v>2834.1657209315063</v>
      </c>
      <c r="G764" s="10">
        <f t="shared" si="410"/>
        <v>2947361.4882332166</v>
      </c>
      <c r="H764" s="10">
        <f t="shared" si="410"/>
        <v>0</v>
      </c>
      <c r="I764" s="10">
        <f t="shared" si="410"/>
        <v>423255.03492543718</v>
      </c>
      <c r="J764" s="10">
        <f t="shared" si="410"/>
        <v>4657041.4819587432</v>
      </c>
      <c r="K764" s="10">
        <f t="shared" si="410"/>
        <v>4657041.4819587432</v>
      </c>
      <c r="L764" s="10">
        <f t="shared" si="410"/>
        <v>8868.9097257809608</v>
      </c>
      <c r="M764" s="10">
        <f t="shared" si="410"/>
        <v>21827561.166480776</v>
      </c>
      <c r="N764" s="10">
        <f t="shared" si="410"/>
        <v>0</v>
      </c>
      <c r="O764" s="10">
        <f t="shared" si="410"/>
        <v>21733261.488980126</v>
      </c>
      <c r="P764" s="10">
        <f t="shared" si="410"/>
        <v>21733261.488980126</v>
      </c>
      <c r="Q764" s="10">
        <f t="shared" si="410"/>
        <v>21733261.488980126</v>
      </c>
      <c r="R764" s="10">
        <f t="shared" si="410"/>
        <v>474140.76115056092</v>
      </c>
      <c r="S764" s="10">
        <f t="shared" si="410"/>
        <v>474140.76115056092</v>
      </c>
      <c r="T764" s="10">
        <f t="shared" si="410"/>
        <v>474140.76115056092</v>
      </c>
      <c r="U764" s="10">
        <f t="shared" si="410"/>
        <v>474140.76115056092</v>
      </c>
      <c r="V764" s="10">
        <f t="shared" si="410"/>
        <v>474140.76115056092</v>
      </c>
      <c r="W764" s="10">
        <f t="shared" si="410"/>
        <v>474140.76115056092</v>
      </c>
      <c r="X764" s="10">
        <f t="shared" si="410"/>
        <v>28576591.82069597</v>
      </c>
      <c r="Y764" s="10">
        <f t="shared" si="410"/>
        <v>28576591.82069597</v>
      </c>
      <c r="Z764" s="10">
        <f t="shared" si="410"/>
        <v>28576591.82069597</v>
      </c>
      <c r="AB764" s="21">
        <f>IF(E183="weekday",INDEX('Category Mapping'!$F$34:$F$45,MATCH('Summarized Source Data'!A183,'Category Mapping'!$A$34:$A$45,0)),INDEX('Category Mapping'!$E$34:$E$45,MATCH('Summarized Source Data'!A183,'Category Mapping'!$A$34:$A$45,0)))</f>
        <v>22.142857142857142</v>
      </c>
      <c r="AD764">
        <f>SUMIFS('Adjusted Source Data'!AJ$3:AJ$290,Sector,"All Sectors",Month,$A764,TimeOfWeek,$E764)</f>
        <v>0</v>
      </c>
      <c r="AE764">
        <f>SUMIFS('Adjusted Source Data'!AK$3:AK$290,Sector,"All Sectors",Month,$A764,TimeOfWeek,$E764)</f>
        <v>0</v>
      </c>
    </row>
    <row r="765" spans="1:31" outlineLevel="2">
      <c r="A765">
        <f t="shared" ref="A765:E765" si="411">A184</f>
        <v>8</v>
      </c>
      <c r="B765" t="str">
        <f t="shared" si="411"/>
        <v>Summer</v>
      </c>
      <c r="C765" t="str">
        <f t="shared" si="411"/>
        <v>h13</v>
      </c>
      <c r="D765" t="str">
        <f t="shared" si="411"/>
        <v>Hour12</v>
      </c>
      <c r="E765" t="str">
        <f t="shared" si="411"/>
        <v>Weekday</v>
      </c>
      <c r="F765" s="10">
        <f t="shared" ref="F765:Z765" si="412">F184/$AB765</f>
        <v>2917.3752887442351</v>
      </c>
      <c r="G765" s="10">
        <f t="shared" si="412"/>
        <v>3417230.7109950338</v>
      </c>
      <c r="H765" s="10">
        <f t="shared" si="412"/>
        <v>0</v>
      </c>
      <c r="I765" s="10">
        <f t="shared" si="412"/>
        <v>444239.9924293544</v>
      </c>
      <c r="J765" s="10">
        <f t="shared" si="412"/>
        <v>4507827.1632247008</v>
      </c>
      <c r="K765" s="10">
        <f t="shared" si="412"/>
        <v>4507827.1632247008</v>
      </c>
      <c r="L765" s="10">
        <f t="shared" si="412"/>
        <v>8868.9097257809608</v>
      </c>
      <c r="M765" s="10">
        <f t="shared" si="412"/>
        <v>21998422.702030528</v>
      </c>
      <c r="N765" s="10">
        <f t="shared" si="412"/>
        <v>0</v>
      </c>
      <c r="O765" s="10">
        <f t="shared" si="412"/>
        <v>21562399.953430373</v>
      </c>
      <c r="P765" s="10">
        <f t="shared" si="412"/>
        <v>21562399.953430373</v>
      </c>
      <c r="Q765" s="10">
        <f t="shared" si="412"/>
        <v>21562399.953430373</v>
      </c>
      <c r="R765" s="10">
        <f t="shared" si="412"/>
        <v>482683.83792804851</v>
      </c>
      <c r="S765" s="10">
        <f t="shared" si="412"/>
        <v>482683.83792804851</v>
      </c>
      <c r="T765" s="10">
        <f t="shared" si="412"/>
        <v>482683.83792804851</v>
      </c>
      <c r="U765" s="10">
        <f t="shared" si="412"/>
        <v>482683.83792804851</v>
      </c>
      <c r="V765" s="10">
        <f t="shared" si="412"/>
        <v>482683.83792804851</v>
      </c>
      <c r="W765" s="10">
        <f t="shared" si="412"/>
        <v>482683.83792804851</v>
      </c>
      <c r="X765" s="10">
        <f t="shared" si="412"/>
        <v>28491161.05292109</v>
      </c>
      <c r="Y765" s="10">
        <f t="shared" si="412"/>
        <v>28491161.05292109</v>
      </c>
      <c r="Z765" s="10">
        <f t="shared" si="412"/>
        <v>28491161.05292109</v>
      </c>
      <c r="AB765" s="21">
        <f>IF(E184="weekday",INDEX('Category Mapping'!$F$34:$F$45,MATCH('Summarized Source Data'!A184,'Category Mapping'!$A$34:$A$45,0)),INDEX('Category Mapping'!$E$34:$E$45,MATCH('Summarized Source Data'!A184,'Category Mapping'!$A$34:$A$45,0)))</f>
        <v>22.142857142857142</v>
      </c>
      <c r="AD765">
        <f>SUMIFS('Adjusted Source Data'!AJ$3:AJ$290,Sector,"All Sectors",Month,$A765,TimeOfWeek,$E765)</f>
        <v>0</v>
      </c>
      <c r="AE765">
        <f>SUMIFS('Adjusted Source Data'!AK$3:AK$290,Sector,"All Sectors",Month,$A765,TimeOfWeek,$E765)</f>
        <v>0</v>
      </c>
    </row>
    <row r="766" spans="1:31" outlineLevel="2">
      <c r="A766">
        <f t="shared" ref="A766:E766" si="413">A185</f>
        <v>8</v>
      </c>
      <c r="B766" t="str">
        <f t="shared" si="413"/>
        <v>Summer</v>
      </c>
      <c r="C766" t="str">
        <f t="shared" si="413"/>
        <v>h14</v>
      </c>
      <c r="D766" t="str">
        <f t="shared" si="413"/>
        <v>Hour13</v>
      </c>
      <c r="E766" t="str">
        <f t="shared" si="413"/>
        <v>Weekday</v>
      </c>
      <c r="F766" s="10">
        <f t="shared" ref="F766:Z766" si="414">F185/$AB766</f>
        <v>2940.7833191145514</v>
      </c>
      <c r="G766" s="10">
        <f t="shared" si="414"/>
        <v>3664979.9375421735</v>
      </c>
      <c r="H766" s="10">
        <f t="shared" si="414"/>
        <v>0</v>
      </c>
      <c r="I766" s="10">
        <f t="shared" si="414"/>
        <v>452783.06920684193</v>
      </c>
      <c r="J766" s="10">
        <f t="shared" si="414"/>
        <v>4507803.7551943297</v>
      </c>
      <c r="K766" s="10">
        <f t="shared" si="414"/>
        <v>4507803.7551943297</v>
      </c>
      <c r="L766" s="10">
        <f t="shared" si="414"/>
        <v>8868.9097257809608</v>
      </c>
      <c r="M766" s="10">
        <f t="shared" si="414"/>
        <v>22639153.460342098</v>
      </c>
      <c r="N766" s="10">
        <f t="shared" si="414"/>
        <v>0</v>
      </c>
      <c r="O766" s="10">
        <f t="shared" si="414"/>
        <v>21348823.033993181</v>
      </c>
      <c r="P766" s="10">
        <f t="shared" si="414"/>
        <v>21348823.033993181</v>
      </c>
      <c r="Q766" s="10">
        <f t="shared" si="414"/>
        <v>21348823.033993181</v>
      </c>
      <c r="R766" s="10">
        <f t="shared" si="414"/>
        <v>478412.29953930475</v>
      </c>
      <c r="S766" s="10">
        <f t="shared" si="414"/>
        <v>478412.29953930475</v>
      </c>
      <c r="T766" s="10">
        <f t="shared" si="414"/>
        <v>478412.29953930475</v>
      </c>
      <c r="U766" s="10">
        <f t="shared" si="414"/>
        <v>478412.29953930475</v>
      </c>
      <c r="V766" s="10">
        <f t="shared" si="414"/>
        <v>478412.29953930475</v>
      </c>
      <c r="W766" s="10">
        <f t="shared" si="414"/>
        <v>478412.29953930475</v>
      </c>
      <c r="X766" s="10">
        <f t="shared" si="414"/>
        <v>28448445.669033658</v>
      </c>
      <c r="Y766" s="10">
        <f t="shared" si="414"/>
        <v>28448445.669033658</v>
      </c>
      <c r="Z766" s="10">
        <f t="shared" si="414"/>
        <v>28448445.669033658</v>
      </c>
      <c r="AB766" s="21">
        <f>IF(E185="weekday",INDEX('Category Mapping'!$F$34:$F$45,MATCH('Summarized Source Data'!A185,'Category Mapping'!$A$34:$A$45,0)),INDEX('Category Mapping'!$E$34:$E$45,MATCH('Summarized Source Data'!A185,'Category Mapping'!$A$34:$A$45,0)))</f>
        <v>22.142857142857142</v>
      </c>
      <c r="AD766">
        <f>SUMIFS('Adjusted Source Data'!AJ$3:AJ$290,Sector,"All Sectors",Month,$A766,TimeOfWeek,$E766)</f>
        <v>0</v>
      </c>
      <c r="AE766">
        <f>SUMIFS('Adjusted Source Data'!AK$3:AK$290,Sector,"All Sectors",Month,$A766,TimeOfWeek,$E766)</f>
        <v>0</v>
      </c>
    </row>
    <row r="767" spans="1:31" outlineLevel="2">
      <c r="A767">
        <f t="shared" ref="A767:E767" si="415">A186</f>
        <v>8</v>
      </c>
      <c r="B767" t="str">
        <f t="shared" si="415"/>
        <v>Summer</v>
      </c>
      <c r="C767" t="str">
        <f t="shared" si="415"/>
        <v>h15</v>
      </c>
      <c r="D767" t="str">
        <f t="shared" si="415"/>
        <v>Hour14</v>
      </c>
      <c r="E767" t="str">
        <f t="shared" si="415"/>
        <v>Weekday</v>
      </c>
      <c r="F767" s="10">
        <f t="shared" ref="F767:Z767" si="416">F186/$AB767</f>
        <v>2983.3705568503265</v>
      </c>
      <c r="G767" s="10">
        <f t="shared" si="416"/>
        <v>3878556.8569793631</v>
      </c>
      <c r="H767" s="10">
        <f t="shared" si="416"/>
        <v>0</v>
      </c>
      <c r="I767" s="10">
        <f t="shared" si="416"/>
        <v>465597.68437307334</v>
      </c>
      <c r="J767" s="10">
        <f t="shared" si="416"/>
        <v>4665808.0883401139</v>
      </c>
      <c r="K767" s="10">
        <f t="shared" si="416"/>
        <v>4665808.0883401139</v>
      </c>
      <c r="L767" s="10">
        <f t="shared" si="416"/>
        <v>8868.9097257809608</v>
      </c>
      <c r="M767" s="10">
        <f t="shared" si="416"/>
        <v>23109022.683103919</v>
      </c>
      <c r="N767" s="10">
        <f t="shared" si="416"/>
        <v>0</v>
      </c>
      <c r="O767" s="10">
        <f t="shared" si="416"/>
        <v>21306107.650105741</v>
      </c>
      <c r="P767" s="10">
        <f t="shared" si="416"/>
        <v>21306107.650105741</v>
      </c>
      <c r="Q767" s="10">
        <f t="shared" si="416"/>
        <v>21306107.650105741</v>
      </c>
      <c r="R767" s="10">
        <f t="shared" si="416"/>
        <v>474140.76115056092</v>
      </c>
      <c r="S767" s="10">
        <f t="shared" si="416"/>
        <v>474140.76115056092</v>
      </c>
      <c r="T767" s="10">
        <f t="shared" si="416"/>
        <v>474140.76115056092</v>
      </c>
      <c r="U767" s="10">
        <f t="shared" si="416"/>
        <v>474140.76115056092</v>
      </c>
      <c r="V767" s="10">
        <f t="shared" si="416"/>
        <v>474140.76115056092</v>
      </c>
      <c r="W767" s="10">
        <f t="shared" si="416"/>
        <v>474140.76115056092</v>
      </c>
      <c r="X767" s="10">
        <f t="shared" si="416"/>
        <v>28491161.05292109</v>
      </c>
      <c r="Y767" s="10">
        <f t="shared" si="416"/>
        <v>28491161.05292109</v>
      </c>
      <c r="Z767" s="10">
        <f t="shared" si="416"/>
        <v>28491161.05292109</v>
      </c>
      <c r="AB767" s="21">
        <f>IF(E186="weekday",INDEX('Category Mapping'!$F$34:$F$45,MATCH('Summarized Source Data'!A186,'Category Mapping'!$A$34:$A$45,0)),INDEX('Category Mapping'!$E$34:$E$45,MATCH('Summarized Source Data'!A186,'Category Mapping'!$A$34:$A$45,0)))</f>
        <v>22.142857142857142</v>
      </c>
      <c r="AD767">
        <f>SUMIFS('Adjusted Source Data'!AJ$3:AJ$290,Sector,"All Sectors",Month,$A767,TimeOfWeek,$E767)</f>
        <v>0</v>
      </c>
      <c r="AE767">
        <f>SUMIFS('Adjusted Source Data'!AK$3:AK$290,Sector,"All Sectors",Month,$A767,TimeOfWeek,$E767)</f>
        <v>0</v>
      </c>
    </row>
    <row r="768" spans="1:31" outlineLevel="2">
      <c r="A768">
        <f t="shared" ref="A768:E768" si="417">A187</f>
        <v>8</v>
      </c>
      <c r="B768" t="str">
        <f t="shared" si="417"/>
        <v>Summer</v>
      </c>
      <c r="C768" t="str">
        <f t="shared" si="417"/>
        <v>h16</v>
      </c>
      <c r="D768" t="str">
        <f t="shared" si="417"/>
        <v>Hour15</v>
      </c>
      <c r="E768" t="str">
        <f t="shared" si="417"/>
        <v>Weekday</v>
      </c>
      <c r="F768" s="10">
        <f t="shared" ref="F768:Z768" si="418">F187/$AB768</f>
        <v>3120.8713775839892</v>
      </c>
      <c r="G768" s="10">
        <f t="shared" si="418"/>
        <v>4181836.0825801729</v>
      </c>
      <c r="H768" s="10">
        <f t="shared" si="418"/>
        <v>0</v>
      </c>
      <c r="I768" s="10">
        <f t="shared" si="418"/>
        <v>499769.99148302374</v>
      </c>
      <c r="J768" s="10">
        <f t="shared" si="418"/>
        <v>5267957.5003322549</v>
      </c>
      <c r="K768" s="10">
        <f t="shared" si="418"/>
        <v>5267957.5003322549</v>
      </c>
      <c r="L768" s="10">
        <f t="shared" si="418"/>
        <v>8868.9097257809608</v>
      </c>
      <c r="M768" s="10">
        <f t="shared" si="418"/>
        <v>22980876.531441603</v>
      </c>
      <c r="N768" s="10">
        <f t="shared" si="418"/>
        <v>0</v>
      </c>
      <c r="O768" s="10">
        <f t="shared" si="418"/>
        <v>21434253.801768057</v>
      </c>
      <c r="P768" s="10">
        <f t="shared" si="418"/>
        <v>21434253.801768057</v>
      </c>
      <c r="Q768" s="10">
        <f t="shared" si="418"/>
        <v>21434253.801768057</v>
      </c>
      <c r="R768" s="10">
        <f t="shared" si="418"/>
        <v>559571.52892543678</v>
      </c>
      <c r="S768" s="10">
        <f t="shared" si="418"/>
        <v>559571.52892543678</v>
      </c>
      <c r="T768" s="10">
        <f t="shared" si="418"/>
        <v>559571.52892543678</v>
      </c>
      <c r="U768" s="10">
        <f t="shared" si="418"/>
        <v>559571.52892543678</v>
      </c>
      <c r="V768" s="10">
        <f t="shared" si="418"/>
        <v>559571.52892543678</v>
      </c>
      <c r="W768" s="10">
        <f t="shared" si="418"/>
        <v>559571.52892543678</v>
      </c>
      <c r="X768" s="10">
        <f t="shared" si="418"/>
        <v>28747453.356245723</v>
      </c>
      <c r="Y768" s="10">
        <f t="shared" si="418"/>
        <v>28747453.356245723</v>
      </c>
      <c r="Z768" s="10">
        <f t="shared" si="418"/>
        <v>28747453.356245723</v>
      </c>
      <c r="AB768" s="21">
        <f>IF(E187="weekday",INDEX('Category Mapping'!$F$34:$F$45,MATCH('Summarized Source Data'!A187,'Category Mapping'!$A$34:$A$45,0)),INDEX('Category Mapping'!$E$34:$E$45,MATCH('Summarized Source Data'!A187,'Category Mapping'!$A$34:$A$45,0)))</f>
        <v>22.142857142857142</v>
      </c>
      <c r="AD768">
        <f>SUMIFS('Adjusted Source Data'!AJ$3:AJ$290,Sector,"All Sectors",Month,$A768,TimeOfWeek,$E768)</f>
        <v>0</v>
      </c>
      <c r="AE768">
        <f>SUMIFS('Adjusted Source Data'!AK$3:AK$290,Sector,"All Sectors",Month,$A768,TimeOfWeek,$E768)</f>
        <v>0</v>
      </c>
    </row>
    <row r="769" spans="1:31" outlineLevel="2">
      <c r="A769">
        <f t="shared" ref="A769:E769" si="419">A188</f>
        <v>8</v>
      </c>
      <c r="B769" t="str">
        <f t="shared" si="419"/>
        <v>Summer</v>
      </c>
      <c r="C769" t="str">
        <f t="shared" si="419"/>
        <v>h17</v>
      </c>
      <c r="D769" t="str">
        <f t="shared" si="419"/>
        <v>Hour16</v>
      </c>
      <c r="E769" t="str">
        <f t="shared" si="419"/>
        <v>Weekday</v>
      </c>
      <c r="F769" s="10">
        <f t="shared" ref="F769:Z769" si="420">F188/$AB769</f>
        <v>3286.6070670672489</v>
      </c>
      <c r="G769" s="10">
        <f t="shared" si="420"/>
        <v>4399684.540406106</v>
      </c>
      <c r="H769" s="10">
        <f t="shared" si="420"/>
        <v>0</v>
      </c>
      <c r="I769" s="10">
        <f t="shared" si="420"/>
        <v>546756.91375920537</v>
      </c>
      <c r="J769" s="10">
        <f t="shared" si="420"/>
        <v>6327133.2850512331</v>
      </c>
      <c r="K769" s="10">
        <f t="shared" si="420"/>
        <v>6327133.2850512331</v>
      </c>
      <c r="L769" s="10">
        <f t="shared" si="420"/>
        <v>8868.9097257809608</v>
      </c>
      <c r="M769" s="10">
        <f t="shared" si="420"/>
        <v>22340145.773130033</v>
      </c>
      <c r="N769" s="10">
        <f t="shared" si="420"/>
        <v>0</v>
      </c>
      <c r="O769" s="10">
        <f t="shared" si="420"/>
        <v>20793523.043456487</v>
      </c>
      <c r="P769" s="10">
        <f t="shared" si="420"/>
        <v>20793523.043456487</v>
      </c>
      <c r="Q769" s="10">
        <f t="shared" si="420"/>
        <v>20793523.043456487</v>
      </c>
      <c r="R769" s="10">
        <f t="shared" si="420"/>
        <v>649273.8350890564</v>
      </c>
      <c r="S769" s="10">
        <f t="shared" si="420"/>
        <v>649273.8350890564</v>
      </c>
      <c r="T769" s="10">
        <f t="shared" si="420"/>
        <v>649273.8350890564</v>
      </c>
      <c r="U769" s="10">
        <f t="shared" si="420"/>
        <v>649273.8350890564</v>
      </c>
      <c r="V769" s="10">
        <f t="shared" si="420"/>
        <v>649273.8350890564</v>
      </c>
      <c r="W769" s="10">
        <f t="shared" si="420"/>
        <v>649273.8350890564</v>
      </c>
      <c r="X769" s="10">
        <f t="shared" si="420"/>
        <v>29046461.043457787</v>
      </c>
      <c r="Y769" s="10">
        <f t="shared" si="420"/>
        <v>29046461.043457787</v>
      </c>
      <c r="Z769" s="10">
        <f t="shared" si="420"/>
        <v>29046461.043457787</v>
      </c>
      <c r="AB769" s="21">
        <f>IF(E188="weekday",INDEX('Category Mapping'!$F$34:$F$45,MATCH('Summarized Source Data'!A188,'Category Mapping'!$A$34:$A$45,0)),INDEX('Category Mapping'!$E$34:$E$45,MATCH('Summarized Source Data'!A188,'Category Mapping'!$A$34:$A$45,0)))</f>
        <v>22.142857142857142</v>
      </c>
      <c r="AD769">
        <f>SUMIFS('Adjusted Source Data'!AJ$3:AJ$290,Sector,"All Sectors",Month,$A769,TimeOfWeek,$E769)</f>
        <v>0</v>
      </c>
      <c r="AE769">
        <f>SUMIFS('Adjusted Source Data'!AK$3:AK$290,Sector,"All Sectors",Month,$A769,TimeOfWeek,$E769)</f>
        <v>0</v>
      </c>
    </row>
    <row r="770" spans="1:31" outlineLevel="2">
      <c r="A770">
        <f t="shared" ref="A770:E770" si="421">A189</f>
        <v>8</v>
      </c>
      <c r="B770" t="str">
        <f t="shared" si="421"/>
        <v>Summer</v>
      </c>
      <c r="C770" t="str">
        <f t="shared" si="421"/>
        <v>h18</v>
      </c>
      <c r="D770" t="str">
        <f t="shared" si="421"/>
        <v>Hour17</v>
      </c>
      <c r="E770" t="str">
        <f t="shared" si="421"/>
        <v>Weekday</v>
      </c>
      <c r="F770" s="10">
        <f t="shared" ref="F770:Z770" si="422">F189/$AB770</f>
        <v>3468.6600331955087</v>
      </c>
      <c r="G770" s="10">
        <f t="shared" si="422"/>
        <v>4527830.6920684194</v>
      </c>
      <c r="H770" s="10">
        <f t="shared" si="422"/>
        <v>0</v>
      </c>
      <c r="I770" s="10">
        <f t="shared" si="422"/>
        <v>777419.98675137025</v>
      </c>
      <c r="J770" s="10">
        <f t="shared" si="422"/>
        <v>6950595.8368416987</v>
      </c>
      <c r="K770" s="10">
        <f t="shared" si="422"/>
        <v>6950595.8368416987</v>
      </c>
      <c r="L770" s="10">
        <f t="shared" si="422"/>
        <v>8868.9097257809608</v>
      </c>
      <c r="M770" s="10">
        <f t="shared" si="422"/>
        <v>21101399.640394334</v>
      </c>
      <c r="N770" s="10">
        <f t="shared" si="422"/>
        <v>0</v>
      </c>
      <c r="O770" s="10">
        <f t="shared" si="422"/>
        <v>19554776.910720784</v>
      </c>
      <c r="P770" s="10">
        <f t="shared" si="422"/>
        <v>19554776.910720784</v>
      </c>
      <c r="Q770" s="10">
        <f t="shared" si="422"/>
        <v>19554776.910720784</v>
      </c>
      <c r="R770" s="10">
        <f t="shared" si="422"/>
        <v>687717.68058775063</v>
      </c>
      <c r="S770" s="10">
        <f t="shared" si="422"/>
        <v>687717.68058775063</v>
      </c>
      <c r="T770" s="10">
        <f t="shared" si="422"/>
        <v>687717.68058775063</v>
      </c>
      <c r="U770" s="10">
        <f t="shared" si="422"/>
        <v>687717.68058775063</v>
      </c>
      <c r="V770" s="10">
        <f t="shared" si="422"/>
        <v>687717.68058775063</v>
      </c>
      <c r="W770" s="10">
        <f t="shared" si="422"/>
        <v>687717.68058775063</v>
      </c>
      <c r="X770" s="10">
        <f t="shared" si="422"/>
        <v>29131891.81123266</v>
      </c>
      <c r="Y770" s="10">
        <f t="shared" si="422"/>
        <v>29131891.81123266</v>
      </c>
      <c r="Z770" s="10">
        <f t="shared" si="422"/>
        <v>29131891.81123266</v>
      </c>
      <c r="AB770" s="21">
        <f>IF(E189="weekday",INDEX('Category Mapping'!$F$34:$F$45,MATCH('Summarized Source Data'!A189,'Category Mapping'!$A$34:$A$45,0)),INDEX('Category Mapping'!$E$34:$E$45,MATCH('Summarized Source Data'!A189,'Category Mapping'!$A$34:$A$45,0)))</f>
        <v>22.142857142857142</v>
      </c>
      <c r="AD770">
        <f>SUMIFS('Adjusted Source Data'!AJ$3:AJ$290,Sector,"All Sectors",Month,$A770,TimeOfWeek,$E770)</f>
        <v>0</v>
      </c>
      <c r="AE770">
        <f>SUMIFS('Adjusted Source Data'!AK$3:AK$290,Sector,"All Sectors",Month,$A770,TimeOfWeek,$E770)</f>
        <v>0</v>
      </c>
    </row>
    <row r="771" spans="1:31" outlineLevel="2">
      <c r="A771">
        <f t="shared" ref="A771:E771" si="423">A190</f>
        <v>8</v>
      </c>
      <c r="B771" t="str">
        <f t="shared" si="423"/>
        <v>Summer</v>
      </c>
      <c r="C771" t="str">
        <f t="shared" si="423"/>
        <v>h19</v>
      </c>
      <c r="D771" t="str">
        <f t="shared" si="423"/>
        <v>Hour18</v>
      </c>
      <c r="E771" t="str">
        <f t="shared" si="423"/>
        <v>Weekday</v>
      </c>
      <c r="F771" s="10">
        <f t="shared" ref="F771:Z771" si="424">F190/$AB771</f>
        <v>3675.7442142818081</v>
      </c>
      <c r="G771" s="10">
        <f t="shared" si="424"/>
        <v>4570546.0759558575</v>
      </c>
      <c r="H771" s="10">
        <f t="shared" si="424"/>
        <v>0</v>
      </c>
      <c r="I771" s="10">
        <f t="shared" si="424"/>
        <v>2178484.578259334</v>
      </c>
      <c r="J771" s="10">
        <f t="shared" si="424"/>
        <v>6788070.2938883491</v>
      </c>
      <c r="K771" s="10">
        <f t="shared" si="424"/>
        <v>6788070.2938883491</v>
      </c>
      <c r="L771" s="10">
        <f t="shared" si="424"/>
        <v>8868.9097257809608</v>
      </c>
      <c r="M771" s="10">
        <f t="shared" si="424"/>
        <v>19819938.123771198</v>
      </c>
      <c r="N771" s="10">
        <f t="shared" si="424"/>
        <v>0</v>
      </c>
      <c r="O771" s="10">
        <f t="shared" si="424"/>
        <v>18529607.697422273</v>
      </c>
      <c r="P771" s="10">
        <f t="shared" si="424"/>
        <v>18529607.697422273</v>
      </c>
      <c r="Q771" s="10">
        <f t="shared" si="424"/>
        <v>18529607.697422273</v>
      </c>
      <c r="R771" s="10">
        <f t="shared" si="424"/>
        <v>636459.21992282511</v>
      </c>
      <c r="S771" s="10">
        <f t="shared" si="424"/>
        <v>636459.21992282511</v>
      </c>
      <c r="T771" s="10">
        <f t="shared" si="424"/>
        <v>636459.21992282511</v>
      </c>
      <c r="U771" s="10">
        <f t="shared" si="424"/>
        <v>636459.21992282511</v>
      </c>
      <c r="V771" s="10">
        <f t="shared" si="424"/>
        <v>636459.21992282511</v>
      </c>
      <c r="W771" s="10">
        <f t="shared" si="424"/>
        <v>636459.21992282511</v>
      </c>
      <c r="X771" s="10">
        <f t="shared" si="424"/>
        <v>28961030.275682911</v>
      </c>
      <c r="Y771" s="10">
        <f t="shared" si="424"/>
        <v>28961030.275682911</v>
      </c>
      <c r="Z771" s="10">
        <f t="shared" si="424"/>
        <v>28961030.275682911</v>
      </c>
      <c r="AB771" s="21">
        <f>IF(E190="weekday",INDEX('Category Mapping'!$F$34:$F$45,MATCH('Summarized Source Data'!A190,'Category Mapping'!$A$34:$A$45,0)),INDEX('Category Mapping'!$E$34:$E$45,MATCH('Summarized Source Data'!A190,'Category Mapping'!$A$34:$A$45,0)))</f>
        <v>22.142857142857142</v>
      </c>
      <c r="AD771">
        <f>SUMIFS('Adjusted Source Data'!AJ$3:AJ$290,Sector,"All Sectors",Month,$A771,TimeOfWeek,$E771)</f>
        <v>0</v>
      </c>
      <c r="AE771">
        <f>SUMIFS('Adjusted Source Data'!AK$3:AK$290,Sector,"All Sectors",Month,$A771,TimeOfWeek,$E771)</f>
        <v>0</v>
      </c>
    </row>
    <row r="772" spans="1:31" outlineLevel="2">
      <c r="A772">
        <f t="shared" ref="A772:E772" si="425">A191</f>
        <v>8</v>
      </c>
      <c r="B772" t="str">
        <f t="shared" si="425"/>
        <v>Summer</v>
      </c>
      <c r="C772" t="str">
        <f t="shared" si="425"/>
        <v>h20</v>
      </c>
      <c r="D772" t="str">
        <f t="shared" si="425"/>
        <v>Hour19</v>
      </c>
      <c r="E772" t="str">
        <f t="shared" si="425"/>
        <v>Weekday</v>
      </c>
      <c r="F772" s="10">
        <f t="shared" ref="F772:Z772" si="426">F191/$AB772</f>
        <v>3858.3524804006051</v>
      </c>
      <c r="G772" s="10">
        <f t="shared" si="426"/>
        <v>4485115.3081809822</v>
      </c>
      <c r="H772" s="10">
        <f t="shared" si="426"/>
        <v>0</v>
      </c>
      <c r="I772" s="10">
        <f t="shared" si="426"/>
        <v>2345074.5754203419</v>
      </c>
      <c r="J772" s="10">
        <f t="shared" si="426"/>
        <v>6450436.1529114693</v>
      </c>
      <c r="K772" s="10">
        <f t="shared" si="426"/>
        <v>6450436.1529114693</v>
      </c>
      <c r="L772" s="10">
        <f t="shared" si="426"/>
        <v>8868.9097257809608</v>
      </c>
      <c r="M772" s="10">
        <f t="shared" si="426"/>
        <v>18154038.152161118</v>
      </c>
      <c r="N772" s="10">
        <f t="shared" si="426"/>
        <v>0</v>
      </c>
      <c r="O772" s="10">
        <f t="shared" si="426"/>
        <v>15496815.441414187</v>
      </c>
      <c r="P772" s="10">
        <f t="shared" si="426"/>
        <v>15496815.441414187</v>
      </c>
      <c r="Q772" s="10">
        <f t="shared" si="426"/>
        <v>15496815.441414187</v>
      </c>
      <c r="R772" s="10">
        <f t="shared" si="426"/>
        <v>516856.14503799885</v>
      </c>
      <c r="S772" s="10">
        <f t="shared" si="426"/>
        <v>516856.14503799885</v>
      </c>
      <c r="T772" s="10">
        <f t="shared" si="426"/>
        <v>516856.14503799885</v>
      </c>
      <c r="U772" s="10">
        <f t="shared" si="426"/>
        <v>516856.14503799885</v>
      </c>
      <c r="V772" s="10">
        <f t="shared" si="426"/>
        <v>516856.14503799885</v>
      </c>
      <c r="W772" s="10">
        <f t="shared" si="426"/>
        <v>516856.14503799885</v>
      </c>
      <c r="X772" s="10">
        <f t="shared" si="426"/>
        <v>28747453.356245723</v>
      </c>
      <c r="Y772" s="10">
        <f t="shared" si="426"/>
        <v>28747453.356245723</v>
      </c>
      <c r="Z772" s="10">
        <f t="shared" si="426"/>
        <v>28747453.356245723</v>
      </c>
      <c r="AB772" s="21">
        <f>IF(E191="weekday",INDEX('Category Mapping'!$F$34:$F$45,MATCH('Summarized Source Data'!A191,'Category Mapping'!$A$34:$A$45,0)),INDEX('Category Mapping'!$E$34:$E$45,MATCH('Summarized Source Data'!A191,'Category Mapping'!$A$34:$A$45,0)))</f>
        <v>22.142857142857142</v>
      </c>
      <c r="AD772">
        <f>SUMIFS('Adjusted Source Data'!AJ$3:AJ$290,Sector,"All Sectors",Month,$A772,TimeOfWeek,$E772)</f>
        <v>0</v>
      </c>
      <c r="AE772">
        <f>SUMIFS('Adjusted Source Data'!AK$3:AK$290,Sector,"All Sectors",Month,$A772,TimeOfWeek,$E772)</f>
        <v>0</v>
      </c>
    </row>
    <row r="773" spans="1:31" outlineLevel="2">
      <c r="A773">
        <f t="shared" ref="A773:E773" si="427">A192</f>
        <v>8</v>
      </c>
      <c r="B773" t="str">
        <f t="shared" si="427"/>
        <v>Summer</v>
      </c>
      <c r="C773" t="str">
        <f t="shared" si="427"/>
        <v>h21</v>
      </c>
      <c r="D773" t="str">
        <f t="shared" si="427"/>
        <v>Hour20</v>
      </c>
      <c r="E773" t="str">
        <f t="shared" si="427"/>
        <v>Weekday</v>
      </c>
      <c r="F773" s="10">
        <f t="shared" ref="F773:Z773" si="428">F192/$AB773</f>
        <v>3898.8039489420084</v>
      </c>
      <c r="G773" s="10">
        <f t="shared" si="428"/>
        <v>4186107.6209689165</v>
      </c>
      <c r="H773" s="10">
        <f t="shared" si="428"/>
        <v>0</v>
      </c>
      <c r="I773" s="10">
        <f t="shared" si="428"/>
        <v>2383518.420919036</v>
      </c>
      <c r="J773" s="10">
        <f t="shared" si="428"/>
        <v>6326521.0881693587</v>
      </c>
      <c r="K773" s="10">
        <f t="shared" si="428"/>
        <v>6326521.0881693587</v>
      </c>
      <c r="L773" s="10">
        <f t="shared" si="428"/>
        <v>8868.9097257809608</v>
      </c>
      <c r="M773" s="10">
        <f t="shared" si="428"/>
        <v>16573568.948325913</v>
      </c>
      <c r="N773" s="10">
        <f t="shared" si="428"/>
        <v>0</v>
      </c>
      <c r="O773" s="10">
        <f t="shared" si="428"/>
        <v>12848461.640393037</v>
      </c>
      <c r="P773" s="10">
        <f t="shared" si="428"/>
        <v>12848461.640393037</v>
      </c>
      <c r="Q773" s="10">
        <f t="shared" si="428"/>
        <v>12848461.640393037</v>
      </c>
      <c r="R773" s="10">
        <f t="shared" si="428"/>
        <v>469869.22276181716</v>
      </c>
      <c r="S773" s="10">
        <f t="shared" si="428"/>
        <v>469869.22276181716</v>
      </c>
      <c r="T773" s="10">
        <f t="shared" si="428"/>
        <v>469869.22276181716</v>
      </c>
      <c r="U773" s="10">
        <f t="shared" si="428"/>
        <v>469869.22276181716</v>
      </c>
      <c r="V773" s="10">
        <f t="shared" si="428"/>
        <v>469869.22276181716</v>
      </c>
      <c r="W773" s="10">
        <f t="shared" si="428"/>
        <v>469869.22276181716</v>
      </c>
      <c r="X773" s="10">
        <f t="shared" si="428"/>
        <v>28576591.82069597</v>
      </c>
      <c r="Y773" s="10">
        <f t="shared" si="428"/>
        <v>28576591.82069597</v>
      </c>
      <c r="Z773" s="10">
        <f t="shared" si="428"/>
        <v>28576591.82069597</v>
      </c>
      <c r="AB773" s="21">
        <f>IF(E192="weekday",INDEX('Category Mapping'!$F$34:$F$45,MATCH('Summarized Source Data'!A192,'Category Mapping'!$A$34:$A$45,0)),INDEX('Category Mapping'!$E$34:$E$45,MATCH('Summarized Source Data'!A192,'Category Mapping'!$A$34:$A$45,0)))</f>
        <v>22.142857142857142</v>
      </c>
      <c r="AD773">
        <f>SUMIFS('Adjusted Source Data'!AJ$3:AJ$290,Sector,"All Sectors",Month,$A773,TimeOfWeek,$E773)</f>
        <v>0</v>
      </c>
      <c r="AE773">
        <f>SUMIFS('Adjusted Source Data'!AK$3:AK$290,Sector,"All Sectors",Month,$A773,TimeOfWeek,$E773)</f>
        <v>0</v>
      </c>
    </row>
    <row r="774" spans="1:31" outlineLevel="2">
      <c r="A774">
        <f t="shared" ref="A774:E774" si="429">A193</f>
        <v>8</v>
      </c>
      <c r="B774" t="str">
        <f t="shared" si="429"/>
        <v>Summer</v>
      </c>
      <c r="C774" t="str">
        <f t="shared" si="429"/>
        <v>h22</v>
      </c>
      <c r="D774" t="str">
        <f t="shared" si="429"/>
        <v>Hour21</v>
      </c>
      <c r="E774" t="str">
        <f t="shared" si="429"/>
        <v>Weekday</v>
      </c>
      <c r="F774" s="10">
        <f t="shared" ref="F774:Z774" si="430">F193/$AB774</f>
        <v>3425.13305701421</v>
      </c>
      <c r="G774" s="10">
        <f t="shared" si="430"/>
        <v>3776039.9356495119</v>
      </c>
      <c r="H774" s="10">
        <f t="shared" si="430"/>
        <v>0</v>
      </c>
      <c r="I774" s="10">
        <f t="shared" si="430"/>
        <v>1947821.5052671693</v>
      </c>
      <c r="J774" s="10">
        <f t="shared" si="430"/>
        <v>6233020.914508923</v>
      </c>
      <c r="K774" s="10">
        <f t="shared" si="430"/>
        <v>6233020.914508923</v>
      </c>
      <c r="L774" s="10">
        <f t="shared" si="430"/>
        <v>8868.9097257809608</v>
      </c>
      <c r="M774" s="10">
        <f t="shared" si="430"/>
        <v>14950384.360603273</v>
      </c>
      <c r="N774" s="10">
        <f t="shared" si="430"/>
        <v>0</v>
      </c>
      <c r="O774" s="10">
        <f t="shared" si="430"/>
        <v>10456400.142696513</v>
      </c>
      <c r="P774" s="10">
        <f t="shared" si="430"/>
        <v>10456400.142696513</v>
      </c>
      <c r="Q774" s="10">
        <f t="shared" si="430"/>
        <v>10456400.142696513</v>
      </c>
      <c r="R774" s="10">
        <f t="shared" si="430"/>
        <v>439968.45404061064</v>
      </c>
      <c r="S774" s="10">
        <f t="shared" si="430"/>
        <v>439968.45404061064</v>
      </c>
      <c r="T774" s="10">
        <f t="shared" si="430"/>
        <v>439968.45404061064</v>
      </c>
      <c r="U774" s="10">
        <f t="shared" si="430"/>
        <v>439968.45404061064</v>
      </c>
      <c r="V774" s="10">
        <f t="shared" si="430"/>
        <v>439968.45404061064</v>
      </c>
      <c r="W774" s="10">
        <f t="shared" si="430"/>
        <v>439968.45404061064</v>
      </c>
      <c r="X774" s="10">
        <f t="shared" si="430"/>
        <v>28320299.517371342</v>
      </c>
      <c r="Y774" s="10">
        <f t="shared" si="430"/>
        <v>28320299.517371342</v>
      </c>
      <c r="Z774" s="10">
        <f t="shared" si="430"/>
        <v>28320299.517371342</v>
      </c>
      <c r="AB774" s="21">
        <f>IF(E193="weekday",INDEX('Category Mapping'!$F$34:$F$45,MATCH('Summarized Source Data'!A193,'Category Mapping'!$A$34:$A$45,0)),INDEX('Category Mapping'!$E$34:$E$45,MATCH('Summarized Source Data'!A193,'Category Mapping'!$A$34:$A$45,0)))</f>
        <v>22.142857142857142</v>
      </c>
      <c r="AD774">
        <f>SUMIFS('Adjusted Source Data'!AJ$3:AJ$290,Sector,"All Sectors",Month,$A774,TimeOfWeek,$E774)</f>
        <v>0</v>
      </c>
      <c r="AE774">
        <f>SUMIFS('Adjusted Source Data'!AK$3:AK$290,Sector,"All Sectors",Month,$A774,TimeOfWeek,$E774)</f>
        <v>0</v>
      </c>
    </row>
    <row r="775" spans="1:31" outlineLevel="2">
      <c r="A775">
        <f t="shared" ref="A775:E775" si="431">A194</f>
        <v>8</v>
      </c>
      <c r="B775" t="str">
        <f t="shared" si="431"/>
        <v>Summer</v>
      </c>
      <c r="C775" t="str">
        <f t="shared" si="431"/>
        <v>h23</v>
      </c>
      <c r="D775" t="str">
        <f t="shared" si="431"/>
        <v>Hour22</v>
      </c>
      <c r="E775" t="str">
        <f t="shared" si="431"/>
        <v>Weekday</v>
      </c>
      <c r="F775" s="10">
        <f t="shared" ref="F775:Z775" si="432">F194/$AB775</f>
        <v>2557.4554641086834</v>
      </c>
      <c r="G775" s="10">
        <f t="shared" si="432"/>
        <v>3289084.55933272</v>
      </c>
      <c r="H775" s="10">
        <f t="shared" si="432"/>
        <v>0</v>
      </c>
      <c r="I775" s="10">
        <f t="shared" si="432"/>
        <v>1157586.9033495677</v>
      </c>
      <c r="J775" s="10">
        <f t="shared" si="432"/>
        <v>4905440.1532025076</v>
      </c>
      <c r="K775" s="10">
        <f t="shared" si="432"/>
        <v>4905440.1532025076</v>
      </c>
      <c r="L775" s="10">
        <f t="shared" si="432"/>
        <v>8868.9097257809608</v>
      </c>
      <c r="M775" s="10">
        <f t="shared" si="432"/>
        <v>13327199.772880632</v>
      </c>
      <c r="N775" s="10">
        <f t="shared" si="432"/>
        <v>0</v>
      </c>
      <c r="O775" s="10">
        <f t="shared" si="432"/>
        <v>8790500.1710864324</v>
      </c>
      <c r="P775" s="10">
        <f t="shared" si="432"/>
        <v>8790500.1710864324</v>
      </c>
      <c r="Q775" s="10">
        <f t="shared" si="432"/>
        <v>8790500.1710864324</v>
      </c>
      <c r="R775" s="10">
        <f t="shared" si="432"/>
        <v>413002.70206169382</v>
      </c>
      <c r="S775" s="10">
        <f t="shared" si="432"/>
        <v>413002.70206169382</v>
      </c>
      <c r="T775" s="10">
        <f t="shared" si="432"/>
        <v>413002.70206169382</v>
      </c>
      <c r="U775" s="10">
        <f t="shared" si="432"/>
        <v>413002.70206169382</v>
      </c>
      <c r="V775" s="10">
        <f t="shared" si="432"/>
        <v>413002.70206169382</v>
      </c>
      <c r="W775" s="10">
        <f t="shared" si="432"/>
        <v>413002.70206169382</v>
      </c>
      <c r="X775" s="10">
        <f t="shared" si="432"/>
        <v>28064007.214046717</v>
      </c>
      <c r="Y775" s="10">
        <f t="shared" si="432"/>
        <v>28064007.214046717</v>
      </c>
      <c r="Z775" s="10">
        <f t="shared" si="432"/>
        <v>28064007.214046717</v>
      </c>
      <c r="AB775" s="21">
        <f>IF(E194="weekday",INDEX('Category Mapping'!$F$34:$F$45,MATCH('Summarized Source Data'!A194,'Category Mapping'!$A$34:$A$45,0)),INDEX('Category Mapping'!$E$34:$E$45,MATCH('Summarized Source Data'!A194,'Category Mapping'!$A$34:$A$45,0)))</f>
        <v>22.142857142857142</v>
      </c>
      <c r="AD775">
        <f>SUMIFS('Adjusted Source Data'!AJ$3:AJ$290,Sector,"All Sectors",Month,$A775,TimeOfWeek,$E775)</f>
        <v>0</v>
      </c>
      <c r="AE775">
        <f>SUMIFS('Adjusted Source Data'!AK$3:AK$290,Sector,"All Sectors",Month,$A775,TimeOfWeek,$E775)</f>
        <v>0</v>
      </c>
    </row>
    <row r="776" spans="1:31" outlineLevel="2">
      <c r="A776">
        <f t="shared" ref="A776:E776" si="433">A195</f>
        <v>8</v>
      </c>
      <c r="B776" t="str">
        <f t="shared" si="433"/>
        <v>Summer</v>
      </c>
      <c r="C776" t="str">
        <f t="shared" si="433"/>
        <v>h24</v>
      </c>
      <c r="D776" t="str">
        <f t="shared" si="433"/>
        <v>Hour23</v>
      </c>
      <c r="E776" t="str">
        <f t="shared" si="433"/>
        <v>Weekday</v>
      </c>
      <c r="F776" s="10">
        <f t="shared" ref="F776:Z776" si="434">F195/$AB776</f>
        <v>2287.5796687078505</v>
      </c>
      <c r="G776" s="10">
        <f t="shared" si="434"/>
        <v>2810672.2597934152</v>
      </c>
      <c r="H776" s="10">
        <f t="shared" si="434"/>
        <v>0</v>
      </c>
      <c r="I776" s="10">
        <f t="shared" si="434"/>
        <v>610829.9895903623</v>
      </c>
      <c r="J776" s="10">
        <f t="shared" si="434"/>
        <v>3923256.1995868376</v>
      </c>
      <c r="K776" s="10">
        <f t="shared" si="434"/>
        <v>3923256.1995868376</v>
      </c>
      <c r="L776" s="10">
        <f t="shared" si="434"/>
        <v>8868.9097257809608</v>
      </c>
      <c r="M776" s="10">
        <f t="shared" si="434"/>
        <v>11533153.64960824</v>
      </c>
      <c r="N776" s="10">
        <f t="shared" si="434"/>
        <v>0</v>
      </c>
      <c r="O776" s="10">
        <f t="shared" si="434"/>
        <v>7679900.1900130445</v>
      </c>
      <c r="P776" s="10">
        <f t="shared" si="434"/>
        <v>7679900.1900130445</v>
      </c>
      <c r="Q776" s="10">
        <f t="shared" si="434"/>
        <v>7679900.1900130445</v>
      </c>
      <c r="R776" s="10">
        <f t="shared" si="434"/>
        <v>278111.15055279527</v>
      </c>
      <c r="S776" s="10">
        <f t="shared" si="434"/>
        <v>278111.15055279527</v>
      </c>
      <c r="T776" s="10">
        <f t="shared" si="434"/>
        <v>278111.15055279527</v>
      </c>
      <c r="U776" s="10">
        <f t="shared" si="434"/>
        <v>278111.15055279527</v>
      </c>
      <c r="V776" s="10">
        <f t="shared" si="434"/>
        <v>278111.15055279527</v>
      </c>
      <c r="W776" s="10">
        <f t="shared" si="434"/>
        <v>278111.15055279527</v>
      </c>
      <c r="X776" s="10">
        <f t="shared" si="434"/>
        <v>27893145.678496961</v>
      </c>
      <c r="Y776" s="10">
        <f t="shared" si="434"/>
        <v>27893145.678496961</v>
      </c>
      <c r="Z776" s="10">
        <f t="shared" si="434"/>
        <v>27893145.678496961</v>
      </c>
      <c r="AB776" s="21">
        <f>IF(E195="weekday",INDEX('Category Mapping'!$F$34:$F$45,MATCH('Summarized Source Data'!A195,'Category Mapping'!$A$34:$A$45,0)),INDEX('Category Mapping'!$E$34:$E$45,MATCH('Summarized Source Data'!A195,'Category Mapping'!$A$34:$A$45,0)))</f>
        <v>22.142857142857142</v>
      </c>
      <c r="AD776">
        <f>SUMIFS('Adjusted Source Data'!AJ$3:AJ$290,Sector,"All Sectors",Month,$A776,TimeOfWeek,$E776)</f>
        <v>0</v>
      </c>
      <c r="AE776">
        <f>SUMIFS('Adjusted Source Data'!AK$3:AK$290,Sector,"All Sectors",Month,$A776,TimeOfWeek,$E776)</f>
        <v>0</v>
      </c>
    </row>
    <row r="777" spans="1:31" outlineLevel="2">
      <c r="A777">
        <f t="shared" ref="A777:E777" si="435">A196</f>
        <v>9</v>
      </c>
      <c r="B777" t="str">
        <f t="shared" si="435"/>
        <v>Fall</v>
      </c>
      <c r="C777" t="str">
        <f t="shared" si="435"/>
        <v>h1</v>
      </c>
      <c r="D777" t="str">
        <f t="shared" si="435"/>
        <v>Hour0</v>
      </c>
      <c r="E777" t="str">
        <f t="shared" si="435"/>
        <v>Weekday</v>
      </c>
      <c r="F777" s="10">
        <f t="shared" ref="F777:Z777" si="436">F196/$AB777</f>
        <v>25352.552518398927</v>
      </c>
      <c r="G777" s="10">
        <f t="shared" si="436"/>
        <v>135089.68566971595</v>
      </c>
      <c r="H777" s="10">
        <f t="shared" si="436"/>
        <v>0</v>
      </c>
      <c r="I777" s="10">
        <f t="shared" si="436"/>
        <v>506477.67941015569</v>
      </c>
      <c r="J777" s="10">
        <f t="shared" si="436"/>
        <v>3461350.9787260173</v>
      </c>
      <c r="K777" s="10">
        <f t="shared" si="436"/>
        <v>3461350.9787260173</v>
      </c>
      <c r="L777" s="10">
        <f t="shared" si="436"/>
        <v>139985.07912669401</v>
      </c>
      <c r="M777" s="10">
        <f t="shared" si="436"/>
        <v>2575391.2188874898</v>
      </c>
      <c r="N777" s="10">
        <f t="shared" si="436"/>
        <v>0</v>
      </c>
      <c r="O777" s="10">
        <f t="shared" si="436"/>
        <v>7223053.6375813251</v>
      </c>
      <c r="P777" s="10">
        <f t="shared" si="436"/>
        <v>7223053.6375813251</v>
      </c>
      <c r="Q777" s="10">
        <f t="shared" si="436"/>
        <v>7223053.6375813251</v>
      </c>
      <c r="R777" s="10">
        <f t="shared" si="436"/>
        <v>219549.23455536939</v>
      </c>
      <c r="S777" s="10">
        <f t="shared" si="436"/>
        <v>219549.23455536939</v>
      </c>
      <c r="T777" s="10">
        <f t="shared" si="436"/>
        <v>219549.23455536939</v>
      </c>
      <c r="U777" s="10">
        <f t="shared" si="436"/>
        <v>219549.23455536939</v>
      </c>
      <c r="V777" s="10">
        <f t="shared" si="436"/>
        <v>219549.23455536939</v>
      </c>
      <c r="W777" s="10">
        <f t="shared" si="436"/>
        <v>219549.23455536939</v>
      </c>
      <c r="X777" s="10">
        <f t="shared" si="436"/>
        <v>31392059.94079927</v>
      </c>
      <c r="Y777" s="10">
        <f t="shared" si="436"/>
        <v>31392059.94079927</v>
      </c>
      <c r="Z777" s="10">
        <f t="shared" si="436"/>
        <v>31392059.94079927</v>
      </c>
      <c r="AB777" s="21">
        <f>IF(E196="weekday",INDEX('Category Mapping'!$F$34:$F$45,MATCH('Summarized Source Data'!A196,'Category Mapping'!$A$34:$A$45,0)),INDEX('Category Mapping'!$E$34:$E$45,MATCH('Summarized Source Data'!A196,'Category Mapping'!$A$34:$A$45,0)))</f>
        <v>21.428571428571431</v>
      </c>
      <c r="AD777">
        <f>SUMIFS('Adjusted Source Data'!AJ$3:AJ$290,Sector,"All Sectors",Month,$A777,TimeOfWeek,$E777)</f>
        <v>0</v>
      </c>
      <c r="AE777">
        <f>SUMIFS('Adjusted Source Data'!AK$3:AK$290,Sector,"All Sectors",Month,$A777,TimeOfWeek,$E777)</f>
        <v>0</v>
      </c>
    </row>
    <row r="778" spans="1:31" outlineLevel="2">
      <c r="A778">
        <f t="shared" ref="A778:E778" si="437">A197</f>
        <v>9</v>
      </c>
      <c r="B778" t="str">
        <f t="shared" si="437"/>
        <v>Fall</v>
      </c>
      <c r="C778" t="str">
        <f t="shared" si="437"/>
        <v>h2</v>
      </c>
      <c r="D778" t="str">
        <f t="shared" si="437"/>
        <v>Hour1</v>
      </c>
      <c r="E778" t="str">
        <f t="shared" si="437"/>
        <v>Weekday</v>
      </c>
      <c r="F778" s="10">
        <f t="shared" ref="F778:Z778" si="438">F197/$AB778</f>
        <v>25352.552518398927</v>
      </c>
      <c r="G778" s="10">
        <f t="shared" si="438"/>
        <v>121828.57103353723</v>
      </c>
      <c r="H778" s="10">
        <f t="shared" si="438"/>
        <v>0</v>
      </c>
      <c r="I778" s="10">
        <f t="shared" si="438"/>
        <v>467276.64149020176</v>
      </c>
      <c r="J778" s="10">
        <f t="shared" si="438"/>
        <v>2505635.8637770289</v>
      </c>
      <c r="K778" s="10">
        <f t="shared" si="438"/>
        <v>2505635.8637770289</v>
      </c>
      <c r="L778" s="10">
        <f t="shared" si="438"/>
        <v>136221.23325497931</v>
      </c>
      <c r="M778" s="10">
        <f t="shared" si="438"/>
        <v>2422492.296801405</v>
      </c>
      <c r="N778" s="10">
        <f t="shared" si="438"/>
        <v>0</v>
      </c>
      <c r="O778" s="10">
        <f t="shared" si="438"/>
        <v>7140811.8397796173</v>
      </c>
      <c r="P778" s="10">
        <f t="shared" si="438"/>
        <v>7140811.8397796173</v>
      </c>
      <c r="Q778" s="10">
        <f t="shared" si="438"/>
        <v>7140811.8397796173</v>
      </c>
      <c r="R778" s="10">
        <f t="shared" si="438"/>
        <v>216308.73302540745</v>
      </c>
      <c r="S778" s="10">
        <f t="shared" si="438"/>
        <v>216308.73302540745</v>
      </c>
      <c r="T778" s="10">
        <f t="shared" si="438"/>
        <v>216308.73302540745</v>
      </c>
      <c r="U778" s="10">
        <f t="shared" si="438"/>
        <v>216308.73302540745</v>
      </c>
      <c r="V778" s="10">
        <f t="shared" si="438"/>
        <v>216308.73302540745</v>
      </c>
      <c r="W778" s="10">
        <f t="shared" si="438"/>
        <v>216308.73302540745</v>
      </c>
      <c r="X778" s="10">
        <f t="shared" si="438"/>
        <v>31344279.027647372</v>
      </c>
      <c r="Y778" s="10">
        <f t="shared" si="438"/>
        <v>31344279.027647372</v>
      </c>
      <c r="Z778" s="10">
        <f t="shared" si="438"/>
        <v>31344279.027647372</v>
      </c>
      <c r="AB778" s="21">
        <f>IF(E197="weekday",INDEX('Category Mapping'!$F$34:$F$45,MATCH('Summarized Source Data'!A197,'Category Mapping'!$A$34:$A$45,0)),INDEX('Category Mapping'!$E$34:$E$45,MATCH('Summarized Source Data'!A197,'Category Mapping'!$A$34:$A$45,0)))</f>
        <v>21.428571428571431</v>
      </c>
      <c r="AD778">
        <f>SUMIFS('Adjusted Source Data'!AJ$3:AJ$290,Sector,"All Sectors",Month,$A778,TimeOfWeek,$E778)</f>
        <v>0</v>
      </c>
      <c r="AE778">
        <f>SUMIFS('Adjusted Source Data'!AK$3:AK$290,Sector,"All Sectors",Month,$A778,TimeOfWeek,$E778)</f>
        <v>0</v>
      </c>
    </row>
    <row r="779" spans="1:31" outlineLevel="2">
      <c r="A779">
        <f t="shared" ref="A779:E779" si="439">A198</f>
        <v>9</v>
      </c>
      <c r="B779" t="str">
        <f t="shared" si="439"/>
        <v>Fall</v>
      </c>
      <c r="C779" t="str">
        <f t="shared" si="439"/>
        <v>h3</v>
      </c>
      <c r="D779" t="str">
        <f t="shared" si="439"/>
        <v>Hour2</v>
      </c>
      <c r="E779" t="str">
        <f t="shared" si="439"/>
        <v>Weekday</v>
      </c>
      <c r="F779" s="10">
        <f t="shared" ref="F779:Z779" si="440">F198/$AB779</f>
        <v>25352.552518398927</v>
      </c>
      <c r="G779" s="10">
        <f t="shared" si="440"/>
        <v>117543.57874207469</v>
      </c>
      <c r="H779" s="10">
        <f t="shared" si="440"/>
        <v>0</v>
      </c>
      <c r="I779" s="10">
        <f t="shared" si="440"/>
        <v>462691.20281684003</v>
      </c>
      <c r="J779" s="10">
        <f t="shared" si="440"/>
        <v>2003250.524016507</v>
      </c>
      <c r="K779" s="10">
        <f t="shared" si="440"/>
        <v>2003250.524016507</v>
      </c>
      <c r="L779" s="10">
        <f t="shared" si="440"/>
        <v>139075.61722576074</v>
      </c>
      <c r="M779" s="10">
        <f t="shared" si="440"/>
        <v>2360377.1097039329</v>
      </c>
      <c r="N779" s="10">
        <f t="shared" si="440"/>
        <v>0</v>
      </c>
      <c r="O779" s="10">
        <f t="shared" si="440"/>
        <v>7104510.8166025039</v>
      </c>
      <c r="P779" s="10">
        <f t="shared" si="440"/>
        <v>7104510.8166025039</v>
      </c>
      <c r="Q779" s="10">
        <f t="shared" si="440"/>
        <v>7104510.8166025039</v>
      </c>
      <c r="R779" s="10">
        <f t="shared" si="440"/>
        <v>215476.4850801276</v>
      </c>
      <c r="S779" s="10">
        <f t="shared" si="440"/>
        <v>215476.4850801276</v>
      </c>
      <c r="T779" s="10">
        <f t="shared" si="440"/>
        <v>215476.4850801276</v>
      </c>
      <c r="U779" s="10">
        <f t="shared" si="440"/>
        <v>215476.4850801276</v>
      </c>
      <c r="V779" s="10">
        <f t="shared" si="440"/>
        <v>215476.4850801276</v>
      </c>
      <c r="W779" s="10">
        <f t="shared" si="440"/>
        <v>215476.4850801276</v>
      </c>
      <c r="X779" s="10">
        <f t="shared" si="440"/>
        <v>31296498.114495471</v>
      </c>
      <c r="Y779" s="10">
        <f t="shared" si="440"/>
        <v>31296498.114495471</v>
      </c>
      <c r="Z779" s="10">
        <f t="shared" si="440"/>
        <v>31296498.114495471</v>
      </c>
      <c r="AB779" s="21">
        <f>IF(E198="weekday",INDEX('Category Mapping'!$F$34:$F$45,MATCH('Summarized Source Data'!A198,'Category Mapping'!$A$34:$A$45,0)),INDEX('Category Mapping'!$E$34:$E$45,MATCH('Summarized Source Data'!A198,'Category Mapping'!$A$34:$A$45,0)))</f>
        <v>21.428571428571431</v>
      </c>
      <c r="AD779">
        <f>SUMIFS('Adjusted Source Data'!AJ$3:AJ$290,Sector,"All Sectors",Month,$A779,TimeOfWeek,$E779)</f>
        <v>0</v>
      </c>
      <c r="AE779">
        <f>SUMIFS('Adjusted Source Data'!AK$3:AK$290,Sector,"All Sectors",Month,$A779,TimeOfWeek,$E779)</f>
        <v>0</v>
      </c>
    </row>
    <row r="780" spans="1:31" outlineLevel="2">
      <c r="A780">
        <f t="shared" ref="A780:E780" si="441">A199</f>
        <v>9</v>
      </c>
      <c r="B780" t="str">
        <f t="shared" si="441"/>
        <v>Fall</v>
      </c>
      <c r="C780" t="str">
        <f t="shared" si="441"/>
        <v>h4</v>
      </c>
      <c r="D780" t="str">
        <f t="shared" si="441"/>
        <v>Hour3</v>
      </c>
      <c r="E780" t="str">
        <f t="shared" si="441"/>
        <v>Weekday</v>
      </c>
      <c r="F780" s="10">
        <f t="shared" ref="F780:Z780" si="442">F199/$AB780</f>
        <v>25352.552518398927</v>
      </c>
      <c r="G780" s="10">
        <f t="shared" si="442"/>
        <v>122362.95276622807</v>
      </c>
      <c r="H780" s="10">
        <f t="shared" si="442"/>
        <v>0</v>
      </c>
      <c r="I780" s="10">
        <f t="shared" si="442"/>
        <v>473005.81188168039</v>
      </c>
      <c r="J780" s="10">
        <f t="shared" si="442"/>
        <v>1730099.6099072453</v>
      </c>
      <c r="K780" s="10">
        <f t="shared" si="442"/>
        <v>1730099.6099072453</v>
      </c>
      <c r="L780" s="10">
        <f t="shared" si="442"/>
        <v>141747.95591743343</v>
      </c>
      <c r="M780" s="10">
        <f t="shared" si="442"/>
        <v>2331708.561812792</v>
      </c>
      <c r="N780" s="10">
        <f t="shared" si="442"/>
        <v>0</v>
      </c>
      <c r="O780" s="10">
        <f t="shared" si="442"/>
        <v>7417192.5047133807</v>
      </c>
      <c r="P780" s="10">
        <f t="shared" si="442"/>
        <v>7417192.5047133807</v>
      </c>
      <c r="Q780" s="10">
        <f t="shared" si="442"/>
        <v>7417192.5047133807</v>
      </c>
      <c r="R780" s="10">
        <f t="shared" si="442"/>
        <v>216242.69980343152</v>
      </c>
      <c r="S780" s="10">
        <f t="shared" si="442"/>
        <v>216242.69980343152</v>
      </c>
      <c r="T780" s="10">
        <f t="shared" si="442"/>
        <v>216242.69980343152</v>
      </c>
      <c r="U780" s="10">
        <f t="shared" si="442"/>
        <v>216242.69980343152</v>
      </c>
      <c r="V780" s="10">
        <f t="shared" si="442"/>
        <v>216242.69980343152</v>
      </c>
      <c r="W780" s="10">
        <f t="shared" si="442"/>
        <v>216242.69980343152</v>
      </c>
      <c r="X780" s="10">
        <f t="shared" si="442"/>
        <v>31344279.027647372</v>
      </c>
      <c r="Y780" s="10">
        <f t="shared" si="442"/>
        <v>31344279.027647372</v>
      </c>
      <c r="Z780" s="10">
        <f t="shared" si="442"/>
        <v>31344279.027647372</v>
      </c>
      <c r="AB780" s="21">
        <f>IF(E199="weekday",INDEX('Category Mapping'!$F$34:$F$45,MATCH('Summarized Source Data'!A199,'Category Mapping'!$A$34:$A$45,0)),INDEX('Category Mapping'!$E$34:$E$45,MATCH('Summarized Source Data'!A199,'Category Mapping'!$A$34:$A$45,0)))</f>
        <v>21.428571428571431</v>
      </c>
      <c r="AD780">
        <f>SUMIFS('Adjusted Source Data'!AJ$3:AJ$290,Sector,"All Sectors",Month,$A780,TimeOfWeek,$E780)</f>
        <v>0</v>
      </c>
      <c r="AE780">
        <f>SUMIFS('Adjusted Source Data'!AK$3:AK$290,Sector,"All Sectors",Month,$A780,TimeOfWeek,$E780)</f>
        <v>0</v>
      </c>
    </row>
    <row r="781" spans="1:31" outlineLevel="2">
      <c r="A781">
        <f t="shared" ref="A781:E781" si="443">A200</f>
        <v>9</v>
      </c>
      <c r="B781" t="str">
        <f t="shared" si="443"/>
        <v>Fall</v>
      </c>
      <c r="C781" t="str">
        <f t="shared" si="443"/>
        <v>h5</v>
      </c>
      <c r="D781" t="str">
        <f t="shared" si="443"/>
        <v>Hour4</v>
      </c>
      <c r="E781" t="str">
        <f t="shared" si="443"/>
        <v>Weekday</v>
      </c>
      <c r="F781" s="10">
        <f t="shared" ref="F781:Z781" si="444">F200/$AB781</f>
        <v>25352.552518398927</v>
      </c>
      <c r="G781" s="10">
        <f t="shared" si="444"/>
        <v>132992.96363878422</v>
      </c>
      <c r="H781" s="10">
        <f t="shared" si="444"/>
        <v>0</v>
      </c>
      <c r="I781" s="10">
        <f t="shared" si="444"/>
        <v>606817.59702914883</v>
      </c>
      <c r="J781" s="10">
        <f t="shared" si="444"/>
        <v>1824562.3796467283</v>
      </c>
      <c r="K781" s="10">
        <f t="shared" si="444"/>
        <v>1824562.3796467283</v>
      </c>
      <c r="L781" s="10">
        <f t="shared" si="444"/>
        <v>136965.22985366755</v>
      </c>
      <c r="M781" s="10">
        <f t="shared" si="444"/>
        <v>2331708.561812792</v>
      </c>
      <c r="N781" s="10">
        <f t="shared" si="444"/>
        <v>0</v>
      </c>
      <c r="O781" s="10">
        <f t="shared" si="444"/>
        <v>7852003.44914426</v>
      </c>
      <c r="P781" s="10">
        <f t="shared" si="444"/>
        <v>7852003.44914426</v>
      </c>
      <c r="Q781" s="10">
        <f t="shared" si="444"/>
        <v>7852003.44914426</v>
      </c>
      <c r="R781" s="10">
        <f t="shared" si="444"/>
        <v>215407.82390792831</v>
      </c>
      <c r="S781" s="10">
        <f t="shared" si="444"/>
        <v>215407.82390792831</v>
      </c>
      <c r="T781" s="10">
        <f t="shared" si="444"/>
        <v>215407.82390792831</v>
      </c>
      <c r="U781" s="10">
        <f t="shared" si="444"/>
        <v>215407.82390792831</v>
      </c>
      <c r="V781" s="10">
        <f t="shared" si="444"/>
        <v>215407.82390792831</v>
      </c>
      <c r="W781" s="10">
        <f t="shared" si="444"/>
        <v>215407.82390792831</v>
      </c>
      <c r="X781" s="10">
        <f t="shared" si="444"/>
        <v>31439840.853951175</v>
      </c>
      <c r="Y781" s="10">
        <f t="shared" si="444"/>
        <v>31439840.853951175</v>
      </c>
      <c r="Z781" s="10">
        <f t="shared" si="444"/>
        <v>31439840.853951175</v>
      </c>
      <c r="AB781" s="21">
        <f>IF(E200="weekday",INDEX('Category Mapping'!$F$34:$F$45,MATCH('Summarized Source Data'!A200,'Category Mapping'!$A$34:$A$45,0)),INDEX('Category Mapping'!$E$34:$E$45,MATCH('Summarized Source Data'!A200,'Category Mapping'!$A$34:$A$45,0)))</f>
        <v>21.428571428571431</v>
      </c>
      <c r="AD781">
        <f>SUMIFS('Adjusted Source Data'!AJ$3:AJ$290,Sector,"All Sectors",Month,$A781,TimeOfWeek,$E781)</f>
        <v>0</v>
      </c>
      <c r="AE781">
        <f>SUMIFS('Adjusted Source Data'!AK$3:AK$290,Sector,"All Sectors",Month,$A781,TimeOfWeek,$E781)</f>
        <v>0</v>
      </c>
    </row>
    <row r="782" spans="1:31" outlineLevel="2">
      <c r="A782">
        <f t="shared" ref="A782:E782" si="445">A201</f>
        <v>9</v>
      </c>
      <c r="B782" t="str">
        <f t="shared" si="445"/>
        <v>Fall</v>
      </c>
      <c r="C782" t="str">
        <f t="shared" si="445"/>
        <v>h6</v>
      </c>
      <c r="D782" t="str">
        <f t="shared" si="445"/>
        <v>Hour5</v>
      </c>
      <c r="E782" t="str">
        <f t="shared" si="445"/>
        <v>Weekday</v>
      </c>
      <c r="F782" s="10">
        <f t="shared" ref="F782:Z782" si="446">F201/$AB782</f>
        <v>37756.190887153643</v>
      </c>
      <c r="G782" s="10">
        <f t="shared" si="446"/>
        <v>154271.18991180733</v>
      </c>
      <c r="H782" s="10">
        <f t="shared" si="446"/>
        <v>0</v>
      </c>
      <c r="I782" s="10">
        <f t="shared" si="446"/>
        <v>1046401.9980266424</v>
      </c>
      <c r="J782" s="10">
        <f t="shared" si="446"/>
        <v>2493259.9383379025</v>
      </c>
      <c r="K782" s="10">
        <f t="shared" si="446"/>
        <v>2493259.9383379025</v>
      </c>
      <c r="L782" s="10">
        <f t="shared" si="446"/>
        <v>207672.38075411439</v>
      </c>
      <c r="M782" s="10">
        <f t="shared" si="446"/>
        <v>2427270.3881165953</v>
      </c>
      <c r="N782" s="10">
        <f t="shared" si="446"/>
        <v>0</v>
      </c>
      <c r="O782" s="10">
        <f t="shared" si="446"/>
        <v>9166942.7796489559</v>
      </c>
      <c r="P782" s="10">
        <f t="shared" si="446"/>
        <v>9166942.7796489559</v>
      </c>
      <c r="Q782" s="10">
        <f t="shared" si="446"/>
        <v>9166942.7796489559</v>
      </c>
      <c r="R782" s="10">
        <f t="shared" si="446"/>
        <v>221772.57600615369</v>
      </c>
      <c r="S782" s="10">
        <f t="shared" si="446"/>
        <v>221772.57600615369</v>
      </c>
      <c r="T782" s="10">
        <f t="shared" si="446"/>
        <v>221772.57600615369</v>
      </c>
      <c r="U782" s="10">
        <f t="shared" si="446"/>
        <v>221772.57600615369</v>
      </c>
      <c r="V782" s="10">
        <f t="shared" si="446"/>
        <v>221772.57600615369</v>
      </c>
      <c r="W782" s="10">
        <f t="shared" si="446"/>
        <v>221772.57600615369</v>
      </c>
      <c r="X782" s="10">
        <f t="shared" si="446"/>
        <v>31630964.506558776</v>
      </c>
      <c r="Y782" s="10">
        <f t="shared" si="446"/>
        <v>31630964.506558776</v>
      </c>
      <c r="Z782" s="10">
        <f t="shared" si="446"/>
        <v>31630964.506558776</v>
      </c>
      <c r="AB782" s="21">
        <f>IF(E201="weekday",INDEX('Category Mapping'!$F$34:$F$45,MATCH('Summarized Source Data'!A201,'Category Mapping'!$A$34:$A$45,0)),INDEX('Category Mapping'!$E$34:$E$45,MATCH('Summarized Source Data'!A201,'Category Mapping'!$A$34:$A$45,0)))</f>
        <v>21.428571428571431</v>
      </c>
      <c r="AD782">
        <f>SUMIFS('Adjusted Source Data'!AJ$3:AJ$290,Sector,"All Sectors",Month,$A782,TimeOfWeek,$E782)</f>
        <v>0</v>
      </c>
      <c r="AE782">
        <f>SUMIFS('Adjusted Source Data'!AK$3:AK$290,Sector,"All Sectors",Month,$A782,TimeOfWeek,$E782)</f>
        <v>0</v>
      </c>
    </row>
    <row r="783" spans="1:31" outlineLevel="2">
      <c r="A783">
        <f t="shared" ref="A783:E783" si="447">A202</f>
        <v>9</v>
      </c>
      <c r="B783" t="str">
        <f t="shared" si="447"/>
        <v>Fall</v>
      </c>
      <c r="C783" t="str">
        <f t="shared" si="447"/>
        <v>h7</v>
      </c>
      <c r="D783" t="str">
        <f t="shared" si="447"/>
        <v>Hour6</v>
      </c>
      <c r="E783" t="str">
        <f t="shared" si="447"/>
        <v>Weekday</v>
      </c>
      <c r="F783" s="10">
        <f t="shared" ref="F783:Z783" si="448">F202/$AB783</f>
        <v>42742.272517294012</v>
      </c>
      <c r="G783" s="10">
        <f t="shared" si="448"/>
        <v>237481.88907040952</v>
      </c>
      <c r="H783" s="10">
        <f t="shared" si="448"/>
        <v>0</v>
      </c>
      <c r="I783" s="10">
        <f t="shared" si="448"/>
        <v>922171.62383169855</v>
      </c>
      <c r="J783" s="10">
        <f t="shared" si="448"/>
        <v>3910161.9218340563</v>
      </c>
      <c r="K783" s="10">
        <f t="shared" si="448"/>
        <v>3910161.9218340563</v>
      </c>
      <c r="L783" s="10">
        <f t="shared" si="448"/>
        <v>209102.4634847508</v>
      </c>
      <c r="M783" s="10">
        <f t="shared" si="448"/>
        <v>2776071.0541254762</v>
      </c>
      <c r="N783" s="10">
        <f t="shared" si="448"/>
        <v>0</v>
      </c>
      <c r="O783" s="10">
        <f t="shared" si="448"/>
        <v>13738146.085555293</v>
      </c>
      <c r="P783" s="10">
        <f t="shared" si="448"/>
        <v>13738146.085555293</v>
      </c>
      <c r="Q783" s="10">
        <f t="shared" si="448"/>
        <v>13738146.085555293</v>
      </c>
      <c r="R783" s="10">
        <f t="shared" si="448"/>
        <v>333528.07049083331</v>
      </c>
      <c r="S783" s="10">
        <f t="shared" si="448"/>
        <v>333528.07049083331</v>
      </c>
      <c r="T783" s="10">
        <f t="shared" si="448"/>
        <v>333528.07049083331</v>
      </c>
      <c r="U783" s="10">
        <f t="shared" si="448"/>
        <v>333528.07049083331</v>
      </c>
      <c r="V783" s="10">
        <f t="shared" si="448"/>
        <v>333528.07049083331</v>
      </c>
      <c r="W783" s="10">
        <f t="shared" si="448"/>
        <v>333528.07049083331</v>
      </c>
      <c r="X783" s="10">
        <f t="shared" si="448"/>
        <v>32013211.811773993</v>
      </c>
      <c r="Y783" s="10">
        <f t="shared" si="448"/>
        <v>32013211.811773993</v>
      </c>
      <c r="Z783" s="10">
        <f t="shared" si="448"/>
        <v>32013211.811773993</v>
      </c>
      <c r="AB783" s="21">
        <f>IF(E202="weekday",INDEX('Category Mapping'!$F$34:$F$45,MATCH('Summarized Source Data'!A202,'Category Mapping'!$A$34:$A$45,0)),INDEX('Category Mapping'!$E$34:$E$45,MATCH('Summarized Source Data'!A202,'Category Mapping'!$A$34:$A$45,0)))</f>
        <v>21.428571428571431</v>
      </c>
      <c r="AD783">
        <f>SUMIFS('Adjusted Source Data'!AJ$3:AJ$290,Sector,"All Sectors",Month,$A783,TimeOfWeek,$E783)</f>
        <v>0</v>
      </c>
      <c r="AE783">
        <f>SUMIFS('Adjusted Source Data'!AK$3:AK$290,Sector,"All Sectors",Month,$A783,TimeOfWeek,$E783)</f>
        <v>0</v>
      </c>
    </row>
    <row r="784" spans="1:31" outlineLevel="2">
      <c r="A784">
        <f t="shared" ref="A784:E784" si="449">A203</f>
        <v>9</v>
      </c>
      <c r="B784" t="str">
        <f t="shared" si="449"/>
        <v>Fall</v>
      </c>
      <c r="C784" t="str">
        <f t="shared" si="449"/>
        <v>h8</v>
      </c>
      <c r="D784" t="str">
        <f t="shared" si="449"/>
        <v>Hour7</v>
      </c>
      <c r="E784" t="str">
        <f t="shared" si="449"/>
        <v>Weekday</v>
      </c>
      <c r="F784" s="10">
        <f t="shared" ref="F784:Z784" si="450">F203/$AB784</f>
        <v>43276.128659940208</v>
      </c>
      <c r="G784" s="10">
        <f t="shared" si="450"/>
        <v>382075.3894896913</v>
      </c>
      <c r="H784" s="10">
        <f t="shared" si="450"/>
        <v>0</v>
      </c>
      <c r="I784" s="10">
        <f t="shared" si="450"/>
        <v>474142.94983378256</v>
      </c>
      <c r="J784" s="10">
        <f t="shared" si="450"/>
        <v>5025338.7628523689</v>
      </c>
      <c r="K784" s="10">
        <f t="shared" si="450"/>
        <v>5025338.7628523689</v>
      </c>
      <c r="L784" s="10">
        <f t="shared" si="450"/>
        <v>184747.67199478988</v>
      </c>
      <c r="M784" s="10">
        <f t="shared" si="450"/>
        <v>3511897.1166647589</v>
      </c>
      <c r="N784" s="10">
        <f t="shared" si="450"/>
        <v>0</v>
      </c>
      <c r="O784" s="10">
        <f t="shared" si="450"/>
        <v>18855946.21903795</v>
      </c>
      <c r="P784" s="10">
        <f t="shared" si="450"/>
        <v>18855946.21903795</v>
      </c>
      <c r="Q784" s="10">
        <f t="shared" si="450"/>
        <v>18855946.21903795</v>
      </c>
      <c r="R784" s="10">
        <f t="shared" si="450"/>
        <v>702379.42333295185</v>
      </c>
      <c r="S784" s="10">
        <f t="shared" si="450"/>
        <v>702379.42333295185</v>
      </c>
      <c r="T784" s="10">
        <f t="shared" si="450"/>
        <v>702379.42333295185</v>
      </c>
      <c r="U784" s="10">
        <f t="shared" si="450"/>
        <v>702379.42333295185</v>
      </c>
      <c r="V784" s="10">
        <f t="shared" si="450"/>
        <v>702379.42333295185</v>
      </c>
      <c r="W784" s="10">
        <f t="shared" si="450"/>
        <v>702379.42333295185</v>
      </c>
      <c r="X784" s="10">
        <f t="shared" si="450"/>
        <v>32347678.203837305</v>
      </c>
      <c r="Y784" s="10">
        <f t="shared" si="450"/>
        <v>32347678.203837305</v>
      </c>
      <c r="Z784" s="10">
        <f t="shared" si="450"/>
        <v>32347678.203837305</v>
      </c>
      <c r="AB784" s="21">
        <f>IF(E203="weekday",INDEX('Category Mapping'!$F$34:$F$45,MATCH('Summarized Source Data'!A203,'Category Mapping'!$A$34:$A$45,0)),INDEX('Category Mapping'!$E$34:$E$45,MATCH('Summarized Source Data'!A203,'Category Mapping'!$A$34:$A$45,0)))</f>
        <v>21.428571428571431</v>
      </c>
      <c r="AD784">
        <f>SUMIFS('Adjusted Source Data'!AJ$3:AJ$290,Sector,"All Sectors",Month,$A784,TimeOfWeek,$E784)</f>
        <v>0</v>
      </c>
      <c r="AE784">
        <f>SUMIFS('Adjusted Source Data'!AK$3:AK$290,Sector,"All Sectors",Month,$A784,TimeOfWeek,$E784)</f>
        <v>0</v>
      </c>
    </row>
    <row r="785" spans="1:31" outlineLevel="2">
      <c r="A785">
        <f t="shared" ref="A785:E785" si="451">A204</f>
        <v>9</v>
      </c>
      <c r="B785" t="str">
        <f t="shared" si="451"/>
        <v>Fall</v>
      </c>
      <c r="C785" t="str">
        <f t="shared" si="451"/>
        <v>h9</v>
      </c>
      <c r="D785" t="str">
        <f t="shared" si="451"/>
        <v>Hour8</v>
      </c>
      <c r="E785" t="str">
        <f t="shared" si="451"/>
        <v>Weekday</v>
      </c>
      <c r="F785" s="10">
        <f t="shared" ref="F785:Z785" si="452">F204/$AB785</f>
        <v>42938.652070348333</v>
      </c>
      <c r="G785" s="10">
        <f t="shared" si="452"/>
        <v>549480.501246867</v>
      </c>
      <c r="H785" s="10">
        <f t="shared" si="452"/>
        <v>0</v>
      </c>
      <c r="I785" s="10">
        <f t="shared" si="452"/>
        <v>464349.39162686362</v>
      </c>
      <c r="J785" s="10">
        <f t="shared" si="452"/>
        <v>5154750.1648031138</v>
      </c>
      <c r="K785" s="10">
        <f t="shared" si="452"/>
        <v>5154750.1648031138</v>
      </c>
      <c r="L785" s="10">
        <f t="shared" si="452"/>
        <v>118156.13004868207</v>
      </c>
      <c r="M785" s="10">
        <f t="shared" si="452"/>
        <v>4596523.8452129224</v>
      </c>
      <c r="N785" s="10">
        <f t="shared" si="452"/>
        <v>0</v>
      </c>
      <c r="O785" s="10">
        <f t="shared" si="452"/>
        <v>23428277.871208366</v>
      </c>
      <c r="P785" s="10">
        <f t="shared" si="452"/>
        <v>23428277.871208366</v>
      </c>
      <c r="Q785" s="10">
        <f t="shared" si="452"/>
        <v>23428277.871208366</v>
      </c>
      <c r="R785" s="10">
        <f t="shared" si="452"/>
        <v>769272.70174561383</v>
      </c>
      <c r="S785" s="10">
        <f t="shared" si="452"/>
        <v>769272.70174561383</v>
      </c>
      <c r="T785" s="10">
        <f t="shared" si="452"/>
        <v>769272.70174561383</v>
      </c>
      <c r="U785" s="10">
        <f t="shared" si="452"/>
        <v>769272.70174561383</v>
      </c>
      <c r="V785" s="10">
        <f t="shared" si="452"/>
        <v>769272.70174561383</v>
      </c>
      <c r="W785" s="10">
        <f t="shared" si="452"/>
        <v>769272.70174561383</v>
      </c>
      <c r="X785" s="10">
        <f t="shared" si="452"/>
        <v>32443240.030141104</v>
      </c>
      <c r="Y785" s="10">
        <f t="shared" si="452"/>
        <v>32443240.030141104</v>
      </c>
      <c r="Z785" s="10">
        <f t="shared" si="452"/>
        <v>32443240.030141104</v>
      </c>
      <c r="AB785" s="21">
        <f>IF(E204="weekday",INDEX('Category Mapping'!$F$34:$F$45,MATCH('Summarized Source Data'!A204,'Category Mapping'!$A$34:$A$45,0)),INDEX('Category Mapping'!$E$34:$E$45,MATCH('Summarized Source Data'!A204,'Category Mapping'!$A$34:$A$45,0)))</f>
        <v>21.428571428571431</v>
      </c>
      <c r="AD785">
        <f>SUMIFS('Adjusted Source Data'!AJ$3:AJ$290,Sector,"All Sectors",Month,$A785,TimeOfWeek,$E785)</f>
        <v>0</v>
      </c>
      <c r="AE785">
        <f>SUMIFS('Adjusted Source Data'!AK$3:AK$290,Sector,"All Sectors",Month,$A785,TimeOfWeek,$E785)</f>
        <v>0</v>
      </c>
    </row>
    <row r="786" spans="1:31" outlineLevel="2">
      <c r="A786">
        <f t="shared" ref="A786:E786" si="453">A205</f>
        <v>9</v>
      </c>
      <c r="B786" t="str">
        <f t="shared" si="453"/>
        <v>Fall</v>
      </c>
      <c r="C786" t="str">
        <f t="shared" si="453"/>
        <v>h10</v>
      </c>
      <c r="D786" t="str">
        <f t="shared" si="453"/>
        <v>Hour9</v>
      </c>
      <c r="E786" t="str">
        <f t="shared" si="453"/>
        <v>Weekday</v>
      </c>
      <c r="F786" s="10">
        <f t="shared" ref="F786:Z786" si="454">F205/$AB786</f>
        <v>29653.503634854187</v>
      </c>
      <c r="G786" s="10">
        <f t="shared" si="454"/>
        <v>702379.42333295185</v>
      </c>
      <c r="H786" s="10">
        <f t="shared" si="454"/>
        <v>0</v>
      </c>
      <c r="I786" s="10">
        <f t="shared" si="454"/>
        <v>446681.0611233798</v>
      </c>
      <c r="J786" s="10">
        <f t="shared" si="454"/>
        <v>5176147.4611117123</v>
      </c>
      <c r="K786" s="10">
        <f t="shared" si="454"/>
        <v>5176147.4611117123</v>
      </c>
      <c r="L786" s="10">
        <f t="shared" si="454"/>
        <v>87542.851211345638</v>
      </c>
      <c r="M786" s="10">
        <f t="shared" si="454"/>
        <v>5447024.0993167683</v>
      </c>
      <c r="N786" s="10">
        <f t="shared" si="454"/>
        <v>0</v>
      </c>
      <c r="O786" s="10">
        <f t="shared" si="454"/>
        <v>24662970.161473621</v>
      </c>
      <c r="P786" s="10">
        <f t="shared" si="454"/>
        <v>24662970.161473621</v>
      </c>
      <c r="Q786" s="10">
        <f t="shared" si="454"/>
        <v>24662970.161473621</v>
      </c>
      <c r="R786" s="10">
        <f t="shared" si="454"/>
        <v>683267.0580721912</v>
      </c>
      <c r="S786" s="10">
        <f t="shared" si="454"/>
        <v>683267.0580721912</v>
      </c>
      <c r="T786" s="10">
        <f t="shared" si="454"/>
        <v>683267.0580721912</v>
      </c>
      <c r="U786" s="10">
        <f t="shared" si="454"/>
        <v>683267.0580721912</v>
      </c>
      <c r="V786" s="10">
        <f t="shared" si="454"/>
        <v>683267.0580721912</v>
      </c>
      <c r="W786" s="10">
        <f t="shared" si="454"/>
        <v>683267.0580721912</v>
      </c>
      <c r="X786" s="10">
        <f t="shared" si="454"/>
        <v>32395459.116989203</v>
      </c>
      <c r="Y786" s="10">
        <f t="shared" si="454"/>
        <v>32395459.116989203</v>
      </c>
      <c r="Z786" s="10">
        <f t="shared" si="454"/>
        <v>32395459.116989203</v>
      </c>
      <c r="AB786" s="21">
        <f>IF(E205="weekday",INDEX('Category Mapping'!$F$34:$F$45,MATCH('Summarized Source Data'!A205,'Category Mapping'!$A$34:$A$45,0)),INDEX('Category Mapping'!$E$34:$E$45,MATCH('Summarized Source Data'!A205,'Category Mapping'!$A$34:$A$45,0)))</f>
        <v>21.428571428571431</v>
      </c>
      <c r="AD786">
        <f>SUMIFS('Adjusted Source Data'!AJ$3:AJ$290,Sector,"All Sectors",Month,$A786,TimeOfWeek,$E786)</f>
        <v>0</v>
      </c>
      <c r="AE786">
        <f>SUMIFS('Adjusted Source Data'!AK$3:AK$290,Sector,"All Sectors",Month,$A786,TimeOfWeek,$E786)</f>
        <v>0</v>
      </c>
    </row>
    <row r="787" spans="1:31" outlineLevel="2">
      <c r="A787">
        <f t="shared" ref="A787:E787" si="455">A206</f>
        <v>9</v>
      </c>
      <c r="B787" t="str">
        <f t="shared" si="455"/>
        <v>Fall</v>
      </c>
      <c r="C787" t="str">
        <f t="shared" si="455"/>
        <v>h11</v>
      </c>
      <c r="D787" t="str">
        <f t="shared" si="455"/>
        <v>Hour10</v>
      </c>
      <c r="E787" t="str">
        <f t="shared" si="455"/>
        <v>Weekday</v>
      </c>
      <c r="F787" s="10">
        <f t="shared" ref="F787:Z787" si="456">F206/$AB787</f>
        <v>29905.022361685795</v>
      </c>
      <c r="G787" s="10">
        <f t="shared" si="456"/>
        <v>917393.53251650848</v>
      </c>
      <c r="H787" s="10">
        <f t="shared" si="456"/>
        <v>0</v>
      </c>
      <c r="I787" s="10">
        <f t="shared" si="456"/>
        <v>453979.69116915902</v>
      </c>
      <c r="J787" s="10">
        <f t="shared" si="456"/>
        <v>5144706.8557631494</v>
      </c>
      <c r="K787" s="10">
        <f t="shared" si="456"/>
        <v>5144706.8557631494</v>
      </c>
      <c r="L787" s="10">
        <f t="shared" si="456"/>
        <v>69825.06746274959</v>
      </c>
      <c r="M787" s="10">
        <f t="shared" si="456"/>
        <v>6068175.9702914879</v>
      </c>
      <c r="N787" s="10">
        <f t="shared" si="456"/>
        <v>0</v>
      </c>
      <c r="O787" s="10">
        <f t="shared" si="456"/>
        <v>24585126.118918415</v>
      </c>
      <c r="P787" s="10">
        <f t="shared" si="456"/>
        <v>24585126.118918415</v>
      </c>
      <c r="Q787" s="10">
        <f t="shared" si="456"/>
        <v>24585126.118918415</v>
      </c>
      <c r="R787" s="10">
        <f t="shared" si="456"/>
        <v>549480.501246867</v>
      </c>
      <c r="S787" s="10">
        <f t="shared" si="456"/>
        <v>549480.501246867</v>
      </c>
      <c r="T787" s="10">
        <f t="shared" si="456"/>
        <v>549480.501246867</v>
      </c>
      <c r="U787" s="10">
        <f t="shared" si="456"/>
        <v>549480.501246867</v>
      </c>
      <c r="V787" s="10">
        <f t="shared" si="456"/>
        <v>549480.501246867</v>
      </c>
      <c r="W787" s="10">
        <f t="shared" si="456"/>
        <v>549480.501246867</v>
      </c>
      <c r="X787" s="10">
        <f t="shared" si="456"/>
        <v>32252116.377533499</v>
      </c>
      <c r="Y787" s="10">
        <f t="shared" si="456"/>
        <v>32252116.377533499</v>
      </c>
      <c r="Z787" s="10">
        <f t="shared" si="456"/>
        <v>32252116.377533499</v>
      </c>
      <c r="AB787" s="21">
        <f>IF(E206="weekday",INDEX('Category Mapping'!$F$34:$F$45,MATCH('Summarized Source Data'!A206,'Category Mapping'!$A$34:$A$45,0)),INDEX('Category Mapping'!$E$34:$E$45,MATCH('Summarized Source Data'!A206,'Category Mapping'!$A$34:$A$45,0)))</f>
        <v>21.428571428571431</v>
      </c>
      <c r="AD787">
        <f>SUMIFS('Adjusted Source Data'!AJ$3:AJ$290,Sector,"All Sectors",Month,$A787,TimeOfWeek,$E787)</f>
        <v>0</v>
      </c>
      <c r="AE787">
        <f>SUMIFS('Adjusted Source Data'!AK$3:AK$290,Sector,"All Sectors",Month,$A787,TimeOfWeek,$E787)</f>
        <v>0</v>
      </c>
    </row>
    <row r="788" spans="1:31" outlineLevel="2">
      <c r="A788">
        <f t="shared" ref="A788:E788" si="457">A207</f>
        <v>9</v>
      </c>
      <c r="B788" t="str">
        <f t="shared" si="457"/>
        <v>Fall</v>
      </c>
      <c r="C788" t="str">
        <f t="shared" si="457"/>
        <v>h12</v>
      </c>
      <c r="D788" t="str">
        <f t="shared" si="457"/>
        <v>Hour11</v>
      </c>
      <c r="E788" t="str">
        <f t="shared" si="457"/>
        <v>Weekday</v>
      </c>
      <c r="F788" s="10">
        <f t="shared" ref="F788:Z788" si="458">F207/$AB788</f>
        <v>31410.407811449604</v>
      </c>
      <c r="G788" s="10">
        <f t="shared" si="458"/>
        <v>1237525.6506342483</v>
      </c>
      <c r="H788" s="10">
        <f t="shared" si="458"/>
        <v>0</v>
      </c>
      <c r="I788" s="10">
        <f t="shared" si="458"/>
        <v>496921.49677977536</v>
      </c>
      <c r="J788" s="10">
        <f t="shared" si="458"/>
        <v>5162374.8518002406</v>
      </c>
      <c r="K788" s="10">
        <f t="shared" si="458"/>
        <v>5162374.8518002406</v>
      </c>
      <c r="L788" s="10">
        <f t="shared" si="458"/>
        <v>57341.157159899696</v>
      </c>
      <c r="M788" s="10">
        <f t="shared" si="458"/>
        <v>6450423.2755067004</v>
      </c>
      <c r="N788" s="10">
        <f t="shared" si="458"/>
        <v>0</v>
      </c>
      <c r="O788" s="10">
        <f t="shared" si="458"/>
        <v>24502048.20291746</v>
      </c>
      <c r="P788" s="10">
        <f t="shared" si="458"/>
        <v>24502048.20291746</v>
      </c>
      <c r="Q788" s="10">
        <f t="shared" si="458"/>
        <v>24502048.20291746</v>
      </c>
      <c r="R788" s="10">
        <f t="shared" si="458"/>
        <v>549480.501246867</v>
      </c>
      <c r="S788" s="10">
        <f t="shared" si="458"/>
        <v>549480.501246867</v>
      </c>
      <c r="T788" s="10">
        <f t="shared" si="458"/>
        <v>549480.501246867</v>
      </c>
      <c r="U788" s="10">
        <f t="shared" si="458"/>
        <v>549480.501246867</v>
      </c>
      <c r="V788" s="10">
        <f t="shared" si="458"/>
        <v>549480.501246867</v>
      </c>
      <c r="W788" s="10">
        <f t="shared" si="458"/>
        <v>549480.501246867</v>
      </c>
      <c r="X788" s="10">
        <f t="shared" si="458"/>
        <v>32156554.551229697</v>
      </c>
      <c r="Y788" s="10">
        <f t="shared" si="458"/>
        <v>32156554.551229697</v>
      </c>
      <c r="Z788" s="10">
        <f t="shared" si="458"/>
        <v>32156554.551229697</v>
      </c>
      <c r="AB788" s="21">
        <f>IF(E207="weekday",INDEX('Category Mapping'!$F$34:$F$45,MATCH('Summarized Source Data'!A207,'Category Mapping'!$A$34:$A$45,0)),INDEX('Category Mapping'!$E$34:$E$45,MATCH('Summarized Source Data'!A207,'Category Mapping'!$A$34:$A$45,0)))</f>
        <v>21.428571428571431</v>
      </c>
      <c r="AD788">
        <f>SUMIFS('Adjusted Source Data'!AJ$3:AJ$290,Sector,"All Sectors",Month,$A788,TimeOfWeek,$E788)</f>
        <v>0</v>
      </c>
      <c r="AE788">
        <f>SUMIFS('Adjusted Source Data'!AK$3:AK$290,Sector,"All Sectors",Month,$A788,TimeOfWeek,$E788)</f>
        <v>0</v>
      </c>
    </row>
    <row r="789" spans="1:31" outlineLevel="2">
      <c r="A789">
        <f t="shared" ref="A789:E789" si="459">A208</f>
        <v>9</v>
      </c>
      <c r="B789" t="str">
        <f t="shared" si="459"/>
        <v>Fall</v>
      </c>
      <c r="C789" t="str">
        <f t="shared" si="459"/>
        <v>h13</v>
      </c>
      <c r="D789" t="str">
        <f t="shared" si="459"/>
        <v>Hour12</v>
      </c>
      <c r="E789" t="str">
        <f t="shared" si="459"/>
        <v>Weekday</v>
      </c>
      <c r="F789" s="10">
        <f t="shared" ref="F789:Z789" si="460">F208/$AB789</f>
        <v>32332.340530715544</v>
      </c>
      <c r="G789" s="10">
        <f t="shared" si="460"/>
        <v>1528989.2208608475</v>
      </c>
      <c r="H789" s="10">
        <f t="shared" si="460"/>
        <v>0</v>
      </c>
      <c r="I789" s="10">
        <f t="shared" si="460"/>
        <v>525590.04467091628</v>
      </c>
      <c r="J789" s="10">
        <f t="shared" si="460"/>
        <v>4984663.5404189397</v>
      </c>
      <c r="K789" s="10">
        <f t="shared" si="460"/>
        <v>4984663.5404189397</v>
      </c>
      <c r="L789" s="10">
        <f t="shared" si="460"/>
        <v>51528.609074970867</v>
      </c>
      <c r="M789" s="10">
        <f t="shared" si="460"/>
        <v>6545985.1018105028</v>
      </c>
      <c r="N789" s="10">
        <f t="shared" si="460"/>
        <v>0</v>
      </c>
      <c r="O789" s="10">
        <f t="shared" si="460"/>
        <v>24125613.445787184</v>
      </c>
      <c r="P789" s="10">
        <f t="shared" si="460"/>
        <v>24125613.445787184</v>
      </c>
      <c r="Q789" s="10">
        <f t="shared" si="460"/>
        <v>24125613.445787184</v>
      </c>
      <c r="R789" s="10">
        <f t="shared" si="460"/>
        <v>559036.68387724727</v>
      </c>
      <c r="S789" s="10">
        <f t="shared" si="460"/>
        <v>559036.68387724727</v>
      </c>
      <c r="T789" s="10">
        <f t="shared" si="460"/>
        <v>559036.68387724727</v>
      </c>
      <c r="U789" s="10">
        <f t="shared" si="460"/>
        <v>559036.68387724727</v>
      </c>
      <c r="V789" s="10">
        <f t="shared" si="460"/>
        <v>559036.68387724727</v>
      </c>
      <c r="W789" s="10">
        <f t="shared" si="460"/>
        <v>559036.68387724727</v>
      </c>
      <c r="X789" s="10">
        <f t="shared" si="460"/>
        <v>32060992.724925894</v>
      </c>
      <c r="Y789" s="10">
        <f t="shared" si="460"/>
        <v>32060992.724925894</v>
      </c>
      <c r="Z789" s="10">
        <f t="shared" si="460"/>
        <v>32060992.724925894</v>
      </c>
      <c r="AB789" s="21">
        <f>IF(E208="weekday",INDEX('Category Mapping'!$F$34:$F$45,MATCH('Summarized Source Data'!A208,'Category Mapping'!$A$34:$A$45,0)),INDEX('Category Mapping'!$E$34:$E$45,MATCH('Summarized Source Data'!A208,'Category Mapping'!$A$34:$A$45,0)))</f>
        <v>21.428571428571431</v>
      </c>
      <c r="AD789">
        <f>SUMIFS('Adjusted Source Data'!AJ$3:AJ$290,Sector,"All Sectors",Month,$A789,TimeOfWeek,$E789)</f>
        <v>0</v>
      </c>
      <c r="AE789">
        <f>SUMIFS('Adjusted Source Data'!AK$3:AK$290,Sector,"All Sectors",Month,$A789,TimeOfWeek,$E789)</f>
        <v>0</v>
      </c>
    </row>
    <row r="790" spans="1:31" outlineLevel="2">
      <c r="A790">
        <f t="shared" ref="A790:E790" si="461">A209</f>
        <v>9</v>
      </c>
      <c r="B790" t="str">
        <f t="shared" si="461"/>
        <v>Fall</v>
      </c>
      <c r="C790" t="str">
        <f t="shared" si="461"/>
        <v>h14</v>
      </c>
      <c r="D790" t="str">
        <f t="shared" si="461"/>
        <v>Hour13</v>
      </c>
      <c r="E790" t="str">
        <f t="shared" si="461"/>
        <v>Weekday</v>
      </c>
      <c r="F790" s="10">
        <f t="shared" ref="F790:Z790" si="462">F209/$AB790</f>
        <v>32591.695327304064</v>
      </c>
      <c r="G790" s="10">
        <f t="shared" si="462"/>
        <v>1696222.4168925025</v>
      </c>
      <c r="H790" s="10">
        <f t="shared" si="462"/>
        <v>0</v>
      </c>
      <c r="I790" s="10">
        <f t="shared" si="462"/>
        <v>530368.13598610635</v>
      </c>
      <c r="J790" s="10">
        <f t="shared" si="462"/>
        <v>4955735.6377312094</v>
      </c>
      <c r="K790" s="10">
        <f t="shared" si="462"/>
        <v>4955735.6377312094</v>
      </c>
      <c r="L790" s="10">
        <f t="shared" si="462"/>
        <v>47057.653469521152</v>
      </c>
      <c r="M790" s="10">
        <f t="shared" si="462"/>
        <v>6832670.580721912</v>
      </c>
      <c r="N790" s="10">
        <f t="shared" si="462"/>
        <v>0</v>
      </c>
      <c r="O790" s="10">
        <f t="shared" si="462"/>
        <v>24082303.48824073</v>
      </c>
      <c r="P790" s="10">
        <f t="shared" si="462"/>
        <v>24082303.48824073</v>
      </c>
      <c r="Q790" s="10">
        <f t="shared" si="462"/>
        <v>24082303.48824073</v>
      </c>
      <c r="R790" s="10">
        <f t="shared" si="462"/>
        <v>559036.68387724727</v>
      </c>
      <c r="S790" s="10">
        <f t="shared" si="462"/>
        <v>559036.68387724727</v>
      </c>
      <c r="T790" s="10">
        <f t="shared" si="462"/>
        <v>559036.68387724727</v>
      </c>
      <c r="U790" s="10">
        <f t="shared" si="462"/>
        <v>559036.68387724727</v>
      </c>
      <c r="V790" s="10">
        <f t="shared" si="462"/>
        <v>559036.68387724727</v>
      </c>
      <c r="W790" s="10">
        <f t="shared" si="462"/>
        <v>559036.68387724727</v>
      </c>
      <c r="X790" s="10">
        <f t="shared" si="462"/>
        <v>32013211.811773993</v>
      </c>
      <c r="Y790" s="10">
        <f t="shared" si="462"/>
        <v>32013211.811773993</v>
      </c>
      <c r="Z790" s="10">
        <f t="shared" si="462"/>
        <v>32013211.811773993</v>
      </c>
      <c r="AB790" s="21">
        <f>IF(E209="weekday",INDEX('Category Mapping'!$F$34:$F$45,MATCH('Summarized Source Data'!A209,'Category Mapping'!$A$34:$A$45,0)),INDEX('Category Mapping'!$E$34:$E$45,MATCH('Summarized Source Data'!A209,'Category Mapping'!$A$34:$A$45,0)))</f>
        <v>21.428571428571431</v>
      </c>
      <c r="AD790">
        <f>SUMIFS('Adjusted Source Data'!AJ$3:AJ$290,Sector,"All Sectors",Month,$A790,TimeOfWeek,$E790)</f>
        <v>0</v>
      </c>
      <c r="AE790">
        <f>SUMIFS('Adjusted Source Data'!AK$3:AK$290,Sector,"All Sectors",Month,$A790,TimeOfWeek,$E790)</f>
        <v>0</v>
      </c>
    </row>
    <row r="791" spans="1:31" outlineLevel="2">
      <c r="A791">
        <f t="shared" ref="A791:E791" si="463">A210</f>
        <v>9</v>
      </c>
      <c r="B791" t="str">
        <f t="shared" si="463"/>
        <v>Fall</v>
      </c>
      <c r="C791" t="str">
        <f t="shared" si="463"/>
        <v>h15</v>
      </c>
      <c r="D791" t="str">
        <f t="shared" si="463"/>
        <v>Hour14</v>
      </c>
      <c r="E791" t="str">
        <f t="shared" si="463"/>
        <v>Weekday</v>
      </c>
      <c r="F791" s="10">
        <f t="shared" ref="F791:Z791" si="464">F210/$AB791</f>
        <v>33063.531844679092</v>
      </c>
      <c r="G791" s="10">
        <f t="shared" si="464"/>
        <v>1810896.6084570661</v>
      </c>
      <c r="H791" s="10">
        <f t="shared" si="464"/>
        <v>0</v>
      </c>
      <c r="I791" s="10">
        <f t="shared" si="464"/>
        <v>544702.40993167693</v>
      </c>
      <c r="J791" s="10">
        <f t="shared" si="464"/>
        <v>5160721.7277670121</v>
      </c>
      <c r="K791" s="10">
        <f t="shared" si="464"/>
        <v>5160721.7277670121</v>
      </c>
      <c r="L791" s="10">
        <f t="shared" si="464"/>
        <v>43716.477555548132</v>
      </c>
      <c r="M791" s="10">
        <f t="shared" si="464"/>
        <v>6976013.3201776156</v>
      </c>
      <c r="N791" s="10">
        <f t="shared" si="464"/>
        <v>0</v>
      </c>
      <c r="O791" s="10">
        <f t="shared" si="464"/>
        <v>24133425.577306598</v>
      </c>
      <c r="P791" s="10">
        <f t="shared" si="464"/>
        <v>24133425.577306598</v>
      </c>
      <c r="Q791" s="10">
        <f t="shared" si="464"/>
        <v>24133425.577306598</v>
      </c>
      <c r="R791" s="10">
        <f t="shared" si="464"/>
        <v>549480.501246867</v>
      </c>
      <c r="S791" s="10">
        <f t="shared" si="464"/>
        <v>549480.501246867</v>
      </c>
      <c r="T791" s="10">
        <f t="shared" si="464"/>
        <v>549480.501246867</v>
      </c>
      <c r="U791" s="10">
        <f t="shared" si="464"/>
        <v>549480.501246867</v>
      </c>
      <c r="V791" s="10">
        <f t="shared" si="464"/>
        <v>549480.501246867</v>
      </c>
      <c r="W791" s="10">
        <f t="shared" si="464"/>
        <v>549480.501246867</v>
      </c>
      <c r="X791" s="10">
        <f t="shared" si="464"/>
        <v>32060992.724925894</v>
      </c>
      <c r="Y791" s="10">
        <f t="shared" si="464"/>
        <v>32060992.724925894</v>
      </c>
      <c r="Z791" s="10">
        <f t="shared" si="464"/>
        <v>32060992.724925894</v>
      </c>
      <c r="AB791" s="21">
        <f>IF(E210="weekday",INDEX('Category Mapping'!$F$34:$F$45,MATCH('Summarized Source Data'!A210,'Category Mapping'!$A$34:$A$45,0)),INDEX('Category Mapping'!$E$34:$E$45,MATCH('Summarized Source Data'!A210,'Category Mapping'!$A$34:$A$45,0)))</f>
        <v>21.428571428571431</v>
      </c>
      <c r="AD791">
        <f>SUMIFS('Adjusted Source Data'!AJ$3:AJ$290,Sector,"All Sectors",Month,$A791,TimeOfWeek,$E791)</f>
        <v>0</v>
      </c>
      <c r="AE791">
        <f>SUMIFS('Adjusted Source Data'!AK$3:AK$290,Sector,"All Sectors",Month,$A791,TimeOfWeek,$E791)</f>
        <v>0</v>
      </c>
    </row>
    <row r="792" spans="1:31" outlineLevel="2">
      <c r="A792">
        <f t="shared" ref="A792:E792" si="465">A211</f>
        <v>9</v>
      </c>
      <c r="B792" t="str">
        <f t="shared" si="465"/>
        <v>Fall</v>
      </c>
      <c r="C792" t="str">
        <f t="shared" si="465"/>
        <v>h16</v>
      </c>
      <c r="D792" t="str">
        <f t="shared" si="465"/>
        <v>Hour15</v>
      </c>
      <c r="E792" t="str">
        <f t="shared" si="465"/>
        <v>Weekday</v>
      </c>
      <c r="F792" s="10">
        <f t="shared" ref="F792:Z792" si="466">F211/$AB792</f>
        <v>34587.695193311592</v>
      </c>
      <c r="G792" s="10">
        <f t="shared" si="466"/>
        <v>1930348.8913368199</v>
      </c>
      <c r="H792" s="10">
        <f t="shared" si="466"/>
        <v>0</v>
      </c>
      <c r="I792" s="10">
        <f t="shared" si="466"/>
        <v>587705.23176838818</v>
      </c>
      <c r="J792" s="10">
        <f t="shared" si="466"/>
        <v>5809017.9832842387</v>
      </c>
      <c r="K792" s="10">
        <f t="shared" si="466"/>
        <v>5809017.9832842387</v>
      </c>
      <c r="L792" s="10">
        <f t="shared" si="466"/>
        <v>40614.827359205599</v>
      </c>
      <c r="M792" s="10">
        <f t="shared" si="466"/>
        <v>6928232.4070257144</v>
      </c>
      <c r="N792" s="10">
        <f t="shared" si="466"/>
        <v>0</v>
      </c>
      <c r="O792" s="10">
        <f t="shared" si="466"/>
        <v>24136527.227502942</v>
      </c>
      <c r="P792" s="10">
        <f t="shared" si="466"/>
        <v>24136527.227502942</v>
      </c>
      <c r="Q792" s="10">
        <f t="shared" si="466"/>
        <v>24136527.227502942</v>
      </c>
      <c r="R792" s="10">
        <f t="shared" si="466"/>
        <v>654598.51018105028</v>
      </c>
      <c r="S792" s="10">
        <f t="shared" si="466"/>
        <v>654598.51018105028</v>
      </c>
      <c r="T792" s="10">
        <f t="shared" si="466"/>
        <v>654598.51018105028</v>
      </c>
      <c r="U792" s="10">
        <f t="shared" si="466"/>
        <v>654598.51018105028</v>
      </c>
      <c r="V792" s="10">
        <f t="shared" si="466"/>
        <v>654598.51018105028</v>
      </c>
      <c r="W792" s="10">
        <f t="shared" si="466"/>
        <v>654598.51018105028</v>
      </c>
      <c r="X792" s="10">
        <f t="shared" si="466"/>
        <v>32347678.203837305</v>
      </c>
      <c r="Y792" s="10">
        <f t="shared" si="466"/>
        <v>32347678.203837305</v>
      </c>
      <c r="Z792" s="10">
        <f t="shared" si="466"/>
        <v>32347678.203837305</v>
      </c>
      <c r="AB792" s="21">
        <f>IF(E211="weekday",INDEX('Category Mapping'!$F$34:$F$45,MATCH('Summarized Source Data'!A211,'Category Mapping'!$A$34:$A$45,0)),INDEX('Category Mapping'!$E$34:$E$45,MATCH('Summarized Source Data'!A211,'Category Mapping'!$A$34:$A$45,0)))</f>
        <v>21.428571428571431</v>
      </c>
      <c r="AD792">
        <f>SUMIFS('Adjusted Source Data'!AJ$3:AJ$290,Sector,"All Sectors",Month,$A792,TimeOfWeek,$E792)</f>
        <v>0</v>
      </c>
      <c r="AE792">
        <f>SUMIFS('Adjusted Source Data'!AK$3:AK$290,Sector,"All Sectors",Month,$A792,TimeOfWeek,$E792)</f>
        <v>0</v>
      </c>
    </row>
    <row r="793" spans="1:31" outlineLevel="2">
      <c r="A793">
        <f t="shared" ref="A793:E793" si="467">A212</f>
        <v>9</v>
      </c>
      <c r="B793" t="str">
        <f t="shared" si="467"/>
        <v>Fall</v>
      </c>
      <c r="C793" t="str">
        <f t="shared" si="467"/>
        <v>h17</v>
      </c>
      <c r="D793" t="str">
        <f t="shared" si="467"/>
        <v>Hour16</v>
      </c>
      <c r="E793" t="str">
        <f t="shared" si="467"/>
        <v>Weekday</v>
      </c>
      <c r="F793" s="10">
        <f t="shared" ref="F793:Z793" si="468">F212/$AB793</f>
        <v>36424.297933044385</v>
      </c>
      <c r="G793" s="10">
        <f t="shared" si="468"/>
        <v>1963795.5305431508</v>
      </c>
      <c r="H793" s="10">
        <f t="shared" si="468"/>
        <v>0</v>
      </c>
      <c r="I793" s="10">
        <f t="shared" si="468"/>
        <v>645042.32755067002</v>
      </c>
      <c r="J793" s="10">
        <f t="shared" si="468"/>
        <v>7006482.3006572342</v>
      </c>
      <c r="K793" s="10">
        <f t="shared" si="468"/>
        <v>7006482.3006572342</v>
      </c>
      <c r="L793" s="10">
        <f t="shared" si="468"/>
        <v>38266.634382355398</v>
      </c>
      <c r="M793" s="10">
        <f t="shared" si="468"/>
        <v>6689327.8412662074</v>
      </c>
      <c r="N793" s="10">
        <f t="shared" si="468"/>
        <v>0</v>
      </c>
      <c r="O793" s="10">
        <f t="shared" si="468"/>
        <v>23326599.896897469</v>
      </c>
      <c r="P793" s="10">
        <f t="shared" si="468"/>
        <v>23326599.896897469</v>
      </c>
      <c r="Q793" s="10">
        <f t="shared" si="468"/>
        <v>23326599.896897469</v>
      </c>
      <c r="R793" s="10">
        <f t="shared" si="468"/>
        <v>754938.42780004337</v>
      </c>
      <c r="S793" s="10">
        <f t="shared" si="468"/>
        <v>754938.42780004337</v>
      </c>
      <c r="T793" s="10">
        <f t="shared" si="468"/>
        <v>754938.42780004337</v>
      </c>
      <c r="U793" s="10">
        <f t="shared" si="468"/>
        <v>754938.42780004337</v>
      </c>
      <c r="V793" s="10">
        <f t="shared" si="468"/>
        <v>754938.42780004337</v>
      </c>
      <c r="W793" s="10">
        <f t="shared" si="468"/>
        <v>754938.42780004337</v>
      </c>
      <c r="X793" s="10">
        <f t="shared" si="468"/>
        <v>32634363.682748709</v>
      </c>
      <c r="Y793" s="10">
        <f t="shared" si="468"/>
        <v>32634363.682748709</v>
      </c>
      <c r="Z793" s="10">
        <f t="shared" si="468"/>
        <v>32634363.682748709</v>
      </c>
      <c r="AB793" s="21">
        <f>IF(E212="weekday",INDEX('Category Mapping'!$F$34:$F$45,MATCH('Summarized Source Data'!A212,'Category Mapping'!$A$34:$A$45,0)),INDEX('Category Mapping'!$E$34:$E$45,MATCH('Summarized Source Data'!A212,'Category Mapping'!$A$34:$A$45,0)))</f>
        <v>21.428571428571431</v>
      </c>
      <c r="AD793">
        <f>SUMIFS('Adjusted Source Data'!AJ$3:AJ$290,Sector,"All Sectors",Month,$A793,TimeOfWeek,$E793)</f>
        <v>0</v>
      </c>
      <c r="AE793">
        <f>SUMIFS('Adjusted Source Data'!AK$3:AK$290,Sector,"All Sectors",Month,$A793,TimeOfWeek,$E793)</f>
        <v>0</v>
      </c>
    </row>
    <row r="794" spans="1:31" outlineLevel="2">
      <c r="A794">
        <f t="shared" ref="A794:E794" si="469">A213</f>
        <v>9</v>
      </c>
      <c r="B794" t="str">
        <f t="shared" si="469"/>
        <v>Fall</v>
      </c>
      <c r="C794" t="str">
        <f t="shared" si="469"/>
        <v>h18</v>
      </c>
      <c r="D794" t="str">
        <f t="shared" si="469"/>
        <v>Hour17</v>
      </c>
      <c r="E794" t="str">
        <f t="shared" si="469"/>
        <v>Weekday</v>
      </c>
      <c r="F794" s="10">
        <f t="shared" ref="F794:Z794" si="470">F213/$AB794</f>
        <v>38442.03811453603</v>
      </c>
      <c r="G794" s="10">
        <f t="shared" si="470"/>
        <v>1896902.2521304889</v>
      </c>
      <c r="H794" s="10">
        <f t="shared" si="470"/>
        <v>0</v>
      </c>
      <c r="I794" s="10">
        <f t="shared" si="470"/>
        <v>1414315.0292962838</v>
      </c>
      <c r="J794" s="10">
        <f t="shared" si="470"/>
        <v>7735512.5316998344</v>
      </c>
      <c r="K794" s="10">
        <f t="shared" si="470"/>
        <v>7735512.5316998344</v>
      </c>
      <c r="L794" s="10">
        <f t="shared" si="470"/>
        <v>40840.878859327247</v>
      </c>
      <c r="M794" s="10">
        <f t="shared" si="470"/>
        <v>6211518.7097471924</v>
      </c>
      <c r="N794" s="10">
        <f t="shared" si="470"/>
        <v>0</v>
      </c>
      <c r="O794" s="10">
        <f t="shared" si="470"/>
        <v>21938379.171015356</v>
      </c>
      <c r="P794" s="10">
        <f t="shared" si="470"/>
        <v>21938379.171015356</v>
      </c>
      <c r="Q794" s="10">
        <f t="shared" si="470"/>
        <v>21938379.171015356</v>
      </c>
      <c r="R794" s="10">
        <f t="shared" si="470"/>
        <v>797941.24963675463</v>
      </c>
      <c r="S794" s="10">
        <f t="shared" si="470"/>
        <v>797941.24963675463</v>
      </c>
      <c r="T794" s="10">
        <f t="shared" si="470"/>
        <v>797941.24963675463</v>
      </c>
      <c r="U794" s="10">
        <f t="shared" si="470"/>
        <v>797941.24963675463</v>
      </c>
      <c r="V794" s="10">
        <f t="shared" si="470"/>
        <v>797941.24963675463</v>
      </c>
      <c r="W794" s="10">
        <f t="shared" si="470"/>
        <v>797941.24963675463</v>
      </c>
      <c r="X794" s="10">
        <f t="shared" si="470"/>
        <v>32729925.509052515</v>
      </c>
      <c r="Y794" s="10">
        <f t="shared" si="470"/>
        <v>32729925.509052515</v>
      </c>
      <c r="Z794" s="10">
        <f t="shared" si="470"/>
        <v>32729925.509052515</v>
      </c>
      <c r="AB794" s="21">
        <f>IF(E213="weekday",INDEX('Category Mapping'!$F$34:$F$45,MATCH('Summarized Source Data'!A213,'Category Mapping'!$A$34:$A$45,0)),INDEX('Category Mapping'!$E$34:$E$45,MATCH('Summarized Source Data'!A213,'Category Mapping'!$A$34:$A$45,0)))</f>
        <v>21.428571428571431</v>
      </c>
      <c r="AD794">
        <f>SUMIFS('Adjusted Source Data'!AJ$3:AJ$290,Sector,"All Sectors",Month,$A794,TimeOfWeek,$E794)</f>
        <v>0</v>
      </c>
      <c r="AE794">
        <f>SUMIFS('Adjusted Source Data'!AK$3:AK$290,Sector,"All Sectors",Month,$A794,TimeOfWeek,$E794)</f>
        <v>0</v>
      </c>
    </row>
    <row r="795" spans="1:31" outlineLevel="2">
      <c r="A795">
        <f t="shared" ref="A795:E795" si="471">A214</f>
        <v>9</v>
      </c>
      <c r="B795" t="str">
        <f t="shared" si="471"/>
        <v>Fall</v>
      </c>
      <c r="C795" t="str">
        <f t="shared" si="471"/>
        <v>h19</v>
      </c>
      <c r="D795" t="str">
        <f t="shared" si="471"/>
        <v>Hour18</v>
      </c>
      <c r="E795" t="str">
        <f t="shared" si="471"/>
        <v>Weekday</v>
      </c>
      <c r="F795" s="10">
        <f t="shared" ref="F795:Z795" si="472">F214/$AB795</f>
        <v>40737.003154135011</v>
      </c>
      <c r="G795" s="10">
        <f t="shared" si="472"/>
        <v>1734447.1474140235</v>
      </c>
      <c r="H795" s="10">
        <f t="shared" si="472"/>
        <v>0</v>
      </c>
      <c r="I795" s="10">
        <f t="shared" si="472"/>
        <v>2561056.9449419193</v>
      </c>
      <c r="J795" s="10">
        <f t="shared" si="472"/>
        <v>7513425.3661614889</v>
      </c>
      <c r="K795" s="10">
        <f t="shared" si="472"/>
        <v>7513425.3661614889</v>
      </c>
      <c r="L795" s="10">
        <f t="shared" si="472"/>
        <v>49486.4528468586</v>
      </c>
      <c r="M795" s="10">
        <f t="shared" si="472"/>
        <v>5685928.6650762763</v>
      </c>
      <c r="N795" s="10">
        <f t="shared" si="472"/>
        <v>0</v>
      </c>
      <c r="O795" s="10">
        <f t="shared" si="472"/>
        <v>20830772.594534092</v>
      </c>
      <c r="P795" s="10">
        <f t="shared" si="472"/>
        <v>20830772.594534092</v>
      </c>
      <c r="Q795" s="10">
        <f t="shared" si="472"/>
        <v>20830772.594534092</v>
      </c>
      <c r="R795" s="10">
        <f t="shared" si="472"/>
        <v>735826.06253928284</v>
      </c>
      <c r="S795" s="10">
        <f t="shared" si="472"/>
        <v>735826.06253928284</v>
      </c>
      <c r="T795" s="10">
        <f t="shared" si="472"/>
        <v>735826.06253928284</v>
      </c>
      <c r="U795" s="10">
        <f t="shared" si="472"/>
        <v>735826.06253928284</v>
      </c>
      <c r="V795" s="10">
        <f t="shared" si="472"/>
        <v>735826.06253928284</v>
      </c>
      <c r="W795" s="10">
        <f t="shared" si="472"/>
        <v>735826.06253928284</v>
      </c>
      <c r="X795" s="10">
        <f t="shared" si="472"/>
        <v>32538801.856444906</v>
      </c>
      <c r="Y795" s="10">
        <f t="shared" si="472"/>
        <v>32538801.856444906</v>
      </c>
      <c r="Z795" s="10">
        <f t="shared" si="472"/>
        <v>32538801.856444906</v>
      </c>
      <c r="AB795" s="21">
        <f>IF(E214="weekday",INDEX('Category Mapping'!$F$34:$F$45,MATCH('Summarized Source Data'!A214,'Category Mapping'!$A$34:$A$45,0)),INDEX('Category Mapping'!$E$34:$E$45,MATCH('Summarized Source Data'!A214,'Category Mapping'!$A$34:$A$45,0)))</f>
        <v>21.428571428571431</v>
      </c>
      <c r="AD795">
        <f>SUMIFS('Adjusted Source Data'!AJ$3:AJ$290,Sector,"All Sectors",Month,$A795,TimeOfWeek,$E795)</f>
        <v>0</v>
      </c>
      <c r="AE795">
        <f>SUMIFS('Adjusted Source Data'!AK$3:AK$290,Sector,"All Sectors",Month,$A795,TimeOfWeek,$E795)</f>
        <v>0</v>
      </c>
    </row>
    <row r="796" spans="1:31" outlineLevel="2">
      <c r="A796">
        <f t="shared" ref="A796:E796" si="473">A215</f>
        <v>9</v>
      </c>
      <c r="B796" t="str">
        <f t="shared" si="473"/>
        <v>Fall</v>
      </c>
      <c r="C796" t="str">
        <f t="shared" si="473"/>
        <v>h20</v>
      </c>
      <c r="D796" t="str">
        <f t="shared" si="473"/>
        <v>Hour19</v>
      </c>
      <c r="E796" t="str">
        <f t="shared" si="473"/>
        <v>Weekday</v>
      </c>
      <c r="F796" s="10">
        <f t="shared" ref="F796:Z796" si="474">F215/$AB796</f>
        <v>42760.811511596949</v>
      </c>
      <c r="G796" s="10">
        <f t="shared" si="474"/>
        <v>1452539.7598178051</v>
      </c>
      <c r="H796" s="10">
        <f t="shared" si="474"/>
        <v>0</v>
      </c>
      <c r="I796" s="10">
        <f t="shared" si="474"/>
        <v>2756958.6888647154</v>
      </c>
      <c r="J796" s="10">
        <f t="shared" si="474"/>
        <v>7119598.0699584354</v>
      </c>
      <c r="K796" s="10">
        <f t="shared" si="474"/>
        <v>7119598.0699584354</v>
      </c>
      <c r="L796" s="10">
        <f t="shared" si="474"/>
        <v>61287.287215288932</v>
      </c>
      <c r="M796" s="10">
        <f t="shared" si="474"/>
        <v>5064776.7941015577</v>
      </c>
      <c r="N796" s="10">
        <f t="shared" si="474"/>
        <v>0</v>
      </c>
      <c r="O796" s="10">
        <f t="shared" si="474"/>
        <v>17426526.926380653</v>
      </c>
      <c r="P796" s="10">
        <f t="shared" si="474"/>
        <v>17426526.926380653</v>
      </c>
      <c r="Q796" s="10">
        <f t="shared" si="474"/>
        <v>17426526.926380653</v>
      </c>
      <c r="R796" s="10">
        <f t="shared" si="474"/>
        <v>597261.41439876857</v>
      </c>
      <c r="S796" s="10">
        <f t="shared" si="474"/>
        <v>597261.41439876857</v>
      </c>
      <c r="T796" s="10">
        <f t="shared" si="474"/>
        <v>597261.41439876857</v>
      </c>
      <c r="U796" s="10">
        <f t="shared" si="474"/>
        <v>597261.41439876857</v>
      </c>
      <c r="V796" s="10">
        <f t="shared" si="474"/>
        <v>597261.41439876857</v>
      </c>
      <c r="W796" s="10">
        <f t="shared" si="474"/>
        <v>597261.41439876857</v>
      </c>
      <c r="X796" s="10">
        <f t="shared" si="474"/>
        <v>32347678.203837305</v>
      </c>
      <c r="Y796" s="10">
        <f t="shared" si="474"/>
        <v>32347678.203837305</v>
      </c>
      <c r="Z796" s="10">
        <f t="shared" si="474"/>
        <v>32347678.203837305</v>
      </c>
      <c r="AB796" s="21">
        <f>IF(E215="weekday",INDEX('Category Mapping'!$F$34:$F$45,MATCH('Summarized Source Data'!A215,'Category Mapping'!$A$34:$A$45,0)),INDEX('Category Mapping'!$E$34:$E$45,MATCH('Summarized Source Data'!A215,'Category Mapping'!$A$34:$A$45,0)))</f>
        <v>21.428571428571431</v>
      </c>
      <c r="AD796">
        <f>SUMIFS('Adjusted Source Data'!AJ$3:AJ$290,Sector,"All Sectors",Month,$A796,TimeOfWeek,$E796)</f>
        <v>0</v>
      </c>
      <c r="AE796">
        <f>SUMIFS('Adjusted Source Data'!AK$3:AK$290,Sector,"All Sectors",Month,$A796,TimeOfWeek,$E796)</f>
        <v>0</v>
      </c>
    </row>
    <row r="797" spans="1:31" outlineLevel="2">
      <c r="A797">
        <f t="shared" ref="A797:E797" si="475">A216</f>
        <v>9</v>
      </c>
      <c r="B797" t="str">
        <f t="shared" si="475"/>
        <v>Fall</v>
      </c>
      <c r="C797" t="str">
        <f t="shared" si="475"/>
        <v>h21</v>
      </c>
      <c r="D797" t="str">
        <f t="shared" si="475"/>
        <v>Hour20</v>
      </c>
      <c r="E797" t="str">
        <f t="shared" si="475"/>
        <v>Weekday</v>
      </c>
      <c r="F797" s="10">
        <f t="shared" ref="F797:Z797" si="476">F216/$AB797</f>
        <v>43209.378724267001</v>
      </c>
      <c r="G797" s="10">
        <f t="shared" si="476"/>
        <v>1060736.2719722127</v>
      </c>
      <c r="H797" s="10">
        <f t="shared" si="476"/>
        <v>0</v>
      </c>
      <c r="I797" s="10">
        <f t="shared" si="476"/>
        <v>2799961.5107014268</v>
      </c>
      <c r="J797" s="10">
        <f t="shared" si="476"/>
        <v>6990141.0372356307</v>
      </c>
      <c r="K797" s="10">
        <f t="shared" si="476"/>
        <v>6990141.0372356307</v>
      </c>
      <c r="L797" s="10">
        <f t="shared" si="476"/>
        <v>82400.621557024846</v>
      </c>
      <c r="M797" s="10">
        <f t="shared" si="476"/>
        <v>4443624.9231268372</v>
      </c>
      <c r="N797" s="10">
        <f t="shared" si="476"/>
        <v>0</v>
      </c>
      <c r="O797" s="10">
        <f t="shared" si="476"/>
        <v>14442996.976621026</v>
      </c>
      <c r="P797" s="10">
        <f t="shared" si="476"/>
        <v>14442996.976621026</v>
      </c>
      <c r="Q797" s="10">
        <f t="shared" si="476"/>
        <v>14442996.976621026</v>
      </c>
      <c r="R797" s="10">
        <f t="shared" si="476"/>
        <v>549480.501246867</v>
      </c>
      <c r="S797" s="10">
        <f t="shared" si="476"/>
        <v>549480.501246867</v>
      </c>
      <c r="T797" s="10">
        <f t="shared" si="476"/>
        <v>549480.501246867</v>
      </c>
      <c r="U797" s="10">
        <f t="shared" si="476"/>
        <v>549480.501246867</v>
      </c>
      <c r="V797" s="10">
        <f t="shared" si="476"/>
        <v>549480.501246867</v>
      </c>
      <c r="W797" s="10">
        <f t="shared" si="476"/>
        <v>549480.501246867</v>
      </c>
      <c r="X797" s="10">
        <f t="shared" si="476"/>
        <v>32108773.638077796</v>
      </c>
      <c r="Y797" s="10">
        <f t="shared" si="476"/>
        <v>32108773.638077796</v>
      </c>
      <c r="Z797" s="10">
        <f t="shared" si="476"/>
        <v>32108773.638077796</v>
      </c>
      <c r="AB797" s="21">
        <f>IF(E216="weekday",INDEX('Category Mapping'!$F$34:$F$45,MATCH('Summarized Source Data'!A216,'Category Mapping'!$A$34:$A$45,0)),INDEX('Category Mapping'!$E$34:$E$45,MATCH('Summarized Source Data'!A216,'Category Mapping'!$A$34:$A$45,0)))</f>
        <v>21.428571428571431</v>
      </c>
      <c r="AD797">
        <f>SUMIFS('Adjusted Source Data'!AJ$3:AJ$290,Sector,"All Sectors",Month,$A797,TimeOfWeek,$E797)</f>
        <v>0</v>
      </c>
      <c r="AE797">
        <f>SUMIFS('Adjusted Source Data'!AK$3:AK$290,Sector,"All Sectors",Month,$A797,TimeOfWeek,$E797)</f>
        <v>0</v>
      </c>
    </row>
    <row r="798" spans="1:31" outlineLevel="2">
      <c r="A798">
        <f t="shared" ref="A798:E798" si="477">A217</f>
        <v>9</v>
      </c>
      <c r="B798" t="str">
        <f t="shared" si="477"/>
        <v>Fall</v>
      </c>
      <c r="C798" t="str">
        <f t="shared" si="477"/>
        <v>h22</v>
      </c>
      <c r="D798" t="str">
        <f t="shared" si="477"/>
        <v>Hour21</v>
      </c>
      <c r="E798" t="str">
        <f t="shared" si="477"/>
        <v>Weekday</v>
      </c>
      <c r="F798" s="10">
        <f t="shared" ref="F798:Z798" si="478">F217/$AB798</f>
        <v>37959.546453528135</v>
      </c>
      <c r="G798" s="10">
        <f t="shared" si="478"/>
        <v>635486.14492028963</v>
      </c>
      <c r="H798" s="10">
        <f t="shared" si="478"/>
        <v>0</v>
      </c>
      <c r="I798" s="10">
        <f t="shared" si="478"/>
        <v>2293483.8312912709</v>
      </c>
      <c r="J798" s="10">
        <f t="shared" si="478"/>
        <v>6875938.5866266172</v>
      </c>
      <c r="K798" s="10">
        <f t="shared" si="478"/>
        <v>6875938.5866266172</v>
      </c>
      <c r="L798" s="10">
        <f t="shared" si="478"/>
        <v>77380.472135807169</v>
      </c>
      <c r="M798" s="10">
        <f t="shared" si="478"/>
        <v>3865475.87398883</v>
      </c>
      <c r="N798" s="10">
        <f t="shared" si="478"/>
        <v>0</v>
      </c>
      <c r="O798" s="10">
        <f t="shared" si="478"/>
        <v>11729283.167699048</v>
      </c>
      <c r="P798" s="10">
        <f t="shared" si="478"/>
        <v>11729283.167699048</v>
      </c>
      <c r="Q798" s="10">
        <f t="shared" si="478"/>
        <v>11729283.167699048</v>
      </c>
      <c r="R798" s="10">
        <f t="shared" si="478"/>
        <v>511255.77072534588</v>
      </c>
      <c r="S798" s="10">
        <f t="shared" si="478"/>
        <v>511255.77072534588</v>
      </c>
      <c r="T798" s="10">
        <f t="shared" si="478"/>
        <v>511255.77072534588</v>
      </c>
      <c r="U798" s="10">
        <f t="shared" si="478"/>
        <v>511255.77072534588</v>
      </c>
      <c r="V798" s="10">
        <f t="shared" si="478"/>
        <v>511255.77072534588</v>
      </c>
      <c r="W798" s="10">
        <f t="shared" si="478"/>
        <v>511255.77072534588</v>
      </c>
      <c r="X798" s="10">
        <f t="shared" si="478"/>
        <v>31869869.072318289</v>
      </c>
      <c r="Y798" s="10">
        <f t="shared" si="478"/>
        <v>31869869.072318289</v>
      </c>
      <c r="Z798" s="10">
        <f t="shared" si="478"/>
        <v>31869869.072318289</v>
      </c>
      <c r="AB798" s="21">
        <f>IF(E217="weekday",INDEX('Category Mapping'!$F$34:$F$45,MATCH('Summarized Source Data'!A217,'Category Mapping'!$A$34:$A$45,0)),INDEX('Category Mapping'!$E$34:$E$45,MATCH('Summarized Source Data'!A217,'Category Mapping'!$A$34:$A$45,0)))</f>
        <v>21.428571428571431</v>
      </c>
      <c r="AD798">
        <f>SUMIFS('Adjusted Source Data'!AJ$3:AJ$290,Sector,"All Sectors",Month,$A798,TimeOfWeek,$E798)</f>
        <v>0</v>
      </c>
      <c r="AE798">
        <f>SUMIFS('Adjusted Source Data'!AK$3:AK$290,Sector,"All Sectors",Month,$A798,TimeOfWeek,$E798)</f>
        <v>0</v>
      </c>
    </row>
    <row r="799" spans="1:31" outlineLevel="2">
      <c r="A799">
        <f t="shared" ref="A799:E799" si="479">A218</f>
        <v>9</v>
      </c>
      <c r="B799" t="str">
        <f t="shared" si="479"/>
        <v>Fall</v>
      </c>
      <c r="C799" t="str">
        <f t="shared" si="479"/>
        <v>h23</v>
      </c>
      <c r="D799" t="str">
        <f t="shared" si="479"/>
        <v>Hour22</v>
      </c>
      <c r="E799" t="str">
        <f t="shared" si="479"/>
        <v>Weekday</v>
      </c>
      <c r="F799" s="10">
        <f t="shared" ref="F799:Z799" si="480">F218/$AB799</f>
        <v>28343.68546262111</v>
      </c>
      <c r="G799" s="10">
        <f t="shared" si="480"/>
        <v>308615.19793525821</v>
      </c>
      <c r="H799" s="10">
        <f t="shared" si="480"/>
        <v>0</v>
      </c>
      <c r="I799" s="10">
        <f t="shared" si="480"/>
        <v>1361756.0248291921</v>
      </c>
      <c r="J799" s="10">
        <f t="shared" si="480"/>
        <v>5372860.2382543469</v>
      </c>
      <c r="K799" s="10">
        <f t="shared" si="480"/>
        <v>5372860.2382543469</v>
      </c>
      <c r="L799" s="10">
        <f t="shared" si="480"/>
        <v>96206.247479482656</v>
      </c>
      <c r="M799" s="10">
        <f t="shared" si="480"/>
        <v>3358998.1945786742</v>
      </c>
      <c r="N799" s="10">
        <f t="shared" si="480"/>
        <v>0</v>
      </c>
      <c r="O799" s="10">
        <f t="shared" si="480"/>
        <v>9827889.4141704552</v>
      </c>
      <c r="P799" s="10">
        <f t="shared" si="480"/>
        <v>9827889.4141704552</v>
      </c>
      <c r="Q799" s="10">
        <f t="shared" si="480"/>
        <v>9827889.4141704552</v>
      </c>
      <c r="R799" s="10">
        <f t="shared" si="480"/>
        <v>482587.22283420496</v>
      </c>
      <c r="S799" s="10">
        <f t="shared" si="480"/>
        <v>482587.22283420496</v>
      </c>
      <c r="T799" s="10">
        <f t="shared" si="480"/>
        <v>482587.22283420496</v>
      </c>
      <c r="U799" s="10">
        <f t="shared" si="480"/>
        <v>482587.22283420496</v>
      </c>
      <c r="V799" s="10">
        <f t="shared" si="480"/>
        <v>482587.22283420496</v>
      </c>
      <c r="W799" s="10">
        <f t="shared" si="480"/>
        <v>482587.22283420496</v>
      </c>
      <c r="X799" s="10">
        <f t="shared" si="480"/>
        <v>31583183.593406878</v>
      </c>
      <c r="Y799" s="10">
        <f t="shared" si="480"/>
        <v>31583183.593406878</v>
      </c>
      <c r="Z799" s="10">
        <f t="shared" si="480"/>
        <v>31583183.593406878</v>
      </c>
      <c r="AB799" s="21">
        <f>IF(E218="weekday",INDEX('Category Mapping'!$F$34:$F$45,MATCH('Summarized Source Data'!A218,'Category Mapping'!$A$34:$A$45,0)),INDEX('Category Mapping'!$E$34:$E$45,MATCH('Summarized Source Data'!A218,'Category Mapping'!$A$34:$A$45,0)))</f>
        <v>21.428571428571431</v>
      </c>
      <c r="AD799">
        <f>SUMIFS('Adjusted Source Data'!AJ$3:AJ$290,Sector,"All Sectors",Month,$A799,TimeOfWeek,$E799)</f>
        <v>0</v>
      </c>
      <c r="AE799">
        <f>SUMIFS('Adjusted Source Data'!AK$3:AK$290,Sector,"All Sectors",Month,$A799,TimeOfWeek,$E799)</f>
        <v>0</v>
      </c>
    </row>
    <row r="800" spans="1:31" outlineLevel="2">
      <c r="A800">
        <f t="shared" ref="A800:E800" si="481">A219</f>
        <v>9</v>
      </c>
      <c r="B800" t="str">
        <f t="shared" si="481"/>
        <v>Fall</v>
      </c>
      <c r="C800" t="str">
        <f t="shared" si="481"/>
        <v>h24</v>
      </c>
      <c r="D800" t="str">
        <f t="shared" si="481"/>
        <v>Hour23</v>
      </c>
      <c r="E800" t="str">
        <f t="shared" si="481"/>
        <v>Weekday</v>
      </c>
      <c r="F800" s="10">
        <f t="shared" ref="F800:Z800" si="482">F219/$AB800</f>
        <v>25352.552518398927</v>
      </c>
      <c r="G800" s="10">
        <f t="shared" si="482"/>
        <v>168280.07583881335</v>
      </c>
      <c r="H800" s="10">
        <f t="shared" si="482"/>
        <v>0</v>
      </c>
      <c r="I800" s="10">
        <f t="shared" si="482"/>
        <v>716713.69727852219</v>
      </c>
      <c r="J800" s="10">
        <f t="shared" si="482"/>
        <v>4297773.2079215273</v>
      </c>
      <c r="K800" s="10">
        <f t="shared" si="482"/>
        <v>4297773.2079215273</v>
      </c>
      <c r="L800" s="10">
        <f t="shared" si="482"/>
        <v>101820.9825839626</v>
      </c>
      <c r="M800" s="10">
        <f t="shared" si="482"/>
        <v>2890745.2456900394</v>
      </c>
      <c r="N800" s="10">
        <f t="shared" si="482"/>
        <v>0</v>
      </c>
      <c r="O800" s="10">
        <f t="shared" si="482"/>
        <v>8618195.6676380578</v>
      </c>
      <c r="P800" s="10">
        <f t="shared" si="482"/>
        <v>8618195.6676380578</v>
      </c>
      <c r="Q800" s="10">
        <f t="shared" si="482"/>
        <v>8618195.6676380578</v>
      </c>
      <c r="R800" s="10">
        <f t="shared" si="482"/>
        <v>324932.0930911536</v>
      </c>
      <c r="S800" s="10">
        <f t="shared" si="482"/>
        <v>324932.0930911536</v>
      </c>
      <c r="T800" s="10">
        <f t="shared" si="482"/>
        <v>324932.0930911536</v>
      </c>
      <c r="U800" s="10">
        <f t="shared" si="482"/>
        <v>324932.0930911536</v>
      </c>
      <c r="V800" s="10">
        <f t="shared" si="482"/>
        <v>324932.0930911536</v>
      </c>
      <c r="W800" s="10">
        <f t="shared" si="482"/>
        <v>324932.0930911536</v>
      </c>
      <c r="X800" s="10">
        <f t="shared" si="482"/>
        <v>31392059.94079927</v>
      </c>
      <c r="Y800" s="10">
        <f t="shared" si="482"/>
        <v>31392059.94079927</v>
      </c>
      <c r="Z800" s="10">
        <f t="shared" si="482"/>
        <v>31392059.94079927</v>
      </c>
      <c r="AB800" s="21">
        <f>IF(E219="weekday",INDEX('Category Mapping'!$F$34:$F$45,MATCH('Summarized Source Data'!A219,'Category Mapping'!$A$34:$A$45,0)),INDEX('Category Mapping'!$E$34:$E$45,MATCH('Summarized Source Data'!A219,'Category Mapping'!$A$34:$A$45,0)))</f>
        <v>21.428571428571431</v>
      </c>
      <c r="AD800">
        <f>SUMIFS('Adjusted Source Data'!AJ$3:AJ$290,Sector,"All Sectors",Month,$A800,TimeOfWeek,$E800)</f>
        <v>0</v>
      </c>
      <c r="AE800">
        <f>SUMIFS('Adjusted Source Data'!AK$3:AK$290,Sector,"All Sectors",Month,$A800,TimeOfWeek,$E800)</f>
        <v>0</v>
      </c>
    </row>
    <row r="801" spans="1:31" outlineLevel="2">
      <c r="A801">
        <f t="shared" ref="A801:E801" si="483">A220</f>
        <v>10</v>
      </c>
      <c r="B801" t="str">
        <f t="shared" si="483"/>
        <v>Fall</v>
      </c>
      <c r="C801" t="str">
        <f t="shared" si="483"/>
        <v>h1</v>
      </c>
      <c r="D801" t="str">
        <f t="shared" si="483"/>
        <v>Hour0</v>
      </c>
      <c r="E801" t="str">
        <f t="shared" si="483"/>
        <v>Weekday</v>
      </c>
      <c r="F801" s="10">
        <f t="shared" ref="F801:Z801" si="484">F220/$AB801</f>
        <v>168526.23964211656</v>
      </c>
      <c r="G801" s="10">
        <f t="shared" si="484"/>
        <v>131.51925121731631</v>
      </c>
      <c r="H801" s="10">
        <f t="shared" si="484"/>
        <v>0</v>
      </c>
      <c r="I801" s="10">
        <f t="shared" si="484"/>
        <v>493990.2957507745</v>
      </c>
      <c r="J801" s="10">
        <f t="shared" si="484"/>
        <v>3302870.374547889</v>
      </c>
      <c r="K801" s="10">
        <f t="shared" si="484"/>
        <v>3302870.374547889</v>
      </c>
      <c r="L801" s="10">
        <f t="shared" si="484"/>
        <v>643546.99079458695</v>
      </c>
      <c r="M801" s="10">
        <f t="shared" si="484"/>
        <v>56907.183548172405</v>
      </c>
      <c r="N801" s="10">
        <f t="shared" si="484"/>
        <v>0</v>
      </c>
      <c r="O801" s="10">
        <f t="shared" si="484"/>
        <v>6913341.2097058753</v>
      </c>
      <c r="P801" s="10">
        <f t="shared" si="484"/>
        <v>6913341.2097058753</v>
      </c>
      <c r="Q801" s="10">
        <f t="shared" si="484"/>
        <v>6913341.2097058753</v>
      </c>
      <c r="R801" s="10">
        <f t="shared" si="484"/>
        <v>219643.2224411412</v>
      </c>
      <c r="S801" s="10">
        <f t="shared" si="484"/>
        <v>219643.2224411412</v>
      </c>
      <c r="T801" s="10">
        <f t="shared" si="484"/>
        <v>219643.2224411412</v>
      </c>
      <c r="U801" s="10">
        <f t="shared" si="484"/>
        <v>219643.2224411412</v>
      </c>
      <c r="V801" s="10">
        <f t="shared" si="484"/>
        <v>219643.2224411412</v>
      </c>
      <c r="W801" s="10">
        <f t="shared" si="484"/>
        <v>219643.2224411412</v>
      </c>
      <c r="X801" s="10">
        <f t="shared" si="484"/>
        <v>29594097.534427132</v>
      </c>
      <c r="Y801" s="10">
        <f t="shared" si="484"/>
        <v>29594097.534427132</v>
      </c>
      <c r="Z801" s="10">
        <f t="shared" si="484"/>
        <v>29594097.534427132</v>
      </c>
      <c r="AB801" s="21">
        <f>IF(E220="weekday",INDEX('Category Mapping'!$F$34:$F$45,MATCH('Summarized Source Data'!A220,'Category Mapping'!$A$34:$A$45,0)),INDEX('Category Mapping'!$E$34:$E$45,MATCH('Summarized Source Data'!A220,'Category Mapping'!$A$34:$A$45,0)))</f>
        <v>22.142857142857142</v>
      </c>
      <c r="AD801">
        <f>SUMIFS('Adjusted Source Data'!AJ$3:AJ$290,Sector,"All Sectors",Month,$A801,TimeOfWeek,$E801)</f>
        <v>0</v>
      </c>
      <c r="AE801">
        <f>SUMIFS('Adjusted Source Data'!AK$3:AK$290,Sector,"All Sectors",Month,$A801,TimeOfWeek,$E801)</f>
        <v>0</v>
      </c>
    </row>
    <row r="802" spans="1:31" outlineLevel="2">
      <c r="A802">
        <f t="shared" ref="A802:E802" si="485">A221</f>
        <v>10</v>
      </c>
      <c r="B802" t="str">
        <f t="shared" si="485"/>
        <v>Fall</v>
      </c>
      <c r="C802" t="str">
        <f t="shared" si="485"/>
        <v>h2</v>
      </c>
      <c r="D802" t="str">
        <f t="shared" si="485"/>
        <v>Hour1</v>
      </c>
      <c r="E802" t="str">
        <f t="shared" si="485"/>
        <v>Weekday</v>
      </c>
      <c r="F802" s="10">
        <f t="shared" ref="F802:Z802" si="486">F221/$AB802</f>
        <v>168526.23964211656</v>
      </c>
      <c r="G802" s="10">
        <f t="shared" si="486"/>
        <v>132.24437458722571</v>
      </c>
      <c r="H802" s="10">
        <f t="shared" si="486"/>
        <v>0</v>
      </c>
      <c r="I802" s="10">
        <f t="shared" si="486"/>
        <v>453202.10619337112</v>
      </c>
      <c r="J802" s="10">
        <f t="shared" si="486"/>
        <v>2391933.4159758431</v>
      </c>
      <c r="K802" s="10">
        <f t="shared" si="486"/>
        <v>2391933.4159758431</v>
      </c>
      <c r="L802" s="10">
        <f t="shared" si="486"/>
        <v>580098.69592751504</v>
      </c>
      <c r="M802" s="10">
        <f t="shared" si="486"/>
        <v>53660.035777507532</v>
      </c>
      <c r="N802" s="10">
        <f t="shared" si="486"/>
        <v>0</v>
      </c>
      <c r="O802" s="10">
        <f t="shared" si="486"/>
        <v>6798755.8098662635</v>
      </c>
      <c r="P802" s="10">
        <f t="shared" si="486"/>
        <v>6798755.8098662635</v>
      </c>
      <c r="Q802" s="10">
        <f t="shared" si="486"/>
        <v>6798755.8098662635</v>
      </c>
      <c r="R802" s="10">
        <f t="shared" si="486"/>
        <v>216569.60575693776</v>
      </c>
      <c r="S802" s="10">
        <f t="shared" si="486"/>
        <v>216569.60575693776</v>
      </c>
      <c r="T802" s="10">
        <f t="shared" si="486"/>
        <v>216569.60575693776</v>
      </c>
      <c r="U802" s="10">
        <f t="shared" si="486"/>
        <v>216569.60575693776</v>
      </c>
      <c r="V802" s="10">
        <f t="shared" si="486"/>
        <v>216569.60575693776</v>
      </c>
      <c r="W802" s="10">
        <f t="shared" si="486"/>
        <v>216569.60575693776</v>
      </c>
      <c r="X802" s="10">
        <f t="shared" si="486"/>
        <v>29548777.323807798</v>
      </c>
      <c r="Y802" s="10">
        <f t="shared" si="486"/>
        <v>29548777.323807798</v>
      </c>
      <c r="Z802" s="10">
        <f t="shared" si="486"/>
        <v>29548777.323807798</v>
      </c>
      <c r="AB802" s="21">
        <f>IF(E221="weekday",INDEX('Category Mapping'!$F$34:$F$45,MATCH('Summarized Source Data'!A221,'Category Mapping'!$A$34:$A$45,0)),INDEX('Category Mapping'!$E$34:$E$45,MATCH('Summarized Source Data'!A221,'Category Mapping'!$A$34:$A$45,0)))</f>
        <v>22.142857142857142</v>
      </c>
      <c r="AD802">
        <f>SUMIFS('Adjusted Source Data'!AJ$3:AJ$290,Sector,"All Sectors",Month,$A802,TimeOfWeek,$E802)</f>
        <v>0</v>
      </c>
      <c r="AE802">
        <f>SUMIFS('Adjusted Source Data'!AK$3:AK$290,Sector,"All Sectors",Month,$A802,TimeOfWeek,$E802)</f>
        <v>0</v>
      </c>
    </row>
    <row r="803" spans="1:31" outlineLevel="2">
      <c r="A803">
        <f t="shared" ref="A803:E803" si="487">A222</f>
        <v>10</v>
      </c>
      <c r="B803" t="str">
        <f t="shared" si="487"/>
        <v>Fall</v>
      </c>
      <c r="C803" t="str">
        <f t="shared" si="487"/>
        <v>h3</v>
      </c>
      <c r="D803" t="str">
        <f t="shared" si="487"/>
        <v>Hour2</v>
      </c>
      <c r="E803" t="str">
        <f t="shared" si="487"/>
        <v>Weekday</v>
      </c>
      <c r="F803" s="10">
        <f t="shared" ref="F803:Z803" si="488">F222/$AB803</f>
        <v>168526.23964211656</v>
      </c>
      <c r="G803" s="10">
        <f t="shared" si="488"/>
        <v>132.74289690403839</v>
      </c>
      <c r="H803" s="10">
        <f t="shared" si="488"/>
        <v>0</v>
      </c>
      <c r="I803" s="10">
        <f t="shared" si="488"/>
        <v>450698.88968002266</v>
      </c>
      <c r="J803" s="10">
        <f t="shared" si="488"/>
        <v>1914041.9014019014</v>
      </c>
      <c r="K803" s="10">
        <f t="shared" si="488"/>
        <v>1914041.9014019014</v>
      </c>
      <c r="L803" s="10">
        <f t="shared" si="488"/>
        <v>584630.71698944876</v>
      </c>
      <c r="M803" s="10">
        <f t="shared" si="488"/>
        <v>52305.052120410583</v>
      </c>
      <c r="N803" s="10">
        <f t="shared" si="488"/>
        <v>0</v>
      </c>
      <c r="O803" s="10">
        <f t="shared" si="488"/>
        <v>6750258.5618420895</v>
      </c>
      <c r="P803" s="10">
        <f t="shared" si="488"/>
        <v>6750258.5618420895</v>
      </c>
      <c r="Q803" s="10">
        <f t="shared" si="488"/>
        <v>6750258.5618420895</v>
      </c>
      <c r="R803" s="10">
        <f t="shared" si="488"/>
        <v>215780.21832837016</v>
      </c>
      <c r="S803" s="10">
        <f t="shared" si="488"/>
        <v>215780.21832837016</v>
      </c>
      <c r="T803" s="10">
        <f t="shared" si="488"/>
        <v>215780.21832837016</v>
      </c>
      <c r="U803" s="10">
        <f t="shared" si="488"/>
        <v>215780.21832837016</v>
      </c>
      <c r="V803" s="10">
        <f t="shared" si="488"/>
        <v>215780.21832837016</v>
      </c>
      <c r="W803" s="10">
        <f t="shared" si="488"/>
        <v>215780.21832837016</v>
      </c>
      <c r="X803" s="10">
        <f t="shared" si="488"/>
        <v>29548777.323807798</v>
      </c>
      <c r="Y803" s="10">
        <f t="shared" si="488"/>
        <v>29548777.323807798</v>
      </c>
      <c r="Z803" s="10">
        <f t="shared" si="488"/>
        <v>29548777.323807798</v>
      </c>
      <c r="AB803" s="21">
        <f>IF(E222="weekday",INDEX('Category Mapping'!$F$34:$F$45,MATCH('Summarized Source Data'!A222,'Category Mapping'!$A$34:$A$45,0)),INDEX('Category Mapping'!$E$34:$E$45,MATCH('Summarized Source Data'!A222,'Category Mapping'!$A$34:$A$45,0)))</f>
        <v>22.142857142857142</v>
      </c>
      <c r="AD803">
        <f>SUMIFS('Adjusted Source Data'!AJ$3:AJ$290,Sector,"All Sectors",Month,$A803,TimeOfWeek,$E803)</f>
        <v>0</v>
      </c>
      <c r="AE803">
        <f>SUMIFS('Adjusted Source Data'!AK$3:AK$290,Sector,"All Sectors",Month,$A803,TimeOfWeek,$E803)</f>
        <v>0</v>
      </c>
    </row>
    <row r="804" spans="1:31" outlineLevel="2">
      <c r="A804">
        <f t="shared" ref="A804:E804" si="489">A223</f>
        <v>10</v>
      </c>
      <c r="B804" t="str">
        <f t="shared" si="489"/>
        <v>Fall</v>
      </c>
      <c r="C804" t="str">
        <f t="shared" si="489"/>
        <v>h4</v>
      </c>
      <c r="D804" t="str">
        <f t="shared" si="489"/>
        <v>Hour3</v>
      </c>
      <c r="E804" t="str">
        <f t="shared" si="489"/>
        <v>Weekday</v>
      </c>
      <c r="F804" s="10">
        <f t="shared" ref="F804:Z804" si="490">F223/$AB804</f>
        <v>168526.23964211656</v>
      </c>
      <c r="G804" s="10">
        <f t="shared" si="490"/>
        <v>132.83353732527709</v>
      </c>
      <c r="H804" s="10">
        <f t="shared" si="490"/>
        <v>0</v>
      </c>
      <c r="I804" s="10">
        <f t="shared" si="490"/>
        <v>462266.14831723849</v>
      </c>
      <c r="J804" s="10">
        <f t="shared" si="490"/>
        <v>1653213.3937179102</v>
      </c>
      <c r="K804" s="10">
        <f t="shared" si="490"/>
        <v>1653213.3937179102</v>
      </c>
      <c r="L804" s="10">
        <f t="shared" si="490"/>
        <v>593694.75911331607</v>
      </c>
      <c r="M804" s="10">
        <f t="shared" si="490"/>
        <v>51540.772088526079</v>
      </c>
      <c r="N804" s="10">
        <f t="shared" si="490"/>
        <v>0</v>
      </c>
      <c r="O804" s="10">
        <f t="shared" si="490"/>
        <v>7059200.2740854658</v>
      </c>
      <c r="P804" s="10">
        <f t="shared" si="490"/>
        <v>7059200.2740854658</v>
      </c>
      <c r="Q804" s="10">
        <f t="shared" si="490"/>
        <v>7059200.2740854658</v>
      </c>
      <c r="R804" s="10">
        <f t="shared" si="490"/>
        <v>216506.97322586182</v>
      </c>
      <c r="S804" s="10">
        <f t="shared" si="490"/>
        <v>216506.97322586182</v>
      </c>
      <c r="T804" s="10">
        <f t="shared" si="490"/>
        <v>216506.97322586182</v>
      </c>
      <c r="U804" s="10">
        <f t="shared" si="490"/>
        <v>216506.97322586182</v>
      </c>
      <c r="V804" s="10">
        <f t="shared" si="490"/>
        <v>216506.97322586182</v>
      </c>
      <c r="W804" s="10">
        <f t="shared" si="490"/>
        <v>216506.97322586182</v>
      </c>
      <c r="X804" s="10">
        <f t="shared" si="490"/>
        <v>29548777.323807798</v>
      </c>
      <c r="Y804" s="10">
        <f t="shared" si="490"/>
        <v>29548777.323807798</v>
      </c>
      <c r="Z804" s="10">
        <f t="shared" si="490"/>
        <v>29548777.323807798</v>
      </c>
      <c r="AB804" s="21">
        <f>IF(E223="weekday",INDEX('Category Mapping'!$F$34:$F$45,MATCH('Summarized Source Data'!A223,'Category Mapping'!$A$34:$A$45,0)),INDEX('Category Mapping'!$E$34:$E$45,MATCH('Summarized Source Data'!A223,'Category Mapping'!$A$34:$A$45,0)))</f>
        <v>22.142857142857142</v>
      </c>
      <c r="AD804">
        <f>SUMIFS('Adjusted Source Data'!AJ$3:AJ$290,Sector,"All Sectors",Month,$A804,TimeOfWeek,$E804)</f>
        <v>0</v>
      </c>
      <c r="AE804">
        <f>SUMIFS('Adjusted Source Data'!AK$3:AK$290,Sector,"All Sectors",Month,$A804,TimeOfWeek,$E804)</f>
        <v>0</v>
      </c>
    </row>
    <row r="805" spans="1:31" outlineLevel="2">
      <c r="A805">
        <f t="shared" ref="A805:E805" si="491">A224</f>
        <v>10</v>
      </c>
      <c r="B805" t="str">
        <f t="shared" si="491"/>
        <v>Fall</v>
      </c>
      <c r="C805" t="str">
        <f t="shared" si="491"/>
        <v>h5</v>
      </c>
      <c r="D805" t="str">
        <f t="shared" si="491"/>
        <v>Hour4</v>
      </c>
      <c r="E805" t="str">
        <f t="shared" si="491"/>
        <v>Weekday</v>
      </c>
      <c r="F805" s="10">
        <f t="shared" ref="F805:Z805" si="492">F224/$AB805</f>
        <v>168526.23964211656</v>
      </c>
      <c r="G805" s="10">
        <f t="shared" si="492"/>
        <v>129.47984173944613</v>
      </c>
      <c r="H805" s="10">
        <f t="shared" si="492"/>
        <v>0</v>
      </c>
      <c r="I805" s="10">
        <f t="shared" si="492"/>
        <v>593694.75911331607</v>
      </c>
      <c r="J805" s="10">
        <f t="shared" si="492"/>
        <v>1743857.1686521703</v>
      </c>
      <c r="K805" s="10">
        <f t="shared" si="492"/>
        <v>1743857.1686521703</v>
      </c>
      <c r="L805" s="10">
        <f t="shared" si="492"/>
        <v>575566.67486558133</v>
      </c>
      <c r="M805" s="10">
        <f t="shared" si="492"/>
        <v>51376.169083556655</v>
      </c>
      <c r="N805" s="10">
        <f t="shared" si="492"/>
        <v>0</v>
      </c>
      <c r="O805" s="10">
        <f t="shared" si="492"/>
        <v>7485374.8569122059</v>
      </c>
      <c r="P805" s="10">
        <f t="shared" si="492"/>
        <v>7485374.8569122059</v>
      </c>
      <c r="Q805" s="10">
        <f t="shared" si="492"/>
        <v>7485374.8569122059</v>
      </c>
      <c r="R805" s="10">
        <f t="shared" si="492"/>
        <v>215715.09318571017</v>
      </c>
      <c r="S805" s="10">
        <f t="shared" si="492"/>
        <v>215715.09318571017</v>
      </c>
      <c r="T805" s="10">
        <f t="shared" si="492"/>
        <v>215715.09318571017</v>
      </c>
      <c r="U805" s="10">
        <f t="shared" si="492"/>
        <v>215715.09318571017</v>
      </c>
      <c r="V805" s="10">
        <f t="shared" si="492"/>
        <v>215715.09318571017</v>
      </c>
      <c r="W805" s="10">
        <f t="shared" si="492"/>
        <v>215715.09318571017</v>
      </c>
      <c r="X805" s="10">
        <f t="shared" si="492"/>
        <v>29639417.74504647</v>
      </c>
      <c r="Y805" s="10">
        <f t="shared" si="492"/>
        <v>29639417.74504647</v>
      </c>
      <c r="Z805" s="10">
        <f t="shared" si="492"/>
        <v>29639417.74504647</v>
      </c>
      <c r="AB805" s="21">
        <f>IF(E224="weekday",INDEX('Category Mapping'!$F$34:$F$45,MATCH('Summarized Source Data'!A224,'Category Mapping'!$A$34:$A$45,0)),INDEX('Category Mapping'!$E$34:$E$45,MATCH('Summarized Source Data'!A224,'Category Mapping'!$A$34:$A$45,0)))</f>
        <v>22.142857142857142</v>
      </c>
      <c r="AD805">
        <f>SUMIFS('Adjusted Source Data'!AJ$3:AJ$290,Sector,"All Sectors",Month,$A805,TimeOfWeek,$E805)</f>
        <v>0</v>
      </c>
      <c r="AE805">
        <f>SUMIFS('Adjusted Source Data'!AK$3:AK$290,Sector,"All Sectors",Month,$A805,TimeOfWeek,$E805)</f>
        <v>0</v>
      </c>
    </row>
    <row r="806" spans="1:31" outlineLevel="2">
      <c r="A806">
        <f t="shared" ref="A806:E806" si="493">A225</f>
        <v>10</v>
      </c>
      <c r="B806" t="str">
        <f t="shared" si="493"/>
        <v>Fall</v>
      </c>
      <c r="C806" t="str">
        <f t="shared" si="493"/>
        <v>h6</v>
      </c>
      <c r="D806" t="str">
        <f t="shared" si="493"/>
        <v>Hour5</v>
      </c>
      <c r="E806" t="str">
        <f t="shared" si="493"/>
        <v>Weekday</v>
      </c>
      <c r="F806" s="10">
        <f t="shared" ref="F806:Z806" si="494">F225/$AB806</f>
        <v>250977.16286124469</v>
      </c>
      <c r="G806" s="10">
        <f t="shared" si="494"/>
        <v>119.0561932969986</v>
      </c>
      <c r="H806" s="10">
        <f t="shared" si="494"/>
        <v>0</v>
      </c>
      <c r="I806" s="10">
        <f t="shared" si="494"/>
        <v>1019704.738935085</v>
      </c>
      <c r="J806" s="10">
        <f t="shared" si="494"/>
        <v>2400136.1021766793</v>
      </c>
      <c r="K806" s="10">
        <f t="shared" si="494"/>
        <v>2400136.1021766793</v>
      </c>
      <c r="L806" s="10">
        <f t="shared" si="494"/>
        <v>960788.46512994682</v>
      </c>
      <c r="M806" s="10">
        <f t="shared" si="494"/>
        <v>52982.136067063482</v>
      </c>
      <c r="N806" s="10">
        <f t="shared" si="494"/>
        <v>0</v>
      </c>
      <c r="O806" s="10">
        <f t="shared" si="494"/>
        <v>8730074.6819604672</v>
      </c>
      <c r="P806" s="10">
        <f t="shared" si="494"/>
        <v>8730074.6819604672</v>
      </c>
      <c r="Q806" s="10">
        <f t="shared" si="494"/>
        <v>8730074.6819604672</v>
      </c>
      <c r="R806" s="10">
        <f t="shared" si="494"/>
        <v>221752.06248168019</v>
      </c>
      <c r="S806" s="10">
        <f t="shared" si="494"/>
        <v>221752.06248168019</v>
      </c>
      <c r="T806" s="10">
        <f t="shared" si="494"/>
        <v>221752.06248168019</v>
      </c>
      <c r="U806" s="10">
        <f t="shared" si="494"/>
        <v>221752.06248168019</v>
      </c>
      <c r="V806" s="10">
        <f t="shared" si="494"/>
        <v>221752.06248168019</v>
      </c>
      <c r="W806" s="10">
        <f t="shared" si="494"/>
        <v>221752.06248168019</v>
      </c>
      <c r="X806" s="10">
        <f t="shared" si="494"/>
        <v>29866018.798143156</v>
      </c>
      <c r="Y806" s="10">
        <f t="shared" si="494"/>
        <v>29866018.798143156</v>
      </c>
      <c r="Z806" s="10">
        <f t="shared" si="494"/>
        <v>29866018.798143156</v>
      </c>
      <c r="AB806" s="21">
        <f>IF(E225="weekday",INDEX('Category Mapping'!$F$34:$F$45,MATCH('Summarized Source Data'!A225,'Category Mapping'!$A$34:$A$45,0)),INDEX('Category Mapping'!$E$34:$E$45,MATCH('Summarized Source Data'!A225,'Category Mapping'!$A$34:$A$45,0)))</f>
        <v>22.142857142857142</v>
      </c>
      <c r="AD806">
        <f>SUMIFS('Adjusted Source Data'!AJ$3:AJ$290,Sector,"All Sectors",Month,$A806,TimeOfWeek,$E806)</f>
        <v>0</v>
      </c>
      <c r="AE806">
        <f>SUMIFS('Adjusted Source Data'!AK$3:AK$290,Sector,"All Sectors",Month,$A806,TimeOfWeek,$E806)</f>
        <v>0</v>
      </c>
    </row>
    <row r="807" spans="1:31" outlineLevel="2">
      <c r="A807">
        <f t="shared" ref="A807:E807" si="495">A226</f>
        <v>10</v>
      </c>
      <c r="B807" t="str">
        <f t="shared" si="495"/>
        <v>Fall</v>
      </c>
      <c r="C807" t="str">
        <f t="shared" si="495"/>
        <v>h7</v>
      </c>
      <c r="D807" t="str">
        <f t="shared" si="495"/>
        <v>Hour6</v>
      </c>
      <c r="E807" t="str">
        <f t="shared" si="495"/>
        <v>Weekday</v>
      </c>
      <c r="F807" s="10">
        <f t="shared" ref="F807:Z807" si="496">F226/$AB807</f>
        <v>284121.05653285264</v>
      </c>
      <c r="G807" s="10">
        <f t="shared" si="496"/>
        <v>97.257171989097429</v>
      </c>
      <c r="H807" s="10">
        <f t="shared" si="496"/>
        <v>0</v>
      </c>
      <c r="I807" s="10">
        <f t="shared" si="496"/>
        <v>1491034.929376191</v>
      </c>
      <c r="J807" s="10">
        <f t="shared" si="496"/>
        <v>3799132.6630974328</v>
      </c>
      <c r="K807" s="10">
        <f t="shared" si="496"/>
        <v>3799132.6630974328</v>
      </c>
      <c r="L807" s="10">
        <f t="shared" si="496"/>
        <v>1658719.7086677384</v>
      </c>
      <c r="M807" s="10">
        <f t="shared" si="496"/>
        <v>58725.974240747644</v>
      </c>
      <c r="N807" s="10">
        <f t="shared" si="496"/>
        <v>0</v>
      </c>
      <c r="O807" s="10">
        <f t="shared" si="496"/>
        <v>13147583.400234086</v>
      </c>
      <c r="P807" s="10">
        <f t="shared" si="496"/>
        <v>13147583.400234086</v>
      </c>
      <c r="Q807" s="10">
        <f t="shared" si="496"/>
        <v>13147583.400234086</v>
      </c>
      <c r="R807" s="10">
        <f t="shared" si="496"/>
        <v>332760.24745668628</v>
      </c>
      <c r="S807" s="10">
        <f t="shared" si="496"/>
        <v>332760.24745668628</v>
      </c>
      <c r="T807" s="10">
        <f t="shared" si="496"/>
        <v>332760.24745668628</v>
      </c>
      <c r="U807" s="10">
        <f t="shared" si="496"/>
        <v>332760.24745668628</v>
      </c>
      <c r="V807" s="10">
        <f t="shared" si="496"/>
        <v>332760.24745668628</v>
      </c>
      <c r="W807" s="10">
        <f t="shared" si="496"/>
        <v>332760.24745668628</v>
      </c>
      <c r="X807" s="10">
        <f t="shared" si="496"/>
        <v>30183260.272478517</v>
      </c>
      <c r="Y807" s="10">
        <f t="shared" si="496"/>
        <v>30183260.272478517</v>
      </c>
      <c r="Z807" s="10">
        <f t="shared" si="496"/>
        <v>30183260.272478517</v>
      </c>
      <c r="AB807" s="21">
        <f>IF(E226="weekday",INDEX('Category Mapping'!$F$34:$F$45,MATCH('Summarized Source Data'!A226,'Category Mapping'!$A$34:$A$45,0)),INDEX('Category Mapping'!$E$34:$E$45,MATCH('Summarized Source Data'!A226,'Category Mapping'!$A$34:$A$45,0)))</f>
        <v>22.142857142857142</v>
      </c>
      <c r="AD807">
        <f>SUMIFS('Adjusted Source Data'!AJ$3:AJ$290,Sector,"All Sectors",Month,$A807,TimeOfWeek,$E807)</f>
        <v>0</v>
      </c>
      <c r="AE807">
        <f>SUMIFS('Adjusted Source Data'!AK$3:AK$290,Sector,"All Sectors",Month,$A807,TimeOfWeek,$E807)</f>
        <v>0</v>
      </c>
    </row>
    <row r="808" spans="1:31" outlineLevel="2">
      <c r="A808">
        <f t="shared" ref="A808:E808" si="497">A227</f>
        <v>10</v>
      </c>
      <c r="B808" t="str">
        <f t="shared" si="497"/>
        <v>Fall</v>
      </c>
      <c r="C808" t="str">
        <f t="shared" si="497"/>
        <v>h8</v>
      </c>
      <c r="D808" t="str">
        <f t="shared" si="497"/>
        <v>Hour7</v>
      </c>
      <c r="E808" t="str">
        <f t="shared" si="497"/>
        <v>Weekday</v>
      </c>
      <c r="F808" s="10">
        <f t="shared" ref="F808:Z808" si="498">F227/$AB808</f>
        <v>287669.7649849786</v>
      </c>
      <c r="G808" s="10">
        <f t="shared" si="498"/>
        <v>72.965539097132748</v>
      </c>
      <c r="H808" s="10">
        <f t="shared" si="498"/>
        <v>0</v>
      </c>
      <c r="I808" s="10">
        <f t="shared" si="498"/>
        <v>566502.6327417139</v>
      </c>
      <c r="J808" s="10">
        <f t="shared" si="498"/>
        <v>4810780.9641513489</v>
      </c>
      <c r="K808" s="10">
        <f t="shared" si="498"/>
        <v>4810780.9641513489</v>
      </c>
      <c r="L808" s="10">
        <f t="shared" si="498"/>
        <v>1495566.9504381246</v>
      </c>
      <c r="M808" s="10">
        <f t="shared" si="498"/>
        <v>70057.613102953605</v>
      </c>
      <c r="N808" s="10">
        <f t="shared" si="498"/>
        <v>0</v>
      </c>
      <c r="O808" s="10">
        <f t="shared" si="498"/>
        <v>18058026.634631891</v>
      </c>
      <c r="P808" s="10">
        <f t="shared" si="498"/>
        <v>18058026.634631891</v>
      </c>
      <c r="Q808" s="10">
        <f t="shared" si="498"/>
        <v>18058026.634631891</v>
      </c>
      <c r="R808" s="10">
        <f t="shared" si="498"/>
        <v>697931.24353779154</v>
      </c>
      <c r="S808" s="10">
        <f t="shared" si="498"/>
        <v>697931.24353779154</v>
      </c>
      <c r="T808" s="10">
        <f t="shared" si="498"/>
        <v>697931.24353779154</v>
      </c>
      <c r="U808" s="10">
        <f t="shared" si="498"/>
        <v>697931.24353779154</v>
      </c>
      <c r="V808" s="10">
        <f t="shared" si="498"/>
        <v>697931.24353779154</v>
      </c>
      <c r="W808" s="10">
        <f t="shared" si="498"/>
        <v>697931.24353779154</v>
      </c>
      <c r="X808" s="10">
        <f t="shared" si="498"/>
        <v>30500501.746813878</v>
      </c>
      <c r="Y808" s="10">
        <f t="shared" si="498"/>
        <v>30500501.746813878</v>
      </c>
      <c r="Z808" s="10">
        <f t="shared" si="498"/>
        <v>30500501.746813878</v>
      </c>
      <c r="AB808" s="21">
        <f>IF(E227="weekday",INDEX('Category Mapping'!$F$34:$F$45,MATCH('Summarized Source Data'!A227,'Category Mapping'!$A$34:$A$45,0)),INDEX('Category Mapping'!$E$34:$E$45,MATCH('Summarized Source Data'!A227,'Category Mapping'!$A$34:$A$45,0)))</f>
        <v>22.142857142857142</v>
      </c>
      <c r="AD808">
        <f>SUMIFS('Adjusted Source Data'!AJ$3:AJ$290,Sector,"All Sectors",Month,$A808,TimeOfWeek,$E808)</f>
        <v>0</v>
      </c>
      <c r="AE808">
        <f>SUMIFS('Adjusted Source Data'!AK$3:AK$290,Sector,"All Sectors",Month,$A808,TimeOfWeek,$E808)</f>
        <v>0</v>
      </c>
    </row>
    <row r="809" spans="1:31" outlineLevel="2">
      <c r="A809">
        <f t="shared" ref="A809:E809" si="499">A228</f>
        <v>10</v>
      </c>
      <c r="B809" t="str">
        <f t="shared" si="499"/>
        <v>Fall</v>
      </c>
      <c r="C809" t="str">
        <f t="shared" si="499"/>
        <v>h9</v>
      </c>
      <c r="D809" t="str">
        <f t="shared" si="499"/>
        <v>Hour8</v>
      </c>
      <c r="E809" t="str">
        <f t="shared" si="499"/>
        <v>Weekday</v>
      </c>
      <c r="F809" s="10">
        <f t="shared" ref="F809:Z809" si="500">F228/$AB809</f>
        <v>285426.36923911079</v>
      </c>
      <c r="G809" s="10">
        <f t="shared" si="500"/>
        <v>58.961594015757584</v>
      </c>
      <c r="H809" s="10">
        <f t="shared" si="500"/>
        <v>0</v>
      </c>
      <c r="I809" s="10">
        <f t="shared" si="500"/>
        <v>452314.05666628515</v>
      </c>
      <c r="J809" s="10">
        <f t="shared" si="500"/>
        <v>4927226.9399177274</v>
      </c>
      <c r="K809" s="10">
        <f t="shared" si="500"/>
        <v>4927226.9399177274</v>
      </c>
      <c r="L809" s="10">
        <f t="shared" si="500"/>
        <v>1028768.7810589524</v>
      </c>
      <c r="M809" s="10">
        <f t="shared" si="500"/>
        <v>86724.573760321015</v>
      </c>
      <c r="N809" s="10">
        <f t="shared" si="500"/>
        <v>0</v>
      </c>
      <c r="O809" s="10">
        <f t="shared" si="500"/>
        <v>22405695.956616689</v>
      </c>
      <c r="P809" s="10">
        <f t="shared" si="500"/>
        <v>22405695.956616689</v>
      </c>
      <c r="Q809" s="10">
        <f t="shared" si="500"/>
        <v>22405695.956616689</v>
      </c>
      <c r="R809" s="10">
        <f t="shared" si="500"/>
        <v>761379.53840486344</v>
      </c>
      <c r="S809" s="10">
        <f t="shared" si="500"/>
        <v>761379.53840486344</v>
      </c>
      <c r="T809" s="10">
        <f t="shared" si="500"/>
        <v>761379.53840486344</v>
      </c>
      <c r="U809" s="10">
        <f t="shared" si="500"/>
        <v>761379.53840486344</v>
      </c>
      <c r="V809" s="10">
        <f t="shared" si="500"/>
        <v>761379.53840486344</v>
      </c>
      <c r="W809" s="10">
        <f t="shared" si="500"/>
        <v>761379.53840486344</v>
      </c>
      <c r="X809" s="10">
        <f t="shared" si="500"/>
        <v>30591142.16805255</v>
      </c>
      <c r="Y809" s="10">
        <f t="shared" si="500"/>
        <v>30591142.16805255</v>
      </c>
      <c r="Z809" s="10">
        <f t="shared" si="500"/>
        <v>30591142.16805255</v>
      </c>
      <c r="AB809" s="21">
        <f>IF(E228="weekday",INDEX('Category Mapping'!$F$34:$F$45,MATCH('Summarized Source Data'!A228,'Category Mapping'!$A$34:$A$45,0)),INDEX('Category Mapping'!$E$34:$E$45,MATCH('Summarized Source Data'!A228,'Category Mapping'!$A$34:$A$45,0)))</f>
        <v>22.142857142857142</v>
      </c>
      <c r="AD809">
        <f>SUMIFS('Adjusted Source Data'!AJ$3:AJ$290,Sector,"All Sectors",Month,$A809,TimeOfWeek,$E809)</f>
        <v>0</v>
      </c>
      <c r="AE809">
        <f>SUMIFS('Adjusted Source Data'!AK$3:AK$290,Sector,"All Sectors",Month,$A809,TimeOfWeek,$E809)</f>
        <v>0</v>
      </c>
    </row>
    <row r="810" spans="1:31" outlineLevel="2">
      <c r="A810">
        <f t="shared" ref="A810:E810" si="501">A229</f>
        <v>10</v>
      </c>
      <c r="B810" t="str">
        <f t="shared" si="501"/>
        <v>Fall</v>
      </c>
      <c r="C810" t="str">
        <f t="shared" si="501"/>
        <v>h10</v>
      </c>
      <c r="D810" t="str">
        <f t="shared" si="501"/>
        <v>Hour9</v>
      </c>
      <c r="E810" t="str">
        <f t="shared" si="501"/>
        <v>Weekday</v>
      </c>
      <c r="F810" s="10">
        <f t="shared" ref="F810:Z810" si="502">F229/$AB810</f>
        <v>197115.99598900852</v>
      </c>
      <c r="G810" s="10">
        <f t="shared" si="502"/>
        <v>457.14496451725347</v>
      </c>
      <c r="H810" s="10">
        <f t="shared" si="502"/>
        <v>0</v>
      </c>
      <c r="I810" s="10">
        <f t="shared" si="502"/>
        <v>435103.61604317068</v>
      </c>
      <c r="J810" s="10">
        <f t="shared" si="502"/>
        <v>4941709.1491817683</v>
      </c>
      <c r="K810" s="10">
        <f t="shared" si="502"/>
        <v>4941709.1491817683</v>
      </c>
      <c r="L810" s="10">
        <f t="shared" si="502"/>
        <v>784039.64371453214</v>
      </c>
      <c r="M810" s="10">
        <f t="shared" si="502"/>
        <v>97450.326726757048</v>
      </c>
      <c r="N810" s="10">
        <f t="shared" si="502"/>
        <v>0</v>
      </c>
      <c r="O810" s="10">
        <f t="shared" si="502"/>
        <v>23591423.764000751</v>
      </c>
      <c r="P810" s="10">
        <f t="shared" si="502"/>
        <v>23591423.764000751</v>
      </c>
      <c r="Q810" s="10">
        <f t="shared" si="502"/>
        <v>23591423.764000751</v>
      </c>
      <c r="R810" s="10">
        <f t="shared" si="502"/>
        <v>675271.13822812296</v>
      </c>
      <c r="S810" s="10">
        <f t="shared" si="502"/>
        <v>675271.13822812296</v>
      </c>
      <c r="T810" s="10">
        <f t="shared" si="502"/>
        <v>675271.13822812296</v>
      </c>
      <c r="U810" s="10">
        <f t="shared" si="502"/>
        <v>675271.13822812296</v>
      </c>
      <c r="V810" s="10">
        <f t="shared" si="502"/>
        <v>675271.13822812296</v>
      </c>
      <c r="W810" s="10">
        <f t="shared" si="502"/>
        <v>675271.13822812296</v>
      </c>
      <c r="X810" s="10">
        <f t="shared" si="502"/>
        <v>30545821.957433209</v>
      </c>
      <c r="Y810" s="10">
        <f t="shared" si="502"/>
        <v>30545821.957433209</v>
      </c>
      <c r="Z810" s="10">
        <f t="shared" si="502"/>
        <v>30545821.957433209</v>
      </c>
      <c r="AB810" s="21">
        <f>IF(E229="weekday",INDEX('Category Mapping'!$F$34:$F$45,MATCH('Summarized Source Data'!A229,'Category Mapping'!$A$34:$A$45,0)),INDEX('Category Mapping'!$E$34:$E$45,MATCH('Summarized Source Data'!A229,'Category Mapping'!$A$34:$A$45,0)))</f>
        <v>22.142857142857142</v>
      </c>
      <c r="AD810">
        <f>SUMIFS('Adjusted Source Data'!AJ$3:AJ$290,Sector,"All Sectors",Month,$A810,TimeOfWeek,$E810)</f>
        <v>0</v>
      </c>
      <c r="AE810">
        <f>SUMIFS('Adjusted Source Data'!AK$3:AK$290,Sector,"All Sectors",Month,$A810,TimeOfWeek,$E810)</f>
        <v>0</v>
      </c>
    </row>
    <row r="811" spans="1:31" outlineLevel="2">
      <c r="A811">
        <f t="shared" ref="A811:E811" si="503">A230</f>
        <v>10</v>
      </c>
      <c r="B811" t="str">
        <f t="shared" si="503"/>
        <v>Fall</v>
      </c>
      <c r="C811" t="str">
        <f t="shared" si="503"/>
        <v>h11</v>
      </c>
      <c r="D811" t="str">
        <f t="shared" si="503"/>
        <v>Hour10</v>
      </c>
      <c r="E811" t="str">
        <f t="shared" si="503"/>
        <v>Weekday</v>
      </c>
      <c r="F811" s="10">
        <f t="shared" ref="F811:Z811" si="504">F230/$AB811</f>
        <v>198787.90387896649</v>
      </c>
      <c r="G811" s="10">
        <f t="shared" si="504"/>
        <v>2957.2343833329851</v>
      </c>
      <c r="H811" s="10">
        <f t="shared" si="504"/>
        <v>0</v>
      </c>
      <c r="I811" s="10">
        <f t="shared" si="504"/>
        <v>442213.13344365801</v>
      </c>
      <c r="J811" s="10">
        <f t="shared" si="504"/>
        <v>4885107.4238531701</v>
      </c>
      <c r="K811" s="10">
        <f t="shared" si="504"/>
        <v>4885107.4238531701</v>
      </c>
      <c r="L811" s="10">
        <f t="shared" si="504"/>
        <v>629950.9276087858</v>
      </c>
      <c r="M811" s="10">
        <f t="shared" si="504"/>
        <v>103525.54628048981</v>
      </c>
      <c r="N811" s="10">
        <f t="shared" si="504"/>
        <v>0</v>
      </c>
      <c r="O811" s="10">
        <f t="shared" si="504"/>
        <v>23467515.996836741</v>
      </c>
      <c r="P811" s="10">
        <f t="shared" si="504"/>
        <v>23467515.996836741</v>
      </c>
      <c r="Q811" s="10">
        <f t="shared" si="504"/>
        <v>23467515.996836741</v>
      </c>
      <c r="R811" s="10">
        <f t="shared" si="504"/>
        <v>543842.52743204532</v>
      </c>
      <c r="S811" s="10">
        <f t="shared" si="504"/>
        <v>543842.52743204532</v>
      </c>
      <c r="T811" s="10">
        <f t="shared" si="504"/>
        <v>543842.52743204532</v>
      </c>
      <c r="U811" s="10">
        <f t="shared" si="504"/>
        <v>543842.52743204532</v>
      </c>
      <c r="V811" s="10">
        <f t="shared" si="504"/>
        <v>543842.52743204532</v>
      </c>
      <c r="W811" s="10">
        <f t="shared" si="504"/>
        <v>543842.52743204532</v>
      </c>
      <c r="X811" s="10">
        <f t="shared" si="504"/>
        <v>30409861.325575203</v>
      </c>
      <c r="Y811" s="10">
        <f t="shared" si="504"/>
        <v>30409861.325575203</v>
      </c>
      <c r="Z811" s="10">
        <f t="shared" si="504"/>
        <v>30409861.325575203</v>
      </c>
      <c r="AB811" s="21">
        <f>IF(E230="weekday",INDEX('Category Mapping'!$F$34:$F$45,MATCH('Summarized Source Data'!A230,'Category Mapping'!$A$34:$A$45,0)),INDEX('Category Mapping'!$E$34:$E$45,MATCH('Summarized Source Data'!A230,'Category Mapping'!$A$34:$A$45,0)))</f>
        <v>22.142857142857142</v>
      </c>
      <c r="AD811">
        <f>SUMIFS('Adjusted Source Data'!AJ$3:AJ$290,Sector,"All Sectors",Month,$A811,TimeOfWeek,$E811)</f>
        <v>0</v>
      </c>
      <c r="AE811">
        <f>SUMIFS('Adjusted Source Data'!AK$3:AK$290,Sector,"All Sectors",Month,$A811,TimeOfWeek,$E811)</f>
        <v>0</v>
      </c>
    </row>
    <row r="812" spans="1:31" outlineLevel="2">
      <c r="A812">
        <f t="shared" ref="A812:E812" si="505">A231</f>
        <v>10</v>
      </c>
      <c r="B812" t="str">
        <f t="shared" si="505"/>
        <v>Fall</v>
      </c>
      <c r="C812" t="str">
        <f t="shared" si="505"/>
        <v>h12</v>
      </c>
      <c r="D812" t="str">
        <f t="shared" si="505"/>
        <v>Hour11</v>
      </c>
      <c r="E812" t="str">
        <f t="shared" si="505"/>
        <v>Weekday</v>
      </c>
      <c r="F812" s="10">
        <f t="shared" ref="F812:Z812" si="506">F231/$AB812</f>
        <v>208794.83298476922</v>
      </c>
      <c r="G812" s="10">
        <f t="shared" si="506"/>
        <v>18723.637135483554</v>
      </c>
      <c r="H812" s="10">
        <f t="shared" si="506"/>
        <v>0</v>
      </c>
      <c r="I812" s="10">
        <f t="shared" si="506"/>
        <v>484926.25362690707</v>
      </c>
      <c r="J812" s="10">
        <f t="shared" si="506"/>
        <v>4907261.3930506418</v>
      </c>
      <c r="K812" s="10">
        <f t="shared" si="506"/>
        <v>4907261.3930506418</v>
      </c>
      <c r="L812" s="10">
        <f t="shared" si="506"/>
        <v>512118.37999850931</v>
      </c>
      <c r="M812" s="10">
        <f t="shared" si="506"/>
        <v>107831.73673290736</v>
      </c>
      <c r="N812" s="10">
        <f t="shared" si="506"/>
        <v>0</v>
      </c>
      <c r="O812" s="10">
        <f t="shared" si="506"/>
        <v>23399761.511517253</v>
      </c>
      <c r="P812" s="10">
        <f t="shared" si="506"/>
        <v>23399761.511517253</v>
      </c>
      <c r="Q812" s="10">
        <f t="shared" si="506"/>
        <v>23399761.511517253</v>
      </c>
      <c r="R812" s="10">
        <f t="shared" si="506"/>
        <v>543842.52743204532</v>
      </c>
      <c r="S812" s="10">
        <f t="shared" si="506"/>
        <v>543842.52743204532</v>
      </c>
      <c r="T812" s="10">
        <f t="shared" si="506"/>
        <v>543842.52743204532</v>
      </c>
      <c r="U812" s="10">
        <f t="shared" si="506"/>
        <v>543842.52743204532</v>
      </c>
      <c r="V812" s="10">
        <f t="shared" si="506"/>
        <v>543842.52743204532</v>
      </c>
      <c r="W812" s="10">
        <f t="shared" si="506"/>
        <v>543842.52743204532</v>
      </c>
      <c r="X812" s="10">
        <f t="shared" si="506"/>
        <v>30319220.904336527</v>
      </c>
      <c r="Y812" s="10">
        <f t="shared" si="506"/>
        <v>30319220.904336527</v>
      </c>
      <c r="Z812" s="10">
        <f t="shared" si="506"/>
        <v>30319220.904336527</v>
      </c>
      <c r="AB812" s="21">
        <f>IF(E231="weekday",INDEX('Category Mapping'!$F$34:$F$45,MATCH('Summarized Source Data'!A231,'Category Mapping'!$A$34:$A$45,0)),INDEX('Category Mapping'!$E$34:$E$45,MATCH('Summarized Source Data'!A231,'Category Mapping'!$A$34:$A$45,0)))</f>
        <v>22.142857142857142</v>
      </c>
      <c r="AD812">
        <f>SUMIFS('Adjusted Source Data'!AJ$3:AJ$290,Sector,"All Sectors",Month,$A812,TimeOfWeek,$E812)</f>
        <v>0</v>
      </c>
      <c r="AE812">
        <f>SUMIFS('Adjusted Source Data'!AK$3:AK$290,Sector,"All Sectors",Month,$A812,TimeOfWeek,$E812)</f>
        <v>0</v>
      </c>
    </row>
    <row r="813" spans="1:31" outlineLevel="2">
      <c r="A813">
        <f t="shared" ref="A813:E813" si="507">A232</f>
        <v>10</v>
      </c>
      <c r="B813" t="str">
        <f t="shared" si="507"/>
        <v>Fall</v>
      </c>
      <c r="C813" t="str">
        <f t="shared" si="507"/>
        <v>h13</v>
      </c>
      <c r="D813" t="str">
        <f t="shared" si="507"/>
        <v>Hour12</v>
      </c>
      <c r="E813" t="str">
        <f t="shared" si="507"/>
        <v>Weekday</v>
      </c>
      <c r="F813" s="10">
        <f t="shared" ref="F813:Z813" si="508">F232/$AB813</f>
        <v>214923.031864716</v>
      </c>
      <c r="G813" s="10">
        <f t="shared" si="508"/>
        <v>46251.631587985728</v>
      </c>
      <c r="H813" s="10">
        <f t="shared" si="508"/>
        <v>0</v>
      </c>
      <c r="I813" s="10">
        <f t="shared" si="508"/>
        <v>512118.37999850931</v>
      </c>
      <c r="J813" s="10">
        <f t="shared" si="508"/>
        <v>4710452.4414885798</v>
      </c>
      <c r="K813" s="10">
        <f t="shared" si="508"/>
        <v>4710452.4414885798</v>
      </c>
      <c r="L813" s="10">
        <f t="shared" si="508"/>
        <v>457734.12725530489</v>
      </c>
      <c r="M813" s="10">
        <f t="shared" si="508"/>
        <v>108662.22959250673</v>
      </c>
      <c r="N813" s="10">
        <f t="shared" si="508"/>
        <v>0</v>
      </c>
      <c r="O813" s="10">
        <f t="shared" si="508"/>
        <v>23045433.375826824</v>
      </c>
      <c r="P813" s="10">
        <f t="shared" si="508"/>
        <v>23045433.375826824</v>
      </c>
      <c r="Q813" s="10">
        <f t="shared" si="508"/>
        <v>23045433.375826824</v>
      </c>
      <c r="R813" s="10">
        <f t="shared" si="508"/>
        <v>557438.59061784646</v>
      </c>
      <c r="S813" s="10">
        <f t="shared" si="508"/>
        <v>557438.59061784646</v>
      </c>
      <c r="T813" s="10">
        <f t="shared" si="508"/>
        <v>557438.59061784646</v>
      </c>
      <c r="U813" s="10">
        <f t="shared" si="508"/>
        <v>557438.59061784646</v>
      </c>
      <c r="V813" s="10">
        <f t="shared" si="508"/>
        <v>557438.59061784646</v>
      </c>
      <c r="W813" s="10">
        <f t="shared" si="508"/>
        <v>557438.59061784646</v>
      </c>
      <c r="X813" s="10">
        <f t="shared" si="508"/>
        <v>30228580.483097855</v>
      </c>
      <c r="Y813" s="10">
        <f t="shared" si="508"/>
        <v>30228580.483097855</v>
      </c>
      <c r="Z813" s="10">
        <f t="shared" si="508"/>
        <v>30228580.483097855</v>
      </c>
      <c r="AB813" s="21">
        <f>IF(E232="weekday",INDEX('Category Mapping'!$F$34:$F$45,MATCH('Summarized Source Data'!A232,'Category Mapping'!$A$34:$A$45,0)),INDEX('Category Mapping'!$E$34:$E$45,MATCH('Summarized Source Data'!A232,'Category Mapping'!$A$34:$A$45,0)))</f>
        <v>22.142857142857142</v>
      </c>
      <c r="AD813">
        <f>SUMIFS('Adjusted Source Data'!AJ$3:AJ$290,Sector,"All Sectors",Month,$A813,TimeOfWeek,$E813)</f>
        <v>0</v>
      </c>
      <c r="AE813">
        <f>SUMIFS('Adjusted Source Data'!AK$3:AK$290,Sector,"All Sectors",Month,$A813,TimeOfWeek,$E813)</f>
        <v>0</v>
      </c>
    </row>
    <row r="814" spans="1:31" outlineLevel="2">
      <c r="A814">
        <f t="shared" ref="A814:E814" si="509">A233</f>
        <v>10</v>
      </c>
      <c r="B814" t="str">
        <f t="shared" si="509"/>
        <v>Fall</v>
      </c>
      <c r="C814" t="str">
        <f t="shared" si="509"/>
        <v>h14</v>
      </c>
      <c r="D814" t="str">
        <f t="shared" si="509"/>
        <v>Hour13</v>
      </c>
      <c r="E814" t="str">
        <f t="shared" si="509"/>
        <v>Weekday</v>
      </c>
      <c r="F814" s="10">
        <f t="shared" ref="F814:Z814" si="510">F233/$AB814</f>
        <v>216647.10331709686</v>
      </c>
      <c r="G814" s="10">
        <f t="shared" si="510"/>
        <v>67036.069340751783</v>
      </c>
      <c r="H814" s="10">
        <f t="shared" si="510"/>
        <v>0</v>
      </c>
      <c r="I814" s="10">
        <f t="shared" si="510"/>
        <v>516650.40106044302</v>
      </c>
      <c r="J814" s="10">
        <f t="shared" si="510"/>
        <v>4683411.9112214996</v>
      </c>
      <c r="K814" s="10">
        <f t="shared" si="510"/>
        <v>4683411.9112214996</v>
      </c>
      <c r="L814" s="10">
        <f t="shared" si="510"/>
        <v>417344.89151198341</v>
      </c>
      <c r="M814" s="10">
        <f t="shared" si="510"/>
        <v>114407.51801293071</v>
      </c>
      <c r="N814" s="10">
        <f t="shared" si="510"/>
        <v>0</v>
      </c>
      <c r="O814" s="10">
        <f t="shared" si="510"/>
        <v>23034757.112530384</v>
      </c>
      <c r="P814" s="10">
        <f t="shared" si="510"/>
        <v>23034757.112530384</v>
      </c>
      <c r="Q814" s="10">
        <f t="shared" si="510"/>
        <v>23034757.112530384</v>
      </c>
      <c r="R814" s="10">
        <f t="shared" si="510"/>
        <v>552906.56955591275</v>
      </c>
      <c r="S814" s="10">
        <f t="shared" si="510"/>
        <v>552906.56955591275</v>
      </c>
      <c r="T814" s="10">
        <f t="shared" si="510"/>
        <v>552906.56955591275</v>
      </c>
      <c r="U814" s="10">
        <f t="shared" si="510"/>
        <v>552906.56955591275</v>
      </c>
      <c r="V814" s="10">
        <f t="shared" si="510"/>
        <v>552906.56955591275</v>
      </c>
      <c r="W814" s="10">
        <f t="shared" si="510"/>
        <v>552906.56955591275</v>
      </c>
      <c r="X814" s="10">
        <f t="shared" si="510"/>
        <v>30183260.272478517</v>
      </c>
      <c r="Y814" s="10">
        <f t="shared" si="510"/>
        <v>30183260.272478517</v>
      </c>
      <c r="Z814" s="10">
        <f t="shared" si="510"/>
        <v>30183260.272478517</v>
      </c>
      <c r="AB814" s="21">
        <f>IF(E233="weekday",INDEX('Category Mapping'!$F$34:$F$45,MATCH('Summarized Source Data'!A233,'Category Mapping'!$A$34:$A$45,0)),INDEX('Category Mapping'!$E$34:$E$45,MATCH('Summarized Source Data'!A233,'Category Mapping'!$A$34:$A$45,0)))</f>
        <v>22.142857142857142</v>
      </c>
      <c r="AD814">
        <f>SUMIFS('Adjusted Source Data'!AJ$3:AJ$290,Sector,"All Sectors",Month,$A814,TimeOfWeek,$E814)</f>
        <v>0</v>
      </c>
      <c r="AE814">
        <f>SUMIFS('Adjusted Source Data'!AK$3:AK$290,Sector,"All Sectors",Month,$A814,TimeOfWeek,$E814)</f>
        <v>0</v>
      </c>
    </row>
    <row r="815" spans="1:31" outlineLevel="2">
      <c r="A815">
        <f t="shared" ref="A815:E815" si="511">A234</f>
        <v>10</v>
      </c>
      <c r="B815" t="str">
        <f t="shared" si="511"/>
        <v>Fall</v>
      </c>
      <c r="C815" t="str">
        <f t="shared" si="511"/>
        <v>h15</v>
      </c>
      <c r="D815" t="str">
        <f t="shared" si="511"/>
        <v>Hour14</v>
      </c>
      <c r="E815" t="str">
        <f t="shared" si="511"/>
        <v>Weekday</v>
      </c>
      <c r="F815" s="10">
        <f t="shared" ref="F815:Z815" si="512">F234/$AB815</f>
        <v>219783.6244536399</v>
      </c>
      <c r="G815" s="10">
        <f t="shared" si="512"/>
        <v>77136.267440009105</v>
      </c>
      <c r="H815" s="10">
        <f t="shared" si="512"/>
        <v>0</v>
      </c>
      <c r="I815" s="10">
        <f t="shared" si="512"/>
        <v>530246.46424624417</v>
      </c>
      <c r="J815" s="10">
        <f t="shared" si="512"/>
        <v>4837859.9712772463</v>
      </c>
      <c r="K815" s="10">
        <f t="shared" si="512"/>
        <v>4837859.9712772463</v>
      </c>
      <c r="L815" s="10">
        <f t="shared" si="512"/>
        <v>388475.87202725507</v>
      </c>
      <c r="M815" s="10">
        <f t="shared" si="512"/>
        <v>118155.59007157113</v>
      </c>
      <c r="N815" s="10">
        <f t="shared" si="512"/>
        <v>0</v>
      </c>
      <c r="O815" s="10">
        <f t="shared" si="512"/>
        <v>23014557.849337135</v>
      </c>
      <c r="P815" s="10">
        <f t="shared" si="512"/>
        <v>23014557.849337135</v>
      </c>
      <c r="Q815" s="10">
        <f t="shared" si="512"/>
        <v>23014557.849337135</v>
      </c>
      <c r="R815" s="10">
        <f t="shared" si="512"/>
        <v>543842.52743204532</v>
      </c>
      <c r="S815" s="10">
        <f t="shared" si="512"/>
        <v>543842.52743204532</v>
      </c>
      <c r="T815" s="10">
        <f t="shared" si="512"/>
        <v>543842.52743204532</v>
      </c>
      <c r="U815" s="10">
        <f t="shared" si="512"/>
        <v>543842.52743204532</v>
      </c>
      <c r="V815" s="10">
        <f t="shared" si="512"/>
        <v>543842.52743204532</v>
      </c>
      <c r="W815" s="10">
        <f t="shared" si="512"/>
        <v>543842.52743204532</v>
      </c>
      <c r="X815" s="10">
        <f t="shared" si="512"/>
        <v>30228580.483097855</v>
      </c>
      <c r="Y815" s="10">
        <f t="shared" si="512"/>
        <v>30228580.483097855</v>
      </c>
      <c r="Z815" s="10">
        <f t="shared" si="512"/>
        <v>30228580.483097855</v>
      </c>
      <c r="AB815" s="21">
        <f>IF(E234="weekday",INDEX('Category Mapping'!$F$34:$F$45,MATCH('Summarized Source Data'!A234,'Category Mapping'!$A$34:$A$45,0)),INDEX('Category Mapping'!$E$34:$E$45,MATCH('Summarized Source Data'!A234,'Category Mapping'!$A$34:$A$45,0)))</f>
        <v>22.142857142857142</v>
      </c>
      <c r="AD815">
        <f>SUMIFS('Adjusted Source Data'!AJ$3:AJ$290,Sector,"All Sectors",Month,$A815,TimeOfWeek,$E815)</f>
        <v>0</v>
      </c>
      <c r="AE815">
        <f>SUMIFS('Adjusted Source Data'!AK$3:AK$290,Sector,"All Sectors",Month,$A815,TimeOfWeek,$E815)</f>
        <v>0</v>
      </c>
    </row>
    <row r="816" spans="1:31" outlineLevel="2">
      <c r="A816">
        <f t="shared" ref="A816:E816" si="513">A235</f>
        <v>10</v>
      </c>
      <c r="B816" t="str">
        <f t="shared" si="513"/>
        <v>Fall</v>
      </c>
      <c r="C816" t="str">
        <f t="shared" si="513"/>
        <v>h16</v>
      </c>
      <c r="D816" t="str">
        <f t="shared" si="513"/>
        <v>Hour15</v>
      </c>
      <c r="E816" t="str">
        <f t="shared" si="513"/>
        <v>Weekday</v>
      </c>
      <c r="F816" s="10">
        <f t="shared" ref="F816:Z816" si="514">F235/$AB816</f>
        <v>229915.1388184352</v>
      </c>
      <c r="G816" s="10">
        <f t="shared" si="514"/>
        <v>76456.872162614629</v>
      </c>
      <c r="H816" s="10">
        <f t="shared" si="514"/>
        <v>0</v>
      </c>
      <c r="I816" s="10">
        <f t="shared" si="514"/>
        <v>575566.67486558133</v>
      </c>
      <c r="J816" s="10">
        <f t="shared" si="514"/>
        <v>5462890.8008605642</v>
      </c>
      <c r="K816" s="10">
        <f t="shared" si="514"/>
        <v>5462890.8008605642</v>
      </c>
      <c r="L816" s="10">
        <f t="shared" si="514"/>
        <v>363017.28903205309</v>
      </c>
      <c r="M816" s="10">
        <f t="shared" si="514"/>
        <v>117007.67445679393</v>
      </c>
      <c r="N816" s="10">
        <f t="shared" si="514"/>
        <v>0</v>
      </c>
      <c r="O816" s="10">
        <f t="shared" si="514"/>
        <v>23041164.347947113</v>
      </c>
      <c r="P816" s="10">
        <f t="shared" si="514"/>
        <v>23041164.347947113</v>
      </c>
      <c r="Q816" s="10">
        <f t="shared" si="514"/>
        <v>23041164.347947113</v>
      </c>
      <c r="R816" s="10">
        <f t="shared" si="514"/>
        <v>648079.01185652066</v>
      </c>
      <c r="S816" s="10">
        <f t="shared" si="514"/>
        <v>648079.01185652066</v>
      </c>
      <c r="T816" s="10">
        <f t="shared" si="514"/>
        <v>648079.01185652066</v>
      </c>
      <c r="U816" s="10">
        <f t="shared" si="514"/>
        <v>648079.01185652066</v>
      </c>
      <c r="V816" s="10">
        <f t="shared" si="514"/>
        <v>648079.01185652066</v>
      </c>
      <c r="W816" s="10">
        <f t="shared" si="514"/>
        <v>648079.01185652066</v>
      </c>
      <c r="X816" s="10">
        <f t="shared" si="514"/>
        <v>30500501.746813878</v>
      </c>
      <c r="Y816" s="10">
        <f t="shared" si="514"/>
        <v>30500501.746813878</v>
      </c>
      <c r="Z816" s="10">
        <f t="shared" si="514"/>
        <v>30500501.746813878</v>
      </c>
      <c r="AB816" s="21">
        <f>IF(E235="weekday",INDEX('Category Mapping'!$F$34:$F$45,MATCH('Summarized Source Data'!A235,'Category Mapping'!$A$34:$A$45,0)),INDEX('Category Mapping'!$E$34:$E$45,MATCH('Summarized Source Data'!A235,'Category Mapping'!$A$34:$A$45,0)))</f>
        <v>22.142857142857142</v>
      </c>
      <c r="AD816">
        <f>SUMIFS('Adjusted Source Data'!AJ$3:AJ$290,Sector,"All Sectors",Month,$A816,TimeOfWeek,$E816)</f>
        <v>0</v>
      </c>
      <c r="AE816">
        <f>SUMIFS('Adjusted Source Data'!AK$3:AK$290,Sector,"All Sectors",Month,$A816,TimeOfWeek,$E816)</f>
        <v>0</v>
      </c>
    </row>
    <row r="817" spans="1:31" outlineLevel="2">
      <c r="A817">
        <f t="shared" ref="A817:E817" si="515">A236</f>
        <v>10</v>
      </c>
      <c r="B817" t="str">
        <f t="shared" si="515"/>
        <v>Fall</v>
      </c>
      <c r="C817" t="str">
        <f t="shared" si="515"/>
        <v>h17</v>
      </c>
      <c r="D817" t="str">
        <f t="shared" si="515"/>
        <v>Hour16</v>
      </c>
      <c r="E817" t="str">
        <f t="shared" si="515"/>
        <v>Weekday</v>
      </c>
      <c r="F817" s="10">
        <f t="shared" ref="F817:Z817" si="516">F236/$AB817</f>
        <v>242123.45183486163</v>
      </c>
      <c r="G817" s="10">
        <f t="shared" si="516"/>
        <v>59415.838486795197</v>
      </c>
      <c r="H817" s="10">
        <f t="shared" si="516"/>
        <v>0</v>
      </c>
      <c r="I817" s="10">
        <f t="shared" si="516"/>
        <v>770443.58052873088</v>
      </c>
      <c r="J817" s="10">
        <f t="shared" si="516"/>
        <v>6632452.934436921</v>
      </c>
      <c r="K817" s="10">
        <f t="shared" si="516"/>
        <v>6632452.934436921</v>
      </c>
      <c r="L817" s="10">
        <f t="shared" si="516"/>
        <v>339372.3302254157</v>
      </c>
      <c r="M817" s="10">
        <f t="shared" si="516"/>
        <v>111475.20974543836</v>
      </c>
      <c r="N817" s="10">
        <f t="shared" si="516"/>
        <v>0</v>
      </c>
      <c r="O817" s="10">
        <f t="shared" si="516"/>
        <v>22299898.190936375</v>
      </c>
      <c r="P817" s="10">
        <f t="shared" si="516"/>
        <v>22299898.190936375</v>
      </c>
      <c r="Q817" s="10">
        <f t="shared" si="516"/>
        <v>22299898.190936375</v>
      </c>
      <c r="R817" s="10">
        <f t="shared" si="516"/>
        <v>747783.4752190623</v>
      </c>
      <c r="S817" s="10">
        <f t="shared" si="516"/>
        <v>747783.4752190623</v>
      </c>
      <c r="T817" s="10">
        <f t="shared" si="516"/>
        <v>747783.4752190623</v>
      </c>
      <c r="U817" s="10">
        <f t="shared" si="516"/>
        <v>747783.4752190623</v>
      </c>
      <c r="V817" s="10">
        <f t="shared" si="516"/>
        <v>747783.4752190623</v>
      </c>
      <c r="W817" s="10">
        <f t="shared" si="516"/>
        <v>747783.4752190623</v>
      </c>
      <c r="X817" s="10">
        <f t="shared" si="516"/>
        <v>30817743.221149232</v>
      </c>
      <c r="Y817" s="10">
        <f t="shared" si="516"/>
        <v>30817743.221149232</v>
      </c>
      <c r="Z817" s="10">
        <f t="shared" si="516"/>
        <v>30817743.221149232</v>
      </c>
      <c r="AB817" s="21">
        <f>IF(E236="weekday",INDEX('Category Mapping'!$F$34:$F$45,MATCH('Summarized Source Data'!A236,'Category Mapping'!$A$34:$A$45,0)),INDEX('Category Mapping'!$E$34:$E$45,MATCH('Summarized Source Data'!A236,'Category Mapping'!$A$34:$A$45,0)))</f>
        <v>22.142857142857142</v>
      </c>
      <c r="AD817">
        <f>SUMIFS('Adjusted Source Data'!AJ$3:AJ$290,Sector,"All Sectors",Month,$A817,TimeOfWeek,$E817)</f>
        <v>0</v>
      </c>
      <c r="AE817">
        <f>SUMIFS('Adjusted Source Data'!AK$3:AK$290,Sector,"All Sectors",Month,$A817,TimeOfWeek,$E817)</f>
        <v>0</v>
      </c>
    </row>
    <row r="818" spans="1:31" outlineLevel="2">
      <c r="A818">
        <f t="shared" ref="A818:E818" si="517">A237</f>
        <v>10</v>
      </c>
      <c r="B818" t="str">
        <f t="shared" si="517"/>
        <v>Fall</v>
      </c>
      <c r="C818" t="str">
        <f t="shared" si="517"/>
        <v>h18</v>
      </c>
      <c r="D818" t="str">
        <f t="shared" si="517"/>
        <v>Hour17</v>
      </c>
      <c r="E818" t="str">
        <f t="shared" si="517"/>
        <v>Weekday</v>
      </c>
      <c r="F818" s="10">
        <f t="shared" ref="F818:Z818" si="518">F237/$AB818</f>
        <v>255536.19476870753</v>
      </c>
      <c r="G818" s="10">
        <f t="shared" si="518"/>
        <v>28618.262759371566</v>
      </c>
      <c r="H818" s="10">
        <f t="shared" si="518"/>
        <v>0</v>
      </c>
      <c r="I818" s="10">
        <f t="shared" si="518"/>
        <v>2279606.5941526568</v>
      </c>
      <c r="J818" s="10">
        <f t="shared" si="518"/>
        <v>7316044.8633347545</v>
      </c>
      <c r="K818" s="10">
        <f t="shared" si="518"/>
        <v>7316044.8633347545</v>
      </c>
      <c r="L818" s="10">
        <f t="shared" si="518"/>
        <v>394010.0589066142</v>
      </c>
      <c r="M818" s="10">
        <f t="shared" si="518"/>
        <v>102006.8207024252</v>
      </c>
      <c r="N818" s="10">
        <f t="shared" si="518"/>
        <v>0</v>
      </c>
      <c r="O818" s="10">
        <f t="shared" si="518"/>
        <v>20940442.743337415</v>
      </c>
      <c r="P818" s="10">
        <f t="shared" si="518"/>
        <v>20940442.743337415</v>
      </c>
      <c r="Q818" s="10">
        <f t="shared" si="518"/>
        <v>20940442.743337415</v>
      </c>
      <c r="R818" s="10">
        <f t="shared" si="518"/>
        <v>788571.66477646574</v>
      </c>
      <c r="S818" s="10">
        <f t="shared" si="518"/>
        <v>788571.66477646574</v>
      </c>
      <c r="T818" s="10">
        <f t="shared" si="518"/>
        <v>788571.66477646574</v>
      </c>
      <c r="U818" s="10">
        <f t="shared" si="518"/>
        <v>788571.66477646574</v>
      </c>
      <c r="V818" s="10">
        <f t="shared" si="518"/>
        <v>788571.66477646574</v>
      </c>
      <c r="W818" s="10">
        <f t="shared" si="518"/>
        <v>788571.66477646574</v>
      </c>
      <c r="X818" s="10">
        <f t="shared" si="518"/>
        <v>30863063.43176857</v>
      </c>
      <c r="Y818" s="10">
        <f t="shared" si="518"/>
        <v>30863063.43176857</v>
      </c>
      <c r="Z818" s="10">
        <f t="shared" si="518"/>
        <v>30863063.43176857</v>
      </c>
      <c r="AB818" s="21">
        <f>IF(E237="weekday",INDEX('Category Mapping'!$F$34:$F$45,MATCH('Summarized Source Data'!A237,'Category Mapping'!$A$34:$A$45,0)),INDEX('Category Mapping'!$E$34:$E$45,MATCH('Summarized Source Data'!A237,'Category Mapping'!$A$34:$A$45,0)))</f>
        <v>22.142857142857142</v>
      </c>
      <c r="AD818">
        <f>SUMIFS('Adjusted Source Data'!AJ$3:AJ$290,Sector,"All Sectors",Month,$A818,TimeOfWeek,$E818)</f>
        <v>0</v>
      </c>
      <c r="AE818">
        <f>SUMIFS('Adjusted Source Data'!AK$3:AK$290,Sector,"All Sectors",Month,$A818,TimeOfWeek,$E818)</f>
        <v>0</v>
      </c>
    </row>
    <row r="819" spans="1:31" outlineLevel="2">
      <c r="A819">
        <f t="shared" ref="A819:E819" si="519">A238</f>
        <v>10</v>
      </c>
      <c r="B819" t="str">
        <f t="shared" si="519"/>
        <v>Fall</v>
      </c>
      <c r="C819" t="str">
        <f t="shared" si="519"/>
        <v>h19</v>
      </c>
      <c r="D819" t="str">
        <f t="shared" si="519"/>
        <v>Hour18</v>
      </c>
      <c r="E819" t="str">
        <f t="shared" si="519"/>
        <v>Weekday</v>
      </c>
      <c r="F819" s="10">
        <f t="shared" ref="F819:Z819" si="520">F238/$AB819</f>
        <v>270791.38554507197</v>
      </c>
      <c r="G819" s="10">
        <f t="shared" si="520"/>
        <v>5611.8657203606563</v>
      </c>
      <c r="H819" s="10">
        <f t="shared" si="520"/>
        <v>0</v>
      </c>
      <c r="I819" s="10">
        <f t="shared" si="520"/>
        <v>2492611.5840635411</v>
      </c>
      <c r="J819" s="10">
        <f t="shared" si="520"/>
        <v>7110791.079686516</v>
      </c>
      <c r="K819" s="10">
        <f t="shared" si="520"/>
        <v>7110791.079686516</v>
      </c>
      <c r="L819" s="10">
        <f t="shared" si="520"/>
        <v>489458.27468884079</v>
      </c>
      <c r="M819" s="10">
        <f t="shared" si="520"/>
        <v>94833.039243279723</v>
      </c>
      <c r="N819" s="10">
        <f t="shared" si="520"/>
        <v>0</v>
      </c>
      <c r="O819" s="10">
        <f t="shared" si="520"/>
        <v>19900443.886008255</v>
      </c>
      <c r="P819" s="10">
        <f t="shared" si="520"/>
        <v>19900443.886008255</v>
      </c>
      <c r="Q819" s="10">
        <f t="shared" si="520"/>
        <v>19900443.886008255</v>
      </c>
      <c r="R819" s="10">
        <f t="shared" si="520"/>
        <v>725123.36990939372</v>
      </c>
      <c r="S819" s="10">
        <f t="shared" si="520"/>
        <v>725123.36990939372</v>
      </c>
      <c r="T819" s="10">
        <f t="shared" si="520"/>
        <v>725123.36990939372</v>
      </c>
      <c r="U819" s="10">
        <f t="shared" si="520"/>
        <v>725123.36990939372</v>
      </c>
      <c r="V819" s="10">
        <f t="shared" si="520"/>
        <v>725123.36990939372</v>
      </c>
      <c r="W819" s="10">
        <f t="shared" si="520"/>
        <v>725123.36990939372</v>
      </c>
      <c r="X819" s="10">
        <f t="shared" si="520"/>
        <v>30727102.799910564</v>
      </c>
      <c r="Y819" s="10">
        <f t="shared" si="520"/>
        <v>30727102.799910564</v>
      </c>
      <c r="Z819" s="10">
        <f t="shared" si="520"/>
        <v>30727102.799910564</v>
      </c>
      <c r="AB819" s="21">
        <f>IF(E238="weekday",INDEX('Category Mapping'!$F$34:$F$45,MATCH('Summarized Source Data'!A238,'Category Mapping'!$A$34:$A$45,0)),INDEX('Category Mapping'!$E$34:$E$45,MATCH('Summarized Source Data'!A238,'Category Mapping'!$A$34:$A$45,0)))</f>
        <v>22.142857142857142</v>
      </c>
      <c r="AD819">
        <f>SUMIFS('Adjusted Source Data'!AJ$3:AJ$290,Sector,"All Sectors",Month,$A819,TimeOfWeek,$E819)</f>
        <v>0</v>
      </c>
      <c r="AE819">
        <f>SUMIFS('Adjusted Source Data'!AK$3:AK$290,Sector,"All Sectors",Month,$A819,TimeOfWeek,$E819)</f>
        <v>0</v>
      </c>
    </row>
    <row r="820" spans="1:31" outlineLevel="2">
      <c r="A820">
        <f t="shared" ref="A820:E820" si="521">A239</f>
        <v>10</v>
      </c>
      <c r="B820" t="str">
        <f t="shared" si="521"/>
        <v>Fall</v>
      </c>
      <c r="C820" t="str">
        <f t="shared" si="521"/>
        <v>h20</v>
      </c>
      <c r="D820" t="str">
        <f t="shared" si="521"/>
        <v>Hour19</v>
      </c>
      <c r="E820" t="str">
        <f t="shared" si="521"/>
        <v>Weekday</v>
      </c>
      <c r="F820" s="10">
        <f t="shared" ref="F820:Z820" si="522">F239/$AB820</f>
        <v>284244.41814615851</v>
      </c>
      <c r="G820" s="10">
        <f t="shared" si="522"/>
        <v>944.33722867512745</v>
      </c>
      <c r="H820" s="10">
        <f t="shared" si="522"/>
        <v>0</v>
      </c>
      <c r="I820" s="10">
        <f t="shared" si="522"/>
        <v>2687488.4897266906</v>
      </c>
      <c r="J820" s="10">
        <f t="shared" si="522"/>
        <v>6771168.0380559536</v>
      </c>
      <c r="K820" s="10">
        <f t="shared" si="522"/>
        <v>6771168.0380559536</v>
      </c>
      <c r="L820" s="10">
        <f t="shared" si="522"/>
        <v>584630.71698944876</v>
      </c>
      <c r="M820" s="10">
        <f t="shared" si="522"/>
        <v>88344.454048487984</v>
      </c>
      <c r="N820" s="10">
        <f t="shared" si="522"/>
        <v>0</v>
      </c>
      <c r="O820" s="10">
        <f t="shared" si="522"/>
        <v>16639345.28554884</v>
      </c>
      <c r="P820" s="10">
        <f t="shared" si="522"/>
        <v>16639345.28554884</v>
      </c>
      <c r="Q820" s="10">
        <f t="shared" si="522"/>
        <v>16639345.28554884</v>
      </c>
      <c r="R820" s="10">
        <f t="shared" si="522"/>
        <v>593694.75911331607</v>
      </c>
      <c r="S820" s="10">
        <f t="shared" si="522"/>
        <v>593694.75911331607</v>
      </c>
      <c r="T820" s="10">
        <f t="shared" si="522"/>
        <v>593694.75911331607</v>
      </c>
      <c r="U820" s="10">
        <f t="shared" si="522"/>
        <v>593694.75911331607</v>
      </c>
      <c r="V820" s="10">
        <f t="shared" si="522"/>
        <v>593694.75911331607</v>
      </c>
      <c r="W820" s="10">
        <f t="shared" si="522"/>
        <v>593694.75911331607</v>
      </c>
      <c r="X820" s="10">
        <f t="shared" si="522"/>
        <v>30500501.746813878</v>
      </c>
      <c r="Y820" s="10">
        <f t="shared" si="522"/>
        <v>30500501.746813878</v>
      </c>
      <c r="Z820" s="10">
        <f t="shared" si="522"/>
        <v>30500501.746813878</v>
      </c>
      <c r="AB820" s="21">
        <f>IF(E239="weekday",INDEX('Category Mapping'!$F$34:$F$45,MATCH('Summarized Source Data'!A239,'Category Mapping'!$A$34:$A$45,0)),INDEX('Category Mapping'!$E$34:$E$45,MATCH('Summarized Source Data'!A239,'Category Mapping'!$A$34:$A$45,0)))</f>
        <v>22.142857142857142</v>
      </c>
      <c r="AD820">
        <f>SUMIFS('Adjusted Source Data'!AJ$3:AJ$290,Sector,"All Sectors",Month,$A820,TimeOfWeek,$E820)</f>
        <v>0</v>
      </c>
      <c r="AE820">
        <f>SUMIFS('Adjusted Source Data'!AK$3:AK$290,Sector,"All Sectors",Month,$A820,TimeOfWeek,$E820)</f>
        <v>0</v>
      </c>
    </row>
    <row r="821" spans="1:31" outlineLevel="2">
      <c r="A821">
        <f t="shared" ref="A821:E821" si="523">A240</f>
        <v>10</v>
      </c>
      <c r="B821" t="str">
        <f t="shared" si="523"/>
        <v>Fall</v>
      </c>
      <c r="C821" t="str">
        <f t="shared" si="523"/>
        <v>h21</v>
      </c>
      <c r="D821" t="str">
        <f t="shared" si="523"/>
        <v>Hour20</v>
      </c>
      <c r="E821" t="str">
        <f t="shared" si="523"/>
        <v>Weekday</v>
      </c>
      <c r="F821" s="10">
        <f t="shared" ref="F821:Z821" si="524">F240/$AB821</f>
        <v>287225.98948259401</v>
      </c>
      <c r="G821" s="10">
        <f t="shared" si="524"/>
        <v>113.98032970763283</v>
      </c>
      <c r="H821" s="10">
        <f t="shared" si="524"/>
        <v>0</v>
      </c>
      <c r="I821" s="10">
        <f t="shared" si="524"/>
        <v>2728276.6792840939</v>
      </c>
      <c r="J821" s="10">
        <f t="shared" si="524"/>
        <v>6637588.2128224093</v>
      </c>
      <c r="K821" s="10">
        <f t="shared" si="524"/>
        <v>6637588.2128224093</v>
      </c>
      <c r="L821" s="10">
        <f t="shared" si="524"/>
        <v>720591.34884746012</v>
      </c>
      <c r="M821" s="10">
        <f t="shared" si="524"/>
        <v>83259.027894681552</v>
      </c>
      <c r="N821" s="10">
        <f t="shared" si="524"/>
        <v>0</v>
      </c>
      <c r="O821" s="10">
        <f t="shared" si="524"/>
        <v>13789257.442684408</v>
      </c>
      <c r="P821" s="10">
        <f t="shared" si="524"/>
        <v>13789257.442684408</v>
      </c>
      <c r="Q821" s="10">
        <f t="shared" si="524"/>
        <v>13789257.442684408</v>
      </c>
      <c r="R821" s="10">
        <f t="shared" si="524"/>
        <v>543842.52743204532</v>
      </c>
      <c r="S821" s="10">
        <f t="shared" si="524"/>
        <v>543842.52743204532</v>
      </c>
      <c r="T821" s="10">
        <f t="shared" si="524"/>
        <v>543842.52743204532</v>
      </c>
      <c r="U821" s="10">
        <f t="shared" si="524"/>
        <v>543842.52743204532</v>
      </c>
      <c r="V821" s="10">
        <f t="shared" si="524"/>
        <v>543842.52743204532</v>
      </c>
      <c r="W821" s="10">
        <f t="shared" si="524"/>
        <v>543842.52743204532</v>
      </c>
      <c r="X821" s="10">
        <f t="shared" si="524"/>
        <v>30319220.904336527</v>
      </c>
      <c r="Y821" s="10">
        <f t="shared" si="524"/>
        <v>30319220.904336527</v>
      </c>
      <c r="Z821" s="10">
        <f t="shared" si="524"/>
        <v>30319220.904336527</v>
      </c>
      <c r="AB821" s="21">
        <f>IF(E240="weekday",INDEX('Category Mapping'!$F$34:$F$45,MATCH('Summarized Source Data'!A240,'Category Mapping'!$A$34:$A$45,0)),INDEX('Category Mapping'!$E$34:$E$45,MATCH('Summarized Source Data'!A240,'Category Mapping'!$A$34:$A$45,0)))</f>
        <v>22.142857142857142</v>
      </c>
      <c r="AD821">
        <f>SUMIFS('Adjusted Source Data'!AJ$3:AJ$290,Sector,"All Sectors",Month,$A821,TimeOfWeek,$E821)</f>
        <v>0</v>
      </c>
      <c r="AE821">
        <f>SUMIFS('Adjusted Source Data'!AK$3:AK$290,Sector,"All Sectors",Month,$A821,TimeOfWeek,$E821)</f>
        <v>0</v>
      </c>
    </row>
    <row r="822" spans="1:31" outlineLevel="2">
      <c r="A822">
        <f t="shared" ref="A822:E822" si="525">A241</f>
        <v>10</v>
      </c>
      <c r="B822" t="str">
        <f t="shared" si="525"/>
        <v>Fall</v>
      </c>
      <c r="C822" t="str">
        <f t="shared" si="525"/>
        <v>h22</v>
      </c>
      <c r="D822" t="str">
        <f t="shared" si="525"/>
        <v>Hour21</v>
      </c>
      <c r="E822" t="str">
        <f t="shared" si="525"/>
        <v>Weekday</v>
      </c>
      <c r="F822" s="10">
        <f t="shared" ref="F822:Z822" si="526">F241/$AB822</f>
        <v>252328.83814296642</v>
      </c>
      <c r="G822" s="10">
        <f t="shared" si="526"/>
        <v>121.23156340672676</v>
      </c>
      <c r="H822" s="10">
        <f t="shared" si="526"/>
        <v>0</v>
      </c>
      <c r="I822" s="10">
        <f t="shared" si="526"/>
        <v>2234286.3835333195</v>
      </c>
      <c r="J822" s="10">
        <f t="shared" si="526"/>
        <v>6577305.670627729</v>
      </c>
      <c r="K822" s="10">
        <f t="shared" si="526"/>
        <v>6577305.670627729</v>
      </c>
      <c r="L822" s="10">
        <f t="shared" si="526"/>
        <v>530246.46424624417</v>
      </c>
      <c r="M822" s="10">
        <f t="shared" si="526"/>
        <v>78152.210601462779</v>
      </c>
      <c r="N822" s="10">
        <f t="shared" si="526"/>
        <v>0</v>
      </c>
      <c r="O822" s="10">
        <f t="shared" si="526"/>
        <v>11174856.086179942</v>
      </c>
      <c r="P822" s="10">
        <f t="shared" si="526"/>
        <v>11174856.086179942</v>
      </c>
      <c r="Q822" s="10">
        <f t="shared" si="526"/>
        <v>11174856.086179942</v>
      </c>
      <c r="R822" s="10">
        <f t="shared" si="526"/>
        <v>512118.37999850931</v>
      </c>
      <c r="S822" s="10">
        <f t="shared" si="526"/>
        <v>512118.37999850931</v>
      </c>
      <c r="T822" s="10">
        <f t="shared" si="526"/>
        <v>512118.37999850931</v>
      </c>
      <c r="U822" s="10">
        <f t="shared" si="526"/>
        <v>512118.37999850931</v>
      </c>
      <c r="V822" s="10">
        <f t="shared" si="526"/>
        <v>512118.37999850931</v>
      </c>
      <c r="W822" s="10">
        <f t="shared" si="526"/>
        <v>512118.37999850931</v>
      </c>
      <c r="X822" s="10">
        <f t="shared" si="526"/>
        <v>30047299.640620504</v>
      </c>
      <c r="Y822" s="10">
        <f t="shared" si="526"/>
        <v>30047299.640620504</v>
      </c>
      <c r="Z822" s="10">
        <f t="shared" si="526"/>
        <v>30047299.640620504</v>
      </c>
      <c r="AB822" s="21">
        <f>IF(E241="weekday",INDEX('Category Mapping'!$F$34:$F$45,MATCH('Summarized Source Data'!A241,'Category Mapping'!$A$34:$A$45,0)),INDEX('Category Mapping'!$E$34:$E$45,MATCH('Summarized Source Data'!A241,'Category Mapping'!$A$34:$A$45,0)))</f>
        <v>22.142857142857142</v>
      </c>
      <c r="AD822">
        <f>SUMIFS('Adjusted Source Data'!AJ$3:AJ$290,Sector,"All Sectors",Month,$A822,TimeOfWeek,$E822)</f>
        <v>0</v>
      </c>
      <c r="AE822">
        <f>SUMIFS('Adjusted Source Data'!AK$3:AK$290,Sector,"All Sectors",Month,$A822,TimeOfWeek,$E822)</f>
        <v>0</v>
      </c>
    </row>
    <row r="823" spans="1:31" outlineLevel="2">
      <c r="A823">
        <f t="shared" ref="A823:E823" si="527">A242</f>
        <v>10</v>
      </c>
      <c r="B823" t="str">
        <f t="shared" si="527"/>
        <v>Fall</v>
      </c>
      <c r="C823" t="str">
        <f t="shared" si="527"/>
        <v>h23</v>
      </c>
      <c r="D823" t="str">
        <f t="shared" si="527"/>
        <v>Hour22</v>
      </c>
      <c r="E823" t="str">
        <f t="shared" si="527"/>
        <v>Weekday</v>
      </c>
      <c r="F823" s="10">
        <f t="shared" ref="F823:Z823" si="528">F242/$AB823</f>
        <v>188409.3037258746</v>
      </c>
      <c r="G823" s="10">
        <f t="shared" si="528"/>
        <v>126.35274720671187</v>
      </c>
      <c r="H823" s="10">
        <f t="shared" si="528"/>
        <v>0</v>
      </c>
      <c r="I823" s="10">
        <f t="shared" si="528"/>
        <v>1327882.1711465772</v>
      </c>
      <c r="J823" s="10">
        <f t="shared" si="528"/>
        <v>5145653.1334228963</v>
      </c>
      <c r="K823" s="10">
        <f t="shared" si="528"/>
        <v>5145653.1334228963</v>
      </c>
      <c r="L823" s="10">
        <f t="shared" si="528"/>
        <v>462266.14831723849</v>
      </c>
      <c r="M823" s="10">
        <f t="shared" si="528"/>
        <v>72023.014676882405</v>
      </c>
      <c r="N823" s="10">
        <f t="shared" si="528"/>
        <v>0</v>
      </c>
      <c r="O823" s="10">
        <f t="shared" si="528"/>
        <v>9390836.9626407064</v>
      </c>
      <c r="P823" s="10">
        <f t="shared" si="528"/>
        <v>9390836.9626407064</v>
      </c>
      <c r="Q823" s="10">
        <f t="shared" si="528"/>
        <v>9390836.9626407064</v>
      </c>
      <c r="R823" s="10">
        <f t="shared" si="528"/>
        <v>480394.23256497341</v>
      </c>
      <c r="S823" s="10">
        <f t="shared" si="528"/>
        <v>480394.23256497341</v>
      </c>
      <c r="T823" s="10">
        <f t="shared" si="528"/>
        <v>480394.23256497341</v>
      </c>
      <c r="U823" s="10">
        <f t="shared" si="528"/>
        <v>480394.23256497341</v>
      </c>
      <c r="V823" s="10">
        <f t="shared" si="528"/>
        <v>480394.23256497341</v>
      </c>
      <c r="W823" s="10">
        <f t="shared" si="528"/>
        <v>480394.23256497341</v>
      </c>
      <c r="X823" s="10">
        <f t="shared" si="528"/>
        <v>29775378.376904484</v>
      </c>
      <c r="Y823" s="10">
        <f t="shared" si="528"/>
        <v>29775378.376904484</v>
      </c>
      <c r="Z823" s="10">
        <f t="shared" si="528"/>
        <v>29775378.376904484</v>
      </c>
      <c r="AB823" s="21">
        <f>IF(E242="weekday",INDEX('Category Mapping'!$F$34:$F$45,MATCH('Summarized Source Data'!A242,'Category Mapping'!$A$34:$A$45,0)),INDEX('Category Mapping'!$E$34:$E$45,MATCH('Summarized Source Data'!A242,'Category Mapping'!$A$34:$A$45,0)))</f>
        <v>22.142857142857142</v>
      </c>
      <c r="AD823">
        <f>SUMIFS('Adjusted Source Data'!AJ$3:AJ$290,Sector,"All Sectors",Month,$A823,TimeOfWeek,$E823)</f>
        <v>0</v>
      </c>
      <c r="AE823">
        <f>SUMIFS('Adjusted Source Data'!AK$3:AK$290,Sector,"All Sectors",Month,$A823,TimeOfWeek,$E823)</f>
        <v>0</v>
      </c>
    </row>
    <row r="824" spans="1:31" outlineLevel="2">
      <c r="A824">
        <f t="shared" ref="A824:E824" si="529">A243</f>
        <v>10</v>
      </c>
      <c r="B824" t="str">
        <f t="shared" si="529"/>
        <v>Fall</v>
      </c>
      <c r="C824" t="str">
        <f t="shared" si="529"/>
        <v>h24</v>
      </c>
      <c r="D824" t="str">
        <f t="shared" si="529"/>
        <v>Hour23</v>
      </c>
      <c r="E824" t="str">
        <f t="shared" si="529"/>
        <v>Weekday</v>
      </c>
      <c r="F824" s="10">
        <f t="shared" ref="F824:Z824" si="530">F243/$AB824</f>
        <v>168526.23964211656</v>
      </c>
      <c r="G824" s="10">
        <f t="shared" si="530"/>
        <v>129.84240342440083</v>
      </c>
      <c r="H824" s="10">
        <f t="shared" si="530"/>
        <v>0</v>
      </c>
      <c r="I824" s="10">
        <f t="shared" si="530"/>
        <v>697931.24353779154</v>
      </c>
      <c r="J824" s="10">
        <f t="shared" si="530"/>
        <v>4118635.8425437501</v>
      </c>
      <c r="K824" s="10">
        <f t="shared" si="530"/>
        <v>4118635.8425437501</v>
      </c>
      <c r="L824" s="10">
        <f t="shared" si="530"/>
        <v>484926.25362690707</v>
      </c>
      <c r="M824" s="10">
        <f t="shared" si="530"/>
        <v>63650.740247908543</v>
      </c>
      <c r="N824" s="10">
        <f t="shared" si="530"/>
        <v>0</v>
      </c>
      <c r="O824" s="10">
        <f t="shared" si="530"/>
        <v>8198223.6556572486</v>
      </c>
      <c r="P824" s="10">
        <f t="shared" si="530"/>
        <v>8198223.6556572486</v>
      </c>
      <c r="Q824" s="10">
        <f t="shared" si="530"/>
        <v>8198223.6556572486</v>
      </c>
      <c r="R824" s="10">
        <f t="shared" si="530"/>
        <v>324606.96028542507</v>
      </c>
      <c r="S824" s="10">
        <f t="shared" si="530"/>
        <v>324606.96028542507</v>
      </c>
      <c r="T824" s="10">
        <f t="shared" si="530"/>
        <v>324606.96028542507</v>
      </c>
      <c r="U824" s="10">
        <f t="shared" si="530"/>
        <v>324606.96028542507</v>
      </c>
      <c r="V824" s="10">
        <f t="shared" si="530"/>
        <v>324606.96028542507</v>
      </c>
      <c r="W824" s="10">
        <f t="shared" si="530"/>
        <v>324606.96028542507</v>
      </c>
      <c r="X824" s="10">
        <f t="shared" si="530"/>
        <v>29639417.74504647</v>
      </c>
      <c r="Y824" s="10">
        <f t="shared" si="530"/>
        <v>29639417.74504647</v>
      </c>
      <c r="Z824" s="10">
        <f t="shared" si="530"/>
        <v>29639417.74504647</v>
      </c>
      <c r="AB824" s="21">
        <f>IF(E243="weekday",INDEX('Category Mapping'!$F$34:$F$45,MATCH('Summarized Source Data'!A243,'Category Mapping'!$A$34:$A$45,0)),INDEX('Category Mapping'!$E$34:$E$45,MATCH('Summarized Source Data'!A243,'Category Mapping'!$A$34:$A$45,0)))</f>
        <v>22.142857142857142</v>
      </c>
      <c r="AD824">
        <f>SUMIFS('Adjusted Source Data'!AJ$3:AJ$290,Sector,"All Sectors",Month,$A824,TimeOfWeek,$E824)</f>
        <v>0</v>
      </c>
      <c r="AE824">
        <f>SUMIFS('Adjusted Source Data'!AK$3:AK$290,Sector,"All Sectors",Month,$A824,TimeOfWeek,$E824)</f>
        <v>0</v>
      </c>
    </row>
    <row r="825" spans="1:31" outlineLevel="2">
      <c r="A825">
        <f t="shared" ref="A825:E825" si="531">A244</f>
        <v>11</v>
      </c>
      <c r="B825" t="str">
        <f t="shared" si="531"/>
        <v>Winter</v>
      </c>
      <c r="C825" t="str">
        <f t="shared" si="531"/>
        <v>h1</v>
      </c>
      <c r="D825" t="str">
        <f t="shared" si="531"/>
        <v>Hour0</v>
      </c>
      <c r="E825" t="str">
        <f t="shared" si="531"/>
        <v>Weekday</v>
      </c>
      <c r="F825" s="10">
        <f t="shared" ref="F825:Z825" si="532">F244/$AB825</f>
        <v>471779.91437752475</v>
      </c>
      <c r="G825" s="10">
        <f t="shared" si="532"/>
        <v>2163.6552688606171</v>
      </c>
      <c r="H825" s="10">
        <f t="shared" si="532"/>
        <v>0</v>
      </c>
      <c r="I825" s="10">
        <f t="shared" si="532"/>
        <v>530752.40367471531</v>
      </c>
      <c r="J825" s="10">
        <f t="shared" si="532"/>
        <v>3336586.5080182375</v>
      </c>
      <c r="K825" s="10">
        <f t="shared" si="532"/>
        <v>3336586.5080182375</v>
      </c>
      <c r="L825" s="10">
        <f t="shared" si="532"/>
        <v>1147695.3686299399</v>
      </c>
      <c r="M825" s="10">
        <f t="shared" si="532"/>
        <v>5730.1299677414818</v>
      </c>
      <c r="N825" s="10">
        <f t="shared" si="532"/>
        <v>0</v>
      </c>
      <c r="O825" s="10">
        <f t="shared" si="532"/>
        <v>6966632.6430924078</v>
      </c>
      <c r="P825" s="10">
        <f t="shared" si="532"/>
        <v>6966632.6430924078</v>
      </c>
      <c r="Q825" s="10">
        <f t="shared" si="532"/>
        <v>6966632.6430924078</v>
      </c>
      <c r="R825" s="10">
        <f t="shared" si="532"/>
        <v>222515.13270651945</v>
      </c>
      <c r="S825" s="10">
        <f t="shared" si="532"/>
        <v>222515.13270651945</v>
      </c>
      <c r="T825" s="10">
        <f t="shared" si="532"/>
        <v>222515.13270651945</v>
      </c>
      <c r="U825" s="10">
        <f t="shared" si="532"/>
        <v>222515.13270651945</v>
      </c>
      <c r="V825" s="10">
        <f t="shared" si="532"/>
        <v>222515.13270651945</v>
      </c>
      <c r="W825" s="10">
        <f t="shared" si="532"/>
        <v>222515.13270651945</v>
      </c>
      <c r="X825" s="10">
        <f t="shared" si="532"/>
        <v>29985242.634956136</v>
      </c>
      <c r="Y825" s="10">
        <f t="shared" si="532"/>
        <v>29985242.634956136</v>
      </c>
      <c r="Z825" s="10">
        <f t="shared" si="532"/>
        <v>29985242.634956136</v>
      </c>
      <c r="AB825" s="21">
        <f>IF(E244="weekday",INDEX('Category Mapping'!$F$34:$F$45,MATCH('Summarized Source Data'!A244,'Category Mapping'!$A$34:$A$45,0)),INDEX('Category Mapping'!$E$34:$E$45,MATCH('Summarized Source Data'!A244,'Category Mapping'!$A$34:$A$45,0)))</f>
        <v>21.428571428571431</v>
      </c>
      <c r="AD825">
        <f>SUMIFS('Adjusted Source Data'!AJ$3:AJ$290,Sector,"All Sectors",Month,$A825,TimeOfWeek,$E825)</f>
        <v>0</v>
      </c>
      <c r="AE825">
        <f>SUMIFS('Adjusted Source Data'!AK$3:AK$290,Sector,"All Sectors",Month,$A825,TimeOfWeek,$E825)</f>
        <v>0</v>
      </c>
    </row>
    <row r="826" spans="1:31" outlineLevel="2">
      <c r="A826">
        <f t="shared" ref="A826:E826" si="533">A245</f>
        <v>11</v>
      </c>
      <c r="B826" t="str">
        <f t="shared" si="533"/>
        <v>Winter</v>
      </c>
      <c r="C826" t="str">
        <f t="shared" si="533"/>
        <v>h2</v>
      </c>
      <c r="D826" t="str">
        <f t="shared" si="533"/>
        <v>Hour1</v>
      </c>
      <c r="E826" t="str">
        <f t="shared" si="533"/>
        <v>Weekday</v>
      </c>
      <c r="F826" s="10">
        <f t="shared" ref="F826:Z826" si="534">F245/$AB826</f>
        <v>485388.95036918402</v>
      </c>
      <c r="G826" s="10">
        <f t="shared" si="534"/>
        <v>2175.8126743464995</v>
      </c>
      <c r="H826" s="10">
        <f t="shared" si="534"/>
        <v>0</v>
      </c>
      <c r="I826" s="10">
        <f t="shared" si="534"/>
        <v>485388.95036918402</v>
      </c>
      <c r="J826" s="10">
        <f t="shared" si="534"/>
        <v>2420232.59384102</v>
      </c>
      <c r="K826" s="10">
        <f t="shared" si="534"/>
        <v>2420232.59384102</v>
      </c>
      <c r="L826" s="10">
        <f t="shared" si="534"/>
        <v>1056968.4620188775</v>
      </c>
      <c r="M826" s="10">
        <f t="shared" si="534"/>
        <v>5403.1501963152123</v>
      </c>
      <c r="N826" s="10">
        <f t="shared" si="534"/>
        <v>0</v>
      </c>
      <c r="O826" s="10">
        <f t="shared" si="534"/>
        <v>6830869.2629472399</v>
      </c>
      <c r="P826" s="10">
        <f t="shared" si="534"/>
        <v>6830869.2629472399</v>
      </c>
      <c r="Q826" s="10">
        <f t="shared" si="534"/>
        <v>6830869.2629472399</v>
      </c>
      <c r="R826" s="10">
        <f t="shared" si="534"/>
        <v>219438.5833033383</v>
      </c>
      <c r="S826" s="10">
        <f t="shared" si="534"/>
        <v>219438.5833033383</v>
      </c>
      <c r="T826" s="10">
        <f t="shared" si="534"/>
        <v>219438.5833033383</v>
      </c>
      <c r="U826" s="10">
        <f t="shared" si="534"/>
        <v>219438.5833033383</v>
      </c>
      <c r="V826" s="10">
        <f t="shared" si="534"/>
        <v>219438.5833033383</v>
      </c>
      <c r="W826" s="10">
        <f t="shared" si="534"/>
        <v>219438.5833033383</v>
      </c>
      <c r="X826" s="10">
        <f t="shared" si="534"/>
        <v>29939879.181650605</v>
      </c>
      <c r="Y826" s="10">
        <f t="shared" si="534"/>
        <v>29939879.181650605</v>
      </c>
      <c r="Z826" s="10">
        <f t="shared" si="534"/>
        <v>29939879.181650605</v>
      </c>
      <c r="AB826" s="21">
        <f>IF(E245="weekday",INDEX('Category Mapping'!$F$34:$F$45,MATCH('Summarized Source Data'!A245,'Category Mapping'!$A$34:$A$45,0)),INDEX('Category Mapping'!$E$34:$E$45,MATCH('Summarized Source Data'!A245,'Category Mapping'!$A$34:$A$45,0)))</f>
        <v>21.428571428571431</v>
      </c>
      <c r="AD826">
        <f>SUMIFS('Adjusted Source Data'!AJ$3:AJ$290,Sector,"All Sectors",Month,$A826,TimeOfWeek,$E826)</f>
        <v>0</v>
      </c>
      <c r="AE826">
        <f>SUMIFS('Adjusted Source Data'!AK$3:AK$290,Sector,"All Sectors",Month,$A826,TimeOfWeek,$E826)</f>
        <v>0</v>
      </c>
    </row>
    <row r="827" spans="1:31" outlineLevel="2">
      <c r="A827">
        <f t="shared" ref="A827:E827" si="535">A246</f>
        <v>11</v>
      </c>
      <c r="B827" t="str">
        <f t="shared" si="535"/>
        <v>Winter</v>
      </c>
      <c r="C827" t="str">
        <f t="shared" si="535"/>
        <v>h3</v>
      </c>
      <c r="D827" t="str">
        <f t="shared" si="535"/>
        <v>Hour2</v>
      </c>
      <c r="E827" t="str">
        <f t="shared" si="535"/>
        <v>Weekday</v>
      </c>
      <c r="F827" s="10">
        <f t="shared" ref="F827:Z827" si="536">F246/$AB827</f>
        <v>489925.29569973715</v>
      </c>
      <c r="G827" s="10">
        <f t="shared" si="536"/>
        <v>2184.1595497547173</v>
      </c>
      <c r="H827" s="10">
        <f t="shared" si="536"/>
        <v>0</v>
      </c>
      <c r="I827" s="10">
        <f t="shared" si="536"/>
        <v>480852.60503863095</v>
      </c>
      <c r="J827" s="10">
        <f t="shared" si="536"/>
        <v>1943907.9872575349</v>
      </c>
      <c r="K827" s="10">
        <f t="shared" si="536"/>
        <v>1943907.9872575349</v>
      </c>
      <c r="L827" s="10">
        <f t="shared" si="536"/>
        <v>939023.48342449637</v>
      </c>
      <c r="M827" s="10">
        <f t="shared" si="536"/>
        <v>5266.6969287721749</v>
      </c>
      <c r="N827" s="10">
        <f t="shared" si="536"/>
        <v>0</v>
      </c>
      <c r="O827" s="10">
        <f t="shared" si="536"/>
        <v>6812860.33489257</v>
      </c>
      <c r="P827" s="10">
        <f t="shared" si="536"/>
        <v>6812860.33489257</v>
      </c>
      <c r="Q827" s="10">
        <f t="shared" si="536"/>
        <v>6812860.33489257</v>
      </c>
      <c r="R827" s="10">
        <f t="shared" si="536"/>
        <v>218648.44267366259</v>
      </c>
      <c r="S827" s="10">
        <f t="shared" si="536"/>
        <v>218648.44267366259</v>
      </c>
      <c r="T827" s="10">
        <f t="shared" si="536"/>
        <v>218648.44267366259</v>
      </c>
      <c r="U827" s="10">
        <f t="shared" si="536"/>
        <v>218648.44267366259</v>
      </c>
      <c r="V827" s="10">
        <f t="shared" si="536"/>
        <v>218648.44267366259</v>
      </c>
      <c r="W827" s="10">
        <f t="shared" si="536"/>
        <v>218648.44267366259</v>
      </c>
      <c r="X827" s="10">
        <f t="shared" si="536"/>
        <v>29939879.181650605</v>
      </c>
      <c r="Y827" s="10">
        <f t="shared" si="536"/>
        <v>29939879.181650605</v>
      </c>
      <c r="Z827" s="10">
        <f t="shared" si="536"/>
        <v>29939879.181650605</v>
      </c>
      <c r="AB827" s="21">
        <f>IF(E246="weekday",INDEX('Category Mapping'!$F$34:$F$45,MATCH('Summarized Source Data'!A246,'Category Mapping'!$A$34:$A$45,0)),INDEX('Category Mapping'!$E$34:$E$45,MATCH('Summarized Source Data'!A246,'Category Mapping'!$A$34:$A$45,0)))</f>
        <v>21.428571428571431</v>
      </c>
      <c r="AD827">
        <f>SUMIFS('Adjusted Source Data'!AJ$3:AJ$290,Sector,"All Sectors",Month,$A827,TimeOfWeek,$E827)</f>
        <v>0</v>
      </c>
      <c r="AE827">
        <f>SUMIFS('Adjusted Source Data'!AK$3:AK$290,Sector,"All Sectors",Month,$A827,TimeOfWeek,$E827)</f>
        <v>0</v>
      </c>
    </row>
    <row r="828" spans="1:31" outlineLevel="2">
      <c r="A828">
        <f t="shared" ref="A828:E828" si="537">A247</f>
        <v>11</v>
      </c>
      <c r="B828" t="str">
        <f t="shared" si="537"/>
        <v>Winter</v>
      </c>
      <c r="C828" t="str">
        <f t="shared" si="537"/>
        <v>h4</v>
      </c>
      <c r="D828" t="str">
        <f t="shared" si="537"/>
        <v>Hour3</v>
      </c>
      <c r="E828" t="str">
        <f t="shared" si="537"/>
        <v>Weekday</v>
      </c>
      <c r="F828" s="10">
        <f t="shared" ref="F828:Z828" si="538">F247/$AB828</f>
        <v>485388.95036918402</v>
      </c>
      <c r="G828" s="10">
        <f t="shared" si="538"/>
        <v>2185.338999540661</v>
      </c>
      <c r="H828" s="10">
        <f t="shared" si="538"/>
        <v>0</v>
      </c>
      <c r="I828" s="10">
        <f t="shared" si="538"/>
        <v>494461.64103029034</v>
      </c>
      <c r="J828" s="10">
        <f t="shared" si="538"/>
        <v>1680798.7786356676</v>
      </c>
      <c r="K828" s="10">
        <f t="shared" si="538"/>
        <v>1680798.7786356676</v>
      </c>
      <c r="L828" s="10">
        <f t="shared" si="538"/>
        <v>957168.86474670877</v>
      </c>
      <c r="M828" s="10">
        <f t="shared" si="538"/>
        <v>5189.7605119659938</v>
      </c>
      <c r="N828" s="10">
        <f t="shared" si="538"/>
        <v>0</v>
      </c>
      <c r="O828" s="10">
        <f t="shared" si="538"/>
        <v>7112336.0631258823</v>
      </c>
      <c r="P828" s="10">
        <f t="shared" si="538"/>
        <v>7112336.0631258823</v>
      </c>
      <c r="Q828" s="10">
        <f t="shared" si="538"/>
        <v>7112336.0631258823</v>
      </c>
      <c r="R828" s="10">
        <f t="shared" si="538"/>
        <v>219375.89101087008</v>
      </c>
      <c r="S828" s="10">
        <f t="shared" si="538"/>
        <v>219375.89101087008</v>
      </c>
      <c r="T828" s="10">
        <f t="shared" si="538"/>
        <v>219375.89101087008</v>
      </c>
      <c r="U828" s="10">
        <f t="shared" si="538"/>
        <v>219375.89101087008</v>
      </c>
      <c r="V828" s="10">
        <f t="shared" si="538"/>
        <v>219375.89101087008</v>
      </c>
      <c r="W828" s="10">
        <f t="shared" si="538"/>
        <v>219375.89101087008</v>
      </c>
      <c r="X828" s="10">
        <f t="shared" si="538"/>
        <v>29939879.181650605</v>
      </c>
      <c r="Y828" s="10">
        <f t="shared" si="538"/>
        <v>29939879.181650605</v>
      </c>
      <c r="Z828" s="10">
        <f t="shared" si="538"/>
        <v>29939879.181650605</v>
      </c>
      <c r="AB828" s="21">
        <f>IF(E247="weekday",INDEX('Category Mapping'!$F$34:$F$45,MATCH('Summarized Source Data'!A247,'Category Mapping'!$A$34:$A$45,0)),INDEX('Category Mapping'!$E$34:$E$45,MATCH('Summarized Source Data'!A247,'Category Mapping'!$A$34:$A$45,0)))</f>
        <v>21.428571428571431</v>
      </c>
      <c r="AD828">
        <f>SUMIFS('Adjusted Source Data'!AJ$3:AJ$290,Sector,"All Sectors",Month,$A828,TimeOfWeek,$E828)</f>
        <v>0</v>
      </c>
      <c r="AE828">
        <f>SUMIFS('Adjusted Source Data'!AK$3:AK$290,Sector,"All Sectors",Month,$A828,TimeOfWeek,$E828)</f>
        <v>0</v>
      </c>
    </row>
    <row r="829" spans="1:31" outlineLevel="2">
      <c r="A829">
        <f t="shared" ref="A829:E829" si="539">A248</f>
        <v>11</v>
      </c>
      <c r="B829" t="str">
        <f t="shared" si="539"/>
        <v>Winter</v>
      </c>
      <c r="C829" t="str">
        <f t="shared" si="539"/>
        <v>h5</v>
      </c>
      <c r="D829" t="str">
        <f t="shared" si="539"/>
        <v>Hour4</v>
      </c>
      <c r="E829" t="str">
        <f t="shared" si="539"/>
        <v>Weekday</v>
      </c>
      <c r="F829" s="10">
        <f t="shared" ref="F829:Z829" si="540">F248/$AB829</f>
        <v>471779.91437752475</v>
      </c>
      <c r="G829" s="10">
        <f t="shared" si="540"/>
        <v>2130.0863134145238</v>
      </c>
      <c r="H829" s="10">
        <f t="shared" si="540"/>
        <v>0</v>
      </c>
      <c r="I829" s="10">
        <f t="shared" si="540"/>
        <v>635088.34627743706</v>
      </c>
      <c r="J829" s="10">
        <f t="shared" si="540"/>
        <v>1776117.2832634093</v>
      </c>
      <c r="K829" s="10">
        <f t="shared" si="540"/>
        <v>1776117.2832634093</v>
      </c>
      <c r="L829" s="10">
        <f t="shared" si="540"/>
        <v>979850.5913994743</v>
      </c>
      <c r="M829" s="10">
        <f t="shared" si="540"/>
        <v>5173.1574880561693</v>
      </c>
      <c r="N829" s="10">
        <f t="shared" si="540"/>
        <v>0</v>
      </c>
      <c r="O829" s="10">
        <f t="shared" si="540"/>
        <v>7543305.4725523386</v>
      </c>
      <c r="P829" s="10">
        <f t="shared" si="540"/>
        <v>7543305.4725523386</v>
      </c>
      <c r="Q829" s="10">
        <f t="shared" si="540"/>
        <v>7543305.4725523386</v>
      </c>
      <c r="R829" s="10">
        <f t="shared" si="540"/>
        <v>218583.25539126253</v>
      </c>
      <c r="S829" s="10">
        <f t="shared" si="540"/>
        <v>218583.25539126253</v>
      </c>
      <c r="T829" s="10">
        <f t="shared" si="540"/>
        <v>218583.25539126253</v>
      </c>
      <c r="U829" s="10">
        <f t="shared" si="540"/>
        <v>218583.25539126253</v>
      </c>
      <c r="V829" s="10">
        <f t="shared" si="540"/>
        <v>218583.25539126253</v>
      </c>
      <c r="W829" s="10">
        <f t="shared" si="540"/>
        <v>218583.25539126253</v>
      </c>
      <c r="X829" s="10">
        <f t="shared" si="540"/>
        <v>30030606.088261671</v>
      </c>
      <c r="Y829" s="10">
        <f t="shared" si="540"/>
        <v>30030606.088261671</v>
      </c>
      <c r="Z829" s="10">
        <f t="shared" si="540"/>
        <v>30030606.088261671</v>
      </c>
      <c r="AB829" s="21">
        <f>IF(E248="weekday",INDEX('Category Mapping'!$F$34:$F$45,MATCH('Summarized Source Data'!A248,'Category Mapping'!$A$34:$A$45,0)),INDEX('Category Mapping'!$E$34:$E$45,MATCH('Summarized Source Data'!A248,'Category Mapping'!$A$34:$A$45,0)))</f>
        <v>21.428571428571431</v>
      </c>
      <c r="AD829">
        <f>SUMIFS('Adjusted Source Data'!AJ$3:AJ$290,Sector,"All Sectors",Month,$A829,TimeOfWeek,$E829)</f>
        <v>0</v>
      </c>
      <c r="AE829">
        <f>SUMIFS('Adjusted Source Data'!AK$3:AK$290,Sector,"All Sectors",Month,$A829,TimeOfWeek,$E829)</f>
        <v>0</v>
      </c>
    </row>
    <row r="830" spans="1:31" outlineLevel="2">
      <c r="A830">
        <f t="shared" ref="A830:E830" si="541">A249</f>
        <v>11</v>
      </c>
      <c r="B830" t="str">
        <f t="shared" si="541"/>
        <v>Winter</v>
      </c>
      <c r="C830" t="str">
        <f t="shared" si="541"/>
        <v>h6</v>
      </c>
      <c r="D830" t="str">
        <f t="shared" si="541"/>
        <v>Hour5</v>
      </c>
      <c r="E830" t="str">
        <f t="shared" si="541"/>
        <v>Weekday</v>
      </c>
      <c r="F830" s="10">
        <f t="shared" ref="F830:Z830" si="542">F249/$AB830</f>
        <v>616942.96495522454</v>
      </c>
      <c r="G830" s="10">
        <f t="shared" si="542"/>
        <v>1958.5670964663107</v>
      </c>
      <c r="H830" s="10">
        <f t="shared" si="542"/>
        <v>0</v>
      </c>
      <c r="I830" s="10">
        <f t="shared" si="542"/>
        <v>1093259.2246633025</v>
      </c>
      <c r="J830" s="10">
        <f t="shared" si="542"/>
        <v>2456740.6020633257</v>
      </c>
      <c r="K830" s="10">
        <f t="shared" si="542"/>
        <v>2456740.6020633257</v>
      </c>
      <c r="L830" s="10">
        <f t="shared" si="542"/>
        <v>1038823.080696665</v>
      </c>
      <c r="M830" s="10">
        <f t="shared" si="542"/>
        <v>5334.8781990903881</v>
      </c>
      <c r="N830" s="10">
        <f t="shared" si="542"/>
        <v>0</v>
      </c>
      <c r="O830" s="10">
        <f t="shared" si="542"/>
        <v>8845074.8617100511</v>
      </c>
      <c r="P830" s="10">
        <f t="shared" si="542"/>
        <v>8845074.8617100511</v>
      </c>
      <c r="Q830" s="10">
        <f t="shared" si="542"/>
        <v>8845074.8617100511</v>
      </c>
      <c r="R830" s="10">
        <f t="shared" si="542"/>
        <v>224625.98491573241</v>
      </c>
      <c r="S830" s="10">
        <f t="shared" si="542"/>
        <v>224625.98491573241</v>
      </c>
      <c r="T830" s="10">
        <f t="shared" si="542"/>
        <v>224625.98491573241</v>
      </c>
      <c r="U830" s="10">
        <f t="shared" si="542"/>
        <v>224625.98491573241</v>
      </c>
      <c r="V830" s="10">
        <f t="shared" si="542"/>
        <v>224625.98491573241</v>
      </c>
      <c r="W830" s="10">
        <f t="shared" si="542"/>
        <v>224625.98491573241</v>
      </c>
      <c r="X830" s="10">
        <f t="shared" si="542"/>
        <v>30257423.354789324</v>
      </c>
      <c r="Y830" s="10">
        <f t="shared" si="542"/>
        <v>30257423.354789324</v>
      </c>
      <c r="Z830" s="10">
        <f t="shared" si="542"/>
        <v>30257423.354789324</v>
      </c>
      <c r="AB830" s="21">
        <f>IF(E249="weekday",INDEX('Category Mapping'!$F$34:$F$45,MATCH('Summarized Source Data'!A249,'Category Mapping'!$A$34:$A$45,0)),INDEX('Category Mapping'!$E$34:$E$45,MATCH('Summarized Source Data'!A249,'Category Mapping'!$A$34:$A$45,0)))</f>
        <v>21.428571428571431</v>
      </c>
      <c r="AD830">
        <f>SUMIFS('Adjusted Source Data'!AJ$3:AJ$290,Sector,"All Sectors",Month,$A830,TimeOfWeek,$E830)</f>
        <v>0</v>
      </c>
      <c r="AE830">
        <f>SUMIFS('Adjusted Source Data'!AK$3:AK$290,Sector,"All Sectors",Month,$A830,TimeOfWeek,$E830)</f>
        <v>0</v>
      </c>
    </row>
    <row r="831" spans="1:31" outlineLevel="2">
      <c r="A831">
        <f t="shared" ref="A831:E831" si="543">A250</f>
        <v>11</v>
      </c>
      <c r="B831" t="str">
        <f t="shared" si="543"/>
        <v>Winter</v>
      </c>
      <c r="C831" t="str">
        <f t="shared" si="543"/>
        <v>h7</v>
      </c>
      <c r="D831" t="str">
        <f t="shared" si="543"/>
        <v>Hour6</v>
      </c>
      <c r="E831" t="str">
        <f t="shared" si="543"/>
        <v>Weekday</v>
      </c>
      <c r="F831" s="10">
        <f t="shared" ref="F831:Z831" si="544">F250/$AB831</f>
        <v>657770.0729302027</v>
      </c>
      <c r="G831" s="10">
        <f t="shared" si="544"/>
        <v>1600.0143615393918</v>
      </c>
      <c r="H831" s="10">
        <f t="shared" si="544"/>
        <v>0</v>
      </c>
      <c r="I831" s="10">
        <f t="shared" si="544"/>
        <v>1592257.2110241458</v>
      </c>
      <c r="J831" s="10">
        <f t="shared" si="544"/>
        <v>3917802.3512363583</v>
      </c>
      <c r="K831" s="10">
        <f t="shared" si="544"/>
        <v>3917802.3512363583</v>
      </c>
      <c r="L831" s="10">
        <f t="shared" si="544"/>
        <v>1079650.1886716431</v>
      </c>
      <c r="M831" s="10">
        <f t="shared" si="544"/>
        <v>5913.2622287359109</v>
      </c>
      <c r="N831" s="10">
        <f t="shared" si="544"/>
        <v>0</v>
      </c>
      <c r="O831" s="10">
        <f t="shared" si="544"/>
        <v>13294651.246953018</v>
      </c>
      <c r="P831" s="10">
        <f t="shared" si="544"/>
        <v>13294651.246953018</v>
      </c>
      <c r="Q831" s="10">
        <f t="shared" si="544"/>
        <v>13294651.246953018</v>
      </c>
      <c r="R831" s="10">
        <f t="shared" si="544"/>
        <v>336909.60453758331</v>
      </c>
      <c r="S831" s="10">
        <f t="shared" si="544"/>
        <v>336909.60453758331</v>
      </c>
      <c r="T831" s="10">
        <f t="shared" si="544"/>
        <v>336909.60453758331</v>
      </c>
      <c r="U831" s="10">
        <f t="shared" si="544"/>
        <v>336909.60453758331</v>
      </c>
      <c r="V831" s="10">
        <f t="shared" si="544"/>
        <v>336909.60453758331</v>
      </c>
      <c r="W831" s="10">
        <f t="shared" si="544"/>
        <v>336909.60453758331</v>
      </c>
      <c r="X831" s="10">
        <f t="shared" si="544"/>
        <v>30620330.981233574</v>
      </c>
      <c r="Y831" s="10">
        <f t="shared" si="544"/>
        <v>30620330.981233574</v>
      </c>
      <c r="Z831" s="10">
        <f t="shared" si="544"/>
        <v>30620330.981233574</v>
      </c>
      <c r="AB831" s="21">
        <f>IF(E250="weekday",INDEX('Category Mapping'!$F$34:$F$45,MATCH('Summarized Source Data'!A250,'Category Mapping'!$A$34:$A$45,0)),INDEX('Category Mapping'!$E$34:$E$45,MATCH('Summarized Source Data'!A250,'Category Mapping'!$A$34:$A$45,0)))</f>
        <v>21.428571428571431</v>
      </c>
      <c r="AD831">
        <f>SUMIFS('Adjusted Source Data'!AJ$3:AJ$290,Sector,"All Sectors",Month,$A831,TimeOfWeek,$E831)</f>
        <v>0</v>
      </c>
      <c r="AE831">
        <f>SUMIFS('Adjusted Source Data'!AK$3:AK$290,Sector,"All Sectors",Month,$A831,TimeOfWeek,$E831)</f>
        <v>0</v>
      </c>
    </row>
    <row r="832" spans="1:31" outlineLevel="2">
      <c r="A832">
        <f t="shared" ref="A832:E832" si="545">A251</f>
        <v>11</v>
      </c>
      <c r="B832" t="str">
        <f t="shared" si="545"/>
        <v>Winter</v>
      </c>
      <c r="C832" t="str">
        <f t="shared" si="545"/>
        <v>h8</v>
      </c>
      <c r="D832" t="str">
        <f t="shared" si="545"/>
        <v>Hour7</v>
      </c>
      <c r="E832" t="str">
        <f t="shared" si="545"/>
        <v>Weekday</v>
      </c>
      <c r="F832" s="10">
        <f t="shared" ref="F832:Z832" si="546">F251/$AB832</f>
        <v>635088.34627743706</v>
      </c>
      <c r="G832" s="10">
        <f t="shared" si="546"/>
        <v>1200.725245544106</v>
      </c>
      <c r="H832" s="10">
        <f t="shared" si="546"/>
        <v>0</v>
      </c>
      <c r="I832" s="10">
        <f t="shared" si="546"/>
        <v>997995.97272168694</v>
      </c>
      <c r="J832" s="10">
        <f t="shared" si="546"/>
        <v>4943415.6850573579</v>
      </c>
      <c r="K832" s="10">
        <f t="shared" si="546"/>
        <v>4943415.6850573579</v>
      </c>
      <c r="L832" s="10">
        <f t="shared" si="546"/>
        <v>3438549.7605592669</v>
      </c>
      <c r="M832" s="10">
        <f t="shared" si="546"/>
        <v>7054.2438062766323</v>
      </c>
      <c r="N832" s="10">
        <f t="shared" si="546"/>
        <v>0</v>
      </c>
      <c r="O832" s="10">
        <f t="shared" si="546"/>
        <v>18283490.128983911</v>
      </c>
      <c r="P832" s="10">
        <f t="shared" si="546"/>
        <v>18283490.128983911</v>
      </c>
      <c r="Q832" s="10">
        <f t="shared" si="546"/>
        <v>18283490.128983911</v>
      </c>
      <c r="R832" s="10">
        <f t="shared" si="546"/>
        <v>707669.87156628701</v>
      </c>
      <c r="S832" s="10">
        <f t="shared" si="546"/>
        <v>707669.87156628701</v>
      </c>
      <c r="T832" s="10">
        <f t="shared" si="546"/>
        <v>707669.87156628701</v>
      </c>
      <c r="U832" s="10">
        <f t="shared" si="546"/>
        <v>707669.87156628701</v>
      </c>
      <c r="V832" s="10">
        <f t="shared" si="546"/>
        <v>707669.87156628701</v>
      </c>
      <c r="W832" s="10">
        <f t="shared" si="546"/>
        <v>707669.87156628701</v>
      </c>
      <c r="X832" s="10">
        <f t="shared" si="546"/>
        <v>30892511.701066766</v>
      </c>
      <c r="Y832" s="10">
        <f t="shared" si="546"/>
        <v>30892511.701066766</v>
      </c>
      <c r="Z832" s="10">
        <f t="shared" si="546"/>
        <v>30892511.701066766</v>
      </c>
      <c r="AB832" s="21">
        <f>IF(E251="weekday",INDEX('Category Mapping'!$F$34:$F$45,MATCH('Summarized Source Data'!A251,'Category Mapping'!$A$34:$A$45,0)),INDEX('Category Mapping'!$E$34:$E$45,MATCH('Summarized Source Data'!A251,'Category Mapping'!$A$34:$A$45,0)))</f>
        <v>21.428571428571431</v>
      </c>
      <c r="AD832">
        <f>SUMIFS('Adjusted Source Data'!AJ$3:AJ$290,Sector,"All Sectors",Month,$A832,TimeOfWeek,$E832)</f>
        <v>0</v>
      </c>
      <c r="AE832">
        <f>SUMIFS('Adjusted Source Data'!AK$3:AK$290,Sector,"All Sectors",Month,$A832,TimeOfWeek,$E832)</f>
        <v>0</v>
      </c>
    </row>
    <row r="833" spans="1:31" outlineLevel="2">
      <c r="A833">
        <f t="shared" ref="A833:E833" si="547">A252</f>
        <v>11</v>
      </c>
      <c r="B833" t="str">
        <f t="shared" si="547"/>
        <v>Winter</v>
      </c>
      <c r="C833" t="str">
        <f t="shared" si="547"/>
        <v>h9</v>
      </c>
      <c r="D833" t="str">
        <f t="shared" si="547"/>
        <v>Hour8</v>
      </c>
      <c r="E833" t="str">
        <f t="shared" si="547"/>
        <v>Weekday</v>
      </c>
      <c r="F833" s="10">
        <f t="shared" ref="F833:Z833" si="548">F252/$AB833</f>
        <v>598797.58363301214</v>
      </c>
      <c r="G833" s="10">
        <f t="shared" si="548"/>
        <v>970.36962965861846</v>
      </c>
      <c r="H833" s="10">
        <f t="shared" si="548"/>
        <v>0</v>
      </c>
      <c r="I833" s="10">
        <f t="shared" si="548"/>
        <v>485388.95036918402</v>
      </c>
      <c r="J833" s="10">
        <f t="shared" si="548"/>
        <v>5038909.2926148595</v>
      </c>
      <c r="K833" s="10">
        <f t="shared" si="548"/>
        <v>5038909.2926148595</v>
      </c>
      <c r="L833" s="10">
        <f t="shared" si="548"/>
        <v>3048424.0621316982</v>
      </c>
      <c r="M833" s="10">
        <f t="shared" si="548"/>
        <v>8731.5121287953443</v>
      </c>
      <c r="N833" s="10">
        <f t="shared" si="548"/>
        <v>0</v>
      </c>
      <c r="O833" s="10">
        <f t="shared" si="548"/>
        <v>22663922.449975707</v>
      </c>
      <c r="P833" s="10">
        <f t="shared" si="548"/>
        <v>22663922.449975707</v>
      </c>
      <c r="Q833" s="10">
        <f t="shared" si="548"/>
        <v>22663922.449975707</v>
      </c>
      <c r="R833" s="10">
        <f t="shared" si="548"/>
        <v>771178.7061940307</v>
      </c>
      <c r="S833" s="10">
        <f t="shared" si="548"/>
        <v>771178.7061940307</v>
      </c>
      <c r="T833" s="10">
        <f t="shared" si="548"/>
        <v>771178.7061940307</v>
      </c>
      <c r="U833" s="10">
        <f t="shared" si="548"/>
        <v>771178.7061940307</v>
      </c>
      <c r="V833" s="10">
        <f t="shared" si="548"/>
        <v>771178.7061940307</v>
      </c>
      <c r="W833" s="10">
        <f t="shared" si="548"/>
        <v>771178.7061940307</v>
      </c>
      <c r="X833" s="10">
        <f t="shared" si="548"/>
        <v>30983238.607677821</v>
      </c>
      <c r="Y833" s="10">
        <f t="shared" si="548"/>
        <v>30983238.607677821</v>
      </c>
      <c r="Z833" s="10">
        <f t="shared" si="548"/>
        <v>30983238.607677821</v>
      </c>
      <c r="AB833" s="21">
        <f>IF(E252="weekday",INDEX('Category Mapping'!$F$34:$F$45,MATCH('Summarized Source Data'!A252,'Category Mapping'!$A$34:$A$45,0)),INDEX('Category Mapping'!$E$34:$E$45,MATCH('Summarized Source Data'!A252,'Category Mapping'!$A$34:$A$45,0)))</f>
        <v>21.428571428571431</v>
      </c>
      <c r="AD833">
        <f>SUMIFS('Adjusted Source Data'!AJ$3:AJ$290,Sector,"All Sectors",Month,$A833,TimeOfWeek,$E833)</f>
        <v>0</v>
      </c>
      <c r="AE833">
        <f>SUMIFS('Adjusted Source Data'!AK$3:AK$290,Sector,"All Sectors",Month,$A833,TimeOfWeek,$E833)</f>
        <v>0</v>
      </c>
    </row>
    <row r="834" spans="1:31" outlineLevel="2">
      <c r="A834">
        <f t="shared" ref="A834:E834" si="549">A253</f>
        <v>11</v>
      </c>
      <c r="B834" t="str">
        <f t="shared" si="549"/>
        <v>Winter</v>
      </c>
      <c r="C834" t="str">
        <f t="shared" si="549"/>
        <v>h10</v>
      </c>
      <c r="D834" t="str">
        <f t="shared" si="549"/>
        <v>Hour9</v>
      </c>
      <c r="E834" t="str">
        <f t="shared" si="549"/>
        <v>Weekday</v>
      </c>
      <c r="F834" s="10">
        <f t="shared" ref="F834:Z834" si="550">F253/$AB834</f>
        <v>392595.2394620683</v>
      </c>
      <c r="G834" s="10">
        <f t="shared" si="550"/>
        <v>838.90634197918882</v>
      </c>
      <c r="H834" s="10">
        <f t="shared" si="550"/>
        <v>0</v>
      </c>
      <c r="I834" s="10">
        <f t="shared" si="550"/>
        <v>467243.56904697156</v>
      </c>
      <c r="J834" s="10">
        <f t="shared" si="550"/>
        <v>5036571.2148680398</v>
      </c>
      <c r="K834" s="10">
        <f t="shared" si="550"/>
        <v>5036571.2148680398</v>
      </c>
      <c r="L834" s="10">
        <f t="shared" si="550"/>
        <v>2118473.2693683081</v>
      </c>
      <c r="M834" s="10">
        <f t="shared" si="550"/>
        <v>9802.5432613389366</v>
      </c>
      <c r="N834" s="10">
        <f t="shared" si="550"/>
        <v>0</v>
      </c>
      <c r="O834" s="10">
        <f t="shared" si="550"/>
        <v>23819619.478134211</v>
      </c>
      <c r="P834" s="10">
        <f t="shared" si="550"/>
        <v>23819619.478134211</v>
      </c>
      <c r="Q834" s="10">
        <f t="shared" si="550"/>
        <v>23819619.478134211</v>
      </c>
      <c r="R834" s="10">
        <f t="shared" si="550"/>
        <v>684988.14491352136</v>
      </c>
      <c r="S834" s="10">
        <f t="shared" si="550"/>
        <v>684988.14491352136</v>
      </c>
      <c r="T834" s="10">
        <f t="shared" si="550"/>
        <v>684988.14491352136</v>
      </c>
      <c r="U834" s="10">
        <f t="shared" si="550"/>
        <v>684988.14491352136</v>
      </c>
      <c r="V834" s="10">
        <f t="shared" si="550"/>
        <v>684988.14491352136</v>
      </c>
      <c r="W834" s="10">
        <f t="shared" si="550"/>
        <v>684988.14491352136</v>
      </c>
      <c r="X834" s="10">
        <f t="shared" si="550"/>
        <v>30937875.154372294</v>
      </c>
      <c r="Y834" s="10">
        <f t="shared" si="550"/>
        <v>30937875.154372294</v>
      </c>
      <c r="Z834" s="10">
        <f t="shared" si="550"/>
        <v>30937875.154372294</v>
      </c>
      <c r="AB834" s="21">
        <f>IF(E253="weekday",INDEX('Category Mapping'!$F$34:$F$45,MATCH('Summarized Source Data'!A253,'Category Mapping'!$A$34:$A$45,0)),INDEX('Category Mapping'!$E$34:$E$45,MATCH('Summarized Source Data'!A253,'Category Mapping'!$A$34:$A$45,0)))</f>
        <v>21.428571428571431</v>
      </c>
      <c r="AD834">
        <f>SUMIFS('Adjusted Source Data'!AJ$3:AJ$290,Sector,"All Sectors",Month,$A834,TimeOfWeek,$E834)</f>
        <v>0</v>
      </c>
      <c r="AE834">
        <f>SUMIFS('Adjusted Source Data'!AK$3:AK$290,Sector,"All Sectors",Month,$A834,TimeOfWeek,$E834)</f>
        <v>0</v>
      </c>
    </row>
    <row r="835" spans="1:31" outlineLevel="2">
      <c r="A835">
        <f t="shared" ref="A835:E835" si="551">A254</f>
        <v>11</v>
      </c>
      <c r="B835" t="str">
        <f t="shared" si="551"/>
        <v>Winter</v>
      </c>
      <c r="C835" t="str">
        <f t="shared" si="551"/>
        <v>h11</v>
      </c>
      <c r="D835" t="str">
        <f t="shared" si="551"/>
        <v>Hour10</v>
      </c>
      <c r="E835" t="str">
        <f t="shared" si="551"/>
        <v>Weekday</v>
      </c>
      <c r="F835" s="10">
        <f t="shared" ref="F835:Z835" si="552">F254/$AB835</f>
        <v>390769.13364925416</v>
      </c>
      <c r="G835" s="10">
        <f t="shared" si="552"/>
        <v>828.92638225197209</v>
      </c>
      <c r="H835" s="10">
        <f t="shared" si="552"/>
        <v>0</v>
      </c>
      <c r="I835" s="10">
        <f t="shared" si="552"/>
        <v>471779.91437752475</v>
      </c>
      <c r="J835" s="10">
        <f t="shared" si="552"/>
        <v>4988507.5020044968</v>
      </c>
      <c r="K835" s="10">
        <f t="shared" si="552"/>
        <v>4988507.5020044968</v>
      </c>
      <c r="L835" s="10">
        <f t="shared" si="552"/>
        <v>1705665.8442879741</v>
      </c>
      <c r="M835" s="10">
        <f t="shared" si="552"/>
        <v>10359.19819685111</v>
      </c>
      <c r="N835" s="10">
        <f t="shared" si="552"/>
        <v>0</v>
      </c>
      <c r="O835" s="10">
        <f t="shared" si="552"/>
        <v>23687508.80861266</v>
      </c>
      <c r="P835" s="10">
        <f t="shared" si="552"/>
        <v>23687508.80861266</v>
      </c>
      <c r="Q835" s="10">
        <f t="shared" si="552"/>
        <v>23687508.80861266</v>
      </c>
      <c r="R835" s="10">
        <f t="shared" si="552"/>
        <v>548897.78499692772</v>
      </c>
      <c r="S835" s="10">
        <f t="shared" si="552"/>
        <v>548897.78499692772</v>
      </c>
      <c r="T835" s="10">
        <f t="shared" si="552"/>
        <v>548897.78499692772</v>
      </c>
      <c r="U835" s="10">
        <f t="shared" si="552"/>
        <v>548897.78499692772</v>
      </c>
      <c r="V835" s="10">
        <f t="shared" si="552"/>
        <v>548897.78499692772</v>
      </c>
      <c r="W835" s="10">
        <f t="shared" si="552"/>
        <v>548897.78499692772</v>
      </c>
      <c r="X835" s="10">
        <f t="shared" si="552"/>
        <v>30847148.247761231</v>
      </c>
      <c r="Y835" s="10">
        <f t="shared" si="552"/>
        <v>30847148.247761231</v>
      </c>
      <c r="Z835" s="10">
        <f t="shared" si="552"/>
        <v>30847148.247761231</v>
      </c>
      <c r="AB835" s="21">
        <f>IF(E254="weekday",INDEX('Category Mapping'!$F$34:$F$45,MATCH('Summarized Source Data'!A254,'Category Mapping'!$A$34:$A$45,0)),INDEX('Category Mapping'!$E$34:$E$45,MATCH('Summarized Source Data'!A254,'Category Mapping'!$A$34:$A$45,0)))</f>
        <v>21.428571428571431</v>
      </c>
      <c r="AD835">
        <f>SUMIFS('Adjusted Source Data'!AJ$3:AJ$290,Sector,"All Sectors",Month,$A835,TimeOfWeek,$E835)</f>
        <v>0</v>
      </c>
      <c r="AE835">
        <f>SUMIFS('Adjusted Source Data'!AK$3:AK$290,Sector,"All Sectors",Month,$A835,TimeOfWeek,$E835)</f>
        <v>0</v>
      </c>
    </row>
    <row r="836" spans="1:31" outlineLevel="2">
      <c r="A836">
        <f t="shared" ref="A836:E836" si="553">A255</f>
        <v>11</v>
      </c>
      <c r="B836" t="str">
        <f t="shared" si="553"/>
        <v>Winter</v>
      </c>
      <c r="C836" t="str">
        <f t="shared" si="553"/>
        <v>h12</v>
      </c>
      <c r="D836" t="str">
        <f t="shared" si="553"/>
        <v>Hour11</v>
      </c>
      <c r="E836" t="str">
        <f t="shared" si="553"/>
        <v>Weekday</v>
      </c>
      <c r="F836" s="10">
        <f t="shared" ref="F836:Z836" si="554">F255/$AB836</f>
        <v>410440.31472339813</v>
      </c>
      <c r="G836" s="10">
        <f t="shared" si="554"/>
        <v>927.09289520514153</v>
      </c>
      <c r="H836" s="10">
        <f t="shared" si="554"/>
        <v>0</v>
      </c>
      <c r="I836" s="10">
        <f t="shared" si="554"/>
        <v>517143.36768305593</v>
      </c>
      <c r="J836" s="10">
        <f t="shared" si="554"/>
        <v>4968738.1544174002</v>
      </c>
      <c r="K836" s="10">
        <f t="shared" si="554"/>
        <v>4968738.1544174002</v>
      </c>
      <c r="L836" s="10">
        <f t="shared" si="554"/>
        <v>1456166.8511075522</v>
      </c>
      <c r="M836" s="10">
        <f t="shared" si="554"/>
        <v>10489.663488557819</v>
      </c>
      <c r="N836" s="10">
        <f t="shared" si="554"/>
        <v>0</v>
      </c>
      <c r="O836" s="10">
        <f t="shared" si="554"/>
        <v>23619333.163362652</v>
      </c>
      <c r="P836" s="10">
        <f t="shared" si="554"/>
        <v>23619333.163362652</v>
      </c>
      <c r="Q836" s="10">
        <f t="shared" si="554"/>
        <v>23619333.163362652</v>
      </c>
      <c r="R836" s="10">
        <f t="shared" si="554"/>
        <v>553434.13032748085</v>
      </c>
      <c r="S836" s="10">
        <f t="shared" si="554"/>
        <v>553434.13032748085</v>
      </c>
      <c r="T836" s="10">
        <f t="shared" si="554"/>
        <v>553434.13032748085</v>
      </c>
      <c r="U836" s="10">
        <f t="shared" si="554"/>
        <v>553434.13032748085</v>
      </c>
      <c r="V836" s="10">
        <f t="shared" si="554"/>
        <v>553434.13032748085</v>
      </c>
      <c r="W836" s="10">
        <f t="shared" si="554"/>
        <v>553434.13032748085</v>
      </c>
      <c r="X836" s="10">
        <f t="shared" si="554"/>
        <v>30711057.887844637</v>
      </c>
      <c r="Y836" s="10">
        <f t="shared" si="554"/>
        <v>30711057.887844637</v>
      </c>
      <c r="Z836" s="10">
        <f t="shared" si="554"/>
        <v>30711057.887844637</v>
      </c>
      <c r="AB836" s="21">
        <f>IF(E255="weekday",INDEX('Category Mapping'!$F$34:$F$45,MATCH('Summarized Source Data'!A255,'Category Mapping'!$A$34:$A$45,0)),INDEX('Category Mapping'!$E$34:$E$45,MATCH('Summarized Source Data'!A255,'Category Mapping'!$A$34:$A$45,0)))</f>
        <v>21.428571428571431</v>
      </c>
      <c r="AD836">
        <f>SUMIFS('Adjusted Source Data'!AJ$3:AJ$290,Sector,"All Sectors",Month,$A836,TimeOfWeek,$E836)</f>
        <v>0</v>
      </c>
      <c r="AE836">
        <f>SUMIFS('Adjusted Source Data'!AK$3:AK$290,Sector,"All Sectors",Month,$A836,TimeOfWeek,$E836)</f>
        <v>0</v>
      </c>
    </row>
    <row r="837" spans="1:31" outlineLevel="2">
      <c r="A837">
        <f t="shared" ref="A837:E837" si="555">A256</f>
        <v>11</v>
      </c>
      <c r="B837" t="str">
        <f t="shared" si="555"/>
        <v>Winter</v>
      </c>
      <c r="C837" t="str">
        <f t="shared" si="555"/>
        <v>h13</v>
      </c>
      <c r="D837" t="str">
        <f t="shared" si="555"/>
        <v>Hour12</v>
      </c>
      <c r="E837" t="str">
        <f t="shared" si="555"/>
        <v>Weekday</v>
      </c>
      <c r="F837" s="10">
        <f t="shared" ref="F837:Z837" si="556">F256/$AB837</f>
        <v>422486.94265630847</v>
      </c>
      <c r="G837" s="10">
        <f t="shared" si="556"/>
        <v>1006.3882115832101</v>
      </c>
      <c r="H837" s="10">
        <f t="shared" si="556"/>
        <v>0</v>
      </c>
      <c r="I837" s="10">
        <f t="shared" si="556"/>
        <v>548897.78499692772</v>
      </c>
      <c r="J837" s="10">
        <f t="shared" si="556"/>
        <v>4788767.453937646</v>
      </c>
      <c r="K837" s="10">
        <f t="shared" si="556"/>
        <v>4788767.453937646</v>
      </c>
      <c r="L837" s="10">
        <f t="shared" si="556"/>
        <v>1256567.656563215</v>
      </c>
      <c r="M837" s="10">
        <f t="shared" si="556"/>
        <v>10103.665864381053</v>
      </c>
      <c r="N837" s="10">
        <f t="shared" si="556"/>
        <v>0</v>
      </c>
      <c r="O837" s="10">
        <f t="shared" si="556"/>
        <v>23229593.462559264</v>
      </c>
      <c r="P837" s="10">
        <f t="shared" si="556"/>
        <v>23229593.462559264</v>
      </c>
      <c r="Q837" s="10">
        <f t="shared" si="556"/>
        <v>23229593.462559264</v>
      </c>
      <c r="R837" s="10">
        <f t="shared" si="556"/>
        <v>562506.82098858722</v>
      </c>
      <c r="S837" s="10">
        <f t="shared" si="556"/>
        <v>562506.82098858722</v>
      </c>
      <c r="T837" s="10">
        <f t="shared" si="556"/>
        <v>562506.82098858722</v>
      </c>
      <c r="U837" s="10">
        <f t="shared" si="556"/>
        <v>562506.82098858722</v>
      </c>
      <c r="V837" s="10">
        <f t="shared" si="556"/>
        <v>562506.82098858722</v>
      </c>
      <c r="W837" s="10">
        <f t="shared" si="556"/>
        <v>562506.82098858722</v>
      </c>
      <c r="X837" s="10">
        <f t="shared" si="556"/>
        <v>30620330.981233574</v>
      </c>
      <c r="Y837" s="10">
        <f t="shared" si="556"/>
        <v>30620330.981233574</v>
      </c>
      <c r="Z837" s="10">
        <f t="shared" si="556"/>
        <v>30620330.981233574</v>
      </c>
      <c r="AB837" s="21">
        <f>IF(E256="weekday",INDEX('Category Mapping'!$F$34:$F$45,MATCH('Summarized Source Data'!A256,'Category Mapping'!$A$34:$A$45,0)),INDEX('Category Mapping'!$E$34:$E$45,MATCH('Summarized Source Data'!A256,'Category Mapping'!$A$34:$A$45,0)))</f>
        <v>21.428571428571431</v>
      </c>
      <c r="AD837">
        <f>SUMIFS('Adjusted Source Data'!AJ$3:AJ$290,Sector,"All Sectors",Month,$A837,TimeOfWeek,$E837)</f>
        <v>0</v>
      </c>
      <c r="AE837">
        <f>SUMIFS('Adjusted Source Data'!AK$3:AK$290,Sector,"All Sectors",Month,$A837,TimeOfWeek,$E837)</f>
        <v>0</v>
      </c>
    </row>
    <row r="838" spans="1:31" outlineLevel="2">
      <c r="A838">
        <f t="shared" ref="A838:E838" si="557">A257</f>
        <v>11</v>
      </c>
      <c r="B838" t="str">
        <f t="shared" si="557"/>
        <v>Winter</v>
      </c>
      <c r="C838" t="str">
        <f t="shared" si="557"/>
        <v>h14</v>
      </c>
      <c r="D838" t="str">
        <f t="shared" si="557"/>
        <v>Hour13</v>
      </c>
      <c r="E838" t="str">
        <f t="shared" si="557"/>
        <v>Weekday</v>
      </c>
      <c r="F838" s="10">
        <f t="shared" ref="F838:Z838" si="558">F257/$AB838</f>
        <v>425876.09161621798</v>
      </c>
      <c r="G838" s="10">
        <f t="shared" si="558"/>
        <v>1038.0972654437765</v>
      </c>
      <c r="H838" s="10">
        <f t="shared" si="558"/>
        <v>0</v>
      </c>
      <c r="I838" s="10">
        <f t="shared" si="558"/>
        <v>553434.13032748085</v>
      </c>
      <c r="J838" s="10">
        <f t="shared" si="558"/>
        <v>4735446.797287791</v>
      </c>
      <c r="K838" s="10">
        <f t="shared" si="558"/>
        <v>4735446.797287791</v>
      </c>
      <c r="L838" s="10">
        <f t="shared" si="558"/>
        <v>1170377.0952827055</v>
      </c>
      <c r="M838" s="10">
        <f t="shared" si="558"/>
        <v>10342.776626754508</v>
      </c>
      <c r="N838" s="10">
        <f t="shared" si="558"/>
        <v>0</v>
      </c>
      <c r="O838" s="10">
        <f t="shared" si="558"/>
        <v>23270181.459771868</v>
      </c>
      <c r="P838" s="10">
        <f t="shared" si="558"/>
        <v>23270181.459771868</v>
      </c>
      <c r="Q838" s="10">
        <f t="shared" si="558"/>
        <v>23270181.459771868</v>
      </c>
      <c r="R838" s="10">
        <f t="shared" si="558"/>
        <v>557970.47565803409</v>
      </c>
      <c r="S838" s="10">
        <f t="shared" si="558"/>
        <v>557970.47565803409</v>
      </c>
      <c r="T838" s="10">
        <f t="shared" si="558"/>
        <v>557970.47565803409</v>
      </c>
      <c r="U838" s="10">
        <f t="shared" si="558"/>
        <v>557970.47565803409</v>
      </c>
      <c r="V838" s="10">
        <f t="shared" si="558"/>
        <v>557970.47565803409</v>
      </c>
      <c r="W838" s="10">
        <f t="shared" si="558"/>
        <v>557970.47565803409</v>
      </c>
      <c r="X838" s="10">
        <f t="shared" si="558"/>
        <v>30574967.527928047</v>
      </c>
      <c r="Y838" s="10">
        <f t="shared" si="558"/>
        <v>30574967.527928047</v>
      </c>
      <c r="Z838" s="10">
        <f t="shared" si="558"/>
        <v>30574967.527928047</v>
      </c>
      <c r="AB838" s="21">
        <f>IF(E257="weekday",INDEX('Category Mapping'!$F$34:$F$45,MATCH('Summarized Source Data'!A257,'Category Mapping'!$A$34:$A$45,0)),INDEX('Category Mapping'!$E$34:$E$45,MATCH('Summarized Source Data'!A257,'Category Mapping'!$A$34:$A$45,0)))</f>
        <v>21.428571428571431</v>
      </c>
      <c r="AD838">
        <f>SUMIFS('Adjusted Source Data'!AJ$3:AJ$290,Sector,"All Sectors",Month,$A838,TimeOfWeek,$E838)</f>
        <v>0</v>
      </c>
      <c r="AE838">
        <f>SUMIFS('Adjusted Source Data'!AK$3:AK$290,Sector,"All Sectors",Month,$A838,TimeOfWeek,$E838)</f>
        <v>0</v>
      </c>
    </row>
    <row r="839" spans="1:31" outlineLevel="2">
      <c r="A839">
        <f t="shared" ref="A839:E839" si="559">A258</f>
        <v>11</v>
      </c>
      <c r="B839" t="str">
        <f t="shared" si="559"/>
        <v>Winter</v>
      </c>
      <c r="C839" t="str">
        <f t="shared" si="559"/>
        <v>h15</v>
      </c>
      <c r="D839" t="str">
        <f t="shared" si="559"/>
        <v>Hour14</v>
      </c>
      <c r="E839" t="str">
        <f t="shared" si="559"/>
        <v>Weekday</v>
      </c>
      <c r="F839" s="10">
        <f t="shared" ref="F839:Z839" si="560">F258/$AB839</f>
        <v>432041.71073569264</v>
      </c>
      <c r="G839" s="10">
        <f t="shared" si="560"/>
        <v>1083.9597167356685</v>
      </c>
      <c r="H839" s="10">
        <f t="shared" si="560"/>
        <v>0</v>
      </c>
      <c r="I839" s="10">
        <f t="shared" si="560"/>
        <v>567043.16631914023</v>
      </c>
      <c r="J839" s="10">
        <f t="shared" si="560"/>
        <v>4897080.0929474896</v>
      </c>
      <c r="K839" s="10">
        <f t="shared" si="560"/>
        <v>4897080.0929474896</v>
      </c>
      <c r="L839" s="10">
        <f t="shared" si="560"/>
        <v>1093259.2246633025</v>
      </c>
      <c r="M839" s="10">
        <f t="shared" si="560"/>
        <v>10600.07813390348</v>
      </c>
      <c r="N839" s="10">
        <f t="shared" si="560"/>
        <v>0</v>
      </c>
      <c r="O839" s="10">
        <f t="shared" si="560"/>
        <v>23256315.122273061</v>
      </c>
      <c r="P839" s="10">
        <f t="shared" si="560"/>
        <v>23256315.122273061</v>
      </c>
      <c r="Q839" s="10">
        <f t="shared" si="560"/>
        <v>23256315.122273061</v>
      </c>
      <c r="R839" s="10">
        <f t="shared" si="560"/>
        <v>553434.13032748085</v>
      </c>
      <c r="S839" s="10">
        <f t="shared" si="560"/>
        <v>553434.13032748085</v>
      </c>
      <c r="T839" s="10">
        <f t="shared" si="560"/>
        <v>553434.13032748085</v>
      </c>
      <c r="U839" s="10">
        <f t="shared" si="560"/>
        <v>553434.13032748085</v>
      </c>
      <c r="V839" s="10">
        <f t="shared" si="560"/>
        <v>553434.13032748085</v>
      </c>
      <c r="W839" s="10">
        <f t="shared" si="560"/>
        <v>553434.13032748085</v>
      </c>
      <c r="X839" s="10">
        <f t="shared" si="560"/>
        <v>30620330.981233574</v>
      </c>
      <c r="Y839" s="10">
        <f t="shared" si="560"/>
        <v>30620330.981233574</v>
      </c>
      <c r="Z839" s="10">
        <f t="shared" si="560"/>
        <v>30620330.981233574</v>
      </c>
      <c r="AB839" s="21">
        <f>IF(E258="weekday",INDEX('Category Mapping'!$F$34:$F$45,MATCH('Summarized Source Data'!A258,'Category Mapping'!$A$34:$A$45,0)),INDEX('Category Mapping'!$E$34:$E$45,MATCH('Summarized Source Data'!A258,'Category Mapping'!$A$34:$A$45,0)))</f>
        <v>21.428571428571431</v>
      </c>
      <c r="AD839">
        <f>SUMIFS('Adjusted Source Data'!AJ$3:AJ$290,Sector,"All Sectors",Month,$A839,TimeOfWeek,$E839)</f>
        <v>0</v>
      </c>
      <c r="AE839">
        <f>SUMIFS('Adjusted Source Data'!AK$3:AK$290,Sector,"All Sectors",Month,$A839,TimeOfWeek,$E839)</f>
        <v>0</v>
      </c>
    </row>
    <row r="840" spans="1:31" outlineLevel="2">
      <c r="A840">
        <f t="shared" ref="A840:E840" si="561">A259</f>
        <v>11</v>
      </c>
      <c r="B840" t="str">
        <f t="shared" si="561"/>
        <v>Winter</v>
      </c>
      <c r="C840" t="str">
        <f t="shared" si="561"/>
        <v>h16</v>
      </c>
      <c r="D840" t="str">
        <f t="shared" si="561"/>
        <v>Hour15</v>
      </c>
      <c r="E840" t="str">
        <f t="shared" si="561"/>
        <v>Weekday</v>
      </c>
      <c r="F840" s="10">
        <f t="shared" ref="F840:Z840" si="562">F259/$AB840</f>
        <v>451957.76373077987</v>
      </c>
      <c r="G840" s="10">
        <f t="shared" si="562"/>
        <v>1183.9861312743649</v>
      </c>
      <c r="H840" s="10">
        <f t="shared" si="562"/>
        <v>0</v>
      </c>
      <c r="I840" s="10">
        <f t="shared" si="562"/>
        <v>616942.96495522454</v>
      </c>
      <c r="J840" s="10">
        <f t="shared" si="562"/>
        <v>5507616.0144847482</v>
      </c>
      <c r="K840" s="10">
        <f t="shared" si="562"/>
        <v>5507616.0144847482</v>
      </c>
      <c r="L840" s="10">
        <f t="shared" si="562"/>
        <v>1056968.4620188775</v>
      </c>
      <c r="M840" s="10">
        <f t="shared" si="562"/>
        <v>10604.569115780729</v>
      </c>
      <c r="N840" s="10">
        <f t="shared" si="562"/>
        <v>0</v>
      </c>
      <c r="O840" s="10">
        <f t="shared" si="562"/>
        <v>23247237.940630078</v>
      </c>
      <c r="P840" s="10">
        <f t="shared" si="562"/>
        <v>23247237.940630078</v>
      </c>
      <c r="Q840" s="10">
        <f t="shared" si="562"/>
        <v>23247237.940630078</v>
      </c>
      <c r="R840" s="10">
        <f t="shared" si="562"/>
        <v>657770.0729302027</v>
      </c>
      <c r="S840" s="10">
        <f t="shared" si="562"/>
        <v>657770.0729302027</v>
      </c>
      <c r="T840" s="10">
        <f t="shared" si="562"/>
        <v>657770.0729302027</v>
      </c>
      <c r="U840" s="10">
        <f t="shared" si="562"/>
        <v>657770.0729302027</v>
      </c>
      <c r="V840" s="10">
        <f t="shared" si="562"/>
        <v>657770.0729302027</v>
      </c>
      <c r="W840" s="10">
        <f t="shared" si="562"/>
        <v>657770.0729302027</v>
      </c>
      <c r="X840" s="10">
        <f t="shared" si="562"/>
        <v>30892511.701066766</v>
      </c>
      <c r="Y840" s="10">
        <f t="shared" si="562"/>
        <v>30892511.701066766</v>
      </c>
      <c r="Z840" s="10">
        <f t="shared" si="562"/>
        <v>30892511.701066766</v>
      </c>
      <c r="AB840" s="21">
        <f>IF(E259="weekday",INDEX('Category Mapping'!$F$34:$F$45,MATCH('Summarized Source Data'!A259,'Category Mapping'!$A$34:$A$45,0)),INDEX('Category Mapping'!$E$34:$E$45,MATCH('Summarized Source Data'!A259,'Category Mapping'!$A$34:$A$45,0)))</f>
        <v>21.428571428571431</v>
      </c>
      <c r="AD840">
        <f>SUMIFS('Adjusted Source Data'!AJ$3:AJ$290,Sector,"All Sectors",Month,$A840,TimeOfWeek,$E840)</f>
        <v>0</v>
      </c>
      <c r="AE840">
        <f>SUMIFS('Adjusted Source Data'!AK$3:AK$290,Sector,"All Sectors",Month,$A840,TimeOfWeek,$E840)</f>
        <v>0</v>
      </c>
    </row>
    <row r="841" spans="1:31" outlineLevel="2">
      <c r="A841">
        <f t="shared" ref="A841:E841" si="563">A260</f>
        <v>11</v>
      </c>
      <c r="B841" t="str">
        <f t="shared" si="563"/>
        <v>Winter</v>
      </c>
      <c r="C841" t="str">
        <f t="shared" si="563"/>
        <v>h17</v>
      </c>
      <c r="D841" t="str">
        <f t="shared" si="563"/>
        <v>Hour16</v>
      </c>
      <c r="E841" t="str">
        <f t="shared" si="563"/>
        <v>Weekday</v>
      </c>
      <c r="F841" s="10">
        <f t="shared" ref="F841:Z841" si="564">F260/$AB841</f>
        <v>476316.25970807782</v>
      </c>
      <c r="G841" s="10">
        <f t="shared" si="564"/>
        <v>1292.8584192076398</v>
      </c>
      <c r="H841" s="10">
        <f t="shared" si="564"/>
        <v>0</v>
      </c>
      <c r="I841" s="10">
        <f t="shared" si="564"/>
        <v>1351830.9085048304</v>
      </c>
      <c r="J841" s="10">
        <f t="shared" si="564"/>
        <v>6698889.194807753</v>
      </c>
      <c r="K841" s="10">
        <f t="shared" si="564"/>
        <v>6698889.194807753</v>
      </c>
      <c r="L841" s="10">
        <f t="shared" si="564"/>
        <v>1047895.7713577712</v>
      </c>
      <c r="M841" s="10">
        <f t="shared" si="564"/>
        <v>10386.869903367484</v>
      </c>
      <c r="N841" s="10">
        <f t="shared" si="564"/>
        <v>0</v>
      </c>
      <c r="O841" s="10">
        <f t="shared" si="564"/>
        <v>22485349.624309566</v>
      </c>
      <c r="P841" s="10">
        <f t="shared" si="564"/>
        <v>22485349.624309566</v>
      </c>
      <c r="Q841" s="10">
        <f t="shared" si="564"/>
        <v>22485349.624309566</v>
      </c>
      <c r="R841" s="10">
        <f t="shared" si="564"/>
        <v>757569.67020237143</v>
      </c>
      <c r="S841" s="10">
        <f t="shared" si="564"/>
        <v>757569.67020237143</v>
      </c>
      <c r="T841" s="10">
        <f t="shared" si="564"/>
        <v>757569.67020237143</v>
      </c>
      <c r="U841" s="10">
        <f t="shared" si="564"/>
        <v>757569.67020237143</v>
      </c>
      <c r="V841" s="10">
        <f t="shared" si="564"/>
        <v>757569.67020237143</v>
      </c>
      <c r="W841" s="10">
        <f t="shared" si="564"/>
        <v>757569.67020237143</v>
      </c>
      <c r="X841" s="10">
        <f t="shared" si="564"/>
        <v>31210055.874205478</v>
      </c>
      <c r="Y841" s="10">
        <f t="shared" si="564"/>
        <v>31210055.874205478</v>
      </c>
      <c r="Z841" s="10">
        <f t="shared" si="564"/>
        <v>31210055.874205478</v>
      </c>
      <c r="AB841" s="21">
        <f>IF(E260="weekday",INDEX('Category Mapping'!$F$34:$F$45,MATCH('Summarized Source Data'!A260,'Category Mapping'!$A$34:$A$45,0)),INDEX('Category Mapping'!$E$34:$E$45,MATCH('Summarized Source Data'!A260,'Category Mapping'!$A$34:$A$45,0)))</f>
        <v>21.428571428571431</v>
      </c>
      <c r="AD841">
        <f>SUMIFS('Adjusted Source Data'!AJ$3:AJ$290,Sector,"All Sectors",Month,$A841,TimeOfWeek,$E841)</f>
        <v>0</v>
      </c>
      <c r="AE841">
        <f>SUMIFS('Adjusted Source Data'!AK$3:AK$290,Sector,"All Sectors",Month,$A841,TimeOfWeek,$E841)</f>
        <v>0</v>
      </c>
    </row>
    <row r="842" spans="1:31" outlineLevel="2">
      <c r="A842">
        <f t="shared" ref="A842:E842" si="565">A261</f>
        <v>11</v>
      </c>
      <c r="B842" t="str">
        <f t="shared" si="565"/>
        <v>Winter</v>
      </c>
      <c r="C842" t="str">
        <f t="shared" si="565"/>
        <v>h18</v>
      </c>
      <c r="D842" t="str">
        <f t="shared" si="565"/>
        <v>Hour17</v>
      </c>
      <c r="E842" t="str">
        <f t="shared" si="565"/>
        <v>Weekday</v>
      </c>
      <c r="F842" s="10">
        <f t="shared" ref="F842:Z842" si="566">F261/$AB842</f>
        <v>503534.33169139654</v>
      </c>
      <c r="G842" s="10">
        <f t="shared" si="566"/>
        <v>1417.0181909048788</v>
      </c>
      <c r="H842" s="10">
        <f t="shared" si="566"/>
        <v>0</v>
      </c>
      <c r="I842" s="10">
        <f t="shared" si="566"/>
        <v>2440553.7878375798</v>
      </c>
      <c r="J842" s="10">
        <f t="shared" si="566"/>
        <v>7397362.2159412373</v>
      </c>
      <c r="K842" s="10">
        <f t="shared" si="566"/>
        <v>7397362.2159412373</v>
      </c>
      <c r="L842" s="10">
        <f t="shared" si="566"/>
        <v>1102331.9153244086</v>
      </c>
      <c r="M842" s="10">
        <f t="shared" si="566"/>
        <v>9903.1140373172984</v>
      </c>
      <c r="N842" s="10">
        <f t="shared" si="566"/>
        <v>0</v>
      </c>
      <c r="O842" s="10">
        <f t="shared" si="566"/>
        <v>21115857.090348572</v>
      </c>
      <c r="P842" s="10">
        <f t="shared" si="566"/>
        <v>21115857.090348572</v>
      </c>
      <c r="Q842" s="10">
        <f t="shared" si="566"/>
        <v>21115857.090348572</v>
      </c>
      <c r="R842" s="10">
        <f t="shared" si="566"/>
        <v>798396.77817734948</v>
      </c>
      <c r="S842" s="10">
        <f t="shared" si="566"/>
        <v>798396.77817734948</v>
      </c>
      <c r="T842" s="10">
        <f t="shared" si="566"/>
        <v>798396.77817734948</v>
      </c>
      <c r="U842" s="10">
        <f t="shared" si="566"/>
        <v>798396.77817734948</v>
      </c>
      <c r="V842" s="10">
        <f t="shared" si="566"/>
        <v>798396.77817734948</v>
      </c>
      <c r="W842" s="10">
        <f t="shared" si="566"/>
        <v>798396.77817734948</v>
      </c>
      <c r="X842" s="10">
        <f t="shared" si="566"/>
        <v>31300782.78081654</v>
      </c>
      <c r="Y842" s="10">
        <f t="shared" si="566"/>
        <v>31300782.78081654</v>
      </c>
      <c r="Z842" s="10">
        <f t="shared" si="566"/>
        <v>31300782.78081654</v>
      </c>
      <c r="AB842" s="21">
        <f>IF(E261="weekday",INDEX('Category Mapping'!$F$34:$F$45,MATCH('Summarized Source Data'!A261,'Category Mapping'!$A$34:$A$45,0)),INDEX('Category Mapping'!$E$34:$E$45,MATCH('Summarized Source Data'!A261,'Category Mapping'!$A$34:$A$45,0)))</f>
        <v>21.428571428571431</v>
      </c>
      <c r="AD842">
        <f>SUMIFS('Adjusted Source Data'!AJ$3:AJ$290,Sector,"All Sectors",Month,$A842,TimeOfWeek,$E842)</f>
        <v>0</v>
      </c>
      <c r="AE842">
        <f>SUMIFS('Adjusted Source Data'!AK$3:AK$290,Sector,"All Sectors",Month,$A842,TimeOfWeek,$E842)</f>
        <v>0</v>
      </c>
    </row>
    <row r="843" spans="1:31" outlineLevel="2">
      <c r="A843">
        <f t="shared" ref="A843:E843" si="567">A262</f>
        <v>11</v>
      </c>
      <c r="B843" t="str">
        <f t="shared" si="567"/>
        <v>Winter</v>
      </c>
      <c r="C843" t="str">
        <f t="shared" si="567"/>
        <v>h19</v>
      </c>
      <c r="D843" t="str">
        <f t="shared" si="567"/>
        <v>Hour18</v>
      </c>
      <c r="E843" t="str">
        <f t="shared" si="567"/>
        <v>Weekday</v>
      </c>
      <c r="F843" s="10">
        <f t="shared" ref="F843:Z843" si="568">F262/$AB843</f>
        <v>530752.40367471531</v>
      </c>
      <c r="G843" s="10">
        <f t="shared" si="568"/>
        <v>1573.0684702759061</v>
      </c>
      <c r="H843" s="10">
        <f t="shared" si="568"/>
        <v>0</v>
      </c>
      <c r="I843" s="10">
        <f t="shared" si="568"/>
        <v>2671907.399695789</v>
      </c>
      <c r="J843" s="10">
        <f t="shared" si="568"/>
        <v>7229361.388431401</v>
      </c>
      <c r="K843" s="10">
        <f t="shared" si="568"/>
        <v>7229361.388431401</v>
      </c>
      <c r="L843" s="10">
        <f t="shared" si="568"/>
        <v>1342758.2178437242</v>
      </c>
      <c r="M843" s="10">
        <f t="shared" si="568"/>
        <v>9483.9103653208858</v>
      </c>
      <c r="N843" s="10">
        <f t="shared" si="568"/>
        <v>0</v>
      </c>
      <c r="O843" s="10">
        <f t="shared" si="568"/>
        <v>20104671.285307225</v>
      </c>
      <c r="P843" s="10">
        <f t="shared" si="568"/>
        <v>20104671.285307225</v>
      </c>
      <c r="Q843" s="10">
        <f t="shared" si="568"/>
        <v>20104671.285307225</v>
      </c>
      <c r="R843" s="10">
        <f t="shared" si="568"/>
        <v>734887.94354960578</v>
      </c>
      <c r="S843" s="10">
        <f t="shared" si="568"/>
        <v>734887.94354960578</v>
      </c>
      <c r="T843" s="10">
        <f t="shared" si="568"/>
        <v>734887.94354960578</v>
      </c>
      <c r="U843" s="10">
        <f t="shared" si="568"/>
        <v>734887.94354960578</v>
      </c>
      <c r="V843" s="10">
        <f t="shared" si="568"/>
        <v>734887.94354960578</v>
      </c>
      <c r="W843" s="10">
        <f t="shared" si="568"/>
        <v>734887.94354960578</v>
      </c>
      <c r="X843" s="10">
        <f t="shared" si="568"/>
        <v>31119328.967594419</v>
      </c>
      <c r="Y843" s="10">
        <f t="shared" si="568"/>
        <v>31119328.967594419</v>
      </c>
      <c r="Z843" s="10">
        <f t="shared" si="568"/>
        <v>31119328.967594419</v>
      </c>
      <c r="AB843" s="21">
        <f>IF(E262="weekday",INDEX('Category Mapping'!$F$34:$F$45,MATCH('Summarized Source Data'!A262,'Category Mapping'!$A$34:$A$45,0)),INDEX('Category Mapping'!$E$34:$E$45,MATCH('Summarized Source Data'!A262,'Category Mapping'!$A$34:$A$45,0)))</f>
        <v>21.428571428571431</v>
      </c>
      <c r="AD843">
        <f>SUMIFS('Adjusted Source Data'!AJ$3:AJ$290,Sector,"All Sectors",Month,$A843,TimeOfWeek,$E843)</f>
        <v>0</v>
      </c>
      <c r="AE843">
        <f>SUMIFS('Adjusted Source Data'!AK$3:AK$290,Sector,"All Sectors",Month,$A843,TimeOfWeek,$E843)</f>
        <v>0</v>
      </c>
    </row>
    <row r="844" spans="1:31" outlineLevel="2">
      <c r="A844">
        <f t="shared" ref="A844:E844" si="569">A263</f>
        <v>11</v>
      </c>
      <c r="B844" t="str">
        <f t="shared" si="569"/>
        <v>Winter</v>
      </c>
      <c r="C844" t="str">
        <f t="shared" si="569"/>
        <v>h20</v>
      </c>
      <c r="D844" t="str">
        <f t="shared" si="569"/>
        <v>Hour19</v>
      </c>
      <c r="E844" t="str">
        <f t="shared" si="569"/>
        <v>Weekday</v>
      </c>
      <c r="F844" s="10">
        <f t="shared" ref="F844:Z844" si="570">F263/$AB844</f>
        <v>562506.82098858722</v>
      </c>
      <c r="G844" s="10">
        <f t="shared" si="570"/>
        <v>1732.7931893646814</v>
      </c>
      <c r="H844" s="10">
        <f t="shared" si="570"/>
        <v>0</v>
      </c>
      <c r="I844" s="10">
        <f t="shared" si="570"/>
        <v>2876042.9395706793</v>
      </c>
      <c r="J844" s="10">
        <f t="shared" si="570"/>
        <v>6902584.7999124881</v>
      </c>
      <c r="K844" s="10">
        <f t="shared" si="570"/>
        <v>6902584.7999124881</v>
      </c>
      <c r="L844" s="10">
        <f t="shared" si="570"/>
        <v>1546893.7577186145</v>
      </c>
      <c r="M844" s="10">
        <f t="shared" si="570"/>
        <v>8885.6571431275388</v>
      </c>
      <c r="N844" s="10">
        <f t="shared" si="570"/>
        <v>0</v>
      </c>
      <c r="O844" s="10">
        <f t="shared" si="570"/>
        <v>16816419.173878402</v>
      </c>
      <c r="P844" s="10">
        <f t="shared" si="570"/>
        <v>16816419.173878402</v>
      </c>
      <c r="Q844" s="10">
        <f t="shared" si="570"/>
        <v>16816419.173878402</v>
      </c>
      <c r="R844" s="10">
        <f t="shared" si="570"/>
        <v>598797.58363301214</v>
      </c>
      <c r="S844" s="10">
        <f t="shared" si="570"/>
        <v>598797.58363301214</v>
      </c>
      <c r="T844" s="10">
        <f t="shared" si="570"/>
        <v>598797.58363301214</v>
      </c>
      <c r="U844" s="10">
        <f t="shared" si="570"/>
        <v>598797.58363301214</v>
      </c>
      <c r="V844" s="10">
        <f t="shared" si="570"/>
        <v>598797.58363301214</v>
      </c>
      <c r="W844" s="10">
        <f t="shared" si="570"/>
        <v>598797.58363301214</v>
      </c>
      <c r="X844" s="10">
        <f t="shared" si="570"/>
        <v>30937875.154372294</v>
      </c>
      <c r="Y844" s="10">
        <f t="shared" si="570"/>
        <v>30937875.154372294</v>
      </c>
      <c r="Z844" s="10">
        <f t="shared" si="570"/>
        <v>30937875.154372294</v>
      </c>
      <c r="AB844" s="21">
        <f>IF(E263="weekday",INDEX('Category Mapping'!$F$34:$F$45,MATCH('Summarized Source Data'!A263,'Category Mapping'!$A$34:$A$45,0)),INDEX('Category Mapping'!$E$34:$E$45,MATCH('Summarized Source Data'!A263,'Category Mapping'!$A$34:$A$45,0)))</f>
        <v>21.428571428571431</v>
      </c>
      <c r="AD844">
        <f>SUMIFS('Adjusted Source Data'!AJ$3:AJ$290,Sector,"All Sectors",Month,$A844,TimeOfWeek,$E844)</f>
        <v>0</v>
      </c>
      <c r="AE844">
        <f>SUMIFS('Adjusted Source Data'!AK$3:AK$290,Sector,"All Sectors",Month,$A844,TimeOfWeek,$E844)</f>
        <v>0</v>
      </c>
    </row>
    <row r="845" spans="1:31" outlineLevel="2">
      <c r="A845">
        <f t="shared" ref="A845:E845" si="571">A264</f>
        <v>11</v>
      </c>
      <c r="B845" t="str">
        <f t="shared" si="571"/>
        <v>Winter</v>
      </c>
      <c r="C845" t="str">
        <f t="shared" si="571"/>
        <v>h21</v>
      </c>
      <c r="D845" t="str">
        <f t="shared" si="571"/>
        <v>Hour20</v>
      </c>
      <c r="E845" t="str">
        <f t="shared" si="571"/>
        <v>Weekday</v>
      </c>
      <c r="F845" s="10">
        <f t="shared" ref="F845:Z845" si="572">F264/$AB845</f>
        <v>603333.92896356527</v>
      </c>
      <c r="G845" s="10">
        <f t="shared" si="572"/>
        <v>1875.5519769171883</v>
      </c>
      <c r="H845" s="10">
        <f t="shared" si="572"/>
        <v>0</v>
      </c>
      <c r="I845" s="10">
        <f t="shared" si="572"/>
        <v>2921406.3928762106</v>
      </c>
      <c r="J845" s="10">
        <f t="shared" si="572"/>
        <v>6725524.5732333614</v>
      </c>
      <c r="K845" s="10">
        <f t="shared" si="572"/>
        <v>6725524.5732333614</v>
      </c>
      <c r="L845" s="10">
        <f t="shared" si="572"/>
        <v>1692056.8082963144</v>
      </c>
      <c r="M845" s="10">
        <f t="shared" si="572"/>
        <v>8382.5310825158922</v>
      </c>
      <c r="N845" s="10">
        <f t="shared" si="572"/>
        <v>0</v>
      </c>
      <c r="O845" s="10">
        <f t="shared" si="572"/>
        <v>13949952.05102944</v>
      </c>
      <c r="P845" s="10">
        <f t="shared" si="572"/>
        <v>13949952.05102944</v>
      </c>
      <c r="Q845" s="10">
        <f t="shared" si="572"/>
        <v>13949952.05102944</v>
      </c>
      <c r="R845" s="10">
        <f t="shared" si="572"/>
        <v>548897.78499692772</v>
      </c>
      <c r="S845" s="10">
        <f t="shared" si="572"/>
        <v>548897.78499692772</v>
      </c>
      <c r="T845" s="10">
        <f t="shared" si="572"/>
        <v>548897.78499692772</v>
      </c>
      <c r="U845" s="10">
        <f t="shared" si="572"/>
        <v>548897.78499692772</v>
      </c>
      <c r="V845" s="10">
        <f t="shared" si="572"/>
        <v>548897.78499692772</v>
      </c>
      <c r="W845" s="10">
        <f t="shared" si="572"/>
        <v>548897.78499692772</v>
      </c>
      <c r="X845" s="10">
        <f t="shared" si="572"/>
        <v>30711057.887844637</v>
      </c>
      <c r="Y845" s="10">
        <f t="shared" si="572"/>
        <v>30711057.887844637</v>
      </c>
      <c r="Z845" s="10">
        <f t="shared" si="572"/>
        <v>30711057.887844637</v>
      </c>
      <c r="AB845" s="21">
        <f>IF(E264="weekday",INDEX('Category Mapping'!$F$34:$F$45,MATCH('Summarized Source Data'!A264,'Category Mapping'!$A$34:$A$45,0)),INDEX('Category Mapping'!$E$34:$E$45,MATCH('Summarized Source Data'!A264,'Category Mapping'!$A$34:$A$45,0)))</f>
        <v>21.428571428571431</v>
      </c>
      <c r="AD845">
        <f>SUMIFS('Adjusted Source Data'!AJ$3:AJ$290,Sector,"All Sectors",Month,$A845,TimeOfWeek,$E845)</f>
        <v>0</v>
      </c>
      <c r="AE845">
        <f>SUMIFS('Adjusted Source Data'!AK$3:AK$290,Sector,"All Sectors",Month,$A845,TimeOfWeek,$E845)</f>
        <v>0</v>
      </c>
    </row>
    <row r="846" spans="1:31" outlineLevel="2">
      <c r="A846">
        <f t="shared" ref="A846:E846" si="573">A265</f>
        <v>11</v>
      </c>
      <c r="B846" t="str">
        <f t="shared" si="573"/>
        <v>Winter</v>
      </c>
      <c r="C846" t="str">
        <f t="shared" si="573"/>
        <v>h22</v>
      </c>
      <c r="D846" t="str">
        <f t="shared" si="573"/>
        <v>Hour21</v>
      </c>
      <c r="E846" t="str">
        <f t="shared" si="573"/>
        <v>Weekday</v>
      </c>
      <c r="F846" s="10">
        <f t="shared" ref="F846:Z846" si="574">F265/$AB846</f>
        <v>562506.82098858722</v>
      </c>
      <c r="G846" s="10">
        <f t="shared" si="574"/>
        <v>1994.5403149375968</v>
      </c>
      <c r="H846" s="10">
        <f t="shared" si="574"/>
        <v>0</v>
      </c>
      <c r="I846" s="10">
        <f t="shared" si="574"/>
        <v>2390653.9892014954</v>
      </c>
      <c r="J846" s="10">
        <f t="shared" si="574"/>
        <v>6661896.7502675988</v>
      </c>
      <c r="K846" s="10">
        <f t="shared" si="574"/>
        <v>6661896.7502675988</v>
      </c>
      <c r="L846" s="10">
        <f t="shared" si="574"/>
        <v>1805465.4415601427</v>
      </c>
      <c r="M846" s="10">
        <f t="shared" si="574"/>
        <v>7869.2889718171118</v>
      </c>
      <c r="N846" s="10">
        <f t="shared" si="574"/>
        <v>0</v>
      </c>
      <c r="O846" s="10">
        <f t="shared" si="574"/>
        <v>11296703.274766564</v>
      </c>
      <c r="P846" s="10">
        <f t="shared" si="574"/>
        <v>11296703.274766564</v>
      </c>
      <c r="Q846" s="10">
        <f t="shared" si="574"/>
        <v>11296703.274766564</v>
      </c>
      <c r="R846" s="10">
        <f t="shared" si="574"/>
        <v>517143.36768305593</v>
      </c>
      <c r="S846" s="10">
        <f t="shared" si="574"/>
        <v>517143.36768305593</v>
      </c>
      <c r="T846" s="10">
        <f t="shared" si="574"/>
        <v>517143.36768305593</v>
      </c>
      <c r="U846" s="10">
        <f t="shared" si="574"/>
        <v>517143.36768305593</v>
      </c>
      <c r="V846" s="10">
        <f t="shared" si="574"/>
        <v>517143.36768305593</v>
      </c>
      <c r="W846" s="10">
        <f t="shared" si="574"/>
        <v>517143.36768305593</v>
      </c>
      <c r="X846" s="10">
        <f t="shared" si="574"/>
        <v>30438877.168011446</v>
      </c>
      <c r="Y846" s="10">
        <f t="shared" si="574"/>
        <v>30438877.168011446</v>
      </c>
      <c r="Z846" s="10">
        <f t="shared" si="574"/>
        <v>30438877.168011446</v>
      </c>
      <c r="AB846" s="21">
        <f>IF(E265="weekday",INDEX('Category Mapping'!$F$34:$F$45,MATCH('Summarized Source Data'!A265,'Category Mapping'!$A$34:$A$45,0)),INDEX('Category Mapping'!$E$34:$E$45,MATCH('Summarized Source Data'!A265,'Category Mapping'!$A$34:$A$45,0)))</f>
        <v>21.428571428571431</v>
      </c>
      <c r="AD846">
        <f>SUMIFS('Adjusted Source Data'!AJ$3:AJ$290,Sector,"All Sectors",Month,$A846,TimeOfWeek,$E846)</f>
        <v>0</v>
      </c>
      <c r="AE846">
        <f>SUMIFS('Adjusted Source Data'!AK$3:AK$290,Sector,"All Sectors",Month,$A846,TimeOfWeek,$E846)</f>
        <v>0</v>
      </c>
    </row>
    <row r="847" spans="1:31" outlineLevel="2">
      <c r="A847">
        <f t="shared" ref="A847:E847" si="575">A266</f>
        <v>11</v>
      </c>
      <c r="B847" t="str">
        <f t="shared" si="575"/>
        <v>Winter</v>
      </c>
      <c r="C847" t="str">
        <f t="shared" si="575"/>
        <v>h23</v>
      </c>
      <c r="D847" t="str">
        <f t="shared" si="575"/>
        <v>Hour22</v>
      </c>
      <c r="E847" t="str">
        <f t="shared" si="575"/>
        <v>Weekday</v>
      </c>
      <c r="F847" s="10">
        <f t="shared" ref="F847:Z847" si="576">F266/$AB847</f>
        <v>467243.56904697156</v>
      </c>
      <c r="G847" s="10">
        <f t="shared" si="576"/>
        <v>2079.2338822590236</v>
      </c>
      <c r="H847" s="10">
        <f t="shared" si="576"/>
        <v>0</v>
      </c>
      <c r="I847" s="10">
        <f t="shared" si="576"/>
        <v>1419876.0884631274</v>
      </c>
      <c r="J847" s="10">
        <f t="shared" si="576"/>
        <v>5232863.2775760442</v>
      </c>
      <c r="K847" s="10">
        <f t="shared" si="576"/>
        <v>5232863.2775760442</v>
      </c>
      <c r="L847" s="10">
        <f t="shared" si="576"/>
        <v>1769174.6789157176</v>
      </c>
      <c r="M847" s="10">
        <f t="shared" si="576"/>
        <v>7252.1645530486658</v>
      </c>
      <c r="N847" s="10">
        <f t="shared" si="576"/>
        <v>0</v>
      </c>
      <c r="O847" s="10">
        <f t="shared" si="576"/>
        <v>9519073.0296085067</v>
      </c>
      <c r="P847" s="10">
        <f t="shared" si="576"/>
        <v>9519073.0296085067</v>
      </c>
      <c r="Q847" s="10">
        <f t="shared" si="576"/>
        <v>9519073.0296085067</v>
      </c>
      <c r="R847" s="10">
        <f t="shared" si="576"/>
        <v>489925.29569973715</v>
      </c>
      <c r="S847" s="10">
        <f t="shared" si="576"/>
        <v>489925.29569973715</v>
      </c>
      <c r="T847" s="10">
        <f t="shared" si="576"/>
        <v>489925.29569973715</v>
      </c>
      <c r="U847" s="10">
        <f t="shared" si="576"/>
        <v>489925.29569973715</v>
      </c>
      <c r="V847" s="10">
        <f t="shared" si="576"/>
        <v>489925.29569973715</v>
      </c>
      <c r="W847" s="10">
        <f t="shared" si="576"/>
        <v>489925.29569973715</v>
      </c>
      <c r="X847" s="10">
        <f t="shared" si="576"/>
        <v>30166696.448178262</v>
      </c>
      <c r="Y847" s="10">
        <f t="shared" si="576"/>
        <v>30166696.448178262</v>
      </c>
      <c r="Z847" s="10">
        <f t="shared" si="576"/>
        <v>30166696.448178262</v>
      </c>
      <c r="AB847" s="21">
        <f>IF(E266="weekday",INDEX('Category Mapping'!$F$34:$F$45,MATCH('Summarized Source Data'!A266,'Category Mapping'!$A$34:$A$45,0)),INDEX('Category Mapping'!$E$34:$E$45,MATCH('Summarized Source Data'!A266,'Category Mapping'!$A$34:$A$45,0)))</f>
        <v>21.428571428571431</v>
      </c>
      <c r="AD847">
        <f>SUMIFS('Adjusted Source Data'!AJ$3:AJ$290,Sector,"All Sectors",Month,$A847,TimeOfWeek,$E847)</f>
        <v>0</v>
      </c>
      <c r="AE847">
        <f>SUMIFS('Adjusted Source Data'!AK$3:AK$290,Sector,"All Sectors",Month,$A847,TimeOfWeek,$E847)</f>
        <v>0</v>
      </c>
    </row>
    <row r="848" spans="1:31" outlineLevel="2">
      <c r="A848">
        <f t="shared" ref="A848:E848" si="577">A267</f>
        <v>11</v>
      </c>
      <c r="B848" t="str">
        <f t="shared" si="577"/>
        <v>Winter</v>
      </c>
      <c r="C848" t="str">
        <f t="shared" si="577"/>
        <v>h24</v>
      </c>
      <c r="D848" t="str">
        <f t="shared" si="577"/>
        <v>Hour23</v>
      </c>
      <c r="E848" t="str">
        <f t="shared" si="577"/>
        <v>Weekday</v>
      </c>
      <c r="F848" s="10">
        <f t="shared" ref="F848:Z848" si="578">F267/$AB848</f>
        <v>453634.53305531223</v>
      </c>
      <c r="G848" s="10">
        <f t="shared" si="578"/>
        <v>2136.3918334239929</v>
      </c>
      <c r="H848" s="10">
        <f t="shared" si="578"/>
        <v>0</v>
      </c>
      <c r="I848" s="10">
        <f t="shared" si="578"/>
        <v>748496.97954126517</v>
      </c>
      <c r="J848" s="10">
        <f t="shared" si="578"/>
        <v>4148619.5856226832</v>
      </c>
      <c r="K848" s="10">
        <f t="shared" si="578"/>
        <v>4148619.5856226832</v>
      </c>
      <c r="L848" s="10">
        <f t="shared" si="578"/>
        <v>1075113.84334109</v>
      </c>
      <c r="M848" s="10">
        <f t="shared" si="578"/>
        <v>6409.1301368186732</v>
      </c>
      <c r="N848" s="10">
        <f t="shared" si="578"/>
        <v>0</v>
      </c>
      <c r="O848" s="10">
        <f t="shared" si="578"/>
        <v>8308711.8607670534</v>
      </c>
      <c r="P848" s="10">
        <f t="shared" si="578"/>
        <v>8308711.8607670534</v>
      </c>
      <c r="Q848" s="10">
        <f t="shared" si="578"/>
        <v>8308711.8607670534</v>
      </c>
      <c r="R848" s="10">
        <f t="shared" si="578"/>
        <v>328748.53783410502</v>
      </c>
      <c r="S848" s="10">
        <f t="shared" si="578"/>
        <v>328748.53783410502</v>
      </c>
      <c r="T848" s="10">
        <f t="shared" si="578"/>
        <v>328748.53783410502</v>
      </c>
      <c r="U848" s="10">
        <f t="shared" si="578"/>
        <v>328748.53783410502</v>
      </c>
      <c r="V848" s="10">
        <f t="shared" si="578"/>
        <v>328748.53783410502</v>
      </c>
      <c r="W848" s="10">
        <f t="shared" si="578"/>
        <v>328748.53783410502</v>
      </c>
      <c r="X848" s="10">
        <f t="shared" si="578"/>
        <v>30030606.088261671</v>
      </c>
      <c r="Y848" s="10">
        <f t="shared" si="578"/>
        <v>30030606.088261671</v>
      </c>
      <c r="Z848" s="10">
        <f t="shared" si="578"/>
        <v>30030606.088261671</v>
      </c>
      <c r="AB848" s="21">
        <f>IF(E267="weekday",INDEX('Category Mapping'!$F$34:$F$45,MATCH('Summarized Source Data'!A267,'Category Mapping'!$A$34:$A$45,0)),INDEX('Category Mapping'!$E$34:$E$45,MATCH('Summarized Source Data'!A267,'Category Mapping'!$A$34:$A$45,0)))</f>
        <v>21.428571428571431</v>
      </c>
      <c r="AD848">
        <f>SUMIFS('Adjusted Source Data'!AJ$3:AJ$290,Sector,"All Sectors",Month,$A848,TimeOfWeek,$E848)</f>
        <v>0</v>
      </c>
      <c r="AE848">
        <f>SUMIFS('Adjusted Source Data'!AK$3:AK$290,Sector,"All Sectors",Month,$A848,TimeOfWeek,$E848)</f>
        <v>0</v>
      </c>
    </row>
    <row r="849" spans="1:31" outlineLevel="2">
      <c r="A849">
        <f t="shared" ref="A849:E849" si="579">A268</f>
        <v>12</v>
      </c>
      <c r="B849" t="str">
        <f t="shared" si="579"/>
        <v>Winter</v>
      </c>
      <c r="C849" t="str">
        <f t="shared" si="579"/>
        <v>h1</v>
      </c>
      <c r="D849" t="str">
        <f t="shared" si="579"/>
        <v>Hour0</v>
      </c>
      <c r="E849" t="str">
        <f t="shared" si="579"/>
        <v>Weekday</v>
      </c>
      <c r="F849" s="10">
        <f t="shared" ref="F849:Z849" si="580">F268/$AB849</f>
        <v>882641.91331329918</v>
      </c>
      <c r="G849" s="10">
        <f t="shared" si="580"/>
        <v>910.07946764715257</v>
      </c>
      <c r="H849" s="10">
        <f t="shared" si="580"/>
        <v>0</v>
      </c>
      <c r="I849" s="10">
        <f t="shared" si="580"/>
        <v>595152.83297696745</v>
      </c>
      <c r="J849" s="10">
        <f t="shared" si="580"/>
        <v>3766709.9733611215</v>
      </c>
      <c r="K849" s="10">
        <f t="shared" si="580"/>
        <v>3766709.9733611215</v>
      </c>
      <c r="L849" s="10">
        <f t="shared" si="580"/>
        <v>1856069.8519959662</v>
      </c>
      <c r="M849" s="10">
        <f t="shared" si="580"/>
        <v>2410.217663514436</v>
      </c>
      <c r="N849" s="10">
        <f t="shared" si="580"/>
        <v>0</v>
      </c>
      <c r="O849" s="10">
        <f t="shared" si="580"/>
        <v>7774925.9556456702</v>
      </c>
      <c r="P849" s="10">
        <f t="shared" si="580"/>
        <v>7774925.9556456702</v>
      </c>
      <c r="Q849" s="10">
        <f t="shared" si="580"/>
        <v>7774925.9556456702</v>
      </c>
      <c r="R849" s="10">
        <f t="shared" si="580"/>
        <v>251346.91145338255</v>
      </c>
      <c r="S849" s="10">
        <f t="shared" si="580"/>
        <v>251346.91145338255</v>
      </c>
      <c r="T849" s="10">
        <f t="shared" si="580"/>
        <v>251346.91145338255</v>
      </c>
      <c r="U849" s="10">
        <f t="shared" si="580"/>
        <v>251346.91145338255</v>
      </c>
      <c r="V849" s="10">
        <f t="shared" si="580"/>
        <v>251346.91145338255</v>
      </c>
      <c r="W849" s="10">
        <f t="shared" si="580"/>
        <v>251346.91145338255</v>
      </c>
      <c r="X849" s="10">
        <f t="shared" si="580"/>
        <v>31321178.752431933</v>
      </c>
      <c r="Y849" s="10">
        <f t="shared" si="580"/>
        <v>31321178.752431933</v>
      </c>
      <c r="Z849" s="10">
        <f t="shared" si="580"/>
        <v>31321178.752431933</v>
      </c>
      <c r="AB849" s="21">
        <f>IF(E268="weekday",INDEX('Category Mapping'!$F$34:$F$45,MATCH('Summarized Source Data'!A268,'Category Mapping'!$A$34:$A$45,0)),INDEX('Category Mapping'!$E$34:$E$45,MATCH('Summarized Source Data'!A268,'Category Mapping'!$A$34:$A$45,0)))</f>
        <v>22.142857142857142</v>
      </c>
      <c r="AD849">
        <f>SUMIFS('Adjusted Source Data'!AJ$3:AJ$290,Sector,"All Sectors",Month,$A849,TimeOfWeek,$E849)</f>
        <v>0</v>
      </c>
      <c r="AE849">
        <f>SUMIFS('Adjusted Source Data'!AK$3:AK$290,Sector,"All Sectors",Month,$A849,TimeOfWeek,$E849)</f>
        <v>0</v>
      </c>
    </row>
    <row r="850" spans="1:31" outlineLevel="2">
      <c r="A850">
        <f t="shared" ref="A850:E850" si="581">A269</f>
        <v>12</v>
      </c>
      <c r="B850" t="str">
        <f t="shared" si="581"/>
        <v>Winter</v>
      </c>
      <c r="C850" t="str">
        <f t="shared" si="581"/>
        <v>h2</v>
      </c>
      <c r="D850" t="str">
        <f t="shared" si="581"/>
        <v>Hour1</v>
      </c>
      <c r="E850" t="str">
        <f t="shared" si="581"/>
        <v>Weekday</v>
      </c>
      <c r="F850" s="10">
        <f t="shared" ref="F850:Z850" si="582">F269/$AB850</f>
        <v>897772.91754152707</v>
      </c>
      <c r="G850" s="10">
        <f t="shared" si="582"/>
        <v>915.22400908475004</v>
      </c>
      <c r="H850" s="10">
        <f t="shared" si="582"/>
        <v>0</v>
      </c>
      <c r="I850" s="10">
        <f t="shared" si="582"/>
        <v>549759.82029228355</v>
      </c>
      <c r="J850" s="10">
        <f t="shared" si="582"/>
        <v>2722665.5370719531</v>
      </c>
      <c r="K850" s="10">
        <f t="shared" si="582"/>
        <v>2722665.5370719531</v>
      </c>
      <c r="L850" s="10">
        <f t="shared" si="582"/>
        <v>1684585.1374093823</v>
      </c>
      <c r="M850" s="10">
        <f t="shared" si="582"/>
        <v>2272.6768350798434</v>
      </c>
      <c r="N850" s="10">
        <f t="shared" si="582"/>
        <v>0</v>
      </c>
      <c r="O850" s="10">
        <f t="shared" si="582"/>
        <v>7643928.1264961287</v>
      </c>
      <c r="P850" s="10">
        <f t="shared" si="582"/>
        <v>7643928.1264961287</v>
      </c>
      <c r="Q850" s="10">
        <f t="shared" si="582"/>
        <v>7643928.1264961287</v>
      </c>
      <c r="R850" s="10">
        <f t="shared" si="582"/>
        <v>247926.29576418782</v>
      </c>
      <c r="S850" s="10">
        <f t="shared" si="582"/>
        <v>247926.29576418782</v>
      </c>
      <c r="T850" s="10">
        <f t="shared" si="582"/>
        <v>247926.29576418782</v>
      </c>
      <c r="U850" s="10">
        <f t="shared" si="582"/>
        <v>247926.29576418782</v>
      </c>
      <c r="V850" s="10">
        <f t="shared" si="582"/>
        <v>247926.29576418782</v>
      </c>
      <c r="W850" s="10">
        <f t="shared" si="582"/>
        <v>247926.29576418782</v>
      </c>
      <c r="X850" s="10">
        <f t="shared" si="582"/>
        <v>31321178.752431933</v>
      </c>
      <c r="Y850" s="10">
        <f t="shared" si="582"/>
        <v>31321178.752431933</v>
      </c>
      <c r="Z850" s="10">
        <f t="shared" si="582"/>
        <v>31321178.752431933</v>
      </c>
      <c r="AB850" s="21">
        <f>IF(E269="weekday",INDEX('Category Mapping'!$F$34:$F$45,MATCH('Summarized Source Data'!A269,'Category Mapping'!$A$34:$A$45,0)),INDEX('Category Mapping'!$E$34:$E$45,MATCH('Summarized Source Data'!A269,'Category Mapping'!$A$34:$A$45,0)))</f>
        <v>22.142857142857142</v>
      </c>
      <c r="AD850">
        <f>SUMIFS('Adjusted Source Data'!AJ$3:AJ$290,Sector,"All Sectors",Month,$A850,TimeOfWeek,$E850)</f>
        <v>0</v>
      </c>
      <c r="AE850">
        <f>SUMIFS('Adjusted Source Data'!AK$3:AK$290,Sector,"All Sectors",Month,$A850,TimeOfWeek,$E850)</f>
        <v>0</v>
      </c>
    </row>
    <row r="851" spans="1:31" outlineLevel="2">
      <c r="A851">
        <f t="shared" ref="A851:E851" si="583">A270</f>
        <v>12</v>
      </c>
      <c r="B851" t="str">
        <f t="shared" si="583"/>
        <v>Winter</v>
      </c>
      <c r="C851" t="str">
        <f t="shared" si="583"/>
        <v>h3</v>
      </c>
      <c r="D851" t="str">
        <f t="shared" si="583"/>
        <v>Hour2</v>
      </c>
      <c r="E851" t="str">
        <f t="shared" si="583"/>
        <v>Weekday</v>
      </c>
      <c r="F851" s="10">
        <f t="shared" ref="F851:Z851" si="584">F270/$AB851</f>
        <v>902816.58561760315</v>
      </c>
      <c r="G851" s="10">
        <f t="shared" si="584"/>
        <v>918.70414005724251</v>
      </c>
      <c r="H851" s="10">
        <f t="shared" si="584"/>
        <v>0</v>
      </c>
      <c r="I851" s="10">
        <f t="shared" si="584"/>
        <v>544716.15221620747</v>
      </c>
      <c r="J851" s="10">
        <f t="shared" si="584"/>
        <v>2188033.2408769247</v>
      </c>
      <c r="K851" s="10">
        <f t="shared" si="584"/>
        <v>2188033.2408769247</v>
      </c>
      <c r="L851" s="10">
        <f t="shared" si="584"/>
        <v>1508056.7547467225</v>
      </c>
      <c r="M851" s="10">
        <f t="shared" si="584"/>
        <v>2215.3303290548592</v>
      </c>
      <c r="N851" s="10">
        <f t="shared" si="584"/>
        <v>0</v>
      </c>
      <c r="O851" s="10">
        <f t="shared" si="584"/>
        <v>7618767.1326217735</v>
      </c>
      <c r="P851" s="10">
        <f t="shared" si="584"/>
        <v>7618767.1326217735</v>
      </c>
      <c r="Q851" s="10">
        <f t="shared" si="584"/>
        <v>7618767.1326217735</v>
      </c>
      <c r="R851" s="10">
        <f t="shared" si="584"/>
        <v>247047.78965869691</v>
      </c>
      <c r="S851" s="10">
        <f t="shared" si="584"/>
        <v>247047.78965869691</v>
      </c>
      <c r="T851" s="10">
        <f t="shared" si="584"/>
        <v>247047.78965869691</v>
      </c>
      <c r="U851" s="10">
        <f t="shared" si="584"/>
        <v>247047.78965869691</v>
      </c>
      <c r="V851" s="10">
        <f t="shared" si="584"/>
        <v>247047.78965869691</v>
      </c>
      <c r="W851" s="10">
        <f t="shared" si="584"/>
        <v>247047.78965869691</v>
      </c>
      <c r="X851" s="10">
        <f t="shared" si="584"/>
        <v>31270742.071671173</v>
      </c>
      <c r="Y851" s="10">
        <f t="shared" si="584"/>
        <v>31270742.071671173</v>
      </c>
      <c r="Z851" s="10">
        <f t="shared" si="584"/>
        <v>31270742.071671173</v>
      </c>
      <c r="AB851" s="21">
        <f>IF(E270="weekday",INDEX('Category Mapping'!$F$34:$F$45,MATCH('Summarized Source Data'!A270,'Category Mapping'!$A$34:$A$45,0)),INDEX('Category Mapping'!$E$34:$E$45,MATCH('Summarized Source Data'!A270,'Category Mapping'!$A$34:$A$45,0)))</f>
        <v>22.142857142857142</v>
      </c>
      <c r="AD851">
        <f>SUMIFS('Adjusted Source Data'!AJ$3:AJ$290,Sector,"All Sectors",Month,$A851,TimeOfWeek,$E851)</f>
        <v>0</v>
      </c>
      <c r="AE851">
        <f>SUMIFS('Adjusted Source Data'!AK$3:AK$290,Sector,"All Sectors",Month,$A851,TimeOfWeek,$E851)</f>
        <v>0</v>
      </c>
    </row>
    <row r="852" spans="1:31" outlineLevel="2">
      <c r="A852">
        <f t="shared" ref="A852:E852" si="585">A271</f>
        <v>12</v>
      </c>
      <c r="B852" t="str">
        <f t="shared" si="585"/>
        <v>Winter</v>
      </c>
      <c r="C852" t="str">
        <f t="shared" si="585"/>
        <v>h4</v>
      </c>
      <c r="D852" t="str">
        <f t="shared" si="585"/>
        <v>Hour3</v>
      </c>
      <c r="E852" t="str">
        <f t="shared" si="585"/>
        <v>Weekday</v>
      </c>
      <c r="F852" s="10">
        <f t="shared" ref="F852:Z852" si="586">F271/$AB852</f>
        <v>897772.91754152707</v>
      </c>
      <c r="G852" s="10">
        <f t="shared" si="586"/>
        <v>919.20850686485005</v>
      </c>
      <c r="H852" s="10">
        <f t="shared" si="586"/>
        <v>0</v>
      </c>
      <c r="I852" s="10">
        <f t="shared" si="586"/>
        <v>554803.48836835951</v>
      </c>
      <c r="J852" s="10">
        <f t="shared" si="586"/>
        <v>1900543.656173785</v>
      </c>
      <c r="K852" s="10">
        <f t="shared" si="586"/>
        <v>1900543.656173785</v>
      </c>
      <c r="L852" s="10">
        <f t="shared" si="586"/>
        <v>1548406.0993553305</v>
      </c>
      <c r="M852" s="10">
        <f t="shared" si="586"/>
        <v>2182.9499800064514</v>
      </c>
      <c r="N852" s="10">
        <f t="shared" si="586"/>
        <v>0</v>
      </c>
      <c r="O852" s="10">
        <f t="shared" si="586"/>
        <v>7931506.9336875342</v>
      </c>
      <c r="P852" s="10">
        <f t="shared" si="586"/>
        <v>7931506.9336875342</v>
      </c>
      <c r="Q852" s="10">
        <f t="shared" si="586"/>
        <v>7931506.9336875342</v>
      </c>
      <c r="R852" s="10">
        <f t="shared" si="586"/>
        <v>247856.59227137646</v>
      </c>
      <c r="S852" s="10">
        <f t="shared" si="586"/>
        <v>247856.59227137646</v>
      </c>
      <c r="T852" s="10">
        <f t="shared" si="586"/>
        <v>247856.59227137646</v>
      </c>
      <c r="U852" s="10">
        <f t="shared" si="586"/>
        <v>247856.59227137646</v>
      </c>
      <c r="V852" s="10">
        <f t="shared" si="586"/>
        <v>247856.59227137646</v>
      </c>
      <c r="W852" s="10">
        <f t="shared" si="586"/>
        <v>247856.59227137646</v>
      </c>
      <c r="X852" s="10">
        <f t="shared" si="586"/>
        <v>31270742.071671173</v>
      </c>
      <c r="Y852" s="10">
        <f t="shared" si="586"/>
        <v>31270742.071671173</v>
      </c>
      <c r="Z852" s="10">
        <f t="shared" si="586"/>
        <v>31270742.071671173</v>
      </c>
      <c r="AB852" s="21">
        <f>IF(E271="weekday",INDEX('Category Mapping'!$F$34:$F$45,MATCH('Summarized Source Data'!A271,'Category Mapping'!$A$34:$A$45,0)),INDEX('Category Mapping'!$E$34:$E$45,MATCH('Summarized Source Data'!A271,'Category Mapping'!$A$34:$A$45,0)))</f>
        <v>22.142857142857142</v>
      </c>
      <c r="AD852">
        <f>SUMIFS('Adjusted Source Data'!AJ$3:AJ$290,Sector,"All Sectors",Month,$A852,TimeOfWeek,$E852)</f>
        <v>0</v>
      </c>
      <c r="AE852">
        <f>SUMIFS('Adjusted Source Data'!AK$3:AK$290,Sector,"All Sectors",Month,$A852,TimeOfWeek,$E852)</f>
        <v>0</v>
      </c>
    </row>
    <row r="853" spans="1:31" outlineLevel="2">
      <c r="A853">
        <f t="shared" ref="A853:E853" si="587">A272</f>
        <v>12</v>
      </c>
      <c r="B853" t="str">
        <f t="shared" si="587"/>
        <v>Winter</v>
      </c>
      <c r="C853" t="str">
        <f t="shared" si="587"/>
        <v>h5</v>
      </c>
      <c r="D853" t="str">
        <f t="shared" si="587"/>
        <v>Hour4</v>
      </c>
      <c r="E853" t="str">
        <f t="shared" si="587"/>
        <v>Weekday</v>
      </c>
      <c r="F853" s="10">
        <f t="shared" ref="F853:Z853" si="588">F272/$AB853</f>
        <v>882641.91331329918</v>
      </c>
      <c r="G853" s="10">
        <f t="shared" si="588"/>
        <v>895.95719703413988</v>
      </c>
      <c r="H853" s="10">
        <f t="shared" si="588"/>
        <v>0</v>
      </c>
      <c r="I853" s="10">
        <f t="shared" si="588"/>
        <v>716200.86680279125</v>
      </c>
      <c r="J853" s="10">
        <f t="shared" si="588"/>
        <v>2011527.6051572878</v>
      </c>
      <c r="K853" s="10">
        <f t="shared" si="588"/>
        <v>2011527.6051572878</v>
      </c>
      <c r="L853" s="10">
        <f t="shared" si="588"/>
        <v>1634148.4566486226</v>
      </c>
      <c r="M853" s="10">
        <f t="shared" si="588"/>
        <v>2175.9392813807058</v>
      </c>
      <c r="N853" s="10">
        <f t="shared" si="588"/>
        <v>0</v>
      </c>
      <c r="O853" s="10">
        <f t="shared" si="588"/>
        <v>8451011.7562219873</v>
      </c>
      <c r="P853" s="10">
        <f t="shared" si="588"/>
        <v>8451011.7562219873</v>
      </c>
      <c r="Q853" s="10">
        <f t="shared" si="588"/>
        <v>8451011.7562219873</v>
      </c>
      <c r="R853" s="10">
        <f t="shared" si="588"/>
        <v>246975.31214844369</v>
      </c>
      <c r="S853" s="10">
        <f t="shared" si="588"/>
        <v>246975.31214844369</v>
      </c>
      <c r="T853" s="10">
        <f t="shared" si="588"/>
        <v>246975.31214844369</v>
      </c>
      <c r="U853" s="10">
        <f t="shared" si="588"/>
        <v>246975.31214844369</v>
      </c>
      <c r="V853" s="10">
        <f t="shared" si="588"/>
        <v>246975.31214844369</v>
      </c>
      <c r="W853" s="10">
        <f t="shared" si="588"/>
        <v>246975.31214844369</v>
      </c>
      <c r="X853" s="10">
        <f t="shared" si="588"/>
        <v>31371615.433192689</v>
      </c>
      <c r="Y853" s="10">
        <f t="shared" si="588"/>
        <v>31371615.433192689</v>
      </c>
      <c r="Z853" s="10">
        <f t="shared" si="588"/>
        <v>31371615.433192689</v>
      </c>
      <c r="AB853" s="21">
        <f>IF(E272="weekday",INDEX('Category Mapping'!$F$34:$F$45,MATCH('Summarized Source Data'!A272,'Category Mapping'!$A$34:$A$45,0)),INDEX('Category Mapping'!$E$34:$E$45,MATCH('Summarized Source Data'!A272,'Category Mapping'!$A$34:$A$45,0)))</f>
        <v>22.142857142857142</v>
      </c>
      <c r="AD853">
        <f>SUMIFS('Adjusted Source Data'!AJ$3:AJ$290,Sector,"All Sectors",Month,$A853,TimeOfWeek,$E853)</f>
        <v>0</v>
      </c>
      <c r="AE853">
        <f>SUMIFS('Adjusted Source Data'!AK$3:AK$290,Sector,"All Sectors",Month,$A853,TimeOfWeek,$E853)</f>
        <v>0</v>
      </c>
    </row>
    <row r="854" spans="1:31" outlineLevel="2">
      <c r="A854">
        <f t="shared" ref="A854:E854" si="589">A273</f>
        <v>12</v>
      </c>
      <c r="B854" t="str">
        <f t="shared" si="589"/>
        <v>Winter</v>
      </c>
      <c r="C854" t="str">
        <f t="shared" si="589"/>
        <v>h6</v>
      </c>
      <c r="D854" t="str">
        <f t="shared" si="589"/>
        <v>Hour5</v>
      </c>
      <c r="E854" t="str">
        <f t="shared" si="589"/>
        <v>Weekday</v>
      </c>
      <c r="F854" s="10">
        <f t="shared" ref="F854:Z854" si="590">F273/$AB854</f>
        <v>1084388.6363563389</v>
      </c>
      <c r="G854" s="10">
        <f t="shared" si="590"/>
        <v>823.83274354625303</v>
      </c>
      <c r="H854" s="10">
        <f t="shared" si="590"/>
        <v>0</v>
      </c>
      <c r="I854" s="10">
        <f t="shared" si="590"/>
        <v>1230655.0105625428</v>
      </c>
      <c r="J854" s="10">
        <f t="shared" si="590"/>
        <v>2778237.2771743275</v>
      </c>
      <c r="K854" s="10">
        <f t="shared" si="590"/>
        <v>2778237.2771743275</v>
      </c>
      <c r="L854" s="10">
        <f t="shared" si="590"/>
        <v>1639192.1247246985</v>
      </c>
      <c r="M854" s="10">
        <f t="shared" si="590"/>
        <v>2243.9783637269711</v>
      </c>
      <c r="N854" s="10">
        <f t="shared" si="590"/>
        <v>0</v>
      </c>
      <c r="O854" s="10">
        <f t="shared" si="590"/>
        <v>9908563.791125603</v>
      </c>
      <c r="P854" s="10">
        <f t="shared" si="590"/>
        <v>9908563.791125603</v>
      </c>
      <c r="Q854" s="10">
        <f t="shared" si="590"/>
        <v>9908563.791125603</v>
      </c>
      <c r="R854" s="10">
        <f t="shared" si="590"/>
        <v>253693.83108254222</v>
      </c>
      <c r="S854" s="10">
        <f t="shared" si="590"/>
        <v>253693.83108254222</v>
      </c>
      <c r="T854" s="10">
        <f t="shared" si="590"/>
        <v>253693.83108254222</v>
      </c>
      <c r="U854" s="10">
        <f t="shared" si="590"/>
        <v>253693.83108254222</v>
      </c>
      <c r="V854" s="10">
        <f t="shared" si="590"/>
        <v>253693.83108254222</v>
      </c>
      <c r="W854" s="10">
        <f t="shared" si="590"/>
        <v>253693.83108254222</v>
      </c>
      <c r="X854" s="10">
        <f t="shared" si="590"/>
        <v>31573362.156235728</v>
      </c>
      <c r="Y854" s="10">
        <f t="shared" si="590"/>
        <v>31573362.156235728</v>
      </c>
      <c r="Z854" s="10">
        <f t="shared" si="590"/>
        <v>31573362.156235728</v>
      </c>
      <c r="AB854" s="21">
        <f>IF(E273="weekday",INDEX('Category Mapping'!$F$34:$F$45,MATCH('Summarized Source Data'!A273,'Category Mapping'!$A$34:$A$45,0)),INDEX('Category Mapping'!$E$34:$E$45,MATCH('Summarized Source Data'!A273,'Category Mapping'!$A$34:$A$45,0)))</f>
        <v>22.142857142857142</v>
      </c>
      <c r="AD854">
        <f>SUMIFS('Adjusted Source Data'!AJ$3:AJ$290,Sector,"All Sectors",Month,$A854,TimeOfWeek,$E854)</f>
        <v>0</v>
      </c>
      <c r="AE854">
        <f>SUMIFS('Adjusted Source Data'!AK$3:AK$290,Sector,"All Sectors",Month,$A854,TimeOfWeek,$E854)</f>
        <v>0</v>
      </c>
    </row>
    <row r="855" spans="1:31" outlineLevel="2">
      <c r="A855">
        <f t="shared" ref="A855:E855" si="591">A274</f>
        <v>12</v>
      </c>
      <c r="B855" t="str">
        <f t="shared" si="591"/>
        <v>Winter</v>
      </c>
      <c r="C855" t="str">
        <f t="shared" si="591"/>
        <v>h7</v>
      </c>
      <c r="D855" t="str">
        <f t="shared" si="591"/>
        <v>Hour6</v>
      </c>
      <c r="E855" t="str">
        <f t="shared" si="591"/>
        <v>Weekday</v>
      </c>
      <c r="F855" s="10">
        <f t="shared" ref="F855:Z855" si="592">F274/$AB855</f>
        <v>1144912.6532692509</v>
      </c>
      <c r="G855" s="10">
        <f t="shared" si="592"/>
        <v>672.9766313908201</v>
      </c>
      <c r="H855" s="10">
        <f t="shared" si="592"/>
        <v>0</v>
      </c>
      <c r="I855" s="10">
        <f t="shared" si="592"/>
        <v>1800589.5031591302</v>
      </c>
      <c r="J855" s="10">
        <f t="shared" si="592"/>
        <v>4468016.9387719408</v>
      </c>
      <c r="K855" s="10">
        <f t="shared" si="592"/>
        <v>4468016.9387719408</v>
      </c>
      <c r="L855" s="10">
        <f t="shared" si="592"/>
        <v>1856069.8519959662</v>
      </c>
      <c r="M855" s="10">
        <f t="shared" si="592"/>
        <v>2487.2344750361162</v>
      </c>
      <c r="N855" s="10">
        <f t="shared" si="592"/>
        <v>0</v>
      </c>
      <c r="O855" s="10">
        <f t="shared" si="592"/>
        <v>14886420.926101303</v>
      </c>
      <c r="P855" s="10">
        <f t="shared" si="592"/>
        <v>14886420.926101303</v>
      </c>
      <c r="Q855" s="10">
        <f t="shared" si="592"/>
        <v>14886420.926101303</v>
      </c>
      <c r="R855" s="10">
        <f t="shared" si="592"/>
        <v>380268.46420272643</v>
      </c>
      <c r="S855" s="10">
        <f t="shared" si="592"/>
        <v>380268.46420272643</v>
      </c>
      <c r="T855" s="10">
        <f t="shared" si="592"/>
        <v>380268.46420272643</v>
      </c>
      <c r="U855" s="10">
        <f t="shared" si="592"/>
        <v>380268.46420272643</v>
      </c>
      <c r="V855" s="10">
        <f t="shared" si="592"/>
        <v>380268.46420272643</v>
      </c>
      <c r="W855" s="10">
        <f t="shared" si="592"/>
        <v>380268.46420272643</v>
      </c>
      <c r="X855" s="10">
        <f t="shared" si="592"/>
        <v>31926418.921561047</v>
      </c>
      <c r="Y855" s="10">
        <f t="shared" si="592"/>
        <v>31926418.921561047</v>
      </c>
      <c r="Z855" s="10">
        <f t="shared" si="592"/>
        <v>31926418.921561047</v>
      </c>
      <c r="AB855" s="21">
        <f>IF(E274="weekday",INDEX('Category Mapping'!$F$34:$F$45,MATCH('Summarized Source Data'!A274,'Category Mapping'!$A$34:$A$45,0)),INDEX('Category Mapping'!$E$34:$E$45,MATCH('Summarized Source Data'!A274,'Category Mapping'!$A$34:$A$45,0)))</f>
        <v>22.142857142857142</v>
      </c>
      <c r="AD855">
        <f>SUMIFS('Adjusted Source Data'!AJ$3:AJ$290,Sector,"All Sectors",Month,$A855,TimeOfWeek,$E855)</f>
        <v>0</v>
      </c>
      <c r="AE855">
        <f>SUMIFS('Adjusted Source Data'!AK$3:AK$290,Sector,"All Sectors",Month,$A855,TimeOfWeek,$E855)</f>
        <v>0</v>
      </c>
    </row>
    <row r="856" spans="1:31" outlineLevel="2">
      <c r="A856">
        <f t="shared" ref="A856:E856" si="593">A275</f>
        <v>12</v>
      </c>
      <c r="B856" t="str">
        <f t="shared" si="593"/>
        <v>Winter</v>
      </c>
      <c r="C856" t="str">
        <f t="shared" si="593"/>
        <v>h8</v>
      </c>
      <c r="D856" t="str">
        <f t="shared" si="593"/>
        <v>Hour7</v>
      </c>
      <c r="E856" t="str">
        <f t="shared" si="593"/>
        <v>Weekday</v>
      </c>
      <c r="F856" s="10">
        <f t="shared" ref="F856:Z856" si="594">F275/$AB856</f>
        <v>1119694.3128888709</v>
      </c>
      <c r="G856" s="10">
        <f t="shared" si="594"/>
        <v>505.07292113825019</v>
      </c>
      <c r="H856" s="10">
        <f t="shared" si="594"/>
        <v>0</v>
      </c>
      <c r="I856" s="10">
        <f t="shared" si="594"/>
        <v>1861113.5200720422</v>
      </c>
      <c r="J856" s="10">
        <f t="shared" si="594"/>
        <v>5693796.1849686606</v>
      </c>
      <c r="K856" s="10">
        <f t="shared" si="594"/>
        <v>5693796.1849686606</v>
      </c>
      <c r="L856" s="10">
        <f t="shared" si="594"/>
        <v>5396724.8414013144</v>
      </c>
      <c r="M856" s="10">
        <f t="shared" si="594"/>
        <v>2967.1899291555083</v>
      </c>
      <c r="N856" s="10">
        <f t="shared" si="594"/>
        <v>0</v>
      </c>
      <c r="O856" s="10">
        <f t="shared" si="594"/>
        <v>20474325.198939387</v>
      </c>
      <c r="P856" s="10">
        <f t="shared" si="594"/>
        <v>20474325.198939387</v>
      </c>
      <c r="Q856" s="10">
        <f t="shared" si="594"/>
        <v>20474325.198939387</v>
      </c>
      <c r="R856" s="10">
        <f t="shared" si="594"/>
        <v>796899.55602000712</v>
      </c>
      <c r="S856" s="10">
        <f t="shared" si="594"/>
        <v>796899.55602000712</v>
      </c>
      <c r="T856" s="10">
        <f t="shared" si="594"/>
        <v>796899.55602000712</v>
      </c>
      <c r="U856" s="10">
        <f t="shared" si="594"/>
        <v>796899.55602000712</v>
      </c>
      <c r="V856" s="10">
        <f t="shared" si="594"/>
        <v>796899.55602000712</v>
      </c>
      <c r="W856" s="10">
        <f t="shared" si="594"/>
        <v>796899.55602000712</v>
      </c>
      <c r="X856" s="10">
        <f t="shared" si="594"/>
        <v>32229039.00612561</v>
      </c>
      <c r="Y856" s="10">
        <f t="shared" si="594"/>
        <v>32229039.00612561</v>
      </c>
      <c r="Z856" s="10">
        <f t="shared" si="594"/>
        <v>32229039.00612561</v>
      </c>
      <c r="AB856" s="21">
        <f>IF(E275="weekday",INDEX('Category Mapping'!$F$34:$F$45,MATCH('Summarized Source Data'!A275,'Category Mapping'!$A$34:$A$45,0)),INDEX('Category Mapping'!$E$34:$E$45,MATCH('Summarized Source Data'!A275,'Category Mapping'!$A$34:$A$45,0)))</f>
        <v>22.142857142857142</v>
      </c>
      <c r="AD856">
        <f>SUMIFS('Adjusted Source Data'!AJ$3:AJ$290,Sector,"All Sectors",Month,$A856,TimeOfWeek,$E856)</f>
        <v>0</v>
      </c>
      <c r="AE856">
        <f>SUMIFS('Adjusted Source Data'!AK$3:AK$290,Sector,"All Sectors",Month,$A856,TimeOfWeek,$E856)</f>
        <v>0</v>
      </c>
    </row>
    <row r="857" spans="1:31" outlineLevel="2">
      <c r="A857">
        <f t="shared" ref="A857:E857" si="595">A276</f>
        <v>12</v>
      </c>
      <c r="B857" t="str">
        <f t="shared" si="595"/>
        <v>Winter</v>
      </c>
      <c r="C857" t="str">
        <f t="shared" si="595"/>
        <v>h9</v>
      </c>
      <c r="D857" t="str">
        <f t="shared" si="595"/>
        <v>Hour8</v>
      </c>
      <c r="E857" t="str">
        <f t="shared" si="595"/>
        <v>Weekday</v>
      </c>
      <c r="F857" s="10">
        <f t="shared" ref="F857:Z857" si="596">F276/$AB857</f>
        <v>1069257.6321281109</v>
      </c>
      <c r="G857" s="10">
        <f t="shared" si="596"/>
        <v>408.13362071606957</v>
      </c>
      <c r="H857" s="10">
        <f t="shared" si="596"/>
        <v>0</v>
      </c>
      <c r="I857" s="10">
        <f t="shared" si="596"/>
        <v>544716.15221620747</v>
      </c>
      <c r="J857" s="10">
        <f t="shared" si="596"/>
        <v>5698936.7923451597</v>
      </c>
      <c r="K857" s="10">
        <f t="shared" si="596"/>
        <v>5698936.7923451597</v>
      </c>
      <c r="L857" s="10">
        <f t="shared" si="596"/>
        <v>5548034.8836835949</v>
      </c>
      <c r="M857" s="10">
        <f t="shared" si="596"/>
        <v>3672.6982196370177</v>
      </c>
      <c r="N857" s="10">
        <f t="shared" si="596"/>
        <v>0</v>
      </c>
      <c r="O857" s="10">
        <f t="shared" si="596"/>
        <v>25416414.405203376</v>
      </c>
      <c r="P857" s="10">
        <f t="shared" si="596"/>
        <v>25416414.405203376</v>
      </c>
      <c r="Q857" s="10">
        <f t="shared" si="596"/>
        <v>25416414.405203376</v>
      </c>
      <c r="R857" s="10">
        <f t="shared" si="596"/>
        <v>867510.90908507118</v>
      </c>
      <c r="S857" s="10">
        <f t="shared" si="596"/>
        <v>867510.90908507118</v>
      </c>
      <c r="T857" s="10">
        <f t="shared" si="596"/>
        <v>867510.90908507118</v>
      </c>
      <c r="U857" s="10">
        <f t="shared" si="596"/>
        <v>867510.90908507118</v>
      </c>
      <c r="V857" s="10">
        <f t="shared" si="596"/>
        <v>867510.90908507118</v>
      </c>
      <c r="W857" s="10">
        <f t="shared" si="596"/>
        <v>867510.90908507118</v>
      </c>
      <c r="X857" s="10">
        <f t="shared" si="596"/>
        <v>32329912.36764713</v>
      </c>
      <c r="Y857" s="10">
        <f t="shared" si="596"/>
        <v>32329912.36764713</v>
      </c>
      <c r="Z857" s="10">
        <f t="shared" si="596"/>
        <v>32329912.36764713</v>
      </c>
      <c r="AB857" s="21">
        <f>IF(E276="weekday",INDEX('Category Mapping'!$F$34:$F$45,MATCH('Summarized Source Data'!A276,'Category Mapping'!$A$34:$A$45,0)),INDEX('Category Mapping'!$E$34:$E$45,MATCH('Summarized Source Data'!A276,'Category Mapping'!$A$34:$A$45,0)))</f>
        <v>22.142857142857142</v>
      </c>
      <c r="AD857">
        <f>SUMIFS('Adjusted Source Data'!AJ$3:AJ$290,Sector,"All Sectors",Month,$A857,TimeOfWeek,$E857)</f>
        <v>0</v>
      </c>
      <c r="AE857">
        <f>SUMIFS('Adjusted Source Data'!AK$3:AK$290,Sector,"All Sectors",Month,$A857,TimeOfWeek,$E857)</f>
        <v>0</v>
      </c>
    </row>
    <row r="858" spans="1:31" outlineLevel="2">
      <c r="A858">
        <f t="shared" ref="A858:E858" si="597">A277</f>
        <v>12</v>
      </c>
      <c r="B858" t="str">
        <f t="shared" si="597"/>
        <v>Winter</v>
      </c>
      <c r="C858" t="str">
        <f t="shared" si="597"/>
        <v>h10</v>
      </c>
      <c r="D858" t="str">
        <f t="shared" si="597"/>
        <v>Hour9</v>
      </c>
      <c r="E858" t="str">
        <f t="shared" si="597"/>
        <v>Weekday</v>
      </c>
      <c r="F858" s="10">
        <f t="shared" ref="F858:Z858" si="598">F277/$AB858</f>
        <v>786812.21986785519</v>
      </c>
      <c r="G858" s="10">
        <f t="shared" si="598"/>
        <v>352.85501860227663</v>
      </c>
      <c r="H858" s="10">
        <f t="shared" si="598"/>
        <v>0</v>
      </c>
      <c r="I858" s="10">
        <f t="shared" si="598"/>
        <v>524541.4799119035</v>
      </c>
      <c r="J858" s="10">
        <f t="shared" si="598"/>
        <v>5698992.0709472727</v>
      </c>
      <c r="K858" s="10">
        <f t="shared" si="598"/>
        <v>5698992.0709472727</v>
      </c>
      <c r="L858" s="10">
        <f t="shared" si="598"/>
        <v>3959279.439719656</v>
      </c>
      <c r="M858" s="10">
        <f t="shared" si="598"/>
        <v>4123.1986521921262</v>
      </c>
      <c r="N858" s="10">
        <f t="shared" si="598"/>
        <v>0</v>
      </c>
      <c r="O858" s="10">
        <f t="shared" si="598"/>
        <v>26702099.2641702</v>
      </c>
      <c r="P858" s="10">
        <f t="shared" si="598"/>
        <v>26702099.2641702</v>
      </c>
      <c r="Q858" s="10">
        <f t="shared" si="598"/>
        <v>26702099.2641702</v>
      </c>
      <c r="R858" s="10">
        <f t="shared" si="598"/>
        <v>771681.21563962731</v>
      </c>
      <c r="S858" s="10">
        <f t="shared" si="598"/>
        <v>771681.21563962731</v>
      </c>
      <c r="T858" s="10">
        <f t="shared" si="598"/>
        <v>771681.21563962731</v>
      </c>
      <c r="U858" s="10">
        <f t="shared" si="598"/>
        <v>771681.21563962731</v>
      </c>
      <c r="V858" s="10">
        <f t="shared" si="598"/>
        <v>771681.21563962731</v>
      </c>
      <c r="W858" s="10">
        <f t="shared" si="598"/>
        <v>771681.21563962731</v>
      </c>
      <c r="X858" s="10">
        <f t="shared" si="598"/>
        <v>32279475.68688637</v>
      </c>
      <c r="Y858" s="10">
        <f t="shared" si="598"/>
        <v>32279475.68688637</v>
      </c>
      <c r="Z858" s="10">
        <f t="shared" si="598"/>
        <v>32279475.68688637</v>
      </c>
      <c r="AB858" s="21">
        <f>IF(E277="weekday",INDEX('Category Mapping'!$F$34:$F$45,MATCH('Summarized Source Data'!A277,'Category Mapping'!$A$34:$A$45,0)),INDEX('Category Mapping'!$E$34:$E$45,MATCH('Summarized Source Data'!A277,'Category Mapping'!$A$34:$A$45,0)))</f>
        <v>22.142857142857142</v>
      </c>
      <c r="AD858">
        <f>SUMIFS('Adjusted Source Data'!AJ$3:AJ$290,Sector,"All Sectors",Month,$A858,TimeOfWeek,$E858)</f>
        <v>0</v>
      </c>
      <c r="AE858">
        <f>SUMIFS('Adjusted Source Data'!AK$3:AK$290,Sector,"All Sectors",Month,$A858,TimeOfWeek,$E858)</f>
        <v>0</v>
      </c>
    </row>
    <row r="859" spans="1:31" outlineLevel="2">
      <c r="A859">
        <f t="shared" ref="A859:E859" si="599">A278</f>
        <v>12</v>
      </c>
      <c r="B859" t="str">
        <f t="shared" si="599"/>
        <v>Winter</v>
      </c>
      <c r="C859" t="str">
        <f t="shared" si="599"/>
        <v>h11</v>
      </c>
      <c r="D859" t="str">
        <f t="shared" si="599"/>
        <v>Hour10</v>
      </c>
      <c r="E859" t="str">
        <f t="shared" si="599"/>
        <v>Weekday</v>
      </c>
      <c r="F859" s="10">
        <f t="shared" ref="F859:Z859" si="600">F278/$AB859</f>
        <v>751506.54333532334</v>
      </c>
      <c r="G859" s="10">
        <f t="shared" si="600"/>
        <v>348.66877409913354</v>
      </c>
      <c r="H859" s="10">
        <f t="shared" si="600"/>
        <v>0</v>
      </c>
      <c r="I859" s="10">
        <f t="shared" si="600"/>
        <v>534628.81606405543</v>
      </c>
      <c r="J859" s="10">
        <f t="shared" si="600"/>
        <v>5623341.2360506356</v>
      </c>
      <c r="K859" s="10">
        <f t="shared" si="600"/>
        <v>5623341.2360506356</v>
      </c>
      <c r="L859" s="10">
        <f t="shared" si="600"/>
        <v>3268296.9132972453</v>
      </c>
      <c r="M859" s="10">
        <f t="shared" si="600"/>
        <v>4357.3257242835734</v>
      </c>
      <c r="N859" s="10">
        <f t="shared" si="600"/>
        <v>0</v>
      </c>
      <c r="O859" s="10">
        <f t="shared" si="600"/>
        <v>26535424.090587601</v>
      </c>
      <c r="P859" s="10">
        <f t="shared" si="600"/>
        <v>26535424.090587601</v>
      </c>
      <c r="Q859" s="10">
        <f t="shared" si="600"/>
        <v>26535424.090587601</v>
      </c>
      <c r="R859" s="10">
        <f t="shared" si="600"/>
        <v>620371.17335734738</v>
      </c>
      <c r="S859" s="10">
        <f t="shared" si="600"/>
        <v>620371.17335734738</v>
      </c>
      <c r="T859" s="10">
        <f t="shared" si="600"/>
        <v>620371.17335734738</v>
      </c>
      <c r="U859" s="10">
        <f t="shared" si="600"/>
        <v>620371.17335734738</v>
      </c>
      <c r="V859" s="10">
        <f t="shared" si="600"/>
        <v>620371.17335734738</v>
      </c>
      <c r="W859" s="10">
        <f t="shared" si="600"/>
        <v>620371.17335734738</v>
      </c>
      <c r="X859" s="10">
        <f t="shared" si="600"/>
        <v>32128165.644604087</v>
      </c>
      <c r="Y859" s="10">
        <f t="shared" si="600"/>
        <v>32128165.644604087</v>
      </c>
      <c r="Z859" s="10">
        <f t="shared" si="600"/>
        <v>32128165.644604087</v>
      </c>
      <c r="AB859" s="21">
        <f>IF(E278="weekday",INDEX('Category Mapping'!$F$34:$F$45,MATCH('Summarized Source Data'!A278,'Category Mapping'!$A$34:$A$45,0)),INDEX('Category Mapping'!$E$34:$E$45,MATCH('Summarized Source Data'!A278,'Category Mapping'!$A$34:$A$45,0)))</f>
        <v>22.142857142857142</v>
      </c>
      <c r="AD859">
        <f>SUMIFS('Adjusted Source Data'!AJ$3:AJ$290,Sector,"All Sectors",Month,$A859,TimeOfWeek,$E859)</f>
        <v>0</v>
      </c>
      <c r="AE859">
        <f>SUMIFS('Adjusted Source Data'!AK$3:AK$290,Sector,"All Sectors",Month,$A859,TimeOfWeek,$E859)</f>
        <v>0</v>
      </c>
    </row>
    <row r="860" spans="1:31" outlineLevel="2">
      <c r="A860">
        <f t="shared" ref="A860:E860" si="601">A279</f>
        <v>12</v>
      </c>
      <c r="B860" t="str">
        <f t="shared" si="601"/>
        <v>Winter</v>
      </c>
      <c r="C860" t="str">
        <f t="shared" si="601"/>
        <v>h12</v>
      </c>
      <c r="D860" t="str">
        <f t="shared" si="601"/>
        <v>Hour11</v>
      </c>
      <c r="E860" t="str">
        <f t="shared" si="601"/>
        <v>Weekday</v>
      </c>
      <c r="F860" s="10">
        <f t="shared" ref="F860:Z860" si="602">F279/$AB860</f>
        <v>746462.87525924726</v>
      </c>
      <c r="G860" s="10">
        <f t="shared" si="602"/>
        <v>389.97641564219595</v>
      </c>
      <c r="H860" s="10">
        <f t="shared" si="602"/>
        <v>0</v>
      </c>
      <c r="I860" s="10">
        <f t="shared" si="602"/>
        <v>585065.4968248154</v>
      </c>
      <c r="J860" s="10">
        <f t="shared" si="602"/>
        <v>5577906.9157244088</v>
      </c>
      <c r="K860" s="10">
        <f t="shared" si="602"/>
        <v>5577906.9157244088</v>
      </c>
      <c r="L860" s="10">
        <f t="shared" si="602"/>
        <v>2849672.4629829372</v>
      </c>
      <c r="M860" s="10">
        <f t="shared" si="602"/>
        <v>4412.2008329512801</v>
      </c>
      <c r="N860" s="10">
        <f t="shared" si="602"/>
        <v>0</v>
      </c>
      <c r="O860" s="10">
        <f t="shared" si="602"/>
        <v>26449626.858185645</v>
      </c>
      <c r="P860" s="10">
        <f t="shared" si="602"/>
        <v>26449626.858185645</v>
      </c>
      <c r="Q860" s="10">
        <f t="shared" si="602"/>
        <v>26449626.858185645</v>
      </c>
      <c r="R860" s="10">
        <f t="shared" si="602"/>
        <v>620371.17335734738</v>
      </c>
      <c r="S860" s="10">
        <f t="shared" si="602"/>
        <v>620371.17335734738</v>
      </c>
      <c r="T860" s="10">
        <f t="shared" si="602"/>
        <v>620371.17335734738</v>
      </c>
      <c r="U860" s="10">
        <f t="shared" si="602"/>
        <v>620371.17335734738</v>
      </c>
      <c r="V860" s="10">
        <f t="shared" si="602"/>
        <v>620371.17335734738</v>
      </c>
      <c r="W860" s="10">
        <f t="shared" si="602"/>
        <v>620371.17335734738</v>
      </c>
      <c r="X860" s="10">
        <f t="shared" si="602"/>
        <v>32027292.283082567</v>
      </c>
      <c r="Y860" s="10">
        <f t="shared" si="602"/>
        <v>32027292.283082567</v>
      </c>
      <c r="Z860" s="10">
        <f t="shared" si="602"/>
        <v>32027292.283082567</v>
      </c>
      <c r="AB860" s="21">
        <f>IF(E279="weekday",INDEX('Category Mapping'!$F$34:$F$45,MATCH('Summarized Source Data'!A279,'Category Mapping'!$A$34:$A$45,0)),INDEX('Category Mapping'!$E$34:$E$45,MATCH('Summarized Source Data'!A279,'Category Mapping'!$A$34:$A$45,0)))</f>
        <v>22.142857142857142</v>
      </c>
      <c r="AD860">
        <f>SUMIFS('Adjusted Source Data'!AJ$3:AJ$290,Sector,"All Sectors",Month,$A860,TimeOfWeek,$E860)</f>
        <v>0</v>
      </c>
      <c r="AE860">
        <f>SUMIFS('Adjusted Source Data'!AK$3:AK$290,Sector,"All Sectors",Month,$A860,TimeOfWeek,$E860)</f>
        <v>0</v>
      </c>
    </row>
    <row r="861" spans="1:31" outlineLevel="2">
      <c r="A861">
        <f t="shared" ref="A861:E861" si="603">A280</f>
        <v>12</v>
      </c>
      <c r="B861" t="str">
        <f t="shared" si="603"/>
        <v>Winter</v>
      </c>
      <c r="C861" t="str">
        <f t="shared" si="603"/>
        <v>h13</v>
      </c>
      <c r="D861" t="str">
        <f t="shared" si="603"/>
        <v>Hour12</v>
      </c>
      <c r="E861" t="str">
        <f t="shared" si="603"/>
        <v>Weekday</v>
      </c>
      <c r="F861" s="10">
        <f t="shared" ref="F861:Z861" si="604">F280/$AB861</f>
        <v>741419.2071831713</v>
      </c>
      <c r="G861" s="10">
        <f t="shared" si="604"/>
        <v>423.31506162505832</v>
      </c>
      <c r="H861" s="10">
        <f t="shared" si="604"/>
        <v>0</v>
      </c>
      <c r="I861" s="10">
        <f t="shared" si="604"/>
        <v>615327.50528127141</v>
      </c>
      <c r="J861" s="10">
        <f t="shared" si="604"/>
        <v>5401345.1944157667</v>
      </c>
      <c r="K861" s="10">
        <f t="shared" si="604"/>
        <v>5401345.1944157667</v>
      </c>
      <c r="L861" s="10">
        <f t="shared" si="604"/>
        <v>2501659.3657336934</v>
      </c>
      <c r="M861" s="10">
        <f t="shared" si="604"/>
        <v>4249.8451575823947</v>
      </c>
      <c r="N861" s="10">
        <f t="shared" si="604"/>
        <v>0</v>
      </c>
      <c r="O861" s="10">
        <f t="shared" si="604"/>
        <v>26041252.099698853</v>
      </c>
      <c r="P861" s="10">
        <f t="shared" si="604"/>
        <v>26041252.099698853</v>
      </c>
      <c r="Q861" s="10">
        <f t="shared" si="604"/>
        <v>26041252.099698853</v>
      </c>
      <c r="R861" s="10">
        <f t="shared" si="604"/>
        <v>630458.50950949942</v>
      </c>
      <c r="S861" s="10">
        <f t="shared" si="604"/>
        <v>630458.50950949942</v>
      </c>
      <c r="T861" s="10">
        <f t="shared" si="604"/>
        <v>630458.50950949942</v>
      </c>
      <c r="U861" s="10">
        <f t="shared" si="604"/>
        <v>630458.50950949942</v>
      </c>
      <c r="V861" s="10">
        <f t="shared" si="604"/>
        <v>630458.50950949942</v>
      </c>
      <c r="W861" s="10">
        <f t="shared" si="604"/>
        <v>630458.50950949942</v>
      </c>
      <c r="X861" s="10">
        <f t="shared" si="604"/>
        <v>31976855.602321807</v>
      </c>
      <c r="Y861" s="10">
        <f t="shared" si="604"/>
        <v>31976855.602321807</v>
      </c>
      <c r="Z861" s="10">
        <f t="shared" si="604"/>
        <v>31976855.602321807</v>
      </c>
      <c r="AB861" s="21">
        <f>IF(E280="weekday",INDEX('Category Mapping'!$F$34:$F$45,MATCH('Summarized Source Data'!A280,'Category Mapping'!$A$34:$A$45,0)),INDEX('Category Mapping'!$E$34:$E$45,MATCH('Summarized Source Data'!A280,'Category Mapping'!$A$34:$A$45,0)))</f>
        <v>22.142857142857142</v>
      </c>
      <c r="AD861">
        <f>SUMIFS('Adjusted Source Data'!AJ$3:AJ$290,Sector,"All Sectors",Month,$A861,TimeOfWeek,$E861)</f>
        <v>0</v>
      </c>
      <c r="AE861">
        <f>SUMIFS('Adjusted Source Data'!AK$3:AK$290,Sector,"All Sectors",Month,$A861,TimeOfWeek,$E861)</f>
        <v>0</v>
      </c>
    </row>
    <row r="862" spans="1:31" outlineLevel="2">
      <c r="A862">
        <f t="shared" ref="A862:E862" si="605">A281</f>
        <v>12</v>
      </c>
      <c r="B862" t="str">
        <f t="shared" si="605"/>
        <v>Winter</v>
      </c>
      <c r="C862" t="str">
        <f t="shared" si="605"/>
        <v>h14</v>
      </c>
      <c r="D862" t="str">
        <f t="shared" si="605"/>
        <v>Hour13</v>
      </c>
      <c r="E862" t="str">
        <f t="shared" si="605"/>
        <v>Weekday</v>
      </c>
      <c r="F862" s="10">
        <f t="shared" ref="F862:Z862" si="606">F281/$AB862</f>
        <v>731331.87103101925</v>
      </c>
      <c r="G862" s="10">
        <f t="shared" si="606"/>
        <v>436.63034534589889</v>
      </c>
      <c r="H862" s="10">
        <f t="shared" si="606"/>
        <v>0</v>
      </c>
      <c r="I862" s="10">
        <f t="shared" si="606"/>
        <v>625414.84143342334</v>
      </c>
      <c r="J862" s="10">
        <f t="shared" si="606"/>
        <v>5350895.1983712846</v>
      </c>
      <c r="K862" s="10">
        <f t="shared" si="606"/>
        <v>5350895.1983712846</v>
      </c>
      <c r="L862" s="10">
        <f t="shared" si="606"/>
        <v>2350349.3234514138</v>
      </c>
      <c r="M862" s="10">
        <f t="shared" si="606"/>
        <v>4350.41589901935</v>
      </c>
      <c r="N862" s="10">
        <f t="shared" si="606"/>
        <v>0</v>
      </c>
      <c r="O862" s="10">
        <f t="shared" si="606"/>
        <v>26041151.528957419</v>
      </c>
      <c r="P862" s="10">
        <f t="shared" si="606"/>
        <v>26041151.528957419</v>
      </c>
      <c r="Q862" s="10">
        <f t="shared" si="606"/>
        <v>26041151.528957419</v>
      </c>
      <c r="R862" s="10">
        <f t="shared" si="606"/>
        <v>630458.50950949942</v>
      </c>
      <c r="S862" s="10">
        <f t="shared" si="606"/>
        <v>630458.50950949942</v>
      </c>
      <c r="T862" s="10">
        <f t="shared" si="606"/>
        <v>630458.50950949942</v>
      </c>
      <c r="U862" s="10">
        <f t="shared" si="606"/>
        <v>630458.50950949942</v>
      </c>
      <c r="V862" s="10">
        <f t="shared" si="606"/>
        <v>630458.50950949942</v>
      </c>
      <c r="W862" s="10">
        <f t="shared" si="606"/>
        <v>630458.50950949942</v>
      </c>
      <c r="X862" s="10">
        <f t="shared" si="606"/>
        <v>31926418.921561047</v>
      </c>
      <c r="Y862" s="10">
        <f t="shared" si="606"/>
        <v>31926418.921561047</v>
      </c>
      <c r="Z862" s="10">
        <f t="shared" si="606"/>
        <v>31926418.921561047</v>
      </c>
      <c r="AB862" s="21">
        <f>IF(E281="weekday",INDEX('Category Mapping'!$F$34:$F$45,MATCH('Summarized Source Data'!A281,'Category Mapping'!$A$34:$A$45,0)),INDEX('Category Mapping'!$E$34:$E$45,MATCH('Summarized Source Data'!A281,'Category Mapping'!$A$34:$A$45,0)))</f>
        <v>22.142857142857142</v>
      </c>
      <c r="AD862">
        <f>SUMIFS('Adjusted Source Data'!AJ$3:AJ$290,Sector,"All Sectors",Month,$A862,TimeOfWeek,$E862)</f>
        <v>0</v>
      </c>
      <c r="AE862">
        <f>SUMIFS('Adjusted Source Data'!AK$3:AK$290,Sector,"All Sectors",Month,$A862,TimeOfWeek,$E862)</f>
        <v>0</v>
      </c>
    </row>
    <row r="863" spans="1:31" outlineLevel="2">
      <c r="A863">
        <f t="shared" ref="A863:E863" si="607">A282</f>
        <v>12</v>
      </c>
      <c r="B863" t="str">
        <f t="shared" si="607"/>
        <v>Winter</v>
      </c>
      <c r="C863" t="str">
        <f t="shared" si="607"/>
        <v>h15</v>
      </c>
      <c r="D863" t="str">
        <f t="shared" si="607"/>
        <v>Hour14</v>
      </c>
      <c r="E863" t="str">
        <f t="shared" si="607"/>
        <v>Weekday</v>
      </c>
      <c r="F863" s="10">
        <f t="shared" ref="F863:Z863" si="608">F282/$AB863</f>
        <v>731331.87103101925</v>
      </c>
      <c r="G863" s="10">
        <f t="shared" si="608"/>
        <v>455.94759407726991</v>
      </c>
      <c r="H863" s="10">
        <f t="shared" si="608"/>
        <v>0</v>
      </c>
      <c r="I863" s="10">
        <f t="shared" si="608"/>
        <v>640545.84566165146</v>
      </c>
      <c r="J863" s="10">
        <f t="shared" si="608"/>
        <v>5537491.5999373654</v>
      </c>
      <c r="K863" s="10">
        <f t="shared" si="608"/>
        <v>5537491.5999373654</v>
      </c>
      <c r="L863" s="10">
        <f t="shared" si="608"/>
        <v>2214170.2853973615</v>
      </c>
      <c r="M863" s="10">
        <f t="shared" si="608"/>
        <v>4458.65301593194</v>
      </c>
      <c r="N863" s="10">
        <f t="shared" si="608"/>
        <v>0</v>
      </c>
      <c r="O863" s="10">
        <f t="shared" si="608"/>
        <v>26025912.287612278</v>
      </c>
      <c r="P863" s="10">
        <f t="shared" si="608"/>
        <v>26025912.287612278</v>
      </c>
      <c r="Q863" s="10">
        <f t="shared" si="608"/>
        <v>26025912.287612278</v>
      </c>
      <c r="R863" s="10">
        <f t="shared" si="608"/>
        <v>620371.17335734738</v>
      </c>
      <c r="S863" s="10">
        <f t="shared" si="608"/>
        <v>620371.17335734738</v>
      </c>
      <c r="T863" s="10">
        <f t="shared" si="608"/>
        <v>620371.17335734738</v>
      </c>
      <c r="U863" s="10">
        <f t="shared" si="608"/>
        <v>620371.17335734738</v>
      </c>
      <c r="V863" s="10">
        <f t="shared" si="608"/>
        <v>620371.17335734738</v>
      </c>
      <c r="W863" s="10">
        <f t="shared" si="608"/>
        <v>620371.17335734738</v>
      </c>
      <c r="X863" s="10">
        <f t="shared" si="608"/>
        <v>31976855.602321807</v>
      </c>
      <c r="Y863" s="10">
        <f t="shared" si="608"/>
        <v>31976855.602321807</v>
      </c>
      <c r="Z863" s="10">
        <f t="shared" si="608"/>
        <v>31976855.602321807</v>
      </c>
      <c r="AB863" s="21">
        <f>IF(E282="weekday",INDEX('Category Mapping'!$F$34:$F$45,MATCH('Summarized Source Data'!A282,'Category Mapping'!$A$34:$A$45,0)),INDEX('Category Mapping'!$E$34:$E$45,MATCH('Summarized Source Data'!A282,'Category Mapping'!$A$34:$A$45,0)))</f>
        <v>22.142857142857142</v>
      </c>
      <c r="AD863">
        <f>SUMIFS('Adjusted Source Data'!AJ$3:AJ$290,Sector,"All Sectors",Month,$A863,TimeOfWeek,$E863)</f>
        <v>0</v>
      </c>
      <c r="AE863">
        <f>SUMIFS('Adjusted Source Data'!AK$3:AK$290,Sector,"All Sectors",Month,$A863,TimeOfWeek,$E863)</f>
        <v>0</v>
      </c>
    </row>
    <row r="864" spans="1:31" outlineLevel="2">
      <c r="A864">
        <f t="shared" ref="A864:E864" si="609">A283</f>
        <v>12</v>
      </c>
      <c r="B864" t="str">
        <f t="shared" si="609"/>
        <v>Winter</v>
      </c>
      <c r="C864" t="str">
        <f t="shared" si="609"/>
        <v>h16</v>
      </c>
      <c r="D864" t="str">
        <f t="shared" si="609"/>
        <v>Hour15</v>
      </c>
      <c r="E864" t="str">
        <f t="shared" si="609"/>
        <v>Weekday</v>
      </c>
      <c r="F864" s="10">
        <f t="shared" ref="F864:Z864" si="610">F283/$AB864</f>
        <v>766637.54756355123</v>
      </c>
      <c r="G864" s="10">
        <f t="shared" si="610"/>
        <v>498.01178583174374</v>
      </c>
      <c r="H864" s="10">
        <f t="shared" si="610"/>
        <v>0</v>
      </c>
      <c r="I864" s="10">
        <f t="shared" si="610"/>
        <v>696026.1944984874</v>
      </c>
      <c r="J864" s="10">
        <f t="shared" si="610"/>
        <v>6203213.7217876418</v>
      </c>
      <c r="K864" s="10">
        <f t="shared" si="610"/>
        <v>6203213.7217876418</v>
      </c>
      <c r="L864" s="10">
        <f t="shared" si="610"/>
        <v>2143558.9323322983</v>
      </c>
      <c r="M864" s="10">
        <f t="shared" si="610"/>
        <v>4460.5191731200885</v>
      </c>
      <c r="N864" s="10">
        <f t="shared" si="610"/>
        <v>0</v>
      </c>
      <c r="O864" s="10">
        <f t="shared" si="610"/>
        <v>26046085.093759399</v>
      </c>
      <c r="P864" s="10">
        <f t="shared" si="610"/>
        <v>26046085.093759399</v>
      </c>
      <c r="Q864" s="10">
        <f t="shared" si="610"/>
        <v>26046085.093759399</v>
      </c>
      <c r="R864" s="10">
        <f t="shared" si="610"/>
        <v>741419.2071831713</v>
      </c>
      <c r="S864" s="10">
        <f t="shared" si="610"/>
        <v>741419.2071831713</v>
      </c>
      <c r="T864" s="10">
        <f t="shared" si="610"/>
        <v>741419.2071831713</v>
      </c>
      <c r="U864" s="10">
        <f t="shared" si="610"/>
        <v>741419.2071831713</v>
      </c>
      <c r="V864" s="10">
        <f t="shared" si="610"/>
        <v>741419.2071831713</v>
      </c>
      <c r="W864" s="10">
        <f t="shared" si="610"/>
        <v>741419.2071831713</v>
      </c>
      <c r="X864" s="10">
        <f t="shared" si="610"/>
        <v>32229039.00612561</v>
      </c>
      <c r="Y864" s="10">
        <f t="shared" si="610"/>
        <v>32229039.00612561</v>
      </c>
      <c r="Z864" s="10">
        <f t="shared" si="610"/>
        <v>32229039.00612561</v>
      </c>
      <c r="AB864" s="21">
        <f>IF(E283="weekday",INDEX('Category Mapping'!$F$34:$F$45,MATCH('Summarized Source Data'!A283,'Category Mapping'!$A$34:$A$45,0)),INDEX('Category Mapping'!$E$34:$E$45,MATCH('Summarized Source Data'!A283,'Category Mapping'!$A$34:$A$45,0)))</f>
        <v>22.142857142857142</v>
      </c>
      <c r="AD864">
        <f>SUMIFS('Adjusted Source Data'!AJ$3:AJ$290,Sector,"All Sectors",Month,$A864,TimeOfWeek,$E864)</f>
        <v>0</v>
      </c>
      <c r="AE864">
        <f>SUMIFS('Adjusted Source Data'!AK$3:AK$290,Sector,"All Sectors",Month,$A864,TimeOfWeek,$E864)</f>
        <v>0</v>
      </c>
    </row>
    <row r="865" spans="1:31" outlineLevel="2">
      <c r="A865">
        <f t="shared" ref="A865:E865" si="611">A284</f>
        <v>12</v>
      </c>
      <c r="B865" t="str">
        <f t="shared" si="611"/>
        <v>Winter</v>
      </c>
      <c r="C865" t="str">
        <f t="shared" si="611"/>
        <v>h17</v>
      </c>
      <c r="D865" t="str">
        <f t="shared" si="611"/>
        <v>Hour16</v>
      </c>
      <c r="E865" t="str">
        <f t="shared" si="611"/>
        <v>Weekday</v>
      </c>
      <c r="F865" s="10">
        <f t="shared" ref="F865:Z865" si="612">F284/$AB865</f>
        <v>817074.22832431132</v>
      </c>
      <c r="G865" s="10">
        <f t="shared" si="612"/>
        <v>543.80829196251375</v>
      </c>
      <c r="H865" s="10">
        <f t="shared" si="612"/>
        <v>0</v>
      </c>
      <c r="I865" s="10">
        <f t="shared" si="612"/>
        <v>2521834.0380379977</v>
      </c>
      <c r="J865" s="10">
        <f t="shared" si="612"/>
        <v>7554870.9696698785</v>
      </c>
      <c r="K865" s="10">
        <f t="shared" si="612"/>
        <v>7554870.9696698785</v>
      </c>
      <c r="L865" s="10">
        <f t="shared" si="612"/>
        <v>2133471.5961801461</v>
      </c>
      <c r="M865" s="10">
        <f t="shared" si="612"/>
        <v>4368.9765975393093</v>
      </c>
      <c r="N865" s="10">
        <f t="shared" si="612"/>
        <v>0</v>
      </c>
      <c r="O865" s="10">
        <f t="shared" si="612"/>
        <v>25148403.718793452</v>
      </c>
      <c r="P865" s="10">
        <f t="shared" si="612"/>
        <v>25148403.718793452</v>
      </c>
      <c r="Q865" s="10">
        <f t="shared" si="612"/>
        <v>25148403.718793452</v>
      </c>
      <c r="R865" s="10">
        <f t="shared" si="612"/>
        <v>852379.90485684306</v>
      </c>
      <c r="S865" s="10">
        <f t="shared" si="612"/>
        <v>852379.90485684306</v>
      </c>
      <c r="T865" s="10">
        <f t="shared" si="612"/>
        <v>852379.90485684306</v>
      </c>
      <c r="U865" s="10">
        <f t="shared" si="612"/>
        <v>852379.90485684306</v>
      </c>
      <c r="V865" s="10">
        <f t="shared" si="612"/>
        <v>852379.90485684306</v>
      </c>
      <c r="W865" s="10">
        <f t="shared" si="612"/>
        <v>852379.90485684306</v>
      </c>
      <c r="X865" s="10">
        <f t="shared" si="612"/>
        <v>32531659.090690169</v>
      </c>
      <c r="Y865" s="10">
        <f t="shared" si="612"/>
        <v>32531659.090690169</v>
      </c>
      <c r="Z865" s="10">
        <f t="shared" si="612"/>
        <v>32531659.090690169</v>
      </c>
      <c r="AB865" s="21">
        <f>IF(E284="weekday",INDEX('Category Mapping'!$F$34:$F$45,MATCH('Summarized Source Data'!A284,'Category Mapping'!$A$34:$A$45,0)),INDEX('Category Mapping'!$E$34:$E$45,MATCH('Summarized Source Data'!A284,'Category Mapping'!$A$34:$A$45,0)))</f>
        <v>22.142857142857142</v>
      </c>
      <c r="AD865">
        <f>SUMIFS('Adjusted Source Data'!AJ$3:AJ$290,Sector,"All Sectors",Month,$A865,TimeOfWeek,$E865)</f>
        <v>0</v>
      </c>
      <c r="AE865">
        <f>SUMIFS('Adjusted Source Data'!AK$3:AK$290,Sector,"All Sectors",Month,$A865,TimeOfWeek,$E865)</f>
        <v>0</v>
      </c>
    </row>
    <row r="866" spans="1:31" outlineLevel="2">
      <c r="A866">
        <f t="shared" ref="A866:E866" si="613">A285</f>
        <v>12</v>
      </c>
      <c r="B866" t="str">
        <f t="shared" si="613"/>
        <v>Winter</v>
      </c>
      <c r="C866" t="str">
        <f t="shared" si="613"/>
        <v>h18</v>
      </c>
      <c r="D866" t="str">
        <f t="shared" si="613"/>
        <v>Hour17</v>
      </c>
      <c r="E866" t="str">
        <f t="shared" si="613"/>
        <v>Weekday</v>
      </c>
      <c r="F866" s="10">
        <f t="shared" ref="F866:Z866" si="614">F285/$AB866</f>
        <v>877598.24523722311</v>
      </c>
      <c r="G866" s="10">
        <f t="shared" si="614"/>
        <v>596.06069323066106</v>
      </c>
      <c r="H866" s="10">
        <f t="shared" si="614"/>
        <v>0</v>
      </c>
      <c r="I866" s="10">
        <f t="shared" si="614"/>
        <v>2753842.7695374931</v>
      </c>
      <c r="J866" s="10">
        <f t="shared" si="614"/>
        <v>8321456.2648321604</v>
      </c>
      <c r="K866" s="10">
        <f t="shared" si="614"/>
        <v>8321456.2648321604</v>
      </c>
      <c r="L866" s="10">
        <f t="shared" si="614"/>
        <v>2209126.6173212859</v>
      </c>
      <c r="M866" s="10">
        <f t="shared" si="614"/>
        <v>4165.5150273504032</v>
      </c>
      <c r="N866" s="10">
        <f t="shared" si="614"/>
        <v>0</v>
      </c>
      <c r="O866" s="10">
        <f t="shared" si="614"/>
        <v>23610288.417160463</v>
      </c>
      <c r="P866" s="10">
        <f t="shared" si="614"/>
        <v>23610288.417160463</v>
      </c>
      <c r="Q866" s="10">
        <f t="shared" si="614"/>
        <v>23610288.417160463</v>
      </c>
      <c r="R866" s="10">
        <f t="shared" si="614"/>
        <v>897772.91754152707</v>
      </c>
      <c r="S866" s="10">
        <f t="shared" si="614"/>
        <v>897772.91754152707</v>
      </c>
      <c r="T866" s="10">
        <f t="shared" si="614"/>
        <v>897772.91754152707</v>
      </c>
      <c r="U866" s="10">
        <f t="shared" si="614"/>
        <v>897772.91754152707</v>
      </c>
      <c r="V866" s="10">
        <f t="shared" si="614"/>
        <v>897772.91754152707</v>
      </c>
      <c r="W866" s="10">
        <f t="shared" si="614"/>
        <v>897772.91754152707</v>
      </c>
      <c r="X866" s="10">
        <f t="shared" si="614"/>
        <v>32582095.771450929</v>
      </c>
      <c r="Y866" s="10">
        <f t="shared" si="614"/>
        <v>32582095.771450929</v>
      </c>
      <c r="Z866" s="10">
        <f t="shared" si="614"/>
        <v>32582095.771450929</v>
      </c>
      <c r="AB866" s="21">
        <f>IF(E285="weekday",INDEX('Category Mapping'!$F$34:$F$45,MATCH('Summarized Source Data'!A285,'Category Mapping'!$A$34:$A$45,0)),INDEX('Category Mapping'!$E$34:$E$45,MATCH('Summarized Source Data'!A285,'Category Mapping'!$A$34:$A$45,0)))</f>
        <v>22.142857142857142</v>
      </c>
      <c r="AD866">
        <f>SUMIFS('Adjusted Source Data'!AJ$3:AJ$290,Sector,"All Sectors",Month,$A866,TimeOfWeek,$E866)</f>
        <v>0</v>
      </c>
      <c r="AE866">
        <f>SUMIFS('Adjusted Source Data'!AK$3:AK$290,Sector,"All Sectors",Month,$A866,TimeOfWeek,$E866)</f>
        <v>0</v>
      </c>
    </row>
    <row r="867" spans="1:31" outlineLevel="2">
      <c r="A867">
        <f t="shared" ref="A867:E867" si="615">A286</f>
        <v>12</v>
      </c>
      <c r="B867" t="str">
        <f t="shared" si="615"/>
        <v>Winter</v>
      </c>
      <c r="C867" t="str">
        <f t="shared" si="615"/>
        <v>h19</v>
      </c>
      <c r="D867" t="str">
        <f t="shared" si="615"/>
        <v>Hour18</v>
      </c>
      <c r="E867" t="str">
        <f t="shared" si="615"/>
        <v>Weekday</v>
      </c>
      <c r="F867" s="10">
        <f t="shared" ref="F867:Z867" si="616">F286/$AB867</f>
        <v>953253.26637836313</v>
      </c>
      <c r="G867" s="10">
        <f t="shared" si="616"/>
        <v>661.67881490040975</v>
      </c>
      <c r="H867" s="10">
        <f t="shared" si="616"/>
        <v>0</v>
      </c>
      <c r="I867" s="10">
        <f t="shared" si="616"/>
        <v>3011069.841417369</v>
      </c>
      <c r="J867" s="10">
        <f t="shared" si="616"/>
        <v>8139818.5959717566</v>
      </c>
      <c r="K867" s="10">
        <f t="shared" si="616"/>
        <v>8139818.5959717566</v>
      </c>
      <c r="L867" s="10">
        <f t="shared" si="616"/>
        <v>2572270.7187987575</v>
      </c>
      <c r="M867" s="10">
        <f t="shared" si="616"/>
        <v>3989.1379547300262</v>
      </c>
      <c r="N867" s="10">
        <f t="shared" si="616"/>
        <v>0</v>
      </c>
      <c r="O867" s="10">
        <f t="shared" si="616"/>
        <v>22490770.481344208</v>
      </c>
      <c r="P867" s="10">
        <f t="shared" si="616"/>
        <v>22490770.481344208</v>
      </c>
      <c r="Q867" s="10">
        <f t="shared" si="616"/>
        <v>22490770.481344208</v>
      </c>
      <c r="R867" s="10">
        <f t="shared" si="616"/>
        <v>827161.56447646325</v>
      </c>
      <c r="S867" s="10">
        <f t="shared" si="616"/>
        <v>827161.56447646325</v>
      </c>
      <c r="T867" s="10">
        <f t="shared" si="616"/>
        <v>827161.56447646325</v>
      </c>
      <c r="U867" s="10">
        <f t="shared" si="616"/>
        <v>827161.56447646325</v>
      </c>
      <c r="V867" s="10">
        <f t="shared" si="616"/>
        <v>827161.56447646325</v>
      </c>
      <c r="W867" s="10">
        <f t="shared" si="616"/>
        <v>827161.56447646325</v>
      </c>
      <c r="X867" s="10">
        <f t="shared" si="616"/>
        <v>32430785.72916865</v>
      </c>
      <c r="Y867" s="10">
        <f t="shared" si="616"/>
        <v>32430785.72916865</v>
      </c>
      <c r="Z867" s="10">
        <f t="shared" si="616"/>
        <v>32430785.72916865</v>
      </c>
      <c r="AB867" s="21">
        <f>IF(E286="weekday",INDEX('Category Mapping'!$F$34:$F$45,MATCH('Summarized Source Data'!A286,'Category Mapping'!$A$34:$A$45,0)),INDEX('Category Mapping'!$E$34:$E$45,MATCH('Summarized Source Data'!A286,'Category Mapping'!$A$34:$A$45,0)))</f>
        <v>22.142857142857142</v>
      </c>
      <c r="AD867">
        <f>SUMIFS('Adjusted Source Data'!AJ$3:AJ$290,Sector,"All Sectors",Month,$A867,TimeOfWeek,$E867)</f>
        <v>0</v>
      </c>
      <c r="AE867">
        <f>SUMIFS('Adjusted Source Data'!AK$3:AK$290,Sector,"All Sectors",Month,$A867,TimeOfWeek,$E867)</f>
        <v>0</v>
      </c>
    </row>
    <row r="868" spans="1:31" outlineLevel="2">
      <c r="A868">
        <f t="shared" ref="A868:E868" si="617">A287</f>
        <v>12</v>
      </c>
      <c r="B868" t="str">
        <f t="shared" si="617"/>
        <v>Winter</v>
      </c>
      <c r="C868" t="str">
        <f t="shared" si="617"/>
        <v>h20</v>
      </c>
      <c r="D868" t="str">
        <f t="shared" si="617"/>
        <v>Hour19</v>
      </c>
      <c r="E868" t="str">
        <f t="shared" si="617"/>
        <v>Weekday</v>
      </c>
      <c r="F868" s="10">
        <f t="shared" ref="F868:Z868" si="618">F287/$AB868</f>
        <v>1028908.287519503</v>
      </c>
      <c r="G868" s="10">
        <f t="shared" si="618"/>
        <v>728.86047367374204</v>
      </c>
      <c r="H868" s="10">
        <f t="shared" si="618"/>
        <v>0</v>
      </c>
      <c r="I868" s="10">
        <f t="shared" si="618"/>
        <v>3243078.5729168644</v>
      </c>
      <c r="J868" s="10">
        <f t="shared" si="618"/>
        <v>7781650.9809115874</v>
      </c>
      <c r="K868" s="10">
        <f t="shared" si="618"/>
        <v>7781650.9809115874</v>
      </c>
      <c r="L868" s="10">
        <f t="shared" si="618"/>
        <v>2884978.1395154693</v>
      </c>
      <c r="M868" s="10">
        <f t="shared" si="618"/>
        <v>3737.5093544145948</v>
      </c>
      <c r="N868" s="10">
        <f t="shared" si="618"/>
        <v>0</v>
      </c>
      <c r="O868" s="10">
        <f t="shared" si="618"/>
        <v>18849493.759017654</v>
      </c>
      <c r="P868" s="10">
        <f t="shared" si="618"/>
        <v>18849493.759017654</v>
      </c>
      <c r="Q868" s="10">
        <f t="shared" si="618"/>
        <v>18849493.759017654</v>
      </c>
      <c r="R868" s="10">
        <f t="shared" si="618"/>
        <v>675851.52219418332</v>
      </c>
      <c r="S868" s="10">
        <f t="shared" si="618"/>
        <v>675851.52219418332</v>
      </c>
      <c r="T868" s="10">
        <f t="shared" si="618"/>
        <v>675851.52219418332</v>
      </c>
      <c r="U868" s="10">
        <f t="shared" si="618"/>
        <v>675851.52219418332</v>
      </c>
      <c r="V868" s="10">
        <f t="shared" si="618"/>
        <v>675851.52219418332</v>
      </c>
      <c r="W868" s="10">
        <f t="shared" si="618"/>
        <v>675851.52219418332</v>
      </c>
      <c r="X868" s="10">
        <f t="shared" si="618"/>
        <v>32229039.00612561</v>
      </c>
      <c r="Y868" s="10">
        <f t="shared" si="618"/>
        <v>32229039.00612561</v>
      </c>
      <c r="Z868" s="10">
        <f t="shared" si="618"/>
        <v>32229039.00612561</v>
      </c>
      <c r="AB868" s="21">
        <f>IF(E287="weekday",INDEX('Category Mapping'!$F$34:$F$45,MATCH('Summarized Source Data'!A287,'Category Mapping'!$A$34:$A$45,0)),INDEX('Category Mapping'!$E$34:$E$45,MATCH('Summarized Source Data'!A287,'Category Mapping'!$A$34:$A$45,0)))</f>
        <v>22.142857142857142</v>
      </c>
      <c r="AD868">
        <f>SUMIFS('Adjusted Source Data'!AJ$3:AJ$290,Sector,"All Sectors",Month,$A868,TimeOfWeek,$E868)</f>
        <v>0</v>
      </c>
      <c r="AE868">
        <f>SUMIFS('Adjusted Source Data'!AK$3:AK$290,Sector,"All Sectors",Month,$A868,TimeOfWeek,$E868)</f>
        <v>0</v>
      </c>
    </row>
    <row r="869" spans="1:31" outlineLevel="2">
      <c r="A869">
        <f t="shared" ref="A869:E869" si="619">A288</f>
        <v>12</v>
      </c>
      <c r="B869" t="str">
        <f t="shared" si="619"/>
        <v>Winter</v>
      </c>
      <c r="C869" t="str">
        <f t="shared" si="619"/>
        <v>h21</v>
      </c>
      <c r="D869" t="str">
        <f t="shared" si="619"/>
        <v>Hour20</v>
      </c>
      <c r="E869" t="str">
        <f t="shared" si="619"/>
        <v>Weekday</v>
      </c>
      <c r="F869" s="10">
        <f t="shared" ref="F869:Z869" si="620">F288/$AB869</f>
        <v>1074301.3002041869</v>
      </c>
      <c r="G869" s="10">
        <f t="shared" si="620"/>
        <v>788.88012377904647</v>
      </c>
      <c r="H869" s="10">
        <f t="shared" si="620"/>
        <v>0</v>
      </c>
      <c r="I869" s="10">
        <f t="shared" si="620"/>
        <v>3293515.2536776247</v>
      </c>
      <c r="J869" s="10">
        <f t="shared" si="620"/>
        <v>7584887.9062945163</v>
      </c>
      <c r="K869" s="10">
        <f t="shared" si="620"/>
        <v>7584887.9062945163</v>
      </c>
      <c r="L869" s="10">
        <f t="shared" si="620"/>
        <v>3066550.1902542049</v>
      </c>
      <c r="M869" s="10">
        <f t="shared" si="620"/>
        <v>3525.9274786232063</v>
      </c>
      <c r="N869" s="10">
        <f t="shared" si="620"/>
        <v>0</v>
      </c>
      <c r="O869" s="10">
        <f t="shared" si="620"/>
        <v>15641932.444509115</v>
      </c>
      <c r="P869" s="10">
        <f t="shared" si="620"/>
        <v>15641932.444509115</v>
      </c>
      <c r="Q869" s="10">
        <f t="shared" si="620"/>
        <v>15641932.444509115</v>
      </c>
      <c r="R869" s="10">
        <f t="shared" si="620"/>
        <v>620371.17335734738</v>
      </c>
      <c r="S869" s="10">
        <f t="shared" si="620"/>
        <v>620371.17335734738</v>
      </c>
      <c r="T869" s="10">
        <f t="shared" si="620"/>
        <v>620371.17335734738</v>
      </c>
      <c r="U869" s="10">
        <f t="shared" si="620"/>
        <v>620371.17335734738</v>
      </c>
      <c r="V869" s="10">
        <f t="shared" si="620"/>
        <v>620371.17335734738</v>
      </c>
      <c r="W869" s="10">
        <f t="shared" si="620"/>
        <v>620371.17335734738</v>
      </c>
      <c r="X869" s="10">
        <f t="shared" si="620"/>
        <v>32027292.283082567</v>
      </c>
      <c r="Y869" s="10">
        <f t="shared" si="620"/>
        <v>32027292.283082567</v>
      </c>
      <c r="Z869" s="10">
        <f t="shared" si="620"/>
        <v>32027292.283082567</v>
      </c>
      <c r="AB869" s="21">
        <f>IF(E288="weekday",INDEX('Category Mapping'!$F$34:$F$45,MATCH('Summarized Source Data'!A288,'Category Mapping'!$A$34:$A$45,0)),INDEX('Category Mapping'!$E$34:$E$45,MATCH('Summarized Source Data'!A288,'Category Mapping'!$A$34:$A$45,0)))</f>
        <v>22.142857142857142</v>
      </c>
      <c r="AD869">
        <f>SUMIFS('Adjusted Source Data'!AJ$3:AJ$290,Sector,"All Sectors",Month,$A869,TimeOfWeek,$E869)</f>
        <v>0</v>
      </c>
      <c r="AE869">
        <f>SUMIFS('Adjusted Source Data'!AK$3:AK$290,Sector,"All Sectors",Month,$A869,TimeOfWeek,$E869)</f>
        <v>0</v>
      </c>
    </row>
    <row r="870" spans="1:31" outlineLevel="2">
      <c r="A870">
        <f t="shared" ref="A870:E870" si="621">A289</f>
        <v>12</v>
      </c>
      <c r="B870" t="str">
        <f t="shared" si="621"/>
        <v>Winter</v>
      </c>
      <c r="C870" t="str">
        <f t="shared" si="621"/>
        <v>h22</v>
      </c>
      <c r="D870" t="str">
        <f t="shared" si="621"/>
        <v>Hour21</v>
      </c>
      <c r="E870" t="str">
        <f t="shared" si="621"/>
        <v>Weekday</v>
      </c>
      <c r="F870" s="10">
        <f t="shared" ref="F870:Z870" si="622">F289/$AB870</f>
        <v>1018820.951367351</v>
      </c>
      <c r="G870" s="10">
        <f t="shared" si="622"/>
        <v>838.96374777448102</v>
      </c>
      <c r="H870" s="10">
        <f t="shared" si="622"/>
        <v>0</v>
      </c>
      <c r="I870" s="10">
        <f t="shared" si="622"/>
        <v>2698362.4207006572</v>
      </c>
      <c r="J870" s="10">
        <f t="shared" si="622"/>
        <v>7478920.7930729259</v>
      </c>
      <c r="K870" s="10">
        <f t="shared" si="622"/>
        <v>7478920.7930729259</v>
      </c>
      <c r="L870" s="10">
        <f t="shared" si="622"/>
        <v>3323777.2621340812</v>
      </c>
      <c r="M870" s="10">
        <f t="shared" si="622"/>
        <v>3310.0080482863932</v>
      </c>
      <c r="N870" s="10">
        <f t="shared" si="622"/>
        <v>0</v>
      </c>
      <c r="O870" s="10">
        <f t="shared" si="622"/>
        <v>12661340.530978536</v>
      </c>
      <c r="P870" s="10">
        <f t="shared" si="622"/>
        <v>12661340.530978536</v>
      </c>
      <c r="Q870" s="10">
        <f t="shared" si="622"/>
        <v>12661340.530978536</v>
      </c>
      <c r="R870" s="10">
        <f t="shared" si="622"/>
        <v>585065.4968248154</v>
      </c>
      <c r="S870" s="10">
        <f t="shared" si="622"/>
        <v>585065.4968248154</v>
      </c>
      <c r="T870" s="10">
        <f t="shared" si="622"/>
        <v>585065.4968248154</v>
      </c>
      <c r="U870" s="10">
        <f t="shared" si="622"/>
        <v>585065.4968248154</v>
      </c>
      <c r="V870" s="10">
        <f t="shared" si="622"/>
        <v>585065.4968248154</v>
      </c>
      <c r="W870" s="10">
        <f t="shared" si="622"/>
        <v>585065.4968248154</v>
      </c>
      <c r="X870" s="10">
        <f t="shared" si="622"/>
        <v>31775108.879278768</v>
      </c>
      <c r="Y870" s="10">
        <f t="shared" si="622"/>
        <v>31775108.879278768</v>
      </c>
      <c r="Z870" s="10">
        <f t="shared" si="622"/>
        <v>31775108.879278768</v>
      </c>
      <c r="AB870" s="21">
        <f>IF(E289="weekday",INDEX('Category Mapping'!$F$34:$F$45,MATCH('Summarized Source Data'!A289,'Category Mapping'!$A$34:$A$45,0)),INDEX('Category Mapping'!$E$34:$E$45,MATCH('Summarized Source Data'!A289,'Category Mapping'!$A$34:$A$45,0)))</f>
        <v>22.142857142857142</v>
      </c>
      <c r="AD870">
        <f>SUMIFS('Adjusted Source Data'!AJ$3:AJ$290,Sector,"All Sectors",Month,$A870,TimeOfWeek,$E870)</f>
        <v>0</v>
      </c>
      <c r="AE870">
        <f>SUMIFS('Adjusted Source Data'!AK$3:AK$290,Sector,"All Sectors",Month,$A870,TimeOfWeek,$E870)</f>
        <v>0</v>
      </c>
    </row>
    <row r="871" spans="1:31" outlineLevel="2">
      <c r="A871">
        <f t="shared" ref="A871:E871" si="623">A290</f>
        <v>12</v>
      </c>
      <c r="B871" t="str">
        <f t="shared" si="623"/>
        <v>Winter</v>
      </c>
      <c r="C871" t="str">
        <f t="shared" si="623"/>
        <v>h23</v>
      </c>
      <c r="D871" t="str">
        <f t="shared" si="623"/>
        <v>Hour22</v>
      </c>
      <c r="E871" t="str">
        <f t="shared" si="623"/>
        <v>Weekday</v>
      </c>
      <c r="F871" s="10">
        <f t="shared" ref="F871:Z871" si="624">F290/$AB871</f>
        <v>877598.24523722311</v>
      </c>
      <c r="G871" s="10">
        <f t="shared" si="624"/>
        <v>874.57204439157749</v>
      </c>
      <c r="H871" s="10">
        <f t="shared" si="624"/>
        <v>0</v>
      </c>
      <c r="I871" s="10">
        <f t="shared" si="624"/>
        <v>1603886.4481921664</v>
      </c>
      <c r="J871" s="10">
        <f t="shared" si="624"/>
        <v>5890129.7408123706</v>
      </c>
      <c r="K871" s="10">
        <f t="shared" si="624"/>
        <v>5890129.7408123706</v>
      </c>
      <c r="L871" s="10">
        <f t="shared" si="624"/>
        <v>3303602.5898297769</v>
      </c>
      <c r="M871" s="10">
        <f t="shared" si="624"/>
        <v>3050.410452410762</v>
      </c>
      <c r="N871" s="10">
        <f t="shared" si="624"/>
        <v>0</v>
      </c>
      <c r="O871" s="10">
        <f t="shared" si="624"/>
        <v>10664307.57044832</v>
      </c>
      <c r="P871" s="10">
        <f t="shared" si="624"/>
        <v>10664307.57044832</v>
      </c>
      <c r="Q871" s="10">
        <f t="shared" si="624"/>
        <v>10664307.57044832</v>
      </c>
      <c r="R871" s="10">
        <f t="shared" si="624"/>
        <v>549759.82029228355</v>
      </c>
      <c r="S871" s="10">
        <f t="shared" si="624"/>
        <v>549759.82029228355</v>
      </c>
      <c r="T871" s="10">
        <f t="shared" si="624"/>
        <v>549759.82029228355</v>
      </c>
      <c r="U871" s="10">
        <f t="shared" si="624"/>
        <v>549759.82029228355</v>
      </c>
      <c r="V871" s="10">
        <f t="shared" si="624"/>
        <v>549759.82029228355</v>
      </c>
      <c r="W871" s="10">
        <f t="shared" si="624"/>
        <v>549759.82029228355</v>
      </c>
      <c r="X871" s="10">
        <f t="shared" si="624"/>
        <v>31522925.475474969</v>
      </c>
      <c r="Y871" s="10">
        <f t="shared" si="624"/>
        <v>31522925.475474969</v>
      </c>
      <c r="Z871" s="10">
        <f t="shared" si="624"/>
        <v>31522925.475474969</v>
      </c>
      <c r="AB871" s="21">
        <f>IF(E290="weekday",INDEX('Category Mapping'!$F$34:$F$45,MATCH('Summarized Source Data'!A290,'Category Mapping'!$A$34:$A$45,0)),INDEX('Category Mapping'!$E$34:$E$45,MATCH('Summarized Source Data'!A290,'Category Mapping'!$A$34:$A$45,0)))</f>
        <v>22.142857142857142</v>
      </c>
      <c r="AD871">
        <f>SUMIFS('Adjusted Source Data'!AJ$3:AJ$290,Sector,"All Sectors",Month,$A871,TimeOfWeek,$E871)</f>
        <v>0</v>
      </c>
      <c r="AE871">
        <f>SUMIFS('Adjusted Source Data'!AK$3:AK$290,Sector,"All Sectors",Month,$A871,TimeOfWeek,$E871)</f>
        <v>0</v>
      </c>
    </row>
    <row r="872" spans="1:31" outlineLevel="2">
      <c r="A872">
        <f t="shared" ref="A872:E872" si="625">A291</f>
        <v>12</v>
      </c>
      <c r="B872" t="str">
        <f t="shared" si="625"/>
        <v>Winter</v>
      </c>
      <c r="C872" t="str">
        <f t="shared" si="625"/>
        <v>h24</v>
      </c>
      <c r="D872" t="str">
        <f t="shared" si="625"/>
        <v>Hour23</v>
      </c>
      <c r="E872" t="str">
        <f t="shared" si="625"/>
        <v>Weekday</v>
      </c>
      <c r="F872" s="10">
        <f t="shared" ref="F872:Z872" si="626">F291/$AB872</f>
        <v>857423.57293291914</v>
      </c>
      <c r="G872" s="10">
        <f t="shared" si="626"/>
        <v>898.63034111446007</v>
      </c>
      <c r="H872" s="10">
        <f t="shared" si="626"/>
        <v>0</v>
      </c>
      <c r="I872" s="10">
        <f t="shared" si="626"/>
        <v>842292.56870469113</v>
      </c>
      <c r="J872" s="10">
        <f t="shared" si="626"/>
        <v>4704843.6846377887</v>
      </c>
      <c r="K872" s="10">
        <f t="shared" si="626"/>
        <v>4704843.6846377887</v>
      </c>
      <c r="L872" s="10">
        <f t="shared" si="626"/>
        <v>1598842.7801160906</v>
      </c>
      <c r="M872" s="10">
        <f t="shared" si="626"/>
        <v>2695.8405866626194</v>
      </c>
      <c r="N872" s="10">
        <f t="shared" si="626"/>
        <v>0</v>
      </c>
      <c r="O872" s="10">
        <f t="shared" si="626"/>
        <v>9292784.4236213956</v>
      </c>
      <c r="P872" s="10">
        <f t="shared" si="626"/>
        <v>9292784.4236213956</v>
      </c>
      <c r="Q872" s="10">
        <f t="shared" si="626"/>
        <v>9292784.4236213956</v>
      </c>
      <c r="R872" s="10">
        <f t="shared" si="626"/>
        <v>371194.70358714263</v>
      </c>
      <c r="S872" s="10">
        <f t="shared" si="626"/>
        <v>371194.70358714263</v>
      </c>
      <c r="T872" s="10">
        <f t="shared" si="626"/>
        <v>371194.70358714263</v>
      </c>
      <c r="U872" s="10">
        <f t="shared" si="626"/>
        <v>371194.70358714263</v>
      </c>
      <c r="V872" s="10">
        <f t="shared" si="626"/>
        <v>371194.70358714263</v>
      </c>
      <c r="W872" s="10">
        <f t="shared" si="626"/>
        <v>371194.70358714263</v>
      </c>
      <c r="X872" s="10">
        <f t="shared" si="626"/>
        <v>31371615.433192689</v>
      </c>
      <c r="Y872" s="10">
        <f t="shared" si="626"/>
        <v>31371615.433192689</v>
      </c>
      <c r="Z872" s="10">
        <f t="shared" si="626"/>
        <v>31371615.433192689</v>
      </c>
      <c r="AB872" s="21">
        <f>IF(E291="weekday",INDEX('Category Mapping'!$F$34:$F$45,MATCH('Summarized Source Data'!A291,'Category Mapping'!$A$34:$A$45,0)),INDEX('Category Mapping'!$E$34:$E$45,MATCH('Summarized Source Data'!A291,'Category Mapping'!$A$34:$A$45,0)))</f>
        <v>22.142857142857142</v>
      </c>
      <c r="AD872">
        <f>SUMIFS('Adjusted Source Data'!AJ$3:AJ$290,Sector,"All Sectors",Month,$A872,TimeOfWeek,$E872)</f>
        <v>0</v>
      </c>
      <c r="AE872">
        <f>SUMIFS('Adjusted Source Data'!AK$3:AK$290,Sector,"All Sectors",Month,$A872,TimeOfWeek,$E872)</f>
        <v>0</v>
      </c>
    </row>
    <row r="873" spans="1:31" outlineLevel="2">
      <c r="A873">
        <f t="shared" ref="A873:E873" si="627">A292</f>
        <v>1</v>
      </c>
      <c r="B873" t="str">
        <f t="shared" si="627"/>
        <v>Winter</v>
      </c>
      <c r="C873" t="str">
        <f t="shared" si="627"/>
        <v>h1</v>
      </c>
      <c r="D873" t="str">
        <f t="shared" si="627"/>
        <v>Hour0</v>
      </c>
      <c r="E873" t="str">
        <f t="shared" si="627"/>
        <v>Weekend</v>
      </c>
      <c r="F873" s="10">
        <f t="shared" ref="F873:Z873" si="628">F292/$AB873</f>
        <v>1442126.5647383842</v>
      </c>
      <c r="G873" s="10">
        <f t="shared" si="628"/>
        <v>803.0763930943142</v>
      </c>
      <c r="H873" s="10">
        <f t="shared" si="628"/>
        <v>0</v>
      </c>
      <c r="I873" s="10">
        <f t="shared" si="628"/>
        <v>871339.39133505058</v>
      </c>
      <c r="J873" s="10">
        <f t="shared" si="628"/>
        <v>4833662.6362367664</v>
      </c>
      <c r="K873" s="10">
        <f t="shared" si="628"/>
        <v>4833662.6362367664</v>
      </c>
      <c r="L873" s="10">
        <f t="shared" si="628"/>
        <v>1605149.5677088103</v>
      </c>
      <c r="M873" s="10">
        <f t="shared" si="628"/>
        <v>2411.61182317251</v>
      </c>
      <c r="N873" s="10">
        <f t="shared" si="628"/>
        <v>0</v>
      </c>
      <c r="O873" s="10">
        <f t="shared" si="628"/>
        <v>9891830.6453819163</v>
      </c>
      <c r="P873" s="10">
        <f t="shared" si="628"/>
        <v>9891830.6453819163</v>
      </c>
      <c r="Q873" s="10">
        <f t="shared" si="628"/>
        <v>9891830.6453819163</v>
      </c>
      <c r="R873" s="10">
        <f t="shared" si="628"/>
        <v>348141.64215422375</v>
      </c>
      <c r="S873" s="10">
        <f t="shared" si="628"/>
        <v>348141.64215422375</v>
      </c>
      <c r="T873" s="10">
        <f t="shared" si="628"/>
        <v>348141.64215422375</v>
      </c>
      <c r="U873" s="10">
        <f t="shared" si="628"/>
        <v>348141.64215422375</v>
      </c>
      <c r="V873" s="10">
        <f t="shared" si="628"/>
        <v>348141.64215422375</v>
      </c>
      <c r="W873" s="10">
        <f t="shared" si="628"/>
        <v>348141.64215422375</v>
      </c>
      <c r="X873" s="10">
        <f t="shared" si="628"/>
        <v>43012992.322197028</v>
      </c>
      <c r="Y873" s="10">
        <f t="shared" si="628"/>
        <v>43012992.322197028</v>
      </c>
      <c r="Z873" s="10">
        <f t="shared" si="628"/>
        <v>43012992.322197028</v>
      </c>
      <c r="AB873" s="21">
        <f>IF(E292="weekday",INDEX('Category Mapping'!$F$34:$F$45,MATCH('Summarized Source Data'!A292,'Category Mapping'!$A$34:$A$45,0)),INDEX('Category Mapping'!$E$34:$E$45,MATCH('Summarized Source Data'!A292,'Category Mapping'!$A$34:$A$45,0)))</f>
        <v>8.8571428571428559</v>
      </c>
      <c r="AD873">
        <f>SUMIFS('Adjusted Source Data'!AJ$3:AJ$290,Sector,"All Sectors",Month,$A873,TimeOfWeek,$E873)</f>
        <v>0</v>
      </c>
      <c r="AE873">
        <f>SUMIFS('Adjusted Source Data'!AK$3:AK$290,Sector,"All Sectors",Month,$A873,TimeOfWeek,$E873)</f>
        <v>1</v>
      </c>
    </row>
    <row r="874" spans="1:31" outlineLevel="2">
      <c r="A874">
        <f t="shared" ref="A874:E874" si="629">A293</f>
        <v>1</v>
      </c>
      <c r="B874" t="str">
        <f t="shared" si="629"/>
        <v>Winter</v>
      </c>
      <c r="C874" t="str">
        <f t="shared" si="629"/>
        <v>h2</v>
      </c>
      <c r="D874" t="str">
        <f t="shared" si="629"/>
        <v>Hour1</v>
      </c>
      <c r="E874" t="str">
        <f t="shared" si="629"/>
        <v>Weekend</v>
      </c>
      <c r="F874" s="10">
        <f t="shared" ref="F874:Z874" si="630">F293/$AB874</f>
        <v>1467207.0267338343</v>
      </c>
      <c r="G874" s="10">
        <f t="shared" si="630"/>
        <v>815.3658194720847</v>
      </c>
      <c r="H874" s="10">
        <f t="shared" si="630"/>
        <v>0</v>
      </c>
      <c r="I874" s="10">
        <f t="shared" si="630"/>
        <v>752831.70036034903</v>
      </c>
      <c r="J874" s="10">
        <f t="shared" si="630"/>
        <v>3748295.8620034829</v>
      </c>
      <c r="K874" s="10">
        <f t="shared" si="630"/>
        <v>3748295.8620034829</v>
      </c>
      <c r="L874" s="10">
        <f t="shared" si="630"/>
        <v>1580069.10571336</v>
      </c>
      <c r="M874" s="10">
        <f t="shared" si="630"/>
        <v>2360.3222783918145</v>
      </c>
      <c r="N874" s="10">
        <f t="shared" si="630"/>
        <v>0</v>
      </c>
      <c r="O874" s="10">
        <f t="shared" si="630"/>
        <v>8637858.8351541907</v>
      </c>
      <c r="P874" s="10">
        <f t="shared" si="630"/>
        <v>8637858.8351541907</v>
      </c>
      <c r="Q874" s="10">
        <f t="shared" si="630"/>
        <v>8637858.8351541907</v>
      </c>
      <c r="R874" s="10">
        <f t="shared" si="630"/>
        <v>331987.31658295426</v>
      </c>
      <c r="S874" s="10">
        <f t="shared" si="630"/>
        <v>331987.31658295426</v>
      </c>
      <c r="T874" s="10">
        <f t="shared" si="630"/>
        <v>331987.31658295426</v>
      </c>
      <c r="U874" s="10">
        <f t="shared" si="630"/>
        <v>331987.31658295426</v>
      </c>
      <c r="V874" s="10">
        <f t="shared" si="630"/>
        <v>331987.31658295426</v>
      </c>
      <c r="W874" s="10">
        <f t="shared" si="630"/>
        <v>331987.31658295426</v>
      </c>
      <c r="X874" s="10">
        <f t="shared" si="630"/>
        <v>42887590.012219772</v>
      </c>
      <c r="Y874" s="10">
        <f t="shared" si="630"/>
        <v>42887590.012219772</v>
      </c>
      <c r="Z874" s="10">
        <f t="shared" si="630"/>
        <v>42887590.012219772</v>
      </c>
      <c r="AB874" s="21">
        <f>IF(E293="weekday",INDEX('Category Mapping'!$F$34:$F$45,MATCH('Summarized Source Data'!A293,'Category Mapping'!$A$34:$A$45,0)),INDEX('Category Mapping'!$E$34:$E$45,MATCH('Summarized Source Data'!A293,'Category Mapping'!$A$34:$A$45,0)))</f>
        <v>8.8571428571428559</v>
      </c>
      <c r="AD874">
        <f>SUMIFS('Adjusted Source Data'!AJ$3:AJ$290,Sector,"All Sectors",Month,$A874,TimeOfWeek,$E874)</f>
        <v>0</v>
      </c>
      <c r="AE874">
        <f>SUMIFS('Adjusted Source Data'!AK$3:AK$290,Sector,"All Sectors",Month,$A874,TimeOfWeek,$E874)</f>
        <v>1</v>
      </c>
    </row>
    <row r="875" spans="1:31" outlineLevel="2">
      <c r="A875">
        <f t="shared" ref="A875:E875" si="631">A294</f>
        <v>1</v>
      </c>
      <c r="B875" t="str">
        <f t="shared" si="631"/>
        <v>Winter</v>
      </c>
      <c r="C875" t="str">
        <f t="shared" si="631"/>
        <v>h3</v>
      </c>
      <c r="D875" t="str">
        <f t="shared" si="631"/>
        <v>Hour2</v>
      </c>
      <c r="E875" t="str">
        <f t="shared" si="631"/>
        <v>Weekend</v>
      </c>
      <c r="F875" s="10">
        <f t="shared" ref="F875:Z875" si="632">F294/$AB875</f>
        <v>1467207.0267338343</v>
      </c>
      <c r="G875" s="10">
        <f t="shared" si="632"/>
        <v>826.15041813012829</v>
      </c>
      <c r="H875" s="10">
        <f t="shared" si="632"/>
        <v>0</v>
      </c>
      <c r="I875" s="10">
        <f t="shared" si="632"/>
        <v>727100.14957149699</v>
      </c>
      <c r="J875" s="10">
        <f t="shared" si="632"/>
        <v>2946361.3823438217</v>
      </c>
      <c r="K875" s="10">
        <f t="shared" si="632"/>
        <v>2946361.3823438217</v>
      </c>
      <c r="L875" s="10">
        <f t="shared" si="632"/>
        <v>1429586.3337406591</v>
      </c>
      <c r="M875" s="10">
        <f t="shared" si="632"/>
        <v>2338.8784833857048</v>
      </c>
      <c r="N875" s="10">
        <f t="shared" si="632"/>
        <v>0</v>
      </c>
      <c r="O875" s="10">
        <f t="shared" si="632"/>
        <v>8512477.9689719435</v>
      </c>
      <c r="P875" s="10">
        <f t="shared" si="632"/>
        <v>8512477.9689719435</v>
      </c>
      <c r="Q875" s="10">
        <f t="shared" si="632"/>
        <v>8512477.9689719435</v>
      </c>
      <c r="R875" s="10">
        <f t="shared" si="632"/>
        <v>327581.68262883351</v>
      </c>
      <c r="S875" s="10">
        <f t="shared" si="632"/>
        <v>327581.68262883351</v>
      </c>
      <c r="T875" s="10">
        <f t="shared" si="632"/>
        <v>327581.68262883351</v>
      </c>
      <c r="U875" s="10">
        <f t="shared" si="632"/>
        <v>327581.68262883351</v>
      </c>
      <c r="V875" s="10">
        <f t="shared" si="632"/>
        <v>327581.68262883351</v>
      </c>
      <c r="W875" s="10">
        <f t="shared" si="632"/>
        <v>327581.68262883351</v>
      </c>
      <c r="X875" s="10">
        <f t="shared" si="632"/>
        <v>42887590.012219772</v>
      </c>
      <c r="Y875" s="10">
        <f t="shared" si="632"/>
        <v>42887590.012219772</v>
      </c>
      <c r="Z875" s="10">
        <f t="shared" si="632"/>
        <v>42887590.012219772</v>
      </c>
      <c r="AB875" s="21">
        <f>IF(E294="weekday",INDEX('Category Mapping'!$F$34:$F$45,MATCH('Summarized Source Data'!A294,'Category Mapping'!$A$34:$A$45,0)),INDEX('Category Mapping'!$E$34:$E$45,MATCH('Summarized Source Data'!A294,'Category Mapping'!$A$34:$A$45,0)))</f>
        <v>8.8571428571428559</v>
      </c>
      <c r="AD875">
        <f>SUMIFS('Adjusted Source Data'!AJ$3:AJ$290,Sector,"All Sectors",Month,$A875,TimeOfWeek,$E875)</f>
        <v>0</v>
      </c>
      <c r="AE875">
        <f>SUMIFS('Adjusted Source Data'!AK$3:AK$290,Sector,"All Sectors",Month,$A875,TimeOfWeek,$E875)</f>
        <v>1</v>
      </c>
    </row>
    <row r="876" spans="1:31" outlineLevel="2">
      <c r="A876">
        <f t="shared" ref="A876:E876" si="633">A295</f>
        <v>1</v>
      </c>
      <c r="B876" t="str">
        <f t="shared" si="633"/>
        <v>Winter</v>
      </c>
      <c r="C876" t="str">
        <f t="shared" si="633"/>
        <v>h4</v>
      </c>
      <c r="D876" t="str">
        <f t="shared" si="633"/>
        <v>Hour3</v>
      </c>
      <c r="E876" t="str">
        <f t="shared" si="633"/>
        <v>Weekend</v>
      </c>
      <c r="F876" s="10">
        <f t="shared" ref="F876:Z876" si="634">F295/$AB876</f>
        <v>1467207.0267338343</v>
      </c>
      <c r="G876" s="10">
        <f t="shared" si="634"/>
        <v>827.78064815983248</v>
      </c>
      <c r="H876" s="10">
        <f t="shared" si="634"/>
        <v>0</v>
      </c>
      <c r="I876" s="10">
        <f t="shared" si="634"/>
        <v>726486.43066646834</v>
      </c>
      <c r="J876" s="10">
        <f t="shared" si="634"/>
        <v>2432824.0001120926</v>
      </c>
      <c r="K876" s="10">
        <f t="shared" si="634"/>
        <v>2432824.0001120926</v>
      </c>
      <c r="L876" s="10">
        <f t="shared" si="634"/>
        <v>1517367.9507247347</v>
      </c>
      <c r="M876" s="10">
        <f t="shared" si="634"/>
        <v>2326.8398616278887</v>
      </c>
      <c r="N876" s="10">
        <f t="shared" si="634"/>
        <v>0</v>
      </c>
      <c r="O876" s="10">
        <f t="shared" si="634"/>
        <v>8600271.6245777775</v>
      </c>
      <c r="P876" s="10">
        <f t="shared" si="634"/>
        <v>8600271.6245777775</v>
      </c>
      <c r="Q876" s="10">
        <f t="shared" si="634"/>
        <v>8600271.6245777775</v>
      </c>
      <c r="R876" s="10">
        <f t="shared" si="634"/>
        <v>327581.68262883351</v>
      </c>
      <c r="S876" s="10">
        <f t="shared" si="634"/>
        <v>327581.68262883351</v>
      </c>
      <c r="T876" s="10">
        <f t="shared" si="634"/>
        <v>327581.68262883351</v>
      </c>
      <c r="U876" s="10">
        <f t="shared" si="634"/>
        <v>327581.68262883351</v>
      </c>
      <c r="V876" s="10">
        <f t="shared" si="634"/>
        <v>327581.68262883351</v>
      </c>
      <c r="W876" s="10">
        <f t="shared" si="634"/>
        <v>327581.68262883351</v>
      </c>
      <c r="X876" s="10">
        <f t="shared" si="634"/>
        <v>43012992.322197028</v>
      </c>
      <c r="Y876" s="10">
        <f t="shared" si="634"/>
        <v>43012992.322197028</v>
      </c>
      <c r="Z876" s="10">
        <f t="shared" si="634"/>
        <v>43012992.322197028</v>
      </c>
      <c r="AB876" s="21">
        <f>IF(E295="weekday",INDEX('Category Mapping'!$F$34:$F$45,MATCH('Summarized Source Data'!A295,'Category Mapping'!$A$34:$A$45,0)),INDEX('Category Mapping'!$E$34:$E$45,MATCH('Summarized Source Data'!A295,'Category Mapping'!$A$34:$A$45,0)))</f>
        <v>8.8571428571428559</v>
      </c>
      <c r="AD876">
        <f>SUMIFS('Adjusted Source Data'!AJ$3:AJ$290,Sector,"All Sectors",Month,$A876,TimeOfWeek,$E876)</f>
        <v>0</v>
      </c>
      <c r="AE876">
        <f>SUMIFS('Adjusted Source Data'!AK$3:AK$290,Sector,"All Sectors",Month,$A876,TimeOfWeek,$E876)</f>
        <v>1</v>
      </c>
    </row>
    <row r="877" spans="1:31" outlineLevel="2">
      <c r="A877">
        <f t="shared" ref="A877:E877" si="635">A296</f>
        <v>1</v>
      </c>
      <c r="B877" t="str">
        <f t="shared" si="635"/>
        <v>Winter</v>
      </c>
      <c r="C877" t="str">
        <f t="shared" si="635"/>
        <v>h5</v>
      </c>
      <c r="D877" t="str">
        <f t="shared" si="635"/>
        <v>Hour4</v>
      </c>
      <c r="E877" t="str">
        <f t="shared" si="635"/>
        <v>Weekend</v>
      </c>
      <c r="F877" s="10">
        <f t="shared" ref="F877:Z877" si="636">F296/$AB877</f>
        <v>1442126.5647383842</v>
      </c>
      <c r="G877" s="10">
        <f t="shared" si="636"/>
        <v>825.02179734033302</v>
      </c>
      <c r="H877" s="10">
        <f t="shared" si="636"/>
        <v>0</v>
      </c>
      <c r="I877" s="10">
        <f t="shared" si="636"/>
        <v>764696.63991884666</v>
      </c>
      <c r="J877" s="10">
        <f t="shared" si="636"/>
        <v>2494938.3976923344</v>
      </c>
      <c r="K877" s="10">
        <f t="shared" si="636"/>
        <v>2494938.3976923344</v>
      </c>
      <c r="L877" s="10">
        <f t="shared" si="636"/>
        <v>1567528.8747156351</v>
      </c>
      <c r="M877" s="10">
        <f t="shared" si="636"/>
        <v>2324.2064131183665</v>
      </c>
      <c r="N877" s="10">
        <f t="shared" si="636"/>
        <v>0</v>
      </c>
      <c r="O877" s="10">
        <f t="shared" si="636"/>
        <v>8738216.7990012616</v>
      </c>
      <c r="P877" s="10">
        <f t="shared" si="636"/>
        <v>8738216.7990012616</v>
      </c>
      <c r="Q877" s="10">
        <f t="shared" si="636"/>
        <v>8738216.7990012616</v>
      </c>
      <c r="R877" s="10">
        <f t="shared" si="636"/>
        <v>326113.0961766899</v>
      </c>
      <c r="S877" s="10">
        <f t="shared" si="636"/>
        <v>326113.0961766899</v>
      </c>
      <c r="T877" s="10">
        <f t="shared" si="636"/>
        <v>326113.0961766899</v>
      </c>
      <c r="U877" s="10">
        <f t="shared" si="636"/>
        <v>326113.0961766899</v>
      </c>
      <c r="V877" s="10">
        <f t="shared" si="636"/>
        <v>326113.0961766899</v>
      </c>
      <c r="W877" s="10">
        <f t="shared" si="636"/>
        <v>326113.0961766899</v>
      </c>
      <c r="X877" s="10">
        <f t="shared" si="636"/>
        <v>43389199.252128772</v>
      </c>
      <c r="Y877" s="10">
        <f t="shared" si="636"/>
        <v>43389199.252128772</v>
      </c>
      <c r="Z877" s="10">
        <f t="shared" si="636"/>
        <v>43389199.252128772</v>
      </c>
      <c r="AB877" s="21">
        <f>IF(E296="weekday",INDEX('Category Mapping'!$F$34:$F$45,MATCH('Summarized Source Data'!A296,'Category Mapping'!$A$34:$A$45,0)),INDEX('Category Mapping'!$E$34:$E$45,MATCH('Summarized Source Data'!A296,'Category Mapping'!$A$34:$A$45,0)))</f>
        <v>8.8571428571428559</v>
      </c>
      <c r="AD877">
        <f>SUMIFS('Adjusted Source Data'!AJ$3:AJ$290,Sector,"All Sectors",Month,$A877,TimeOfWeek,$E877)</f>
        <v>0</v>
      </c>
      <c r="AE877">
        <f>SUMIFS('Adjusted Source Data'!AK$3:AK$290,Sector,"All Sectors",Month,$A877,TimeOfWeek,$E877)</f>
        <v>1</v>
      </c>
    </row>
    <row r="878" spans="1:31" outlineLevel="2">
      <c r="A878">
        <f t="shared" ref="A878:E878" si="637">A297</f>
        <v>1</v>
      </c>
      <c r="B878" t="str">
        <f t="shared" si="637"/>
        <v>Winter</v>
      </c>
      <c r="C878" t="str">
        <f t="shared" si="637"/>
        <v>h6</v>
      </c>
      <c r="D878" t="str">
        <f t="shared" si="637"/>
        <v>Hour5</v>
      </c>
      <c r="E878" t="str">
        <f t="shared" si="637"/>
        <v>Weekend</v>
      </c>
      <c r="F878" s="10">
        <f t="shared" ref="F878:Z878" si="638">F297/$AB878</f>
        <v>1492287.4887292846</v>
      </c>
      <c r="G878" s="10">
        <f t="shared" si="638"/>
        <v>810.34972707299471</v>
      </c>
      <c r="H878" s="10">
        <f t="shared" si="638"/>
        <v>0</v>
      </c>
      <c r="I878" s="10">
        <f t="shared" si="638"/>
        <v>991019.59390803939</v>
      </c>
      <c r="J878" s="10">
        <f t="shared" si="638"/>
        <v>2883101.4346619374</v>
      </c>
      <c r="K878" s="10">
        <f t="shared" si="638"/>
        <v>2883101.4346619374</v>
      </c>
      <c r="L878" s="10">
        <f t="shared" si="638"/>
        <v>1655310.4916997105</v>
      </c>
      <c r="M878" s="10">
        <f t="shared" si="638"/>
        <v>2349.6630820437485</v>
      </c>
      <c r="N878" s="10">
        <f t="shared" si="638"/>
        <v>0</v>
      </c>
      <c r="O878" s="10">
        <f t="shared" si="638"/>
        <v>9352662.6612208653</v>
      </c>
      <c r="P878" s="10">
        <f t="shared" si="638"/>
        <v>9352662.6612208653</v>
      </c>
      <c r="Q878" s="10">
        <f t="shared" si="638"/>
        <v>9352662.6612208653</v>
      </c>
      <c r="R878" s="10">
        <f t="shared" si="638"/>
        <v>328315.9131537503</v>
      </c>
      <c r="S878" s="10">
        <f t="shared" si="638"/>
        <v>328315.9131537503</v>
      </c>
      <c r="T878" s="10">
        <f t="shared" si="638"/>
        <v>328315.9131537503</v>
      </c>
      <c r="U878" s="10">
        <f t="shared" si="638"/>
        <v>328315.9131537503</v>
      </c>
      <c r="V878" s="10">
        <f t="shared" si="638"/>
        <v>328315.9131537503</v>
      </c>
      <c r="W878" s="10">
        <f t="shared" si="638"/>
        <v>328315.9131537503</v>
      </c>
      <c r="X878" s="10">
        <f t="shared" si="638"/>
        <v>43765406.182060532</v>
      </c>
      <c r="Y878" s="10">
        <f t="shared" si="638"/>
        <v>43765406.182060532</v>
      </c>
      <c r="Z878" s="10">
        <f t="shared" si="638"/>
        <v>43765406.182060532</v>
      </c>
      <c r="AB878" s="21">
        <f>IF(E297="weekday",INDEX('Category Mapping'!$F$34:$F$45,MATCH('Summarized Source Data'!A297,'Category Mapping'!$A$34:$A$45,0)),INDEX('Category Mapping'!$E$34:$E$45,MATCH('Summarized Source Data'!A297,'Category Mapping'!$A$34:$A$45,0)))</f>
        <v>8.8571428571428559</v>
      </c>
      <c r="AD878">
        <f>SUMIFS('Adjusted Source Data'!AJ$3:AJ$290,Sector,"All Sectors",Month,$A878,TimeOfWeek,$E878)</f>
        <v>0</v>
      </c>
      <c r="AE878">
        <f>SUMIFS('Adjusted Source Data'!AK$3:AK$290,Sector,"All Sectors",Month,$A878,TimeOfWeek,$E878)</f>
        <v>1</v>
      </c>
    </row>
    <row r="879" spans="1:31" outlineLevel="2">
      <c r="A879">
        <f t="shared" ref="A879:E879" si="639">A298</f>
        <v>1</v>
      </c>
      <c r="B879" t="str">
        <f t="shared" si="639"/>
        <v>Winter</v>
      </c>
      <c r="C879" t="str">
        <f t="shared" si="639"/>
        <v>h7</v>
      </c>
      <c r="D879" t="str">
        <f t="shared" si="639"/>
        <v>Hour6</v>
      </c>
      <c r="E879" t="str">
        <f t="shared" si="639"/>
        <v>Weekend</v>
      </c>
      <c r="F879" s="10">
        <f t="shared" ref="F879:Z879" si="640">F298/$AB879</f>
        <v>1567528.8747156351</v>
      </c>
      <c r="G879" s="10">
        <f t="shared" si="640"/>
        <v>777.87052878888676</v>
      </c>
      <c r="H879" s="10">
        <f t="shared" si="640"/>
        <v>0</v>
      </c>
      <c r="I879" s="10">
        <f t="shared" si="640"/>
        <v>1705471.4156906109</v>
      </c>
      <c r="J879" s="10">
        <f t="shared" si="640"/>
        <v>4250360.4377000136</v>
      </c>
      <c r="K879" s="10">
        <f t="shared" si="640"/>
        <v>4250360.4377000136</v>
      </c>
      <c r="L879" s="10">
        <f t="shared" si="640"/>
        <v>1931195.5736496623</v>
      </c>
      <c r="M879" s="10">
        <f t="shared" si="640"/>
        <v>2440.3289521573006</v>
      </c>
      <c r="N879" s="10">
        <f t="shared" si="640"/>
        <v>0</v>
      </c>
      <c r="O879" s="10">
        <f t="shared" si="640"/>
        <v>10481192.785146009</v>
      </c>
      <c r="P879" s="10">
        <f t="shared" si="640"/>
        <v>10481192.785146009</v>
      </c>
      <c r="Q879" s="10">
        <f t="shared" si="640"/>
        <v>10481192.785146009</v>
      </c>
      <c r="R879" s="10">
        <f t="shared" si="640"/>
        <v>406876.32207826868</v>
      </c>
      <c r="S879" s="10">
        <f t="shared" si="640"/>
        <v>406876.32207826868</v>
      </c>
      <c r="T879" s="10">
        <f t="shared" si="640"/>
        <v>406876.32207826868</v>
      </c>
      <c r="U879" s="10">
        <f t="shared" si="640"/>
        <v>406876.32207826868</v>
      </c>
      <c r="V879" s="10">
        <f t="shared" si="640"/>
        <v>406876.32207826868</v>
      </c>
      <c r="W879" s="10">
        <f t="shared" si="640"/>
        <v>406876.32207826868</v>
      </c>
      <c r="X879" s="10">
        <f t="shared" si="640"/>
        <v>44016210.802015029</v>
      </c>
      <c r="Y879" s="10">
        <f t="shared" si="640"/>
        <v>44016210.802015029</v>
      </c>
      <c r="Z879" s="10">
        <f t="shared" si="640"/>
        <v>44016210.802015029</v>
      </c>
      <c r="AB879" s="21">
        <f>IF(E298="weekday",INDEX('Category Mapping'!$F$34:$F$45,MATCH('Summarized Source Data'!A298,'Category Mapping'!$A$34:$A$45,0)),INDEX('Category Mapping'!$E$34:$E$45,MATCH('Summarized Source Data'!A298,'Category Mapping'!$A$34:$A$45,0)))</f>
        <v>8.8571428571428559</v>
      </c>
      <c r="AD879">
        <f>SUMIFS('Adjusted Source Data'!AJ$3:AJ$290,Sector,"All Sectors",Month,$A879,TimeOfWeek,$E879)</f>
        <v>0</v>
      </c>
      <c r="AE879">
        <f>SUMIFS('Adjusted Source Data'!AK$3:AK$290,Sector,"All Sectors",Month,$A879,TimeOfWeek,$E879)</f>
        <v>1</v>
      </c>
    </row>
    <row r="880" spans="1:31" outlineLevel="2">
      <c r="A880">
        <f t="shared" ref="A880:E880" si="641">A299</f>
        <v>1</v>
      </c>
      <c r="B880" t="str">
        <f t="shared" si="641"/>
        <v>Winter</v>
      </c>
      <c r="C880" t="str">
        <f t="shared" si="641"/>
        <v>h8</v>
      </c>
      <c r="D880" t="str">
        <f t="shared" si="641"/>
        <v>Hour7</v>
      </c>
      <c r="E880" t="str">
        <f t="shared" si="641"/>
        <v>Weekend</v>
      </c>
      <c r="F880" s="10">
        <f t="shared" ref="F880:Z880" si="642">F299/$AB880</f>
        <v>1667850.7226974356</v>
      </c>
      <c r="G880" s="10">
        <f t="shared" si="642"/>
        <v>723.06971932882811</v>
      </c>
      <c r="H880" s="10">
        <f t="shared" si="642"/>
        <v>0</v>
      </c>
      <c r="I880" s="10">
        <f t="shared" si="642"/>
        <v>2407724.3515632157</v>
      </c>
      <c r="J880" s="10">
        <f t="shared" si="642"/>
        <v>6043668.2711841594</v>
      </c>
      <c r="K880" s="10">
        <f t="shared" si="642"/>
        <v>6043668.2711841594</v>
      </c>
      <c r="L880" s="10">
        <f t="shared" si="642"/>
        <v>3724448.6063243486</v>
      </c>
      <c r="M880" s="10">
        <f t="shared" si="642"/>
        <v>2619.4034508048148</v>
      </c>
      <c r="N880" s="10">
        <f t="shared" si="642"/>
        <v>0</v>
      </c>
      <c r="O880" s="10">
        <f t="shared" si="642"/>
        <v>13327646.147130955</v>
      </c>
      <c r="P880" s="10">
        <f t="shared" si="642"/>
        <v>13327646.147130955</v>
      </c>
      <c r="Q880" s="10">
        <f t="shared" si="642"/>
        <v>13327646.147130955</v>
      </c>
      <c r="R880" s="10">
        <f t="shared" si="642"/>
        <v>529294.9348942308</v>
      </c>
      <c r="S880" s="10">
        <f t="shared" si="642"/>
        <v>529294.9348942308</v>
      </c>
      <c r="T880" s="10">
        <f t="shared" si="642"/>
        <v>529294.9348942308</v>
      </c>
      <c r="U880" s="10">
        <f t="shared" si="642"/>
        <v>529294.9348942308</v>
      </c>
      <c r="V880" s="10">
        <f t="shared" si="642"/>
        <v>529294.9348942308</v>
      </c>
      <c r="W880" s="10">
        <f t="shared" si="642"/>
        <v>529294.9348942308</v>
      </c>
      <c r="X880" s="10">
        <f t="shared" si="642"/>
        <v>44016210.802015029</v>
      </c>
      <c r="Y880" s="10">
        <f t="shared" si="642"/>
        <v>44016210.802015029</v>
      </c>
      <c r="Z880" s="10">
        <f t="shared" si="642"/>
        <v>44016210.802015029</v>
      </c>
      <c r="AB880" s="21">
        <f>IF(E299="weekday",INDEX('Category Mapping'!$F$34:$F$45,MATCH('Summarized Source Data'!A299,'Category Mapping'!$A$34:$A$45,0)),INDEX('Category Mapping'!$E$34:$E$45,MATCH('Summarized Source Data'!A299,'Category Mapping'!$A$34:$A$45,0)))</f>
        <v>8.8571428571428559</v>
      </c>
      <c r="AD880">
        <f>SUMIFS('Adjusted Source Data'!AJ$3:AJ$290,Sector,"All Sectors",Month,$A880,TimeOfWeek,$E880)</f>
        <v>0</v>
      </c>
      <c r="AE880">
        <f>SUMIFS('Adjusted Source Data'!AK$3:AK$290,Sector,"All Sectors",Month,$A880,TimeOfWeek,$E880)</f>
        <v>1</v>
      </c>
    </row>
    <row r="881" spans="1:31" outlineLevel="2">
      <c r="A881">
        <f t="shared" ref="A881:E881" si="643">A300</f>
        <v>1</v>
      </c>
      <c r="B881" t="str">
        <f t="shared" si="643"/>
        <v>Winter</v>
      </c>
      <c r="C881" t="str">
        <f t="shared" si="643"/>
        <v>h9</v>
      </c>
      <c r="D881" t="str">
        <f t="shared" si="643"/>
        <v>Hour8</v>
      </c>
      <c r="E881" t="str">
        <f t="shared" si="643"/>
        <v>Weekend</v>
      </c>
      <c r="F881" s="10">
        <f t="shared" ref="F881:Z881" si="644">F300/$AB881</f>
        <v>1705471.4156906109</v>
      </c>
      <c r="G881" s="10">
        <f t="shared" si="644"/>
        <v>646.82511486265958</v>
      </c>
      <c r="H881" s="10">
        <f t="shared" si="644"/>
        <v>0</v>
      </c>
      <c r="I881" s="10">
        <f t="shared" si="644"/>
        <v>965756.16994233243</v>
      </c>
      <c r="J881" s="10">
        <f t="shared" si="644"/>
        <v>7598574.7763890354</v>
      </c>
      <c r="K881" s="10">
        <f t="shared" si="644"/>
        <v>7598574.7763890354</v>
      </c>
      <c r="L881" s="10">
        <f t="shared" si="644"/>
        <v>4752747.5481378054</v>
      </c>
      <c r="M881" s="10">
        <f t="shared" si="644"/>
        <v>2882.4974971370866</v>
      </c>
      <c r="N881" s="10">
        <f t="shared" si="644"/>
        <v>0</v>
      </c>
      <c r="O881" s="10">
        <f t="shared" si="644"/>
        <v>15183337.240747934</v>
      </c>
      <c r="P881" s="10">
        <f t="shared" si="644"/>
        <v>15183337.240747934</v>
      </c>
      <c r="Q881" s="10">
        <f t="shared" si="644"/>
        <v>15183337.240747934</v>
      </c>
      <c r="R881" s="10">
        <f t="shared" si="644"/>
        <v>631094.27289218327</v>
      </c>
      <c r="S881" s="10">
        <f t="shared" si="644"/>
        <v>631094.27289218327</v>
      </c>
      <c r="T881" s="10">
        <f t="shared" si="644"/>
        <v>631094.27289218327</v>
      </c>
      <c r="U881" s="10">
        <f t="shared" si="644"/>
        <v>631094.27289218327</v>
      </c>
      <c r="V881" s="10">
        <f t="shared" si="644"/>
        <v>631094.27289218327</v>
      </c>
      <c r="W881" s="10">
        <f t="shared" si="644"/>
        <v>631094.27289218327</v>
      </c>
      <c r="X881" s="10">
        <f t="shared" si="644"/>
        <v>43890808.492037781</v>
      </c>
      <c r="Y881" s="10">
        <f t="shared" si="644"/>
        <v>43890808.492037781</v>
      </c>
      <c r="Z881" s="10">
        <f t="shared" si="644"/>
        <v>43890808.492037781</v>
      </c>
      <c r="AB881" s="21">
        <f>IF(E300="weekday",INDEX('Category Mapping'!$F$34:$F$45,MATCH('Summarized Source Data'!A300,'Category Mapping'!$A$34:$A$45,0)),INDEX('Category Mapping'!$E$34:$E$45,MATCH('Summarized Source Data'!A300,'Category Mapping'!$A$34:$A$45,0)))</f>
        <v>8.8571428571428559</v>
      </c>
      <c r="AD881">
        <f>SUMIFS('Adjusted Source Data'!AJ$3:AJ$290,Sector,"All Sectors",Month,$A881,TimeOfWeek,$E881)</f>
        <v>0</v>
      </c>
      <c r="AE881">
        <f>SUMIFS('Adjusted Source Data'!AK$3:AK$290,Sector,"All Sectors",Month,$A881,TimeOfWeek,$E881)</f>
        <v>1</v>
      </c>
    </row>
    <row r="882" spans="1:31" outlineLevel="2">
      <c r="A882">
        <f t="shared" ref="A882:E882" si="645">A301</f>
        <v>1</v>
      </c>
      <c r="B882" t="str">
        <f t="shared" si="645"/>
        <v>Winter</v>
      </c>
      <c r="C882" t="str">
        <f t="shared" si="645"/>
        <v>h10</v>
      </c>
      <c r="D882" t="str">
        <f t="shared" si="645"/>
        <v>Hour9</v>
      </c>
      <c r="E882" t="str">
        <f t="shared" si="645"/>
        <v>Weekend</v>
      </c>
      <c r="F882" s="10">
        <f t="shared" ref="F882:Z882" si="646">F301/$AB882</f>
        <v>1667850.7226974356</v>
      </c>
      <c r="G882" s="10">
        <f t="shared" si="646"/>
        <v>563.68338334774239</v>
      </c>
      <c r="H882" s="10">
        <f t="shared" si="646"/>
        <v>0</v>
      </c>
      <c r="I882" s="10">
        <f t="shared" si="646"/>
        <v>1000697.5171805337</v>
      </c>
      <c r="J882" s="10">
        <f t="shared" si="646"/>
        <v>9620314.4545092601</v>
      </c>
      <c r="K882" s="10">
        <f t="shared" si="646"/>
        <v>9620314.4545092601</v>
      </c>
      <c r="L882" s="10">
        <f t="shared" si="646"/>
        <v>3912552.0712902253</v>
      </c>
      <c r="M882" s="10">
        <f t="shared" si="646"/>
        <v>3050.6619948165803</v>
      </c>
      <c r="N882" s="10">
        <f t="shared" si="646"/>
        <v>0</v>
      </c>
      <c r="O882" s="10">
        <f t="shared" si="646"/>
        <v>16524973.793006841</v>
      </c>
      <c r="P882" s="10">
        <f t="shared" si="646"/>
        <v>16524973.793006841</v>
      </c>
      <c r="Q882" s="10">
        <f t="shared" si="646"/>
        <v>16524973.793006841</v>
      </c>
      <c r="R882" s="10">
        <f t="shared" si="646"/>
        <v>714469.00189903844</v>
      </c>
      <c r="S882" s="10">
        <f t="shared" si="646"/>
        <v>714469.00189903844</v>
      </c>
      <c r="T882" s="10">
        <f t="shared" si="646"/>
        <v>714469.00189903844</v>
      </c>
      <c r="U882" s="10">
        <f t="shared" si="646"/>
        <v>714469.00189903844</v>
      </c>
      <c r="V882" s="10">
        <f t="shared" si="646"/>
        <v>714469.00189903844</v>
      </c>
      <c r="W882" s="10">
        <f t="shared" si="646"/>
        <v>714469.00189903844</v>
      </c>
      <c r="X882" s="10">
        <f t="shared" si="646"/>
        <v>43765406.182060532</v>
      </c>
      <c r="Y882" s="10">
        <f t="shared" si="646"/>
        <v>43765406.182060532</v>
      </c>
      <c r="Z882" s="10">
        <f t="shared" si="646"/>
        <v>43765406.182060532</v>
      </c>
      <c r="AB882" s="21">
        <f>IF(E301="weekday",INDEX('Category Mapping'!$F$34:$F$45,MATCH('Summarized Source Data'!A301,'Category Mapping'!$A$34:$A$45,0)),INDEX('Category Mapping'!$E$34:$E$45,MATCH('Summarized Source Data'!A301,'Category Mapping'!$A$34:$A$45,0)))</f>
        <v>8.8571428571428559</v>
      </c>
      <c r="AD882">
        <f>SUMIFS('Adjusted Source Data'!AJ$3:AJ$290,Sector,"All Sectors",Month,$A882,TimeOfWeek,$E882)</f>
        <v>0</v>
      </c>
      <c r="AE882">
        <f>SUMIFS('Adjusted Source Data'!AK$3:AK$290,Sector,"All Sectors",Month,$A882,TimeOfWeek,$E882)</f>
        <v>1</v>
      </c>
    </row>
    <row r="883" spans="1:31" outlineLevel="2">
      <c r="A883">
        <f t="shared" ref="A883:E883" si="647">A302</f>
        <v>1</v>
      </c>
      <c r="B883" t="str">
        <f t="shared" si="647"/>
        <v>Winter</v>
      </c>
      <c r="C883" t="str">
        <f t="shared" si="647"/>
        <v>h11</v>
      </c>
      <c r="D883" t="str">
        <f t="shared" si="647"/>
        <v>Hour10</v>
      </c>
      <c r="E883" t="str">
        <f t="shared" si="647"/>
        <v>Weekend</v>
      </c>
      <c r="F883" s="10">
        <f t="shared" ref="F883:Z883" si="648">F302/$AB883</f>
        <v>1605149.5677088103</v>
      </c>
      <c r="G883" s="10">
        <f t="shared" si="648"/>
        <v>526.06269035456705</v>
      </c>
      <c r="H883" s="10">
        <f t="shared" si="648"/>
        <v>0</v>
      </c>
      <c r="I883" s="10">
        <f t="shared" si="648"/>
        <v>1006666.7925377609</v>
      </c>
      <c r="J883" s="10">
        <f t="shared" si="648"/>
        <v>11808923.224446919</v>
      </c>
      <c r="K883" s="10">
        <f t="shared" si="648"/>
        <v>11808923.224446919</v>
      </c>
      <c r="L883" s="10">
        <f t="shared" si="648"/>
        <v>3335701.4453948713</v>
      </c>
      <c r="M883" s="10">
        <f t="shared" si="648"/>
        <v>3137.9420025607469</v>
      </c>
      <c r="N883" s="10">
        <f t="shared" si="648"/>
        <v>0</v>
      </c>
      <c r="O883" s="10">
        <f t="shared" si="648"/>
        <v>16223920.969053695</v>
      </c>
      <c r="P883" s="10">
        <f t="shared" si="648"/>
        <v>16223920.969053695</v>
      </c>
      <c r="Q883" s="10">
        <f t="shared" si="648"/>
        <v>16223920.969053695</v>
      </c>
      <c r="R883" s="10">
        <f t="shared" si="648"/>
        <v>756057.54938220384</v>
      </c>
      <c r="S883" s="10">
        <f t="shared" si="648"/>
        <v>756057.54938220384</v>
      </c>
      <c r="T883" s="10">
        <f t="shared" si="648"/>
        <v>756057.54938220384</v>
      </c>
      <c r="U883" s="10">
        <f t="shared" si="648"/>
        <v>756057.54938220384</v>
      </c>
      <c r="V883" s="10">
        <f t="shared" si="648"/>
        <v>756057.54938220384</v>
      </c>
      <c r="W883" s="10">
        <f t="shared" si="648"/>
        <v>756057.54938220384</v>
      </c>
      <c r="X883" s="10">
        <f t="shared" si="648"/>
        <v>43640003.872083277</v>
      </c>
      <c r="Y883" s="10">
        <f t="shared" si="648"/>
        <v>43640003.872083277</v>
      </c>
      <c r="Z883" s="10">
        <f t="shared" si="648"/>
        <v>43640003.872083277</v>
      </c>
      <c r="AB883" s="21">
        <f>IF(E302="weekday",INDEX('Category Mapping'!$F$34:$F$45,MATCH('Summarized Source Data'!A302,'Category Mapping'!$A$34:$A$45,0)),INDEX('Category Mapping'!$E$34:$E$45,MATCH('Summarized Source Data'!A302,'Category Mapping'!$A$34:$A$45,0)))</f>
        <v>8.8571428571428559</v>
      </c>
      <c r="AD883">
        <f>SUMIFS('Adjusted Source Data'!AJ$3:AJ$290,Sector,"All Sectors",Month,$A883,TimeOfWeek,$E883)</f>
        <v>0</v>
      </c>
      <c r="AE883">
        <f>SUMIFS('Adjusted Source Data'!AK$3:AK$290,Sector,"All Sectors",Month,$A883,TimeOfWeek,$E883)</f>
        <v>1</v>
      </c>
    </row>
    <row r="884" spans="1:31" outlineLevel="2">
      <c r="A884">
        <f t="shared" ref="A884:E884" si="649">A303</f>
        <v>1</v>
      </c>
      <c r="B884" t="str">
        <f t="shared" si="649"/>
        <v>Winter</v>
      </c>
      <c r="C884" t="str">
        <f t="shared" si="649"/>
        <v>h12</v>
      </c>
      <c r="D884" t="str">
        <f t="shared" si="649"/>
        <v>Hour11</v>
      </c>
      <c r="E884" t="str">
        <f t="shared" si="649"/>
        <v>Weekend</v>
      </c>
      <c r="F884" s="10">
        <f t="shared" ref="F884:Z884" si="650">F303/$AB884</f>
        <v>1366885.1787520337</v>
      </c>
      <c r="G884" s="10">
        <f t="shared" si="650"/>
        <v>544.24602530126856</v>
      </c>
      <c r="H884" s="10">
        <f t="shared" si="650"/>
        <v>0</v>
      </c>
      <c r="I884" s="10">
        <f t="shared" si="650"/>
        <v>1068096.8697124568</v>
      </c>
      <c r="J884" s="10">
        <f t="shared" si="650"/>
        <v>12988957.832712056</v>
      </c>
      <c r="K884" s="10">
        <f t="shared" si="650"/>
        <v>12988957.832712056</v>
      </c>
      <c r="L884" s="10">
        <f t="shared" si="650"/>
        <v>2972034.7464608438</v>
      </c>
      <c r="M884" s="10">
        <f t="shared" si="650"/>
        <v>3158.3825790870387</v>
      </c>
      <c r="N884" s="10">
        <f t="shared" si="650"/>
        <v>0</v>
      </c>
      <c r="O884" s="10">
        <f t="shared" si="650"/>
        <v>16211360.297479443</v>
      </c>
      <c r="P884" s="10">
        <f t="shared" si="650"/>
        <v>16211360.297479443</v>
      </c>
      <c r="Q884" s="10">
        <f t="shared" si="650"/>
        <v>16211360.297479443</v>
      </c>
      <c r="R884" s="10">
        <f t="shared" si="650"/>
        <v>778820.45128696447</v>
      </c>
      <c r="S884" s="10">
        <f t="shared" si="650"/>
        <v>778820.45128696447</v>
      </c>
      <c r="T884" s="10">
        <f t="shared" si="650"/>
        <v>778820.45128696447</v>
      </c>
      <c r="U884" s="10">
        <f t="shared" si="650"/>
        <v>778820.45128696447</v>
      </c>
      <c r="V884" s="10">
        <f t="shared" si="650"/>
        <v>778820.45128696447</v>
      </c>
      <c r="W884" s="10">
        <f t="shared" si="650"/>
        <v>778820.45128696447</v>
      </c>
      <c r="X884" s="10">
        <f t="shared" si="650"/>
        <v>43514601.562106028</v>
      </c>
      <c r="Y884" s="10">
        <f t="shared" si="650"/>
        <v>43514601.562106028</v>
      </c>
      <c r="Z884" s="10">
        <f t="shared" si="650"/>
        <v>43514601.562106028</v>
      </c>
      <c r="AB884" s="21">
        <f>IF(E303="weekday",INDEX('Category Mapping'!$F$34:$F$45,MATCH('Summarized Source Data'!A303,'Category Mapping'!$A$34:$A$45,0)),INDEX('Category Mapping'!$E$34:$E$45,MATCH('Summarized Source Data'!A303,'Category Mapping'!$A$34:$A$45,0)))</f>
        <v>8.8571428571428559</v>
      </c>
      <c r="AD884">
        <f>SUMIFS('Adjusted Source Data'!AJ$3:AJ$290,Sector,"All Sectors",Month,$A884,TimeOfWeek,$E884)</f>
        <v>0</v>
      </c>
      <c r="AE884">
        <f>SUMIFS('Adjusted Source Data'!AK$3:AK$290,Sector,"All Sectors",Month,$A884,TimeOfWeek,$E884)</f>
        <v>1</v>
      </c>
    </row>
    <row r="885" spans="1:31" outlineLevel="2">
      <c r="A885">
        <f t="shared" ref="A885:E885" si="651">A304</f>
        <v>1</v>
      </c>
      <c r="B885" t="str">
        <f t="shared" si="651"/>
        <v>Winter</v>
      </c>
      <c r="C885" t="str">
        <f t="shared" si="651"/>
        <v>h13</v>
      </c>
      <c r="D885" t="str">
        <f t="shared" si="651"/>
        <v>Hour12</v>
      </c>
      <c r="E885" t="str">
        <f t="shared" si="651"/>
        <v>Weekend</v>
      </c>
      <c r="F885" s="10">
        <f t="shared" ref="F885:Z885" si="652">F304/$AB885</f>
        <v>1341804.7167565837</v>
      </c>
      <c r="G885" s="10">
        <f t="shared" si="652"/>
        <v>567.44545264705994</v>
      </c>
      <c r="H885" s="10">
        <f t="shared" si="652"/>
        <v>0</v>
      </c>
      <c r="I885" s="10">
        <f t="shared" si="652"/>
        <v>1105217.4582934426</v>
      </c>
      <c r="J885" s="10">
        <f t="shared" si="652"/>
        <v>11848273.716903917</v>
      </c>
      <c r="K885" s="10">
        <f t="shared" si="652"/>
        <v>11848273.716903917</v>
      </c>
      <c r="L885" s="10">
        <f t="shared" si="652"/>
        <v>2696149.6645108922</v>
      </c>
      <c r="M885" s="10">
        <f t="shared" si="652"/>
        <v>3175.6880978638997</v>
      </c>
      <c r="N885" s="10">
        <f t="shared" si="652"/>
        <v>0</v>
      </c>
      <c r="O885" s="10">
        <f t="shared" si="652"/>
        <v>16111021.143978866</v>
      </c>
      <c r="P885" s="10">
        <f t="shared" si="652"/>
        <v>16111021.143978866</v>
      </c>
      <c r="Q885" s="10">
        <f t="shared" si="652"/>
        <v>16111021.143978866</v>
      </c>
      <c r="R885" s="10">
        <f t="shared" si="652"/>
        <v>761463.39216070308</v>
      </c>
      <c r="S885" s="10">
        <f t="shared" si="652"/>
        <v>761463.39216070308</v>
      </c>
      <c r="T885" s="10">
        <f t="shared" si="652"/>
        <v>761463.39216070308</v>
      </c>
      <c r="U885" s="10">
        <f t="shared" si="652"/>
        <v>761463.39216070308</v>
      </c>
      <c r="V885" s="10">
        <f t="shared" si="652"/>
        <v>761463.39216070308</v>
      </c>
      <c r="W885" s="10">
        <f t="shared" si="652"/>
        <v>761463.39216070308</v>
      </c>
      <c r="X885" s="10">
        <f t="shared" si="652"/>
        <v>43514601.562106028</v>
      </c>
      <c r="Y885" s="10">
        <f t="shared" si="652"/>
        <v>43514601.562106028</v>
      </c>
      <c r="Z885" s="10">
        <f t="shared" si="652"/>
        <v>43514601.562106028</v>
      </c>
      <c r="AB885" s="21">
        <f>IF(E304="weekday",INDEX('Category Mapping'!$F$34:$F$45,MATCH('Summarized Source Data'!A304,'Category Mapping'!$A$34:$A$45,0)),INDEX('Category Mapping'!$E$34:$E$45,MATCH('Summarized Source Data'!A304,'Category Mapping'!$A$34:$A$45,0)))</f>
        <v>8.8571428571428559</v>
      </c>
      <c r="AD885">
        <f>SUMIFS('Adjusted Source Data'!AJ$3:AJ$290,Sector,"All Sectors",Month,$A885,TimeOfWeek,$E885)</f>
        <v>0</v>
      </c>
      <c r="AE885">
        <f>SUMIFS('Adjusted Source Data'!AK$3:AK$290,Sector,"All Sectors",Month,$A885,TimeOfWeek,$E885)</f>
        <v>1</v>
      </c>
    </row>
    <row r="886" spans="1:31" outlineLevel="2">
      <c r="A886">
        <f t="shared" ref="A886:E886" si="653">A305</f>
        <v>1</v>
      </c>
      <c r="B886" t="str">
        <f t="shared" si="653"/>
        <v>Winter</v>
      </c>
      <c r="C886" t="str">
        <f t="shared" si="653"/>
        <v>h14</v>
      </c>
      <c r="D886" t="str">
        <f t="shared" si="653"/>
        <v>Hour13</v>
      </c>
      <c r="E886" t="str">
        <f t="shared" si="653"/>
        <v>Weekend</v>
      </c>
      <c r="F886" s="10">
        <f t="shared" ref="F886:Z886" si="654">F305/$AB886</f>
        <v>1316724.2547611333</v>
      </c>
      <c r="G886" s="10">
        <f t="shared" si="654"/>
        <v>572.71234966610439</v>
      </c>
      <c r="H886" s="10">
        <f t="shared" si="654"/>
        <v>0</v>
      </c>
      <c r="I886" s="10">
        <f t="shared" si="654"/>
        <v>1103801.4154091796</v>
      </c>
      <c r="J886" s="10">
        <f t="shared" si="654"/>
        <v>10495339.545136854</v>
      </c>
      <c r="K886" s="10">
        <f t="shared" si="654"/>
        <v>10495339.545136854</v>
      </c>
      <c r="L886" s="10">
        <f t="shared" si="654"/>
        <v>2495505.9685472911</v>
      </c>
      <c r="M886" s="10">
        <f t="shared" si="654"/>
        <v>3175.6880978638997</v>
      </c>
      <c r="N886" s="10">
        <f t="shared" si="654"/>
        <v>0</v>
      </c>
      <c r="O886" s="10">
        <f t="shared" si="654"/>
        <v>15559250.980078962</v>
      </c>
      <c r="P886" s="10">
        <f t="shared" si="654"/>
        <v>15559250.980078962</v>
      </c>
      <c r="Q886" s="10">
        <f t="shared" si="654"/>
        <v>15559250.980078962</v>
      </c>
      <c r="R886" s="10">
        <f t="shared" si="654"/>
        <v>724348.82289059612</v>
      </c>
      <c r="S886" s="10">
        <f t="shared" si="654"/>
        <v>724348.82289059612</v>
      </c>
      <c r="T886" s="10">
        <f t="shared" si="654"/>
        <v>724348.82289059612</v>
      </c>
      <c r="U886" s="10">
        <f t="shared" si="654"/>
        <v>724348.82289059612</v>
      </c>
      <c r="V886" s="10">
        <f t="shared" si="654"/>
        <v>724348.82289059612</v>
      </c>
      <c r="W886" s="10">
        <f t="shared" si="654"/>
        <v>724348.82289059612</v>
      </c>
      <c r="X886" s="10">
        <f t="shared" si="654"/>
        <v>43514601.562106028</v>
      </c>
      <c r="Y886" s="10">
        <f t="shared" si="654"/>
        <v>43514601.562106028</v>
      </c>
      <c r="Z886" s="10">
        <f t="shared" si="654"/>
        <v>43514601.562106028</v>
      </c>
      <c r="AB886" s="21">
        <f>IF(E305="weekday",INDEX('Category Mapping'!$F$34:$F$45,MATCH('Summarized Source Data'!A305,'Category Mapping'!$A$34:$A$45,0)),INDEX('Category Mapping'!$E$34:$E$45,MATCH('Summarized Source Data'!A305,'Category Mapping'!$A$34:$A$45,0)))</f>
        <v>8.8571428571428559</v>
      </c>
      <c r="AD886">
        <f>SUMIFS('Adjusted Source Data'!AJ$3:AJ$290,Sector,"All Sectors",Month,$A886,TimeOfWeek,$E886)</f>
        <v>0</v>
      </c>
      <c r="AE886">
        <f>SUMIFS('Adjusted Source Data'!AK$3:AK$290,Sector,"All Sectors",Month,$A886,TimeOfWeek,$E886)</f>
        <v>1</v>
      </c>
    </row>
    <row r="887" spans="1:31" outlineLevel="2">
      <c r="A887">
        <f t="shared" ref="A887:E887" si="655">A306</f>
        <v>1</v>
      </c>
      <c r="B887" t="str">
        <f t="shared" si="655"/>
        <v>Winter</v>
      </c>
      <c r="C887" t="str">
        <f t="shared" si="655"/>
        <v>h15</v>
      </c>
      <c r="D887" t="str">
        <f t="shared" si="655"/>
        <v>Hour14</v>
      </c>
      <c r="E887" t="str">
        <f t="shared" si="655"/>
        <v>Weekend</v>
      </c>
      <c r="F887" s="10">
        <f t="shared" ref="F887:Z887" si="656">F306/$AB887</f>
        <v>1304184.0237634084</v>
      </c>
      <c r="G887" s="10">
        <f t="shared" si="656"/>
        <v>571.58372887630912</v>
      </c>
      <c r="H887" s="10">
        <f t="shared" si="656"/>
        <v>0</v>
      </c>
      <c r="I887" s="10">
        <f t="shared" si="656"/>
        <v>1092187.1550683267</v>
      </c>
      <c r="J887" s="10">
        <f t="shared" si="656"/>
        <v>10895702.095027974</v>
      </c>
      <c r="K887" s="10">
        <f t="shared" si="656"/>
        <v>10895702.095027974</v>
      </c>
      <c r="L887" s="10">
        <f t="shared" si="656"/>
        <v>2357563.4275723151</v>
      </c>
      <c r="M887" s="10">
        <f t="shared" si="656"/>
        <v>3175.6880978638997</v>
      </c>
      <c r="N887" s="10">
        <f t="shared" si="656"/>
        <v>0</v>
      </c>
      <c r="O887" s="10">
        <f t="shared" si="656"/>
        <v>14819377.35121318</v>
      </c>
      <c r="P887" s="10">
        <f t="shared" si="656"/>
        <v>14819377.35121318</v>
      </c>
      <c r="Q887" s="10">
        <f t="shared" si="656"/>
        <v>14819377.35121318</v>
      </c>
      <c r="R887" s="10">
        <f t="shared" si="656"/>
        <v>715537.42958004458</v>
      </c>
      <c r="S887" s="10">
        <f t="shared" si="656"/>
        <v>715537.42958004458</v>
      </c>
      <c r="T887" s="10">
        <f t="shared" si="656"/>
        <v>715537.42958004458</v>
      </c>
      <c r="U887" s="10">
        <f t="shared" si="656"/>
        <v>715537.42958004458</v>
      </c>
      <c r="V887" s="10">
        <f t="shared" si="656"/>
        <v>715537.42958004458</v>
      </c>
      <c r="W887" s="10">
        <f t="shared" si="656"/>
        <v>715537.42958004458</v>
      </c>
      <c r="X887" s="10">
        <f t="shared" si="656"/>
        <v>43765406.182060532</v>
      </c>
      <c r="Y887" s="10">
        <f t="shared" si="656"/>
        <v>43765406.182060532</v>
      </c>
      <c r="Z887" s="10">
        <f t="shared" si="656"/>
        <v>43765406.182060532</v>
      </c>
      <c r="AB887" s="21">
        <f>IF(E306="weekday",INDEX('Category Mapping'!$F$34:$F$45,MATCH('Summarized Source Data'!A306,'Category Mapping'!$A$34:$A$45,0)),INDEX('Category Mapping'!$E$34:$E$45,MATCH('Summarized Source Data'!A306,'Category Mapping'!$A$34:$A$45,0)))</f>
        <v>8.8571428571428559</v>
      </c>
      <c r="AD887">
        <f>SUMIFS('Adjusted Source Data'!AJ$3:AJ$290,Sector,"All Sectors",Month,$A887,TimeOfWeek,$E887)</f>
        <v>0</v>
      </c>
      <c r="AE887">
        <f>SUMIFS('Adjusted Source Data'!AK$3:AK$290,Sector,"All Sectors",Month,$A887,TimeOfWeek,$E887)</f>
        <v>1</v>
      </c>
    </row>
    <row r="888" spans="1:31" outlineLevel="2">
      <c r="A888">
        <f t="shared" ref="A888:E888" si="657">A307</f>
        <v>1</v>
      </c>
      <c r="B888" t="str">
        <f t="shared" si="657"/>
        <v>Winter</v>
      </c>
      <c r="C888" t="str">
        <f t="shared" si="657"/>
        <v>h16</v>
      </c>
      <c r="D888" t="str">
        <f t="shared" si="657"/>
        <v>Hour15</v>
      </c>
      <c r="E888" t="str">
        <f t="shared" si="657"/>
        <v>Weekend</v>
      </c>
      <c r="F888" s="10">
        <f t="shared" ref="F888:Z888" si="658">F307/$AB888</f>
        <v>1316724.2547611333</v>
      </c>
      <c r="G888" s="10">
        <f t="shared" si="658"/>
        <v>569.70269422665035</v>
      </c>
      <c r="H888" s="10">
        <f t="shared" si="658"/>
        <v>0</v>
      </c>
      <c r="I888" s="10">
        <f t="shared" si="658"/>
        <v>1094928.0733574994</v>
      </c>
      <c r="J888" s="10">
        <f t="shared" si="658"/>
        <v>11256629.756707478</v>
      </c>
      <c r="K888" s="10">
        <f t="shared" si="658"/>
        <v>11256629.756707478</v>
      </c>
      <c r="L888" s="10">
        <f t="shared" si="658"/>
        <v>2432804.8135586656</v>
      </c>
      <c r="M888" s="10">
        <f t="shared" si="658"/>
        <v>3176.4405117237629</v>
      </c>
      <c r="N888" s="10">
        <f t="shared" si="658"/>
        <v>0</v>
      </c>
      <c r="O888" s="10">
        <f t="shared" si="658"/>
        <v>13740916.732994962</v>
      </c>
      <c r="P888" s="10">
        <f t="shared" si="658"/>
        <v>13740916.732994962</v>
      </c>
      <c r="Q888" s="10">
        <f t="shared" si="658"/>
        <v>13740916.732994962</v>
      </c>
      <c r="R888" s="10">
        <f t="shared" si="658"/>
        <v>702320.15151075227</v>
      </c>
      <c r="S888" s="10">
        <f t="shared" si="658"/>
        <v>702320.15151075227</v>
      </c>
      <c r="T888" s="10">
        <f t="shared" si="658"/>
        <v>702320.15151075227</v>
      </c>
      <c r="U888" s="10">
        <f t="shared" si="658"/>
        <v>702320.15151075227</v>
      </c>
      <c r="V888" s="10">
        <f t="shared" si="658"/>
        <v>702320.15151075227</v>
      </c>
      <c r="W888" s="10">
        <f t="shared" si="658"/>
        <v>702320.15151075227</v>
      </c>
      <c r="X888" s="10">
        <f t="shared" si="658"/>
        <v>44141613.111992285</v>
      </c>
      <c r="Y888" s="10">
        <f t="shared" si="658"/>
        <v>44141613.111992285</v>
      </c>
      <c r="Z888" s="10">
        <f t="shared" si="658"/>
        <v>44141613.111992285</v>
      </c>
      <c r="AB888" s="21">
        <f>IF(E307="weekday",INDEX('Category Mapping'!$F$34:$F$45,MATCH('Summarized Source Data'!A307,'Category Mapping'!$A$34:$A$45,0)),INDEX('Category Mapping'!$E$34:$E$45,MATCH('Summarized Source Data'!A307,'Category Mapping'!$A$34:$A$45,0)))</f>
        <v>8.8571428571428559</v>
      </c>
      <c r="AD888">
        <f>SUMIFS('Adjusted Source Data'!AJ$3:AJ$290,Sector,"All Sectors",Month,$A888,TimeOfWeek,$E888)</f>
        <v>0</v>
      </c>
      <c r="AE888">
        <f>SUMIFS('Adjusted Source Data'!AK$3:AK$290,Sector,"All Sectors",Month,$A888,TimeOfWeek,$E888)</f>
        <v>1</v>
      </c>
    </row>
    <row r="889" spans="1:31" outlineLevel="2">
      <c r="A889">
        <f t="shared" ref="A889:E889" si="659">A308</f>
        <v>1</v>
      </c>
      <c r="B889" t="str">
        <f t="shared" si="659"/>
        <v>Winter</v>
      </c>
      <c r="C889" t="str">
        <f t="shared" si="659"/>
        <v>h17</v>
      </c>
      <c r="D889" t="str">
        <f t="shared" si="659"/>
        <v>Hour16</v>
      </c>
      <c r="E889" t="str">
        <f t="shared" si="659"/>
        <v>Weekend</v>
      </c>
      <c r="F889" s="10">
        <f t="shared" ref="F889:Z889" si="660">F308/$AB889</f>
        <v>1354344.9477543086</v>
      </c>
      <c r="G889" s="10">
        <f t="shared" si="660"/>
        <v>574.21717738583141</v>
      </c>
      <c r="H889" s="10">
        <f t="shared" si="660"/>
        <v>0</v>
      </c>
      <c r="I889" s="10">
        <f t="shared" si="660"/>
        <v>3410942.8313812218</v>
      </c>
      <c r="J889" s="10">
        <f t="shared" si="660"/>
        <v>12038047.540638691</v>
      </c>
      <c r="K889" s="10">
        <f t="shared" si="660"/>
        <v>12038047.540638691</v>
      </c>
      <c r="L889" s="10">
        <f t="shared" si="660"/>
        <v>2407724.3515632157</v>
      </c>
      <c r="M889" s="10">
        <f t="shared" si="660"/>
        <v>3142.3310834099507</v>
      </c>
      <c r="N889" s="10">
        <f t="shared" si="660"/>
        <v>0</v>
      </c>
      <c r="O889" s="10">
        <f t="shared" si="660"/>
        <v>13139019.754532473</v>
      </c>
      <c r="P889" s="10">
        <f t="shared" si="660"/>
        <v>13139019.754532473</v>
      </c>
      <c r="Q889" s="10">
        <f t="shared" si="660"/>
        <v>13139019.754532473</v>
      </c>
      <c r="R889" s="10">
        <f t="shared" si="660"/>
        <v>806061.59508332261</v>
      </c>
      <c r="S889" s="10">
        <f t="shared" si="660"/>
        <v>806061.59508332261</v>
      </c>
      <c r="T889" s="10">
        <f t="shared" si="660"/>
        <v>806061.59508332261</v>
      </c>
      <c r="U889" s="10">
        <f t="shared" si="660"/>
        <v>806061.59508332261</v>
      </c>
      <c r="V889" s="10">
        <f t="shared" si="660"/>
        <v>806061.59508332261</v>
      </c>
      <c r="W889" s="10">
        <f t="shared" si="660"/>
        <v>806061.59508332261</v>
      </c>
      <c r="X889" s="10">
        <f t="shared" si="660"/>
        <v>44768624.661878541</v>
      </c>
      <c r="Y889" s="10">
        <f t="shared" si="660"/>
        <v>44768624.661878541</v>
      </c>
      <c r="Z889" s="10">
        <f t="shared" si="660"/>
        <v>44768624.661878541</v>
      </c>
      <c r="AB889" s="21">
        <f>IF(E308="weekday",INDEX('Category Mapping'!$F$34:$F$45,MATCH('Summarized Source Data'!A308,'Category Mapping'!$A$34:$A$45,0)),INDEX('Category Mapping'!$E$34:$E$45,MATCH('Summarized Source Data'!A308,'Category Mapping'!$A$34:$A$45,0)))</f>
        <v>8.8571428571428559</v>
      </c>
      <c r="AD889">
        <f>SUMIFS('Adjusted Source Data'!AJ$3:AJ$290,Sector,"All Sectors",Month,$A889,TimeOfWeek,$E889)</f>
        <v>0</v>
      </c>
      <c r="AE889">
        <f>SUMIFS('Adjusted Source Data'!AK$3:AK$290,Sector,"All Sectors",Month,$A889,TimeOfWeek,$E889)</f>
        <v>1</v>
      </c>
    </row>
    <row r="890" spans="1:31" outlineLevel="2">
      <c r="A890">
        <f t="shared" ref="A890:E890" si="661">A309</f>
        <v>1</v>
      </c>
      <c r="B890" t="str">
        <f t="shared" si="661"/>
        <v>Winter</v>
      </c>
      <c r="C890" t="str">
        <f t="shared" si="661"/>
        <v>h18</v>
      </c>
      <c r="D890" t="str">
        <f t="shared" si="661"/>
        <v>Hour17</v>
      </c>
      <c r="E890" t="str">
        <f t="shared" si="661"/>
        <v>Weekend</v>
      </c>
      <c r="F890" s="10">
        <f t="shared" ref="F890:Z890" si="662">F309/$AB890</f>
        <v>1429586.3337406591</v>
      </c>
      <c r="G890" s="10">
        <f t="shared" si="662"/>
        <v>596.91499549171385</v>
      </c>
      <c r="H890" s="10">
        <f t="shared" si="662"/>
        <v>0</v>
      </c>
      <c r="I890" s="10">
        <f t="shared" si="662"/>
        <v>3937632.5332856751</v>
      </c>
      <c r="J890" s="10">
        <f t="shared" si="662"/>
        <v>12063105.304816036</v>
      </c>
      <c r="K890" s="10">
        <f t="shared" si="662"/>
        <v>12063105.304816036</v>
      </c>
      <c r="L890" s="10">
        <f t="shared" si="662"/>
        <v>2595827.8165290914</v>
      </c>
      <c r="M890" s="10">
        <f t="shared" si="662"/>
        <v>3066.3372835637365</v>
      </c>
      <c r="N890" s="10">
        <f t="shared" si="662"/>
        <v>0</v>
      </c>
      <c r="O890" s="10">
        <f t="shared" si="662"/>
        <v>13201796.903320946</v>
      </c>
      <c r="P890" s="10">
        <f t="shared" si="662"/>
        <v>13201796.903320946</v>
      </c>
      <c r="Q890" s="10">
        <f t="shared" si="662"/>
        <v>13201796.903320946</v>
      </c>
      <c r="R890" s="10">
        <f t="shared" si="662"/>
        <v>806795.82560823939</v>
      </c>
      <c r="S890" s="10">
        <f t="shared" si="662"/>
        <v>806795.82560823939</v>
      </c>
      <c r="T890" s="10">
        <f t="shared" si="662"/>
        <v>806795.82560823939</v>
      </c>
      <c r="U890" s="10">
        <f t="shared" si="662"/>
        <v>806795.82560823939</v>
      </c>
      <c r="V890" s="10">
        <f t="shared" si="662"/>
        <v>806795.82560823939</v>
      </c>
      <c r="W890" s="10">
        <f t="shared" si="662"/>
        <v>806795.82560823939</v>
      </c>
      <c r="X890" s="10">
        <f t="shared" si="662"/>
        <v>44768624.661878541</v>
      </c>
      <c r="Y890" s="10">
        <f t="shared" si="662"/>
        <v>44768624.661878541</v>
      </c>
      <c r="Z890" s="10">
        <f t="shared" si="662"/>
        <v>44768624.661878541</v>
      </c>
      <c r="AB890" s="21">
        <f>IF(E309="weekday",INDEX('Category Mapping'!$F$34:$F$45,MATCH('Summarized Source Data'!A309,'Category Mapping'!$A$34:$A$45,0)),INDEX('Category Mapping'!$E$34:$E$45,MATCH('Summarized Source Data'!A309,'Category Mapping'!$A$34:$A$45,0)))</f>
        <v>8.8571428571428559</v>
      </c>
      <c r="AD890">
        <f>SUMIFS('Adjusted Source Data'!AJ$3:AJ$290,Sector,"All Sectors",Month,$A890,TimeOfWeek,$E890)</f>
        <v>0</v>
      </c>
      <c r="AE890">
        <f>SUMIFS('Adjusted Source Data'!AK$3:AK$290,Sector,"All Sectors",Month,$A890,TimeOfWeek,$E890)</f>
        <v>1</v>
      </c>
    </row>
    <row r="891" spans="1:31" outlineLevel="2">
      <c r="A891">
        <f t="shared" ref="A891:E891" si="663">A310</f>
        <v>1</v>
      </c>
      <c r="B891" t="str">
        <f t="shared" si="663"/>
        <v>Winter</v>
      </c>
      <c r="C891" t="str">
        <f t="shared" si="663"/>
        <v>h19</v>
      </c>
      <c r="D891" t="str">
        <f t="shared" si="663"/>
        <v>Hour18</v>
      </c>
      <c r="E891" t="str">
        <f t="shared" si="663"/>
        <v>Weekend</v>
      </c>
      <c r="F891" s="10">
        <f t="shared" ref="F891:Z891" si="664">F310/$AB891</f>
        <v>1517367.9507247347</v>
      </c>
      <c r="G891" s="10">
        <f t="shared" si="664"/>
        <v>633.65787231504828</v>
      </c>
      <c r="H891" s="10">
        <f t="shared" si="664"/>
        <v>0</v>
      </c>
      <c r="I891" s="10">
        <f t="shared" si="664"/>
        <v>4163356.6912447265</v>
      </c>
      <c r="J891" s="10">
        <f t="shared" si="664"/>
        <v>11874965.096973335</v>
      </c>
      <c r="K891" s="10">
        <f t="shared" si="664"/>
        <v>11874965.096973335</v>
      </c>
      <c r="L891" s="10">
        <f t="shared" si="664"/>
        <v>2984574.9774585692</v>
      </c>
      <c r="M891" s="10">
        <f t="shared" si="664"/>
        <v>3000.6264731356569</v>
      </c>
      <c r="N891" s="10">
        <f t="shared" si="664"/>
        <v>0</v>
      </c>
      <c r="O891" s="10">
        <f t="shared" si="664"/>
        <v>13063920.073156398</v>
      </c>
      <c r="P891" s="10">
        <f t="shared" si="664"/>
        <v>13063920.073156398</v>
      </c>
      <c r="Q891" s="10">
        <f t="shared" si="664"/>
        <v>13063920.073156398</v>
      </c>
      <c r="R891" s="10">
        <f t="shared" si="664"/>
        <v>801655.83572689188</v>
      </c>
      <c r="S891" s="10">
        <f t="shared" si="664"/>
        <v>801655.83572689188</v>
      </c>
      <c r="T891" s="10">
        <f t="shared" si="664"/>
        <v>801655.83572689188</v>
      </c>
      <c r="U891" s="10">
        <f t="shared" si="664"/>
        <v>801655.83572689188</v>
      </c>
      <c r="V891" s="10">
        <f t="shared" si="664"/>
        <v>801655.83572689188</v>
      </c>
      <c r="W891" s="10">
        <f t="shared" si="664"/>
        <v>801655.83572689188</v>
      </c>
      <c r="X891" s="10">
        <f t="shared" si="664"/>
        <v>44643222.351901285</v>
      </c>
      <c r="Y891" s="10">
        <f t="shared" si="664"/>
        <v>44643222.351901285</v>
      </c>
      <c r="Z891" s="10">
        <f t="shared" si="664"/>
        <v>44643222.351901285</v>
      </c>
      <c r="AB891" s="21">
        <f>IF(E310="weekday",INDEX('Category Mapping'!$F$34:$F$45,MATCH('Summarized Source Data'!A310,'Category Mapping'!$A$34:$A$45,0)),INDEX('Category Mapping'!$E$34:$E$45,MATCH('Summarized Source Data'!A310,'Category Mapping'!$A$34:$A$45,0)))</f>
        <v>8.8571428571428559</v>
      </c>
      <c r="AD891">
        <f>SUMIFS('Adjusted Source Data'!AJ$3:AJ$290,Sector,"All Sectors",Month,$A891,TimeOfWeek,$E891)</f>
        <v>0</v>
      </c>
      <c r="AE891">
        <f>SUMIFS('Adjusted Source Data'!AK$3:AK$290,Sector,"All Sectors",Month,$A891,TimeOfWeek,$E891)</f>
        <v>1</v>
      </c>
    </row>
    <row r="892" spans="1:31" outlineLevel="2">
      <c r="A892">
        <f t="shared" ref="A892:E892" si="665">A311</f>
        <v>1</v>
      </c>
      <c r="B892" t="str">
        <f t="shared" si="665"/>
        <v>Winter</v>
      </c>
      <c r="C892" t="str">
        <f t="shared" si="665"/>
        <v>h20</v>
      </c>
      <c r="D892" t="str">
        <f t="shared" si="665"/>
        <v>Hour19</v>
      </c>
      <c r="E892" t="str">
        <f t="shared" si="665"/>
        <v>Weekend</v>
      </c>
      <c r="F892" s="10">
        <f t="shared" ref="F892:Z892" si="666">F311/$AB892</f>
        <v>1605149.5677088103</v>
      </c>
      <c r="G892" s="10">
        <f t="shared" si="666"/>
        <v>673.41040457783686</v>
      </c>
      <c r="H892" s="10">
        <f t="shared" si="666"/>
        <v>0</v>
      </c>
      <c r="I892" s="10">
        <f t="shared" si="666"/>
        <v>4351460.1562106032</v>
      </c>
      <c r="J892" s="10">
        <f t="shared" si="666"/>
        <v>10972028.712604867</v>
      </c>
      <c r="K892" s="10">
        <f t="shared" si="666"/>
        <v>10972028.712604867</v>
      </c>
      <c r="L892" s="10">
        <f t="shared" si="666"/>
        <v>2081678.3456223633</v>
      </c>
      <c r="M892" s="10">
        <f t="shared" si="666"/>
        <v>2906.7001429626966</v>
      </c>
      <c r="N892" s="10">
        <f t="shared" si="666"/>
        <v>0</v>
      </c>
      <c r="O892" s="10">
        <f t="shared" si="666"/>
        <v>12712887.531550268</v>
      </c>
      <c r="P892" s="10">
        <f t="shared" si="666"/>
        <v>12712887.531550268</v>
      </c>
      <c r="Q892" s="10">
        <f t="shared" si="666"/>
        <v>12712887.531550268</v>
      </c>
      <c r="R892" s="10">
        <f t="shared" si="666"/>
        <v>784767.15422839567</v>
      </c>
      <c r="S892" s="10">
        <f t="shared" si="666"/>
        <v>784767.15422839567</v>
      </c>
      <c r="T892" s="10">
        <f t="shared" si="666"/>
        <v>784767.15422839567</v>
      </c>
      <c r="U892" s="10">
        <f t="shared" si="666"/>
        <v>784767.15422839567</v>
      </c>
      <c r="V892" s="10">
        <f t="shared" si="666"/>
        <v>784767.15422839567</v>
      </c>
      <c r="W892" s="10">
        <f t="shared" si="666"/>
        <v>784767.15422839567</v>
      </c>
      <c r="X892" s="10">
        <f t="shared" si="666"/>
        <v>44392417.731946781</v>
      </c>
      <c r="Y892" s="10">
        <f t="shared" si="666"/>
        <v>44392417.731946781</v>
      </c>
      <c r="Z892" s="10">
        <f t="shared" si="666"/>
        <v>44392417.731946781</v>
      </c>
      <c r="AB892" s="21">
        <f>IF(E311="weekday",INDEX('Category Mapping'!$F$34:$F$45,MATCH('Summarized Source Data'!A311,'Category Mapping'!$A$34:$A$45,0)),INDEX('Category Mapping'!$E$34:$E$45,MATCH('Summarized Source Data'!A311,'Category Mapping'!$A$34:$A$45,0)))</f>
        <v>8.8571428571428559</v>
      </c>
      <c r="AD892">
        <f>SUMIFS('Adjusted Source Data'!AJ$3:AJ$290,Sector,"All Sectors",Month,$A892,TimeOfWeek,$E892)</f>
        <v>0</v>
      </c>
      <c r="AE892">
        <f>SUMIFS('Adjusted Source Data'!AK$3:AK$290,Sector,"All Sectors",Month,$A892,TimeOfWeek,$E892)</f>
        <v>1</v>
      </c>
    </row>
    <row r="893" spans="1:31" outlineLevel="2">
      <c r="A893">
        <f t="shared" ref="A893:E893" si="667">A312</f>
        <v>1</v>
      </c>
      <c r="B893" t="str">
        <f t="shared" si="667"/>
        <v>Winter</v>
      </c>
      <c r="C893" t="str">
        <f t="shared" si="667"/>
        <v>h21</v>
      </c>
      <c r="D893" t="str">
        <f t="shared" si="667"/>
        <v>Hour20</v>
      </c>
      <c r="E893" t="str">
        <f t="shared" si="667"/>
        <v>Weekend</v>
      </c>
      <c r="F893" s="10">
        <f t="shared" ref="F893:Z893" si="668">F312/$AB893</f>
        <v>1667850.7226974356</v>
      </c>
      <c r="G893" s="10">
        <f t="shared" si="668"/>
        <v>705.01178669210401</v>
      </c>
      <c r="H893" s="10">
        <f t="shared" si="668"/>
        <v>0</v>
      </c>
      <c r="I893" s="10">
        <f t="shared" si="668"/>
        <v>4326379.6942151533</v>
      </c>
      <c r="J893" s="10">
        <f t="shared" si="668"/>
        <v>10307364.868343323</v>
      </c>
      <c r="K893" s="10">
        <f t="shared" si="668"/>
        <v>10307364.868343323</v>
      </c>
      <c r="L893" s="10">
        <f t="shared" si="668"/>
        <v>2094218.5766200882</v>
      </c>
      <c r="M893" s="10">
        <f t="shared" si="668"/>
        <v>2827.8220899870057</v>
      </c>
      <c r="N893" s="10">
        <f t="shared" si="668"/>
        <v>0</v>
      </c>
      <c r="O893" s="10">
        <f t="shared" si="668"/>
        <v>12198816.938696515</v>
      </c>
      <c r="P893" s="10">
        <f t="shared" si="668"/>
        <v>12198816.938696515</v>
      </c>
      <c r="Q893" s="10">
        <f t="shared" si="668"/>
        <v>12198816.938696515</v>
      </c>
      <c r="R893" s="10">
        <f t="shared" si="668"/>
        <v>762004.25232363504</v>
      </c>
      <c r="S893" s="10">
        <f t="shared" si="668"/>
        <v>762004.25232363504</v>
      </c>
      <c r="T893" s="10">
        <f t="shared" si="668"/>
        <v>762004.25232363504</v>
      </c>
      <c r="U893" s="10">
        <f t="shared" si="668"/>
        <v>762004.25232363504</v>
      </c>
      <c r="V893" s="10">
        <f t="shared" si="668"/>
        <v>762004.25232363504</v>
      </c>
      <c r="W893" s="10">
        <f t="shared" si="668"/>
        <v>762004.25232363504</v>
      </c>
      <c r="X893" s="10">
        <f t="shared" si="668"/>
        <v>44141613.111992285</v>
      </c>
      <c r="Y893" s="10">
        <f t="shared" si="668"/>
        <v>44141613.111992285</v>
      </c>
      <c r="Z893" s="10">
        <f t="shared" si="668"/>
        <v>44141613.111992285</v>
      </c>
      <c r="AB893" s="21">
        <f>IF(E312="weekday",INDEX('Category Mapping'!$F$34:$F$45,MATCH('Summarized Source Data'!A312,'Category Mapping'!$A$34:$A$45,0)),INDEX('Category Mapping'!$E$34:$E$45,MATCH('Summarized Source Data'!A312,'Category Mapping'!$A$34:$A$45,0)))</f>
        <v>8.8571428571428559</v>
      </c>
      <c r="AD893">
        <f>SUMIFS('Adjusted Source Data'!AJ$3:AJ$290,Sector,"All Sectors",Month,$A893,TimeOfWeek,$E893)</f>
        <v>0</v>
      </c>
      <c r="AE893">
        <f>SUMIFS('Adjusted Source Data'!AK$3:AK$290,Sector,"All Sectors",Month,$A893,TimeOfWeek,$E893)</f>
        <v>1</v>
      </c>
    </row>
    <row r="894" spans="1:31" outlineLevel="2">
      <c r="A894">
        <f t="shared" ref="A894:E894" si="669">A313</f>
        <v>1</v>
      </c>
      <c r="B894" t="str">
        <f t="shared" si="669"/>
        <v>Winter</v>
      </c>
      <c r="C894" t="str">
        <f t="shared" si="669"/>
        <v>h22</v>
      </c>
      <c r="D894" t="str">
        <f t="shared" si="669"/>
        <v>Hour21</v>
      </c>
      <c r="E894" t="str">
        <f t="shared" si="669"/>
        <v>Weekend</v>
      </c>
      <c r="F894" s="10">
        <f t="shared" ref="F894:Z894" si="670">F313/$AB894</f>
        <v>1605149.5677088103</v>
      </c>
      <c r="G894" s="10">
        <f t="shared" si="670"/>
        <v>734.98293877666697</v>
      </c>
      <c r="H894" s="10">
        <f t="shared" si="670"/>
        <v>0</v>
      </c>
      <c r="I894" s="10">
        <f t="shared" si="670"/>
        <v>3586506.065349373</v>
      </c>
      <c r="J894" s="10">
        <f t="shared" si="670"/>
        <v>9479679.6513413843</v>
      </c>
      <c r="K894" s="10">
        <f t="shared" si="670"/>
        <v>9479679.6513413843</v>
      </c>
      <c r="L894" s="10">
        <f t="shared" si="670"/>
        <v>2269781.8105882397</v>
      </c>
      <c r="M894" s="10">
        <f t="shared" si="670"/>
        <v>2747.3138069816105</v>
      </c>
      <c r="N894" s="10">
        <f t="shared" si="670"/>
        <v>0</v>
      </c>
      <c r="O894" s="10">
        <f t="shared" si="670"/>
        <v>11396322.663125116</v>
      </c>
      <c r="P894" s="10">
        <f t="shared" si="670"/>
        <v>11396322.663125116</v>
      </c>
      <c r="Q894" s="10">
        <f t="shared" si="670"/>
        <v>11396322.663125116</v>
      </c>
      <c r="R894" s="10">
        <f t="shared" si="670"/>
        <v>736304.1775145873</v>
      </c>
      <c r="S894" s="10">
        <f t="shared" si="670"/>
        <v>736304.1775145873</v>
      </c>
      <c r="T894" s="10">
        <f t="shared" si="670"/>
        <v>736304.1775145873</v>
      </c>
      <c r="U894" s="10">
        <f t="shared" si="670"/>
        <v>736304.1775145873</v>
      </c>
      <c r="V894" s="10">
        <f t="shared" si="670"/>
        <v>736304.1775145873</v>
      </c>
      <c r="W894" s="10">
        <f t="shared" si="670"/>
        <v>736304.1775145873</v>
      </c>
      <c r="X894" s="10">
        <f t="shared" si="670"/>
        <v>43765406.182060532</v>
      </c>
      <c r="Y894" s="10">
        <f t="shared" si="670"/>
        <v>43765406.182060532</v>
      </c>
      <c r="Z894" s="10">
        <f t="shared" si="670"/>
        <v>43765406.182060532</v>
      </c>
      <c r="AB894" s="21">
        <f>IF(E313="weekday",INDEX('Category Mapping'!$F$34:$F$45,MATCH('Summarized Source Data'!A313,'Category Mapping'!$A$34:$A$45,0)),INDEX('Category Mapping'!$E$34:$E$45,MATCH('Summarized Source Data'!A313,'Category Mapping'!$A$34:$A$45,0)))</f>
        <v>8.8571428571428559</v>
      </c>
      <c r="AD894">
        <f>SUMIFS('Adjusted Source Data'!AJ$3:AJ$290,Sector,"All Sectors",Month,$A894,TimeOfWeek,$E894)</f>
        <v>0</v>
      </c>
      <c r="AE894">
        <f>SUMIFS('Adjusted Source Data'!AK$3:AK$290,Sector,"All Sectors",Month,$A894,TimeOfWeek,$E894)</f>
        <v>1</v>
      </c>
    </row>
    <row r="895" spans="1:31" outlineLevel="2">
      <c r="A895">
        <f t="shared" ref="A895:E895" si="671">A314</f>
        <v>1</v>
      </c>
      <c r="B895" t="str">
        <f t="shared" si="671"/>
        <v>Winter</v>
      </c>
      <c r="C895" t="str">
        <f t="shared" si="671"/>
        <v>h23</v>
      </c>
      <c r="D895" t="str">
        <f t="shared" si="671"/>
        <v>Hour22</v>
      </c>
      <c r="E895" t="str">
        <f t="shared" si="671"/>
        <v>Weekend</v>
      </c>
      <c r="F895" s="10">
        <f t="shared" ref="F895:Z895" si="672">F314/$AB895</f>
        <v>1454666.7957361094</v>
      </c>
      <c r="G895" s="10">
        <f t="shared" si="672"/>
        <v>762.82225159161658</v>
      </c>
      <c r="H895" s="10">
        <f t="shared" si="672"/>
        <v>0</v>
      </c>
      <c r="I895" s="10">
        <f t="shared" si="672"/>
        <v>2307402.5035814149</v>
      </c>
      <c r="J895" s="10">
        <f t="shared" si="672"/>
        <v>7912122.9373129345</v>
      </c>
      <c r="K895" s="10">
        <f t="shared" si="672"/>
        <v>7912122.9373129345</v>
      </c>
      <c r="L895" s="10">
        <f t="shared" si="672"/>
        <v>2319942.7345791399</v>
      </c>
      <c r="M895" s="10">
        <f t="shared" si="672"/>
        <v>2650.5032236791731</v>
      </c>
      <c r="N895" s="10">
        <f t="shared" si="672"/>
        <v>0</v>
      </c>
      <c r="O895" s="10">
        <f t="shared" si="672"/>
        <v>10844649.309808515</v>
      </c>
      <c r="P895" s="10">
        <f t="shared" si="672"/>
        <v>10844649.309808515</v>
      </c>
      <c r="Q895" s="10">
        <f t="shared" si="672"/>
        <v>10844649.309808515</v>
      </c>
      <c r="R895" s="10">
        <f t="shared" si="672"/>
        <v>727492.78420403565</v>
      </c>
      <c r="S895" s="10">
        <f t="shared" si="672"/>
        <v>727492.78420403565</v>
      </c>
      <c r="T895" s="10">
        <f t="shared" si="672"/>
        <v>727492.78420403565</v>
      </c>
      <c r="U895" s="10">
        <f t="shared" si="672"/>
        <v>727492.78420403565</v>
      </c>
      <c r="V895" s="10">
        <f t="shared" si="672"/>
        <v>727492.78420403565</v>
      </c>
      <c r="W895" s="10">
        <f t="shared" si="672"/>
        <v>727492.78420403565</v>
      </c>
      <c r="X895" s="10">
        <f t="shared" si="672"/>
        <v>43389199.252128772</v>
      </c>
      <c r="Y895" s="10">
        <f t="shared" si="672"/>
        <v>43389199.252128772</v>
      </c>
      <c r="Z895" s="10">
        <f t="shared" si="672"/>
        <v>43389199.252128772</v>
      </c>
      <c r="AB895" s="21">
        <f>IF(E314="weekday",INDEX('Category Mapping'!$F$34:$F$45,MATCH('Summarized Source Data'!A314,'Category Mapping'!$A$34:$A$45,0)),INDEX('Category Mapping'!$E$34:$E$45,MATCH('Summarized Source Data'!A314,'Category Mapping'!$A$34:$A$45,0)))</f>
        <v>8.8571428571428559</v>
      </c>
      <c r="AD895">
        <f>SUMIFS('Adjusted Source Data'!AJ$3:AJ$290,Sector,"All Sectors",Month,$A895,TimeOfWeek,$E895)</f>
        <v>0</v>
      </c>
      <c r="AE895">
        <f>SUMIFS('Adjusted Source Data'!AK$3:AK$290,Sector,"All Sectors",Month,$A895,TimeOfWeek,$E895)</f>
        <v>1</v>
      </c>
    </row>
    <row r="896" spans="1:31" outlineLevel="2">
      <c r="A896">
        <f t="shared" ref="A896:E896" si="673">A315</f>
        <v>1</v>
      </c>
      <c r="B896" t="str">
        <f t="shared" si="673"/>
        <v>Winter</v>
      </c>
      <c r="C896" t="str">
        <f t="shared" si="673"/>
        <v>h24</v>
      </c>
      <c r="D896" t="str">
        <f t="shared" si="673"/>
        <v>Hour23</v>
      </c>
      <c r="E896" t="str">
        <f t="shared" si="673"/>
        <v>Weekend</v>
      </c>
      <c r="F896" s="10">
        <f t="shared" ref="F896:Z896" si="674">F315/$AB896</f>
        <v>1391965.6407474838</v>
      </c>
      <c r="G896" s="10">
        <f t="shared" si="674"/>
        <v>786.64869048729429</v>
      </c>
      <c r="H896" s="10">
        <f t="shared" si="674"/>
        <v>0</v>
      </c>
      <c r="I896" s="10">
        <f t="shared" si="674"/>
        <v>1291643.7927656833</v>
      </c>
      <c r="J896" s="10">
        <f t="shared" si="674"/>
        <v>6306949.5431652283</v>
      </c>
      <c r="K896" s="10">
        <f t="shared" si="674"/>
        <v>6306949.5431652283</v>
      </c>
      <c r="L896" s="10">
        <f t="shared" si="674"/>
        <v>1943735.8046473872</v>
      </c>
      <c r="M896" s="10">
        <f t="shared" si="674"/>
        <v>2518.2037866531737</v>
      </c>
      <c r="N896" s="10">
        <f t="shared" si="674"/>
        <v>0</v>
      </c>
      <c r="O896" s="10">
        <f t="shared" si="674"/>
        <v>9916804.5154138859</v>
      </c>
      <c r="P896" s="10">
        <f t="shared" si="674"/>
        <v>9916804.5154138859</v>
      </c>
      <c r="Q896" s="10">
        <f t="shared" si="674"/>
        <v>9916804.5154138859</v>
      </c>
      <c r="R896" s="10">
        <f t="shared" si="674"/>
        <v>488849.80567343789</v>
      </c>
      <c r="S896" s="10">
        <f t="shared" si="674"/>
        <v>488849.80567343789</v>
      </c>
      <c r="T896" s="10">
        <f t="shared" si="674"/>
        <v>488849.80567343789</v>
      </c>
      <c r="U896" s="10">
        <f t="shared" si="674"/>
        <v>488849.80567343789</v>
      </c>
      <c r="V896" s="10">
        <f t="shared" si="674"/>
        <v>488849.80567343789</v>
      </c>
      <c r="W896" s="10">
        <f t="shared" si="674"/>
        <v>488849.80567343789</v>
      </c>
      <c r="X896" s="10">
        <f t="shared" si="674"/>
        <v>43138394.632174276</v>
      </c>
      <c r="Y896" s="10">
        <f t="shared" si="674"/>
        <v>43138394.632174276</v>
      </c>
      <c r="Z896" s="10">
        <f t="shared" si="674"/>
        <v>43138394.632174276</v>
      </c>
      <c r="AB896" s="21">
        <f>IF(E315="weekday",INDEX('Category Mapping'!$F$34:$F$45,MATCH('Summarized Source Data'!A315,'Category Mapping'!$A$34:$A$45,0)),INDEX('Category Mapping'!$E$34:$E$45,MATCH('Summarized Source Data'!A315,'Category Mapping'!$A$34:$A$45,0)))</f>
        <v>8.8571428571428559</v>
      </c>
      <c r="AD896">
        <f>SUMIFS('Adjusted Source Data'!AJ$3:AJ$290,Sector,"All Sectors",Month,$A896,TimeOfWeek,$E896)</f>
        <v>0</v>
      </c>
      <c r="AE896">
        <f>SUMIFS('Adjusted Source Data'!AK$3:AK$290,Sector,"All Sectors",Month,$A896,TimeOfWeek,$E896)</f>
        <v>1</v>
      </c>
    </row>
    <row r="897" spans="1:31" outlineLevel="2">
      <c r="A897">
        <f t="shared" ref="A897:E897" si="675">A316</f>
        <v>2</v>
      </c>
      <c r="B897" t="str">
        <f t="shared" si="675"/>
        <v>Winter</v>
      </c>
      <c r="C897" t="str">
        <f t="shared" si="675"/>
        <v>h1</v>
      </c>
      <c r="D897" t="str">
        <f t="shared" si="675"/>
        <v>Hour0</v>
      </c>
      <c r="E897" t="str">
        <f t="shared" si="675"/>
        <v>Weekend</v>
      </c>
      <c r="F897" s="10">
        <f t="shared" ref="F897:Z897" si="676">F316/$AB897</f>
        <v>1128551.7336846318</v>
      </c>
      <c r="G897" s="10">
        <f t="shared" si="676"/>
        <v>884.46805357056269</v>
      </c>
      <c r="H897" s="10">
        <f t="shared" si="676"/>
        <v>0</v>
      </c>
      <c r="I897" s="10">
        <f t="shared" si="676"/>
        <v>829302.70991428453</v>
      </c>
      <c r="J897" s="10">
        <f t="shared" si="676"/>
        <v>4676301.7116727037</v>
      </c>
      <c r="K897" s="10">
        <f t="shared" si="676"/>
        <v>4676301.7116727037</v>
      </c>
      <c r="L897" s="10">
        <f t="shared" si="676"/>
        <v>1334353.1880856932</v>
      </c>
      <c r="M897" s="10">
        <f t="shared" si="676"/>
        <v>2656.2197683562727</v>
      </c>
      <c r="N897" s="10">
        <f t="shared" si="676"/>
        <v>0</v>
      </c>
      <c r="O897" s="10">
        <f t="shared" si="676"/>
        <v>9607135.0889221877</v>
      </c>
      <c r="P897" s="10">
        <f t="shared" si="676"/>
        <v>9607135.0889221877</v>
      </c>
      <c r="Q897" s="10">
        <f t="shared" si="676"/>
        <v>9607135.0889221877</v>
      </c>
      <c r="R897" s="10">
        <f t="shared" si="676"/>
        <v>331292.35261385015</v>
      </c>
      <c r="S897" s="10">
        <f t="shared" si="676"/>
        <v>331292.35261385015</v>
      </c>
      <c r="T897" s="10">
        <f t="shared" si="676"/>
        <v>331292.35261385015</v>
      </c>
      <c r="U897" s="10">
        <f t="shared" si="676"/>
        <v>331292.35261385015</v>
      </c>
      <c r="V897" s="10">
        <f t="shared" si="676"/>
        <v>331292.35261385015</v>
      </c>
      <c r="W897" s="10">
        <f t="shared" si="676"/>
        <v>331292.35261385015</v>
      </c>
      <c r="X897" s="10">
        <f t="shared" si="676"/>
        <v>42111696.945089765</v>
      </c>
      <c r="Y897" s="10">
        <f t="shared" si="676"/>
        <v>42111696.945089765</v>
      </c>
      <c r="Z897" s="10">
        <f t="shared" si="676"/>
        <v>42111696.945089765</v>
      </c>
      <c r="AB897" s="21">
        <f>IF(E316="weekday",INDEX('Category Mapping'!$F$34:$F$45,MATCH('Summarized Source Data'!A316,'Category Mapping'!$A$34:$A$45,0)),INDEX('Category Mapping'!$E$34:$E$45,MATCH('Summarized Source Data'!A316,'Category Mapping'!$A$34:$A$45,0)))</f>
        <v>8</v>
      </c>
      <c r="AD897">
        <f>SUMIFS('Adjusted Source Data'!AJ$3:AJ$290,Sector,"All Sectors",Month,$A897,TimeOfWeek,$E897)</f>
        <v>0</v>
      </c>
      <c r="AE897">
        <f>SUMIFS('Adjusted Source Data'!AK$3:AK$290,Sector,"All Sectors",Month,$A897,TimeOfWeek,$E897)</f>
        <v>0</v>
      </c>
    </row>
    <row r="898" spans="1:31" outlineLevel="2">
      <c r="A898">
        <f t="shared" ref="A898:E898" si="677">A317</f>
        <v>2</v>
      </c>
      <c r="B898" t="str">
        <f t="shared" si="677"/>
        <v>Winter</v>
      </c>
      <c r="C898" t="str">
        <f t="shared" si="677"/>
        <v>h2</v>
      </c>
      <c r="D898" t="str">
        <f t="shared" si="677"/>
        <v>Hour1</v>
      </c>
      <c r="E898" t="str">
        <f t="shared" si="677"/>
        <v>Weekend</v>
      </c>
      <c r="F898" s="10">
        <f t="shared" ref="F898:Z898" si="678">F317/$AB898</f>
        <v>1151118.9513737001</v>
      </c>
      <c r="G898" s="10">
        <f t="shared" si="678"/>
        <v>898.05642089877483</v>
      </c>
      <c r="H898" s="10">
        <f t="shared" si="678"/>
        <v>0</v>
      </c>
      <c r="I898" s="10">
        <f t="shared" si="678"/>
        <v>716512.40569759812</v>
      </c>
      <c r="J898" s="10">
        <f t="shared" si="678"/>
        <v>3628026.3796314383</v>
      </c>
      <c r="K898" s="10">
        <f t="shared" si="678"/>
        <v>3628026.3796314383</v>
      </c>
      <c r="L898" s="10">
        <f t="shared" si="678"/>
        <v>1236419.009143624</v>
      </c>
      <c r="M898" s="10">
        <f t="shared" si="678"/>
        <v>2599.6627800172278</v>
      </c>
      <c r="N898" s="10">
        <f t="shared" si="678"/>
        <v>0</v>
      </c>
      <c r="O898" s="10">
        <f t="shared" si="678"/>
        <v>8383014.4091346599</v>
      </c>
      <c r="P898" s="10">
        <f t="shared" si="678"/>
        <v>8383014.4091346599</v>
      </c>
      <c r="Q898" s="10">
        <f t="shared" si="678"/>
        <v>8383014.4091346599</v>
      </c>
      <c r="R898" s="10">
        <f t="shared" si="678"/>
        <v>315522.50144970347</v>
      </c>
      <c r="S898" s="10">
        <f t="shared" si="678"/>
        <v>315522.50144970347</v>
      </c>
      <c r="T898" s="10">
        <f t="shared" si="678"/>
        <v>315522.50144970347</v>
      </c>
      <c r="U898" s="10">
        <f t="shared" si="678"/>
        <v>315522.50144970347</v>
      </c>
      <c r="V898" s="10">
        <f t="shared" si="678"/>
        <v>315522.50144970347</v>
      </c>
      <c r="W898" s="10">
        <f t="shared" si="678"/>
        <v>315522.50144970347</v>
      </c>
      <c r="X898" s="10">
        <f t="shared" si="678"/>
        <v>41989279.221412182</v>
      </c>
      <c r="Y898" s="10">
        <f t="shared" si="678"/>
        <v>41989279.221412182</v>
      </c>
      <c r="Z898" s="10">
        <f t="shared" si="678"/>
        <v>41989279.221412182</v>
      </c>
      <c r="AB898" s="21">
        <f>IF(E317="weekday",INDEX('Category Mapping'!$F$34:$F$45,MATCH('Summarized Source Data'!A317,'Category Mapping'!$A$34:$A$45,0)),INDEX('Category Mapping'!$E$34:$E$45,MATCH('Summarized Source Data'!A317,'Category Mapping'!$A$34:$A$45,0)))</f>
        <v>8</v>
      </c>
      <c r="AD898">
        <f>SUMIFS('Adjusted Source Data'!AJ$3:AJ$290,Sector,"All Sectors",Month,$A898,TimeOfWeek,$E898)</f>
        <v>0</v>
      </c>
      <c r="AE898">
        <f>SUMIFS('Adjusted Source Data'!AK$3:AK$290,Sector,"All Sectors",Month,$A898,TimeOfWeek,$E898)</f>
        <v>0</v>
      </c>
    </row>
    <row r="899" spans="1:31" outlineLevel="2">
      <c r="A899">
        <f t="shared" ref="A899:E899" si="679">A318</f>
        <v>2</v>
      </c>
      <c r="B899" t="str">
        <f t="shared" si="679"/>
        <v>Winter</v>
      </c>
      <c r="C899" t="str">
        <f t="shared" si="679"/>
        <v>h3</v>
      </c>
      <c r="D899" t="str">
        <f t="shared" si="679"/>
        <v>Hour2</v>
      </c>
      <c r="E899" t="str">
        <f t="shared" si="679"/>
        <v>Weekend</v>
      </c>
      <c r="F899" s="10">
        <f t="shared" ref="F899:Z899" si="680">F318/$AB899</f>
        <v>1158798.7048508897</v>
      </c>
      <c r="G899" s="10">
        <f t="shared" si="680"/>
        <v>909.93094009550066</v>
      </c>
      <c r="H899" s="10">
        <f t="shared" si="680"/>
        <v>0</v>
      </c>
      <c r="I899" s="10">
        <f t="shared" si="680"/>
        <v>692022.12798727851</v>
      </c>
      <c r="J899" s="10">
        <f t="shared" si="680"/>
        <v>2836868.053073301</v>
      </c>
      <c r="K899" s="10">
        <f t="shared" si="680"/>
        <v>2836868.053073301</v>
      </c>
      <c r="L899" s="10">
        <f t="shared" si="680"/>
        <v>1110415.9151749683</v>
      </c>
      <c r="M899" s="10">
        <f t="shared" si="680"/>
        <v>2576.0361593474536</v>
      </c>
      <c r="N899" s="10">
        <f t="shared" si="680"/>
        <v>0</v>
      </c>
      <c r="O899" s="10">
        <f t="shared" si="680"/>
        <v>8276447.4547365718</v>
      </c>
      <c r="P899" s="10">
        <f t="shared" si="680"/>
        <v>8276447.4547365718</v>
      </c>
      <c r="Q899" s="10">
        <f t="shared" si="680"/>
        <v>8276447.4547365718</v>
      </c>
      <c r="R899" s="10">
        <f t="shared" si="680"/>
        <v>311221.59956373886</v>
      </c>
      <c r="S899" s="10">
        <f t="shared" si="680"/>
        <v>311221.59956373886</v>
      </c>
      <c r="T899" s="10">
        <f t="shared" si="680"/>
        <v>311221.59956373886</v>
      </c>
      <c r="U899" s="10">
        <f t="shared" si="680"/>
        <v>311221.59956373886</v>
      </c>
      <c r="V899" s="10">
        <f t="shared" si="680"/>
        <v>311221.59956373886</v>
      </c>
      <c r="W899" s="10">
        <f t="shared" si="680"/>
        <v>311221.59956373886</v>
      </c>
      <c r="X899" s="10">
        <f t="shared" si="680"/>
        <v>41989279.221412182</v>
      </c>
      <c r="Y899" s="10">
        <f t="shared" si="680"/>
        <v>41989279.221412182</v>
      </c>
      <c r="Z899" s="10">
        <f t="shared" si="680"/>
        <v>41989279.221412182</v>
      </c>
      <c r="AB899" s="21">
        <f>IF(E318="weekday",INDEX('Category Mapping'!$F$34:$F$45,MATCH('Summarized Source Data'!A318,'Category Mapping'!$A$34:$A$45,0)),INDEX('Category Mapping'!$E$34:$E$45,MATCH('Summarized Source Data'!A318,'Category Mapping'!$A$34:$A$45,0)))</f>
        <v>8</v>
      </c>
      <c r="AD899">
        <f>SUMIFS('Adjusted Source Data'!AJ$3:AJ$290,Sector,"All Sectors",Month,$A899,TimeOfWeek,$E899)</f>
        <v>0</v>
      </c>
      <c r="AE899">
        <f>SUMIFS('Adjusted Source Data'!AK$3:AK$290,Sector,"All Sectors",Month,$A899,TimeOfWeek,$E899)</f>
        <v>0</v>
      </c>
    </row>
    <row r="900" spans="1:31" outlineLevel="2">
      <c r="A900">
        <f t="shared" ref="A900:E900" si="681">A319</f>
        <v>2</v>
      </c>
      <c r="B900" t="str">
        <f t="shared" si="681"/>
        <v>Winter</v>
      </c>
      <c r="C900" t="str">
        <f t="shared" si="681"/>
        <v>h4</v>
      </c>
      <c r="D900" t="str">
        <f t="shared" si="681"/>
        <v>Hour3</v>
      </c>
      <c r="E900" t="str">
        <f t="shared" si="681"/>
        <v>Weekend</v>
      </c>
      <c r="F900" s="10">
        <f t="shared" ref="F900:Z900" si="682">F319/$AB900</f>
        <v>1151118.9513737001</v>
      </c>
      <c r="G900" s="10">
        <f t="shared" si="682"/>
        <v>911.64478822698698</v>
      </c>
      <c r="H900" s="10">
        <f t="shared" si="682"/>
        <v>0</v>
      </c>
      <c r="I900" s="10">
        <f t="shared" si="682"/>
        <v>691437.95060988911</v>
      </c>
      <c r="J900" s="10">
        <f t="shared" si="682"/>
        <v>2355459.3753694026</v>
      </c>
      <c r="K900" s="10">
        <f t="shared" si="682"/>
        <v>2355459.3753694026</v>
      </c>
      <c r="L900" s="10">
        <f t="shared" si="682"/>
        <v>1159869.737515345</v>
      </c>
      <c r="M900" s="10">
        <f t="shared" si="682"/>
        <v>2562.8150451902743</v>
      </c>
      <c r="N900" s="10">
        <f t="shared" si="682"/>
        <v>0</v>
      </c>
      <c r="O900" s="10">
        <f t="shared" si="682"/>
        <v>8349424.5771879377</v>
      </c>
      <c r="P900" s="10">
        <f t="shared" si="682"/>
        <v>8349424.5771879377</v>
      </c>
      <c r="Q900" s="10">
        <f t="shared" si="682"/>
        <v>8349424.5771879377</v>
      </c>
      <c r="R900" s="10">
        <f t="shared" si="682"/>
        <v>311221.59956373886</v>
      </c>
      <c r="S900" s="10">
        <f t="shared" si="682"/>
        <v>311221.59956373886</v>
      </c>
      <c r="T900" s="10">
        <f t="shared" si="682"/>
        <v>311221.59956373886</v>
      </c>
      <c r="U900" s="10">
        <f t="shared" si="682"/>
        <v>311221.59956373886</v>
      </c>
      <c r="V900" s="10">
        <f t="shared" si="682"/>
        <v>311221.59956373886</v>
      </c>
      <c r="W900" s="10">
        <f t="shared" si="682"/>
        <v>311221.59956373886</v>
      </c>
      <c r="X900" s="10">
        <f t="shared" si="682"/>
        <v>42111696.945089765</v>
      </c>
      <c r="Y900" s="10">
        <f t="shared" si="682"/>
        <v>42111696.945089765</v>
      </c>
      <c r="Z900" s="10">
        <f t="shared" si="682"/>
        <v>42111696.945089765</v>
      </c>
      <c r="AB900" s="21">
        <f>IF(E319="weekday",INDEX('Category Mapping'!$F$34:$F$45,MATCH('Summarized Source Data'!A319,'Category Mapping'!$A$34:$A$45,0)),INDEX('Category Mapping'!$E$34:$E$45,MATCH('Summarized Source Data'!A319,'Category Mapping'!$A$34:$A$45,0)))</f>
        <v>8</v>
      </c>
      <c r="AD900">
        <f>SUMIFS('Adjusted Source Data'!AJ$3:AJ$290,Sector,"All Sectors",Month,$A900,TimeOfWeek,$E900)</f>
        <v>0</v>
      </c>
      <c r="AE900">
        <f>SUMIFS('Adjusted Source Data'!AK$3:AK$290,Sector,"All Sectors",Month,$A900,TimeOfWeek,$E900)</f>
        <v>0</v>
      </c>
    </row>
    <row r="901" spans="1:31" outlineLevel="2">
      <c r="A901">
        <f t="shared" ref="A901:E901" si="683">A320</f>
        <v>2</v>
      </c>
      <c r="B901" t="str">
        <f t="shared" si="683"/>
        <v>Winter</v>
      </c>
      <c r="C901" t="str">
        <f t="shared" si="683"/>
        <v>h5</v>
      </c>
      <c r="D901" t="str">
        <f t="shared" si="683"/>
        <v>Hour4</v>
      </c>
      <c r="E901" t="str">
        <f t="shared" si="683"/>
        <v>Weekend</v>
      </c>
      <c r="F901" s="10">
        <f t="shared" ref="F901:Z901" si="684">F320/$AB901</f>
        <v>1128551.7336846318</v>
      </c>
      <c r="G901" s="10">
        <f t="shared" si="684"/>
        <v>908.7067628587248</v>
      </c>
      <c r="H901" s="10">
        <f t="shared" si="684"/>
        <v>0</v>
      </c>
      <c r="I901" s="10">
        <f t="shared" si="684"/>
        <v>727804.82861823705</v>
      </c>
      <c r="J901" s="10">
        <f t="shared" si="684"/>
        <v>2402871.5149142835</v>
      </c>
      <c r="K901" s="10">
        <f t="shared" si="684"/>
        <v>2402871.5149142835</v>
      </c>
      <c r="L901" s="10">
        <f t="shared" si="684"/>
        <v>1224177.2367758653</v>
      </c>
      <c r="M901" s="10">
        <f t="shared" si="684"/>
        <v>2559.8770198220122</v>
      </c>
      <c r="N901" s="10">
        <f t="shared" si="684"/>
        <v>0</v>
      </c>
      <c r="O901" s="10">
        <f t="shared" si="684"/>
        <v>8493230.1462046839</v>
      </c>
      <c r="P901" s="10">
        <f t="shared" si="684"/>
        <v>8493230.1462046839</v>
      </c>
      <c r="Q901" s="10">
        <f t="shared" si="684"/>
        <v>8493230.1462046839</v>
      </c>
      <c r="R901" s="10">
        <f t="shared" si="684"/>
        <v>309787.96560175059</v>
      </c>
      <c r="S901" s="10">
        <f t="shared" si="684"/>
        <v>309787.96560175059</v>
      </c>
      <c r="T901" s="10">
        <f t="shared" si="684"/>
        <v>309787.96560175059</v>
      </c>
      <c r="U901" s="10">
        <f t="shared" si="684"/>
        <v>309787.96560175059</v>
      </c>
      <c r="V901" s="10">
        <f t="shared" si="684"/>
        <v>309787.96560175059</v>
      </c>
      <c r="W901" s="10">
        <f t="shared" si="684"/>
        <v>309787.96560175059</v>
      </c>
      <c r="X901" s="10">
        <f t="shared" si="684"/>
        <v>42478950.116122529</v>
      </c>
      <c r="Y901" s="10">
        <f t="shared" si="684"/>
        <v>42478950.116122529</v>
      </c>
      <c r="Z901" s="10">
        <f t="shared" si="684"/>
        <v>42478950.116122529</v>
      </c>
      <c r="AB901" s="21">
        <f>IF(E320="weekday",INDEX('Category Mapping'!$F$34:$F$45,MATCH('Summarized Source Data'!A320,'Category Mapping'!$A$34:$A$45,0)),INDEX('Category Mapping'!$E$34:$E$45,MATCH('Summarized Source Data'!A320,'Category Mapping'!$A$34:$A$45,0)))</f>
        <v>8</v>
      </c>
      <c r="AD901">
        <f>SUMIFS('Adjusted Source Data'!AJ$3:AJ$290,Sector,"All Sectors",Month,$A901,TimeOfWeek,$E901)</f>
        <v>0</v>
      </c>
      <c r="AE901">
        <f>SUMIFS('Adjusted Source Data'!AK$3:AK$290,Sector,"All Sectors",Month,$A901,TimeOfWeek,$E901)</f>
        <v>0</v>
      </c>
    </row>
    <row r="902" spans="1:31" outlineLevel="2">
      <c r="A902">
        <f t="shared" ref="A902:E902" si="685">A321</f>
        <v>2</v>
      </c>
      <c r="B902" t="str">
        <f t="shared" si="685"/>
        <v>Winter</v>
      </c>
      <c r="C902" t="str">
        <f t="shared" si="685"/>
        <v>h6</v>
      </c>
      <c r="D902" t="str">
        <f t="shared" si="685"/>
        <v>Hour5</v>
      </c>
      <c r="E902" t="str">
        <f t="shared" si="685"/>
        <v>Weekend</v>
      </c>
      <c r="F902" s="10">
        <f t="shared" ref="F902:Z902" si="686">F321/$AB902</f>
        <v>1185622.7540453989</v>
      </c>
      <c r="G902" s="10">
        <f t="shared" si="686"/>
        <v>892.42520560960588</v>
      </c>
      <c r="H902" s="10">
        <f t="shared" si="686"/>
        <v>0</v>
      </c>
      <c r="I902" s="10">
        <f t="shared" si="686"/>
        <v>943208.97410001582</v>
      </c>
      <c r="J902" s="10">
        <f t="shared" si="686"/>
        <v>2779226.5661201957</v>
      </c>
      <c r="K902" s="10">
        <f t="shared" si="686"/>
        <v>2779226.5661201957</v>
      </c>
      <c r="L902" s="10">
        <f t="shared" si="686"/>
        <v>1273144.3262469</v>
      </c>
      <c r="M902" s="10">
        <f t="shared" si="686"/>
        <v>2587.9106785441795</v>
      </c>
      <c r="N902" s="10">
        <f t="shared" si="686"/>
        <v>0</v>
      </c>
      <c r="O902" s="10">
        <f t="shared" si="686"/>
        <v>9068565.4138306193</v>
      </c>
      <c r="P902" s="10">
        <f t="shared" si="686"/>
        <v>9068565.4138306193</v>
      </c>
      <c r="Q902" s="10">
        <f t="shared" si="686"/>
        <v>9068565.4138306193</v>
      </c>
      <c r="R902" s="10">
        <f t="shared" si="686"/>
        <v>311938.35533587111</v>
      </c>
      <c r="S902" s="10">
        <f t="shared" si="686"/>
        <v>311938.35533587111</v>
      </c>
      <c r="T902" s="10">
        <f t="shared" si="686"/>
        <v>311938.35533587111</v>
      </c>
      <c r="U902" s="10">
        <f t="shared" si="686"/>
        <v>311938.35533587111</v>
      </c>
      <c r="V902" s="10">
        <f t="shared" si="686"/>
        <v>311938.35533587111</v>
      </c>
      <c r="W902" s="10">
        <f t="shared" si="686"/>
        <v>311938.35533587111</v>
      </c>
      <c r="X902" s="10">
        <f t="shared" si="686"/>
        <v>42846203.287155285</v>
      </c>
      <c r="Y902" s="10">
        <f t="shared" si="686"/>
        <v>42846203.287155285</v>
      </c>
      <c r="Z902" s="10">
        <f t="shared" si="686"/>
        <v>42846203.287155285</v>
      </c>
      <c r="AB902" s="21">
        <f>IF(E321="weekday",INDEX('Category Mapping'!$F$34:$F$45,MATCH('Summarized Source Data'!A321,'Category Mapping'!$A$34:$A$45,0)),INDEX('Category Mapping'!$E$34:$E$45,MATCH('Summarized Source Data'!A321,'Category Mapping'!$A$34:$A$45,0)))</f>
        <v>8</v>
      </c>
      <c r="AD902">
        <f>SUMIFS('Adjusted Source Data'!AJ$3:AJ$290,Sector,"All Sectors",Month,$A902,TimeOfWeek,$E902)</f>
        <v>0</v>
      </c>
      <c r="AE902">
        <f>SUMIFS('Adjusted Source Data'!AK$3:AK$290,Sector,"All Sectors",Month,$A902,TimeOfWeek,$E902)</f>
        <v>0</v>
      </c>
    </row>
    <row r="903" spans="1:31" outlineLevel="2">
      <c r="A903">
        <f t="shared" ref="A903:E903" si="687">A322</f>
        <v>2</v>
      </c>
      <c r="B903" t="str">
        <f t="shared" si="687"/>
        <v>Winter</v>
      </c>
      <c r="C903" t="str">
        <f t="shared" si="687"/>
        <v>h7</v>
      </c>
      <c r="D903" t="str">
        <f t="shared" si="687"/>
        <v>Hour6</v>
      </c>
      <c r="E903" t="str">
        <f t="shared" si="687"/>
        <v>Weekend</v>
      </c>
      <c r="F903" s="10">
        <f t="shared" ref="F903:Z903" si="688">F322/$AB903</f>
        <v>1248660.7815113827</v>
      </c>
      <c r="G903" s="10">
        <f t="shared" si="688"/>
        <v>856.80164801942817</v>
      </c>
      <c r="H903" s="10">
        <f t="shared" si="688"/>
        <v>0</v>
      </c>
      <c r="I903" s="10">
        <f t="shared" si="688"/>
        <v>1628155.7249119009</v>
      </c>
      <c r="J903" s="10">
        <f t="shared" si="688"/>
        <v>4100136.9415511293</v>
      </c>
      <c r="K903" s="10">
        <f t="shared" si="688"/>
        <v>4100136.9415511293</v>
      </c>
      <c r="L903" s="10">
        <f t="shared" si="688"/>
        <v>1542463.3183375904</v>
      </c>
      <c r="M903" s="10">
        <f t="shared" si="688"/>
        <v>2687.80354106509</v>
      </c>
      <c r="N903" s="10">
        <f t="shared" si="688"/>
        <v>0</v>
      </c>
      <c r="O903" s="10">
        <f t="shared" si="688"/>
        <v>10170225.034066375</v>
      </c>
      <c r="P903" s="10">
        <f t="shared" si="688"/>
        <v>10170225.034066375</v>
      </c>
      <c r="Q903" s="10">
        <f t="shared" si="688"/>
        <v>10170225.034066375</v>
      </c>
      <c r="R903" s="10">
        <f t="shared" si="688"/>
        <v>386750.88671833614</v>
      </c>
      <c r="S903" s="10">
        <f t="shared" si="688"/>
        <v>386750.88671833614</v>
      </c>
      <c r="T903" s="10">
        <f t="shared" si="688"/>
        <v>386750.88671833614</v>
      </c>
      <c r="U903" s="10">
        <f t="shared" si="688"/>
        <v>386750.88671833614</v>
      </c>
      <c r="V903" s="10">
        <f t="shared" si="688"/>
        <v>386750.88671833614</v>
      </c>
      <c r="W903" s="10">
        <f t="shared" si="688"/>
        <v>386750.88671833614</v>
      </c>
      <c r="X903" s="10">
        <f t="shared" si="688"/>
        <v>43091038.734510459</v>
      </c>
      <c r="Y903" s="10">
        <f t="shared" si="688"/>
        <v>43091038.734510459</v>
      </c>
      <c r="Z903" s="10">
        <f t="shared" si="688"/>
        <v>43091038.734510459</v>
      </c>
      <c r="AB903" s="21">
        <f>IF(E322="weekday",INDEX('Category Mapping'!$F$34:$F$45,MATCH('Summarized Source Data'!A322,'Category Mapping'!$A$34:$A$45,0)),INDEX('Category Mapping'!$E$34:$E$45,MATCH('Summarized Source Data'!A322,'Category Mapping'!$A$34:$A$45,0)))</f>
        <v>8</v>
      </c>
      <c r="AD903">
        <f>SUMIFS('Adjusted Source Data'!AJ$3:AJ$290,Sector,"All Sectors",Month,$A903,TimeOfWeek,$E903)</f>
        <v>0</v>
      </c>
      <c r="AE903">
        <f>SUMIFS('Adjusted Source Data'!AK$3:AK$290,Sector,"All Sectors",Month,$A903,TimeOfWeek,$E903)</f>
        <v>0</v>
      </c>
    </row>
    <row r="904" spans="1:31" outlineLevel="2">
      <c r="A904">
        <f t="shared" ref="A904:E904" si="689">A323</f>
        <v>2</v>
      </c>
      <c r="B904" t="str">
        <f t="shared" si="689"/>
        <v>Winter</v>
      </c>
      <c r="C904" t="str">
        <f t="shared" si="689"/>
        <v>h8</v>
      </c>
      <c r="D904" t="str">
        <f t="shared" si="689"/>
        <v>Hour7</v>
      </c>
      <c r="E904" t="str">
        <f t="shared" si="689"/>
        <v>Weekend</v>
      </c>
      <c r="F904" s="10">
        <f t="shared" ref="F904:Z904" si="690">F323/$AB904</f>
        <v>1334353.1880856932</v>
      </c>
      <c r="G904" s="10">
        <f t="shared" si="690"/>
        <v>796.32729252270042</v>
      </c>
      <c r="H904" s="10">
        <f t="shared" si="690"/>
        <v>0</v>
      </c>
      <c r="I904" s="10">
        <f t="shared" si="690"/>
        <v>1193294.6727882733</v>
      </c>
      <c r="J904" s="10">
        <f t="shared" si="690"/>
        <v>5808202.7942771539</v>
      </c>
      <c r="K904" s="10">
        <f t="shared" si="690"/>
        <v>5808202.7942771539</v>
      </c>
      <c r="L904" s="10">
        <f t="shared" si="690"/>
        <v>3170619.0432494911</v>
      </c>
      <c r="M904" s="10">
        <f t="shared" si="690"/>
        <v>2885.0184939096816</v>
      </c>
      <c r="N904" s="10">
        <f t="shared" si="690"/>
        <v>0</v>
      </c>
      <c r="O904" s="10">
        <f t="shared" si="690"/>
        <v>12863217.740020435</v>
      </c>
      <c r="P904" s="10">
        <f t="shared" si="690"/>
        <v>12863217.740020435</v>
      </c>
      <c r="Q904" s="10">
        <f t="shared" si="690"/>
        <v>12863217.740020435</v>
      </c>
      <c r="R904" s="10">
        <f t="shared" si="690"/>
        <v>503236.4923419542</v>
      </c>
      <c r="S904" s="10">
        <f t="shared" si="690"/>
        <v>503236.4923419542</v>
      </c>
      <c r="T904" s="10">
        <f t="shared" si="690"/>
        <v>503236.4923419542</v>
      </c>
      <c r="U904" s="10">
        <f t="shared" si="690"/>
        <v>503236.4923419542</v>
      </c>
      <c r="V904" s="10">
        <f t="shared" si="690"/>
        <v>503236.4923419542</v>
      </c>
      <c r="W904" s="10">
        <f t="shared" si="690"/>
        <v>503236.4923419542</v>
      </c>
      <c r="X904" s="10">
        <f t="shared" si="690"/>
        <v>43091038.734510459</v>
      </c>
      <c r="Y904" s="10">
        <f t="shared" si="690"/>
        <v>43091038.734510459</v>
      </c>
      <c r="Z904" s="10">
        <f t="shared" si="690"/>
        <v>43091038.734510459</v>
      </c>
      <c r="AB904" s="21">
        <f>IF(E323="weekday",INDEX('Category Mapping'!$F$34:$F$45,MATCH('Summarized Source Data'!A323,'Category Mapping'!$A$34:$A$45,0)),INDEX('Category Mapping'!$E$34:$E$45,MATCH('Summarized Source Data'!A323,'Category Mapping'!$A$34:$A$45,0)))</f>
        <v>8</v>
      </c>
      <c r="AD904">
        <f>SUMIFS('Adjusted Source Data'!AJ$3:AJ$290,Sector,"All Sectors",Month,$A904,TimeOfWeek,$E904)</f>
        <v>0</v>
      </c>
      <c r="AE904">
        <f>SUMIFS('Adjusted Source Data'!AK$3:AK$290,Sector,"All Sectors",Month,$A904,TimeOfWeek,$E904)</f>
        <v>0</v>
      </c>
    </row>
    <row r="905" spans="1:31" outlineLevel="2">
      <c r="A905">
        <f t="shared" ref="A905:E905" si="691">A324</f>
        <v>2</v>
      </c>
      <c r="B905" t="str">
        <f t="shared" si="691"/>
        <v>Winter</v>
      </c>
      <c r="C905" t="str">
        <f t="shared" si="691"/>
        <v>h9</v>
      </c>
      <c r="D905" t="str">
        <f t="shared" si="691"/>
        <v>Hour8</v>
      </c>
      <c r="E905" t="str">
        <f t="shared" si="691"/>
        <v>Weekend</v>
      </c>
      <c r="F905" s="10">
        <f t="shared" ref="F905:Z905" si="692">F324/$AB905</f>
        <v>1371078.5051889692</v>
      </c>
      <c r="G905" s="10">
        <f t="shared" si="692"/>
        <v>712.34873407987607</v>
      </c>
      <c r="H905" s="10">
        <f t="shared" si="692"/>
        <v>0</v>
      </c>
      <c r="I905" s="10">
        <f t="shared" si="692"/>
        <v>919164.54173933004</v>
      </c>
      <c r="J905" s="10">
        <f t="shared" si="692"/>
        <v>7306594.1406604052</v>
      </c>
      <c r="K905" s="10">
        <f t="shared" si="692"/>
        <v>7306594.1406604052</v>
      </c>
      <c r="L905" s="10">
        <f t="shared" si="692"/>
        <v>4003059.5642570797</v>
      </c>
      <c r="M905" s="10">
        <f t="shared" si="692"/>
        <v>3174.7812458545291</v>
      </c>
      <c r="N905" s="10">
        <f t="shared" si="692"/>
        <v>0</v>
      </c>
      <c r="O905" s="10">
        <f t="shared" si="692"/>
        <v>14723677.377167806</v>
      </c>
      <c r="P905" s="10">
        <f t="shared" si="692"/>
        <v>14723677.377167806</v>
      </c>
      <c r="Q905" s="10">
        <f t="shared" si="692"/>
        <v>14723677.377167806</v>
      </c>
      <c r="R905" s="10">
        <f t="shared" si="692"/>
        <v>600722.13274446875</v>
      </c>
      <c r="S905" s="10">
        <f t="shared" si="692"/>
        <v>600722.13274446875</v>
      </c>
      <c r="T905" s="10">
        <f t="shared" si="692"/>
        <v>600722.13274446875</v>
      </c>
      <c r="U905" s="10">
        <f t="shared" si="692"/>
        <v>600722.13274446875</v>
      </c>
      <c r="V905" s="10">
        <f t="shared" si="692"/>
        <v>600722.13274446875</v>
      </c>
      <c r="W905" s="10">
        <f t="shared" si="692"/>
        <v>600722.13274446875</v>
      </c>
      <c r="X905" s="10">
        <f t="shared" si="692"/>
        <v>43091038.734510459</v>
      </c>
      <c r="Y905" s="10">
        <f t="shared" si="692"/>
        <v>43091038.734510459</v>
      </c>
      <c r="Z905" s="10">
        <f t="shared" si="692"/>
        <v>43091038.734510459</v>
      </c>
      <c r="AB905" s="21">
        <f>IF(E324="weekday",INDEX('Category Mapping'!$F$34:$F$45,MATCH('Summarized Source Data'!A324,'Category Mapping'!$A$34:$A$45,0)),INDEX('Category Mapping'!$E$34:$E$45,MATCH('Summarized Source Data'!A324,'Category Mapping'!$A$34:$A$45,0)))</f>
        <v>8</v>
      </c>
      <c r="AD905">
        <f>SUMIFS('Adjusted Source Data'!AJ$3:AJ$290,Sector,"All Sectors",Month,$A905,TimeOfWeek,$E905)</f>
        <v>0</v>
      </c>
      <c r="AE905">
        <f>SUMIFS('Adjusted Source Data'!AK$3:AK$290,Sector,"All Sectors",Month,$A905,TimeOfWeek,$E905)</f>
        <v>0</v>
      </c>
    </row>
    <row r="906" spans="1:31" outlineLevel="2">
      <c r="A906">
        <f t="shared" ref="A906:E906" si="693">A325</f>
        <v>2</v>
      </c>
      <c r="B906" t="str">
        <f t="shared" si="693"/>
        <v>Winter</v>
      </c>
      <c r="C906" t="str">
        <f t="shared" si="693"/>
        <v>h10</v>
      </c>
      <c r="D906" t="str">
        <f t="shared" si="693"/>
        <v>Hour9</v>
      </c>
      <c r="E906" t="str">
        <f t="shared" si="693"/>
        <v>Weekend</v>
      </c>
      <c r="F906" s="10">
        <f t="shared" ref="F906:Z906" si="694">F325/$AB906</f>
        <v>1334353.1880856932</v>
      </c>
      <c r="G906" s="10">
        <f t="shared" si="694"/>
        <v>620.90269449271887</v>
      </c>
      <c r="H906" s="10">
        <f t="shared" si="694"/>
        <v>0</v>
      </c>
      <c r="I906" s="10">
        <f t="shared" si="694"/>
        <v>952420.17330041213</v>
      </c>
      <c r="J906" s="10">
        <f t="shared" si="694"/>
        <v>9244355.3063480519</v>
      </c>
      <c r="K906" s="10">
        <f t="shared" si="694"/>
        <v>9244355.3063480519</v>
      </c>
      <c r="L906" s="10">
        <f t="shared" si="694"/>
        <v>3158377.2708817325</v>
      </c>
      <c r="M906" s="10">
        <f t="shared" si="694"/>
        <v>3359.8768440550402</v>
      </c>
      <c r="N906" s="10">
        <f t="shared" si="694"/>
        <v>0</v>
      </c>
      <c r="O906" s="10">
        <f t="shared" si="694"/>
        <v>16057845.469655298</v>
      </c>
      <c r="P906" s="10">
        <f t="shared" si="694"/>
        <v>16057845.469655298</v>
      </c>
      <c r="Q906" s="10">
        <f t="shared" si="694"/>
        <v>16057845.469655298</v>
      </c>
      <c r="R906" s="10">
        <f t="shared" si="694"/>
        <v>680856.16257519857</v>
      </c>
      <c r="S906" s="10">
        <f t="shared" si="694"/>
        <v>680856.16257519857</v>
      </c>
      <c r="T906" s="10">
        <f t="shared" si="694"/>
        <v>680856.16257519857</v>
      </c>
      <c r="U906" s="10">
        <f t="shared" si="694"/>
        <v>680856.16257519857</v>
      </c>
      <c r="V906" s="10">
        <f t="shared" si="694"/>
        <v>680856.16257519857</v>
      </c>
      <c r="W906" s="10">
        <f t="shared" si="694"/>
        <v>680856.16257519857</v>
      </c>
      <c r="X906" s="10">
        <f t="shared" si="694"/>
        <v>42846203.287155285</v>
      </c>
      <c r="Y906" s="10">
        <f t="shared" si="694"/>
        <v>42846203.287155285</v>
      </c>
      <c r="Z906" s="10">
        <f t="shared" si="694"/>
        <v>42846203.287155285</v>
      </c>
      <c r="AB906" s="21">
        <f>IF(E325="weekday",INDEX('Category Mapping'!$F$34:$F$45,MATCH('Summarized Source Data'!A325,'Category Mapping'!$A$34:$A$45,0)),INDEX('Category Mapping'!$E$34:$E$45,MATCH('Summarized Source Data'!A325,'Category Mapping'!$A$34:$A$45,0)))</f>
        <v>8</v>
      </c>
      <c r="AD906">
        <f>SUMIFS('Adjusted Source Data'!AJ$3:AJ$290,Sector,"All Sectors",Month,$A906,TimeOfWeek,$E906)</f>
        <v>0</v>
      </c>
      <c r="AE906">
        <f>SUMIFS('Adjusted Source Data'!AK$3:AK$290,Sector,"All Sectors",Month,$A906,TimeOfWeek,$E906)</f>
        <v>0</v>
      </c>
    </row>
    <row r="907" spans="1:31" outlineLevel="2">
      <c r="A907">
        <f t="shared" ref="A907:E907" si="695">A326</f>
        <v>2</v>
      </c>
      <c r="B907" t="str">
        <f t="shared" si="695"/>
        <v>Winter</v>
      </c>
      <c r="C907" t="str">
        <f t="shared" si="695"/>
        <v>h11</v>
      </c>
      <c r="D907" t="str">
        <f t="shared" si="695"/>
        <v>Hour10</v>
      </c>
      <c r="E907" t="str">
        <f t="shared" si="695"/>
        <v>Weekend</v>
      </c>
      <c r="F907" s="10">
        <f t="shared" ref="F907:Z907" si="696">F326/$AB907</f>
        <v>1285386.0986146587</v>
      </c>
      <c r="G907" s="10">
        <f t="shared" si="696"/>
        <v>579.40308616601703</v>
      </c>
      <c r="H907" s="10">
        <f t="shared" si="696"/>
        <v>0</v>
      </c>
      <c r="I907" s="10">
        <f t="shared" si="696"/>
        <v>958101.33502084156</v>
      </c>
      <c r="J907" s="10">
        <f t="shared" si="696"/>
        <v>11344300.491490439</v>
      </c>
      <c r="K907" s="10">
        <f t="shared" si="696"/>
        <v>11344300.491490439</v>
      </c>
      <c r="L907" s="10">
        <f t="shared" si="696"/>
        <v>2656464.6038036277</v>
      </c>
      <c r="M907" s="10">
        <f t="shared" si="696"/>
        <v>3456.0971748656229</v>
      </c>
      <c r="N907" s="10">
        <f t="shared" si="696"/>
        <v>0</v>
      </c>
      <c r="O907" s="10">
        <f t="shared" si="696"/>
        <v>15702737.850659488</v>
      </c>
      <c r="P907" s="10">
        <f t="shared" si="696"/>
        <v>15702737.850659488</v>
      </c>
      <c r="Q907" s="10">
        <f t="shared" si="696"/>
        <v>15702737.850659488</v>
      </c>
      <c r="R907" s="10">
        <f t="shared" si="696"/>
        <v>720829.34430536453</v>
      </c>
      <c r="S907" s="10">
        <f t="shared" si="696"/>
        <v>720829.34430536453</v>
      </c>
      <c r="T907" s="10">
        <f t="shared" si="696"/>
        <v>720829.34430536453</v>
      </c>
      <c r="U907" s="10">
        <f t="shared" si="696"/>
        <v>720829.34430536453</v>
      </c>
      <c r="V907" s="10">
        <f t="shared" si="696"/>
        <v>720829.34430536453</v>
      </c>
      <c r="W907" s="10">
        <f t="shared" si="696"/>
        <v>720829.34430536453</v>
      </c>
      <c r="X907" s="10">
        <f t="shared" si="696"/>
        <v>42723785.563477702</v>
      </c>
      <c r="Y907" s="10">
        <f t="shared" si="696"/>
        <v>42723785.563477702</v>
      </c>
      <c r="Z907" s="10">
        <f t="shared" si="696"/>
        <v>42723785.563477702</v>
      </c>
      <c r="AB907" s="21">
        <f>IF(E326="weekday",INDEX('Category Mapping'!$F$34:$F$45,MATCH('Summarized Source Data'!A326,'Category Mapping'!$A$34:$A$45,0)),INDEX('Category Mapping'!$E$34:$E$45,MATCH('Summarized Source Data'!A326,'Category Mapping'!$A$34:$A$45,0)))</f>
        <v>8</v>
      </c>
      <c r="AD907">
        <f>SUMIFS('Adjusted Source Data'!AJ$3:AJ$290,Sector,"All Sectors",Month,$A907,TimeOfWeek,$E907)</f>
        <v>0</v>
      </c>
      <c r="AE907">
        <f>SUMIFS('Adjusted Source Data'!AK$3:AK$290,Sector,"All Sectors",Month,$A907,TimeOfWeek,$E907)</f>
        <v>0</v>
      </c>
    </row>
    <row r="908" spans="1:31" outlineLevel="2">
      <c r="A908">
        <f t="shared" ref="A908:E908" si="697">A327</f>
        <v>2</v>
      </c>
      <c r="B908" t="str">
        <f t="shared" si="697"/>
        <v>Winter</v>
      </c>
      <c r="C908" t="str">
        <f t="shared" si="697"/>
        <v>h12</v>
      </c>
      <c r="D908" t="str">
        <f t="shared" si="697"/>
        <v>Hour11</v>
      </c>
      <c r="E908" t="str">
        <f t="shared" si="697"/>
        <v>Weekend</v>
      </c>
      <c r="F908" s="10">
        <f t="shared" ref="F908:Z908" si="698">F327/$AB908</f>
        <v>1048703.9164918601</v>
      </c>
      <c r="G908" s="10">
        <f t="shared" si="698"/>
        <v>599.35717512546364</v>
      </c>
      <c r="H908" s="10">
        <f t="shared" si="698"/>
        <v>0</v>
      </c>
      <c r="I908" s="10">
        <f t="shared" si="698"/>
        <v>1016567.9174315332</v>
      </c>
      <c r="J908" s="10">
        <f t="shared" si="698"/>
        <v>12624255.650211865</v>
      </c>
      <c r="K908" s="10">
        <f t="shared" si="698"/>
        <v>12624255.650211865</v>
      </c>
      <c r="L908" s="10">
        <f t="shared" si="698"/>
        <v>2325936.7498741443</v>
      </c>
      <c r="M908" s="10">
        <f t="shared" si="698"/>
        <v>3478.6220360222987</v>
      </c>
      <c r="N908" s="10">
        <f t="shared" si="698"/>
        <v>0</v>
      </c>
      <c r="O908" s="10">
        <f t="shared" si="698"/>
        <v>15788407.732372642</v>
      </c>
      <c r="P908" s="10">
        <f t="shared" si="698"/>
        <v>15788407.732372642</v>
      </c>
      <c r="Q908" s="10">
        <f t="shared" si="698"/>
        <v>15788407.732372642</v>
      </c>
      <c r="R908" s="10">
        <f t="shared" si="698"/>
        <v>743050.48708959634</v>
      </c>
      <c r="S908" s="10">
        <f t="shared" si="698"/>
        <v>743050.48708959634</v>
      </c>
      <c r="T908" s="10">
        <f t="shared" si="698"/>
        <v>743050.48708959634</v>
      </c>
      <c r="U908" s="10">
        <f t="shared" si="698"/>
        <v>743050.48708959634</v>
      </c>
      <c r="V908" s="10">
        <f t="shared" si="698"/>
        <v>743050.48708959634</v>
      </c>
      <c r="W908" s="10">
        <f t="shared" si="698"/>
        <v>743050.48708959634</v>
      </c>
      <c r="X908" s="10">
        <f t="shared" si="698"/>
        <v>42723785.563477702</v>
      </c>
      <c r="Y908" s="10">
        <f t="shared" si="698"/>
        <v>42723785.563477702</v>
      </c>
      <c r="Z908" s="10">
        <f t="shared" si="698"/>
        <v>42723785.563477702</v>
      </c>
      <c r="AB908" s="21">
        <f>IF(E327="weekday",INDEX('Category Mapping'!$F$34:$F$45,MATCH('Summarized Source Data'!A327,'Category Mapping'!$A$34:$A$45,0)),INDEX('Category Mapping'!$E$34:$E$45,MATCH('Summarized Source Data'!A327,'Category Mapping'!$A$34:$A$45,0)))</f>
        <v>8</v>
      </c>
      <c r="AD908">
        <f>SUMIFS('Adjusted Source Data'!AJ$3:AJ$290,Sector,"All Sectors",Month,$A908,TimeOfWeek,$E908)</f>
        <v>0</v>
      </c>
      <c r="AE908">
        <f>SUMIFS('Adjusted Source Data'!AK$3:AK$290,Sector,"All Sectors",Month,$A908,TimeOfWeek,$E908)</f>
        <v>0</v>
      </c>
    </row>
    <row r="909" spans="1:31" outlineLevel="2">
      <c r="A909">
        <f t="shared" ref="A909:E909" si="699">A328</f>
        <v>2</v>
      </c>
      <c r="B909" t="str">
        <f t="shared" si="699"/>
        <v>Winter</v>
      </c>
      <c r="C909" t="str">
        <f t="shared" si="699"/>
        <v>h13</v>
      </c>
      <c r="D909" t="str">
        <f t="shared" si="699"/>
        <v>Hour12</v>
      </c>
      <c r="E909" t="str">
        <f t="shared" si="699"/>
        <v>Weekend</v>
      </c>
      <c r="F909" s="10">
        <f t="shared" ref="F909:Z909" si="700">F328/$AB909</f>
        <v>1030857.0038100758</v>
      </c>
      <c r="G909" s="10">
        <f t="shared" si="700"/>
        <v>624.94247937407931</v>
      </c>
      <c r="H909" s="10">
        <f t="shared" si="700"/>
        <v>0</v>
      </c>
      <c r="I909" s="10">
        <f t="shared" si="700"/>
        <v>1051897.7949026085</v>
      </c>
      <c r="J909" s="10">
        <f t="shared" si="700"/>
        <v>11504987.587020047</v>
      </c>
      <c r="K909" s="10">
        <f t="shared" si="700"/>
        <v>11504987.587020047</v>
      </c>
      <c r="L909" s="10">
        <f t="shared" si="700"/>
        <v>2105584.8472544886</v>
      </c>
      <c r="M909" s="10">
        <f t="shared" si="700"/>
        <v>3497.7192009160026</v>
      </c>
      <c r="N909" s="10">
        <f t="shared" si="700"/>
        <v>0</v>
      </c>
      <c r="O909" s="10">
        <f t="shared" si="700"/>
        <v>15641487.366794642</v>
      </c>
      <c r="P909" s="10">
        <f t="shared" si="700"/>
        <v>15641487.366794642</v>
      </c>
      <c r="Q909" s="10">
        <f t="shared" si="700"/>
        <v>15641487.366794642</v>
      </c>
      <c r="R909" s="10">
        <f t="shared" si="700"/>
        <v>726732.08210565045</v>
      </c>
      <c r="S909" s="10">
        <f t="shared" si="700"/>
        <v>726732.08210565045</v>
      </c>
      <c r="T909" s="10">
        <f t="shared" si="700"/>
        <v>726732.08210565045</v>
      </c>
      <c r="U909" s="10">
        <f t="shared" si="700"/>
        <v>726732.08210565045</v>
      </c>
      <c r="V909" s="10">
        <f t="shared" si="700"/>
        <v>726732.08210565045</v>
      </c>
      <c r="W909" s="10">
        <f t="shared" si="700"/>
        <v>726732.08210565045</v>
      </c>
      <c r="X909" s="10">
        <f t="shared" si="700"/>
        <v>42601367.839800112</v>
      </c>
      <c r="Y909" s="10">
        <f t="shared" si="700"/>
        <v>42601367.839800112</v>
      </c>
      <c r="Z909" s="10">
        <f t="shared" si="700"/>
        <v>42601367.839800112</v>
      </c>
      <c r="AB909" s="21">
        <f>IF(E328="weekday",INDEX('Category Mapping'!$F$34:$F$45,MATCH('Summarized Source Data'!A328,'Category Mapping'!$A$34:$A$45,0)),INDEX('Category Mapping'!$E$34:$E$45,MATCH('Summarized Source Data'!A328,'Category Mapping'!$A$34:$A$45,0)))</f>
        <v>8</v>
      </c>
      <c r="AD909">
        <f>SUMIFS('Adjusted Source Data'!AJ$3:AJ$290,Sector,"All Sectors",Month,$A909,TimeOfWeek,$E909)</f>
        <v>0</v>
      </c>
      <c r="AE909">
        <f>SUMIFS('Adjusted Source Data'!AK$3:AK$290,Sector,"All Sectors",Month,$A909,TimeOfWeek,$E909)</f>
        <v>0</v>
      </c>
    </row>
    <row r="910" spans="1:31" outlineLevel="2">
      <c r="A910">
        <f t="shared" ref="A910:E910" si="701">A329</f>
        <v>2</v>
      </c>
      <c r="B910" t="str">
        <f t="shared" si="701"/>
        <v>Winter</v>
      </c>
      <c r="C910" t="str">
        <f t="shared" si="701"/>
        <v>h14</v>
      </c>
      <c r="D910" t="str">
        <f t="shared" si="701"/>
        <v>Hour13</v>
      </c>
      <c r="E910" t="str">
        <f t="shared" si="701"/>
        <v>Weekend</v>
      </c>
      <c r="F910" s="10">
        <f t="shared" ref="F910:Z910" si="702">F329/$AB910</f>
        <v>1007600.81917215</v>
      </c>
      <c r="G910" s="10">
        <f t="shared" si="702"/>
        <v>630.81853011060343</v>
      </c>
      <c r="H910" s="10">
        <f t="shared" si="702"/>
        <v>0</v>
      </c>
      <c r="I910" s="10">
        <f t="shared" si="702"/>
        <v>1050549.8533471944</v>
      </c>
      <c r="J910" s="10">
        <f t="shared" si="702"/>
        <v>10072814.92539937</v>
      </c>
      <c r="K910" s="10">
        <f t="shared" si="702"/>
        <v>10072814.92539937</v>
      </c>
      <c r="L910" s="10">
        <f t="shared" si="702"/>
        <v>1921958.2617381087</v>
      </c>
      <c r="M910" s="10">
        <f t="shared" si="702"/>
        <v>3497.7192009160026</v>
      </c>
      <c r="N910" s="10">
        <f t="shared" si="702"/>
        <v>0</v>
      </c>
      <c r="O910" s="10">
        <f t="shared" si="702"/>
        <v>15090607.610245502</v>
      </c>
      <c r="P910" s="10">
        <f t="shared" si="702"/>
        <v>15090607.610245502</v>
      </c>
      <c r="Q910" s="10">
        <f t="shared" si="702"/>
        <v>15090607.610245502</v>
      </c>
      <c r="R910" s="10">
        <f t="shared" si="702"/>
        <v>691757.2160332402</v>
      </c>
      <c r="S910" s="10">
        <f t="shared" si="702"/>
        <v>691757.2160332402</v>
      </c>
      <c r="T910" s="10">
        <f t="shared" si="702"/>
        <v>691757.2160332402</v>
      </c>
      <c r="U910" s="10">
        <f t="shared" si="702"/>
        <v>691757.2160332402</v>
      </c>
      <c r="V910" s="10">
        <f t="shared" si="702"/>
        <v>691757.2160332402</v>
      </c>
      <c r="W910" s="10">
        <f t="shared" si="702"/>
        <v>691757.2160332402</v>
      </c>
      <c r="X910" s="10">
        <f t="shared" si="702"/>
        <v>42723785.563477702</v>
      </c>
      <c r="Y910" s="10">
        <f t="shared" si="702"/>
        <v>42723785.563477702</v>
      </c>
      <c r="Z910" s="10">
        <f t="shared" si="702"/>
        <v>42723785.563477702</v>
      </c>
      <c r="AB910" s="21">
        <f>IF(E329="weekday",INDEX('Category Mapping'!$F$34:$F$45,MATCH('Summarized Source Data'!A329,'Category Mapping'!$A$34:$A$45,0)),INDEX('Category Mapping'!$E$34:$E$45,MATCH('Summarized Source Data'!A329,'Category Mapping'!$A$34:$A$45,0)))</f>
        <v>8</v>
      </c>
      <c r="AD910">
        <f>SUMIFS('Adjusted Source Data'!AJ$3:AJ$290,Sector,"All Sectors",Month,$A910,TimeOfWeek,$E910)</f>
        <v>0</v>
      </c>
      <c r="AE910">
        <f>SUMIFS('Adjusted Source Data'!AK$3:AK$290,Sector,"All Sectors",Month,$A910,TimeOfWeek,$E910)</f>
        <v>0</v>
      </c>
    </row>
    <row r="911" spans="1:31" outlineLevel="2">
      <c r="A911">
        <f t="shared" ref="A911:E911" si="703">A330</f>
        <v>2</v>
      </c>
      <c r="B911" t="str">
        <f t="shared" si="703"/>
        <v>Winter</v>
      </c>
      <c r="C911" t="str">
        <f t="shared" si="703"/>
        <v>h15</v>
      </c>
      <c r="D911" t="str">
        <f t="shared" si="703"/>
        <v>Hour14</v>
      </c>
      <c r="E911" t="str">
        <f t="shared" si="703"/>
        <v>Weekend</v>
      </c>
      <c r="F911" s="10">
        <f t="shared" ref="F911:Z911" si="704">F330/$AB911</f>
        <v>994269.52906366088</v>
      </c>
      <c r="G911" s="10">
        <f t="shared" si="704"/>
        <v>629.47193515014999</v>
      </c>
      <c r="H911" s="10">
        <f t="shared" si="704"/>
        <v>0</v>
      </c>
      <c r="I911" s="10">
        <f t="shared" si="704"/>
        <v>1039496.0225700032</v>
      </c>
      <c r="J911" s="10">
        <f t="shared" si="704"/>
        <v>10452212.791545011</v>
      </c>
      <c r="K911" s="10">
        <f t="shared" si="704"/>
        <v>10452212.791545011</v>
      </c>
      <c r="L911" s="10">
        <f t="shared" si="704"/>
        <v>1811782.3104282806</v>
      </c>
      <c r="M911" s="10">
        <f t="shared" si="704"/>
        <v>3497.7192009160026</v>
      </c>
      <c r="N911" s="10">
        <f t="shared" si="704"/>
        <v>0</v>
      </c>
      <c r="O911" s="10">
        <f t="shared" si="704"/>
        <v>14343859.495812226</v>
      </c>
      <c r="P911" s="10">
        <f t="shared" si="704"/>
        <v>14343859.495812226</v>
      </c>
      <c r="Q911" s="10">
        <f t="shared" si="704"/>
        <v>14343859.495812226</v>
      </c>
      <c r="R911" s="10">
        <f t="shared" si="704"/>
        <v>683155.53467903461</v>
      </c>
      <c r="S911" s="10">
        <f t="shared" si="704"/>
        <v>683155.53467903461</v>
      </c>
      <c r="T911" s="10">
        <f t="shared" si="704"/>
        <v>683155.53467903461</v>
      </c>
      <c r="U911" s="10">
        <f t="shared" si="704"/>
        <v>683155.53467903461</v>
      </c>
      <c r="V911" s="10">
        <f t="shared" si="704"/>
        <v>683155.53467903461</v>
      </c>
      <c r="W911" s="10">
        <f t="shared" si="704"/>
        <v>683155.53467903461</v>
      </c>
      <c r="X911" s="10">
        <f t="shared" si="704"/>
        <v>42846203.287155285</v>
      </c>
      <c r="Y911" s="10">
        <f t="shared" si="704"/>
        <v>42846203.287155285</v>
      </c>
      <c r="Z911" s="10">
        <f t="shared" si="704"/>
        <v>42846203.287155285</v>
      </c>
      <c r="AB911" s="21">
        <f>IF(E330="weekday",INDEX('Category Mapping'!$F$34:$F$45,MATCH('Summarized Source Data'!A330,'Category Mapping'!$A$34:$A$45,0)),INDEX('Category Mapping'!$E$34:$E$45,MATCH('Summarized Source Data'!A330,'Category Mapping'!$A$34:$A$45,0)))</f>
        <v>8</v>
      </c>
      <c r="AD911">
        <f>SUMIFS('Adjusted Source Data'!AJ$3:AJ$290,Sector,"All Sectors",Month,$A911,TimeOfWeek,$E911)</f>
        <v>0</v>
      </c>
      <c r="AE911">
        <f>SUMIFS('Adjusted Source Data'!AK$3:AK$290,Sector,"All Sectors",Month,$A911,TimeOfWeek,$E911)</f>
        <v>0</v>
      </c>
    </row>
    <row r="912" spans="1:31" outlineLevel="2">
      <c r="A912">
        <f t="shared" ref="A912:E912" si="705">A331</f>
        <v>2</v>
      </c>
      <c r="B912" t="str">
        <f t="shared" si="705"/>
        <v>Winter</v>
      </c>
      <c r="C912" t="str">
        <f t="shared" si="705"/>
        <v>h16</v>
      </c>
      <c r="D912" t="str">
        <f t="shared" si="705"/>
        <v>Hour15</v>
      </c>
      <c r="E912" t="str">
        <f t="shared" si="705"/>
        <v>Weekend</v>
      </c>
      <c r="F912" s="10">
        <f t="shared" ref="F912:Z912" si="706">F331/$AB912</f>
        <v>1003283.0236403178</v>
      </c>
      <c r="G912" s="10">
        <f t="shared" si="706"/>
        <v>627.51325157130861</v>
      </c>
      <c r="H912" s="10">
        <f t="shared" si="706"/>
        <v>0</v>
      </c>
      <c r="I912" s="10">
        <f t="shared" si="706"/>
        <v>1042104.6218438488</v>
      </c>
      <c r="J912" s="10">
        <f t="shared" si="706"/>
        <v>10930263.551088434</v>
      </c>
      <c r="K912" s="10">
        <f t="shared" si="706"/>
        <v>10930263.551088434</v>
      </c>
      <c r="L912" s="10">
        <f t="shared" si="706"/>
        <v>1848507.6275315566</v>
      </c>
      <c r="M912" s="10">
        <f t="shared" si="706"/>
        <v>3498.4537072580679</v>
      </c>
      <c r="N912" s="10">
        <f t="shared" si="706"/>
        <v>0</v>
      </c>
      <c r="O912" s="10">
        <f t="shared" si="706"/>
        <v>13327791.654781915</v>
      </c>
      <c r="P912" s="10">
        <f t="shared" si="706"/>
        <v>13327791.654781915</v>
      </c>
      <c r="Q912" s="10">
        <f t="shared" si="706"/>
        <v>13327791.654781915</v>
      </c>
      <c r="R912" s="10">
        <f t="shared" si="706"/>
        <v>670252.8290211407</v>
      </c>
      <c r="S912" s="10">
        <f t="shared" si="706"/>
        <v>670252.8290211407</v>
      </c>
      <c r="T912" s="10">
        <f t="shared" si="706"/>
        <v>670252.8290211407</v>
      </c>
      <c r="U912" s="10">
        <f t="shared" si="706"/>
        <v>670252.8290211407</v>
      </c>
      <c r="V912" s="10">
        <f t="shared" si="706"/>
        <v>670252.8290211407</v>
      </c>
      <c r="W912" s="10">
        <f t="shared" si="706"/>
        <v>670252.8290211407</v>
      </c>
      <c r="X912" s="10">
        <f t="shared" si="706"/>
        <v>43335874.181865633</v>
      </c>
      <c r="Y912" s="10">
        <f t="shared" si="706"/>
        <v>43335874.181865633</v>
      </c>
      <c r="Z912" s="10">
        <f t="shared" si="706"/>
        <v>43335874.181865633</v>
      </c>
      <c r="AB912" s="21">
        <f>IF(E331="weekday",INDEX('Category Mapping'!$F$34:$F$45,MATCH('Summarized Source Data'!A331,'Category Mapping'!$A$34:$A$45,0)),INDEX('Category Mapping'!$E$34:$E$45,MATCH('Summarized Source Data'!A331,'Category Mapping'!$A$34:$A$45,0)))</f>
        <v>8</v>
      </c>
      <c r="AD912">
        <f>SUMIFS('Adjusted Source Data'!AJ$3:AJ$290,Sector,"All Sectors",Month,$A912,TimeOfWeek,$E912)</f>
        <v>0</v>
      </c>
      <c r="AE912">
        <f>SUMIFS('Adjusted Source Data'!AK$3:AK$290,Sector,"All Sectors",Month,$A912,TimeOfWeek,$E912)</f>
        <v>0</v>
      </c>
    </row>
    <row r="913" spans="1:31" outlineLevel="2">
      <c r="A913">
        <f t="shared" ref="A913:E913" si="707">A332</f>
        <v>2</v>
      </c>
      <c r="B913" t="str">
        <f t="shared" si="707"/>
        <v>Winter</v>
      </c>
      <c r="C913" t="str">
        <f t="shared" si="707"/>
        <v>h17</v>
      </c>
      <c r="D913" t="str">
        <f t="shared" si="707"/>
        <v>Hour16</v>
      </c>
      <c r="E913" t="str">
        <f t="shared" si="707"/>
        <v>Weekend</v>
      </c>
      <c r="F913" s="10">
        <f t="shared" ref="F913:Z913" si="708">F332/$AB913</f>
        <v>1040399.7102061911</v>
      </c>
      <c r="G913" s="10">
        <f t="shared" si="708"/>
        <v>632.53237824208964</v>
      </c>
      <c r="H913" s="10">
        <f t="shared" si="708"/>
        <v>0</v>
      </c>
      <c r="I913" s="10">
        <f t="shared" si="708"/>
        <v>1701606.3591184528</v>
      </c>
      <c r="J913" s="10">
        <f t="shared" si="708"/>
        <v>11702652.792252325</v>
      </c>
      <c r="K913" s="10">
        <f t="shared" si="708"/>
        <v>11702652.792252325</v>
      </c>
      <c r="L913" s="10">
        <f t="shared" si="708"/>
        <v>1811782.3104282806</v>
      </c>
      <c r="M913" s="10">
        <f t="shared" si="708"/>
        <v>3460.8714660890491</v>
      </c>
      <c r="N913" s="10">
        <f t="shared" si="708"/>
        <v>0</v>
      </c>
      <c r="O913" s="10">
        <f t="shared" si="708"/>
        <v>12752465.935738428</v>
      </c>
      <c r="P913" s="10">
        <f t="shared" si="708"/>
        <v>12752465.935738428</v>
      </c>
      <c r="Q913" s="10">
        <f t="shared" si="708"/>
        <v>12752465.935738428</v>
      </c>
      <c r="R913" s="10">
        <f t="shared" si="708"/>
        <v>768494.52128508803</v>
      </c>
      <c r="S913" s="10">
        <f t="shared" si="708"/>
        <v>768494.52128508803</v>
      </c>
      <c r="T913" s="10">
        <f t="shared" si="708"/>
        <v>768494.52128508803</v>
      </c>
      <c r="U913" s="10">
        <f t="shared" si="708"/>
        <v>768494.52128508803</v>
      </c>
      <c r="V913" s="10">
        <f t="shared" si="708"/>
        <v>768494.52128508803</v>
      </c>
      <c r="W913" s="10">
        <f t="shared" si="708"/>
        <v>768494.52128508803</v>
      </c>
      <c r="X913" s="10">
        <f t="shared" si="708"/>
        <v>43825545.07657598</v>
      </c>
      <c r="Y913" s="10">
        <f t="shared" si="708"/>
        <v>43825545.07657598</v>
      </c>
      <c r="Z913" s="10">
        <f t="shared" si="708"/>
        <v>43825545.07657598</v>
      </c>
      <c r="AB913" s="21">
        <f>IF(E332="weekday",INDEX('Category Mapping'!$F$34:$F$45,MATCH('Summarized Source Data'!A332,'Category Mapping'!$A$34:$A$45,0)),INDEX('Category Mapping'!$E$34:$E$45,MATCH('Summarized Source Data'!A332,'Category Mapping'!$A$34:$A$45,0)))</f>
        <v>8</v>
      </c>
      <c r="AD913">
        <f>SUMIFS('Adjusted Source Data'!AJ$3:AJ$290,Sector,"All Sectors",Month,$A913,TimeOfWeek,$E913)</f>
        <v>0</v>
      </c>
      <c r="AE913">
        <f>SUMIFS('Adjusted Source Data'!AK$3:AK$290,Sector,"All Sectors",Month,$A913,TimeOfWeek,$E913)</f>
        <v>0</v>
      </c>
    </row>
    <row r="914" spans="1:31" outlineLevel="2">
      <c r="A914">
        <f t="shared" ref="A914:E914" si="709">A333</f>
        <v>2</v>
      </c>
      <c r="B914" t="str">
        <f t="shared" si="709"/>
        <v>Winter</v>
      </c>
      <c r="C914" t="str">
        <f t="shared" si="709"/>
        <v>h18</v>
      </c>
      <c r="D914" t="str">
        <f t="shared" si="709"/>
        <v>Hour17</v>
      </c>
      <c r="E914" t="str">
        <f t="shared" si="709"/>
        <v>Weekend</v>
      </c>
      <c r="F914" s="10">
        <f t="shared" ref="F914:Z914" si="710">F333/$AB914</f>
        <v>1103471.6473816335</v>
      </c>
      <c r="G914" s="10">
        <f t="shared" si="710"/>
        <v>657.50559387231726</v>
      </c>
      <c r="H914" s="10">
        <f t="shared" si="710"/>
        <v>0</v>
      </c>
      <c r="I914" s="10">
        <f t="shared" si="710"/>
        <v>3745982.344534148</v>
      </c>
      <c r="J914" s="10">
        <f t="shared" si="710"/>
        <v>11798698.922642116</v>
      </c>
      <c r="K914" s="10">
        <f t="shared" si="710"/>
        <v>11798698.922642116</v>
      </c>
      <c r="L914" s="10">
        <f t="shared" si="710"/>
        <v>1909716.48937035</v>
      </c>
      <c r="M914" s="10">
        <f t="shared" si="710"/>
        <v>3377.2601608172572</v>
      </c>
      <c r="N914" s="10">
        <f t="shared" si="710"/>
        <v>0</v>
      </c>
      <c r="O914" s="10">
        <f t="shared" si="710"/>
        <v>12899450.815456804</v>
      </c>
      <c r="P914" s="10">
        <f t="shared" si="710"/>
        <v>12899450.815456804</v>
      </c>
      <c r="Q914" s="10">
        <f t="shared" si="710"/>
        <v>12899450.815456804</v>
      </c>
      <c r="R914" s="10">
        <f t="shared" si="710"/>
        <v>769211.39947494399</v>
      </c>
      <c r="S914" s="10">
        <f t="shared" si="710"/>
        <v>769211.39947494399</v>
      </c>
      <c r="T914" s="10">
        <f t="shared" si="710"/>
        <v>769211.39947494399</v>
      </c>
      <c r="U914" s="10">
        <f t="shared" si="710"/>
        <v>769211.39947494399</v>
      </c>
      <c r="V914" s="10">
        <f t="shared" si="710"/>
        <v>769211.39947494399</v>
      </c>
      <c r="W914" s="10">
        <f t="shared" si="710"/>
        <v>769211.39947494399</v>
      </c>
      <c r="X914" s="10">
        <f t="shared" si="710"/>
        <v>43947962.800253563</v>
      </c>
      <c r="Y914" s="10">
        <f t="shared" si="710"/>
        <v>43947962.800253563</v>
      </c>
      <c r="Z914" s="10">
        <f t="shared" si="710"/>
        <v>43947962.800253563</v>
      </c>
      <c r="AB914" s="21">
        <f>IF(E333="weekday",INDEX('Category Mapping'!$F$34:$F$45,MATCH('Summarized Source Data'!A333,'Category Mapping'!$A$34:$A$45,0)),INDEX('Category Mapping'!$E$34:$E$45,MATCH('Summarized Source Data'!A333,'Category Mapping'!$A$34:$A$45,0)))</f>
        <v>8</v>
      </c>
      <c r="AD914">
        <f>SUMIFS('Adjusted Source Data'!AJ$3:AJ$290,Sector,"All Sectors",Month,$A914,TimeOfWeek,$E914)</f>
        <v>0</v>
      </c>
      <c r="AE914">
        <f>SUMIFS('Adjusted Source Data'!AK$3:AK$290,Sector,"All Sectors",Month,$A914,TimeOfWeek,$E914)</f>
        <v>0</v>
      </c>
    </row>
    <row r="915" spans="1:31" outlineLevel="2">
      <c r="A915">
        <f t="shared" ref="A915:E915" si="711">A334</f>
        <v>2</v>
      </c>
      <c r="B915" t="str">
        <f t="shared" si="711"/>
        <v>Winter</v>
      </c>
      <c r="C915" t="str">
        <f t="shared" si="711"/>
        <v>h19</v>
      </c>
      <c r="D915" t="str">
        <f t="shared" si="711"/>
        <v>Hour18</v>
      </c>
      <c r="E915" t="str">
        <f t="shared" si="711"/>
        <v>Weekend</v>
      </c>
      <c r="F915" s="10">
        <f t="shared" ref="F915:Z915" si="712">F334/$AB915</f>
        <v>1182615.8074987063</v>
      </c>
      <c r="G915" s="10">
        <f t="shared" si="712"/>
        <v>697.90344268592082</v>
      </c>
      <c r="H915" s="10">
        <f t="shared" si="712"/>
        <v>0</v>
      </c>
      <c r="I915" s="10">
        <f t="shared" si="712"/>
        <v>3954092.474786045</v>
      </c>
      <c r="J915" s="10">
        <f t="shared" si="712"/>
        <v>11388986.510746744</v>
      </c>
      <c r="K915" s="10">
        <f t="shared" si="712"/>
        <v>11388986.510746744</v>
      </c>
      <c r="L915" s="10">
        <f t="shared" si="712"/>
        <v>2252486.1156675923</v>
      </c>
      <c r="M915" s="10">
        <f t="shared" si="712"/>
        <v>3304.7888684001259</v>
      </c>
      <c r="N915" s="10">
        <f t="shared" si="712"/>
        <v>0</v>
      </c>
      <c r="O915" s="10">
        <f t="shared" si="712"/>
        <v>12679171.384129565</v>
      </c>
      <c r="P915" s="10">
        <f t="shared" si="712"/>
        <v>12679171.384129565</v>
      </c>
      <c r="Q915" s="10">
        <f t="shared" si="712"/>
        <v>12679171.384129565</v>
      </c>
      <c r="R915" s="10">
        <f t="shared" si="712"/>
        <v>764193.61939912336</v>
      </c>
      <c r="S915" s="10">
        <f t="shared" si="712"/>
        <v>764193.61939912336</v>
      </c>
      <c r="T915" s="10">
        <f t="shared" si="712"/>
        <v>764193.61939912336</v>
      </c>
      <c r="U915" s="10">
        <f t="shared" si="712"/>
        <v>764193.61939912336</v>
      </c>
      <c r="V915" s="10">
        <f t="shared" si="712"/>
        <v>764193.61939912336</v>
      </c>
      <c r="W915" s="10">
        <f t="shared" si="712"/>
        <v>764193.61939912336</v>
      </c>
      <c r="X915" s="10">
        <f t="shared" si="712"/>
        <v>43703127.352898397</v>
      </c>
      <c r="Y915" s="10">
        <f t="shared" si="712"/>
        <v>43703127.352898397</v>
      </c>
      <c r="Z915" s="10">
        <f t="shared" si="712"/>
        <v>43703127.352898397</v>
      </c>
      <c r="AB915" s="21">
        <f>IF(E334="weekday",INDEX('Category Mapping'!$F$34:$F$45,MATCH('Summarized Source Data'!A334,'Category Mapping'!$A$34:$A$45,0)),INDEX('Category Mapping'!$E$34:$E$45,MATCH('Summarized Source Data'!A334,'Category Mapping'!$A$34:$A$45,0)))</f>
        <v>8</v>
      </c>
      <c r="AD915">
        <f>SUMIFS('Adjusted Source Data'!AJ$3:AJ$290,Sector,"All Sectors",Month,$A915,TimeOfWeek,$E915)</f>
        <v>0</v>
      </c>
      <c r="AE915">
        <f>SUMIFS('Adjusted Source Data'!AK$3:AK$290,Sector,"All Sectors",Month,$A915,TimeOfWeek,$E915)</f>
        <v>0</v>
      </c>
    </row>
    <row r="916" spans="1:31" outlineLevel="2">
      <c r="A916">
        <f t="shared" ref="A916:E916" si="713">A335</f>
        <v>2</v>
      </c>
      <c r="B916" t="str">
        <f t="shared" si="713"/>
        <v>Winter</v>
      </c>
      <c r="C916" t="str">
        <f t="shared" si="713"/>
        <v>h20</v>
      </c>
      <c r="D916" t="str">
        <f t="shared" si="713"/>
        <v>Hour19</v>
      </c>
      <c r="E916" t="str">
        <f t="shared" si="713"/>
        <v>Weekend</v>
      </c>
      <c r="F916" s="10">
        <f t="shared" ref="F916:Z916" si="714">F335/$AB916</f>
        <v>1260902.5538791413</v>
      </c>
      <c r="G916" s="10">
        <f t="shared" si="714"/>
        <v>741.72898776249679</v>
      </c>
      <c r="H916" s="10">
        <f t="shared" si="714"/>
        <v>0</v>
      </c>
      <c r="I916" s="10">
        <f t="shared" si="714"/>
        <v>4149960.8326701834</v>
      </c>
      <c r="J916" s="10">
        <f t="shared" si="714"/>
        <v>10502698.962549161</v>
      </c>
      <c r="K916" s="10">
        <f t="shared" si="714"/>
        <v>10502698.962549161</v>
      </c>
      <c r="L916" s="10">
        <f t="shared" si="714"/>
        <v>1542463.3183375904</v>
      </c>
      <c r="M916" s="10">
        <f t="shared" si="714"/>
        <v>3201.468309616243</v>
      </c>
      <c r="N916" s="10">
        <f t="shared" si="714"/>
        <v>0</v>
      </c>
      <c r="O916" s="10">
        <f t="shared" si="714"/>
        <v>12409955.712597659</v>
      </c>
      <c r="P916" s="10">
        <f t="shared" si="714"/>
        <v>12409955.712597659</v>
      </c>
      <c r="Q916" s="10">
        <f t="shared" si="714"/>
        <v>12409955.712597659</v>
      </c>
      <c r="R916" s="10">
        <f t="shared" si="714"/>
        <v>747707.01246284437</v>
      </c>
      <c r="S916" s="10">
        <f t="shared" si="714"/>
        <v>747707.01246284437</v>
      </c>
      <c r="T916" s="10">
        <f t="shared" si="714"/>
        <v>747707.01246284437</v>
      </c>
      <c r="U916" s="10">
        <f t="shared" si="714"/>
        <v>747707.01246284437</v>
      </c>
      <c r="V916" s="10">
        <f t="shared" si="714"/>
        <v>747707.01246284437</v>
      </c>
      <c r="W916" s="10">
        <f t="shared" si="714"/>
        <v>747707.01246284437</v>
      </c>
      <c r="X916" s="10">
        <f t="shared" si="714"/>
        <v>43458291.905543223</v>
      </c>
      <c r="Y916" s="10">
        <f t="shared" si="714"/>
        <v>43458291.905543223</v>
      </c>
      <c r="Z916" s="10">
        <f t="shared" si="714"/>
        <v>43458291.905543223</v>
      </c>
      <c r="AB916" s="21">
        <f>IF(E335="weekday",INDEX('Category Mapping'!$F$34:$F$45,MATCH('Summarized Source Data'!A335,'Category Mapping'!$A$34:$A$45,0)),INDEX('Category Mapping'!$E$34:$E$45,MATCH('Summarized Source Data'!A335,'Category Mapping'!$A$34:$A$45,0)))</f>
        <v>8</v>
      </c>
      <c r="AD916">
        <f>SUMIFS('Adjusted Source Data'!AJ$3:AJ$290,Sector,"All Sectors",Month,$A916,TimeOfWeek,$E916)</f>
        <v>0</v>
      </c>
      <c r="AE916">
        <f>SUMIFS('Adjusted Source Data'!AK$3:AK$290,Sector,"All Sectors",Month,$A916,TimeOfWeek,$E916)</f>
        <v>0</v>
      </c>
    </row>
    <row r="917" spans="1:31" outlineLevel="2">
      <c r="A917">
        <f t="shared" ref="A917:E917" si="715">A336</f>
        <v>2</v>
      </c>
      <c r="B917" t="str">
        <f t="shared" si="715"/>
        <v>Winter</v>
      </c>
      <c r="C917" t="str">
        <f t="shared" si="715"/>
        <v>h21</v>
      </c>
      <c r="D917" t="str">
        <f t="shared" si="715"/>
        <v>Hour20</v>
      </c>
      <c r="E917" t="str">
        <f t="shared" si="715"/>
        <v>Weekend</v>
      </c>
      <c r="F917" s="10">
        <f t="shared" ref="F917:Z917" si="716">F336/$AB917</f>
        <v>1322111.4157179345</v>
      </c>
      <c r="G917" s="10">
        <f t="shared" si="716"/>
        <v>776.4956212869314</v>
      </c>
      <c r="H917" s="10">
        <f t="shared" si="716"/>
        <v>0</v>
      </c>
      <c r="I917" s="10">
        <f t="shared" si="716"/>
        <v>4125477.287934666</v>
      </c>
      <c r="J917" s="10">
        <f t="shared" si="716"/>
        <v>9853850.2604244296</v>
      </c>
      <c r="K917" s="10">
        <f t="shared" si="716"/>
        <v>9853850.2604244296</v>
      </c>
      <c r="L917" s="10">
        <f t="shared" si="716"/>
        <v>1603672.1801763836</v>
      </c>
      <c r="M917" s="10">
        <f t="shared" si="716"/>
        <v>3114.5517258051568</v>
      </c>
      <c r="N917" s="10">
        <f t="shared" si="716"/>
        <v>0</v>
      </c>
      <c r="O917" s="10">
        <f t="shared" si="716"/>
        <v>11736745.148954744</v>
      </c>
      <c r="P917" s="10">
        <f t="shared" si="716"/>
        <v>11736745.148954744</v>
      </c>
      <c r="Q917" s="10">
        <f t="shared" si="716"/>
        <v>11736745.148954744</v>
      </c>
      <c r="R917" s="10">
        <f t="shared" si="716"/>
        <v>725485.86967861257</v>
      </c>
      <c r="S917" s="10">
        <f t="shared" si="716"/>
        <v>725485.86967861257</v>
      </c>
      <c r="T917" s="10">
        <f t="shared" si="716"/>
        <v>725485.86967861257</v>
      </c>
      <c r="U917" s="10">
        <f t="shared" si="716"/>
        <v>725485.86967861257</v>
      </c>
      <c r="V917" s="10">
        <f t="shared" si="716"/>
        <v>725485.86967861257</v>
      </c>
      <c r="W917" s="10">
        <f t="shared" si="716"/>
        <v>725485.86967861257</v>
      </c>
      <c r="X917" s="10">
        <f t="shared" si="716"/>
        <v>43213456.458188049</v>
      </c>
      <c r="Y917" s="10">
        <f t="shared" si="716"/>
        <v>43213456.458188049</v>
      </c>
      <c r="Z917" s="10">
        <f t="shared" si="716"/>
        <v>43213456.458188049</v>
      </c>
      <c r="AB917" s="21">
        <f>IF(E336="weekday",INDEX('Category Mapping'!$F$34:$F$45,MATCH('Summarized Source Data'!A336,'Category Mapping'!$A$34:$A$45,0)),INDEX('Category Mapping'!$E$34:$E$45,MATCH('Summarized Source Data'!A336,'Category Mapping'!$A$34:$A$45,0)))</f>
        <v>8</v>
      </c>
      <c r="AD917">
        <f>SUMIFS('Adjusted Source Data'!AJ$3:AJ$290,Sector,"All Sectors",Month,$A917,TimeOfWeek,$E917)</f>
        <v>0</v>
      </c>
      <c r="AE917">
        <f>SUMIFS('Adjusted Source Data'!AK$3:AK$290,Sector,"All Sectors",Month,$A917,TimeOfWeek,$E917)</f>
        <v>0</v>
      </c>
    </row>
    <row r="918" spans="1:31" outlineLevel="2">
      <c r="A918">
        <f t="shared" ref="A918:E918" si="717">A337</f>
        <v>2</v>
      </c>
      <c r="B918" t="str">
        <f t="shared" si="717"/>
        <v>Winter</v>
      </c>
      <c r="C918" t="str">
        <f t="shared" si="717"/>
        <v>h22</v>
      </c>
      <c r="D918" t="str">
        <f t="shared" si="717"/>
        <v>Hour21</v>
      </c>
      <c r="E918" t="str">
        <f t="shared" si="717"/>
        <v>Weekend</v>
      </c>
      <c r="F918" s="10">
        <f t="shared" ref="F918:Z918" si="718">F337/$AB918</f>
        <v>1273144.3262469</v>
      </c>
      <c r="G918" s="10">
        <f t="shared" si="718"/>
        <v>809.5484066798798</v>
      </c>
      <c r="H918" s="10">
        <f t="shared" si="718"/>
        <v>0</v>
      </c>
      <c r="I918" s="10">
        <f t="shared" si="718"/>
        <v>3403212.7182369055</v>
      </c>
      <c r="J918" s="10">
        <f t="shared" si="718"/>
        <v>9156036.1826767921</v>
      </c>
      <c r="K918" s="10">
        <f t="shared" si="718"/>
        <v>9156036.1826767921</v>
      </c>
      <c r="L918" s="10">
        <f t="shared" si="718"/>
        <v>1738331.6762217288</v>
      </c>
      <c r="M918" s="10">
        <f t="shared" si="718"/>
        <v>3025.7988761389065</v>
      </c>
      <c r="N918" s="10">
        <f t="shared" si="718"/>
        <v>0</v>
      </c>
      <c r="O918" s="10">
        <f t="shared" si="718"/>
        <v>10990085.787371133</v>
      </c>
      <c r="P918" s="10">
        <f t="shared" si="718"/>
        <v>10990085.787371133</v>
      </c>
      <c r="Q918" s="10">
        <f t="shared" si="718"/>
        <v>10990085.787371133</v>
      </c>
      <c r="R918" s="10">
        <f t="shared" si="718"/>
        <v>700397.45897040435</v>
      </c>
      <c r="S918" s="10">
        <f t="shared" si="718"/>
        <v>700397.45897040435</v>
      </c>
      <c r="T918" s="10">
        <f t="shared" si="718"/>
        <v>700397.45897040435</v>
      </c>
      <c r="U918" s="10">
        <f t="shared" si="718"/>
        <v>700397.45897040435</v>
      </c>
      <c r="V918" s="10">
        <f t="shared" si="718"/>
        <v>700397.45897040435</v>
      </c>
      <c r="W918" s="10">
        <f t="shared" si="718"/>
        <v>700397.45897040435</v>
      </c>
      <c r="X918" s="10">
        <f t="shared" si="718"/>
        <v>42846203.287155285</v>
      </c>
      <c r="Y918" s="10">
        <f t="shared" si="718"/>
        <v>42846203.287155285</v>
      </c>
      <c r="Z918" s="10">
        <f t="shared" si="718"/>
        <v>42846203.287155285</v>
      </c>
      <c r="AB918" s="21">
        <f>IF(E337="weekday",INDEX('Category Mapping'!$F$34:$F$45,MATCH('Summarized Source Data'!A337,'Category Mapping'!$A$34:$A$45,0)),INDEX('Category Mapping'!$E$34:$E$45,MATCH('Summarized Source Data'!A337,'Category Mapping'!$A$34:$A$45,0)))</f>
        <v>8</v>
      </c>
      <c r="AD918">
        <f>SUMIFS('Adjusted Source Data'!AJ$3:AJ$290,Sector,"All Sectors",Month,$A918,TimeOfWeek,$E918)</f>
        <v>0</v>
      </c>
      <c r="AE918">
        <f>SUMIFS('Adjusted Source Data'!AK$3:AK$290,Sector,"All Sectors",Month,$A918,TimeOfWeek,$E918)</f>
        <v>0</v>
      </c>
    </row>
    <row r="919" spans="1:31" outlineLevel="2">
      <c r="A919">
        <f t="shared" ref="A919:E919" si="719">A338</f>
        <v>2</v>
      </c>
      <c r="B919" t="str">
        <f t="shared" si="719"/>
        <v>Winter</v>
      </c>
      <c r="C919" t="str">
        <f t="shared" si="719"/>
        <v>h23</v>
      </c>
      <c r="D919" t="str">
        <f t="shared" si="719"/>
        <v>Hour22</v>
      </c>
      <c r="E919" t="str">
        <f t="shared" si="719"/>
        <v>Weekend</v>
      </c>
      <c r="F919" s="10">
        <f t="shared" ref="F919:Z919" si="720">F338/$AB919</f>
        <v>1138637.2402675333</v>
      </c>
      <c r="G919" s="10">
        <f t="shared" si="720"/>
        <v>840.15283759927638</v>
      </c>
      <c r="H919" s="10">
        <f t="shared" si="720"/>
        <v>0</v>
      </c>
      <c r="I919" s="10">
        <f t="shared" si="720"/>
        <v>2203519.0261965576</v>
      </c>
      <c r="J919" s="10">
        <f t="shared" si="720"/>
        <v>7637873.3945778217</v>
      </c>
      <c r="K919" s="10">
        <f t="shared" si="720"/>
        <v>7637873.3945778217</v>
      </c>
      <c r="L919" s="10">
        <f t="shared" si="720"/>
        <v>1799540.5380605222</v>
      </c>
      <c r="M919" s="10">
        <f t="shared" si="720"/>
        <v>2919.1730388157284</v>
      </c>
      <c r="N919" s="10">
        <f t="shared" si="720"/>
        <v>0</v>
      </c>
      <c r="O919" s="10">
        <f t="shared" si="720"/>
        <v>10561730.380336903</v>
      </c>
      <c r="P919" s="10">
        <f t="shared" si="720"/>
        <v>10561730.380336903</v>
      </c>
      <c r="Q919" s="10">
        <f t="shared" si="720"/>
        <v>10561730.380336903</v>
      </c>
      <c r="R919" s="10">
        <f t="shared" si="720"/>
        <v>691795.655198475</v>
      </c>
      <c r="S919" s="10">
        <f t="shared" si="720"/>
        <v>691795.655198475</v>
      </c>
      <c r="T919" s="10">
        <f t="shared" si="720"/>
        <v>691795.655198475</v>
      </c>
      <c r="U919" s="10">
        <f t="shared" si="720"/>
        <v>691795.655198475</v>
      </c>
      <c r="V919" s="10">
        <f t="shared" si="720"/>
        <v>691795.655198475</v>
      </c>
      <c r="W919" s="10">
        <f t="shared" si="720"/>
        <v>691795.655198475</v>
      </c>
      <c r="X919" s="10">
        <f t="shared" si="720"/>
        <v>42478950.116122529</v>
      </c>
      <c r="Y919" s="10">
        <f t="shared" si="720"/>
        <v>42478950.116122529</v>
      </c>
      <c r="Z919" s="10">
        <f t="shared" si="720"/>
        <v>42478950.116122529</v>
      </c>
      <c r="AB919" s="21">
        <f>IF(E338="weekday",INDEX('Category Mapping'!$F$34:$F$45,MATCH('Summarized Source Data'!A338,'Category Mapping'!$A$34:$A$45,0)),INDEX('Category Mapping'!$E$34:$E$45,MATCH('Summarized Source Data'!A338,'Category Mapping'!$A$34:$A$45,0)))</f>
        <v>8</v>
      </c>
      <c r="AD919">
        <f>SUMIFS('Adjusted Source Data'!AJ$3:AJ$290,Sector,"All Sectors",Month,$A919,TimeOfWeek,$E919)</f>
        <v>0</v>
      </c>
      <c r="AE919">
        <f>SUMIFS('Adjusted Source Data'!AK$3:AK$290,Sector,"All Sectors",Month,$A919,TimeOfWeek,$E919)</f>
        <v>0</v>
      </c>
    </row>
    <row r="920" spans="1:31" outlineLevel="2">
      <c r="A920">
        <f t="shared" ref="A920:E920" si="721">A339</f>
        <v>2</v>
      </c>
      <c r="B920" t="str">
        <f t="shared" si="721"/>
        <v>Winter</v>
      </c>
      <c r="C920" t="str">
        <f t="shared" si="721"/>
        <v>h24</v>
      </c>
      <c r="D920" t="str">
        <f t="shared" si="721"/>
        <v>Hour23</v>
      </c>
      <c r="E920" t="str">
        <f t="shared" si="721"/>
        <v>Weekend</v>
      </c>
      <c r="F920" s="10">
        <f t="shared" ref="F920:Z920" si="722">F339/$AB920</f>
        <v>1092684.6872420593</v>
      </c>
      <c r="G920" s="10">
        <f t="shared" si="722"/>
        <v>866.47264818995745</v>
      </c>
      <c r="H920" s="10">
        <f t="shared" si="722"/>
        <v>0</v>
      </c>
      <c r="I920" s="10">
        <f t="shared" si="722"/>
        <v>1224177.2367758653</v>
      </c>
      <c r="J920" s="10">
        <f t="shared" si="722"/>
        <v>6092369.2199840816</v>
      </c>
      <c r="K920" s="10">
        <f t="shared" si="722"/>
        <v>6092369.2199840816</v>
      </c>
      <c r="L920" s="10">
        <f t="shared" si="722"/>
        <v>1469012.6841310384</v>
      </c>
      <c r="M920" s="10">
        <f t="shared" si="722"/>
        <v>2773.4959476394006</v>
      </c>
      <c r="N920" s="10">
        <f t="shared" si="722"/>
        <v>0</v>
      </c>
      <c r="O920" s="10">
        <f t="shared" si="722"/>
        <v>9607017.8127429038</v>
      </c>
      <c r="P920" s="10">
        <f t="shared" si="722"/>
        <v>9607017.8127429038</v>
      </c>
      <c r="Q920" s="10">
        <f t="shared" si="722"/>
        <v>9607017.8127429038</v>
      </c>
      <c r="R920" s="10">
        <f t="shared" si="722"/>
        <v>464882.52984287165</v>
      </c>
      <c r="S920" s="10">
        <f t="shared" si="722"/>
        <v>464882.52984287165</v>
      </c>
      <c r="T920" s="10">
        <f t="shared" si="722"/>
        <v>464882.52984287165</v>
      </c>
      <c r="U920" s="10">
        <f t="shared" si="722"/>
        <v>464882.52984287165</v>
      </c>
      <c r="V920" s="10">
        <f t="shared" si="722"/>
        <v>464882.52984287165</v>
      </c>
      <c r="W920" s="10">
        <f t="shared" si="722"/>
        <v>464882.52984287165</v>
      </c>
      <c r="X920" s="10">
        <f t="shared" si="722"/>
        <v>42234114.668767355</v>
      </c>
      <c r="Y920" s="10">
        <f t="shared" si="722"/>
        <v>42234114.668767355</v>
      </c>
      <c r="Z920" s="10">
        <f t="shared" si="722"/>
        <v>42234114.668767355</v>
      </c>
      <c r="AB920" s="21">
        <f>IF(E339="weekday",INDEX('Category Mapping'!$F$34:$F$45,MATCH('Summarized Source Data'!A339,'Category Mapping'!$A$34:$A$45,0)),INDEX('Category Mapping'!$E$34:$E$45,MATCH('Summarized Source Data'!A339,'Category Mapping'!$A$34:$A$45,0)))</f>
        <v>8</v>
      </c>
      <c r="AD920">
        <f>SUMIFS('Adjusted Source Data'!AJ$3:AJ$290,Sector,"All Sectors",Month,$A920,TimeOfWeek,$E920)</f>
        <v>0</v>
      </c>
      <c r="AE920">
        <f>SUMIFS('Adjusted Source Data'!AK$3:AK$290,Sector,"All Sectors",Month,$A920,TimeOfWeek,$E920)</f>
        <v>0</v>
      </c>
    </row>
    <row r="921" spans="1:31" outlineLevel="2">
      <c r="A921">
        <f t="shared" ref="A921:E921" si="723">A340</f>
        <v>3</v>
      </c>
      <c r="B921" t="str">
        <f t="shared" si="723"/>
        <v>Spring</v>
      </c>
      <c r="C921" t="str">
        <f t="shared" si="723"/>
        <v>h1</v>
      </c>
      <c r="D921" t="str">
        <f t="shared" si="723"/>
        <v>Hour0</v>
      </c>
      <c r="E921" t="str">
        <f t="shared" si="723"/>
        <v>Weekend</v>
      </c>
      <c r="F921" s="10">
        <f t="shared" ref="F921:Z921" si="724">F340/$AB921</f>
        <v>842209.27452696837</v>
      </c>
      <c r="G921" s="10">
        <f t="shared" si="724"/>
        <v>1911.6155564361136</v>
      </c>
      <c r="H921" s="10">
        <f t="shared" si="724"/>
        <v>0</v>
      </c>
      <c r="I921" s="10">
        <f t="shared" si="724"/>
        <v>736410.25632965285</v>
      </c>
      <c r="J921" s="10">
        <f t="shared" si="724"/>
        <v>4448726.6491708728</v>
      </c>
      <c r="K921" s="10">
        <f t="shared" si="724"/>
        <v>4448726.6491708728</v>
      </c>
      <c r="L921" s="10">
        <f t="shared" si="724"/>
        <v>1066818.6372914966</v>
      </c>
      <c r="M921" s="10">
        <f t="shared" si="724"/>
        <v>5740.7231388946793</v>
      </c>
      <c r="N921" s="10">
        <f t="shared" si="724"/>
        <v>0</v>
      </c>
      <c r="O921" s="10">
        <f t="shared" si="724"/>
        <v>9176003.5981450211</v>
      </c>
      <c r="P921" s="10">
        <f t="shared" si="724"/>
        <v>9176003.5981450211</v>
      </c>
      <c r="Q921" s="10">
        <f t="shared" si="724"/>
        <v>9176003.5981450211</v>
      </c>
      <c r="R921" s="10">
        <f t="shared" si="724"/>
        <v>309839.56211573945</v>
      </c>
      <c r="S921" s="10">
        <f t="shared" si="724"/>
        <v>309839.56211573945</v>
      </c>
      <c r="T921" s="10">
        <f t="shared" si="724"/>
        <v>309839.56211573945</v>
      </c>
      <c r="U921" s="10">
        <f t="shared" si="724"/>
        <v>309839.56211573945</v>
      </c>
      <c r="V921" s="10">
        <f t="shared" si="724"/>
        <v>309839.56211573945</v>
      </c>
      <c r="W921" s="10">
        <f t="shared" si="724"/>
        <v>309839.56211573945</v>
      </c>
      <c r="X921" s="10">
        <f t="shared" si="724"/>
        <v>40430110.754013099</v>
      </c>
      <c r="Y921" s="10">
        <f t="shared" si="724"/>
        <v>40430110.754013099</v>
      </c>
      <c r="Z921" s="10">
        <f t="shared" si="724"/>
        <v>40430110.754013099</v>
      </c>
      <c r="AB921" s="21">
        <f>IF(E340="weekday",INDEX('Category Mapping'!$F$34:$F$45,MATCH('Summarized Source Data'!A340,'Category Mapping'!$A$34:$A$45,0)),INDEX('Category Mapping'!$E$34:$E$45,MATCH('Summarized Source Data'!A340,'Category Mapping'!$A$34:$A$45,0)))</f>
        <v>8.8571428571428559</v>
      </c>
      <c r="AD921">
        <f>SUMIFS('Adjusted Source Data'!AJ$3:AJ$290,Sector,"All Sectors",Month,$A921,TimeOfWeek,$E921)</f>
        <v>0</v>
      </c>
      <c r="AE921">
        <f>SUMIFS('Adjusted Source Data'!AK$3:AK$290,Sector,"All Sectors",Month,$A921,TimeOfWeek,$E921)</f>
        <v>0</v>
      </c>
    </row>
    <row r="922" spans="1:31" outlineLevel="2">
      <c r="A922">
        <f t="shared" ref="A922:E922" si="725">A341</f>
        <v>3</v>
      </c>
      <c r="B922" t="str">
        <f t="shared" si="725"/>
        <v>Spring</v>
      </c>
      <c r="C922" t="str">
        <f t="shared" si="725"/>
        <v>h2</v>
      </c>
      <c r="D922" t="str">
        <f t="shared" si="725"/>
        <v>Hour1</v>
      </c>
      <c r="E922" t="str">
        <f t="shared" si="725"/>
        <v>Weekend</v>
      </c>
      <c r="F922" s="10">
        <f t="shared" ref="F922:Z922" si="726">F341/$AB922</f>
        <v>862866.59300504287</v>
      </c>
      <c r="G922" s="10">
        <f t="shared" si="726"/>
        <v>1940.8803749760823</v>
      </c>
      <c r="H922" s="10">
        <f t="shared" si="726"/>
        <v>0</v>
      </c>
      <c r="I922" s="10">
        <f t="shared" si="726"/>
        <v>636253.82422914007</v>
      </c>
      <c r="J922" s="10">
        <f t="shared" si="726"/>
        <v>3458679.0332610519</v>
      </c>
      <c r="K922" s="10">
        <f t="shared" si="726"/>
        <v>3458679.0332610519</v>
      </c>
      <c r="L922" s="10">
        <f t="shared" si="726"/>
        <v>942628.26728859881</v>
      </c>
      <c r="M922" s="10">
        <f t="shared" si="726"/>
        <v>5618.6101008905525</v>
      </c>
      <c r="N922" s="10">
        <f t="shared" si="726"/>
        <v>0</v>
      </c>
      <c r="O922" s="10">
        <f t="shared" si="726"/>
        <v>8007492.7721913187</v>
      </c>
      <c r="P922" s="10">
        <f t="shared" si="726"/>
        <v>8007492.7721913187</v>
      </c>
      <c r="Q922" s="10">
        <f t="shared" si="726"/>
        <v>8007492.7721913187</v>
      </c>
      <c r="R922" s="10">
        <f t="shared" si="726"/>
        <v>294699.42587349535</v>
      </c>
      <c r="S922" s="10">
        <f t="shared" si="726"/>
        <v>294699.42587349535</v>
      </c>
      <c r="T922" s="10">
        <f t="shared" si="726"/>
        <v>294699.42587349535</v>
      </c>
      <c r="U922" s="10">
        <f t="shared" si="726"/>
        <v>294699.42587349535</v>
      </c>
      <c r="V922" s="10">
        <f t="shared" si="726"/>
        <v>294699.42587349535</v>
      </c>
      <c r="W922" s="10">
        <f t="shared" si="726"/>
        <v>294699.42587349535</v>
      </c>
      <c r="X922" s="10">
        <f t="shared" si="726"/>
        <v>40430110.754013099</v>
      </c>
      <c r="Y922" s="10">
        <f t="shared" si="726"/>
        <v>40430110.754013099</v>
      </c>
      <c r="Z922" s="10">
        <f t="shared" si="726"/>
        <v>40430110.754013099</v>
      </c>
      <c r="AB922" s="21">
        <f>IF(E341="weekday",INDEX('Category Mapping'!$F$34:$F$45,MATCH('Summarized Source Data'!A341,'Category Mapping'!$A$34:$A$45,0)),INDEX('Category Mapping'!$E$34:$E$45,MATCH('Summarized Source Data'!A341,'Category Mapping'!$A$34:$A$45,0)))</f>
        <v>8.8571428571428559</v>
      </c>
      <c r="AD922">
        <f>SUMIFS('Adjusted Source Data'!AJ$3:AJ$290,Sector,"All Sectors",Month,$A922,TimeOfWeek,$E922)</f>
        <v>0</v>
      </c>
      <c r="AE922">
        <f>SUMIFS('Adjusted Source Data'!AK$3:AK$290,Sector,"All Sectors",Month,$A922,TimeOfWeek,$E922)</f>
        <v>0</v>
      </c>
    </row>
    <row r="923" spans="1:31" outlineLevel="2">
      <c r="A923">
        <f t="shared" ref="A923:E923" si="727">A342</f>
        <v>3</v>
      </c>
      <c r="B923" t="str">
        <f t="shared" si="727"/>
        <v>Spring</v>
      </c>
      <c r="C923" t="str">
        <f t="shared" si="727"/>
        <v>h3</v>
      </c>
      <c r="D923" t="str">
        <f t="shared" si="727"/>
        <v>Hour2</v>
      </c>
      <c r="E923" t="str">
        <f t="shared" si="727"/>
        <v>Weekend</v>
      </c>
      <c r="F923" s="10">
        <f t="shared" ref="F923:Z923" si="728">F342/$AB923</f>
        <v>869949.14920928224</v>
      </c>
      <c r="G923" s="10">
        <f t="shared" si="728"/>
        <v>1966.6193117642472</v>
      </c>
      <c r="H923" s="10">
        <f t="shared" si="728"/>
        <v>0</v>
      </c>
      <c r="I923" s="10">
        <f t="shared" si="728"/>
        <v>614506.77323097491</v>
      </c>
      <c r="J923" s="10">
        <f t="shared" si="728"/>
        <v>2697623.803721427</v>
      </c>
      <c r="K923" s="10">
        <f t="shared" si="728"/>
        <v>2697623.803721427</v>
      </c>
      <c r="L923" s="10">
        <f t="shared" si="728"/>
        <v>906007.40164984239</v>
      </c>
      <c r="M923" s="10">
        <f t="shared" si="728"/>
        <v>5567.6023448811293</v>
      </c>
      <c r="N923" s="10">
        <f t="shared" si="728"/>
        <v>0</v>
      </c>
      <c r="O923" s="10">
        <f t="shared" si="728"/>
        <v>7903129.3755139448</v>
      </c>
      <c r="P923" s="10">
        <f t="shared" si="728"/>
        <v>7903129.3755139448</v>
      </c>
      <c r="Q923" s="10">
        <f t="shared" si="728"/>
        <v>7903129.3755139448</v>
      </c>
      <c r="R923" s="10">
        <f t="shared" si="728"/>
        <v>290570.26575395832</v>
      </c>
      <c r="S923" s="10">
        <f t="shared" si="728"/>
        <v>290570.26575395832</v>
      </c>
      <c r="T923" s="10">
        <f t="shared" si="728"/>
        <v>290570.26575395832</v>
      </c>
      <c r="U923" s="10">
        <f t="shared" si="728"/>
        <v>290570.26575395832</v>
      </c>
      <c r="V923" s="10">
        <f t="shared" si="728"/>
        <v>290570.26575395832</v>
      </c>
      <c r="W923" s="10">
        <f t="shared" si="728"/>
        <v>290570.26575395832</v>
      </c>
      <c r="X923" s="10">
        <f t="shared" si="728"/>
        <v>40430110.754013099</v>
      </c>
      <c r="Y923" s="10">
        <f t="shared" si="728"/>
        <v>40430110.754013099</v>
      </c>
      <c r="Z923" s="10">
        <f t="shared" si="728"/>
        <v>40430110.754013099</v>
      </c>
      <c r="AB923" s="21">
        <f>IF(E342="weekday",INDEX('Category Mapping'!$F$34:$F$45,MATCH('Summarized Source Data'!A342,'Category Mapping'!$A$34:$A$45,0)),INDEX('Category Mapping'!$E$34:$E$45,MATCH('Summarized Source Data'!A342,'Category Mapping'!$A$34:$A$45,0)))</f>
        <v>8.8571428571428559</v>
      </c>
      <c r="AD923">
        <f>SUMIFS('Adjusted Source Data'!AJ$3:AJ$290,Sector,"All Sectors",Month,$A923,TimeOfWeek,$E923)</f>
        <v>0</v>
      </c>
      <c r="AE923">
        <f>SUMIFS('Adjusted Source Data'!AK$3:AK$290,Sector,"All Sectors",Month,$A923,TimeOfWeek,$E923)</f>
        <v>0</v>
      </c>
    </row>
    <row r="924" spans="1:31" outlineLevel="2">
      <c r="A924">
        <f t="shared" ref="A924:E924" si="729">A343</f>
        <v>3</v>
      </c>
      <c r="B924" t="str">
        <f t="shared" si="729"/>
        <v>Spring</v>
      </c>
      <c r="C924" t="str">
        <f t="shared" si="729"/>
        <v>h4</v>
      </c>
      <c r="D924" t="str">
        <f t="shared" si="729"/>
        <v>Hour3</v>
      </c>
      <c r="E924" t="str">
        <f t="shared" si="729"/>
        <v>Weekend</v>
      </c>
      <c r="F924" s="10">
        <f t="shared" ref="F924:Z924" si="730">F343/$AB924</f>
        <v>862866.59300504287</v>
      </c>
      <c r="G924" s="10">
        <f t="shared" si="730"/>
        <v>1970.3802522995045</v>
      </c>
      <c r="H924" s="10">
        <f t="shared" si="730"/>
        <v>0</v>
      </c>
      <c r="I924" s="10">
        <f t="shared" si="730"/>
        <v>613987.99849589297</v>
      </c>
      <c r="J924" s="10">
        <f t="shared" si="730"/>
        <v>2235103.8068130841</v>
      </c>
      <c r="K924" s="10">
        <f t="shared" si="730"/>
        <v>2235103.8068130841</v>
      </c>
      <c r="L924" s="10">
        <f t="shared" si="730"/>
        <v>935367.6540558933</v>
      </c>
      <c r="M924" s="10">
        <f t="shared" si="730"/>
        <v>5538.9251732997946</v>
      </c>
      <c r="N924" s="10">
        <f t="shared" si="730"/>
        <v>0</v>
      </c>
      <c r="O924" s="10">
        <f t="shared" si="730"/>
        <v>7979574.2528335797</v>
      </c>
      <c r="P924" s="10">
        <f t="shared" si="730"/>
        <v>7979574.2528335797</v>
      </c>
      <c r="Q924" s="10">
        <f t="shared" si="730"/>
        <v>7979574.2528335797</v>
      </c>
      <c r="R924" s="10">
        <f t="shared" si="730"/>
        <v>290570.26575395832</v>
      </c>
      <c r="S924" s="10">
        <f t="shared" si="730"/>
        <v>290570.26575395832</v>
      </c>
      <c r="T924" s="10">
        <f t="shared" si="730"/>
        <v>290570.26575395832</v>
      </c>
      <c r="U924" s="10">
        <f t="shared" si="730"/>
        <v>290570.26575395832</v>
      </c>
      <c r="V924" s="10">
        <f t="shared" si="730"/>
        <v>290570.26575395832</v>
      </c>
      <c r="W924" s="10">
        <f t="shared" si="730"/>
        <v>290570.26575395832</v>
      </c>
      <c r="X924" s="10">
        <f t="shared" si="730"/>
        <v>40547640.145739883</v>
      </c>
      <c r="Y924" s="10">
        <f t="shared" si="730"/>
        <v>40547640.145739883</v>
      </c>
      <c r="Z924" s="10">
        <f t="shared" si="730"/>
        <v>40547640.145739883</v>
      </c>
      <c r="AB924" s="21">
        <f>IF(E343="weekday",INDEX('Category Mapping'!$F$34:$F$45,MATCH('Summarized Source Data'!A343,'Category Mapping'!$A$34:$A$45,0)),INDEX('Category Mapping'!$E$34:$E$45,MATCH('Summarized Source Data'!A343,'Category Mapping'!$A$34:$A$45,0)))</f>
        <v>8.8571428571428559</v>
      </c>
      <c r="AD924">
        <f>SUMIFS('Adjusted Source Data'!AJ$3:AJ$290,Sector,"All Sectors",Month,$A924,TimeOfWeek,$E924)</f>
        <v>0</v>
      </c>
      <c r="AE924">
        <f>SUMIFS('Adjusted Source Data'!AK$3:AK$290,Sector,"All Sectors",Month,$A924,TimeOfWeek,$E924)</f>
        <v>0</v>
      </c>
    </row>
    <row r="925" spans="1:31" outlineLevel="2">
      <c r="A925">
        <f t="shared" ref="A925:E925" si="731">A344</f>
        <v>3</v>
      </c>
      <c r="B925" t="str">
        <f t="shared" si="731"/>
        <v>Spring</v>
      </c>
      <c r="C925" t="str">
        <f t="shared" si="731"/>
        <v>h5</v>
      </c>
      <c r="D925" t="str">
        <f t="shared" si="731"/>
        <v>Hour4</v>
      </c>
      <c r="E925" t="str">
        <f t="shared" si="731"/>
        <v>Weekend</v>
      </c>
      <c r="F925" s="10">
        <f t="shared" ref="F925:Z925" si="732">F344/$AB925</f>
        <v>842209.27452696837</v>
      </c>
      <c r="G925" s="10">
        <f t="shared" si="732"/>
        <v>1964.0336651462585</v>
      </c>
      <c r="H925" s="10">
        <f t="shared" si="732"/>
        <v>0</v>
      </c>
      <c r="I925" s="10">
        <f t="shared" si="732"/>
        <v>646281.31440187735</v>
      </c>
      <c r="J925" s="10">
        <f t="shared" si="732"/>
        <v>2282238.8518357184</v>
      </c>
      <c r="K925" s="10">
        <f t="shared" si="732"/>
        <v>2282238.8518357184</v>
      </c>
      <c r="L925" s="10">
        <f t="shared" si="732"/>
        <v>964600.73966009589</v>
      </c>
      <c r="M925" s="10">
        <f t="shared" si="732"/>
        <v>5532.6961155382751</v>
      </c>
      <c r="N925" s="10">
        <f t="shared" si="732"/>
        <v>0</v>
      </c>
      <c r="O925" s="10">
        <f t="shared" si="732"/>
        <v>8103135.6055319551</v>
      </c>
      <c r="P925" s="10">
        <f t="shared" si="732"/>
        <v>8103135.6055319551</v>
      </c>
      <c r="Q925" s="10">
        <f t="shared" si="732"/>
        <v>8103135.6055319551</v>
      </c>
      <c r="R925" s="10">
        <f t="shared" si="732"/>
        <v>289193.87904744595</v>
      </c>
      <c r="S925" s="10">
        <f t="shared" si="732"/>
        <v>289193.87904744595</v>
      </c>
      <c r="T925" s="10">
        <f t="shared" si="732"/>
        <v>289193.87904744595</v>
      </c>
      <c r="U925" s="10">
        <f t="shared" si="732"/>
        <v>289193.87904744595</v>
      </c>
      <c r="V925" s="10">
        <f t="shared" si="732"/>
        <v>289193.87904744595</v>
      </c>
      <c r="W925" s="10">
        <f t="shared" si="732"/>
        <v>289193.87904744595</v>
      </c>
      <c r="X925" s="10">
        <f t="shared" si="732"/>
        <v>40782698.929193437</v>
      </c>
      <c r="Y925" s="10">
        <f t="shared" si="732"/>
        <v>40782698.929193437</v>
      </c>
      <c r="Z925" s="10">
        <f t="shared" si="732"/>
        <v>40782698.929193437</v>
      </c>
      <c r="AB925" s="21">
        <f>IF(E344="weekday",INDEX('Category Mapping'!$F$34:$F$45,MATCH('Summarized Source Data'!A344,'Category Mapping'!$A$34:$A$45,0)),INDEX('Category Mapping'!$E$34:$E$45,MATCH('Summarized Source Data'!A344,'Category Mapping'!$A$34:$A$45,0)))</f>
        <v>8.8571428571428559</v>
      </c>
      <c r="AD925">
        <f>SUMIFS('Adjusted Source Data'!AJ$3:AJ$290,Sector,"All Sectors",Month,$A925,TimeOfWeek,$E925)</f>
        <v>0</v>
      </c>
      <c r="AE925">
        <f>SUMIFS('Adjusted Source Data'!AK$3:AK$290,Sector,"All Sectors",Month,$A925,TimeOfWeek,$E925)</f>
        <v>0</v>
      </c>
    </row>
    <row r="926" spans="1:31" outlineLevel="2">
      <c r="A926">
        <f t="shared" ref="A926:E926" si="733">A345</f>
        <v>3</v>
      </c>
      <c r="B926" t="str">
        <f t="shared" si="733"/>
        <v>Spring</v>
      </c>
      <c r="C926" t="str">
        <f t="shared" si="733"/>
        <v>h6</v>
      </c>
      <c r="D926" t="str">
        <f t="shared" si="733"/>
        <v>Hour5</v>
      </c>
      <c r="E926" t="str">
        <f t="shared" si="733"/>
        <v>Weekend</v>
      </c>
      <c r="F926" s="10">
        <f t="shared" ref="F926:Z926" si="734">F345/$AB926</f>
        <v>912113.05355004873</v>
      </c>
      <c r="G926" s="10">
        <f t="shared" si="734"/>
        <v>1928.8923770199503</v>
      </c>
      <c r="H926" s="10">
        <f t="shared" si="734"/>
        <v>0</v>
      </c>
      <c r="I926" s="10">
        <f t="shared" si="734"/>
        <v>837557.57873181405</v>
      </c>
      <c r="J926" s="10">
        <f t="shared" si="734"/>
        <v>2643999.7259227736</v>
      </c>
      <c r="K926" s="10">
        <f t="shared" si="734"/>
        <v>2643999.7259227736</v>
      </c>
      <c r="L926" s="10">
        <f t="shared" si="734"/>
        <v>1096377.6318989575</v>
      </c>
      <c r="M926" s="10">
        <f t="shared" si="734"/>
        <v>5593.1062228858409</v>
      </c>
      <c r="N926" s="10">
        <f t="shared" si="734"/>
        <v>0</v>
      </c>
      <c r="O926" s="10">
        <f t="shared" si="734"/>
        <v>8664721.7143737637</v>
      </c>
      <c r="P926" s="10">
        <f t="shared" si="734"/>
        <v>8664721.7143737637</v>
      </c>
      <c r="Q926" s="10">
        <f t="shared" si="734"/>
        <v>8664721.7143737637</v>
      </c>
      <c r="R926" s="10">
        <f t="shared" si="734"/>
        <v>291258.5178719103</v>
      </c>
      <c r="S926" s="10">
        <f t="shared" si="734"/>
        <v>291258.5178719103</v>
      </c>
      <c r="T926" s="10">
        <f t="shared" si="734"/>
        <v>291258.5178719103</v>
      </c>
      <c r="U926" s="10">
        <f t="shared" si="734"/>
        <v>291258.5178719103</v>
      </c>
      <c r="V926" s="10">
        <f t="shared" si="734"/>
        <v>291258.5178719103</v>
      </c>
      <c r="W926" s="10">
        <f t="shared" si="734"/>
        <v>291258.5178719103</v>
      </c>
      <c r="X926" s="10">
        <f t="shared" si="734"/>
        <v>41252816.496100575</v>
      </c>
      <c r="Y926" s="10">
        <f t="shared" si="734"/>
        <v>41252816.496100575</v>
      </c>
      <c r="Z926" s="10">
        <f t="shared" si="734"/>
        <v>41252816.496100575</v>
      </c>
      <c r="AB926" s="21">
        <f>IF(E345="weekday",INDEX('Category Mapping'!$F$34:$F$45,MATCH('Summarized Source Data'!A345,'Category Mapping'!$A$34:$A$45,0)),INDEX('Category Mapping'!$E$34:$E$45,MATCH('Summarized Source Data'!A345,'Category Mapping'!$A$34:$A$45,0)))</f>
        <v>8.8571428571428559</v>
      </c>
      <c r="AD926">
        <f>SUMIFS('Adjusted Source Data'!AJ$3:AJ$290,Sector,"All Sectors",Month,$A926,TimeOfWeek,$E926)</f>
        <v>0</v>
      </c>
      <c r="AE926">
        <f>SUMIFS('Adjusted Source Data'!AK$3:AK$290,Sector,"All Sectors",Month,$A926,TimeOfWeek,$E926)</f>
        <v>0</v>
      </c>
    </row>
    <row r="927" spans="1:31" outlineLevel="2">
      <c r="A927">
        <f t="shared" ref="A927:E927" si="735">A346</f>
        <v>3</v>
      </c>
      <c r="B927" t="str">
        <f t="shared" si="735"/>
        <v>Spring</v>
      </c>
      <c r="C927" t="str">
        <f t="shared" si="735"/>
        <v>h7</v>
      </c>
      <c r="D927" t="str">
        <f t="shared" si="735"/>
        <v>Hour6</v>
      </c>
      <c r="E927" t="str">
        <f t="shared" si="735"/>
        <v>Weekend</v>
      </c>
      <c r="F927" s="10">
        <f t="shared" ref="F927:Z927" si="736">F346/$AB927</f>
        <v>969514.05588123412</v>
      </c>
      <c r="G927" s="10">
        <f t="shared" si="736"/>
        <v>1851.6755666554543</v>
      </c>
      <c r="H927" s="10">
        <f t="shared" si="736"/>
        <v>0</v>
      </c>
      <c r="I927" s="10">
        <f t="shared" si="736"/>
        <v>1422105.6398940654</v>
      </c>
      <c r="J927" s="10">
        <f t="shared" si="736"/>
        <v>3894351.0860408959</v>
      </c>
      <c r="K927" s="10">
        <f t="shared" si="736"/>
        <v>3894351.0860408959</v>
      </c>
      <c r="L927" s="10">
        <f t="shared" si="736"/>
        <v>1868717.3284558379</v>
      </c>
      <c r="M927" s="10">
        <f t="shared" si="736"/>
        <v>5809.1252448796668</v>
      </c>
      <c r="N927" s="10">
        <f t="shared" si="736"/>
        <v>0</v>
      </c>
      <c r="O927" s="10">
        <f t="shared" si="736"/>
        <v>9690365.6922146566</v>
      </c>
      <c r="P927" s="10">
        <f t="shared" si="736"/>
        <v>9690365.6922146566</v>
      </c>
      <c r="Q927" s="10">
        <f t="shared" si="736"/>
        <v>9690365.6922146566</v>
      </c>
      <c r="R927" s="10">
        <f t="shared" si="736"/>
        <v>361280.06134550099</v>
      </c>
      <c r="S927" s="10">
        <f t="shared" si="736"/>
        <v>361280.06134550099</v>
      </c>
      <c r="T927" s="10">
        <f t="shared" si="736"/>
        <v>361280.06134550099</v>
      </c>
      <c r="U927" s="10">
        <f t="shared" si="736"/>
        <v>361280.06134550099</v>
      </c>
      <c r="V927" s="10">
        <f t="shared" si="736"/>
        <v>361280.06134550099</v>
      </c>
      <c r="W927" s="10">
        <f t="shared" si="736"/>
        <v>361280.06134550099</v>
      </c>
      <c r="X927" s="10">
        <f t="shared" si="736"/>
        <v>41370345.887827359</v>
      </c>
      <c r="Y927" s="10">
        <f t="shared" si="736"/>
        <v>41370345.887827359</v>
      </c>
      <c r="Z927" s="10">
        <f t="shared" si="736"/>
        <v>41370345.887827359</v>
      </c>
      <c r="AB927" s="21">
        <f>IF(E346="weekday",INDEX('Category Mapping'!$F$34:$F$45,MATCH('Summarized Source Data'!A346,'Category Mapping'!$A$34:$A$45,0)),INDEX('Category Mapping'!$E$34:$E$45,MATCH('Summarized Source Data'!A346,'Category Mapping'!$A$34:$A$45,0)))</f>
        <v>8.8571428571428559</v>
      </c>
      <c r="AD927">
        <f>SUMIFS('Adjusted Source Data'!AJ$3:AJ$290,Sector,"All Sectors",Month,$A927,TimeOfWeek,$E927)</f>
        <v>0</v>
      </c>
      <c r="AE927">
        <f>SUMIFS('Adjusted Source Data'!AK$3:AK$290,Sector,"All Sectors",Month,$A927,TimeOfWeek,$E927)</f>
        <v>0</v>
      </c>
    </row>
    <row r="928" spans="1:31" outlineLevel="2">
      <c r="A928">
        <f t="shared" ref="A928:E928" si="737">A347</f>
        <v>3</v>
      </c>
      <c r="B928" t="str">
        <f t="shared" si="737"/>
        <v>Spring</v>
      </c>
      <c r="C928" t="str">
        <f t="shared" si="737"/>
        <v>h8</v>
      </c>
      <c r="D928" t="str">
        <f t="shared" si="737"/>
        <v>Hour7</v>
      </c>
      <c r="E928" t="str">
        <f t="shared" si="737"/>
        <v>Weekend</v>
      </c>
      <c r="F928" s="10">
        <f t="shared" ref="F928:Z928" si="738">F347/$AB928</f>
        <v>1048410.9489004645</v>
      </c>
      <c r="G928" s="10">
        <f t="shared" si="738"/>
        <v>1721.2179418387261</v>
      </c>
      <c r="H928" s="10">
        <f t="shared" si="738"/>
        <v>0</v>
      </c>
      <c r="I928" s="10">
        <f t="shared" si="738"/>
        <v>711453.24258464586</v>
      </c>
      <c r="J928" s="10">
        <f t="shared" si="738"/>
        <v>5513483.9384608725</v>
      </c>
      <c r="K928" s="10">
        <f t="shared" si="738"/>
        <v>5513483.9384608725</v>
      </c>
      <c r="L928" s="10">
        <f t="shared" si="738"/>
        <v>2808952.4622700959</v>
      </c>
      <c r="M928" s="10">
        <f t="shared" si="738"/>
        <v>6235.2868192809792</v>
      </c>
      <c r="N928" s="10">
        <f t="shared" si="738"/>
        <v>0</v>
      </c>
      <c r="O928" s="10">
        <f t="shared" si="738"/>
        <v>12228574.391938752</v>
      </c>
      <c r="P928" s="10">
        <f t="shared" si="738"/>
        <v>12228574.391938752</v>
      </c>
      <c r="Q928" s="10">
        <f t="shared" si="738"/>
        <v>12228574.391938752</v>
      </c>
      <c r="R928" s="10">
        <f t="shared" si="738"/>
        <v>470214.52865530358</v>
      </c>
      <c r="S928" s="10">
        <f t="shared" si="738"/>
        <v>470214.52865530358</v>
      </c>
      <c r="T928" s="10">
        <f t="shared" si="738"/>
        <v>470214.52865530358</v>
      </c>
      <c r="U928" s="10">
        <f t="shared" si="738"/>
        <v>470214.52865530358</v>
      </c>
      <c r="V928" s="10">
        <f t="shared" si="738"/>
        <v>470214.52865530358</v>
      </c>
      <c r="W928" s="10">
        <f t="shared" si="738"/>
        <v>470214.52865530358</v>
      </c>
      <c r="X928" s="10">
        <f t="shared" si="738"/>
        <v>41487875.279554136</v>
      </c>
      <c r="Y928" s="10">
        <f t="shared" si="738"/>
        <v>41487875.279554136</v>
      </c>
      <c r="Z928" s="10">
        <f t="shared" si="738"/>
        <v>41487875.279554136</v>
      </c>
      <c r="AB928" s="21">
        <f>IF(E347="weekday",INDEX('Category Mapping'!$F$34:$F$45,MATCH('Summarized Source Data'!A347,'Category Mapping'!$A$34:$A$45,0)),INDEX('Category Mapping'!$E$34:$E$45,MATCH('Summarized Source Data'!A347,'Category Mapping'!$A$34:$A$45,0)))</f>
        <v>8.8571428571428559</v>
      </c>
      <c r="AD928">
        <f>SUMIFS('Adjusted Source Data'!AJ$3:AJ$290,Sector,"All Sectors",Month,$A928,TimeOfWeek,$E928)</f>
        <v>0</v>
      </c>
      <c r="AE928">
        <f>SUMIFS('Adjusted Source Data'!AK$3:AK$290,Sector,"All Sectors",Month,$A928,TimeOfWeek,$E928)</f>
        <v>0</v>
      </c>
    </row>
    <row r="929" spans="1:31" outlineLevel="2">
      <c r="A929">
        <f t="shared" ref="A929:E929" si="739">A348</f>
        <v>3</v>
      </c>
      <c r="B929" t="str">
        <f t="shared" si="739"/>
        <v>Spring</v>
      </c>
      <c r="C929" t="str">
        <f t="shared" si="739"/>
        <v>h9</v>
      </c>
      <c r="D929" t="str">
        <f t="shared" si="739"/>
        <v>Hour8</v>
      </c>
      <c r="E929" t="str">
        <f t="shared" si="739"/>
        <v>Weekend</v>
      </c>
      <c r="F929" s="10">
        <f t="shared" ref="F929:Z929" si="740">F348/$AB929</f>
        <v>1077432.4815995588</v>
      </c>
      <c r="G929" s="10">
        <f t="shared" si="740"/>
        <v>1539.6350316208475</v>
      </c>
      <c r="H929" s="10">
        <f t="shared" si="740"/>
        <v>0</v>
      </c>
      <c r="I929" s="10">
        <f t="shared" si="740"/>
        <v>816206.36672498472</v>
      </c>
      <c r="J929" s="10">
        <f t="shared" si="740"/>
        <v>6931278.8353251815</v>
      </c>
      <c r="K929" s="10">
        <f t="shared" si="740"/>
        <v>6931278.8353251815</v>
      </c>
      <c r="L929" s="10">
        <f t="shared" si="740"/>
        <v>2832458.3406154523</v>
      </c>
      <c r="M929" s="10">
        <f t="shared" si="740"/>
        <v>6861.7184771847287</v>
      </c>
      <c r="N929" s="10">
        <f t="shared" si="740"/>
        <v>0</v>
      </c>
      <c r="O929" s="10">
        <f t="shared" si="740"/>
        <v>13967382.957837224</v>
      </c>
      <c r="P929" s="10">
        <f t="shared" si="740"/>
        <v>13967382.957837224</v>
      </c>
      <c r="Q929" s="10">
        <f t="shared" si="740"/>
        <v>13967382.957837224</v>
      </c>
      <c r="R929" s="10">
        <f t="shared" si="740"/>
        <v>561991.58524326375</v>
      </c>
      <c r="S929" s="10">
        <f t="shared" si="740"/>
        <v>561991.58524326375</v>
      </c>
      <c r="T929" s="10">
        <f t="shared" si="740"/>
        <v>561991.58524326375</v>
      </c>
      <c r="U929" s="10">
        <f t="shared" si="740"/>
        <v>561991.58524326375</v>
      </c>
      <c r="V929" s="10">
        <f t="shared" si="740"/>
        <v>561991.58524326375</v>
      </c>
      <c r="W929" s="10">
        <f t="shared" si="740"/>
        <v>561991.58524326375</v>
      </c>
      <c r="X929" s="10">
        <f t="shared" si="740"/>
        <v>41370345.887827359</v>
      </c>
      <c r="Y929" s="10">
        <f t="shared" si="740"/>
        <v>41370345.887827359</v>
      </c>
      <c r="Z929" s="10">
        <f t="shared" si="740"/>
        <v>41370345.887827359</v>
      </c>
      <c r="AB929" s="21">
        <f>IF(E348="weekday",INDEX('Category Mapping'!$F$34:$F$45,MATCH('Summarized Source Data'!A348,'Category Mapping'!$A$34:$A$45,0)),INDEX('Category Mapping'!$E$34:$E$45,MATCH('Summarized Source Data'!A348,'Category Mapping'!$A$34:$A$45,0)))</f>
        <v>8.8571428571428559</v>
      </c>
      <c r="AD929">
        <f>SUMIFS('Adjusted Source Data'!AJ$3:AJ$290,Sector,"All Sectors",Month,$A929,TimeOfWeek,$E929)</f>
        <v>0</v>
      </c>
      <c r="AE929">
        <f>SUMIFS('Adjusted Source Data'!AK$3:AK$290,Sector,"All Sectors",Month,$A929,TimeOfWeek,$E929)</f>
        <v>0</v>
      </c>
    </row>
    <row r="930" spans="1:31" outlineLevel="2">
      <c r="A930">
        <f t="shared" ref="A930:E930" si="741">A349</f>
        <v>3</v>
      </c>
      <c r="B930" t="str">
        <f t="shared" si="741"/>
        <v>Spring</v>
      </c>
      <c r="C930" t="str">
        <f t="shared" si="741"/>
        <v>h10</v>
      </c>
      <c r="D930" t="str">
        <f t="shared" si="741"/>
        <v>Hour9</v>
      </c>
      <c r="E930" t="str">
        <f t="shared" si="741"/>
        <v>Weekend</v>
      </c>
      <c r="F930" s="10">
        <f t="shared" ref="F930:Z930" si="742">F349/$AB930</f>
        <v>1044378.5154703184</v>
      </c>
      <c r="G930" s="10">
        <f t="shared" si="742"/>
        <v>1341.9505947363998</v>
      </c>
      <c r="H930" s="10">
        <f t="shared" si="742"/>
        <v>0</v>
      </c>
      <c r="I930" s="10">
        <f t="shared" si="742"/>
        <v>845736.80169025599</v>
      </c>
      <c r="J930" s="10">
        <f t="shared" si="742"/>
        <v>8768458.5618638396</v>
      </c>
      <c r="K930" s="10">
        <f t="shared" si="742"/>
        <v>8768458.5618638396</v>
      </c>
      <c r="L930" s="10">
        <f t="shared" si="742"/>
        <v>2256564.3211542191</v>
      </c>
      <c r="M930" s="10">
        <f t="shared" si="742"/>
        <v>7261.6709972309682</v>
      </c>
      <c r="N930" s="10">
        <f t="shared" si="742"/>
        <v>0</v>
      </c>
      <c r="O930" s="10">
        <f t="shared" si="742"/>
        <v>15248053.375139104</v>
      </c>
      <c r="P930" s="10">
        <f t="shared" si="742"/>
        <v>15248053.375139104</v>
      </c>
      <c r="Q930" s="10">
        <f t="shared" si="742"/>
        <v>15248053.375139104</v>
      </c>
      <c r="R930" s="10">
        <f t="shared" si="742"/>
        <v>637719.18068518955</v>
      </c>
      <c r="S930" s="10">
        <f t="shared" si="742"/>
        <v>637719.18068518955</v>
      </c>
      <c r="T930" s="10">
        <f t="shared" si="742"/>
        <v>637719.18068518955</v>
      </c>
      <c r="U930" s="10">
        <f t="shared" si="742"/>
        <v>637719.18068518955</v>
      </c>
      <c r="V930" s="10">
        <f t="shared" si="742"/>
        <v>637719.18068518955</v>
      </c>
      <c r="W930" s="10">
        <f t="shared" si="742"/>
        <v>637719.18068518955</v>
      </c>
      <c r="X930" s="10">
        <f t="shared" si="742"/>
        <v>41252816.496100575</v>
      </c>
      <c r="Y930" s="10">
        <f t="shared" si="742"/>
        <v>41252816.496100575</v>
      </c>
      <c r="Z930" s="10">
        <f t="shared" si="742"/>
        <v>41252816.496100575</v>
      </c>
      <c r="AB930" s="21">
        <f>IF(E349="weekday",INDEX('Category Mapping'!$F$34:$F$45,MATCH('Summarized Source Data'!A349,'Category Mapping'!$A$34:$A$45,0)),INDEX('Category Mapping'!$E$34:$E$45,MATCH('Summarized Source Data'!A349,'Category Mapping'!$A$34:$A$45,0)))</f>
        <v>8.8571428571428559</v>
      </c>
      <c r="AD930">
        <f>SUMIFS('Adjusted Source Data'!AJ$3:AJ$290,Sector,"All Sectors",Month,$A930,TimeOfWeek,$E930)</f>
        <v>0</v>
      </c>
      <c r="AE930">
        <f>SUMIFS('Adjusted Source Data'!AK$3:AK$290,Sector,"All Sectors",Month,$A930,TimeOfWeek,$E930)</f>
        <v>0</v>
      </c>
    </row>
    <row r="931" spans="1:31" outlineLevel="2">
      <c r="A931">
        <f t="shared" ref="A931:E931" si="743">A350</f>
        <v>3</v>
      </c>
      <c r="B931" t="str">
        <f t="shared" si="743"/>
        <v>Spring</v>
      </c>
      <c r="C931" t="str">
        <f t="shared" si="743"/>
        <v>h11</v>
      </c>
      <c r="D931" t="str">
        <f t="shared" si="743"/>
        <v>Hour10</v>
      </c>
      <c r="E931" t="str">
        <f t="shared" si="743"/>
        <v>Weekend</v>
      </c>
      <c r="F931" s="10">
        <f t="shared" ref="F931:Z931" si="744">F350/$AB931</f>
        <v>1001685.8463961731</v>
      </c>
      <c r="G931" s="10">
        <f t="shared" si="744"/>
        <v>1252.1581394571383</v>
      </c>
      <c r="H931" s="10">
        <f t="shared" si="744"/>
        <v>0</v>
      </c>
      <c r="I931" s="10">
        <f t="shared" si="744"/>
        <v>850781.86835951987</v>
      </c>
      <c r="J931" s="10">
        <f t="shared" si="744"/>
        <v>10839454.433597334</v>
      </c>
      <c r="K931" s="10">
        <f t="shared" si="744"/>
        <v>10839454.433597334</v>
      </c>
      <c r="L931" s="10">
        <f t="shared" si="744"/>
        <v>1892223.2068011942</v>
      </c>
      <c r="M931" s="10">
        <f t="shared" si="744"/>
        <v>7469.5804911956457</v>
      </c>
      <c r="N931" s="10">
        <f t="shared" si="744"/>
        <v>0</v>
      </c>
      <c r="O931" s="10">
        <f t="shared" si="744"/>
        <v>15024539.621364255</v>
      </c>
      <c r="P931" s="10">
        <f t="shared" si="744"/>
        <v>15024539.621364255</v>
      </c>
      <c r="Q931" s="10">
        <f t="shared" si="744"/>
        <v>15024539.621364255</v>
      </c>
      <c r="R931" s="10">
        <f t="shared" si="744"/>
        <v>675495.4777740119</v>
      </c>
      <c r="S931" s="10">
        <f t="shared" si="744"/>
        <v>675495.4777740119</v>
      </c>
      <c r="T931" s="10">
        <f t="shared" si="744"/>
        <v>675495.4777740119</v>
      </c>
      <c r="U931" s="10">
        <f t="shared" si="744"/>
        <v>675495.4777740119</v>
      </c>
      <c r="V931" s="10">
        <f t="shared" si="744"/>
        <v>675495.4777740119</v>
      </c>
      <c r="W931" s="10">
        <f t="shared" si="744"/>
        <v>675495.4777740119</v>
      </c>
      <c r="X931" s="10">
        <f t="shared" si="744"/>
        <v>41135287.10437379</v>
      </c>
      <c r="Y931" s="10">
        <f t="shared" si="744"/>
        <v>41135287.10437379</v>
      </c>
      <c r="Z931" s="10">
        <f t="shared" si="744"/>
        <v>41135287.10437379</v>
      </c>
      <c r="AB931" s="21">
        <f>IF(E350="weekday",INDEX('Category Mapping'!$F$34:$F$45,MATCH('Summarized Source Data'!A350,'Category Mapping'!$A$34:$A$45,0)),INDEX('Category Mapping'!$E$34:$E$45,MATCH('Summarized Source Data'!A350,'Category Mapping'!$A$34:$A$45,0)))</f>
        <v>8.8571428571428559</v>
      </c>
      <c r="AD931">
        <f>SUMIFS('Adjusted Source Data'!AJ$3:AJ$290,Sector,"All Sectors",Month,$A931,TimeOfWeek,$E931)</f>
        <v>0</v>
      </c>
      <c r="AE931">
        <f>SUMIFS('Adjusted Source Data'!AK$3:AK$290,Sector,"All Sectors",Month,$A931,TimeOfWeek,$E931)</f>
        <v>0</v>
      </c>
    </row>
    <row r="932" spans="1:31" outlineLevel="2">
      <c r="A932">
        <f t="shared" ref="A932:E932" si="745">A351</f>
        <v>3</v>
      </c>
      <c r="B932" t="str">
        <f t="shared" si="745"/>
        <v>Spring</v>
      </c>
      <c r="C932" t="str">
        <f t="shared" si="745"/>
        <v>h12</v>
      </c>
      <c r="D932" t="str">
        <f t="shared" si="745"/>
        <v>Hour11</v>
      </c>
      <c r="E932" t="str">
        <f t="shared" si="745"/>
        <v>Weekend</v>
      </c>
      <c r="F932" s="10">
        <f t="shared" ref="F932:Z932" si="746">F351/$AB932</f>
        <v>769369.25871037785</v>
      </c>
      <c r="G932" s="10">
        <f t="shared" si="746"/>
        <v>1295.4089556125941</v>
      </c>
      <c r="H932" s="10">
        <f t="shared" si="746"/>
        <v>0</v>
      </c>
      <c r="I932" s="10">
        <f t="shared" si="746"/>
        <v>902699.30186090863</v>
      </c>
      <c r="J932" s="10">
        <f t="shared" si="746"/>
        <v>11960045.470779842</v>
      </c>
      <c r="K932" s="10">
        <f t="shared" si="746"/>
        <v>11960045.470779842</v>
      </c>
      <c r="L932" s="10">
        <f t="shared" si="746"/>
        <v>1668917.362520308</v>
      </c>
      <c r="M932" s="10">
        <f t="shared" si="746"/>
        <v>7518.3551887622616</v>
      </c>
      <c r="N932" s="10">
        <f t="shared" si="746"/>
        <v>0</v>
      </c>
      <c r="O932" s="10">
        <f t="shared" si="746"/>
        <v>15012737.907494009</v>
      </c>
      <c r="P932" s="10">
        <f t="shared" si="746"/>
        <v>15012737.907494009</v>
      </c>
      <c r="Q932" s="10">
        <f t="shared" si="746"/>
        <v>15012737.907494009</v>
      </c>
      <c r="R932" s="10">
        <f t="shared" si="746"/>
        <v>696829.29543086572</v>
      </c>
      <c r="S932" s="10">
        <f t="shared" si="746"/>
        <v>696829.29543086572</v>
      </c>
      <c r="T932" s="10">
        <f t="shared" si="746"/>
        <v>696829.29543086572</v>
      </c>
      <c r="U932" s="10">
        <f t="shared" si="746"/>
        <v>696829.29543086572</v>
      </c>
      <c r="V932" s="10">
        <f t="shared" si="746"/>
        <v>696829.29543086572</v>
      </c>
      <c r="W932" s="10">
        <f t="shared" si="746"/>
        <v>696829.29543086572</v>
      </c>
      <c r="X932" s="10">
        <f t="shared" si="746"/>
        <v>41017757.712647006</v>
      </c>
      <c r="Y932" s="10">
        <f t="shared" si="746"/>
        <v>41017757.712647006</v>
      </c>
      <c r="Z932" s="10">
        <f t="shared" si="746"/>
        <v>41017757.712647006</v>
      </c>
      <c r="AB932" s="21">
        <f>IF(E351="weekday",INDEX('Category Mapping'!$F$34:$F$45,MATCH('Summarized Source Data'!A351,'Category Mapping'!$A$34:$A$45,0)),INDEX('Category Mapping'!$E$34:$E$45,MATCH('Summarized Source Data'!A351,'Category Mapping'!$A$34:$A$45,0)))</f>
        <v>8.8571428571428559</v>
      </c>
      <c r="AD932">
        <f>SUMIFS('Adjusted Source Data'!AJ$3:AJ$290,Sector,"All Sectors",Month,$A932,TimeOfWeek,$E932)</f>
        <v>0</v>
      </c>
      <c r="AE932">
        <f>SUMIFS('Adjusted Source Data'!AK$3:AK$290,Sector,"All Sectors",Month,$A932,TimeOfWeek,$E932)</f>
        <v>0</v>
      </c>
    </row>
    <row r="933" spans="1:31" outlineLevel="2">
      <c r="A933">
        <f t="shared" ref="A933:E933" si="747">A352</f>
        <v>3</v>
      </c>
      <c r="B933" t="str">
        <f t="shared" si="747"/>
        <v>Spring</v>
      </c>
      <c r="C933" t="str">
        <f t="shared" si="747"/>
        <v>h13</v>
      </c>
      <c r="D933" t="str">
        <f t="shared" si="747"/>
        <v>Hour12</v>
      </c>
      <c r="E933" t="str">
        <f t="shared" si="747"/>
        <v>Weekend</v>
      </c>
      <c r="F933" s="10">
        <f t="shared" ref="F933:Z933" si="748">F352/$AB933</f>
        <v>781360.66501886968</v>
      </c>
      <c r="G933" s="10">
        <f t="shared" si="748"/>
        <v>1350.6477697241817</v>
      </c>
      <c r="H933" s="10">
        <f t="shared" si="748"/>
        <v>0</v>
      </c>
      <c r="I933" s="10">
        <f t="shared" si="748"/>
        <v>934071.89251210552</v>
      </c>
      <c r="J933" s="10">
        <f t="shared" si="748"/>
        <v>10858861.709465001</v>
      </c>
      <c r="K933" s="10">
        <f t="shared" si="748"/>
        <v>10858861.709465001</v>
      </c>
      <c r="L933" s="10">
        <f t="shared" si="748"/>
        <v>1504376.2141028128</v>
      </c>
      <c r="M933" s="10">
        <f t="shared" si="748"/>
        <v>7559.608005258362</v>
      </c>
      <c r="N933" s="10">
        <f t="shared" si="748"/>
        <v>0</v>
      </c>
      <c r="O933" s="10">
        <f t="shared" si="748"/>
        <v>14942179.019641444</v>
      </c>
      <c r="P933" s="10">
        <f t="shared" si="748"/>
        <v>14942179.019641444</v>
      </c>
      <c r="Q933" s="10">
        <f t="shared" si="748"/>
        <v>14942179.019641444</v>
      </c>
      <c r="R933" s="10">
        <f t="shared" si="748"/>
        <v>681763.20270540961</v>
      </c>
      <c r="S933" s="10">
        <f t="shared" si="748"/>
        <v>681763.20270540961</v>
      </c>
      <c r="T933" s="10">
        <f t="shared" si="748"/>
        <v>681763.20270540961</v>
      </c>
      <c r="U933" s="10">
        <f t="shared" si="748"/>
        <v>681763.20270540961</v>
      </c>
      <c r="V933" s="10">
        <f t="shared" si="748"/>
        <v>681763.20270540961</v>
      </c>
      <c r="W933" s="10">
        <f t="shared" si="748"/>
        <v>681763.20270540961</v>
      </c>
      <c r="X933" s="10">
        <f t="shared" si="748"/>
        <v>41017757.712647006</v>
      </c>
      <c r="Y933" s="10">
        <f t="shared" si="748"/>
        <v>41017757.712647006</v>
      </c>
      <c r="Z933" s="10">
        <f t="shared" si="748"/>
        <v>41017757.712647006</v>
      </c>
      <c r="AB933" s="21">
        <f>IF(E352="weekday",INDEX('Category Mapping'!$F$34:$F$45,MATCH('Summarized Source Data'!A352,'Category Mapping'!$A$34:$A$45,0)),INDEX('Category Mapping'!$E$34:$E$45,MATCH('Summarized Source Data'!A352,'Category Mapping'!$A$34:$A$45,0)))</f>
        <v>8.8571428571428559</v>
      </c>
      <c r="AD933">
        <f>SUMIFS('Adjusted Source Data'!AJ$3:AJ$290,Sector,"All Sectors",Month,$A933,TimeOfWeek,$E933)</f>
        <v>0</v>
      </c>
      <c r="AE933">
        <f>SUMIFS('Adjusted Source Data'!AK$3:AK$290,Sector,"All Sectors",Month,$A933,TimeOfWeek,$E933)</f>
        <v>0</v>
      </c>
    </row>
    <row r="934" spans="1:31" outlineLevel="2">
      <c r="A934">
        <f t="shared" ref="A934:E934" si="749">A353</f>
        <v>3</v>
      </c>
      <c r="B934" t="str">
        <f t="shared" si="749"/>
        <v>Spring</v>
      </c>
      <c r="C934" t="str">
        <f t="shared" si="749"/>
        <v>h14</v>
      </c>
      <c r="D934" t="str">
        <f t="shared" si="749"/>
        <v>Hour13</v>
      </c>
      <c r="E934" t="str">
        <f t="shared" si="749"/>
        <v>Weekend</v>
      </c>
      <c r="F934" s="10">
        <f t="shared" ref="F934:Z934" si="750">F353/$AB934</f>
        <v>780728.59195016301</v>
      </c>
      <c r="G934" s="10">
        <f t="shared" si="750"/>
        <v>1363.3409440306741</v>
      </c>
      <c r="H934" s="10">
        <f t="shared" si="750"/>
        <v>0</v>
      </c>
      <c r="I934" s="10">
        <f t="shared" si="750"/>
        <v>932874.97318675998</v>
      </c>
      <c r="J934" s="10">
        <f t="shared" si="750"/>
        <v>9591360.5780354999</v>
      </c>
      <c r="K934" s="10">
        <f t="shared" si="750"/>
        <v>9591360.5780354999</v>
      </c>
      <c r="L934" s="10">
        <f t="shared" si="750"/>
        <v>1386846.8223760307</v>
      </c>
      <c r="M934" s="10">
        <f t="shared" si="750"/>
        <v>7559.608005258362</v>
      </c>
      <c r="N934" s="10">
        <f t="shared" si="750"/>
        <v>0</v>
      </c>
      <c r="O934" s="10">
        <f t="shared" si="750"/>
        <v>14354532.061007535</v>
      </c>
      <c r="P934" s="10">
        <f t="shared" si="750"/>
        <v>14354532.061007535</v>
      </c>
      <c r="Q934" s="10">
        <f t="shared" si="750"/>
        <v>14354532.061007535</v>
      </c>
      <c r="R934" s="10">
        <f t="shared" si="750"/>
        <v>649391.49469514319</v>
      </c>
      <c r="S934" s="10">
        <f t="shared" si="750"/>
        <v>649391.49469514319</v>
      </c>
      <c r="T934" s="10">
        <f t="shared" si="750"/>
        <v>649391.49469514319</v>
      </c>
      <c r="U934" s="10">
        <f t="shared" si="750"/>
        <v>649391.49469514319</v>
      </c>
      <c r="V934" s="10">
        <f t="shared" si="750"/>
        <v>649391.49469514319</v>
      </c>
      <c r="W934" s="10">
        <f t="shared" si="750"/>
        <v>649391.49469514319</v>
      </c>
      <c r="X934" s="10">
        <f t="shared" si="750"/>
        <v>41017757.712647006</v>
      </c>
      <c r="Y934" s="10">
        <f t="shared" si="750"/>
        <v>41017757.712647006</v>
      </c>
      <c r="Z934" s="10">
        <f t="shared" si="750"/>
        <v>41017757.712647006</v>
      </c>
      <c r="AB934" s="21">
        <f>IF(E353="weekday",INDEX('Category Mapping'!$F$34:$F$45,MATCH('Summarized Source Data'!A353,'Category Mapping'!$A$34:$A$45,0)),INDEX('Category Mapping'!$E$34:$E$45,MATCH('Summarized Source Data'!A353,'Category Mapping'!$A$34:$A$45,0)))</f>
        <v>8.8571428571428559</v>
      </c>
      <c r="AD934">
        <f>SUMIFS('Adjusted Source Data'!AJ$3:AJ$290,Sector,"All Sectors",Month,$A934,TimeOfWeek,$E934)</f>
        <v>0</v>
      </c>
      <c r="AE934">
        <f>SUMIFS('Adjusted Source Data'!AK$3:AK$290,Sector,"All Sectors",Month,$A934,TimeOfWeek,$E934)</f>
        <v>0</v>
      </c>
    </row>
    <row r="935" spans="1:31" outlineLevel="2">
      <c r="A935">
        <f t="shared" ref="A935:E935" si="751">A354</f>
        <v>3</v>
      </c>
      <c r="B935" t="str">
        <f t="shared" si="751"/>
        <v>Spring</v>
      </c>
      <c r="C935" t="str">
        <f t="shared" si="751"/>
        <v>h15</v>
      </c>
      <c r="D935" t="str">
        <f t="shared" si="751"/>
        <v>Hour14</v>
      </c>
      <c r="E935" t="str">
        <f t="shared" si="751"/>
        <v>Weekend</v>
      </c>
      <c r="F935" s="10">
        <f t="shared" ref="F935:Z935" si="752">F354/$AB935</f>
        <v>775545.54577501188</v>
      </c>
      <c r="G935" s="10">
        <f t="shared" si="752"/>
        <v>1360.5202386292315</v>
      </c>
      <c r="H935" s="10">
        <f t="shared" si="752"/>
        <v>0</v>
      </c>
      <c r="I935" s="10">
        <f t="shared" si="752"/>
        <v>923059.15344852256</v>
      </c>
      <c r="J935" s="10">
        <f t="shared" si="752"/>
        <v>10005962.196525348</v>
      </c>
      <c r="K935" s="10">
        <f t="shared" si="752"/>
        <v>10005962.196525348</v>
      </c>
      <c r="L935" s="10">
        <f t="shared" si="752"/>
        <v>1351588.0048579958</v>
      </c>
      <c r="M935" s="10">
        <f t="shared" si="752"/>
        <v>7559.608005258362</v>
      </c>
      <c r="N935" s="10">
        <f t="shared" si="752"/>
        <v>0</v>
      </c>
      <c r="O935" s="10">
        <f t="shared" si="752"/>
        <v>13684614.528164875</v>
      </c>
      <c r="P935" s="10">
        <f t="shared" si="752"/>
        <v>13684614.528164875</v>
      </c>
      <c r="Q935" s="10">
        <f t="shared" si="752"/>
        <v>13684614.528164875</v>
      </c>
      <c r="R935" s="10">
        <f t="shared" si="752"/>
        <v>641133.29198546091</v>
      </c>
      <c r="S935" s="10">
        <f t="shared" si="752"/>
        <v>641133.29198546091</v>
      </c>
      <c r="T935" s="10">
        <f t="shared" si="752"/>
        <v>641133.29198546091</v>
      </c>
      <c r="U935" s="10">
        <f t="shared" si="752"/>
        <v>641133.29198546091</v>
      </c>
      <c r="V935" s="10">
        <f t="shared" si="752"/>
        <v>641133.29198546091</v>
      </c>
      <c r="W935" s="10">
        <f t="shared" si="752"/>
        <v>641133.29198546091</v>
      </c>
      <c r="X935" s="10">
        <f t="shared" si="752"/>
        <v>41135287.10437379</v>
      </c>
      <c r="Y935" s="10">
        <f t="shared" si="752"/>
        <v>41135287.10437379</v>
      </c>
      <c r="Z935" s="10">
        <f t="shared" si="752"/>
        <v>41135287.10437379</v>
      </c>
      <c r="AB935" s="21">
        <f>IF(E354="weekday",INDEX('Category Mapping'!$F$34:$F$45,MATCH('Summarized Source Data'!A354,'Category Mapping'!$A$34:$A$45,0)),INDEX('Category Mapping'!$E$34:$E$45,MATCH('Summarized Source Data'!A354,'Category Mapping'!$A$34:$A$45,0)))</f>
        <v>8.8571428571428559</v>
      </c>
      <c r="AD935">
        <f>SUMIFS('Adjusted Source Data'!AJ$3:AJ$290,Sector,"All Sectors",Month,$A935,TimeOfWeek,$E935)</f>
        <v>0</v>
      </c>
      <c r="AE935">
        <f>SUMIFS('Adjusted Source Data'!AK$3:AK$290,Sector,"All Sectors",Month,$A935,TimeOfWeek,$E935)</f>
        <v>0</v>
      </c>
    </row>
    <row r="936" spans="1:31" outlineLevel="2">
      <c r="A936">
        <f t="shared" ref="A936:E936" si="753">A355</f>
        <v>3</v>
      </c>
      <c r="B936" t="str">
        <f t="shared" si="753"/>
        <v>Spring</v>
      </c>
      <c r="C936" t="str">
        <f t="shared" si="753"/>
        <v>h16</v>
      </c>
      <c r="D936" t="str">
        <f t="shared" si="753"/>
        <v>Hour15</v>
      </c>
      <c r="E936" t="str">
        <f t="shared" si="753"/>
        <v>Weekend</v>
      </c>
      <c r="F936" s="10">
        <f t="shared" ref="F936:Z936" si="754">F355/$AB936</f>
        <v>776768.67415471259</v>
      </c>
      <c r="G936" s="10">
        <f t="shared" si="754"/>
        <v>1356.1716511353404</v>
      </c>
      <c r="H936" s="10">
        <f t="shared" si="754"/>
        <v>0</v>
      </c>
      <c r="I936" s="10">
        <f t="shared" si="754"/>
        <v>925375.65775945748</v>
      </c>
      <c r="J936" s="10">
        <f t="shared" si="754"/>
        <v>10402026.844293267</v>
      </c>
      <c r="K936" s="10">
        <f t="shared" si="754"/>
        <v>10402026.844293267</v>
      </c>
      <c r="L936" s="10">
        <f t="shared" si="754"/>
        <v>1316329.1873399613</v>
      </c>
      <c r="M936" s="10">
        <f t="shared" si="754"/>
        <v>7561.2534167425365</v>
      </c>
      <c r="N936" s="10">
        <f t="shared" si="754"/>
        <v>0</v>
      </c>
      <c r="O936" s="10">
        <f t="shared" si="754"/>
        <v>12779636.566457165</v>
      </c>
      <c r="P936" s="10">
        <f t="shared" si="754"/>
        <v>12779636.566457165</v>
      </c>
      <c r="Q936" s="10">
        <f t="shared" si="754"/>
        <v>12779636.566457165</v>
      </c>
      <c r="R936" s="10">
        <f t="shared" si="754"/>
        <v>628745.81162684981</v>
      </c>
      <c r="S936" s="10">
        <f t="shared" si="754"/>
        <v>628745.81162684981</v>
      </c>
      <c r="T936" s="10">
        <f t="shared" si="754"/>
        <v>628745.81162684981</v>
      </c>
      <c r="U936" s="10">
        <f t="shared" si="754"/>
        <v>628745.81162684981</v>
      </c>
      <c r="V936" s="10">
        <f t="shared" si="754"/>
        <v>628745.81162684981</v>
      </c>
      <c r="W936" s="10">
        <f t="shared" si="754"/>
        <v>628745.81162684981</v>
      </c>
      <c r="X936" s="10">
        <f t="shared" si="754"/>
        <v>41605404.671280913</v>
      </c>
      <c r="Y936" s="10">
        <f t="shared" si="754"/>
        <v>41605404.671280913</v>
      </c>
      <c r="Z936" s="10">
        <f t="shared" si="754"/>
        <v>41605404.671280913</v>
      </c>
      <c r="AB936" s="21">
        <f>IF(E355="weekday",INDEX('Category Mapping'!$F$34:$F$45,MATCH('Summarized Source Data'!A355,'Category Mapping'!$A$34:$A$45,0)),INDEX('Category Mapping'!$E$34:$E$45,MATCH('Summarized Source Data'!A355,'Category Mapping'!$A$34:$A$45,0)))</f>
        <v>8.8571428571428559</v>
      </c>
      <c r="AD936">
        <f>SUMIFS('Adjusted Source Data'!AJ$3:AJ$290,Sector,"All Sectors",Month,$A936,TimeOfWeek,$E936)</f>
        <v>0</v>
      </c>
      <c r="AE936">
        <f>SUMIFS('Adjusted Source Data'!AK$3:AK$290,Sector,"All Sectors",Month,$A936,TimeOfWeek,$E936)</f>
        <v>0</v>
      </c>
    </row>
    <row r="937" spans="1:31" outlineLevel="2">
      <c r="A937">
        <f t="shared" ref="A937:E937" si="755">A356</f>
        <v>3</v>
      </c>
      <c r="B937" t="str">
        <f t="shared" si="755"/>
        <v>Spring</v>
      </c>
      <c r="C937" t="str">
        <f t="shared" si="755"/>
        <v>h17</v>
      </c>
      <c r="D937" t="str">
        <f t="shared" si="755"/>
        <v>Hour16</v>
      </c>
      <c r="E937" t="str">
        <f t="shared" si="755"/>
        <v>Weekend</v>
      </c>
      <c r="F937" s="10">
        <f t="shared" ref="F937:Z937" si="756">F356/$AB937</f>
        <v>790112.37364441284</v>
      </c>
      <c r="G937" s="10">
        <f t="shared" si="756"/>
        <v>1366.9843551742044</v>
      </c>
      <c r="H937" s="10">
        <f t="shared" si="756"/>
        <v>0</v>
      </c>
      <c r="I937" s="10">
        <f t="shared" si="756"/>
        <v>1010894.861884925</v>
      </c>
      <c r="J937" s="10">
        <f t="shared" si="756"/>
        <v>11125858.870061535</v>
      </c>
      <c r="K937" s="10">
        <f t="shared" si="756"/>
        <v>11125858.870061535</v>
      </c>
      <c r="L937" s="10">
        <f t="shared" si="756"/>
        <v>1292823.308994605</v>
      </c>
      <c r="M937" s="10">
        <f t="shared" si="756"/>
        <v>7479.9230776676031</v>
      </c>
      <c r="N937" s="10">
        <f t="shared" si="756"/>
        <v>0</v>
      </c>
      <c r="O937" s="10">
        <f t="shared" si="756"/>
        <v>12098047.424780905</v>
      </c>
      <c r="P937" s="10">
        <f t="shared" si="756"/>
        <v>12098047.424780905</v>
      </c>
      <c r="Q937" s="10">
        <f t="shared" si="756"/>
        <v>12098047.424780905</v>
      </c>
      <c r="R937" s="10">
        <f t="shared" si="756"/>
        <v>720154.178512963</v>
      </c>
      <c r="S937" s="10">
        <f t="shared" si="756"/>
        <v>720154.178512963</v>
      </c>
      <c r="T937" s="10">
        <f t="shared" si="756"/>
        <v>720154.178512963</v>
      </c>
      <c r="U937" s="10">
        <f t="shared" si="756"/>
        <v>720154.178512963</v>
      </c>
      <c r="V937" s="10">
        <f t="shared" si="756"/>
        <v>720154.178512963</v>
      </c>
      <c r="W937" s="10">
        <f t="shared" si="756"/>
        <v>720154.178512963</v>
      </c>
      <c r="X937" s="10">
        <f t="shared" si="756"/>
        <v>42075522.238188043</v>
      </c>
      <c r="Y937" s="10">
        <f t="shared" si="756"/>
        <v>42075522.238188043</v>
      </c>
      <c r="Z937" s="10">
        <f t="shared" si="756"/>
        <v>42075522.238188043</v>
      </c>
      <c r="AB937" s="21">
        <f>IF(E356="weekday",INDEX('Category Mapping'!$F$34:$F$45,MATCH('Summarized Source Data'!A356,'Category Mapping'!$A$34:$A$45,0)),INDEX('Category Mapping'!$E$34:$E$45,MATCH('Summarized Source Data'!A356,'Category Mapping'!$A$34:$A$45,0)))</f>
        <v>8.8571428571428559</v>
      </c>
      <c r="AD937">
        <f>SUMIFS('Adjusted Source Data'!AJ$3:AJ$290,Sector,"All Sectors",Month,$A937,TimeOfWeek,$E937)</f>
        <v>0</v>
      </c>
      <c r="AE937">
        <f>SUMIFS('Adjusted Source Data'!AK$3:AK$290,Sector,"All Sectors",Month,$A937,TimeOfWeek,$E937)</f>
        <v>0</v>
      </c>
    </row>
    <row r="938" spans="1:31" outlineLevel="2">
      <c r="A938">
        <f t="shared" ref="A938:E938" si="757">A357</f>
        <v>3</v>
      </c>
      <c r="B938" t="str">
        <f t="shared" si="757"/>
        <v>Spring</v>
      </c>
      <c r="C938" t="str">
        <f t="shared" si="757"/>
        <v>h18</v>
      </c>
      <c r="D938" t="str">
        <f t="shared" si="757"/>
        <v>Hour17</v>
      </c>
      <c r="E938" t="str">
        <f t="shared" si="757"/>
        <v>Weekend</v>
      </c>
      <c r="F938" s="10">
        <f t="shared" ref="F938:Z938" si="758">F357/$AB938</f>
        <v>819597.44226447761</v>
      </c>
      <c r="G938" s="10">
        <f t="shared" si="758"/>
        <v>1421.0478753685243</v>
      </c>
      <c r="H938" s="10">
        <f t="shared" si="758"/>
        <v>0</v>
      </c>
      <c r="I938" s="10">
        <f t="shared" si="758"/>
        <v>3267317.0900045466</v>
      </c>
      <c r="J938" s="10">
        <f t="shared" si="758"/>
        <v>11190485.344337299</v>
      </c>
      <c r="K938" s="10">
        <f t="shared" si="758"/>
        <v>11190485.344337299</v>
      </c>
      <c r="L938" s="10">
        <f t="shared" si="758"/>
        <v>1398599.7615487089</v>
      </c>
      <c r="M938" s="10">
        <f t="shared" si="758"/>
        <v>7299.2804025835385</v>
      </c>
      <c r="N938" s="10">
        <f t="shared" si="758"/>
        <v>0</v>
      </c>
      <c r="O938" s="10">
        <f t="shared" si="758"/>
        <v>12227510.398355449</v>
      </c>
      <c r="P938" s="10">
        <f t="shared" si="758"/>
        <v>12227510.398355449</v>
      </c>
      <c r="Q938" s="10">
        <f t="shared" si="758"/>
        <v>12227510.398355449</v>
      </c>
      <c r="R938" s="10">
        <f t="shared" si="758"/>
        <v>720842.43063091498</v>
      </c>
      <c r="S938" s="10">
        <f t="shared" si="758"/>
        <v>720842.43063091498</v>
      </c>
      <c r="T938" s="10">
        <f t="shared" si="758"/>
        <v>720842.43063091498</v>
      </c>
      <c r="U938" s="10">
        <f t="shared" si="758"/>
        <v>720842.43063091498</v>
      </c>
      <c r="V938" s="10">
        <f t="shared" si="758"/>
        <v>720842.43063091498</v>
      </c>
      <c r="W938" s="10">
        <f t="shared" si="758"/>
        <v>720842.43063091498</v>
      </c>
      <c r="X938" s="10">
        <f t="shared" si="758"/>
        <v>42193051.629914835</v>
      </c>
      <c r="Y938" s="10">
        <f t="shared" si="758"/>
        <v>42193051.629914835</v>
      </c>
      <c r="Z938" s="10">
        <f t="shared" si="758"/>
        <v>42193051.629914835</v>
      </c>
      <c r="AB938" s="21">
        <f>IF(E357="weekday",INDEX('Category Mapping'!$F$34:$F$45,MATCH('Summarized Source Data'!A357,'Category Mapping'!$A$34:$A$45,0)),INDEX('Category Mapping'!$E$34:$E$45,MATCH('Summarized Source Data'!A357,'Category Mapping'!$A$34:$A$45,0)))</f>
        <v>8.8571428571428559</v>
      </c>
      <c r="AD938">
        <f>SUMIFS('Adjusted Source Data'!AJ$3:AJ$290,Sector,"All Sectors",Month,$A938,TimeOfWeek,$E938)</f>
        <v>0</v>
      </c>
      <c r="AE938">
        <f>SUMIFS('Adjusted Source Data'!AK$3:AK$290,Sector,"All Sectors",Month,$A938,TimeOfWeek,$E938)</f>
        <v>0</v>
      </c>
    </row>
    <row r="939" spans="1:31" outlineLevel="2">
      <c r="A939">
        <f t="shared" ref="A939:E939" si="759">A358</f>
        <v>3</v>
      </c>
      <c r="B939" t="str">
        <f t="shared" si="759"/>
        <v>Spring</v>
      </c>
      <c r="C939" t="str">
        <f t="shared" si="759"/>
        <v>h19</v>
      </c>
      <c r="D939" t="str">
        <f t="shared" si="759"/>
        <v>Hour18</v>
      </c>
      <c r="E939" t="str">
        <f t="shared" si="759"/>
        <v>Weekend</v>
      </c>
      <c r="F939" s="10">
        <f t="shared" ref="F939:Z939" si="760">F358/$AB939</f>
        <v>892146.33777776093</v>
      </c>
      <c r="G939" s="10">
        <f t="shared" si="760"/>
        <v>1508.3722134215236</v>
      </c>
      <c r="H939" s="10">
        <f t="shared" si="760"/>
        <v>0</v>
      </c>
      <c r="I939" s="10">
        <f t="shared" si="760"/>
        <v>3514128.8126307898</v>
      </c>
      <c r="J939" s="10">
        <f t="shared" si="760"/>
        <v>10871037.401859719</v>
      </c>
      <c r="K939" s="10">
        <f t="shared" si="760"/>
        <v>10871037.401859719</v>
      </c>
      <c r="L939" s="10">
        <f t="shared" si="760"/>
        <v>1410352.7007213871</v>
      </c>
      <c r="M939" s="10">
        <f t="shared" si="760"/>
        <v>7142.7312528034654</v>
      </c>
      <c r="N939" s="10">
        <f t="shared" si="760"/>
        <v>0</v>
      </c>
      <c r="O939" s="10">
        <f t="shared" si="760"/>
        <v>12098384.61660577</v>
      </c>
      <c r="P939" s="10">
        <f t="shared" si="760"/>
        <v>12098384.61660577</v>
      </c>
      <c r="Q939" s="10">
        <f t="shared" si="760"/>
        <v>12098384.61660577</v>
      </c>
      <c r="R939" s="10">
        <f t="shared" si="760"/>
        <v>716025.01839342585</v>
      </c>
      <c r="S939" s="10">
        <f t="shared" si="760"/>
        <v>716025.01839342585</v>
      </c>
      <c r="T939" s="10">
        <f t="shared" si="760"/>
        <v>716025.01839342585</v>
      </c>
      <c r="U939" s="10">
        <f t="shared" si="760"/>
        <v>716025.01839342585</v>
      </c>
      <c r="V939" s="10">
        <f t="shared" si="760"/>
        <v>716025.01839342585</v>
      </c>
      <c r="W939" s="10">
        <f t="shared" si="760"/>
        <v>716025.01839342585</v>
      </c>
      <c r="X939" s="10">
        <f t="shared" si="760"/>
        <v>42075522.238188043</v>
      </c>
      <c r="Y939" s="10">
        <f t="shared" si="760"/>
        <v>42075522.238188043</v>
      </c>
      <c r="Z939" s="10">
        <f t="shared" si="760"/>
        <v>42075522.238188043</v>
      </c>
      <c r="AB939" s="21">
        <f>IF(E358="weekday",INDEX('Category Mapping'!$F$34:$F$45,MATCH('Summarized Source Data'!A358,'Category Mapping'!$A$34:$A$45,0)),INDEX('Category Mapping'!$E$34:$E$45,MATCH('Summarized Source Data'!A358,'Category Mapping'!$A$34:$A$45,0)))</f>
        <v>8.8571428571428559</v>
      </c>
      <c r="AD939">
        <f>SUMIFS('Adjusted Source Data'!AJ$3:AJ$290,Sector,"All Sectors",Month,$A939,TimeOfWeek,$E939)</f>
        <v>0</v>
      </c>
      <c r="AE939">
        <f>SUMIFS('Adjusted Source Data'!AK$3:AK$290,Sector,"All Sectors",Month,$A939,TimeOfWeek,$E939)</f>
        <v>0</v>
      </c>
    </row>
    <row r="940" spans="1:31" outlineLevel="2">
      <c r="A940">
        <f t="shared" ref="A940:E940" si="761">A359</f>
        <v>3</v>
      </c>
      <c r="B940" t="str">
        <f t="shared" si="761"/>
        <v>Spring</v>
      </c>
      <c r="C940" t="str">
        <f t="shared" si="761"/>
        <v>h20</v>
      </c>
      <c r="D940" t="str">
        <f t="shared" si="761"/>
        <v>Hour19</v>
      </c>
      <c r="E940" t="str">
        <f t="shared" si="761"/>
        <v>Weekend</v>
      </c>
      <c r="F940" s="10">
        <f t="shared" ref="F940:Z940" si="762">F359/$AB940</f>
        <v>968423.7357141847</v>
      </c>
      <c r="G940" s="10">
        <f t="shared" si="762"/>
        <v>1602.9833737615832</v>
      </c>
      <c r="H940" s="10">
        <f t="shared" si="762"/>
        <v>0</v>
      </c>
      <c r="I940" s="10">
        <f t="shared" si="762"/>
        <v>3678669.9610482845</v>
      </c>
      <c r="J940" s="10">
        <f t="shared" si="762"/>
        <v>10042477.285711551</v>
      </c>
      <c r="K940" s="10">
        <f t="shared" si="762"/>
        <v>10042477.285711551</v>
      </c>
      <c r="L940" s="10">
        <f t="shared" si="762"/>
        <v>1187046.8564405008</v>
      </c>
      <c r="M940" s="10">
        <f t="shared" si="762"/>
        <v>6919.1903497391249</v>
      </c>
      <c r="N940" s="10">
        <f t="shared" si="762"/>
        <v>0</v>
      </c>
      <c r="O940" s="10">
        <f t="shared" si="762"/>
        <v>11734267.043155808</v>
      </c>
      <c r="P940" s="10">
        <f t="shared" si="762"/>
        <v>11734267.043155808</v>
      </c>
      <c r="Q940" s="10">
        <f t="shared" si="762"/>
        <v>11734267.043155808</v>
      </c>
      <c r="R940" s="10">
        <f t="shared" si="762"/>
        <v>700196.74756262149</v>
      </c>
      <c r="S940" s="10">
        <f t="shared" si="762"/>
        <v>700196.74756262149</v>
      </c>
      <c r="T940" s="10">
        <f t="shared" si="762"/>
        <v>700196.74756262149</v>
      </c>
      <c r="U940" s="10">
        <f t="shared" si="762"/>
        <v>700196.74756262149</v>
      </c>
      <c r="V940" s="10">
        <f t="shared" si="762"/>
        <v>700196.74756262149</v>
      </c>
      <c r="W940" s="10">
        <f t="shared" si="762"/>
        <v>700196.74756262149</v>
      </c>
      <c r="X940" s="10">
        <f t="shared" si="762"/>
        <v>41840463.454734482</v>
      </c>
      <c r="Y940" s="10">
        <f t="shared" si="762"/>
        <v>41840463.454734482</v>
      </c>
      <c r="Z940" s="10">
        <f t="shared" si="762"/>
        <v>41840463.454734482</v>
      </c>
      <c r="AB940" s="21">
        <f>IF(E359="weekday",INDEX('Category Mapping'!$F$34:$F$45,MATCH('Summarized Source Data'!A359,'Category Mapping'!$A$34:$A$45,0)),INDEX('Category Mapping'!$E$34:$E$45,MATCH('Summarized Source Data'!A359,'Category Mapping'!$A$34:$A$45,0)))</f>
        <v>8.8571428571428559</v>
      </c>
      <c r="AD940">
        <f>SUMIFS('Adjusted Source Data'!AJ$3:AJ$290,Sector,"All Sectors",Month,$A940,TimeOfWeek,$E940)</f>
        <v>0</v>
      </c>
      <c r="AE940">
        <f>SUMIFS('Adjusted Source Data'!AK$3:AK$290,Sector,"All Sectors",Month,$A940,TimeOfWeek,$E940)</f>
        <v>0</v>
      </c>
    </row>
    <row r="941" spans="1:31" outlineLevel="2">
      <c r="A941">
        <f t="shared" ref="A941:E941" si="763">A360</f>
        <v>3</v>
      </c>
      <c r="B941" t="str">
        <f t="shared" si="763"/>
        <v>Spring</v>
      </c>
      <c r="C941" t="str">
        <f t="shared" si="763"/>
        <v>h21</v>
      </c>
      <c r="D941" t="str">
        <f t="shared" si="763"/>
        <v>Hour20</v>
      </c>
      <c r="E941" t="str">
        <f t="shared" si="763"/>
        <v>Weekend</v>
      </c>
      <c r="F941" s="10">
        <f t="shared" ref="F941:Z941" si="764">F360/$AB941</f>
        <v>1018785.7852454613</v>
      </c>
      <c r="G941" s="10">
        <f t="shared" si="764"/>
        <v>1678.3197138584508</v>
      </c>
      <c r="H941" s="10">
        <f t="shared" si="764"/>
        <v>0</v>
      </c>
      <c r="I941" s="10">
        <f t="shared" si="764"/>
        <v>3655164.0827029282</v>
      </c>
      <c r="J941" s="10">
        <f t="shared" si="764"/>
        <v>9427898.8195516206</v>
      </c>
      <c r="K941" s="10">
        <f t="shared" si="764"/>
        <v>9427898.8195516206</v>
      </c>
      <c r="L941" s="10">
        <f t="shared" si="764"/>
        <v>1304576.2481672831</v>
      </c>
      <c r="M941" s="10">
        <f t="shared" si="764"/>
        <v>6731.3783817597268</v>
      </c>
      <c r="N941" s="10">
        <f t="shared" si="764"/>
        <v>0</v>
      </c>
      <c r="O941" s="10">
        <f t="shared" si="764"/>
        <v>11264337.288216658</v>
      </c>
      <c r="P941" s="10">
        <f t="shared" si="764"/>
        <v>11264337.288216658</v>
      </c>
      <c r="Q941" s="10">
        <f t="shared" si="764"/>
        <v>11264337.288216658</v>
      </c>
      <c r="R941" s="10">
        <f t="shared" si="764"/>
        <v>678862.92990576767</v>
      </c>
      <c r="S941" s="10">
        <f t="shared" si="764"/>
        <v>678862.92990576767</v>
      </c>
      <c r="T941" s="10">
        <f t="shared" si="764"/>
        <v>678862.92990576767</v>
      </c>
      <c r="U941" s="10">
        <f t="shared" si="764"/>
        <v>678862.92990576767</v>
      </c>
      <c r="V941" s="10">
        <f t="shared" si="764"/>
        <v>678862.92990576767</v>
      </c>
      <c r="W941" s="10">
        <f t="shared" si="764"/>
        <v>678862.92990576767</v>
      </c>
      <c r="X941" s="10">
        <f t="shared" si="764"/>
        <v>41487875.279554136</v>
      </c>
      <c r="Y941" s="10">
        <f t="shared" si="764"/>
        <v>41487875.279554136</v>
      </c>
      <c r="Z941" s="10">
        <f t="shared" si="764"/>
        <v>41487875.279554136</v>
      </c>
      <c r="AB941" s="21">
        <f>IF(E360="weekday",INDEX('Category Mapping'!$F$34:$F$45,MATCH('Summarized Source Data'!A360,'Category Mapping'!$A$34:$A$45,0)),INDEX('Category Mapping'!$E$34:$E$45,MATCH('Summarized Source Data'!A360,'Category Mapping'!$A$34:$A$45,0)))</f>
        <v>8.8571428571428559</v>
      </c>
      <c r="AD941">
        <f>SUMIFS('Adjusted Source Data'!AJ$3:AJ$290,Sector,"All Sectors",Month,$A941,TimeOfWeek,$E941)</f>
        <v>0</v>
      </c>
      <c r="AE941">
        <f>SUMIFS('Adjusted Source Data'!AK$3:AK$290,Sector,"All Sectors",Month,$A941,TimeOfWeek,$E941)</f>
        <v>0</v>
      </c>
    </row>
    <row r="942" spans="1:31" outlineLevel="2">
      <c r="A942">
        <f t="shared" ref="A942:E942" si="765">A361</f>
        <v>3</v>
      </c>
      <c r="B942" t="str">
        <f t="shared" si="765"/>
        <v>Spring</v>
      </c>
      <c r="C942" t="str">
        <f t="shared" si="765"/>
        <v>h22</v>
      </c>
      <c r="D942" t="str">
        <f t="shared" si="765"/>
        <v>Hour21</v>
      </c>
      <c r="E942" t="str">
        <f t="shared" si="765"/>
        <v>Weekend</v>
      </c>
      <c r="F942" s="10">
        <f t="shared" ref="F942:Z942" si="766">F361/$AB942</f>
        <v>971950.32264233846</v>
      </c>
      <c r="G942" s="10">
        <f t="shared" si="766"/>
        <v>1749.6600546366074</v>
      </c>
      <c r="H942" s="10">
        <f t="shared" si="766"/>
        <v>0</v>
      </c>
      <c r="I942" s="10">
        <f t="shared" si="766"/>
        <v>3032258.3065509824</v>
      </c>
      <c r="J942" s="10">
        <f t="shared" si="766"/>
        <v>8687216.0172445271</v>
      </c>
      <c r="K942" s="10">
        <f t="shared" si="766"/>
        <v>8687216.0172445271</v>
      </c>
      <c r="L942" s="10">
        <f t="shared" si="766"/>
        <v>1363340.9440306742</v>
      </c>
      <c r="M942" s="10">
        <f t="shared" si="766"/>
        <v>6539.6879438533451</v>
      </c>
      <c r="N942" s="10">
        <f t="shared" si="766"/>
        <v>0</v>
      </c>
      <c r="O942" s="10">
        <f t="shared" si="766"/>
        <v>10500587.932430482</v>
      </c>
      <c r="P942" s="10">
        <f t="shared" si="766"/>
        <v>10500587.932430482</v>
      </c>
      <c r="Q942" s="10">
        <f t="shared" si="766"/>
        <v>10500587.932430482</v>
      </c>
      <c r="R942" s="10">
        <f t="shared" si="766"/>
        <v>654776.33883588924</v>
      </c>
      <c r="S942" s="10">
        <f t="shared" si="766"/>
        <v>654776.33883588924</v>
      </c>
      <c r="T942" s="10">
        <f t="shared" si="766"/>
        <v>654776.33883588924</v>
      </c>
      <c r="U942" s="10">
        <f t="shared" si="766"/>
        <v>654776.33883588924</v>
      </c>
      <c r="V942" s="10">
        <f t="shared" si="766"/>
        <v>654776.33883588924</v>
      </c>
      <c r="W942" s="10">
        <f t="shared" si="766"/>
        <v>654776.33883588924</v>
      </c>
      <c r="X942" s="10">
        <f t="shared" si="766"/>
        <v>41135287.10437379</v>
      </c>
      <c r="Y942" s="10">
        <f t="shared" si="766"/>
        <v>41135287.10437379</v>
      </c>
      <c r="Z942" s="10">
        <f t="shared" si="766"/>
        <v>41135287.10437379</v>
      </c>
      <c r="AB942" s="21">
        <f>IF(E361="weekday",INDEX('Category Mapping'!$F$34:$F$45,MATCH('Summarized Source Data'!A361,'Category Mapping'!$A$34:$A$45,0)),INDEX('Category Mapping'!$E$34:$E$45,MATCH('Summarized Source Data'!A361,'Category Mapping'!$A$34:$A$45,0)))</f>
        <v>8.8571428571428559</v>
      </c>
      <c r="AD942">
        <f>SUMIFS('Adjusted Source Data'!AJ$3:AJ$290,Sector,"All Sectors",Month,$A942,TimeOfWeek,$E942)</f>
        <v>0</v>
      </c>
      <c r="AE942">
        <f>SUMIFS('Adjusted Source Data'!AK$3:AK$290,Sector,"All Sectors",Month,$A942,TimeOfWeek,$E942)</f>
        <v>0</v>
      </c>
    </row>
    <row r="943" spans="1:31" outlineLevel="2">
      <c r="A943">
        <f t="shared" ref="A943:E943" si="767">A362</f>
        <v>3</v>
      </c>
      <c r="B943" t="str">
        <f t="shared" si="767"/>
        <v>Spring</v>
      </c>
      <c r="C943" t="str">
        <f t="shared" si="767"/>
        <v>h23</v>
      </c>
      <c r="D943" t="str">
        <f t="shared" si="767"/>
        <v>Hour22</v>
      </c>
      <c r="E943" t="str">
        <f t="shared" si="767"/>
        <v>Weekend</v>
      </c>
      <c r="F943" s="10">
        <f t="shared" ref="F943:Z943" si="768">F362/$AB943</f>
        <v>851537.58234832319</v>
      </c>
      <c r="G943" s="10">
        <f t="shared" si="768"/>
        <v>1815.8291021787859</v>
      </c>
      <c r="H943" s="10">
        <f t="shared" si="768"/>
        <v>0</v>
      </c>
      <c r="I943" s="10">
        <f t="shared" si="768"/>
        <v>1950987.9026645855</v>
      </c>
      <c r="J943" s="10">
        <f t="shared" si="768"/>
        <v>7279680.4960428309</v>
      </c>
      <c r="K943" s="10">
        <f t="shared" si="768"/>
        <v>7279680.4960428309</v>
      </c>
      <c r="L943" s="10">
        <f t="shared" si="768"/>
        <v>1234058.6131312137</v>
      </c>
      <c r="M943" s="10">
        <f t="shared" si="768"/>
        <v>6309.2128066771256</v>
      </c>
      <c r="N943" s="10">
        <f t="shared" si="768"/>
        <v>0</v>
      </c>
      <c r="O943" s="10">
        <f t="shared" si="768"/>
        <v>10018947.90148785</v>
      </c>
      <c r="P943" s="10">
        <f t="shared" si="768"/>
        <v>10018947.90148785</v>
      </c>
      <c r="Q943" s="10">
        <f t="shared" si="768"/>
        <v>10018947.90148785</v>
      </c>
      <c r="R943" s="10">
        <f t="shared" si="768"/>
        <v>646518.01859681506</v>
      </c>
      <c r="S943" s="10">
        <f t="shared" si="768"/>
        <v>646518.01859681506</v>
      </c>
      <c r="T943" s="10">
        <f t="shared" si="768"/>
        <v>646518.01859681506</v>
      </c>
      <c r="U943" s="10">
        <f t="shared" si="768"/>
        <v>646518.01859681506</v>
      </c>
      <c r="V943" s="10">
        <f t="shared" si="768"/>
        <v>646518.01859681506</v>
      </c>
      <c r="W943" s="10">
        <f t="shared" si="768"/>
        <v>646518.01859681506</v>
      </c>
      <c r="X943" s="10">
        <f t="shared" si="768"/>
        <v>40782698.929193437</v>
      </c>
      <c r="Y943" s="10">
        <f t="shared" si="768"/>
        <v>40782698.929193437</v>
      </c>
      <c r="Z943" s="10">
        <f t="shared" si="768"/>
        <v>40782698.929193437</v>
      </c>
      <c r="AB943" s="21">
        <f>IF(E362="weekday",INDEX('Category Mapping'!$F$34:$F$45,MATCH('Summarized Source Data'!A362,'Category Mapping'!$A$34:$A$45,0)),INDEX('Category Mapping'!$E$34:$E$45,MATCH('Summarized Source Data'!A362,'Category Mapping'!$A$34:$A$45,0)))</f>
        <v>8.8571428571428559</v>
      </c>
      <c r="AD943">
        <f>SUMIFS('Adjusted Source Data'!AJ$3:AJ$290,Sector,"All Sectors",Month,$A943,TimeOfWeek,$E943)</f>
        <v>0</v>
      </c>
      <c r="AE943">
        <f>SUMIFS('Adjusted Source Data'!AK$3:AK$290,Sector,"All Sectors",Month,$A943,TimeOfWeek,$E943)</f>
        <v>0</v>
      </c>
    </row>
    <row r="944" spans="1:31" outlineLevel="2">
      <c r="A944">
        <f t="shared" ref="A944:E944" si="769">A363</f>
        <v>3</v>
      </c>
      <c r="B944" t="str">
        <f t="shared" si="769"/>
        <v>Spring</v>
      </c>
      <c r="C944" t="str">
        <f t="shared" si="769"/>
        <v>h24</v>
      </c>
      <c r="D944" t="str">
        <f t="shared" si="769"/>
        <v>Hour23</v>
      </c>
      <c r="E944" t="str">
        <f t="shared" si="769"/>
        <v>Weekend</v>
      </c>
      <c r="F944" s="10">
        <f t="shared" ref="F944:Z944" si="770">F363/$AB944</f>
        <v>809354.52071670501</v>
      </c>
      <c r="G944" s="10">
        <f t="shared" si="770"/>
        <v>1872.5957983828216</v>
      </c>
      <c r="H944" s="10">
        <f t="shared" si="770"/>
        <v>0</v>
      </c>
      <c r="I944" s="10">
        <f t="shared" si="770"/>
        <v>1091167.2013755341</v>
      </c>
      <c r="J944" s="10">
        <f t="shared" si="770"/>
        <v>5795780.8402136154</v>
      </c>
      <c r="K944" s="10">
        <f t="shared" si="770"/>
        <v>5795780.8402136154</v>
      </c>
      <c r="L944" s="10">
        <f t="shared" si="770"/>
        <v>1159398.3020955587</v>
      </c>
      <c r="M944" s="10">
        <f t="shared" si="770"/>
        <v>5994.3515662410755</v>
      </c>
      <c r="N944" s="10">
        <f t="shared" si="770"/>
        <v>0</v>
      </c>
      <c r="O944" s="10">
        <f t="shared" si="770"/>
        <v>9153687.939949682</v>
      </c>
      <c r="P944" s="10">
        <f t="shared" si="770"/>
        <v>9153687.939949682</v>
      </c>
      <c r="Q944" s="10">
        <f t="shared" si="770"/>
        <v>9153687.939949682</v>
      </c>
      <c r="R944" s="10">
        <f t="shared" si="770"/>
        <v>434475.95616024022</v>
      </c>
      <c r="S944" s="10">
        <f t="shared" si="770"/>
        <v>434475.95616024022</v>
      </c>
      <c r="T944" s="10">
        <f t="shared" si="770"/>
        <v>434475.95616024022</v>
      </c>
      <c r="U944" s="10">
        <f t="shared" si="770"/>
        <v>434475.95616024022</v>
      </c>
      <c r="V944" s="10">
        <f t="shared" si="770"/>
        <v>434475.95616024022</v>
      </c>
      <c r="W944" s="10">
        <f t="shared" si="770"/>
        <v>434475.95616024022</v>
      </c>
      <c r="X944" s="10">
        <f t="shared" si="770"/>
        <v>40547640.145739883</v>
      </c>
      <c r="Y944" s="10">
        <f t="shared" si="770"/>
        <v>40547640.145739883</v>
      </c>
      <c r="Z944" s="10">
        <f t="shared" si="770"/>
        <v>40547640.145739883</v>
      </c>
      <c r="AB944" s="21">
        <f>IF(E363="weekday",INDEX('Category Mapping'!$F$34:$F$45,MATCH('Summarized Source Data'!A363,'Category Mapping'!$A$34:$A$45,0)),INDEX('Category Mapping'!$E$34:$E$45,MATCH('Summarized Source Data'!A363,'Category Mapping'!$A$34:$A$45,0)))</f>
        <v>8.8571428571428559</v>
      </c>
      <c r="AD944">
        <f>SUMIFS('Adjusted Source Data'!AJ$3:AJ$290,Sector,"All Sectors",Month,$A944,TimeOfWeek,$E944)</f>
        <v>0</v>
      </c>
      <c r="AE944">
        <f>SUMIFS('Adjusted Source Data'!AK$3:AK$290,Sector,"All Sectors",Month,$A944,TimeOfWeek,$E944)</f>
        <v>0</v>
      </c>
    </row>
    <row r="945" spans="1:31" outlineLevel="2">
      <c r="A945">
        <f t="shared" ref="A945:E945" si="771">A364</f>
        <v>4</v>
      </c>
      <c r="B945" t="str">
        <f t="shared" si="771"/>
        <v>Spring</v>
      </c>
      <c r="C945" t="str">
        <f t="shared" si="771"/>
        <v>h1</v>
      </c>
      <c r="D945" t="str">
        <f t="shared" si="771"/>
        <v>Hour0</v>
      </c>
      <c r="E945" t="str">
        <f t="shared" si="771"/>
        <v>Weekend</v>
      </c>
      <c r="F945" s="10">
        <f t="shared" ref="F945:Z945" si="772">F364/$AB945</f>
        <v>339413.88154351222</v>
      </c>
      <c r="G945" s="10">
        <f t="shared" si="772"/>
        <v>1796.4860701748639</v>
      </c>
      <c r="H945" s="10">
        <f t="shared" si="772"/>
        <v>0</v>
      </c>
      <c r="I945" s="10">
        <f t="shared" si="772"/>
        <v>695578.20328285196</v>
      </c>
      <c r="J945" s="10">
        <f t="shared" si="772"/>
        <v>4218677.8975552414</v>
      </c>
      <c r="K945" s="10">
        <f t="shared" si="772"/>
        <v>4218677.8975552414</v>
      </c>
      <c r="L945" s="10">
        <f t="shared" si="772"/>
        <v>591085.82490204158</v>
      </c>
      <c r="M945" s="10">
        <f t="shared" si="772"/>
        <v>26136.431474009893</v>
      </c>
      <c r="N945" s="10">
        <f t="shared" si="772"/>
        <v>0</v>
      </c>
      <c r="O945" s="10">
        <f t="shared" si="772"/>
        <v>8783719.9177941587</v>
      </c>
      <c r="P945" s="10">
        <f t="shared" si="772"/>
        <v>8783719.9177941587</v>
      </c>
      <c r="Q945" s="10">
        <f t="shared" si="772"/>
        <v>8783719.9177941587</v>
      </c>
      <c r="R945" s="10">
        <f t="shared" si="772"/>
        <v>290507.46200875368</v>
      </c>
      <c r="S945" s="10">
        <f t="shared" si="772"/>
        <v>290507.46200875368</v>
      </c>
      <c r="T945" s="10">
        <f t="shared" si="772"/>
        <v>290507.46200875368</v>
      </c>
      <c r="U945" s="10">
        <f t="shared" si="772"/>
        <v>290507.46200875368</v>
      </c>
      <c r="V945" s="10">
        <f t="shared" si="772"/>
        <v>290507.46200875368</v>
      </c>
      <c r="W945" s="10">
        <f t="shared" si="772"/>
        <v>290507.46200875368</v>
      </c>
      <c r="X945" s="10">
        <f t="shared" si="772"/>
        <v>37490504.333136626</v>
      </c>
      <c r="Y945" s="10">
        <f t="shared" si="772"/>
        <v>37490504.333136626</v>
      </c>
      <c r="Z945" s="10">
        <f t="shared" si="772"/>
        <v>37490504.333136626</v>
      </c>
      <c r="AB945" s="21">
        <f>IF(E364="weekday",INDEX('Category Mapping'!$F$34:$F$45,MATCH('Summarized Source Data'!A364,'Category Mapping'!$A$34:$A$45,0)),INDEX('Category Mapping'!$E$34:$E$45,MATCH('Summarized Source Data'!A364,'Category Mapping'!$A$34:$A$45,0)))</f>
        <v>8.5714285714285712</v>
      </c>
      <c r="AD945">
        <f>SUMIFS('Adjusted Source Data'!AJ$3:AJ$290,Sector,"All Sectors",Month,$A945,TimeOfWeek,$E945)</f>
        <v>0</v>
      </c>
      <c r="AE945">
        <f>SUMIFS('Adjusted Source Data'!AK$3:AK$290,Sector,"All Sectors",Month,$A945,TimeOfWeek,$E945)</f>
        <v>0</v>
      </c>
    </row>
    <row r="946" spans="1:31" outlineLevel="2">
      <c r="A946">
        <f t="shared" ref="A946:E946" si="773">A365</f>
        <v>4</v>
      </c>
      <c r="B946" t="str">
        <f t="shared" si="773"/>
        <v>Spring</v>
      </c>
      <c r="C946" t="str">
        <f t="shared" si="773"/>
        <v>h2</v>
      </c>
      <c r="D946" t="str">
        <f t="shared" si="773"/>
        <v>Hour1</v>
      </c>
      <c r="E946" t="str">
        <f t="shared" si="773"/>
        <v>Weekend</v>
      </c>
      <c r="F946" s="10">
        <f t="shared" ref="F946:Z946" si="774">F365/$AB946</f>
        <v>351728.20967676683</v>
      </c>
      <c r="G946" s="10">
        <f t="shared" si="774"/>
        <v>1824.0093105161093</v>
      </c>
      <c r="H946" s="10">
        <f t="shared" si="774"/>
        <v>0</v>
      </c>
      <c r="I946" s="10">
        <f t="shared" si="774"/>
        <v>600975.16301181458</v>
      </c>
      <c r="J946" s="10">
        <f t="shared" si="774"/>
        <v>3281559.8145547081</v>
      </c>
      <c r="K946" s="10">
        <f t="shared" si="774"/>
        <v>3281559.8145547081</v>
      </c>
      <c r="L946" s="10">
        <f t="shared" si="774"/>
        <v>529065.43082740635</v>
      </c>
      <c r="M946" s="10">
        <f t="shared" si="774"/>
        <v>25580.41671337132</v>
      </c>
      <c r="N946" s="10">
        <f t="shared" si="774"/>
        <v>0</v>
      </c>
      <c r="O946" s="10">
        <f t="shared" si="774"/>
        <v>7668346.9457695521</v>
      </c>
      <c r="P946" s="10">
        <f t="shared" si="774"/>
        <v>7668346.9457695521</v>
      </c>
      <c r="Q946" s="10">
        <f t="shared" si="774"/>
        <v>7668346.9457695521</v>
      </c>
      <c r="R946" s="10">
        <f t="shared" si="774"/>
        <v>275916.74669698731</v>
      </c>
      <c r="S946" s="10">
        <f t="shared" si="774"/>
        <v>275916.74669698731</v>
      </c>
      <c r="T946" s="10">
        <f t="shared" si="774"/>
        <v>275916.74669698731</v>
      </c>
      <c r="U946" s="10">
        <f t="shared" si="774"/>
        <v>275916.74669698731</v>
      </c>
      <c r="V946" s="10">
        <f t="shared" si="774"/>
        <v>275916.74669698731</v>
      </c>
      <c r="W946" s="10">
        <f t="shared" si="774"/>
        <v>275916.74669698731</v>
      </c>
      <c r="X946" s="10">
        <f t="shared" si="774"/>
        <v>37377239.9695924</v>
      </c>
      <c r="Y946" s="10">
        <f t="shared" si="774"/>
        <v>37377239.9695924</v>
      </c>
      <c r="Z946" s="10">
        <f t="shared" si="774"/>
        <v>37377239.9695924</v>
      </c>
      <c r="AB946" s="21">
        <f>IF(E365="weekday",INDEX('Category Mapping'!$F$34:$F$45,MATCH('Summarized Source Data'!A365,'Category Mapping'!$A$34:$A$45,0)),INDEX('Category Mapping'!$E$34:$E$45,MATCH('Summarized Source Data'!A365,'Category Mapping'!$A$34:$A$45,0)))</f>
        <v>8.5714285714285712</v>
      </c>
      <c r="AD946">
        <f>SUMIFS('Adjusted Source Data'!AJ$3:AJ$290,Sector,"All Sectors",Month,$A946,TimeOfWeek,$E946)</f>
        <v>0</v>
      </c>
      <c r="AE946">
        <f>SUMIFS('Adjusted Source Data'!AK$3:AK$290,Sector,"All Sectors",Month,$A946,TimeOfWeek,$E946)</f>
        <v>0</v>
      </c>
    </row>
    <row r="947" spans="1:31" outlineLevel="2">
      <c r="A947">
        <f t="shared" ref="A947:E947" si="775">A366</f>
        <v>4</v>
      </c>
      <c r="B947" t="str">
        <f t="shared" si="775"/>
        <v>Spring</v>
      </c>
      <c r="C947" t="str">
        <f t="shared" si="775"/>
        <v>h3</v>
      </c>
      <c r="D947" t="str">
        <f t="shared" si="775"/>
        <v>Hour2</v>
      </c>
      <c r="E947" t="str">
        <f t="shared" si="775"/>
        <v>Weekend</v>
      </c>
      <c r="F947" s="10">
        <f t="shared" ref="F947:Z947" si="776">F366/$AB947</f>
        <v>355922.16253008216</v>
      </c>
      <c r="G947" s="10">
        <f t="shared" si="776"/>
        <v>1848.1346199510283</v>
      </c>
      <c r="H947" s="10">
        <f t="shared" si="776"/>
        <v>0</v>
      </c>
      <c r="I947" s="10">
        <f t="shared" si="776"/>
        <v>580433.99109688902</v>
      </c>
      <c r="J947" s="10">
        <f t="shared" si="776"/>
        <v>2561664.5452694572</v>
      </c>
      <c r="K947" s="10">
        <f t="shared" si="776"/>
        <v>2561664.5452694572</v>
      </c>
      <c r="L947" s="10">
        <f t="shared" si="776"/>
        <v>537460.35892457678</v>
      </c>
      <c r="M947" s="10">
        <f t="shared" si="776"/>
        <v>25348.451296832758</v>
      </c>
      <c r="N947" s="10">
        <f t="shared" si="776"/>
        <v>0</v>
      </c>
      <c r="O947" s="10">
        <f t="shared" si="776"/>
        <v>7569572.4922535447</v>
      </c>
      <c r="P947" s="10">
        <f t="shared" si="776"/>
        <v>7569572.4922535447</v>
      </c>
      <c r="Q947" s="10">
        <f t="shared" si="776"/>
        <v>7569572.4922535447</v>
      </c>
      <c r="R947" s="10">
        <f t="shared" si="776"/>
        <v>271937.42981258832</v>
      </c>
      <c r="S947" s="10">
        <f t="shared" si="776"/>
        <v>271937.42981258832</v>
      </c>
      <c r="T947" s="10">
        <f t="shared" si="776"/>
        <v>271937.42981258832</v>
      </c>
      <c r="U947" s="10">
        <f t="shared" si="776"/>
        <v>271937.42981258832</v>
      </c>
      <c r="V947" s="10">
        <f t="shared" si="776"/>
        <v>271937.42981258832</v>
      </c>
      <c r="W947" s="10">
        <f t="shared" si="776"/>
        <v>271937.42981258832</v>
      </c>
      <c r="X947" s="10">
        <f t="shared" si="776"/>
        <v>37490504.333136626</v>
      </c>
      <c r="Y947" s="10">
        <f t="shared" si="776"/>
        <v>37490504.333136626</v>
      </c>
      <c r="Z947" s="10">
        <f t="shared" si="776"/>
        <v>37490504.333136626</v>
      </c>
      <c r="AB947" s="21">
        <f>IF(E366="weekday",INDEX('Category Mapping'!$F$34:$F$45,MATCH('Summarized Source Data'!A366,'Category Mapping'!$A$34:$A$45,0)),INDEX('Category Mapping'!$E$34:$E$45,MATCH('Summarized Source Data'!A366,'Category Mapping'!$A$34:$A$45,0)))</f>
        <v>8.5714285714285712</v>
      </c>
      <c r="AD947">
        <f>SUMIFS('Adjusted Source Data'!AJ$3:AJ$290,Sector,"All Sectors",Month,$A947,TimeOfWeek,$E947)</f>
        <v>0</v>
      </c>
      <c r="AE947">
        <f>SUMIFS('Adjusted Source Data'!AK$3:AK$290,Sector,"All Sectors",Month,$A947,TimeOfWeek,$E947)</f>
        <v>0</v>
      </c>
    </row>
    <row r="948" spans="1:31" outlineLevel="2">
      <c r="A948">
        <f t="shared" ref="A948:E948" si="777">A367</f>
        <v>4</v>
      </c>
      <c r="B948" t="str">
        <f t="shared" si="777"/>
        <v>Spring</v>
      </c>
      <c r="C948" t="str">
        <f t="shared" si="777"/>
        <v>h4</v>
      </c>
      <c r="D948" t="str">
        <f t="shared" si="777"/>
        <v>Hour3</v>
      </c>
      <c r="E948" t="str">
        <f t="shared" si="777"/>
        <v>Weekend</v>
      </c>
      <c r="F948" s="10">
        <f t="shared" ref="F948:Z948" si="778">F367/$AB948</f>
        <v>351728.20967676683</v>
      </c>
      <c r="G948" s="10">
        <f t="shared" si="778"/>
        <v>1851.759079584443</v>
      </c>
      <c r="H948" s="10">
        <f t="shared" si="778"/>
        <v>0</v>
      </c>
      <c r="I948" s="10">
        <f t="shared" si="778"/>
        <v>579944.00946019671</v>
      </c>
      <c r="J948" s="10">
        <f t="shared" si="778"/>
        <v>2113287.4011229542</v>
      </c>
      <c r="K948" s="10">
        <f t="shared" si="778"/>
        <v>2113287.4011229542</v>
      </c>
      <c r="L948" s="10">
        <f t="shared" si="778"/>
        <v>546765.25291846145</v>
      </c>
      <c r="M948" s="10">
        <f t="shared" si="778"/>
        <v>25217.517692575642</v>
      </c>
      <c r="N948" s="10">
        <f t="shared" si="778"/>
        <v>0</v>
      </c>
      <c r="O948" s="10">
        <f t="shared" si="778"/>
        <v>7651010.0226992918</v>
      </c>
      <c r="P948" s="10">
        <f t="shared" si="778"/>
        <v>7651010.0226992918</v>
      </c>
      <c r="Q948" s="10">
        <f t="shared" si="778"/>
        <v>7651010.0226992918</v>
      </c>
      <c r="R948" s="10">
        <f t="shared" si="778"/>
        <v>271937.42981258832</v>
      </c>
      <c r="S948" s="10">
        <f t="shared" si="778"/>
        <v>271937.42981258832</v>
      </c>
      <c r="T948" s="10">
        <f t="shared" si="778"/>
        <v>271937.42981258832</v>
      </c>
      <c r="U948" s="10">
        <f t="shared" si="778"/>
        <v>271937.42981258832</v>
      </c>
      <c r="V948" s="10">
        <f t="shared" si="778"/>
        <v>271937.42981258832</v>
      </c>
      <c r="W948" s="10">
        <f t="shared" si="778"/>
        <v>271937.42981258832</v>
      </c>
      <c r="X948" s="10">
        <f t="shared" si="778"/>
        <v>37490504.333136626</v>
      </c>
      <c r="Y948" s="10">
        <f t="shared" si="778"/>
        <v>37490504.333136626</v>
      </c>
      <c r="Z948" s="10">
        <f t="shared" si="778"/>
        <v>37490504.333136626</v>
      </c>
      <c r="AB948" s="21">
        <f>IF(E367="weekday",INDEX('Category Mapping'!$F$34:$F$45,MATCH('Summarized Source Data'!A367,'Category Mapping'!$A$34:$A$45,0)),INDEX('Category Mapping'!$E$34:$E$45,MATCH('Summarized Source Data'!A367,'Category Mapping'!$A$34:$A$45,0)))</f>
        <v>8.5714285714285712</v>
      </c>
      <c r="AD948">
        <f>SUMIFS('Adjusted Source Data'!AJ$3:AJ$290,Sector,"All Sectors",Month,$A948,TimeOfWeek,$E948)</f>
        <v>0</v>
      </c>
      <c r="AE948">
        <f>SUMIFS('Adjusted Source Data'!AK$3:AK$290,Sector,"All Sectors",Month,$A948,TimeOfWeek,$E948)</f>
        <v>0</v>
      </c>
    </row>
    <row r="949" spans="1:31" outlineLevel="2">
      <c r="A949">
        <f t="shared" ref="A949:E949" si="779">A368</f>
        <v>4</v>
      </c>
      <c r="B949" t="str">
        <f t="shared" si="779"/>
        <v>Spring</v>
      </c>
      <c r="C949" t="str">
        <f t="shared" si="779"/>
        <v>h5</v>
      </c>
      <c r="D949" t="str">
        <f t="shared" si="779"/>
        <v>Hour4</v>
      </c>
      <c r="E949" t="str">
        <f t="shared" si="779"/>
        <v>Weekend</v>
      </c>
      <c r="F949" s="10">
        <f t="shared" ref="F949:Z949" si="780">F368/$AB949</f>
        <v>339413.88154351222</v>
      </c>
      <c r="G949" s="10">
        <f t="shared" si="780"/>
        <v>1845.7560683165996</v>
      </c>
      <c r="H949" s="10">
        <f t="shared" si="780"/>
        <v>0</v>
      </c>
      <c r="I949" s="10">
        <f t="shared" si="780"/>
        <v>610446.7821488363</v>
      </c>
      <c r="J949" s="10">
        <f t="shared" si="780"/>
        <v>2163063.5777053689</v>
      </c>
      <c r="K949" s="10">
        <f t="shared" si="780"/>
        <v>2163063.5777053689</v>
      </c>
      <c r="L949" s="10">
        <f t="shared" si="780"/>
        <v>545552.98443544772</v>
      </c>
      <c r="M949" s="10">
        <f t="shared" si="780"/>
        <v>25189.428130416676</v>
      </c>
      <c r="N949" s="10">
        <f t="shared" si="780"/>
        <v>0</v>
      </c>
      <c r="O949" s="10">
        <f t="shared" si="780"/>
        <v>7754188.3079342609</v>
      </c>
      <c r="P949" s="10">
        <f t="shared" si="780"/>
        <v>7754188.3079342609</v>
      </c>
      <c r="Q949" s="10">
        <f t="shared" si="780"/>
        <v>7754188.3079342609</v>
      </c>
      <c r="R949" s="10">
        <f t="shared" si="780"/>
        <v>270610.9908511219</v>
      </c>
      <c r="S949" s="10">
        <f t="shared" si="780"/>
        <v>270610.9908511219</v>
      </c>
      <c r="T949" s="10">
        <f t="shared" si="780"/>
        <v>270610.9908511219</v>
      </c>
      <c r="U949" s="10">
        <f t="shared" si="780"/>
        <v>270610.9908511219</v>
      </c>
      <c r="V949" s="10">
        <f t="shared" si="780"/>
        <v>270610.9908511219</v>
      </c>
      <c r="W949" s="10">
        <f t="shared" si="780"/>
        <v>270610.9908511219</v>
      </c>
      <c r="X949" s="10">
        <f t="shared" si="780"/>
        <v>37717033.060225062</v>
      </c>
      <c r="Y949" s="10">
        <f t="shared" si="780"/>
        <v>37717033.060225062</v>
      </c>
      <c r="Z949" s="10">
        <f t="shared" si="780"/>
        <v>37717033.060225062</v>
      </c>
      <c r="AB949" s="21">
        <f>IF(E368="weekday",INDEX('Category Mapping'!$F$34:$F$45,MATCH('Summarized Source Data'!A368,'Category Mapping'!$A$34:$A$45,0)),INDEX('Category Mapping'!$E$34:$E$45,MATCH('Summarized Source Data'!A368,'Category Mapping'!$A$34:$A$45,0)))</f>
        <v>8.5714285714285712</v>
      </c>
      <c r="AD949">
        <f>SUMIFS('Adjusted Source Data'!AJ$3:AJ$290,Sector,"All Sectors",Month,$A949,TimeOfWeek,$E949)</f>
        <v>0</v>
      </c>
      <c r="AE949">
        <f>SUMIFS('Adjusted Source Data'!AK$3:AK$290,Sector,"All Sectors",Month,$A949,TimeOfWeek,$E949)</f>
        <v>0</v>
      </c>
    </row>
    <row r="950" spans="1:31" outlineLevel="2">
      <c r="A950">
        <f t="shared" ref="A950:E950" si="781">A369</f>
        <v>4</v>
      </c>
      <c r="B950" t="str">
        <f t="shared" si="781"/>
        <v>Spring</v>
      </c>
      <c r="C950" t="str">
        <f t="shared" si="781"/>
        <v>h6</v>
      </c>
      <c r="D950" t="str">
        <f t="shared" si="781"/>
        <v>Hour5</v>
      </c>
      <c r="E950" t="str">
        <f t="shared" si="781"/>
        <v>Weekend</v>
      </c>
      <c r="F950" s="10">
        <f t="shared" ref="F950:Z950" si="782">F369/$AB950</f>
        <v>390748.68903265876</v>
      </c>
      <c r="G950" s="10">
        <f t="shared" si="782"/>
        <v>1812.6828741616876</v>
      </c>
      <c r="H950" s="10">
        <f t="shared" si="782"/>
        <v>0</v>
      </c>
      <c r="I950" s="10">
        <f t="shared" si="782"/>
        <v>791117.26025421871</v>
      </c>
      <c r="J950" s="10">
        <f t="shared" si="782"/>
        <v>2497413.1830260917</v>
      </c>
      <c r="K950" s="10">
        <f t="shared" si="782"/>
        <v>2497413.1830260917</v>
      </c>
      <c r="L950" s="10">
        <f t="shared" si="782"/>
        <v>647713.58936397312</v>
      </c>
      <c r="M950" s="10">
        <f t="shared" si="782"/>
        <v>25464.320740738498</v>
      </c>
      <c r="N950" s="10">
        <f t="shared" si="782"/>
        <v>0</v>
      </c>
      <c r="O950" s="10">
        <f t="shared" si="782"/>
        <v>8286033.2462430429</v>
      </c>
      <c r="P950" s="10">
        <f t="shared" si="782"/>
        <v>8286033.2462430429</v>
      </c>
      <c r="Q950" s="10">
        <f t="shared" si="782"/>
        <v>8286033.2462430429</v>
      </c>
      <c r="R950" s="10">
        <f t="shared" si="782"/>
        <v>272600.70592550322</v>
      </c>
      <c r="S950" s="10">
        <f t="shared" si="782"/>
        <v>272600.70592550322</v>
      </c>
      <c r="T950" s="10">
        <f t="shared" si="782"/>
        <v>272600.70592550322</v>
      </c>
      <c r="U950" s="10">
        <f t="shared" si="782"/>
        <v>272600.70592550322</v>
      </c>
      <c r="V950" s="10">
        <f t="shared" si="782"/>
        <v>272600.70592550322</v>
      </c>
      <c r="W950" s="10">
        <f t="shared" si="782"/>
        <v>272600.70592550322</v>
      </c>
      <c r="X950" s="10">
        <f t="shared" si="782"/>
        <v>38170090.514401942</v>
      </c>
      <c r="Y950" s="10">
        <f t="shared" si="782"/>
        <v>38170090.514401942</v>
      </c>
      <c r="Z950" s="10">
        <f t="shared" si="782"/>
        <v>38170090.514401942</v>
      </c>
      <c r="AB950" s="21">
        <f>IF(E369="weekday",INDEX('Category Mapping'!$F$34:$F$45,MATCH('Summarized Source Data'!A369,'Category Mapping'!$A$34:$A$45,0)),INDEX('Category Mapping'!$E$34:$E$45,MATCH('Summarized Source Data'!A369,'Category Mapping'!$A$34:$A$45,0)))</f>
        <v>8.5714285714285712</v>
      </c>
      <c r="AD950">
        <f>SUMIFS('Adjusted Source Data'!AJ$3:AJ$290,Sector,"All Sectors",Month,$A950,TimeOfWeek,$E950)</f>
        <v>0</v>
      </c>
      <c r="AE950">
        <f>SUMIFS('Adjusted Source Data'!AK$3:AK$290,Sector,"All Sectors",Month,$A950,TimeOfWeek,$E950)</f>
        <v>0</v>
      </c>
    </row>
    <row r="951" spans="1:31" outlineLevel="2">
      <c r="A951">
        <f t="shared" ref="A951:E951" si="783">A370</f>
        <v>4</v>
      </c>
      <c r="B951" t="str">
        <f t="shared" si="783"/>
        <v>Spring</v>
      </c>
      <c r="C951" t="str">
        <f t="shared" si="783"/>
        <v>h7</v>
      </c>
      <c r="D951" t="str">
        <f t="shared" si="783"/>
        <v>Hour6</v>
      </c>
      <c r="E951" t="str">
        <f t="shared" si="783"/>
        <v>Weekend</v>
      </c>
      <c r="F951" s="10">
        <f t="shared" ref="F951:Z951" si="784">F370/$AB951</f>
        <v>438422.339234602</v>
      </c>
      <c r="G951" s="10">
        <f t="shared" si="784"/>
        <v>1740.193681493387</v>
      </c>
      <c r="H951" s="10">
        <f t="shared" si="784"/>
        <v>0</v>
      </c>
      <c r="I951" s="10">
        <f t="shared" si="784"/>
        <v>650046.94851734757</v>
      </c>
      <c r="J951" s="10">
        <f t="shared" si="784"/>
        <v>3655567.3510693503</v>
      </c>
      <c r="K951" s="10">
        <f t="shared" si="784"/>
        <v>3655567.3510693503</v>
      </c>
      <c r="L951" s="10">
        <f t="shared" si="784"/>
        <v>1302540.1807585231</v>
      </c>
      <c r="M951" s="10">
        <f t="shared" si="784"/>
        <v>26447.795209392953</v>
      </c>
      <c r="N951" s="10">
        <f t="shared" si="784"/>
        <v>0</v>
      </c>
      <c r="O951" s="10">
        <f t="shared" si="784"/>
        <v>9261230.0154165998</v>
      </c>
      <c r="P951" s="10">
        <f t="shared" si="784"/>
        <v>9261230.0154165998</v>
      </c>
      <c r="Q951" s="10">
        <f t="shared" si="784"/>
        <v>9261230.0154165998</v>
      </c>
      <c r="R951" s="10">
        <f t="shared" si="784"/>
        <v>338307.40197604871</v>
      </c>
      <c r="S951" s="10">
        <f t="shared" si="784"/>
        <v>338307.40197604871</v>
      </c>
      <c r="T951" s="10">
        <f t="shared" si="784"/>
        <v>338307.40197604871</v>
      </c>
      <c r="U951" s="10">
        <f t="shared" si="784"/>
        <v>338307.40197604871</v>
      </c>
      <c r="V951" s="10">
        <f t="shared" si="784"/>
        <v>338307.40197604871</v>
      </c>
      <c r="W951" s="10">
        <f t="shared" si="784"/>
        <v>338307.40197604871</v>
      </c>
      <c r="X951" s="10">
        <f t="shared" si="784"/>
        <v>38283354.877946161</v>
      </c>
      <c r="Y951" s="10">
        <f t="shared" si="784"/>
        <v>38283354.877946161</v>
      </c>
      <c r="Z951" s="10">
        <f t="shared" si="784"/>
        <v>38283354.877946161</v>
      </c>
      <c r="AB951" s="21">
        <f>IF(E370="weekday",INDEX('Category Mapping'!$F$34:$F$45,MATCH('Summarized Source Data'!A370,'Category Mapping'!$A$34:$A$45,0)),INDEX('Category Mapping'!$E$34:$E$45,MATCH('Summarized Source Data'!A370,'Category Mapping'!$A$34:$A$45,0)))</f>
        <v>8.5714285714285712</v>
      </c>
      <c r="AD951">
        <f>SUMIFS('Adjusted Source Data'!AJ$3:AJ$290,Sector,"All Sectors",Month,$A951,TimeOfWeek,$E951)</f>
        <v>0</v>
      </c>
      <c r="AE951">
        <f>SUMIFS('Adjusted Source Data'!AK$3:AK$290,Sector,"All Sectors",Month,$A951,TimeOfWeek,$E951)</f>
        <v>0</v>
      </c>
    </row>
    <row r="952" spans="1:31" outlineLevel="2">
      <c r="A952">
        <f t="shared" ref="A952:E952" si="785">A371</f>
        <v>4</v>
      </c>
      <c r="B952" t="str">
        <f t="shared" si="785"/>
        <v>Spring</v>
      </c>
      <c r="C952" t="str">
        <f t="shared" si="785"/>
        <v>h8</v>
      </c>
      <c r="D952" t="str">
        <f t="shared" si="785"/>
        <v>Hour7</v>
      </c>
      <c r="E952" t="str">
        <f t="shared" si="785"/>
        <v>Weekend</v>
      </c>
      <c r="F952" s="10">
        <f t="shared" ref="F952:Z952" si="786">F371/$AB952</f>
        <v>508869.82848565432</v>
      </c>
      <c r="G952" s="10">
        <f t="shared" si="786"/>
        <v>1617.5283757749974</v>
      </c>
      <c r="H952" s="10">
        <f t="shared" si="786"/>
        <v>0</v>
      </c>
      <c r="I952" s="10">
        <f t="shared" si="786"/>
        <v>631953.53276297625</v>
      </c>
      <c r="J952" s="10">
        <f t="shared" si="786"/>
        <v>5200363.4688518811</v>
      </c>
      <c r="K952" s="10">
        <f t="shared" si="786"/>
        <v>5200363.4688518811</v>
      </c>
      <c r="L952" s="10">
        <f t="shared" si="786"/>
        <v>1381825.2352394769</v>
      </c>
      <c r="M952" s="10">
        <f t="shared" si="786"/>
        <v>28388.013756905431</v>
      </c>
      <c r="N952" s="10">
        <f t="shared" si="786"/>
        <v>0</v>
      </c>
      <c r="O952" s="10">
        <f t="shared" si="786"/>
        <v>11728452.922133069</v>
      </c>
      <c r="P952" s="10">
        <f t="shared" si="786"/>
        <v>11728452.922133069</v>
      </c>
      <c r="Q952" s="10">
        <f t="shared" si="786"/>
        <v>11728452.922133069</v>
      </c>
      <c r="R952" s="10">
        <f t="shared" si="786"/>
        <v>440436.74594023591</v>
      </c>
      <c r="S952" s="10">
        <f t="shared" si="786"/>
        <v>440436.74594023591</v>
      </c>
      <c r="T952" s="10">
        <f t="shared" si="786"/>
        <v>440436.74594023591</v>
      </c>
      <c r="U952" s="10">
        <f t="shared" si="786"/>
        <v>440436.74594023591</v>
      </c>
      <c r="V952" s="10">
        <f t="shared" si="786"/>
        <v>440436.74594023591</v>
      </c>
      <c r="W952" s="10">
        <f t="shared" si="786"/>
        <v>440436.74594023591</v>
      </c>
      <c r="X952" s="10">
        <f t="shared" si="786"/>
        <v>38283354.877946161</v>
      </c>
      <c r="Y952" s="10">
        <f t="shared" si="786"/>
        <v>38283354.877946161</v>
      </c>
      <c r="Z952" s="10">
        <f t="shared" si="786"/>
        <v>38283354.877946161</v>
      </c>
      <c r="AB952" s="21">
        <f>IF(E371="weekday",INDEX('Category Mapping'!$F$34:$F$45,MATCH('Summarized Source Data'!A371,'Category Mapping'!$A$34:$A$45,0)),INDEX('Category Mapping'!$E$34:$E$45,MATCH('Summarized Source Data'!A371,'Category Mapping'!$A$34:$A$45,0)))</f>
        <v>8.5714285714285712</v>
      </c>
      <c r="AD952">
        <f>SUMIFS('Adjusted Source Data'!AJ$3:AJ$290,Sector,"All Sectors",Month,$A952,TimeOfWeek,$E952)</f>
        <v>0</v>
      </c>
      <c r="AE952">
        <f>SUMIFS('Adjusted Source Data'!AK$3:AK$290,Sector,"All Sectors",Month,$A952,TimeOfWeek,$E952)</f>
        <v>0</v>
      </c>
    </row>
    <row r="953" spans="1:31" outlineLevel="2">
      <c r="A953">
        <f t="shared" ref="A953:E953" si="787">A372</f>
        <v>4</v>
      </c>
      <c r="B953" t="str">
        <f t="shared" si="787"/>
        <v>Spring</v>
      </c>
      <c r="C953" t="str">
        <f t="shared" si="787"/>
        <v>h9</v>
      </c>
      <c r="D953" t="str">
        <f t="shared" si="787"/>
        <v>Hour8</v>
      </c>
      <c r="E953" t="str">
        <f t="shared" si="787"/>
        <v>Weekend</v>
      </c>
      <c r="F953" s="10">
        <f t="shared" ref="F953:Z953" si="788">F372/$AB953</f>
        <v>552925.70165163162</v>
      </c>
      <c r="G953" s="10">
        <f t="shared" si="788"/>
        <v>1446.952244277403</v>
      </c>
      <c r="H953" s="10">
        <f t="shared" si="788"/>
        <v>0</v>
      </c>
      <c r="I953" s="10">
        <f t="shared" si="788"/>
        <v>770949.8607389892</v>
      </c>
      <c r="J953" s="10">
        <f t="shared" si="788"/>
        <v>6512571.4426250849</v>
      </c>
      <c r="K953" s="10">
        <f t="shared" si="788"/>
        <v>6512571.4426250849</v>
      </c>
      <c r="L953" s="10">
        <f t="shared" si="788"/>
        <v>1125768.7151037871</v>
      </c>
      <c r="M953" s="10">
        <f t="shared" si="788"/>
        <v>31240.010430948878</v>
      </c>
      <c r="N953" s="10">
        <f t="shared" si="788"/>
        <v>0</v>
      </c>
      <c r="O953" s="10">
        <f t="shared" si="788"/>
        <v>13227565.444581129</v>
      </c>
      <c r="P953" s="10">
        <f t="shared" si="788"/>
        <v>13227565.444581129</v>
      </c>
      <c r="Q953" s="10">
        <f t="shared" si="788"/>
        <v>13227565.444581129</v>
      </c>
      <c r="R953" s="10">
        <f t="shared" si="788"/>
        <v>527097.34924646199</v>
      </c>
      <c r="S953" s="10">
        <f t="shared" si="788"/>
        <v>527097.34924646199</v>
      </c>
      <c r="T953" s="10">
        <f t="shared" si="788"/>
        <v>527097.34924646199</v>
      </c>
      <c r="U953" s="10">
        <f t="shared" si="788"/>
        <v>527097.34924646199</v>
      </c>
      <c r="V953" s="10">
        <f t="shared" si="788"/>
        <v>527097.34924646199</v>
      </c>
      <c r="W953" s="10">
        <f t="shared" si="788"/>
        <v>527097.34924646199</v>
      </c>
      <c r="X953" s="10">
        <f t="shared" si="788"/>
        <v>38283354.877946161</v>
      </c>
      <c r="Y953" s="10">
        <f t="shared" si="788"/>
        <v>38283354.877946161</v>
      </c>
      <c r="Z953" s="10">
        <f t="shared" si="788"/>
        <v>38283354.877946161</v>
      </c>
      <c r="AB953" s="21">
        <f>IF(E372="weekday",INDEX('Category Mapping'!$F$34:$F$45,MATCH('Summarized Source Data'!A372,'Category Mapping'!$A$34:$A$45,0)),INDEX('Category Mapping'!$E$34:$E$45,MATCH('Summarized Source Data'!A372,'Category Mapping'!$A$34:$A$45,0)))</f>
        <v>8.5714285714285712</v>
      </c>
      <c r="AD953">
        <f>SUMIFS('Adjusted Source Data'!AJ$3:AJ$290,Sector,"All Sectors",Month,$A953,TimeOfWeek,$E953)</f>
        <v>0</v>
      </c>
      <c r="AE953">
        <f>SUMIFS('Adjusted Source Data'!AK$3:AK$290,Sector,"All Sectors",Month,$A953,TimeOfWeek,$E953)</f>
        <v>0</v>
      </c>
    </row>
    <row r="954" spans="1:31" outlineLevel="2">
      <c r="A954">
        <f t="shared" ref="A954:E954" si="789">A373</f>
        <v>4</v>
      </c>
      <c r="B954" t="str">
        <f t="shared" si="789"/>
        <v>Spring</v>
      </c>
      <c r="C954" t="str">
        <f t="shared" si="789"/>
        <v>h10</v>
      </c>
      <c r="D954" t="str">
        <f t="shared" si="789"/>
        <v>Hour9</v>
      </c>
      <c r="E954" t="str">
        <f t="shared" si="789"/>
        <v>Weekend</v>
      </c>
      <c r="F954" s="10">
        <f t="shared" ref="F954:Z954" si="790">F373/$AB954</f>
        <v>561766.66481243924</v>
      </c>
      <c r="G954" s="10">
        <f t="shared" si="790"/>
        <v>1261.0854237013389</v>
      </c>
      <c r="H954" s="10">
        <f t="shared" si="790"/>
        <v>0</v>
      </c>
      <c r="I954" s="10">
        <f t="shared" si="790"/>
        <v>798843.02249156986</v>
      </c>
      <c r="J954" s="10">
        <f t="shared" si="790"/>
        <v>8242947.255822097</v>
      </c>
      <c r="K954" s="10">
        <f t="shared" si="790"/>
        <v>8242947.255822097</v>
      </c>
      <c r="L954" s="10">
        <f t="shared" si="790"/>
        <v>950227.4137015047</v>
      </c>
      <c r="M954" s="10">
        <f t="shared" si="790"/>
        <v>33061.188132376381</v>
      </c>
      <c r="N954" s="10">
        <f t="shared" si="790"/>
        <v>0</v>
      </c>
      <c r="O954" s="10">
        <f t="shared" si="790"/>
        <v>14533929.203724178</v>
      </c>
      <c r="P954" s="10">
        <f t="shared" si="790"/>
        <v>14533929.203724178</v>
      </c>
      <c r="Q954" s="10">
        <f t="shared" si="790"/>
        <v>14533929.203724178</v>
      </c>
      <c r="R954" s="10">
        <f t="shared" si="790"/>
        <v>598890.19260769256</v>
      </c>
      <c r="S954" s="10">
        <f t="shared" si="790"/>
        <v>598890.19260769256</v>
      </c>
      <c r="T954" s="10">
        <f t="shared" si="790"/>
        <v>598890.19260769256</v>
      </c>
      <c r="U954" s="10">
        <f t="shared" si="790"/>
        <v>598890.19260769256</v>
      </c>
      <c r="V954" s="10">
        <f t="shared" si="790"/>
        <v>598890.19260769256</v>
      </c>
      <c r="W954" s="10">
        <f t="shared" si="790"/>
        <v>598890.19260769256</v>
      </c>
      <c r="X954" s="10">
        <f t="shared" si="790"/>
        <v>38170090.514401942</v>
      </c>
      <c r="Y954" s="10">
        <f t="shared" si="790"/>
        <v>38170090.514401942</v>
      </c>
      <c r="Z954" s="10">
        <f t="shared" si="790"/>
        <v>38170090.514401942</v>
      </c>
      <c r="AB954" s="21">
        <f>IF(E373="weekday",INDEX('Category Mapping'!$F$34:$F$45,MATCH('Summarized Source Data'!A373,'Category Mapping'!$A$34:$A$45,0)),INDEX('Category Mapping'!$E$34:$E$45,MATCH('Summarized Source Data'!A373,'Category Mapping'!$A$34:$A$45,0)))</f>
        <v>8.5714285714285712</v>
      </c>
      <c r="AD954">
        <f>SUMIFS('Adjusted Source Data'!AJ$3:AJ$290,Sector,"All Sectors",Month,$A954,TimeOfWeek,$E954)</f>
        <v>0</v>
      </c>
      <c r="AE954">
        <f>SUMIFS('Adjusted Source Data'!AK$3:AK$290,Sector,"All Sectors",Month,$A954,TimeOfWeek,$E954)</f>
        <v>0</v>
      </c>
    </row>
    <row r="955" spans="1:31" outlineLevel="2">
      <c r="A955">
        <f t="shared" ref="A955:E955" si="791">A374</f>
        <v>4</v>
      </c>
      <c r="B955" t="str">
        <f t="shared" si="791"/>
        <v>Spring</v>
      </c>
      <c r="C955" t="str">
        <f t="shared" si="791"/>
        <v>h11</v>
      </c>
      <c r="D955" t="str">
        <f t="shared" si="791"/>
        <v>Hour10</v>
      </c>
      <c r="E955" t="str">
        <f t="shared" si="791"/>
        <v>Weekend</v>
      </c>
      <c r="F955" s="10">
        <f t="shared" ref="F955:Z955" si="792">F374/$AB955</f>
        <v>563277.04510030139</v>
      </c>
      <c r="G955" s="10">
        <f t="shared" si="792"/>
        <v>1176.8167372244397</v>
      </c>
      <c r="H955" s="10">
        <f t="shared" si="792"/>
        <v>0</v>
      </c>
      <c r="I955" s="10">
        <f t="shared" si="792"/>
        <v>803608.16753023874</v>
      </c>
      <c r="J955" s="10">
        <f t="shared" si="792"/>
        <v>10184903.052142616</v>
      </c>
      <c r="K955" s="10">
        <f t="shared" si="792"/>
        <v>10184903.052142616</v>
      </c>
      <c r="L955" s="10">
        <f t="shared" si="792"/>
        <v>817232.28476351872</v>
      </c>
      <c r="M955" s="10">
        <f t="shared" si="792"/>
        <v>34007.738418515422</v>
      </c>
      <c r="N955" s="10">
        <f t="shared" si="792"/>
        <v>0</v>
      </c>
      <c r="O955" s="10">
        <f t="shared" si="792"/>
        <v>14326184.691743366</v>
      </c>
      <c r="P955" s="10">
        <f t="shared" si="792"/>
        <v>14326184.691743366</v>
      </c>
      <c r="Q955" s="10">
        <f t="shared" si="792"/>
        <v>14326184.691743366</v>
      </c>
      <c r="R955" s="10">
        <f t="shared" si="792"/>
        <v>634704.83741782885</v>
      </c>
      <c r="S955" s="10">
        <f t="shared" si="792"/>
        <v>634704.83741782885</v>
      </c>
      <c r="T955" s="10">
        <f t="shared" si="792"/>
        <v>634704.83741782885</v>
      </c>
      <c r="U955" s="10">
        <f t="shared" si="792"/>
        <v>634704.83741782885</v>
      </c>
      <c r="V955" s="10">
        <f t="shared" si="792"/>
        <v>634704.83741782885</v>
      </c>
      <c r="W955" s="10">
        <f t="shared" si="792"/>
        <v>634704.83741782885</v>
      </c>
      <c r="X955" s="10">
        <f t="shared" si="792"/>
        <v>38056826.150857717</v>
      </c>
      <c r="Y955" s="10">
        <f t="shared" si="792"/>
        <v>38056826.150857717</v>
      </c>
      <c r="Z955" s="10">
        <f t="shared" si="792"/>
        <v>38056826.150857717</v>
      </c>
      <c r="AB955" s="21">
        <f>IF(E374="weekday",INDEX('Category Mapping'!$F$34:$F$45,MATCH('Summarized Source Data'!A374,'Category Mapping'!$A$34:$A$45,0)),INDEX('Category Mapping'!$E$34:$E$45,MATCH('Summarized Source Data'!A374,'Category Mapping'!$A$34:$A$45,0)))</f>
        <v>8.5714285714285712</v>
      </c>
      <c r="AD955">
        <f>SUMIFS('Adjusted Source Data'!AJ$3:AJ$290,Sector,"All Sectors",Month,$A955,TimeOfWeek,$E955)</f>
        <v>0</v>
      </c>
      <c r="AE955">
        <f>SUMIFS('Adjusted Source Data'!AK$3:AK$290,Sector,"All Sectors",Month,$A955,TimeOfWeek,$E955)</f>
        <v>0</v>
      </c>
    </row>
    <row r="956" spans="1:31" outlineLevel="2">
      <c r="A956">
        <f t="shared" ref="A956:E956" si="793">A375</f>
        <v>4</v>
      </c>
      <c r="B956" t="str">
        <f t="shared" si="793"/>
        <v>Spring</v>
      </c>
      <c r="C956" t="str">
        <f t="shared" si="793"/>
        <v>h12</v>
      </c>
      <c r="D956" t="str">
        <f t="shared" si="793"/>
        <v>Hour11</v>
      </c>
      <c r="E956" t="str">
        <f t="shared" si="793"/>
        <v>Weekend</v>
      </c>
      <c r="F956" s="10">
        <f t="shared" ref="F956:Z956" si="794">F375/$AB956</f>
        <v>433612.1149792425</v>
      </c>
      <c r="G956" s="10">
        <f t="shared" si="794"/>
        <v>1217.4786437368145</v>
      </c>
      <c r="H956" s="10">
        <f t="shared" si="794"/>
        <v>0</v>
      </c>
      <c r="I956" s="10">
        <f t="shared" si="794"/>
        <v>852646.99310598045</v>
      </c>
      <c r="J956" s="10">
        <f t="shared" si="794"/>
        <v>11398132.130223613</v>
      </c>
      <c r="K956" s="10">
        <f t="shared" si="794"/>
        <v>11398132.130223613</v>
      </c>
      <c r="L956" s="10">
        <f t="shared" si="794"/>
        <v>727366.2999689912</v>
      </c>
      <c r="M956" s="10">
        <f t="shared" si="794"/>
        <v>34229.623306698544</v>
      </c>
      <c r="N956" s="10">
        <f t="shared" si="794"/>
        <v>0</v>
      </c>
      <c r="O956" s="10">
        <f t="shared" si="794"/>
        <v>14302564.42810549</v>
      </c>
      <c r="P956" s="10">
        <f t="shared" si="794"/>
        <v>14302564.42810549</v>
      </c>
      <c r="Q956" s="10">
        <f t="shared" si="794"/>
        <v>14302564.42810549</v>
      </c>
      <c r="R956" s="10">
        <f t="shared" si="794"/>
        <v>655264.4714240121</v>
      </c>
      <c r="S956" s="10">
        <f t="shared" si="794"/>
        <v>655264.4714240121</v>
      </c>
      <c r="T956" s="10">
        <f t="shared" si="794"/>
        <v>655264.4714240121</v>
      </c>
      <c r="U956" s="10">
        <f t="shared" si="794"/>
        <v>655264.4714240121</v>
      </c>
      <c r="V956" s="10">
        <f t="shared" si="794"/>
        <v>655264.4714240121</v>
      </c>
      <c r="W956" s="10">
        <f t="shared" si="794"/>
        <v>655264.4714240121</v>
      </c>
      <c r="X956" s="10">
        <f t="shared" si="794"/>
        <v>37943561.787313506</v>
      </c>
      <c r="Y956" s="10">
        <f t="shared" si="794"/>
        <v>37943561.787313506</v>
      </c>
      <c r="Z956" s="10">
        <f t="shared" si="794"/>
        <v>37943561.787313506</v>
      </c>
      <c r="AB956" s="21">
        <f>IF(E375="weekday",INDEX('Category Mapping'!$F$34:$F$45,MATCH('Summarized Source Data'!A375,'Category Mapping'!$A$34:$A$45,0)),INDEX('Category Mapping'!$E$34:$E$45,MATCH('Summarized Source Data'!A375,'Category Mapping'!$A$34:$A$45,0)))</f>
        <v>8.5714285714285712</v>
      </c>
      <c r="AD956">
        <f>SUMIFS('Adjusted Source Data'!AJ$3:AJ$290,Sector,"All Sectors",Month,$A956,TimeOfWeek,$E956)</f>
        <v>0</v>
      </c>
      <c r="AE956">
        <f>SUMIFS('Adjusted Source Data'!AK$3:AK$290,Sector,"All Sectors",Month,$A956,TimeOfWeek,$E956)</f>
        <v>0</v>
      </c>
    </row>
    <row r="957" spans="1:31" outlineLevel="2">
      <c r="A957">
        <f t="shared" ref="A957:E957" si="795">A376</f>
        <v>4</v>
      </c>
      <c r="B957" t="str">
        <f t="shared" si="795"/>
        <v>Spring</v>
      </c>
      <c r="C957" t="str">
        <f t="shared" si="795"/>
        <v>h13</v>
      </c>
      <c r="D957" t="str">
        <f t="shared" si="795"/>
        <v>Hour12</v>
      </c>
      <c r="E957" t="str">
        <f t="shared" si="795"/>
        <v>Weekend</v>
      </c>
      <c r="F957" s="10">
        <f t="shared" ref="F957:Z957" si="796">F376/$AB957</f>
        <v>443004.44906178338</v>
      </c>
      <c r="G957" s="10">
        <f t="shared" si="796"/>
        <v>1269.3537222400671</v>
      </c>
      <c r="H957" s="10">
        <f t="shared" si="796"/>
        <v>0</v>
      </c>
      <c r="I957" s="10">
        <f t="shared" si="796"/>
        <v>882280.00874696393</v>
      </c>
      <c r="J957" s="10">
        <f t="shared" si="796"/>
        <v>10339675.633523611</v>
      </c>
      <c r="K957" s="10">
        <f t="shared" si="796"/>
        <v>10339675.633523611</v>
      </c>
      <c r="L957" s="10">
        <f t="shared" si="796"/>
        <v>663221.2929629935</v>
      </c>
      <c r="M957" s="10">
        <f t="shared" si="796"/>
        <v>34422.285989087264</v>
      </c>
      <c r="N957" s="10">
        <f t="shared" si="796"/>
        <v>0</v>
      </c>
      <c r="O957" s="10">
        <f t="shared" si="796"/>
        <v>14253252.408884881</v>
      </c>
      <c r="P957" s="10">
        <f t="shared" si="796"/>
        <v>14253252.408884881</v>
      </c>
      <c r="Q957" s="10">
        <f t="shared" si="796"/>
        <v>14253252.408884881</v>
      </c>
      <c r="R957" s="10">
        <f t="shared" si="796"/>
        <v>641336.01284588873</v>
      </c>
      <c r="S957" s="10">
        <f t="shared" si="796"/>
        <v>641336.01284588873</v>
      </c>
      <c r="T957" s="10">
        <f t="shared" si="796"/>
        <v>641336.01284588873</v>
      </c>
      <c r="U957" s="10">
        <f t="shared" si="796"/>
        <v>641336.01284588873</v>
      </c>
      <c r="V957" s="10">
        <f t="shared" si="796"/>
        <v>641336.01284588873</v>
      </c>
      <c r="W957" s="10">
        <f t="shared" si="796"/>
        <v>641336.01284588873</v>
      </c>
      <c r="X957" s="10">
        <f t="shared" si="796"/>
        <v>37943561.787313506</v>
      </c>
      <c r="Y957" s="10">
        <f t="shared" si="796"/>
        <v>37943561.787313506</v>
      </c>
      <c r="Z957" s="10">
        <f t="shared" si="796"/>
        <v>37943561.787313506</v>
      </c>
      <c r="AB957" s="21">
        <f>IF(E376="weekday",INDEX('Category Mapping'!$F$34:$F$45,MATCH('Summarized Source Data'!A376,'Category Mapping'!$A$34:$A$45,0)),INDEX('Category Mapping'!$E$34:$E$45,MATCH('Summarized Source Data'!A376,'Category Mapping'!$A$34:$A$45,0)))</f>
        <v>8.5714285714285712</v>
      </c>
      <c r="AD957">
        <f>SUMIFS('Adjusted Source Data'!AJ$3:AJ$290,Sector,"All Sectors",Month,$A957,TimeOfWeek,$E957)</f>
        <v>0</v>
      </c>
      <c r="AE957">
        <f>SUMIFS('Adjusted Source Data'!AK$3:AK$290,Sector,"All Sectors",Month,$A957,TimeOfWeek,$E957)</f>
        <v>0</v>
      </c>
    </row>
    <row r="958" spans="1:31" outlineLevel="2">
      <c r="A958">
        <f t="shared" ref="A958:E958" si="797">A377</f>
        <v>4</v>
      </c>
      <c r="B958" t="str">
        <f t="shared" si="797"/>
        <v>Spring</v>
      </c>
      <c r="C958" t="str">
        <f t="shared" si="797"/>
        <v>h14</v>
      </c>
      <c r="D958" t="str">
        <f t="shared" si="797"/>
        <v>Hour13</v>
      </c>
      <c r="E958" t="str">
        <f t="shared" si="797"/>
        <v>Weekend</v>
      </c>
      <c r="F958" s="10">
        <f t="shared" ref="F958:Z958" si="798">F377/$AB958</f>
        <v>442646.08061552944</v>
      </c>
      <c r="G958" s="10">
        <f t="shared" si="798"/>
        <v>37788.842666712095</v>
      </c>
      <c r="H958" s="10">
        <f t="shared" si="798"/>
        <v>0</v>
      </c>
      <c r="I958" s="10">
        <f t="shared" si="798"/>
        <v>881149.51713442907</v>
      </c>
      <c r="J958" s="10">
        <f t="shared" si="798"/>
        <v>9092716.3147147801</v>
      </c>
      <c r="K958" s="10">
        <f t="shared" si="798"/>
        <v>9092716.3147147801</v>
      </c>
      <c r="L958" s="10">
        <f t="shared" si="798"/>
        <v>623616.02969812264</v>
      </c>
      <c r="M958" s="10">
        <f t="shared" si="798"/>
        <v>34584.140764591961</v>
      </c>
      <c r="N958" s="10">
        <f t="shared" si="798"/>
        <v>0</v>
      </c>
      <c r="O958" s="10">
        <f t="shared" si="798"/>
        <v>13726373.999653151</v>
      </c>
      <c r="P958" s="10">
        <f t="shared" si="798"/>
        <v>13726373.999653151</v>
      </c>
      <c r="Q958" s="10">
        <f t="shared" si="798"/>
        <v>13726373.999653151</v>
      </c>
      <c r="R958" s="10">
        <f t="shared" si="798"/>
        <v>611325.60034557595</v>
      </c>
      <c r="S958" s="10">
        <f t="shared" si="798"/>
        <v>611325.60034557595</v>
      </c>
      <c r="T958" s="10">
        <f t="shared" si="798"/>
        <v>611325.60034557595</v>
      </c>
      <c r="U958" s="10">
        <f t="shared" si="798"/>
        <v>611325.60034557595</v>
      </c>
      <c r="V958" s="10">
        <f t="shared" si="798"/>
        <v>611325.60034557595</v>
      </c>
      <c r="W958" s="10">
        <f t="shared" si="798"/>
        <v>611325.60034557595</v>
      </c>
      <c r="X958" s="10">
        <f t="shared" si="798"/>
        <v>37943561.787313506</v>
      </c>
      <c r="Y958" s="10">
        <f t="shared" si="798"/>
        <v>37943561.787313506</v>
      </c>
      <c r="Z958" s="10">
        <f t="shared" si="798"/>
        <v>37943561.787313506</v>
      </c>
      <c r="AB958" s="21">
        <f>IF(E377="weekday",INDEX('Category Mapping'!$F$34:$F$45,MATCH('Summarized Source Data'!A377,'Category Mapping'!$A$34:$A$45,0)),INDEX('Category Mapping'!$E$34:$E$45,MATCH('Summarized Source Data'!A377,'Category Mapping'!$A$34:$A$45,0)))</f>
        <v>8.5714285714285712</v>
      </c>
      <c r="AD958">
        <f>SUMIFS('Adjusted Source Data'!AJ$3:AJ$290,Sector,"All Sectors",Month,$A958,TimeOfWeek,$E958)</f>
        <v>0</v>
      </c>
      <c r="AE958">
        <f>SUMIFS('Adjusted Source Data'!AK$3:AK$290,Sector,"All Sectors",Month,$A958,TimeOfWeek,$E958)</f>
        <v>0</v>
      </c>
    </row>
    <row r="959" spans="1:31" outlineLevel="2">
      <c r="A959">
        <f t="shared" ref="A959:E959" si="799">A378</f>
        <v>4</v>
      </c>
      <c r="B959" t="str">
        <f t="shared" si="799"/>
        <v>Spring</v>
      </c>
      <c r="C959" t="str">
        <f t="shared" si="799"/>
        <v>h15</v>
      </c>
      <c r="D959" t="str">
        <f t="shared" si="799"/>
        <v>Hour14</v>
      </c>
      <c r="E959" t="str">
        <f t="shared" si="799"/>
        <v>Weekend</v>
      </c>
      <c r="F959" s="10">
        <f t="shared" ref="F959:Z959" si="800">F378/$AB959</f>
        <v>439707.43670337473</v>
      </c>
      <c r="G959" s="10">
        <f t="shared" si="800"/>
        <v>69997.036877236955</v>
      </c>
      <c r="H959" s="10">
        <f t="shared" si="800"/>
        <v>0</v>
      </c>
      <c r="I959" s="10">
        <f t="shared" si="800"/>
        <v>871877.92286342639</v>
      </c>
      <c r="J959" s="10">
        <f t="shared" si="800"/>
        <v>9503122.9401554465</v>
      </c>
      <c r="K959" s="10">
        <f t="shared" si="800"/>
        <v>9503122.9401554465</v>
      </c>
      <c r="L959" s="10">
        <f t="shared" si="800"/>
        <v>624301.39236192883</v>
      </c>
      <c r="M959" s="10">
        <f t="shared" si="800"/>
        <v>34726.85386265767</v>
      </c>
      <c r="N959" s="10">
        <f t="shared" si="800"/>
        <v>0</v>
      </c>
      <c r="O959" s="10">
        <f t="shared" si="800"/>
        <v>13159224.106170183</v>
      </c>
      <c r="P959" s="10">
        <f t="shared" si="800"/>
        <v>13159224.106170183</v>
      </c>
      <c r="Q959" s="10">
        <f t="shared" si="800"/>
        <v>13159224.106170183</v>
      </c>
      <c r="R959" s="10">
        <f t="shared" si="800"/>
        <v>603367.07984114136</v>
      </c>
      <c r="S959" s="10">
        <f t="shared" si="800"/>
        <v>603367.07984114136</v>
      </c>
      <c r="T959" s="10">
        <f t="shared" si="800"/>
        <v>603367.07984114136</v>
      </c>
      <c r="U959" s="10">
        <f t="shared" si="800"/>
        <v>603367.07984114136</v>
      </c>
      <c r="V959" s="10">
        <f t="shared" si="800"/>
        <v>603367.07984114136</v>
      </c>
      <c r="W959" s="10">
        <f t="shared" si="800"/>
        <v>603367.07984114136</v>
      </c>
      <c r="X959" s="10">
        <f t="shared" si="800"/>
        <v>38056826.150857717</v>
      </c>
      <c r="Y959" s="10">
        <f t="shared" si="800"/>
        <v>38056826.150857717</v>
      </c>
      <c r="Z959" s="10">
        <f t="shared" si="800"/>
        <v>38056826.150857717</v>
      </c>
      <c r="AB959" s="21">
        <f>IF(E378="weekday",INDEX('Category Mapping'!$F$34:$F$45,MATCH('Summarized Source Data'!A378,'Category Mapping'!$A$34:$A$45,0)),INDEX('Category Mapping'!$E$34:$E$45,MATCH('Summarized Source Data'!A378,'Category Mapping'!$A$34:$A$45,0)))</f>
        <v>8.5714285714285712</v>
      </c>
      <c r="AD959">
        <f>SUMIFS('Adjusted Source Data'!AJ$3:AJ$290,Sector,"All Sectors",Month,$A959,TimeOfWeek,$E959)</f>
        <v>0</v>
      </c>
      <c r="AE959">
        <f>SUMIFS('Adjusted Source Data'!AK$3:AK$290,Sector,"All Sectors",Month,$A959,TimeOfWeek,$E959)</f>
        <v>0</v>
      </c>
    </row>
    <row r="960" spans="1:31" outlineLevel="2">
      <c r="A960">
        <f t="shared" ref="A960:E960" si="801">A379</f>
        <v>4</v>
      </c>
      <c r="B960" t="str">
        <f t="shared" si="801"/>
        <v>Spring</v>
      </c>
      <c r="C960" t="str">
        <f t="shared" si="801"/>
        <v>h16</v>
      </c>
      <c r="D960" t="str">
        <f t="shared" si="801"/>
        <v>Hour15</v>
      </c>
      <c r="E960" t="str">
        <f t="shared" si="801"/>
        <v>Weekend</v>
      </c>
      <c r="F960" s="10">
        <f t="shared" ref="F960:Z960" si="802">F379/$AB960</f>
        <v>440400.95440135594</v>
      </c>
      <c r="G960" s="10">
        <f t="shared" si="802"/>
        <v>37589.497386874275</v>
      </c>
      <c r="H960" s="10">
        <f t="shared" si="802"/>
        <v>0</v>
      </c>
      <c r="I960" s="10">
        <f t="shared" si="802"/>
        <v>874065.96383837366</v>
      </c>
      <c r="J960" s="10">
        <f t="shared" si="802"/>
        <v>9906421.3206688073</v>
      </c>
      <c r="K960" s="10">
        <f t="shared" si="802"/>
        <v>9906421.3206688073</v>
      </c>
      <c r="L960" s="10">
        <f t="shared" si="802"/>
        <v>563165.36643784668</v>
      </c>
      <c r="M960" s="10">
        <f t="shared" si="802"/>
        <v>34591.729476949418</v>
      </c>
      <c r="N960" s="10">
        <f t="shared" si="802"/>
        <v>0</v>
      </c>
      <c r="O960" s="10">
        <f t="shared" si="802"/>
        <v>12201115.984581996</v>
      </c>
      <c r="P960" s="10">
        <f t="shared" si="802"/>
        <v>12201115.984581996</v>
      </c>
      <c r="Q960" s="10">
        <f t="shared" si="802"/>
        <v>12201115.984581996</v>
      </c>
      <c r="R960" s="10">
        <f t="shared" si="802"/>
        <v>591429.24245230772</v>
      </c>
      <c r="S960" s="10">
        <f t="shared" si="802"/>
        <v>591429.24245230772</v>
      </c>
      <c r="T960" s="10">
        <f t="shared" si="802"/>
        <v>591429.24245230772</v>
      </c>
      <c r="U960" s="10">
        <f t="shared" si="802"/>
        <v>591429.24245230772</v>
      </c>
      <c r="V960" s="10">
        <f t="shared" si="802"/>
        <v>591429.24245230772</v>
      </c>
      <c r="W960" s="10">
        <f t="shared" si="802"/>
        <v>591429.24245230772</v>
      </c>
      <c r="X960" s="10">
        <f t="shared" si="802"/>
        <v>38509883.605034605</v>
      </c>
      <c r="Y960" s="10">
        <f t="shared" si="802"/>
        <v>38509883.605034605</v>
      </c>
      <c r="Z960" s="10">
        <f t="shared" si="802"/>
        <v>38509883.605034605</v>
      </c>
      <c r="AB960" s="21">
        <f>IF(E379="weekday",INDEX('Category Mapping'!$F$34:$F$45,MATCH('Summarized Source Data'!A379,'Category Mapping'!$A$34:$A$45,0)),INDEX('Category Mapping'!$E$34:$E$45,MATCH('Summarized Source Data'!A379,'Category Mapping'!$A$34:$A$45,0)))</f>
        <v>8.5714285714285712</v>
      </c>
      <c r="AD960">
        <f>SUMIFS('Adjusted Source Data'!AJ$3:AJ$290,Sector,"All Sectors",Month,$A960,TimeOfWeek,$E960)</f>
        <v>0</v>
      </c>
      <c r="AE960">
        <f>SUMIFS('Adjusted Source Data'!AK$3:AK$290,Sector,"All Sectors",Month,$A960,TimeOfWeek,$E960)</f>
        <v>0</v>
      </c>
    </row>
    <row r="961" spans="1:31" outlineLevel="2">
      <c r="A961">
        <f t="shared" ref="A961:E961" si="803">A380</f>
        <v>4</v>
      </c>
      <c r="B961" t="str">
        <f t="shared" si="803"/>
        <v>Spring</v>
      </c>
      <c r="C961" t="str">
        <f t="shared" si="803"/>
        <v>h17</v>
      </c>
      <c r="D961" t="str">
        <f t="shared" si="803"/>
        <v>Hour16</v>
      </c>
      <c r="E961" t="str">
        <f t="shared" si="803"/>
        <v>Weekend</v>
      </c>
      <c r="F961" s="10">
        <f t="shared" ref="F961:Z961" si="804">F380/$AB961</f>
        <v>447966.33429992851</v>
      </c>
      <c r="G961" s="10">
        <f t="shared" si="804"/>
        <v>1284.6444113185366</v>
      </c>
      <c r="H961" s="10">
        <f t="shared" si="804"/>
        <v>0</v>
      </c>
      <c r="I961" s="10">
        <f t="shared" si="804"/>
        <v>897934.84275422827</v>
      </c>
      <c r="J961" s="10">
        <f t="shared" si="804"/>
        <v>10545572.350677563</v>
      </c>
      <c r="K961" s="10">
        <f t="shared" si="804"/>
        <v>10545572.350677563</v>
      </c>
      <c r="L961" s="10">
        <f t="shared" si="804"/>
        <v>561707.6540790326</v>
      </c>
      <c r="M961" s="10">
        <f t="shared" si="804"/>
        <v>34059.726761382219</v>
      </c>
      <c r="N961" s="10">
        <f t="shared" si="804"/>
        <v>0</v>
      </c>
      <c r="O961" s="10">
        <f t="shared" si="804"/>
        <v>11636783.88193528</v>
      </c>
      <c r="P961" s="10">
        <f t="shared" si="804"/>
        <v>11636783.88193528</v>
      </c>
      <c r="Q961" s="10">
        <f t="shared" si="804"/>
        <v>11636783.88193528</v>
      </c>
      <c r="R961" s="10">
        <f t="shared" si="804"/>
        <v>676657.95767460775</v>
      </c>
      <c r="S961" s="10">
        <f t="shared" si="804"/>
        <v>676657.95767460775</v>
      </c>
      <c r="T961" s="10">
        <f t="shared" si="804"/>
        <v>676657.95767460775</v>
      </c>
      <c r="U961" s="10">
        <f t="shared" si="804"/>
        <v>676657.95767460775</v>
      </c>
      <c r="V961" s="10">
        <f t="shared" si="804"/>
        <v>676657.95767460775</v>
      </c>
      <c r="W961" s="10">
        <f t="shared" si="804"/>
        <v>676657.95767460775</v>
      </c>
      <c r="X961" s="10">
        <f t="shared" si="804"/>
        <v>38849676.695667259</v>
      </c>
      <c r="Y961" s="10">
        <f t="shared" si="804"/>
        <v>38849676.695667259</v>
      </c>
      <c r="Z961" s="10">
        <f t="shared" si="804"/>
        <v>38849676.695667259</v>
      </c>
      <c r="AB961" s="21">
        <f>IF(E380="weekday",INDEX('Category Mapping'!$F$34:$F$45,MATCH('Summarized Source Data'!A380,'Category Mapping'!$A$34:$A$45,0)),INDEX('Category Mapping'!$E$34:$E$45,MATCH('Summarized Source Data'!A380,'Category Mapping'!$A$34:$A$45,0)))</f>
        <v>8.5714285714285712</v>
      </c>
      <c r="AD961">
        <f>SUMIFS('Adjusted Source Data'!AJ$3:AJ$290,Sector,"All Sectors",Month,$A961,TimeOfWeek,$E961)</f>
        <v>0</v>
      </c>
      <c r="AE961">
        <f>SUMIFS('Adjusted Source Data'!AK$3:AK$290,Sector,"All Sectors",Month,$A961,TimeOfWeek,$E961)</f>
        <v>0</v>
      </c>
    </row>
    <row r="962" spans="1:31" outlineLevel="2">
      <c r="A962">
        <f t="shared" ref="A962:E962" si="805">A381</f>
        <v>4</v>
      </c>
      <c r="B962" t="str">
        <f t="shared" si="805"/>
        <v>Spring</v>
      </c>
      <c r="C962" t="str">
        <f t="shared" si="805"/>
        <v>h18</v>
      </c>
      <c r="D962" t="str">
        <f t="shared" si="805"/>
        <v>Hour17</v>
      </c>
      <c r="E962" t="str">
        <f t="shared" si="805"/>
        <v>Weekend</v>
      </c>
      <c r="F962" s="10">
        <f t="shared" ref="F962:Z962" si="806">F381/$AB962</f>
        <v>462089.83411207498</v>
      </c>
      <c r="G962" s="10">
        <f t="shared" si="806"/>
        <v>1335.5001105498911</v>
      </c>
      <c r="H962" s="10">
        <f t="shared" si="806"/>
        <v>0</v>
      </c>
      <c r="I962" s="10">
        <f t="shared" si="806"/>
        <v>1495089.5987836963</v>
      </c>
      <c r="J962" s="10">
        <f t="shared" si="806"/>
        <v>10613829.420402033</v>
      </c>
      <c r="K962" s="10">
        <f t="shared" si="806"/>
        <v>10613829.420402033</v>
      </c>
      <c r="L962" s="10">
        <f t="shared" si="806"/>
        <v>623229.2318966192</v>
      </c>
      <c r="M962" s="10">
        <f t="shared" si="806"/>
        <v>33232.217321328157</v>
      </c>
      <c r="N962" s="10">
        <f t="shared" si="806"/>
        <v>0</v>
      </c>
      <c r="O962" s="10">
        <f t="shared" si="806"/>
        <v>11689354.177101968</v>
      </c>
      <c r="P962" s="10">
        <f t="shared" si="806"/>
        <v>11689354.177101968</v>
      </c>
      <c r="Q962" s="10">
        <f t="shared" si="806"/>
        <v>11689354.177101968</v>
      </c>
      <c r="R962" s="10">
        <f t="shared" si="806"/>
        <v>677321.12052315916</v>
      </c>
      <c r="S962" s="10">
        <f t="shared" si="806"/>
        <v>677321.12052315916</v>
      </c>
      <c r="T962" s="10">
        <f t="shared" si="806"/>
        <v>677321.12052315916</v>
      </c>
      <c r="U962" s="10">
        <f t="shared" si="806"/>
        <v>677321.12052315916</v>
      </c>
      <c r="V962" s="10">
        <f t="shared" si="806"/>
        <v>677321.12052315916</v>
      </c>
      <c r="W962" s="10">
        <f t="shared" si="806"/>
        <v>677321.12052315916</v>
      </c>
      <c r="X962" s="10">
        <f t="shared" si="806"/>
        <v>38962941.059211478</v>
      </c>
      <c r="Y962" s="10">
        <f t="shared" si="806"/>
        <v>38962941.059211478</v>
      </c>
      <c r="Z962" s="10">
        <f t="shared" si="806"/>
        <v>38962941.059211478</v>
      </c>
      <c r="AB962" s="21">
        <f>IF(E381="weekday",INDEX('Category Mapping'!$F$34:$F$45,MATCH('Summarized Source Data'!A381,'Category Mapping'!$A$34:$A$45,0)),INDEX('Category Mapping'!$E$34:$E$45,MATCH('Summarized Source Data'!A381,'Category Mapping'!$A$34:$A$45,0)))</f>
        <v>8.5714285714285712</v>
      </c>
      <c r="AD962">
        <f>SUMIFS('Adjusted Source Data'!AJ$3:AJ$290,Sector,"All Sectors",Month,$A962,TimeOfWeek,$E962)</f>
        <v>0</v>
      </c>
      <c r="AE962">
        <f>SUMIFS('Adjusted Source Data'!AK$3:AK$290,Sector,"All Sectors",Month,$A962,TimeOfWeek,$E962)</f>
        <v>0</v>
      </c>
    </row>
    <row r="963" spans="1:31" outlineLevel="2">
      <c r="A963">
        <f t="shared" ref="A963:E963" si="807">A382</f>
        <v>4</v>
      </c>
      <c r="B963" t="str">
        <f t="shared" si="807"/>
        <v>Spring</v>
      </c>
      <c r="C963" t="str">
        <f t="shared" si="807"/>
        <v>h19</v>
      </c>
      <c r="D963" t="str">
        <f t="shared" si="807"/>
        <v>Hour18</v>
      </c>
      <c r="E963" t="str">
        <f t="shared" si="807"/>
        <v>Weekend</v>
      </c>
      <c r="F963" s="10">
        <f t="shared" ref="F963:Z963" si="808">F382/$AB963</f>
        <v>478926.24195983255</v>
      </c>
      <c r="G963" s="10">
        <f t="shared" si="808"/>
        <v>1417.6167741194502</v>
      </c>
      <c r="H963" s="10">
        <f t="shared" si="808"/>
        <v>0</v>
      </c>
      <c r="I963" s="10">
        <f t="shared" si="808"/>
        <v>3318645.8518456286</v>
      </c>
      <c r="J963" s="10">
        <f t="shared" si="808"/>
        <v>10359055.732447846</v>
      </c>
      <c r="K963" s="10">
        <f t="shared" si="808"/>
        <v>10359055.732447846</v>
      </c>
      <c r="L963" s="10">
        <f t="shared" si="808"/>
        <v>555091.42954696063</v>
      </c>
      <c r="M963" s="10">
        <f t="shared" si="808"/>
        <v>32519.444681544384</v>
      </c>
      <c r="N963" s="10">
        <f t="shared" si="808"/>
        <v>0</v>
      </c>
      <c r="O963" s="10">
        <f t="shared" si="808"/>
        <v>11531676.025002973</v>
      </c>
      <c r="P963" s="10">
        <f t="shared" si="808"/>
        <v>11531676.025002973</v>
      </c>
      <c r="Q963" s="10">
        <f t="shared" si="808"/>
        <v>11531676.025002973</v>
      </c>
      <c r="R963" s="10">
        <f t="shared" si="808"/>
        <v>672678.64079020871</v>
      </c>
      <c r="S963" s="10">
        <f t="shared" si="808"/>
        <v>672678.64079020871</v>
      </c>
      <c r="T963" s="10">
        <f t="shared" si="808"/>
        <v>672678.64079020871</v>
      </c>
      <c r="U963" s="10">
        <f t="shared" si="808"/>
        <v>672678.64079020871</v>
      </c>
      <c r="V963" s="10">
        <f t="shared" si="808"/>
        <v>672678.64079020871</v>
      </c>
      <c r="W963" s="10">
        <f t="shared" si="808"/>
        <v>672678.64079020871</v>
      </c>
      <c r="X963" s="10">
        <f t="shared" si="808"/>
        <v>38849676.695667259</v>
      </c>
      <c r="Y963" s="10">
        <f t="shared" si="808"/>
        <v>38849676.695667259</v>
      </c>
      <c r="Z963" s="10">
        <f t="shared" si="808"/>
        <v>38849676.695667259</v>
      </c>
      <c r="AB963" s="21">
        <f>IF(E382="weekday",INDEX('Category Mapping'!$F$34:$F$45,MATCH('Summarized Source Data'!A382,'Category Mapping'!$A$34:$A$45,0)),INDEX('Category Mapping'!$E$34:$E$45,MATCH('Summarized Source Data'!A382,'Category Mapping'!$A$34:$A$45,0)))</f>
        <v>8.5714285714285712</v>
      </c>
      <c r="AD963">
        <f>SUMIFS('Adjusted Source Data'!AJ$3:AJ$290,Sector,"All Sectors",Month,$A963,TimeOfWeek,$E963)</f>
        <v>0</v>
      </c>
      <c r="AE963">
        <f>SUMIFS('Adjusted Source Data'!AK$3:AK$290,Sector,"All Sectors",Month,$A963,TimeOfWeek,$E963)</f>
        <v>0</v>
      </c>
    </row>
    <row r="964" spans="1:31" outlineLevel="2">
      <c r="A964">
        <f t="shared" ref="A964:E964" si="809">A383</f>
        <v>4</v>
      </c>
      <c r="B964" t="str">
        <f t="shared" si="809"/>
        <v>Spring</v>
      </c>
      <c r="C964" t="str">
        <f t="shared" si="809"/>
        <v>h20</v>
      </c>
      <c r="D964" t="str">
        <f t="shared" si="809"/>
        <v>Hour19</v>
      </c>
      <c r="E964" t="str">
        <f t="shared" si="809"/>
        <v>Weekend</v>
      </c>
      <c r="F964" s="10">
        <f t="shared" ref="F964:Z964" si="810">F383/$AB964</f>
        <v>493885.63277493528</v>
      </c>
      <c r="G964" s="10">
        <f t="shared" si="810"/>
        <v>1506.4160351381181</v>
      </c>
      <c r="H964" s="10">
        <f t="shared" si="810"/>
        <v>0</v>
      </c>
      <c r="I964" s="10">
        <f t="shared" si="810"/>
        <v>3477215.9608075358</v>
      </c>
      <c r="J964" s="10">
        <f t="shared" si="810"/>
        <v>9505851.2521445006</v>
      </c>
      <c r="K964" s="10">
        <f t="shared" si="810"/>
        <v>9505851.2521445006</v>
      </c>
      <c r="L964" s="10">
        <f t="shared" si="810"/>
        <v>601460.61407396512</v>
      </c>
      <c r="M964" s="10">
        <f t="shared" si="810"/>
        <v>31502.104168190202</v>
      </c>
      <c r="N964" s="10">
        <f t="shared" si="810"/>
        <v>0</v>
      </c>
      <c r="O964" s="10">
        <f t="shared" si="810"/>
        <v>11259795.453900881</v>
      </c>
      <c r="P964" s="10">
        <f t="shared" si="810"/>
        <v>11259795.453900881</v>
      </c>
      <c r="Q964" s="10">
        <f t="shared" si="810"/>
        <v>11259795.453900881</v>
      </c>
      <c r="R964" s="10">
        <f t="shared" si="810"/>
        <v>657424.64936552744</v>
      </c>
      <c r="S964" s="10">
        <f t="shared" si="810"/>
        <v>657424.64936552744</v>
      </c>
      <c r="T964" s="10">
        <f t="shared" si="810"/>
        <v>657424.64936552744</v>
      </c>
      <c r="U964" s="10">
        <f t="shared" si="810"/>
        <v>657424.64936552744</v>
      </c>
      <c r="V964" s="10">
        <f t="shared" si="810"/>
        <v>657424.64936552744</v>
      </c>
      <c r="W964" s="10">
        <f t="shared" si="810"/>
        <v>657424.64936552744</v>
      </c>
      <c r="X964" s="10">
        <f t="shared" si="810"/>
        <v>38623147.968578815</v>
      </c>
      <c r="Y964" s="10">
        <f t="shared" si="810"/>
        <v>38623147.968578815</v>
      </c>
      <c r="Z964" s="10">
        <f t="shared" si="810"/>
        <v>38623147.968578815</v>
      </c>
      <c r="AB964" s="21">
        <f>IF(E383="weekday",INDEX('Category Mapping'!$F$34:$F$45,MATCH('Summarized Source Data'!A383,'Category Mapping'!$A$34:$A$45,0)),INDEX('Category Mapping'!$E$34:$E$45,MATCH('Summarized Source Data'!A383,'Category Mapping'!$A$34:$A$45,0)))</f>
        <v>8.5714285714285712</v>
      </c>
      <c r="AD964">
        <f>SUMIFS('Adjusted Source Data'!AJ$3:AJ$290,Sector,"All Sectors",Month,$A964,TimeOfWeek,$E964)</f>
        <v>0</v>
      </c>
      <c r="AE964">
        <f>SUMIFS('Adjusted Source Data'!AK$3:AK$290,Sector,"All Sectors",Month,$A964,TimeOfWeek,$E964)</f>
        <v>0</v>
      </c>
    </row>
    <row r="965" spans="1:31" outlineLevel="2">
      <c r="A965">
        <f t="shared" ref="A965:E965" si="811">A384</f>
        <v>4</v>
      </c>
      <c r="B965" t="str">
        <f t="shared" si="811"/>
        <v>Spring</v>
      </c>
      <c r="C965" t="str">
        <f t="shared" si="811"/>
        <v>h21</v>
      </c>
      <c r="D965" t="str">
        <f t="shared" si="811"/>
        <v>Hour20</v>
      </c>
      <c r="E965" t="str">
        <f t="shared" si="811"/>
        <v>Weekend</v>
      </c>
      <c r="F965" s="10">
        <f t="shared" ref="F965:Z965" si="812">F384/$AB965</f>
        <v>492099.68029057002</v>
      </c>
      <c r="G965" s="10">
        <f t="shared" si="812"/>
        <v>1577.2062623532552</v>
      </c>
      <c r="H965" s="10">
        <f t="shared" si="812"/>
        <v>0</v>
      </c>
      <c r="I965" s="10">
        <f t="shared" si="812"/>
        <v>3454563.0880986922</v>
      </c>
      <c r="J965" s="10">
        <f t="shared" si="812"/>
        <v>8963897.4693893995</v>
      </c>
      <c r="K965" s="10">
        <f t="shared" si="812"/>
        <v>8963897.4693893995</v>
      </c>
      <c r="L965" s="10">
        <f t="shared" si="812"/>
        <v>700006.83989743085</v>
      </c>
      <c r="M965" s="10">
        <f t="shared" si="812"/>
        <v>30646.618430340714</v>
      </c>
      <c r="N965" s="10">
        <f t="shared" si="812"/>
        <v>0</v>
      </c>
      <c r="O965" s="10">
        <f t="shared" si="812"/>
        <v>10709047.259638388</v>
      </c>
      <c r="P965" s="10">
        <f t="shared" si="812"/>
        <v>10709047.259638388</v>
      </c>
      <c r="Q965" s="10">
        <f t="shared" si="812"/>
        <v>10709047.259638388</v>
      </c>
      <c r="R965" s="10">
        <f t="shared" si="812"/>
        <v>636865.01535934419</v>
      </c>
      <c r="S965" s="10">
        <f t="shared" si="812"/>
        <v>636865.01535934419</v>
      </c>
      <c r="T965" s="10">
        <f t="shared" si="812"/>
        <v>636865.01535934419</v>
      </c>
      <c r="U965" s="10">
        <f t="shared" si="812"/>
        <v>636865.01535934419</v>
      </c>
      <c r="V965" s="10">
        <f t="shared" si="812"/>
        <v>636865.01535934419</v>
      </c>
      <c r="W965" s="10">
        <f t="shared" si="812"/>
        <v>636865.01535934419</v>
      </c>
      <c r="X965" s="10">
        <f t="shared" si="812"/>
        <v>38396619.241490379</v>
      </c>
      <c r="Y965" s="10">
        <f t="shared" si="812"/>
        <v>38396619.241490379</v>
      </c>
      <c r="Z965" s="10">
        <f t="shared" si="812"/>
        <v>38396619.241490379</v>
      </c>
      <c r="AB965" s="21">
        <f>IF(E384="weekday",INDEX('Category Mapping'!$F$34:$F$45,MATCH('Summarized Source Data'!A384,'Category Mapping'!$A$34:$A$45,0)),INDEX('Category Mapping'!$E$34:$E$45,MATCH('Summarized Source Data'!A384,'Category Mapping'!$A$34:$A$45,0)))</f>
        <v>8.5714285714285712</v>
      </c>
      <c r="AD965">
        <f>SUMIFS('Adjusted Source Data'!AJ$3:AJ$290,Sector,"All Sectors",Month,$A965,TimeOfWeek,$E965)</f>
        <v>0</v>
      </c>
      <c r="AE965">
        <f>SUMIFS('Adjusted Source Data'!AK$3:AK$290,Sector,"All Sectors",Month,$A965,TimeOfWeek,$E965)</f>
        <v>0</v>
      </c>
    </row>
    <row r="966" spans="1:31" outlineLevel="2">
      <c r="A966">
        <f t="shared" ref="A966:E966" si="813">A385</f>
        <v>4</v>
      </c>
      <c r="B966" t="str">
        <f t="shared" si="813"/>
        <v>Spring</v>
      </c>
      <c r="C966" t="str">
        <f t="shared" si="813"/>
        <v>h22</v>
      </c>
      <c r="D966" t="str">
        <f t="shared" si="813"/>
        <v>Hour21</v>
      </c>
      <c r="E966" t="str">
        <f t="shared" si="813"/>
        <v>Weekend</v>
      </c>
      <c r="F966" s="10">
        <f t="shared" ref="F966:Z966" si="814">F385/$AB966</f>
        <v>435183.65802341857</v>
      </c>
      <c r="G966" s="10">
        <f t="shared" si="814"/>
        <v>1644.3720299349773</v>
      </c>
      <c r="H966" s="10">
        <f t="shared" si="814"/>
        <v>0</v>
      </c>
      <c r="I966" s="10">
        <f t="shared" si="814"/>
        <v>2854261.9613143294</v>
      </c>
      <c r="J966" s="10">
        <f t="shared" si="814"/>
        <v>8261875.090142698</v>
      </c>
      <c r="K966" s="10">
        <f t="shared" si="814"/>
        <v>8261875.090142698</v>
      </c>
      <c r="L966" s="10">
        <f t="shared" si="814"/>
        <v>710864.92810859741</v>
      </c>
      <c r="M966" s="10">
        <f t="shared" si="814"/>
        <v>29773.916509232502</v>
      </c>
      <c r="N966" s="10">
        <f t="shared" si="814"/>
        <v>0</v>
      </c>
      <c r="O966" s="10">
        <f t="shared" si="814"/>
        <v>10030802.128437437</v>
      </c>
      <c r="P966" s="10">
        <f t="shared" si="814"/>
        <v>10030802.128437437</v>
      </c>
      <c r="Q966" s="10">
        <f t="shared" si="814"/>
        <v>10030802.128437437</v>
      </c>
      <c r="R966" s="10">
        <f t="shared" si="814"/>
        <v>613652.50343022833</v>
      </c>
      <c r="S966" s="10">
        <f t="shared" si="814"/>
        <v>613652.50343022833</v>
      </c>
      <c r="T966" s="10">
        <f t="shared" si="814"/>
        <v>613652.50343022833</v>
      </c>
      <c r="U966" s="10">
        <f t="shared" si="814"/>
        <v>613652.50343022833</v>
      </c>
      <c r="V966" s="10">
        <f t="shared" si="814"/>
        <v>613652.50343022833</v>
      </c>
      <c r="W966" s="10">
        <f t="shared" si="814"/>
        <v>613652.50343022833</v>
      </c>
      <c r="X966" s="10">
        <f t="shared" si="814"/>
        <v>38056826.150857717</v>
      </c>
      <c r="Y966" s="10">
        <f t="shared" si="814"/>
        <v>38056826.150857717</v>
      </c>
      <c r="Z966" s="10">
        <f t="shared" si="814"/>
        <v>38056826.150857717</v>
      </c>
      <c r="AB966" s="21">
        <f>IF(E385="weekday",INDEX('Category Mapping'!$F$34:$F$45,MATCH('Summarized Source Data'!A385,'Category Mapping'!$A$34:$A$45,0)),INDEX('Category Mapping'!$E$34:$E$45,MATCH('Summarized Source Data'!A385,'Category Mapping'!$A$34:$A$45,0)))</f>
        <v>8.5714285714285712</v>
      </c>
      <c r="AD966">
        <f>SUMIFS('Adjusted Source Data'!AJ$3:AJ$290,Sector,"All Sectors",Month,$A966,TimeOfWeek,$E966)</f>
        <v>0</v>
      </c>
      <c r="AE966">
        <f>SUMIFS('Adjusted Source Data'!AK$3:AK$290,Sector,"All Sectors",Month,$A966,TimeOfWeek,$E966)</f>
        <v>0</v>
      </c>
    </row>
    <row r="967" spans="1:31" outlineLevel="2">
      <c r="A967">
        <f t="shared" ref="A967:E967" si="815">A386</f>
        <v>4</v>
      </c>
      <c r="B967" t="str">
        <f t="shared" si="815"/>
        <v>Spring</v>
      </c>
      <c r="C967" t="str">
        <f t="shared" si="815"/>
        <v>h23</v>
      </c>
      <c r="D967" t="str">
        <f t="shared" si="815"/>
        <v>Hour22</v>
      </c>
      <c r="E967" t="str">
        <f t="shared" si="815"/>
        <v>Weekend</v>
      </c>
      <c r="F967" s="10">
        <f t="shared" ref="F967:Z967" si="816">F386/$AB967</f>
        <v>342538.73206933367</v>
      </c>
      <c r="G967" s="10">
        <f t="shared" si="816"/>
        <v>1706.5541655207539</v>
      </c>
      <c r="H967" s="10">
        <f t="shared" si="816"/>
        <v>0</v>
      </c>
      <c r="I967" s="10">
        <f t="shared" si="816"/>
        <v>1846209.1257707763</v>
      </c>
      <c r="J967" s="10">
        <f t="shared" si="816"/>
        <v>6893347.5442407662</v>
      </c>
      <c r="K967" s="10">
        <f t="shared" si="816"/>
        <v>6893347.5442407662</v>
      </c>
      <c r="L967" s="10">
        <f t="shared" si="816"/>
        <v>607835.58551168791</v>
      </c>
      <c r="M967" s="10">
        <f t="shared" si="816"/>
        <v>28724.522180995307</v>
      </c>
      <c r="N967" s="10">
        <f t="shared" si="816"/>
        <v>0</v>
      </c>
      <c r="O967" s="10">
        <f t="shared" si="816"/>
        <v>9545906.1749326419</v>
      </c>
      <c r="P967" s="10">
        <f t="shared" si="816"/>
        <v>9545906.1749326419</v>
      </c>
      <c r="Q967" s="10">
        <f t="shared" si="816"/>
        <v>9545906.1749326419</v>
      </c>
      <c r="R967" s="10">
        <f t="shared" si="816"/>
        <v>605693.98292579385</v>
      </c>
      <c r="S967" s="10">
        <f t="shared" si="816"/>
        <v>605693.98292579385</v>
      </c>
      <c r="T967" s="10">
        <f t="shared" si="816"/>
        <v>605693.98292579385</v>
      </c>
      <c r="U967" s="10">
        <f t="shared" si="816"/>
        <v>605693.98292579385</v>
      </c>
      <c r="V967" s="10">
        <f t="shared" si="816"/>
        <v>605693.98292579385</v>
      </c>
      <c r="W967" s="10">
        <f t="shared" si="816"/>
        <v>605693.98292579385</v>
      </c>
      <c r="X967" s="10">
        <f t="shared" si="816"/>
        <v>37717033.060225062</v>
      </c>
      <c r="Y967" s="10">
        <f t="shared" si="816"/>
        <v>37717033.060225062</v>
      </c>
      <c r="Z967" s="10">
        <f t="shared" si="816"/>
        <v>37717033.060225062</v>
      </c>
      <c r="AB967" s="21">
        <f>IF(E386="weekday",INDEX('Category Mapping'!$F$34:$F$45,MATCH('Summarized Source Data'!A386,'Category Mapping'!$A$34:$A$45,0)),INDEX('Category Mapping'!$E$34:$E$45,MATCH('Summarized Source Data'!A386,'Category Mapping'!$A$34:$A$45,0)))</f>
        <v>8.5714285714285712</v>
      </c>
      <c r="AD967">
        <f>SUMIFS('Adjusted Source Data'!AJ$3:AJ$290,Sector,"All Sectors",Month,$A967,TimeOfWeek,$E967)</f>
        <v>0</v>
      </c>
      <c r="AE967">
        <f>SUMIFS('Adjusted Source Data'!AK$3:AK$290,Sector,"All Sectors",Month,$A967,TimeOfWeek,$E967)</f>
        <v>0</v>
      </c>
    </row>
    <row r="968" spans="1:31" outlineLevel="2">
      <c r="A968">
        <f t="shared" ref="A968:E968" si="817">A387</f>
        <v>4</v>
      </c>
      <c r="B968" t="str">
        <f t="shared" si="817"/>
        <v>Spring</v>
      </c>
      <c r="C968" t="str">
        <f t="shared" si="817"/>
        <v>h24</v>
      </c>
      <c r="D968" t="str">
        <f t="shared" si="817"/>
        <v>Hour23</v>
      </c>
      <c r="E968" t="str">
        <f t="shared" si="817"/>
        <v>Weekend</v>
      </c>
      <c r="F968" s="10">
        <f t="shared" ref="F968:Z968" si="818">F387/$AB968</f>
        <v>319849.38823542855</v>
      </c>
      <c r="G968" s="10">
        <f t="shared" si="818"/>
        <v>1759.9016807500811</v>
      </c>
      <c r="H968" s="10">
        <f t="shared" si="818"/>
        <v>0</v>
      </c>
      <c r="I968" s="10">
        <f t="shared" si="818"/>
        <v>1030665.0463458843</v>
      </c>
      <c r="J968" s="10">
        <f t="shared" si="818"/>
        <v>5488893.2218087893</v>
      </c>
      <c r="K968" s="10">
        <f t="shared" si="818"/>
        <v>5488893.2218087893</v>
      </c>
      <c r="L968" s="10">
        <f t="shared" si="818"/>
        <v>639640.55858799536</v>
      </c>
      <c r="M968" s="10">
        <f t="shared" si="818"/>
        <v>27291.048395979666</v>
      </c>
      <c r="N968" s="10">
        <f t="shared" si="818"/>
        <v>0</v>
      </c>
      <c r="O968" s="10">
        <f t="shared" si="818"/>
        <v>8734010.5671862364</v>
      </c>
      <c r="P968" s="10">
        <f t="shared" si="818"/>
        <v>8734010.5671862364</v>
      </c>
      <c r="Q968" s="10">
        <f t="shared" si="818"/>
        <v>8734010.5671862364</v>
      </c>
      <c r="R968" s="10">
        <f t="shared" si="818"/>
        <v>407061.13593466079</v>
      </c>
      <c r="S968" s="10">
        <f t="shared" si="818"/>
        <v>407061.13593466079</v>
      </c>
      <c r="T968" s="10">
        <f t="shared" si="818"/>
        <v>407061.13593466079</v>
      </c>
      <c r="U968" s="10">
        <f t="shared" si="818"/>
        <v>407061.13593466079</v>
      </c>
      <c r="V968" s="10">
        <f t="shared" si="818"/>
        <v>407061.13593466079</v>
      </c>
      <c r="W968" s="10">
        <f t="shared" si="818"/>
        <v>407061.13593466079</v>
      </c>
      <c r="X968" s="10">
        <f t="shared" si="818"/>
        <v>37603768.696680844</v>
      </c>
      <c r="Y968" s="10">
        <f t="shared" si="818"/>
        <v>37603768.696680844</v>
      </c>
      <c r="Z968" s="10">
        <f t="shared" si="818"/>
        <v>37603768.696680844</v>
      </c>
      <c r="AB968" s="21">
        <f>IF(E387="weekday",INDEX('Category Mapping'!$F$34:$F$45,MATCH('Summarized Source Data'!A387,'Category Mapping'!$A$34:$A$45,0)),INDEX('Category Mapping'!$E$34:$E$45,MATCH('Summarized Source Data'!A387,'Category Mapping'!$A$34:$A$45,0)))</f>
        <v>8.5714285714285712</v>
      </c>
      <c r="AD968">
        <f>SUMIFS('Adjusted Source Data'!AJ$3:AJ$290,Sector,"All Sectors",Month,$A968,TimeOfWeek,$E968)</f>
        <v>0</v>
      </c>
      <c r="AE968">
        <f>SUMIFS('Adjusted Source Data'!AK$3:AK$290,Sector,"All Sectors",Month,$A968,TimeOfWeek,$E968)</f>
        <v>0</v>
      </c>
    </row>
    <row r="969" spans="1:31" outlineLevel="2">
      <c r="A969">
        <f t="shared" ref="A969:E969" si="819">A388</f>
        <v>5</v>
      </c>
      <c r="B969" t="str">
        <f t="shared" si="819"/>
        <v>Spring</v>
      </c>
      <c r="C969" t="str">
        <f t="shared" si="819"/>
        <v>h1</v>
      </c>
      <c r="D969" t="str">
        <f t="shared" si="819"/>
        <v>Hour0</v>
      </c>
      <c r="E969" t="str">
        <f t="shared" si="819"/>
        <v>Weekend</v>
      </c>
      <c r="F969" s="10">
        <f t="shared" ref="F969:Z969" si="820">F388/$AB969</f>
        <v>88688.899984379226</v>
      </c>
      <c r="G969" s="10">
        <f t="shared" si="820"/>
        <v>208.200004941782</v>
      </c>
      <c r="H969" s="10">
        <f t="shared" si="820"/>
        <v>0</v>
      </c>
      <c r="I969" s="10">
        <f t="shared" si="820"/>
        <v>663324.42324857693</v>
      </c>
      <c r="J969" s="10">
        <f t="shared" si="820"/>
        <v>4172574.6784845148</v>
      </c>
      <c r="K969" s="10">
        <f t="shared" si="820"/>
        <v>4172574.6784845148</v>
      </c>
      <c r="L969" s="10">
        <f t="shared" si="820"/>
        <v>209065.29729510989</v>
      </c>
      <c r="M969" s="10">
        <f t="shared" si="820"/>
        <v>434576.13070650486</v>
      </c>
      <c r="N969" s="10">
        <f t="shared" si="820"/>
        <v>0</v>
      </c>
      <c r="O969" s="10">
        <f t="shared" si="820"/>
        <v>8730453.4111389779</v>
      </c>
      <c r="P969" s="10">
        <f t="shared" si="820"/>
        <v>8730453.4111389779</v>
      </c>
      <c r="Q969" s="10">
        <f t="shared" si="820"/>
        <v>8730453.4111389779</v>
      </c>
      <c r="R969" s="10">
        <f t="shared" si="820"/>
        <v>281795.81973920437</v>
      </c>
      <c r="S969" s="10">
        <f t="shared" si="820"/>
        <v>281795.81973920437</v>
      </c>
      <c r="T969" s="10">
        <f t="shared" si="820"/>
        <v>281795.81973920437</v>
      </c>
      <c r="U969" s="10">
        <f t="shared" si="820"/>
        <v>281795.81973920437</v>
      </c>
      <c r="V969" s="10">
        <f t="shared" si="820"/>
        <v>281795.81973920437</v>
      </c>
      <c r="W969" s="10">
        <f t="shared" si="820"/>
        <v>281795.81973920437</v>
      </c>
      <c r="X969" s="10">
        <f t="shared" si="820"/>
        <v>37926591.43855191</v>
      </c>
      <c r="Y969" s="10">
        <f t="shared" si="820"/>
        <v>37926591.43855191</v>
      </c>
      <c r="Z969" s="10">
        <f t="shared" si="820"/>
        <v>37926591.43855191</v>
      </c>
      <c r="AB969" s="21">
        <f>IF(E388="weekday",INDEX('Category Mapping'!$F$34:$F$45,MATCH('Summarized Source Data'!A388,'Category Mapping'!$A$34:$A$45,0)),INDEX('Category Mapping'!$E$34:$E$45,MATCH('Summarized Source Data'!A388,'Category Mapping'!$A$34:$A$45,0)))</f>
        <v>8.8571428571428559</v>
      </c>
      <c r="AD969">
        <f>SUMIFS('Adjusted Source Data'!AJ$3:AJ$290,Sector,"All Sectors",Month,$A969,TimeOfWeek,$E969)</f>
        <v>0</v>
      </c>
      <c r="AE969">
        <f>SUMIFS('Adjusted Source Data'!AK$3:AK$290,Sector,"All Sectors",Month,$A969,TimeOfWeek,$E969)</f>
        <v>0</v>
      </c>
    </row>
    <row r="970" spans="1:31" outlineLevel="2">
      <c r="A970">
        <f t="shared" ref="A970:E970" si="821">A389</f>
        <v>5</v>
      </c>
      <c r="B970" t="str">
        <f t="shared" si="821"/>
        <v>Spring</v>
      </c>
      <c r="C970" t="str">
        <f t="shared" si="821"/>
        <v>h2</v>
      </c>
      <c r="D970" t="str">
        <f t="shared" si="821"/>
        <v>Hour1</v>
      </c>
      <c r="E970" t="str">
        <f t="shared" si="821"/>
        <v>Weekend</v>
      </c>
      <c r="F970" s="10">
        <f t="shared" ref="F970:Z970" si="822">F389/$AB970</f>
        <v>88688.899984379226</v>
      </c>
      <c r="G970" s="10">
        <f t="shared" si="822"/>
        <v>211.36998870381021</v>
      </c>
      <c r="H970" s="10">
        <f t="shared" si="822"/>
        <v>0</v>
      </c>
      <c r="I970" s="10">
        <f t="shared" si="822"/>
        <v>573108.15715942904</v>
      </c>
      <c r="J970" s="10">
        <f t="shared" si="822"/>
        <v>3243864.4225094006</v>
      </c>
      <c r="K970" s="10">
        <f t="shared" si="822"/>
        <v>3243864.4225094006</v>
      </c>
      <c r="L970" s="10">
        <f t="shared" si="822"/>
        <v>197032.71821668549</v>
      </c>
      <c r="M970" s="10">
        <f t="shared" si="822"/>
        <v>425331.77877419582</v>
      </c>
      <c r="N970" s="10">
        <f t="shared" si="822"/>
        <v>0</v>
      </c>
      <c r="O970" s="10">
        <f t="shared" si="822"/>
        <v>7630914.6548611606</v>
      </c>
      <c r="P970" s="10">
        <f t="shared" si="822"/>
        <v>7630914.6548611606</v>
      </c>
      <c r="Q970" s="10">
        <f t="shared" si="822"/>
        <v>7630914.6548611606</v>
      </c>
      <c r="R970" s="10">
        <f t="shared" si="822"/>
        <v>267211.63015975885</v>
      </c>
      <c r="S970" s="10">
        <f t="shared" si="822"/>
        <v>267211.63015975885</v>
      </c>
      <c r="T970" s="10">
        <f t="shared" si="822"/>
        <v>267211.63015975885</v>
      </c>
      <c r="U970" s="10">
        <f t="shared" si="822"/>
        <v>267211.63015975885</v>
      </c>
      <c r="V970" s="10">
        <f t="shared" si="822"/>
        <v>267211.63015975885</v>
      </c>
      <c r="W970" s="10">
        <f t="shared" si="822"/>
        <v>267211.63015975885</v>
      </c>
      <c r="X970" s="10">
        <f t="shared" si="822"/>
        <v>37926591.43855191</v>
      </c>
      <c r="Y970" s="10">
        <f t="shared" si="822"/>
        <v>37926591.43855191</v>
      </c>
      <c r="Z970" s="10">
        <f t="shared" si="822"/>
        <v>37926591.43855191</v>
      </c>
      <c r="AB970" s="21">
        <f>IF(E389="weekday",INDEX('Category Mapping'!$F$34:$F$45,MATCH('Summarized Source Data'!A389,'Category Mapping'!$A$34:$A$45,0)),INDEX('Category Mapping'!$E$34:$E$45,MATCH('Summarized Source Data'!A389,'Category Mapping'!$A$34:$A$45,0)))</f>
        <v>8.8571428571428559</v>
      </c>
      <c r="AD970">
        <f>SUMIFS('Adjusted Source Data'!AJ$3:AJ$290,Sector,"All Sectors",Month,$A970,TimeOfWeek,$E970)</f>
        <v>0</v>
      </c>
      <c r="AE970">
        <f>SUMIFS('Adjusted Source Data'!AK$3:AK$290,Sector,"All Sectors",Month,$A970,TimeOfWeek,$E970)</f>
        <v>0</v>
      </c>
    </row>
    <row r="971" spans="1:31" outlineLevel="2">
      <c r="A971">
        <f t="shared" ref="A971:E971" si="823">A390</f>
        <v>5</v>
      </c>
      <c r="B971" t="str">
        <f t="shared" si="823"/>
        <v>Spring</v>
      </c>
      <c r="C971" t="str">
        <f t="shared" si="823"/>
        <v>h3</v>
      </c>
      <c r="D971" t="str">
        <f t="shared" si="823"/>
        <v>Hour2</v>
      </c>
      <c r="E971" t="str">
        <f t="shared" si="823"/>
        <v>Weekend</v>
      </c>
      <c r="F971" s="10">
        <f t="shared" ref="F971:Z971" si="824">F390/$AB971</f>
        <v>88688.899984379226</v>
      </c>
      <c r="G971" s="10">
        <f t="shared" si="824"/>
        <v>214.20033134847824</v>
      </c>
      <c r="H971" s="10">
        <f t="shared" si="824"/>
        <v>0</v>
      </c>
      <c r="I971" s="10">
        <f t="shared" si="824"/>
        <v>553519.46892938716</v>
      </c>
      <c r="J971" s="10">
        <f t="shared" si="824"/>
        <v>2527561.1927831047</v>
      </c>
      <c r="K971" s="10">
        <f t="shared" si="824"/>
        <v>2527561.1927831047</v>
      </c>
      <c r="L971" s="10">
        <f t="shared" si="824"/>
        <v>200548.45663618637</v>
      </c>
      <c r="M971" s="10">
        <f t="shared" si="824"/>
        <v>421474.36139063066</v>
      </c>
      <c r="N971" s="10">
        <f t="shared" si="824"/>
        <v>0</v>
      </c>
      <c r="O971" s="10">
        <f t="shared" si="824"/>
        <v>7540685.3691958478</v>
      </c>
      <c r="P971" s="10">
        <f t="shared" si="824"/>
        <v>7540685.3691958478</v>
      </c>
      <c r="Q971" s="10">
        <f t="shared" si="824"/>
        <v>7540685.3691958478</v>
      </c>
      <c r="R971" s="10">
        <f t="shared" si="824"/>
        <v>263234.20624805969</v>
      </c>
      <c r="S971" s="10">
        <f t="shared" si="824"/>
        <v>263234.20624805969</v>
      </c>
      <c r="T971" s="10">
        <f t="shared" si="824"/>
        <v>263234.20624805969</v>
      </c>
      <c r="U971" s="10">
        <f t="shared" si="824"/>
        <v>263234.20624805969</v>
      </c>
      <c r="V971" s="10">
        <f t="shared" si="824"/>
        <v>263234.20624805969</v>
      </c>
      <c r="W971" s="10">
        <f t="shared" si="824"/>
        <v>263234.20624805969</v>
      </c>
      <c r="X971" s="10">
        <f t="shared" si="824"/>
        <v>37926591.43855191</v>
      </c>
      <c r="Y971" s="10">
        <f t="shared" si="824"/>
        <v>37926591.43855191</v>
      </c>
      <c r="Z971" s="10">
        <f t="shared" si="824"/>
        <v>37926591.43855191</v>
      </c>
      <c r="AB971" s="21">
        <f>IF(E390="weekday",INDEX('Category Mapping'!$F$34:$F$45,MATCH('Summarized Source Data'!A390,'Category Mapping'!$A$34:$A$45,0)),INDEX('Category Mapping'!$E$34:$E$45,MATCH('Summarized Source Data'!A390,'Category Mapping'!$A$34:$A$45,0)))</f>
        <v>8.8571428571428559</v>
      </c>
      <c r="AD971">
        <f>SUMIFS('Adjusted Source Data'!AJ$3:AJ$290,Sector,"All Sectors",Month,$A971,TimeOfWeek,$E971)</f>
        <v>0</v>
      </c>
      <c r="AE971">
        <f>SUMIFS('Adjusted Source Data'!AK$3:AK$290,Sector,"All Sectors",Month,$A971,TimeOfWeek,$E971)</f>
        <v>0</v>
      </c>
    </row>
    <row r="972" spans="1:31" outlineLevel="2">
      <c r="A972">
        <f t="shared" ref="A972:E972" si="825">A391</f>
        <v>5</v>
      </c>
      <c r="B972" t="str">
        <f t="shared" si="825"/>
        <v>Spring</v>
      </c>
      <c r="C972" t="str">
        <f t="shared" si="825"/>
        <v>h4</v>
      </c>
      <c r="D972" t="str">
        <f t="shared" si="825"/>
        <v>Hour3</v>
      </c>
      <c r="E972" t="str">
        <f t="shared" si="825"/>
        <v>Weekend</v>
      </c>
      <c r="F972" s="10">
        <f t="shared" ref="F972:Z972" si="826">F391/$AB972</f>
        <v>88688.899984379226</v>
      </c>
      <c r="G972" s="10">
        <f t="shared" si="826"/>
        <v>214.65318617162515</v>
      </c>
      <c r="H972" s="10">
        <f t="shared" si="826"/>
        <v>0</v>
      </c>
      <c r="I972" s="10">
        <f t="shared" si="826"/>
        <v>553052.23596560536</v>
      </c>
      <c r="J972" s="10">
        <f t="shared" si="826"/>
        <v>2086494.5203238467</v>
      </c>
      <c r="K972" s="10">
        <f t="shared" si="826"/>
        <v>2086494.5203238467</v>
      </c>
      <c r="L972" s="10">
        <f t="shared" si="826"/>
        <v>203900.03518229647</v>
      </c>
      <c r="M972" s="10">
        <f t="shared" si="826"/>
        <v>419298.39396540984</v>
      </c>
      <c r="N972" s="10">
        <f t="shared" si="826"/>
        <v>0</v>
      </c>
      <c r="O972" s="10">
        <f t="shared" si="826"/>
        <v>7607437.9815469924</v>
      </c>
      <c r="P972" s="10">
        <f t="shared" si="826"/>
        <v>7607437.9815469924</v>
      </c>
      <c r="Q972" s="10">
        <f t="shared" si="826"/>
        <v>7607437.9815469924</v>
      </c>
      <c r="R972" s="10">
        <f t="shared" si="826"/>
        <v>263234.20624805969</v>
      </c>
      <c r="S972" s="10">
        <f t="shared" si="826"/>
        <v>263234.20624805969</v>
      </c>
      <c r="T972" s="10">
        <f t="shared" si="826"/>
        <v>263234.20624805969</v>
      </c>
      <c r="U972" s="10">
        <f t="shared" si="826"/>
        <v>263234.20624805969</v>
      </c>
      <c r="V972" s="10">
        <f t="shared" si="826"/>
        <v>263234.20624805969</v>
      </c>
      <c r="W972" s="10">
        <f t="shared" si="826"/>
        <v>263234.20624805969</v>
      </c>
      <c r="X972" s="10">
        <f t="shared" si="826"/>
        <v>37926591.43855191</v>
      </c>
      <c r="Y972" s="10">
        <f t="shared" si="826"/>
        <v>37926591.43855191</v>
      </c>
      <c r="Z972" s="10">
        <f t="shared" si="826"/>
        <v>37926591.43855191</v>
      </c>
      <c r="AB972" s="21">
        <f>IF(E391="weekday",INDEX('Category Mapping'!$F$34:$F$45,MATCH('Summarized Source Data'!A391,'Category Mapping'!$A$34:$A$45,0)),INDEX('Category Mapping'!$E$34:$E$45,MATCH('Summarized Source Data'!A391,'Category Mapping'!$A$34:$A$45,0)))</f>
        <v>8.8571428571428559</v>
      </c>
      <c r="AD972">
        <f>SUMIFS('Adjusted Source Data'!AJ$3:AJ$290,Sector,"All Sectors",Month,$A972,TimeOfWeek,$E972)</f>
        <v>0</v>
      </c>
      <c r="AE972">
        <f>SUMIFS('Adjusted Source Data'!AK$3:AK$290,Sector,"All Sectors",Month,$A972,TimeOfWeek,$E972)</f>
        <v>0</v>
      </c>
    </row>
    <row r="973" spans="1:31" outlineLevel="2">
      <c r="A973">
        <f t="shared" ref="A973:E973" si="827">A392</f>
        <v>5</v>
      </c>
      <c r="B973" t="str">
        <f t="shared" si="827"/>
        <v>Spring</v>
      </c>
      <c r="C973" t="str">
        <f t="shared" si="827"/>
        <v>h5</v>
      </c>
      <c r="D973" t="str">
        <f t="shared" si="827"/>
        <v>Hour4</v>
      </c>
      <c r="E973" t="str">
        <f t="shared" si="827"/>
        <v>Weekend</v>
      </c>
      <c r="F973" s="10">
        <f t="shared" ref="F973:Z973" si="828">F392/$AB973</f>
        <v>88688.899984379226</v>
      </c>
      <c r="G973" s="10">
        <f t="shared" si="828"/>
        <v>213.9739039369048</v>
      </c>
      <c r="H973" s="10">
        <f t="shared" si="828"/>
        <v>0</v>
      </c>
      <c r="I973" s="10">
        <f t="shared" si="828"/>
        <v>582140.57303450524</v>
      </c>
      <c r="J973" s="10">
        <f t="shared" si="828"/>
        <v>2125335.0860092151</v>
      </c>
      <c r="K973" s="10">
        <f t="shared" si="828"/>
        <v>2125335.0860092151</v>
      </c>
      <c r="L973" s="10">
        <f t="shared" si="828"/>
        <v>201880.86873959031</v>
      </c>
      <c r="M973" s="10">
        <f t="shared" si="828"/>
        <v>418829.91565086442</v>
      </c>
      <c r="N973" s="10">
        <f t="shared" si="828"/>
        <v>0</v>
      </c>
      <c r="O973" s="10">
        <f t="shared" si="828"/>
        <v>7711817.9615122918</v>
      </c>
      <c r="P973" s="10">
        <f t="shared" si="828"/>
        <v>7711817.9615122918</v>
      </c>
      <c r="Q973" s="10">
        <f t="shared" si="828"/>
        <v>7711817.9615122918</v>
      </c>
      <c r="R973" s="10">
        <f t="shared" si="828"/>
        <v>261908.36053959138</v>
      </c>
      <c r="S973" s="10">
        <f t="shared" si="828"/>
        <v>261908.36053959138</v>
      </c>
      <c r="T973" s="10">
        <f t="shared" si="828"/>
        <v>261908.36053959138</v>
      </c>
      <c r="U973" s="10">
        <f t="shared" si="828"/>
        <v>261908.36053959138</v>
      </c>
      <c r="V973" s="10">
        <f t="shared" si="828"/>
        <v>261908.36053959138</v>
      </c>
      <c r="W973" s="10">
        <f t="shared" si="828"/>
        <v>261908.36053959138</v>
      </c>
      <c r="X973" s="10">
        <f t="shared" si="828"/>
        <v>38266232.555912077</v>
      </c>
      <c r="Y973" s="10">
        <f t="shared" si="828"/>
        <v>38266232.555912077</v>
      </c>
      <c r="Z973" s="10">
        <f t="shared" si="828"/>
        <v>38266232.555912077</v>
      </c>
      <c r="AB973" s="21">
        <f>IF(E392="weekday",INDEX('Category Mapping'!$F$34:$F$45,MATCH('Summarized Source Data'!A392,'Category Mapping'!$A$34:$A$45,0)),INDEX('Category Mapping'!$E$34:$E$45,MATCH('Summarized Source Data'!A392,'Category Mapping'!$A$34:$A$45,0)))</f>
        <v>8.8571428571428559</v>
      </c>
      <c r="AD973">
        <f>SUMIFS('Adjusted Source Data'!AJ$3:AJ$290,Sector,"All Sectors",Month,$A973,TimeOfWeek,$E973)</f>
        <v>0</v>
      </c>
      <c r="AE973">
        <f>SUMIFS('Adjusted Source Data'!AK$3:AK$290,Sector,"All Sectors",Month,$A973,TimeOfWeek,$E973)</f>
        <v>0</v>
      </c>
    </row>
    <row r="974" spans="1:31" outlineLevel="2">
      <c r="A974">
        <f t="shared" ref="A974:E974" si="829">A393</f>
        <v>5</v>
      </c>
      <c r="B974" t="str">
        <f t="shared" si="829"/>
        <v>Spring</v>
      </c>
      <c r="C974" t="str">
        <f t="shared" si="829"/>
        <v>h6</v>
      </c>
      <c r="D974" t="str">
        <f t="shared" si="829"/>
        <v>Hour5</v>
      </c>
      <c r="E974" t="str">
        <f t="shared" si="829"/>
        <v>Weekend</v>
      </c>
      <c r="F974" s="10">
        <f t="shared" ref="F974:Z974" si="830">F393/$AB974</f>
        <v>117204.60212940986</v>
      </c>
      <c r="G974" s="10">
        <f t="shared" si="830"/>
        <v>210.12463794015628</v>
      </c>
      <c r="H974" s="10">
        <f t="shared" si="830"/>
        <v>0</v>
      </c>
      <c r="I974" s="10">
        <f t="shared" si="830"/>
        <v>700278.39574071509</v>
      </c>
      <c r="J974" s="10">
        <f t="shared" si="830"/>
        <v>2454182.9747282043</v>
      </c>
      <c r="K974" s="10">
        <f t="shared" si="830"/>
        <v>2454182.9747282043</v>
      </c>
      <c r="L974" s="10">
        <f t="shared" si="830"/>
        <v>228065.16104135496</v>
      </c>
      <c r="M974" s="10">
        <f t="shared" si="830"/>
        <v>423401.8247316496</v>
      </c>
      <c r="N974" s="10">
        <f t="shared" si="830"/>
        <v>0</v>
      </c>
      <c r="O974" s="10">
        <f t="shared" si="830"/>
        <v>8235808.9184846841</v>
      </c>
      <c r="P974" s="10">
        <f t="shared" si="830"/>
        <v>8235808.9184846841</v>
      </c>
      <c r="Q974" s="10">
        <f t="shared" si="830"/>
        <v>8235808.9184846841</v>
      </c>
      <c r="R974" s="10">
        <f t="shared" si="830"/>
        <v>263897.07249544095</v>
      </c>
      <c r="S974" s="10">
        <f t="shared" si="830"/>
        <v>263897.07249544095</v>
      </c>
      <c r="T974" s="10">
        <f t="shared" si="830"/>
        <v>263897.07249544095</v>
      </c>
      <c r="U974" s="10">
        <f t="shared" si="830"/>
        <v>263897.07249544095</v>
      </c>
      <c r="V974" s="10">
        <f t="shared" si="830"/>
        <v>263897.07249544095</v>
      </c>
      <c r="W974" s="10">
        <f t="shared" si="830"/>
        <v>263897.07249544095</v>
      </c>
      <c r="X974" s="10">
        <f t="shared" si="830"/>
        <v>38605873.673272245</v>
      </c>
      <c r="Y974" s="10">
        <f t="shared" si="830"/>
        <v>38605873.673272245</v>
      </c>
      <c r="Z974" s="10">
        <f t="shared" si="830"/>
        <v>38605873.673272245</v>
      </c>
      <c r="AB974" s="21">
        <f>IF(E393="weekday",INDEX('Category Mapping'!$F$34:$F$45,MATCH('Summarized Source Data'!A393,'Category Mapping'!$A$34:$A$45,0)),INDEX('Category Mapping'!$E$34:$E$45,MATCH('Summarized Source Data'!A393,'Category Mapping'!$A$34:$A$45,0)))</f>
        <v>8.8571428571428559</v>
      </c>
      <c r="AD974">
        <f>SUMIFS('Adjusted Source Data'!AJ$3:AJ$290,Sector,"All Sectors",Month,$A974,TimeOfWeek,$E974)</f>
        <v>0</v>
      </c>
      <c r="AE974">
        <f>SUMIFS('Adjusted Source Data'!AK$3:AK$290,Sector,"All Sectors",Month,$A974,TimeOfWeek,$E974)</f>
        <v>0</v>
      </c>
    </row>
    <row r="975" spans="1:31" outlineLevel="2">
      <c r="A975">
        <f t="shared" ref="A975:E975" si="831">A394</f>
        <v>5</v>
      </c>
      <c r="B975" t="str">
        <f t="shared" si="831"/>
        <v>Spring</v>
      </c>
      <c r="C975" t="str">
        <f t="shared" si="831"/>
        <v>h7</v>
      </c>
      <c r="D975" t="str">
        <f t="shared" si="831"/>
        <v>Hour6</v>
      </c>
      <c r="E975" t="str">
        <f t="shared" si="831"/>
        <v>Weekend</v>
      </c>
      <c r="F975" s="10">
        <f t="shared" ref="F975:Z975" si="832">F394/$AB975</f>
        <v>133887.77381414126</v>
      </c>
      <c r="G975" s="10">
        <f t="shared" si="832"/>
        <v>201.63361000615211</v>
      </c>
      <c r="H975" s="10">
        <f t="shared" si="832"/>
        <v>0</v>
      </c>
      <c r="I975" s="10">
        <f t="shared" si="832"/>
        <v>454071.87048409577</v>
      </c>
      <c r="J975" s="10">
        <f t="shared" si="832"/>
        <v>3589424.4656218034</v>
      </c>
      <c r="K975" s="10">
        <f t="shared" si="832"/>
        <v>3589424.4656218034</v>
      </c>
      <c r="L975" s="10">
        <f t="shared" si="832"/>
        <v>353099.84949038614</v>
      </c>
      <c r="M975" s="10">
        <f t="shared" si="832"/>
        <v>439753.95954066055</v>
      </c>
      <c r="N975" s="10">
        <f t="shared" si="832"/>
        <v>0</v>
      </c>
      <c r="O975" s="10">
        <f t="shared" si="832"/>
        <v>9192595.0413578432</v>
      </c>
      <c r="P975" s="10">
        <f t="shared" si="832"/>
        <v>9192595.0413578432</v>
      </c>
      <c r="Q975" s="10">
        <f t="shared" si="832"/>
        <v>9192595.0413578432</v>
      </c>
      <c r="R975" s="10">
        <f t="shared" si="832"/>
        <v>327692.31642402417</v>
      </c>
      <c r="S975" s="10">
        <f t="shared" si="832"/>
        <v>327692.31642402417</v>
      </c>
      <c r="T975" s="10">
        <f t="shared" si="832"/>
        <v>327692.31642402417</v>
      </c>
      <c r="U975" s="10">
        <f t="shared" si="832"/>
        <v>327692.31642402417</v>
      </c>
      <c r="V975" s="10">
        <f t="shared" si="832"/>
        <v>327692.31642402417</v>
      </c>
      <c r="W975" s="10">
        <f t="shared" si="832"/>
        <v>327692.31642402417</v>
      </c>
      <c r="X975" s="10">
        <f t="shared" si="832"/>
        <v>38832301.084845684</v>
      </c>
      <c r="Y975" s="10">
        <f t="shared" si="832"/>
        <v>38832301.084845684</v>
      </c>
      <c r="Z975" s="10">
        <f t="shared" si="832"/>
        <v>38832301.084845684</v>
      </c>
      <c r="AB975" s="21">
        <f>IF(E394="weekday",INDEX('Category Mapping'!$F$34:$F$45,MATCH('Summarized Source Data'!A394,'Category Mapping'!$A$34:$A$45,0)),INDEX('Category Mapping'!$E$34:$E$45,MATCH('Summarized Source Data'!A394,'Category Mapping'!$A$34:$A$45,0)))</f>
        <v>8.8571428571428559</v>
      </c>
      <c r="AD975">
        <f>SUMIFS('Adjusted Source Data'!AJ$3:AJ$290,Sector,"All Sectors",Month,$A975,TimeOfWeek,$E975)</f>
        <v>0</v>
      </c>
      <c r="AE975">
        <f>SUMIFS('Adjusted Source Data'!AK$3:AK$290,Sector,"All Sectors",Month,$A975,TimeOfWeek,$E975)</f>
        <v>0</v>
      </c>
    </row>
    <row r="976" spans="1:31" outlineLevel="2">
      <c r="A976">
        <f t="shared" ref="A976:E976" si="833">A395</f>
        <v>5</v>
      </c>
      <c r="B976" t="str">
        <f t="shared" si="833"/>
        <v>Spring</v>
      </c>
      <c r="C976" t="str">
        <f t="shared" si="833"/>
        <v>h8</v>
      </c>
      <c r="D976" t="str">
        <f t="shared" si="833"/>
        <v>Hour7</v>
      </c>
      <c r="E976" t="str">
        <f t="shared" si="833"/>
        <v>Weekend</v>
      </c>
      <c r="F976" s="10">
        <f t="shared" ref="F976:Z976" si="834">F395/$AB976</f>
        <v>155401.32146996891</v>
      </c>
      <c r="G976" s="10">
        <f t="shared" si="834"/>
        <v>187.48189678281184</v>
      </c>
      <c r="H976" s="10">
        <f t="shared" si="834"/>
        <v>0</v>
      </c>
      <c r="I976" s="10">
        <f t="shared" si="834"/>
        <v>602650.02833371039</v>
      </c>
      <c r="J976" s="10">
        <f t="shared" si="834"/>
        <v>5117552.4986304156</v>
      </c>
      <c r="K976" s="10">
        <f t="shared" si="834"/>
        <v>5117552.4986304156</v>
      </c>
      <c r="L976" s="10">
        <f t="shared" si="834"/>
        <v>361671.14594179305</v>
      </c>
      <c r="M976" s="10">
        <f t="shared" si="834"/>
        <v>472013.75214976392</v>
      </c>
      <c r="N976" s="10">
        <f t="shared" si="834"/>
        <v>0</v>
      </c>
      <c r="O976" s="10">
        <f t="shared" si="834"/>
        <v>11619822.738447877</v>
      </c>
      <c r="P976" s="10">
        <f t="shared" si="834"/>
        <v>11619822.738447877</v>
      </c>
      <c r="Q976" s="10">
        <f t="shared" si="834"/>
        <v>11619822.738447877</v>
      </c>
      <c r="R976" s="10">
        <f t="shared" si="834"/>
        <v>426750.12008029188</v>
      </c>
      <c r="S976" s="10">
        <f t="shared" si="834"/>
        <v>426750.12008029188</v>
      </c>
      <c r="T976" s="10">
        <f t="shared" si="834"/>
        <v>426750.12008029188</v>
      </c>
      <c r="U976" s="10">
        <f t="shared" si="834"/>
        <v>426750.12008029188</v>
      </c>
      <c r="V976" s="10">
        <f t="shared" si="834"/>
        <v>426750.12008029188</v>
      </c>
      <c r="W976" s="10">
        <f t="shared" si="834"/>
        <v>426750.12008029188</v>
      </c>
      <c r="X976" s="10">
        <f t="shared" si="834"/>
        <v>38832301.084845684</v>
      </c>
      <c r="Y976" s="10">
        <f t="shared" si="834"/>
        <v>38832301.084845684</v>
      </c>
      <c r="Z976" s="10">
        <f t="shared" si="834"/>
        <v>38832301.084845684</v>
      </c>
      <c r="AB976" s="21">
        <f>IF(E395="weekday",INDEX('Category Mapping'!$F$34:$F$45,MATCH('Summarized Source Data'!A395,'Category Mapping'!$A$34:$A$45,0)),INDEX('Category Mapping'!$E$34:$E$45,MATCH('Summarized Source Data'!A395,'Category Mapping'!$A$34:$A$45,0)))</f>
        <v>8.8571428571428559</v>
      </c>
      <c r="AD976">
        <f>SUMIFS('Adjusted Source Data'!AJ$3:AJ$290,Sector,"All Sectors",Month,$A976,TimeOfWeek,$E976)</f>
        <v>0</v>
      </c>
      <c r="AE976">
        <f>SUMIFS('Adjusted Source Data'!AK$3:AK$290,Sector,"All Sectors",Month,$A976,TimeOfWeek,$E976)</f>
        <v>0</v>
      </c>
    </row>
    <row r="977" spans="1:31" outlineLevel="2">
      <c r="A977">
        <f t="shared" ref="A977:E977" si="835">A396</f>
        <v>5</v>
      </c>
      <c r="B977" t="str">
        <f t="shared" si="835"/>
        <v>Spring</v>
      </c>
      <c r="C977" t="str">
        <f t="shared" si="835"/>
        <v>h9</v>
      </c>
      <c r="D977" t="str">
        <f t="shared" si="835"/>
        <v>Hour8</v>
      </c>
      <c r="E977" t="str">
        <f t="shared" si="835"/>
        <v>Weekend</v>
      </c>
      <c r="F977" s="10">
        <f t="shared" ref="F977:Z977" si="836">F396/$AB977</f>
        <v>168855.4118382514</v>
      </c>
      <c r="G977" s="10">
        <f t="shared" si="836"/>
        <v>5002.1211627747434</v>
      </c>
      <c r="H977" s="10">
        <f t="shared" si="836"/>
        <v>0</v>
      </c>
      <c r="I977" s="10">
        <f t="shared" si="836"/>
        <v>735201.20113733376</v>
      </c>
      <c r="J977" s="10">
        <f t="shared" si="836"/>
        <v>6393225.2891052179</v>
      </c>
      <c r="K977" s="10">
        <f t="shared" si="836"/>
        <v>6393225.2891052179</v>
      </c>
      <c r="L977" s="10">
        <f t="shared" si="836"/>
        <v>294796.26278839941</v>
      </c>
      <c r="M977" s="10">
        <f t="shared" si="836"/>
        <v>522238.06916569272</v>
      </c>
      <c r="N977" s="10">
        <f t="shared" si="836"/>
        <v>0</v>
      </c>
      <c r="O977" s="10">
        <f t="shared" si="836"/>
        <v>13108251.479812728</v>
      </c>
      <c r="P977" s="10">
        <f t="shared" si="836"/>
        <v>13108251.479812728</v>
      </c>
      <c r="Q977" s="10">
        <f t="shared" si="836"/>
        <v>13108251.479812728</v>
      </c>
      <c r="R977" s="10">
        <f t="shared" si="836"/>
        <v>511476.993216959</v>
      </c>
      <c r="S977" s="10">
        <f t="shared" si="836"/>
        <v>511476.993216959</v>
      </c>
      <c r="T977" s="10">
        <f t="shared" si="836"/>
        <v>511476.993216959</v>
      </c>
      <c r="U977" s="10">
        <f t="shared" si="836"/>
        <v>511476.993216959</v>
      </c>
      <c r="V977" s="10">
        <f t="shared" si="836"/>
        <v>511476.993216959</v>
      </c>
      <c r="W977" s="10">
        <f t="shared" si="836"/>
        <v>511476.993216959</v>
      </c>
      <c r="X977" s="10">
        <f t="shared" si="836"/>
        <v>38719087.379058972</v>
      </c>
      <c r="Y977" s="10">
        <f t="shared" si="836"/>
        <v>38719087.379058972</v>
      </c>
      <c r="Z977" s="10">
        <f t="shared" si="836"/>
        <v>38719087.379058972</v>
      </c>
      <c r="AB977" s="21">
        <f>IF(E396="weekday",INDEX('Category Mapping'!$F$34:$F$45,MATCH('Summarized Source Data'!A396,'Category Mapping'!$A$34:$A$45,0)),INDEX('Category Mapping'!$E$34:$E$45,MATCH('Summarized Source Data'!A396,'Category Mapping'!$A$34:$A$45,0)))</f>
        <v>8.8571428571428559</v>
      </c>
      <c r="AD977">
        <f>SUMIFS('Adjusted Source Data'!AJ$3:AJ$290,Sector,"All Sectors",Month,$A977,TimeOfWeek,$E977)</f>
        <v>0</v>
      </c>
      <c r="AE977">
        <f>SUMIFS('Adjusted Source Data'!AK$3:AK$290,Sector,"All Sectors",Month,$A977,TimeOfWeek,$E977)</f>
        <v>0</v>
      </c>
    </row>
    <row r="978" spans="1:31" outlineLevel="2">
      <c r="A978">
        <f t="shared" ref="A978:E978" si="837">A397</f>
        <v>5</v>
      </c>
      <c r="B978" t="str">
        <f t="shared" si="837"/>
        <v>Spring</v>
      </c>
      <c r="C978" t="str">
        <f t="shared" si="837"/>
        <v>h10</v>
      </c>
      <c r="D978" t="str">
        <f t="shared" si="837"/>
        <v>Hour9</v>
      </c>
      <c r="E978" t="str">
        <f t="shared" si="837"/>
        <v>Weekend</v>
      </c>
      <c r="F978" s="10">
        <f t="shared" ref="F978:Z978" si="838">F397/$AB978</f>
        <v>171555.21908014733</v>
      </c>
      <c r="G978" s="10">
        <f t="shared" si="838"/>
        <v>85386.229759168971</v>
      </c>
      <c r="H978" s="10">
        <f t="shared" si="838"/>
        <v>0</v>
      </c>
      <c r="I978" s="10">
        <f t="shared" si="838"/>
        <v>761800.8745256298</v>
      </c>
      <c r="J978" s="10">
        <f t="shared" si="838"/>
        <v>8083639.6218875125</v>
      </c>
      <c r="K978" s="10">
        <f t="shared" si="838"/>
        <v>8083639.6218875125</v>
      </c>
      <c r="L978" s="10">
        <f t="shared" si="838"/>
        <v>250579.63107004305</v>
      </c>
      <c r="M978" s="10">
        <f t="shared" si="838"/>
        <v>604618.02218140103</v>
      </c>
      <c r="N978" s="10">
        <f t="shared" si="838"/>
        <v>0</v>
      </c>
      <c r="O978" s="10">
        <f t="shared" si="838"/>
        <v>14428652.627956042</v>
      </c>
      <c r="P978" s="10">
        <f t="shared" si="838"/>
        <v>14428652.627956042</v>
      </c>
      <c r="Q978" s="10">
        <f t="shared" si="838"/>
        <v>14428652.627956042</v>
      </c>
      <c r="R978" s="10">
        <f t="shared" si="838"/>
        <v>581978.67743523023</v>
      </c>
      <c r="S978" s="10">
        <f t="shared" si="838"/>
        <v>581978.67743523023</v>
      </c>
      <c r="T978" s="10">
        <f t="shared" si="838"/>
        <v>581978.67743523023</v>
      </c>
      <c r="U978" s="10">
        <f t="shared" si="838"/>
        <v>581978.67743523023</v>
      </c>
      <c r="V978" s="10">
        <f t="shared" si="838"/>
        <v>581978.67743523023</v>
      </c>
      <c r="W978" s="10">
        <f t="shared" si="838"/>
        <v>581978.67743523023</v>
      </c>
      <c r="X978" s="10">
        <f t="shared" si="838"/>
        <v>38605873.673272245</v>
      </c>
      <c r="Y978" s="10">
        <f t="shared" si="838"/>
        <v>38605873.673272245</v>
      </c>
      <c r="Z978" s="10">
        <f t="shared" si="838"/>
        <v>38605873.673272245</v>
      </c>
      <c r="AB978" s="21">
        <f>IF(E397="weekday",INDEX('Category Mapping'!$F$34:$F$45,MATCH('Summarized Source Data'!A397,'Category Mapping'!$A$34:$A$45,0)),INDEX('Category Mapping'!$E$34:$E$45,MATCH('Summarized Source Data'!A397,'Category Mapping'!$A$34:$A$45,0)))</f>
        <v>8.8571428571428559</v>
      </c>
      <c r="AD978">
        <f>SUMIFS('Adjusted Source Data'!AJ$3:AJ$290,Sector,"All Sectors",Month,$A978,TimeOfWeek,$E978)</f>
        <v>0</v>
      </c>
      <c r="AE978">
        <f>SUMIFS('Adjusted Source Data'!AK$3:AK$290,Sector,"All Sectors",Month,$A978,TimeOfWeek,$E978)</f>
        <v>0</v>
      </c>
    </row>
    <row r="979" spans="1:31" outlineLevel="2">
      <c r="A979">
        <f t="shared" ref="A979:E979" si="839">A398</f>
        <v>5</v>
      </c>
      <c r="B979" t="str">
        <f t="shared" si="839"/>
        <v>Spring</v>
      </c>
      <c r="C979" t="str">
        <f t="shared" si="839"/>
        <v>h11</v>
      </c>
      <c r="D979" t="str">
        <f t="shared" si="839"/>
        <v>Hour10</v>
      </c>
      <c r="E979" t="str">
        <f t="shared" si="839"/>
        <v>Weekend</v>
      </c>
      <c r="F979" s="10">
        <f t="shared" ref="F979:Z979" si="840">F398/$AB979</f>
        <v>172016.56493122823</v>
      </c>
      <c r="G979" s="10">
        <f t="shared" si="840"/>
        <v>189677.67660654531</v>
      </c>
      <c r="H979" s="10">
        <f t="shared" si="840"/>
        <v>0</v>
      </c>
      <c r="I979" s="10">
        <f t="shared" si="840"/>
        <v>766345.15946220304</v>
      </c>
      <c r="J979" s="10">
        <f t="shared" si="840"/>
        <v>10034831.989570824</v>
      </c>
      <c r="K979" s="10">
        <f t="shared" si="840"/>
        <v>10034831.989570824</v>
      </c>
      <c r="L979" s="10">
        <f t="shared" si="840"/>
        <v>218492.14972114711</v>
      </c>
      <c r="M979" s="10">
        <f t="shared" si="840"/>
        <v>696155.37900337426</v>
      </c>
      <c r="N979" s="10">
        <f t="shared" si="840"/>
        <v>0</v>
      </c>
      <c r="O979" s="10">
        <f t="shared" si="840"/>
        <v>14142775.34090952</v>
      </c>
      <c r="P979" s="10">
        <f t="shared" si="840"/>
        <v>14142775.34090952</v>
      </c>
      <c r="Q979" s="10">
        <f t="shared" si="840"/>
        <v>14142775.34090952</v>
      </c>
      <c r="R979" s="10">
        <f t="shared" si="840"/>
        <v>617150.43977087387</v>
      </c>
      <c r="S979" s="10">
        <f t="shared" si="840"/>
        <v>617150.43977087387</v>
      </c>
      <c r="T979" s="10">
        <f t="shared" si="840"/>
        <v>617150.43977087387</v>
      </c>
      <c r="U979" s="10">
        <f t="shared" si="840"/>
        <v>617150.43977087387</v>
      </c>
      <c r="V979" s="10">
        <f t="shared" si="840"/>
        <v>617150.43977087387</v>
      </c>
      <c r="W979" s="10">
        <f t="shared" si="840"/>
        <v>617150.43977087387</v>
      </c>
      <c r="X979" s="10">
        <f t="shared" si="840"/>
        <v>38492659.967485525</v>
      </c>
      <c r="Y979" s="10">
        <f t="shared" si="840"/>
        <v>38492659.967485525</v>
      </c>
      <c r="Z979" s="10">
        <f t="shared" si="840"/>
        <v>38492659.967485525</v>
      </c>
      <c r="AB979" s="21">
        <f>IF(E398="weekday",INDEX('Category Mapping'!$F$34:$F$45,MATCH('Summarized Source Data'!A398,'Category Mapping'!$A$34:$A$45,0)),INDEX('Category Mapping'!$E$34:$E$45,MATCH('Summarized Source Data'!A398,'Category Mapping'!$A$34:$A$45,0)))</f>
        <v>8.8571428571428559</v>
      </c>
      <c r="AD979">
        <f>SUMIFS('Adjusted Source Data'!AJ$3:AJ$290,Sector,"All Sectors",Month,$A979,TimeOfWeek,$E979)</f>
        <v>0</v>
      </c>
      <c r="AE979">
        <f>SUMIFS('Adjusted Source Data'!AK$3:AK$290,Sector,"All Sectors",Month,$A979,TimeOfWeek,$E979)</f>
        <v>0</v>
      </c>
    </row>
    <row r="980" spans="1:31" outlineLevel="2">
      <c r="A980">
        <f t="shared" ref="A980:E980" si="841">A399</f>
        <v>5</v>
      </c>
      <c r="B980" t="str">
        <f t="shared" si="841"/>
        <v>Spring</v>
      </c>
      <c r="C980" t="str">
        <f t="shared" si="841"/>
        <v>h12</v>
      </c>
      <c r="D980" t="str">
        <f t="shared" si="841"/>
        <v>Hour11</v>
      </c>
      <c r="E980" t="str">
        <f t="shared" si="841"/>
        <v>Weekend</v>
      </c>
      <c r="F980" s="10">
        <f t="shared" ref="F980:Z980" si="842">F399/$AB980</f>
        <v>132418.71276785273</v>
      </c>
      <c r="G980" s="10">
        <f t="shared" si="842"/>
        <v>304860.39516431012</v>
      </c>
      <c r="H980" s="10">
        <f t="shared" si="842"/>
        <v>0</v>
      </c>
      <c r="I980" s="10">
        <f t="shared" si="842"/>
        <v>813110.11848411278</v>
      </c>
      <c r="J980" s="10">
        <f t="shared" si="842"/>
        <v>11203118.410123156</v>
      </c>
      <c r="K980" s="10">
        <f t="shared" si="842"/>
        <v>11203118.410123156</v>
      </c>
      <c r="L980" s="10">
        <f t="shared" si="842"/>
        <v>197777.66440076212</v>
      </c>
      <c r="M980" s="10">
        <f t="shared" si="842"/>
        <v>772194.23235796823</v>
      </c>
      <c r="N980" s="10">
        <f t="shared" si="842"/>
        <v>0</v>
      </c>
      <c r="O980" s="10">
        <f t="shared" si="842"/>
        <v>14200664.678662034</v>
      </c>
      <c r="P980" s="10">
        <f t="shared" si="842"/>
        <v>14200664.678662034</v>
      </c>
      <c r="Q980" s="10">
        <f t="shared" si="842"/>
        <v>14200664.678662034</v>
      </c>
      <c r="R980" s="10">
        <f t="shared" si="842"/>
        <v>637700.87843157386</v>
      </c>
      <c r="S980" s="10">
        <f t="shared" si="842"/>
        <v>637700.87843157386</v>
      </c>
      <c r="T980" s="10">
        <f t="shared" si="842"/>
        <v>637700.87843157386</v>
      </c>
      <c r="U980" s="10">
        <f t="shared" si="842"/>
        <v>637700.87843157386</v>
      </c>
      <c r="V980" s="10">
        <f t="shared" si="842"/>
        <v>637700.87843157386</v>
      </c>
      <c r="W980" s="10">
        <f t="shared" si="842"/>
        <v>637700.87843157386</v>
      </c>
      <c r="X980" s="10">
        <f t="shared" si="842"/>
        <v>38492659.967485525</v>
      </c>
      <c r="Y980" s="10">
        <f t="shared" si="842"/>
        <v>38492659.967485525</v>
      </c>
      <c r="Z980" s="10">
        <f t="shared" si="842"/>
        <v>38492659.967485525</v>
      </c>
      <c r="AB980" s="21">
        <f>IF(E399="weekday",INDEX('Category Mapping'!$F$34:$F$45,MATCH('Summarized Source Data'!A399,'Category Mapping'!$A$34:$A$45,0)),INDEX('Category Mapping'!$E$34:$E$45,MATCH('Summarized Source Data'!A399,'Category Mapping'!$A$34:$A$45,0)))</f>
        <v>8.8571428571428559</v>
      </c>
      <c r="AD980">
        <f>SUMIFS('Adjusted Source Data'!AJ$3:AJ$290,Sector,"All Sectors",Month,$A980,TimeOfWeek,$E980)</f>
        <v>0</v>
      </c>
      <c r="AE980">
        <f>SUMIFS('Adjusted Source Data'!AK$3:AK$290,Sector,"All Sectors",Month,$A980,TimeOfWeek,$E980)</f>
        <v>0</v>
      </c>
    </row>
    <row r="981" spans="1:31" outlineLevel="2">
      <c r="A981">
        <f t="shared" ref="A981:E981" si="843">A400</f>
        <v>5</v>
      </c>
      <c r="B981" t="str">
        <f t="shared" si="843"/>
        <v>Spring</v>
      </c>
      <c r="C981" t="str">
        <f t="shared" si="843"/>
        <v>h13</v>
      </c>
      <c r="D981" t="str">
        <f t="shared" si="843"/>
        <v>Hour12</v>
      </c>
      <c r="E981" t="str">
        <f t="shared" si="843"/>
        <v>Weekend</v>
      </c>
      <c r="F981" s="10">
        <f t="shared" ref="F981:Z981" si="844">F400/$AB981</f>
        <v>135287.09521766513</v>
      </c>
      <c r="G981" s="10">
        <f t="shared" si="844"/>
        <v>408202.3186612532</v>
      </c>
      <c r="H981" s="10">
        <f t="shared" si="844"/>
        <v>0</v>
      </c>
      <c r="I981" s="10">
        <f t="shared" si="844"/>
        <v>841368.8255170075</v>
      </c>
      <c r="J981" s="10">
        <f t="shared" si="844"/>
        <v>10162939.750849731</v>
      </c>
      <c r="K981" s="10">
        <f t="shared" si="844"/>
        <v>10162939.750849731</v>
      </c>
      <c r="L981" s="10">
        <f t="shared" si="844"/>
        <v>181819.06043306578</v>
      </c>
      <c r="M981" s="10">
        <f t="shared" si="844"/>
        <v>833023.39040864515</v>
      </c>
      <c r="N981" s="10">
        <f t="shared" si="844"/>
        <v>0</v>
      </c>
      <c r="O981" s="10">
        <f t="shared" si="844"/>
        <v>14155794.124579053</v>
      </c>
      <c r="P981" s="10">
        <f t="shared" si="844"/>
        <v>14155794.124579053</v>
      </c>
      <c r="Q981" s="10">
        <f t="shared" si="844"/>
        <v>14155794.124579053</v>
      </c>
      <c r="R981" s="10">
        <f t="shared" si="844"/>
        <v>624405.51367880439</v>
      </c>
      <c r="S981" s="10">
        <f t="shared" si="844"/>
        <v>624405.51367880439</v>
      </c>
      <c r="T981" s="10">
        <f t="shared" si="844"/>
        <v>624405.51367880439</v>
      </c>
      <c r="U981" s="10">
        <f t="shared" si="844"/>
        <v>624405.51367880439</v>
      </c>
      <c r="V981" s="10">
        <f t="shared" si="844"/>
        <v>624405.51367880439</v>
      </c>
      <c r="W981" s="10">
        <f t="shared" si="844"/>
        <v>624405.51367880439</v>
      </c>
      <c r="X981" s="10">
        <f t="shared" si="844"/>
        <v>38379446.261698797</v>
      </c>
      <c r="Y981" s="10">
        <f t="shared" si="844"/>
        <v>38379446.261698797</v>
      </c>
      <c r="Z981" s="10">
        <f t="shared" si="844"/>
        <v>38379446.261698797</v>
      </c>
      <c r="AB981" s="21">
        <f>IF(E400="weekday",INDEX('Category Mapping'!$F$34:$F$45,MATCH('Summarized Source Data'!A400,'Category Mapping'!$A$34:$A$45,0)),INDEX('Category Mapping'!$E$34:$E$45,MATCH('Summarized Source Data'!A400,'Category Mapping'!$A$34:$A$45,0)))</f>
        <v>8.8571428571428559</v>
      </c>
      <c r="AD981">
        <f>SUMIFS('Adjusted Source Data'!AJ$3:AJ$290,Sector,"All Sectors",Month,$A981,TimeOfWeek,$E981)</f>
        <v>0</v>
      </c>
      <c r="AE981">
        <f>SUMIFS('Adjusted Source Data'!AK$3:AK$290,Sector,"All Sectors",Month,$A981,TimeOfWeek,$E981)</f>
        <v>0</v>
      </c>
    </row>
    <row r="982" spans="1:31" outlineLevel="2">
      <c r="A982">
        <f t="shared" ref="A982:E982" si="845">A401</f>
        <v>5</v>
      </c>
      <c r="B982" t="str">
        <f t="shared" si="845"/>
        <v>Spring</v>
      </c>
      <c r="C982" t="str">
        <f t="shared" si="845"/>
        <v>h14</v>
      </c>
      <c r="D982" t="str">
        <f t="shared" si="845"/>
        <v>Hour13</v>
      </c>
      <c r="E982" t="str">
        <f t="shared" si="845"/>
        <v>Weekend</v>
      </c>
      <c r="F982" s="10">
        <f t="shared" ref="F982:Z982" si="846">F401/$AB982</f>
        <v>135177.61756416937</v>
      </c>
      <c r="G982" s="10">
        <f t="shared" si="846"/>
        <v>469774.61147671414</v>
      </c>
      <c r="H982" s="10">
        <f t="shared" si="846"/>
        <v>0</v>
      </c>
      <c r="I982" s="10">
        <f t="shared" si="846"/>
        <v>840290.8046105064</v>
      </c>
      <c r="J982" s="10">
        <f t="shared" si="846"/>
        <v>8981739.2693057191</v>
      </c>
      <c r="K982" s="10">
        <f t="shared" si="846"/>
        <v>8981739.2693057191</v>
      </c>
      <c r="L982" s="10">
        <f t="shared" si="846"/>
        <v>171591.56067970488</v>
      </c>
      <c r="M982" s="10">
        <f t="shared" si="846"/>
        <v>869560.17039495916</v>
      </c>
      <c r="N982" s="10">
        <f t="shared" si="846"/>
        <v>0</v>
      </c>
      <c r="O982" s="10">
        <f t="shared" si="846"/>
        <v>13676630.021199211</v>
      </c>
      <c r="P982" s="10">
        <f t="shared" si="846"/>
        <v>13676630.021199211</v>
      </c>
      <c r="Q982" s="10">
        <f t="shared" si="846"/>
        <v>13676630.021199211</v>
      </c>
      <c r="R982" s="10">
        <f t="shared" si="846"/>
        <v>595667.5730293144</v>
      </c>
      <c r="S982" s="10">
        <f t="shared" si="846"/>
        <v>595667.5730293144</v>
      </c>
      <c r="T982" s="10">
        <f t="shared" si="846"/>
        <v>595667.5730293144</v>
      </c>
      <c r="U982" s="10">
        <f t="shared" si="846"/>
        <v>595667.5730293144</v>
      </c>
      <c r="V982" s="10">
        <f t="shared" si="846"/>
        <v>595667.5730293144</v>
      </c>
      <c r="W982" s="10">
        <f t="shared" si="846"/>
        <v>595667.5730293144</v>
      </c>
      <c r="X982" s="10">
        <f t="shared" si="846"/>
        <v>38492659.967485525</v>
      </c>
      <c r="Y982" s="10">
        <f t="shared" si="846"/>
        <v>38492659.967485525</v>
      </c>
      <c r="Z982" s="10">
        <f t="shared" si="846"/>
        <v>38492659.967485525</v>
      </c>
      <c r="AB982" s="21">
        <f>IF(E401="weekday",INDEX('Category Mapping'!$F$34:$F$45,MATCH('Summarized Source Data'!A401,'Category Mapping'!$A$34:$A$45,0)),INDEX('Category Mapping'!$E$34:$E$45,MATCH('Summarized Source Data'!A401,'Category Mapping'!$A$34:$A$45,0)))</f>
        <v>8.8571428571428559</v>
      </c>
      <c r="AD982">
        <f>SUMIFS('Adjusted Source Data'!AJ$3:AJ$290,Sector,"All Sectors",Month,$A982,TimeOfWeek,$E982)</f>
        <v>0</v>
      </c>
      <c r="AE982">
        <f>SUMIFS('Adjusted Source Data'!AK$3:AK$290,Sector,"All Sectors",Month,$A982,TimeOfWeek,$E982)</f>
        <v>0</v>
      </c>
    </row>
    <row r="983" spans="1:31" outlineLevel="2">
      <c r="A983">
        <f t="shared" ref="A983:E983" si="847">A402</f>
        <v>5</v>
      </c>
      <c r="B983" t="str">
        <f t="shared" si="847"/>
        <v>Spring</v>
      </c>
      <c r="C983" t="str">
        <f t="shared" si="847"/>
        <v>h15</v>
      </c>
      <c r="D983" t="str">
        <f t="shared" si="847"/>
        <v>Hour14</v>
      </c>
      <c r="E983" t="str">
        <f t="shared" si="847"/>
        <v>Weekend</v>
      </c>
      <c r="F983" s="10">
        <f t="shared" ref="F983:Z983" si="848">F402/$AB983</f>
        <v>134280.17251839803</v>
      </c>
      <c r="G983" s="10">
        <f t="shared" si="848"/>
        <v>488520.19723976223</v>
      </c>
      <c r="H983" s="10">
        <f t="shared" si="848"/>
        <v>0</v>
      </c>
      <c r="I983" s="10">
        <f t="shared" si="848"/>
        <v>831449.26704338659</v>
      </c>
      <c r="J983" s="10">
        <f t="shared" si="848"/>
        <v>9402944.7481451053</v>
      </c>
      <c r="K983" s="10">
        <f t="shared" si="848"/>
        <v>9402944.7481451053</v>
      </c>
      <c r="L983" s="10">
        <f t="shared" si="848"/>
        <v>168845.33581843635</v>
      </c>
      <c r="M983" s="10">
        <f t="shared" si="848"/>
        <v>882085.5687346732</v>
      </c>
      <c r="N983" s="10">
        <f t="shared" si="848"/>
        <v>0</v>
      </c>
      <c r="O983" s="10">
        <f t="shared" si="848"/>
        <v>12987568.613000434</v>
      </c>
      <c r="P983" s="10">
        <f t="shared" si="848"/>
        <v>12987568.613000434</v>
      </c>
      <c r="Q983" s="10">
        <f t="shared" si="848"/>
        <v>12987568.613000434</v>
      </c>
      <c r="R983" s="10">
        <f t="shared" si="848"/>
        <v>587712.61199221038</v>
      </c>
      <c r="S983" s="10">
        <f t="shared" si="848"/>
        <v>587712.61199221038</v>
      </c>
      <c r="T983" s="10">
        <f t="shared" si="848"/>
        <v>587712.61199221038</v>
      </c>
      <c r="U983" s="10">
        <f t="shared" si="848"/>
        <v>587712.61199221038</v>
      </c>
      <c r="V983" s="10">
        <f t="shared" si="848"/>
        <v>587712.61199221038</v>
      </c>
      <c r="W983" s="10">
        <f t="shared" si="848"/>
        <v>587712.61199221038</v>
      </c>
      <c r="X983" s="10">
        <f t="shared" si="848"/>
        <v>38605873.673272245</v>
      </c>
      <c r="Y983" s="10">
        <f t="shared" si="848"/>
        <v>38605873.673272245</v>
      </c>
      <c r="Z983" s="10">
        <f t="shared" si="848"/>
        <v>38605873.673272245</v>
      </c>
      <c r="AB983" s="21">
        <f>IF(E402="weekday",INDEX('Category Mapping'!$F$34:$F$45,MATCH('Summarized Source Data'!A402,'Category Mapping'!$A$34:$A$45,0)),INDEX('Category Mapping'!$E$34:$E$45,MATCH('Summarized Source Data'!A402,'Category Mapping'!$A$34:$A$45,0)))</f>
        <v>8.8571428571428559</v>
      </c>
      <c r="AD983">
        <f>SUMIFS('Adjusted Source Data'!AJ$3:AJ$290,Sector,"All Sectors",Month,$A983,TimeOfWeek,$E983)</f>
        <v>0</v>
      </c>
      <c r="AE983">
        <f>SUMIFS('Adjusted Source Data'!AK$3:AK$290,Sector,"All Sectors",Month,$A983,TimeOfWeek,$E983)</f>
        <v>0</v>
      </c>
    </row>
    <row r="984" spans="1:31" outlineLevel="2">
      <c r="A984">
        <f t="shared" ref="A984:E984" si="849">A403</f>
        <v>5</v>
      </c>
      <c r="B984" t="str">
        <f t="shared" si="849"/>
        <v>Spring</v>
      </c>
      <c r="C984" t="str">
        <f t="shared" si="849"/>
        <v>h16</v>
      </c>
      <c r="D984" t="str">
        <f t="shared" si="849"/>
        <v>Hour15</v>
      </c>
      <c r="E984" t="str">
        <f t="shared" si="849"/>
        <v>Weekend</v>
      </c>
      <c r="F984" s="10">
        <f t="shared" ref="F984:Z984" si="850">F403/$AB984</f>
        <v>134491.99536192496</v>
      </c>
      <c r="G984" s="10">
        <f t="shared" si="850"/>
        <v>467296.02381592541</v>
      </c>
      <c r="H984" s="10">
        <f t="shared" si="850"/>
        <v>0</v>
      </c>
      <c r="I984" s="10">
        <f t="shared" si="850"/>
        <v>833535.79564103589</v>
      </c>
      <c r="J984" s="10">
        <f t="shared" si="850"/>
        <v>9818118.5403812919</v>
      </c>
      <c r="K984" s="10">
        <f t="shared" si="850"/>
        <v>9818118.5403812919</v>
      </c>
      <c r="L984" s="10">
        <f t="shared" si="850"/>
        <v>148946.55524824472</v>
      </c>
      <c r="M984" s="10">
        <f t="shared" si="850"/>
        <v>869686.63010432292</v>
      </c>
      <c r="N984" s="10">
        <f t="shared" si="850"/>
        <v>0</v>
      </c>
      <c r="O984" s="10">
        <f t="shared" si="850"/>
        <v>12114156.685907198</v>
      </c>
      <c r="P984" s="10">
        <f t="shared" si="850"/>
        <v>12114156.685907198</v>
      </c>
      <c r="Q984" s="10">
        <f t="shared" si="850"/>
        <v>12114156.685907198</v>
      </c>
      <c r="R984" s="10">
        <f t="shared" si="850"/>
        <v>575780.11382970144</v>
      </c>
      <c r="S984" s="10">
        <f t="shared" si="850"/>
        <v>575780.11382970144</v>
      </c>
      <c r="T984" s="10">
        <f t="shared" si="850"/>
        <v>575780.11382970144</v>
      </c>
      <c r="U984" s="10">
        <f t="shared" si="850"/>
        <v>575780.11382970144</v>
      </c>
      <c r="V984" s="10">
        <f t="shared" si="850"/>
        <v>575780.11382970144</v>
      </c>
      <c r="W984" s="10">
        <f t="shared" si="850"/>
        <v>575780.11382970144</v>
      </c>
      <c r="X984" s="10">
        <f t="shared" si="850"/>
        <v>38945514.790632404</v>
      </c>
      <c r="Y984" s="10">
        <f t="shared" si="850"/>
        <v>38945514.790632404</v>
      </c>
      <c r="Z984" s="10">
        <f t="shared" si="850"/>
        <v>38945514.790632404</v>
      </c>
      <c r="AB984" s="21">
        <f>IF(E403="weekday",INDEX('Category Mapping'!$F$34:$F$45,MATCH('Summarized Source Data'!A403,'Category Mapping'!$A$34:$A$45,0)),INDEX('Category Mapping'!$E$34:$E$45,MATCH('Summarized Source Data'!A403,'Category Mapping'!$A$34:$A$45,0)))</f>
        <v>8.8571428571428559</v>
      </c>
      <c r="AD984">
        <f>SUMIFS('Adjusted Source Data'!AJ$3:AJ$290,Sector,"All Sectors",Month,$A984,TimeOfWeek,$E984)</f>
        <v>0</v>
      </c>
      <c r="AE984">
        <f>SUMIFS('Adjusted Source Data'!AK$3:AK$290,Sector,"All Sectors",Month,$A984,TimeOfWeek,$E984)</f>
        <v>0</v>
      </c>
    </row>
    <row r="985" spans="1:31" outlineLevel="2">
      <c r="A985">
        <f t="shared" ref="A985:E985" si="851">A404</f>
        <v>5</v>
      </c>
      <c r="B985" t="str">
        <f t="shared" si="851"/>
        <v>Spring</v>
      </c>
      <c r="C985" t="str">
        <f t="shared" si="851"/>
        <v>h17</v>
      </c>
      <c r="D985" t="str">
        <f t="shared" si="851"/>
        <v>Hour16</v>
      </c>
      <c r="E985" t="str">
        <f t="shared" si="851"/>
        <v>Weekend</v>
      </c>
      <c r="F985" s="10">
        <f t="shared" ref="F985:Z985" si="852">F404/$AB985</f>
        <v>136802.34745591463</v>
      </c>
      <c r="G985" s="10">
        <f t="shared" si="852"/>
        <v>413127.22807668138</v>
      </c>
      <c r="H985" s="10">
        <f t="shared" si="852"/>
        <v>0</v>
      </c>
      <c r="I985" s="10">
        <f t="shared" si="852"/>
        <v>856297.75083057373</v>
      </c>
      <c r="J985" s="10">
        <f t="shared" si="852"/>
        <v>10481211.781242654</v>
      </c>
      <c r="K985" s="10">
        <f t="shared" si="852"/>
        <v>10481211.781242654</v>
      </c>
      <c r="L985" s="10">
        <f t="shared" si="852"/>
        <v>147856.53368893018</v>
      </c>
      <c r="M985" s="10">
        <f t="shared" si="852"/>
        <v>826995.21343032538</v>
      </c>
      <c r="N985" s="10">
        <f t="shared" si="852"/>
        <v>0</v>
      </c>
      <c r="O985" s="10">
        <f t="shared" si="852"/>
        <v>11478655.889420178</v>
      </c>
      <c r="P985" s="10">
        <f t="shared" si="852"/>
        <v>11478655.889420178</v>
      </c>
      <c r="Q985" s="10">
        <f t="shared" si="852"/>
        <v>11478655.889420178</v>
      </c>
      <c r="R985" s="10">
        <f t="shared" si="852"/>
        <v>657933.63943383633</v>
      </c>
      <c r="S985" s="10">
        <f t="shared" si="852"/>
        <v>657933.63943383633</v>
      </c>
      <c r="T985" s="10">
        <f t="shared" si="852"/>
        <v>657933.63943383633</v>
      </c>
      <c r="U985" s="10">
        <f t="shared" si="852"/>
        <v>657933.63943383633</v>
      </c>
      <c r="V985" s="10">
        <f t="shared" si="852"/>
        <v>657933.63943383633</v>
      </c>
      <c r="W985" s="10">
        <f t="shared" si="852"/>
        <v>657933.63943383633</v>
      </c>
      <c r="X985" s="10">
        <f t="shared" si="852"/>
        <v>39511583.319566019</v>
      </c>
      <c r="Y985" s="10">
        <f t="shared" si="852"/>
        <v>39511583.319566019</v>
      </c>
      <c r="Z985" s="10">
        <f t="shared" si="852"/>
        <v>39511583.319566019</v>
      </c>
      <c r="AB985" s="21">
        <f>IF(E404="weekday",INDEX('Category Mapping'!$F$34:$F$45,MATCH('Summarized Source Data'!A404,'Category Mapping'!$A$34:$A$45,0)),INDEX('Category Mapping'!$E$34:$E$45,MATCH('Summarized Source Data'!A404,'Category Mapping'!$A$34:$A$45,0)))</f>
        <v>8.8571428571428559</v>
      </c>
      <c r="AD985">
        <f>SUMIFS('Adjusted Source Data'!AJ$3:AJ$290,Sector,"All Sectors",Month,$A985,TimeOfWeek,$E985)</f>
        <v>0</v>
      </c>
      <c r="AE985">
        <f>SUMIFS('Adjusted Source Data'!AK$3:AK$290,Sector,"All Sectors",Month,$A985,TimeOfWeek,$E985)</f>
        <v>0</v>
      </c>
    </row>
    <row r="986" spans="1:31" outlineLevel="2">
      <c r="A986">
        <f t="shared" ref="A986:E986" si="853">A405</f>
        <v>5</v>
      </c>
      <c r="B986" t="str">
        <f t="shared" si="853"/>
        <v>Spring</v>
      </c>
      <c r="C986" t="str">
        <f t="shared" si="853"/>
        <v>h18</v>
      </c>
      <c r="D986" t="str">
        <f t="shared" si="853"/>
        <v>Hour17</v>
      </c>
      <c r="E986" t="str">
        <f t="shared" si="853"/>
        <v>Weekend</v>
      </c>
      <c r="F986" s="10">
        <f t="shared" ref="F986:Z986" si="854">F405/$AB986</f>
        <v>141115.45000527136</v>
      </c>
      <c r="G986" s="10">
        <f t="shared" si="854"/>
        <v>334423.09766045632</v>
      </c>
      <c r="H986" s="10">
        <f t="shared" si="854"/>
        <v>0</v>
      </c>
      <c r="I986" s="10">
        <f t="shared" si="854"/>
        <v>1044589.465250878</v>
      </c>
      <c r="J986" s="10">
        <f t="shared" si="854"/>
        <v>10480524.800475938</v>
      </c>
      <c r="K986" s="10">
        <f t="shared" si="854"/>
        <v>10480524.800475938</v>
      </c>
      <c r="L986" s="10">
        <f t="shared" si="854"/>
        <v>160947.32127534304</v>
      </c>
      <c r="M986" s="10">
        <f t="shared" si="854"/>
        <v>755611.36801656394</v>
      </c>
      <c r="N986" s="10">
        <f t="shared" si="854"/>
        <v>0</v>
      </c>
      <c r="O986" s="10">
        <f t="shared" si="854"/>
        <v>11650162.653034249</v>
      </c>
      <c r="P986" s="10">
        <f t="shared" si="854"/>
        <v>11650162.653034249</v>
      </c>
      <c r="Q986" s="10">
        <f t="shared" si="854"/>
        <v>11650162.653034249</v>
      </c>
      <c r="R986" s="10">
        <f t="shared" si="854"/>
        <v>658596.61889492336</v>
      </c>
      <c r="S986" s="10">
        <f t="shared" si="854"/>
        <v>658596.61889492336</v>
      </c>
      <c r="T986" s="10">
        <f t="shared" si="854"/>
        <v>658596.61889492336</v>
      </c>
      <c r="U986" s="10">
        <f t="shared" si="854"/>
        <v>658596.61889492336</v>
      </c>
      <c r="V986" s="10">
        <f t="shared" si="854"/>
        <v>658596.61889492336</v>
      </c>
      <c r="W986" s="10">
        <f t="shared" si="854"/>
        <v>658596.61889492336</v>
      </c>
      <c r="X986" s="10">
        <f t="shared" si="854"/>
        <v>39511583.319566019</v>
      </c>
      <c r="Y986" s="10">
        <f t="shared" si="854"/>
        <v>39511583.319566019</v>
      </c>
      <c r="Z986" s="10">
        <f t="shared" si="854"/>
        <v>39511583.319566019</v>
      </c>
      <c r="AB986" s="21">
        <f>IF(E405="weekday",INDEX('Category Mapping'!$F$34:$F$45,MATCH('Summarized Source Data'!A405,'Category Mapping'!$A$34:$A$45,0)),INDEX('Category Mapping'!$E$34:$E$45,MATCH('Summarized Source Data'!A405,'Category Mapping'!$A$34:$A$45,0)))</f>
        <v>8.8571428571428559</v>
      </c>
      <c r="AD986">
        <f>SUMIFS('Adjusted Source Data'!AJ$3:AJ$290,Sector,"All Sectors",Month,$A986,TimeOfWeek,$E986)</f>
        <v>0</v>
      </c>
      <c r="AE986">
        <f>SUMIFS('Adjusted Source Data'!AK$3:AK$290,Sector,"All Sectors",Month,$A986,TimeOfWeek,$E986)</f>
        <v>0</v>
      </c>
    </row>
    <row r="987" spans="1:31" outlineLevel="2">
      <c r="A987">
        <f t="shared" ref="A987:E987" si="855">A406</f>
        <v>5</v>
      </c>
      <c r="B987" t="str">
        <f t="shared" si="855"/>
        <v>Spring</v>
      </c>
      <c r="C987" t="str">
        <f t="shared" si="855"/>
        <v>h19</v>
      </c>
      <c r="D987" t="str">
        <f t="shared" si="855"/>
        <v>Hour18</v>
      </c>
      <c r="E987" t="str">
        <f t="shared" si="855"/>
        <v>Weekend</v>
      </c>
      <c r="F987" s="10">
        <f t="shared" ref="F987:Z987" si="856">F406/$AB987</f>
        <v>146257.05045357536</v>
      </c>
      <c r="G987" s="10">
        <f t="shared" si="856"/>
        <v>228497.18454263709</v>
      </c>
      <c r="H987" s="10">
        <f t="shared" si="856"/>
        <v>0</v>
      </c>
      <c r="I987" s="10">
        <f t="shared" si="856"/>
        <v>2932234.9798761029</v>
      </c>
      <c r="J987" s="10">
        <f t="shared" si="856"/>
        <v>10165441.773747617</v>
      </c>
      <c r="K987" s="10">
        <f t="shared" si="856"/>
        <v>10165441.773747617</v>
      </c>
      <c r="L987" s="10">
        <f t="shared" si="856"/>
        <v>162975.65802821796</v>
      </c>
      <c r="M987" s="10">
        <f t="shared" si="856"/>
        <v>671408.78755139525</v>
      </c>
      <c r="N987" s="10">
        <f t="shared" si="856"/>
        <v>0</v>
      </c>
      <c r="O987" s="10">
        <f t="shared" si="856"/>
        <v>11505909.485173099</v>
      </c>
      <c r="P987" s="10">
        <f t="shared" si="856"/>
        <v>11505909.485173099</v>
      </c>
      <c r="Q987" s="10">
        <f t="shared" si="856"/>
        <v>11505909.485173099</v>
      </c>
      <c r="R987" s="10">
        <f t="shared" si="856"/>
        <v>653956.10230843141</v>
      </c>
      <c r="S987" s="10">
        <f t="shared" si="856"/>
        <v>653956.10230843141</v>
      </c>
      <c r="T987" s="10">
        <f t="shared" si="856"/>
        <v>653956.10230843141</v>
      </c>
      <c r="U987" s="10">
        <f t="shared" si="856"/>
        <v>653956.10230843141</v>
      </c>
      <c r="V987" s="10">
        <f t="shared" si="856"/>
        <v>653956.10230843141</v>
      </c>
      <c r="W987" s="10">
        <f t="shared" si="856"/>
        <v>653956.10230843141</v>
      </c>
      <c r="X987" s="10">
        <f t="shared" si="856"/>
        <v>39398369.613779299</v>
      </c>
      <c r="Y987" s="10">
        <f t="shared" si="856"/>
        <v>39398369.613779299</v>
      </c>
      <c r="Z987" s="10">
        <f t="shared" si="856"/>
        <v>39398369.613779299</v>
      </c>
      <c r="AB987" s="21">
        <f>IF(E406="weekday",INDEX('Category Mapping'!$F$34:$F$45,MATCH('Summarized Source Data'!A406,'Category Mapping'!$A$34:$A$45,0)),INDEX('Category Mapping'!$E$34:$E$45,MATCH('Summarized Source Data'!A406,'Category Mapping'!$A$34:$A$45,0)))</f>
        <v>8.8571428571428559</v>
      </c>
      <c r="AD987">
        <f>SUMIFS('Adjusted Source Data'!AJ$3:AJ$290,Sector,"All Sectors",Month,$A987,TimeOfWeek,$E987)</f>
        <v>0</v>
      </c>
      <c r="AE987">
        <f>SUMIFS('Adjusted Source Data'!AK$3:AK$290,Sector,"All Sectors",Month,$A987,TimeOfWeek,$E987)</f>
        <v>0</v>
      </c>
    </row>
    <row r="988" spans="1:31" outlineLevel="2">
      <c r="A988">
        <f t="shared" ref="A988:E988" si="857">A407</f>
        <v>5</v>
      </c>
      <c r="B988" t="str">
        <f t="shared" si="857"/>
        <v>Spring</v>
      </c>
      <c r="C988" t="str">
        <f t="shared" si="857"/>
        <v>h20</v>
      </c>
      <c r="D988" t="str">
        <f t="shared" si="857"/>
        <v>Hour19</v>
      </c>
      <c r="E988" t="str">
        <f t="shared" si="857"/>
        <v>Weekend</v>
      </c>
      <c r="F988" s="10">
        <f t="shared" ref="F988:Z988" si="858">F407/$AB988</f>
        <v>150825.44990948116</v>
      </c>
      <c r="G988" s="10">
        <f t="shared" si="858"/>
        <v>101998.19002296049</v>
      </c>
      <c r="H988" s="10">
        <f t="shared" si="858"/>
        <v>0</v>
      </c>
      <c r="I988" s="10">
        <f t="shared" si="858"/>
        <v>3317161.5795509582</v>
      </c>
      <c r="J988" s="10">
        <f t="shared" si="858"/>
        <v>9449590.9459896442</v>
      </c>
      <c r="K988" s="10">
        <f t="shared" si="858"/>
        <v>9449590.9459896442</v>
      </c>
      <c r="L988" s="10">
        <f t="shared" si="858"/>
        <v>177152.2782668313</v>
      </c>
      <c r="M988" s="10">
        <f t="shared" si="858"/>
        <v>578694.68747147487</v>
      </c>
      <c r="N988" s="10">
        <f t="shared" si="858"/>
        <v>0</v>
      </c>
      <c r="O988" s="10">
        <f t="shared" si="858"/>
        <v>11131592.141867518</v>
      </c>
      <c r="P988" s="10">
        <f t="shared" si="858"/>
        <v>11131592.141867518</v>
      </c>
      <c r="Q988" s="10">
        <f t="shared" si="858"/>
        <v>11131592.141867518</v>
      </c>
      <c r="R988" s="10">
        <f t="shared" si="858"/>
        <v>638709.04648160469</v>
      </c>
      <c r="S988" s="10">
        <f t="shared" si="858"/>
        <v>638709.04648160469</v>
      </c>
      <c r="T988" s="10">
        <f t="shared" si="858"/>
        <v>638709.04648160469</v>
      </c>
      <c r="U988" s="10">
        <f t="shared" si="858"/>
        <v>638709.04648160469</v>
      </c>
      <c r="V988" s="10">
        <f t="shared" si="858"/>
        <v>638709.04648160469</v>
      </c>
      <c r="W988" s="10">
        <f t="shared" si="858"/>
        <v>638709.04648160469</v>
      </c>
      <c r="X988" s="10">
        <f t="shared" si="858"/>
        <v>39171942.202205852</v>
      </c>
      <c r="Y988" s="10">
        <f t="shared" si="858"/>
        <v>39171942.202205852</v>
      </c>
      <c r="Z988" s="10">
        <f t="shared" si="858"/>
        <v>39171942.202205852</v>
      </c>
      <c r="AB988" s="21">
        <f>IF(E407="weekday",INDEX('Category Mapping'!$F$34:$F$45,MATCH('Summarized Source Data'!A407,'Category Mapping'!$A$34:$A$45,0)),INDEX('Category Mapping'!$E$34:$E$45,MATCH('Summarized Source Data'!A407,'Category Mapping'!$A$34:$A$45,0)))</f>
        <v>8.8571428571428559</v>
      </c>
      <c r="AD988">
        <f>SUMIFS('Adjusted Source Data'!AJ$3:AJ$290,Sector,"All Sectors",Month,$A988,TimeOfWeek,$E988)</f>
        <v>0</v>
      </c>
      <c r="AE988">
        <f>SUMIFS('Adjusted Source Data'!AK$3:AK$290,Sector,"All Sectors",Month,$A988,TimeOfWeek,$E988)</f>
        <v>0</v>
      </c>
    </row>
    <row r="989" spans="1:31" outlineLevel="2">
      <c r="A989">
        <f t="shared" ref="A989:E989" si="859">A408</f>
        <v>5</v>
      </c>
      <c r="B989" t="str">
        <f t="shared" si="859"/>
        <v>Spring</v>
      </c>
      <c r="C989" t="str">
        <f t="shared" si="859"/>
        <v>h21</v>
      </c>
      <c r="D989" t="str">
        <f t="shared" si="859"/>
        <v>Hour20</v>
      </c>
      <c r="E989" t="str">
        <f t="shared" si="859"/>
        <v>Weekend</v>
      </c>
      <c r="F989" s="10">
        <f t="shared" ref="F989:Z989" si="860">F408/$AB989</f>
        <v>150279.98627500073</v>
      </c>
      <c r="G989" s="10">
        <f t="shared" si="860"/>
        <v>5452.5984981001111</v>
      </c>
      <c r="H989" s="10">
        <f t="shared" si="860"/>
        <v>0</v>
      </c>
      <c r="I989" s="10">
        <f t="shared" si="860"/>
        <v>3294518.8383936137</v>
      </c>
      <c r="J989" s="10">
        <f t="shared" si="860"/>
        <v>8776828.801799275</v>
      </c>
      <c r="K989" s="10">
        <f t="shared" si="860"/>
        <v>8776828.801799275</v>
      </c>
      <c r="L989" s="10">
        <f t="shared" si="860"/>
        <v>211819.44711578349</v>
      </c>
      <c r="M989" s="10">
        <f t="shared" si="860"/>
        <v>512372.06077490875</v>
      </c>
      <c r="N989" s="10">
        <f t="shared" si="860"/>
        <v>0</v>
      </c>
      <c r="O989" s="10">
        <f t="shared" si="860"/>
        <v>10710392.776568241</v>
      </c>
      <c r="P989" s="10">
        <f t="shared" si="860"/>
        <v>10710392.776568241</v>
      </c>
      <c r="Q989" s="10">
        <f t="shared" si="860"/>
        <v>10710392.776568241</v>
      </c>
      <c r="R989" s="10">
        <f t="shared" si="860"/>
        <v>618158.6078209047</v>
      </c>
      <c r="S989" s="10">
        <f t="shared" si="860"/>
        <v>618158.6078209047</v>
      </c>
      <c r="T989" s="10">
        <f t="shared" si="860"/>
        <v>618158.6078209047</v>
      </c>
      <c r="U989" s="10">
        <f t="shared" si="860"/>
        <v>618158.6078209047</v>
      </c>
      <c r="V989" s="10">
        <f t="shared" si="860"/>
        <v>618158.6078209047</v>
      </c>
      <c r="W989" s="10">
        <f t="shared" si="860"/>
        <v>618158.6078209047</v>
      </c>
      <c r="X989" s="10">
        <f t="shared" si="860"/>
        <v>38945514.790632404</v>
      </c>
      <c r="Y989" s="10">
        <f t="shared" si="860"/>
        <v>38945514.790632404</v>
      </c>
      <c r="Z989" s="10">
        <f t="shared" si="860"/>
        <v>38945514.790632404</v>
      </c>
      <c r="AB989" s="21">
        <f>IF(E408="weekday",INDEX('Category Mapping'!$F$34:$F$45,MATCH('Summarized Source Data'!A408,'Category Mapping'!$A$34:$A$45,0)),INDEX('Category Mapping'!$E$34:$E$45,MATCH('Summarized Source Data'!A408,'Category Mapping'!$A$34:$A$45,0)))</f>
        <v>8.8571428571428559</v>
      </c>
      <c r="AD989">
        <f>SUMIFS('Adjusted Source Data'!AJ$3:AJ$290,Sector,"All Sectors",Month,$A989,TimeOfWeek,$E989)</f>
        <v>0</v>
      </c>
      <c r="AE989">
        <f>SUMIFS('Adjusted Source Data'!AK$3:AK$290,Sector,"All Sectors",Month,$A989,TimeOfWeek,$E989)</f>
        <v>0</v>
      </c>
    </row>
    <row r="990" spans="1:31" outlineLevel="2">
      <c r="A990">
        <f t="shared" ref="A990:E990" si="861">A409</f>
        <v>5</v>
      </c>
      <c r="B990" t="str">
        <f t="shared" si="861"/>
        <v>Spring</v>
      </c>
      <c r="C990" t="str">
        <f t="shared" si="861"/>
        <v>h22</v>
      </c>
      <c r="D990" t="str">
        <f t="shared" si="861"/>
        <v>Hour21</v>
      </c>
      <c r="E990" t="str">
        <f t="shared" si="861"/>
        <v>Weekend</v>
      </c>
      <c r="F990" s="10">
        <f t="shared" ref="F990:Z990" si="862">F409/$AB990</f>
        <v>132898.73888038844</v>
      </c>
      <c r="G990" s="10">
        <f t="shared" si="862"/>
        <v>190.53866683905332</v>
      </c>
      <c r="H990" s="10">
        <f t="shared" si="862"/>
        <v>0</v>
      </c>
      <c r="I990" s="10">
        <f t="shared" si="862"/>
        <v>2728450.3094600029</v>
      </c>
      <c r="J990" s="10">
        <f t="shared" si="862"/>
        <v>8131511.2448834889</v>
      </c>
      <c r="K990" s="10">
        <f t="shared" si="862"/>
        <v>8131511.2448834889</v>
      </c>
      <c r="L990" s="10">
        <f t="shared" si="862"/>
        <v>215674.71343893875</v>
      </c>
      <c r="M990" s="10">
        <f t="shared" si="862"/>
        <v>495058.17553523963</v>
      </c>
      <c r="N990" s="10">
        <f t="shared" si="862"/>
        <v>0</v>
      </c>
      <c r="O990" s="10">
        <f t="shared" si="862"/>
        <v>9953998.196135046</v>
      </c>
      <c r="P990" s="10">
        <f t="shared" si="862"/>
        <v>9953998.196135046</v>
      </c>
      <c r="Q990" s="10">
        <f t="shared" si="862"/>
        <v>9953998.196135046</v>
      </c>
      <c r="R990" s="10">
        <f t="shared" si="862"/>
        <v>594956.4777432679</v>
      </c>
      <c r="S990" s="10">
        <f t="shared" si="862"/>
        <v>594956.4777432679</v>
      </c>
      <c r="T990" s="10">
        <f t="shared" si="862"/>
        <v>594956.4777432679</v>
      </c>
      <c r="U990" s="10">
        <f t="shared" si="862"/>
        <v>594956.4777432679</v>
      </c>
      <c r="V990" s="10">
        <f t="shared" si="862"/>
        <v>594956.4777432679</v>
      </c>
      <c r="W990" s="10">
        <f t="shared" si="862"/>
        <v>594956.4777432679</v>
      </c>
      <c r="X990" s="10">
        <f t="shared" si="862"/>
        <v>38605873.673272245</v>
      </c>
      <c r="Y990" s="10">
        <f t="shared" si="862"/>
        <v>38605873.673272245</v>
      </c>
      <c r="Z990" s="10">
        <f t="shared" si="862"/>
        <v>38605873.673272245</v>
      </c>
      <c r="AB990" s="21">
        <f>IF(E409="weekday",INDEX('Category Mapping'!$F$34:$F$45,MATCH('Summarized Source Data'!A409,'Category Mapping'!$A$34:$A$45,0)),INDEX('Category Mapping'!$E$34:$E$45,MATCH('Summarized Source Data'!A409,'Category Mapping'!$A$34:$A$45,0)))</f>
        <v>8.8571428571428559</v>
      </c>
      <c r="AD990">
        <f>SUMIFS('Adjusted Source Data'!AJ$3:AJ$290,Sector,"All Sectors",Month,$A990,TimeOfWeek,$E990)</f>
        <v>0</v>
      </c>
      <c r="AE990">
        <f>SUMIFS('Adjusted Source Data'!AK$3:AK$290,Sector,"All Sectors",Month,$A990,TimeOfWeek,$E990)</f>
        <v>0</v>
      </c>
    </row>
    <row r="991" spans="1:31" outlineLevel="2">
      <c r="A991">
        <f t="shared" ref="A991:E991" si="863">A410</f>
        <v>5</v>
      </c>
      <c r="B991" t="str">
        <f t="shared" si="863"/>
        <v>Spring</v>
      </c>
      <c r="C991" t="str">
        <f t="shared" si="863"/>
        <v>h23</v>
      </c>
      <c r="D991" t="str">
        <f t="shared" si="863"/>
        <v>Hour22</v>
      </c>
      <c r="E991" t="str">
        <f t="shared" si="863"/>
        <v>Weekend</v>
      </c>
      <c r="F991" s="10">
        <f t="shared" ref="F991:Z991" si="864">F410/$AB991</f>
        <v>103411.54992600194</v>
      </c>
      <c r="G991" s="10">
        <f t="shared" si="864"/>
        <v>197.78434400940355</v>
      </c>
      <c r="H991" s="10">
        <f t="shared" si="864"/>
        <v>0</v>
      </c>
      <c r="I991" s="10">
        <f t="shared" si="864"/>
        <v>1754812.439694193</v>
      </c>
      <c r="J991" s="10">
        <f t="shared" si="864"/>
        <v>6813748.0892987102</v>
      </c>
      <c r="K991" s="10">
        <f t="shared" si="864"/>
        <v>6813748.0892987102</v>
      </c>
      <c r="L991" s="10">
        <f t="shared" si="864"/>
        <v>202442.74836140982</v>
      </c>
      <c r="M991" s="10">
        <f t="shared" si="864"/>
        <v>477609.11313086108</v>
      </c>
      <c r="N991" s="10">
        <f t="shared" si="864"/>
        <v>0</v>
      </c>
      <c r="O991" s="10">
        <f t="shared" si="864"/>
        <v>9463896.1769980323</v>
      </c>
      <c r="P991" s="10">
        <f t="shared" si="864"/>
        <v>9463896.1769980323</v>
      </c>
      <c r="Q991" s="10">
        <f t="shared" si="864"/>
        <v>9463896.1769980323</v>
      </c>
      <c r="R991" s="10">
        <f t="shared" si="864"/>
        <v>587001.40349245816</v>
      </c>
      <c r="S991" s="10">
        <f t="shared" si="864"/>
        <v>587001.40349245816</v>
      </c>
      <c r="T991" s="10">
        <f t="shared" si="864"/>
        <v>587001.40349245816</v>
      </c>
      <c r="U991" s="10">
        <f t="shared" si="864"/>
        <v>587001.40349245816</v>
      </c>
      <c r="V991" s="10">
        <f t="shared" si="864"/>
        <v>587001.40349245816</v>
      </c>
      <c r="W991" s="10">
        <f t="shared" si="864"/>
        <v>587001.40349245816</v>
      </c>
      <c r="X991" s="10">
        <f t="shared" si="864"/>
        <v>38266232.555912077</v>
      </c>
      <c r="Y991" s="10">
        <f t="shared" si="864"/>
        <v>38266232.555912077</v>
      </c>
      <c r="Z991" s="10">
        <f t="shared" si="864"/>
        <v>38266232.555912077</v>
      </c>
      <c r="AB991" s="21">
        <f>IF(E410="weekday",INDEX('Category Mapping'!$F$34:$F$45,MATCH('Summarized Source Data'!A410,'Category Mapping'!$A$34:$A$45,0)),INDEX('Category Mapping'!$E$34:$E$45,MATCH('Summarized Source Data'!A410,'Category Mapping'!$A$34:$A$45,0)))</f>
        <v>8.8571428571428559</v>
      </c>
      <c r="AD991">
        <f>SUMIFS('Adjusted Source Data'!AJ$3:AJ$290,Sector,"All Sectors",Month,$A991,TimeOfWeek,$E991)</f>
        <v>0</v>
      </c>
      <c r="AE991">
        <f>SUMIFS('Adjusted Source Data'!AK$3:AK$290,Sector,"All Sectors",Month,$A991,TimeOfWeek,$E991)</f>
        <v>0</v>
      </c>
    </row>
    <row r="992" spans="1:31" outlineLevel="2">
      <c r="A992">
        <f t="shared" ref="A992:E992" si="865">A411</f>
        <v>5</v>
      </c>
      <c r="B992" t="str">
        <f t="shared" si="865"/>
        <v>Spring</v>
      </c>
      <c r="C992" t="str">
        <f t="shared" si="865"/>
        <v>h24</v>
      </c>
      <c r="D992" t="str">
        <f t="shared" si="865"/>
        <v>Hour23</v>
      </c>
      <c r="E992" t="str">
        <f t="shared" si="865"/>
        <v>Weekend</v>
      </c>
      <c r="F992" s="10">
        <f t="shared" ref="F992:Z992" si="866">F411/$AB992</f>
        <v>88688.899984379226</v>
      </c>
      <c r="G992" s="10">
        <f t="shared" si="866"/>
        <v>204.01109782767327</v>
      </c>
      <c r="H992" s="10">
        <f t="shared" si="866"/>
        <v>0</v>
      </c>
      <c r="I992" s="10">
        <f t="shared" si="866"/>
        <v>982873.27781536209</v>
      </c>
      <c r="J992" s="10">
        <f t="shared" si="866"/>
        <v>5426700.5232602805</v>
      </c>
      <c r="K992" s="10">
        <f t="shared" si="866"/>
        <v>5426700.5232602805</v>
      </c>
      <c r="L992" s="10">
        <f t="shared" si="866"/>
        <v>213370.47488506159</v>
      </c>
      <c r="M992" s="10">
        <f t="shared" si="866"/>
        <v>453774.11843787663</v>
      </c>
      <c r="N992" s="10">
        <f t="shared" si="866"/>
        <v>0</v>
      </c>
      <c r="O992" s="10">
        <f t="shared" si="866"/>
        <v>8661664.7635029647</v>
      </c>
      <c r="P992" s="10">
        <f t="shared" si="866"/>
        <v>8661664.7635029647</v>
      </c>
      <c r="Q992" s="10">
        <f t="shared" si="866"/>
        <v>8661664.7635029647</v>
      </c>
      <c r="R992" s="10">
        <f t="shared" si="866"/>
        <v>394520.32910322206</v>
      </c>
      <c r="S992" s="10">
        <f t="shared" si="866"/>
        <v>394520.32910322206</v>
      </c>
      <c r="T992" s="10">
        <f t="shared" si="866"/>
        <v>394520.32910322206</v>
      </c>
      <c r="U992" s="10">
        <f t="shared" si="866"/>
        <v>394520.32910322206</v>
      </c>
      <c r="V992" s="10">
        <f t="shared" si="866"/>
        <v>394520.32910322206</v>
      </c>
      <c r="W992" s="10">
        <f t="shared" si="866"/>
        <v>394520.32910322206</v>
      </c>
      <c r="X992" s="10">
        <f t="shared" si="866"/>
        <v>38039805.14433863</v>
      </c>
      <c r="Y992" s="10">
        <f t="shared" si="866"/>
        <v>38039805.14433863</v>
      </c>
      <c r="Z992" s="10">
        <f t="shared" si="866"/>
        <v>38039805.14433863</v>
      </c>
      <c r="AB992" s="21">
        <f>IF(E411="weekday",INDEX('Category Mapping'!$F$34:$F$45,MATCH('Summarized Source Data'!A411,'Category Mapping'!$A$34:$A$45,0)),INDEX('Category Mapping'!$E$34:$E$45,MATCH('Summarized Source Data'!A411,'Category Mapping'!$A$34:$A$45,0)))</f>
        <v>8.8571428571428559</v>
      </c>
      <c r="AD992">
        <f>SUMIFS('Adjusted Source Data'!AJ$3:AJ$290,Sector,"All Sectors",Month,$A992,TimeOfWeek,$E992)</f>
        <v>0</v>
      </c>
      <c r="AE992">
        <f>SUMIFS('Adjusted Source Data'!AK$3:AK$290,Sector,"All Sectors",Month,$A992,TimeOfWeek,$E992)</f>
        <v>0</v>
      </c>
    </row>
    <row r="993" spans="1:31" outlineLevel="2">
      <c r="A993">
        <f t="shared" ref="A993:E993" si="867">A412</f>
        <v>6</v>
      </c>
      <c r="B993" t="str">
        <f t="shared" si="867"/>
        <v>Summer</v>
      </c>
      <c r="C993" t="str">
        <f t="shared" si="867"/>
        <v>h1</v>
      </c>
      <c r="D993" t="str">
        <f t="shared" si="867"/>
        <v>Hour0</v>
      </c>
      <c r="E993" t="str">
        <f t="shared" si="867"/>
        <v>Weekend</v>
      </c>
      <c r="F993" s="10">
        <f t="shared" ref="F993:Z993" si="868">F412/$AB993</f>
        <v>14678.512854547442</v>
      </c>
      <c r="G993" s="10">
        <f t="shared" si="868"/>
        <v>179281.68695844468</v>
      </c>
      <c r="H993" s="10">
        <f t="shared" si="868"/>
        <v>0</v>
      </c>
      <c r="I993" s="10">
        <f t="shared" si="868"/>
        <v>641912.62320272159</v>
      </c>
      <c r="J993" s="10">
        <f t="shared" si="868"/>
        <v>4008413.0758211208</v>
      </c>
      <c r="K993" s="10">
        <f t="shared" si="868"/>
        <v>4008413.0758211208</v>
      </c>
      <c r="L993" s="10">
        <f t="shared" si="868"/>
        <v>39324.171161040991</v>
      </c>
      <c r="M993" s="10">
        <f t="shared" si="868"/>
        <v>3646821.9687872799</v>
      </c>
      <c r="N993" s="10">
        <f t="shared" si="868"/>
        <v>0</v>
      </c>
      <c r="O993" s="10">
        <f t="shared" si="868"/>
        <v>8397353.5178244561</v>
      </c>
      <c r="P993" s="10">
        <f t="shared" si="868"/>
        <v>8397353.5178244561</v>
      </c>
      <c r="Q993" s="10">
        <f t="shared" si="868"/>
        <v>8397353.5178244561</v>
      </c>
      <c r="R993" s="10">
        <f t="shared" si="868"/>
        <v>262710.3052892845</v>
      </c>
      <c r="S993" s="10">
        <f t="shared" si="868"/>
        <v>262710.3052892845</v>
      </c>
      <c r="T993" s="10">
        <f t="shared" si="868"/>
        <v>262710.3052892845</v>
      </c>
      <c r="U993" s="10">
        <f t="shared" si="868"/>
        <v>262710.3052892845</v>
      </c>
      <c r="V993" s="10">
        <f t="shared" si="868"/>
        <v>262710.3052892845</v>
      </c>
      <c r="W993" s="10">
        <f t="shared" si="868"/>
        <v>262710.3052892845</v>
      </c>
      <c r="X993" s="10">
        <f t="shared" si="868"/>
        <v>37230242.188813426</v>
      </c>
      <c r="Y993" s="10">
        <f t="shared" si="868"/>
        <v>37230242.188813426</v>
      </c>
      <c r="Z993" s="10">
        <f t="shared" si="868"/>
        <v>37230242.188813426</v>
      </c>
      <c r="AB993" s="21">
        <f>IF(E412="weekday",INDEX('Category Mapping'!$F$34:$F$45,MATCH('Summarized Source Data'!A412,'Category Mapping'!$A$34:$A$45,0)),INDEX('Category Mapping'!$E$34:$E$45,MATCH('Summarized Source Data'!A412,'Category Mapping'!$A$34:$A$45,0)))</f>
        <v>8.5714285714285712</v>
      </c>
      <c r="AD993">
        <f>SUMIFS('Adjusted Source Data'!AJ$3:AJ$290,Sector,"All Sectors",Month,$A993,TimeOfWeek,$E993)</f>
        <v>0</v>
      </c>
      <c r="AE993">
        <f>SUMIFS('Adjusted Source Data'!AK$3:AK$290,Sector,"All Sectors",Month,$A993,TimeOfWeek,$E993)</f>
        <v>0</v>
      </c>
    </row>
    <row r="994" spans="1:31" outlineLevel="2">
      <c r="A994">
        <f t="shared" ref="A994:E994" si="869">A413</f>
        <v>6</v>
      </c>
      <c r="B994" t="str">
        <f t="shared" si="869"/>
        <v>Summer</v>
      </c>
      <c r="C994" t="str">
        <f t="shared" si="869"/>
        <v>h2</v>
      </c>
      <c r="D994" t="str">
        <f t="shared" si="869"/>
        <v>Hour1</v>
      </c>
      <c r="E994" t="str">
        <f t="shared" si="869"/>
        <v>Weekend</v>
      </c>
      <c r="F994" s="10">
        <f t="shared" ref="F994:Z994" si="870">F413/$AB994</f>
        <v>14678.512854547442</v>
      </c>
      <c r="G994" s="10">
        <f t="shared" si="870"/>
        <v>119242.47841111915</v>
      </c>
      <c r="H994" s="10">
        <f t="shared" si="870"/>
        <v>0</v>
      </c>
      <c r="I994" s="10">
        <f t="shared" si="870"/>
        <v>554608.57615281234</v>
      </c>
      <c r="J994" s="10">
        <f t="shared" si="870"/>
        <v>3110696.9015569263</v>
      </c>
      <c r="K994" s="10">
        <f t="shared" si="870"/>
        <v>3110696.9015569263</v>
      </c>
      <c r="L994" s="10">
        <f t="shared" si="870"/>
        <v>39128.222517941969</v>
      </c>
      <c r="M994" s="10">
        <f t="shared" si="870"/>
        <v>3505303.5043268781</v>
      </c>
      <c r="N994" s="10">
        <f t="shared" si="870"/>
        <v>0</v>
      </c>
      <c r="O994" s="10">
        <f t="shared" si="870"/>
        <v>7319831.9294229578</v>
      </c>
      <c r="P994" s="10">
        <f t="shared" si="870"/>
        <v>7319831.9294229578</v>
      </c>
      <c r="Q994" s="10">
        <f t="shared" si="870"/>
        <v>7319831.9294229578</v>
      </c>
      <c r="R994" s="10">
        <f t="shared" si="870"/>
        <v>248686.91406483142</v>
      </c>
      <c r="S994" s="10">
        <f t="shared" si="870"/>
        <v>248686.91406483142</v>
      </c>
      <c r="T994" s="10">
        <f t="shared" si="870"/>
        <v>248686.91406483142</v>
      </c>
      <c r="U994" s="10">
        <f t="shared" si="870"/>
        <v>248686.91406483142</v>
      </c>
      <c r="V994" s="10">
        <f t="shared" si="870"/>
        <v>248686.91406483142</v>
      </c>
      <c r="W994" s="10">
        <f t="shared" si="870"/>
        <v>248686.91406483142</v>
      </c>
      <c r="X994" s="10">
        <f t="shared" si="870"/>
        <v>37121381.831536196</v>
      </c>
      <c r="Y994" s="10">
        <f t="shared" si="870"/>
        <v>37121381.831536196</v>
      </c>
      <c r="Z994" s="10">
        <f t="shared" si="870"/>
        <v>37121381.831536196</v>
      </c>
      <c r="AB994" s="21">
        <f>IF(E413="weekday",INDEX('Category Mapping'!$F$34:$F$45,MATCH('Summarized Source Data'!A413,'Category Mapping'!$A$34:$A$45,0)),INDEX('Category Mapping'!$E$34:$E$45,MATCH('Summarized Source Data'!A413,'Category Mapping'!$A$34:$A$45,0)))</f>
        <v>8.5714285714285712</v>
      </c>
      <c r="AD994">
        <f>SUMIFS('Adjusted Source Data'!AJ$3:AJ$290,Sector,"All Sectors",Month,$A994,TimeOfWeek,$E994)</f>
        <v>0</v>
      </c>
      <c r="AE994">
        <f>SUMIFS('Adjusted Source Data'!AK$3:AK$290,Sector,"All Sectors",Month,$A994,TimeOfWeek,$E994)</f>
        <v>0</v>
      </c>
    </row>
    <row r="995" spans="1:31" outlineLevel="2">
      <c r="A995">
        <f t="shared" ref="A995:E995" si="871">A414</f>
        <v>6</v>
      </c>
      <c r="B995" t="str">
        <f t="shared" si="871"/>
        <v>Summer</v>
      </c>
      <c r="C995" t="str">
        <f t="shared" si="871"/>
        <v>h3</v>
      </c>
      <c r="D995" t="str">
        <f t="shared" si="871"/>
        <v>Hour2</v>
      </c>
      <c r="E995" t="str">
        <f t="shared" si="871"/>
        <v>Weekend</v>
      </c>
      <c r="F995" s="10">
        <f t="shared" ref="F995:Z995" si="872">F414/$AB995</f>
        <v>14678.512854547442</v>
      </c>
      <c r="G995" s="10">
        <f t="shared" si="872"/>
        <v>106512.34823111961</v>
      </c>
      <c r="H995" s="10">
        <f t="shared" si="872"/>
        <v>0</v>
      </c>
      <c r="I995" s="10">
        <f t="shared" si="872"/>
        <v>535652.06897798413</v>
      </c>
      <c r="J995" s="10">
        <f t="shared" si="872"/>
        <v>2423905.1808820209</v>
      </c>
      <c r="K995" s="10">
        <f t="shared" si="872"/>
        <v>2423905.1808820209</v>
      </c>
      <c r="L995" s="10">
        <f t="shared" si="872"/>
        <v>40192.659091398746</v>
      </c>
      <c r="M995" s="10">
        <f t="shared" si="872"/>
        <v>3461759.3614159855</v>
      </c>
      <c r="N995" s="10">
        <f t="shared" si="872"/>
        <v>0</v>
      </c>
      <c r="O995" s="10">
        <f t="shared" si="872"/>
        <v>7231679.2070277156</v>
      </c>
      <c r="P995" s="10">
        <f t="shared" si="872"/>
        <v>7231679.2070277156</v>
      </c>
      <c r="Q995" s="10">
        <f t="shared" si="872"/>
        <v>7231679.2070277156</v>
      </c>
      <c r="R995" s="10">
        <f t="shared" si="872"/>
        <v>244862.32313261044</v>
      </c>
      <c r="S995" s="10">
        <f t="shared" si="872"/>
        <v>244862.32313261044</v>
      </c>
      <c r="T995" s="10">
        <f t="shared" si="872"/>
        <v>244862.32313261044</v>
      </c>
      <c r="U995" s="10">
        <f t="shared" si="872"/>
        <v>244862.32313261044</v>
      </c>
      <c r="V995" s="10">
        <f t="shared" si="872"/>
        <v>244862.32313261044</v>
      </c>
      <c r="W995" s="10">
        <f t="shared" si="872"/>
        <v>244862.32313261044</v>
      </c>
      <c r="X995" s="10">
        <f t="shared" si="872"/>
        <v>37230242.188813426</v>
      </c>
      <c r="Y995" s="10">
        <f t="shared" si="872"/>
        <v>37230242.188813426</v>
      </c>
      <c r="Z995" s="10">
        <f t="shared" si="872"/>
        <v>37230242.188813426</v>
      </c>
      <c r="AB995" s="21">
        <f>IF(E414="weekday",INDEX('Category Mapping'!$F$34:$F$45,MATCH('Summarized Source Data'!A414,'Category Mapping'!$A$34:$A$45,0)),INDEX('Category Mapping'!$E$34:$E$45,MATCH('Summarized Source Data'!A414,'Category Mapping'!$A$34:$A$45,0)))</f>
        <v>8.5714285714285712</v>
      </c>
      <c r="AD995">
        <f>SUMIFS('Adjusted Source Data'!AJ$3:AJ$290,Sector,"All Sectors",Month,$A995,TimeOfWeek,$E995)</f>
        <v>0</v>
      </c>
      <c r="AE995">
        <f>SUMIFS('Adjusted Source Data'!AK$3:AK$290,Sector,"All Sectors",Month,$A995,TimeOfWeek,$E995)</f>
        <v>0</v>
      </c>
    </row>
    <row r="996" spans="1:31" outlineLevel="2">
      <c r="A996">
        <f t="shared" ref="A996:E996" si="873">A415</f>
        <v>6</v>
      </c>
      <c r="B996" t="str">
        <f t="shared" si="873"/>
        <v>Summer</v>
      </c>
      <c r="C996" t="str">
        <f t="shared" si="873"/>
        <v>h4</v>
      </c>
      <c r="D996" t="str">
        <f t="shared" si="873"/>
        <v>Hour3</v>
      </c>
      <c r="E996" t="str">
        <f t="shared" si="873"/>
        <v>Weekend</v>
      </c>
      <c r="F996" s="10">
        <f t="shared" ref="F996:Z996" si="874">F415/$AB996</f>
        <v>14678.512854547442</v>
      </c>
      <c r="G996" s="10">
        <f t="shared" si="874"/>
        <v>121055.32994085691</v>
      </c>
      <c r="H996" s="10">
        <f t="shared" si="874"/>
        <v>0</v>
      </c>
      <c r="I996" s="10">
        <f t="shared" si="874"/>
        <v>535199.97191421187</v>
      </c>
      <c r="J996" s="10">
        <f t="shared" si="874"/>
        <v>1996144.9385825743</v>
      </c>
      <c r="K996" s="10">
        <f t="shared" si="874"/>
        <v>1996144.9385825743</v>
      </c>
      <c r="L996" s="10">
        <f t="shared" si="874"/>
        <v>41160.209946878793</v>
      </c>
      <c r="M996" s="10">
        <f t="shared" si="874"/>
        <v>3450873.3256882625</v>
      </c>
      <c r="N996" s="10">
        <f t="shared" si="874"/>
        <v>0</v>
      </c>
      <c r="O996" s="10">
        <f t="shared" si="874"/>
        <v>7306913.9062662981</v>
      </c>
      <c r="P996" s="10">
        <f t="shared" si="874"/>
        <v>7306913.9062662981</v>
      </c>
      <c r="Q996" s="10">
        <f t="shared" si="874"/>
        <v>7306913.9062662981</v>
      </c>
      <c r="R996" s="10">
        <f t="shared" si="874"/>
        <v>244862.32313261044</v>
      </c>
      <c r="S996" s="10">
        <f t="shared" si="874"/>
        <v>244862.32313261044</v>
      </c>
      <c r="T996" s="10">
        <f t="shared" si="874"/>
        <v>244862.32313261044</v>
      </c>
      <c r="U996" s="10">
        <f t="shared" si="874"/>
        <v>244862.32313261044</v>
      </c>
      <c r="V996" s="10">
        <f t="shared" si="874"/>
        <v>244862.32313261044</v>
      </c>
      <c r="W996" s="10">
        <f t="shared" si="874"/>
        <v>244862.32313261044</v>
      </c>
      <c r="X996" s="10">
        <f t="shared" si="874"/>
        <v>37230242.188813426</v>
      </c>
      <c r="Y996" s="10">
        <f t="shared" si="874"/>
        <v>37230242.188813426</v>
      </c>
      <c r="Z996" s="10">
        <f t="shared" si="874"/>
        <v>37230242.188813426</v>
      </c>
      <c r="AB996" s="21">
        <f>IF(E415="weekday",INDEX('Category Mapping'!$F$34:$F$45,MATCH('Summarized Source Data'!A415,'Category Mapping'!$A$34:$A$45,0)),INDEX('Category Mapping'!$E$34:$E$45,MATCH('Summarized Source Data'!A415,'Category Mapping'!$A$34:$A$45,0)))</f>
        <v>8.5714285714285712</v>
      </c>
      <c r="AD996">
        <f>SUMIFS('Adjusted Source Data'!AJ$3:AJ$290,Sector,"All Sectors",Month,$A996,TimeOfWeek,$E996)</f>
        <v>0</v>
      </c>
      <c r="AE996">
        <f>SUMIFS('Adjusted Source Data'!AK$3:AK$290,Sector,"All Sectors",Month,$A996,TimeOfWeek,$E996)</f>
        <v>0</v>
      </c>
    </row>
    <row r="997" spans="1:31" outlineLevel="2">
      <c r="A997">
        <f t="shared" ref="A997:E997" si="875">A416</f>
        <v>6</v>
      </c>
      <c r="B997" t="str">
        <f t="shared" si="875"/>
        <v>Summer</v>
      </c>
      <c r="C997" t="str">
        <f t="shared" si="875"/>
        <v>h5</v>
      </c>
      <c r="D997" t="str">
        <f t="shared" si="875"/>
        <v>Hour4</v>
      </c>
      <c r="E997" t="str">
        <f t="shared" si="875"/>
        <v>Weekend</v>
      </c>
      <c r="F997" s="10">
        <f t="shared" ref="F997:Z997" si="876">F416/$AB997</f>
        <v>14678.512854547442</v>
      </c>
      <c r="G997" s="10">
        <f t="shared" si="876"/>
        <v>184200.32448130185</v>
      </c>
      <c r="H997" s="10">
        <f t="shared" si="876"/>
        <v>0</v>
      </c>
      <c r="I997" s="10">
        <f t="shared" si="876"/>
        <v>563349.30081967311</v>
      </c>
      <c r="J997" s="10">
        <f t="shared" si="876"/>
        <v>2046369.0795970694</v>
      </c>
      <c r="K997" s="10">
        <f t="shared" si="876"/>
        <v>2046369.0795970694</v>
      </c>
      <c r="L997" s="10">
        <f t="shared" si="876"/>
        <v>40766.679755321595</v>
      </c>
      <c r="M997" s="10">
        <f t="shared" si="876"/>
        <v>3516189.5400546016</v>
      </c>
      <c r="N997" s="10">
        <f t="shared" si="876"/>
        <v>0</v>
      </c>
      <c r="O997" s="10">
        <f t="shared" si="876"/>
        <v>7437939.865190533</v>
      </c>
      <c r="P997" s="10">
        <f t="shared" si="876"/>
        <v>7437939.865190533</v>
      </c>
      <c r="Q997" s="10">
        <f t="shared" si="876"/>
        <v>7437939.865190533</v>
      </c>
      <c r="R997" s="10">
        <f t="shared" si="876"/>
        <v>243587.45948853676</v>
      </c>
      <c r="S997" s="10">
        <f t="shared" si="876"/>
        <v>243587.45948853676</v>
      </c>
      <c r="T997" s="10">
        <f t="shared" si="876"/>
        <v>243587.45948853676</v>
      </c>
      <c r="U997" s="10">
        <f t="shared" si="876"/>
        <v>243587.45948853676</v>
      </c>
      <c r="V997" s="10">
        <f t="shared" si="876"/>
        <v>243587.45948853676</v>
      </c>
      <c r="W997" s="10">
        <f t="shared" si="876"/>
        <v>243587.45948853676</v>
      </c>
      <c r="X997" s="10">
        <f t="shared" si="876"/>
        <v>37556823.260645129</v>
      </c>
      <c r="Y997" s="10">
        <f t="shared" si="876"/>
        <v>37556823.260645129</v>
      </c>
      <c r="Z997" s="10">
        <f t="shared" si="876"/>
        <v>37556823.260645129</v>
      </c>
      <c r="AB997" s="21">
        <f>IF(E416="weekday",INDEX('Category Mapping'!$F$34:$F$45,MATCH('Summarized Source Data'!A416,'Category Mapping'!$A$34:$A$45,0)),INDEX('Category Mapping'!$E$34:$E$45,MATCH('Summarized Source Data'!A416,'Category Mapping'!$A$34:$A$45,0)))</f>
        <v>8.5714285714285712</v>
      </c>
      <c r="AD997">
        <f>SUMIFS('Adjusted Source Data'!AJ$3:AJ$290,Sector,"All Sectors",Month,$A997,TimeOfWeek,$E997)</f>
        <v>0</v>
      </c>
      <c r="AE997">
        <f>SUMIFS('Adjusted Source Data'!AK$3:AK$290,Sector,"All Sectors",Month,$A997,TimeOfWeek,$E997)</f>
        <v>0</v>
      </c>
    </row>
    <row r="998" spans="1:31" outlineLevel="2">
      <c r="A998">
        <f t="shared" ref="A998:E998" si="877">A417</f>
        <v>6</v>
      </c>
      <c r="B998" t="str">
        <f t="shared" si="877"/>
        <v>Summer</v>
      </c>
      <c r="C998" t="str">
        <f t="shared" si="877"/>
        <v>h6</v>
      </c>
      <c r="D998" t="str">
        <f t="shared" si="877"/>
        <v>Hour5</v>
      </c>
      <c r="E998" t="str">
        <f t="shared" si="877"/>
        <v>Weekend</v>
      </c>
      <c r="F998" s="10">
        <f t="shared" ref="F998:Z998" si="878">F417/$AB998</f>
        <v>19397.935923587291</v>
      </c>
      <c r="G998" s="10">
        <f t="shared" si="878"/>
        <v>365298.34650091716</v>
      </c>
      <c r="H998" s="10">
        <f t="shared" si="878"/>
        <v>0</v>
      </c>
      <c r="I998" s="10">
        <f t="shared" si="878"/>
        <v>475003.56901097798</v>
      </c>
      <c r="J998" s="10">
        <f t="shared" si="878"/>
        <v>2351680.688242869</v>
      </c>
      <c r="K998" s="10">
        <f t="shared" si="878"/>
        <v>2351680.688242869</v>
      </c>
      <c r="L998" s="10">
        <f t="shared" si="878"/>
        <v>43702.425870373998</v>
      </c>
      <c r="M998" s="10">
        <f t="shared" si="878"/>
        <v>3744796.2903367891</v>
      </c>
      <c r="N998" s="10">
        <f t="shared" si="878"/>
        <v>0</v>
      </c>
      <c r="O998" s="10">
        <f t="shared" si="878"/>
        <v>7859559.5124566881</v>
      </c>
      <c r="P998" s="10">
        <f t="shared" si="878"/>
        <v>7859559.5124566881</v>
      </c>
      <c r="Q998" s="10">
        <f t="shared" si="878"/>
        <v>7859559.5124566881</v>
      </c>
      <c r="R998" s="10">
        <f t="shared" si="878"/>
        <v>245499.80938482587</v>
      </c>
      <c r="S998" s="10">
        <f t="shared" si="878"/>
        <v>245499.80938482587</v>
      </c>
      <c r="T998" s="10">
        <f t="shared" si="878"/>
        <v>245499.80938482587</v>
      </c>
      <c r="U998" s="10">
        <f t="shared" si="878"/>
        <v>245499.80938482587</v>
      </c>
      <c r="V998" s="10">
        <f t="shared" si="878"/>
        <v>245499.80938482587</v>
      </c>
      <c r="W998" s="10">
        <f t="shared" si="878"/>
        <v>245499.80938482587</v>
      </c>
      <c r="X998" s="10">
        <f t="shared" si="878"/>
        <v>37883404.332476825</v>
      </c>
      <c r="Y998" s="10">
        <f t="shared" si="878"/>
        <v>37883404.332476825</v>
      </c>
      <c r="Z998" s="10">
        <f t="shared" si="878"/>
        <v>37883404.332476825</v>
      </c>
      <c r="AB998" s="21">
        <f>IF(E417="weekday",INDEX('Category Mapping'!$F$34:$F$45,MATCH('Summarized Source Data'!A417,'Category Mapping'!$A$34:$A$45,0)),INDEX('Category Mapping'!$E$34:$E$45,MATCH('Summarized Source Data'!A417,'Category Mapping'!$A$34:$A$45,0)))</f>
        <v>8.5714285714285712</v>
      </c>
      <c r="AD998">
        <f>SUMIFS('Adjusted Source Data'!AJ$3:AJ$290,Sector,"All Sectors",Month,$A998,TimeOfWeek,$E998)</f>
        <v>0</v>
      </c>
      <c r="AE998">
        <f>SUMIFS('Adjusted Source Data'!AK$3:AK$290,Sector,"All Sectors",Month,$A998,TimeOfWeek,$E998)</f>
        <v>0</v>
      </c>
    </row>
    <row r="999" spans="1:31" outlineLevel="2">
      <c r="A999">
        <f t="shared" ref="A999:E999" si="879">A418</f>
        <v>6</v>
      </c>
      <c r="B999" t="str">
        <f t="shared" si="879"/>
        <v>Summer</v>
      </c>
      <c r="C999" t="str">
        <f t="shared" si="879"/>
        <v>h7</v>
      </c>
      <c r="D999" t="str">
        <f t="shared" si="879"/>
        <v>Hour6</v>
      </c>
      <c r="E999" t="str">
        <f t="shared" si="879"/>
        <v>Weekend</v>
      </c>
      <c r="F999" s="10">
        <f t="shared" ref="F999:Z999" si="880">F418/$AB999</f>
        <v>22159.178885924288</v>
      </c>
      <c r="G999" s="10">
        <f t="shared" si="880"/>
        <v>727302.36086991068</v>
      </c>
      <c r="H999" s="10">
        <f t="shared" si="880"/>
        <v>0</v>
      </c>
      <c r="I999" s="10">
        <f t="shared" si="880"/>
        <v>389626.02370380389</v>
      </c>
      <c r="J999" s="10">
        <f t="shared" si="880"/>
        <v>3465705.5493672849</v>
      </c>
      <c r="K999" s="10">
        <f t="shared" si="880"/>
        <v>3465705.5493672849</v>
      </c>
      <c r="L999" s="10">
        <f t="shared" si="880"/>
        <v>50114.409774360254</v>
      </c>
      <c r="M999" s="10">
        <f t="shared" si="880"/>
        <v>4289098.0767229507</v>
      </c>
      <c r="N999" s="10">
        <f t="shared" si="880"/>
        <v>0</v>
      </c>
      <c r="O999" s="10">
        <f t="shared" si="880"/>
        <v>8832890.7440477908</v>
      </c>
      <c r="P999" s="10">
        <f t="shared" si="880"/>
        <v>8832890.7440477908</v>
      </c>
      <c r="Q999" s="10">
        <f t="shared" si="880"/>
        <v>8832890.7440477908</v>
      </c>
      <c r="R999" s="10">
        <f t="shared" si="880"/>
        <v>305032.59955009772</v>
      </c>
      <c r="S999" s="10">
        <f t="shared" si="880"/>
        <v>305032.59955009772</v>
      </c>
      <c r="T999" s="10">
        <f t="shared" si="880"/>
        <v>305032.59955009772</v>
      </c>
      <c r="U999" s="10">
        <f t="shared" si="880"/>
        <v>305032.59955009772</v>
      </c>
      <c r="V999" s="10">
        <f t="shared" si="880"/>
        <v>305032.59955009772</v>
      </c>
      <c r="W999" s="10">
        <f t="shared" si="880"/>
        <v>305032.59955009772</v>
      </c>
      <c r="X999" s="10">
        <f t="shared" si="880"/>
        <v>38101125.047031291</v>
      </c>
      <c r="Y999" s="10">
        <f t="shared" si="880"/>
        <v>38101125.047031291</v>
      </c>
      <c r="Z999" s="10">
        <f t="shared" si="880"/>
        <v>38101125.047031291</v>
      </c>
      <c r="AB999" s="21">
        <f>IF(E418="weekday",INDEX('Category Mapping'!$F$34:$F$45,MATCH('Summarized Source Data'!A418,'Category Mapping'!$A$34:$A$45,0)),INDEX('Category Mapping'!$E$34:$E$45,MATCH('Summarized Source Data'!A418,'Category Mapping'!$A$34:$A$45,0)))</f>
        <v>8.5714285714285712</v>
      </c>
      <c r="AD999">
        <f>SUMIFS('Adjusted Source Data'!AJ$3:AJ$290,Sector,"All Sectors",Month,$A999,TimeOfWeek,$E999)</f>
        <v>0</v>
      </c>
      <c r="AE999">
        <f>SUMIFS('Adjusted Source Data'!AK$3:AK$290,Sector,"All Sectors",Month,$A999,TimeOfWeek,$E999)</f>
        <v>0</v>
      </c>
    </row>
    <row r="1000" spans="1:31" outlineLevel="2">
      <c r="A1000">
        <f t="shared" ref="A1000:E1000" si="881">A419</f>
        <v>6</v>
      </c>
      <c r="B1000" t="str">
        <f t="shared" si="881"/>
        <v>Summer</v>
      </c>
      <c r="C1000" t="str">
        <f t="shared" si="881"/>
        <v>h8</v>
      </c>
      <c r="D1000" t="str">
        <f t="shared" si="881"/>
        <v>Hour7</v>
      </c>
      <c r="E1000" t="str">
        <f t="shared" si="881"/>
        <v>Weekend</v>
      </c>
      <c r="F1000" s="10">
        <f t="shared" ref="F1000:Z1000" si="882">F419/$AB1000</f>
        <v>25719.783451748001</v>
      </c>
      <c r="G1000" s="10">
        <f t="shared" si="882"/>
        <v>1132147.7156832153</v>
      </c>
      <c r="H1000" s="10">
        <f t="shared" si="882"/>
        <v>0</v>
      </c>
      <c r="I1000" s="10">
        <f t="shared" si="882"/>
        <v>583196.83001881535</v>
      </c>
      <c r="J1000" s="10">
        <f t="shared" si="882"/>
        <v>4932075.5719405571</v>
      </c>
      <c r="K1000" s="10">
        <f t="shared" si="882"/>
        <v>4932075.5719405571</v>
      </c>
      <c r="L1000" s="10">
        <f t="shared" si="882"/>
        <v>54186.766879744231</v>
      </c>
      <c r="M1000" s="10">
        <f t="shared" si="882"/>
        <v>5083778.6848467458</v>
      </c>
      <c r="N1000" s="10">
        <f t="shared" si="882"/>
        <v>0</v>
      </c>
      <c r="O1000" s="10">
        <f t="shared" si="882"/>
        <v>11082227.782581117</v>
      </c>
      <c r="P1000" s="10">
        <f t="shared" si="882"/>
        <v>11082227.782581117</v>
      </c>
      <c r="Q1000" s="10">
        <f t="shared" si="882"/>
        <v>11082227.782581117</v>
      </c>
      <c r="R1000" s="10">
        <f t="shared" si="882"/>
        <v>397372.63558800903</v>
      </c>
      <c r="S1000" s="10">
        <f t="shared" si="882"/>
        <v>397372.63558800903</v>
      </c>
      <c r="T1000" s="10">
        <f t="shared" si="882"/>
        <v>397372.63558800903</v>
      </c>
      <c r="U1000" s="10">
        <f t="shared" si="882"/>
        <v>397372.63558800903</v>
      </c>
      <c r="V1000" s="10">
        <f t="shared" si="882"/>
        <v>397372.63558800903</v>
      </c>
      <c r="W1000" s="10">
        <f t="shared" si="882"/>
        <v>397372.63558800903</v>
      </c>
      <c r="X1000" s="10">
        <f t="shared" si="882"/>
        <v>38101125.047031291</v>
      </c>
      <c r="Y1000" s="10">
        <f t="shared" si="882"/>
        <v>38101125.047031291</v>
      </c>
      <c r="Z1000" s="10">
        <f t="shared" si="882"/>
        <v>38101125.047031291</v>
      </c>
      <c r="AB1000" s="21">
        <f>IF(E419="weekday",INDEX('Category Mapping'!$F$34:$F$45,MATCH('Summarized Source Data'!A419,'Category Mapping'!$A$34:$A$45,0)),INDEX('Category Mapping'!$E$34:$E$45,MATCH('Summarized Source Data'!A419,'Category Mapping'!$A$34:$A$45,0)))</f>
        <v>8.5714285714285712</v>
      </c>
      <c r="AD1000">
        <f>SUMIFS('Adjusted Source Data'!AJ$3:AJ$290,Sector,"All Sectors",Month,$A1000,TimeOfWeek,$E1000)</f>
        <v>0</v>
      </c>
      <c r="AE1000">
        <f>SUMIFS('Adjusted Source Data'!AK$3:AK$290,Sector,"All Sectors",Month,$A1000,TimeOfWeek,$E1000)</f>
        <v>0</v>
      </c>
    </row>
    <row r="1001" spans="1:31" outlineLevel="2">
      <c r="A1001">
        <f t="shared" ref="A1001:E1001" si="883">A420</f>
        <v>6</v>
      </c>
      <c r="B1001" t="str">
        <f t="shared" si="883"/>
        <v>Summer</v>
      </c>
      <c r="C1001" t="str">
        <f t="shared" si="883"/>
        <v>h9</v>
      </c>
      <c r="D1001" t="str">
        <f t="shared" si="883"/>
        <v>Hour8</v>
      </c>
      <c r="E1001" t="str">
        <f t="shared" si="883"/>
        <v>Weekend</v>
      </c>
      <c r="F1001" s="10">
        <f t="shared" ref="F1001:Z1001" si="884">F420/$AB1001</f>
        <v>27946.413199496506</v>
      </c>
      <c r="G1001" s="10">
        <f t="shared" si="884"/>
        <v>1491386.8946980818</v>
      </c>
      <c r="H1001" s="10">
        <f t="shared" si="884"/>
        <v>0</v>
      </c>
      <c r="I1001" s="10">
        <f t="shared" si="884"/>
        <v>711469.16620572365</v>
      </c>
      <c r="J1001" s="10">
        <f t="shared" si="884"/>
        <v>6151445.0362435821</v>
      </c>
      <c r="K1001" s="10">
        <f t="shared" si="884"/>
        <v>6151445.0362435821</v>
      </c>
      <c r="L1001" s="10">
        <f t="shared" si="884"/>
        <v>44245.747913544663</v>
      </c>
      <c r="M1001" s="10">
        <f t="shared" si="884"/>
        <v>6085293.9717972828</v>
      </c>
      <c r="N1001" s="10">
        <f t="shared" si="884"/>
        <v>0</v>
      </c>
      <c r="O1001" s="10">
        <f t="shared" si="884"/>
        <v>12594441.731973119</v>
      </c>
      <c r="P1001" s="10">
        <f t="shared" si="884"/>
        <v>12594441.731973119</v>
      </c>
      <c r="Q1001" s="10">
        <f t="shared" si="884"/>
        <v>12594441.731973119</v>
      </c>
      <c r="R1001" s="10">
        <f t="shared" si="884"/>
        <v>477019.88054846687</v>
      </c>
      <c r="S1001" s="10">
        <f t="shared" si="884"/>
        <v>477019.88054846687</v>
      </c>
      <c r="T1001" s="10">
        <f t="shared" si="884"/>
        <v>477019.88054846687</v>
      </c>
      <c r="U1001" s="10">
        <f t="shared" si="884"/>
        <v>477019.88054846687</v>
      </c>
      <c r="V1001" s="10">
        <f t="shared" si="884"/>
        <v>477019.88054846687</v>
      </c>
      <c r="W1001" s="10">
        <f t="shared" si="884"/>
        <v>477019.88054846687</v>
      </c>
      <c r="X1001" s="10">
        <f t="shared" si="884"/>
        <v>38101125.047031291</v>
      </c>
      <c r="Y1001" s="10">
        <f t="shared" si="884"/>
        <v>38101125.047031291</v>
      </c>
      <c r="Z1001" s="10">
        <f t="shared" si="884"/>
        <v>38101125.047031291</v>
      </c>
      <c r="AB1001" s="21">
        <f>IF(E420="weekday",INDEX('Category Mapping'!$F$34:$F$45,MATCH('Summarized Source Data'!A420,'Category Mapping'!$A$34:$A$45,0)),INDEX('Category Mapping'!$E$34:$E$45,MATCH('Summarized Source Data'!A420,'Category Mapping'!$A$34:$A$45,0)))</f>
        <v>8.5714285714285712</v>
      </c>
      <c r="AD1001">
        <f>SUMIFS('Adjusted Source Data'!AJ$3:AJ$290,Sector,"All Sectors",Month,$A1001,TimeOfWeek,$E1001)</f>
        <v>0</v>
      </c>
      <c r="AE1001">
        <f>SUMIFS('Adjusted Source Data'!AK$3:AK$290,Sector,"All Sectors",Month,$A1001,TimeOfWeek,$E1001)</f>
        <v>0</v>
      </c>
    </row>
    <row r="1002" spans="1:31" outlineLevel="2">
      <c r="A1002">
        <f t="shared" ref="A1002:E1002" si="885">A421</f>
        <v>6</v>
      </c>
      <c r="B1002" t="str">
        <f t="shared" si="885"/>
        <v>Summer</v>
      </c>
      <c r="C1002" t="str">
        <f t="shared" si="885"/>
        <v>h10</v>
      </c>
      <c r="D1002" t="str">
        <f t="shared" si="885"/>
        <v>Hour9</v>
      </c>
      <c r="E1002" t="str">
        <f t="shared" si="885"/>
        <v>Weekend</v>
      </c>
      <c r="F1002" s="10">
        <f t="shared" ref="F1002:Z1002" si="886">F421/$AB1002</f>
        <v>28393.284966119543</v>
      </c>
      <c r="G1002" s="10">
        <f t="shared" si="886"/>
        <v>1719993.6449802695</v>
      </c>
      <c r="H1002" s="10">
        <f t="shared" si="886"/>
        <v>0</v>
      </c>
      <c r="I1002" s="10">
        <f t="shared" si="886"/>
        <v>737210.28628749808</v>
      </c>
      <c r="J1002" s="10">
        <f t="shared" si="886"/>
        <v>7769048.43928139</v>
      </c>
      <c r="K1002" s="10">
        <f t="shared" si="886"/>
        <v>7769048.43928139</v>
      </c>
      <c r="L1002" s="10">
        <f t="shared" si="886"/>
        <v>37500.433595575516</v>
      </c>
      <c r="M1002" s="10">
        <f t="shared" si="886"/>
        <v>6967062.8657428641</v>
      </c>
      <c r="N1002" s="10">
        <f t="shared" si="886"/>
        <v>0</v>
      </c>
      <c r="O1002" s="10">
        <f t="shared" si="886"/>
        <v>13787764.94061292</v>
      </c>
      <c r="P1002" s="10">
        <f t="shared" si="886"/>
        <v>13787764.94061292</v>
      </c>
      <c r="Q1002" s="10">
        <f t="shared" si="886"/>
        <v>13787764.94061292</v>
      </c>
      <c r="R1002" s="10">
        <f t="shared" si="886"/>
        <v>543600.29024386674</v>
      </c>
      <c r="S1002" s="10">
        <f t="shared" si="886"/>
        <v>543600.29024386674</v>
      </c>
      <c r="T1002" s="10">
        <f t="shared" si="886"/>
        <v>543600.29024386674</v>
      </c>
      <c r="U1002" s="10">
        <f t="shared" si="886"/>
        <v>543600.29024386674</v>
      </c>
      <c r="V1002" s="10">
        <f t="shared" si="886"/>
        <v>543600.29024386674</v>
      </c>
      <c r="W1002" s="10">
        <f t="shared" si="886"/>
        <v>543600.29024386674</v>
      </c>
      <c r="X1002" s="10">
        <f t="shared" si="886"/>
        <v>37883404.332476825</v>
      </c>
      <c r="Y1002" s="10">
        <f t="shared" si="886"/>
        <v>37883404.332476825</v>
      </c>
      <c r="Z1002" s="10">
        <f t="shared" si="886"/>
        <v>37883404.332476825</v>
      </c>
      <c r="AB1002" s="21">
        <f>IF(E421="weekday",INDEX('Category Mapping'!$F$34:$F$45,MATCH('Summarized Source Data'!A421,'Category Mapping'!$A$34:$A$45,0)),INDEX('Category Mapping'!$E$34:$E$45,MATCH('Summarized Source Data'!A421,'Category Mapping'!$A$34:$A$45,0)))</f>
        <v>8.5714285714285712</v>
      </c>
      <c r="AD1002">
        <f>SUMIFS('Adjusted Source Data'!AJ$3:AJ$290,Sector,"All Sectors",Month,$A1002,TimeOfWeek,$E1002)</f>
        <v>0</v>
      </c>
      <c r="AE1002">
        <f>SUMIFS('Adjusted Source Data'!AK$3:AK$290,Sector,"All Sectors",Month,$A1002,TimeOfWeek,$E1002)</f>
        <v>0</v>
      </c>
    </row>
    <row r="1003" spans="1:31" outlineLevel="2">
      <c r="A1003">
        <f t="shared" ref="A1003:E1003" si="887">A422</f>
        <v>6</v>
      </c>
      <c r="B1003" t="str">
        <f t="shared" si="887"/>
        <v>Summer</v>
      </c>
      <c r="C1003" t="str">
        <f t="shared" si="887"/>
        <v>h11</v>
      </c>
      <c r="D1003" t="str">
        <f t="shared" si="887"/>
        <v>Hour10</v>
      </c>
      <c r="E1003" t="str">
        <f t="shared" si="887"/>
        <v>Weekend</v>
      </c>
      <c r="F1003" s="10">
        <f t="shared" ref="F1003:Z1003" si="888">F422/$AB1003</f>
        <v>28469.596076570888</v>
      </c>
      <c r="G1003" s="10">
        <f t="shared" si="888"/>
        <v>1981258.502445627</v>
      </c>
      <c r="H1003" s="10">
        <f t="shared" si="888"/>
        <v>0</v>
      </c>
      <c r="I1003" s="10">
        <f t="shared" si="888"/>
        <v>741607.91814042628</v>
      </c>
      <c r="J1003" s="10">
        <f t="shared" si="888"/>
        <v>9658744.7129418515</v>
      </c>
      <c r="K1003" s="10">
        <f t="shared" si="888"/>
        <v>9658744.7129418515</v>
      </c>
      <c r="L1003" s="10">
        <f t="shared" si="888"/>
        <v>32918.283437062259</v>
      </c>
      <c r="M1003" s="10">
        <f t="shared" si="888"/>
        <v>7707313.2952280426</v>
      </c>
      <c r="N1003" s="10">
        <f t="shared" si="888"/>
        <v>0</v>
      </c>
      <c r="O1003" s="10">
        <f t="shared" si="888"/>
        <v>13596398.447672416</v>
      </c>
      <c r="P1003" s="10">
        <f t="shared" si="888"/>
        <v>13596398.447672416</v>
      </c>
      <c r="Q1003" s="10">
        <f t="shared" si="888"/>
        <v>13596398.447672416</v>
      </c>
      <c r="R1003" s="10">
        <f t="shared" si="888"/>
        <v>576816.95992022578</v>
      </c>
      <c r="S1003" s="10">
        <f t="shared" si="888"/>
        <v>576816.95992022578</v>
      </c>
      <c r="T1003" s="10">
        <f t="shared" si="888"/>
        <v>576816.95992022578</v>
      </c>
      <c r="U1003" s="10">
        <f t="shared" si="888"/>
        <v>576816.95992022578</v>
      </c>
      <c r="V1003" s="10">
        <f t="shared" si="888"/>
        <v>576816.95992022578</v>
      </c>
      <c r="W1003" s="10">
        <f t="shared" si="888"/>
        <v>576816.95992022578</v>
      </c>
      <c r="X1003" s="10">
        <f t="shared" si="888"/>
        <v>37774543.975199588</v>
      </c>
      <c r="Y1003" s="10">
        <f t="shared" si="888"/>
        <v>37774543.975199588</v>
      </c>
      <c r="Z1003" s="10">
        <f t="shared" si="888"/>
        <v>37774543.975199588</v>
      </c>
      <c r="AB1003" s="21">
        <f>IF(E422="weekday",INDEX('Category Mapping'!$F$34:$F$45,MATCH('Summarized Source Data'!A422,'Category Mapping'!$A$34:$A$45,0)),INDEX('Category Mapping'!$E$34:$E$45,MATCH('Summarized Source Data'!A422,'Category Mapping'!$A$34:$A$45,0)))</f>
        <v>8.5714285714285712</v>
      </c>
      <c r="AD1003">
        <f>SUMIFS('Adjusted Source Data'!AJ$3:AJ$290,Sector,"All Sectors",Month,$A1003,TimeOfWeek,$E1003)</f>
        <v>0</v>
      </c>
      <c r="AE1003">
        <f>SUMIFS('Adjusted Source Data'!AK$3:AK$290,Sector,"All Sectors",Month,$A1003,TimeOfWeek,$E1003)</f>
        <v>0</v>
      </c>
    </row>
    <row r="1004" spans="1:31" outlineLevel="2">
      <c r="A1004">
        <f t="shared" ref="A1004:E1004" si="889">A423</f>
        <v>6</v>
      </c>
      <c r="B1004" t="str">
        <f t="shared" si="889"/>
        <v>Summer</v>
      </c>
      <c r="C1004" t="str">
        <f t="shared" si="889"/>
        <v>h12</v>
      </c>
      <c r="D1004" t="str">
        <f t="shared" si="889"/>
        <v>Hour11</v>
      </c>
      <c r="E1004" t="str">
        <f t="shared" si="889"/>
        <v>Weekend</v>
      </c>
      <c r="F1004" s="10">
        <f t="shared" ref="F1004:Z1004" si="890">F423/$AB1004</f>
        <v>21915.984847766951</v>
      </c>
      <c r="G1004" s="10">
        <f t="shared" si="890"/>
        <v>2394927.8600991094</v>
      </c>
      <c r="H1004" s="10">
        <f t="shared" si="890"/>
        <v>0</v>
      </c>
      <c r="I1004" s="10">
        <f t="shared" si="890"/>
        <v>786863.23700736009</v>
      </c>
      <c r="J1004" s="10">
        <f t="shared" si="890"/>
        <v>10839279.006808722</v>
      </c>
      <c r="K1004" s="10">
        <f t="shared" si="890"/>
        <v>10839279.006808722</v>
      </c>
      <c r="L1004" s="10">
        <f t="shared" si="890"/>
        <v>30086.172382137785</v>
      </c>
      <c r="M1004" s="10">
        <f t="shared" si="890"/>
        <v>8262501.1173419273</v>
      </c>
      <c r="N1004" s="10">
        <f t="shared" si="890"/>
        <v>0</v>
      </c>
      <c r="O1004" s="10">
        <f t="shared" si="890"/>
        <v>13697204.880276848</v>
      </c>
      <c r="P1004" s="10">
        <f t="shared" si="890"/>
        <v>13697204.880276848</v>
      </c>
      <c r="Q1004" s="10">
        <f t="shared" si="890"/>
        <v>13697204.880276848</v>
      </c>
      <c r="R1004" s="10">
        <f t="shared" si="890"/>
        <v>596577.18311283179</v>
      </c>
      <c r="S1004" s="10">
        <f t="shared" si="890"/>
        <v>596577.18311283179</v>
      </c>
      <c r="T1004" s="10">
        <f t="shared" si="890"/>
        <v>596577.18311283179</v>
      </c>
      <c r="U1004" s="10">
        <f t="shared" si="890"/>
        <v>596577.18311283179</v>
      </c>
      <c r="V1004" s="10">
        <f t="shared" si="890"/>
        <v>596577.18311283179</v>
      </c>
      <c r="W1004" s="10">
        <f t="shared" si="890"/>
        <v>596577.18311283179</v>
      </c>
      <c r="X1004" s="10">
        <f t="shared" si="890"/>
        <v>37774543.975199588</v>
      </c>
      <c r="Y1004" s="10">
        <f t="shared" si="890"/>
        <v>37774543.975199588</v>
      </c>
      <c r="Z1004" s="10">
        <f t="shared" si="890"/>
        <v>37774543.975199588</v>
      </c>
      <c r="AB1004" s="21">
        <f>IF(E423="weekday",INDEX('Category Mapping'!$F$34:$F$45,MATCH('Summarized Source Data'!A423,'Category Mapping'!$A$34:$A$45,0)),INDEX('Category Mapping'!$E$34:$E$45,MATCH('Summarized Source Data'!A423,'Category Mapping'!$A$34:$A$45,0)))</f>
        <v>8.5714285714285712</v>
      </c>
      <c r="AD1004">
        <f>SUMIFS('Adjusted Source Data'!AJ$3:AJ$290,Sector,"All Sectors",Month,$A1004,TimeOfWeek,$E1004)</f>
        <v>0</v>
      </c>
      <c r="AE1004">
        <f>SUMIFS('Adjusted Source Data'!AK$3:AK$290,Sector,"All Sectors",Month,$A1004,TimeOfWeek,$E1004)</f>
        <v>0</v>
      </c>
    </row>
    <row r="1005" spans="1:31" outlineLevel="2">
      <c r="A1005">
        <f t="shared" ref="A1005:E1005" si="891">A424</f>
        <v>6</v>
      </c>
      <c r="B1005" t="str">
        <f t="shared" si="891"/>
        <v>Summer</v>
      </c>
      <c r="C1005" t="str">
        <f t="shared" si="891"/>
        <v>h13</v>
      </c>
      <c r="D1005" t="str">
        <f t="shared" si="891"/>
        <v>Hour12</v>
      </c>
      <c r="E1005" t="str">
        <f t="shared" si="891"/>
        <v>Weekend</v>
      </c>
      <c r="F1005" s="10">
        <f t="shared" ref="F1005:Z1005" si="892">F424/$AB1005</f>
        <v>22390.724865852961</v>
      </c>
      <c r="G1005" s="10">
        <f t="shared" si="892"/>
        <v>2765053.0748416991</v>
      </c>
      <c r="H1005" s="10">
        <f t="shared" si="892"/>
        <v>0</v>
      </c>
      <c r="I1005" s="10">
        <f t="shared" si="892"/>
        <v>814209.93849861633</v>
      </c>
      <c r="J1005" s="10">
        <f t="shared" si="892"/>
        <v>9788170.2068933975</v>
      </c>
      <c r="K1005" s="10">
        <f t="shared" si="892"/>
        <v>9788170.2068933975</v>
      </c>
      <c r="L1005" s="10">
        <f t="shared" si="892"/>
        <v>27900.256408010959</v>
      </c>
      <c r="M1005" s="10">
        <f t="shared" si="892"/>
        <v>8708828.5821785796</v>
      </c>
      <c r="N1005" s="10">
        <f t="shared" si="892"/>
        <v>0</v>
      </c>
      <c r="O1005" s="10">
        <f t="shared" si="892"/>
        <v>13579644.403246019</v>
      </c>
      <c r="P1005" s="10">
        <f t="shared" si="892"/>
        <v>13579644.403246019</v>
      </c>
      <c r="Q1005" s="10">
        <f t="shared" si="892"/>
        <v>13579644.403246019</v>
      </c>
      <c r="R1005" s="10">
        <f t="shared" si="892"/>
        <v>584395.60027315223</v>
      </c>
      <c r="S1005" s="10">
        <f t="shared" si="892"/>
        <v>584395.60027315223</v>
      </c>
      <c r="T1005" s="10">
        <f t="shared" si="892"/>
        <v>584395.60027315223</v>
      </c>
      <c r="U1005" s="10">
        <f t="shared" si="892"/>
        <v>584395.60027315223</v>
      </c>
      <c r="V1005" s="10">
        <f t="shared" si="892"/>
        <v>584395.60027315223</v>
      </c>
      <c r="W1005" s="10">
        <f t="shared" si="892"/>
        <v>584395.60027315223</v>
      </c>
      <c r="X1005" s="10">
        <f t="shared" si="892"/>
        <v>37665683.617922358</v>
      </c>
      <c r="Y1005" s="10">
        <f t="shared" si="892"/>
        <v>37665683.617922358</v>
      </c>
      <c r="Z1005" s="10">
        <f t="shared" si="892"/>
        <v>37665683.617922358</v>
      </c>
      <c r="AB1005" s="21">
        <f>IF(E424="weekday",INDEX('Category Mapping'!$F$34:$F$45,MATCH('Summarized Source Data'!A424,'Category Mapping'!$A$34:$A$45,0)),INDEX('Category Mapping'!$E$34:$E$45,MATCH('Summarized Source Data'!A424,'Category Mapping'!$A$34:$A$45,0)))</f>
        <v>8.5714285714285712</v>
      </c>
      <c r="AD1005">
        <f>SUMIFS('Adjusted Source Data'!AJ$3:AJ$290,Sector,"All Sectors",Month,$A1005,TimeOfWeek,$E1005)</f>
        <v>0</v>
      </c>
      <c r="AE1005">
        <f>SUMIFS('Adjusted Source Data'!AK$3:AK$290,Sector,"All Sectors",Month,$A1005,TimeOfWeek,$E1005)</f>
        <v>0</v>
      </c>
    </row>
    <row r="1006" spans="1:31" outlineLevel="2">
      <c r="A1006">
        <f t="shared" ref="A1006:E1006" si="893">A425</f>
        <v>6</v>
      </c>
      <c r="B1006" t="str">
        <f t="shared" si="893"/>
        <v>Summer</v>
      </c>
      <c r="C1006" t="str">
        <f t="shared" si="893"/>
        <v>h14</v>
      </c>
      <c r="D1006" t="str">
        <f t="shared" si="893"/>
        <v>Hour13</v>
      </c>
      <c r="E1006" t="str">
        <f t="shared" si="893"/>
        <v>Weekend</v>
      </c>
      <c r="F1006" s="10">
        <f t="shared" ref="F1006:Z1006" si="894">F425/$AB1006</f>
        <v>22372.65404654494</v>
      </c>
      <c r="G1006" s="10">
        <f t="shared" si="894"/>
        <v>2961001.717940717</v>
      </c>
      <c r="H1006" s="10">
        <f t="shared" si="894"/>
        <v>0</v>
      </c>
      <c r="I1006" s="10">
        <f t="shared" si="894"/>
        <v>813166.72969482862</v>
      </c>
      <c r="J1006" s="10">
        <f t="shared" si="894"/>
        <v>8722399.9851996191</v>
      </c>
      <c r="K1006" s="10">
        <f t="shared" si="894"/>
        <v>8722399.9851996191</v>
      </c>
      <c r="L1006" s="10">
        <f t="shared" si="894"/>
        <v>26369.679784693075</v>
      </c>
      <c r="M1006" s="10">
        <f t="shared" si="894"/>
        <v>8959207.4039162137</v>
      </c>
      <c r="N1006" s="10">
        <f t="shared" si="894"/>
        <v>0</v>
      </c>
      <c r="O1006" s="10">
        <f t="shared" si="894"/>
        <v>13113075.443577237</v>
      </c>
      <c r="P1006" s="10">
        <f t="shared" si="894"/>
        <v>13113075.443577237</v>
      </c>
      <c r="Q1006" s="10">
        <f t="shared" si="894"/>
        <v>13113075.443577237</v>
      </c>
      <c r="R1006" s="10">
        <f t="shared" si="894"/>
        <v>557973.23207553697</v>
      </c>
      <c r="S1006" s="10">
        <f t="shared" si="894"/>
        <v>557973.23207553697</v>
      </c>
      <c r="T1006" s="10">
        <f t="shared" si="894"/>
        <v>557973.23207553697</v>
      </c>
      <c r="U1006" s="10">
        <f t="shared" si="894"/>
        <v>557973.23207553697</v>
      </c>
      <c r="V1006" s="10">
        <f t="shared" si="894"/>
        <v>557973.23207553697</v>
      </c>
      <c r="W1006" s="10">
        <f t="shared" si="894"/>
        <v>557973.23207553697</v>
      </c>
      <c r="X1006" s="10">
        <f t="shared" si="894"/>
        <v>37774543.975199588</v>
      </c>
      <c r="Y1006" s="10">
        <f t="shared" si="894"/>
        <v>37774543.975199588</v>
      </c>
      <c r="Z1006" s="10">
        <f t="shared" si="894"/>
        <v>37774543.975199588</v>
      </c>
      <c r="AB1006" s="21">
        <f>IF(E425="weekday",INDEX('Category Mapping'!$F$34:$F$45,MATCH('Summarized Source Data'!A425,'Category Mapping'!$A$34:$A$45,0)),INDEX('Category Mapping'!$E$34:$E$45,MATCH('Summarized Source Data'!A425,'Category Mapping'!$A$34:$A$45,0)))</f>
        <v>8.5714285714285712</v>
      </c>
      <c r="AD1006">
        <f>SUMIFS('Adjusted Source Data'!AJ$3:AJ$290,Sector,"All Sectors",Month,$A1006,TimeOfWeek,$E1006)</f>
        <v>0</v>
      </c>
      <c r="AE1006">
        <f>SUMIFS('Adjusted Source Data'!AK$3:AK$290,Sector,"All Sectors",Month,$A1006,TimeOfWeek,$E1006)</f>
        <v>0</v>
      </c>
    </row>
    <row r="1007" spans="1:31" outlineLevel="2">
      <c r="A1007">
        <f t="shared" ref="A1007:E1007" si="895">A426</f>
        <v>6</v>
      </c>
      <c r="B1007" t="str">
        <f t="shared" si="895"/>
        <v>Summer</v>
      </c>
      <c r="C1007" t="str">
        <f t="shared" si="895"/>
        <v>h15</v>
      </c>
      <c r="D1007" t="str">
        <f t="shared" si="895"/>
        <v>Hour14</v>
      </c>
      <c r="E1007" t="str">
        <f t="shared" si="895"/>
        <v>Weekend</v>
      </c>
      <c r="F1007" s="10">
        <f t="shared" ref="F1007:Z1007" si="896">F426/$AB1007</f>
        <v>22224.059658861515</v>
      </c>
      <c r="G1007" s="10">
        <f t="shared" si="896"/>
        <v>3015431.8965793331</v>
      </c>
      <c r="H1007" s="10">
        <f t="shared" si="896"/>
        <v>0</v>
      </c>
      <c r="I1007" s="10">
        <f t="shared" si="896"/>
        <v>804610.52333355276</v>
      </c>
      <c r="J1007" s="10">
        <f t="shared" si="896"/>
        <v>9112116.0364188906</v>
      </c>
      <c r="K1007" s="10">
        <f t="shared" si="896"/>
        <v>9112116.0364188906</v>
      </c>
      <c r="L1007" s="10">
        <f t="shared" si="896"/>
        <v>25442.624982120167</v>
      </c>
      <c r="M1007" s="10">
        <f t="shared" si="896"/>
        <v>9046295.6897379998</v>
      </c>
      <c r="N1007" s="10">
        <f t="shared" si="896"/>
        <v>0</v>
      </c>
      <c r="O1007" s="10">
        <f t="shared" si="896"/>
        <v>12482612.426171862</v>
      </c>
      <c r="P1007" s="10">
        <f t="shared" si="896"/>
        <v>12482612.426171862</v>
      </c>
      <c r="Q1007" s="10">
        <f t="shared" si="896"/>
        <v>12482612.426171862</v>
      </c>
      <c r="R1007" s="10">
        <f t="shared" si="896"/>
        <v>550324.05021109502</v>
      </c>
      <c r="S1007" s="10">
        <f t="shared" si="896"/>
        <v>550324.05021109502</v>
      </c>
      <c r="T1007" s="10">
        <f t="shared" si="896"/>
        <v>550324.05021109502</v>
      </c>
      <c r="U1007" s="10">
        <f t="shared" si="896"/>
        <v>550324.05021109502</v>
      </c>
      <c r="V1007" s="10">
        <f t="shared" si="896"/>
        <v>550324.05021109502</v>
      </c>
      <c r="W1007" s="10">
        <f t="shared" si="896"/>
        <v>550324.05021109502</v>
      </c>
      <c r="X1007" s="10">
        <f t="shared" si="896"/>
        <v>37883404.332476825</v>
      </c>
      <c r="Y1007" s="10">
        <f t="shared" si="896"/>
        <v>37883404.332476825</v>
      </c>
      <c r="Z1007" s="10">
        <f t="shared" si="896"/>
        <v>37883404.332476825</v>
      </c>
      <c r="AB1007" s="21">
        <f>IF(E426="weekday",INDEX('Category Mapping'!$F$34:$F$45,MATCH('Summarized Source Data'!A426,'Category Mapping'!$A$34:$A$45,0)),INDEX('Category Mapping'!$E$34:$E$45,MATCH('Summarized Source Data'!A426,'Category Mapping'!$A$34:$A$45,0)))</f>
        <v>8.5714285714285712</v>
      </c>
      <c r="AD1007">
        <f>SUMIFS('Adjusted Source Data'!AJ$3:AJ$290,Sector,"All Sectors",Month,$A1007,TimeOfWeek,$E1007)</f>
        <v>0</v>
      </c>
      <c r="AE1007">
        <f>SUMIFS('Adjusted Source Data'!AK$3:AK$290,Sector,"All Sectors",Month,$A1007,TimeOfWeek,$E1007)</f>
        <v>0</v>
      </c>
    </row>
    <row r="1008" spans="1:31" outlineLevel="2">
      <c r="A1008">
        <f t="shared" ref="A1008:E1008" si="897">A427</f>
        <v>6</v>
      </c>
      <c r="B1008" t="str">
        <f t="shared" si="897"/>
        <v>Summer</v>
      </c>
      <c r="C1008" t="str">
        <f t="shared" si="897"/>
        <v>h16</v>
      </c>
      <c r="D1008" t="str">
        <f t="shared" si="897"/>
        <v>Hour15</v>
      </c>
      <c r="E1008" t="str">
        <f t="shared" si="897"/>
        <v>Weekend</v>
      </c>
      <c r="F1008" s="10">
        <f t="shared" ref="F1008:Z1008" si="898">F427/$AB1008</f>
        <v>22259.112693904786</v>
      </c>
      <c r="G1008" s="10">
        <f t="shared" si="898"/>
        <v>2950115.682212994</v>
      </c>
      <c r="H1008" s="10">
        <f t="shared" si="898"/>
        <v>0</v>
      </c>
      <c r="I1008" s="10">
        <f t="shared" si="898"/>
        <v>806629.66524033074</v>
      </c>
      <c r="J1008" s="10">
        <f t="shared" si="898"/>
        <v>9501959.1276751049</v>
      </c>
      <c r="K1008" s="10">
        <f t="shared" si="898"/>
        <v>9501959.1276751049</v>
      </c>
      <c r="L1008" s="10">
        <f t="shared" si="898"/>
        <v>21811.914346209916</v>
      </c>
      <c r="M1008" s="10">
        <f t="shared" si="898"/>
        <v>8959207.4039162137</v>
      </c>
      <c r="N1008" s="10">
        <f t="shared" si="898"/>
        <v>0</v>
      </c>
      <c r="O1008" s="10">
        <f t="shared" si="898"/>
        <v>11593588.20713447</v>
      </c>
      <c r="P1008" s="10">
        <f t="shared" si="898"/>
        <v>11593588.20713447</v>
      </c>
      <c r="Q1008" s="10">
        <f t="shared" si="898"/>
        <v>11593588.20713447</v>
      </c>
      <c r="R1008" s="10">
        <f t="shared" si="898"/>
        <v>538850.38627478923</v>
      </c>
      <c r="S1008" s="10">
        <f t="shared" si="898"/>
        <v>538850.38627478923</v>
      </c>
      <c r="T1008" s="10">
        <f t="shared" si="898"/>
        <v>538850.38627478923</v>
      </c>
      <c r="U1008" s="10">
        <f t="shared" si="898"/>
        <v>538850.38627478923</v>
      </c>
      <c r="V1008" s="10">
        <f t="shared" si="898"/>
        <v>538850.38627478923</v>
      </c>
      <c r="W1008" s="10">
        <f t="shared" si="898"/>
        <v>538850.38627478923</v>
      </c>
      <c r="X1008" s="10">
        <f t="shared" si="898"/>
        <v>38318845.76158575</v>
      </c>
      <c r="Y1008" s="10">
        <f t="shared" si="898"/>
        <v>38318845.76158575</v>
      </c>
      <c r="Z1008" s="10">
        <f t="shared" si="898"/>
        <v>38318845.76158575</v>
      </c>
      <c r="AB1008" s="21">
        <f>IF(E427="weekday",INDEX('Category Mapping'!$F$34:$F$45,MATCH('Summarized Source Data'!A427,'Category Mapping'!$A$34:$A$45,0)),INDEX('Category Mapping'!$E$34:$E$45,MATCH('Summarized Source Data'!A427,'Category Mapping'!$A$34:$A$45,0)))</f>
        <v>8.5714285714285712</v>
      </c>
      <c r="AD1008">
        <f>SUMIFS('Adjusted Source Data'!AJ$3:AJ$290,Sector,"All Sectors",Month,$A1008,TimeOfWeek,$E1008)</f>
        <v>0</v>
      </c>
      <c r="AE1008">
        <f>SUMIFS('Adjusted Source Data'!AK$3:AK$290,Sector,"All Sectors",Month,$A1008,TimeOfWeek,$E1008)</f>
        <v>0</v>
      </c>
    </row>
    <row r="1009" spans="1:31" outlineLevel="2">
      <c r="A1009">
        <f t="shared" ref="A1009:E1009" si="899">A428</f>
        <v>6</v>
      </c>
      <c r="B1009" t="str">
        <f t="shared" si="899"/>
        <v>Summer</v>
      </c>
      <c r="C1009" t="str">
        <f t="shared" si="899"/>
        <v>h17</v>
      </c>
      <c r="D1009" t="str">
        <f t="shared" si="899"/>
        <v>Hour16</v>
      </c>
      <c r="E1009" t="str">
        <f t="shared" si="899"/>
        <v>Weekend</v>
      </c>
      <c r="F1009" s="10">
        <f t="shared" ref="F1009:Z1009" si="900">F428/$AB1009</f>
        <v>22641.539129019704</v>
      </c>
      <c r="G1009" s="10">
        <f t="shared" si="900"/>
        <v>2797711.1820248687</v>
      </c>
      <c r="H1009" s="10">
        <f t="shared" si="900"/>
        <v>0</v>
      </c>
      <c r="I1009" s="10">
        <f t="shared" si="900"/>
        <v>828657.01423359232</v>
      </c>
      <c r="J1009" s="10">
        <f t="shared" si="900"/>
        <v>10176255.638821015</v>
      </c>
      <c r="K1009" s="10">
        <f t="shared" si="900"/>
        <v>10176255.638821015</v>
      </c>
      <c r="L1009" s="10">
        <f t="shared" si="900"/>
        <v>21544.66216909431</v>
      </c>
      <c r="M1009" s="10">
        <f t="shared" si="900"/>
        <v>8654398.4035399631</v>
      </c>
      <c r="N1009" s="10">
        <f t="shared" si="900"/>
        <v>0</v>
      </c>
      <c r="O1009" s="10">
        <f t="shared" si="900"/>
        <v>11027781.601469979</v>
      </c>
      <c r="P1009" s="10">
        <f t="shared" si="900"/>
        <v>11027781.601469979</v>
      </c>
      <c r="Q1009" s="10">
        <f t="shared" si="900"/>
        <v>11027781.601469979</v>
      </c>
      <c r="R1009" s="10">
        <f t="shared" si="900"/>
        <v>614925.37861119478</v>
      </c>
      <c r="S1009" s="10">
        <f t="shared" si="900"/>
        <v>614925.37861119478</v>
      </c>
      <c r="T1009" s="10">
        <f t="shared" si="900"/>
        <v>614925.37861119478</v>
      </c>
      <c r="U1009" s="10">
        <f t="shared" si="900"/>
        <v>614925.37861119478</v>
      </c>
      <c r="V1009" s="10">
        <f t="shared" si="900"/>
        <v>614925.37861119478</v>
      </c>
      <c r="W1009" s="10">
        <f t="shared" si="900"/>
        <v>614925.37861119478</v>
      </c>
      <c r="X1009" s="10">
        <f t="shared" si="900"/>
        <v>38754287.190694675</v>
      </c>
      <c r="Y1009" s="10">
        <f t="shared" si="900"/>
        <v>38754287.190694675</v>
      </c>
      <c r="Z1009" s="10">
        <f t="shared" si="900"/>
        <v>38754287.190694675</v>
      </c>
      <c r="AB1009" s="21">
        <f>IF(E428="weekday",INDEX('Category Mapping'!$F$34:$F$45,MATCH('Summarized Source Data'!A428,'Category Mapping'!$A$34:$A$45,0)),INDEX('Category Mapping'!$E$34:$E$45,MATCH('Summarized Source Data'!A428,'Category Mapping'!$A$34:$A$45,0)))</f>
        <v>8.5714285714285712</v>
      </c>
      <c r="AD1009">
        <f>SUMIFS('Adjusted Source Data'!AJ$3:AJ$290,Sector,"All Sectors",Month,$A1009,TimeOfWeek,$E1009)</f>
        <v>0</v>
      </c>
      <c r="AE1009">
        <f>SUMIFS('Adjusted Source Data'!AK$3:AK$290,Sector,"All Sectors",Month,$A1009,TimeOfWeek,$E1009)</f>
        <v>0</v>
      </c>
    </row>
    <row r="1010" spans="1:31" outlineLevel="2">
      <c r="A1010">
        <f t="shared" ref="A1010:E1010" si="901">A429</f>
        <v>6</v>
      </c>
      <c r="B1010" t="str">
        <f t="shared" si="901"/>
        <v>Summer</v>
      </c>
      <c r="C1010" t="str">
        <f t="shared" si="901"/>
        <v>h18</v>
      </c>
      <c r="D1010" t="str">
        <f t="shared" si="901"/>
        <v>Hour17</v>
      </c>
      <c r="E1010" t="str">
        <f t="shared" si="901"/>
        <v>Weekend</v>
      </c>
      <c r="F1010" s="10">
        <f t="shared" ref="F1010:Z1010" si="902">F429/$AB1010</f>
        <v>23355.336491686518</v>
      </c>
      <c r="G1010" s="10">
        <f t="shared" si="902"/>
        <v>2623534.6103812968</v>
      </c>
      <c r="H1010" s="10">
        <f t="shared" si="902"/>
        <v>0</v>
      </c>
      <c r="I1010" s="10">
        <f t="shared" si="902"/>
        <v>896332.23254212923</v>
      </c>
      <c r="J1010" s="10">
        <f t="shared" si="902"/>
        <v>10173182.83751615</v>
      </c>
      <c r="K1010" s="10">
        <f t="shared" si="902"/>
        <v>10173182.83751615</v>
      </c>
      <c r="L1010" s="10">
        <f t="shared" si="902"/>
        <v>23129.560110693536</v>
      </c>
      <c r="M1010" s="10">
        <f t="shared" si="902"/>
        <v>8131868.688609249</v>
      </c>
      <c r="N1010" s="10">
        <f t="shared" si="902"/>
        <v>0</v>
      </c>
      <c r="O1010" s="10">
        <f t="shared" si="902"/>
        <v>11222145.346627397</v>
      </c>
      <c r="P1010" s="10">
        <f t="shared" si="902"/>
        <v>11222145.346627397</v>
      </c>
      <c r="Q1010" s="10">
        <f t="shared" si="902"/>
        <v>11222145.346627397</v>
      </c>
      <c r="R1010" s="10">
        <f t="shared" si="902"/>
        <v>615562.75600305293</v>
      </c>
      <c r="S1010" s="10">
        <f t="shared" si="902"/>
        <v>615562.75600305293</v>
      </c>
      <c r="T1010" s="10">
        <f t="shared" si="902"/>
        <v>615562.75600305293</v>
      </c>
      <c r="U1010" s="10">
        <f t="shared" si="902"/>
        <v>615562.75600305293</v>
      </c>
      <c r="V1010" s="10">
        <f t="shared" si="902"/>
        <v>615562.75600305293</v>
      </c>
      <c r="W1010" s="10">
        <f t="shared" si="902"/>
        <v>615562.75600305293</v>
      </c>
      <c r="X1010" s="10">
        <f t="shared" si="902"/>
        <v>38863147.547971912</v>
      </c>
      <c r="Y1010" s="10">
        <f t="shared" si="902"/>
        <v>38863147.547971912</v>
      </c>
      <c r="Z1010" s="10">
        <f t="shared" si="902"/>
        <v>38863147.547971912</v>
      </c>
      <c r="AB1010" s="21">
        <f>IF(E429="weekday",INDEX('Category Mapping'!$F$34:$F$45,MATCH('Summarized Source Data'!A429,'Category Mapping'!$A$34:$A$45,0)),INDEX('Category Mapping'!$E$34:$E$45,MATCH('Summarized Source Data'!A429,'Category Mapping'!$A$34:$A$45,0)))</f>
        <v>8.5714285714285712</v>
      </c>
      <c r="AD1010">
        <f>SUMIFS('Adjusted Source Data'!AJ$3:AJ$290,Sector,"All Sectors",Month,$A1010,TimeOfWeek,$E1010)</f>
        <v>0</v>
      </c>
      <c r="AE1010">
        <f>SUMIFS('Adjusted Source Data'!AK$3:AK$290,Sector,"All Sectors",Month,$A1010,TimeOfWeek,$E1010)</f>
        <v>0</v>
      </c>
    </row>
    <row r="1011" spans="1:31" outlineLevel="2">
      <c r="A1011">
        <f t="shared" ref="A1011:E1011" si="903">A430</f>
        <v>6</v>
      </c>
      <c r="B1011" t="str">
        <f t="shared" si="903"/>
        <v>Summer</v>
      </c>
      <c r="C1011" t="str">
        <f t="shared" si="903"/>
        <v>h19</v>
      </c>
      <c r="D1011" t="str">
        <f t="shared" si="903"/>
        <v>Hour18</v>
      </c>
      <c r="E1011" t="str">
        <f t="shared" si="903"/>
        <v>Weekend</v>
      </c>
      <c r="F1011" s="10">
        <f t="shared" ref="F1011:Z1011" si="904">F430/$AB1011</f>
        <v>24206.297904522638</v>
      </c>
      <c r="G1011" s="10">
        <f t="shared" si="904"/>
        <v>2384041.8243713859</v>
      </c>
      <c r="H1011" s="10">
        <f t="shared" si="904"/>
        <v>0</v>
      </c>
      <c r="I1011" s="10">
        <f t="shared" si="904"/>
        <v>1992144.53817335</v>
      </c>
      <c r="J1011" s="10">
        <f t="shared" si="904"/>
        <v>9860314.1428681649</v>
      </c>
      <c r="K1011" s="10">
        <f t="shared" si="904"/>
        <v>9860314.1428681649</v>
      </c>
      <c r="L1011" s="10">
        <f t="shared" si="904"/>
        <v>25698.337961364385</v>
      </c>
      <c r="M1011" s="10">
        <f t="shared" si="904"/>
        <v>7511364.6521290252</v>
      </c>
      <c r="N1011" s="10">
        <f t="shared" si="904"/>
        <v>0</v>
      </c>
      <c r="O1011" s="10">
        <f t="shared" si="904"/>
        <v>11078058.104316324</v>
      </c>
      <c r="P1011" s="10">
        <f t="shared" si="904"/>
        <v>11078058.104316324</v>
      </c>
      <c r="Q1011" s="10">
        <f t="shared" si="904"/>
        <v>11078058.104316324</v>
      </c>
      <c r="R1011" s="10">
        <f t="shared" si="904"/>
        <v>611100.78767897375</v>
      </c>
      <c r="S1011" s="10">
        <f t="shared" si="904"/>
        <v>611100.78767897375</v>
      </c>
      <c r="T1011" s="10">
        <f t="shared" si="904"/>
        <v>611100.78767897375</v>
      </c>
      <c r="U1011" s="10">
        <f t="shared" si="904"/>
        <v>611100.78767897375</v>
      </c>
      <c r="V1011" s="10">
        <f t="shared" si="904"/>
        <v>611100.78767897375</v>
      </c>
      <c r="W1011" s="10">
        <f t="shared" si="904"/>
        <v>611100.78767897375</v>
      </c>
      <c r="X1011" s="10">
        <f t="shared" si="904"/>
        <v>38645426.833417445</v>
      </c>
      <c r="Y1011" s="10">
        <f t="shared" si="904"/>
        <v>38645426.833417445</v>
      </c>
      <c r="Z1011" s="10">
        <f t="shared" si="904"/>
        <v>38645426.833417445</v>
      </c>
      <c r="AB1011" s="21">
        <f>IF(E430="weekday",INDEX('Category Mapping'!$F$34:$F$45,MATCH('Summarized Source Data'!A430,'Category Mapping'!$A$34:$A$45,0)),INDEX('Category Mapping'!$E$34:$E$45,MATCH('Summarized Source Data'!A430,'Category Mapping'!$A$34:$A$45,0)))</f>
        <v>8.5714285714285712</v>
      </c>
      <c r="AD1011">
        <f>SUMIFS('Adjusted Source Data'!AJ$3:AJ$290,Sector,"All Sectors",Month,$A1011,TimeOfWeek,$E1011)</f>
        <v>0</v>
      </c>
      <c r="AE1011">
        <f>SUMIFS('Adjusted Source Data'!AK$3:AK$290,Sector,"All Sectors",Month,$A1011,TimeOfWeek,$E1011)</f>
        <v>0</v>
      </c>
    </row>
    <row r="1012" spans="1:31" outlineLevel="2">
      <c r="A1012">
        <f t="shared" ref="A1012:E1012" si="905">A431</f>
        <v>6</v>
      </c>
      <c r="B1012" t="str">
        <f t="shared" si="905"/>
        <v>Summer</v>
      </c>
      <c r="C1012" t="str">
        <f t="shared" si="905"/>
        <v>h20</v>
      </c>
      <c r="D1012" t="str">
        <f t="shared" si="905"/>
        <v>Hour19</v>
      </c>
      <c r="E1012" t="str">
        <f t="shared" si="905"/>
        <v>Weekend</v>
      </c>
      <c r="F1012" s="10">
        <f t="shared" ref="F1012:Z1012" si="906">F431/$AB1012</f>
        <v>24962.441946170293</v>
      </c>
      <c r="G1012" s="10">
        <f t="shared" si="906"/>
        <v>2057460.7525396892</v>
      </c>
      <c r="H1012" s="10">
        <f t="shared" si="906"/>
        <v>0</v>
      </c>
      <c r="I1012" s="10">
        <f t="shared" si="906"/>
        <v>3211380.5396783515</v>
      </c>
      <c r="J1012" s="10">
        <f t="shared" si="906"/>
        <v>9075763.4264304433</v>
      </c>
      <c r="K1012" s="10">
        <f t="shared" si="906"/>
        <v>9075763.4264304433</v>
      </c>
      <c r="L1012" s="10">
        <f t="shared" si="906"/>
        <v>27949.787870572101</v>
      </c>
      <c r="M1012" s="10">
        <f t="shared" si="906"/>
        <v>6760228.1869161222</v>
      </c>
      <c r="N1012" s="10">
        <f t="shared" si="906"/>
        <v>0</v>
      </c>
      <c r="O1012" s="10">
        <f t="shared" si="906"/>
        <v>10738339.546847695</v>
      </c>
      <c r="P1012" s="10">
        <f t="shared" si="906"/>
        <v>10738339.546847695</v>
      </c>
      <c r="Q1012" s="10">
        <f t="shared" si="906"/>
        <v>10738339.546847695</v>
      </c>
      <c r="R1012" s="10">
        <f t="shared" si="906"/>
        <v>596439.9102023053</v>
      </c>
      <c r="S1012" s="10">
        <f t="shared" si="906"/>
        <v>596439.9102023053</v>
      </c>
      <c r="T1012" s="10">
        <f t="shared" si="906"/>
        <v>596439.9102023053</v>
      </c>
      <c r="U1012" s="10">
        <f t="shared" si="906"/>
        <v>596439.9102023053</v>
      </c>
      <c r="V1012" s="10">
        <f t="shared" si="906"/>
        <v>596439.9102023053</v>
      </c>
      <c r="W1012" s="10">
        <f t="shared" si="906"/>
        <v>596439.9102023053</v>
      </c>
      <c r="X1012" s="10">
        <f t="shared" si="906"/>
        <v>38427706.118862979</v>
      </c>
      <c r="Y1012" s="10">
        <f t="shared" si="906"/>
        <v>38427706.118862979</v>
      </c>
      <c r="Z1012" s="10">
        <f t="shared" si="906"/>
        <v>38427706.118862979</v>
      </c>
      <c r="AB1012" s="21">
        <f>IF(E431="weekday",INDEX('Category Mapping'!$F$34:$F$45,MATCH('Summarized Source Data'!A431,'Category Mapping'!$A$34:$A$45,0)),INDEX('Category Mapping'!$E$34:$E$45,MATCH('Summarized Source Data'!A431,'Category Mapping'!$A$34:$A$45,0)))</f>
        <v>8.5714285714285712</v>
      </c>
      <c r="AD1012">
        <f>SUMIFS('Adjusted Source Data'!AJ$3:AJ$290,Sector,"All Sectors",Month,$A1012,TimeOfWeek,$E1012)</f>
        <v>0</v>
      </c>
      <c r="AE1012">
        <f>SUMIFS('Adjusted Source Data'!AK$3:AK$290,Sector,"All Sectors",Month,$A1012,TimeOfWeek,$E1012)</f>
        <v>0</v>
      </c>
    </row>
    <row r="1013" spans="1:31" outlineLevel="2">
      <c r="A1013">
        <f t="shared" ref="A1013:E1013" si="907">A432</f>
        <v>6</v>
      </c>
      <c r="B1013" t="str">
        <f t="shared" si="907"/>
        <v>Summer</v>
      </c>
      <c r="C1013" t="str">
        <f t="shared" si="907"/>
        <v>h21</v>
      </c>
      <c r="D1013" t="str">
        <f t="shared" si="907"/>
        <v>Hour20</v>
      </c>
      <c r="E1013" t="str">
        <f t="shared" si="907"/>
        <v>Weekend</v>
      </c>
      <c r="F1013" s="10">
        <f t="shared" ref="F1013:Z1013" si="908">F432/$AB1013</f>
        <v>24872.196709987467</v>
      </c>
      <c r="G1013" s="10">
        <f t="shared" si="908"/>
        <v>1622019.3234307605</v>
      </c>
      <c r="H1013" s="10">
        <f t="shared" si="908"/>
        <v>0</v>
      </c>
      <c r="I1013" s="10">
        <f t="shared" si="908"/>
        <v>3189608.468222905</v>
      </c>
      <c r="J1013" s="10">
        <f t="shared" si="908"/>
        <v>8444463.5994586814</v>
      </c>
      <c r="K1013" s="10">
        <f t="shared" si="908"/>
        <v>8444463.5994586814</v>
      </c>
      <c r="L1013" s="10">
        <f t="shared" si="908"/>
        <v>34499.153545442226</v>
      </c>
      <c r="M1013" s="10">
        <f t="shared" si="908"/>
        <v>6009091.7217032202</v>
      </c>
      <c r="N1013" s="10">
        <f t="shared" si="908"/>
        <v>0</v>
      </c>
      <c r="O1013" s="10">
        <f t="shared" si="908"/>
        <v>10176602.359058943</v>
      </c>
      <c r="P1013" s="10">
        <f t="shared" si="908"/>
        <v>10176602.359058943</v>
      </c>
      <c r="Q1013" s="10">
        <f t="shared" si="908"/>
        <v>10176602.359058943</v>
      </c>
      <c r="R1013" s="10">
        <f t="shared" si="908"/>
        <v>576679.68700969929</v>
      </c>
      <c r="S1013" s="10">
        <f t="shared" si="908"/>
        <v>576679.68700969929</v>
      </c>
      <c r="T1013" s="10">
        <f t="shared" si="908"/>
        <v>576679.68700969929</v>
      </c>
      <c r="U1013" s="10">
        <f t="shared" si="908"/>
        <v>576679.68700969929</v>
      </c>
      <c r="V1013" s="10">
        <f t="shared" si="908"/>
        <v>576679.68700969929</v>
      </c>
      <c r="W1013" s="10">
        <f t="shared" si="908"/>
        <v>576679.68700969929</v>
      </c>
      <c r="X1013" s="10">
        <f t="shared" si="908"/>
        <v>38209985.40430852</v>
      </c>
      <c r="Y1013" s="10">
        <f t="shared" si="908"/>
        <v>38209985.40430852</v>
      </c>
      <c r="Z1013" s="10">
        <f t="shared" si="908"/>
        <v>38209985.40430852</v>
      </c>
      <c r="AB1013" s="21">
        <f>IF(E432="weekday",INDEX('Category Mapping'!$F$34:$F$45,MATCH('Summarized Source Data'!A432,'Category Mapping'!$A$34:$A$45,0)),INDEX('Category Mapping'!$E$34:$E$45,MATCH('Summarized Source Data'!A432,'Category Mapping'!$A$34:$A$45,0)))</f>
        <v>8.5714285714285712</v>
      </c>
      <c r="AD1013">
        <f>SUMIFS('Adjusted Source Data'!AJ$3:AJ$290,Sector,"All Sectors",Month,$A1013,TimeOfWeek,$E1013)</f>
        <v>0</v>
      </c>
      <c r="AE1013">
        <f>SUMIFS('Adjusted Source Data'!AK$3:AK$290,Sector,"All Sectors",Month,$A1013,TimeOfWeek,$E1013)</f>
        <v>0</v>
      </c>
    </row>
    <row r="1014" spans="1:31" outlineLevel="2">
      <c r="A1014">
        <f t="shared" ref="A1014:E1014" si="909">A433</f>
        <v>6</v>
      </c>
      <c r="B1014" t="str">
        <f t="shared" si="909"/>
        <v>Summer</v>
      </c>
      <c r="C1014" t="str">
        <f t="shared" si="909"/>
        <v>h22</v>
      </c>
      <c r="D1014" t="str">
        <f t="shared" si="909"/>
        <v>Hour21</v>
      </c>
      <c r="E1014" t="str">
        <f t="shared" si="909"/>
        <v>Weekend</v>
      </c>
      <c r="F1014" s="10">
        <f t="shared" ref="F1014:Z1014" si="910">F433/$AB1014</f>
        <v>21995.452908579333</v>
      </c>
      <c r="G1014" s="10">
        <f t="shared" si="910"/>
        <v>1153919.7871386618</v>
      </c>
      <c r="H1014" s="10">
        <f t="shared" si="910"/>
        <v>0</v>
      </c>
      <c r="I1014" s="10">
        <f t="shared" si="910"/>
        <v>2634420.6461090203</v>
      </c>
      <c r="J1014" s="10">
        <f t="shared" si="910"/>
        <v>7837722.3425075887</v>
      </c>
      <c r="K1014" s="10">
        <f t="shared" si="910"/>
        <v>7837722.3425075887</v>
      </c>
      <c r="L1014" s="10">
        <f t="shared" si="910"/>
        <v>36023.525128395304</v>
      </c>
      <c r="M1014" s="10">
        <f t="shared" si="910"/>
        <v>5268841.2922180407</v>
      </c>
      <c r="N1014" s="10">
        <f t="shared" si="910"/>
        <v>0</v>
      </c>
      <c r="O1014" s="10">
        <f t="shared" si="910"/>
        <v>9500143.7723571509</v>
      </c>
      <c r="P1014" s="10">
        <f t="shared" si="910"/>
        <v>9500143.7723571509</v>
      </c>
      <c r="Q1014" s="10">
        <f t="shared" si="910"/>
        <v>9500143.7723571509</v>
      </c>
      <c r="R1014" s="10">
        <f t="shared" si="910"/>
        <v>554369.73652894597</v>
      </c>
      <c r="S1014" s="10">
        <f t="shared" si="910"/>
        <v>554369.73652894597</v>
      </c>
      <c r="T1014" s="10">
        <f t="shared" si="910"/>
        <v>554369.73652894597</v>
      </c>
      <c r="U1014" s="10">
        <f t="shared" si="910"/>
        <v>554369.73652894597</v>
      </c>
      <c r="V1014" s="10">
        <f t="shared" si="910"/>
        <v>554369.73652894597</v>
      </c>
      <c r="W1014" s="10">
        <f t="shared" si="910"/>
        <v>554369.73652894597</v>
      </c>
      <c r="X1014" s="10">
        <f t="shared" si="910"/>
        <v>37883404.332476825</v>
      </c>
      <c r="Y1014" s="10">
        <f t="shared" si="910"/>
        <v>37883404.332476825</v>
      </c>
      <c r="Z1014" s="10">
        <f t="shared" si="910"/>
        <v>37883404.332476825</v>
      </c>
      <c r="AB1014" s="21">
        <f>IF(E433="weekday",INDEX('Category Mapping'!$F$34:$F$45,MATCH('Summarized Source Data'!A433,'Category Mapping'!$A$34:$A$45,0)),INDEX('Category Mapping'!$E$34:$E$45,MATCH('Summarized Source Data'!A433,'Category Mapping'!$A$34:$A$45,0)))</f>
        <v>8.5714285714285712</v>
      </c>
      <c r="AD1014">
        <f>SUMIFS('Adjusted Source Data'!AJ$3:AJ$290,Sector,"All Sectors",Month,$A1014,TimeOfWeek,$E1014)</f>
        <v>0</v>
      </c>
      <c r="AE1014">
        <f>SUMIFS('Adjusted Source Data'!AK$3:AK$290,Sector,"All Sectors",Month,$A1014,TimeOfWeek,$E1014)</f>
        <v>0</v>
      </c>
    </row>
    <row r="1015" spans="1:31" outlineLevel="2">
      <c r="A1015">
        <f t="shared" ref="A1015:E1015" si="911">A434</f>
        <v>6</v>
      </c>
      <c r="B1015" t="str">
        <f t="shared" si="911"/>
        <v>Summer</v>
      </c>
      <c r="C1015" t="str">
        <f t="shared" si="911"/>
        <v>h23</v>
      </c>
      <c r="D1015" t="str">
        <f t="shared" si="911"/>
        <v>Hour22</v>
      </c>
      <c r="E1015" t="str">
        <f t="shared" si="911"/>
        <v>Weekend</v>
      </c>
      <c r="F1015" s="10">
        <f t="shared" ref="F1015:Z1015" si="912">F434/$AB1015</f>
        <v>17115.134231483731</v>
      </c>
      <c r="G1015" s="10">
        <f t="shared" si="912"/>
        <v>713232.15969182842</v>
      </c>
      <c r="H1015" s="10">
        <f t="shared" si="912"/>
        <v>0</v>
      </c>
      <c r="I1015" s="10">
        <f t="shared" si="912"/>
        <v>1698221.5735248229</v>
      </c>
      <c r="J1015" s="10">
        <f t="shared" si="912"/>
        <v>6552410.6079235245</v>
      </c>
      <c r="K1015" s="10">
        <f t="shared" si="912"/>
        <v>6552410.6079235245</v>
      </c>
      <c r="L1015" s="10">
        <f t="shared" si="912"/>
        <v>37513.496838448787</v>
      </c>
      <c r="M1015" s="10">
        <f t="shared" si="912"/>
        <v>4593907.0770992003</v>
      </c>
      <c r="N1015" s="10">
        <f t="shared" si="912"/>
        <v>0</v>
      </c>
      <c r="O1015" s="10">
        <f t="shared" si="912"/>
        <v>9084984.4429936148</v>
      </c>
      <c r="P1015" s="10">
        <f t="shared" si="912"/>
        <v>9084984.4429936148</v>
      </c>
      <c r="Q1015" s="10">
        <f t="shared" si="912"/>
        <v>9084984.4429936148</v>
      </c>
      <c r="R1015" s="10">
        <f t="shared" si="912"/>
        <v>546720.66352486133</v>
      </c>
      <c r="S1015" s="10">
        <f t="shared" si="912"/>
        <v>546720.66352486133</v>
      </c>
      <c r="T1015" s="10">
        <f t="shared" si="912"/>
        <v>546720.66352486133</v>
      </c>
      <c r="U1015" s="10">
        <f t="shared" si="912"/>
        <v>546720.66352486133</v>
      </c>
      <c r="V1015" s="10">
        <f t="shared" si="912"/>
        <v>546720.66352486133</v>
      </c>
      <c r="W1015" s="10">
        <f t="shared" si="912"/>
        <v>546720.66352486133</v>
      </c>
      <c r="X1015" s="10">
        <f t="shared" si="912"/>
        <v>37556823.260645129</v>
      </c>
      <c r="Y1015" s="10">
        <f t="shared" si="912"/>
        <v>37556823.260645129</v>
      </c>
      <c r="Z1015" s="10">
        <f t="shared" si="912"/>
        <v>37556823.260645129</v>
      </c>
      <c r="AB1015" s="21">
        <f>IF(E434="weekday",INDEX('Category Mapping'!$F$34:$F$45,MATCH('Summarized Source Data'!A434,'Category Mapping'!$A$34:$A$45,0)),INDEX('Category Mapping'!$E$34:$E$45,MATCH('Summarized Source Data'!A434,'Category Mapping'!$A$34:$A$45,0)))</f>
        <v>8.5714285714285712</v>
      </c>
      <c r="AD1015">
        <f>SUMIFS('Adjusted Source Data'!AJ$3:AJ$290,Sector,"All Sectors",Month,$A1015,TimeOfWeek,$E1015)</f>
        <v>0</v>
      </c>
      <c r="AE1015">
        <f>SUMIFS('Adjusted Source Data'!AK$3:AK$290,Sector,"All Sectors",Month,$A1015,TimeOfWeek,$E1015)</f>
        <v>0</v>
      </c>
    </row>
    <row r="1016" spans="1:31" outlineLevel="2">
      <c r="A1016">
        <f t="shared" ref="A1016:E1016" si="913">A435</f>
        <v>6</v>
      </c>
      <c r="B1016" t="str">
        <f t="shared" si="913"/>
        <v>Summer</v>
      </c>
      <c r="C1016" t="str">
        <f t="shared" si="913"/>
        <v>h24</v>
      </c>
      <c r="D1016" t="str">
        <f t="shared" si="913"/>
        <v>Hour23</v>
      </c>
      <c r="E1016" t="str">
        <f t="shared" si="913"/>
        <v>Weekend</v>
      </c>
      <c r="F1016" s="10">
        <f t="shared" ref="F1016:Z1016" si="914">F435/$AB1016</f>
        <v>14678.512854547442</v>
      </c>
      <c r="G1016" s="10">
        <f t="shared" si="914"/>
        <v>354647.44914491277</v>
      </c>
      <c r="H1016" s="10">
        <f t="shared" si="914"/>
        <v>0</v>
      </c>
      <c r="I1016" s="10">
        <f t="shared" si="914"/>
        <v>951146.57938157674</v>
      </c>
      <c r="J1016" s="10">
        <f t="shared" si="914"/>
        <v>5211148.8952528965</v>
      </c>
      <c r="K1016" s="10">
        <f t="shared" si="914"/>
        <v>5211148.8952528965</v>
      </c>
      <c r="L1016" s="10">
        <f t="shared" si="914"/>
        <v>39615.808058186696</v>
      </c>
      <c r="M1016" s="10">
        <f t="shared" si="914"/>
        <v>3984289.0763467001</v>
      </c>
      <c r="N1016" s="10">
        <f t="shared" si="914"/>
        <v>0</v>
      </c>
      <c r="O1016" s="10">
        <f t="shared" si="914"/>
        <v>8277315.4879223565</v>
      </c>
      <c r="P1016" s="10">
        <f t="shared" si="914"/>
        <v>8277315.4879223565</v>
      </c>
      <c r="Q1016" s="10">
        <f t="shared" si="914"/>
        <v>8277315.4879223565</v>
      </c>
      <c r="R1016" s="10">
        <f t="shared" si="914"/>
        <v>367469.34860609699</v>
      </c>
      <c r="S1016" s="10">
        <f t="shared" si="914"/>
        <v>367469.34860609699</v>
      </c>
      <c r="T1016" s="10">
        <f t="shared" si="914"/>
        <v>367469.34860609699</v>
      </c>
      <c r="U1016" s="10">
        <f t="shared" si="914"/>
        <v>367469.34860609699</v>
      </c>
      <c r="V1016" s="10">
        <f t="shared" si="914"/>
        <v>367469.34860609699</v>
      </c>
      <c r="W1016" s="10">
        <f t="shared" si="914"/>
        <v>367469.34860609699</v>
      </c>
      <c r="X1016" s="10">
        <f t="shared" si="914"/>
        <v>37339102.546090662</v>
      </c>
      <c r="Y1016" s="10">
        <f t="shared" si="914"/>
        <v>37339102.546090662</v>
      </c>
      <c r="Z1016" s="10">
        <f t="shared" si="914"/>
        <v>37339102.546090662</v>
      </c>
      <c r="AB1016" s="21">
        <f>IF(E435="weekday",INDEX('Category Mapping'!$F$34:$F$45,MATCH('Summarized Source Data'!A435,'Category Mapping'!$A$34:$A$45,0)),INDEX('Category Mapping'!$E$34:$E$45,MATCH('Summarized Source Data'!A435,'Category Mapping'!$A$34:$A$45,0)))</f>
        <v>8.5714285714285712</v>
      </c>
      <c r="AD1016">
        <f>SUMIFS('Adjusted Source Data'!AJ$3:AJ$290,Sector,"All Sectors",Month,$A1016,TimeOfWeek,$E1016)</f>
        <v>0</v>
      </c>
      <c r="AE1016">
        <f>SUMIFS('Adjusted Source Data'!AK$3:AK$290,Sector,"All Sectors",Month,$A1016,TimeOfWeek,$E1016)</f>
        <v>0</v>
      </c>
    </row>
    <row r="1017" spans="1:31" outlineLevel="2">
      <c r="A1017">
        <f t="shared" ref="A1017:E1017" si="915">A436</f>
        <v>7</v>
      </c>
      <c r="B1017" t="str">
        <f t="shared" si="915"/>
        <v>Summer</v>
      </c>
      <c r="C1017" t="str">
        <f t="shared" si="915"/>
        <v>h1</v>
      </c>
      <c r="D1017" t="str">
        <f t="shared" si="915"/>
        <v>Hour0</v>
      </c>
      <c r="E1017" t="str">
        <f t="shared" si="915"/>
        <v>Weekend</v>
      </c>
      <c r="F1017" s="10">
        <f t="shared" ref="F1017:Z1017" si="916">F436/$AB1017</f>
        <v>2794.264390514259</v>
      </c>
      <c r="G1017" s="10">
        <f t="shared" si="916"/>
        <v>2569825.9066204787</v>
      </c>
      <c r="H1017" s="10">
        <f t="shared" si="916"/>
        <v>0</v>
      </c>
      <c r="I1017" s="10">
        <f t="shared" si="916"/>
        <v>621655.1051105673</v>
      </c>
      <c r="J1017" s="10">
        <f t="shared" si="916"/>
        <v>3957002.5541870659</v>
      </c>
      <c r="K1017" s="10">
        <f t="shared" si="916"/>
        <v>3957002.5541870659</v>
      </c>
      <c r="L1017" s="10">
        <f t="shared" si="916"/>
        <v>6669.2248313495311</v>
      </c>
      <c r="M1017" s="10">
        <f t="shared" si="916"/>
        <v>11058677.057178289</v>
      </c>
      <c r="N1017" s="10">
        <f t="shared" si="916"/>
        <v>0</v>
      </c>
      <c r="O1017" s="10">
        <f t="shared" si="916"/>
        <v>8103027.283766062</v>
      </c>
      <c r="P1017" s="10">
        <f t="shared" si="916"/>
        <v>8103027.283766062</v>
      </c>
      <c r="Q1017" s="10">
        <f t="shared" si="916"/>
        <v>8103027.283766062</v>
      </c>
      <c r="R1017" s="10">
        <f t="shared" si="916"/>
        <v>248180.19968673555</v>
      </c>
      <c r="S1017" s="10">
        <f t="shared" si="916"/>
        <v>248180.19968673555</v>
      </c>
      <c r="T1017" s="10">
        <f t="shared" si="916"/>
        <v>248180.19968673555</v>
      </c>
      <c r="U1017" s="10">
        <f t="shared" si="916"/>
        <v>248180.19968673555</v>
      </c>
      <c r="V1017" s="10">
        <f t="shared" si="916"/>
        <v>248180.19968673555</v>
      </c>
      <c r="W1017" s="10">
        <f t="shared" si="916"/>
        <v>248180.19968673555</v>
      </c>
      <c r="X1017" s="10">
        <f t="shared" si="916"/>
        <v>33702634.840924308</v>
      </c>
      <c r="Y1017" s="10">
        <f t="shared" si="916"/>
        <v>33702634.840924308</v>
      </c>
      <c r="Z1017" s="10">
        <f t="shared" si="916"/>
        <v>33702634.840924308</v>
      </c>
      <c r="AB1017" s="21">
        <f>IF(E436="weekday",INDEX('Category Mapping'!$F$34:$F$45,MATCH('Summarized Source Data'!A436,'Category Mapping'!$A$34:$A$45,0)),INDEX('Category Mapping'!$E$34:$E$45,MATCH('Summarized Source Data'!A436,'Category Mapping'!$A$34:$A$45,0)))</f>
        <v>8.8571428571428559</v>
      </c>
      <c r="AD1017">
        <f>SUMIFS('Adjusted Source Data'!AJ$3:AJ$290,Sector,"All Sectors",Month,$A1017,TimeOfWeek,$E1017)</f>
        <v>0</v>
      </c>
      <c r="AE1017">
        <f>SUMIFS('Adjusted Source Data'!AK$3:AK$290,Sector,"All Sectors",Month,$A1017,TimeOfWeek,$E1017)</f>
        <v>0</v>
      </c>
    </row>
    <row r="1018" spans="1:31" outlineLevel="2">
      <c r="A1018">
        <f t="shared" ref="A1018:E1018" si="917">A437</f>
        <v>7</v>
      </c>
      <c r="B1018" t="str">
        <f t="shared" si="917"/>
        <v>Summer</v>
      </c>
      <c r="C1018" t="str">
        <f t="shared" si="917"/>
        <v>h2</v>
      </c>
      <c r="D1018" t="str">
        <f t="shared" si="917"/>
        <v>Hour1</v>
      </c>
      <c r="E1018" t="str">
        <f t="shared" si="917"/>
        <v>Weekend</v>
      </c>
      <c r="F1018" s="10">
        <f t="shared" ref="F1018:Z1018" si="918">F437/$AB1018</f>
        <v>2794.264390514259</v>
      </c>
      <c r="G1018" s="10">
        <f t="shared" si="918"/>
        <v>2380248.5856402791</v>
      </c>
      <c r="H1018" s="10">
        <f t="shared" si="918"/>
        <v>0</v>
      </c>
      <c r="I1018" s="10">
        <f t="shared" si="918"/>
        <v>537106.14765101147</v>
      </c>
      <c r="J1018" s="10">
        <f t="shared" si="918"/>
        <v>3072600.7599700484</v>
      </c>
      <c r="K1018" s="10">
        <f t="shared" si="918"/>
        <v>3072600.7599700484</v>
      </c>
      <c r="L1018" s="10">
        <f t="shared" si="918"/>
        <v>6669.2248313495311</v>
      </c>
      <c r="M1018" s="10">
        <f t="shared" si="918"/>
        <v>10532073.387788847</v>
      </c>
      <c r="N1018" s="10">
        <f t="shared" si="918"/>
        <v>0</v>
      </c>
      <c r="O1018" s="10">
        <f t="shared" si="918"/>
        <v>7155140.6788650677</v>
      </c>
      <c r="P1018" s="10">
        <f t="shared" si="918"/>
        <v>7155140.6788650677</v>
      </c>
      <c r="Q1018" s="10">
        <f t="shared" si="918"/>
        <v>7155140.6788650677</v>
      </c>
      <c r="R1018" s="10">
        <f t="shared" si="918"/>
        <v>234612.78274858597</v>
      </c>
      <c r="S1018" s="10">
        <f t="shared" si="918"/>
        <v>234612.78274858597</v>
      </c>
      <c r="T1018" s="10">
        <f t="shared" si="918"/>
        <v>234612.78274858597</v>
      </c>
      <c r="U1018" s="10">
        <f t="shared" si="918"/>
        <v>234612.78274858597</v>
      </c>
      <c r="V1018" s="10">
        <f t="shared" si="918"/>
        <v>234612.78274858597</v>
      </c>
      <c r="W1018" s="10">
        <f t="shared" si="918"/>
        <v>234612.78274858597</v>
      </c>
      <c r="X1018" s="10">
        <f t="shared" si="918"/>
        <v>33702634.840924308</v>
      </c>
      <c r="Y1018" s="10">
        <f t="shared" si="918"/>
        <v>33702634.840924308</v>
      </c>
      <c r="Z1018" s="10">
        <f t="shared" si="918"/>
        <v>33702634.840924308</v>
      </c>
      <c r="AB1018" s="21">
        <f>IF(E437="weekday",INDEX('Category Mapping'!$F$34:$F$45,MATCH('Summarized Source Data'!A437,'Category Mapping'!$A$34:$A$45,0)),INDEX('Category Mapping'!$E$34:$E$45,MATCH('Summarized Source Data'!A437,'Category Mapping'!$A$34:$A$45,0)))</f>
        <v>8.8571428571428559</v>
      </c>
      <c r="AD1018">
        <f>SUMIFS('Adjusted Source Data'!AJ$3:AJ$290,Sector,"All Sectors",Month,$A1018,TimeOfWeek,$E1018)</f>
        <v>0</v>
      </c>
      <c r="AE1018">
        <f>SUMIFS('Adjusted Source Data'!AK$3:AK$290,Sector,"All Sectors",Month,$A1018,TimeOfWeek,$E1018)</f>
        <v>0</v>
      </c>
    </row>
    <row r="1019" spans="1:31" outlineLevel="2">
      <c r="A1019">
        <f t="shared" ref="A1019:E1019" si="919">A438</f>
        <v>7</v>
      </c>
      <c r="B1019" t="str">
        <f t="shared" si="919"/>
        <v>Summer</v>
      </c>
      <c r="C1019" t="str">
        <f t="shared" si="919"/>
        <v>h3</v>
      </c>
      <c r="D1019" t="str">
        <f t="shared" si="919"/>
        <v>Hour2</v>
      </c>
      <c r="E1019" t="str">
        <f t="shared" si="919"/>
        <v>Weekend</v>
      </c>
      <c r="F1019" s="10">
        <f t="shared" ref="F1019:Z1019" si="920">F438/$AB1019</f>
        <v>2794.264390514259</v>
      </c>
      <c r="G1019" s="10">
        <f t="shared" si="920"/>
        <v>2327588.2187013351</v>
      </c>
      <c r="H1019" s="10">
        <f t="shared" si="920"/>
        <v>0</v>
      </c>
      <c r="I1019" s="10">
        <f t="shared" si="920"/>
        <v>518747.90117022453</v>
      </c>
      <c r="J1019" s="10">
        <f t="shared" si="920"/>
        <v>2416906.3096323493</v>
      </c>
      <c r="K1019" s="10">
        <f t="shared" si="920"/>
        <v>2416906.3096323493</v>
      </c>
      <c r="L1019" s="10">
        <f t="shared" si="920"/>
        <v>6669.2248313495311</v>
      </c>
      <c r="M1019" s="10">
        <f t="shared" si="920"/>
        <v>10395156.433747591</v>
      </c>
      <c r="N1019" s="10">
        <f t="shared" si="920"/>
        <v>0</v>
      </c>
      <c r="O1019" s="10">
        <f t="shared" si="920"/>
        <v>6976095.4312726576</v>
      </c>
      <c r="P1019" s="10">
        <f t="shared" si="920"/>
        <v>6976095.4312726576</v>
      </c>
      <c r="Q1019" s="10">
        <f t="shared" si="920"/>
        <v>6976095.4312726576</v>
      </c>
      <c r="R1019" s="10">
        <f t="shared" si="920"/>
        <v>230912.5494052541</v>
      </c>
      <c r="S1019" s="10">
        <f t="shared" si="920"/>
        <v>230912.5494052541</v>
      </c>
      <c r="T1019" s="10">
        <f t="shared" si="920"/>
        <v>230912.5494052541</v>
      </c>
      <c r="U1019" s="10">
        <f t="shared" si="920"/>
        <v>230912.5494052541</v>
      </c>
      <c r="V1019" s="10">
        <f t="shared" si="920"/>
        <v>230912.5494052541</v>
      </c>
      <c r="W1019" s="10">
        <f t="shared" si="920"/>
        <v>230912.5494052541</v>
      </c>
      <c r="X1019" s="10">
        <f t="shared" si="920"/>
        <v>33702634.840924308</v>
      </c>
      <c r="Y1019" s="10">
        <f t="shared" si="920"/>
        <v>33702634.840924308</v>
      </c>
      <c r="Z1019" s="10">
        <f t="shared" si="920"/>
        <v>33702634.840924308</v>
      </c>
      <c r="AB1019" s="21">
        <f>IF(E438="weekday",INDEX('Category Mapping'!$F$34:$F$45,MATCH('Summarized Source Data'!A438,'Category Mapping'!$A$34:$A$45,0)),INDEX('Category Mapping'!$E$34:$E$45,MATCH('Summarized Source Data'!A438,'Category Mapping'!$A$34:$A$45,0)))</f>
        <v>8.8571428571428559</v>
      </c>
      <c r="AD1019">
        <f>SUMIFS('Adjusted Source Data'!AJ$3:AJ$290,Sector,"All Sectors",Month,$A1019,TimeOfWeek,$E1019)</f>
        <v>0</v>
      </c>
      <c r="AE1019">
        <f>SUMIFS('Adjusted Source Data'!AK$3:AK$290,Sector,"All Sectors",Month,$A1019,TimeOfWeek,$E1019)</f>
        <v>0</v>
      </c>
    </row>
    <row r="1020" spans="1:31" outlineLevel="2">
      <c r="A1020">
        <f t="shared" ref="A1020:E1020" si="921">A439</f>
        <v>7</v>
      </c>
      <c r="B1020" t="str">
        <f t="shared" si="921"/>
        <v>Summer</v>
      </c>
      <c r="C1020" t="str">
        <f t="shared" si="921"/>
        <v>h4</v>
      </c>
      <c r="D1020" t="str">
        <f t="shared" si="921"/>
        <v>Hour3</v>
      </c>
      <c r="E1020" t="str">
        <f t="shared" si="921"/>
        <v>Weekend</v>
      </c>
      <c r="F1020" s="10">
        <f t="shared" ref="F1020:Z1020" si="922">F439/$AB1020</f>
        <v>2794.264390514259</v>
      </c>
      <c r="G1020" s="10">
        <f t="shared" si="922"/>
        <v>2411844.8058036459</v>
      </c>
      <c r="H1020" s="10">
        <f t="shared" si="922"/>
        <v>0</v>
      </c>
      <c r="I1020" s="10">
        <f t="shared" si="922"/>
        <v>518310.08287949412</v>
      </c>
      <c r="J1020" s="10">
        <f t="shared" si="922"/>
        <v>2006593.2657993147</v>
      </c>
      <c r="K1020" s="10">
        <f t="shared" si="922"/>
        <v>2006593.2657993147</v>
      </c>
      <c r="L1020" s="10">
        <f t="shared" si="922"/>
        <v>6669.2248313495311</v>
      </c>
      <c r="M1020" s="10">
        <f t="shared" si="922"/>
        <v>10489945.094237691</v>
      </c>
      <c r="N1020" s="10">
        <f t="shared" si="922"/>
        <v>0</v>
      </c>
      <c r="O1020" s="10">
        <f t="shared" si="922"/>
        <v>7091948.2385383323</v>
      </c>
      <c r="P1020" s="10">
        <f t="shared" si="922"/>
        <v>7091948.2385383323</v>
      </c>
      <c r="Q1020" s="10">
        <f t="shared" si="922"/>
        <v>7091948.2385383323</v>
      </c>
      <c r="R1020" s="10">
        <f t="shared" si="922"/>
        <v>230912.5494052541</v>
      </c>
      <c r="S1020" s="10">
        <f t="shared" si="922"/>
        <v>230912.5494052541</v>
      </c>
      <c r="T1020" s="10">
        <f t="shared" si="922"/>
        <v>230912.5494052541</v>
      </c>
      <c r="U1020" s="10">
        <f t="shared" si="922"/>
        <v>230912.5494052541</v>
      </c>
      <c r="V1020" s="10">
        <f t="shared" si="922"/>
        <v>230912.5494052541</v>
      </c>
      <c r="W1020" s="10">
        <f t="shared" si="922"/>
        <v>230912.5494052541</v>
      </c>
      <c r="X1020" s="10">
        <f t="shared" si="922"/>
        <v>33807955.57480219</v>
      </c>
      <c r="Y1020" s="10">
        <f t="shared" si="922"/>
        <v>33807955.57480219</v>
      </c>
      <c r="Z1020" s="10">
        <f t="shared" si="922"/>
        <v>33807955.57480219</v>
      </c>
      <c r="AB1020" s="21">
        <f>IF(E439="weekday",INDEX('Category Mapping'!$F$34:$F$45,MATCH('Summarized Source Data'!A439,'Category Mapping'!$A$34:$A$45,0)),INDEX('Category Mapping'!$E$34:$E$45,MATCH('Summarized Source Data'!A439,'Category Mapping'!$A$34:$A$45,0)))</f>
        <v>8.8571428571428559</v>
      </c>
      <c r="AD1020">
        <f>SUMIFS('Adjusted Source Data'!AJ$3:AJ$290,Sector,"All Sectors",Month,$A1020,TimeOfWeek,$E1020)</f>
        <v>0</v>
      </c>
      <c r="AE1020">
        <f>SUMIFS('Adjusted Source Data'!AK$3:AK$290,Sector,"All Sectors",Month,$A1020,TimeOfWeek,$E1020)</f>
        <v>0</v>
      </c>
    </row>
    <row r="1021" spans="1:31" outlineLevel="2">
      <c r="A1021">
        <f t="shared" ref="A1021:E1021" si="923">A440</f>
        <v>7</v>
      </c>
      <c r="B1021" t="str">
        <f t="shared" si="923"/>
        <v>Summer</v>
      </c>
      <c r="C1021" t="str">
        <f t="shared" si="923"/>
        <v>h5</v>
      </c>
      <c r="D1021" t="str">
        <f t="shared" si="923"/>
        <v>Hour4</v>
      </c>
      <c r="E1021" t="str">
        <f t="shared" si="923"/>
        <v>Weekend</v>
      </c>
      <c r="F1021" s="10">
        <f t="shared" ref="F1021:Z1021" si="924">F440/$AB1021</f>
        <v>2794.264390514259</v>
      </c>
      <c r="G1021" s="10">
        <f t="shared" si="924"/>
        <v>2643550.4203350004</v>
      </c>
      <c r="H1021" s="10">
        <f t="shared" si="924"/>
        <v>0</v>
      </c>
      <c r="I1021" s="10">
        <f t="shared" si="924"/>
        <v>545571.09099497902</v>
      </c>
      <c r="J1021" s="10">
        <f t="shared" si="924"/>
        <v>2063588.8447861408</v>
      </c>
      <c r="K1021" s="10">
        <f t="shared" si="924"/>
        <v>2063588.8447861408</v>
      </c>
      <c r="L1021" s="10">
        <f t="shared" si="924"/>
        <v>6669.2248313495311</v>
      </c>
      <c r="M1021" s="10">
        <f t="shared" si="924"/>
        <v>10848035.589422511</v>
      </c>
      <c r="N1021" s="10">
        <f t="shared" si="924"/>
        <v>0</v>
      </c>
      <c r="O1021" s="10">
        <f t="shared" si="924"/>
        <v>7155140.6788650677</v>
      </c>
      <c r="P1021" s="10">
        <f t="shared" si="924"/>
        <v>7155140.6788650677</v>
      </c>
      <c r="Q1021" s="10">
        <f t="shared" si="924"/>
        <v>7155140.6788650677</v>
      </c>
      <c r="R1021" s="10">
        <f t="shared" si="924"/>
        <v>229679.13829081017</v>
      </c>
      <c r="S1021" s="10">
        <f t="shared" si="924"/>
        <v>229679.13829081017</v>
      </c>
      <c r="T1021" s="10">
        <f t="shared" si="924"/>
        <v>229679.13829081017</v>
      </c>
      <c r="U1021" s="10">
        <f t="shared" si="924"/>
        <v>229679.13829081017</v>
      </c>
      <c r="V1021" s="10">
        <f t="shared" si="924"/>
        <v>229679.13829081017</v>
      </c>
      <c r="W1021" s="10">
        <f t="shared" si="924"/>
        <v>229679.13829081017</v>
      </c>
      <c r="X1021" s="10">
        <f t="shared" si="924"/>
        <v>34018597.042557977</v>
      </c>
      <c r="Y1021" s="10">
        <f t="shared" si="924"/>
        <v>34018597.042557977</v>
      </c>
      <c r="Z1021" s="10">
        <f t="shared" si="924"/>
        <v>34018597.042557977</v>
      </c>
      <c r="AB1021" s="21">
        <f>IF(E440="weekday",INDEX('Category Mapping'!$F$34:$F$45,MATCH('Summarized Source Data'!A440,'Category Mapping'!$A$34:$A$45,0)),INDEX('Category Mapping'!$E$34:$E$45,MATCH('Summarized Source Data'!A440,'Category Mapping'!$A$34:$A$45,0)))</f>
        <v>8.8571428571428559</v>
      </c>
      <c r="AD1021">
        <f>SUMIFS('Adjusted Source Data'!AJ$3:AJ$290,Sector,"All Sectors",Month,$A1021,TimeOfWeek,$E1021)</f>
        <v>0</v>
      </c>
      <c r="AE1021">
        <f>SUMIFS('Adjusted Source Data'!AK$3:AK$290,Sector,"All Sectors",Month,$A1021,TimeOfWeek,$E1021)</f>
        <v>0</v>
      </c>
    </row>
    <row r="1022" spans="1:31" outlineLevel="2">
      <c r="A1022">
        <f t="shared" ref="A1022:E1022" si="925">A441</f>
        <v>7</v>
      </c>
      <c r="B1022" t="str">
        <f t="shared" si="925"/>
        <v>Summer</v>
      </c>
      <c r="C1022" t="str">
        <f t="shared" si="925"/>
        <v>h6</v>
      </c>
      <c r="D1022" t="str">
        <f t="shared" si="925"/>
        <v>Hour5</v>
      </c>
      <c r="E1022" t="str">
        <f t="shared" si="925"/>
        <v>Weekend</v>
      </c>
      <c r="F1022" s="10">
        <f t="shared" ref="F1022:Z1022" si="926">F441/$AB1022</f>
        <v>3692.6502504926475</v>
      </c>
      <c r="G1022" s="10">
        <f t="shared" si="926"/>
        <v>2980576.7687442433</v>
      </c>
      <c r="H1022" s="10">
        <f t="shared" si="926"/>
        <v>0</v>
      </c>
      <c r="I1022" s="10">
        <f t="shared" si="926"/>
        <v>507232.97469388717</v>
      </c>
      <c r="J1022" s="10">
        <f t="shared" si="926"/>
        <v>2364330.4099219753</v>
      </c>
      <c r="K1022" s="10">
        <f t="shared" si="926"/>
        <v>2364330.4099219753</v>
      </c>
      <c r="L1022" s="10">
        <f t="shared" si="926"/>
        <v>6669.2248313495311</v>
      </c>
      <c r="M1022" s="10">
        <f t="shared" si="926"/>
        <v>11479959.992689842</v>
      </c>
      <c r="N1022" s="10">
        <f t="shared" si="926"/>
        <v>0</v>
      </c>
      <c r="O1022" s="10">
        <f t="shared" si="926"/>
        <v>7681744.3482545083</v>
      </c>
      <c r="P1022" s="10">
        <f t="shared" si="926"/>
        <v>7681744.3482545083</v>
      </c>
      <c r="Q1022" s="10">
        <f t="shared" si="926"/>
        <v>7681744.3482545083</v>
      </c>
      <c r="R1022" s="10">
        <f t="shared" si="926"/>
        <v>231529.30762284301</v>
      </c>
      <c r="S1022" s="10">
        <f t="shared" si="926"/>
        <v>231529.30762284301</v>
      </c>
      <c r="T1022" s="10">
        <f t="shared" si="926"/>
        <v>231529.30762284301</v>
      </c>
      <c r="U1022" s="10">
        <f t="shared" si="926"/>
        <v>231529.30762284301</v>
      </c>
      <c r="V1022" s="10">
        <f t="shared" si="926"/>
        <v>231529.30762284301</v>
      </c>
      <c r="W1022" s="10">
        <f t="shared" si="926"/>
        <v>231529.30762284301</v>
      </c>
      <c r="X1022" s="10">
        <f t="shared" si="926"/>
        <v>34439879.978069529</v>
      </c>
      <c r="Y1022" s="10">
        <f t="shared" si="926"/>
        <v>34439879.978069529</v>
      </c>
      <c r="Z1022" s="10">
        <f t="shared" si="926"/>
        <v>34439879.978069529</v>
      </c>
      <c r="AB1022" s="21">
        <f>IF(E441="weekday",INDEX('Category Mapping'!$F$34:$F$45,MATCH('Summarized Source Data'!A441,'Category Mapping'!$A$34:$A$45,0)),INDEX('Category Mapping'!$E$34:$E$45,MATCH('Summarized Source Data'!A441,'Category Mapping'!$A$34:$A$45,0)))</f>
        <v>8.8571428571428559</v>
      </c>
      <c r="AD1022">
        <f>SUMIFS('Adjusted Source Data'!AJ$3:AJ$290,Sector,"All Sectors",Month,$A1022,TimeOfWeek,$E1022)</f>
        <v>0</v>
      </c>
      <c r="AE1022">
        <f>SUMIFS('Adjusted Source Data'!AK$3:AK$290,Sector,"All Sectors",Month,$A1022,TimeOfWeek,$E1022)</f>
        <v>0</v>
      </c>
    </row>
    <row r="1023" spans="1:31" outlineLevel="2">
      <c r="A1023">
        <f t="shared" ref="A1023:E1023" si="927">A442</f>
        <v>7</v>
      </c>
      <c r="B1023" t="str">
        <f t="shared" si="927"/>
        <v>Summer</v>
      </c>
      <c r="C1023" t="str">
        <f t="shared" si="927"/>
        <v>h7</v>
      </c>
      <c r="D1023" t="str">
        <f t="shared" si="927"/>
        <v>Hour6</v>
      </c>
      <c r="E1023" t="str">
        <f t="shared" si="927"/>
        <v>Weekend</v>
      </c>
      <c r="F1023" s="10">
        <f t="shared" ref="F1023:Z1023" si="928">F442/$AB1023</f>
        <v>4218.2007125433111</v>
      </c>
      <c r="G1023" s="10">
        <f t="shared" si="928"/>
        <v>3349199.337316853</v>
      </c>
      <c r="H1023" s="10">
        <f t="shared" si="928"/>
        <v>0</v>
      </c>
      <c r="I1023" s="10">
        <f t="shared" si="928"/>
        <v>391072.8415267542</v>
      </c>
      <c r="J1023" s="10">
        <f t="shared" si="928"/>
        <v>3427851.5975280539</v>
      </c>
      <c r="K1023" s="10">
        <f t="shared" si="928"/>
        <v>3427851.5975280539</v>
      </c>
      <c r="L1023" s="10">
        <f t="shared" si="928"/>
        <v>6669.2248313495311</v>
      </c>
      <c r="M1023" s="10">
        <f t="shared" si="928"/>
        <v>12533167.331468726</v>
      </c>
      <c r="N1023" s="10">
        <f t="shared" si="928"/>
        <v>0</v>
      </c>
      <c r="O1023" s="10">
        <f t="shared" si="928"/>
        <v>8524310.2192776166</v>
      </c>
      <c r="P1023" s="10">
        <f t="shared" si="928"/>
        <v>8524310.2192776166</v>
      </c>
      <c r="Q1023" s="10">
        <f t="shared" si="928"/>
        <v>8524310.2192776166</v>
      </c>
      <c r="R1023" s="10">
        <f t="shared" si="928"/>
        <v>287813.23441085598</v>
      </c>
      <c r="S1023" s="10">
        <f t="shared" si="928"/>
        <v>287813.23441085598</v>
      </c>
      <c r="T1023" s="10">
        <f t="shared" si="928"/>
        <v>287813.23441085598</v>
      </c>
      <c r="U1023" s="10">
        <f t="shared" si="928"/>
        <v>287813.23441085598</v>
      </c>
      <c r="V1023" s="10">
        <f t="shared" si="928"/>
        <v>287813.23441085598</v>
      </c>
      <c r="W1023" s="10">
        <f t="shared" si="928"/>
        <v>287813.23441085598</v>
      </c>
      <c r="X1023" s="10">
        <f t="shared" si="928"/>
        <v>34545200.711947411</v>
      </c>
      <c r="Y1023" s="10">
        <f t="shared" si="928"/>
        <v>34545200.711947411</v>
      </c>
      <c r="Z1023" s="10">
        <f t="shared" si="928"/>
        <v>34545200.711947411</v>
      </c>
      <c r="AB1023" s="21">
        <f>IF(E442="weekday",INDEX('Category Mapping'!$F$34:$F$45,MATCH('Summarized Source Data'!A442,'Category Mapping'!$A$34:$A$45,0)),INDEX('Category Mapping'!$E$34:$E$45,MATCH('Summarized Source Data'!A442,'Category Mapping'!$A$34:$A$45,0)))</f>
        <v>8.8571428571428559</v>
      </c>
      <c r="AD1023">
        <f>SUMIFS('Adjusted Source Data'!AJ$3:AJ$290,Sector,"All Sectors",Month,$A1023,TimeOfWeek,$E1023)</f>
        <v>0</v>
      </c>
      <c r="AE1023">
        <f>SUMIFS('Adjusted Source Data'!AK$3:AK$290,Sector,"All Sectors",Month,$A1023,TimeOfWeek,$E1023)</f>
        <v>0</v>
      </c>
    </row>
    <row r="1024" spans="1:31" outlineLevel="2">
      <c r="A1024">
        <f t="shared" ref="A1024:E1024" si="929">A443</f>
        <v>7</v>
      </c>
      <c r="B1024" t="str">
        <f t="shared" si="929"/>
        <v>Summer</v>
      </c>
      <c r="C1024" t="str">
        <f t="shared" si="929"/>
        <v>h8</v>
      </c>
      <c r="D1024" t="str">
        <f t="shared" si="929"/>
        <v>Hour7</v>
      </c>
      <c r="E1024" t="str">
        <f t="shared" si="929"/>
        <v>Weekend</v>
      </c>
      <c r="F1024" s="10">
        <f t="shared" ref="F1024:Z1024" si="930">F443/$AB1024</f>
        <v>4896.0449557814009</v>
      </c>
      <c r="G1024" s="10">
        <f t="shared" si="930"/>
        <v>3644097.392174941</v>
      </c>
      <c r="H1024" s="10">
        <f t="shared" si="930"/>
        <v>0</v>
      </c>
      <c r="I1024" s="10">
        <f t="shared" si="930"/>
        <v>564792.12492769363</v>
      </c>
      <c r="J1024" s="10">
        <f t="shared" si="930"/>
        <v>4843797.5514399912</v>
      </c>
      <c r="K1024" s="10">
        <f t="shared" si="930"/>
        <v>4843797.5514399912</v>
      </c>
      <c r="L1024" s="10">
        <f t="shared" si="930"/>
        <v>6669.2248313495311</v>
      </c>
      <c r="M1024" s="10">
        <f t="shared" si="930"/>
        <v>14007657.605759166</v>
      </c>
      <c r="N1024" s="10">
        <f t="shared" si="930"/>
        <v>0</v>
      </c>
      <c r="O1024" s="10">
        <f t="shared" si="930"/>
        <v>10736045.630713273</v>
      </c>
      <c r="P1024" s="10">
        <f t="shared" si="930"/>
        <v>10736045.630713273</v>
      </c>
      <c r="Q1024" s="10">
        <f t="shared" si="930"/>
        <v>10736045.630713273</v>
      </c>
      <c r="R1024" s="10">
        <f t="shared" si="930"/>
        <v>375039.33960485383</v>
      </c>
      <c r="S1024" s="10">
        <f t="shared" si="930"/>
        <v>375039.33960485383</v>
      </c>
      <c r="T1024" s="10">
        <f t="shared" si="930"/>
        <v>375039.33960485383</v>
      </c>
      <c r="U1024" s="10">
        <f t="shared" si="930"/>
        <v>375039.33960485383</v>
      </c>
      <c r="V1024" s="10">
        <f t="shared" si="930"/>
        <v>375039.33960485383</v>
      </c>
      <c r="W1024" s="10">
        <f t="shared" si="930"/>
        <v>375039.33960485383</v>
      </c>
      <c r="X1024" s="10">
        <f t="shared" si="930"/>
        <v>34545200.711947411</v>
      </c>
      <c r="Y1024" s="10">
        <f t="shared" si="930"/>
        <v>34545200.711947411</v>
      </c>
      <c r="Z1024" s="10">
        <f t="shared" si="930"/>
        <v>34545200.711947411</v>
      </c>
      <c r="AB1024" s="21">
        <f>IF(E443="weekday",INDEX('Category Mapping'!$F$34:$F$45,MATCH('Summarized Source Data'!A443,'Category Mapping'!$A$34:$A$45,0)),INDEX('Category Mapping'!$E$34:$E$45,MATCH('Summarized Source Data'!A443,'Category Mapping'!$A$34:$A$45,0)))</f>
        <v>8.8571428571428559</v>
      </c>
      <c r="AD1024">
        <f>SUMIFS('Adjusted Source Data'!AJ$3:AJ$290,Sector,"All Sectors",Month,$A1024,TimeOfWeek,$E1024)</f>
        <v>0</v>
      </c>
      <c r="AE1024">
        <f>SUMIFS('Adjusted Source Data'!AK$3:AK$290,Sector,"All Sectors",Month,$A1024,TimeOfWeek,$E1024)</f>
        <v>0</v>
      </c>
    </row>
    <row r="1025" spans="1:31" outlineLevel="2">
      <c r="A1025">
        <f t="shared" ref="A1025:E1025" si="931">A444</f>
        <v>7</v>
      </c>
      <c r="B1025" t="str">
        <f t="shared" si="931"/>
        <v>Summer</v>
      </c>
      <c r="C1025" t="str">
        <f t="shared" si="931"/>
        <v>h9</v>
      </c>
      <c r="D1025" t="str">
        <f t="shared" si="931"/>
        <v>Hour8</v>
      </c>
      <c r="E1025" t="str">
        <f t="shared" si="931"/>
        <v>Weekend</v>
      </c>
      <c r="F1025" s="10">
        <f t="shared" ref="F1025:Z1025" si="932">F444/$AB1025</f>
        <v>5319.9609096399017</v>
      </c>
      <c r="G1025" s="10">
        <f t="shared" si="932"/>
        <v>3781014.3462161957</v>
      </c>
      <c r="H1025" s="10">
        <f t="shared" si="932"/>
        <v>0</v>
      </c>
      <c r="I1025" s="10">
        <f t="shared" si="932"/>
        <v>689016.56136712269</v>
      </c>
      <c r="J1025" s="10">
        <f t="shared" si="932"/>
        <v>6025126.2991325213</v>
      </c>
      <c r="K1025" s="10">
        <f t="shared" si="932"/>
        <v>6025126.2991325213</v>
      </c>
      <c r="L1025" s="10">
        <f t="shared" si="932"/>
        <v>6669.2248313495311</v>
      </c>
      <c r="M1025" s="10">
        <f t="shared" si="932"/>
        <v>15692789.347805383</v>
      </c>
      <c r="N1025" s="10">
        <f t="shared" si="932"/>
        <v>0</v>
      </c>
      <c r="O1025" s="10">
        <f t="shared" si="932"/>
        <v>12210535.905003712</v>
      </c>
      <c r="P1025" s="10">
        <f t="shared" si="932"/>
        <v>12210535.905003712</v>
      </c>
      <c r="Q1025" s="10">
        <f t="shared" si="932"/>
        <v>12210535.905003712</v>
      </c>
      <c r="R1025" s="10">
        <f t="shared" si="932"/>
        <v>450774.6367705724</v>
      </c>
      <c r="S1025" s="10">
        <f t="shared" si="932"/>
        <v>450774.6367705724</v>
      </c>
      <c r="T1025" s="10">
        <f t="shared" si="932"/>
        <v>450774.6367705724</v>
      </c>
      <c r="U1025" s="10">
        <f t="shared" si="932"/>
        <v>450774.6367705724</v>
      </c>
      <c r="V1025" s="10">
        <f t="shared" si="932"/>
        <v>450774.6367705724</v>
      </c>
      <c r="W1025" s="10">
        <f t="shared" si="932"/>
        <v>450774.6367705724</v>
      </c>
      <c r="X1025" s="10">
        <f t="shared" si="932"/>
        <v>34545200.711947411</v>
      </c>
      <c r="Y1025" s="10">
        <f t="shared" si="932"/>
        <v>34545200.711947411</v>
      </c>
      <c r="Z1025" s="10">
        <f t="shared" si="932"/>
        <v>34545200.711947411</v>
      </c>
      <c r="AB1025" s="21">
        <f>IF(E444="weekday",INDEX('Category Mapping'!$F$34:$F$45,MATCH('Summarized Source Data'!A444,'Category Mapping'!$A$34:$A$45,0)),INDEX('Category Mapping'!$E$34:$E$45,MATCH('Summarized Source Data'!A444,'Category Mapping'!$A$34:$A$45,0)))</f>
        <v>8.8571428571428559</v>
      </c>
      <c r="AD1025">
        <f>SUMIFS('Adjusted Source Data'!AJ$3:AJ$290,Sector,"All Sectors",Month,$A1025,TimeOfWeek,$E1025)</f>
        <v>0</v>
      </c>
      <c r="AE1025">
        <f>SUMIFS('Adjusted Source Data'!AK$3:AK$290,Sector,"All Sectors",Month,$A1025,TimeOfWeek,$E1025)</f>
        <v>0</v>
      </c>
    </row>
    <row r="1026" spans="1:31" outlineLevel="2">
      <c r="A1026">
        <f t="shared" ref="A1026:E1026" si="933">A445</f>
        <v>7</v>
      </c>
      <c r="B1026" t="str">
        <f t="shared" si="933"/>
        <v>Summer</v>
      </c>
      <c r="C1026" t="str">
        <f t="shared" si="933"/>
        <v>h10</v>
      </c>
      <c r="D1026" t="str">
        <f t="shared" si="933"/>
        <v>Hour9</v>
      </c>
      <c r="E1026" t="str">
        <f t="shared" si="933"/>
        <v>Weekend</v>
      </c>
      <c r="F1026" s="10">
        <f t="shared" ref="F1026:Z1026" si="934">F445/$AB1026</f>
        <v>5404.9547418793582</v>
      </c>
      <c r="G1026" s="10">
        <f t="shared" si="934"/>
        <v>3759950.199440618</v>
      </c>
      <c r="H1026" s="10">
        <f t="shared" si="934"/>
        <v>0</v>
      </c>
      <c r="I1026" s="10">
        <f t="shared" si="934"/>
        <v>713945.24183088169</v>
      </c>
      <c r="J1026" s="10">
        <f t="shared" si="934"/>
        <v>7527263.2660659058</v>
      </c>
      <c r="K1026" s="10">
        <f t="shared" si="934"/>
        <v>7527263.2660659058</v>
      </c>
      <c r="L1026" s="10">
        <f t="shared" si="934"/>
        <v>6669.2248313495311</v>
      </c>
      <c r="M1026" s="10">
        <f t="shared" si="934"/>
        <v>17272600.355973706</v>
      </c>
      <c r="N1026" s="10">
        <f t="shared" si="934"/>
        <v>0</v>
      </c>
      <c r="O1026" s="10">
        <f t="shared" si="934"/>
        <v>13263743.243782597</v>
      </c>
      <c r="P1026" s="10">
        <f t="shared" si="934"/>
        <v>13263743.243782597</v>
      </c>
      <c r="Q1026" s="10">
        <f t="shared" si="934"/>
        <v>13263743.243782597</v>
      </c>
      <c r="R1026" s="10">
        <f t="shared" si="934"/>
        <v>514311.58121782</v>
      </c>
      <c r="S1026" s="10">
        <f t="shared" si="934"/>
        <v>514311.58121782</v>
      </c>
      <c r="T1026" s="10">
        <f t="shared" si="934"/>
        <v>514311.58121782</v>
      </c>
      <c r="U1026" s="10">
        <f t="shared" si="934"/>
        <v>514311.58121782</v>
      </c>
      <c r="V1026" s="10">
        <f t="shared" si="934"/>
        <v>514311.58121782</v>
      </c>
      <c r="W1026" s="10">
        <f t="shared" si="934"/>
        <v>514311.58121782</v>
      </c>
      <c r="X1026" s="10">
        <f t="shared" si="934"/>
        <v>34334559.244191639</v>
      </c>
      <c r="Y1026" s="10">
        <f t="shared" si="934"/>
        <v>34334559.244191639</v>
      </c>
      <c r="Z1026" s="10">
        <f t="shared" si="934"/>
        <v>34334559.244191639</v>
      </c>
      <c r="AB1026" s="21">
        <f>IF(E445="weekday",INDEX('Category Mapping'!$F$34:$F$45,MATCH('Summarized Source Data'!A445,'Category Mapping'!$A$34:$A$45,0)),INDEX('Category Mapping'!$E$34:$E$45,MATCH('Summarized Source Data'!A445,'Category Mapping'!$A$34:$A$45,0)))</f>
        <v>8.8571428571428559</v>
      </c>
      <c r="AD1026">
        <f>SUMIFS('Adjusted Source Data'!AJ$3:AJ$290,Sector,"All Sectors",Month,$A1026,TimeOfWeek,$E1026)</f>
        <v>0</v>
      </c>
      <c r="AE1026">
        <f>SUMIFS('Adjusted Source Data'!AK$3:AK$290,Sector,"All Sectors",Month,$A1026,TimeOfWeek,$E1026)</f>
        <v>0</v>
      </c>
    </row>
    <row r="1027" spans="1:31" outlineLevel="2">
      <c r="A1027">
        <f t="shared" ref="A1027:E1027" si="935">A446</f>
        <v>7</v>
      </c>
      <c r="B1027" t="str">
        <f t="shared" si="935"/>
        <v>Summer</v>
      </c>
      <c r="C1027" t="str">
        <f t="shared" si="935"/>
        <v>h11</v>
      </c>
      <c r="D1027" t="str">
        <f t="shared" si="935"/>
        <v>Hour10</v>
      </c>
      <c r="E1027" t="str">
        <f t="shared" si="935"/>
        <v>Weekend</v>
      </c>
      <c r="F1027" s="10">
        <f t="shared" ref="F1027:Z1027" si="936">F446/$AB1027</f>
        <v>5419.4890031545065</v>
      </c>
      <c r="G1027" s="10">
        <f t="shared" si="936"/>
        <v>3907399.2268696623</v>
      </c>
      <c r="H1027" s="10">
        <f t="shared" si="936"/>
        <v>0</v>
      </c>
      <c r="I1027" s="10">
        <f t="shared" si="936"/>
        <v>718204.09634670184</v>
      </c>
      <c r="J1027" s="10">
        <f t="shared" si="936"/>
        <v>9376634.793539647</v>
      </c>
      <c r="K1027" s="10">
        <f t="shared" si="936"/>
        <v>9376634.793539647</v>
      </c>
      <c r="L1027" s="10">
        <f t="shared" si="936"/>
        <v>6669.2248313495311</v>
      </c>
      <c r="M1027" s="10">
        <f t="shared" si="936"/>
        <v>18431128.428630479</v>
      </c>
      <c r="N1027" s="10">
        <f t="shared" si="936"/>
        <v>0</v>
      </c>
      <c r="O1027" s="10">
        <f t="shared" si="936"/>
        <v>13158422.509904709</v>
      </c>
      <c r="P1027" s="10">
        <f t="shared" si="936"/>
        <v>13158422.509904709</v>
      </c>
      <c r="Q1027" s="10">
        <f t="shared" si="936"/>
        <v>13158422.509904709</v>
      </c>
      <c r="R1027" s="10">
        <f t="shared" si="936"/>
        <v>546010.80505891913</v>
      </c>
      <c r="S1027" s="10">
        <f t="shared" si="936"/>
        <v>546010.80505891913</v>
      </c>
      <c r="T1027" s="10">
        <f t="shared" si="936"/>
        <v>546010.80505891913</v>
      </c>
      <c r="U1027" s="10">
        <f t="shared" si="936"/>
        <v>546010.80505891913</v>
      </c>
      <c r="V1027" s="10">
        <f t="shared" si="936"/>
        <v>546010.80505891913</v>
      </c>
      <c r="W1027" s="10">
        <f t="shared" si="936"/>
        <v>546010.80505891913</v>
      </c>
      <c r="X1027" s="10">
        <f t="shared" si="936"/>
        <v>34334559.244191639</v>
      </c>
      <c r="Y1027" s="10">
        <f t="shared" si="936"/>
        <v>34334559.244191639</v>
      </c>
      <c r="Z1027" s="10">
        <f t="shared" si="936"/>
        <v>34334559.244191639</v>
      </c>
      <c r="AB1027" s="21">
        <f>IF(E446="weekday",INDEX('Category Mapping'!$F$34:$F$45,MATCH('Summarized Source Data'!A446,'Category Mapping'!$A$34:$A$45,0)),INDEX('Category Mapping'!$E$34:$E$45,MATCH('Summarized Source Data'!A446,'Category Mapping'!$A$34:$A$45,0)))</f>
        <v>8.8571428571428559</v>
      </c>
      <c r="AD1027">
        <f>SUMIFS('Adjusted Source Data'!AJ$3:AJ$290,Sector,"All Sectors",Month,$A1027,TimeOfWeek,$E1027)</f>
        <v>0</v>
      </c>
      <c r="AE1027">
        <f>SUMIFS('Adjusted Source Data'!AK$3:AK$290,Sector,"All Sectors",Month,$A1027,TimeOfWeek,$E1027)</f>
        <v>0</v>
      </c>
    </row>
    <row r="1028" spans="1:31" outlineLevel="2">
      <c r="A1028">
        <f t="shared" ref="A1028:E1028" si="937">A447</f>
        <v>7</v>
      </c>
      <c r="B1028" t="str">
        <f t="shared" si="937"/>
        <v>Summer</v>
      </c>
      <c r="C1028" t="str">
        <f t="shared" si="937"/>
        <v>h12</v>
      </c>
      <c r="D1028" t="str">
        <f t="shared" si="937"/>
        <v>Hour11</v>
      </c>
      <c r="E1028" t="str">
        <f t="shared" si="937"/>
        <v>Weekend</v>
      </c>
      <c r="F1028" s="10">
        <f t="shared" ref="F1028:Z1028" si="938">F447/$AB1028</f>
        <v>4171.964910370918</v>
      </c>
      <c r="G1028" s="10">
        <f t="shared" si="938"/>
        <v>4402406.6760957371</v>
      </c>
      <c r="H1028" s="10">
        <f t="shared" si="938"/>
        <v>0</v>
      </c>
      <c r="I1028" s="10">
        <f t="shared" si="938"/>
        <v>762031.21333530755</v>
      </c>
      <c r="J1028" s="10">
        <f t="shared" si="938"/>
        <v>10524179.493463965</v>
      </c>
      <c r="K1028" s="10">
        <f t="shared" si="938"/>
        <v>10524179.493463965</v>
      </c>
      <c r="L1028" s="10">
        <f t="shared" si="938"/>
        <v>6669.2248313495311</v>
      </c>
      <c r="M1028" s="10">
        <f t="shared" si="938"/>
        <v>19273694.29965359</v>
      </c>
      <c r="N1028" s="10">
        <f t="shared" si="938"/>
        <v>0</v>
      </c>
      <c r="O1028" s="10">
        <f t="shared" si="938"/>
        <v>13263743.243782593</v>
      </c>
      <c r="P1028" s="10">
        <f t="shared" si="938"/>
        <v>13263743.243782593</v>
      </c>
      <c r="Q1028" s="10">
        <f t="shared" si="938"/>
        <v>13263743.243782593</v>
      </c>
      <c r="R1028" s="10">
        <f t="shared" si="938"/>
        <v>565128.51935169962</v>
      </c>
      <c r="S1028" s="10">
        <f t="shared" si="938"/>
        <v>565128.51935169962</v>
      </c>
      <c r="T1028" s="10">
        <f t="shared" si="938"/>
        <v>565128.51935169962</v>
      </c>
      <c r="U1028" s="10">
        <f t="shared" si="938"/>
        <v>565128.51935169962</v>
      </c>
      <c r="V1028" s="10">
        <f t="shared" si="938"/>
        <v>565128.51935169962</v>
      </c>
      <c r="W1028" s="10">
        <f t="shared" si="938"/>
        <v>565128.51935169962</v>
      </c>
      <c r="X1028" s="10">
        <f t="shared" si="938"/>
        <v>34229238.510313749</v>
      </c>
      <c r="Y1028" s="10">
        <f t="shared" si="938"/>
        <v>34229238.510313749</v>
      </c>
      <c r="Z1028" s="10">
        <f t="shared" si="938"/>
        <v>34229238.510313749</v>
      </c>
      <c r="AB1028" s="21">
        <f>IF(E447="weekday",INDEX('Category Mapping'!$F$34:$F$45,MATCH('Summarized Source Data'!A447,'Category Mapping'!$A$34:$A$45,0)),INDEX('Category Mapping'!$E$34:$E$45,MATCH('Summarized Source Data'!A447,'Category Mapping'!$A$34:$A$45,0)))</f>
        <v>8.8571428571428559</v>
      </c>
      <c r="AD1028">
        <f>SUMIFS('Adjusted Source Data'!AJ$3:AJ$290,Sector,"All Sectors",Month,$A1028,TimeOfWeek,$E1028)</f>
        <v>0</v>
      </c>
      <c r="AE1028">
        <f>SUMIFS('Adjusted Source Data'!AK$3:AK$290,Sector,"All Sectors",Month,$A1028,TimeOfWeek,$E1028)</f>
        <v>0</v>
      </c>
    </row>
    <row r="1029" spans="1:31" outlineLevel="2">
      <c r="A1029">
        <f t="shared" ref="A1029:E1029" si="939">A448</f>
        <v>7</v>
      </c>
      <c r="B1029" t="str">
        <f t="shared" si="939"/>
        <v>Summer</v>
      </c>
      <c r="C1029" t="str">
        <f t="shared" si="939"/>
        <v>h13</v>
      </c>
      <c r="D1029" t="str">
        <f t="shared" si="939"/>
        <v>Hour12</v>
      </c>
      <c r="E1029" t="str">
        <f t="shared" si="939"/>
        <v>Weekend</v>
      </c>
      <c r="F1029" s="10">
        <f t="shared" ref="F1029:Z1029" si="940">F448/$AB1029</f>
        <v>4262.3301000381462</v>
      </c>
      <c r="G1029" s="10">
        <f t="shared" si="940"/>
        <v>4876349.9785462357</v>
      </c>
      <c r="H1029" s="10">
        <f t="shared" si="940"/>
        <v>0</v>
      </c>
      <c r="I1029" s="10">
        <f t="shared" si="940"/>
        <v>788514.95443477365</v>
      </c>
      <c r="J1029" s="10">
        <f t="shared" si="940"/>
        <v>9602379.1492127776</v>
      </c>
      <c r="K1029" s="10">
        <f t="shared" si="940"/>
        <v>9602379.1492127776</v>
      </c>
      <c r="L1029" s="10">
        <f t="shared" si="940"/>
        <v>6669.2248313495311</v>
      </c>
      <c r="M1029" s="10">
        <f t="shared" si="940"/>
        <v>20010939.436798807</v>
      </c>
      <c r="N1029" s="10">
        <f t="shared" si="940"/>
        <v>0</v>
      </c>
      <c r="O1029" s="10">
        <f t="shared" si="940"/>
        <v>13158422.509904705</v>
      </c>
      <c r="P1029" s="10">
        <f t="shared" si="940"/>
        <v>13158422.509904705</v>
      </c>
      <c r="Q1029" s="10">
        <f t="shared" si="940"/>
        <v>13158422.509904705</v>
      </c>
      <c r="R1029" s="10">
        <f t="shared" si="940"/>
        <v>553780.52623855881</v>
      </c>
      <c r="S1029" s="10">
        <f t="shared" si="940"/>
        <v>553780.52623855881</v>
      </c>
      <c r="T1029" s="10">
        <f t="shared" si="940"/>
        <v>553780.52623855881</v>
      </c>
      <c r="U1029" s="10">
        <f t="shared" si="940"/>
        <v>553780.52623855881</v>
      </c>
      <c r="V1029" s="10">
        <f t="shared" si="940"/>
        <v>553780.52623855881</v>
      </c>
      <c r="W1029" s="10">
        <f t="shared" si="940"/>
        <v>553780.52623855881</v>
      </c>
      <c r="X1029" s="10">
        <f t="shared" si="940"/>
        <v>34229238.510313749</v>
      </c>
      <c r="Y1029" s="10">
        <f t="shared" si="940"/>
        <v>34229238.510313749</v>
      </c>
      <c r="Z1029" s="10">
        <f t="shared" si="940"/>
        <v>34229238.510313749</v>
      </c>
      <c r="AB1029" s="21">
        <f>IF(E448="weekday",INDEX('Category Mapping'!$F$34:$F$45,MATCH('Summarized Source Data'!A448,'Category Mapping'!$A$34:$A$45,0)),INDEX('Category Mapping'!$E$34:$E$45,MATCH('Summarized Source Data'!A448,'Category Mapping'!$A$34:$A$45,0)))</f>
        <v>8.8571428571428559</v>
      </c>
      <c r="AD1029">
        <f>SUMIFS('Adjusted Source Data'!AJ$3:AJ$290,Sector,"All Sectors",Month,$A1029,TimeOfWeek,$E1029)</f>
        <v>0</v>
      </c>
      <c r="AE1029">
        <f>SUMIFS('Adjusted Source Data'!AK$3:AK$290,Sector,"All Sectors",Month,$A1029,TimeOfWeek,$E1029)</f>
        <v>0</v>
      </c>
    </row>
    <row r="1030" spans="1:31" outlineLevel="2">
      <c r="A1030">
        <f t="shared" ref="A1030:E1030" si="941">A449</f>
        <v>7</v>
      </c>
      <c r="B1030" t="str">
        <f t="shared" si="941"/>
        <v>Summer</v>
      </c>
      <c r="C1030" t="str">
        <f t="shared" si="941"/>
        <v>h14</v>
      </c>
      <c r="D1030" t="str">
        <f t="shared" si="941"/>
        <v>Hour13</v>
      </c>
      <c r="E1030" t="str">
        <f t="shared" si="941"/>
        <v>Weekend</v>
      </c>
      <c r="F1030" s="10">
        <f t="shared" ref="F1030:Z1030" si="942">F449/$AB1030</f>
        <v>4258.854515820175</v>
      </c>
      <c r="G1030" s="10">
        <f t="shared" si="942"/>
        <v>5108055.5930775907</v>
      </c>
      <c r="H1030" s="10">
        <f t="shared" si="942"/>
        <v>0</v>
      </c>
      <c r="I1030" s="10">
        <f t="shared" si="942"/>
        <v>787504.61263468303</v>
      </c>
      <c r="J1030" s="10">
        <f t="shared" si="942"/>
        <v>8423800.7471647374</v>
      </c>
      <c r="K1030" s="10">
        <f t="shared" si="942"/>
        <v>8423800.7471647374</v>
      </c>
      <c r="L1030" s="10">
        <f t="shared" si="942"/>
        <v>6669.2248313495311</v>
      </c>
      <c r="M1030" s="10">
        <f t="shared" si="942"/>
        <v>20432222.372310363</v>
      </c>
      <c r="N1030" s="10">
        <f t="shared" si="942"/>
        <v>0</v>
      </c>
      <c r="O1030" s="10">
        <f t="shared" si="942"/>
        <v>12631818.840515267</v>
      </c>
      <c r="P1030" s="10">
        <f t="shared" si="942"/>
        <v>12631818.840515267</v>
      </c>
      <c r="Q1030" s="10">
        <f t="shared" si="942"/>
        <v>12631818.840515267</v>
      </c>
      <c r="R1030" s="10">
        <f t="shared" si="942"/>
        <v>529095.66327372706</v>
      </c>
      <c r="S1030" s="10">
        <f t="shared" si="942"/>
        <v>529095.66327372706</v>
      </c>
      <c r="T1030" s="10">
        <f t="shared" si="942"/>
        <v>529095.66327372706</v>
      </c>
      <c r="U1030" s="10">
        <f t="shared" si="942"/>
        <v>529095.66327372706</v>
      </c>
      <c r="V1030" s="10">
        <f t="shared" si="942"/>
        <v>529095.66327372706</v>
      </c>
      <c r="W1030" s="10">
        <f t="shared" si="942"/>
        <v>529095.66327372706</v>
      </c>
      <c r="X1030" s="10">
        <f t="shared" si="942"/>
        <v>34229238.510313749</v>
      </c>
      <c r="Y1030" s="10">
        <f t="shared" si="942"/>
        <v>34229238.510313749</v>
      </c>
      <c r="Z1030" s="10">
        <f t="shared" si="942"/>
        <v>34229238.510313749</v>
      </c>
      <c r="AB1030" s="21">
        <f>IF(E449="weekday",INDEX('Category Mapping'!$F$34:$F$45,MATCH('Summarized Source Data'!A449,'Category Mapping'!$A$34:$A$45,0)),INDEX('Category Mapping'!$E$34:$E$45,MATCH('Summarized Source Data'!A449,'Category Mapping'!$A$34:$A$45,0)))</f>
        <v>8.8571428571428559</v>
      </c>
      <c r="AD1030">
        <f>SUMIFS('Adjusted Source Data'!AJ$3:AJ$290,Sector,"All Sectors",Month,$A1030,TimeOfWeek,$E1030)</f>
        <v>0</v>
      </c>
      <c r="AE1030">
        <f>SUMIFS('Adjusted Source Data'!AK$3:AK$290,Sector,"All Sectors",Month,$A1030,TimeOfWeek,$E1030)</f>
        <v>0</v>
      </c>
    </row>
    <row r="1031" spans="1:31" outlineLevel="2">
      <c r="A1031">
        <f t="shared" ref="A1031:E1031" si="943">A450</f>
        <v>7</v>
      </c>
      <c r="B1031" t="str">
        <f t="shared" si="943"/>
        <v>Summer</v>
      </c>
      <c r="C1031" t="str">
        <f t="shared" si="943"/>
        <v>h15</v>
      </c>
      <c r="D1031" t="str">
        <f t="shared" si="943"/>
        <v>Hour14</v>
      </c>
      <c r="E1031" t="str">
        <f t="shared" si="943"/>
        <v>Weekend</v>
      </c>
      <c r="F1031" s="10">
        <f t="shared" ref="F1031:Z1031" si="944">F450/$AB1031</f>
        <v>4230.6285591409014</v>
      </c>
      <c r="G1031" s="10">
        <f t="shared" si="944"/>
        <v>5160715.9600165347</v>
      </c>
      <c r="H1031" s="10">
        <f t="shared" si="944"/>
        <v>0</v>
      </c>
      <c r="I1031" s="10">
        <f t="shared" si="944"/>
        <v>779218.39857610641</v>
      </c>
      <c r="J1031" s="10">
        <f t="shared" si="944"/>
        <v>8906058.4896304924</v>
      </c>
      <c r="K1031" s="10">
        <f t="shared" si="944"/>
        <v>8906058.4896304924</v>
      </c>
      <c r="L1031" s="10">
        <f t="shared" si="944"/>
        <v>6669.2248313495311</v>
      </c>
      <c r="M1031" s="10">
        <f t="shared" si="944"/>
        <v>20537543.106188249</v>
      </c>
      <c r="N1031" s="10">
        <f t="shared" si="944"/>
        <v>0</v>
      </c>
      <c r="O1031" s="10">
        <f t="shared" si="944"/>
        <v>12105215.171125824</v>
      </c>
      <c r="P1031" s="10">
        <f t="shared" si="944"/>
        <v>12105215.171125824</v>
      </c>
      <c r="Q1031" s="10">
        <f t="shared" si="944"/>
        <v>12105215.171125824</v>
      </c>
      <c r="R1031" s="10">
        <f t="shared" si="944"/>
        <v>521695.30190779717</v>
      </c>
      <c r="S1031" s="10">
        <f t="shared" si="944"/>
        <v>521695.30190779717</v>
      </c>
      <c r="T1031" s="10">
        <f t="shared" si="944"/>
        <v>521695.30190779717</v>
      </c>
      <c r="U1031" s="10">
        <f t="shared" si="944"/>
        <v>521695.30190779717</v>
      </c>
      <c r="V1031" s="10">
        <f t="shared" si="944"/>
        <v>521695.30190779717</v>
      </c>
      <c r="W1031" s="10">
        <f t="shared" si="944"/>
        <v>521695.30190779717</v>
      </c>
      <c r="X1031" s="10">
        <f t="shared" si="944"/>
        <v>34334559.244191639</v>
      </c>
      <c r="Y1031" s="10">
        <f t="shared" si="944"/>
        <v>34334559.244191639</v>
      </c>
      <c r="Z1031" s="10">
        <f t="shared" si="944"/>
        <v>34334559.244191639</v>
      </c>
      <c r="AB1031" s="21">
        <f>IF(E450="weekday",INDEX('Category Mapping'!$F$34:$F$45,MATCH('Summarized Source Data'!A450,'Category Mapping'!$A$34:$A$45,0)),INDEX('Category Mapping'!$E$34:$E$45,MATCH('Summarized Source Data'!A450,'Category Mapping'!$A$34:$A$45,0)))</f>
        <v>8.8571428571428559</v>
      </c>
      <c r="AD1031">
        <f>SUMIFS('Adjusted Source Data'!AJ$3:AJ$290,Sector,"All Sectors",Month,$A1031,TimeOfWeek,$E1031)</f>
        <v>0</v>
      </c>
      <c r="AE1031">
        <f>SUMIFS('Adjusted Source Data'!AK$3:AK$290,Sector,"All Sectors",Month,$A1031,TimeOfWeek,$E1031)</f>
        <v>0</v>
      </c>
    </row>
    <row r="1032" spans="1:31" outlineLevel="2">
      <c r="A1032">
        <f t="shared" ref="A1032:E1032" si="945">A451</f>
        <v>7</v>
      </c>
      <c r="B1032" t="str">
        <f t="shared" si="945"/>
        <v>Summer</v>
      </c>
      <c r="C1032" t="str">
        <f t="shared" si="945"/>
        <v>h16</v>
      </c>
      <c r="D1032" t="str">
        <f t="shared" si="945"/>
        <v>Hour15</v>
      </c>
      <c r="E1032" t="str">
        <f t="shared" si="945"/>
        <v>Weekend</v>
      </c>
      <c r="F1032" s="10">
        <f t="shared" ref="F1032:Z1032" si="946">F451/$AB1032</f>
        <v>4237.263765375209</v>
      </c>
      <c r="G1032" s="10">
        <f t="shared" si="946"/>
        <v>5086991.4463020125</v>
      </c>
      <c r="H1032" s="10">
        <f t="shared" si="946"/>
        <v>0</v>
      </c>
      <c r="I1032" s="10">
        <f t="shared" si="946"/>
        <v>781173.88864201715</v>
      </c>
      <c r="J1032" s="10">
        <f t="shared" si="946"/>
        <v>9293783.0797065347</v>
      </c>
      <c r="K1032" s="10">
        <f t="shared" si="946"/>
        <v>9293783.0797065347</v>
      </c>
      <c r="L1032" s="10">
        <f t="shared" si="946"/>
        <v>6669.2248313495311</v>
      </c>
      <c r="M1032" s="10">
        <f t="shared" si="946"/>
        <v>20432222.372310363</v>
      </c>
      <c r="N1032" s="10">
        <f t="shared" si="946"/>
        <v>0</v>
      </c>
      <c r="O1032" s="10">
        <f t="shared" si="946"/>
        <v>11157328.566224826</v>
      </c>
      <c r="P1032" s="10">
        <f t="shared" si="946"/>
        <v>11157328.566224826</v>
      </c>
      <c r="Q1032" s="10">
        <f t="shared" si="946"/>
        <v>11157328.566224826</v>
      </c>
      <c r="R1032" s="10">
        <f t="shared" si="946"/>
        <v>510594.70719853544</v>
      </c>
      <c r="S1032" s="10">
        <f t="shared" si="946"/>
        <v>510594.70719853544</v>
      </c>
      <c r="T1032" s="10">
        <f t="shared" si="946"/>
        <v>510594.70719853544</v>
      </c>
      <c r="U1032" s="10">
        <f t="shared" si="946"/>
        <v>510594.70719853544</v>
      </c>
      <c r="V1032" s="10">
        <f t="shared" si="946"/>
        <v>510594.70719853544</v>
      </c>
      <c r="W1032" s="10">
        <f t="shared" si="946"/>
        <v>510594.70719853544</v>
      </c>
      <c r="X1032" s="10">
        <f t="shared" si="946"/>
        <v>34755842.179703191</v>
      </c>
      <c r="Y1032" s="10">
        <f t="shared" si="946"/>
        <v>34755842.179703191</v>
      </c>
      <c r="Z1032" s="10">
        <f t="shared" si="946"/>
        <v>34755842.179703191</v>
      </c>
      <c r="AB1032" s="21">
        <f>IF(E451="weekday",INDEX('Category Mapping'!$F$34:$F$45,MATCH('Summarized Source Data'!A451,'Category Mapping'!$A$34:$A$45,0)),INDEX('Category Mapping'!$E$34:$E$45,MATCH('Summarized Source Data'!A451,'Category Mapping'!$A$34:$A$45,0)))</f>
        <v>8.8571428571428559</v>
      </c>
      <c r="AD1032">
        <f>SUMIFS('Adjusted Source Data'!AJ$3:AJ$290,Sector,"All Sectors",Month,$A1032,TimeOfWeek,$E1032)</f>
        <v>0</v>
      </c>
      <c r="AE1032">
        <f>SUMIFS('Adjusted Source Data'!AK$3:AK$290,Sector,"All Sectors",Month,$A1032,TimeOfWeek,$E1032)</f>
        <v>0</v>
      </c>
    </row>
    <row r="1033" spans="1:31" outlineLevel="2">
      <c r="A1033">
        <f t="shared" ref="A1033:E1033" si="947">A452</f>
        <v>7</v>
      </c>
      <c r="B1033" t="str">
        <f t="shared" si="947"/>
        <v>Summer</v>
      </c>
      <c r="C1033" t="str">
        <f t="shared" si="947"/>
        <v>h17</v>
      </c>
      <c r="D1033" t="str">
        <f t="shared" si="947"/>
        <v>Hour16</v>
      </c>
      <c r="E1033" t="str">
        <f t="shared" si="947"/>
        <v>Weekend</v>
      </c>
      <c r="F1033" s="10">
        <f t="shared" ref="F1033:Z1033" si="948">F452/$AB1033</f>
        <v>4310.0403924848297</v>
      </c>
      <c r="G1033" s="10">
        <f t="shared" si="948"/>
        <v>4939542.4188729692</v>
      </c>
      <c r="H1033" s="10">
        <f t="shared" si="948"/>
        <v>0</v>
      </c>
      <c r="I1033" s="10">
        <f t="shared" si="948"/>
        <v>802506.18200604792</v>
      </c>
      <c r="J1033" s="10">
        <f t="shared" si="948"/>
        <v>9841109.9726559911</v>
      </c>
      <c r="K1033" s="10">
        <f t="shared" si="948"/>
        <v>9841109.9726559911</v>
      </c>
      <c r="L1033" s="10">
        <f t="shared" si="948"/>
        <v>6669.2248313495311</v>
      </c>
      <c r="M1033" s="10">
        <f t="shared" si="948"/>
        <v>19905618.702920921</v>
      </c>
      <c r="N1033" s="10">
        <f t="shared" si="948"/>
        <v>0</v>
      </c>
      <c r="O1033" s="10">
        <f t="shared" si="948"/>
        <v>10736045.630713273</v>
      </c>
      <c r="P1033" s="10">
        <f t="shared" si="948"/>
        <v>10736045.630713273</v>
      </c>
      <c r="Q1033" s="10">
        <f t="shared" si="948"/>
        <v>10736045.630713273</v>
      </c>
      <c r="R1033" s="10">
        <f t="shared" si="948"/>
        <v>582076.94248879724</v>
      </c>
      <c r="S1033" s="10">
        <f t="shared" si="948"/>
        <v>582076.94248879724</v>
      </c>
      <c r="T1033" s="10">
        <f t="shared" si="948"/>
        <v>582076.94248879724</v>
      </c>
      <c r="U1033" s="10">
        <f t="shared" si="948"/>
        <v>582076.94248879724</v>
      </c>
      <c r="V1033" s="10">
        <f t="shared" si="948"/>
        <v>582076.94248879724</v>
      </c>
      <c r="W1033" s="10">
        <f t="shared" si="948"/>
        <v>582076.94248879724</v>
      </c>
      <c r="X1033" s="10">
        <f t="shared" si="948"/>
        <v>35177125.115214743</v>
      </c>
      <c r="Y1033" s="10">
        <f t="shared" si="948"/>
        <v>35177125.115214743</v>
      </c>
      <c r="Z1033" s="10">
        <f t="shared" si="948"/>
        <v>35177125.115214743</v>
      </c>
      <c r="AB1033" s="21">
        <f>IF(E452="weekday",INDEX('Category Mapping'!$F$34:$F$45,MATCH('Summarized Source Data'!A452,'Category Mapping'!$A$34:$A$45,0)),INDEX('Category Mapping'!$E$34:$E$45,MATCH('Summarized Source Data'!A452,'Category Mapping'!$A$34:$A$45,0)))</f>
        <v>8.8571428571428559</v>
      </c>
      <c r="AD1033">
        <f>SUMIFS('Adjusted Source Data'!AJ$3:AJ$290,Sector,"All Sectors",Month,$A1033,TimeOfWeek,$E1033)</f>
        <v>0</v>
      </c>
      <c r="AE1033">
        <f>SUMIFS('Adjusted Source Data'!AK$3:AK$290,Sector,"All Sectors",Month,$A1033,TimeOfWeek,$E1033)</f>
        <v>0</v>
      </c>
    </row>
    <row r="1034" spans="1:31" outlineLevel="2">
      <c r="A1034">
        <f t="shared" ref="A1034:E1034" si="949">A453</f>
        <v>7</v>
      </c>
      <c r="B1034" t="str">
        <f t="shared" si="949"/>
        <v>Summer</v>
      </c>
      <c r="C1034" t="str">
        <f t="shared" si="949"/>
        <v>h18</v>
      </c>
      <c r="D1034" t="str">
        <f t="shared" si="949"/>
        <v>Hour17</v>
      </c>
      <c r="E1034" t="str">
        <f t="shared" si="949"/>
        <v>Weekend</v>
      </c>
      <c r="F1034" s="10">
        <f t="shared" ref="F1034:Z1034" si="950">F453/$AB1034</f>
        <v>4445.9041391873052</v>
      </c>
      <c r="G1034" s="10">
        <f t="shared" si="950"/>
        <v>4834221.6849950803</v>
      </c>
      <c r="H1034" s="10">
        <f t="shared" si="950"/>
        <v>0</v>
      </c>
      <c r="I1034" s="10">
        <f t="shared" si="950"/>
        <v>899660.55682051263</v>
      </c>
      <c r="J1034" s="10">
        <f t="shared" si="950"/>
        <v>9849140.4679727107</v>
      </c>
      <c r="K1034" s="10">
        <f t="shared" si="950"/>
        <v>9849140.4679727107</v>
      </c>
      <c r="L1034" s="10">
        <f t="shared" si="950"/>
        <v>6669.2248313495311</v>
      </c>
      <c r="M1034" s="10">
        <f t="shared" si="950"/>
        <v>19063052.831897814</v>
      </c>
      <c r="N1034" s="10">
        <f t="shared" si="950"/>
        <v>0</v>
      </c>
      <c r="O1034" s="10">
        <f t="shared" si="950"/>
        <v>10841366.364591161</v>
      </c>
      <c r="P1034" s="10">
        <f t="shared" si="950"/>
        <v>10841366.364591161</v>
      </c>
      <c r="Q1034" s="10">
        <f t="shared" si="950"/>
        <v>10841366.364591161</v>
      </c>
      <c r="R1034" s="10">
        <f t="shared" si="950"/>
        <v>582693.59538565215</v>
      </c>
      <c r="S1034" s="10">
        <f t="shared" si="950"/>
        <v>582693.59538565215</v>
      </c>
      <c r="T1034" s="10">
        <f t="shared" si="950"/>
        <v>582693.59538565215</v>
      </c>
      <c r="U1034" s="10">
        <f t="shared" si="950"/>
        <v>582693.59538565215</v>
      </c>
      <c r="V1034" s="10">
        <f t="shared" si="950"/>
        <v>582693.59538565215</v>
      </c>
      <c r="W1034" s="10">
        <f t="shared" si="950"/>
        <v>582693.59538565215</v>
      </c>
      <c r="X1034" s="10">
        <f t="shared" si="950"/>
        <v>35177125.115214743</v>
      </c>
      <c r="Y1034" s="10">
        <f t="shared" si="950"/>
        <v>35177125.115214743</v>
      </c>
      <c r="Z1034" s="10">
        <f t="shared" si="950"/>
        <v>35177125.115214743</v>
      </c>
      <c r="AB1034" s="21">
        <f>IF(E453="weekday",INDEX('Category Mapping'!$F$34:$F$45,MATCH('Summarized Source Data'!A453,'Category Mapping'!$A$34:$A$45,0)),INDEX('Category Mapping'!$E$34:$E$45,MATCH('Summarized Source Data'!A453,'Category Mapping'!$A$34:$A$45,0)))</f>
        <v>8.8571428571428559</v>
      </c>
      <c r="AD1034">
        <f>SUMIFS('Adjusted Source Data'!AJ$3:AJ$290,Sector,"All Sectors",Month,$A1034,TimeOfWeek,$E1034)</f>
        <v>0</v>
      </c>
      <c r="AE1034">
        <f>SUMIFS('Adjusted Source Data'!AK$3:AK$290,Sector,"All Sectors",Month,$A1034,TimeOfWeek,$E1034)</f>
        <v>0</v>
      </c>
    </row>
    <row r="1035" spans="1:31" outlineLevel="2">
      <c r="A1035">
        <f t="shared" ref="A1035:E1035" si="951">A454</f>
        <v>7</v>
      </c>
      <c r="B1035" t="str">
        <f t="shared" si="951"/>
        <v>Summer</v>
      </c>
      <c r="C1035" t="str">
        <f t="shared" si="951"/>
        <v>h19</v>
      </c>
      <c r="D1035" t="str">
        <f t="shared" si="951"/>
        <v>Hour18</v>
      </c>
      <c r="E1035" t="str">
        <f t="shared" si="951"/>
        <v>Weekend</v>
      </c>
      <c r="F1035" s="10">
        <f t="shared" ref="F1035:Z1035" si="952">F454/$AB1035</f>
        <v>4607.9927486253764</v>
      </c>
      <c r="G1035" s="10">
        <f t="shared" si="952"/>
        <v>4707836.8043416142</v>
      </c>
      <c r="H1035" s="10">
        <f t="shared" si="952"/>
        <v>0</v>
      </c>
      <c r="I1035" s="10">
        <f t="shared" si="952"/>
        <v>2127478.8243333469</v>
      </c>
      <c r="J1035" s="10">
        <f t="shared" si="952"/>
        <v>9590110.863527013</v>
      </c>
      <c r="K1035" s="10">
        <f t="shared" si="952"/>
        <v>9590110.863527013</v>
      </c>
      <c r="L1035" s="10">
        <f t="shared" si="952"/>
        <v>6669.2248313495311</v>
      </c>
      <c r="M1035" s="10">
        <f t="shared" si="952"/>
        <v>18009845.493118927</v>
      </c>
      <c r="N1035" s="10">
        <f t="shared" si="952"/>
        <v>0</v>
      </c>
      <c r="O1035" s="10">
        <f t="shared" si="952"/>
        <v>10736045.630713273</v>
      </c>
      <c r="P1035" s="10">
        <f t="shared" si="952"/>
        <v>10736045.630713273</v>
      </c>
      <c r="Q1035" s="10">
        <f t="shared" si="952"/>
        <v>10736045.630713273</v>
      </c>
      <c r="R1035" s="10">
        <f t="shared" si="952"/>
        <v>578376.70914546528</v>
      </c>
      <c r="S1035" s="10">
        <f t="shared" si="952"/>
        <v>578376.70914546528</v>
      </c>
      <c r="T1035" s="10">
        <f t="shared" si="952"/>
        <v>578376.70914546528</v>
      </c>
      <c r="U1035" s="10">
        <f t="shared" si="952"/>
        <v>578376.70914546528</v>
      </c>
      <c r="V1035" s="10">
        <f t="shared" si="952"/>
        <v>578376.70914546528</v>
      </c>
      <c r="W1035" s="10">
        <f t="shared" si="952"/>
        <v>578376.70914546528</v>
      </c>
      <c r="X1035" s="10">
        <f t="shared" si="952"/>
        <v>35071804.38133686</v>
      </c>
      <c r="Y1035" s="10">
        <f t="shared" si="952"/>
        <v>35071804.38133686</v>
      </c>
      <c r="Z1035" s="10">
        <f t="shared" si="952"/>
        <v>35071804.38133686</v>
      </c>
      <c r="AB1035" s="21">
        <f>IF(E454="weekday",INDEX('Category Mapping'!$F$34:$F$45,MATCH('Summarized Source Data'!A454,'Category Mapping'!$A$34:$A$45,0)),INDEX('Category Mapping'!$E$34:$E$45,MATCH('Summarized Source Data'!A454,'Category Mapping'!$A$34:$A$45,0)))</f>
        <v>8.8571428571428559</v>
      </c>
      <c r="AD1035">
        <f>SUMIFS('Adjusted Source Data'!AJ$3:AJ$290,Sector,"All Sectors",Month,$A1035,TimeOfWeek,$E1035)</f>
        <v>0</v>
      </c>
      <c r="AE1035">
        <f>SUMIFS('Adjusted Source Data'!AK$3:AK$290,Sector,"All Sectors",Month,$A1035,TimeOfWeek,$E1035)</f>
        <v>0</v>
      </c>
    </row>
    <row r="1036" spans="1:31" outlineLevel="2">
      <c r="A1036">
        <f t="shared" ref="A1036:E1036" si="953">A455</f>
        <v>7</v>
      </c>
      <c r="B1036" t="str">
        <f t="shared" si="953"/>
        <v>Summer</v>
      </c>
      <c r="C1036" t="str">
        <f t="shared" si="953"/>
        <v>h20</v>
      </c>
      <c r="D1036" t="str">
        <f t="shared" si="953"/>
        <v>Hour19</v>
      </c>
      <c r="E1036" t="str">
        <f t="shared" si="953"/>
        <v>Weekend</v>
      </c>
      <c r="F1036" s="10">
        <f t="shared" ref="F1036:Z1036" si="954">F455/$AB1036</f>
        <v>4751.8608711025718</v>
      </c>
      <c r="G1036" s="10">
        <f t="shared" si="954"/>
        <v>4486663.2631980488</v>
      </c>
      <c r="H1036" s="10">
        <f t="shared" si="954"/>
        <v>0</v>
      </c>
      <c r="I1036" s="10">
        <f t="shared" si="954"/>
        <v>3106961.6493977099</v>
      </c>
      <c r="J1036" s="10">
        <f t="shared" si="954"/>
        <v>8831657.7114837375</v>
      </c>
      <c r="K1036" s="10">
        <f t="shared" si="954"/>
        <v>8831657.7114837375</v>
      </c>
      <c r="L1036" s="10">
        <f t="shared" si="954"/>
        <v>6669.2248313495311</v>
      </c>
      <c r="M1036" s="10">
        <f t="shared" si="954"/>
        <v>16851317.420462154</v>
      </c>
      <c r="N1036" s="10">
        <f t="shared" si="954"/>
        <v>0</v>
      </c>
      <c r="O1036" s="10">
        <f t="shared" si="954"/>
        <v>10314762.695201717</v>
      </c>
      <c r="P1036" s="10">
        <f t="shared" si="954"/>
        <v>10314762.695201717</v>
      </c>
      <c r="Q1036" s="10">
        <f t="shared" si="954"/>
        <v>10314762.695201717</v>
      </c>
      <c r="R1036" s="10">
        <f t="shared" si="954"/>
        <v>564192.53398972692</v>
      </c>
      <c r="S1036" s="10">
        <f t="shared" si="954"/>
        <v>564192.53398972692</v>
      </c>
      <c r="T1036" s="10">
        <f t="shared" si="954"/>
        <v>564192.53398972692</v>
      </c>
      <c r="U1036" s="10">
        <f t="shared" si="954"/>
        <v>564192.53398972692</v>
      </c>
      <c r="V1036" s="10">
        <f t="shared" si="954"/>
        <v>564192.53398972692</v>
      </c>
      <c r="W1036" s="10">
        <f t="shared" si="954"/>
        <v>564192.53398972692</v>
      </c>
      <c r="X1036" s="10">
        <f t="shared" si="954"/>
        <v>34861162.913581081</v>
      </c>
      <c r="Y1036" s="10">
        <f t="shared" si="954"/>
        <v>34861162.913581081</v>
      </c>
      <c r="Z1036" s="10">
        <f t="shared" si="954"/>
        <v>34861162.913581081</v>
      </c>
      <c r="AB1036" s="21">
        <f>IF(E455="weekday",INDEX('Category Mapping'!$F$34:$F$45,MATCH('Summarized Source Data'!A455,'Category Mapping'!$A$34:$A$45,0)),INDEX('Category Mapping'!$E$34:$E$45,MATCH('Summarized Source Data'!A455,'Category Mapping'!$A$34:$A$45,0)))</f>
        <v>8.8571428571428559</v>
      </c>
      <c r="AD1036">
        <f>SUMIFS('Adjusted Source Data'!AJ$3:AJ$290,Sector,"All Sectors",Month,$A1036,TimeOfWeek,$E1036)</f>
        <v>0</v>
      </c>
      <c r="AE1036">
        <f>SUMIFS('Adjusted Source Data'!AK$3:AK$290,Sector,"All Sectors",Month,$A1036,TimeOfWeek,$E1036)</f>
        <v>0</v>
      </c>
    </row>
    <row r="1037" spans="1:31" outlineLevel="2">
      <c r="A1037">
        <f t="shared" ref="A1037:E1037" si="955">A456</f>
        <v>7</v>
      </c>
      <c r="B1037" t="str">
        <f t="shared" si="955"/>
        <v>Summer</v>
      </c>
      <c r="C1037" t="str">
        <f t="shared" si="955"/>
        <v>h21</v>
      </c>
      <c r="D1037" t="str">
        <f t="shared" si="955"/>
        <v>Hour20</v>
      </c>
      <c r="E1037" t="str">
        <f t="shared" si="955"/>
        <v>Weekend</v>
      </c>
      <c r="F1037" s="10">
        <f t="shared" ref="F1037:Z1037" si="956">F456/$AB1037</f>
        <v>4734.6935914804762</v>
      </c>
      <c r="G1037" s="10">
        <f t="shared" si="956"/>
        <v>4118040.6946254391</v>
      </c>
      <c r="H1037" s="10">
        <f t="shared" si="956"/>
        <v>0</v>
      </c>
      <c r="I1037" s="10">
        <f t="shared" si="956"/>
        <v>3085897.5026221317</v>
      </c>
      <c r="J1037" s="10">
        <f t="shared" si="956"/>
        <v>8273474.9892105535</v>
      </c>
      <c r="K1037" s="10">
        <f t="shared" si="956"/>
        <v>8273474.9892105535</v>
      </c>
      <c r="L1037" s="10">
        <f t="shared" si="956"/>
        <v>6669.2248313495311</v>
      </c>
      <c r="M1037" s="10">
        <f t="shared" si="956"/>
        <v>15587468.613927491</v>
      </c>
      <c r="N1037" s="10">
        <f t="shared" si="956"/>
        <v>0</v>
      </c>
      <c r="O1037" s="10">
        <f t="shared" si="956"/>
        <v>9893479.7596901655</v>
      </c>
      <c r="P1037" s="10">
        <f t="shared" si="956"/>
        <v>9893479.7596901655</v>
      </c>
      <c r="Q1037" s="10">
        <f t="shared" si="956"/>
        <v>9893479.7596901655</v>
      </c>
      <c r="R1037" s="10">
        <f t="shared" si="956"/>
        <v>545074.8196969463</v>
      </c>
      <c r="S1037" s="10">
        <f t="shared" si="956"/>
        <v>545074.8196969463</v>
      </c>
      <c r="T1037" s="10">
        <f t="shared" si="956"/>
        <v>545074.8196969463</v>
      </c>
      <c r="U1037" s="10">
        <f t="shared" si="956"/>
        <v>545074.8196969463</v>
      </c>
      <c r="V1037" s="10">
        <f t="shared" si="956"/>
        <v>545074.8196969463</v>
      </c>
      <c r="W1037" s="10">
        <f t="shared" si="956"/>
        <v>545074.8196969463</v>
      </c>
      <c r="X1037" s="10">
        <f t="shared" si="956"/>
        <v>34650521.445825301</v>
      </c>
      <c r="Y1037" s="10">
        <f t="shared" si="956"/>
        <v>34650521.445825301</v>
      </c>
      <c r="Z1037" s="10">
        <f t="shared" si="956"/>
        <v>34650521.445825301</v>
      </c>
      <c r="AB1037" s="21">
        <f>IF(E456="weekday",INDEX('Category Mapping'!$F$34:$F$45,MATCH('Summarized Source Data'!A456,'Category Mapping'!$A$34:$A$45,0)),INDEX('Category Mapping'!$E$34:$E$45,MATCH('Summarized Source Data'!A456,'Category Mapping'!$A$34:$A$45,0)))</f>
        <v>8.8571428571428559</v>
      </c>
      <c r="AD1037">
        <f>SUMIFS('Adjusted Source Data'!AJ$3:AJ$290,Sector,"All Sectors",Month,$A1037,TimeOfWeek,$E1037)</f>
        <v>0</v>
      </c>
      <c r="AE1037">
        <f>SUMIFS('Adjusted Source Data'!AK$3:AK$290,Sector,"All Sectors",Month,$A1037,TimeOfWeek,$E1037)</f>
        <v>0</v>
      </c>
    </row>
    <row r="1038" spans="1:31" outlineLevel="2">
      <c r="A1038">
        <f t="shared" ref="A1038:E1038" si="957">A457</f>
        <v>7</v>
      </c>
      <c r="B1038" t="str">
        <f t="shared" si="957"/>
        <v>Summer</v>
      </c>
      <c r="C1038" t="str">
        <f t="shared" si="957"/>
        <v>h22</v>
      </c>
      <c r="D1038" t="str">
        <f t="shared" si="957"/>
        <v>Hour21</v>
      </c>
      <c r="E1038" t="str">
        <f t="shared" si="957"/>
        <v>Weekend</v>
      </c>
      <c r="F1038" s="10">
        <f t="shared" ref="F1038:Z1038" si="958">F457/$AB1038</f>
        <v>4187.1310960493338</v>
      </c>
      <c r="G1038" s="10">
        <f t="shared" si="958"/>
        <v>3707289.8325016741</v>
      </c>
      <c r="H1038" s="10">
        <f t="shared" si="958"/>
        <v>0</v>
      </c>
      <c r="I1038" s="10">
        <f t="shared" si="958"/>
        <v>2559293.8332326896</v>
      </c>
      <c r="J1038" s="10">
        <f t="shared" si="958"/>
        <v>7631566.0750508634</v>
      </c>
      <c r="K1038" s="10">
        <f t="shared" si="958"/>
        <v>7631566.0750508634</v>
      </c>
      <c r="L1038" s="10">
        <f t="shared" si="958"/>
        <v>6669.2248313495311</v>
      </c>
      <c r="M1038" s="10">
        <f t="shared" si="958"/>
        <v>14323619.80739283</v>
      </c>
      <c r="N1038" s="10">
        <f t="shared" si="958"/>
        <v>0</v>
      </c>
      <c r="O1038" s="10">
        <f t="shared" si="958"/>
        <v>9261555.356422836</v>
      </c>
      <c r="P1038" s="10">
        <f t="shared" si="958"/>
        <v>9261555.356422836</v>
      </c>
      <c r="Q1038" s="10">
        <f t="shared" si="958"/>
        <v>9261555.356422836</v>
      </c>
      <c r="R1038" s="10">
        <f t="shared" si="958"/>
        <v>523490.28317527805</v>
      </c>
      <c r="S1038" s="10">
        <f t="shared" si="958"/>
        <v>523490.28317527805</v>
      </c>
      <c r="T1038" s="10">
        <f t="shared" si="958"/>
        <v>523490.28317527805</v>
      </c>
      <c r="U1038" s="10">
        <f t="shared" si="958"/>
        <v>523490.28317527805</v>
      </c>
      <c r="V1038" s="10">
        <f t="shared" si="958"/>
        <v>523490.28317527805</v>
      </c>
      <c r="W1038" s="10">
        <f t="shared" si="958"/>
        <v>523490.28317527805</v>
      </c>
      <c r="X1038" s="10">
        <f t="shared" si="958"/>
        <v>34334559.244191639</v>
      </c>
      <c r="Y1038" s="10">
        <f t="shared" si="958"/>
        <v>34334559.244191639</v>
      </c>
      <c r="Z1038" s="10">
        <f t="shared" si="958"/>
        <v>34334559.244191639</v>
      </c>
      <c r="AB1038" s="21">
        <f>IF(E457="weekday",INDEX('Category Mapping'!$F$34:$F$45,MATCH('Summarized Source Data'!A457,'Category Mapping'!$A$34:$A$45,0)),INDEX('Category Mapping'!$E$34:$E$45,MATCH('Summarized Source Data'!A457,'Category Mapping'!$A$34:$A$45,0)))</f>
        <v>8.8571428571428559</v>
      </c>
      <c r="AD1038">
        <f>SUMIFS('Adjusted Source Data'!AJ$3:AJ$290,Sector,"All Sectors",Month,$A1038,TimeOfWeek,$E1038)</f>
        <v>0</v>
      </c>
      <c r="AE1038">
        <f>SUMIFS('Adjusted Source Data'!AK$3:AK$290,Sector,"All Sectors",Month,$A1038,TimeOfWeek,$E1038)</f>
        <v>0</v>
      </c>
    </row>
    <row r="1039" spans="1:31" outlineLevel="2">
      <c r="A1039">
        <f t="shared" ref="A1039:E1039" si="959">A458</f>
        <v>7</v>
      </c>
      <c r="B1039" t="str">
        <f t="shared" si="959"/>
        <v>Summer</v>
      </c>
      <c r="C1039" t="str">
        <f t="shared" si="959"/>
        <v>h23</v>
      </c>
      <c r="D1039" t="str">
        <f t="shared" si="959"/>
        <v>Hour22</v>
      </c>
      <c r="E1039" t="str">
        <f t="shared" si="959"/>
        <v>Weekend</v>
      </c>
      <c r="F1039" s="10">
        <f t="shared" ref="F1039:Z1039" si="960">F458/$AB1039</f>
        <v>3258.0969025124796</v>
      </c>
      <c r="G1039" s="10">
        <f t="shared" si="960"/>
        <v>3286006.8969901199</v>
      </c>
      <c r="H1039" s="10">
        <f t="shared" si="960"/>
        <v>0</v>
      </c>
      <c r="I1039" s="10">
        <f t="shared" si="960"/>
        <v>1643003.44849506</v>
      </c>
      <c r="J1039" s="10">
        <f t="shared" si="960"/>
        <v>6442370.8164242608</v>
      </c>
      <c r="K1039" s="10">
        <f t="shared" si="960"/>
        <v>6442370.8164242608</v>
      </c>
      <c r="L1039" s="10">
        <f t="shared" si="960"/>
        <v>6669.2248313495311</v>
      </c>
      <c r="M1039" s="10">
        <f t="shared" si="960"/>
        <v>13165091.734736057</v>
      </c>
      <c r="N1039" s="10">
        <f t="shared" si="960"/>
        <v>0</v>
      </c>
      <c r="O1039" s="10">
        <f t="shared" si="960"/>
        <v>8734951.6870333944</v>
      </c>
      <c r="P1039" s="10">
        <f t="shared" si="960"/>
        <v>8734951.6870333944</v>
      </c>
      <c r="Q1039" s="10">
        <f t="shared" si="960"/>
        <v>8734951.6870333944</v>
      </c>
      <c r="R1039" s="10">
        <f t="shared" si="960"/>
        <v>516089.92180934822</v>
      </c>
      <c r="S1039" s="10">
        <f t="shared" si="960"/>
        <v>516089.92180934822</v>
      </c>
      <c r="T1039" s="10">
        <f t="shared" si="960"/>
        <v>516089.92180934822</v>
      </c>
      <c r="U1039" s="10">
        <f t="shared" si="960"/>
        <v>516089.92180934822</v>
      </c>
      <c r="V1039" s="10">
        <f t="shared" si="960"/>
        <v>516089.92180934822</v>
      </c>
      <c r="W1039" s="10">
        <f t="shared" si="960"/>
        <v>516089.92180934822</v>
      </c>
      <c r="X1039" s="10">
        <f t="shared" si="960"/>
        <v>34018597.042557977</v>
      </c>
      <c r="Y1039" s="10">
        <f t="shared" si="960"/>
        <v>34018597.042557977</v>
      </c>
      <c r="Z1039" s="10">
        <f t="shared" si="960"/>
        <v>34018597.042557977</v>
      </c>
      <c r="AB1039" s="21">
        <f>IF(E458="weekday",INDEX('Category Mapping'!$F$34:$F$45,MATCH('Summarized Source Data'!A458,'Category Mapping'!$A$34:$A$45,0)),INDEX('Category Mapping'!$E$34:$E$45,MATCH('Summarized Source Data'!A458,'Category Mapping'!$A$34:$A$45,0)))</f>
        <v>8.8571428571428559</v>
      </c>
      <c r="AD1039">
        <f>SUMIFS('Adjusted Source Data'!AJ$3:AJ$290,Sector,"All Sectors",Month,$A1039,TimeOfWeek,$E1039)</f>
        <v>0</v>
      </c>
      <c r="AE1039">
        <f>SUMIFS('Adjusted Source Data'!AK$3:AK$290,Sector,"All Sectors",Month,$A1039,TimeOfWeek,$E1039)</f>
        <v>0</v>
      </c>
    </row>
    <row r="1040" spans="1:31" outlineLevel="2">
      <c r="A1040">
        <f t="shared" ref="A1040:E1040" si="961">A459</f>
        <v>7</v>
      </c>
      <c r="B1040" t="str">
        <f t="shared" si="961"/>
        <v>Summer</v>
      </c>
      <c r="C1040" t="str">
        <f t="shared" si="961"/>
        <v>h24</v>
      </c>
      <c r="D1040" t="str">
        <f t="shared" si="961"/>
        <v>Hour23</v>
      </c>
      <c r="E1040" t="str">
        <f t="shared" si="961"/>
        <v>Weekend</v>
      </c>
      <c r="F1040" s="10">
        <f t="shared" ref="F1040:Z1040" si="962">F459/$AB1040</f>
        <v>2794.264390514259</v>
      </c>
      <c r="G1040" s="10">
        <f t="shared" si="962"/>
        <v>2896320.181641933</v>
      </c>
      <c r="H1040" s="10">
        <f t="shared" si="962"/>
        <v>0</v>
      </c>
      <c r="I1040" s="10">
        <f t="shared" si="962"/>
        <v>921130.18842152029</v>
      </c>
      <c r="J1040" s="10">
        <f t="shared" si="962"/>
        <v>5121485.6717787627</v>
      </c>
      <c r="K1040" s="10">
        <f t="shared" si="962"/>
        <v>5121485.6717787627</v>
      </c>
      <c r="L1040" s="10">
        <f t="shared" si="962"/>
        <v>6669.2248313495311</v>
      </c>
      <c r="M1040" s="10">
        <f t="shared" si="962"/>
        <v>12006563.662079286</v>
      </c>
      <c r="N1040" s="10">
        <f t="shared" si="962"/>
        <v>0</v>
      </c>
      <c r="O1040" s="10">
        <f t="shared" si="962"/>
        <v>7997706.5498881731</v>
      </c>
      <c r="P1040" s="10">
        <f t="shared" si="962"/>
        <v>7997706.5498881731</v>
      </c>
      <c r="Q1040" s="10">
        <f t="shared" si="962"/>
        <v>7997706.5498881731</v>
      </c>
      <c r="R1040" s="10">
        <f t="shared" si="962"/>
        <v>346897.53419194813</v>
      </c>
      <c r="S1040" s="10">
        <f t="shared" si="962"/>
        <v>346897.53419194813</v>
      </c>
      <c r="T1040" s="10">
        <f t="shared" si="962"/>
        <v>346897.53419194813</v>
      </c>
      <c r="U1040" s="10">
        <f t="shared" si="962"/>
        <v>346897.53419194813</v>
      </c>
      <c r="V1040" s="10">
        <f t="shared" si="962"/>
        <v>346897.53419194813</v>
      </c>
      <c r="W1040" s="10">
        <f t="shared" si="962"/>
        <v>346897.53419194813</v>
      </c>
      <c r="X1040" s="10">
        <f t="shared" si="962"/>
        <v>33807955.57480219</v>
      </c>
      <c r="Y1040" s="10">
        <f t="shared" si="962"/>
        <v>33807955.57480219</v>
      </c>
      <c r="Z1040" s="10">
        <f t="shared" si="962"/>
        <v>33807955.57480219</v>
      </c>
      <c r="AB1040" s="21">
        <f>IF(E459="weekday",INDEX('Category Mapping'!$F$34:$F$45,MATCH('Summarized Source Data'!A459,'Category Mapping'!$A$34:$A$45,0)),INDEX('Category Mapping'!$E$34:$E$45,MATCH('Summarized Source Data'!A459,'Category Mapping'!$A$34:$A$45,0)))</f>
        <v>8.8571428571428559</v>
      </c>
      <c r="AD1040">
        <f>SUMIFS('Adjusted Source Data'!AJ$3:AJ$290,Sector,"All Sectors",Month,$A1040,TimeOfWeek,$E1040)</f>
        <v>0</v>
      </c>
      <c r="AE1040">
        <f>SUMIFS('Adjusted Source Data'!AK$3:AK$290,Sector,"All Sectors",Month,$A1040,TimeOfWeek,$E1040)</f>
        <v>0</v>
      </c>
    </row>
    <row r="1041" spans="1:31" outlineLevel="2">
      <c r="A1041">
        <f t="shared" ref="A1041:E1041" si="963">A460</f>
        <v>8</v>
      </c>
      <c r="B1041" t="str">
        <f t="shared" si="963"/>
        <v>Summer</v>
      </c>
      <c r="C1041" t="str">
        <f t="shared" si="963"/>
        <v>h1</v>
      </c>
      <c r="D1041" t="str">
        <f t="shared" si="963"/>
        <v>Hour0</v>
      </c>
      <c r="E1041" t="str">
        <f t="shared" si="963"/>
        <v>Weekend</v>
      </c>
      <c r="F1041" s="10">
        <f t="shared" ref="F1041:Z1041" si="964">F460/$AB1041</f>
        <v>2965.4087379256598</v>
      </c>
      <c r="G1041" s="10">
        <f t="shared" si="964"/>
        <v>2744463.414767887</v>
      </c>
      <c r="H1041" s="10">
        <f t="shared" si="964"/>
        <v>0</v>
      </c>
      <c r="I1041" s="10">
        <f t="shared" si="964"/>
        <v>635209.47457873845</v>
      </c>
      <c r="J1041" s="10">
        <f t="shared" si="964"/>
        <v>4007123.1144422106</v>
      </c>
      <c r="K1041" s="10">
        <f t="shared" si="964"/>
        <v>4007123.1144422106</v>
      </c>
      <c r="L1041" s="10">
        <f t="shared" si="964"/>
        <v>7077.8323216887466</v>
      </c>
      <c r="M1041" s="10">
        <f t="shared" si="964"/>
        <v>12494249.787075594</v>
      </c>
      <c r="N1041" s="10">
        <f t="shared" si="964"/>
        <v>0</v>
      </c>
      <c r="O1041" s="10">
        <f t="shared" si="964"/>
        <v>8215633.566010111</v>
      </c>
      <c r="P1041" s="10">
        <f t="shared" si="964"/>
        <v>8215633.566010111</v>
      </c>
      <c r="Q1041" s="10">
        <f t="shared" si="964"/>
        <v>8215633.566010111</v>
      </c>
      <c r="R1041" s="10">
        <f t="shared" si="964"/>
        <v>260044.63622221956</v>
      </c>
      <c r="S1041" s="10">
        <f t="shared" si="964"/>
        <v>260044.63622221956</v>
      </c>
      <c r="T1041" s="10">
        <f t="shared" si="964"/>
        <v>260044.63622221956</v>
      </c>
      <c r="U1041" s="10">
        <f t="shared" si="964"/>
        <v>260044.63622221956</v>
      </c>
      <c r="V1041" s="10">
        <f t="shared" si="964"/>
        <v>260044.63622221956</v>
      </c>
      <c r="W1041" s="10">
        <f t="shared" si="964"/>
        <v>260044.63622221956</v>
      </c>
      <c r="X1041" s="10">
        <f t="shared" si="964"/>
        <v>36094499.38488505</v>
      </c>
      <c r="Y1041" s="10">
        <f t="shared" si="964"/>
        <v>36094499.38488505</v>
      </c>
      <c r="Z1041" s="10">
        <f t="shared" si="964"/>
        <v>36094499.38488505</v>
      </c>
      <c r="AB1041" s="21">
        <f>IF(E460="weekday",INDEX('Category Mapping'!$F$34:$F$45,MATCH('Summarized Source Data'!A460,'Category Mapping'!$A$34:$A$45,0)),INDEX('Category Mapping'!$E$34:$E$45,MATCH('Summarized Source Data'!A460,'Category Mapping'!$A$34:$A$45,0)))</f>
        <v>8.8571428571428559</v>
      </c>
      <c r="AD1041">
        <f>SUMIFS('Adjusted Source Data'!AJ$3:AJ$290,Sector,"All Sectors",Month,$A1041,TimeOfWeek,$E1041)</f>
        <v>1</v>
      </c>
      <c r="AE1041">
        <f>SUMIFS('Adjusted Source Data'!AK$3:AK$290,Sector,"All Sectors",Month,$A1041,TimeOfWeek,$E1041)</f>
        <v>0</v>
      </c>
    </row>
    <row r="1042" spans="1:31" outlineLevel="2">
      <c r="A1042">
        <f t="shared" ref="A1042:E1042" si="965">A461</f>
        <v>8</v>
      </c>
      <c r="B1042" t="str">
        <f t="shared" si="965"/>
        <v>Summer</v>
      </c>
      <c r="C1042" t="str">
        <f t="shared" si="965"/>
        <v>h2</v>
      </c>
      <c r="D1042" t="str">
        <f t="shared" si="965"/>
        <v>Hour1</v>
      </c>
      <c r="E1042" t="str">
        <f t="shared" si="965"/>
        <v>Weekend</v>
      </c>
      <c r="F1042" s="10">
        <f t="shared" ref="F1042:Z1042" si="966">F461/$AB1042</f>
        <v>2965.4087379256598</v>
      </c>
      <c r="G1042" s="10">
        <f t="shared" si="966"/>
        <v>2477492.2654713998</v>
      </c>
      <c r="H1042" s="10">
        <f t="shared" si="966"/>
        <v>0</v>
      </c>
      <c r="I1042" s="10">
        <f t="shared" si="966"/>
        <v>548816.96993563697</v>
      </c>
      <c r="J1042" s="10">
        <f t="shared" si="966"/>
        <v>3132419.4816179583</v>
      </c>
      <c r="K1042" s="10">
        <f t="shared" si="966"/>
        <v>3132419.4816179583</v>
      </c>
      <c r="L1042" s="10">
        <f t="shared" si="966"/>
        <v>7077.8323216887466</v>
      </c>
      <c r="M1042" s="10">
        <f t="shared" si="966"/>
        <v>11853519.028764026</v>
      </c>
      <c r="N1042" s="10">
        <f t="shared" si="966"/>
        <v>0</v>
      </c>
      <c r="O1042" s="10">
        <f t="shared" si="966"/>
        <v>7147748.9688241659</v>
      </c>
      <c r="P1042" s="10">
        <f t="shared" si="966"/>
        <v>7147748.9688241659</v>
      </c>
      <c r="Q1042" s="10">
        <f t="shared" si="966"/>
        <v>7147748.9688241659</v>
      </c>
      <c r="R1042" s="10">
        <f t="shared" si="966"/>
        <v>246288.14684127015</v>
      </c>
      <c r="S1042" s="10">
        <f t="shared" si="966"/>
        <v>246288.14684127015</v>
      </c>
      <c r="T1042" s="10">
        <f t="shared" si="966"/>
        <v>246288.14684127015</v>
      </c>
      <c r="U1042" s="10">
        <f t="shared" si="966"/>
        <v>246288.14684127015</v>
      </c>
      <c r="V1042" s="10">
        <f t="shared" si="966"/>
        <v>246288.14684127015</v>
      </c>
      <c r="W1042" s="10">
        <f t="shared" si="966"/>
        <v>246288.14684127015</v>
      </c>
      <c r="X1042" s="10">
        <f t="shared" si="966"/>
        <v>36094499.38488505</v>
      </c>
      <c r="Y1042" s="10">
        <f t="shared" si="966"/>
        <v>36094499.38488505</v>
      </c>
      <c r="Z1042" s="10">
        <f t="shared" si="966"/>
        <v>36094499.38488505</v>
      </c>
      <c r="AB1042" s="21">
        <f>IF(E461="weekday",INDEX('Category Mapping'!$F$34:$F$45,MATCH('Summarized Source Data'!A461,'Category Mapping'!$A$34:$A$45,0)),INDEX('Category Mapping'!$E$34:$E$45,MATCH('Summarized Source Data'!A461,'Category Mapping'!$A$34:$A$45,0)))</f>
        <v>8.8571428571428559</v>
      </c>
      <c r="AD1042">
        <f>SUMIFS('Adjusted Source Data'!AJ$3:AJ$290,Sector,"All Sectors",Month,$A1042,TimeOfWeek,$E1042)</f>
        <v>1</v>
      </c>
      <c r="AE1042">
        <f>SUMIFS('Adjusted Source Data'!AK$3:AK$290,Sector,"All Sectors",Month,$A1042,TimeOfWeek,$E1042)</f>
        <v>0</v>
      </c>
    </row>
    <row r="1043" spans="1:31" outlineLevel="2">
      <c r="A1043">
        <f t="shared" ref="A1043:E1043" si="967">A462</f>
        <v>8</v>
      </c>
      <c r="B1043" t="str">
        <f t="shared" si="967"/>
        <v>Summer</v>
      </c>
      <c r="C1043" t="str">
        <f t="shared" si="967"/>
        <v>h3</v>
      </c>
      <c r="D1043" t="str">
        <f t="shared" si="967"/>
        <v>Hour2</v>
      </c>
      <c r="E1043" t="str">
        <f t="shared" si="967"/>
        <v>Weekend</v>
      </c>
      <c r="F1043" s="10">
        <f t="shared" ref="F1043:Z1043" si="968">F462/$AB1043</f>
        <v>2965.4087379256598</v>
      </c>
      <c r="G1043" s="10">
        <f t="shared" si="968"/>
        <v>2413419.1896402426</v>
      </c>
      <c r="H1043" s="10">
        <f t="shared" si="968"/>
        <v>0</v>
      </c>
      <c r="I1043" s="10">
        <f t="shared" si="968"/>
        <v>530058.50910146849</v>
      </c>
      <c r="J1043" s="10">
        <f t="shared" si="968"/>
        <v>2446374.1083094012</v>
      </c>
      <c r="K1043" s="10">
        <f t="shared" si="968"/>
        <v>2446374.1083094012</v>
      </c>
      <c r="L1043" s="10">
        <f t="shared" si="968"/>
        <v>7077.8323216887466</v>
      </c>
      <c r="M1043" s="10">
        <f t="shared" si="968"/>
        <v>11533153.649608241</v>
      </c>
      <c r="N1043" s="10">
        <f t="shared" si="968"/>
        <v>0</v>
      </c>
      <c r="O1043" s="10">
        <f t="shared" si="968"/>
        <v>7147748.968824164</v>
      </c>
      <c r="P1043" s="10">
        <f t="shared" si="968"/>
        <v>7147748.968824164</v>
      </c>
      <c r="Q1043" s="10">
        <f t="shared" si="968"/>
        <v>7147748.968824164</v>
      </c>
      <c r="R1043" s="10">
        <f t="shared" si="968"/>
        <v>242536.45467443648</v>
      </c>
      <c r="S1043" s="10">
        <f t="shared" si="968"/>
        <v>242536.45467443648</v>
      </c>
      <c r="T1043" s="10">
        <f t="shared" si="968"/>
        <v>242536.45467443648</v>
      </c>
      <c r="U1043" s="10">
        <f t="shared" si="968"/>
        <v>242536.45467443648</v>
      </c>
      <c r="V1043" s="10">
        <f t="shared" si="968"/>
        <v>242536.45467443648</v>
      </c>
      <c r="W1043" s="10">
        <f t="shared" si="968"/>
        <v>242536.45467443648</v>
      </c>
      <c r="X1043" s="10">
        <f t="shared" si="968"/>
        <v>36094499.38488505</v>
      </c>
      <c r="Y1043" s="10">
        <f t="shared" si="968"/>
        <v>36094499.38488505</v>
      </c>
      <c r="Z1043" s="10">
        <f t="shared" si="968"/>
        <v>36094499.38488505</v>
      </c>
      <c r="AB1043" s="21">
        <f>IF(E462="weekday",INDEX('Category Mapping'!$F$34:$F$45,MATCH('Summarized Source Data'!A462,'Category Mapping'!$A$34:$A$45,0)),INDEX('Category Mapping'!$E$34:$E$45,MATCH('Summarized Source Data'!A462,'Category Mapping'!$A$34:$A$45,0)))</f>
        <v>8.8571428571428559</v>
      </c>
      <c r="AD1043">
        <f>SUMIFS('Adjusted Source Data'!AJ$3:AJ$290,Sector,"All Sectors",Month,$A1043,TimeOfWeek,$E1043)</f>
        <v>1</v>
      </c>
      <c r="AE1043">
        <f>SUMIFS('Adjusted Source Data'!AK$3:AK$290,Sector,"All Sectors",Month,$A1043,TimeOfWeek,$E1043)</f>
        <v>0</v>
      </c>
    </row>
    <row r="1044" spans="1:31" outlineLevel="2">
      <c r="A1044">
        <f t="shared" ref="A1044:E1044" si="969">A463</f>
        <v>8</v>
      </c>
      <c r="B1044" t="str">
        <f t="shared" si="969"/>
        <v>Summer</v>
      </c>
      <c r="C1044" t="str">
        <f t="shared" si="969"/>
        <v>h4</v>
      </c>
      <c r="D1044" t="str">
        <f t="shared" si="969"/>
        <v>Hour3</v>
      </c>
      <c r="E1044" t="str">
        <f t="shared" si="969"/>
        <v>Weekend</v>
      </c>
      <c r="F1044" s="10">
        <f t="shared" ref="F1044:Z1044" si="970">F463/$AB1044</f>
        <v>2965.4087379256598</v>
      </c>
      <c r="G1044" s="10">
        <f t="shared" si="970"/>
        <v>2520207.6493588379</v>
      </c>
      <c r="H1044" s="10">
        <f t="shared" si="970"/>
        <v>0</v>
      </c>
      <c r="I1044" s="10">
        <f t="shared" si="970"/>
        <v>529611.06545524753</v>
      </c>
      <c r="J1044" s="10">
        <f t="shared" si="970"/>
        <v>2030346.5590531025</v>
      </c>
      <c r="K1044" s="10">
        <f t="shared" si="970"/>
        <v>2030346.5590531025</v>
      </c>
      <c r="L1044" s="10">
        <f t="shared" si="970"/>
        <v>7077.8323216887466</v>
      </c>
      <c r="M1044" s="10">
        <f t="shared" si="970"/>
        <v>11746730.56904543</v>
      </c>
      <c r="N1044" s="10">
        <f t="shared" si="970"/>
        <v>0</v>
      </c>
      <c r="O1044" s="10">
        <f t="shared" si="970"/>
        <v>7147748.968824164</v>
      </c>
      <c r="P1044" s="10">
        <f t="shared" si="970"/>
        <v>7147748.968824164</v>
      </c>
      <c r="Q1044" s="10">
        <f t="shared" si="970"/>
        <v>7147748.968824164</v>
      </c>
      <c r="R1044" s="10">
        <f t="shared" si="970"/>
        <v>242536.45467443648</v>
      </c>
      <c r="S1044" s="10">
        <f t="shared" si="970"/>
        <v>242536.45467443648</v>
      </c>
      <c r="T1044" s="10">
        <f t="shared" si="970"/>
        <v>242536.45467443648</v>
      </c>
      <c r="U1044" s="10">
        <f t="shared" si="970"/>
        <v>242536.45467443648</v>
      </c>
      <c r="V1044" s="10">
        <f t="shared" si="970"/>
        <v>242536.45467443648</v>
      </c>
      <c r="W1044" s="10">
        <f t="shared" si="970"/>
        <v>242536.45467443648</v>
      </c>
      <c r="X1044" s="10">
        <f t="shared" si="970"/>
        <v>36201287.844603643</v>
      </c>
      <c r="Y1044" s="10">
        <f t="shared" si="970"/>
        <v>36201287.844603643</v>
      </c>
      <c r="Z1044" s="10">
        <f t="shared" si="970"/>
        <v>36201287.844603643</v>
      </c>
      <c r="AB1044" s="21">
        <f>IF(E463="weekday",INDEX('Category Mapping'!$F$34:$F$45,MATCH('Summarized Source Data'!A463,'Category Mapping'!$A$34:$A$45,0)),INDEX('Category Mapping'!$E$34:$E$45,MATCH('Summarized Source Data'!A463,'Category Mapping'!$A$34:$A$45,0)))</f>
        <v>8.8571428571428559</v>
      </c>
      <c r="AD1044">
        <f>SUMIFS('Adjusted Source Data'!AJ$3:AJ$290,Sector,"All Sectors",Month,$A1044,TimeOfWeek,$E1044)</f>
        <v>1</v>
      </c>
      <c r="AE1044">
        <f>SUMIFS('Adjusted Source Data'!AK$3:AK$290,Sector,"All Sectors",Month,$A1044,TimeOfWeek,$E1044)</f>
        <v>0</v>
      </c>
    </row>
    <row r="1045" spans="1:31" outlineLevel="2">
      <c r="A1045">
        <f t="shared" ref="A1045:E1045" si="971">A464</f>
        <v>8</v>
      </c>
      <c r="B1045" t="str">
        <f t="shared" si="971"/>
        <v>Summer</v>
      </c>
      <c r="C1045" t="str">
        <f t="shared" si="971"/>
        <v>h5</v>
      </c>
      <c r="D1045" t="str">
        <f t="shared" si="971"/>
        <v>Hour4</v>
      </c>
      <c r="E1045" t="str">
        <f t="shared" si="971"/>
        <v>Weekend</v>
      </c>
      <c r="F1045" s="10">
        <f t="shared" ref="F1045:Z1045" si="972">F464/$AB1045</f>
        <v>2965.4087379256598</v>
      </c>
      <c r="G1045" s="10">
        <f t="shared" si="972"/>
        <v>2819215.3365709032</v>
      </c>
      <c r="H1045" s="10">
        <f t="shared" si="972"/>
        <v>0</v>
      </c>
      <c r="I1045" s="10">
        <f t="shared" si="972"/>
        <v>557466.51480746397</v>
      </c>
      <c r="J1045" s="10">
        <f t="shared" si="972"/>
        <v>2087921.877475762</v>
      </c>
      <c r="K1045" s="10">
        <f t="shared" si="972"/>
        <v>2087921.877475762</v>
      </c>
      <c r="L1045" s="10">
        <f t="shared" si="972"/>
        <v>7077.8323216887466</v>
      </c>
      <c r="M1045" s="10">
        <f t="shared" si="972"/>
        <v>12173884.407919809</v>
      </c>
      <c r="N1045" s="10">
        <f t="shared" si="972"/>
        <v>0</v>
      </c>
      <c r="O1045" s="10">
        <f t="shared" si="972"/>
        <v>7254537.4285427602</v>
      </c>
      <c r="P1045" s="10">
        <f t="shared" si="972"/>
        <v>7254537.4285427602</v>
      </c>
      <c r="Q1045" s="10">
        <f t="shared" si="972"/>
        <v>7254537.4285427602</v>
      </c>
      <c r="R1045" s="10">
        <f t="shared" si="972"/>
        <v>241285.85502267204</v>
      </c>
      <c r="S1045" s="10">
        <f t="shared" si="972"/>
        <v>241285.85502267204</v>
      </c>
      <c r="T1045" s="10">
        <f t="shared" si="972"/>
        <v>241285.85502267204</v>
      </c>
      <c r="U1045" s="10">
        <f t="shared" si="972"/>
        <v>241285.85502267204</v>
      </c>
      <c r="V1045" s="10">
        <f t="shared" si="972"/>
        <v>241285.85502267204</v>
      </c>
      <c r="W1045" s="10">
        <f t="shared" si="972"/>
        <v>241285.85502267204</v>
      </c>
      <c r="X1045" s="10">
        <f t="shared" si="972"/>
        <v>36414864.764040828</v>
      </c>
      <c r="Y1045" s="10">
        <f t="shared" si="972"/>
        <v>36414864.764040828</v>
      </c>
      <c r="Z1045" s="10">
        <f t="shared" si="972"/>
        <v>36414864.764040828</v>
      </c>
      <c r="AB1045" s="21">
        <f>IF(E464="weekday",INDEX('Category Mapping'!$F$34:$F$45,MATCH('Summarized Source Data'!A464,'Category Mapping'!$A$34:$A$45,0)),INDEX('Category Mapping'!$E$34:$E$45,MATCH('Summarized Source Data'!A464,'Category Mapping'!$A$34:$A$45,0)))</f>
        <v>8.8571428571428559</v>
      </c>
      <c r="AD1045">
        <f>SUMIFS('Adjusted Source Data'!AJ$3:AJ$290,Sector,"All Sectors",Month,$A1045,TimeOfWeek,$E1045)</f>
        <v>1</v>
      </c>
      <c r="AE1045">
        <f>SUMIFS('Adjusted Source Data'!AK$3:AK$290,Sector,"All Sectors",Month,$A1045,TimeOfWeek,$E1045)</f>
        <v>0</v>
      </c>
    </row>
    <row r="1046" spans="1:31" outlineLevel="2">
      <c r="A1046">
        <f t="shared" ref="A1046:E1046" si="973">A465</f>
        <v>8</v>
      </c>
      <c r="B1046" t="str">
        <f t="shared" si="973"/>
        <v>Summer</v>
      </c>
      <c r="C1046" t="str">
        <f t="shared" si="973"/>
        <v>h6</v>
      </c>
      <c r="D1046" t="str">
        <f t="shared" si="973"/>
        <v>Hour5</v>
      </c>
      <c r="E1046" t="str">
        <f t="shared" si="973"/>
        <v>Weekend</v>
      </c>
      <c r="F1046" s="10">
        <f t="shared" ref="F1046:Z1046" si="974">F465/$AB1046</f>
        <v>3918.9228947529928</v>
      </c>
      <c r="G1046" s="10">
        <f t="shared" si="974"/>
        <v>3267726.8673890014</v>
      </c>
      <c r="H1046" s="10">
        <f t="shared" si="974"/>
        <v>0</v>
      </c>
      <c r="I1046" s="10">
        <f t="shared" si="974"/>
        <v>722456.71405342757</v>
      </c>
      <c r="J1046" s="10">
        <f t="shared" si="974"/>
        <v>2413205.0787785072</v>
      </c>
      <c r="K1046" s="10">
        <f t="shared" si="974"/>
        <v>2413205.0787785072</v>
      </c>
      <c r="L1046" s="10">
        <f t="shared" si="974"/>
        <v>7077.8323216887466</v>
      </c>
      <c r="M1046" s="10">
        <f t="shared" si="974"/>
        <v>13028192.085668568</v>
      </c>
      <c r="N1046" s="10">
        <f t="shared" si="974"/>
        <v>0</v>
      </c>
      <c r="O1046" s="10">
        <f t="shared" si="974"/>
        <v>7788479.7271357346</v>
      </c>
      <c r="P1046" s="10">
        <f t="shared" si="974"/>
        <v>7788479.7271357346</v>
      </c>
      <c r="Q1046" s="10">
        <f t="shared" si="974"/>
        <v>7788479.7271357346</v>
      </c>
      <c r="R1046" s="10">
        <f t="shared" si="974"/>
        <v>243161.70110608885</v>
      </c>
      <c r="S1046" s="10">
        <f t="shared" si="974"/>
        <v>243161.70110608885</v>
      </c>
      <c r="T1046" s="10">
        <f t="shared" si="974"/>
        <v>243161.70110608885</v>
      </c>
      <c r="U1046" s="10">
        <f t="shared" si="974"/>
        <v>243161.70110608885</v>
      </c>
      <c r="V1046" s="10">
        <f t="shared" si="974"/>
        <v>243161.70110608885</v>
      </c>
      <c r="W1046" s="10">
        <f t="shared" si="974"/>
        <v>243161.70110608885</v>
      </c>
      <c r="X1046" s="10">
        <f t="shared" si="974"/>
        <v>36842018.602915213</v>
      </c>
      <c r="Y1046" s="10">
        <f t="shared" si="974"/>
        <v>36842018.602915213</v>
      </c>
      <c r="Z1046" s="10">
        <f t="shared" si="974"/>
        <v>36842018.602915213</v>
      </c>
      <c r="AB1046" s="21">
        <f>IF(E465="weekday",INDEX('Category Mapping'!$F$34:$F$45,MATCH('Summarized Source Data'!A465,'Category Mapping'!$A$34:$A$45,0)),INDEX('Category Mapping'!$E$34:$E$45,MATCH('Summarized Source Data'!A465,'Category Mapping'!$A$34:$A$45,0)))</f>
        <v>8.8571428571428559</v>
      </c>
      <c r="AD1046">
        <f>SUMIFS('Adjusted Source Data'!AJ$3:AJ$290,Sector,"All Sectors",Month,$A1046,TimeOfWeek,$E1046)</f>
        <v>1</v>
      </c>
      <c r="AE1046">
        <f>SUMIFS('Adjusted Source Data'!AK$3:AK$290,Sector,"All Sectors",Month,$A1046,TimeOfWeek,$E1046)</f>
        <v>0</v>
      </c>
    </row>
    <row r="1047" spans="1:31" outlineLevel="2">
      <c r="A1047">
        <f t="shared" ref="A1047:E1047" si="975">A466</f>
        <v>8</v>
      </c>
      <c r="B1047" t="str">
        <f t="shared" si="975"/>
        <v>Summer</v>
      </c>
      <c r="C1047" t="str">
        <f t="shared" si="975"/>
        <v>h7</v>
      </c>
      <c r="D1047" t="str">
        <f t="shared" si="975"/>
        <v>Hour6</v>
      </c>
      <c r="E1047" t="str">
        <f t="shared" si="975"/>
        <v>Weekend</v>
      </c>
      <c r="F1047" s="10">
        <f t="shared" ref="F1047:Z1047" si="976">F466/$AB1047</f>
        <v>4476.6790198632134</v>
      </c>
      <c r="G1047" s="10">
        <f t="shared" si="976"/>
        <v>3769632.6280663973</v>
      </c>
      <c r="H1047" s="10">
        <f t="shared" si="976"/>
        <v>0</v>
      </c>
      <c r="I1047" s="10">
        <f t="shared" si="976"/>
        <v>486869.94554901746</v>
      </c>
      <c r="J1047" s="10">
        <f t="shared" si="976"/>
        <v>3491862.9229347054</v>
      </c>
      <c r="K1047" s="10">
        <f t="shared" si="976"/>
        <v>3491862.9229347054</v>
      </c>
      <c r="L1047" s="10">
        <f t="shared" si="976"/>
        <v>7077.8323216887466</v>
      </c>
      <c r="M1047" s="10">
        <f t="shared" si="976"/>
        <v>14309653.602291705</v>
      </c>
      <c r="N1047" s="10">
        <f t="shared" si="976"/>
        <v>0</v>
      </c>
      <c r="O1047" s="10">
        <f t="shared" si="976"/>
        <v>8642787.4048844911</v>
      </c>
      <c r="P1047" s="10">
        <f t="shared" si="976"/>
        <v>8642787.4048844911</v>
      </c>
      <c r="Q1047" s="10">
        <f t="shared" si="976"/>
        <v>8642787.4048844911</v>
      </c>
      <c r="R1047" s="10">
        <f t="shared" si="976"/>
        <v>302073.47710212664</v>
      </c>
      <c r="S1047" s="10">
        <f t="shared" si="976"/>
        <v>302073.47710212664</v>
      </c>
      <c r="T1047" s="10">
        <f t="shared" si="976"/>
        <v>302073.47710212664</v>
      </c>
      <c r="U1047" s="10">
        <f t="shared" si="976"/>
        <v>302073.47710212664</v>
      </c>
      <c r="V1047" s="10">
        <f t="shared" si="976"/>
        <v>302073.47710212664</v>
      </c>
      <c r="W1047" s="10">
        <f t="shared" si="976"/>
        <v>302073.47710212664</v>
      </c>
      <c r="X1047" s="10">
        <f t="shared" si="976"/>
        <v>37055595.522352405</v>
      </c>
      <c r="Y1047" s="10">
        <f t="shared" si="976"/>
        <v>37055595.522352405</v>
      </c>
      <c r="Z1047" s="10">
        <f t="shared" si="976"/>
        <v>37055595.522352405</v>
      </c>
      <c r="AB1047" s="21">
        <f>IF(E466="weekday",INDEX('Category Mapping'!$F$34:$F$45,MATCH('Summarized Source Data'!A466,'Category Mapping'!$A$34:$A$45,0)),INDEX('Category Mapping'!$E$34:$E$45,MATCH('Summarized Source Data'!A466,'Category Mapping'!$A$34:$A$45,0)))</f>
        <v>8.8571428571428559</v>
      </c>
      <c r="AD1047">
        <f>SUMIFS('Adjusted Source Data'!AJ$3:AJ$290,Sector,"All Sectors",Month,$A1047,TimeOfWeek,$E1047)</f>
        <v>1</v>
      </c>
      <c r="AE1047">
        <f>SUMIFS('Adjusted Source Data'!AK$3:AK$290,Sector,"All Sectors",Month,$A1047,TimeOfWeek,$E1047)</f>
        <v>0</v>
      </c>
    </row>
    <row r="1048" spans="1:31" outlineLevel="2">
      <c r="A1048">
        <f t="shared" ref="A1048:E1048" si="977">A467</f>
        <v>8</v>
      </c>
      <c r="B1048" t="str">
        <f t="shared" si="977"/>
        <v>Summer</v>
      </c>
      <c r="C1048" t="str">
        <f t="shared" si="977"/>
        <v>h8</v>
      </c>
      <c r="D1048" t="str">
        <f t="shared" si="977"/>
        <v>Hour7</v>
      </c>
      <c r="E1048" t="str">
        <f t="shared" si="977"/>
        <v>Weekend</v>
      </c>
      <c r="F1048" s="10">
        <f t="shared" ref="F1048:Z1048" si="978">F467/$AB1048</f>
        <v>5196.0060845276676</v>
      </c>
      <c r="G1048" s="10">
        <f t="shared" si="978"/>
        <v>4196786.4669407764</v>
      </c>
      <c r="H1048" s="10">
        <f t="shared" si="978"/>
        <v>0</v>
      </c>
      <c r="I1048" s="10">
        <f t="shared" si="978"/>
        <v>577106.72795352875</v>
      </c>
      <c r="J1048" s="10">
        <f t="shared" si="978"/>
        <v>4927981.7874414362</v>
      </c>
      <c r="K1048" s="10">
        <f t="shared" si="978"/>
        <v>4927981.7874414362</v>
      </c>
      <c r="L1048" s="10">
        <f t="shared" si="978"/>
        <v>7077.8323216887466</v>
      </c>
      <c r="M1048" s="10">
        <f t="shared" si="978"/>
        <v>16125057.41750782</v>
      </c>
      <c r="N1048" s="10">
        <f t="shared" si="978"/>
        <v>0</v>
      </c>
      <c r="O1048" s="10">
        <f t="shared" si="978"/>
        <v>10992133.518693574</v>
      </c>
      <c r="P1048" s="10">
        <f t="shared" si="978"/>
        <v>10992133.518693574</v>
      </c>
      <c r="Q1048" s="10">
        <f t="shared" si="978"/>
        <v>10992133.518693574</v>
      </c>
      <c r="R1048" s="10">
        <f t="shared" si="978"/>
        <v>393479.05919825786</v>
      </c>
      <c r="S1048" s="10">
        <f t="shared" si="978"/>
        <v>393479.05919825786</v>
      </c>
      <c r="T1048" s="10">
        <f t="shared" si="978"/>
        <v>393479.05919825786</v>
      </c>
      <c r="U1048" s="10">
        <f t="shared" si="978"/>
        <v>393479.05919825786</v>
      </c>
      <c r="V1048" s="10">
        <f t="shared" si="978"/>
        <v>393479.05919825786</v>
      </c>
      <c r="W1048" s="10">
        <f t="shared" si="978"/>
        <v>393479.05919825786</v>
      </c>
      <c r="X1048" s="10">
        <f t="shared" si="978"/>
        <v>37055595.522352405</v>
      </c>
      <c r="Y1048" s="10">
        <f t="shared" si="978"/>
        <v>37055595.522352405</v>
      </c>
      <c r="Z1048" s="10">
        <f t="shared" si="978"/>
        <v>37055595.522352405</v>
      </c>
      <c r="AB1048" s="21">
        <f>IF(E467="weekday",INDEX('Category Mapping'!$F$34:$F$45,MATCH('Summarized Source Data'!A467,'Category Mapping'!$A$34:$A$45,0)),INDEX('Category Mapping'!$E$34:$E$45,MATCH('Summarized Source Data'!A467,'Category Mapping'!$A$34:$A$45,0)))</f>
        <v>8.8571428571428559</v>
      </c>
      <c r="AD1048">
        <f>SUMIFS('Adjusted Source Data'!AJ$3:AJ$290,Sector,"All Sectors",Month,$A1048,TimeOfWeek,$E1048)</f>
        <v>1</v>
      </c>
      <c r="AE1048">
        <f>SUMIFS('Adjusted Source Data'!AK$3:AK$290,Sector,"All Sectors",Month,$A1048,TimeOfWeek,$E1048)</f>
        <v>0</v>
      </c>
    </row>
    <row r="1049" spans="1:31" outlineLevel="2">
      <c r="A1049">
        <f t="shared" ref="A1049:E1049" si="979">A468</f>
        <v>8</v>
      </c>
      <c r="B1049" t="str">
        <f t="shared" si="979"/>
        <v>Summer</v>
      </c>
      <c r="C1049" t="str">
        <f t="shared" si="979"/>
        <v>h9</v>
      </c>
      <c r="D1049" t="str">
        <f t="shared" si="979"/>
        <v>Hour8</v>
      </c>
      <c r="E1049" t="str">
        <f t="shared" si="979"/>
        <v>Weekend</v>
      </c>
      <c r="F1049" s="10">
        <f t="shared" ref="F1049:Z1049" si="980">F468/$AB1049</f>
        <v>5645.9058653221082</v>
      </c>
      <c r="G1049" s="10">
        <f t="shared" si="980"/>
        <v>4421042.2323498251</v>
      </c>
      <c r="H1049" s="10">
        <f t="shared" si="980"/>
        <v>0</v>
      </c>
      <c r="I1049" s="10">
        <f t="shared" si="980"/>
        <v>704039.6559249796</v>
      </c>
      <c r="J1049" s="10">
        <f t="shared" si="980"/>
        <v>6188848.9360309243</v>
      </c>
      <c r="K1049" s="10">
        <f t="shared" si="980"/>
        <v>6188848.9360309243</v>
      </c>
      <c r="L1049" s="10">
        <f t="shared" si="980"/>
        <v>7077.8323216887466</v>
      </c>
      <c r="M1049" s="10">
        <f t="shared" si="980"/>
        <v>18260826.611879714</v>
      </c>
      <c r="N1049" s="10">
        <f t="shared" si="980"/>
        <v>0</v>
      </c>
      <c r="O1049" s="10">
        <f t="shared" si="980"/>
        <v>12487171.954753904</v>
      </c>
      <c r="P1049" s="10">
        <f t="shared" si="980"/>
        <v>12487171.954753904</v>
      </c>
      <c r="Q1049" s="10">
        <f t="shared" si="980"/>
        <v>12487171.954753904</v>
      </c>
      <c r="R1049" s="10">
        <f t="shared" si="980"/>
        <v>472125.98328105028</v>
      </c>
      <c r="S1049" s="10">
        <f t="shared" si="980"/>
        <v>472125.98328105028</v>
      </c>
      <c r="T1049" s="10">
        <f t="shared" si="980"/>
        <v>472125.98328105028</v>
      </c>
      <c r="U1049" s="10">
        <f t="shared" si="980"/>
        <v>472125.98328105028</v>
      </c>
      <c r="V1049" s="10">
        <f t="shared" si="980"/>
        <v>472125.98328105028</v>
      </c>
      <c r="W1049" s="10">
        <f t="shared" si="980"/>
        <v>472125.98328105028</v>
      </c>
      <c r="X1049" s="10">
        <f t="shared" si="980"/>
        <v>36948807.062633805</v>
      </c>
      <c r="Y1049" s="10">
        <f t="shared" si="980"/>
        <v>36948807.062633805</v>
      </c>
      <c r="Z1049" s="10">
        <f t="shared" si="980"/>
        <v>36948807.062633805</v>
      </c>
      <c r="AB1049" s="21">
        <f>IF(E468="weekday",INDEX('Category Mapping'!$F$34:$F$45,MATCH('Summarized Source Data'!A468,'Category Mapping'!$A$34:$A$45,0)),INDEX('Category Mapping'!$E$34:$E$45,MATCH('Summarized Source Data'!A468,'Category Mapping'!$A$34:$A$45,0)))</f>
        <v>8.8571428571428559</v>
      </c>
      <c r="AD1049">
        <f>SUMIFS('Adjusted Source Data'!AJ$3:AJ$290,Sector,"All Sectors",Month,$A1049,TimeOfWeek,$E1049)</f>
        <v>1</v>
      </c>
      <c r="AE1049">
        <f>SUMIFS('Adjusted Source Data'!AK$3:AK$290,Sector,"All Sectors",Month,$A1049,TimeOfWeek,$E1049)</f>
        <v>0</v>
      </c>
    </row>
    <row r="1050" spans="1:31" outlineLevel="2">
      <c r="A1050">
        <f t="shared" ref="A1050:E1050" si="981">A469</f>
        <v>8</v>
      </c>
      <c r="B1050" t="str">
        <f t="shared" si="981"/>
        <v>Summer</v>
      </c>
      <c r="C1050" t="str">
        <f t="shared" si="981"/>
        <v>h10</v>
      </c>
      <c r="D1050" t="str">
        <f t="shared" si="981"/>
        <v>Hour9</v>
      </c>
      <c r="E1050" t="str">
        <f t="shared" si="981"/>
        <v>Weekend</v>
      </c>
      <c r="F1050" s="10">
        <f t="shared" ref="F1050:Z1050" si="982">F469/$AB1050</f>
        <v>5736.1421137843208</v>
      </c>
      <c r="G1050" s="10">
        <f t="shared" si="982"/>
        <v>4453078.7702654041</v>
      </c>
      <c r="H1050" s="10">
        <f t="shared" si="982"/>
        <v>0</v>
      </c>
      <c r="I1050" s="10">
        <f t="shared" si="982"/>
        <v>729511.90722165594</v>
      </c>
      <c r="J1050" s="10">
        <f t="shared" si="982"/>
        <v>7733076.8063491276</v>
      </c>
      <c r="K1050" s="10">
        <f t="shared" si="982"/>
        <v>7733076.8063491276</v>
      </c>
      <c r="L1050" s="10">
        <f t="shared" si="982"/>
        <v>7077.8323216887466</v>
      </c>
      <c r="M1050" s="10">
        <f t="shared" si="982"/>
        <v>20183018.886814423</v>
      </c>
      <c r="N1050" s="10">
        <f t="shared" si="982"/>
        <v>0</v>
      </c>
      <c r="O1050" s="10">
        <f t="shared" si="982"/>
        <v>13555056.551939853</v>
      </c>
      <c r="P1050" s="10">
        <f t="shared" si="982"/>
        <v>13555056.551939853</v>
      </c>
      <c r="Q1050" s="10">
        <f t="shared" si="982"/>
        <v>13555056.551939853</v>
      </c>
      <c r="R1050" s="10">
        <f t="shared" si="982"/>
        <v>537781.66408523673</v>
      </c>
      <c r="S1050" s="10">
        <f t="shared" si="982"/>
        <v>537781.66408523673</v>
      </c>
      <c r="T1050" s="10">
        <f t="shared" si="982"/>
        <v>537781.66408523673</v>
      </c>
      <c r="U1050" s="10">
        <f t="shared" si="982"/>
        <v>537781.66408523673</v>
      </c>
      <c r="V1050" s="10">
        <f t="shared" si="982"/>
        <v>537781.66408523673</v>
      </c>
      <c r="W1050" s="10">
        <f t="shared" si="982"/>
        <v>537781.66408523673</v>
      </c>
      <c r="X1050" s="10">
        <f t="shared" si="982"/>
        <v>36842018.602915213</v>
      </c>
      <c r="Y1050" s="10">
        <f t="shared" si="982"/>
        <v>36842018.602915213</v>
      </c>
      <c r="Z1050" s="10">
        <f t="shared" si="982"/>
        <v>36842018.602915213</v>
      </c>
      <c r="AB1050" s="21">
        <f>IF(E469="weekday",INDEX('Category Mapping'!$F$34:$F$45,MATCH('Summarized Source Data'!A469,'Category Mapping'!$A$34:$A$45,0)),INDEX('Category Mapping'!$E$34:$E$45,MATCH('Summarized Source Data'!A469,'Category Mapping'!$A$34:$A$45,0)))</f>
        <v>8.8571428571428559</v>
      </c>
      <c r="AD1050">
        <f>SUMIFS('Adjusted Source Data'!AJ$3:AJ$290,Sector,"All Sectors",Month,$A1050,TimeOfWeek,$E1050)</f>
        <v>1</v>
      </c>
      <c r="AE1050">
        <f>SUMIFS('Adjusted Source Data'!AK$3:AK$290,Sector,"All Sectors",Month,$A1050,TimeOfWeek,$E1050)</f>
        <v>0</v>
      </c>
    </row>
    <row r="1051" spans="1:31" outlineLevel="2">
      <c r="A1051">
        <f t="shared" ref="A1051:E1051" si="983">A470</f>
        <v>8</v>
      </c>
      <c r="B1051" t="str">
        <f t="shared" si="983"/>
        <v>Summer</v>
      </c>
      <c r="C1051" t="str">
        <f t="shared" si="983"/>
        <v>h11</v>
      </c>
      <c r="D1051" t="str">
        <f t="shared" si="983"/>
        <v>Hour10</v>
      </c>
      <c r="E1051" t="str">
        <f t="shared" si="983"/>
        <v>Weekend</v>
      </c>
      <c r="F1051" s="10">
        <f t="shared" ref="F1051:Z1051" si="984">F470/$AB1051</f>
        <v>5751.6264404435169</v>
      </c>
      <c r="G1051" s="10">
        <f t="shared" si="984"/>
        <v>4677334.5356744528</v>
      </c>
      <c r="H1051" s="10">
        <f t="shared" si="984"/>
        <v>0</v>
      </c>
      <c r="I1051" s="10">
        <f t="shared" si="984"/>
        <v>733863.53695518873</v>
      </c>
      <c r="J1051" s="10">
        <f t="shared" si="984"/>
        <v>9533434.6615331881</v>
      </c>
      <c r="K1051" s="10">
        <f t="shared" si="984"/>
        <v>9533434.6615331881</v>
      </c>
      <c r="L1051" s="10">
        <f t="shared" si="984"/>
        <v>7077.8323216887466</v>
      </c>
      <c r="M1051" s="10">
        <f t="shared" si="984"/>
        <v>21678057.322874751</v>
      </c>
      <c r="N1051" s="10">
        <f t="shared" si="984"/>
        <v>0</v>
      </c>
      <c r="O1051" s="10">
        <f t="shared" si="984"/>
        <v>13448268.092221258</v>
      </c>
      <c r="P1051" s="10">
        <f t="shared" si="984"/>
        <v>13448268.092221258</v>
      </c>
      <c r="Q1051" s="10">
        <f t="shared" si="984"/>
        <v>13448268.092221258</v>
      </c>
      <c r="R1051" s="10">
        <f t="shared" si="984"/>
        <v>570536.67475780193</v>
      </c>
      <c r="S1051" s="10">
        <f t="shared" si="984"/>
        <v>570536.67475780193</v>
      </c>
      <c r="T1051" s="10">
        <f t="shared" si="984"/>
        <v>570536.67475780193</v>
      </c>
      <c r="U1051" s="10">
        <f t="shared" si="984"/>
        <v>570536.67475780193</v>
      </c>
      <c r="V1051" s="10">
        <f t="shared" si="984"/>
        <v>570536.67475780193</v>
      </c>
      <c r="W1051" s="10">
        <f t="shared" si="984"/>
        <v>570536.67475780193</v>
      </c>
      <c r="X1051" s="10">
        <f t="shared" si="984"/>
        <v>36735230.14319662</v>
      </c>
      <c r="Y1051" s="10">
        <f t="shared" si="984"/>
        <v>36735230.14319662</v>
      </c>
      <c r="Z1051" s="10">
        <f t="shared" si="984"/>
        <v>36735230.14319662</v>
      </c>
      <c r="AB1051" s="21">
        <f>IF(E470="weekday",INDEX('Category Mapping'!$F$34:$F$45,MATCH('Summarized Source Data'!A470,'Category Mapping'!$A$34:$A$45,0)),INDEX('Category Mapping'!$E$34:$E$45,MATCH('Summarized Source Data'!A470,'Category Mapping'!$A$34:$A$45,0)))</f>
        <v>8.8571428571428559</v>
      </c>
      <c r="AD1051">
        <f>SUMIFS('Adjusted Source Data'!AJ$3:AJ$290,Sector,"All Sectors",Month,$A1051,TimeOfWeek,$E1051)</f>
        <v>1</v>
      </c>
      <c r="AE1051">
        <f>SUMIFS('Adjusted Source Data'!AK$3:AK$290,Sector,"All Sectors",Month,$A1051,TimeOfWeek,$E1051)</f>
        <v>0</v>
      </c>
    </row>
    <row r="1052" spans="1:31" outlineLevel="2">
      <c r="A1052">
        <f t="shared" ref="A1052:E1052" si="985">A471</f>
        <v>8</v>
      </c>
      <c r="B1052" t="str">
        <f t="shared" si="985"/>
        <v>Summer</v>
      </c>
      <c r="C1052" t="str">
        <f t="shared" si="985"/>
        <v>h12</v>
      </c>
      <c r="D1052" t="str">
        <f t="shared" si="985"/>
        <v>Hour11</v>
      </c>
      <c r="E1052" t="str">
        <f t="shared" si="985"/>
        <v>Weekend</v>
      </c>
      <c r="F1052" s="10">
        <f t="shared" ref="F1052:Z1052" si="986">F471/$AB1052</f>
        <v>4427.5563283926604</v>
      </c>
      <c r="G1052" s="10">
        <f t="shared" si="986"/>
        <v>5307386.4480141625</v>
      </c>
      <c r="H1052" s="10">
        <f t="shared" si="986"/>
        <v>0</v>
      </c>
      <c r="I1052" s="10">
        <f t="shared" si="986"/>
        <v>778646.34542277863</v>
      </c>
      <c r="J1052" s="10">
        <f t="shared" si="986"/>
        <v>10675327.826054053</v>
      </c>
      <c r="K1052" s="10">
        <f t="shared" si="986"/>
        <v>10675327.826054053</v>
      </c>
      <c r="L1052" s="10">
        <f t="shared" si="986"/>
        <v>7077.8323216887466</v>
      </c>
      <c r="M1052" s="10">
        <f t="shared" si="986"/>
        <v>22852730.37977929</v>
      </c>
      <c r="N1052" s="10">
        <f t="shared" si="986"/>
        <v>0</v>
      </c>
      <c r="O1052" s="10">
        <f t="shared" si="986"/>
        <v>13448268.092221258</v>
      </c>
      <c r="P1052" s="10">
        <f t="shared" si="986"/>
        <v>13448268.092221258</v>
      </c>
      <c r="Q1052" s="10">
        <f t="shared" si="986"/>
        <v>13448268.092221258</v>
      </c>
      <c r="R1052" s="10">
        <f t="shared" si="986"/>
        <v>589920.80917746143</v>
      </c>
      <c r="S1052" s="10">
        <f t="shared" si="986"/>
        <v>589920.80917746143</v>
      </c>
      <c r="T1052" s="10">
        <f t="shared" si="986"/>
        <v>589920.80917746143</v>
      </c>
      <c r="U1052" s="10">
        <f t="shared" si="986"/>
        <v>589920.80917746143</v>
      </c>
      <c r="V1052" s="10">
        <f t="shared" si="986"/>
        <v>589920.80917746143</v>
      </c>
      <c r="W1052" s="10">
        <f t="shared" si="986"/>
        <v>589920.80917746143</v>
      </c>
      <c r="X1052" s="10">
        <f t="shared" si="986"/>
        <v>36628441.68347802</v>
      </c>
      <c r="Y1052" s="10">
        <f t="shared" si="986"/>
        <v>36628441.68347802</v>
      </c>
      <c r="Z1052" s="10">
        <f t="shared" si="986"/>
        <v>36628441.68347802</v>
      </c>
      <c r="AB1052" s="21">
        <f>IF(E471="weekday",INDEX('Category Mapping'!$F$34:$F$45,MATCH('Summarized Source Data'!A471,'Category Mapping'!$A$34:$A$45,0)),INDEX('Category Mapping'!$E$34:$E$45,MATCH('Summarized Source Data'!A471,'Category Mapping'!$A$34:$A$45,0)))</f>
        <v>8.8571428571428559</v>
      </c>
      <c r="AD1052">
        <f>SUMIFS('Adjusted Source Data'!AJ$3:AJ$290,Sector,"All Sectors",Month,$A1052,TimeOfWeek,$E1052)</f>
        <v>1</v>
      </c>
      <c r="AE1052">
        <f>SUMIFS('Adjusted Source Data'!AK$3:AK$290,Sector,"All Sectors",Month,$A1052,TimeOfWeek,$E1052)</f>
        <v>0</v>
      </c>
    </row>
    <row r="1053" spans="1:31" outlineLevel="2">
      <c r="A1053">
        <f t="shared" ref="A1053:E1053" si="987">A472</f>
        <v>8</v>
      </c>
      <c r="B1053" t="str">
        <f t="shared" si="987"/>
        <v>Summer</v>
      </c>
      <c r="C1053" t="str">
        <f t="shared" si="987"/>
        <v>h13</v>
      </c>
      <c r="D1053" t="str">
        <f t="shared" si="987"/>
        <v>Hour12</v>
      </c>
      <c r="E1053" t="str">
        <f t="shared" si="987"/>
        <v>Weekend</v>
      </c>
      <c r="F1053" s="10">
        <f t="shared" ref="F1053:Z1053" si="988">F472/$AB1053</f>
        <v>4523.4523652199578</v>
      </c>
      <c r="G1053" s="10">
        <f t="shared" si="988"/>
        <v>5905401.8224382931</v>
      </c>
      <c r="H1053" s="10">
        <f t="shared" si="988"/>
        <v>0</v>
      </c>
      <c r="I1053" s="10">
        <f t="shared" si="988"/>
        <v>805707.50221160799</v>
      </c>
      <c r="J1053" s="10">
        <f t="shared" si="988"/>
        <v>9729790.0196484793</v>
      </c>
      <c r="K1053" s="10">
        <f t="shared" si="988"/>
        <v>9729790.0196484793</v>
      </c>
      <c r="L1053" s="10">
        <f t="shared" si="988"/>
        <v>7077.8323216887466</v>
      </c>
      <c r="M1053" s="10">
        <f t="shared" si="988"/>
        <v>23707038.057528052</v>
      </c>
      <c r="N1053" s="10">
        <f t="shared" si="988"/>
        <v>0</v>
      </c>
      <c r="O1053" s="10">
        <f t="shared" si="988"/>
        <v>13448268.092221258</v>
      </c>
      <c r="P1053" s="10">
        <f t="shared" si="988"/>
        <v>13448268.092221258</v>
      </c>
      <c r="Q1053" s="10">
        <f t="shared" si="988"/>
        <v>13448268.092221258</v>
      </c>
      <c r="R1053" s="10">
        <f t="shared" si="988"/>
        <v>577800.53257632034</v>
      </c>
      <c r="S1053" s="10">
        <f t="shared" si="988"/>
        <v>577800.53257632034</v>
      </c>
      <c r="T1053" s="10">
        <f t="shared" si="988"/>
        <v>577800.53257632034</v>
      </c>
      <c r="U1053" s="10">
        <f t="shared" si="988"/>
        <v>577800.53257632034</v>
      </c>
      <c r="V1053" s="10">
        <f t="shared" si="988"/>
        <v>577800.53257632034</v>
      </c>
      <c r="W1053" s="10">
        <f t="shared" si="988"/>
        <v>577800.53257632034</v>
      </c>
      <c r="X1053" s="10">
        <f t="shared" si="988"/>
        <v>36628441.68347802</v>
      </c>
      <c r="Y1053" s="10">
        <f t="shared" si="988"/>
        <v>36628441.68347802</v>
      </c>
      <c r="Z1053" s="10">
        <f t="shared" si="988"/>
        <v>36628441.68347802</v>
      </c>
      <c r="AB1053" s="21">
        <f>IF(E472="weekday",INDEX('Category Mapping'!$F$34:$F$45,MATCH('Summarized Source Data'!A472,'Category Mapping'!$A$34:$A$45,0)),INDEX('Category Mapping'!$E$34:$E$45,MATCH('Summarized Source Data'!A472,'Category Mapping'!$A$34:$A$45,0)))</f>
        <v>8.8571428571428559</v>
      </c>
      <c r="AD1053">
        <f>SUMIFS('Adjusted Source Data'!AJ$3:AJ$290,Sector,"All Sectors",Month,$A1053,TimeOfWeek,$E1053)</f>
        <v>1</v>
      </c>
      <c r="AE1053">
        <f>SUMIFS('Adjusted Source Data'!AK$3:AK$290,Sector,"All Sectors",Month,$A1053,TimeOfWeek,$E1053)</f>
        <v>0</v>
      </c>
    </row>
    <row r="1054" spans="1:31" outlineLevel="2">
      <c r="A1054">
        <f t="shared" ref="A1054:E1054" si="989">A473</f>
        <v>8</v>
      </c>
      <c r="B1054" t="str">
        <f t="shared" si="989"/>
        <v>Summer</v>
      </c>
      <c r="C1054" t="str">
        <f t="shared" si="989"/>
        <v>h14</v>
      </c>
      <c r="D1054" t="str">
        <f t="shared" si="989"/>
        <v>Hour13</v>
      </c>
      <c r="E1054" t="str">
        <f t="shared" si="989"/>
        <v>Weekend</v>
      </c>
      <c r="F1054" s="10">
        <f t="shared" ref="F1054:Z1054" si="990">F473/$AB1054</f>
        <v>4519.8215575895256</v>
      </c>
      <c r="G1054" s="10">
        <f t="shared" si="990"/>
        <v>6204409.5096503589</v>
      </c>
      <c r="H1054" s="10">
        <f t="shared" si="990"/>
        <v>0</v>
      </c>
      <c r="I1054" s="10">
        <f t="shared" si="990"/>
        <v>804675.17817150836</v>
      </c>
      <c r="J1054" s="10">
        <f t="shared" si="990"/>
        <v>8577510.6095353868</v>
      </c>
      <c r="K1054" s="10">
        <f t="shared" si="990"/>
        <v>8577510.6095353868</v>
      </c>
      <c r="L1054" s="10">
        <f t="shared" si="990"/>
        <v>7077.8323216887466</v>
      </c>
      <c r="M1054" s="10">
        <f t="shared" si="990"/>
        <v>24240980.356121022</v>
      </c>
      <c r="N1054" s="10">
        <f t="shared" si="990"/>
        <v>0</v>
      </c>
      <c r="O1054" s="10">
        <f t="shared" si="990"/>
        <v>12914325.793628287</v>
      </c>
      <c r="P1054" s="10">
        <f t="shared" si="990"/>
        <v>12914325.793628287</v>
      </c>
      <c r="Q1054" s="10">
        <f t="shared" si="990"/>
        <v>12914325.793628287</v>
      </c>
      <c r="R1054" s="10">
        <f t="shared" si="990"/>
        <v>551538.47383156524</v>
      </c>
      <c r="S1054" s="10">
        <f t="shared" si="990"/>
        <v>551538.47383156524</v>
      </c>
      <c r="T1054" s="10">
        <f t="shared" si="990"/>
        <v>551538.47383156524</v>
      </c>
      <c r="U1054" s="10">
        <f t="shared" si="990"/>
        <v>551538.47383156524</v>
      </c>
      <c r="V1054" s="10">
        <f t="shared" si="990"/>
        <v>551538.47383156524</v>
      </c>
      <c r="W1054" s="10">
        <f t="shared" si="990"/>
        <v>551538.47383156524</v>
      </c>
      <c r="X1054" s="10">
        <f t="shared" si="990"/>
        <v>36628441.68347802</v>
      </c>
      <c r="Y1054" s="10">
        <f t="shared" si="990"/>
        <v>36628441.68347802</v>
      </c>
      <c r="Z1054" s="10">
        <f t="shared" si="990"/>
        <v>36628441.68347802</v>
      </c>
      <c r="AB1054" s="21">
        <f>IF(E473="weekday",INDEX('Category Mapping'!$F$34:$F$45,MATCH('Summarized Source Data'!A473,'Category Mapping'!$A$34:$A$45,0)),INDEX('Category Mapping'!$E$34:$E$45,MATCH('Summarized Source Data'!A473,'Category Mapping'!$A$34:$A$45,0)))</f>
        <v>8.8571428571428559</v>
      </c>
      <c r="AD1054">
        <f>SUMIFS('Adjusted Source Data'!AJ$3:AJ$290,Sector,"All Sectors",Month,$A1054,TimeOfWeek,$E1054)</f>
        <v>1</v>
      </c>
      <c r="AE1054">
        <f>SUMIFS('Adjusted Source Data'!AK$3:AK$290,Sector,"All Sectors",Month,$A1054,TimeOfWeek,$E1054)</f>
        <v>0</v>
      </c>
    </row>
    <row r="1055" spans="1:31" outlineLevel="2">
      <c r="A1055">
        <f t="shared" ref="A1055:E1055" si="991">A474</f>
        <v>8</v>
      </c>
      <c r="B1055" t="str">
        <f t="shared" si="991"/>
        <v>Summer</v>
      </c>
      <c r="C1055" t="str">
        <f t="shared" si="991"/>
        <v>h15</v>
      </c>
      <c r="D1055" t="str">
        <f t="shared" si="991"/>
        <v>Hour14</v>
      </c>
      <c r="E1055" t="str">
        <f t="shared" si="991"/>
        <v>Weekend</v>
      </c>
      <c r="F1055" s="10">
        <f t="shared" ref="F1055:Z1055" si="992">F474/$AB1055</f>
        <v>4489.8140004086008</v>
      </c>
      <c r="G1055" s="10">
        <f t="shared" si="992"/>
        <v>6268482.5854815161</v>
      </c>
      <c r="H1055" s="10">
        <f t="shared" si="992"/>
        <v>0</v>
      </c>
      <c r="I1055" s="10">
        <f t="shared" si="992"/>
        <v>796208.24156580016</v>
      </c>
      <c r="J1055" s="10">
        <f t="shared" si="992"/>
        <v>9055876.7764600962</v>
      </c>
      <c r="K1055" s="10">
        <f t="shared" si="992"/>
        <v>9055876.7764600962</v>
      </c>
      <c r="L1055" s="10">
        <f t="shared" si="992"/>
        <v>7077.8323216887466</v>
      </c>
      <c r="M1055" s="10">
        <f t="shared" si="992"/>
        <v>24454557.275558215</v>
      </c>
      <c r="N1055" s="10">
        <f t="shared" si="992"/>
        <v>0</v>
      </c>
      <c r="O1055" s="10">
        <f t="shared" si="992"/>
        <v>12273595.035316717</v>
      </c>
      <c r="P1055" s="10">
        <f t="shared" si="992"/>
        <v>12273595.035316717</v>
      </c>
      <c r="Q1055" s="10">
        <f t="shared" si="992"/>
        <v>12273595.035316717</v>
      </c>
      <c r="R1055" s="10">
        <f t="shared" si="992"/>
        <v>544034.98270943819</v>
      </c>
      <c r="S1055" s="10">
        <f t="shared" si="992"/>
        <v>544034.98270943819</v>
      </c>
      <c r="T1055" s="10">
        <f t="shared" si="992"/>
        <v>544034.98270943819</v>
      </c>
      <c r="U1055" s="10">
        <f t="shared" si="992"/>
        <v>544034.98270943819</v>
      </c>
      <c r="V1055" s="10">
        <f t="shared" si="992"/>
        <v>544034.98270943819</v>
      </c>
      <c r="W1055" s="10">
        <f t="shared" si="992"/>
        <v>544034.98270943819</v>
      </c>
      <c r="X1055" s="10">
        <f t="shared" si="992"/>
        <v>36735230.14319662</v>
      </c>
      <c r="Y1055" s="10">
        <f t="shared" si="992"/>
        <v>36735230.14319662</v>
      </c>
      <c r="Z1055" s="10">
        <f t="shared" si="992"/>
        <v>36735230.14319662</v>
      </c>
      <c r="AB1055" s="21">
        <f>IF(E474="weekday",INDEX('Category Mapping'!$F$34:$F$45,MATCH('Summarized Source Data'!A474,'Category Mapping'!$A$34:$A$45,0)),INDEX('Category Mapping'!$E$34:$E$45,MATCH('Summarized Source Data'!A474,'Category Mapping'!$A$34:$A$45,0)))</f>
        <v>8.8571428571428559</v>
      </c>
      <c r="AD1055">
        <f>SUMIFS('Adjusted Source Data'!AJ$3:AJ$290,Sector,"All Sectors",Month,$A1055,TimeOfWeek,$E1055)</f>
        <v>1</v>
      </c>
      <c r="AE1055">
        <f>SUMIFS('Adjusted Source Data'!AK$3:AK$290,Sector,"All Sectors",Month,$A1055,TimeOfWeek,$E1055)</f>
        <v>0</v>
      </c>
    </row>
    <row r="1056" spans="1:31" outlineLevel="2">
      <c r="A1056">
        <f t="shared" ref="A1056:E1056" si="993">A475</f>
        <v>8</v>
      </c>
      <c r="B1056" t="str">
        <f t="shared" si="993"/>
        <v>Summer</v>
      </c>
      <c r="C1056" t="str">
        <f t="shared" si="993"/>
        <v>h16</v>
      </c>
      <c r="D1056" t="str">
        <f t="shared" si="993"/>
        <v>Hour15</v>
      </c>
      <c r="E1056" t="str">
        <f t="shared" si="993"/>
        <v>Weekend</v>
      </c>
      <c r="F1056" s="10">
        <f t="shared" ref="F1056:Z1056" si="994">F475/$AB1056</f>
        <v>4496.8620387500278</v>
      </c>
      <c r="G1056" s="10">
        <f t="shared" si="994"/>
        <v>6161694.1257629208</v>
      </c>
      <c r="H1056" s="10">
        <f t="shared" si="994"/>
        <v>0</v>
      </c>
      <c r="I1056" s="10">
        <f t="shared" si="994"/>
        <v>798206.36043559469</v>
      </c>
      <c r="J1056" s="10">
        <f t="shared" si="994"/>
        <v>9374236.9887077436</v>
      </c>
      <c r="K1056" s="10">
        <f t="shared" si="994"/>
        <v>9374236.9887077436</v>
      </c>
      <c r="L1056" s="10">
        <f t="shared" si="994"/>
        <v>7077.8323216887466</v>
      </c>
      <c r="M1056" s="10">
        <f t="shared" si="994"/>
        <v>24240980.356121022</v>
      </c>
      <c r="N1056" s="10">
        <f t="shared" si="994"/>
        <v>0</v>
      </c>
      <c r="O1056" s="10">
        <f t="shared" si="994"/>
        <v>11419287.357567955</v>
      </c>
      <c r="P1056" s="10">
        <f t="shared" si="994"/>
        <v>11419287.357567955</v>
      </c>
      <c r="Q1056" s="10">
        <f t="shared" si="994"/>
        <v>11419287.357567955</v>
      </c>
      <c r="R1056" s="10">
        <f t="shared" si="994"/>
        <v>532779.69263201777</v>
      </c>
      <c r="S1056" s="10">
        <f t="shared" si="994"/>
        <v>532779.69263201777</v>
      </c>
      <c r="T1056" s="10">
        <f t="shared" si="994"/>
        <v>532779.69263201777</v>
      </c>
      <c r="U1056" s="10">
        <f t="shared" si="994"/>
        <v>532779.69263201777</v>
      </c>
      <c r="V1056" s="10">
        <f t="shared" si="994"/>
        <v>532779.69263201777</v>
      </c>
      <c r="W1056" s="10">
        <f t="shared" si="994"/>
        <v>532779.69263201777</v>
      </c>
      <c r="X1056" s="10">
        <f t="shared" si="994"/>
        <v>37162383.982070997</v>
      </c>
      <c r="Y1056" s="10">
        <f t="shared" si="994"/>
        <v>37162383.982070997</v>
      </c>
      <c r="Z1056" s="10">
        <f t="shared" si="994"/>
        <v>37162383.982070997</v>
      </c>
      <c r="AB1056" s="21">
        <f>IF(E475="weekday",INDEX('Category Mapping'!$F$34:$F$45,MATCH('Summarized Source Data'!A475,'Category Mapping'!$A$34:$A$45,0)),INDEX('Category Mapping'!$E$34:$E$45,MATCH('Summarized Source Data'!A475,'Category Mapping'!$A$34:$A$45,0)))</f>
        <v>8.8571428571428559</v>
      </c>
      <c r="AD1056">
        <f>SUMIFS('Adjusted Source Data'!AJ$3:AJ$290,Sector,"All Sectors",Month,$A1056,TimeOfWeek,$E1056)</f>
        <v>1</v>
      </c>
      <c r="AE1056">
        <f>SUMIFS('Adjusted Source Data'!AK$3:AK$290,Sector,"All Sectors",Month,$A1056,TimeOfWeek,$E1056)</f>
        <v>0</v>
      </c>
    </row>
    <row r="1057" spans="1:31" outlineLevel="2">
      <c r="A1057">
        <f t="shared" ref="A1057:E1057" si="995">A476</f>
        <v>8</v>
      </c>
      <c r="B1057" t="str">
        <f t="shared" si="995"/>
        <v>Summer</v>
      </c>
      <c r="C1057" t="str">
        <f t="shared" si="995"/>
        <v>h17</v>
      </c>
      <c r="D1057" t="str">
        <f t="shared" si="995"/>
        <v>Hour16</v>
      </c>
      <c r="E1057" t="str">
        <f t="shared" si="995"/>
        <v>Weekend</v>
      </c>
      <c r="F1057" s="10">
        <f t="shared" ref="F1057:Z1057" si="996">F476/$AB1057</f>
        <v>4574.1768835862904</v>
      </c>
      <c r="G1057" s="10">
        <f t="shared" si="996"/>
        <v>5980153.7442413103</v>
      </c>
      <c r="H1057" s="10">
        <f t="shared" si="996"/>
        <v>0</v>
      </c>
      <c r="I1057" s="10">
        <f t="shared" si="996"/>
        <v>820003.59367951541</v>
      </c>
      <c r="J1057" s="10">
        <f t="shared" si="996"/>
        <v>10067845.12073357</v>
      </c>
      <c r="K1057" s="10">
        <f t="shared" si="996"/>
        <v>10067845.12073357</v>
      </c>
      <c r="L1057" s="10">
        <f t="shared" si="996"/>
        <v>7077.8323216887466</v>
      </c>
      <c r="M1057" s="10">
        <f t="shared" si="996"/>
        <v>23600249.597809453</v>
      </c>
      <c r="N1057" s="10">
        <f t="shared" si="996"/>
        <v>0</v>
      </c>
      <c r="O1057" s="10">
        <f t="shared" si="996"/>
        <v>10885345.058974981</v>
      </c>
      <c r="P1057" s="10">
        <f t="shared" si="996"/>
        <v>10885345.058974981</v>
      </c>
      <c r="Q1057" s="10">
        <f t="shared" si="996"/>
        <v>10885345.058974981</v>
      </c>
      <c r="R1057" s="10">
        <f t="shared" si="996"/>
        <v>608232.89425000607</v>
      </c>
      <c r="S1057" s="10">
        <f t="shared" si="996"/>
        <v>608232.89425000607</v>
      </c>
      <c r="T1057" s="10">
        <f t="shared" si="996"/>
        <v>608232.89425000607</v>
      </c>
      <c r="U1057" s="10">
        <f t="shared" si="996"/>
        <v>608232.89425000607</v>
      </c>
      <c r="V1057" s="10">
        <f t="shared" si="996"/>
        <v>608232.89425000607</v>
      </c>
      <c r="W1057" s="10">
        <f t="shared" si="996"/>
        <v>608232.89425000607</v>
      </c>
      <c r="X1057" s="10">
        <f t="shared" si="996"/>
        <v>37696326.280663967</v>
      </c>
      <c r="Y1057" s="10">
        <f t="shared" si="996"/>
        <v>37696326.280663967</v>
      </c>
      <c r="Z1057" s="10">
        <f t="shared" si="996"/>
        <v>37696326.280663967</v>
      </c>
      <c r="AB1057" s="21">
        <f>IF(E476="weekday",INDEX('Category Mapping'!$F$34:$F$45,MATCH('Summarized Source Data'!A476,'Category Mapping'!$A$34:$A$45,0)),INDEX('Category Mapping'!$E$34:$E$45,MATCH('Summarized Source Data'!A476,'Category Mapping'!$A$34:$A$45,0)))</f>
        <v>8.8571428571428559</v>
      </c>
      <c r="AD1057">
        <f>SUMIFS('Adjusted Source Data'!AJ$3:AJ$290,Sector,"All Sectors",Month,$A1057,TimeOfWeek,$E1057)</f>
        <v>1</v>
      </c>
      <c r="AE1057">
        <f>SUMIFS('Adjusted Source Data'!AK$3:AK$290,Sector,"All Sectors",Month,$A1057,TimeOfWeek,$E1057)</f>
        <v>0</v>
      </c>
    </row>
    <row r="1058" spans="1:31" outlineLevel="2">
      <c r="A1058">
        <f t="shared" ref="A1058:E1058" si="997">A477</f>
        <v>8</v>
      </c>
      <c r="B1058" t="str">
        <f t="shared" si="997"/>
        <v>Summer</v>
      </c>
      <c r="C1058" t="str">
        <f t="shared" si="997"/>
        <v>h18</v>
      </c>
      <c r="D1058" t="str">
        <f t="shared" si="997"/>
        <v>Hour17</v>
      </c>
      <c r="E1058" t="str">
        <f t="shared" si="997"/>
        <v>Weekend</v>
      </c>
      <c r="F1058" s="10">
        <f t="shared" ref="F1058:Z1058" si="998">F477/$AB1058</f>
        <v>4718.3413042063939</v>
      </c>
      <c r="G1058" s="10">
        <f t="shared" si="998"/>
        <v>5819971.0546634179</v>
      </c>
      <c r="H1058" s="10">
        <f t="shared" si="998"/>
        <v>0</v>
      </c>
      <c r="I1058" s="10">
        <f t="shared" si="998"/>
        <v>1121278.8270452456</v>
      </c>
      <c r="J1058" s="10">
        <f t="shared" si="998"/>
        <v>10033396.872243704</v>
      </c>
      <c r="K1058" s="10">
        <f t="shared" si="998"/>
        <v>10033396.872243704</v>
      </c>
      <c r="L1058" s="10">
        <f t="shared" si="998"/>
        <v>7077.8323216887466</v>
      </c>
      <c r="M1058" s="10">
        <f t="shared" si="998"/>
        <v>22532365.000623506</v>
      </c>
      <c r="N1058" s="10">
        <f t="shared" si="998"/>
        <v>0</v>
      </c>
      <c r="O1058" s="10">
        <f t="shared" si="998"/>
        <v>10992133.518693581</v>
      </c>
      <c r="P1058" s="10">
        <f t="shared" si="998"/>
        <v>10992133.518693581</v>
      </c>
      <c r="Q1058" s="10">
        <f t="shared" si="998"/>
        <v>10992133.518693581</v>
      </c>
      <c r="R1058" s="10">
        <f t="shared" si="998"/>
        <v>608858.14068165852</v>
      </c>
      <c r="S1058" s="10">
        <f t="shared" si="998"/>
        <v>608858.14068165852</v>
      </c>
      <c r="T1058" s="10">
        <f t="shared" si="998"/>
        <v>608858.14068165852</v>
      </c>
      <c r="U1058" s="10">
        <f t="shared" si="998"/>
        <v>608858.14068165852</v>
      </c>
      <c r="V1058" s="10">
        <f t="shared" si="998"/>
        <v>608858.14068165852</v>
      </c>
      <c r="W1058" s="10">
        <f t="shared" si="998"/>
        <v>608858.14068165852</v>
      </c>
      <c r="X1058" s="10">
        <f t="shared" si="998"/>
        <v>37803114.740382567</v>
      </c>
      <c r="Y1058" s="10">
        <f t="shared" si="998"/>
        <v>37803114.740382567</v>
      </c>
      <c r="Z1058" s="10">
        <f t="shared" si="998"/>
        <v>37803114.740382567</v>
      </c>
      <c r="AB1058" s="21">
        <f>IF(E477="weekday",INDEX('Category Mapping'!$F$34:$F$45,MATCH('Summarized Source Data'!A477,'Category Mapping'!$A$34:$A$45,0)),INDEX('Category Mapping'!$E$34:$E$45,MATCH('Summarized Source Data'!A477,'Category Mapping'!$A$34:$A$45,0)))</f>
        <v>8.8571428571428559</v>
      </c>
      <c r="AD1058">
        <f>SUMIFS('Adjusted Source Data'!AJ$3:AJ$290,Sector,"All Sectors",Month,$A1058,TimeOfWeek,$E1058)</f>
        <v>1</v>
      </c>
      <c r="AE1058">
        <f>SUMIFS('Adjusted Source Data'!AK$3:AK$290,Sector,"All Sectors",Month,$A1058,TimeOfWeek,$E1058)</f>
        <v>0</v>
      </c>
    </row>
    <row r="1059" spans="1:31" outlineLevel="2">
      <c r="A1059">
        <f t="shared" ref="A1059:E1059" si="999">A478</f>
        <v>8</v>
      </c>
      <c r="B1059" t="str">
        <f t="shared" si="999"/>
        <v>Summer</v>
      </c>
      <c r="C1059" t="str">
        <f t="shared" si="999"/>
        <v>h19</v>
      </c>
      <c r="D1059" t="str">
        <f t="shared" si="999"/>
        <v>Hour18</v>
      </c>
      <c r="E1059" t="str">
        <f t="shared" si="999"/>
        <v>Weekend</v>
      </c>
      <c r="F1059" s="10">
        <f t="shared" ref="F1059:Z1059" si="1000">F478/$AB1059</f>
        <v>4890.2707243533314</v>
      </c>
      <c r="G1059" s="10">
        <f t="shared" si="1000"/>
        <v>5638430.6731418064</v>
      </c>
      <c r="H1059" s="10">
        <f t="shared" si="1000"/>
        <v>0</v>
      </c>
      <c r="I1059" s="10">
        <f t="shared" si="1000"/>
        <v>3032792.2560080928</v>
      </c>
      <c r="J1059" s="10">
        <f t="shared" si="1000"/>
        <v>9691501.8717240579</v>
      </c>
      <c r="K1059" s="10">
        <f t="shared" si="1000"/>
        <v>9691501.8717240579</v>
      </c>
      <c r="L1059" s="10">
        <f t="shared" si="1000"/>
        <v>7077.8323216887466</v>
      </c>
      <c r="M1059" s="10">
        <f t="shared" si="1000"/>
        <v>21250903.48400037</v>
      </c>
      <c r="N1059" s="10">
        <f t="shared" si="1000"/>
        <v>0</v>
      </c>
      <c r="O1059" s="10">
        <f t="shared" si="1000"/>
        <v>10885345.058974981</v>
      </c>
      <c r="P1059" s="10">
        <f t="shared" si="1000"/>
        <v>10885345.058974981</v>
      </c>
      <c r="Q1059" s="10">
        <f t="shared" si="1000"/>
        <v>10885345.058974981</v>
      </c>
      <c r="R1059" s="10">
        <f t="shared" si="1000"/>
        <v>604481.09529471281</v>
      </c>
      <c r="S1059" s="10">
        <f t="shared" si="1000"/>
        <v>604481.09529471281</v>
      </c>
      <c r="T1059" s="10">
        <f t="shared" si="1000"/>
        <v>604481.09529471281</v>
      </c>
      <c r="U1059" s="10">
        <f t="shared" si="1000"/>
        <v>604481.09529471281</v>
      </c>
      <c r="V1059" s="10">
        <f t="shared" si="1000"/>
        <v>604481.09529471281</v>
      </c>
      <c r="W1059" s="10">
        <f t="shared" si="1000"/>
        <v>604481.09529471281</v>
      </c>
      <c r="X1059" s="10">
        <f t="shared" si="1000"/>
        <v>37589537.820945382</v>
      </c>
      <c r="Y1059" s="10">
        <f t="shared" si="1000"/>
        <v>37589537.820945382</v>
      </c>
      <c r="Z1059" s="10">
        <f t="shared" si="1000"/>
        <v>37589537.820945382</v>
      </c>
      <c r="AB1059" s="21">
        <f>IF(E478="weekday",INDEX('Category Mapping'!$F$34:$F$45,MATCH('Summarized Source Data'!A478,'Category Mapping'!$A$34:$A$45,0)),INDEX('Category Mapping'!$E$34:$E$45,MATCH('Summarized Source Data'!A478,'Category Mapping'!$A$34:$A$45,0)))</f>
        <v>8.8571428571428559</v>
      </c>
      <c r="AD1059">
        <f>SUMIFS('Adjusted Source Data'!AJ$3:AJ$290,Sector,"All Sectors",Month,$A1059,TimeOfWeek,$E1059)</f>
        <v>1</v>
      </c>
      <c r="AE1059">
        <f>SUMIFS('Adjusted Source Data'!AK$3:AK$290,Sector,"All Sectors",Month,$A1059,TimeOfWeek,$E1059)</f>
        <v>0</v>
      </c>
    </row>
    <row r="1060" spans="1:31" outlineLevel="2">
      <c r="A1060">
        <f t="shared" ref="A1060:E1060" si="1001">A479</f>
        <v>8</v>
      </c>
      <c r="B1060" t="str">
        <f t="shared" si="1001"/>
        <v>Summer</v>
      </c>
      <c r="C1060" t="str">
        <f t="shared" si="1001"/>
        <v>h20</v>
      </c>
      <c r="D1060" t="str">
        <f t="shared" si="1001"/>
        <v>Hour19</v>
      </c>
      <c r="E1060" t="str">
        <f t="shared" si="1001"/>
        <v>Weekend</v>
      </c>
      <c r="F1060" s="10">
        <f t="shared" ref="F1060:Z1060" si="1002">F479/$AB1060</f>
        <v>5043.0850102106406</v>
      </c>
      <c r="G1060" s="10">
        <f t="shared" si="1002"/>
        <v>5318065.2939860215</v>
      </c>
      <c r="H1060" s="10">
        <f t="shared" si="1002"/>
        <v>0</v>
      </c>
      <c r="I1060" s="10">
        <f t="shared" si="1002"/>
        <v>3171617.2536422662</v>
      </c>
      <c r="J1060" s="10">
        <f t="shared" si="1002"/>
        <v>9018581.7612110525</v>
      </c>
      <c r="K1060" s="10">
        <f t="shared" si="1002"/>
        <v>9018581.7612110525</v>
      </c>
      <c r="L1060" s="10">
        <f t="shared" si="1002"/>
        <v>7077.8323216887466</v>
      </c>
      <c r="M1060" s="10">
        <f t="shared" si="1002"/>
        <v>19649076.588221446</v>
      </c>
      <c r="N1060" s="10">
        <f t="shared" si="1002"/>
        <v>0</v>
      </c>
      <c r="O1060" s="10">
        <f t="shared" si="1002"/>
        <v>10564979.679819198</v>
      </c>
      <c r="P1060" s="10">
        <f t="shared" si="1002"/>
        <v>10564979.679819198</v>
      </c>
      <c r="Q1060" s="10">
        <f t="shared" si="1002"/>
        <v>10564979.679819198</v>
      </c>
      <c r="R1060" s="10">
        <f t="shared" si="1002"/>
        <v>590099.25269365136</v>
      </c>
      <c r="S1060" s="10">
        <f t="shared" si="1002"/>
        <v>590099.25269365136</v>
      </c>
      <c r="T1060" s="10">
        <f t="shared" si="1002"/>
        <v>590099.25269365136</v>
      </c>
      <c r="U1060" s="10">
        <f t="shared" si="1002"/>
        <v>590099.25269365136</v>
      </c>
      <c r="V1060" s="10">
        <f t="shared" si="1002"/>
        <v>590099.25269365136</v>
      </c>
      <c r="W1060" s="10">
        <f t="shared" si="1002"/>
        <v>590099.25269365136</v>
      </c>
      <c r="X1060" s="10">
        <f t="shared" si="1002"/>
        <v>37375960.901508182</v>
      </c>
      <c r="Y1060" s="10">
        <f t="shared" si="1002"/>
        <v>37375960.901508182</v>
      </c>
      <c r="Z1060" s="10">
        <f t="shared" si="1002"/>
        <v>37375960.901508182</v>
      </c>
      <c r="AB1060" s="21">
        <f>IF(E479="weekday",INDEX('Category Mapping'!$F$34:$F$45,MATCH('Summarized Source Data'!A479,'Category Mapping'!$A$34:$A$45,0)),INDEX('Category Mapping'!$E$34:$E$45,MATCH('Summarized Source Data'!A479,'Category Mapping'!$A$34:$A$45,0)))</f>
        <v>8.8571428571428559</v>
      </c>
      <c r="AD1060">
        <f>SUMIFS('Adjusted Source Data'!AJ$3:AJ$290,Sector,"All Sectors",Month,$A1060,TimeOfWeek,$E1060)</f>
        <v>1</v>
      </c>
      <c r="AE1060">
        <f>SUMIFS('Adjusted Source Data'!AK$3:AK$290,Sector,"All Sectors",Month,$A1060,TimeOfWeek,$E1060)</f>
        <v>0</v>
      </c>
    </row>
    <row r="1061" spans="1:31" outlineLevel="2">
      <c r="A1061">
        <f t="shared" ref="A1061:E1061" si="1003">A480</f>
        <v>8</v>
      </c>
      <c r="B1061" t="str">
        <f t="shared" si="1003"/>
        <v>Summer</v>
      </c>
      <c r="C1061" t="str">
        <f t="shared" si="1003"/>
        <v>h21</v>
      </c>
      <c r="D1061" t="str">
        <f t="shared" si="1003"/>
        <v>Hour20</v>
      </c>
      <c r="E1061" t="str">
        <f t="shared" si="1003"/>
        <v>Weekend</v>
      </c>
      <c r="F1061" s="10">
        <f t="shared" ref="F1061:Z1061" si="1004">F480/$AB1061</f>
        <v>5024.8241835987601</v>
      </c>
      <c r="G1061" s="10">
        <f t="shared" si="1004"/>
        <v>4826838.3792804852</v>
      </c>
      <c r="H1061" s="10">
        <f t="shared" si="1004"/>
        <v>0</v>
      </c>
      <c r="I1061" s="10">
        <f t="shared" si="1004"/>
        <v>3160938.4076704066</v>
      </c>
      <c r="J1061" s="10">
        <f t="shared" si="1004"/>
        <v>8452621.185529111</v>
      </c>
      <c r="K1061" s="10">
        <f t="shared" si="1004"/>
        <v>8452621.185529111</v>
      </c>
      <c r="L1061" s="10">
        <f t="shared" si="1004"/>
        <v>7077.8323216887466</v>
      </c>
      <c r="M1061" s="10">
        <f t="shared" si="1004"/>
        <v>18154038.152161121</v>
      </c>
      <c r="N1061" s="10">
        <f t="shared" si="1004"/>
        <v>0</v>
      </c>
      <c r="O1061" s="10">
        <f t="shared" si="1004"/>
        <v>10031037.381226223</v>
      </c>
      <c r="P1061" s="10">
        <f t="shared" si="1004"/>
        <v>10031037.381226223</v>
      </c>
      <c r="Q1061" s="10">
        <f t="shared" si="1004"/>
        <v>10031037.381226223</v>
      </c>
      <c r="R1061" s="10">
        <f t="shared" si="1004"/>
        <v>570715.11827399163</v>
      </c>
      <c r="S1061" s="10">
        <f t="shared" si="1004"/>
        <v>570715.11827399163</v>
      </c>
      <c r="T1061" s="10">
        <f t="shared" si="1004"/>
        <v>570715.11827399163</v>
      </c>
      <c r="U1061" s="10">
        <f t="shared" si="1004"/>
        <v>570715.11827399163</v>
      </c>
      <c r="V1061" s="10">
        <f t="shared" si="1004"/>
        <v>570715.11827399163</v>
      </c>
      <c r="W1061" s="10">
        <f t="shared" si="1004"/>
        <v>570715.11827399163</v>
      </c>
      <c r="X1061" s="10">
        <f t="shared" si="1004"/>
        <v>37162383.982070997</v>
      </c>
      <c r="Y1061" s="10">
        <f t="shared" si="1004"/>
        <v>37162383.982070997</v>
      </c>
      <c r="Z1061" s="10">
        <f t="shared" si="1004"/>
        <v>37162383.982070997</v>
      </c>
      <c r="AB1061" s="21">
        <f>IF(E480="weekday",INDEX('Category Mapping'!$F$34:$F$45,MATCH('Summarized Source Data'!A480,'Category Mapping'!$A$34:$A$45,0)),INDEX('Category Mapping'!$E$34:$E$45,MATCH('Summarized Source Data'!A480,'Category Mapping'!$A$34:$A$45,0)))</f>
        <v>8.8571428571428559</v>
      </c>
      <c r="AD1061">
        <f>SUMIFS('Adjusted Source Data'!AJ$3:AJ$290,Sector,"All Sectors",Month,$A1061,TimeOfWeek,$E1061)</f>
        <v>1</v>
      </c>
      <c r="AE1061">
        <f>SUMIFS('Adjusted Source Data'!AK$3:AK$290,Sector,"All Sectors",Month,$A1061,TimeOfWeek,$E1061)</f>
        <v>0</v>
      </c>
    </row>
    <row r="1062" spans="1:31" outlineLevel="2">
      <c r="A1062">
        <f t="shared" ref="A1062:E1062" si="1005">A481</f>
        <v>8</v>
      </c>
      <c r="B1062" t="str">
        <f t="shared" si="1005"/>
        <v>Summer</v>
      </c>
      <c r="C1062" t="str">
        <f t="shared" si="1005"/>
        <v>h22</v>
      </c>
      <c r="D1062" t="str">
        <f t="shared" si="1005"/>
        <v>Hour21</v>
      </c>
      <c r="E1062" t="str">
        <f t="shared" si="1005"/>
        <v>Weekend</v>
      </c>
      <c r="F1062" s="10">
        <f t="shared" ref="F1062:Z1062" si="1006">F481/$AB1062</f>
        <v>4443.6813858101677</v>
      </c>
      <c r="G1062" s="10">
        <f t="shared" si="1006"/>
        <v>4271538.3887437927</v>
      </c>
      <c r="H1062" s="10">
        <f t="shared" si="1006"/>
        <v>0</v>
      </c>
      <c r="I1062" s="10">
        <f t="shared" si="1006"/>
        <v>2605638.4171337136</v>
      </c>
      <c r="J1062" s="10">
        <f t="shared" si="1006"/>
        <v>7748398.4941841736</v>
      </c>
      <c r="K1062" s="10">
        <f t="shared" si="1006"/>
        <v>7748398.4941841736</v>
      </c>
      <c r="L1062" s="10">
        <f t="shared" si="1006"/>
        <v>7077.8323216887466</v>
      </c>
      <c r="M1062" s="10">
        <f t="shared" si="1006"/>
        <v>16552211.256382199</v>
      </c>
      <c r="N1062" s="10">
        <f t="shared" si="1006"/>
        <v>0</v>
      </c>
      <c r="O1062" s="10">
        <f t="shared" si="1006"/>
        <v>9390306.6229146533</v>
      </c>
      <c r="P1062" s="10">
        <f t="shared" si="1006"/>
        <v>9390306.6229146533</v>
      </c>
      <c r="Q1062" s="10">
        <f t="shared" si="1006"/>
        <v>9390306.6229146533</v>
      </c>
      <c r="R1062" s="10">
        <f t="shared" si="1006"/>
        <v>548829.78455080302</v>
      </c>
      <c r="S1062" s="10">
        <f t="shared" si="1006"/>
        <v>548829.78455080302</v>
      </c>
      <c r="T1062" s="10">
        <f t="shared" si="1006"/>
        <v>548829.78455080302</v>
      </c>
      <c r="U1062" s="10">
        <f t="shared" si="1006"/>
        <v>548829.78455080302</v>
      </c>
      <c r="V1062" s="10">
        <f t="shared" si="1006"/>
        <v>548829.78455080302</v>
      </c>
      <c r="W1062" s="10">
        <f t="shared" si="1006"/>
        <v>548829.78455080302</v>
      </c>
      <c r="X1062" s="10">
        <f t="shared" si="1006"/>
        <v>36735230.14319662</v>
      </c>
      <c r="Y1062" s="10">
        <f t="shared" si="1006"/>
        <v>36735230.14319662</v>
      </c>
      <c r="Z1062" s="10">
        <f t="shared" si="1006"/>
        <v>36735230.14319662</v>
      </c>
      <c r="AB1062" s="21">
        <f>IF(E481="weekday",INDEX('Category Mapping'!$F$34:$F$45,MATCH('Summarized Source Data'!A481,'Category Mapping'!$A$34:$A$45,0)),INDEX('Category Mapping'!$E$34:$E$45,MATCH('Summarized Source Data'!A481,'Category Mapping'!$A$34:$A$45,0)))</f>
        <v>8.8571428571428559</v>
      </c>
      <c r="AD1062">
        <f>SUMIFS('Adjusted Source Data'!AJ$3:AJ$290,Sector,"All Sectors",Month,$A1062,TimeOfWeek,$E1062)</f>
        <v>1</v>
      </c>
      <c r="AE1062">
        <f>SUMIFS('Adjusted Source Data'!AK$3:AK$290,Sector,"All Sectors",Month,$A1062,TimeOfWeek,$E1062)</f>
        <v>0</v>
      </c>
    </row>
    <row r="1063" spans="1:31" outlineLevel="2">
      <c r="A1063">
        <f t="shared" ref="A1063:E1063" si="1007">A482</f>
        <v>8</v>
      </c>
      <c r="B1063" t="str">
        <f t="shared" si="1007"/>
        <v>Summer</v>
      </c>
      <c r="C1063" t="str">
        <f t="shared" si="1007"/>
        <v>h23</v>
      </c>
      <c r="D1063" t="str">
        <f t="shared" si="1007"/>
        <v>Hour22</v>
      </c>
      <c r="E1063" t="str">
        <f t="shared" si="1007"/>
        <v>Weekend</v>
      </c>
      <c r="F1063" s="10">
        <f t="shared" ref="F1063:Z1063" si="1008">F482/$AB1063</f>
        <v>3457.7035372283817</v>
      </c>
      <c r="G1063" s="10">
        <f t="shared" si="1008"/>
        <v>3694880.7062633811</v>
      </c>
      <c r="H1063" s="10">
        <f t="shared" si="1008"/>
        <v>0</v>
      </c>
      <c r="I1063" s="10">
        <f t="shared" si="1008"/>
        <v>1687257.6635537981</v>
      </c>
      <c r="J1063" s="10">
        <f t="shared" si="1008"/>
        <v>6467922.9554096181</v>
      </c>
      <c r="K1063" s="10">
        <f t="shared" si="1008"/>
        <v>6467922.9554096181</v>
      </c>
      <c r="L1063" s="10">
        <f t="shared" si="1008"/>
        <v>7077.8323216887466</v>
      </c>
      <c r="M1063" s="10">
        <f t="shared" si="1008"/>
        <v>15057172.820321871</v>
      </c>
      <c r="N1063" s="10">
        <f t="shared" si="1008"/>
        <v>0</v>
      </c>
      <c r="O1063" s="10">
        <f t="shared" si="1008"/>
        <v>8856364.3243216816</v>
      </c>
      <c r="P1063" s="10">
        <f t="shared" si="1008"/>
        <v>8856364.3243216816</v>
      </c>
      <c r="Q1063" s="10">
        <f t="shared" si="1008"/>
        <v>8856364.3243216816</v>
      </c>
      <c r="R1063" s="10">
        <f t="shared" si="1008"/>
        <v>541326.29342867597</v>
      </c>
      <c r="S1063" s="10">
        <f t="shared" si="1008"/>
        <v>541326.29342867597</v>
      </c>
      <c r="T1063" s="10">
        <f t="shared" si="1008"/>
        <v>541326.29342867597</v>
      </c>
      <c r="U1063" s="10">
        <f t="shared" si="1008"/>
        <v>541326.29342867597</v>
      </c>
      <c r="V1063" s="10">
        <f t="shared" si="1008"/>
        <v>541326.29342867597</v>
      </c>
      <c r="W1063" s="10">
        <f t="shared" si="1008"/>
        <v>541326.29342867597</v>
      </c>
      <c r="X1063" s="10">
        <f t="shared" si="1008"/>
        <v>36414864.764040828</v>
      </c>
      <c r="Y1063" s="10">
        <f t="shared" si="1008"/>
        <v>36414864.764040828</v>
      </c>
      <c r="Z1063" s="10">
        <f t="shared" si="1008"/>
        <v>36414864.764040828</v>
      </c>
      <c r="AB1063" s="21">
        <f>IF(E482="weekday",INDEX('Category Mapping'!$F$34:$F$45,MATCH('Summarized Source Data'!A482,'Category Mapping'!$A$34:$A$45,0)),INDEX('Category Mapping'!$E$34:$E$45,MATCH('Summarized Source Data'!A482,'Category Mapping'!$A$34:$A$45,0)))</f>
        <v>8.8571428571428559</v>
      </c>
      <c r="AD1063">
        <f>SUMIFS('Adjusted Source Data'!AJ$3:AJ$290,Sector,"All Sectors",Month,$A1063,TimeOfWeek,$E1063)</f>
        <v>1</v>
      </c>
      <c r="AE1063">
        <f>SUMIFS('Adjusted Source Data'!AK$3:AK$290,Sector,"All Sectors",Month,$A1063,TimeOfWeek,$E1063)</f>
        <v>0</v>
      </c>
    </row>
    <row r="1064" spans="1:31" outlineLevel="2">
      <c r="A1064">
        <f t="shared" ref="A1064:E1064" si="1009">A483</f>
        <v>8</v>
      </c>
      <c r="B1064" t="str">
        <f t="shared" si="1009"/>
        <v>Summer</v>
      </c>
      <c r="C1064" t="str">
        <f t="shared" si="1009"/>
        <v>h24</v>
      </c>
      <c r="D1064" t="str">
        <f t="shared" si="1009"/>
        <v>Hour23</v>
      </c>
      <c r="E1064" t="str">
        <f t="shared" si="1009"/>
        <v>Weekend</v>
      </c>
      <c r="F1064" s="10">
        <f t="shared" ref="F1064:Z1064" si="1010">F483/$AB1064</f>
        <v>2965.4087379256598</v>
      </c>
      <c r="G1064" s="10">
        <f t="shared" si="1010"/>
        <v>3171617.2536422662</v>
      </c>
      <c r="H1064" s="10">
        <f t="shared" si="1010"/>
        <v>0</v>
      </c>
      <c r="I1064" s="10">
        <f t="shared" si="1010"/>
        <v>941214.26203694532</v>
      </c>
      <c r="J1064" s="10">
        <f t="shared" si="1010"/>
        <v>5196156.7630443312</v>
      </c>
      <c r="K1064" s="10">
        <f t="shared" si="1010"/>
        <v>5196156.7630443312</v>
      </c>
      <c r="L1064" s="10">
        <f t="shared" si="1010"/>
        <v>7077.8323216887466</v>
      </c>
      <c r="M1064" s="10">
        <f t="shared" si="1010"/>
        <v>13562134.384261541</v>
      </c>
      <c r="N1064" s="10">
        <f t="shared" si="1010"/>
        <v>0</v>
      </c>
      <c r="O1064" s="10">
        <f t="shared" si="1010"/>
        <v>8215633.5660101129</v>
      </c>
      <c r="P1064" s="10">
        <f t="shared" si="1010"/>
        <v>8215633.5660101129</v>
      </c>
      <c r="Q1064" s="10">
        <f t="shared" si="1010"/>
        <v>8215633.5660101129</v>
      </c>
      <c r="R1064" s="10">
        <f t="shared" si="1010"/>
        <v>363837.35928032867</v>
      </c>
      <c r="S1064" s="10">
        <f t="shared" si="1010"/>
        <v>363837.35928032867</v>
      </c>
      <c r="T1064" s="10">
        <f t="shared" si="1010"/>
        <v>363837.35928032867</v>
      </c>
      <c r="U1064" s="10">
        <f t="shared" si="1010"/>
        <v>363837.35928032867</v>
      </c>
      <c r="V1064" s="10">
        <f t="shared" si="1010"/>
        <v>363837.35928032867</v>
      </c>
      <c r="W1064" s="10">
        <f t="shared" si="1010"/>
        <v>363837.35928032867</v>
      </c>
      <c r="X1064" s="10">
        <f t="shared" si="1010"/>
        <v>36201287.844603643</v>
      </c>
      <c r="Y1064" s="10">
        <f t="shared" si="1010"/>
        <v>36201287.844603643</v>
      </c>
      <c r="Z1064" s="10">
        <f t="shared" si="1010"/>
        <v>36201287.844603643</v>
      </c>
      <c r="AB1064" s="21">
        <f>IF(E483="weekday",INDEX('Category Mapping'!$F$34:$F$45,MATCH('Summarized Source Data'!A483,'Category Mapping'!$A$34:$A$45,0)),INDEX('Category Mapping'!$E$34:$E$45,MATCH('Summarized Source Data'!A483,'Category Mapping'!$A$34:$A$45,0)))</f>
        <v>8.8571428571428559</v>
      </c>
      <c r="AD1064">
        <f>SUMIFS('Adjusted Source Data'!AJ$3:AJ$290,Sector,"All Sectors",Month,$A1064,TimeOfWeek,$E1064)</f>
        <v>1</v>
      </c>
      <c r="AE1064">
        <f>SUMIFS('Adjusted Source Data'!AK$3:AK$290,Sector,"All Sectors",Month,$A1064,TimeOfWeek,$E1064)</f>
        <v>0</v>
      </c>
    </row>
    <row r="1065" spans="1:31" outlineLevel="2">
      <c r="A1065">
        <f t="shared" ref="A1065:E1065" si="1011">A484</f>
        <v>9</v>
      </c>
      <c r="B1065" t="str">
        <f t="shared" si="1011"/>
        <v>Fall</v>
      </c>
      <c r="C1065" t="str">
        <f t="shared" si="1011"/>
        <v>h1</v>
      </c>
      <c r="D1065" t="str">
        <f t="shared" si="1011"/>
        <v>Hour0</v>
      </c>
      <c r="E1065" t="str">
        <f t="shared" si="1011"/>
        <v>Weekend</v>
      </c>
      <c r="F1065" s="10">
        <f t="shared" ref="F1065:Z1065" si="1012">F484/$AB1065</f>
        <v>32864.906588706639</v>
      </c>
      <c r="G1065" s="10">
        <f t="shared" si="1012"/>
        <v>145333.7701067442</v>
      </c>
      <c r="H1065" s="10">
        <f t="shared" si="1012"/>
        <v>0</v>
      </c>
      <c r="I1065" s="10">
        <f t="shared" si="1012"/>
        <v>749851.07452447771</v>
      </c>
      <c r="J1065" s="10">
        <f t="shared" si="1012"/>
        <v>4399522.065217087</v>
      </c>
      <c r="K1065" s="10">
        <f t="shared" si="1012"/>
        <v>4399522.065217087</v>
      </c>
      <c r="L1065" s="10">
        <f t="shared" si="1012"/>
        <v>80286.746178271584</v>
      </c>
      <c r="M1065" s="10">
        <f t="shared" si="1012"/>
        <v>3237156.866041326</v>
      </c>
      <c r="N1065" s="10">
        <f t="shared" si="1012"/>
        <v>0</v>
      </c>
      <c r="O1065" s="10">
        <f t="shared" si="1012"/>
        <v>9225046.0901545417</v>
      </c>
      <c r="P1065" s="10">
        <f t="shared" si="1012"/>
        <v>9225046.0901545417</v>
      </c>
      <c r="Q1065" s="10">
        <f t="shared" si="1012"/>
        <v>9225046.0901545417</v>
      </c>
      <c r="R1065" s="10">
        <f t="shared" si="1012"/>
        <v>303419.19086318498</v>
      </c>
      <c r="S1065" s="10">
        <f t="shared" si="1012"/>
        <v>303419.19086318498</v>
      </c>
      <c r="T1065" s="10">
        <f t="shared" si="1012"/>
        <v>303419.19086318498</v>
      </c>
      <c r="U1065" s="10">
        <f t="shared" si="1012"/>
        <v>303419.19086318498</v>
      </c>
      <c r="V1065" s="10">
        <f t="shared" si="1012"/>
        <v>303419.19086318498</v>
      </c>
      <c r="W1065" s="10">
        <f t="shared" si="1012"/>
        <v>303419.19086318498</v>
      </c>
      <c r="X1065" s="10">
        <f t="shared" si="1012"/>
        <v>40613776.179116264</v>
      </c>
      <c r="Y1065" s="10">
        <f t="shared" si="1012"/>
        <v>40613776.179116264</v>
      </c>
      <c r="Z1065" s="10">
        <f t="shared" si="1012"/>
        <v>40613776.179116264</v>
      </c>
      <c r="AB1065" s="21">
        <f>IF(E484="weekday",INDEX('Category Mapping'!$F$34:$F$45,MATCH('Summarized Source Data'!A484,'Category Mapping'!$A$34:$A$45,0)),INDEX('Category Mapping'!$E$34:$E$45,MATCH('Summarized Source Data'!A484,'Category Mapping'!$A$34:$A$45,0)))</f>
        <v>8.5714285714285712</v>
      </c>
      <c r="AD1065">
        <f>SUMIFS('Adjusted Source Data'!AJ$3:AJ$290,Sector,"All Sectors",Month,$A1065,TimeOfWeek,$E1065)</f>
        <v>0</v>
      </c>
      <c r="AE1065">
        <f>SUMIFS('Adjusted Source Data'!AK$3:AK$290,Sector,"All Sectors",Month,$A1065,TimeOfWeek,$E1065)</f>
        <v>0</v>
      </c>
    </row>
    <row r="1066" spans="1:31" outlineLevel="2">
      <c r="A1066">
        <f t="shared" ref="A1066:E1066" si="1013">A485</f>
        <v>9</v>
      </c>
      <c r="B1066" t="str">
        <f t="shared" si="1013"/>
        <v>Fall</v>
      </c>
      <c r="C1066" t="str">
        <f t="shared" si="1013"/>
        <v>h2</v>
      </c>
      <c r="D1066" t="str">
        <f t="shared" si="1013"/>
        <v>Hour1</v>
      </c>
      <c r="E1066" t="str">
        <f t="shared" si="1013"/>
        <v>Weekend</v>
      </c>
      <c r="F1066" s="10">
        <f t="shared" ref="F1066:Z1066" si="1014">F485/$AB1066</f>
        <v>32864.906588706639</v>
      </c>
      <c r="G1066" s="10">
        <f t="shared" si="1014"/>
        <v>132329.95568788846</v>
      </c>
      <c r="H1066" s="10">
        <f t="shared" si="1014"/>
        <v>0</v>
      </c>
      <c r="I1066" s="10">
        <f t="shared" si="1014"/>
        <v>647866.65732707898</v>
      </c>
      <c r="J1066" s="10">
        <f t="shared" si="1014"/>
        <v>3415549.2943396079</v>
      </c>
      <c r="K1066" s="10">
        <f t="shared" si="1014"/>
        <v>3415549.2943396079</v>
      </c>
      <c r="L1066" s="10">
        <f t="shared" si="1014"/>
        <v>78170.410082490984</v>
      </c>
      <c r="M1066" s="10">
        <f t="shared" si="1014"/>
        <v>3165485.4963134737</v>
      </c>
      <c r="N1066" s="10">
        <f t="shared" si="1014"/>
        <v>0</v>
      </c>
      <c r="O1066" s="10">
        <f t="shared" si="1014"/>
        <v>8068475.2823167117</v>
      </c>
      <c r="P1066" s="10">
        <f t="shared" si="1014"/>
        <v>8068475.2823167117</v>
      </c>
      <c r="Q1066" s="10">
        <f t="shared" si="1014"/>
        <v>8068475.2823167117</v>
      </c>
      <c r="R1066" s="10">
        <f t="shared" si="1014"/>
        <v>288031.34778261511</v>
      </c>
      <c r="S1066" s="10">
        <f t="shared" si="1014"/>
        <v>288031.34778261511</v>
      </c>
      <c r="T1066" s="10">
        <f t="shared" si="1014"/>
        <v>288031.34778261511</v>
      </c>
      <c r="U1066" s="10">
        <f t="shared" si="1014"/>
        <v>288031.34778261511</v>
      </c>
      <c r="V1066" s="10">
        <f t="shared" si="1014"/>
        <v>288031.34778261511</v>
      </c>
      <c r="W1066" s="10">
        <f t="shared" si="1014"/>
        <v>288031.34778261511</v>
      </c>
      <c r="X1066" s="10">
        <f t="shared" si="1014"/>
        <v>40613776.179116264</v>
      </c>
      <c r="Y1066" s="10">
        <f t="shared" si="1014"/>
        <v>40613776.179116264</v>
      </c>
      <c r="Z1066" s="10">
        <f t="shared" si="1014"/>
        <v>40613776.179116264</v>
      </c>
      <c r="AB1066" s="21">
        <f>IF(E485="weekday",INDEX('Category Mapping'!$F$34:$F$45,MATCH('Summarized Source Data'!A485,'Category Mapping'!$A$34:$A$45,0)),INDEX('Category Mapping'!$E$34:$E$45,MATCH('Summarized Source Data'!A485,'Category Mapping'!$A$34:$A$45,0)))</f>
        <v>8.5714285714285712</v>
      </c>
      <c r="AD1066">
        <f>SUMIFS('Adjusted Source Data'!AJ$3:AJ$290,Sector,"All Sectors",Month,$A1066,TimeOfWeek,$E1066)</f>
        <v>0</v>
      </c>
      <c r="AE1066">
        <f>SUMIFS('Adjusted Source Data'!AK$3:AK$290,Sector,"All Sectors",Month,$A1066,TimeOfWeek,$E1066)</f>
        <v>0</v>
      </c>
    </row>
    <row r="1067" spans="1:31" outlineLevel="2">
      <c r="A1067">
        <f t="shared" ref="A1067:E1067" si="1015">A486</f>
        <v>9</v>
      </c>
      <c r="B1067" t="str">
        <f t="shared" si="1015"/>
        <v>Fall</v>
      </c>
      <c r="C1067" t="str">
        <f t="shared" si="1015"/>
        <v>h3</v>
      </c>
      <c r="D1067" t="str">
        <f t="shared" si="1015"/>
        <v>Hour2</v>
      </c>
      <c r="E1067" t="str">
        <f t="shared" si="1015"/>
        <v>Weekend</v>
      </c>
      <c r="F1067" s="10">
        <f t="shared" ref="F1067:Z1067" si="1016">F486/$AB1067</f>
        <v>32864.906588706639</v>
      </c>
      <c r="G1067" s="10">
        <f t="shared" si="1016"/>
        <v>128874.5595010258</v>
      </c>
      <c r="H1067" s="10">
        <f t="shared" si="1016"/>
        <v>0</v>
      </c>
      <c r="I1067" s="10">
        <f t="shared" si="1016"/>
        <v>625722.71257911308</v>
      </c>
      <c r="J1067" s="10">
        <f t="shared" si="1016"/>
        <v>2664708.7965560369</v>
      </c>
      <c r="K1067" s="10">
        <f t="shared" si="1016"/>
        <v>2664708.7965560369</v>
      </c>
      <c r="L1067" s="10">
        <f t="shared" si="1016"/>
        <v>79889.925694545047</v>
      </c>
      <c r="M1067" s="10">
        <f t="shared" si="1016"/>
        <v>3129649.8114495473</v>
      </c>
      <c r="N1067" s="10">
        <f t="shared" si="1016"/>
        <v>0</v>
      </c>
      <c r="O1067" s="10">
        <f t="shared" si="1016"/>
        <v>7971193.9404008565</v>
      </c>
      <c r="P1067" s="10">
        <f t="shared" si="1016"/>
        <v>7971193.9404008565</v>
      </c>
      <c r="Q1067" s="10">
        <f t="shared" si="1016"/>
        <v>7971193.9404008565</v>
      </c>
      <c r="R1067" s="10">
        <f t="shared" si="1016"/>
        <v>283834.63072820072</v>
      </c>
      <c r="S1067" s="10">
        <f t="shared" si="1016"/>
        <v>283834.63072820072</v>
      </c>
      <c r="T1067" s="10">
        <f t="shared" si="1016"/>
        <v>283834.63072820072</v>
      </c>
      <c r="U1067" s="10">
        <f t="shared" si="1016"/>
        <v>283834.63072820072</v>
      </c>
      <c r="V1067" s="10">
        <f t="shared" si="1016"/>
        <v>283834.63072820072</v>
      </c>
      <c r="W1067" s="10">
        <f t="shared" si="1016"/>
        <v>283834.63072820072</v>
      </c>
      <c r="X1067" s="10">
        <f t="shared" si="1016"/>
        <v>40613776.179116264</v>
      </c>
      <c r="Y1067" s="10">
        <f t="shared" si="1016"/>
        <v>40613776.179116264</v>
      </c>
      <c r="Z1067" s="10">
        <f t="shared" si="1016"/>
        <v>40613776.179116264</v>
      </c>
      <c r="AB1067" s="21">
        <f>IF(E486="weekday",INDEX('Category Mapping'!$F$34:$F$45,MATCH('Summarized Source Data'!A486,'Category Mapping'!$A$34:$A$45,0)),INDEX('Category Mapping'!$E$34:$E$45,MATCH('Summarized Source Data'!A486,'Category Mapping'!$A$34:$A$45,0)))</f>
        <v>8.5714285714285712</v>
      </c>
      <c r="AD1067">
        <f>SUMIFS('Adjusted Source Data'!AJ$3:AJ$290,Sector,"All Sectors",Month,$A1067,TimeOfWeek,$E1067)</f>
        <v>0</v>
      </c>
      <c r="AE1067">
        <f>SUMIFS('Adjusted Source Data'!AK$3:AK$290,Sector,"All Sectors",Month,$A1067,TimeOfWeek,$E1067)</f>
        <v>0</v>
      </c>
    </row>
    <row r="1068" spans="1:31" outlineLevel="2">
      <c r="A1068">
        <f t="shared" ref="A1068:E1068" si="1017">A487</f>
        <v>9</v>
      </c>
      <c r="B1068" t="str">
        <f t="shared" si="1017"/>
        <v>Fall</v>
      </c>
      <c r="C1068" t="str">
        <f t="shared" si="1017"/>
        <v>h4</v>
      </c>
      <c r="D1068" t="str">
        <f t="shared" si="1017"/>
        <v>Hour3</v>
      </c>
      <c r="E1068" t="str">
        <f t="shared" si="1017"/>
        <v>Weekend</v>
      </c>
      <c r="F1068" s="10">
        <f t="shared" ref="F1068:Z1068" si="1018">F487/$AB1068</f>
        <v>32864.906588706639</v>
      </c>
      <c r="G1068" s="10">
        <f t="shared" si="1018"/>
        <v>134341.77103614926</v>
      </c>
      <c r="H1068" s="10">
        <f t="shared" si="1018"/>
        <v>0</v>
      </c>
      <c r="I1068" s="10">
        <f t="shared" si="1018"/>
        <v>625194.49458421883</v>
      </c>
      <c r="J1068" s="10">
        <f t="shared" si="1018"/>
        <v>2193905.8997847685</v>
      </c>
      <c r="K1068" s="10">
        <f t="shared" si="1018"/>
        <v>2193905.8997847685</v>
      </c>
      <c r="L1068" s="10">
        <f t="shared" si="1018"/>
        <v>81518.896476176247</v>
      </c>
      <c r="M1068" s="10">
        <f t="shared" si="1018"/>
        <v>3117704.583161572</v>
      </c>
      <c r="N1068" s="10">
        <f t="shared" si="1018"/>
        <v>0</v>
      </c>
      <c r="O1068" s="10">
        <f t="shared" si="1018"/>
        <v>8053181.5676350528</v>
      </c>
      <c r="P1068" s="10">
        <f t="shared" si="1018"/>
        <v>8053181.5676350528</v>
      </c>
      <c r="Q1068" s="10">
        <f t="shared" si="1018"/>
        <v>8053181.5676350528</v>
      </c>
      <c r="R1068" s="10">
        <f t="shared" si="1018"/>
        <v>283834.63072820072</v>
      </c>
      <c r="S1068" s="10">
        <f t="shared" si="1018"/>
        <v>283834.63072820072</v>
      </c>
      <c r="T1068" s="10">
        <f t="shared" si="1018"/>
        <v>283834.63072820072</v>
      </c>
      <c r="U1068" s="10">
        <f t="shared" si="1018"/>
        <v>283834.63072820072</v>
      </c>
      <c r="V1068" s="10">
        <f t="shared" si="1018"/>
        <v>283834.63072820072</v>
      </c>
      <c r="W1068" s="10">
        <f t="shared" si="1018"/>
        <v>283834.63072820072</v>
      </c>
      <c r="X1068" s="10">
        <f t="shared" si="1018"/>
        <v>40733228.461996019</v>
      </c>
      <c r="Y1068" s="10">
        <f t="shared" si="1018"/>
        <v>40733228.461996019</v>
      </c>
      <c r="Z1068" s="10">
        <f t="shared" si="1018"/>
        <v>40733228.461996019</v>
      </c>
      <c r="AB1068" s="21">
        <f>IF(E487="weekday",INDEX('Category Mapping'!$F$34:$F$45,MATCH('Summarized Source Data'!A487,'Category Mapping'!$A$34:$A$45,0)),INDEX('Category Mapping'!$E$34:$E$45,MATCH('Summarized Source Data'!A487,'Category Mapping'!$A$34:$A$45,0)))</f>
        <v>8.5714285714285712</v>
      </c>
      <c r="AD1068">
        <f>SUMIFS('Adjusted Source Data'!AJ$3:AJ$290,Sector,"All Sectors",Month,$A1068,TimeOfWeek,$E1068)</f>
        <v>0</v>
      </c>
      <c r="AE1068">
        <f>SUMIFS('Adjusted Source Data'!AK$3:AK$290,Sector,"All Sectors",Month,$A1068,TimeOfWeek,$E1068)</f>
        <v>0</v>
      </c>
    </row>
    <row r="1069" spans="1:31" outlineLevel="2">
      <c r="A1069">
        <f t="shared" ref="A1069:E1069" si="1019">A488</f>
        <v>9</v>
      </c>
      <c r="B1069" t="str">
        <f t="shared" si="1019"/>
        <v>Fall</v>
      </c>
      <c r="C1069" t="str">
        <f t="shared" si="1019"/>
        <v>h5</v>
      </c>
      <c r="D1069" t="str">
        <f t="shared" si="1019"/>
        <v>Hour4</v>
      </c>
      <c r="E1069" t="str">
        <f t="shared" si="1019"/>
        <v>Weekend</v>
      </c>
      <c r="F1069" s="10">
        <f t="shared" ref="F1069:Z1069" si="1020">F488/$AB1069</f>
        <v>32864.906588706639</v>
      </c>
      <c r="G1069" s="10">
        <f t="shared" si="1020"/>
        <v>149321.08730927037</v>
      </c>
      <c r="H1069" s="10">
        <f t="shared" si="1020"/>
        <v>0</v>
      </c>
      <c r="I1069" s="10">
        <f t="shared" si="1020"/>
        <v>658077.19956307462</v>
      </c>
      <c r="J1069" s="10">
        <f t="shared" si="1020"/>
        <v>2241605.7048365939</v>
      </c>
      <c r="K1069" s="10">
        <f t="shared" si="1020"/>
        <v>2241605.7048365939</v>
      </c>
      <c r="L1069" s="10">
        <f t="shared" si="1020"/>
        <v>80652.270163883644</v>
      </c>
      <c r="M1069" s="10">
        <f t="shared" si="1020"/>
        <v>3129649.8114495473</v>
      </c>
      <c r="N1069" s="10">
        <f t="shared" si="1020"/>
        <v>0</v>
      </c>
      <c r="O1069" s="10">
        <f t="shared" si="1020"/>
        <v>8161555.2485391228</v>
      </c>
      <c r="P1069" s="10">
        <f t="shared" si="1020"/>
        <v>8161555.2485391228</v>
      </c>
      <c r="Q1069" s="10">
        <f t="shared" si="1020"/>
        <v>8161555.2485391228</v>
      </c>
      <c r="R1069" s="10">
        <f t="shared" si="1020"/>
        <v>282435.72504339594</v>
      </c>
      <c r="S1069" s="10">
        <f t="shared" si="1020"/>
        <v>282435.72504339594</v>
      </c>
      <c r="T1069" s="10">
        <f t="shared" si="1020"/>
        <v>282435.72504339594</v>
      </c>
      <c r="U1069" s="10">
        <f t="shared" si="1020"/>
        <v>282435.72504339594</v>
      </c>
      <c r="V1069" s="10">
        <f t="shared" si="1020"/>
        <v>282435.72504339594</v>
      </c>
      <c r="W1069" s="10">
        <f t="shared" si="1020"/>
        <v>282435.72504339594</v>
      </c>
      <c r="X1069" s="10">
        <f t="shared" si="1020"/>
        <v>40972133.027755521</v>
      </c>
      <c r="Y1069" s="10">
        <f t="shared" si="1020"/>
        <v>40972133.027755521</v>
      </c>
      <c r="Z1069" s="10">
        <f t="shared" si="1020"/>
        <v>40972133.027755521</v>
      </c>
      <c r="AB1069" s="21">
        <f>IF(E488="weekday",INDEX('Category Mapping'!$F$34:$F$45,MATCH('Summarized Source Data'!A488,'Category Mapping'!$A$34:$A$45,0)),INDEX('Category Mapping'!$E$34:$E$45,MATCH('Summarized Source Data'!A488,'Category Mapping'!$A$34:$A$45,0)))</f>
        <v>8.5714285714285712</v>
      </c>
      <c r="AD1069">
        <f>SUMIFS('Adjusted Source Data'!AJ$3:AJ$290,Sector,"All Sectors",Month,$A1069,TimeOfWeek,$E1069)</f>
        <v>0</v>
      </c>
      <c r="AE1069">
        <f>SUMIFS('Adjusted Source Data'!AK$3:AK$290,Sector,"All Sectors",Month,$A1069,TimeOfWeek,$E1069)</f>
        <v>0</v>
      </c>
    </row>
    <row r="1070" spans="1:31" outlineLevel="2">
      <c r="A1070">
        <f t="shared" ref="A1070:E1070" si="1021">A489</f>
        <v>9</v>
      </c>
      <c r="B1070" t="str">
        <f t="shared" si="1021"/>
        <v>Fall</v>
      </c>
      <c r="C1070" t="str">
        <f t="shared" si="1021"/>
        <v>h6</v>
      </c>
      <c r="D1070" t="str">
        <f t="shared" si="1021"/>
        <v>Hour5</v>
      </c>
      <c r="E1070" t="str">
        <f t="shared" si="1021"/>
        <v>Weekend</v>
      </c>
      <c r="F1070" s="10">
        <f t="shared" ref="F1070:Z1070" si="1022">F489/$AB1070</f>
        <v>43431.774984532531</v>
      </c>
      <c r="G1070" s="10">
        <f t="shared" si="1022"/>
        <v>185004.94832165632</v>
      </c>
      <c r="H1070" s="10">
        <f t="shared" si="1022"/>
        <v>0</v>
      </c>
      <c r="I1070" s="10">
        <f t="shared" si="1022"/>
        <v>852844.62460764451</v>
      </c>
      <c r="J1070" s="10">
        <f t="shared" si="1022"/>
        <v>2585903.7364946059</v>
      </c>
      <c r="K1070" s="10">
        <f t="shared" si="1022"/>
        <v>2585903.7364946059</v>
      </c>
      <c r="L1070" s="10">
        <f t="shared" si="1022"/>
        <v>88326.48207749342</v>
      </c>
      <c r="M1070" s="10">
        <f t="shared" si="1022"/>
        <v>3189375.9528894243</v>
      </c>
      <c r="N1070" s="10">
        <f t="shared" si="1022"/>
        <v>0</v>
      </c>
      <c r="O1070" s="10">
        <f t="shared" si="1022"/>
        <v>8667525.8530084547</v>
      </c>
      <c r="P1070" s="10">
        <f t="shared" si="1022"/>
        <v>8667525.8530084547</v>
      </c>
      <c r="Q1070" s="10">
        <f t="shared" si="1022"/>
        <v>8667525.8530084547</v>
      </c>
      <c r="R1070" s="10">
        <f t="shared" si="1022"/>
        <v>284534.14329674456</v>
      </c>
      <c r="S1070" s="10">
        <f t="shared" si="1022"/>
        <v>284534.14329674456</v>
      </c>
      <c r="T1070" s="10">
        <f t="shared" si="1022"/>
        <v>284534.14329674456</v>
      </c>
      <c r="U1070" s="10">
        <f t="shared" si="1022"/>
        <v>284534.14329674456</v>
      </c>
      <c r="V1070" s="10">
        <f t="shared" si="1022"/>
        <v>284534.14329674456</v>
      </c>
      <c r="W1070" s="10">
        <f t="shared" si="1022"/>
        <v>284534.14329674456</v>
      </c>
      <c r="X1070" s="10">
        <f t="shared" si="1022"/>
        <v>41449942.159274541</v>
      </c>
      <c r="Y1070" s="10">
        <f t="shared" si="1022"/>
        <v>41449942.159274541</v>
      </c>
      <c r="Z1070" s="10">
        <f t="shared" si="1022"/>
        <v>41449942.159274541</v>
      </c>
      <c r="AB1070" s="21">
        <f>IF(E489="weekday",INDEX('Category Mapping'!$F$34:$F$45,MATCH('Summarized Source Data'!A489,'Category Mapping'!$A$34:$A$45,0)),INDEX('Category Mapping'!$E$34:$E$45,MATCH('Summarized Source Data'!A489,'Category Mapping'!$A$34:$A$45,0)))</f>
        <v>8.5714285714285712</v>
      </c>
      <c r="AD1070">
        <f>SUMIFS('Adjusted Source Data'!AJ$3:AJ$290,Sector,"All Sectors",Month,$A1070,TimeOfWeek,$E1070)</f>
        <v>0</v>
      </c>
      <c r="AE1070">
        <f>SUMIFS('Adjusted Source Data'!AK$3:AK$290,Sector,"All Sectors",Month,$A1070,TimeOfWeek,$E1070)</f>
        <v>0</v>
      </c>
    </row>
    <row r="1071" spans="1:31" outlineLevel="2">
      <c r="A1071">
        <f t="shared" ref="A1071:E1071" si="1023">A490</f>
        <v>9</v>
      </c>
      <c r="B1071" t="str">
        <f t="shared" si="1023"/>
        <v>Fall</v>
      </c>
      <c r="C1071" t="str">
        <f t="shared" si="1023"/>
        <v>h7</v>
      </c>
      <c r="D1071" t="str">
        <f t="shared" si="1023"/>
        <v>Hour6</v>
      </c>
      <c r="E1071" t="str">
        <f t="shared" si="1023"/>
        <v>Weekend</v>
      </c>
      <c r="F1071" s="10">
        <f t="shared" ref="F1071:Z1071" si="1024">F490/$AB1071</f>
        <v>49613.908432691307</v>
      </c>
      <c r="G1071" s="10">
        <f t="shared" si="1024"/>
        <v>334666.71354169975</v>
      </c>
      <c r="H1071" s="10">
        <f t="shared" si="1024"/>
        <v>0</v>
      </c>
      <c r="I1071" s="10">
        <f t="shared" si="1024"/>
        <v>889096.24232055794</v>
      </c>
      <c r="J1071" s="10">
        <f t="shared" si="1024"/>
        <v>3791399.9298066087</v>
      </c>
      <c r="K1071" s="10">
        <f t="shared" si="1024"/>
        <v>3791399.9298066087</v>
      </c>
      <c r="L1071" s="10">
        <f t="shared" si="1024"/>
        <v>126646.89387760128</v>
      </c>
      <c r="M1071" s="10">
        <f t="shared" si="1024"/>
        <v>3452170.9752248824</v>
      </c>
      <c r="N1071" s="10">
        <f t="shared" si="1024"/>
        <v>0</v>
      </c>
      <c r="O1071" s="10">
        <f t="shared" si="1024"/>
        <v>9680385.53055018</v>
      </c>
      <c r="P1071" s="10">
        <f t="shared" si="1024"/>
        <v>9680385.53055018</v>
      </c>
      <c r="Q1071" s="10">
        <f t="shared" si="1024"/>
        <v>9680385.53055018</v>
      </c>
      <c r="R1071" s="10">
        <f t="shared" si="1024"/>
        <v>353181.45903121296</v>
      </c>
      <c r="S1071" s="10">
        <f t="shared" si="1024"/>
        <v>353181.45903121296</v>
      </c>
      <c r="T1071" s="10">
        <f t="shared" si="1024"/>
        <v>353181.45903121296</v>
      </c>
      <c r="U1071" s="10">
        <f t="shared" si="1024"/>
        <v>353181.45903121296</v>
      </c>
      <c r="V1071" s="10">
        <f t="shared" si="1024"/>
        <v>353181.45903121296</v>
      </c>
      <c r="W1071" s="10">
        <f t="shared" si="1024"/>
        <v>353181.45903121296</v>
      </c>
      <c r="X1071" s="10">
        <f t="shared" si="1024"/>
        <v>41688846.725034043</v>
      </c>
      <c r="Y1071" s="10">
        <f t="shared" si="1024"/>
        <v>41688846.725034043</v>
      </c>
      <c r="Z1071" s="10">
        <f t="shared" si="1024"/>
        <v>41688846.725034043</v>
      </c>
      <c r="AB1071" s="21">
        <f>IF(E490="weekday",INDEX('Category Mapping'!$F$34:$F$45,MATCH('Summarized Source Data'!A490,'Category Mapping'!$A$34:$A$45,0)),INDEX('Category Mapping'!$E$34:$E$45,MATCH('Summarized Source Data'!A490,'Category Mapping'!$A$34:$A$45,0)))</f>
        <v>8.5714285714285712</v>
      </c>
      <c r="AD1071">
        <f>SUMIFS('Adjusted Source Data'!AJ$3:AJ$290,Sector,"All Sectors",Month,$A1071,TimeOfWeek,$E1071)</f>
        <v>0</v>
      </c>
      <c r="AE1071">
        <f>SUMIFS('Adjusted Source Data'!AK$3:AK$290,Sector,"All Sectors",Month,$A1071,TimeOfWeek,$E1071)</f>
        <v>0</v>
      </c>
    </row>
    <row r="1072" spans="1:31" outlineLevel="2">
      <c r="A1072">
        <f t="shared" ref="A1072:E1072" si="1025">A491</f>
        <v>9</v>
      </c>
      <c r="B1072" t="str">
        <f t="shared" si="1025"/>
        <v>Fall</v>
      </c>
      <c r="C1072" t="str">
        <f t="shared" si="1025"/>
        <v>h8</v>
      </c>
      <c r="D1072" t="str">
        <f t="shared" si="1025"/>
        <v>Hour7</v>
      </c>
      <c r="E1072" t="str">
        <f t="shared" si="1025"/>
        <v>Weekend</v>
      </c>
      <c r="F1072" s="10">
        <f t="shared" ref="F1072:Z1072" si="1026">F491/$AB1072</f>
        <v>57586.153792086072</v>
      </c>
      <c r="G1072" s="10">
        <f t="shared" si="1026"/>
        <v>666927.29974935262</v>
      </c>
      <c r="H1072" s="10">
        <f t="shared" si="1026"/>
        <v>0</v>
      </c>
      <c r="I1072" s="10">
        <f t="shared" si="1026"/>
        <v>681262.05150405457</v>
      </c>
      <c r="J1072" s="10">
        <f t="shared" si="1026"/>
        <v>5391059.3908124929</v>
      </c>
      <c r="K1072" s="10">
        <f t="shared" si="1026"/>
        <v>5391059.3908124929</v>
      </c>
      <c r="L1072" s="10">
        <f t="shared" si="1026"/>
        <v>142273.16371479913</v>
      </c>
      <c r="M1072" s="10">
        <f t="shared" si="1026"/>
        <v>4025541.9330477002</v>
      </c>
      <c r="N1072" s="10">
        <f t="shared" si="1026"/>
        <v>0</v>
      </c>
      <c r="O1072" s="10">
        <f t="shared" si="1026"/>
        <v>12316599.940643515</v>
      </c>
      <c r="P1072" s="10">
        <f t="shared" si="1026"/>
        <v>12316599.940643515</v>
      </c>
      <c r="Q1072" s="10">
        <f t="shared" si="1026"/>
        <v>12316599.940643515</v>
      </c>
      <c r="R1072" s="10">
        <f t="shared" si="1026"/>
        <v>459846.97229010344</v>
      </c>
      <c r="S1072" s="10">
        <f t="shared" si="1026"/>
        <v>459846.97229010344</v>
      </c>
      <c r="T1072" s="10">
        <f t="shared" si="1026"/>
        <v>459846.97229010344</v>
      </c>
      <c r="U1072" s="10">
        <f t="shared" si="1026"/>
        <v>459846.97229010344</v>
      </c>
      <c r="V1072" s="10">
        <f t="shared" si="1026"/>
        <v>459846.97229010344</v>
      </c>
      <c r="W1072" s="10">
        <f t="shared" si="1026"/>
        <v>459846.97229010344</v>
      </c>
      <c r="X1072" s="10">
        <f t="shared" si="1026"/>
        <v>41688846.725034043</v>
      </c>
      <c r="Y1072" s="10">
        <f t="shared" si="1026"/>
        <v>41688846.725034043</v>
      </c>
      <c r="Z1072" s="10">
        <f t="shared" si="1026"/>
        <v>41688846.725034043</v>
      </c>
      <c r="AB1072" s="21">
        <f>IF(E491="weekday",INDEX('Category Mapping'!$F$34:$F$45,MATCH('Summarized Source Data'!A491,'Category Mapping'!$A$34:$A$45,0)),INDEX('Category Mapping'!$E$34:$E$45,MATCH('Summarized Source Data'!A491,'Category Mapping'!$A$34:$A$45,0)))</f>
        <v>8.5714285714285712</v>
      </c>
      <c r="AD1072">
        <f>SUMIFS('Adjusted Source Data'!AJ$3:AJ$290,Sector,"All Sectors",Month,$A1072,TimeOfWeek,$E1072)</f>
        <v>0</v>
      </c>
      <c r="AE1072">
        <f>SUMIFS('Adjusted Source Data'!AK$3:AK$290,Sector,"All Sectors",Month,$A1072,TimeOfWeek,$E1072)</f>
        <v>0</v>
      </c>
    </row>
    <row r="1073" spans="1:31" outlineLevel="2">
      <c r="A1073">
        <f t="shared" ref="A1073:E1073" si="1027">A492</f>
        <v>9</v>
      </c>
      <c r="B1073" t="str">
        <f t="shared" si="1027"/>
        <v>Fall</v>
      </c>
      <c r="C1073" t="str">
        <f t="shared" si="1027"/>
        <v>h9</v>
      </c>
      <c r="D1073" t="str">
        <f t="shared" si="1027"/>
        <v>Hour8</v>
      </c>
      <c r="E1073" t="str">
        <f t="shared" si="1027"/>
        <v>Weekend</v>
      </c>
      <c r="F1073" s="10">
        <f t="shared" ref="F1073:Z1073" si="1028">F492/$AB1073</f>
        <v>62571.733722638353</v>
      </c>
      <c r="G1073" s="10">
        <f t="shared" si="1028"/>
        <v>1060802.6874414941</v>
      </c>
      <c r="H1073" s="10">
        <f t="shared" si="1028"/>
        <v>0</v>
      </c>
      <c r="I1073" s="10">
        <f t="shared" si="1028"/>
        <v>831103.71186211496</v>
      </c>
      <c r="J1073" s="10">
        <f t="shared" si="1028"/>
        <v>6753593.2889077989</v>
      </c>
      <c r="K1073" s="10">
        <f t="shared" si="1028"/>
        <v>6753593.2889077989</v>
      </c>
      <c r="L1073" s="10">
        <f t="shared" si="1028"/>
        <v>112112.17900135861</v>
      </c>
      <c r="M1073" s="10">
        <f t="shared" si="1028"/>
        <v>4861707.9132059757</v>
      </c>
      <c r="N1073" s="10">
        <f t="shared" si="1028"/>
        <v>0</v>
      </c>
      <c r="O1073" s="10">
        <f t="shared" si="1028"/>
        <v>13899640.602793753</v>
      </c>
      <c r="P1073" s="10">
        <f t="shared" si="1028"/>
        <v>13899640.602793753</v>
      </c>
      <c r="Q1073" s="10">
        <f t="shared" si="1028"/>
        <v>13899640.602793753</v>
      </c>
      <c r="R1073" s="10">
        <f t="shared" si="1028"/>
        <v>550588.54062285973</v>
      </c>
      <c r="S1073" s="10">
        <f t="shared" si="1028"/>
        <v>550588.54062285973</v>
      </c>
      <c r="T1073" s="10">
        <f t="shared" si="1028"/>
        <v>550588.54062285973</v>
      </c>
      <c r="U1073" s="10">
        <f t="shared" si="1028"/>
        <v>550588.54062285973</v>
      </c>
      <c r="V1073" s="10">
        <f t="shared" si="1028"/>
        <v>550588.54062285973</v>
      </c>
      <c r="W1073" s="10">
        <f t="shared" si="1028"/>
        <v>550588.54062285973</v>
      </c>
      <c r="X1073" s="10">
        <f t="shared" si="1028"/>
        <v>41569394.442154296</v>
      </c>
      <c r="Y1073" s="10">
        <f t="shared" si="1028"/>
        <v>41569394.442154296</v>
      </c>
      <c r="Z1073" s="10">
        <f t="shared" si="1028"/>
        <v>41569394.442154296</v>
      </c>
      <c r="AB1073" s="21">
        <f>IF(E492="weekday",INDEX('Category Mapping'!$F$34:$F$45,MATCH('Summarized Source Data'!A492,'Category Mapping'!$A$34:$A$45,0)),INDEX('Category Mapping'!$E$34:$E$45,MATCH('Summarized Source Data'!A492,'Category Mapping'!$A$34:$A$45,0)))</f>
        <v>8.5714285714285712</v>
      </c>
      <c r="AD1073">
        <f>SUMIFS('Adjusted Source Data'!AJ$3:AJ$290,Sector,"All Sectors",Month,$A1073,TimeOfWeek,$E1073)</f>
        <v>0</v>
      </c>
      <c r="AE1073">
        <f>SUMIFS('Adjusted Source Data'!AK$3:AK$290,Sector,"All Sectors",Month,$A1073,TimeOfWeek,$E1073)</f>
        <v>0</v>
      </c>
    </row>
    <row r="1074" spans="1:31" outlineLevel="2">
      <c r="A1074">
        <f t="shared" ref="A1074:E1074" si="1029">A493</f>
        <v>9</v>
      </c>
      <c r="B1074" t="str">
        <f t="shared" si="1029"/>
        <v>Fall</v>
      </c>
      <c r="C1074" t="str">
        <f t="shared" si="1029"/>
        <v>h10</v>
      </c>
      <c r="D1074" t="str">
        <f t="shared" si="1029"/>
        <v>Hour9</v>
      </c>
      <c r="E1074" t="str">
        <f t="shared" si="1029"/>
        <v>Weekend</v>
      </c>
      <c r="F1074" s="10">
        <f t="shared" ref="F1074:Z1074" si="1030">F493/$AB1074</f>
        <v>63572.146591756282</v>
      </c>
      <c r="G1074" s="10">
        <f t="shared" si="1030"/>
        <v>1373701.2531171676</v>
      </c>
      <c r="H1074" s="10">
        <f t="shared" si="1030"/>
        <v>0</v>
      </c>
      <c r="I1074" s="10">
        <f t="shared" si="1030"/>
        <v>861173.19612686953</v>
      </c>
      <c r="J1074" s="10">
        <f t="shared" si="1030"/>
        <v>8511985.0047819167</v>
      </c>
      <c r="K1074" s="10">
        <f t="shared" si="1030"/>
        <v>8511985.0047819167</v>
      </c>
      <c r="L1074" s="10">
        <f t="shared" si="1030"/>
        <v>91454.817913831284</v>
      </c>
      <c r="M1074" s="10">
        <f t="shared" si="1030"/>
        <v>5614257.2953484245</v>
      </c>
      <c r="N1074" s="10">
        <f t="shared" si="1030"/>
        <v>0</v>
      </c>
      <c r="O1074" s="10">
        <f t="shared" si="1030"/>
        <v>15198437.390694644</v>
      </c>
      <c r="P1074" s="10">
        <f t="shared" si="1030"/>
        <v>15198437.390694644</v>
      </c>
      <c r="Q1074" s="10">
        <f t="shared" si="1030"/>
        <v>15198437.390694644</v>
      </c>
      <c r="R1074" s="10">
        <f t="shared" si="1030"/>
        <v>625869.39998248941</v>
      </c>
      <c r="S1074" s="10">
        <f t="shared" si="1030"/>
        <v>625869.39998248941</v>
      </c>
      <c r="T1074" s="10">
        <f t="shared" si="1030"/>
        <v>625869.39998248941</v>
      </c>
      <c r="U1074" s="10">
        <f t="shared" si="1030"/>
        <v>625869.39998248941</v>
      </c>
      <c r="V1074" s="10">
        <f t="shared" si="1030"/>
        <v>625869.39998248941</v>
      </c>
      <c r="W1074" s="10">
        <f t="shared" si="1030"/>
        <v>625869.39998248941</v>
      </c>
      <c r="X1074" s="10">
        <f t="shared" si="1030"/>
        <v>41449942.159274541</v>
      </c>
      <c r="Y1074" s="10">
        <f t="shared" si="1030"/>
        <v>41449942.159274541</v>
      </c>
      <c r="Z1074" s="10">
        <f t="shared" si="1030"/>
        <v>41449942.159274541</v>
      </c>
      <c r="AB1074" s="21">
        <f>IF(E493="weekday",INDEX('Category Mapping'!$F$34:$F$45,MATCH('Summarized Source Data'!A493,'Category Mapping'!$A$34:$A$45,0)),INDEX('Category Mapping'!$E$34:$E$45,MATCH('Summarized Source Data'!A493,'Category Mapping'!$A$34:$A$45,0)))</f>
        <v>8.5714285714285712</v>
      </c>
      <c r="AD1074">
        <f>SUMIFS('Adjusted Source Data'!AJ$3:AJ$290,Sector,"All Sectors",Month,$A1074,TimeOfWeek,$E1074)</f>
        <v>0</v>
      </c>
      <c r="AE1074">
        <f>SUMIFS('Adjusted Source Data'!AK$3:AK$290,Sector,"All Sectors",Month,$A1074,TimeOfWeek,$E1074)</f>
        <v>0</v>
      </c>
    </row>
    <row r="1075" spans="1:31" outlineLevel="2">
      <c r="A1075">
        <f t="shared" ref="A1075:E1075" si="1031">A494</f>
        <v>9</v>
      </c>
      <c r="B1075" t="str">
        <f t="shared" si="1031"/>
        <v>Fall</v>
      </c>
      <c r="C1075" t="str">
        <f t="shared" si="1031"/>
        <v>h11</v>
      </c>
      <c r="D1075" t="str">
        <f t="shared" si="1031"/>
        <v>Hour10</v>
      </c>
      <c r="E1075" t="str">
        <f t="shared" si="1031"/>
        <v>Weekend</v>
      </c>
      <c r="F1075" s="10">
        <f t="shared" ref="F1075:Z1075" si="1032">F494/$AB1075</f>
        <v>63743.082808557221</v>
      </c>
      <c r="G1075" s="10">
        <f t="shared" si="1032"/>
        <v>1684277.1886045274</v>
      </c>
      <c r="H1075" s="10">
        <f t="shared" si="1032"/>
        <v>0</v>
      </c>
      <c r="I1075" s="10">
        <f t="shared" si="1032"/>
        <v>866310.24155211332</v>
      </c>
      <c r="J1075" s="10">
        <f t="shared" si="1032"/>
        <v>10644872.886687465</v>
      </c>
      <c r="K1075" s="10">
        <f t="shared" si="1032"/>
        <v>10644872.886687465</v>
      </c>
      <c r="L1075" s="10">
        <f t="shared" si="1032"/>
        <v>77148.137445606058</v>
      </c>
      <c r="M1075" s="10">
        <f t="shared" si="1032"/>
        <v>6259299.6228990946</v>
      </c>
      <c r="N1075" s="10">
        <f t="shared" si="1032"/>
        <v>0</v>
      </c>
      <c r="O1075" s="10">
        <f t="shared" si="1032"/>
        <v>15045510.875131214</v>
      </c>
      <c r="P1075" s="10">
        <f t="shared" si="1032"/>
        <v>15045510.875131214</v>
      </c>
      <c r="Q1075" s="10">
        <f t="shared" si="1032"/>
        <v>15045510.875131214</v>
      </c>
      <c r="R1075" s="10">
        <f t="shared" si="1032"/>
        <v>663424.60045846959</v>
      </c>
      <c r="S1075" s="10">
        <f t="shared" si="1032"/>
        <v>663424.60045846959</v>
      </c>
      <c r="T1075" s="10">
        <f t="shared" si="1032"/>
        <v>663424.60045846959</v>
      </c>
      <c r="U1075" s="10">
        <f t="shared" si="1032"/>
        <v>663424.60045846959</v>
      </c>
      <c r="V1075" s="10">
        <f t="shared" si="1032"/>
        <v>663424.60045846959</v>
      </c>
      <c r="W1075" s="10">
        <f t="shared" si="1032"/>
        <v>663424.60045846959</v>
      </c>
      <c r="X1075" s="10">
        <f t="shared" si="1032"/>
        <v>41330489.876394786</v>
      </c>
      <c r="Y1075" s="10">
        <f t="shared" si="1032"/>
        <v>41330489.876394786</v>
      </c>
      <c r="Z1075" s="10">
        <f t="shared" si="1032"/>
        <v>41330489.876394786</v>
      </c>
      <c r="AB1075" s="21">
        <f>IF(E494="weekday",INDEX('Category Mapping'!$F$34:$F$45,MATCH('Summarized Source Data'!A494,'Category Mapping'!$A$34:$A$45,0)),INDEX('Category Mapping'!$E$34:$E$45,MATCH('Summarized Source Data'!A494,'Category Mapping'!$A$34:$A$45,0)))</f>
        <v>8.5714285714285712</v>
      </c>
      <c r="AD1075">
        <f>SUMIFS('Adjusted Source Data'!AJ$3:AJ$290,Sector,"All Sectors",Month,$A1075,TimeOfWeek,$E1075)</f>
        <v>0</v>
      </c>
      <c r="AE1075">
        <f>SUMIFS('Adjusted Source Data'!AK$3:AK$290,Sector,"All Sectors",Month,$A1075,TimeOfWeek,$E1075)</f>
        <v>0</v>
      </c>
    </row>
    <row r="1076" spans="1:31" outlineLevel="2">
      <c r="A1076">
        <f t="shared" ref="A1076:E1076" si="1033">A495</f>
        <v>9</v>
      </c>
      <c r="B1076" t="str">
        <f t="shared" si="1033"/>
        <v>Fall</v>
      </c>
      <c r="C1076" t="str">
        <f t="shared" si="1033"/>
        <v>h12</v>
      </c>
      <c r="D1076" t="str">
        <f t="shared" si="1033"/>
        <v>Hour11</v>
      </c>
      <c r="E1076" t="str">
        <f t="shared" si="1033"/>
        <v>Weekend</v>
      </c>
      <c r="F1076" s="10">
        <f t="shared" ref="F1076:Z1076" si="1034">F495/$AB1076</f>
        <v>49069.564379608273</v>
      </c>
      <c r="G1076" s="10">
        <f t="shared" si="1034"/>
        <v>2114305.4069716409</v>
      </c>
      <c r="H1076" s="10">
        <f t="shared" si="1034"/>
        <v>0</v>
      </c>
      <c r="I1076" s="10">
        <f t="shared" si="1034"/>
        <v>919175.16331566009</v>
      </c>
      <c r="J1076" s="10">
        <f t="shared" si="1034"/>
        <v>11848985.225302307</v>
      </c>
      <c r="K1076" s="10">
        <f t="shared" si="1034"/>
        <v>11848985.225302307</v>
      </c>
      <c r="L1076" s="10">
        <f t="shared" si="1034"/>
        <v>68431.823816153308</v>
      </c>
      <c r="M1076" s="10">
        <f t="shared" si="1034"/>
        <v>6760999.2109940611</v>
      </c>
      <c r="N1076" s="10">
        <f t="shared" si="1034"/>
        <v>0</v>
      </c>
      <c r="O1076" s="10">
        <f t="shared" si="1034"/>
        <v>15030336.732184716</v>
      </c>
      <c r="P1076" s="10">
        <f t="shared" si="1034"/>
        <v>15030336.732184716</v>
      </c>
      <c r="Q1076" s="10">
        <f t="shared" si="1034"/>
        <v>15030336.732184716</v>
      </c>
      <c r="R1076" s="10">
        <f t="shared" si="1034"/>
        <v>685107.45939451957</v>
      </c>
      <c r="S1076" s="10">
        <f t="shared" si="1034"/>
        <v>685107.45939451957</v>
      </c>
      <c r="T1076" s="10">
        <f t="shared" si="1034"/>
        <v>685107.45939451957</v>
      </c>
      <c r="U1076" s="10">
        <f t="shared" si="1034"/>
        <v>685107.45939451957</v>
      </c>
      <c r="V1076" s="10">
        <f t="shared" si="1034"/>
        <v>685107.45939451957</v>
      </c>
      <c r="W1076" s="10">
        <f t="shared" si="1034"/>
        <v>685107.45939451957</v>
      </c>
      <c r="X1076" s="10">
        <f t="shared" si="1034"/>
        <v>41211037.593515031</v>
      </c>
      <c r="Y1076" s="10">
        <f t="shared" si="1034"/>
        <v>41211037.593515031</v>
      </c>
      <c r="Z1076" s="10">
        <f t="shared" si="1034"/>
        <v>41211037.593515031</v>
      </c>
      <c r="AB1076" s="21">
        <f>IF(E495="weekday",INDEX('Category Mapping'!$F$34:$F$45,MATCH('Summarized Source Data'!A495,'Category Mapping'!$A$34:$A$45,0)),INDEX('Category Mapping'!$E$34:$E$45,MATCH('Summarized Source Data'!A495,'Category Mapping'!$A$34:$A$45,0)))</f>
        <v>8.5714285714285712</v>
      </c>
      <c r="AD1076">
        <f>SUMIFS('Adjusted Source Data'!AJ$3:AJ$290,Sector,"All Sectors",Month,$A1076,TimeOfWeek,$E1076)</f>
        <v>0</v>
      </c>
      <c r="AE1076">
        <f>SUMIFS('Adjusted Source Data'!AK$3:AK$290,Sector,"All Sectors",Month,$A1076,TimeOfWeek,$E1076)</f>
        <v>0</v>
      </c>
    </row>
    <row r="1077" spans="1:31" outlineLevel="2">
      <c r="A1077">
        <f t="shared" ref="A1077:E1077" si="1035">A496</f>
        <v>9</v>
      </c>
      <c r="B1077" t="str">
        <f t="shared" si="1035"/>
        <v>Fall</v>
      </c>
      <c r="C1077" t="str">
        <f t="shared" si="1035"/>
        <v>h13</v>
      </c>
      <c r="D1077" t="str">
        <f t="shared" si="1035"/>
        <v>Hour12</v>
      </c>
      <c r="E1077" t="str">
        <f t="shared" si="1035"/>
        <v>Weekend</v>
      </c>
      <c r="F1077" s="10">
        <f t="shared" ref="F1077:Z1077" si="1036">F496/$AB1077</f>
        <v>50132.450792672316</v>
      </c>
      <c r="G1077" s="10">
        <f t="shared" si="1036"/>
        <v>2496552.7121868529</v>
      </c>
      <c r="H1077" s="10">
        <f t="shared" si="1036"/>
        <v>0</v>
      </c>
      <c r="I1077" s="10">
        <f t="shared" si="1036"/>
        <v>951120.2873261926</v>
      </c>
      <c r="J1077" s="10">
        <f t="shared" si="1036"/>
        <v>10836468.495264728</v>
      </c>
      <c r="K1077" s="10">
        <f t="shared" si="1036"/>
        <v>10836468.495264728</v>
      </c>
      <c r="L1077" s="10">
        <f t="shared" si="1036"/>
        <v>62353.613854099924</v>
      </c>
      <c r="M1077" s="10">
        <f t="shared" si="1036"/>
        <v>7143246.5162092717</v>
      </c>
      <c r="N1077" s="10">
        <f t="shared" si="1036"/>
        <v>0</v>
      </c>
      <c r="O1077" s="10">
        <f t="shared" si="1036"/>
        <v>15012524.485570818</v>
      </c>
      <c r="P1077" s="10">
        <f t="shared" si="1036"/>
        <v>15012524.485570818</v>
      </c>
      <c r="Q1077" s="10">
        <f t="shared" si="1036"/>
        <v>15012524.485570818</v>
      </c>
      <c r="R1077" s="10">
        <f t="shared" si="1036"/>
        <v>670634.02353939426</v>
      </c>
      <c r="S1077" s="10">
        <f t="shared" si="1036"/>
        <v>670634.02353939426</v>
      </c>
      <c r="T1077" s="10">
        <f t="shared" si="1036"/>
        <v>670634.02353939426</v>
      </c>
      <c r="U1077" s="10">
        <f t="shared" si="1036"/>
        <v>670634.02353939426</v>
      </c>
      <c r="V1077" s="10">
        <f t="shared" si="1036"/>
        <v>670634.02353939426</v>
      </c>
      <c r="W1077" s="10">
        <f t="shared" si="1036"/>
        <v>670634.02353939426</v>
      </c>
      <c r="X1077" s="10">
        <f t="shared" si="1036"/>
        <v>41211037.593515031</v>
      </c>
      <c r="Y1077" s="10">
        <f t="shared" si="1036"/>
        <v>41211037.593515031</v>
      </c>
      <c r="Z1077" s="10">
        <f t="shared" si="1036"/>
        <v>41211037.593515031</v>
      </c>
      <c r="AB1077" s="21">
        <f>IF(E496="weekday",INDEX('Category Mapping'!$F$34:$F$45,MATCH('Summarized Source Data'!A496,'Category Mapping'!$A$34:$A$45,0)),INDEX('Category Mapping'!$E$34:$E$45,MATCH('Summarized Source Data'!A496,'Category Mapping'!$A$34:$A$45,0)))</f>
        <v>8.5714285714285712</v>
      </c>
      <c r="AD1077">
        <f>SUMIFS('Adjusted Source Data'!AJ$3:AJ$290,Sector,"All Sectors",Month,$A1077,TimeOfWeek,$E1077)</f>
        <v>0</v>
      </c>
      <c r="AE1077">
        <f>SUMIFS('Adjusted Source Data'!AK$3:AK$290,Sector,"All Sectors",Month,$A1077,TimeOfWeek,$E1077)</f>
        <v>0</v>
      </c>
    </row>
    <row r="1078" spans="1:31" outlineLevel="2">
      <c r="A1078">
        <f t="shared" ref="A1078:E1078" si="1037">A497</f>
        <v>9</v>
      </c>
      <c r="B1078" t="str">
        <f t="shared" si="1037"/>
        <v>Fall</v>
      </c>
      <c r="C1078" t="str">
        <f t="shared" si="1037"/>
        <v>h14</v>
      </c>
      <c r="D1078" t="str">
        <f t="shared" si="1037"/>
        <v>Hour13</v>
      </c>
      <c r="E1078" t="str">
        <f t="shared" si="1037"/>
        <v>Weekend</v>
      </c>
      <c r="F1078" s="10">
        <f t="shared" ref="F1078:Z1078" si="1038">F497/$AB1078</f>
        <v>50091.956468776079</v>
      </c>
      <c r="G1078" s="10">
        <f t="shared" si="1038"/>
        <v>2711566.8213704093</v>
      </c>
      <c r="H1078" s="10">
        <f t="shared" si="1038"/>
        <v>0</v>
      </c>
      <c r="I1078" s="10">
        <f t="shared" si="1038"/>
        <v>949901.63513625343</v>
      </c>
      <c r="J1078" s="10">
        <f t="shared" si="1038"/>
        <v>9547642.9866772238</v>
      </c>
      <c r="K1078" s="10">
        <f t="shared" si="1038"/>
        <v>9547642.9866772238</v>
      </c>
      <c r="L1078" s="10">
        <f t="shared" si="1038"/>
        <v>58527.557233461412</v>
      </c>
      <c r="M1078" s="10">
        <f t="shared" si="1038"/>
        <v>7370205.8536808044</v>
      </c>
      <c r="N1078" s="10">
        <f t="shared" si="1038"/>
        <v>0</v>
      </c>
      <c r="O1078" s="10">
        <f t="shared" si="1038"/>
        <v>14431034.356080662</v>
      </c>
      <c r="P1078" s="10">
        <f t="shared" si="1038"/>
        <v>14431034.356080662</v>
      </c>
      <c r="Q1078" s="10">
        <f t="shared" si="1038"/>
        <v>14431034.356080662</v>
      </c>
      <c r="R1078" s="10">
        <f t="shared" si="1038"/>
        <v>639418.3946204083</v>
      </c>
      <c r="S1078" s="10">
        <f t="shared" si="1038"/>
        <v>639418.3946204083</v>
      </c>
      <c r="T1078" s="10">
        <f t="shared" si="1038"/>
        <v>639418.3946204083</v>
      </c>
      <c r="U1078" s="10">
        <f t="shared" si="1038"/>
        <v>639418.3946204083</v>
      </c>
      <c r="V1078" s="10">
        <f t="shared" si="1038"/>
        <v>639418.3946204083</v>
      </c>
      <c r="W1078" s="10">
        <f t="shared" si="1038"/>
        <v>639418.3946204083</v>
      </c>
      <c r="X1078" s="10">
        <f t="shared" si="1038"/>
        <v>41211037.593515031</v>
      </c>
      <c r="Y1078" s="10">
        <f t="shared" si="1038"/>
        <v>41211037.593515031</v>
      </c>
      <c r="Z1078" s="10">
        <f t="shared" si="1038"/>
        <v>41211037.593515031</v>
      </c>
      <c r="AB1078" s="21">
        <f>IF(E497="weekday",INDEX('Category Mapping'!$F$34:$F$45,MATCH('Summarized Source Data'!A497,'Category Mapping'!$A$34:$A$45,0)),INDEX('Category Mapping'!$E$34:$E$45,MATCH('Summarized Source Data'!A497,'Category Mapping'!$A$34:$A$45,0)))</f>
        <v>8.5714285714285712</v>
      </c>
      <c r="AD1078">
        <f>SUMIFS('Adjusted Source Data'!AJ$3:AJ$290,Sector,"All Sectors",Month,$A1078,TimeOfWeek,$E1078)</f>
        <v>0</v>
      </c>
      <c r="AE1078">
        <f>SUMIFS('Adjusted Source Data'!AK$3:AK$290,Sector,"All Sectors",Month,$A1078,TimeOfWeek,$E1078)</f>
        <v>0</v>
      </c>
    </row>
    <row r="1079" spans="1:31" outlineLevel="2">
      <c r="A1079">
        <f t="shared" ref="A1079:E1079" si="1039">A498</f>
        <v>9</v>
      </c>
      <c r="B1079" t="str">
        <f t="shared" si="1039"/>
        <v>Fall</v>
      </c>
      <c r="C1079" t="str">
        <f t="shared" si="1039"/>
        <v>h15</v>
      </c>
      <c r="D1079" t="str">
        <f t="shared" si="1039"/>
        <v>Hour14</v>
      </c>
      <c r="E1079" t="str">
        <f t="shared" si="1039"/>
        <v>Weekend</v>
      </c>
      <c r="F1079" s="10">
        <f t="shared" ref="F1079:Z1079" si="1040">F498/$AB1079</f>
        <v>49759.40131323885</v>
      </c>
      <c r="G1079" s="10">
        <f t="shared" si="1040"/>
        <v>2771292.9628102863</v>
      </c>
      <c r="H1079" s="10">
        <f t="shared" si="1040"/>
        <v>0</v>
      </c>
      <c r="I1079" s="10">
        <f t="shared" si="1040"/>
        <v>939906.70427085564</v>
      </c>
      <c r="J1079" s="10">
        <f t="shared" si="1040"/>
        <v>9976053.4627772961</v>
      </c>
      <c r="K1079" s="10">
        <f t="shared" si="1040"/>
        <v>9976053.4627772961</v>
      </c>
      <c r="L1079" s="10">
        <f t="shared" si="1040"/>
        <v>57272.113740395202</v>
      </c>
      <c r="M1079" s="10">
        <f t="shared" si="1040"/>
        <v>7453822.4516966324</v>
      </c>
      <c r="N1079" s="10">
        <f t="shared" si="1040"/>
        <v>0</v>
      </c>
      <c r="O1079" s="10">
        <f t="shared" si="1040"/>
        <v>13751411.787159134</v>
      </c>
      <c r="P1079" s="10">
        <f t="shared" si="1040"/>
        <v>13751411.787159134</v>
      </c>
      <c r="Q1079" s="10">
        <f t="shared" si="1040"/>
        <v>13751411.787159134</v>
      </c>
      <c r="R1079" s="10">
        <f t="shared" si="1040"/>
        <v>631025.07996386255</v>
      </c>
      <c r="S1079" s="10">
        <f t="shared" si="1040"/>
        <v>631025.07996386255</v>
      </c>
      <c r="T1079" s="10">
        <f t="shared" si="1040"/>
        <v>631025.07996386255</v>
      </c>
      <c r="U1079" s="10">
        <f t="shared" si="1040"/>
        <v>631025.07996386255</v>
      </c>
      <c r="V1079" s="10">
        <f t="shared" si="1040"/>
        <v>631025.07996386255</v>
      </c>
      <c r="W1079" s="10">
        <f t="shared" si="1040"/>
        <v>631025.07996386255</v>
      </c>
      <c r="X1079" s="10">
        <f t="shared" si="1040"/>
        <v>41330489.876394786</v>
      </c>
      <c r="Y1079" s="10">
        <f t="shared" si="1040"/>
        <v>41330489.876394786</v>
      </c>
      <c r="Z1079" s="10">
        <f t="shared" si="1040"/>
        <v>41330489.876394786</v>
      </c>
      <c r="AB1079" s="21">
        <f>IF(E498="weekday",INDEX('Category Mapping'!$F$34:$F$45,MATCH('Summarized Source Data'!A498,'Category Mapping'!$A$34:$A$45,0)),INDEX('Category Mapping'!$E$34:$E$45,MATCH('Summarized Source Data'!A498,'Category Mapping'!$A$34:$A$45,0)))</f>
        <v>8.5714285714285712</v>
      </c>
      <c r="AD1079">
        <f>SUMIFS('Adjusted Source Data'!AJ$3:AJ$290,Sector,"All Sectors",Month,$A1079,TimeOfWeek,$E1079)</f>
        <v>0</v>
      </c>
      <c r="AE1079">
        <f>SUMIFS('Adjusted Source Data'!AK$3:AK$290,Sector,"All Sectors",Month,$A1079,TimeOfWeek,$E1079)</f>
        <v>0</v>
      </c>
    </row>
    <row r="1080" spans="1:31" outlineLevel="2">
      <c r="A1080">
        <f t="shared" ref="A1080:E1080" si="1041">A499</f>
        <v>9</v>
      </c>
      <c r="B1080" t="str">
        <f t="shared" si="1041"/>
        <v>Fall</v>
      </c>
      <c r="C1080" t="str">
        <f t="shared" si="1041"/>
        <v>h16</v>
      </c>
      <c r="D1080" t="str">
        <f t="shared" si="1041"/>
        <v>Hour15</v>
      </c>
      <c r="E1080" t="str">
        <f t="shared" si="1041"/>
        <v>Weekend</v>
      </c>
      <c r="F1080" s="10">
        <f t="shared" ref="F1080:Z1080" si="1042">F499/$AB1080</f>
        <v>49837.881463090846</v>
      </c>
      <c r="G1080" s="10">
        <f t="shared" si="1042"/>
        <v>2699621.593082434</v>
      </c>
      <c r="H1080" s="10">
        <f t="shared" si="1042"/>
        <v>0</v>
      </c>
      <c r="I1080" s="10">
        <f t="shared" si="1042"/>
        <v>942265.40904859942</v>
      </c>
      <c r="J1080" s="10">
        <f t="shared" si="1042"/>
        <v>10403644.496216815</v>
      </c>
      <c r="K1080" s="10">
        <f t="shared" si="1042"/>
        <v>10403644.496216815</v>
      </c>
      <c r="L1080" s="10">
        <f t="shared" si="1042"/>
        <v>49016.527566009659</v>
      </c>
      <c r="M1080" s="10">
        <f t="shared" si="1042"/>
        <v>7370205.8536808044</v>
      </c>
      <c r="N1080" s="10">
        <f t="shared" si="1042"/>
        <v>0</v>
      </c>
      <c r="O1080" s="10">
        <f t="shared" si="1042"/>
        <v>12768213.425431563</v>
      </c>
      <c r="P1080" s="10">
        <f t="shared" si="1042"/>
        <v>12768213.425431563</v>
      </c>
      <c r="Q1080" s="10">
        <f t="shared" si="1042"/>
        <v>12768213.425431563</v>
      </c>
      <c r="R1080" s="10">
        <f t="shared" si="1042"/>
        <v>618435.04825290223</v>
      </c>
      <c r="S1080" s="10">
        <f t="shared" si="1042"/>
        <v>618435.04825290223</v>
      </c>
      <c r="T1080" s="10">
        <f t="shared" si="1042"/>
        <v>618435.04825290223</v>
      </c>
      <c r="U1080" s="10">
        <f t="shared" si="1042"/>
        <v>618435.04825290223</v>
      </c>
      <c r="V1080" s="10">
        <f t="shared" si="1042"/>
        <v>618435.04825290223</v>
      </c>
      <c r="W1080" s="10">
        <f t="shared" si="1042"/>
        <v>618435.04825290223</v>
      </c>
      <c r="X1080" s="10">
        <f t="shared" si="1042"/>
        <v>41808299.007913798</v>
      </c>
      <c r="Y1080" s="10">
        <f t="shared" si="1042"/>
        <v>41808299.007913798</v>
      </c>
      <c r="Z1080" s="10">
        <f t="shared" si="1042"/>
        <v>41808299.007913798</v>
      </c>
      <c r="AB1080" s="21">
        <f>IF(E499="weekday",INDEX('Category Mapping'!$F$34:$F$45,MATCH('Summarized Source Data'!A499,'Category Mapping'!$A$34:$A$45,0)),INDEX('Category Mapping'!$E$34:$E$45,MATCH('Summarized Source Data'!A499,'Category Mapping'!$A$34:$A$45,0)))</f>
        <v>8.5714285714285712</v>
      </c>
      <c r="AD1080">
        <f>SUMIFS('Adjusted Source Data'!AJ$3:AJ$290,Sector,"All Sectors",Month,$A1080,TimeOfWeek,$E1080)</f>
        <v>0</v>
      </c>
      <c r="AE1080">
        <f>SUMIFS('Adjusted Source Data'!AK$3:AK$290,Sector,"All Sectors",Month,$A1080,TimeOfWeek,$E1080)</f>
        <v>0</v>
      </c>
    </row>
    <row r="1081" spans="1:31" outlineLevel="2">
      <c r="A1081">
        <f t="shared" ref="A1081:E1081" si="1043">A500</f>
        <v>9</v>
      </c>
      <c r="B1081" t="str">
        <f t="shared" si="1043"/>
        <v>Fall</v>
      </c>
      <c r="C1081" t="str">
        <f t="shared" si="1043"/>
        <v>h17</v>
      </c>
      <c r="D1081" t="str">
        <f t="shared" si="1043"/>
        <v>Hour16</v>
      </c>
      <c r="E1081" t="str">
        <f t="shared" si="1043"/>
        <v>Weekend</v>
      </c>
      <c r="F1081" s="10">
        <f t="shared" ref="F1081:Z1081" si="1044">F500/$AB1081</f>
        <v>50693.995974490041</v>
      </c>
      <c r="G1081" s="10">
        <f t="shared" si="1044"/>
        <v>2520443.1687628031</v>
      </c>
      <c r="H1081" s="10">
        <f t="shared" si="1044"/>
        <v>0</v>
      </c>
      <c r="I1081" s="10">
        <f t="shared" si="1044"/>
        <v>967996.62530372711</v>
      </c>
      <c r="J1081" s="10">
        <f t="shared" si="1044"/>
        <v>11153497.004168686</v>
      </c>
      <c r="K1081" s="10">
        <f t="shared" si="1044"/>
        <v>11153497.004168686</v>
      </c>
      <c r="L1081" s="10">
        <f t="shared" si="1044"/>
        <v>49509.268232888644</v>
      </c>
      <c r="M1081" s="10">
        <f t="shared" si="1044"/>
        <v>7095465.6030573705</v>
      </c>
      <c r="N1081" s="10">
        <f t="shared" si="1044"/>
        <v>0</v>
      </c>
      <c r="O1081" s="10">
        <f t="shared" si="1044"/>
        <v>12206294.955229845</v>
      </c>
      <c r="P1081" s="10">
        <f t="shared" si="1044"/>
        <v>12206294.955229845</v>
      </c>
      <c r="Q1081" s="10">
        <f t="shared" si="1044"/>
        <v>12206294.955229845</v>
      </c>
      <c r="R1081" s="10">
        <f t="shared" si="1044"/>
        <v>707272.66664883809</v>
      </c>
      <c r="S1081" s="10">
        <f t="shared" si="1044"/>
        <v>707272.66664883809</v>
      </c>
      <c r="T1081" s="10">
        <f t="shared" si="1044"/>
        <v>707272.66664883809</v>
      </c>
      <c r="U1081" s="10">
        <f t="shared" si="1044"/>
        <v>707272.66664883809</v>
      </c>
      <c r="V1081" s="10">
        <f t="shared" si="1044"/>
        <v>707272.66664883809</v>
      </c>
      <c r="W1081" s="10">
        <f t="shared" si="1044"/>
        <v>707272.66664883809</v>
      </c>
      <c r="X1081" s="10">
        <f t="shared" si="1044"/>
        <v>42286108.139432818</v>
      </c>
      <c r="Y1081" s="10">
        <f t="shared" si="1044"/>
        <v>42286108.139432818</v>
      </c>
      <c r="Z1081" s="10">
        <f t="shared" si="1044"/>
        <v>42286108.139432818</v>
      </c>
      <c r="AB1081" s="21">
        <f>IF(E500="weekday",INDEX('Category Mapping'!$F$34:$F$45,MATCH('Summarized Source Data'!A500,'Category Mapping'!$A$34:$A$45,0)),INDEX('Category Mapping'!$E$34:$E$45,MATCH('Summarized Source Data'!A500,'Category Mapping'!$A$34:$A$45,0)))</f>
        <v>8.5714285714285712</v>
      </c>
      <c r="AD1081">
        <f>SUMIFS('Adjusted Source Data'!AJ$3:AJ$290,Sector,"All Sectors",Month,$A1081,TimeOfWeek,$E1081)</f>
        <v>0</v>
      </c>
      <c r="AE1081">
        <f>SUMIFS('Adjusted Source Data'!AK$3:AK$290,Sector,"All Sectors",Month,$A1081,TimeOfWeek,$E1081)</f>
        <v>0</v>
      </c>
    </row>
    <row r="1082" spans="1:31" outlineLevel="2">
      <c r="A1082">
        <f t="shared" ref="A1082:E1082" si="1045">A501</f>
        <v>9</v>
      </c>
      <c r="B1082" t="str">
        <f t="shared" si="1045"/>
        <v>Fall</v>
      </c>
      <c r="C1082" t="str">
        <f t="shared" si="1045"/>
        <v>h18</v>
      </c>
      <c r="D1082" t="str">
        <f t="shared" si="1045"/>
        <v>Hour17</v>
      </c>
      <c r="E1082" t="str">
        <f t="shared" si="1045"/>
        <v>Weekend</v>
      </c>
      <c r="F1082" s="10">
        <f t="shared" ref="F1082:Z1082" si="1046">F501/$AB1082</f>
        <v>52292.267519421148</v>
      </c>
      <c r="G1082" s="10">
        <f t="shared" si="1046"/>
        <v>2317374.287867222</v>
      </c>
      <c r="H1082" s="10">
        <f t="shared" si="1046"/>
        <v>0</v>
      </c>
      <c r="I1082" s="10">
        <f t="shared" si="1046"/>
        <v>2042634.0372437884</v>
      </c>
      <c r="J1082" s="10">
        <f t="shared" si="1046"/>
        <v>11116496.181737551</v>
      </c>
      <c r="K1082" s="10">
        <f t="shared" si="1046"/>
        <v>11116496.181737551</v>
      </c>
      <c r="L1082" s="10">
        <f t="shared" si="1046"/>
        <v>55100.23233307551</v>
      </c>
      <c r="M1082" s="10">
        <f t="shared" si="1046"/>
        <v>6641546.9281143062</v>
      </c>
      <c r="N1082" s="10">
        <f t="shared" si="1046"/>
        <v>0</v>
      </c>
      <c r="O1082" s="10">
        <f t="shared" si="1046"/>
        <v>12296265.81743346</v>
      </c>
      <c r="P1082" s="10">
        <f t="shared" si="1046"/>
        <v>12296265.81743346</v>
      </c>
      <c r="Q1082" s="10">
        <f t="shared" si="1046"/>
        <v>12296265.81743346</v>
      </c>
      <c r="R1082" s="10">
        <f t="shared" si="1046"/>
        <v>707972.05976509908</v>
      </c>
      <c r="S1082" s="10">
        <f t="shared" si="1046"/>
        <v>707972.05976509908</v>
      </c>
      <c r="T1082" s="10">
        <f t="shared" si="1046"/>
        <v>707972.05976509908</v>
      </c>
      <c r="U1082" s="10">
        <f t="shared" si="1046"/>
        <v>707972.05976509908</v>
      </c>
      <c r="V1082" s="10">
        <f t="shared" si="1046"/>
        <v>707972.05976509908</v>
      </c>
      <c r="W1082" s="10">
        <f t="shared" si="1046"/>
        <v>707972.05976509908</v>
      </c>
      <c r="X1082" s="10">
        <f t="shared" si="1046"/>
        <v>42405560.422312565</v>
      </c>
      <c r="Y1082" s="10">
        <f t="shared" si="1046"/>
        <v>42405560.422312565</v>
      </c>
      <c r="Z1082" s="10">
        <f t="shared" si="1046"/>
        <v>42405560.422312565</v>
      </c>
      <c r="AB1082" s="21">
        <f>IF(E501="weekday",INDEX('Category Mapping'!$F$34:$F$45,MATCH('Summarized Source Data'!A501,'Category Mapping'!$A$34:$A$45,0)),INDEX('Category Mapping'!$E$34:$E$45,MATCH('Summarized Source Data'!A501,'Category Mapping'!$A$34:$A$45,0)))</f>
        <v>8.5714285714285712</v>
      </c>
      <c r="AD1082">
        <f>SUMIFS('Adjusted Source Data'!AJ$3:AJ$290,Sector,"All Sectors",Month,$A1082,TimeOfWeek,$E1082)</f>
        <v>0</v>
      </c>
      <c r="AE1082">
        <f>SUMIFS('Adjusted Source Data'!AK$3:AK$290,Sector,"All Sectors",Month,$A1082,TimeOfWeek,$E1082)</f>
        <v>0</v>
      </c>
    </row>
    <row r="1083" spans="1:31" outlineLevel="2">
      <c r="A1083">
        <f t="shared" ref="A1083:E1083" si="1047">A502</f>
        <v>9</v>
      </c>
      <c r="B1083" t="str">
        <f t="shared" si="1047"/>
        <v>Fall</v>
      </c>
      <c r="C1083" t="str">
        <f t="shared" si="1047"/>
        <v>h19</v>
      </c>
      <c r="D1083" t="str">
        <f t="shared" si="1047"/>
        <v>Hour18</v>
      </c>
      <c r="E1083" t="str">
        <f t="shared" si="1047"/>
        <v>Weekend</v>
      </c>
      <c r="F1083" s="10">
        <f t="shared" ref="F1083:Z1083" si="1048">F502/$AB1083</f>
        <v>54197.531431353214</v>
      </c>
      <c r="G1083" s="10">
        <f t="shared" si="1048"/>
        <v>2030688.8089558133</v>
      </c>
      <c r="H1083" s="10">
        <f t="shared" si="1048"/>
        <v>0</v>
      </c>
      <c r="I1083" s="10">
        <f t="shared" si="1048"/>
        <v>3583568.4863926116</v>
      </c>
      <c r="J1083" s="10">
        <f t="shared" si="1048"/>
        <v>10815960.210626235</v>
      </c>
      <c r="K1083" s="10">
        <f t="shared" si="1048"/>
        <v>10815960.210626235</v>
      </c>
      <c r="L1083" s="10">
        <f t="shared" si="1048"/>
        <v>58170.275455368064</v>
      </c>
      <c r="M1083" s="10">
        <f t="shared" si="1048"/>
        <v>6092066.4268674394</v>
      </c>
      <c r="N1083" s="10">
        <f t="shared" si="1048"/>
        <v>0</v>
      </c>
      <c r="O1083" s="10">
        <f t="shared" si="1048"/>
        <v>12125962.578279514</v>
      </c>
      <c r="P1083" s="10">
        <f t="shared" si="1048"/>
        <v>12125962.578279514</v>
      </c>
      <c r="Q1083" s="10">
        <f t="shared" si="1048"/>
        <v>12125962.578279514</v>
      </c>
      <c r="R1083" s="10">
        <f t="shared" si="1048"/>
        <v>703075.94959442364</v>
      </c>
      <c r="S1083" s="10">
        <f t="shared" si="1048"/>
        <v>703075.94959442364</v>
      </c>
      <c r="T1083" s="10">
        <f t="shared" si="1048"/>
        <v>703075.94959442364</v>
      </c>
      <c r="U1083" s="10">
        <f t="shared" si="1048"/>
        <v>703075.94959442364</v>
      </c>
      <c r="V1083" s="10">
        <f t="shared" si="1048"/>
        <v>703075.94959442364</v>
      </c>
      <c r="W1083" s="10">
        <f t="shared" si="1048"/>
        <v>703075.94959442364</v>
      </c>
      <c r="X1083" s="10">
        <f t="shared" si="1048"/>
        <v>42286108.139432818</v>
      </c>
      <c r="Y1083" s="10">
        <f t="shared" si="1048"/>
        <v>42286108.139432818</v>
      </c>
      <c r="Z1083" s="10">
        <f t="shared" si="1048"/>
        <v>42286108.139432818</v>
      </c>
      <c r="AB1083" s="21">
        <f>IF(E502="weekday",INDEX('Category Mapping'!$F$34:$F$45,MATCH('Summarized Source Data'!A502,'Category Mapping'!$A$34:$A$45,0)),INDEX('Category Mapping'!$E$34:$E$45,MATCH('Summarized Source Data'!A502,'Category Mapping'!$A$34:$A$45,0)))</f>
        <v>8.5714285714285712</v>
      </c>
      <c r="AD1083">
        <f>SUMIFS('Adjusted Source Data'!AJ$3:AJ$290,Sector,"All Sectors",Month,$A1083,TimeOfWeek,$E1083)</f>
        <v>0</v>
      </c>
      <c r="AE1083">
        <f>SUMIFS('Adjusted Source Data'!AK$3:AK$290,Sector,"All Sectors",Month,$A1083,TimeOfWeek,$E1083)</f>
        <v>0</v>
      </c>
    </row>
    <row r="1084" spans="1:31" outlineLevel="2">
      <c r="A1084">
        <f t="shared" ref="A1084:E1084" si="1049">A503</f>
        <v>9</v>
      </c>
      <c r="B1084" t="str">
        <f t="shared" si="1049"/>
        <v>Fall</v>
      </c>
      <c r="C1084" t="str">
        <f t="shared" si="1049"/>
        <v>h20</v>
      </c>
      <c r="D1084" t="str">
        <f t="shared" si="1049"/>
        <v>Hour19</v>
      </c>
      <c r="E1084" t="str">
        <f t="shared" si="1049"/>
        <v>Weekend</v>
      </c>
      <c r="F1084" s="10">
        <f t="shared" ref="F1084:Z1084" si="1050">F503/$AB1084</f>
        <v>55890.409184325086</v>
      </c>
      <c r="G1084" s="10">
        <f t="shared" si="1050"/>
        <v>1636496.2754526259</v>
      </c>
      <c r="H1084" s="10">
        <f t="shared" si="1050"/>
        <v>0</v>
      </c>
      <c r="I1084" s="10">
        <f t="shared" si="1050"/>
        <v>3750801.6824242668</v>
      </c>
      <c r="J1084" s="10">
        <f t="shared" si="1050"/>
        <v>9966156.1244270131</v>
      </c>
      <c r="K1084" s="10">
        <f t="shared" si="1050"/>
        <v>9966156.1244270131</v>
      </c>
      <c r="L1084" s="10">
        <f t="shared" si="1050"/>
        <v>65578.94494413615</v>
      </c>
      <c r="M1084" s="10">
        <f t="shared" si="1050"/>
        <v>5435078.871028794</v>
      </c>
      <c r="N1084" s="10">
        <f t="shared" si="1050"/>
        <v>0</v>
      </c>
      <c r="O1084" s="10">
        <f t="shared" si="1050"/>
        <v>11819923.201591358</v>
      </c>
      <c r="P1084" s="10">
        <f t="shared" si="1050"/>
        <v>11819923.201591358</v>
      </c>
      <c r="Q1084" s="10">
        <f t="shared" si="1050"/>
        <v>11819923.201591358</v>
      </c>
      <c r="R1084" s="10">
        <f t="shared" si="1050"/>
        <v>686988.59394530999</v>
      </c>
      <c r="S1084" s="10">
        <f t="shared" si="1050"/>
        <v>686988.59394530999</v>
      </c>
      <c r="T1084" s="10">
        <f t="shared" si="1050"/>
        <v>686988.59394530999</v>
      </c>
      <c r="U1084" s="10">
        <f t="shared" si="1050"/>
        <v>686988.59394530999</v>
      </c>
      <c r="V1084" s="10">
        <f t="shared" si="1050"/>
        <v>686988.59394530999</v>
      </c>
      <c r="W1084" s="10">
        <f t="shared" si="1050"/>
        <v>686988.59394530999</v>
      </c>
      <c r="X1084" s="10">
        <f t="shared" si="1050"/>
        <v>42047203.573673308</v>
      </c>
      <c r="Y1084" s="10">
        <f t="shared" si="1050"/>
        <v>42047203.573673308</v>
      </c>
      <c r="Z1084" s="10">
        <f t="shared" si="1050"/>
        <v>42047203.573673308</v>
      </c>
      <c r="AB1084" s="21">
        <f>IF(E503="weekday",INDEX('Category Mapping'!$F$34:$F$45,MATCH('Summarized Source Data'!A503,'Category Mapping'!$A$34:$A$45,0)),INDEX('Category Mapping'!$E$34:$E$45,MATCH('Summarized Source Data'!A503,'Category Mapping'!$A$34:$A$45,0)))</f>
        <v>8.5714285714285712</v>
      </c>
      <c r="AD1084">
        <f>SUMIFS('Adjusted Source Data'!AJ$3:AJ$290,Sector,"All Sectors",Month,$A1084,TimeOfWeek,$E1084)</f>
        <v>0</v>
      </c>
      <c r="AE1084">
        <f>SUMIFS('Adjusted Source Data'!AK$3:AK$290,Sector,"All Sectors",Month,$A1084,TimeOfWeek,$E1084)</f>
        <v>0</v>
      </c>
    </row>
    <row r="1085" spans="1:31" outlineLevel="2">
      <c r="A1085">
        <f t="shared" ref="A1085:E1085" si="1051">A504</f>
        <v>9</v>
      </c>
      <c r="B1085" t="str">
        <f t="shared" si="1051"/>
        <v>Fall</v>
      </c>
      <c r="C1085" t="str">
        <f t="shared" si="1051"/>
        <v>h21</v>
      </c>
      <c r="D1085" t="str">
        <f t="shared" si="1051"/>
        <v>Hour20</v>
      </c>
      <c r="E1085" t="str">
        <f t="shared" si="1051"/>
        <v>Weekend</v>
      </c>
      <c r="F1085" s="10">
        <f t="shared" ref="F1085:Z1085" si="1052">F504/$AB1085</f>
        <v>55688.295921692537</v>
      </c>
      <c r="G1085" s="10">
        <f t="shared" si="1052"/>
        <v>1156356.629894627</v>
      </c>
      <c r="H1085" s="10">
        <f t="shared" si="1052"/>
        <v>0</v>
      </c>
      <c r="I1085" s="10">
        <f t="shared" si="1052"/>
        <v>3726911.2258483162</v>
      </c>
      <c r="J1085" s="10">
        <f t="shared" si="1052"/>
        <v>9275865.5110260565</v>
      </c>
      <c r="K1085" s="10">
        <f t="shared" si="1052"/>
        <v>9275865.5110260565</v>
      </c>
      <c r="L1085" s="10">
        <f t="shared" si="1052"/>
        <v>78944.938684683322</v>
      </c>
      <c r="M1085" s="10">
        <f t="shared" si="1052"/>
        <v>4790036.5434781238</v>
      </c>
      <c r="N1085" s="10">
        <f t="shared" si="1052"/>
        <v>0</v>
      </c>
      <c r="O1085" s="10">
        <f t="shared" si="1052"/>
        <v>11257076.706603946</v>
      </c>
      <c r="P1085" s="10">
        <f t="shared" si="1052"/>
        <v>11257076.706603946</v>
      </c>
      <c r="Q1085" s="10">
        <f t="shared" si="1052"/>
        <v>11257076.706603946</v>
      </c>
      <c r="R1085" s="10">
        <f t="shared" si="1052"/>
        <v>665305.73500925989</v>
      </c>
      <c r="S1085" s="10">
        <f t="shared" si="1052"/>
        <v>665305.73500925989</v>
      </c>
      <c r="T1085" s="10">
        <f t="shared" si="1052"/>
        <v>665305.73500925989</v>
      </c>
      <c r="U1085" s="10">
        <f t="shared" si="1052"/>
        <v>665305.73500925989</v>
      </c>
      <c r="V1085" s="10">
        <f t="shared" si="1052"/>
        <v>665305.73500925989</v>
      </c>
      <c r="W1085" s="10">
        <f t="shared" si="1052"/>
        <v>665305.73500925989</v>
      </c>
      <c r="X1085" s="10">
        <f t="shared" si="1052"/>
        <v>41808299.007913798</v>
      </c>
      <c r="Y1085" s="10">
        <f t="shared" si="1052"/>
        <v>41808299.007913798</v>
      </c>
      <c r="Z1085" s="10">
        <f t="shared" si="1052"/>
        <v>41808299.007913798</v>
      </c>
      <c r="AB1085" s="21">
        <f>IF(E504="weekday",INDEX('Category Mapping'!$F$34:$F$45,MATCH('Summarized Source Data'!A504,'Category Mapping'!$A$34:$A$45,0)),INDEX('Category Mapping'!$E$34:$E$45,MATCH('Summarized Source Data'!A504,'Category Mapping'!$A$34:$A$45,0)))</f>
        <v>8.5714285714285712</v>
      </c>
      <c r="AD1085">
        <f>SUMIFS('Adjusted Source Data'!AJ$3:AJ$290,Sector,"All Sectors",Month,$A1085,TimeOfWeek,$E1085)</f>
        <v>0</v>
      </c>
      <c r="AE1085">
        <f>SUMIFS('Adjusted Source Data'!AK$3:AK$290,Sector,"All Sectors",Month,$A1085,TimeOfWeek,$E1085)</f>
        <v>0</v>
      </c>
    </row>
    <row r="1086" spans="1:31" outlineLevel="2">
      <c r="A1086">
        <f t="shared" ref="A1086:E1086" si="1053">A505</f>
        <v>9</v>
      </c>
      <c r="B1086" t="str">
        <f t="shared" si="1053"/>
        <v>Fall</v>
      </c>
      <c r="C1086" t="str">
        <f t="shared" si="1053"/>
        <v>h22</v>
      </c>
      <c r="D1086" t="str">
        <f t="shared" si="1053"/>
        <v>Hour21</v>
      </c>
      <c r="E1086" t="str">
        <f t="shared" si="1053"/>
        <v>Weekend</v>
      </c>
      <c r="F1086" s="10">
        <f t="shared" ref="F1086:Z1086" si="1054">F505/$AB1086</f>
        <v>49247.428828816228</v>
      </c>
      <c r="G1086" s="10">
        <f t="shared" si="1054"/>
        <v>677951.07312719361</v>
      </c>
      <c r="H1086" s="10">
        <f t="shared" si="1054"/>
        <v>0</v>
      </c>
      <c r="I1086" s="10">
        <f t="shared" si="1054"/>
        <v>3081868.8982976456</v>
      </c>
      <c r="J1086" s="10">
        <f t="shared" si="1054"/>
        <v>8613970.0192407314</v>
      </c>
      <c r="K1086" s="10">
        <f t="shared" si="1054"/>
        <v>8613970.0192407314</v>
      </c>
      <c r="L1086" s="10">
        <f t="shared" si="1054"/>
        <v>79862.690574048465</v>
      </c>
      <c r="M1086" s="10">
        <f t="shared" si="1054"/>
        <v>4180829.9007913801</v>
      </c>
      <c r="N1086" s="10">
        <f t="shared" si="1054"/>
        <v>0</v>
      </c>
      <c r="O1086" s="10">
        <f t="shared" si="1054"/>
        <v>10551390.485724032</v>
      </c>
      <c r="P1086" s="10">
        <f t="shared" si="1054"/>
        <v>10551390.485724032</v>
      </c>
      <c r="Q1086" s="10">
        <f t="shared" si="1054"/>
        <v>10551390.485724032</v>
      </c>
      <c r="R1086" s="10">
        <f t="shared" si="1054"/>
        <v>640825.06470360036</v>
      </c>
      <c r="S1086" s="10">
        <f t="shared" si="1054"/>
        <v>640825.06470360036</v>
      </c>
      <c r="T1086" s="10">
        <f t="shared" si="1054"/>
        <v>640825.06470360036</v>
      </c>
      <c r="U1086" s="10">
        <f t="shared" si="1054"/>
        <v>640825.06470360036</v>
      </c>
      <c r="V1086" s="10">
        <f t="shared" si="1054"/>
        <v>640825.06470360036</v>
      </c>
      <c r="W1086" s="10">
        <f t="shared" si="1054"/>
        <v>640825.06470360036</v>
      </c>
      <c r="X1086" s="10">
        <f t="shared" si="1054"/>
        <v>41330489.876394786</v>
      </c>
      <c r="Y1086" s="10">
        <f t="shared" si="1054"/>
        <v>41330489.876394786</v>
      </c>
      <c r="Z1086" s="10">
        <f t="shared" si="1054"/>
        <v>41330489.876394786</v>
      </c>
      <c r="AB1086" s="21">
        <f>IF(E505="weekday",INDEX('Category Mapping'!$F$34:$F$45,MATCH('Summarized Source Data'!A505,'Category Mapping'!$A$34:$A$45,0)),INDEX('Category Mapping'!$E$34:$E$45,MATCH('Summarized Source Data'!A505,'Category Mapping'!$A$34:$A$45,0)))</f>
        <v>8.5714285714285712</v>
      </c>
      <c r="AD1086">
        <f>SUMIFS('Adjusted Source Data'!AJ$3:AJ$290,Sector,"All Sectors",Month,$A1086,TimeOfWeek,$E1086)</f>
        <v>0</v>
      </c>
      <c r="AE1086">
        <f>SUMIFS('Adjusted Source Data'!AK$3:AK$290,Sector,"All Sectors",Month,$A1086,TimeOfWeek,$E1086)</f>
        <v>0</v>
      </c>
    </row>
    <row r="1087" spans="1:31" outlineLevel="2">
      <c r="A1087">
        <f t="shared" ref="A1087:E1087" si="1055">A506</f>
        <v>9</v>
      </c>
      <c r="B1087" t="str">
        <f t="shared" si="1055"/>
        <v>Fall</v>
      </c>
      <c r="C1087" t="str">
        <f t="shared" si="1055"/>
        <v>h23</v>
      </c>
      <c r="D1087" t="str">
        <f t="shared" si="1055"/>
        <v>Hour22</v>
      </c>
      <c r="E1087" t="str">
        <f t="shared" si="1055"/>
        <v>Weekend</v>
      </c>
      <c r="F1087" s="10">
        <f t="shared" ref="F1087:Z1087" si="1056">F506/$AB1087</f>
        <v>38320.531252390756</v>
      </c>
      <c r="G1087" s="10">
        <f t="shared" si="1056"/>
        <v>328192.28035733424</v>
      </c>
      <c r="H1087" s="10">
        <f t="shared" si="1056"/>
        <v>0</v>
      </c>
      <c r="I1087" s="10">
        <f t="shared" si="1056"/>
        <v>1982907.8958039118</v>
      </c>
      <c r="J1087" s="10">
        <f t="shared" si="1056"/>
        <v>7182871.4663907085</v>
      </c>
      <c r="K1087" s="10">
        <f t="shared" si="1056"/>
        <v>7182871.4663907085</v>
      </c>
      <c r="L1087" s="10">
        <f t="shared" si="1056"/>
        <v>78801.237588378965</v>
      </c>
      <c r="M1087" s="10">
        <f t="shared" si="1056"/>
        <v>3726911.2258483162</v>
      </c>
      <c r="N1087" s="10">
        <f t="shared" si="1056"/>
        <v>0</v>
      </c>
      <c r="O1087" s="10">
        <f t="shared" si="1056"/>
        <v>10050752.350614736</v>
      </c>
      <c r="P1087" s="10">
        <f t="shared" si="1056"/>
        <v>10050752.350614736</v>
      </c>
      <c r="Q1087" s="10">
        <f t="shared" si="1056"/>
        <v>10050752.350614736</v>
      </c>
      <c r="R1087" s="10">
        <f t="shared" si="1056"/>
        <v>632431.75004705449</v>
      </c>
      <c r="S1087" s="10">
        <f t="shared" si="1056"/>
        <v>632431.75004705449</v>
      </c>
      <c r="T1087" s="10">
        <f t="shared" si="1056"/>
        <v>632431.75004705449</v>
      </c>
      <c r="U1087" s="10">
        <f t="shared" si="1056"/>
        <v>632431.75004705449</v>
      </c>
      <c r="V1087" s="10">
        <f t="shared" si="1056"/>
        <v>632431.75004705449</v>
      </c>
      <c r="W1087" s="10">
        <f t="shared" si="1056"/>
        <v>632431.75004705449</v>
      </c>
      <c r="X1087" s="10">
        <f t="shared" si="1056"/>
        <v>40972133.027755521</v>
      </c>
      <c r="Y1087" s="10">
        <f t="shared" si="1056"/>
        <v>40972133.027755521</v>
      </c>
      <c r="Z1087" s="10">
        <f t="shared" si="1056"/>
        <v>40972133.027755521</v>
      </c>
      <c r="AB1087" s="21">
        <f>IF(E506="weekday",INDEX('Category Mapping'!$F$34:$F$45,MATCH('Summarized Source Data'!A506,'Category Mapping'!$A$34:$A$45,0)),INDEX('Category Mapping'!$E$34:$E$45,MATCH('Summarized Source Data'!A506,'Category Mapping'!$A$34:$A$45,0)))</f>
        <v>8.5714285714285712</v>
      </c>
      <c r="AD1087">
        <f>SUMIFS('Adjusted Source Data'!AJ$3:AJ$290,Sector,"All Sectors",Month,$A1087,TimeOfWeek,$E1087)</f>
        <v>0</v>
      </c>
      <c r="AE1087">
        <f>SUMIFS('Adjusted Source Data'!AK$3:AK$290,Sector,"All Sectors",Month,$A1087,TimeOfWeek,$E1087)</f>
        <v>0</v>
      </c>
    </row>
    <row r="1088" spans="1:31" outlineLevel="2">
      <c r="A1088">
        <f t="shared" ref="A1088:E1088" si="1057">A507</f>
        <v>9</v>
      </c>
      <c r="B1088" t="str">
        <f t="shared" si="1057"/>
        <v>Fall</v>
      </c>
      <c r="C1088" t="str">
        <f t="shared" si="1057"/>
        <v>h24</v>
      </c>
      <c r="D1088" t="str">
        <f t="shared" si="1057"/>
        <v>Hour23</v>
      </c>
      <c r="E1088" t="str">
        <f t="shared" si="1057"/>
        <v>Weekend</v>
      </c>
      <c r="F1088" s="10">
        <f t="shared" ref="F1088:Z1088" si="1058">F507/$AB1088</f>
        <v>32864.906588706639</v>
      </c>
      <c r="G1088" s="10">
        <f t="shared" si="1058"/>
        <v>179610.84158365527</v>
      </c>
      <c r="H1088" s="10">
        <f t="shared" si="1058"/>
        <v>0</v>
      </c>
      <c r="I1088" s="10">
        <f t="shared" si="1058"/>
        <v>1111083.1396126545</v>
      </c>
      <c r="J1088" s="10">
        <f t="shared" si="1058"/>
        <v>5712180.5738324774</v>
      </c>
      <c r="K1088" s="10">
        <f t="shared" si="1058"/>
        <v>5712180.5738324774</v>
      </c>
      <c r="L1088" s="10">
        <f t="shared" si="1058"/>
        <v>82545.588847527732</v>
      </c>
      <c r="M1088" s="10">
        <f t="shared" si="1058"/>
        <v>3416335.2903609565</v>
      </c>
      <c r="N1088" s="10">
        <f t="shared" si="1058"/>
        <v>0</v>
      </c>
      <c r="O1088" s="10">
        <f t="shared" si="1058"/>
        <v>9163061.1060454119</v>
      </c>
      <c r="P1088" s="10">
        <f t="shared" si="1058"/>
        <v>9163061.1060454119</v>
      </c>
      <c r="Q1088" s="10">
        <f t="shared" si="1058"/>
        <v>9163061.1060454119</v>
      </c>
      <c r="R1088" s="10">
        <f t="shared" si="1058"/>
        <v>425037.86034524592</v>
      </c>
      <c r="S1088" s="10">
        <f t="shared" si="1058"/>
        <v>425037.86034524592</v>
      </c>
      <c r="T1088" s="10">
        <f t="shared" si="1058"/>
        <v>425037.86034524592</v>
      </c>
      <c r="U1088" s="10">
        <f t="shared" si="1058"/>
        <v>425037.86034524592</v>
      </c>
      <c r="V1088" s="10">
        <f t="shared" si="1058"/>
        <v>425037.86034524592</v>
      </c>
      <c r="W1088" s="10">
        <f t="shared" si="1058"/>
        <v>425037.86034524592</v>
      </c>
      <c r="X1088" s="10">
        <f t="shared" si="1058"/>
        <v>40852680.744875774</v>
      </c>
      <c r="Y1088" s="10">
        <f t="shared" si="1058"/>
        <v>40852680.744875774</v>
      </c>
      <c r="Z1088" s="10">
        <f t="shared" si="1058"/>
        <v>40852680.744875774</v>
      </c>
      <c r="AB1088" s="21">
        <f>IF(E507="weekday",INDEX('Category Mapping'!$F$34:$F$45,MATCH('Summarized Source Data'!A507,'Category Mapping'!$A$34:$A$45,0)),INDEX('Category Mapping'!$E$34:$E$45,MATCH('Summarized Source Data'!A507,'Category Mapping'!$A$34:$A$45,0)))</f>
        <v>8.5714285714285712</v>
      </c>
      <c r="AD1088">
        <f>SUMIFS('Adjusted Source Data'!AJ$3:AJ$290,Sector,"All Sectors",Month,$A1088,TimeOfWeek,$E1088)</f>
        <v>0</v>
      </c>
      <c r="AE1088">
        <f>SUMIFS('Adjusted Source Data'!AK$3:AK$290,Sector,"All Sectors",Month,$A1088,TimeOfWeek,$E1088)</f>
        <v>0</v>
      </c>
    </row>
    <row r="1089" spans="1:31" outlineLevel="2">
      <c r="A1089">
        <f t="shared" ref="A1089:E1089" si="1059">A508</f>
        <v>10</v>
      </c>
      <c r="B1089" t="str">
        <f t="shared" si="1059"/>
        <v>Fall</v>
      </c>
      <c r="C1089" t="str">
        <f t="shared" si="1059"/>
        <v>h1</v>
      </c>
      <c r="D1089" t="str">
        <f t="shared" si="1059"/>
        <v>Hour0</v>
      </c>
      <c r="E1089" t="str">
        <f t="shared" si="1059"/>
        <v>Weekend</v>
      </c>
      <c r="F1089" s="10">
        <f t="shared" ref="F1089:Z1089" si="1060">F508/$AB1089</f>
        <v>218411.57773724484</v>
      </c>
      <c r="G1089" s="10">
        <f t="shared" si="1060"/>
        <v>135.73403080491468</v>
      </c>
      <c r="H1089" s="10">
        <f t="shared" si="1060"/>
        <v>0</v>
      </c>
      <c r="I1089" s="10">
        <f t="shared" si="1060"/>
        <v>734932.24969479011</v>
      </c>
      <c r="J1089" s="10">
        <f t="shared" si="1060"/>
        <v>4201694.3964867583</v>
      </c>
      <c r="K1089" s="10">
        <f t="shared" si="1060"/>
        <v>4201694.3964867583</v>
      </c>
      <c r="L1089" s="10">
        <f t="shared" si="1060"/>
        <v>432287.62209623295</v>
      </c>
      <c r="M1089" s="10">
        <f t="shared" si="1060"/>
        <v>76358.549965675978</v>
      </c>
      <c r="N1089" s="10">
        <f t="shared" si="1060"/>
        <v>0</v>
      </c>
      <c r="O1089" s="10">
        <f t="shared" si="1060"/>
        <v>8804657.1102118678</v>
      </c>
      <c r="P1089" s="10">
        <f t="shared" si="1060"/>
        <v>8804657.1102118678</v>
      </c>
      <c r="Q1089" s="10">
        <f t="shared" si="1060"/>
        <v>8804657.1102118678</v>
      </c>
      <c r="R1089" s="10">
        <f t="shared" si="1060"/>
        <v>302656.07095173857</v>
      </c>
      <c r="S1089" s="10">
        <f t="shared" si="1060"/>
        <v>302656.07095173857</v>
      </c>
      <c r="T1089" s="10">
        <f t="shared" si="1060"/>
        <v>302656.07095173857</v>
      </c>
      <c r="U1089" s="10">
        <f t="shared" si="1060"/>
        <v>302656.07095173857</v>
      </c>
      <c r="V1089" s="10">
        <f t="shared" si="1060"/>
        <v>302656.07095173857</v>
      </c>
      <c r="W1089" s="10">
        <f t="shared" si="1060"/>
        <v>302656.07095173857</v>
      </c>
      <c r="X1089" s="10">
        <f t="shared" si="1060"/>
        <v>38408878.499888211</v>
      </c>
      <c r="Y1089" s="10">
        <f t="shared" si="1060"/>
        <v>38408878.499888211</v>
      </c>
      <c r="Z1089" s="10">
        <f t="shared" si="1060"/>
        <v>38408878.499888211</v>
      </c>
      <c r="AB1089" s="21">
        <f>IF(E508="weekday",INDEX('Category Mapping'!$F$34:$F$45,MATCH('Summarized Source Data'!A508,'Category Mapping'!$A$34:$A$45,0)),INDEX('Category Mapping'!$E$34:$E$45,MATCH('Summarized Source Data'!A508,'Category Mapping'!$A$34:$A$45,0)))</f>
        <v>8.8571428571428559</v>
      </c>
      <c r="AD1089">
        <f>SUMIFS('Adjusted Source Data'!AJ$3:AJ$290,Sector,"All Sectors",Month,$A1089,TimeOfWeek,$E1089)</f>
        <v>0</v>
      </c>
      <c r="AE1089">
        <f>SUMIFS('Adjusted Source Data'!AK$3:AK$290,Sector,"All Sectors",Month,$A1089,TimeOfWeek,$E1089)</f>
        <v>0</v>
      </c>
    </row>
    <row r="1090" spans="1:31" outlineLevel="2">
      <c r="A1090">
        <f t="shared" ref="A1090:E1090" si="1061">A509</f>
        <v>10</v>
      </c>
      <c r="B1090" t="str">
        <f t="shared" si="1061"/>
        <v>Fall</v>
      </c>
      <c r="C1090" t="str">
        <f t="shared" si="1061"/>
        <v>h2</v>
      </c>
      <c r="D1090" t="str">
        <f t="shared" si="1061"/>
        <v>Hour1</v>
      </c>
      <c r="E1090" t="str">
        <f t="shared" si="1061"/>
        <v>Weekend</v>
      </c>
      <c r="F1090" s="10">
        <f t="shared" ref="F1090:Z1090" si="1062">F509/$AB1090</f>
        <v>218411.57773724484</v>
      </c>
      <c r="G1090" s="10">
        <f t="shared" si="1062"/>
        <v>137.77344028278483</v>
      </c>
      <c r="H1090" s="10">
        <f t="shared" si="1062"/>
        <v>0</v>
      </c>
      <c r="I1090" s="10">
        <f t="shared" si="1062"/>
        <v>634976.82566594391</v>
      </c>
      <c r="J1090" s="10">
        <f t="shared" si="1062"/>
        <v>3270612.9895162056</v>
      </c>
      <c r="K1090" s="10">
        <f t="shared" si="1062"/>
        <v>3270612.9895162056</v>
      </c>
      <c r="L1090" s="10">
        <f t="shared" si="1062"/>
        <v>388533.90455695323</v>
      </c>
      <c r="M1090" s="10">
        <f t="shared" si="1062"/>
        <v>74734.273617078943</v>
      </c>
      <c r="N1090" s="10">
        <f t="shared" si="1062"/>
        <v>0</v>
      </c>
      <c r="O1090" s="10">
        <f t="shared" si="1062"/>
        <v>7694369.7333066491</v>
      </c>
      <c r="P1090" s="10">
        <f t="shared" si="1062"/>
        <v>7694369.7333066491</v>
      </c>
      <c r="Q1090" s="10">
        <f t="shared" si="1062"/>
        <v>7694369.7333066491</v>
      </c>
      <c r="R1090" s="10">
        <f t="shared" si="1062"/>
        <v>288060.69712178101</v>
      </c>
      <c r="S1090" s="10">
        <f t="shared" si="1062"/>
        <v>288060.69712178101</v>
      </c>
      <c r="T1090" s="10">
        <f t="shared" si="1062"/>
        <v>288060.69712178101</v>
      </c>
      <c r="U1090" s="10">
        <f t="shared" si="1062"/>
        <v>288060.69712178101</v>
      </c>
      <c r="V1090" s="10">
        <f t="shared" si="1062"/>
        <v>288060.69712178101</v>
      </c>
      <c r="W1090" s="10">
        <f t="shared" si="1062"/>
        <v>288060.69712178101</v>
      </c>
      <c r="X1090" s="10">
        <f t="shared" si="1062"/>
        <v>38295577.973339863</v>
      </c>
      <c r="Y1090" s="10">
        <f t="shared" si="1062"/>
        <v>38295577.973339863</v>
      </c>
      <c r="Z1090" s="10">
        <f t="shared" si="1062"/>
        <v>38295577.973339863</v>
      </c>
      <c r="AB1090" s="21">
        <f>IF(E509="weekday",INDEX('Category Mapping'!$F$34:$F$45,MATCH('Summarized Source Data'!A509,'Category Mapping'!$A$34:$A$45,0)),INDEX('Category Mapping'!$E$34:$E$45,MATCH('Summarized Source Data'!A509,'Category Mapping'!$A$34:$A$45,0)))</f>
        <v>8.8571428571428559</v>
      </c>
      <c r="AD1090">
        <f>SUMIFS('Adjusted Source Data'!AJ$3:AJ$290,Sector,"All Sectors",Month,$A1090,TimeOfWeek,$E1090)</f>
        <v>0</v>
      </c>
      <c r="AE1090">
        <f>SUMIFS('Adjusted Source Data'!AK$3:AK$290,Sector,"All Sectors",Month,$A1090,TimeOfWeek,$E1090)</f>
        <v>0</v>
      </c>
    </row>
    <row r="1091" spans="1:31" outlineLevel="2">
      <c r="A1091">
        <f t="shared" ref="A1091:E1091" si="1063">A510</f>
        <v>10</v>
      </c>
      <c r="B1091" t="str">
        <f t="shared" si="1063"/>
        <v>Fall</v>
      </c>
      <c r="C1091" t="str">
        <f t="shared" si="1063"/>
        <v>h3</v>
      </c>
      <c r="D1091" t="str">
        <f t="shared" si="1063"/>
        <v>Hour2</v>
      </c>
      <c r="E1091" t="str">
        <f t="shared" si="1063"/>
        <v>Weekend</v>
      </c>
      <c r="F1091" s="10">
        <f t="shared" ref="F1091:Z1091" si="1064">F510/$AB1091</f>
        <v>220201.15955407589</v>
      </c>
      <c r="G1091" s="10">
        <f t="shared" si="1064"/>
        <v>139.58624870755833</v>
      </c>
      <c r="H1091" s="10">
        <f t="shared" si="1064"/>
        <v>0</v>
      </c>
      <c r="I1091" s="10">
        <f t="shared" si="1064"/>
        <v>613273.54330297606</v>
      </c>
      <c r="J1091" s="10">
        <f t="shared" si="1064"/>
        <v>2542741.4020348554</v>
      </c>
      <c r="K1091" s="10">
        <f t="shared" si="1064"/>
        <v>2542741.4020348554</v>
      </c>
      <c r="L1091" s="10">
        <f t="shared" si="1064"/>
        <v>393659.28047642059</v>
      </c>
      <c r="M1091" s="10">
        <f t="shared" si="1064"/>
        <v>74056.509867266752</v>
      </c>
      <c r="N1091" s="10">
        <f t="shared" si="1064"/>
        <v>0</v>
      </c>
      <c r="O1091" s="10">
        <f t="shared" si="1064"/>
        <v>7599281.6998983203</v>
      </c>
      <c r="P1091" s="10">
        <f t="shared" si="1064"/>
        <v>7599281.6998983203</v>
      </c>
      <c r="Q1091" s="10">
        <f t="shared" si="1064"/>
        <v>7599281.6998983203</v>
      </c>
      <c r="R1091" s="10">
        <f t="shared" si="1064"/>
        <v>284080.10972255812</v>
      </c>
      <c r="S1091" s="10">
        <f t="shared" si="1064"/>
        <v>284080.10972255812</v>
      </c>
      <c r="T1091" s="10">
        <f t="shared" si="1064"/>
        <v>284080.10972255812</v>
      </c>
      <c r="U1091" s="10">
        <f t="shared" si="1064"/>
        <v>284080.10972255812</v>
      </c>
      <c r="V1091" s="10">
        <f t="shared" si="1064"/>
        <v>284080.10972255812</v>
      </c>
      <c r="W1091" s="10">
        <f t="shared" si="1064"/>
        <v>284080.10972255812</v>
      </c>
      <c r="X1091" s="10">
        <f t="shared" si="1064"/>
        <v>38295577.973339863</v>
      </c>
      <c r="Y1091" s="10">
        <f t="shared" si="1064"/>
        <v>38295577.973339863</v>
      </c>
      <c r="Z1091" s="10">
        <f t="shared" si="1064"/>
        <v>38295577.973339863</v>
      </c>
      <c r="AB1091" s="21">
        <f>IF(E510="weekday",INDEX('Category Mapping'!$F$34:$F$45,MATCH('Summarized Source Data'!A510,'Category Mapping'!$A$34:$A$45,0)),INDEX('Category Mapping'!$E$34:$E$45,MATCH('Summarized Source Data'!A510,'Category Mapping'!$A$34:$A$45,0)))</f>
        <v>8.8571428571428559</v>
      </c>
      <c r="AD1091">
        <f>SUMIFS('Adjusted Source Data'!AJ$3:AJ$290,Sector,"All Sectors",Month,$A1091,TimeOfWeek,$E1091)</f>
        <v>0</v>
      </c>
      <c r="AE1091">
        <f>SUMIFS('Adjusted Source Data'!AK$3:AK$290,Sector,"All Sectors",Month,$A1091,TimeOfWeek,$E1091)</f>
        <v>0</v>
      </c>
    </row>
    <row r="1092" spans="1:31" outlineLevel="2">
      <c r="A1092">
        <f t="shared" ref="A1092:E1092" si="1065">A511</f>
        <v>10</v>
      </c>
      <c r="B1092" t="str">
        <f t="shared" si="1065"/>
        <v>Fall</v>
      </c>
      <c r="C1092" t="str">
        <f t="shared" si="1065"/>
        <v>h4</v>
      </c>
      <c r="D1092" t="str">
        <f t="shared" si="1065"/>
        <v>Hour3</v>
      </c>
      <c r="E1092" t="str">
        <f t="shared" si="1065"/>
        <v>Weekend</v>
      </c>
      <c r="F1092" s="10">
        <f t="shared" ref="F1092:Z1092" si="1066">F511/$AB1092</f>
        <v>218411.57773724484</v>
      </c>
      <c r="G1092" s="10">
        <f t="shared" si="1066"/>
        <v>139.92615028720337</v>
      </c>
      <c r="H1092" s="10">
        <f t="shared" si="1066"/>
        <v>0</v>
      </c>
      <c r="I1092" s="10">
        <f t="shared" si="1066"/>
        <v>612755.87319717673</v>
      </c>
      <c r="J1092" s="10">
        <f t="shared" si="1066"/>
        <v>2103176.2605173695</v>
      </c>
      <c r="K1092" s="10">
        <f t="shared" si="1066"/>
        <v>2103176.2605173695</v>
      </c>
      <c r="L1092" s="10">
        <f t="shared" si="1066"/>
        <v>399528.81425425748</v>
      </c>
      <c r="M1092" s="10">
        <f t="shared" si="1066"/>
        <v>73674.120590166101</v>
      </c>
      <c r="N1092" s="10">
        <f t="shared" si="1066"/>
        <v>0</v>
      </c>
      <c r="O1092" s="10">
        <f t="shared" si="1066"/>
        <v>7673104.9239814244</v>
      </c>
      <c r="P1092" s="10">
        <f t="shared" si="1066"/>
        <v>7673104.9239814244</v>
      </c>
      <c r="Q1092" s="10">
        <f t="shared" si="1066"/>
        <v>7673104.9239814244</v>
      </c>
      <c r="R1092" s="10">
        <f t="shared" si="1066"/>
        <v>284080.10972255812</v>
      </c>
      <c r="S1092" s="10">
        <f t="shared" si="1066"/>
        <v>284080.10972255812</v>
      </c>
      <c r="T1092" s="10">
        <f t="shared" si="1066"/>
        <v>284080.10972255812</v>
      </c>
      <c r="U1092" s="10">
        <f t="shared" si="1066"/>
        <v>284080.10972255812</v>
      </c>
      <c r="V1092" s="10">
        <f t="shared" si="1066"/>
        <v>284080.10972255812</v>
      </c>
      <c r="W1092" s="10">
        <f t="shared" si="1066"/>
        <v>284080.10972255812</v>
      </c>
      <c r="X1092" s="10">
        <f t="shared" si="1066"/>
        <v>38408878.499888211</v>
      </c>
      <c r="Y1092" s="10">
        <f t="shared" si="1066"/>
        <v>38408878.499888211</v>
      </c>
      <c r="Z1092" s="10">
        <f t="shared" si="1066"/>
        <v>38408878.499888211</v>
      </c>
      <c r="AB1092" s="21">
        <f>IF(E511="weekday",INDEX('Category Mapping'!$F$34:$F$45,MATCH('Summarized Source Data'!A511,'Category Mapping'!$A$34:$A$45,0)),INDEX('Category Mapping'!$E$34:$E$45,MATCH('Summarized Source Data'!A511,'Category Mapping'!$A$34:$A$45,0)))</f>
        <v>8.8571428571428559</v>
      </c>
      <c r="AD1092">
        <f>SUMIFS('Adjusted Source Data'!AJ$3:AJ$290,Sector,"All Sectors",Month,$A1092,TimeOfWeek,$E1092)</f>
        <v>0</v>
      </c>
      <c r="AE1092">
        <f>SUMIFS('Adjusted Source Data'!AK$3:AK$290,Sector,"All Sectors",Month,$A1092,TimeOfWeek,$E1092)</f>
        <v>0</v>
      </c>
    </row>
    <row r="1093" spans="1:31" outlineLevel="2">
      <c r="A1093">
        <f t="shared" ref="A1093:E1093" si="1067">A512</f>
        <v>10</v>
      </c>
      <c r="B1093" t="str">
        <f t="shared" si="1067"/>
        <v>Fall</v>
      </c>
      <c r="C1093" t="str">
        <f t="shared" si="1067"/>
        <v>h5</v>
      </c>
      <c r="D1093" t="str">
        <f t="shared" si="1067"/>
        <v>Hour4</v>
      </c>
      <c r="E1093" t="str">
        <f t="shared" si="1067"/>
        <v>Weekend</v>
      </c>
      <c r="F1093" s="10">
        <f t="shared" ref="F1093:Z1093" si="1068">F512/$AB1093</f>
        <v>218411.57773724484</v>
      </c>
      <c r="G1093" s="10">
        <f t="shared" si="1068"/>
        <v>139.47294818100997</v>
      </c>
      <c r="H1093" s="10">
        <f t="shared" si="1068"/>
        <v>0</v>
      </c>
      <c r="I1093" s="10">
        <f t="shared" si="1068"/>
        <v>644984.32127437927</v>
      </c>
      <c r="J1093" s="10">
        <f t="shared" si="1068"/>
        <v>2150258.6342261131</v>
      </c>
      <c r="K1093" s="10">
        <f t="shared" si="1068"/>
        <v>2150258.6342261131</v>
      </c>
      <c r="L1093" s="10">
        <f t="shared" si="1068"/>
        <v>396919.04992574296</v>
      </c>
      <c r="M1093" s="10">
        <f t="shared" si="1068"/>
        <v>73591.86440789199</v>
      </c>
      <c r="N1093" s="10">
        <f t="shared" si="1068"/>
        <v>0</v>
      </c>
      <c r="O1093" s="10">
        <f t="shared" si="1068"/>
        <v>7777767.4183857208</v>
      </c>
      <c r="P1093" s="10">
        <f t="shared" si="1068"/>
        <v>7777767.4183857208</v>
      </c>
      <c r="Q1093" s="10">
        <f t="shared" si="1068"/>
        <v>7777767.4183857208</v>
      </c>
      <c r="R1093" s="10">
        <f t="shared" si="1068"/>
        <v>282753.24725615047</v>
      </c>
      <c r="S1093" s="10">
        <f t="shared" si="1068"/>
        <v>282753.24725615047</v>
      </c>
      <c r="T1093" s="10">
        <f t="shared" si="1068"/>
        <v>282753.24725615047</v>
      </c>
      <c r="U1093" s="10">
        <f t="shared" si="1068"/>
        <v>282753.24725615047</v>
      </c>
      <c r="V1093" s="10">
        <f t="shared" si="1068"/>
        <v>282753.24725615047</v>
      </c>
      <c r="W1093" s="10">
        <f t="shared" si="1068"/>
        <v>282753.24725615047</v>
      </c>
      <c r="X1093" s="10">
        <f t="shared" si="1068"/>
        <v>38748780.079533234</v>
      </c>
      <c r="Y1093" s="10">
        <f t="shared" si="1068"/>
        <v>38748780.079533234</v>
      </c>
      <c r="Z1093" s="10">
        <f t="shared" si="1068"/>
        <v>38748780.079533234</v>
      </c>
      <c r="AB1093" s="21">
        <f>IF(E512="weekday",INDEX('Category Mapping'!$F$34:$F$45,MATCH('Summarized Source Data'!A512,'Category Mapping'!$A$34:$A$45,0)),INDEX('Category Mapping'!$E$34:$E$45,MATCH('Summarized Source Data'!A512,'Category Mapping'!$A$34:$A$45,0)))</f>
        <v>8.8571428571428559</v>
      </c>
      <c r="AD1093">
        <f>SUMIFS('Adjusted Source Data'!AJ$3:AJ$290,Sector,"All Sectors",Month,$A1093,TimeOfWeek,$E1093)</f>
        <v>0</v>
      </c>
      <c r="AE1093">
        <f>SUMIFS('Adjusted Source Data'!AK$3:AK$290,Sector,"All Sectors",Month,$A1093,TimeOfWeek,$E1093)</f>
        <v>0</v>
      </c>
    </row>
    <row r="1094" spans="1:31" outlineLevel="2">
      <c r="A1094">
        <f t="shared" ref="A1094:E1094" si="1069">A513</f>
        <v>10</v>
      </c>
      <c r="B1094" t="str">
        <f t="shared" si="1069"/>
        <v>Fall</v>
      </c>
      <c r="C1094" t="str">
        <f t="shared" si="1069"/>
        <v>h6</v>
      </c>
      <c r="D1094" t="str">
        <f t="shared" si="1069"/>
        <v>Hour5</v>
      </c>
      <c r="E1094" t="str">
        <f t="shared" si="1069"/>
        <v>Weekend</v>
      </c>
      <c r="F1094" s="10">
        <f t="shared" ref="F1094:Z1094" si="1070">F513/$AB1094</f>
        <v>288636.4903976997</v>
      </c>
      <c r="G1094" s="10">
        <f t="shared" si="1070"/>
        <v>136.98033659694642</v>
      </c>
      <c r="H1094" s="10">
        <f t="shared" si="1070"/>
        <v>0</v>
      </c>
      <c r="I1094" s="10">
        <f t="shared" si="1070"/>
        <v>835876.67401987675</v>
      </c>
      <c r="J1094" s="10">
        <f t="shared" si="1070"/>
        <v>2478306.5994831277</v>
      </c>
      <c r="K1094" s="10">
        <f t="shared" si="1070"/>
        <v>2478306.5994831277</v>
      </c>
      <c r="L1094" s="10">
        <f t="shared" si="1070"/>
        <v>465892.67157099792</v>
      </c>
      <c r="M1094" s="10">
        <f t="shared" si="1070"/>
        <v>74395.165141119753</v>
      </c>
      <c r="N1094" s="10">
        <f t="shared" si="1070"/>
        <v>0</v>
      </c>
      <c r="O1094" s="10">
        <f t="shared" si="1070"/>
        <v>8308483.2867134539</v>
      </c>
      <c r="P1094" s="10">
        <f t="shared" si="1070"/>
        <v>8308483.2867134539</v>
      </c>
      <c r="Q1094" s="10">
        <f t="shared" si="1070"/>
        <v>8308483.2867134539</v>
      </c>
      <c r="R1094" s="10">
        <f t="shared" si="1070"/>
        <v>284743.59760602517</v>
      </c>
      <c r="S1094" s="10">
        <f t="shared" si="1070"/>
        <v>284743.59760602517</v>
      </c>
      <c r="T1094" s="10">
        <f t="shared" si="1070"/>
        <v>284743.59760602517</v>
      </c>
      <c r="U1094" s="10">
        <f t="shared" si="1070"/>
        <v>284743.59760602517</v>
      </c>
      <c r="V1094" s="10">
        <f t="shared" si="1070"/>
        <v>284743.59760602517</v>
      </c>
      <c r="W1094" s="10">
        <f t="shared" si="1070"/>
        <v>284743.59760602517</v>
      </c>
      <c r="X1094" s="10">
        <f t="shared" si="1070"/>
        <v>39088681.659178264</v>
      </c>
      <c r="Y1094" s="10">
        <f t="shared" si="1070"/>
        <v>39088681.659178264</v>
      </c>
      <c r="Z1094" s="10">
        <f t="shared" si="1070"/>
        <v>39088681.659178264</v>
      </c>
      <c r="AB1094" s="21">
        <f>IF(E513="weekday",INDEX('Category Mapping'!$F$34:$F$45,MATCH('Summarized Source Data'!A513,'Category Mapping'!$A$34:$A$45,0)),INDEX('Category Mapping'!$E$34:$E$45,MATCH('Summarized Source Data'!A513,'Category Mapping'!$A$34:$A$45,0)))</f>
        <v>8.8571428571428559</v>
      </c>
      <c r="AD1094">
        <f>SUMIFS('Adjusted Source Data'!AJ$3:AJ$290,Sector,"All Sectors",Month,$A1094,TimeOfWeek,$E1094)</f>
        <v>0</v>
      </c>
      <c r="AE1094">
        <f>SUMIFS('Adjusted Source Data'!AK$3:AK$290,Sector,"All Sectors",Month,$A1094,TimeOfWeek,$E1094)</f>
        <v>0</v>
      </c>
    </row>
    <row r="1095" spans="1:31" outlineLevel="2">
      <c r="A1095">
        <f t="shared" ref="A1095:E1095" si="1071">A514</f>
        <v>10</v>
      </c>
      <c r="B1095" t="str">
        <f t="shared" si="1071"/>
        <v>Fall</v>
      </c>
      <c r="C1095" t="str">
        <f t="shared" si="1071"/>
        <v>h7</v>
      </c>
      <c r="D1095" t="str">
        <f t="shared" si="1071"/>
        <v>Hour6</v>
      </c>
      <c r="E1095" t="str">
        <f t="shared" si="1071"/>
        <v>Weekend</v>
      </c>
      <c r="F1095" s="10">
        <f t="shared" ref="F1095:Z1095" si="1072">F514/$AB1095</f>
        <v>329721.64063518634</v>
      </c>
      <c r="G1095" s="10">
        <f t="shared" si="1072"/>
        <v>131.42861079607763</v>
      </c>
      <c r="H1095" s="10">
        <f t="shared" si="1072"/>
        <v>0</v>
      </c>
      <c r="I1095" s="10">
        <f t="shared" si="1072"/>
        <v>1438916.6871639534</v>
      </c>
      <c r="J1095" s="10">
        <f t="shared" si="1072"/>
        <v>3658325.4652556842</v>
      </c>
      <c r="K1095" s="10">
        <f t="shared" si="1072"/>
        <v>3658325.4652556842</v>
      </c>
      <c r="L1095" s="10">
        <f t="shared" si="1072"/>
        <v>914566.7222208645</v>
      </c>
      <c r="M1095" s="10">
        <f t="shared" si="1072"/>
        <v>77268.353193859177</v>
      </c>
      <c r="N1095" s="10">
        <f t="shared" si="1072"/>
        <v>0</v>
      </c>
      <c r="O1095" s="10">
        <f t="shared" si="1072"/>
        <v>9295852.7351748031</v>
      </c>
      <c r="P1095" s="10">
        <f t="shared" si="1072"/>
        <v>9295852.7351748031</v>
      </c>
      <c r="Q1095" s="10">
        <f t="shared" si="1072"/>
        <v>9295852.7351748031</v>
      </c>
      <c r="R1095" s="10">
        <f t="shared" si="1072"/>
        <v>353115.25355372886</v>
      </c>
      <c r="S1095" s="10">
        <f t="shared" si="1072"/>
        <v>353115.25355372886</v>
      </c>
      <c r="T1095" s="10">
        <f t="shared" si="1072"/>
        <v>353115.25355372886</v>
      </c>
      <c r="U1095" s="10">
        <f t="shared" si="1072"/>
        <v>353115.25355372886</v>
      </c>
      <c r="V1095" s="10">
        <f t="shared" si="1072"/>
        <v>353115.25355372886</v>
      </c>
      <c r="W1095" s="10">
        <f t="shared" si="1072"/>
        <v>353115.25355372886</v>
      </c>
      <c r="X1095" s="10">
        <f t="shared" si="1072"/>
        <v>39315282.712274954</v>
      </c>
      <c r="Y1095" s="10">
        <f t="shared" si="1072"/>
        <v>39315282.712274954</v>
      </c>
      <c r="Z1095" s="10">
        <f t="shared" si="1072"/>
        <v>39315282.712274954</v>
      </c>
      <c r="AB1095" s="21">
        <f>IF(E514="weekday",INDEX('Category Mapping'!$F$34:$F$45,MATCH('Summarized Source Data'!A514,'Category Mapping'!$A$34:$A$45,0)),INDEX('Category Mapping'!$E$34:$E$45,MATCH('Summarized Source Data'!A514,'Category Mapping'!$A$34:$A$45,0)))</f>
        <v>8.8571428571428559</v>
      </c>
      <c r="AD1095">
        <f>SUMIFS('Adjusted Source Data'!AJ$3:AJ$290,Sector,"All Sectors",Month,$A1095,TimeOfWeek,$E1095)</f>
        <v>0</v>
      </c>
      <c r="AE1095">
        <f>SUMIFS('Adjusted Source Data'!AK$3:AK$290,Sector,"All Sectors",Month,$A1095,TimeOfWeek,$E1095)</f>
        <v>0</v>
      </c>
    </row>
    <row r="1096" spans="1:31" outlineLevel="2">
      <c r="A1096">
        <f t="shared" ref="A1096:E1096" si="1073">A515</f>
        <v>10</v>
      </c>
      <c r="B1096" t="str">
        <f t="shared" si="1073"/>
        <v>Fall</v>
      </c>
      <c r="C1096" t="str">
        <f t="shared" si="1073"/>
        <v>h8</v>
      </c>
      <c r="D1096" t="str">
        <f t="shared" si="1073"/>
        <v>Hour7</v>
      </c>
      <c r="E1096" t="str">
        <f t="shared" si="1073"/>
        <v>Weekend</v>
      </c>
      <c r="F1096" s="10">
        <f t="shared" ref="F1096:Z1096" si="1074">F515/$AB1096</f>
        <v>382702.55305656313</v>
      </c>
      <c r="G1096" s="10">
        <f t="shared" si="1074"/>
        <v>122.13796761911352</v>
      </c>
      <c r="H1096" s="10">
        <f t="shared" si="1074"/>
        <v>0</v>
      </c>
      <c r="I1096" s="10">
        <f t="shared" si="1074"/>
        <v>820330.36887059908</v>
      </c>
      <c r="J1096" s="10">
        <f t="shared" si="1074"/>
        <v>5175664.5847769175</v>
      </c>
      <c r="K1096" s="10">
        <f t="shared" si="1074"/>
        <v>5175664.5847769175</v>
      </c>
      <c r="L1096" s="10">
        <f t="shared" si="1074"/>
        <v>1014420.515677397</v>
      </c>
      <c r="M1096" s="10">
        <f t="shared" si="1074"/>
        <v>82936.665236546221</v>
      </c>
      <c r="N1096" s="10">
        <f t="shared" si="1074"/>
        <v>0</v>
      </c>
      <c r="O1096" s="10">
        <f t="shared" si="1074"/>
        <v>11705602.319048792</v>
      </c>
      <c r="P1096" s="10">
        <f t="shared" si="1074"/>
        <v>11705602.319048792</v>
      </c>
      <c r="Q1096" s="10">
        <f t="shared" si="1074"/>
        <v>11705602.319048792</v>
      </c>
      <c r="R1096" s="10">
        <f t="shared" si="1074"/>
        <v>459528.01449214481</v>
      </c>
      <c r="S1096" s="10">
        <f t="shared" si="1074"/>
        <v>459528.01449214481</v>
      </c>
      <c r="T1096" s="10">
        <f t="shared" si="1074"/>
        <v>459528.01449214481</v>
      </c>
      <c r="U1096" s="10">
        <f t="shared" si="1074"/>
        <v>459528.01449214481</v>
      </c>
      <c r="V1096" s="10">
        <f t="shared" si="1074"/>
        <v>459528.01449214481</v>
      </c>
      <c r="W1096" s="10">
        <f t="shared" si="1074"/>
        <v>459528.01449214481</v>
      </c>
      <c r="X1096" s="10">
        <f t="shared" si="1074"/>
        <v>39315282.712274954</v>
      </c>
      <c r="Y1096" s="10">
        <f t="shared" si="1074"/>
        <v>39315282.712274954</v>
      </c>
      <c r="Z1096" s="10">
        <f t="shared" si="1074"/>
        <v>39315282.712274954</v>
      </c>
      <c r="AB1096" s="21">
        <f>IF(E515="weekday",INDEX('Category Mapping'!$F$34:$F$45,MATCH('Summarized Source Data'!A515,'Category Mapping'!$A$34:$A$45,0)),INDEX('Category Mapping'!$E$34:$E$45,MATCH('Summarized Source Data'!A515,'Category Mapping'!$A$34:$A$45,0)))</f>
        <v>8.8571428571428559</v>
      </c>
      <c r="AD1096">
        <f>SUMIFS('Adjusted Source Data'!AJ$3:AJ$290,Sector,"All Sectors",Month,$A1096,TimeOfWeek,$E1096)</f>
        <v>0</v>
      </c>
      <c r="AE1096">
        <f>SUMIFS('Adjusted Source Data'!AK$3:AK$290,Sector,"All Sectors",Month,$A1096,TimeOfWeek,$E1096)</f>
        <v>0</v>
      </c>
    </row>
    <row r="1097" spans="1:31" outlineLevel="2">
      <c r="A1097">
        <f t="shared" ref="A1097:E1097" si="1075">A516</f>
        <v>10</v>
      </c>
      <c r="B1097" t="str">
        <f t="shared" si="1075"/>
        <v>Fall</v>
      </c>
      <c r="C1097" t="str">
        <f t="shared" si="1075"/>
        <v>h9</v>
      </c>
      <c r="D1097" t="str">
        <f t="shared" si="1075"/>
        <v>Hour8</v>
      </c>
      <c r="E1097" t="str">
        <f t="shared" si="1075"/>
        <v>Weekend</v>
      </c>
      <c r="F1097" s="10">
        <f t="shared" ref="F1097:Z1097" si="1076">F516/$AB1097</f>
        <v>415835.47923720116</v>
      </c>
      <c r="G1097" s="10">
        <f t="shared" si="1076"/>
        <v>109.33500811915079</v>
      </c>
      <c r="H1097" s="10">
        <f t="shared" si="1076"/>
        <v>0</v>
      </c>
      <c r="I1097" s="10">
        <f t="shared" si="1076"/>
        <v>814568.35729245644</v>
      </c>
      <c r="J1097" s="10">
        <f t="shared" si="1076"/>
        <v>6473922.6337495334</v>
      </c>
      <c r="K1097" s="10">
        <f t="shared" si="1076"/>
        <v>6473922.6337495334</v>
      </c>
      <c r="L1097" s="10">
        <f t="shared" si="1076"/>
        <v>834579.04308931867</v>
      </c>
      <c r="M1097" s="10">
        <f t="shared" si="1076"/>
        <v>91283.628327889179</v>
      </c>
      <c r="N1097" s="10">
        <f t="shared" si="1076"/>
        <v>0</v>
      </c>
      <c r="O1097" s="10">
        <f t="shared" si="1076"/>
        <v>13350003.673673984</v>
      </c>
      <c r="P1097" s="10">
        <f t="shared" si="1076"/>
        <v>13350003.673673984</v>
      </c>
      <c r="Q1097" s="10">
        <f t="shared" si="1076"/>
        <v>13350003.673673984</v>
      </c>
      <c r="R1097" s="10">
        <f t="shared" si="1076"/>
        <v>548878.28263501311</v>
      </c>
      <c r="S1097" s="10">
        <f t="shared" si="1076"/>
        <v>548878.28263501311</v>
      </c>
      <c r="T1097" s="10">
        <f t="shared" si="1076"/>
        <v>548878.28263501311</v>
      </c>
      <c r="U1097" s="10">
        <f t="shared" si="1076"/>
        <v>548878.28263501311</v>
      </c>
      <c r="V1097" s="10">
        <f t="shared" si="1076"/>
        <v>548878.28263501311</v>
      </c>
      <c r="W1097" s="10">
        <f t="shared" si="1076"/>
        <v>548878.28263501311</v>
      </c>
      <c r="X1097" s="10">
        <f t="shared" si="1076"/>
        <v>39201982.185726605</v>
      </c>
      <c r="Y1097" s="10">
        <f t="shared" si="1076"/>
        <v>39201982.185726605</v>
      </c>
      <c r="Z1097" s="10">
        <f t="shared" si="1076"/>
        <v>39201982.185726605</v>
      </c>
      <c r="AB1097" s="21">
        <f>IF(E516="weekday",INDEX('Category Mapping'!$F$34:$F$45,MATCH('Summarized Source Data'!A516,'Category Mapping'!$A$34:$A$45,0)),INDEX('Category Mapping'!$E$34:$E$45,MATCH('Summarized Source Data'!A516,'Category Mapping'!$A$34:$A$45,0)))</f>
        <v>8.8571428571428559</v>
      </c>
      <c r="AD1097">
        <f>SUMIFS('Adjusted Source Data'!AJ$3:AJ$290,Sector,"All Sectors",Month,$A1097,TimeOfWeek,$E1097)</f>
        <v>0</v>
      </c>
      <c r="AE1097">
        <f>SUMIFS('Adjusted Source Data'!AK$3:AK$290,Sector,"All Sectors",Month,$A1097,TimeOfWeek,$E1097)</f>
        <v>0</v>
      </c>
    </row>
    <row r="1098" spans="1:31" outlineLevel="2">
      <c r="A1098">
        <f t="shared" ref="A1098:E1098" si="1077">A517</f>
        <v>10</v>
      </c>
      <c r="B1098" t="str">
        <f t="shared" si="1077"/>
        <v>Fall</v>
      </c>
      <c r="C1098" t="str">
        <f t="shared" si="1077"/>
        <v>h10</v>
      </c>
      <c r="D1098" t="str">
        <f t="shared" si="1077"/>
        <v>Hour9</v>
      </c>
      <c r="E1098" t="str">
        <f t="shared" si="1077"/>
        <v>Weekend</v>
      </c>
      <c r="F1098" s="10">
        <f t="shared" ref="F1098:Z1098" si="1078">F517/$AB1098</f>
        <v>422484.4073371641</v>
      </c>
      <c r="G1098" s="10">
        <f t="shared" si="1078"/>
        <v>854.17266964795635</v>
      </c>
      <c r="H1098" s="10">
        <f t="shared" si="1078"/>
        <v>0</v>
      </c>
      <c r="I1098" s="10">
        <f t="shared" si="1078"/>
        <v>844039.52375557879</v>
      </c>
      <c r="J1098" s="10">
        <f t="shared" si="1078"/>
        <v>8181885.8103693975</v>
      </c>
      <c r="K1098" s="10">
        <f t="shared" si="1078"/>
        <v>8181885.8103693975</v>
      </c>
      <c r="L1098" s="10">
        <f t="shared" si="1078"/>
        <v>682649.49511800415</v>
      </c>
      <c r="M1098" s="10">
        <f t="shared" si="1078"/>
        <v>96737.802375399857</v>
      </c>
      <c r="N1098" s="10">
        <f t="shared" si="1078"/>
        <v>0</v>
      </c>
      <c r="O1098" s="10">
        <f t="shared" si="1078"/>
        <v>14516183.786532873</v>
      </c>
      <c r="P1098" s="10">
        <f t="shared" si="1078"/>
        <v>14516183.786532873</v>
      </c>
      <c r="Q1098" s="10">
        <f t="shared" si="1078"/>
        <v>14516183.786532873</v>
      </c>
      <c r="R1098" s="10">
        <f t="shared" si="1078"/>
        <v>622462.89580920595</v>
      </c>
      <c r="S1098" s="10">
        <f t="shared" si="1078"/>
        <v>622462.89580920595</v>
      </c>
      <c r="T1098" s="10">
        <f t="shared" si="1078"/>
        <v>622462.89580920595</v>
      </c>
      <c r="U1098" s="10">
        <f t="shared" si="1078"/>
        <v>622462.89580920595</v>
      </c>
      <c r="V1098" s="10">
        <f t="shared" si="1078"/>
        <v>622462.89580920595</v>
      </c>
      <c r="W1098" s="10">
        <f t="shared" si="1078"/>
        <v>622462.89580920595</v>
      </c>
      <c r="X1098" s="10">
        <f t="shared" si="1078"/>
        <v>39088681.659178264</v>
      </c>
      <c r="Y1098" s="10">
        <f t="shared" si="1078"/>
        <v>39088681.659178264</v>
      </c>
      <c r="Z1098" s="10">
        <f t="shared" si="1078"/>
        <v>39088681.659178264</v>
      </c>
      <c r="AB1098" s="21">
        <f>IF(E517="weekday",INDEX('Category Mapping'!$F$34:$F$45,MATCH('Summarized Source Data'!A517,'Category Mapping'!$A$34:$A$45,0)),INDEX('Category Mapping'!$E$34:$E$45,MATCH('Summarized Source Data'!A517,'Category Mapping'!$A$34:$A$45,0)))</f>
        <v>8.8571428571428559</v>
      </c>
      <c r="AD1098">
        <f>SUMIFS('Adjusted Source Data'!AJ$3:AJ$290,Sector,"All Sectors",Month,$A1098,TimeOfWeek,$E1098)</f>
        <v>0</v>
      </c>
      <c r="AE1098">
        <f>SUMIFS('Adjusted Source Data'!AK$3:AK$290,Sector,"All Sectors",Month,$A1098,TimeOfWeek,$E1098)</f>
        <v>0</v>
      </c>
    </row>
    <row r="1099" spans="1:31" outlineLevel="2">
      <c r="A1099">
        <f t="shared" ref="A1099:E1099" si="1079">A518</f>
        <v>10</v>
      </c>
      <c r="B1099" t="str">
        <f t="shared" si="1079"/>
        <v>Fall</v>
      </c>
      <c r="C1099" t="str">
        <f t="shared" si="1079"/>
        <v>h11</v>
      </c>
      <c r="D1099" t="str">
        <f t="shared" si="1079"/>
        <v>Hour10</v>
      </c>
      <c r="E1099" t="str">
        <f t="shared" si="1079"/>
        <v>Weekend</v>
      </c>
      <c r="F1099" s="10">
        <f t="shared" ref="F1099:Z1099" si="1080">F518/$AB1099</f>
        <v>423620.2451158113</v>
      </c>
      <c r="G1099" s="10">
        <f t="shared" si="1080"/>
        <v>5217.4892475511851</v>
      </c>
      <c r="H1099" s="10">
        <f t="shared" si="1080"/>
        <v>0</v>
      </c>
      <c r="I1099" s="10">
        <f t="shared" si="1080"/>
        <v>849074.372554334</v>
      </c>
      <c r="J1099" s="10">
        <f t="shared" si="1080"/>
        <v>10165441.074464926</v>
      </c>
      <c r="K1099" s="10">
        <f t="shared" si="1080"/>
        <v>10165441.074464926</v>
      </c>
      <c r="L1099" s="10">
        <f t="shared" si="1080"/>
        <v>575608.70936093084</v>
      </c>
      <c r="M1099" s="10">
        <f t="shared" si="1080"/>
        <v>100324.21724276109</v>
      </c>
      <c r="N1099" s="10">
        <f t="shared" si="1080"/>
        <v>0</v>
      </c>
      <c r="O1099" s="10">
        <f t="shared" si="1080"/>
        <v>14393037.1043259</v>
      </c>
      <c r="P1099" s="10">
        <f t="shared" si="1080"/>
        <v>14393037.1043259</v>
      </c>
      <c r="Q1099" s="10">
        <f t="shared" si="1080"/>
        <v>14393037.1043259</v>
      </c>
      <c r="R1099" s="10">
        <f t="shared" si="1080"/>
        <v>659169.5471982318</v>
      </c>
      <c r="S1099" s="10">
        <f t="shared" si="1080"/>
        <v>659169.5471982318</v>
      </c>
      <c r="T1099" s="10">
        <f t="shared" si="1080"/>
        <v>659169.5471982318</v>
      </c>
      <c r="U1099" s="10">
        <f t="shared" si="1080"/>
        <v>659169.5471982318</v>
      </c>
      <c r="V1099" s="10">
        <f t="shared" si="1080"/>
        <v>659169.5471982318</v>
      </c>
      <c r="W1099" s="10">
        <f t="shared" si="1080"/>
        <v>659169.5471982318</v>
      </c>
      <c r="X1099" s="10">
        <f t="shared" si="1080"/>
        <v>38975381.132629924</v>
      </c>
      <c r="Y1099" s="10">
        <f t="shared" si="1080"/>
        <v>38975381.132629924</v>
      </c>
      <c r="Z1099" s="10">
        <f t="shared" si="1080"/>
        <v>38975381.132629924</v>
      </c>
      <c r="AB1099" s="21">
        <f>IF(E518="weekday",INDEX('Category Mapping'!$F$34:$F$45,MATCH('Summarized Source Data'!A518,'Category Mapping'!$A$34:$A$45,0)),INDEX('Category Mapping'!$E$34:$E$45,MATCH('Summarized Source Data'!A518,'Category Mapping'!$A$34:$A$45,0)))</f>
        <v>8.8571428571428559</v>
      </c>
      <c r="AD1099">
        <f>SUMIFS('Adjusted Source Data'!AJ$3:AJ$290,Sector,"All Sectors",Month,$A1099,TimeOfWeek,$E1099)</f>
        <v>0</v>
      </c>
      <c r="AE1099">
        <f>SUMIFS('Adjusted Source Data'!AK$3:AK$290,Sector,"All Sectors",Month,$A1099,TimeOfWeek,$E1099)</f>
        <v>0</v>
      </c>
    </row>
    <row r="1100" spans="1:31" outlineLevel="2">
      <c r="A1100">
        <f t="shared" ref="A1100:E1100" si="1081">A519</f>
        <v>10</v>
      </c>
      <c r="B1100" t="str">
        <f t="shared" si="1081"/>
        <v>Fall</v>
      </c>
      <c r="C1100" t="str">
        <f t="shared" si="1081"/>
        <v>h12</v>
      </c>
      <c r="D1100" t="str">
        <f t="shared" si="1081"/>
        <v>Hour11</v>
      </c>
      <c r="E1100" t="str">
        <f t="shared" si="1081"/>
        <v>Weekend</v>
      </c>
      <c r="F1100" s="10">
        <f t="shared" ref="F1100:Z1100" si="1082">F519/$AB1100</f>
        <v>326103.95482249773</v>
      </c>
      <c r="G1100" s="10">
        <f t="shared" si="1082"/>
        <v>30557.265310614599</v>
      </c>
      <c r="H1100" s="10">
        <f t="shared" si="1082"/>
        <v>0</v>
      </c>
      <c r="I1100" s="10">
        <f t="shared" si="1082"/>
        <v>900887.60974910355</v>
      </c>
      <c r="J1100" s="10">
        <f t="shared" si="1082"/>
        <v>11318809.616983835</v>
      </c>
      <c r="K1100" s="10">
        <f t="shared" si="1082"/>
        <v>11318809.616983835</v>
      </c>
      <c r="L1100" s="10">
        <f t="shared" si="1082"/>
        <v>510787.09881156636</v>
      </c>
      <c r="M1100" s="10">
        <f t="shared" si="1082"/>
        <v>105490.04145020623</v>
      </c>
      <c r="N1100" s="10">
        <f t="shared" si="1082"/>
        <v>0</v>
      </c>
      <c r="O1100" s="10">
        <f t="shared" si="1082"/>
        <v>14452692.890667818</v>
      </c>
      <c r="P1100" s="10">
        <f t="shared" si="1082"/>
        <v>14452692.890667818</v>
      </c>
      <c r="Q1100" s="10">
        <f t="shared" si="1082"/>
        <v>14452692.890667818</v>
      </c>
      <c r="R1100" s="10">
        <f t="shared" si="1082"/>
        <v>679735.74547676055</v>
      </c>
      <c r="S1100" s="10">
        <f t="shared" si="1082"/>
        <v>679735.74547676055</v>
      </c>
      <c r="T1100" s="10">
        <f t="shared" si="1082"/>
        <v>679735.74547676055</v>
      </c>
      <c r="U1100" s="10">
        <f t="shared" si="1082"/>
        <v>679735.74547676055</v>
      </c>
      <c r="V1100" s="10">
        <f t="shared" si="1082"/>
        <v>679735.74547676055</v>
      </c>
      <c r="W1100" s="10">
        <f t="shared" si="1082"/>
        <v>679735.74547676055</v>
      </c>
      <c r="X1100" s="10">
        <f t="shared" si="1082"/>
        <v>38862080.606081575</v>
      </c>
      <c r="Y1100" s="10">
        <f t="shared" si="1082"/>
        <v>38862080.606081575</v>
      </c>
      <c r="Z1100" s="10">
        <f t="shared" si="1082"/>
        <v>38862080.606081575</v>
      </c>
      <c r="AB1100" s="21">
        <f>IF(E519="weekday",INDEX('Category Mapping'!$F$34:$F$45,MATCH('Summarized Source Data'!A519,'Category Mapping'!$A$34:$A$45,0)),INDEX('Category Mapping'!$E$34:$E$45,MATCH('Summarized Source Data'!A519,'Category Mapping'!$A$34:$A$45,0)))</f>
        <v>8.8571428571428559</v>
      </c>
      <c r="AD1100">
        <f>SUMIFS('Adjusted Source Data'!AJ$3:AJ$290,Sector,"All Sectors",Month,$A1100,TimeOfWeek,$E1100)</f>
        <v>0</v>
      </c>
      <c r="AE1100">
        <f>SUMIFS('Adjusted Source Data'!AK$3:AK$290,Sector,"All Sectors",Month,$A1100,TimeOfWeek,$E1100)</f>
        <v>0</v>
      </c>
    </row>
    <row r="1101" spans="1:31" outlineLevel="2">
      <c r="A1101">
        <f t="shared" ref="A1101:E1101" si="1083">A520</f>
        <v>10</v>
      </c>
      <c r="B1101" t="str">
        <f t="shared" si="1083"/>
        <v>Fall</v>
      </c>
      <c r="C1101" t="str">
        <f t="shared" si="1083"/>
        <v>h13</v>
      </c>
      <c r="D1101" t="str">
        <f t="shared" si="1083"/>
        <v>Hour12</v>
      </c>
      <c r="E1101" t="str">
        <f t="shared" si="1083"/>
        <v>Weekend</v>
      </c>
      <c r="F1101" s="10">
        <f t="shared" ref="F1101:Z1101" si="1084">F520/$AB1101</f>
        <v>333167.67615015415</v>
      </c>
      <c r="G1101" s="10">
        <f t="shared" si="1084"/>
        <v>72502.253244076579</v>
      </c>
      <c r="H1101" s="10">
        <f t="shared" si="1084"/>
        <v>0</v>
      </c>
      <c r="I1101" s="10">
        <f t="shared" si="1084"/>
        <v>932197.30385652569</v>
      </c>
      <c r="J1101" s="10">
        <f t="shared" si="1084"/>
        <v>10332087.00122855</v>
      </c>
      <c r="K1101" s="10">
        <f t="shared" si="1084"/>
        <v>10332087.00122855</v>
      </c>
      <c r="L1101" s="10">
        <f t="shared" si="1084"/>
        <v>463358.8185952708</v>
      </c>
      <c r="M1101" s="10">
        <f t="shared" si="1084"/>
        <v>113037.78262727719</v>
      </c>
      <c r="N1101" s="10">
        <f t="shared" si="1084"/>
        <v>0</v>
      </c>
      <c r="O1101" s="10">
        <f t="shared" si="1084"/>
        <v>14379272.9031587</v>
      </c>
      <c r="P1101" s="10">
        <f t="shared" si="1084"/>
        <v>14379272.9031587</v>
      </c>
      <c r="Q1101" s="10">
        <f t="shared" si="1084"/>
        <v>14379272.9031587</v>
      </c>
      <c r="R1101" s="10">
        <f t="shared" si="1084"/>
        <v>664922.15483267081</v>
      </c>
      <c r="S1101" s="10">
        <f t="shared" si="1084"/>
        <v>664922.15483267081</v>
      </c>
      <c r="T1101" s="10">
        <f t="shared" si="1084"/>
        <v>664922.15483267081</v>
      </c>
      <c r="U1101" s="10">
        <f t="shared" si="1084"/>
        <v>664922.15483267081</v>
      </c>
      <c r="V1101" s="10">
        <f t="shared" si="1084"/>
        <v>664922.15483267081</v>
      </c>
      <c r="W1101" s="10">
        <f t="shared" si="1084"/>
        <v>664922.15483267081</v>
      </c>
      <c r="X1101" s="10">
        <f t="shared" si="1084"/>
        <v>38862080.606081575</v>
      </c>
      <c r="Y1101" s="10">
        <f t="shared" si="1084"/>
        <v>38862080.606081575</v>
      </c>
      <c r="Z1101" s="10">
        <f t="shared" si="1084"/>
        <v>38862080.606081575</v>
      </c>
      <c r="AB1101" s="21">
        <f>IF(E520="weekday",INDEX('Category Mapping'!$F$34:$F$45,MATCH('Summarized Source Data'!A520,'Category Mapping'!$A$34:$A$45,0)),INDEX('Category Mapping'!$E$34:$E$45,MATCH('Summarized Source Data'!A520,'Category Mapping'!$A$34:$A$45,0)))</f>
        <v>8.8571428571428559</v>
      </c>
      <c r="AD1101">
        <f>SUMIFS('Adjusted Source Data'!AJ$3:AJ$290,Sector,"All Sectors",Month,$A1101,TimeOfWeek,$E1101)</f>
        <v>0</v>
      </c>
      <c r="AE1101">
        <f>SUMIFS('Adjusted Source Data'!AK$3:AK$290,Sector,"All Sectors",Month,$A1101,TimeOfWeek,$E1101)</f>
        <v>0</v>
      </c>
    </row>
    <row r="1102" spans="1:31" outlineLevel="2">
      <c r="A1102">
        <f t="shared" ref="A1102:E1102" si="1085">A521</f>
        <v>10</v>
      </c>
      <c r="B1102" t="str">
        <f t="shared" si="1085"/>
        <v>Fall</v>
      </c>
      <c r="C1102" t="str">
        <f t="shared" si="1085"/>
        <v>h14</v>
      </c>
      <c r="D1102" t="str">
        <f t="shared" si="1085"/>
        <v>Hour13</v>
      </c>
      <c r="E1102" t="str">
        <f t="shared" si="1085"/>
        <v>Weekend</v>
      </c>
      <c r="F1102" s="10">
        <f t="shared" ref="F1102:Z1102" si="1086">F521/$AB1102</f>
        <v>332898.13419749564</v>
      </c>
      <c r="G1102" s="10">
        <f t="shared" si="1086"/>
        <v>102831.55789527592</v>
      </c>
      <c r="H1102" s="10">
        <f t="shared" si="1086"/>
        <v>0</v>
      </c>
      <c r="I1102" s="10">
        <f t="shared" si="1086"/>
        <v>931002.77640512655</v>
      </c>
      <c r="J1102" s="10">
        <f t="shared" si="1086"/>
        <v>9045585.9212948047</v>
      </c>
      <c r="K1102" s="10">
        <f t="shared" si="1086"/>
        <v>9045585.9212948047</v>
      </c>
      <c r="L1102" s="10">
        <f t="shared" si="1086"/>
        <v>435211.22888328636</v>
      </c>
      <c r="M1102" s="10">
        <f t="shared" si="1086"/>
        <v>118095.9713345014</v>
      </c>
      <c r="N1102" s="10">
        <f t="shared" si="1086"/>
        <v>0</v>
      </c>
      <c r="O1102" s="10">
        <f t="shared" si="1086"/>
        <v>13835859.671421748</v>
      </c>
      <c r="P1102" s="10">
        <f t="shared" si="1086"/>
        <v>13835859.671421748</v>
      </c>
      <c r="Q1102" s="10">
        <f t="shared" si="1086"/>
        <v>13835859.671421748</v>
      </c>
      <c r="R1102" s="10">
        <f t="shared" si="1086"/>
        <v>633133.53939952888</v>
      </c>
      <c r="S1102" s="10">
        <f t="shared" si="1086"/>
        <v>633133.53939952888</v>
      </c>
      <c r="T1102" s="10">
        <f t="shared" si="1086"/>
        <v>633133.53939952888</v>
      </c>
      <c r="U1102" s="10">
        <f t="shared" si="1086"/>
        <v>633133.53939952888</v>
      </c>
      <c r="V1102" s="10">
        <f t="shared" si="1086"/>
        <v>633133.53939952888</v>
      </c>
      <c r="W1102" s="10">
        <f t="shared" si="1086"/>
        <v>633133.53939952888</v>
      </c>
      <c r="X1102" s="10">
        <f t="shared" si="1086"/>
        <v>38862080.606081575</v>
      </c>
      <c r="Y1102" s="10">
        <f t="shared" si="1086"/>
        <v>38862080.606081575</v>
      </c>
      <c r="Z1102" s="10">
        <f t="shared" si="1086"/>
        <v>38862080.606081575</v>
      </c>
      <c r="AB1102" s="21">
        <f>IF(E521="weekday",INDEX('Category Mapping'!$F$34:$F$45,MATCH('Summarized Source Data'!A521,'Category Mapping'!$A$34:$A$45,0)),INDEX('Category Mapping'!$E$34:$E$45,MATCH('Summarized Source Data'!A521,'Category Mapping'!$A$34:$A$45,0)))</f>
        <v>8.8571428571428559</v>
      </c>
      <c r="AD1102">
        <f>SUMIFS('Adjusted Source Data'!AJ$3:AJ$290,Sector,"All Sectors",Month,$A1102,TimeOfWeek,$E1102)</f>
        <v>0</v>
      </c>
      <c r="AE1102">
        <f>SUMIFS('Adjusted Source Data'!AK$3:AK$290,Sector,"All Sectors",Month,$A1102,TimeOfWeek,$E1102)</f>
        <v>0</v>
      </c>
    </row>
    <row r="1103" spans="1:31" outlineLevel="2">
      <c r="A1103">
        <f t="shared" ref="A1103:E1103" si="1087">A522</f>
        <v>10</v>
      </c>
      <c r="B1103" t="str">
        <f t="shared" si="1087"/>
        <v>Fall</v>
      </c>
      <c r="C1103" t="str">
        <f t="shared" si="1087"/>
        <v>h15</v>
      </c>
      <c r="D1103" t="str">
        <f t="shared" si="1087"/>
        <v>Hour14</v>
      </c>
      <c r="E1103" t="str">
        <f t="shared" si="1087"/>
        <v>Weekend</v>
      </c>
      <c r="F1103" s="10">
        <f t="shared" ref="F1103:Z1103" si="1088">F522/$AB1103</f>
        <v>330688.09412664373</v>
      </c>
      <c r="G1103" s="10">
        <f t="shared" si="1088"/>
        <v>113076.9846094629</v>
      </c>
      <c r="H1103" s="10">
        <f t="shared" si="1088"/>
        <v>0</v>
      </c>
      <c r="I1103" s="10">
        <f t="shared" si="1088"/>
        <v>921206.69957923016</v>
      </c>
      <c r="J1103" s="10">
        <f t="shared" si="1088"/>
        <v>9466558.5597062353</v>
      </c>
      <c r="K1103" s="10">
        <f t="shared" si="1088"/>
        <v>9466558.5597062353</v>
      </c>
      <c r="L1103" s="10">
        <f t="shared" si="1088"/>
        <v>437762.07693799573</v>
      </c>
      <c r="M1103" s="10">
        <f t="shared" si="1088"/>
        <v>119885.32655027938</v>
      </c>
      <c r="N1103" s="10">
        <f t="shared" si="1088"/>
        <v>0</v>
      </c>
      <c r="O1103" s="10">
        <f t="shared" si="1088"/>
        <v>13151716.308861203</v>
      </c>
      <c r="P1103" s="10">
        <f t="shared" si="1088"/>
        <v>13151716.308861203</v>
      </c>
      <c r="Q1103" s="10">
        <f t="shared" si="1088"/>
        <v>13151716.308861203</v>
      </c>
      <c r="R1103" s="10">
        <f t="shared" si="1088"/>
        <v>625172.36460108298</v>
      </c>
      <c r="S1103" s="10">
        <f t="shared" si="1088"/>
        <v>625172.36460108298</v>
      </c>
      <c r="T1103" s="10">
        <f t="shared" si="1088"/>
        <v>625172.36460108298</v>
      </c>
      <c r="U1103" s="10">
        <f t="shared" si="1088"/>
        <v>625172.36460108298</v>
      </c>
      <c r="V1103" s="10">
        <f t="shared" si="1088"/>
        <v>625172.36460108298</v>
      </c>
      <c r="W1103" s="10">
        <f t="shared" si="1088"/>
        <v>625172.36460108298</v>
      </c>
      <c r="X1103" s="10">
        <f t="shared" si="1088"/>
        <v>39088681.659178264</v>
      </c>
      <c r="Y1103" s="10">
        <f t="shared" si="1088"/>
        <v>39088681.659178264</v>
      </c>
      <c r="Z1103" s="10">
        <f t="shared" si="1088"/>
        <v>39088681.659178264</v>
      </c>
      <c r="AB1103" s="21">
        <f>IF(E522="weekday",INDEX('Category Mapping'!$F$34:$F$45,MATCH('Summarized Source Data'!A522,'Category Mapping'!$A$34:$A$45,0)),INDEX('Category Mapping'!$E$34:$E$45,MATCH('Summarized Source Data'!A522,'Category Mapping'!$A$34:$A$45,0)))</f>
        <v>8.8571428571428559</v>
      </c>
      <c r="AD1103">
        <f>SUMIFS('Adjusted Source Data'!AJ$3:AJ$290,Sector,"All Sectors",Month,$A1103,TimeOfWeek,$E1103)</f>
        <v>0</v>
      </c>
      <c r="AE1103">
        <f>SUMIFS('Adjusted Source Data'!AK$3:AK$290,Sector,"All Sectors",Month,$A1103,TimeOfWeek,$E1103)</f>
        <v>0</v>
      </c>
    </row>
    <row r="1104" spans="1:31" outlineLevel="2">
      <c r="A1104">
        <f t="shared" ref="A1104:E1104" si="1089">A523</f>
        <v>10</v>
      </c>
      <c r="B1104" t="str">
        <f t="shared" si="1089"/>
        <v>Fall</v>
      </c>
      <c r="C1104" t="str">
        <f t="shared" si="1089"/>
        <v>h16</v>
      </c>
      <c r="D1104" t="str">
        <f t="shared" si="1089"/>
        <v>Hour15</v>
      </c>
      <c r="E1104" t="str">
        <f t="shared" si="1089"/>
        <v>Weekend</v>
      </c>
      <c r="F1104" s="10">
        <f t="shared" ref="F1104:Z1104" si="1090">F523/$AB1104</f>
        <v>331209.61645034567</v>
      </c>
      <c r="G1104" s="10">
        <f t="shared" si="1090"/>
        <v>102288.9616736359</v>
      </c>
      <c r="H1104" s="10">
        <f t="shared" si="1090"/>
        <v>0</v>
      </c>
      <c r="I1104" s="10">
        <f t="shared" si="1090"/>
        <v>923518.48352292262</v>
      </c>
      <c r="J1104" s="10">
        <f t="shared" si="1090"/>
        <v>9871065.1192938667</v>
      </c>
      <c r="K1104" s="10">
        <f t="shared" si="1090"/>
        <v>9871065.1192938667</v>
      </c>
      <c r="L1104" s="10">
        <f t="shared" si="1090"/>
        <v>398193.0010462525</v>
      </c>
      <c r="M1104" s="10">
        <f t="shared" si="1090"/>
        <v>118118.17823770488</v>
      </c>
      <c r="N1104" s="10">
        <f t="shared" si="1090"/>
        <v>0</v>
      </c>
      <c r="O1104" s="10">
        <f t="shared" si="1090"/>
        <v>12173347.794130435</v>
      </c>
      <c r="P1104" s="10">
        <f t="shared" si="1090"/>
        <v>12173347.794130435</v>
      </c>
      <c r="Q1104" s="10">
        <f t="shared" si="1090"/>
        <v>12173347.794130435</v>
      </c>
      <c r="R1104" s="10">
        <f t="shared" si="1090"/>
        <v>613230.71570394083</v>
      </c>
      <c r="S1104" s="10">
        <f t="shared" si="1090"/>
        <v>613230.71570394083</v>
      </c>
      <c r="T1104" s="10">
        <f t="shared" si="1090"/>
        <v>613230.71570394083</v>
      </c>
      <c r="U1104" s="10">
        <f t="shared" si="1090"/>
        <v>613230.71570394083</v>
      </c>
      <c r="V1104" s="10">
        <f t="shared" si="1090"/>
        <v>613230.71570394083</v>
      </c>
      <c r="W1104" s="10">
        <f t="shared" si="1090"/>
        <v>613230.71570394083</v>
      </c>
      <c r="X1104" s="10">
        <f t="shared" si="1090"/>
        <v>39428583.238823287</v>
      </c>
      <c r="Y1104" s="10">
        <f t="shared" si="1090"/>
        <v>39428583.238823287</v>
      </c>
      <c r="Z1104" s="10">
        <f t="shared" si="1090"/>
        <v>39428583.238823287</v>
      </c>
      <c r="AB1104" s="21">
        <f>IF(E523="weekday",INDEX('Category Mapping'!$F$34:$F$45,MATCH('Summarized Source Data'!A523,'Category Mapping'!$A$34:$A$45,0)),INDEX('Category Mapping'!$E$34:$E$45,MATCH('Summarized Source Data'!A523,'Category Mapping'!$A$34:$A$45,0)))</f>
        <v>8.8571428571428559</v>
      </c>
      <c r="AD1104">
        <f>SUMIFS('Adjusted Source Data'!AJ$3:AJ$290,Sector,"All Sectors",Month,$A1104,TimeOfWeek,$E1104)</f>
        <v>0</v>
      </c>
      <c r="AE1104">
        <f>SUMIFS('Adjusted Source Data'!AK$3:AK$290,Sector,"All Sectors",Month,$A1104,TimeOfWeek,$E1104)</f>
        <v>0</v>
      </c>
    </row>
    <row r="1105" spans="1:31" outlineLevel="2">
      <c r="A1105">
        <f t="shared" ref="A1105:E1105" si="1091">A524</f>
        <v>10</v>
      </c>
      <c r="B1105" t="str">
        <f t="shared" si="1091"/>
        <v>Fall</v>
      </c>
      <c r="C1105" t="str">
        <f t="shared" si="1091"/>
        <v>h17</v>
      </c>
      <c r="D1105" t="str">
        <f t="shared" si="1091"/>
        <v>Hour16</v>
      </c>
      <c r="E1105" t="str">
        <f t="shared" si="1091"/>
        <v>Weekend</v>
      </c>
      <c r="F1105" s="10">
        <f t="shared" ref="F1105:Z1105" si="1092">F524/$AB1105</f>
        <v>336899.34229255037</v>
      </c>
      <c r="G1105" s="10">
        <f t="shared" si="1092"/>
        <v>73376.933309029802</v>
      </c>
      <c r="H1105" s="10">
        <f t="shared" si="1092"/>
        <v>0</v>
      </c>
      <c r="I1105" s="10">
        <f t="shared" si="1092"/>
        <v>1166995.4234479307</v>
      </c>
      <c r="J1105" s="10">
        <f t="shared" si="1092"/>
        <v>10545884.641623167</v>
      </c>
      <c r="K1105" s="10">
        <f t="shared" si="1092"/>
        <v>10545884.641623167</v>
      </c>
      <c r="L1105" s="10">
        <f t="shared" si="1092"/>
        <v>406181.70787264965</v>
      </c>
      <c r="M1105" s="10">
        <f t="shared" si="1092"/>
        <v>111978.53600457673</v>
      </c>
      <c r="N1105" s="10">
        <f t="shared" si="1092"/>
        <v>0</v>
      </c>
      <c r="O1105" s="10">
        <f t="shared" si="1092"/>
        <v>11604996.096795453</v>
      </c>
      <c r="P1105" s="10">
        <f t="shared" si="1092"/>
        <v>11604996.096795453</v>
      </c>
      <c r="Q1105" s="10">
        <f t="shared" si="1092"/>
        <v>11604996.096795453</v>
      </c>
      <c r="R1105" s="10">
        <f t="shared" si="1092"/>
        <v>702753.20064716251</v>
      </c>
      <c r="S1105" s="10">
        <f t="shared" si="1092"/>
        <v>702753.20064716251</v>
      </c>
      <c r="T1105" s="10">
        <f t="shared" si="1092"/>
        <v>702753.20064716251</v>
      </c>
      <c r="U1105" s="10">
        <f t="shared" si="1092"/>
        <v>702753.20064716251</v>
      </c>
      <c r="V1105" s="10">
        <f t="shared" si="1092"/>
        <v>702753.20064716251</v>
      </c>
      <c r="W1105" s="10">
        <f t="shared" si="1092"/>
        <v>702753.20064716251</v>
      </c>
      <c r="X1105" s="10">
        <f t="shared" si="1092"/>
        <v>39881785.345016666</v>
      </c>
      <c r="Y1105" s="10">
        <f t="shared" si="1092"/>
        <v>39881785.345016666</v>
      </c>
      <c r="Z1105" s="10">
        <f t="shared" si="1092"/>
        <v>39881785.345016666</v>
      </c>
      <c r="AB1105" s="21">
        <f>IF(E524="weekday",INDEX('Category Mapping'!$F$34:$F$45,MATCH('Summarized Source Data'!A524,'Category Mapping'!$A$34:$A$45,0)),INDEX('Category Mapping'!$E$34:$E$45,MATCH('Summarized Source Data'!A524,'Category Mapping'!$A$34:$A$45,0)))</f>
        <v>8.8571428571428559</v>
      </c>
      <c r="AD1105">
        <f>SUMIFS('Adjusted Source Data'!AJ$3:AJ$290,Sector,"All Sectors",Month,$A1105,TimeOfWeek,$E1105)</f>
        <v>0</v>
      </c>
      <c r="AE1105">
        <f>SUMIFS('Adjusted Source Data'!AK$3:AK$290,Sector,"All Sectors",Month,$A1105,TimeOfWeek,$E1105)</f>
        <v>0</v>
      </c>
    </row>
    <row r="1106" spans="1:31" outlineLevel="2">
      <c r="A1106">
        <f t="shared" ref="A1106:E1106" si="1093">A525</f>
        <v>10</v>
      </c>
      <c r="B1106" t="str">
        <f t="shared" si="1093"/>
        <v>Fall</v>
      </c>
      <c r="C1106" t="str">
        <f t="shared" si="1093"/>
        <v>h18</v>
      </c>
      <c r="D1106" t="str">
        <f t="shared" si="1093"/>
        <v>Hour17</v>
      </c>
      <c r="E1106" t="str">
        <f t="shared" si="1093"/>
        <v>Weekend</v>
      </c>
      <c r="F1106" s="10">
        <f t="shared" ref="F1106:Z1106" si="1094">F525/$AB1106</f>
        <v>347521.04005540442</v>
      </c>
      <c r="G1106" s="10">
        <f t="shared" si="1094"/>
        <v>33520.413981433412</v>
      </c>
      <c r="H1106" s="10">
        <f t="shared" si="1094"/>
        <v>0</v>
      </c>
      <c r="I1106" s="10">
        <f t="shared" si="1094"/>
        <v>3319705.4278664435</v>
      </c>
      <c r="J1106" s="10">
        <f t="shared" si="1094"/>
        <v>10575119.463187909</v>
      </c>
      <c r="K1106" s="10">
        <f t="shared" si="1094"/>
        <v>10575119.463187909</v>
      </c>
      <c r="L1106" s="10">
        <f t="shared" si="1094"/>
        <v>470918.45632762933</v>
      </c>
      <c r="M1106" s="10">
        <f t="shared" si="1094"/>
        <v>102576.2918089625</v>
      </c>
      <c r="N1106" s="10">
        <f t="shared" si="1094"/>
        <v>0</v>
      </c>
      <c r="O1106" s="10">
        <f t="shared" si="1094"/>
        <v>11776262.645632772</v>
      </c>
      <c r="P1106" s="10">
        <f t="shared" si="1094"/>
        <v>11776262.645632772</v>
      </c>
      <c r="Q1106" s="10">
        <f t="shared" si="1094"/>
        <v>11776262.645632772</v>
      </c>
      <c r="R1106" s="10">
        <f t="shared" si="1094"/>
        <v>703416.68853062962</v>
      </c>
      <c r="S1106" s="10">
        <f t="shared" si="1094"/>
        <v>703416.68853062962</v>
      </c>
      <c r="T1106" s="10">
        <f t="shared" si="1094"/>
        <v>703416.68853062962</v>
      </c>
      <c r="U1106" s="10">
        <f t="shared" si="1094"/>
        <v>703416.68853062962</v>
      </c>
      <c r="V1106" s="10">
        <f t="shared" si="1094"/>
        <v>703416.68853062962</v>
      </c>
      <c r="W1106" s="10">
        <f t="shared" si="1094"/>
        <v>703416.68853062962</v>
      </c>
      <c r="X1106" s="10">
        <f t="shared" si="1094"/>
        <v>39995085.871565007</v>
      </c>
      <c r="Y1106" s="10">
        <f t="shared" si="1094"/>
        <v>39995085.871565007</v>
      </c>
      <c r="Z1106" s="10">
        <f t="shared" si="1094"/>
        <v>39995085.871565007</v>
      </c>
      <c r="AB1106" s="21">
        <f>IF(E525="weekday",INDEX('Category Mapping'!$F$34:$F$45,MATCH('Summarized Source Data'!A525,'Category Mapping'!$A$34:$A$45,0)),INDEX('Category Mapping'!$E$34:$E$45,MATCH('Summarized Source Data'!A525,'Category Mapping'!$A$34:$A$45,0)))</f>
        <v>8.8571428571428559</v>
      </c>
      <c r="AD1106">
        <f>SUMIFS('Adjusted Source Data'!AJ$3:AJ$290,Sector,"All Sectors",Month,$A1106,TimeOfWeek,$E1106)</f>
        <v>0</v>
      </c>
      <c r="AE1106">
        <f>SUMIFS('Adjusted Source Data'!AK$3:AK$290,Sector,"All Sectors",Month,$A1106,TimeOfWeek,$E1106)</f>
        <v>0</v>
      </c>
    </row>
    <row r="1107" spans="1:31" outlineLevel="2">
      <c r="A1107">
        <f t="shared" ref="A1107:E1107" si="1095">A526</f>
        <v>10</v>
      </c>
      <c r="B1107" t="str">
        <f t="shared" si="1095"/>
        <v>Fall</v>
      </c>
      <c r="C1107" t="str">
        <f t="shared" si="1095"/>
        <v>h19</v>
      </c>
      <c r="D1107" t="str">
        <f t="shared" si="1095"/>
        <v>Hour18</v>
      </c>
      <c r="E1107" t="str">
        <f t="shared" si="1095"/>
        <v>Weekend</v>
      </c>
      <c r="F1107" s="10">
        <f t="shared" ref="F1107:Z1107" si="1096">F526/$AB1107</f>
        <v>360183.16700086754</v>
      </c>
      <c r="G1107" s="10">
        <f t="shared" si="1096"/>
        <v>6285.2334097427683</v>
      </c>
      <c r="H1107" s="10">
        <f t="shared" si="1096"/>
        <v>0</v>
      </c>
      <c r="I1107" s="10">
        <f t="shared" si="1096"/>
        <v>3500986.2703437922</v>
      </c>
      <c r="J1107" s="10">
        <f t="shared" si="1096"/>
        <v>10295111.147788446</v>
      </c>
      <c r="K1107" s="10">
        <f t="shared" si="1096"/>
        <v>10295111.147788446</v>
      </c>
      <c r="L1107" s="10">
        <f t="shared" si="1096"/>
        <v>431449.08489924861</v>
      </c>
      <c r="M1107" s="10">
        <f t="shared" si="1096"/>
        <v>95975.969634888781</v>
      </c>
      <c r="N1107" s="10">
        <f t="shared" si="1096"/>
        <v>0</v>
      </c>
      <c r="O1107" s="10">
        <f t="shared" si="1096"/>
        <v>11595731.28613854</v>
      </c>
      <c r="P1107" s="10">
        <f t="shared" si="1096"/>
        <v>11595731.28613854</v>
      </c>
      <c r="Q1107" s="10">
        <f t="shared" si="1096"/>
        <v>11595731.28613854</v>
      </c>
      <c r="R1107" s="10">
        <f t="shared" si="1096"/>
        <v>698772.61324793962</v>
      </c>
      <c r="S1107" s="10">
        <f t="shared" si="1096"/>
        <v>698772.61324793962</v>
      </c>
      <c r="T1107" s="10">
        <f t="shared" si="1096"/>
        <v>698772.61324793962</v>
      </c>
      <c r="U1107" s="10">
        <f t="shared" si="1096"/>
        <v>698772.61324793962</v>
      </c>
      <c r="V1107" s="10">
        <f t="shared" si="1096"/>
        <v>698772.61324793962</v>
      </c>
      <c r="W1107" s="10">
        <f t="shared" si="1096"/>
        <v>698772.61324793962</v>
      </c>
      <c r="X1107" s="10">
        <f t="shared" si="1096"/>
        <v>39881785.345016666</v>
      </c>
      <c r="Y1107" s="10">
        <f t="shared" si="1096"/>
        <v>39881785.345016666</v>
      </c>
      <c r="Z1107" s="10">
        <f t="shared" si="1096"/>
        <v>39881785.345016666</v>
      </c>
      <c r="AB1107" s="21">
        <f>IF(E526="weekday",INDEX('Category Mapping'!$F$34:$F$45,MATCH('Summarized Source Data'!A526,'Category Mapping'!$A$34:$A$45,0)),INDEX('Category Mapping'!$E$34:$E$45,MATCH('Summarized Source Data'!A526,'Category Mapping'!$A$34:$A$45,0)))</f>
        <v>8.8571428571428559</v>
      </c>
      <c r="AD1107">
        <f>SUMIFS('Adjusted Source Data'!AJ$3:AJ$290,Sector,"All Sectors",Month,$A1107,TimeOfWeek,$E1107)</f>
        <v>0</v>
      </c>
      <c r="AE1107">
        <f>SUMIFS('Adjusted Source Data'!AK$3:AK$290,Sector,"All Sectors",Month,$A1107,TimeOfWeek,$E1107)</f>
        <v>0</v>
      </c>
    </row>
    <row r="1108" spans="1:31" outlineLevel="2">
      <c r="A1108">
        <f t="shared" ref="A1108:E1108" si="1097">A527</f>
        <v>10</v>
      </c>
      <c r="B1108" t="str">
        <f t="shared" si="1097"/>
        <v>Fall</v>
      </c>
      <c r="C1108" t="str">
        <f t="shared" si="1097"/>
        <v>h20</v>
      </c>
      <c r="D1108" t="str">
        <f t="shared" si="1097"/>
        <v>Hour19</v>
      </c>
      <c r="E1108" t="str">
        <f t="shared" si="1097"/>
        <v>Weekend</v>
      </c>
      <c r="F1108" s="10">
        <f t="shared" ref="F1108:Z1108" si="1098">F527/$AB1108</f>
        <v>371433.5693855384</v>
      </c>
      <c r="G1108" s="10">
        <f t="shared" si="1098"/>
        <v>1020.2712415678268</v>
      </c>
      <c r="H1108" s="10">
        <f t="shared" si="1098"/>
        <v>0</v>
      </c>
      <c r="I1108" s="10">
        <f t="shared" si="1098"/>
        <v>3670937.0601663063</v>
      </c>
      <c r="J1108" s="10">
        <f t="shared" si="1098"/>
        <v>9439371.7584593799</v>
      </c>
      <c r="K1108" s="10">
        <f t="shared" si="1098"/>
        <v>9439371.7584593799</v>
      </c>
      <c r="L1108" s="10">
        <f t="shared" si="1098"/>
        <v>469423.22927877086</v>
      </c>
      <c r="M1108" s="10">
        <f t="shared" si="1098"/>
        <v>92182.894607103372</v>
      </c>
      <c r="N1108" s="10">
        <f t="shared" si="1098"/>
        <v>0</v>
      </c>
      <c r="O1108" s="10">
        <f t="shared" si="1098"/>
        <v>11334949.16369012</v>
      </c>
      <c r="P1108" s="10">
        <f t="shared" si="1098"/>
        <v>11334949.16369012</v>
      </c>
      <c r="Q1108" s="10">
        <f t="shared" si="1098"/>
        <v>11334949.16369012</v>
      </c>
      <c r="R1108" s="10">
        <f t="shared" si="1098"/>
        <v>683513.86483504158</v>
      </c>
      <c r="S1108" s="10">
        <f t="shared" si="1098"/>
        <v>683513.86483504158</v>
      </c>
      <c r="T1108" s="10">
        <f t="shared" si="1098"/>
        <v>683513.86483504158</v>
      </c>
      <c r="U1108" s="10">
        <f t="shared" si="1098"/>
        <v>683513.86483504158</v>
      </c>
      <c r="V1108" s="10">
        <f t="shared" si="1098"/>
        <v>683513.86483504158</v>
      </c>
      <c r="W1108" s="10">
        <f t="shared" si="1098"/>
        <v>683513.86483504158</v>
      </c>
      <c r="X1108" s="10">
        <f t="shared" si="1098"/>
        <v>39655184.291919976</v>
      </c>
      <c r="Y1108" s="10">
        <f t="shared" si="1098"/>
        <v>39655184.291919976</v>
      </c>
      <c r="Z1108" s="10">
        <f t="shared" si="1098"/>
        <v>39655184.291919976</v>
      </c>
      <c r="AB1108" s="21">
        <f>IF(E527="weekday",INDEX('Category Mapping'!$F$34:$F$45,MATCH('Summarized Source Data'!A527,'Category Mapping'!$A$34:$A$45,0)),INDEX('Category Mapping'!$E$34:$E$45,MATCH('Summarized Source Data'!A527,'Category Mapping'!$A$34:$A$45,0)))</f>
        <v>8.8571428571428559</v>
      </c>
      <c r="AD1108">
        <f>SUMIFS('Adjusted Source Data'!AJ$3:AJ$290,Sector,"All Sectors",Month,$A1108,TimeOfWeek,$E1108)</f>
        <v>0</v>
      </c>
      <c r="AE1108">
        <f>SUMIFS('Adjusted Source Data'!AK$3:AK$290,Sector,"All Sectors",Month,$A1108,TimeOfWeek,$E1108)</f>
        <v>0</v>
      </c>
    </row>
    <row r="1109" spans="1:31" outlineLevel="2">
      <c r="A1109">
        <f t="shared" ref="A1109:E1109" si="1099">A528</f>
        <v>10</v>
      </c>
      <c r="B1109" t="str">
        <f t="shared" si="1099"/>
        <v>Fall</v>
      </c>
      <c r="C1109" t="str">
        <f t="shared" si="1099"/>
        <v>h21</v>
      </c>
      <c r="D1109" t="str">
        <f t="shared" si="1099"/>
        <v>Hour20</v>
      </c>
      <c r="E1109" t="str">
        <f t="shared" si="1099"/>
        <v>Weekend</v>
      </c>
      <c r="F1109" s="10">
        <f t="shared" ref="F1109:Z1109" si="1100">F528/$AB1109</f>
        <v>370090.39164330775</v>
      </c>
      <c r="G1109" s="10">
        <f t="shared" si="1100"/>
        <v>119.19215392885663</v>
      </c>
      <c r="H1109" s="10">
        <f t="shared" si="1100"/>
        <v>0</v>
      </c>
      <c r="I1109" s="10">
        <f t="shared" si="1100"/>
        <v>3648276.9548566379</v>
      </c>
      <c r="J1109" s="10">
        <f t="shared" si="1100"/>
        <v>8897773.4878572039</v>
      </c>
      <c r="K1109" s="10">
        <f t="shared" si="1100"/>
        <v>8897773.4878572039</v>
      </c>
      <c r="L1109" s="10">
        <f t="shared" si="1100"/>
        <v>532305.58801573375</v>
      </c>
      <c r="M1109" s="10">
        <f t="shared" si="1100"/>
        <v>89550.130271699527</v>
      </c>
      <c r="N1109" s="10">
        <f t="shared" si="1100"/>
        <v>0</v>
      </c>
      <c r="O1109" s="10">
        <f t="shared" si="1100"/>
        <v>10821497.463095188</v>
      </c>
      <c r="P1109" s="10">
        <f t="shared" si="1100"/>
        <v>10821497.463095188</v>
      </c>
      <c r="Q1109" s="10">
        <f t="shared" si="1100"/>
        <v>10821497.463095188</v>
      </c>
      <c r="R1109" s="10">
        <f t="shared" si="1100"/>
        <v>662947.66655651294</v>
      </c>
      <c r="S1109" s="10">
        <f t="shared" si="1100"/>
        <v>662947.66655651294</v>
      </c>
      <c r="T1109" s="10">
        <f t="shared" si="1100"/>
        <v>662947.66655651294</v>
      </c>
      <c r="U1109" s="10">
        <f t="shared" si="1100"/>
        <v>662947.66655651294</v>
      </c>
      <c r="V1109" s="10">
        <f t="shared" si="1100"/>
        <v>662947.66655651294</v>
      </c>
      <c r="W1109" s="10">
        <f t="shared" si="1100"/>
        <v>662947.66655651294</v>
      </c>
      <c r="X1109" s="10">
        <f t="shared" si="1100"/>
        <v>39428583.238823287</v>
      </c>
      <c r="Y1109" s="10">
        <f t="shared" si="1100"/>
        <v>39428583.238823287</v>
      </c>
      <c r="Z1109" s="10">
        <f t="shared" si="1100"/>
        <v>39428583.238823287</v>
      </c>
      <c r="AB1109" s="21">
        <f>IF(E528="weekday",INDEX('Category Mapping'!$F$34:$F$45,MATCH('Summarized Source Data'!A528,'Category Mapping'!$A$34:$A$45,0)),INDEX('Category Mapping'!$E$34:$E$45,MATCH('Summarized Source Data'!A528,'Category Mapping'!$A$34:$A$45,0)))</f>
        <v>8.8571428571428559</v>
      </c>
      <c r="AD1109">
        <f>SUMIFS('Adjusted Source Data'!AJ$3:AJ$290,Sector,"All Sectors",Month,$A1109,TimeOfWeek,$E1109)</f>
        <v>0</v>
      </c>
      <c r="AE1109">
        <f>SUMIFS('Adjusted Source Data'!AK$3:AK$290,Sector,"All Sectors",Month,$A1109,TimeOfWeek,$E1109)</f>
        <v>0</v>
      </c>
    </row>
    <row r="1110" spans="1:31" outlineLevel="2">
      <c r="A1110">
        <f t="shared" ref="A1110:E1110" si="1101">A529</f>
        <v>10</v>
      </c>
      <c r="B1110" t="str">
        <f t="shared" si="1101"/>
        <v>Fall</v>
      </c>
      <c r="C1110" t="str">
        <f t="shared" si="1101"/>
        <v>h22</v>
      </c>
      <c r="D1110" t="str">
        <f t="shared" si="1101"/>
        <v>Hour21</v>
      </c>
      <c r="E1110" t="str">
        <f t="shared" si="1101"/>
        <v>Weekend</v>
      </c>
      <c r="F1110" s="10">
        <f t="shared" ref="F1110:Z1110" si="1102">F529/$AB1110</f>
        <v>327285.90591545007</v>
      </c>
      <c r="G1110" s="10">
        <f t="shared" si="1102"/>
        <v>124.17737709698369</v>
      </c>
      <c r="H1110" s="10">
        <f t="shared" si="1102"/>
        <v>0</v>
      </c>
      <c r="I1110" s="10">
        <f t="shared" si="1102"/>
        <v>3025124.0588407526</v>
      </c>
      <c r="J1110" s="10">
        <f t="shared" si="1102"/>
        <v>8204119.5657976652</v>
      </c>
      <c r="K1110" s="10">
        <f t="shared" si="1102"/>
        <v>8204119.5657976652</v>
      </c>
      <c r="L1110" s="10">
        <f t="shared" si="1102"/>
        <v>531503.76018935128</v>
      </c>
      <c r="M1110" s="10">
        <f t="shared" si="1102"/>
        <v>86985.799454330889</v>
      </c>
      <c r="N1110" s="10">
        <f t="shared" si="1102"/>
        <v>0</v>
      </c>
      <c r="O1110" s="10">
        <f t="shared" si="1102"/>
        <v>10054420.04121021</v>
      </c>
      <c r="P1110" s="10">
        <f t="shared" si="1102"/>
        <v>10054420.04121021</v>
      </c>
      <c r="Q1110" s="10">
        <f t="shared" si="1102"/>
        <v>10054420.04121021</v>
      </c>
      <c r="R1110" s="10">
        <f t="shared" si="1102"/>
        <v>639727.743345169</v>
      </c>
      <c r="S1110" s="10">
        <f t="shared" si="1102"/>
        <v>639727.743345169</v>
      </c>
      <c r="T1110" s="10">
        <f t="shared" si="1102"/>
        <v>639727.743345169</v>
      </c>
      <c r="U1110" s="10">
        <f t="shared" si="1102"/>
        <v>639727.743345169</v>
      </c>
      <c r="V1110" s="10">
        <f t="shared" si="1102"/>
        <v>639727.743345169</v>
      </c>
      <c r="W1110" s="10">
        <f t="shared" si="1102"/>
        <v>639727.743345169</v>
      </c>
      <c r="X1110" s="10">
        <f t="shared" si="1102"/>
        <v>38975381.132629924</v>
      </c>
      <c r="Y1110" s="10">
        <f t="shared" si="1102"/>
        <v>38975381.132629924</v>
      </c>
      <c r="Z1110" s="10">
        <f t="shared" si="1102"/>
        <v>38975381.132629924</v>
      </c>
      <c r="AB1110" s="21">
        <f>IF(E529="weekday",INDEX('Category Mapping'!$F$34:$F$45,MATCH('Summarized Source Data'!A529,'Category Mapping'!$A$34:$A$45,0)),INDEX('Category Mapping'!$E$34:$E$45,MATCH('Summarized Source Data'!A529,'Category Mapping'!$A$34:$A$45,0)))</f>
        <v>8.8571428571428559</v>
      </c>
      <c r="AD1110">
        <f>SUMIFS('Adjusted Source Data'!AJ$3:AJ$290,Sector,"All Sectors",Month,$A1110,TimeOfWeek,$E1110)</f>
        <v>0</v>
      </c>
      <c r="AE1110">
        <f>SUMIFS('Adjusted Source Data'!AK$3:AK$290,Sector,"All Sectors",Month,$A1110,TimeOfWeek,$E1110)</f>
        <v>0</v>
      </c>
    </row>
    <row r="1111" spans="1:31" outlineLevel="2">
      <c r="A1111">
        <f t="shared" ref="A1111:E1111" si="1103">A530</f>
        <v>10</v>
      </c>
      <c r="B1111" t="str">
        <f t="shared" si="1103"/>
        <v>Fall</v>
      </c>
      <c r="C1111" t="str">
        <f t="shared" si="1103"/>
        <v>h23</v>
      </c>
      <c r="D1111" t="str">
        <f t="shared" si="1103"/>
        <v>Hour22</v>
      </c>
      <c r="E1111" t="str">
        <f t="shared" si="1103"/>
        <v>Weekend</v>
      </c>
      <c r="F1111" s="10">
        <f t="shared" ref="F1111:Z1111" si="1104">F530/$AB1111</f>
        <v>254668.87923798</v>
      </c>
      <c r="G1111" s="10">
        <f t="shared" si="1104"/>
        <v>128.93599921201408</v>
      </c>
      <c r="H1111" s="10">
        <f t="shared" si="1104"/>
        <v>0</v>
      </c>
      <c r="I1111" s="10">
        <f t="shared" si="1104"/>
        <v>1948769.0566314959</v>
      </c>
      <c r="J1111" s="10">
        <f t="shared" si="1104"/>
        <v>6871805.3046535701</v>
      </c>
      <c r="K1111" s="10">
        <f t="shared" si="1104"/>
        <v>6871805.3046535701</v>
      </c>
      <c r="L1111" s="10">
        <f t="shared" si="1104"/>
        <v>453345.77126103448</v>
      </c>
      <c r="M1111" s="10">
        <f t="shared" si="1104"/>
        <v>83919.88720593274</v>
      </c>
      <c r="N1111" s="10">
        <f t="shared" si="1104"/>
        <v>0</v>
      </c>
      <c r="O1111" s="10">
        <f t="shared" si="1104"/>
        <v>9557811.256990375</v>
      </c>
      <c r="P1111" s="10">
        <f t="shared" si="1104"/>
        <v>9557811.256990375</v>
      </c>
      <c r="Q1111" s="10">
        <f t="shared" si="1104"/>
        <v>9557811.256990375</v>
      </c>
      <c r="R1111" s="10">
        <f t="shared" si="1104"/>
        <v>631766.56854672311</v>
      </c>
      <c r="S1111" s="10">
        <f t="shared" si="1104"/>
        <v>631766.56854672311</v>
      </c>
      <c r="T1111" s="10">
        <f t="shared" si="1104"/>
        <v>631766.56854672311</v>
      </c>
      <c r="U1111" s="10">
        <f t="shared" si="1104"/>
        <v>631766.56854672311</v>
      </c>
      <c r="V1111" s="10">
        <f t="shared" si="1104"/>
        <v>631766.56854672311</v>
      </c>
      <c r="W1111" s="10">
        <f t="shared" si="1104"/>
        <v>631766.56854672311</v>
      </c>
      <c r="X1111" s="10">
        <f t="shared" si="1104"/>
        <v>38635479.552984893</v>
      </c>
      <c r="Y1111" s="10">
        <f t="shared" si="1104"/>
        <v>38635479.552984893</v>
      </c>
      <c r="Z1111" s="10">
        <f t="shared" si="1104"/>
        <v>38635479.552984893</v>
      </c>
      <c r="AB1111" s="21">
        <f>IF(E530="weekday",INDEX('Category Mapping'!$F$34:$F$45,MATCH('Summarized Source Data'!A530,'Category Mapping'!$A$34:$A$45,0)),INDEX('Category Mapping'!$E$34:$E$45,MATCH('Summarized Source Data'!A530,'Category Mapping'!$A$34:$A$45,0)))</f>
        <v>8.8571428571428559</v>
      </c>
      <c r="AD1111">
        <f>SUMIFS('Adjusted Source Data'!AJ$3:AJ$290,Sector,"All Sectors",Month,$A1111,TimeOfWeek,$E1111)</f>
        <v>0</v>
      </c>
      <c r="AE1111">
        <f>SUMIFS('Adjusted Source Data'!AK$3:AK$290,Sector,"All Sectors",Month,$A1111,TimeOfWeek,$E1111)</f>
        <v>0</v>
      </c>
    </row>
    <row r="1112" spans="1:31" outlineLevel="2">
      <c r="A1112">
        <f t="shared" ref="A1112:E1112" si="1105">A531</f>
        <v>10</v>
      </c>
      <c r="B1112" t="str">
        <f t="shared" si="1105"/>
        <v>Fall</v>
      </c>
      <c r="C1112" t="str">
        <f t="shared" si="1105"/>
        <v>h24</v>
      </c>
      <c r="D1112" t="str">
        <f t="shared" si="1105"/>
        <v>Hour23</v>
      </c>
      <c r="E1112" t="str">
        <f t="shared" si="1105"/>
        <v>Weekend</v>
      </c>
      <c r="F1112" s="10">
        <f t="shared" ref="F1112:Z1112" si="1106">F531/$AB1112</f>
        <v>218411.57773724484</v>
      </c>
      <c r="G1112" s="10">
        <f t="shared" si="1106"/>
        <v>132.90151764120611</v>
      </c>
      <c r="H1112" s="10">
        <f t="shared" si="1106"/>
        <v>0</v>
      </c>
      <c r="I1112" s="10">
        <f t="shared" si="1106"/>
        <v>1088977.4739704279</v>
      </c>
      <c r="J1112" s="10">
        <f t="shared" si="1106"/>
        <v>5467849.5343655851</v>
      </c>
      <c r="K1112" s="10">
        <f t="shared" si="1106"/>
        <v>5467849.5343655851</v>
      </c>
      <c r="L1112" s="10">
        <f t="shared" si="1106"/>
        <v>475100.49206305528</v>
      </c>
      <c r="M1112" s="10">
        <f t="shared" si="1106"/>
        <v>79731.846542599786</v>
      </c>
      <c r="N1112" s="10">
        <f t="shared" si="1106"/>
        <v>0</v>
      </c>
      <c r="O1112" s="10">
        <f t="shared" si="1106"/>
        <v>8747140.8910132889</v>
      </c>
      <c r="P1112" s="10">
        <f t="shared" si="1106"/>
        <v>8747140.8910132889</v>
      </c>
      <c r="Q1112" s="10">
        <f t="shared" si="1106"/>
        <v>8747140.8910132889</v>
      </c>
      <c r="R1112" s="10">
        <f t="shared" si="1106"/>
        <v>424552.93505035719</v>
      </c>
      <c r="S1112" s="10">
        <f t="shared" si="1106"/>
        <v>424552.93505035719</v>
      </c>
      <c r="T1112" s="10">
        <f t="shared" si="1106"/>
        <v>424552.93505035719</v>
      </c>
      <c r="U1112" s="10">
        <f t="shared" si="1106"/>
        <v>424552.93505035719</v>
      </c>
      <c r="V1112" s="10">
        <f t="shared" si="1106"/>
        <v>424552.93505035719</v>
      </c>
      <c r="W1112" s="10">
        <f t="shared" si="1106"/>
        <v>424552.93505035719</v>
      </c>
      <c r="X1112" s="10">
        <f t="shared" si="1106"/>
        <v>38522179.026436545</v>
      </c>
      <c r="Y1112" s="10">
        <f t="shared" si="1106"/>
        <v>38522179.026436545</v>
      </c>
      <c r="Z1112" s="10">
        <f t="shared" si="1106"/>
        <v>38522179.026436545</v>
      </c>
      <c r="AB1112" s="21">
        <f>IF(E531="weekday",INDEX('Category Mapping'!$F$34:$F$45,MATCH('Summarized Source Data'!A531,'Category Mapping'!$A$34:$A$45,0)),INDEX('Category Mapping'!$E$34:$E$45,MATCH('Summarized Source Data'!A531,'Category Mapping'!$A$34:$A$45,0)))</f>
        <v>8.8571428571428559</v>
      </c>
      <c r="AD1112">
        <f>SUMIFS('Adjusted Source Data'!AJ$3:AJ$290,Sector,"All Sectors",Month,$A1112,TimeOfWeek,$E1112)</f>
        <v>0</v>
      </c>
      <c r="AE1112">
        <f>SUMIFS('Adjusted Source Data'!AK$3:AK$290,Sector,"All Sectors",Month,$A1112,TimeOfWeek,$E1112)</f>
        <v>0</v>
      </c>
    </row>
    <row r="1113" spans="1:31" outlineLevel="2">
      <c r="A1113">
        <f t="shared" ref="A1113:E1113" si="1107">A532</f>
        <v>11</v>
      </c>
      <c r="B1113" t="str">
        <f t="shared" si="1107"/>
        <v>Winter</v>
      </c>
      <c r="C1113" t="str">
        <f t="shared" si="1107"/>
        <v>h1</v>
      </c>
      <c r="D1113" t="str">
        <f t="shared" si="1107"/>
        <v>Hour0</v>
      </c>
      <c r="E1113" t="str">
        <f t="shared" si="1107"/>
        <v>Weekend</v>
      </c>
      <c r="F1113" s="10">
        <f t="shared" ref="F1113:Z1113" si="1108">F532/$AB1113</f>
        <v>652465.61092655372</v>
      </c>
      <c r="G1113" s="10">
        <f t="shared" si="1108"/>
        <v>2589.4593233129863</v>
      </c>
      <c r="H1113" s="10">
        <f t="shared" si="1108"/>
        <v>0</v>
      </c>
      <c r="I1113" s="10">
        <f t="shared" si="1108"/>
        <v>785281.63678355422</v>
      </c>
      <c r="J1113" s="10">
        <f t="shared" si="1108"/>
        <v>4275458.4094635127</v>
      </c>
      <c r="K1113" s="10">
        <f t="shared" si="1108"/>
        <v>4275458.4094635127</v>
      </c>
      <c r="L1113" s="10">
        <f t="shared" si="1108"/>
        <v>885047.89191754337</v>
      </c>
      <c r="M1113" s="10">
        <f t="shared" si="1108"/>
        <v>7776.3165742674264</v>
      </c>
      <c r="N1113" s="10">
        <f t="shared" si="1108"/>
        <v>0</v>
      </c>
      <c r="O1113" s="10">
        <f t="shared" si="1108"/>
        <v>8871659.1155237854</v>
      </c>
      <c r="P1113" s="10">
        <f t="shared" si="1108"/>
        <v>8871659.1155237854</v>
      </c>
      <c r="Q1113" s="10">
        <f t="shared" si="1108"/>
        <v>8871659.1155237854</v>
      </c>
      <c r="R1113" s="10">
        <f t="shared" si="1108"/>
        <v>306415.6107738057</v>
      </c>
      <c r="S1113" s="10">
        <f t="shared" si="1108"/>
        <v>306415.6107738057</v>
      </c>
      <c r="T1113" s="10">
        <f t="shared" si="1108"/>
        <v>306415.6107738057</v>
      </c>
      <c r="U1113" s="10">
        <f t="shared" si="1108"/>
        <v>306415.6107738057</v>
      </c>
      <c r="V1113" s="10">
        <f t="shared" si="1108"/>
        <v>306415.6107738057</v>
      </c>
      <c r="W1113" s="10">
        <f t="shared" si="1108"/>
        <v>306415.6107738057</v>
      </c>
      <c r="X1113" s="10">
        <f t="shared" si="1108"/>
        <v>38899161.209493034</v>
      </c>
      <c r="Y1113" s="10">
        <f t="shared" si="1108"/>
        <v>38899161.209493034</v>
      </c>
      <c r="Z1113" s="10">
        <f t="shared" si="1108"/>
        <v>38899161.209493034</v>
      </c>
      <c r="AB1113" s="21">
        <f>IF(E532="weekday",INDEX('Category Mapping'!$F$34:$F$45,MATCH('Summarized Source Data'!A532,'Category Mapping'!$A$34:$A$45,0)),INDEX('Category Mapping'!$E$34:$E$45,MATCH('Summarized Source Data'!A532,'Category Mapping'!$A$34:$A$45,0)))</f>
        <v>8.5714285714285712</v>
      </c>
      <c r="AD1113">
        <f>SUMIFS('Adjusted Source Data'!AJ$3:AJ$290,Sector,"All Sectors",Month,$A1113,TimeOfWeek,$E1113)</f>
        <v>0</v>
      </c>
      <c r="AE1113">
        <f>SUMIFS('Adjusted Source Data'!AK$3:AK$290,Sector,"All Sectors",Month,$A1113,TimeOfWeek,$E1113)</f>
        <v>0</v>
      </c>
    </row>
    <row r="1114" spans="1:31" outlineLevel="2">
      <c r="A1114">
        <f t="shared" ref="A1114:E1114" si="1109">A533</f>
        <v>11</v>
      </c>
      <c r="B1114" t="str">
        <f t="shared" si="1109"/>
        <v>Winter</v>
      </c>
      <c r="C1114" t="str">
        <f t="shared" si="1109"/>
        <v>h2</v>
      </c>
      <c r="D1114" t="str">
        <f t="shared" si="1109"/>
        <v>Hour1</v>
      </c>
      <c r="E1114" t="str">
        <f t="shared" si="1109"/>
        <v>Weekend</v>
      </c>
      <c r="F1114" s="10">
        <f t="shared" ref="F1114:Z1114" si="1110">F533/$AB1114</f>
        <v>669481.78248735832</v>
      </c>
      <c r="G1114" s="10">
        <f t="shared" si="1110"/>
        <v>2629.0389363220625</v>
      </c>
      <c r="H1114" s="10">
        <f t="shared" si="1110"/>
        <v>0</v>
      </c>
      <c r="I1114" s="10">
        <f t="shared" si="1110"/>
        <v>678478.37595554453</v>
      </c>
      <c r="J1114" s="10">
        <f t="shared" si="1110"/>
        <v>3321846.4930904908</v>
      </c>
      <c r="K1114" s="10">
        <f t="shared" si="1110"/>
        <v>3321846.4930904908</v>
      </c>
      <c r="L1114" s="10">
        <f t="shared" si="1110"/>
        <v>808643.92864453606</v>
      </c>
      <c r="M1114" s="10">
        <f t="shared" si="1110"/>
        <v>7610.9667869687655</v>
      </c>
      <c r="N1114" s="10">
        <f t="shared" si="1110"/>
        <v>0</v>
      </c>
      <c r="O1114" s="10">
        <f t="shared" si="1110"/>
        <v>7746096.915987514</v>
      </c>
      <c r="P1114" s="10">
        <f t="shared" si="1110"/>
        <v>7746096.915987514</v>
      </c>
      <c r="Q1114" s="10">
        <f t="shared" si="1110"/>
        <v>7746096.915987514</v>
      </c>
      <c r="R1114" s="10">
        <f t="shared" si="1110"/>
        <v>291806.31063675933</v>
      </c>
      <c r="S1114" s="10">
        <f t="shared" si="1110"/>
        <v>291806.31063675933</v>
      </c>
      <c r="T1114" s="10">
        <f t="shared" si="1110"/>
        <v>291806.31063675933</v>
      </c>
      <c r="U1114" s="10">
        <f t="shared" si="1110"/>
        <v>291806.31063675933</v>
      </c>
      <c r="V1114" s="10">
        <f t="shared" si="1110"/>
        <v>291806.31063675933</v>
      </c>
      <c r="W1114" s="10">
        <f t="shared" si="1110"/>
        <v>291806.31063675933</v>
      </c>
      <c r="X1114" s="10">
        <f t="shared" si="1110"/>
        <v>38785752.5762292</v>
      </c>
      <c r="Y1114" s="10">
        <f t="shared" si="1110"/>
        <v>38785752.5762292</v>
      </c>
      <c r="Z1114" s="10">
        <f t="shared" si="1110"/>
        <v>38785752.5762292</v>
      </c>
      <c r="AB1114" s="21">
        <f>IF(E533="weekday",INDEX('Category Mapping'!$F$34:$F$45,MATCH('Summarized Source Data'!A533,'Category Mapping'!$A$34:$A$45,0)),INDEX('Category Mapping'!$E$34:$E$45,MATCH('Summarized Source Data'!A533,'Category Mapping'!$A$34:$A$45,0)))</f>
        <v>8.5714285714285712</v>
      </c>
      <c r="AD1114">
        <f>SUMIFS('Adjusted Source Data'!AJ$3:AJ$290,Sector,"All Sectors",Month,$A1114,TimeOfWeek,$E1114)</f>
        <v>0</v>
      </c>
      <c r="AE1114">
        <f>SUMIFS('Adjusted Source Data'!AK$3:AK$290,Sector,"All Sectors",Month,$A1114,TimeOfWeek,$E1114)</f>
        <v>0</v>
      </c>
    </row>
    <row r="1115" spans="1:31" outlineLevel="2">
      <c r="A1115">
        <f t="shared" ref="A1115:E1115" si="1111">A534</f>
        <v>11</v>
      </c>
      <c r="B1115" t="str">
        <f t="shared" si="1111"/>
        <v>Winter</v>
      </c>
      <c r="C1115" t="str">
        <f t="shared" si="1111"/>
        <v>h3</v>
      </c>
      <c r="D1115" t="str">
        <f t="shared" si="1111"/>
        <v>Hour2</v>
      </c>
      <c r="E1115" t="str">
        <f t="shared" si="1111"/>
        <v>Weekend</v>
      </c>
      <c r="F1115" s="10">
        <f t="shared" ref="F1115:Z1115" si="1112">F534/$AB1115</f>
        <v>675283.42793923593</v>
      </c>
      <c r="G1115" s="10">
        <f t="shared" si="1112"/>
        <v>2663.968795367321</v>
      </c>
      <c r="H1115" s="10">
        <f t="shared" si="1112"/>
        <v>0</v>
      </c>
      <c r="I1115" s="10">
        <f t="shared" si="1112"/>
        <v>655288.12499122391</v>
      </c>
      <c r="J1115" s="10">
        <f t="shared" si="1112"/>
        <v>2590703.1892026239</v>
      </c>
      <c r="K1115" s="10">
        <f t="shared" si="1112"/>
        <v>2590703.1892026239</v>
      </c>
      <c r="L1115" s="10">
        <f t="shared" si="1112"/>
        <v>731378.85361915652</v>
      </c>
      <c r="M1115" s="10">
        <f t="shared" si="1112"/>
        <v>7541.9009293110948</v>
      </c>
      <c r="N1115" s="10">
        <f t="shared" si="1112"/>
        <v>0</v>
      </c>
      <c r="O1115" s="10">
        <f t="shared" si="1112"/>
        <v>7653318.1069748085</v>
      </c>
      <c r="P1115" s="10">
        <f t="shared" si="1112"/>
        <v>7653318.1069748085</v>
      </c>
      <c r="Q1115" s="10">
        <f t="shared" si="1112"/>
        <v>7653318.1069748085</v>
      </c>
      <c r="R1115" s="10">
        <f t="shared" si="1112"/>
        <v>287822.0385329345</v>
      </c>
      <c r="S1115" s="10">
        <f t="shared" si="1112"/>
        <v>287822.0385329345</v>
      </c>
      <c r="T1115" s="10">
        <f t="shared" si="1112"/>
        <v>287822.0385329345</v>
      </c>
      <c r="U1115" s="10">
        <f t="shared" si="1112"/>
        <v>287822.0385329345</v>
      </c>
      <c r="V1115" s="10">
        <f t="shared" si="1112"/>
        <v>287822.0385329345</v>
      </c>
      <c r="W1115" s="10">
        <f t="shared" si="1112"/>
        <v>287822.0385329345</v>
      </c>
      <c r="X1115" s="10">
        <f t="shared" si="1112"/>
        <v>38785752.5762292</v>
      </c>
      <c r="Y1115" s="10">
        <f t="shared" si="1112"/>
        <v>38785752.5762292</v>
      </c>
      <c r="Z1115" s="10">
        <f t="shared" si="1112"/>
        <v>38785752.5762292</v>
      </c>
      <c r="AB1115" s="21">
        <f>IF(E534="weekday",INDEX('Category Mapping'!$F$34:$F$45,MATCH('Summarized Source Data'!A534,'Category Mapping'!$A$34:$A$45,0)),INDEX('Category Mapping'!$E$34:$E$45,MATCH('Summarized Source Data'!A534,'Category Mapping'!$A$34:$A$45,0)))</f>
        <v>8.5714285714285712</v>
      </c>
      <c r="AD1115">
        <f>SUMIFS('Adjusted Source Data'!AJ$3:AJ$290,Sector,"All Sectors",Month,$A1115,TimeOfWeek,$E1115)</f>
        <v>0</v>
      </c>
      <c r="AE1115">
        <f>SUMIFS('Adjusted Source Data'!AK$3:AK$290,Sector,"All Sectors",Month,$A1115,TimeOfWeek,$E1115)</f>
        <v>0</v>
      </c>
    </row>
    <row r="1116" spans="1:31" outlineLevel="2">
      <c r="A1116">
        <f t="shared" ref="A1116:E1116" si="1113">A535</f>
        <v>11</v>
      </c>
      <c r="B1116" t="str">
        <f t="shared" si="1113"/>
        <v>Winter</v>
      </c>
      <c r="C1116" t="str">
        <f t="shared" si="1113"/>
        <v>h4</v>
      </c>
      <c r="D1116" t="str">
        <f t="shared" si="1113"/>
        <v>Hour3</v>
      </c>
      <c r="E1116" t="str">
        <f t="shared" si="1113"/>
        <v>Weekend</v>
      </c>
      <c r="F1116" s="10">
        <f t="shared" ref="F1116:Z1116" si="1114">F535/$AB1116</f>
        <v>669481.78248735832</v>
      </c>
      <c r="G1116" s="10">
        <f t="shared" si="1114"/>
        <v>2669.0721838641939</v>
      </c>
      <c r="H1116" s="10">
        <f t="shared" si="1114"/>
        <v>0</v>
      </c>
      <c r="I1116" s="10">
        <f t="shared" si="1114"/>
        <v>654735.0310867962</v>
      </c>
      <c r="J1116" s="10">
        <f t="shared" si="1114"/>
        <v>2143418.2921151202</v>
      </c>
      <c r="K1116" s="10">
        <f t="shared" si="1114"/>
        <v>2143418.2921151202</v>
      </c>
      <c r="L1116" s="10">
        <f t="shared" si="1114"/>
        <v>748489.15434557002</v>
      </c>
      <c r="M1116" s="10">
        <f t="shared" si="1114"/>
        <v>7503.0017681016016</v>
      </c>
      <c r="N1116" s="10">
        <f t="shared" si="1114"/>
        <v>0</v>
      </c>
      <c r="O1116" s="10">
        <f t="shared" si="1114"/>
        <v>7726973.6120206667</v>
      </c>
      <c r="P1116" s="10">
        <f t="shared" si="1114"/>
        <v>7726973.6120206667</v>
      </c>
      <c r="Q1116" s="10">
        <f t="shared" si="1114"/>
        <v>7726973.6120206667</v>
      </c>
      <c r="R1116" s="10">
        <f t="shared" si="1114"/>
        <v>287822.0385329345</v>
      </c>
      <c r="S1116" s="10">
        <f t="shared" si="1114"/>
        <v>287822.0385329345</v>
      </c>
      <c r="T1116" s="10">
        <f t="shared" si="1114"/>
        <v>287822.0385329345</v>
      </c>
      <c r="U1116" s="10">
        <f t="shared" si="1114"/>
        <v>287822.0385329345</v>
      </c>
      <c r="V1116" s="10">
        <f t="shared" si="1114"/>
        <v>287822.0385329345</v>
      </c>
      <c r="W1116" s="10">
        <f t="shared" si="1114"/>
        <v>287822.0385329345</v>
      </c>
      <c r="X1116" s="10">
        <f t="shared" si="1114"/>
        <v>38899161.209493034</v>
      </c>
      <c r="Y1116" s="10">
        <f t="shared" si="1114"/>
        <v>38899161.209493034</v>
      </c>
      <c r="Z1116" s="10">
        <f t="shared" si="1114"/>
        <v>38899161.209493034</v>
      </c>
      <c r="AB1116" s="21">
        <f>IF(E535="weekday",INDEX('Category Mapping'!$F$34:$F$45,MATCH('Summarized Source Data'!A535,'Category Mapping'!$A$34:$A$45,0)),INDEX('Category Mapping'!$E$34:$E$45,MATCH('Summarized Source Data'!A535,'Category Mapping'!$A$34:$A$45,0)))</f>
        <v>8.5714285714285712</v>
      </c>
      <c r="AD1116">
        <f>SUMIFS('Adjusted Source Data'!AJ$3:AJ$290,Sector,"All Sectors",Month,$A1116,TimeOfWeek,$E1116)</f>
        <v>0</v>
      </c>
      <c r="AE1116">
        <f>SUMIFS('Adjusted Source Data'!AK$3:AK$290,Sector,"All Sectors",Month,$A1116,TimeOfWeek,$E1116)</f>
        <v>0</v>
      </c>
    </row>
    <row r="1117" spans="1:31" outlineLevel="2">
      <c r="A1117">
        <f t="shared" ref="A1117:E1117" si="1115">A536</f>
        <v>11</v>
      </c>
      <c r="B1117" t="str">
        <f t="shared" si="1115"/>
        <v>Winter</v>
      </c>
      <c r="C1117" t="str">
        <f t="shared" si="1115"/>
        <v>h5</v>
      </c>
      <c r="D1117" t="str">
        <f t="shared" si="1115"/>
        <v>Hour4</v>
      </c>
      <c r="E1117" t="str">
        <f t="shared" si="1115"/>
        <v>Weekend</v>
      </c>
      <c r="F1117" s="10">
        <f t="shared" ref="F1117:Z1117" si="1116">F536/$AB1117</f>
        <v>652465.61092655372</v>
      </c>
      <c r="G1117" s="10">
        <f t="shared" si="1116"/>
        <v>2660.453127736143</v>
      </c>
      <c r="H1117" s="10">
        <f t="shared" si="1116"/>
        <v>0</v>
      </c>
      <c r="I1117" s="10">
        <f t="shared" si="1116"/>
        <v>689171.44916872436</v>
      </c>
      <c r="J1117" s="10">
        <f t="shared" si="1116"/>
        <v>2194051.8446084214</v>
      </c>
      <c r="K1117" s="10">
        <f t="shared" si="1116"/>
        <v>2194051.8446084214</v>
      </c>
      <c r="L1117" s="10">
        <f t="shared" si="1116"/>
        <v>769551.97275849443</v>
      </c>
      <c r="M1117" s="10">
        <f t="shared" si="1116"/>
        <v>7494.6095292400778</v>
      </c>
      <c r="N1117" s="10">
        <f t="shared" si="1116"/>
        <v>0</v>
      </c>
      <c r="O1117" s="10">
        <f t="shared" si="1116"/>
        <v>7842009.5457631992</v>
      </c>
      <c r="P1117" s="10">
        <f t="shared" si="1116"/>
        <v>7842009.5457631992</v>
      </c>
      <c r="Q1117" s="10">
        <f t="shared" si="1116"/>
        <v>7842009.5457631992</v>
      </c>
      <c r="R1117" s="10">
        <f t="shared" si="1116"/>
        <v>286493.9100287818</v>
      </c>
      <c r="S1117" s="10">
        <f t="shared" si="1116"/>
        <v>286493.9100287818</v>
      </c>
      <c r="T1117" s="10">
        <f t="shared" si="1116"/>
        <v>286493.9100287818</v>
      </c>
      <c r="U1117" s="10">
        <f t="shared" si="1116"/>
        <v>286493.9100287818</v>
      </c>
      <c r="V1117" s="10">
        <f t="shared" si="1116"/>
        <v>286493.9100287818</v>
      </c>
      <c r="W1117" s="10">
        <f t="shared" si="1116"/>
        <v>286493.9100287818</v>
      </c>
      <c r="X1117" s="10">
        <f t="shared" si="1116"/>
        <v>39239387.109284513</v>
      </c>
      <c r="Y1117" s="10">
        <f t="shared" si="1116"/>
        <v>39239387.109284513</v>
      </c>
      <c r="Z1117" s="10">
        <f t="shared" si="1116"/>
        <v>39239387.109284513</v>
      </c>
      <c r="AB1117" s="21">
        <f>IF(E536="weekday",INDEX('Category Mapping'!$F$34:$F$45,MATCH('Summarized Source Data'!A536,'Category Mapping'!$A$34:$A$45,0)),INDEX('Category Mapping'!$E$34:$E$45,MATCH('Summarized Source Data'!A536,'Category Mapping'!$A$34:$A$45,0)))</f>
        <v>8.5714285714285712</v>
      </c>
      <c r="AD1117">
        <f>SUMIFS('Adjusted Source Data'!AJ$3:AJ$290,Sector,"All Sectors",Month,$A1117,TimeOfWeek,$E1117)</f>
        <v>0</v>
      </c>
      <c r="AE1117">
        <f>SUMIFS('Adjusted Source Data'!AK$3:AK$290,Sector,"All Sectors",Month,$A1117,TimeOfWeek,$E1117)</f>
        <v>0</v>
      </c>
    </row>
    <row r="1118" spans="1:31" outlineLevel="2">
      <c r="A1118">
        <f t="shared" ref="A1118:E1118" si="1117">A537</f>
        <v>11</v>
      </c>
      <c r="B1118" t="str">
        <f t="shared" si="1117"/>
        <v>Winter</v>
      </c>
      <c r="C1118" t="str">
        <f t="shared" si="1117"/>
        <v>h6</v>
      </c>
      <c r="D1118" t="str">
        <f t="shared" si="1117"/>
        <v>Hour5</v>
      </c>
      <c r="E1118" t="str">
        <f t="shared" si="1117"/>
        <v>Weekend</v>
      </c>
      <c r="F1118" s="10">
        <f t="shared" ref="F1118:Z1118" si="1118">F537/$AB1118</f>
        <v>713772.27671358048</v>
      </c>
      <c r="G1118" s="10">
        <f t="shared" si="1118"/>
        <v>2612.8215017653347</v>
      </c>
      <c r="H1118" s="10">
        <f t="shared" si="1118"/>
        <v>0</v>
      </c>
      <c r="I1118" s="10">
        <f t="shared" si="1118"/>
        <v>893141.52584768296</v>
      </c>
      <c r="J1118" s="10">
        <f t="shared" si="1118"/>
        <v>2529888.4900666955</v>
      </c>
      <c r="K1118" s="10">
        <f t="shared" si="1118"/>
        <v>2529888.4900666955</v>
      </c>
      <c r="L1118" s="10">
        <f t="shared" si="1118"/>
        <v>811072.34770861443</v>
      </c>
      <c r="M1118" s="10">
        <f t="shared" si="1118"/>
        <v>7576.3771538232986</v>
      </c>
      <c r="N1118" s="10">
        <f t="shared" si="1118"/>
        <v>0</v>
      </c>
      <c r="O1118" s="10">
        <f t="shared" si="1118"/>
        <v>8390132.2961604018</v>
      </c>
      <c r="P1118" s="10">
        <f t="shared" si="1118"/>
        <v>8390132.2961604018</v>
      </c>
      <c r="Q1118" s="10">
        <f t="shared" si="1118"/>
        <v>8390132.2961604018</v>
      </c>
      <c r="R1118" s="10">
        <f t="shared" si="1118"/>
        <v>288486.04608069424</v>
      </c>
      <c r="S1118" s="10">
        <f t="shared" si="1118"/>
        <v>288486.04608069424</v>
      </c>
      <c r="T1118" s="10">
        <f t="shared" si="1118"/>
        <v>288486.04608069424</v>
      </c>
      <c r="U1118" s="10">
        <f t="shared" si="1118"/>
        <v>288486.04608069424</v>
      </c>
      <c r="V1118" s="10">
        <f t="shared" si="1118"/>
        <v>288486.04608069424</v>
      </c>
      <c r="W1118" s="10">
        <f t="shared" si="1118"/>
        <v>288486.04608069424</v>
      </c>
      <c r="X1118" s="10">
        <f t="shared" si="1118"/>
        <v>39579613.009075992</v>
      </c>
      <c r="Y1118" s="10">
        <f t="shared" si="1118"/>
        <v>39579613.009075992</v>
      </c>
      <c r="Z1118" s="10">
        <f t="shared" si="1118"/>
        <v>39579613.009075992</v>
      </c>
      <c r="AB1118" s="21">
        <f>IF(E537="weekday",INDEX('Category Mapping'!$F$34:$F$45,MATCH('Summarized Source Data'!A537,'Category Mapping'!$A$34:$A$45,0)),INDEX('Category Mapping'!$E$34:$E$45,MATCH('Summarized Source Data'!A537,'Category Mapping'!$A$34:$A$45,0)))</f>
        <v>8.5714285714285712</v>
      </c>
      <c r="AD1118">
        <f>SUMIFS('Adjusted Source Data'!AJ$3:AJ$290,Sector,"All Sectors",Month,$A1118,TimeOfWeek,$E1118)</f>
        <v>0</v>
      </c>
      <c r="AE1118">
        <f>SUMIFS('Adjusted Source Data'!AK$3:AK$290,Sector,"All Sectors",Month,$A1118,TimeOfWeek,$E1118)</f>
        <v>0</v>
      </c>
    </row>
    <row r="1119" spans="1:31" outlineLevel="2">
      <c r="A1119">
        <f t="shared" ref="A1119:E1119" si="1119">A538</f>
        <v>11</v>
      </c>
      <c r="B1119" t="str">
        <f t="shared" si="1119"/>
        <v>Winter</v>
      </c>
      <c r="C1119" t="str">
        <f t="shared" si="1119"/>
        <v>h7</v>
      </c>
      <c r="D1119" t="str">
        <f t="shared" si="1119"/>
        <v>Hour6</v>
      </c>
      <c r="E1119" t="str">
        <f t="shared" si="1119"/>
        <v>Weekend</v>
      </c>
      <c r="F1119" s="10">
        <f t="shared" ref="F1119:Z1119" si="1120">F538/$AB1119</f>
        <v>761055.3979543685</v>
      </c>
      <c r="G1119" s="10">
        <f t="shared" si="1120"/>
        <v>2508.2587418960852</v>
      </c>
      <c r="H1119" s="10">
        <f t="shared" si="1120"/>
        <v>0</v>
      </c>
      <c r="I1119" s="10">
        <f t="shared" si="1120"/>
        <v>1542357.4123880616</v>
      </c>
      <c r="J1119" s="10">
        <f t="shared" si="1120"/>
        <v>3727418.2205513269</v>
      </c>
      <c r="K1119" s="10">
        <f t="shared" si="1120"/>
        <v>3727418.2205513269</v>
      </c>
      <c r="L1119" s="10">
        <f t="shared" si="1120"/>
        <v>1202131.5125965774</v>
      </c>
      <c r="M1119" s="10">
        <f t="shared" si="1120"/>
        <v>7868.9714276439745</v>
      </c>
      <c r="N1119" s="10">
        <f t="shared" si="1120"/>
        <v>0</v>
      </c>
      <c r="O1119" s="10">
        <f t="shared" si="1120"/>
        <v>9393706.7261437029</v>
      </c>
      <c r="P1119" s="10">
        <f t="shared" si="1120"/>
        <v>9393706.7261437029</v>
      </c>
      <c r="Q1119" s="10">
        <f t="shared" si="1120"/>
        <v>9393706.7261437029</v>
      </c>
      <c r="R1119" s="10">
        <f t="shared" si="1120"/>
        <v>357684.13820475119</v>
      </c>
      <c r="S1119" s="10">
        <f t="shared" si="1120"/>
        <v>357684.13820475119</v>
      </c>
      <c r="T1119" s="10">
        <f t="shared" si="1120"/>
        <v>357684.13820475119</v>
      </c>
      <c r="U1119" s="10">
        <f t="shared" si="1120"/>
        <v>357684.13820475119</v>
      </c>
      <c r="V1119" s="10">
        <f t="shared" si="1120"/>
        <v>357684.13820475119</v>
      </c>
      <c r="W1119" s="10">
        <f t="shared" si="1120"/>
        <v>357684.13820475119</v>
      </c>
      <c r="X1119" s="10">
        <f t="shared" si="1120"/>
        <v>39806430.275603652</v>
      </c>
      <c r="Y1119" s="10">
        <f t="shared" si="1120"/>
        <v>39806430.275603652</v>
      </c>
      <c r="Z1119" s="10">
        <f t="shared" si="1120"/>
        <v>39806430.275603652</v>
      </c>
      <c r="AB1119" s="21">
        <f>IF(E538="weekday",INDEX('Category Mapping'!$F$34:$F$45,MATCH('Summarized Source Data'!A538,'Category Mapping'!$A$34:$A$45,0)),INDEX('Category Mapping'!$E$34:$E$45,MATCH('Summarized Source Data'!A538,'Category Mapping'!$A$34:$A$45,0)))</f>
        <v>8.5714285714285712</v>
      </c>
      <c r="AD1119">
        <f>SUMIFS('Adjusted Source Data'!AJ$3:AJ$290,Sector,"All Sectors",Month,$A1119,TimeOfWeek,$E1119)</f>
        <v>0</v>
      </c>
      <c r="AE1119">
        <f>SUMIFS('Adjusted Source Data'!AK$3:AK$290,Sector,"All Sectors",Month,$A1119,TimeOfWeek,$E1119)</f>
        <v>0</v>
      </c>
    </row>
    <row r="1120" spans="1:31" outlineLevel="2">
      <c r="A1120">
        <f t="shared" ref="A1120:E1120" si="1121">A539</f>
        <v>11</v>
      </c>
      <c r="B1120" t="str">
        <f t="shared" si="1121"/>
        <v>Winter</v>
      </c>
      <c r="C1120" t="str">
        <f t="shared" si="1121"/>
        <v>h8</v>
      </c>
      <c r="D1120" t="str">
        <f t="shared" si="1121"/>
        <v>Hour7</v>
      </c>
      <c r="E1120" t="str">
        <f t="shared" si="1121"/>
        <v>Weekend</v>
      </c>
      <c r="F1120" s="10">
        <f t="shared" ref="F1120:Z1120" si="1122">F539/$AB1120</f>
        <v>826045.68955843756</v>
      </c>
      <c r="G1120" s="10">
        <f t="shared" si="1122"/>
        <v>2331.5680912710413</v>
      </c>
      <c r="H1120" s="10">
        <f t="shared" si="1122"/>
        <v>0</v>
      </c>
      <c r="I1120" s="10">
        <f t="shared" si="1122"/>
        <v>1440289.6424506165</v>
      </c>
      <c r="J1120" s="10">
        <f t="shared" si="1122"/>
        <v>5295688.9385970077</v>
      </c>
      <c r="K1120" s="10">
        <f t="shared" si="1122"/>
        <v>5295688.9385970077</v>
      </c>
      <c r="L1120" s="10">
        <f t="shared" si="1122"/>
        <v>2018673.6720961398</v>
      </c>
      <c r="M1120" s="10">
        <f t="shared" si="1122"/>
        <v>8446.2213709568587</v>
      </c>
      <c r="N1120" s="10">
        <f t="shared" si="1122"/>
        <v>0</v>
      </c>
      <c r="O1120" s="10">
        <f t="shared" si="1122"/>
        <v>11922141.997983756</v>
      </c>
      <c r="P1120" s="10">
        <f t="shared" si="1122"/>
        <v>11922141.997983756</v>
      </c>
      <c r="Q1120" s="10">
        <f t="shared" si="1122"/>
        <v>11922141.997983756</v>
      </c>
      <c r="R1120" s="10">
        <f t="shared" si="1122"/>
        <v>465422.33980538783</v>
      </c>
      <c r="S1120" s="10">
        <f t="shared" si="1122"/>
        <v>465422.33980538783</v>
      </c>
      <c r="T1120" s="10">
        <f t="shared" si="1122"/>
        <v>465422.33980538783</v>
      </c>
      <c r="U1120" s="10">
        <f t="shared" si="1122"/>
        <v>465422.33980538783</v>
      </c>
      <c r="V1120" s="10">
        <f t="shared" si="1122"/>
        <v>465422.33980538783</v>
      </c>
      <c r="W1120" s="10">
        <f t="shared" si="1122"/>
        <v>465422.33980538783</v>
      </c>
      <c r="X1120" s="10">
        <f t="shared" si="1122"/>
        <v>39806430.275603652</v>
      </c>
      <c r="Y1120" s="10">
        <f t="shared" si="1122"/>
        <v>39806430.275603652</v>
      </c>
      <c r="Z1120" s="10">
        <f t="shared" si="1122"/>
        <v>39806430.275603652</v>
      </c>
      <c r="AB1120" s="21">
        <f>IF(E539="weekday",INDEX('Category Mapping'!$F$34:$F$45,MATCH('Summarized Source Data'!A539,'Category Mapping'!$A$34:$A$45,0)),INDEX('Category Mapping'!$E$34:$E$45,MATCH('Summarized Source Data'!A539,'Category Mapping'!$A$34:$A$45,0)))</f>
        <v>8.5714285714285712</v>
      </c>
      <c r="AD1120">
        <f>SUMIFS('Adjusted Source Data'!AJ$3:AJ$290,Sector,"All Sectors",Month,$A1120,TimeOfWeek,$E1120)</f>
        <v>0</v>
      </c>
      <c r="AE1120">
        <f>SUMIFS('Adjusted Source Data'!AK$3:AK$290,Sector,"All Sectors",Month,$A1120,TimeOfWeek,$E1120)</f>
        <v>0</v>
      </c>
    </row>
    <row r="1121" spans="1:31" outlineLevel="2">
      <c r="A1121">
        <f t="shared" ref="A1121:E1121" si="1123">A540</f>
        <v>11</v>
      </c>
      <c r="B1121" t="str">
        <f t="shared" si="1123"/>
        <v>Winter</v>
      </c>
      <c r="C1121" t="str">
        <f t="shared" si="1123"/>
        <v>h9</v>
      </c>
      <c r="D1121" t="str">
        <f t="shared" si="1123"/>
        <v>Hour8</v>
      </c>
      <c r="E1121" t="str">
        <f t="shared" si="1123"/>
        <v>Weekend</v>
      </c>
      <c r="F1121" s="10">
        <f t="shared" ref="F1121:Z1121" si="1124">F540/$AB1121</f>
        <v>849951.77581591951</v>
      </c>
      <c r="G1121" s="10">
        <f t="shared" si="1124"/>
        <v>2085.5847657217982</v>
      </c>
      <c r="H1121" s="10">
        <f t="shared" si="1124"/>
        <v>0</v>
      </c>
      <c r="I1121" s="10">
        <f t="shared" si="1124"/>
        <v>870373.26840773714</v>
      </c>
      <c r="J1121" s="10">
        <f t="shared" si="1124"/>
        <v>6635805.6425547507</v>
      </c>
      <c r="K1121" s="10">
        <f t="shared" si="1124"/>
        <v>6635805.6425547507</v>
      </c>
      <c r="L1121" s="10">
        <f t="shared" si="1124"/>
        <v>2098059.715380819</v>
      </c>
      <c r="M1121" s="10">
        <f t="shared" si="1124"/>
        <v>9294.8581736700835</v>
      </c>
      <c r="N1121" s="10">
        <f t="shared" si="1124"/>
        <v>0</v>
      </c>
      <c r="O1121" s="10">
        <f t="shared" si="1124"/>
        <v>13543036.816853784</v>
      </c>
      <c r="P1121" s="10">
        <f t="shared" si="1124"/>
        <v>13543036.816853784</v>
      </c>
      <c r="Q1121" s="10">
        <f t="shared" si="1124"/>
        <v>13543036.816853784</v>
      </c>
      <c r="R1121" s="10">
        <f t="shared" si="1124"/>
        <v>555624.27785307204</v>
      </c>
      <c r="S1121" s="10">
        <f t="shared" si="1124"/>
        <v>555624.27785307204</v>
      </c>
      <c r="T1121" s="10">
        <f t="shared" si="1124"/>
        <v>555624.27785307204</v>
      </c>
      <c r="U1121" s="10">
        <f t="shared" si="1124"/>
        <v>555624.27785307204</v>
      </c>
      <c r="V1121" s="10">
        <f t="shared" si="1124"/>
        <v>555624.27785307204</v>
      </c>
      <c r="W1121" s="10">
        <f t="shared" si="1124"/>
        <v>555624.27785307204</v>
      </c>
      <c r="X1121" s="10">
        <f t="shared" si="1124"/>
        <v>39806430.275603652</v>
      </c>
      <c r="Y1121" s="10">
        <f t="shared" si="1124"/>
        <v>39806430.275603652</v>
      </c>
      <c r="Z1121" s="10">
        <f t="shared" si="1124"/>
        <v>39806430.275603652</v>
      </c>
      <c r="AB1121" s="21">
        <f>IF(E540="weekday",INDEX('Category Mapping'!$F$34:$F$45,MATCH('Summarized Source Data'!A540,'Category Mapping'!$A$34:$A$45,0)),INDEX('Category Mapping'!$E$34:$E$45,MATCH('Summarized Source Data'!A540,'Category Mapping'!$A$34:$A$45,0)))</f>
        <v>8.5714285714285712</v>
      </c>
      <c r="AD1121">
        <f>SUMIFS('Adjusted Source Data'!AJ$3:AJ$290,Sector,"All Sectors",Month,$A1121,TimeOfWeek,$E1121)</f>
        <v>0</v>
      </c>
      <c r="AE1121">
        <f>SUMIFS('Adjusted Source Data'!AK$3:AK$290,Sector,"All Sectors",Month,$A1121,TimeOfWeek,$E1121)</f>
        <v>0</v>
      </c>
    </row>
    <row r="1122" spans="1:31" outlineLevel="2">
      <c r="A1122">
        <f t="shared" ref="A1122:E1122" si="1125">A541</f>
        <v>11</v>
      </c>
      <c r="B1122" t="str">
        <f t="shared" si="1125"/>
        <v>Winter</v>
      </c>
      <c r="C1122" t="str">
        <f t="shared" si="1125"/>
        <v>h10</v>
      </c>
      <c r="D1122" t="str">
        <f t="shared" si="1125"/>
        <v>Hour9</v>
      </c>
      <c r="E1122" t="str">
        <f t="shared" si="1125"/>
        <v>Weekend</v>
      </c>
      <c r="F1122" s="10">
        <f t="shared" ref="F1122:Z1122" si="1126">F541/$AB1122</f>
        <v>822694.57785412471</v>
      </c>
      <c r="G1122" s="10">
        <f t="shared" si="1126"/>
        <v>1817.7135739526361</v>
      </c>
      <c r="H1122" s="10">
        <f t="shared" si="1126"/>
        <v>0</v>
      </c>
      <c r="I1122" s="10">
        <f t="shared" si="1126"/>
        <v>901863.55701473739</v>
      </c>
      <c r="J1122" s="10">
        <f t="shared" si="1126"/>
        <v>8389674.2386906482</v>
      </c>
      <c r="K1122" s="10">
        <f t="shared" si="1126"/>
        <v>8389674.2386906482</v>
      </c>
      <c r="L1122" s="10">
        <f t="shared" si="1126"/>
        <v>1723811.2256101868</v>
      </c>
      <c r="M1122" s="10">
        <f t="shared" si="1126"/>
        <v>9836.7246234046543</v>
      </c>
      <c r="N1122" s="10">
        <f t="shared" si="1126"/>
        <v>0</v>
      </c>
      <c r="O1122" s="10">
        <f t="shared" si="1126"/>
        <v>14710603.873021478</v>
      </c>
      <c r="P1122" s="10">
        <f t="shared" si="1126"/>
        <v>14710603.873021478</v>
      </c>
      <c r="Q1122" s="10">
        <f t="shared" si="1126"/>
        <v>14710603.873021478</v>
      </c>
      <c r="R1122" s="10">
        <f t="shared" si="1126"/>
        <v>629788.19380185218</v>
      </c>
      <c r="S1122" s="10">
        <f t="shared" si="1126"/>
        <v>629788.19380185218</v>
      </c>
      <c r="T1122" s="10">
        <f t="shared" si="1126"/>
        <v>629788.19380185218</v>
      </c>
      <c r="U1122" s="10">
        <f t="shared" si="1126"/>
        <v>629788.19380185218</v>
      </c>
      <c r="V1122" s="10">
        <f t="shared" si="1126"/>
        <v>629788.19380185218</v>
      </c>
      <c r="W1122" s="10">
        <f t="shared" si="1126"/>
        <v>629788.19380185218</v>
      </c>
      <c r="X1122" s="10">
        <f t="shared" si="1126"/>
        <v>39579613.009075992</v>
      </c>
      <c r="Y1122" s="10">
        <f t="shared" si="1126"/>
        <v>39579613.009075992</v>
      </c>
      <c r="Z1122" s="10">
        <f t="shared" si="1126"/>
        <v>39579613.009075992</v>
      </c>
      <c r="AB1122" s="21">
        <f>IF(E541="weekday",INDEX('Category Mapping'!$F$34:$F$45,MATCH('Summarized Source Data'!A541,'Category Mapping'!$A$34:$A$45,0)),INDEX('Category Mapping'!$E$34:$E$45,MATCH('Summarized Source Data'!A541,'Category Mapping'!$A$34:$A$45,0)))</f>
        <v>8.5714285714285712</v>
      </c>
      <c r="AD1122">
        <f>SUMIFS('Adjusted Source Data'!AJ$3:AJ$290,Sector,"All Sectors",Month,$A1122,TimeOfWeek,$E1122)</f>
        <v>0</v>
      </c>
      <c r="AE1122">
        <f>SUMIFS('Adjusted Source Data'!AK$3:AK$290,Sector,"All Sectors",Month,$A1122,TimeOfWeek,$E1122)</f>
        <v>0</v>
      </c>
    </row>
    <row r="1123" spans="1:31" outlineLevel="2">
      <c r="A1123">
        <f t="shared" ref="A1123:E1123" si="1127">A542</f>
        <v>11</v>
      </c>
      <c r="B1123" t="str">
        <f t="shared" si="1127"/>
        <v>Winter</v>
      </c>
      <c r="C1123" t="str">
        <f t="shared" si="1127"/>
        <v>h11</v>
      </c>
      <c r="D1123" t="str">
        <f t="shared" si="1127"/>
        <v>Hour10</v>
      </c>
      <c r="E1123" t="str">
        <f t="shared" si="1127"/>
        <v>Weekend</v>
      </c>
      <c r="F1123" s="10">
        <f t="shared" ref="F1123:Z1123" si="1128">F542/$AB1123</f>
        <v>818377.11118577083</v>
      </c>
      <c r="G1123" s="10">
        <f t="shared" si="1128"/>
        <v>1696.1395190938124</v>
      </c>
      <c r="H1123" s="10">
        <f t="shared" si="1128"/>
        <v>0</v>
      </c>
      <c r="I1123" s="10">
        <f t="shared" si="1128"/>
        <v>907243.32235087373</v>
      </c>
      <c r="J1123" s="10">
        <f t="shared" si="1128"/>
        <v>10293998.552910037</v>
      </c>
      <c r="K1123" s="10">
        <f t="shared" si="1128"/>
        <v>10293998.552910037</v>
      </c>
      <c r="L1123" s="10">
        <f t="shared" si="1128"/>
        <v>1462971.3691033821</v>
      </c>
      <c r="M1123" s="10">
        <f t="shared" si="1128"/>
        <v>10118.31825979874</v>
      </c>
      <c r="N1123" s="10">
        <f t="shared" si="1128"/>
        <v>0</v>
      </c>
      <c r="O1123" s="10">
        <f t="shared" si="1128"/>
        <v>14517527.602836577</v>
      </c>
      <c r="P1123" s="10">
        <f t="shared" si="1128"/>
        <v>14517527.602836577</v>
      </c>
      <c r="Q1123" s="10">
        <f t="shared" si="1128"/>
        <v>14517527.602836577</v>
      </c>
      <c r="R1123" s="10">
        <f t="shared" si="1128"/>
        <v>666783.56428474525</v>
      </c>
      <c r="S1123" s="10">
        <f t="shared" si="1128"/>
        <v>666783.56428474525</v>
      </c>
      <c r="T1123" s="10">
        <f t="shared" si="1128"/>
        <v>666783.56428474525</v>
      </c>
      <c r="U1123" s="10">
        <f t="shared" si="1128"/>
        <v>666783.56428474525</v>
      </c>
      <c r="V1123" s="10">
        <f t="shared" si="1128"/>
        <v>666783.56428474525</v>
      </c>
      <c r="W1123" s="10">
        <f t="shared" si="1128"/>
        <v>666783.56428474525</v>
      </c>
      <c r="X1123" s="10">
        <f t="shared" si="1128"/>
        <v>39466204.375812173</v>
      </c>
      <c r="Y1123" s="10">
        <f t="shared" si="1128"/>
        <v>39466204.375812173</v>
      </c>
      <c r="Z1123" s="10">
        <f t="shared" si="1128"/>
        <v>39466204.375812173</v>
      </c>
      <c r="AB1123" s="21">
        <f>IF(E542="weekday",INDEX('Category Mapping'!$F$34:$F$45,MATCH('Summarized Source Data'!A542,'Category Mapping'!$A$34:$A$45,0)),INDEX('Category Mapping'!$E$34:$E$45,MATCH('Summarized Source Data'!A542,'Category Mapping'!$A$34:$A$45,0)))</f>
        <v>8.5714285714285712</v>
      </c>
      <c r="AD1123">
        <f>SUMIFS('Adjusted Source Data'!AJ$3:AJ$290,Sector,"All Sectors",Month,$A1123,TimeOfWeek,$E1123)</f>
        <v>0</v>
      </c>
      <c r="AE1123">
        <f>SUMIFS('Adjusted Source Data'!AK$3:AK$290,Sector,"All Sectors",Month,$A1123,TimeOfWeek,$E1123)</f>
        <v>0</v>
      </c>
    </row>
    <row r="1124" spans="1:31" outlineLevel="2">
      <c r="A1124">
        <f t="shared" ref="A1124:E1124" si="1129">A543</f>
        <v>11</v>
      </c>
      <c r="B1124" t="str">
        <f t="shared" si="1129"/>
        <v>Winter</v>
      </c>
      <c r="C1124" t="str">
        <f t="shared" si="1129"/>
        <v>h12</v>
      </c>
      <c r="D1124" t="str">
        <f t="shared" si="1129"/>
        <v>Hour11</v>
      </c>
      <c r="E1124" t="str">
        <f t="shared" si="1129"/>
        <v>Weekend</v>
      </c>
      <c r="F1124" s="10">
        <f t="shared" ref="F1124:Z1124" si="1130">F543/$AB1124</f>
        <v>629988.8136740959</v>
      </c>
      <c r="G1124" s="10">
        <f t="shared" si="1130"/>
        <v>1754.7717824912115</v>
      </c>
      <c r="H1124" s="10">
        <f t="shared" si="1130"/>
        <v>0</v>
      </c>
      <c r="I1124" s="10">
        <f t="shared" si="1130"/>
        <v>962606.35507717635</v>
      </c>
      <c r="J1124" s="10">
        <f t="shared" si="1130"/>
        <v>11447642.884806465</v>
      </c>
      <c r="K1124" s="10">
        <f t="shared" si="1130"/>
        <v>11447642.884806465</v>
      </c>
      <c r="L1124" s="10">
        <f t="shared" si="1130"/>
        <v>1292858.41920764</v>
      </c>
      <c r="M1124" s="10">
        <f t="shared" si="1130"/>
        <v>10184.322084358288</v>
      </c>
      <c r="N1124" s="10">
        <f t="shared" si="1130"/>
        <v>0</v>
      </c>
      <c r="O1124" s="10">
        <f t="shared" si="1130"/>
        <v>14574165.91564393</v>
      </c>
      <c r="P1124" s="10">
        <f t="shared" si="1130"/>
        <v>14574165.91564393</v>
      </c>
      <c r="Q1124" s="10">
        <f t="shared" si="1130"/>
        <v>14574165.91564393</v>
      </c>
      <c r="R1124" s="10">
        <f t="shared" si="1130"/>
        <v>687369.38598616212</v>
      </c>
      <c r="S1124" s="10">
        <f t="shared" si="1130"/>
        <v>687369.38598616212</v>
      </c>
      <c r="T1124" s="10">
        <f t="shared" si="1130"/>
        <v>687369.38598616212</v>
      </c>
      <c r="U1124" s="10">
        <f t="shared" si="1130"/>
        <v>687369.38598616212</v>
      </c>
      <c r="V1124" s="10">
        <f t="shared" si="1130"/>
        <v>687369.38598616212</v>
      </c>
      <c r="W1124" s="10">
        <f t="shared" si="1130"/>
        <v>687369.38598616212</v>
      </c>
      <c r="X1124" s="10">
        <f t="shared" si="1130"/>
        <v>39466204.375812173</v>
      </c>
      <c r="Y1124" s="10">
        <f t="shared" si="1130"/>
        <v>39466204.375812173</v>
      </c>
      <c r="Z1124" s="10">
        <f t="shared" si="1130"/>
        <v>39466204.375812173</v>
      </c>
      <c r="AB1124" s="21">
        <f>IF(E543="weekday",INDEX('Category Mapping'!$F$34:$F$45,MATCH('Summarized Source Data'!A543,'Category Mapping'!$A$34:$A$45,0)),INDEX('Category Mapping'!$E$34:$E$45,MATCH('Summarized Source Data'!A543,'Category Mapping'!$A$34:$A$45,0)))</f>
        <v>8.5714285714285712</v>
      </c>
      <c r="AD1124">
        <f>SUMIFS('Adjusted Source Data'!AJ$3:AJ$290,Sector,"All Sectors",Month,$A1124,TimeOfWeek,$E1124)</f>
        <v>0</v>
      </c>
      <c r="AE1124">
        <f>SUMIFS('Adjusted Source Data'!AK$3:AK$290,Sector,"All Sectors",Month,$A1124,TimeOfWeek,$E1124)</f>
        <v>0</v>
      </c>
    </row>
    <row r="1125" spans="1:31" outlineLevel="2">
      <c r="A1125">
        <f t="shared" ref="A1125:E1125" si="1131">A544</f>
        <v>11</v>
      </c>
      <c r="B1125" t="str">
        <f t="shared" si="1131"/>
        <v>Winter</v>
      </c>
      <c r="C1125" t="str">
        <f t="shared" si="1131"/>
        <v>h13</v>
      </c>
      <c r="D1125" t="str">
        <f t="shared" si="1131"/>
        <v>Hour12</v>
      </c>
      <c r="E1125" t="str">
        <f t="shared" si="1131"/>
        <v>Weekend</v>
      </c>
      <c r="F1125" s="10">
        <f t="shared" ref="F1125:Z1125" si="1132">F544/$AB1125</f>
        <v>643634.82088019932</v>
      </c>
      <c r="G1125" s="10">
        <f t="shared" si="1132"/>
        <v>1829.6214804453382</v>
      </c>
      <c r="H1125" s="10">
        <f t="shared" si="1132"/>
        <v>0</v>
      </c>
      <c r="I1125" s="10">
        <f t="shared" si="1132"/>
        <v>996060.76780367317</v>
      </c>
      <c r="J1125" s="10">
        <f t="shared" si="1132"/>
        <v>10493198.549065286</v>
      </c>
      <c r="K1125" s="10">
        <f t="shared" si="1132"/>
        <v>10493198.549065286</v>
      </c>
      <c r="L1125" s="10">
        <f t="shared" si="1132"/>
        <v>1168108.9226174289</v>
      </c>
      <c r="M1125" s="10">
        <f t="shared" si="1132"/>
        <v>10240.119131924092</v>
      </c>
      <c r="N1125" s="10">
        <f t="shared" si="1132"/>
        <v>0</v>
      </c>
      <c r="O1125" s="10">
        <f t="shared" si="1132"/>
        <v>14472042.348658921</v>
      </c>
      <c r="P1125" s="10">
        <f t="shared" si="1132"/>
        <v>14472042.348658921</v>
      </c>
      <c r="Q1125" s="10">
        <f t="shared" si="1132"/>
        <v>14472042.348658921</v>
      </c>
      <c r="R1125" s="10">
        <f t="shared" si="1132"/>
        <v>672288.0791174717</v>
      </c>
      <c r="S1125" s="10">
        <f t="shared" si="1132"/>
        <v>672288.0791174717</v>
      </c>
      <c r="T1125" s="10">
        <f t="shared" si="1132"/>
        <v>672288.0791174717</v>
      </c>
      <c r="U1125" s="10">
        <f t="shared" si="1132"/>
        <v>672288.0791174717</v>
      </c>
      <c r="V1125" s="10">
        <f t="shared" si="1132"/>
        <v>672288.0791174717</v>
      </c>
      <c r="W1125" s="10">
        <f t="shared" si="1132"/>
        <v>672288.0791174717</v>
      </c>
      <c r="X1125" s="10">
        <f t="shared" si="1132"/>
        <v>39352795.742548339</v>
      </c>
      <c r="Y1125" s="10">
        <f t="shared" si="1132"/>
        <v>39352795.742548339</v>
      </c>
      <c r="Z1125" s="10">
        <f t="shared" si="1132"/>
        <v>39352795.742548339</v>
      </c>
      <c r="AB1125" s="21">
        <f>IF(E544="weekday",INDEX('Category Mapping'!$F$34:$F$45,MATCH('Summarized Source Data'!A544,'Category Mapping'!$A$34:$A$45,0)),INDEX('Category Mapping'!$E$34:$E$45,MATCH('Summarized Source Data'!A544,'Category Mapping'!$A$34:$A$45,0)))</f>
        <v>8.5714285714285712</v>
      </c>
      <c r="AD1125">
        <f>SUMIFS('Adjusted Source Data'!AJ$3:AJ$290,Sector,"All Sectors",Month,$A1125,TimeOfWeek,$E1125)</f>
        <v>0</v>
      </c>
      <c r="AE1125">
        <f>SUMIFS('Adjusted Source Data'!AK$3:AK$290,Sector,"All Sectors",Month,$A1125,TimeOfWeek,$E1125)</f>
        <v>0</v>
      </c>
    </row>
    <row r="1126" spans="1:31" outlineLevel="2">
      <c r="A1126">
        <f t="shared" ref="A1126:E1126" si="1133">A545</f>
        <v>11</v>
      </c>
      <c r="B1126" t="str">
        <f t="shared" si="1133"/>
        <v>Winter</v>
      </c>
      <c r="C1126" t="str">
        <f t="shared" si="1133"/>
        <v>h14</v>
      </c>
      <c r="D1126" t="str">
        <f t="shared" si="1133"/>
        <v>Hour13</v>
      </c>
      <c r="E1126" t="str">
        <f t="shared" si="1133"/>
        <v>Weekend</v>
      </c>
      <c r="F1126" s="10">
        <f t="shared" ref="F1126:Z1126" si="1134">F545/$AB1126</f>
        <v>643114.27525351825</v>
      </c>
      <c r="G1126" s="10">
        <f t="shared" si="1134"/>
        <v>1846.8595927014401</v>
      </c>
      <c r="H1126" s="10">
        <f t="shared" si="1134"/>
        <v>0</v>
      </c>
      <c r="I1126" s="10">
        <f t="shared" si="1134"/>
        <v>994784.58045355522</v>
      </c>
      <c r="J1126" s="10">
        <f t="shared" si="1134"/>
        <v>9202119.6247221883</v>
      </c>
      <c r="K1126" s="10">
        <f t="shared" si="1134"/>
        <v>9202119.6247221883</v>
      </c>
      <c r="L1126" s="10">
        <f t="shared" si="1134"/>
        <v>1074801.289147815</v>
      </c>
      <c r="M1126" s="10">
        <f t="shared" si="1134"/>
        <v>10240.119131924092</v>
      </c>
      <c r="N1126" s="10">
        <f t="shared" si="1134"/>
        <v>0</v>
      </c>
      <c r="O1126" s="10">
        <f t="shared" si="1134"/>
        <v>13884898.182545565</v>
      </c>
      <c r="P1126" s="10">
        <f t="shared" si="1134"/>
        <v>13884898.182545565</v>
      </c>
      <c r="Q1126" s="10">
        <f t="shared" si="1134"/>
        <v>13884898.182545565</v>
      </c>
      <c r="R1126" s="10">
        <f t="shared" si="1134"/>
        <v>639959.81411928486</v>
      </c>
      <c r="S1126" s="10">
        <f t="shared" si="1134"/>
        <v>639959.81411928486</v>
      </c>
      <c r="T1126" s="10">
        <f t="shared" si="1134"/>
        <v>639959.81411928486</v>
      </c>
      <c r="U1126" s="10">
        <f t="shared" si="1134"/>
        <v>639959.81411928486</v>
      </c>
      <c r="V1126" s="10">
        <f t="shared" si="1134"/>
        <v>639959.81411928486</v>
      </c>
      <c r="W1126" s="10">
        <f t="shared" si="1134"/>
        <v>639959.81411928486</v>
      </c>
      <c r="X1126" s="10">
        <f t="shared" si="1134"/>
        <v>39466204.375812173</v>
      </c>
      <c r="Y1126" s="10">
        <f t="shared" si="1134"/>
        <v>39466204.375812173</v>
      </c>
      <c r="Z1126" s="10">
        <f t="shared" si="1134"/>
        <v>39466204.375812173</v>
      </c>
      <c r="AB1126" s="21">
        <f>IF(E545="weekday",INDEX('Category Mapping'!$F$34:$F$45,MATCH('Summarized Source Data'!A545,'Category Mapping'!$A$34:$A$45,0)),INDEX('Category Mapping'!$E$34:$E$45,MATCH('Summarized Source Data'!A545,'Category Mapping'!$A$34:$A$45,0)))</f>
        <v>8.5714285714285712</v>
      </c>
      <c r="AD1126">
        <f>SUMIFS('Adjusted Source Data'!AJ$3:AJ$290,Sector,"All Sectors",Month,$A1126,TimeOfWeek,$E1126)</f>
        <v>0</v>
      </c>
      <c r="AE1126">
        <f>SUMIFS('Adjusted Source Data'!AK$3:AK$290,Sector,"All Sectors",Month,$A1126,TimeOfWeek,$E1126)</f>
        <v>0</v>
      </c>
    </row>
    <row r="1127" spans="1:31" outlineLevel="2">
      <c r="A1127">
        <f t="shared" ref="A1127:E1127" si="1135">A546</f>
        <v>11</v>
      </c>
      <c r="B1127" t="str">
        <f t="shared" si="1135"/>
        <v>Winter</v>
      </c>
      <c r="C1127" t="str">
        <f t="shared" si="1135"/>
        <v>h15</v>
      </c>
      <c r="D1127" t="str">
        <f t="shared" si="1135"/>
        <v>Hour14</v>
      </c>
      <c r="E1127" t="str">
        <f t="shared" si="1135"/>
        <v>Weekend</v>
      </c>
      <c r="F1127" s="10">
        <f t="shared" ref="F1127:Z1127" si="1136">F546/$AB1127</f>
        <v>638844.7804370349</v>
      </c>
      <c r="G1127" s="10">
        <f t="shared" si="1136"/>
        <v>1842.8902905372061</v>
      </c>
      <c r="H1127" s="10">
        <f t="shared" si="1136"/>
        <v>0</v>
      </c>
      <c r="I1127" s="10">
        <f t="shared" si="1136"/>
        <v>984317.41723783698</v>
      </c>
      <c r="J1127" s="10">
        <f t="shared" si="1136"/>
        <v>9602449.60515357</v>
      </c>
      <c r="K1127" s="10">
        <f t="shared" si="1136"/>
        <v>9602449.60515357</v>
      </c>
      <c r="L1127" s="10">
        <f t="shared" si="1136"/>
        <v>1034767.4745625174</v>
      </c>
      <c r="M1127" s="10">
        <f t="shared" si="1136"/>
        <v>10240.119131924092</v>
      </c>
      <c r="N1127" s="10">
        <f t="shared" si="1136"/>
        <v>0</v>
      </c>
      <c r="O1127" s="10">
        <f t="shared" si="1136"/>
        <v>13244480.197547896</v>
      </c>
      <c r="P1127" s="10">
        <f t="shared" si="1136"/>
        <v>13244480.197547896</v>
      </c>
      <c r="Q1127" s="10">
        <f t="shared" si="1136"/>
        <v>13244480.197547896</v>
      </c>
      <c r="R1127" s="10">
        <f t="shared" si="1136"/>
        <v>631991.15650300204</v>
      </c>
      <c r="S1127" s="10">
        <f t="shared" si="1136"/>
        <v>631991.15650300204</v>
      </c>
      <c r="T1127" s="10">
        <f t="shared" si="1136"/>
        <v>631991.15650300204</v>
      </c>
      <c r="U1127" s="10">
        <f t="shared" si="1136"/>
        <v>631991.15650300204</v>
      </c>
      <c r="V1127" s="10">
        <f t="shared" si="1136"/>
        <v>631991.15650300204</v>
      </c>
      <c r="W1127" s="10">
        <f t="shared" si="1136"/>
        <v>631991.15650300204</v>
      </c>
      <c r="X1127" s="10">
        <f t="shared" si="1136"/>
        <v>39579613.009075992</v>
      </c>
      <c r="Y1127" s="10">
        <f t="shared" si="1136"/>
        <v>39579613.009075992</v>
      </c>
      <c r="Z1127" s="10">
        <f t="shared" si="1136"/>
        <v>39579613.009075992</v>
      </c>
      <c r="AB1127" s="21">
        <f>IF(E546="weekday",INDEX('Category Mapping'!$F$34:$F$45,MATCH('Summarized Source Data'!A546,'Category Mapping'!$A$34:$A$45,0)),INDEX('Category Mapping'!$E$34:$E$45,MATCH('Summarized Source Data'!A546,'Category Mapping'!$A$34:$A$45,0)))</f>
        <v>8.5714285714285712</v>
      </c>
      <c r="AD1127">
        <f>SUMIFS('Adjusted Source Data'!AJ$3:AJ$290,Sector,"All Sectors",Month,$A1127,TimeOfWeek,$E1127)</f>
        <v>0</v>
      </c>
      <c r="AE1127">
        <f>SUMIFS('Adjusted Source Data'!AK$3:AK$290,Sector,"All Sectors",Month,$A1127,TimeOfWeek,$E1127)</f>
        <v>0</v>
      </c>
    </row>
    <row r="1128" spans="1:31" outlineLevel="2">
      <c r="A1128">
        <f t="shared" ref="A1128:E1128" si="1137">A547</f>
        <v>11</v>
      </c>
      <c r="B1128" t="str">
        <f t="shared" si="1137"/>
        <v>Winter</v>
      </c>
      <c r="C1128" t="str">
        <f t="shared" si="1137"/>
        <v>h16</v>
      </c>
      <c r="D1128" t="str">
        <f t="shared" si="1137"/>
        <v>Hour15</v>
      </c>
      <c r="E1128" t="str">
        <f t="shared" si="1137"/>
        <v>Weekend</v>
      </c>
      <c r="F1128" s="10">
        <f t="shared" ref="F1128:Z1128" si="1138">F547/$AB1128</f>
        <v>639852.30273495091</v>
      </c>
      <c r="G1128" s="10">
        <f t="shared" si="1138"/>
        <v>1837.1064502407507</v>
      </c>
      <c r="H1128" s="10">
        <f t="shared" si="1138"/>
        <v>0</v>
      </c>
      <c r="I1128" s="10">
        <f t="shared" si="1138"/>
        <v>986787.57067895634</v>
      </c>
      <c r="J1128" s="10">
        <f t="shared" si="1138"/>
        <v>10052612.246310143</v>
      </c>
      <c r="K1128" s="10">
        <f t="shared" si="1138"/>
        <v>10052612.246310143</v>
      </c>
      <c r="L1128" s="10">
        <f t="shared" si="1138"/>
        <v>1039800.4362981328</v>
      </c>
      <c r="M1128" s="10">
        <f t="shared" si="1138"/>
        <v>10242.387304589369</v>
      </c>
      <c r="N1128" s="10">
        <f t="shared" si="1138"/>
        <v>0</v>
      </c>
      <c r="O1128" s="10">
        <f t="shared" si="1138"/>
        <v>12332175.90152899</v>
      </c>
      <c r="P1128" s="10">
        <f t="shared" si="1138"/>
        <v>12332175.90152899</v>
      </c>
      <c r="Q1128" s="10">
        <f t="shared" si="1138"/>
        <v>12332175.90152899</v>
      </c>
      <c r="R1128" s="10">
        <f t="shared" si="1138"/>
        <v>620037.99996562779</v>
      </c>
      <c r="S1128" s="10">
        <f t="shared" si="1138"/>
        <v>620037.99996562779</v>
      </c>
      <c r="T1128" s="10">
        <f t="shared" si="1138"/>
        <v>620037.99996562779</v>
      </c>
      <c r="U1128" s="10">
        <f t="shared" si="1138"/>
        <v>620037.99996562779</v>
      </c>
      <c r="V1128" s="10">
        <f t="shared" si="1138"/>
        <v>620037.99996562779</v>
      </c>
      <c r="W1128" s="10">
        <f t="shared" si="1138"/>
        <v>620037.99996562779</v>
      </c>
      <c r="X1128" s="10">
        <f t="shared" si="1138"/>
        <v>40033247.542131312</v>
      </c>
      <c r="Y1128" s="10">
        <f t="shared" si="1138"/>
        <v>40033247.542131312</v>
      </c>
      <c r="Z1128" s="10">
        <f t="shared" si="1138"/>
        <v>40033247.542131312</v>
      </c>
      <c r="AB1128" s="21">
        <f>IF(E547="weekday",INDEX('Category Mapping'!$F$34:$F$45,MATCH('Summarized Source Data'!A547,'Category Mapping'!$A$34:$A$45,0)),INDEX('Category Mapping'!$E$34:$E$45,MATCH('Summarized Source Data'!A547,'Category Mapping'!$A$34:$A$45,0)))</f>
        <v>8.5714285714285712</v>
      </c>
      <c r="AD1128">
        <f>SUMIFS('Adjusted Source Data'!AJ$3:AJ$290,Sector,"All Sectors",Month,$A1128,TimeOfWeek,$E1128)</f>
        <v>0</v>
      </c>
      <c r="AE1128">
        <f>SUMIFS('Adjusted Source Data'!AK$3:AK$290,Sector,"All Sectors",Month,$A1128,TimeOfWeek,$E1128)</f>
        <v>0</v>
      </c>
    </row>
    <row r="1129" spans="1:31" outlineLevel="2">
      <c r="A1129">
        <f t="shared" ref="A1129:E1129" si="1139">A548</f>
        <v>11</v>
      </c>
      <c r="B1129" t="str">
        <f t="shared" si="1139"/>
        <v>Winter</v>
      </c>
      <c r="C1129" t="str">
        <f t="shared" si="1139"/>
        <v>h17</v>
      </c>
      <c r="D1129" t="str">
        <f t="shared" si="1139"/>
        <v>Hour16</v>
      </c>
      <c r="E1129" t="str">
        <f t="shared" si="1139"/>
        <v>Weekend</v>
      </c>
      <c r="F1129" s="10">
        <f t="shared" ref="F1129:Z1129" si="1140">F548/$AB1129</f>
        <v>650843.98087951436</v>
      </c>
      <c r="G1129" s="10">
        <f t="shared" si="1140"/>
        <v>1851.7361639317846</v>
      </c>
      <c r="H1129" s="10">
        <f t="shared" si="1140"/>
        <v>0</v>
      </c>
      <c r="I1129" s="10">
        <f t="shared" si="1140"/>
        <v>2041355.3987489054</v>
      </c>
      <c r="J1129" s="10">
        <f t="shared" si="1140"/>
        <v>10688167.609339362</v>
      </c>
      <c r="K1129" s="10">
        <f t="shared" si="1140"/>
        <v>10688167.609339362</v>
      </c>
      <c r="L1129" s="10">
        <f t="shared" si="1140"/>
        <v>1047932.1755290491</v>
      </c>
      <c r="M1129" s="10">
        <f t="shared" si="1140"/>
        <v>10132.267521690192</v>
      </c>
      <c r="N1129" s="10">
        <f t="shared" si="1140"/>
        <v>0</v>
      </c>
      <c r="O1129" s="10">
        <f t="shared" si="1140"/>
        <v>11757111.115761831</v>
      </c>
      <c r="P1129" s="10">
        <f t="shared" si="1140"/>
        <v>11757111.115761831</v>
      </c>
      <c r="Q1129" s="10">
        <f t="shared" si="1140"/>
        <v>11757111.115761831</v>
      </c>
      <c r="R1129" s="10">
        <f t="shared" si="1140"/>
        <v>710874.34590778989</v>
      </c>
      <c r="S1129" s="10">
        <f t="shared" si="1140"/>
        <v>710874.34590778989</v>
      </c>
      <c r="T1129" s="10">
        <f t="shared" si="1140"/>
        <v>710874.34590778989</v>
      </c>
      <c r="U1129" s="10">
        <f t="shared" si="1140"/>
        <v>710874.34590778989</v>
      </c>
      <c r="V1129" s="10">
        <f t="shared" si="1140"/>
        <v>710874.34590778989</v>
      </c>
      <c r="W1129" s="10">
        <f t="shared" si="1140"/>
        <v>710874.34590778989</v>
      </c>
      <c r="X1129" s="10">
        <f t="shared" si="1140"/>
        <v>40486882.075186618</v>
      </c>
      <c r="Y1129" s="10">
        <f t="shared" si="1140"/>
        <v>40486882.075186618</v>
      </c>
      <c r="Z1129" s="10">
        <f t="shared" si="1140"/>
        <v>40486882.075186618</v>
      </c>
      <c r="AB1129" s="21">
        <f>IF(E548="weekday",INDEX('Category Mapping'!$F$34:$F$45,MATCH('Summarized Source Data'!A548,'Category Mapping'!$A$34:$A$45,0)),INDEX('Category Mapping'!$E$34:$E$45,MATCH('Summarized Source Data'!A548,'Category Mapping'!$A$34:$A$45,0)))</f>
        <v>8.5714285714285712</v>
      </c>
      <c r="AD1129">
        <f>SUMIFS('Adjusted Source Data'!AJ$3:AJ$290,Sector,"All Sectors",Month,$A1129,TimeOfWeek,$E1129)</f>
        <v>0</v>
      </c>
      <c r="AE1129">
        <f>SUMIFS('Adjusted Source Data'!AK$3:AK$290,Sector,"All Sectors",Month,$A1129,TimeOfWeek,$E1129)</f>
        <v>0</v>
      </c>
    </row>
    <row r="1130" spans="1:31" outlineLevel="2">
      <c r="A1130">
        <f t="shared" ref="A1130:E1130" si="1141">A549</f>
        <v>11</v>
      </c>
      <c r="B1130" t="str">
        <f t="shared" si="1141"/>
        <v>Winter</v>
      </c>
      <c r="C1130" t="str">
        <f t="shared" si="1141"/>
        <v>h18</v>
      </c>
      <c r="D1130" t="str">
        <f t="shared" si="1141"/>
        <v>Hour17</v>
      </c>
      <c r="E1130" t="str">
        <f t="shared" si="1141"/>
        <v>Weekend</v>
      </c>
      <c r="F1130" s="10">
        <f t="shared" ref="F1130:Z1130" si="1142">F549/$AB1130</f>
        <v>671363.68534773821</v>
      </c>
      <c r="G1130" s="10">
        <f t="shared" si="1142"/>
        <v>1924.9981410202176</v>
      </c>
      <c r="H1130" s="10">
        <f t="shared" si="1142"/>
        <v>0</v>
      </c>
      <c r="I1130" s="10">
        <f t="shared" si="1142"/>
        <v>3549690.2211578186</v>
      </c>
      <c r="J1130" s="10">
        <f t="shared" si="1142"/>
        <v>10746960.686178729</v>
      </c>
      <c r="K1130" s="10">
        <f t="shared" si="1142"/>
        <v>10746960.686178729</v>
      </c>
      <c r="L1130" s="10">
        <f t="shared" si="1142"/>
        <v>1179449.785943812</v>
      </c>
      <c r="M1130" s="10">
        <f t="shared" si="1142"/>
        <v>9887.5316911068494</v>
      </c>
      <c r="N1130" s="10">
        <f t="shared" si="1142"/>
        <v>0</v>
      </c>
      <c r="O1130" s="10">
        <f t="shared" si="1142"/>
        <v>11852655.50770531</v>
      </c>
      <c r="P1130" s="10">
        <f t="shared" si="1142"/>
        <v>11852655.50770531</v>
      </c>
      <c r="Q1130" s="10">
        <f t="shared" si="1142"/>
        <v>11852655.50770531</v>
      </c>
      <c r="R1130" s="10">
        <f t="shared" si="1142"/>
        <v>711538.35345554957</v>
      </c>
      <c r="S1130" s="10">
        <f t="shared" si="1142"/>
        <v>711538.35345554957</v>
      </c>
      <c r="T1130" s="10">
        <f t="shared" si="1142"/>
        <v>711538.35345554957</v>
      </c>
      <c r="U1130" s="10">
        <f t="shared" si="1142"/>
        <v>711538.35345554957</v>
      </c>
      <c r="V1130" s="10">
        <f t="shared" si="1142"/>
        <v>711538.35345554957</v>
      </c>
      <c r="W1130" s="10">
        <f t="shared" si="1142"/>
        <v>711538.35345554957</v>
      </c>
      <c r="X1130" s="10">
        <f t="shared" si="1142"/>
        <v>40600290.708450451</v>
      </c>
      <c r="Y1130" s="10">
        <f t="shared" si="1142"/>
        <v>40600290.708450451</v>
      </c>
      <c r="Z1130" s="10">
        <f t="shared" si="1142"/>
        <v>40600290.708450451</v>
      </c>
      <c r="AB1130" s="21">
        <f>IF(E549="weekday",INDEX('Category Mapping'!$F$34:$F$45,MATCH('Summarized Source Data'!A549,'Category Mapping'!$A$34:$A$45,0)),INDEX('Category Mapping'!$E$34:$E$45,MATCH('Summarized Source Data'!A549,'Category Mapping'!$A$34:$A$45,0)))</f>
        <v>8.5714285714285712</v>
      </c>
      <c r="AD1130">
        <f>SUMIFS('Adjusted Source Data'!AJ$3:AJ$290,Sector,"All Sectors",Month,$A1130,TimeOfWeek,$E1130)</f>
        <v>0</v>
      </c>
      <c r="AE1130">
        <f>SUMIFS('Adjusted Source Data'!AK$3:AK$290,Sector,"All Sectors",Month,$A1130,TimeOfWeek,$E1130)</f>
        <v>0</v>
      </c>
    </row>
    <row r="1131" spans="1:31" outlineLevel="2">
      <c r="A1131">
        <f t="shared" ref="A1131:E1131" si="1143">A550</f>
        <v>11</v>
      </c>
      <c r="B1131" t="str">
        <f t="shared" si="1143"/>
        <v>Winter</v>
      </c>
      <c r="C1131" t="str">
        <f t="shared" si="1143"/>
        <v>h19</v>
      </c>
      <c r="D1131" t="str">
        <f t="shared" si="1143"/>
        <v>Hour18</v>
      </c>
      <c r="E1131" t="str">
        <f t="shared" si="1143"/>
        <v>Weekend</v>
      </c>
      <c r="F1131" s="10">
        <f t="shared" ref="F1131:Z1131" si="1144">F550/$AB1131</f>
        <v>695825.13368231314</v>
      </c>
      <c r="G1131" s="10">
        <f t="shared" si="1144"/>
        <v>2043.2833455143902</v>
      </c>
      <c r="H1131" s="10">
        <f t="shared" si="1144"/>
        <v>0</v>
      </c>
      <c r="I1131" s="10">
        <f t="shared" si="1144"/>
        <v>3742484.8977063261</v>
      </c>
      <c r="J1131" s="10">
        <f t="shared" si="1144"/>
        <v>10416177.642827323</v>
      </c>
      <c r="K1131" s="10">
        <f t="shared" si="1144"/>
        <v>10416177.642827323</v>
      </c>
      <c r="L1131" s="10">
        <f t="shared" si="1144"/>
        <v>1292858.41920764</v>
      </c>
      <c r="M1131" s="10">
        <f t="shared" si="1144"/>
        <v>9675.4575469034917</v>
      </c>
      <c r="N1131" s="10">
        <f t="shared" si="1144"/>
        <v>0</v>
      </c>
      <c r="O1131" s="10">
        <f t="shared" si="1144"/>
        <v>11739458.948585683</v>
      </c>
      <c r="P1131" s="10">
        <f t="shared" si="1144"/>
        <v>11739458.948585683</v>
      </c>
      <c r="Q1131" s="10">
        <f t="shared" si="1144"/>
        <v>11739458.948585683</v>
      </c>
      <c r="R1131" s="10">
        <f t="shared" si="1144"/>
        <v>706889.96039533184</v>
      </c>
      <c r="S1131" s="10">
        <f t="shared" si="1144"/>
        <v>706889.96039533184</v>
      </c>
      <c r="T1131" s="10">
        <f t="shared" si="1144"/>
        <v>706889.96039533184</v>
      </c>
      <c r="U1131" s="10">
        <f t="shared" si="1144"/>
        <v>706889.96039533184</v>
      </c>
      <c r="V1131" s="10">
        <f t="shared" si="1144"/>
        <v>706889.96039533184</v>
      </c>
      <c r="W1131" s="10">
        <f t="shared" si="1144"/>
        <v>706889.96039533184</v>
      </c>
      <c r="X1131" s="10">
        <f t="shared" si="1144"/>
        <v>40373473.441922791</v>
      </c>
      <c r="Y1131" s="10">
        <f t="shared" si="1144"/>
        <v>40373473.441922791</v>
      </c>
      <c r="Z1131" s="10">
        <f t="shared" si="1144"/>
        <v>40373473.441922791</v>
      </c>
      <c r="AB1131" s="21">
        <f>IF(E550="weekday",INDEX('Category Mapping'!$F$34:$F$45,MATCH('Summarized Source Data'!A550,'Category Mapping'!$A$34:$A$45,0)),INDEX('Category Mapping'!$E$34:$E$45,MATCH('Summarized Source Data'!A550,'Category Mapping'!$A$34:$A$45,0)))</f>
        <v>8.5714285714285712</v>
      </c>
      <c r="AD1131">
        <f>SUMIFS('Adjusted Source Data'!AJ$3:AJ$290,Sector,"All Sectors",Month,$A1131,TimeOfWeek,$E1131)</f>
        <v>0</v>
      </c>
      <c r="AE1131">
        <f>SUMIFS('Adjusted Source Data'!AK$3:AK$290,Sector,"All Sectors",Month,$A1131,TimeOfWeek,$E1131)</f>
        <v>0</v>
      </c>
    </row>
    <row r="1132" spans="1:31" outlineLevel="2">
      <c r="A1132">
        <f t="shared" ref="A1132:E1132" si="1145">A551</f>
        <v>11</v>
      </c>
      <c r="B1132" t="str">
        <f t="shared" si="1145"/>
        <v>Winter</v>
      </c>
      <c r="C1132" t="str">
        <f t="shared" si="1145"/>
        <v>h20</v>
      </c>
      <c r="D1132" t="str">
        <f t="shared" si="1145"/>
        <v>Hour19</v>
      </c>
      <c r="E1132" t="str">
        <f t="shared" si="1145"/>
        <v>Weekend</v>
      </c>
      <c r="F1132" s="10">
        <f t="shared" ref="F1132:Z1132" si="1146">F551/$AB1132</f>
        <v>756367.99232430791</v>
      </c>
      <c r="G1132" s="10">
        <f t="shared" si="1146"/>
        <v>2171.435101102516</v>
      </c>
      <c r="H1132" s="10">
        <f t="shared" si="1146"/>
        <v>0</v>
      </c>
      <c r="I1132" s="10">
        <f t="shared" si="1146"/>
        <v>3923938.7109284513</v>
      </c>
      <c r="J1132" s="10">
        <f t="shared" si="1146"/>
        <v>9607009.652888475</v>
      </c>
      <c r="K1132" s="10">
        <f t="shared" si="1146"/>
        <v>9607009.652888475</v>
      </c>
      <c r="L1132" s="10">
        <f t="shared" si="1146"/>
        <v>1083857.7623743645</v>
      </c>
      <c r="M1132" s="10">
        <f t="shared" si="1146"/>
        <v>9372.7699047223341</v>
      </c>
      <c r="N1132" s="10">
        <f t="shared" si="1146"/>
        <v>0</v>
      </c>
      <c r="O1132" s="10">
        <f t="shared" si="1146"/>
        <v>11381719.126742002</v>
      </c>
      <c r="P1132" s="10">
        <f t="shared" si="1146"/>
        <v>11381719.126742002</v>
      </c>
      <c r="Q1132" s="10">
        <f t="shared" si="1146"/>
        <v>11381719.126742002</v>
      </c>
      <c r="R1132" s="10">
        <f t="shared" si="1146"/>
        <v>691616.53930189251</v>
      </c>
      <c r="S1132" s="10">
        <f t="shared" si="1146"/>
        <v>691616.53930189251</v>
      </c>
      <c r="T1132" s="10">
        <f t="shared" si="1146"/>
        <v>691616.53930189251</v>
      </c>
      <c r="U1132" s="10">
        <f t="shared" si="1146"/>
        <v>691616.53930189251</v>
      </c>
      <c r="V1132" s="10">
        <f t="shared" si="1146"/>
        <v>691616.53930189251</v>
      </c>
      <c r="W1132" s="10">
        <f t="shared" si="1146"/>
        <v>691616.53930189251</v>
      </c>
      <c r="X1132" s="10">
        <f t="shared" si="1146"/>
        <v>40146656.175395139</v>
      </c>
      <c r="Y1132" s="10">
        <f t="shared" si="1146"/>
        <v>40146656.175395139</v>
      </c>
      <c r="Z1132" s="10">
        <f t="shared" si="1146"/>
        <v>40146656.175395139</v>
      </c>
      <c r="AB1132" s="21">
        <f>IF(E551="weekday",INDEX('Category Mapping'!$F$34:$F$45,MATCH('Summarized Source Data'!A551,'Category Mapping'!$A$34:$A$45,0)),INDEX('Category Mapping'!$E$34:$E$45,MATCH('Summarized Source Data'!A551,'Category Mapping'!$A$34:$A$45,0)))</f>
        <v>8.5714285714285712</v>
      </c>
      <c r="AD1132">
        <f>SUMIFS('Adjusted Source Data'!AJ$3:AJ$290,Sector,"All Sectors",Month,$A1132,TimeOfWeek,$E1132)</f>
        <v>0</v>
      </c>
      <c r="AE1132">
        <f>SUMIFS('Adjusted Source Data'!AK$3:AK$290,Sector,"All Sectors",Month,$A1132,TimeOfWeek,$E1132)</f>
        <v>0</v>
      </c>
    </row>
    <row r="1133" spans="1:31" outlineLevel="2">
      <c r="A1133">
        <f t="shared" ref="A1133:E1133" si="1147">A552</f>
        <v>11</v>
      </c>
      <c r="B1133" t="str">
        <f t="shared" si="1147"/>
        <v>Winter</v>
      </c>
      <c r="C1133" t="str">
        <f t="shared" si="1147"/>
        <v>h21</v>
      </c>
      <c r="D1133" t="str">
        <f t="shared" si="1147"/>
        <v>Hour20</v>
      </c>
      <c r="E1133" t="str">
        <f t="shared" si="1147"/>
        <v>Weekend</v>
      </c>
      <c r="F1133" s="10">
        <f t="shared" ref="F1133:Z1133" si="1148">F552/$AB1133</f>
        <v>797885.64546722942</v>
      </c>
      <c r="G1133" s="10">
        <f t="shared" si="1148"/>
        <v>2273.3894624066975</v>
      </c>
      <c r="H1133" s="10">
        <f t="shared" si="1148"/>
        <v>0</v>
      </c>
      <c r="I1133" s="10">
        <f t="shared" si="1148"/>
        <v>3901256.9842756856</v>
      </c>
      <c r="J1133" s="10">
        <f t="shared" si="1148"/>
        <v>9021028.6057178751</v>
      </c>
      <c r="K1133" s="10">
        <f t="shared" si="1148"/>
        <v>9021028.6057178751</v>
      </c>
      <c r="L1133" s="10">
        <f t="shared" si="1148"/>
        <v>1118980.0758702722</v>
      </c>
      <c r="M1133" s="10">
        <f t="shared" si="1148"/>
        <v>9118.2809316783041</v>
      </c>
      <c r="N1133" s="10">
        <f t="shared" si="1148"/>
        <v>0</v>
      </c>
      <c r="O1133" s="10">
        <f t="shared" si="1148"/>
        <v>10893216.769163825</v>
      </c>
      <c r="P1133" s="10">
        <f t="shared" si="1148"/>
        <v>10893216.769163825</v>
      </c>
      <c r="Q1133" s="10">
        <f t="shared" si="1148"/>
        <v>10893216.769163825</v>
      </c>
      <c r="R1133" s="10">
        <f t="shared" si="1148"/>
        <v>671030.71760047565</v>
      </c>
      <c r="S1133" s="10">
        <f t="shared" si="1148"/>
        <v>671030.71760047565</v>
      </c>
      <c r="T1133" s="10">
        <f t="shared" si="1148"/>
        <v>671030.71760047565</v>
      </c>
      <c r="U1133" s="10">
        <f t="shared" si="1148"/>
        <v>671030.71760047565</v>
      </c>
      <c r="V1133" s="10">
        <f t="shared" si="1148"/>
        <v>671030.71760047565</v>
      </c>
      <c r="W1133" s="10">
        <f t="shared" si="1148"/>
        <v>671030.71760047565</v>
      </c>
      <c r="X1133" s="10">
        <f t="shared" si="1148"/>
        <v>39919838.908867478</v>
      </c>
      <c r="Y1133" s="10">
        <f t="shared" si="1148"/>
        <v>39919838.908867478</v>
      </c>
      <c r="Z1133" s="10">
        <f t="shared" si="1148"/>
        <v>39919838.908867478</v>
      </c>
      <c r="AB1133" s="21">
        <f>IF(E552="weekday",INDEX('Category Mapping'!$F$34:$F$45,MATCH('Summarized Source Data'!A552,'Category Mapping'!$A$34:$A$45,0)),INDEX('Category Mapping'!$E$34:$E$45,MATCH('Summarized Source Data'!A552,'Category Mapping'!$A$34:$A$45,0)))</f>
        <v>8.5714285714285712</v>
      </c>
      <c r="AD1133">
        <f>SUMIFS('Adjusted Source Data'!AJ$3:AJ$290,Sector,"All Sectors",Month,$A1133,TimeOfWeek,$E1133)</f>
        <v>0</v>
      </c>
      <c r="AE1133">
        <f>SUMIFS('Adjusted Source Data'!AK$3:AK$290,Sector,"All Sectors",Month,$A1133,TimeOfWeek,$E1133)</f>
        <v>0</v>
      </c>
    </row>
    <row r="1134" spans="1:31" outlineLevel="2">
      <c r="A1134">
        <f t="shared" ref="A1134:E1134" si="1149">A553</f>
        <v>11</v>
      </c>
      <c r="B1134" t="str">
        <f t="shared" si="1149"/>
        <v>Winter</v>
      </c>
      <c r="C1134" t="str">
        <f t="shared" si="1149"/>
        <v>h22</v>
      </c>
      <c r="D1134" t="str">
        <f t="shared" si="1149"/>
        <v>Hour21</v>
      </c>
      <c r="E1134" t="str">
        <f t="shared" si="1149"/>
        <v>Weekend</v>
      </c>
      <c r="F1134" s="10">
        <f t="shared" ref="F1134:Z1134" si="1150">F553/$AB1134</f>
        <v>759305.50274310773</v>
      </c>
      <c r="G1134" s="10">
        <f t="shared" si="1150"/>
        <v>2370.1270265807429</v>
      </c>
      <c r="H1134" s="10">
        <f t="shared" si="1150"/>
        <v>0</v>
      </c>
      <c r="I1134" s="10">
        <f t="shared" si="1150"/>
        <v>3232146.0480191</v>
      </c>
      <c r="J1134" s="10">
        <f t="shared" si="1150"/>
        <v>8367719.3479684694</v>
      </c>
      <c r="K1134" s="10">
        <f t="shared" si="1150"/>
        <v>8367719.3479684694</v>
      </c>
      <c r="L1134" s="10">
        <f t="shared" si="1150"/>
        <v>1190790.6492701948</v>
      </c>
      <c r="M1134" s="10">
        <f t="shared" si="1150"/>
        <v>8858.5751615041372</v>
      </c>
      <c r="N1134" s="10">
        <f t="shared" si="1150"/>
        <v>0</v>
      </c>
      <c r="O1134" s="10">
        <f t="shared" si="1150"/>
        <v>10141214.101951107</v>
      </c>
      <c r="P1134" s="10">
        <f t="shared" si="1150"/>
        <v>10141214.101951107</v>
      </c>
      <c r="Q1134" s="10">
        <f t="shared" si="1150"/>
        <v>10141214.101951107</v>
      </c>
      <c r="R1134" s="10">
        <f t="shared" si="1150"/>
        <v>647788.6388907535</v>
      </c>
      <c r="S1134" s="10">
        <f t="shared" si="1150"/>
        <v>647788.6388907535</v>
      </c>
      <c r="T1134" s="10">
        <f t="shared" si="1150"/>
        <v>647788.6388907535</v>
      </c>
      <c r="U1134" s="10">
        <f t="shared" si="1150"/>
        <v>647788.6388907535</v>
      </c>
      <c r="V1134" s="10">
        <f t="shared" si="1150"/>
        <v>647788.6388907535</v>
      </c>
      <c r="W1134" s="10">
        <f t="shared" si="1150"/>
        <v>647788.6388907535</v>
      </c>
      <c r="X1134" s="10">
        <f t="shared" si="1150"/>
        <v>39579613.009075992</v>
      </c>
      <c r="Y1134" s="10">
        <f t="shared" si="1150"/>
        <v>39579613.009075992</v>
      </c>
      <c r="Z1134" s="10">
        <f t="shared" si="1150"/>
        <v>39579613.009075992</v>
      </c>
      <c r="AB1134" s="21">
        <f>IF(E553="weekday",INDEX('Category Mapping'!$F$34:$F$45,MATCH('Summarized Source Data'!A553,'Category Mapping'!$A$34:$A$45,0)),INDEX('Category Mapping'!$E$34:$E$45,MATCH('Summarized Source Data'!A553,'Category Mapping'!$A$34:$A$45,0)))</f>
        <v>8.5714285714285712</v>
      </c>
      <c r="AD1134">
        <f>SUMIFS('Adjusted Source Data'!AJ$3:AJ$290,Sector,"All Sectors",Month,$A1134,TimeOfWeek,$E1134)</f>
        <v>0</v>
      </c>
      <c r="AE1134">
        <f>SUMIFS('Adjusted Source Data'!AK$3:AK$290,Sector,"All Sectors",Month,$A1134,TimeOfWeek,$E1134)</f>
        <v>0</v>
      </c>
    </row>
    <row r="1135" spans="1:31" outlineLevel="2">
      <c r="A1135">
        <f t="shared" ref="A1135:E1135" si="1151">A554</f>
        <v>11</v>
      </c>
      <c r="B1135" t="str">
        <f t="shared" si="1151"/>
        <v>Winter</v>
      </c>
      <c r="C1135" t="str">
        <f t="shared" si="1151"/>
        <v>h23</v>
      </c>
      <c r="D1135" t="str">
        <f t="shared" si="1151"/>
        <v>Hour22</v>
      </c>
      <c r="E1135" t="str">
        <f t="shared" si="1151"/>
        <v>Weekend</v>
      </c>
      <c r="F1135" s="10">
        <f t="shared" ref="F1135:Z1135" si="1152">F554/$AB1135</f>
        <v>660117.17800423095</v>
      </c>
      <c r="G1135" s="10">
        <f t="shared" si="1152"/>
        <v>2459.7198468591669</v>
      </c>
      <c r="H1135" s="10">
        <f t="shared" si="1152"/>
        <v>0</v>
      </c>
      <c r="I1135" s="10">
        <f t="shared" si="1152"/>
        <v>2075377.9887280536</v>
      </c>
      <c r="J1135" s="10">
        <f t="shared" si="1152"/>
        <v>6992505.8474573037</v>
      </c>
      <c r="K1135" s="10">
        <f t="shared" si="1152"/>
        <v>6992505.8474573037</v>
      </c>
      <c r="L1135" s="10">
        <f t="shared" si="1152"/>
        <v>1145427.1959646635</v>
      </c>
      <c r="M1135" s="10">
        <f t="shared" si="1152"/>
        <v>8546.36119412882</v>
      </c>
      <c r="N1135" s="10">
        <f t="shared" si="1152"/>
        <v>0</v>
      </c>
      <c r="O1135" s="10">
        <f t="shared" si="1152"/>
        <v>9676550.9195367862</v>
      </c>
      <c r="P1135" s="10">
        <f t="shared" si="1152"/>
        <v>9676550.9195367862</v>
      </c>
      <c r="Q1135" s="10">
        <f t="shared" si="1152"/>
        <v>9676550.9195367862</v>
      </c>
      <c r="R1135" s="10">
        <f t="shared" si="1152"/>
        <v>639819.98127447057</v>
      </c>
      <c r="S1135" s="10">
        <f t="shared" si="1152"/>
        <v>639819.98127447057</v>
      </c>
      <c r="T1135" s="10">
        <f t="shared" si="1152"/>
        <v>639819.98127447057</v>
      </c>
      <c r="U1135" s="10">
        <f t="shared" si="1152"/>
        <v>639819.98127447057</v>
      </c>
      <c r="V1135" s="10">
        <f t="shared" si="1152"/>
        <v>639819.98127447057</v>
      </c>
      <c r="W1135" s="10">
        <f t="shared" si="1152"/>
        <v>639819.98127447057</v>
      </c>
      <c r="X1135" s="10">
        <f t="shared" si="1152"/>
        <v>39239387.109284513</v>
      </c>
      <c r="Y1135" s="10">
        <f t="shared" si="1152"/>
        <v>39239387.109284513</v>
      </c>
      <c r="Z1135" s="10">
        <f t="shared" si="1152"/>
        <v>39239387.109284513</v>
      </c>
      <c r="AB1135" s="21">
        <f>IF(E554="weekday",INDEX('Category Mapping'!$F$34:$F$45,MATCH('Summarized Source Data'!A554,'Category Mapping'!$A$34:$A$45,0)),INDEX('Category Mapping'!$E$34:$E$45,MATCH('Summarized Source Data'!A554,'Category Mapping'!$A$34:$A$45,0)))</f>
        <v>8.5714285714285712</v>
      </c>
      <c r="AD1135">
        <f>SUMIFS('Adjusted Source Data'!AJ$3:AJ$290,Sector,"All Sectors",Month,$A1135,TimeOfWeek,$E1135)</f>
        <v>0</v>
      </c>
      <c r="AE1135">
        <f>SUMIFS('Adjusted Source Data'!AK$3:AK$290,Sector,"All Sectors",Month,$A1135,TimeOfWeek,$E1135)</f>
        <v>0</v>
      </c>
    </row>
    <row r="1136" spans="1:31" outlineLevel="2">
      <c r="A1136">
        <f t="shared" ref="A1136:E1136" si="1153">A555</f>
        <v>11</v>
      </c>
      <c r="B1136" t="str">
        <f t="shared" si="1153"/>
        <v>Winter</v>
      </c>
      <c r="C1136" t="str">
        <f t="shared" si="1153"/>
        <v>h24</v>
      </c>
      <c r="D1136" t="str">
        <f t="shared" si="1153"/>
        <v>Hour23</v>
      </c>
      <c r="E1136" t="str">
        <f t="shared" si="1153"/>
        <v>Weekend</v>
      </c>
      <c r="F1136" s="10">
        <f t="shared" ref="F1136:Z1136" si="1154">F555/$AB1136</f>
        <v>625369.45322399365</v>
      </c>
      <c r="G1136" s="10">
        <f t="shared" si="1154"/>
        <v>2536.6109002120425</v>
      </c>
      <c r="H1136" s="10">
        <f t="shared" si="1154"/>
        <v>0</v>
      </c>
      <c r="I1136" s="10">
        <f t="shared" si="1154"/>
        <v>1168108.9226174289</v>
      </c>
      <c r="J1136" s="10">
        <f t="shared" si="1154"/>
        <v>5552864.4487544242</v>
      </c>
      <c r="K1136" s="10">
        <f t="shared" si="1154"/>
        <v>5552864.4487544242</v>
      </c>
      <c r="L1136" s="10">
        <f t="shared" si="1154"/>
        <v>967109.13145228336</v>
      </c>
      <c r="M1136" s="10">
        <f t="shared" si="1154"/>
        <v>8119.8313244235624</v>
      </c>
      <c r="N1136" s="10">
        <f t="shared" si="1154"/>
        <v>0</v>
      </c>
      <c r="O1136" s="10">
        <f t="shared" si="1154"/>
        <v>8845958.6778708044</v>
      </c>
      <c r="P1136" s="10">
        <f t="shared" si="1154"/>
        <v>8845958.6778708044</v>
      </c>
      <c r="Q1136" s="10">
        <f t="shared" si="1154"/>
        <v>8845958.6778708044</v>
      </c>
      <c r="R1136" s="10">
        <f t="shared" si="1154"/>
        <v>429956.39815069066</v>
      </c>
      <c r="S1136" s="10">
        <f t="shared" si="1154"/>
        <v>429956.39815069066</v>
      </c>
      <c r="T1136" s="10">
        <f t="shared" si="1154"/>
        <v>429956.39815069066</v>
      </c>
      <c r="U1136" s="10">
        <f t="shared" si="1154"/>
        <v>429956.39815069066</v>
      </c>
      <c r="V1136" s="10">
        <f t="shared" si="1154"/>
        <v>429956.39815069066</v>
      </c>
      <c r="W1136" s="10">
        <f t="shared" si="1154"/>
        <v>429956.39815069066</v>
      </c>
      <c r="X1136" s="10">
        <f t="shared" si="1154"/>
        <v>39012569.842756853</v>
      </c>
      <c r="Y1136" s="10">
        <f t="shared" si="1154"/>
        <v>39012569.842756853</v>
      </c>
      <c r="Z1136" s="10">
        <f t="shared" si="1154"/>
        <v>39012569.842756853</v>
      </c>
      <c r="AB1136" s="21">
        <f>IF(E555="weekday",INDEX('Category Mapping'!$F$34:$F$45,MATCH('Summarized Source Data'!A555,'Category Mapping'!$A$34:$A$45,0)),INDEX('Category Mapping'!$E$34:$E$45,MATCH('Summarized Source Data'!A555,'Category Mapping'!$A$34:$A$45,0)))</f>
        <v>8.5714285714285712</v>
      </c>
      <c r="AD1136">
        <f>SUMIFS('Adjusted Source Data'!AJ$3:AJ$290,Sector,"All Sectors",Month,$A1136,TimeOfWeek,$E1136)</f>
        <v>0</v>
      </c>
      <c r="AE1136">
        <f>SUMIFS('Adjusted Source Data'!AK$3:AK$290,Sector,"All Sectors",Month,$A1136,TimeOfWeek,$E1136)</f>
        <v>0</v>
      </c>
    </row>
    <row r="1137" spans="1:31" outlineLevel="2">
      <c r="A1137">
        <f t="shared" ref="A1137:E1137" si="1155">A556</f>
        <v>12</v>
      </c>
      <c r="B1137" t="str">
        <f t="shared" si="1155"/>
        <v>Winter</v>
      </c>
      <c r="C1137" t="str">
        <f t="shared" si="1155"/>
        <v>h1</v>
      </c>
      <c r="D1137" t="str">
        <f t="shared" si="1155"/>
        <v>Hour0</v>
      </c>
      <c r="E1137" t="str">
        <f t="shared" si="1155"/>
        <v>Weekend</v>
      </c>
      <c r="F1137" s="10">
        <f t="shared" ref="F1137:Z1137" si="1156">F556/$AB1137</f>
        <v>1214439.2394228529</v>
      </c>
      <c r="G1137" s="10">
        <f t="shared" si="1156"/>
        <v>1089.1801210286112</v>
      </c>
      <c r="H1137" s="10">
        <f t="shared" si="1156"/>
        <v>0</v>
      </c>
      <c r="I1137" s="10">
        <f t="shared" si="1156"/>
        <v>883657.58197211905</v>
      </c>
      <c r="J1137" s="10">
        <f t="shared" si="1156"/>
        <v>4835857.6030884935</v>
      </c>
      <c r="K1137" s="10">
        <f t="shared" si="1156"/>
        <v>4835857.6030884935</v>
      </c>
      <c r="L1137" s="10">
        <f t="shared" si="1156"/>
        <v>1387008.720920899</v>
      </c>
      <c r="M1137" s="10">
        <f t="shared" si="1156"/>
        <v>3270.9448390371849</v>
      </c>
      <c r="N1137" s="10">
        <f t="shared" si="1156"/>
        <v>0</v>
      </c>
      <c r="O1137" s="10">
        <f t="shared" si="1156"/>
        <v>9932755.165030675</v>
      </c>
      <c r="P1137" s="10">
        <f t="shared" si="1156"/>
        <v>9932755.165030675</v>
      </c>
      <c r="Q1137" s="10">
        <f t="shared" si="1156"/>
        <v>9932755.165030675</v>
      </c>
      <c r="R1137" s="10">
        <f t="shared" si="1156"/>
        <v>345829.06288060086</v>
      </c>
      <c r="S1137" s="10">
        <f t="shared" si="1156"/>
        <v>345829.06288060086</v>
      </c>
      <c r="T1137" s="10">
        <f t="shared" si="1156"/>
        <v>345829.06288060086</v>
      </c>
      <c r="U1137" s="10">
        <f t="shared" si="1156"/>
        <v>345829.06288060086</v>
      </c>
      <c r="V1137" s="10">
        <f t="shared" si="1156"/>
        <v>345829.06288060086</v>
      </c>
      <c r="W1137" s="10">
        <f t="shared" si="1156"/>
        <v>345829.06288060086</v>
      </c>
      <c r="X1137" s="10">
        <f t="shared" si="1156"/>
        <v>40601528.012411766</v>
      </c>
      <c r="Y1137" s="10">
        <f t="shared" si="1156"/>
        <v>40601528.012411766</v>
      </c>
      <c r="Z1137" s="10">
        <f t="shared" si="1156"/>
        <v>40601528.012411766</v>
      </c>
      <c r="AB1137" s="21">
        <f>IF(E556="weekday",INDEX('Category Mapping'!$F$34:$F$45,MATCH('Summarized Source Data'!A556,'Category Mapping'!$A$34:$A$45,0)),INDEX('Category Mapping'!$E$34:$E$45,MATCH('Summarized Source Data'!A556,'Category Mapping'!$A$34:$A$45,0)))</f>
        <v>8.8571428571428559</v>
      </c>
      <c r="AD1137">
        <f>SUMIFS('Adjusted Source Data'!AJ$3:AJ$290,Sector,"All Sectors",Month,$A1137,TimeOfWeek,$E1137)</f>
        <v>0</v>
      </c>
      <c r="AE1137">
        <f>SUMIFS('Adjusted Source Data'!AK$3:AK$290,Sector,"All Sectors",Month,$A1137,TimeOfWeek,$E1137)</f>
        <v>0</v>
      </c>
    </row>
    <row r="1138" spans="1:31" outlineLevel="2">
      <c r="A1138">
        <f t="shared" ref="A1138:E1138" si="1157">A557</f>
        <v>12</v>
      </c>
      <c r="B1138" t="str">
        <f t="shared" si="1157"/>
        <v>Winter</v>
      </c>
      <c r="C1138" t="str">
        <f t="shared" si="1157"/>
        <v>h2</v>
      </c>
      <c r="D1138" t="str">
        <f t="shared" si="1157"/>
        <v>Hour1</v>
      </c>
      <c r="E1138" t="str">
        <f t="shared" si="1157"/>
        <v>Weekend</v>
      </c>
      <c r="F1138" s="10">
        <f t="shared" ref="F1138:Z1138" si="1158">F557/$AB1138</f>
        <v>1236108.0983946943</v>
      </c>
      <c r="G1138" s="10">
        <f t="shared" si="1158"/>
        <v>1105.824225679662</v>
      </c>
      <c r="H1138" s="10">
        <f t="shared" si="1158"/>
        <v>0</v>
      </c>
      <c r="I1138" s="10">
        <f t="shared" si="1158"/>
        <v>763474.66331304412</v>
      </c>
      <c r="J1138" s="10">
        <f t="shared" si="1158"/>
        <v>3749093.0207932168</v>
      </c>
      <c r="K1138" s="10">
        <f t="shared" si="1158"/>
        <v>3749093.0207932168</v>
      </c>
      <c r="L1138" s="10">
        <f t="shared" si="1158"/>
        <v>1273526.189209189</v>
      </c>
      <c r="M1138" s="10">
        <f t="shared" si="1158"/>
        <v>3201.3422195873363</v>
      </c>
      <c r="N1138" s="10">
        <f t="shared" si="1158"/>
        <v>0</v>
      </c>
      <c r="O1138" s="10">
        <f t="shared" si="1158"/>
        <v>8671907.7486311272</v>
      </c>
      <c r="P1138" s="10">
        <f t="shared" si="1158"/>
        <v>8671907.7486311272</v>
      </c>
      <c r="Q1138" s="10">
        <f t="shared" si="1158"/>
        <v>8671907.7486311272</v>
      </c>
      <c r="R1138" s="10">
        <f t="shared" si="1158"/>
        <v>329585.92984159815</v>
      </c>
      <c r="S1138" s="10">
        <f t="shared" si="1158"/>
        <v>329585.92984159815</v>
      </c>
      <c r="T1138" s="10">
        <f t="shared" si="1158"/>
        <v>329585.92984159815</v>
      </c>
      <c r="U1138" s="10">
        <f t="shared" si="1158"/>
        <v>329585.92984159815</v>
      </c>
      <c r="V1138" s="10">
        <f t="shared" si="1158"/>
        <v>329585.92984159815</v>
      </c>
      <c r="W1138" s="10">
        <f t="shared" si="1158"/>
        <v>329585.92984159815</v>
      </c>
      <c r="X1138" s="10">
        <f t="shared" si="1158"/>
        <v>40601528.012411766</v>
      </c>
      <c r="Y1138" s="10">
        <f t="shared" si="1158"/>
        <v>40601528.012411766</v>
      </c>
      <c r="Z1138" s="10">
        <f t="shared" si="1158"/>
        <v>40601528.012411766</v>
      </c>
      <c r="AB1138" s="21">
        <f>IF(E557="weekday",INDEX('Category Mapping'!$F$34:$F$45,MATCH('Summarized Source Data'!A557,'Category Mapping'!$A$34:$A$45,0)),INDEX('Category Mapping'!$E$34:$E$45,MATCH('Summarized Source Data'!A557,'Category Mapping'!$A$34:$A$45,0)))</f>
        <v>8.8571428571428559</v>
      </c>
      <c r="AD1138">
        <f>SUMIFS('Adjusted Source Data'!AJ$3:AJ$290,Sector,"All Sectors",Month,$A1138,TimeOfWeek,$E1138)</f>
        <v>0</v>
      </c>
      <c r="AE1138">
        <f>SUMIFS('Adjusted Source Data'!AK$3:AK$290,Sector,"All Sectors",Month,$A1138,TimeOfWeek,$E1138)</f>
        <v>0</v>
      </c>
    </row>
    <row r="1139" spans="1:31" outlineLevel="2">
      <c r="A1139">
        <f t="shared" ref="A1139:E1139" si="1159">A558</f>
        <v>12</v>
      </c>
      <c r="B1139" t="str">
        <f t="shared" si="1159"/>
        <v>Winter</v>
      </c>
      <c r="C1139" t="str">
        <f t="shared" si="1159"/>
        <v>h3</v>
      </c>
      <c r="D1139" t="str">
        <f t="shared" si="1159"/>
        <v>Hour2</v>
      </c>
      <c r="E1139" t="str">
        <f t="shared" si="1159"/>
        <v>Weekend</v>
      </c>
      <c r="F1139" s="10">
        <f t="shared" ref="F1139:Z1139" si="1160">F558/$AB1139</f>
        <v>1243528.2167765156</v>
      </c>
      <c r="G1139" s="10">
        <f t="shared" si="1160"/>
        <v>1120.4508631002825</v>
      </c>
      <c r="H1139" s="10">
        <f t="shared" si="1160"/>
        <v>0</v>
      </c>
      <c r="I1139" s="10">
        <f t="shared" si="1160"/>
        <v>737379.22905423446</v>
      </c>
      <c r="J1139" s="10">
        <f t="shared" si="1160"/>
        <v>2935548.4774802458</v>
      </c>
      <c r="K1139" s="10">
        <f t="shared" si="1160"/>
        <v>2935548.4774802458</v>
      </c>
      <c r="L1139" s="10">
        <f t="shared" si="1160"/>
        <v>1140239.6947967666</v>
      </c>
      <c r="M1139" s="10">
        <f t="shared" si="1160"/>
        <v>3172.3411281498993</v>
      </c>
      <c r="N1139" s="10">
        <f t="shared" si="1160"/>
        <v>0</v>
      </c>
      <c r="O1139" s="10">
        <f t="shared" si="1160"/>
        <v>8553039.8403311856</v>
      </c>
      <c r="P1139" s="10">
        <f t="shared" si="1160"/>
        <v>8553039.8403311856</v>
      </c>
      <c r="Q1139" s="10">
        <f t="shared" si="1160"/>
        <v>8553039.8403311856</v>
      </c>
      <c r="R1139" s="10">
        <f t="shared" si="1160"/>
        <v>325155.95007867867</v>
      </c>
      <c r="S1139" s="10">
        <f t="shared" si="1160"/>
        <v>325155.95007867867</v>
      </c>
      <c r="T1139" s="10">
        <f t="shared" si="1160"/>
        <v>325155.95007867867</v>
      </c>
      <c r="U1139" s="10">
        <f t="shared" si="1160"/>
        <v>325155.95007867867</v>
      </c>
      <c r="V1139" s="10">
        <f t="shared" si="1160"/>
        <v>325155.95007867867</v>
      </c>
      <c r="W1139" s="10">
        <f t="shared" si="1160"/>
        <v>325155.95007867867</v>
      </c>
      <c r="X1139" s="10">
        <f t="shared" si="1160"/>
        <v>40601528.012411766</v>
      </c>
      <c r="Y1139" s="10">
        <f t="shared" si="1160"/>
        <v>40601528.012411766</v>
      </c>
      <c r="Z1139" s="10">
        <f t="shared" si="1160"/>
        <v>40601528.012411766</v>
      </c>
      <c r="AB1139" s="21">
        <f>IF(E558="weekday",INDEX('Category Mapping'!$F$34:$F$45,MATCH('Summarized Source Data'!A558,'Category Mapping'!$A$34:$A$45,0)),INDEX('Category Mapping'!$E$34:$E$45,MATCH('Summarized Source Data'!A558,'Category Mapping'!$A$34:$A$45,0)))</f>
        <v>8.8571428571428559</v>
      </c>
      <c r="AD1139">
        <f>SUMIFS('Adjusted Source Data'!AJ$3:AJ$290,Sector,"All Sectors",Month,$A1139,TimeOfWeek,$E1139)</f>
        <v>0</v>
      </c>
      <c r="AE1139">
        <f>SUMIFS('Adjusted Source Data'!AK$3:AK$290,Sector,"All Sectors",Month,$A1139,TimeOfWeek,$E1139)</f>
        <v>0</v>
      </c>
    </row>
    <row r="1140" spans="1:31" outlineLevel="2">
      <c r="A1140">
        <f t="shared" ref="A1140:E1140" si="1161">A559</f>
        <v>12</v>
      </c>
      <c r="B1140" t="str">
        <f t="shared" si="1161"/>
        <v>Winter</v>
      </c>
      <c r="C1140" t="str">
        <f t="shared" si="1161"/>
        <v>h4</v>
      </c>
      <c r="D1140" t="str">
        <f t="shared" si="1161"/>
        <v>Hour3</v>
      </c>
      <c r="E1140" t="str">
        <f t="shared" si="1161"/>
        <v>Weekend</v>
      </c>
      <c r="F1140" s="10">
        <f t="shared" ref="F1140:Z1140" si="1162">F559/$AB1140</f>
        <v>1236108.0983946943</v>
      </c>
      <c r="G1140" s="10">
        <f t="shared" si="1162"/>
        <v>1122.7205137345168</v>
      </c>
      <c r="H1140" s="10">
        <f t="shared" si="1162"/>
        <v>0</v>
      </c>
      <c r="I1140" s="10">
        <f t="shared" si="1162"/>
        <v>736756.84041364677</v>
      </c>
      <c r="J1140" s="10">
        <f t="shared" si="1162"/>
        <v>2439221.9072444211</v>
      </c>
      <c r="K1140" s="10">
        <f t="shared" si="1162"/>
        <v>2439221.9072444211</v>
      </c>
      <c r="L1140" s="10">
        <f t="shared" si="1162"/>
        <v>1185018.0104346788</v>
      </c>
      <c r="M1140" s="10">
        <f t="shared" si="1162"/>
        <v>3155.9492069026523</v>
      </c>
      <c r="N1140" s="10">
        <f t="shared" si="1162"/>
        <v>0</v>
      </c>
      <c r="O1140" s="10">
        <f t="shared" si="1162"/>
        <v>8634369.6185164191</v>
      </c>
      <c r="P1140" s="10">
        <f t="shared" si="1162"/>
        <v>8634369.6185164191</v>
      </c>
      <c r="Q1140" s="10">
        <f t="shared" si="1162"/>
        <v>8634369.6185164191</v>
      </c>
      <c r="R1140" s="10">
        <f t="shared" si="1162"/>
        <v>325155.95007867867</v>
      </c>
      <c r="S1140" s="10">
        <f t="shared" si="1162"/>
        <v>325155.95007867867</v>
      </c>
      <c r="T1140" s="10">
        <f t="shared" si="1162"/>
        <v>325155.95007867867</v>
      </c>
      <c r="U1140" s="10">
        <f t="shared" si="1162"/>
        <v>325155.95007867867</v>
      </c>
      <c r="V1140" s="10">
        <f t="shared" si="1162"/>
        <v>325155.95007867867</v>
      </c>
      <c r="W1140" s="10">
        <f t="shared" si="1162"/>
        <v>325155.95007867867</v>
      </c>
      <c r="X1140" s="10">
        <f t="shared" si="1162"/>
        <v>40727619.714313664</v>
      </c>
      <c r="Y1140" s="10">
        <f t="shared" si="1162"/>
        <v>40727619.714313664</v>
      </c>
      <c r="Z1140" s="10">
        <f t="shared" si="1162"/>
        <v>40727619.714313664</v>
      </c>
      <c r="AB1140" s="21">
        <f>IF(E559="weekday",INDEX('Category Mapping'!$F$34:$F$45,MATCH('Summarized Source Data'!A559,'Category Mapping'!$A$34:$A$45,0)),INDEX('Category Mapping'!$E$34:$E$45,MATCH('Summarized Source Data'!A559,'Category Mapping'!$A$34:$A$45,0)))</f>
        <v>8.8571428571428559</v>
      </c>
      <c r="AD1140">
        <f>SUMIFS('Adjusted Source Data'!AJ$3:AJ$290,Sector,"All Sectors",Month,$A1140,TimeOfWeek,$E1140)</f>
        <v>0</v>
      </c>
      <c r="AE1140">
        <f>SUMIFS('Adjusted Source Data'!AK$3:AK$290,Sector,"All Sectors",Month,$A1140,TimeOfWeek,$E1140)</f>
        <v>0</v>
      </c>
    </row>
    <row r="1141" spans="1:31" outlineLevel="2">
      <c r="A1141">
        <f t="shared" ref="A1141:E1141" si="1163">A560</f>
        <v>12</v>
      </c>
      <c r="B1141" t="str">
        <f t="shared" si="1163"/>
        <v>Winter</v>
      </c>
      <c r="C1141" t="str">
        <f t="shared" si="1163"/>
        <v>h5</v>
      </c>
      <c r="D1141" t="str">
        <f t="shared" si="1163"/>
        <v>Hour4</v>
      </c>
      <c r="E1141" t="str">
        <f t="shared" si="1163"/>
        <v>Weekend</v>
      </c>
      <c r="F1141" s="10">
        <f t="shared" ref="F1141:Z1141" si="1164">F560/$AB1141</f>
        <v>1214439.2394228529</v>
      </c>
      <c r="G1141" s="10">
        <f t="shared" si="1164"/>
        <v>1119.0638543793614</v>
      </c>
      <c r="H1141" s="10">
        <f t="shared" si="1164"/>
        <v>0</v>
      </c>
      <c r="I1141" s="10">
        <f t="shared" si="1164"/>
        <v>775507.21615043667</v>
      </c>
      <c r="J1141" s="10">
        <f t="shared" si="1164"/>
        <v>2485189.8980897772</v>
      </c>
      <c r="K1141" s="10">
        <f t="shared" si="1164"/>
        <v>2485189.8980897772</v>
      </c>
      <c r="L1141" s="10">
        <f t="shared" si="1164"/>
        <v>1249942.6277439671</v>
      </c>
      <c r="M1141" s="10">
        <f t="shared" si="1164"/>
        <v>3152.4186392493993</v>
      </c>
      <c r="N1141" s="10">
        <f t="shared" si="1164"/>
        <v>0</v>
      </c>
      <c r="O1141" s="10">
        <f t="shared" si="1164"/>
        <v>8771195.2548178248</v>
      </c>
      <c r="P1141" s="10">
        <f t="shared" si="1164"/>
        <v>8771195.2548178248</v>
      </c>
      <c r="Q1141" s="10">
        <f t="shared" si="1164"/>
        <v>8771195.2548178248</v>
      </c>
      <c r="R1141" s="10">
        <f t="shared" si="1164"/>
        <v>323679.29015770555</v>
      </c>
      <c r="S1141" s="10">
        <f t="shared" si="1164"/>
        <v>323679.29015770555</v>
      </c>
      <c r="T1141" s="10">
        <f t="shared" si="1164"/>
        <v>323679.29015770555</v>
      </c>
      <c r="U1141" s="10">
        <f t="shared" si="1164"/>
        <v>323679.29015770555</v>
      </c>
      <c r="V1141" s="10">
        <f t="shared" si="1164"/>
        <v>323679.29015770555</v>
      </c>
      <c r="W1141" s="10">
        <f t="shared" si="1164"/>
        <v>323679.29015770555</v>
      </c>
      <c r="X1141" s="10">
        <f t="shared" si="1164"/>
        <v>40979803.118117467</v>
      </c>
      <c r="Y1141" s="10">
        <f t="shared" si="1164"/>
        <v>40979803.118117467</v>
      </c>
      <c r="Z1141" s="10">
        <f t="shared" si="1164"/>
        <v>40979803.118117467</v>
      </c>
      <c r="AB1141" s="21">
        <f>IF(E560="weekday",INDEX('Category Mapping'!$F$34:$F$45,MATCH('Summarized Source Data'!A560,'Category Mapping'!$A$34:$A$45,0)),INDEX('Category Mapping'!$E$34:$E$45,MATCH('Summarized Source Data'!A560,'Category Mapping'!$A$34:$A$45,0)))</f>
        <v>8.8571428571428559</v>
      </c>
      <c r="AD1141">
        <f>SUMIFS('Adjusted Source Data'!AJ$3:AJ$290,Sector,"All Sectors",Month,$A1141,TimeOfWeek,$E1141)</f>
        <v>0</v>
      </c>
      <c r="AE1141">
        <f>SUMIFS('Adjusted Source Data'!AK$3:AK$290,Sector,"All Sectors",Month,$A1141,TimeOfWeek,$E1141)</f>
        <v>0</v>
      </c>
    </row>
    <row r="1142" spans="1:31" outlineLevel="2">
      <c r="A1142">
        <f t="shared" ref="A1142:E1142" si="1165">A561</f>
        <v>12</v>
      </c>
      <c r="B1142" t="str">
        <f t="shared" si="1165"/>
        <v>Winter</v>
      </c>
      <c r="C1142" t="str">
        <f t="shared" si="1165"/>
        <v>h6</v>
      </c>
      <c r="D1142" t="str">
        <f t="shared" si="1165"/>
        <v>Hour5</v>
      </c>
      <c r="E1142" t="str">
        <f t="shared" si="1165"/>
        <v>Weekend</v>
      </c>
      <c r="F1142" s="10">
        <f t="shared" ref="F1142:Z1142" si="1166">F561/$AB1142</f>
        <v>1273526.189209189</v>
      </c>
      <c r="G1142" s="10">
        <f t="shared" si="1166"/>
        <v>1099.0152737769595</v>
      </c>
      <c r="H1142" s="10">
        <f t="shared" si="1166"/>
        <v>0</v>
      </c>
      <c r="I1142" s="10">
        <f t="shared" si="1166"/>
        <v>1005029.6714718309</v>
      </c>
      <c r="J1142" s="10">
        <f t="shared" si="1166"/>
        <v>2877495.7318329085</v>
      </c>
      <c r="K1142" s="10">
        <f t="shared" si="1166"/>
        <v>2877495.7318329085</v>
      </c>
      <c r="L1142" s="10">
        <f t="shared" si="1166"/>
        <v>1286135.359399379</v>
      </c>
      <c r="M1142" s="10">
        <f t="shared" si="1166"/>
        <v>3186.8416738686178</v>
      </c>
      <c r="N1142" s="10">
        <f t="shared" si="1166"/>
        <v>0</v>
      </c>
      <c r="O1142" s="10">
        <f t="shared" si="1166"/>
        <v>9390644.9500176739</v>
      </c>
      <c r="P1142" s="10">
        <f t="shared" si="1166"/>
        <v>9390644.9500176739</v>
      </c>
      <c r="Q1142" s="10">
        <f t="shared" si="1166"/>
        <v>9390644.9500176739</v>
      </c>
      <c r="R1142" s="10">
        <f t="shared" si="1166"/>
        <v>325894.34308501624</v>
      </c>
      <c r="S1142" s="10">
        <f t="shared" si="1166"/>
        <v>325894.34308501624</v>
      </c>
      <c r="T1142" s="10">
        <f t="shared" si="1166"/>
        <v>325894.34308501624</v>
      </c>
      <c r="U1142" s="10">
        <f t="shared" si="1166"/>
        <v>325894.34308501624</v>
      </c>
      <c r="V1142" s="10">
        <f t="shared" si="1166"/>
        <v>325894.34308501624</v>
      </c>
      <c r="W1142" s="10">
        <f t="shared" si="1166"/>
        <v>325894.34308501624</v>
      </c>
      <c r="X1142" s="10">
        <f t="shared" si="1166"/>
        <v>41358078.22382316</v>
      </c>
      <c r="Y1142" s="10">
        <f t="shared" si="1166"/>
        <v>41358078.22382316</v>
      </c>
      <c r="Z1142" s="10">
        <f t="shared" si="1166"/>
        <v>41358078.22382316</v>
      </c>
      <c r="AB1142" s="21">
        <f>IF(E561="weekday",INDEX('Category Mapping'!$F$34:$F$45,MATCH('Summarized Source Data'!A561,'Category Mapping'!$A$34:$A$45,0)),INDEX('Category Mapping'!$E$34:$E$45,MATCH('Summarized Source Data'!A561,'Category Mapping'!$A$34:$A$45,0)))</f>
        <v>8.8571428571428559</v>
      </c>
      <c r="AD1142">
        <f>SUMIFS('Adjusted Source Data'!AJ$3:AJ$290,Sector,"All Sectors",Month,$A1142,TimeOfWeek,$E1142)</f>
        <v>0</v>
      </c>
      <c r="AE1142">
        <f>SUMIFS('Adjusted Source Data'!AK$3:AK$290,Sector,"All Sectors",Month,$A1142,TimeOfWeek,$E1142)</f>
        <v>0</v>
      </c>
    </row>
    <row r="1143" spans="1:31" outlineLevel="2">
      <c r="A1143">
        <f t="shared" ref="A1143:E1143" si="1167">A562</f>
        <v>12</v>
      </c>
      <c r="B1143" t="str">
        <f t="shared" si="1167"/>
        <v>Winter</v>
      </c>
      <c r="C1143" t="str">
        <f t="shared" si="1167"/>
        <v>h7</v>
      </c>
      <c r="D1143" t="str">
        <f t="shared" si="1167"/>
        <v>Hour6</v>
      </c>
      <c r="E1143" t="str">
        <f t="shared" si="1167"/>
        <v>Weekend</v>
      </c>
      <c r="F1143" s="10">
        <f t="shared" ref="F1143:Z1143" si="1168">F562/$AB1143</f>
        <v>1349181.2103503288</v>
      </c>
      <c r="G1143" s="10">
        <f t="shared" si="1168"/>
        <v>1055.0092698131964</v>
      </c>
      <c r="H1143" s="10">
        <f t="shared" si="1168"/>
        <v>0</v>
      </c>
      <c r="I1143" s="10">
        <f t="shared" si="1168"/>
        <v>1740065.4862462187</v>
      </c>
      <c r="J1143" s="10">
        <f t="shared" si="1168"/>
        <v>4223017.0044438327</v>
      </c>
      <c r="K1143" s="10">
        <f t="shared" si="1168"/>
        <v>4223017.0044438327</v>
      </c>
      <c r="L1143" s="10">
        <f t="shared" si="1168"/>
        <v>1563537.1035835587</v>
      </c>
      <c r="M1143" s="10">
        <f t="shared" si="1168"/>
        <v>3309.9071749248719</v>
      </c>
      <c r="N1143" s="10">
        <f t="shared" si="1168"/>
        <v>0</v>
      </c>
      <c r="O1143" s="10">
        <f t="shared" si="1168"/>
        <v>10525347.201633716</v>
      </c>
      <c r="P1143" s="10">
        <f t="shared" si="1168"/>
        <v>10525347.201633716</v>
      </c>
      <c r="Q1143" s="10">
        <f t="shared" si="1168"/>
        <v>10525347.201633716</v>
      </c>
      <c r="R1143" s="10">
        <f t="shared" si="1168"/>
        <v>403959.60710801097</v>
      </c>
      <c r="S1143" s="10">
        <f t="shared" si="1168"/>
        <v>403959.60710801097</v>
      </c>
      <c r="T1143" s="10">
        <f t="shared" si="1168"/>
        <v>403959.60710801097</v>
      </c>
      <c r="U1143" s="10">
        <f t="shared" si="1168"/>
        <v>403959.60710801097</v>
      </c>
      <c r="V1143" s="10">
        <f t="shared" si="1168"/>
        <v>403959.60710801097</v>
      </c>
      <c r="W1143" s="10">
        <f t="shared" si="1168"/>
        <v>403959.60710801097</v>
      </c>
      <c r="X1143" s="10">
        <f t="shared" si="1168"/>
        <v>41484169.925725058</v>
      </c>
      <c r="Y1143" s="10">
        <f t="shared" si="1168"/>
        <v>41484169.925725058</v>
      </c>
      <c r="Z1143" s="10">
        <f t="shared" si="1168"/>
        <v>41484169.925725058</v>
      </c>
      <c r="AB1143" s="21">
        <f>IF(E562="weekday",INDEX('Category Mapping'!$F$34:$F$45,MATCH('Summarized Source Data'!A562,'Category Mapping'!$A$34:$A$45,0)),INDEX('Category Mapping'!$E$34:$E$45,MATCH('Summarized Source Data'!A562,'Category Mapping'!$A$34:$A$45,0)))</f>
        <v>8.8571428571428559</v>
      </c>
      <c r="AD1143">
        <f>SUMIFS('Adjusted Source Data'!AJ$3:AJ$290,Sector,"All Sectors",Month,$A1143,TimeOfWeek,$E1143)</f>
        <v>0</v>
      </c>
      <c r="AE1143">
        <f>SUMIFS('Adjusted Source Data'!AK$3:AK$290,Sector,"All Sectors",Month,$A1143,TimeOfWeek,$E1143)</f>
        <v>0</v>
      </c>
    </row>
    <row r="1144" spans="1:31" outlineLevel="2">
      <c r="A1144">
        <f t="shared" ref="A1144:E1144" si="1169">A563</f>
        <v>12</v>
      </c>
      <c r="B1144" t="str">
        <f t="shared" si="1169"/>
        <v>Winter</v>
      </c>
      <c r="C1144" t="str">
        <f t="shared" si="1169"/>
        <v>h8</v>
      </c>
      <c r="D1144" t="str">
        <f t="shared" si="1169"/>
        <v>Hour7</v>
      </c>
      <c r="E1144" t="str">
        <f t="shared" si="1169"/>
        <v>Weekend</v>
      </c>
      <c r="F1144" s="10">
        <f t="shared" ref="F1144:Z1144" si="1170">F563/$AB1144</f>
        <v>1437445.4016816588</v>
      </c>
      <c r="G1144" s="10">
        <f t="shared" si="1170"/>
        <v>980.74125739297745</v>
      </c>
      <c r="H1144" s="10">
        <f t="shared" si="1170"/>
        <v>0</v>
      </c>
      <c r="I1144" s="10">
        <f t="shared" si="1170"/>
        <v>2673144.0803202777</v>
      </c>
      <c r="J1144" s="10">
        <f t="shared" si="1170"/>
        <v>6038811.7798436126</v>
      </c>
      <c r="K1144" s="10">
        <f t="shared" si="1170"/>
        <v>6038811.7798436126</v>
      </c>
      <c r="L1144" s="10">
        <f t="shared" si="1170"/>
        <v>3316211.7600199669</v>
      </c>
      <c r="M1144" s="10">
        <f t="shared" si="1170"/>
        <v>3552.7597927879315</v>
      </c>
      <c r="N1144" s="10">
        <f t="shared" si="1170"/>
        <v>0</v>
      </c>
      <c r="O1144" s="10">
        <f t="shared" si="1170"/>
        <v>13324340.13123803</v>
      </c>
      <c r="P1144" s="10">
        <f t="shared" si="1170"/>
        <v>13324340.13123803</v>
      </c>
      <c r="Q1144" s="10">
        <f t="shared" si="1170"/>
        <v>13324340.13123803</v>
      </c>
      <c r="R1144" s="10">
        <f t="shared" si="1170"/>
        <v>525560.93132178043</v>
      </c>
      <c r="S1144" s="10">
        <f t="shared" si="1170"/>
        <v>525560.93132178043</v>
      </c>
      <c r="T1144" s="10">
        <f t="shared" si="1170"/>
        <v>525560.93132178043</v>
      </c>
      <c r="U1144" s="10">
        <f t="shared" si="1170"/>
        <v>525560.93132178043</v>
      </c>
      <c r="V1144" s="10">
        <f t="shared" si="1170"/>
        <v>525560.93132178043</v>
      </c>
      <c r="W1144" s="10">
        <f t="shared" si="1170"/>
        <v>525560.93132178043</v>
      </c>
      <c r="X1144" s="10">
        <f t="shared" si="1170"/>
        <v>41610261.62762697</v>
      </c>
      <c r="Y1144" s="10">
        <f t="shared" si="1170"/>
        <v>41610261.62762697</v>
      </c>
      <c r="Z1144" s="10">
        <f t="shared" si="1170"/>
        <v>41610261.62762697</v>
      </c>
      <c r="AB1144" s="21">
        <f>IF(E563="weekday",INDEX('Category Mapping'!$F$34:$F$45,MATCH('Summarized Source Data'!A563,'Category Mapping'!$A$34:$A$45,0)),INDEX('Category Mapping'!$E$34:$E$45,MATCH('Summarized Source Data'!A563,'Category Mapping'!$A$34:$A$45,0)))</f>
        <v>8.8571428571428559</v>
      </c>
      <c r="AD1144">
        <f>SUMIFS('Adjusted Source Data'!AJ$3:AJ$290,Sector,"All Sectors",Month,$A1144,TimeOfWeek,$E1144)</f>
        <v>0</v>
      </c>
      <c r="AE1144">
        <f>SUMIFS('Adjusted Source Data'!AK$3:AK$290,Sector,"All Sectors",Month,$A1144,TimeOfWeek,$E1144)</f>
        <v>0</v>
      </c>
    </row>
    <row r="1145" spans="1:31" outlineLevel="2">
      <c r="A1145">
        <f t="shared" ref="A1145:E1145" si="1171">A564</f>
        <v>12</v>
      </c>
      <c r="B1145" t="str">
        <f t="shared" si="1171"/>
        <v>Winter</v>
      </c>
      <c r="C1145" t="str">
        <f t="shared" si="1171"/>
        <v>h9</v>
      </c>
      <c r="D1145" t="str">
        <f t="shared" si="1171"/>
        <v>Hour8</v>
      </c>
      <c r="E1145" t="str">
        <f t="shared" si="1171"/>
        <v>Weekend</v>
      </c>
      <c r="F1145" s="10">
        <f t="shared" ref="F1145:Z1145" si="1172">F564/$AB1145</f>
        <v>1487882.0824424189</v>
      </c>
      <c r="G1145" s="10">
        <f t="shared" si="1172"/>
        <v>877.21997013151758</v>
      </c>
      <c r="H1145" s="10">
        <f t="shared" si="1172"/>
        <v>0</v>
      </c>
      <c r="I1145" s="10">
        <f t="shared" si="1172"/>
        <v>979409.35074578749</v>
      </c>
      <c r="J1145" s="10">
        <f t="shared" si="1172"/>
        <v>7556121.648042703</v>
      </c>
      <c r="K1145" s="10">
        <f t="shared" si="1172"/>
        <v>7556121.648042703</v>
      </c>
      <c r="L1145" s="10">
        <f t="shared" si="1172"/>
        <v>4135807.8223823169</v>
      </c>
      <c r="M1145" s="10">
        <f t="shared" si="1172"/>
        <v>3909.5993091703076</v>
      </c>
      <c r="N1145" s="10">
        <f t="shared" si="1172"/>
        <v>0</v>
      </c>
      <c r="O1145" s="10">
        <f t="shared" si="1172"/>
        <v>15152312.969299195</v>
      </c>
      <c r="P1145" s="10">
        <f t="shared" si="1172"/>
        <v>15152312.969299195</v>
      </c>
      <c r="Q1145" s="10">
        <f t="shared" si="1172"/>
        <v>15152312.969299195</v>
      </c>
      <c r="R1145" s="10">
        <f t="shared" si="1172"/>
        <v>626986.70058933261</v>
      </c>
      <c r="S1145" s="10">
        <f t="shared" si="1172"/>
        <v>626986.70058933261</v>
      </c>
      <c r="T1145" s="10">
        <f t="shared" si="1172"/>
        <v>626986.70058933261</v>
      </c>
      <c r="U1145" s="10">
        <f t="shared" si="1172"/>
        <v>626986.70058933261</v>
      </c>
      <c r="V1145" s="10">
        <f t="shared" si="1172"/>
        <v>626986.70058933261</v>
      </c>
      <c r="W1145" s="10">
        <f t="shared" si="1172"/>
        <v>626986.70058933261</v>
      </c>
      <c r="X1145" s="10">
        <f t="shared" si="1172"/>
        <v>41484169.925725058</v>
      </c>
      <c r="Y1145" s="10">
        <f t="shared" si="1172"/>
        <v>41484169.925725058</v>
      </c>
      <c r="Z1145" s="10">
        <f t="shared" si="1172"/>
        <v>41484169.925725058</v>
      </c>
      <c r="AB1145" s="21">
        <f>IF(E564="weekday",INDEX('Category Mapping'!$F$34:$F$45,MATCH('Summarized Source Data'!A564,'Category Mapping'!$A$34:$A$45,0)),INDEX('Category Mapping'!$E$34:$E$45,MATCH('Summarized Source Data'!A564,'Category Mapping'!$A$34:$A$45,0)))</f>
        <v>8.8571428571428559</v>
      </c>
      <c r="AD1145">
        <f>SUMIFS('Adjusted Source Data'!AJ$3:AJ$290,Sector,"All Sectors",Month,$A1145,TimeOfWeek,$E1145)</f>
        <v>0</v>
      </c>
      <c r="AE1145">
        <f>SUMIFS('Adjusted Source Data'!AK$3:AK$290,Sector,"All Sectors",Month,$A1145,TimeOfWeek,$E1145)</f>
        <v>0</v>
      </c>
    </row>
    <row r="1146" spans="1:31" outlineLevel="2">
      <c r="A1146">
        <f t="shared" ref="A1146:E1146" si="1173">A565</f>
        <v>12</v>
      </c>
      <c r="B1146" t="str">
        <f t="shared" si="1173"/>
        <v>Winter</v>
      </c>
      <c r="C1146" t="str">
        <f t="shared" si="1173"/>
        <v>h10</v>
      </c>
      <c r="D1146" t="str">
        <f t="shared" si="1173"/>
        <v>Hour9</v>
      </c>
      <c r="E1146" t="str">
        <f t="shared" si="1173"/>
        <v>Weekend</v>
      </c>
      <c r="F1146" s="10">
        <f t="shared" ref="F1146:Z1146" si="1174">F565/$AB1146</f>
        <v>1450054.5718718488</v>
      </c>
      <c r="G1146" s="10">
        <f t="shared" si="1174"/>
        <v>764.62008033312088</v>
      </c>
      <c r="H1146" s="10">
        <f t="shared" si="1174"/>
        <v>0</v>
      </c>
      <c r="I1146" s="10">
        <f t="shared" si="1174"/>
        <v>1014844.5234561728</v>
      </c>
      <c r="J1146" s="10">
        <f t="shared" si="1174"/>
        <v>9563484.6460328959</v>
      </c>
      <c r="K1146" s="10">
        <f t="shared" si="1174"/>
        <v>9563484.6460328959</v>
      </c>
      <c r="L1146" s="10">
        <f t="shared" si="1174"/>
        <v>3341430.1004003473</v>
      </c>
      <c r="M1146" s="10">
        <f t="shared" si="1174"/>
        <v>4137.5731062089435</v>
      </c>
      <c r="N1146" s="10">
        <f t="shared" si="1174"/>
        <v>0</v>
      </c>
      <c r="O1146" s="10">
        <f t="shared" si="1174"/>
        <v>16576921.226993626</v>
      </c>
      <c r="P1146" s="10">
        <f t="shared" si="1174"/>
        <v>16576921.226993626</v>
      </c>
      <c r="Q1146" s="10">
        <f t="shared" si="1174"/>
        <v>16576921.226993626</v>
      </c>
      <c r="R1146" s="10">
        <f t="shared" si="1174"/>
        <v>710199.7844341743</v>
      </c>
      <c r="S1146" s="10">
        <f t="shared" si="1174"/>
        <v>710199.7844341743</v>
      </c>
      <c r="T1146" s="10">
        <f t="shared" si="1174"/>
        <v>710199.7844341743</v>
      </c>
      <c r="U1146" s="10">
        <f t="shared" si="1174"/>
        <v>710199.7844341743</v>
      </c>
      <c r="V1146" s="10">
        <f t="shared" si="1174"/>
        <v>710199.7844341743</v>
      </c>
      <c r="W1146" s="10">
        <f t="shared" si="1174"/>
        <v>710199.7844341743</v>
      </c>
      <c r="X1146" s="10">
        <f t="shared" si="1174"/>
        <v>41358078.22382316</v>
      </c>
      <c r="Y1146" s="10">
        <f t="shared" si="1174"/>
        <v>41358078.22382316</v>
      </c>
      <c r="Z1146" s="10">
        <f t="shared" si="1174"/>
        <v>41358078.22382316</v>
      </c>
      <c r="AB1146" s="21">
        <f>IF(E565="weekday",INDEX('Category Mapping'!$F$34:$F$45,MATCH('Summarized Source Data'!A565,'Category Mapping'!$A$34:$A$45,0)),INDEX('Category Mapping'!$E$34:$E$45,MATCH('Summarized Source Data'!A565,'Category Mapping'!$A$34:$A$45,0)))</f>
        <v>8.8571428571428559</v>
      </c>
      <c r="AD1146">
        <f>SUMIFS('Adjusted Source Data'!AJ$3:AJ$290,Sector,"All Sectors",Month,$A1146,TimeOfWeek,$E1146)</f>
        <v>0</v>
      </c>
      <c r="AE1146">
        <f>SUMIFS('Adjusted Source Data'!AK$3:AK$290,Sector,"All Sectors",Month,$A1146,TimeOfWeek,$E1146)</f>
        <v>0</v>
      </c>
    </row>
    <row r="1147" spans="1:31" outlineLevel="2">
      <c r="A1147">
        <f t="shared" ref="A1147:E1147" si="1175">A566</f>
        <v>12</v>
      </c>
      <c r="B1147" t="str">
        <f t="shared" si="1175"/>
        <v>Winter</v>
      </c>
      <c r="C1147" t="str">
        <f t="shared" si="1175"/>
        <v>h11</v>
      </c>
      <c r="D1147" t="str">
        <f t="shared" si="1175"/>
        <v>Hour10</v>
      </c>
      <c r="E1147" t="str">
        <f t="shared" si="1175"/>
        <v>Weekend</v>
      </c>
      <c r="F1147" s="10">
        <f t="shared" ref="F1147:Z1147" si="1176">F566/$AB1147</f>
        <v>1399617.8911110889</v>
      </c>
      <c r="G1147" s="10">
        <f t="shared" si="1176"/>
        <v>713.42684936094952</v>
      </c>
      <c r="H1147" s="10">
        <f t="shared" si="1176"/>
        <v>0</v>
      </c>
      <c r="I1147" s="10">
        <f t="shared" si="1176"/>
        <v>1020898.1860644831</v>
      </c>
      <c r="J1147" s="10">
        <f t="shared" si="1176"/>
        <v>11701041.108987855</v>
      </c>
      <c r="K1147" s="10">
        <f t="shared" si="1176"/>
        <v>11701041.108987855</v>
      </c>
      <c r="L1147" s="10">
        <f t="shared" si="1176"/>
        <v>2837063.2927927473</v>
      </c>
      <c r="M1147" s="10">
        <f t="shared" si="1176"/>
        <v>4255.9732142948269</v>
      </c>
      <c r="N1147" s="10">
        <f t="shared" si="1176"/>
        <v>0</v>
      </c>
      <c r="O1147" s="10">
        <f t="shared" si="1176"/>
        <v>16324619.423081741</v>
      </c>
      <c r="P1147" s="10">
        <f t="shared" si="1176"/>
        <v>16324619.423081741</v>
      </c>
      <c r="Q1147" s="10">
        <f t="shared" si="1176"/>
        <v>16324619.423081741</v>
      </c>
      <c r="R1147" s="10">
        <f t="shared" si="1176"/>
        <v>751708.29005836637</v>
      </c>
      <c r="S1147" s="10">
        <f t="shared" si="1176"/>
        <v>751708.29005836637</v>
      </c>
      <c r="T1147" s="10">
        <f t="shared" si="1176"/>
        <v>751708.29005836637</v>
      </c>
      <c r="U1147" s="10">
        <f t="shared" si="1176"/>
        <v>751708.29005836637</v>
      </c>
      <c r="V1147" s="10">
        <f t="shared" si="1176"/>
        <v>751708.29005836637</v>
      </c>
      <c r="W1147" s="10">
        <f t="shared" si="1176"/>
        <v>751708.29005836637</v>
      </c>
      <c r="X1147" s="10">
        <f t="shared" si="1176"/>
        <v>41231986.521921262</v>
      </c>
      <c r="Y1147" s="10">
        <f t="shared" si="1176"/>
        <v>41231986.521921262</v>
      </c>
      <c r="Z1147" s="10">
        <f t="shared" si="1176"/>
        <v>41231986.521921262</v>
      </c>
      <c r="AB1147" s="21">
        <f>IF(E566="weekday",INDEX('Category Mapping'!$F$34:$F$45,MATCH('Summarized Source Data'!A566,'Category Mapping'!$A$34:$A$45,0)),INDEX('Category Mapping'!$E$34:$E$45,MATCH('Summarized Source Data'!A566,'Category Mapping'!$A$34:$A$45,0)))</f>
        <v>8.8571428571428559</v>
      </c>
      <c r="AD1147">
        <f>SUMIFS('Adjusted Source Data'!AJ$3:AJ$290,Sector,"All Sectors",Month,$A1147,TimeOfWeek,$E1147)</f>
        <v>0</v>
      </c>
      <c r="AE1147">
        <f>SUMIFS('Adjusted Source Data'!AK$3:AK$290,Sector,"All Sectors",Month,$A1147,TimeOfWeek,$E1147)</f>
        <v>0</v>
      </c>
    </row>
    <row r="1148" spans="1:31" outlineLevel="2">
      <c r="A1148">
        <f t="shared" ref="A1148:E1148" si="1177">A567</f>
        <v>12</v>
      </c>
      <c r="B1148" t="str">
        <f t="shared" si="1177"/>
        <v>Winter</v>
      </c>
      <c r="C1148" t="str">
        <f t="shared" si="1177"/>
        <v>h12</v>
      </c>
      <c r="D1148" t="str">
        <f t="shared" si="1177"/>
        <v>Hour11</v>
      </c>
      <c r="E1148" t="str">
        <f t="shared" si="1177"/>
        <v>Weekend</v>
      </c>
      <c r="F1148" s="10">
        <f t="shared" ref="F1148:Z1148" si="1178">F567/$AB1148</f>
        <v>1165405.8332125593</v>
      </c>
      <c r="G1148" s="10">
        <f t="shared" si="1178"/>
        <v>738.14082293372201</v>
      </c>
      <c r="H1148" s="10">
        <f t="shared" si="1178"/>
        <v>0</v>
      </c>
      <c r="I1148" s="10">
        <f t="shared" si="1178"/>
        <v>1083196.8175899624</v>
      </c>
      <c r="J1148" s="10">
        <f t="shared" si="1178"/>
        <v>13007755.138504431</v>
      </c>
      <c r="K1148" s="10">
        <f t="shared" si="1178"/>
        <v>13007755.138504431</v>
      </c>
      <c r="L1148" s="10">
        <f t="shared" si="1178"/>
        <v>2509224.8678478077</v>
      </c>
      <c r="M1148" s="10">
        <f t="shared" si="1178"/>
        <v>4283.713388713245</v>
      </c>
      <c r="N1148" s="10">
        <f t="shared" si="1178"/>
        <v>0</v>
      </c>
      <c r="O1148" s="10">
        <f t="shared" si="1178"/>
        <v>16274155.002146564</v>
      </c>
      <c r="P1148" s="10">
        <f t="shared" si="1178"/>
        <v>16274155.002146564</v>
      </c>
      <c r="Q1148" s="10">
        <f t="shared" si="1178"/>
        <v>16274155.002146564</v>
      </c>
      <c r="R1148" s="10">
        <f t="shared" si="1178"/>
        <v>774596.32969589741</v>
      </c>
      <c r="S1148" s="10">
        <f t="shared" si="1178"/>
        <v>774596.32969589741</v>
      </c>
      <c r="T1148" s="10">
        <f t="shared" si="1178"/>
        <v>774596.32969589741</v>
      </c>
      <c r="U1148" s="10">
        <f t="shared" si="1178"/>
        <v>774596.32969589741</v>
      </c>
      <c r="V1148" s="10">
        <f t="shared" si="1178"/>
        <v>774596.32969589741</v>
      </c>
      <c r="W1148" s="10">
        <f t="shared" si="1178"/>
        <v>774596.32969589741</v>
      </c>
      <c r="X1148" s="10">
        <f t="shared" si="1178"/>
        <v>41105894.820019364</v>
      </c>
      <c r="Y1148" s="10">
        <f t="shared" si="1178"/>
        <v>41105894.820019364</v>
      </c>
      <c r="Z1148" s="10">
        <f t="shared" si="1178"/>
        <v>41105894.820019364</v>
      </c>
      <c r="AB1148" s="21">
        <f>IF(E567="weekday",INDEX('Category Mapping'!$F$34:$F$45,MATCH('Summarized Source Data'!A567,'Category Mapping'!$A$34:$A$45,0)),INDEX('Category Mapping'!$E$34:$E$45,MATCH('Summarized Source Data'!A567,'Category Mapping'!$A$34:$A$45,0)))</f>
        <v>8.8571428571428559</v>
      </c>
      <c r="AD1148">
        <f>SUMIFS('Adjusted Source Data'!AJ$3:AJ$290,Sector,"All Sectors",Month,$A1148,TimeOfWeek,$E1148)</f>
        <v>0</v>
      </c>
      <c r="AE1148">
        <f>SUMIFS('Adjusted Source Data'!AK$3:AK$290,Sector,"All Sectors",Month,$A1148,TimeOfWeek,$E1148)</f>
        <v>0</v>
      </c>
    </row>
    <row r="1149" spans="1:31" outlineLevel="2">
      <c r="A1149">
        <f t="shared" ref="A1149:E1149" si="1179">A568</f>
        <v>12</v>
      </c>
      <c r="B1149" t="str">
        <f t="shared" si="1179"/>
        <v>Winter</v>
      </c>
      <c r="C1149" t="str">
        <f t="shared" si="1179"/>
        <v>h13</v>
      </c>
      <c r="D1149" t="str">
        <f t="shared" si="1179"/>
        <v>Hour12</v>
      </c>
      <c r="E1149" t="str">
        <f t="shared" si="1179"/>
        <v>Weekend</v>
      </c>
      <c r="F1149" s="10">
        <f t="shared" ref="F1149:Z1149" si="1180">F568/$AB1149</f>
        <v>1150065.6428508761</v>
      </c>
      <c r="G1149" s="10">
        <f t="shared" si="1180"/>
        <v>769.53765670729501</v>
      </c>
      <c r="H1149" s="10">
        <f t="shared" si="1180"/>
        <v>0</v>
      </c>
      <c r="I1149" s="10">
        <f t="shared" si="1180"/>
        <v>1120842.1256512841</v>
      </c>
      <c r="J1149" s="10">
        <f t="shared" si="1180"/>
        <v>11850593.306853922</v>
      </c>
      <c r="K1149" s="10">
        <f t="shared" si="1180"/>
        <v>11850593.306853922</v>
      </c>
      <c r="L1149" s="10">
        <f t="shared" si="1180"/>
        <v>2294868.9746145783</v>
      </c>
      <c r="M1149" s="10">
        <f t="shared" si="1180"/>
        <v>4307.292536968901</v>
      </c>
      <c r="N1149" s="10">
        <f t="shared" si="1180"/>
        <v>0</v>
      </c>
      <c r="O1149" s="10">
        <f t="shared" si="1180"/>
        <v>16236303.912427736</v>
      </c>
      <c r="P1149" s="10">
        <f t="shared" si="1180"/>
        <v>16236303.912427736</v>
      </c>
      <c r="Q1149" s="10">
        <f t="shared" si="1180"/>
        <v>16236303.912427736</v>
      </c>
      <c r="R1149" s="10">
        <f t="shared" si="1180"/>
        <v>757452.52363020938</v>
      </c>
      <c r="S1149" s="10">
        <f t="shared" si="1180"/>
        <v>757452.52363020938</v>
      </c>
      <c r="T1149" s="10">
        <f t="shared" si="1180"/>
        <v>757452.52363020938</v>
      </c>
      <c r="U1149" s="10">
        <f t="shared" si="1180"/>
        <v>757452.52363020938</v>
      </c>
      <c r="V1149" s="10">
        <f t="shared" si="1180"/>
        <v>757452.52363020938</v>
      </c>
      <c r="W1149" s="10">
        <f t="shared" si="1180"/>
        <v>757452.52363020938</v>
      </c>
      <c r="X1149" s="10">
        <f t="shared" si="1180"/>
        <v>41105894.820019364</v>
      </c>
      <c r="Y1149" s="10">
        <f t="shared" si="1180"/>
        <v>41105894.820019364</v>
      </c>
      <c r="Z1149" s="10">
        <f t="shared" si="1180"/>
        <v>41105894.820019364</v>
      </c>
      <c r="AB1149" s="21">
        <f>IF(E568="weekday",INDEX('Category Mapping'!$F$34:$F$45,MATCH('Summarized Source Data'!A568,'Category Mapping'!$A$34:$A$45,0)),INDEX('Category Mapping'!$E$34:$E$45,MATCH('Summarized Source Data'!A568,'Category Mapping'!$A$34:$A$45,0)))</f>
        <v>8.8571428571428559</v>
      </c>
      <c r="AD1149">
        <f>SUMIFS('Adjusted Source Data'!AJ$3:AJ$290,Sector,"All Sectors",Month,$A1149,TimeOfWeek,$E1149)</f>
        <v>0</v>
      </c>
      <c r="AE1149">
        <f>SUMIFS('Adjusted Source Data'!AK$3:AK$290,Sector,"All Sectors",Month,$A1149,TimeOfWeek,$E1149)</f>
        <v>0</v>
      </c>
    </row>
    <row r="1150" spans="1:31" outlineLevel="2">
      <c r="A1150">
        <f t="shared" ref="A1150:E1150" si="1181">A569</f>
        <v>12</v>
      </c>
      <c r="B1150" t="str">
        <f t="shared" si="1181"/>
        <v>Winter</v>
      </c>
      <c r="C1150" t="str">
        <f t="shared" si="1181"/>
        <v>h14</v>
      </c>
      <c r="D1150" t="str">
        <f t="shared" si="1181"/>
        <v>Hour13</v>
      </c>
      <c r="E1150" t="str">
        <f t="shared" si="1181"/>
        <v>Weekend</v>
      </c>
      <c r="F1150" s="10">
        <f t="shared" ref="F1150:Z1150" si="1182">F569/$AB1150</f>
        <v>1127665.4520080034</v>
      </c>
      <c r="G1150" s="10">
        <f t="shared" si="1182"/>
        <v>776.85097541760524</v>
      </c>
      <c r="H1150" s="10">
        <f t="shared" si="1182"/>
        <v>0</v>
      </c>
      <c r="I1150" s="10">
        <f t="shared" si="1182"/>
        <v>1119405.8150749195</v>
      </c>
      <c r="J1150" s="10">
        <f t="shared" si="1182"/>
        <v>10361322.072131649</v>
      </c>
      <c r="K1150" s="10">
        <f t="shared" si="1182"/>
        <v>10361322.072131649</v>
      </c>
      <c r="L1150" s="10">
        <f t="shared" si="1182"/>
        <v>2130949.7621421078</v>
      </c>
      <c r="M1150" s="10">
        <f t="shared" si="1182"/>
        <v>4307.292536968901</v>
      </c>
      <c r="N1150" s="10">
        <f t="shared" si="1182"/>
        <v>0</v>
      </c>
      <c r="O1150" s="10">
        <f t="shared" si="1182"/>
        <v>15517581.211586909</v>
      </c>
      <c r="P1150" s="10">
        <f t="shared" si="1182"/>
        <v>15517581.211586909</v>
      </c>
      <c r="Q1150" s="10">
        <f t="shared" si="1182"/>
        <v>15517581.211586909</v>
      </c>
      <c r="R1150" s="10">
        <f t="shared" si="1182"/>
        <v>720754.03815846902</v>
      </c>
      <c r="S1150" s="10">
        <f t="shared" si="1182"/>
        <v>720754.03815846902</v>
      </c>
      <c r="T1150" s="10">
        <f t="shared" si="1182"/>
        <v>720754.03815846902</v>
      </c>
      <c r="U1150" s="10">
        <f t="shared" si="1182"/>
        <v>720754.03815846902</v>
      </c>
      <c r="V1150" s="10">
        <f t="shared" si="1182"/>
        <v>720754.03815846902</v>
      </c>
      <c r="W1150" s="10">
        <f t="shared" si="1182"/>
        <v>720754.03815846902</v>
      </c>
      <c r="X1150" s="10">
        <f t="shared" si="1182"/>
        <v>41105894.820019364</v>
      </c>
      <c r="Y1150" s="10">
        <f t="shared" si="1182"/>
        <v>41105894.820019364</v>
      </c>
      <c r="Z1150" s="10">
        <f t="shared" si="1182"/>
        <v>41105894.820019364</v>
      </c>
      <c r="AB1150" s="21">
        <f>IF(E569="weekday",INDEX('Category Mapping'!$F$34:$F$45,MATCH('Summarized Source Data'!A569,'Category Mapping'!$A$34:$A$45,0)),INDEX('Category Mapping'!$E$34:$E$45,MATCH('Summarized Source Data'!A569,'Category Mapping'!$A$34:$A$45,0)))</f>
        <v>8.8571428571428559</v>
      </c>
      <c r="AD1150">
        <f>SUMIFS('Adjusted Source Data'!AJ$3:AJ$290,Sector,"All Sectors",Month,$A1150,TimeOfWeek,$E1150)</f>
        <v>0</v>
      </c>
      <c r="AE1150">
        <f>SUMIFS('Adjusted Source Data'!AK$3:AK$290,Sector,"All Sectors",Month,$A1150,TimeOfWeek,$E1150)</f>
        <v>0</v>
      </c>
    </row>
    <row r="1151" spans="1:31" outlineLevel="2">
      <c r="A1151">
        <f t="shared" ref="A1151:E1151" si="1183">A570</f>
        <v>12</v>
      </c>
      <c r="B1151" t="str">
        <f t="shared" si="1183"/>
        <v>Winter</v>
      </c>
      <c r="C1151" t="str">
        <f t="shared" si="1183"/>
        <v>h15</v>
      </c>
      <c r="D1151" t="str">
        <f t="shared" si="1183"/>
        <v>Hour14</v>
      </c>
      <c r="E1151" t="str">
        <f t="shared" si="1183"/>
        <v>Weekend</v>
      </c>
      <c r="F1151" s="10">
        <f t="shared" ref="F1151:Z1151" si="1184">F570/$AB1151</f>
        <v>1114294.1835715184</v>
      </c>
      <c r="G1151" s="10">
        <f t="shared" si="1184"/>
        <v>775.21178329288057</v>
      </c>
      <c r="H1151" s="10">
        <f t="shared" si="1184"/>
        <v>0</v>
      </c>
      <c r="I1151" s="10">
        <f t="shared" si="1184"/>
        <v>1107627.5892002631</v>
      </c>
      <c r="J1151" s="10">
        <f t="shared" si="1184"/>
        <v>10890840.013242515</v>
      </c>
      <c r="K1151" s="10">
        <f t="shared" si="1184"/>
        <v>10890840.013242515</v>
      </c>
      <c r="L1151" s="10">
        <f t="shared" si="1184"/>
        <v>2042685.5708107785</v>
      </c>
      <c r="M1151" s="10">
        <f t="shared" si="1184"/>
        <v>4307.292536968901</v>
      </c>
      <c r="N1151" s="10">
        <f t="shared" si="1184"/>
        <v>0</v>
      </c>
      <c r="O1151" s="10">
        <f t="shared" si="1184"/>
        <v>14849295.19150684</v>
      </c>
      <c r="P1151" s="10">
        <f t="shared" si="1184"/>
        <v>14849295.19150684</v>
      </c>
      <c r="Q1151" s="10">
        <f t="shared" si="1184"/>
        <v>14849295.19150684</v>
      </c>
      <c r="R1151" s="10">
        <f t="shared" si="1184"/>
        <v>711894.07863263006</v>
      </c>
      <c r="S1151" s="10">
        <f t="shared" si="1184"/>
        <v>711894.07863263006</v>
      </c>
      <c r="T1151" s="10">
        <f t="shared" si="1184"/>
        <v>711894.07863263006</v>
      </c>
      <c r="U1151" s="10">
        <f t="shared" si="1184"/>
        <v>711894.07863263006</v>
      </c>
      <c r="V1151" s="10">
        <f t="shared" si="1184"/>
        <v>711894.07863263006</v>
      </c>
      <c r="W1151" s="10">
        <f t="shared" si="1184"/>
        <v>711894.07863263006</v>
      </c>
      <c r="X1151" s="10">
        <f t="shared" si="1184"/>
        <v>41358078.22382316</v>
      </c>
      <c r="Y1151" s="10">
        <f t="shared" si="1184"/>
        <v>41358078.22382316</v>
      </c>
      <c r="Z1151" s="10">
        <f t="shared" si="1184"/>
        <v>41358078.22382316</v>
      </c>
      <c r="AB1151" s="21">
        <f>IF(E570="weekday",INDEX('Category Mapping'!$F$34:$F$45,MATCH('Summarized Source Data'!A570,'Category Mapping'!$A$34:$A$45,0)),INDEX('Category Mapping'!$E$34:$E$45,MATCH('Summarized Source Data'!A570,'Category Mapping'!$A$34:$A$45,0)))</f>
        <v>8.8571428571428559</v>
      </c>
      <c r="AD1151">
        <f>SUMIFS('Adjusted Source Data'!AJ$3:AJ$290,Sector,"All Sectors",Month,$A1151,TimeOfWeek,$E1151)</f>
        <v>0</v>
      </c>
      <c r="AE1151">
        <f>SUMIFS('Adjusted Source Data'!AK$3:AK$290,Sector,"All Sectors",Month,$A1151,TimeOfWeek,$E1151)</f>
        <v>0</v>
      </c>
    </row>
    <row r="1152" spans="1:31" outlineLevel="2">
      <c r="A1152">
        <f t="shared" ref="A1152:E1152" si="1185">A571</f>
        <v>12</v>
      </c>
      <c r="B1152" t="str">
        <f t="shared" si="1185"/>
        <v>Winter</v>
      </c>
      <c r="C1152" t="str">
        <f t="shared" si="1185"/>
        <v>h16</v>
      </c>
      <c r="D1152" t="str">
        <f t="shared" si="1185"/>
        <v>Hour15</v>
      </c>
      <c r="E1152" t="str">
        <f t="shared" si="1185"/>
        <v>Weekend</v>
      </c>
      <c r="F1152" s="10">
        <f t="shared" ref="F1152:Z1152" si="1186">F571/$AB1152</f>
        <v>1123084.0361110996</v>
      </c>
      <c r="G1152" s="10">
        <f t="shared" si="1186"/>
        <v>772.68994925484253</v>
      </c>
      <c r="H1152" s="10">
        <f t="shared" si="1186"/>
        <v>0</v>
      </c>
      <c r="I1152" s="10">
        <f t="shared" si="1186"/>
        <v>1110407.1546769885</v>
      </c>
      <c r="J1152" s="10">
        <f t="shared" si="1186"/>
        <v>11257548.222765947</v>
      </c>
      <c r="K1152" s="10">
        <f t="shared" si="1186"/>
        <v>11257548.222765947</v>
      </c>
      <c r="L1152" s="10">
        <f t="shared" si="1186"/>
        <v>2118340.5919519183</v>
      </c>
      <c r="M1152" s="10">
        <f t="shared" si="1186"/>
        <v>4308.175178882213</v>
      </c>
      <c r="N1152" s="10">
        <f t="shared" si="1186"/>
        <v>0</v>
      </c>
      <c r="O1152" s="10">
        <f t="shared" si="1186"/>
        <v>13764905.672508586</v>
      </c>
      <c r="P1152" s="10">
        <f t="shared" si="1186"/>
        <v>13764905.672508586</v>
      </c>
      <c r="Q1152" s="10">
        <f t="shared" si="1186"/>
        <v>13764905.672508586</v>
      </c>
      <c r="R1152" s="10">
        <f t="shared" si="1186"/>
        <v>698604.26543557364</v>
      </c>
      <c r="S1152" s="10">
        <f t="shared" si="1186"/>
        <v>698604.26543557364</v>
      </c>
      <c r="T1152" s="10">
        <f t="shared" si="1186"/>
        <v>698604.26543557364</v>
      </c>
      <c r="U1152" s="10">
        <f t="shared" si="1186"/>
        <v>698604.26543557364</v>
      </c>
      <c r="V1152" s="10">
        <f t="shared" si="1186"/>
        <v>698604.26543557364</v>
      </c>
      <c r="W1152" s="10">
        <f t="shared" si="1186"/>
        <v>698604.26543557364</v>
      </c>
      <c r="X1152" s="10">
        <f t="shared" si="1186"/>
        <v>41736353.329528868</v>
      </c>
      <c r="Y1152" s="10">
        <f t="shared" si="1186"/>
        <v>41736353.329528868</v>
      </c>
      <c r="Z1152" s="10">
        <f t="shared" si="1186"/>
        <v>41736353.329528868</v>
      </c>
      <c r="AB1152" s="21">
        <f>IF(E571="weekday",INDEX('Category Mapping'!$F$34:$F$45,MATCH('Summarized Source Data'!A571,'Category Mapping'!$A$34:$A$45,0)),INDEX('Category Mapping'!$E$34:$E$45,MATCH('Summarized Source Data'!A571,'Category Mapping'!$A$34:$A$45,0)))</f>
        <v>8.8571428571428559</v>
      </c>
      <c r="AD1152">
        <f>SUMIFS('Adjusted Source Data'!AJ$3:AJ$290,Sector,"All Sectors",Month,$A1152,TimeOfWeek,$E1152)</f>
        <v>0</v>
      </c>
      <c r="AE1152">
        <f>SUMIFS('Adjusted Source Data'!AK$3:AK$290,Sector,"All Sectors",Month,$A1152,TimeOfWeek,$E1152)</f>
        <v>0</v>
      </c>
    </row>
    <row r="1153" spans="1:31" outlineLevel="2">
      <c r="A1153">
        <f t="shared" ref="A1153:E1153" si="1187">A572</f>
        <v>12</v>
      </c>
      <c r="B1153" t="str">
        <f t="shared" si="1187"/>
        <v>Winter</v>
      </c>
      <c r="C1153" t="str">
        <f t="shared" si="1187"/>
        <v>h17</v>
      </c>
      <c r="D1153" t="str">
        <f t="shared" si="1187"/>
        <v>Hour16</v>
      </c>
      <c r="E1153" t="str">
        <f t="shared" si="1187"/>
        <v>Weekend</v>
      </c>
      <c r="F1153" s="10">
        <f t="shared" ref="F1153:Z1153" si="1188">F572/$AB1153</f>
        <v>1160190.9326053003</v>
      </c>
      <c r="G1153" s="10">
        <f t="shared" si="1188"/>
        <v>778.86844264803563</v>
      </c>
      <c r="H1153" s="10">
        <f t="shared" si="1188"/>
        <v>0</v>
      </c>
      <c r="I1153" s="10">
        <f t="shared" si="1188"/>
        <v>3807969.3974373774</v>
      </c>
      <c r="J1153" s="10">
        <f t="shared" si="1188"/>
        <v>12053440.558271158</v>
      </c>
      <c r="K1153" s="10">
        <f t="shared" si="1188"/>
        <v>12053440.558271158</v>
      </c>
      <c r="L1153" s="10">
        <f t="shared" si="1188"/>
        <v>2130949.7621421078</v>
      </c>
      <c r="M1153" s="10">
        <f t="shared" si="1188"/>
        <v>4261.8995242842166</v>
      </c>
      <c r="N1153" s="10">
        <f t="shared" si="1188"/>
        <v>0</v>
      </c>
      <c r="O1153" s="10">
        <f t="shared" si="1188"/>
        <v>13121884.268463494</v>
      </c>
      <c r="P1153" s="10">
        <f t="shared" si="1188"/>
        <v>13121884.268463494</v>
      </c>
      <c r="Q1153" s="10">
        <f t="shared" si="1188"/>
        <v>13121884.268463494</v>
      </c>
      <c r="R1153" s="10">
        <f t="shared" si="1188"/>
        <v>801420.06962489232</v>
      </c>
      <c r="S1153" s="10">
        <f t="shared" si="1188"/>
        <v>801420.06962489232</v>
      </c>
      <c r="T1153" s="10">
        <f t="shared" si="1188"/>
        <v>801420.06962489232</v>
      </c>
      <c r="U1153" s="10">
        <f t="shared" si="1188"/>
        <v>801420.06962489232</v>
      </c>
      <c r="V1153" s="10">
        <f t="shared" si="1188"/>
        <v>801420.06962489232</v>
      </c>
      <c r="W1153" s="10">
        <f t="shared" si="1188"/>
        <v>801420.06962489232</v>
      </c>
      <c r="X1153" s="10">
        <f t="shared" si="1188"/>
        <v>42240720.137136467</v>
      </c>
      <c r="Y1153" s="10">
        <f t="shared" si="1188"/>
        <v>42240720.137136467</v>
      </c>
      <c r="Z1153" s="10">
        <f t="shared" si="1188"/>
        <v>42240720.137136467</v>
      </c>
      <c r="AB1153" s="21">
        <f>IF(E572="weekday",INDEX('Category Mapping'!$F$34:$F$45,MATCH('Summarized Source Data'!A572,'Category Mapping'!$A$34:$A$45,0)),INDEX('Category Mapping'!$E$34:$E$45,MATCH('Summarized Source Data'!A572,'Category Mapping'!$A$34:$A$45,0)))</f>
        <v>8.8571428571428559</v>
      </c>
      <c r="AD1153">
        <f>SUMIFS('Adjusted Source Data'!AJ$3:AJ$290,Sector,"All Sectors",Month,$A1153,TimeOfWeek,$E1153)</f>
        <v>0</v>
      </c>
      <c r="AE1153">
        <f>SUMIFS('Adjusted Source Data'!AK$3:AK$290,Sector,"All Sectors",Month,$A1153,TimeOfWeek,$E1153)</f>
        <v>0</v>
      </c>
    </row>
    <row r="1154" spans="1:31" outlineLevel="2">
      <c r="A1154">
        <f t="shared" ref="A1154:E1154" si="1189">A573</f>
        <v>12</v>
      </c>
      <c r="B1154" t="str">
        <f t="shared" si="1189"/>
        <v>Winter</v>
      </c>
      <c r="C1154" t="str">
        <f t="shared" si="1189"/>
        <v>h18</v>
      </c>
      <c r="D1154" t="str">
        <f t="shared" si="1189"/>
        <v>Hour17</v>
      </c>
      <c r="E1154" t="str">
        <f t="shared" si="1189"/>
        <v>Weekend</v>
      </c>
      <c r="F1154" s="10">
        <f t="shared" ref="F1154:Z1154" si="1190">F573/$AB1154</f>
        <v>1223517.5897763858</v>
      </c>
      <c r="G1154" s="10">
        <f t="shared" si="1190"/>
        <v>809.63481791209927</v>
      </c>
      <c r="H1154" s="10">
        <f t="shared" si="1190"/>
        <v>0</v>
      </c>
      <c r="I1154" s="10">
        <f t="shared" si="1190"/>
        <v>3997106.9502902268</v>
      </c>
      <c r="J1154" s="10">
        <f t="shared" si="1190"/>
        <v>12179220.687577659</v>
      </c>
      <c r="K1154" s="10">
        <f t="shared" si="1190"/>
        <v>12179220.687577659</v>
      </c>
      <c r="L1154" s="10">
        <f t="shared" si="1190"/>
        <v>2345305.6553753382</v>
      </c>
      <c r="M1154" s="10">
        <f t="shared" si="1190"/>
        <v>4159.0086955322658</v>
      </c>
      <c r="N1154" s="10">
        <f t="shared" si="1190"/>
        <v>0</v>
      </c>
      <c r="O1154" s="10">
        <f t="shared" si="1190"/>
        <v>13285906.371764718</v>
      </c>
      <c r="P1154" s="10">
        <f t="shared" si="1190"/>
        <v>13285906.371764718</v>
      </c>
      <c r="Q1154" s="10">
        <f t="shared" si="1190"/>
        <v>13285906.371764718</v>
      </c>
      <c r="R1154" s="10">
        <f t="shared" si="1190"/>
        <v>802158.46263122978</v>
      </c>
      <c r="S1154" s="10">
        <f t="shared" si="1190"/>
        <v>802158.46263122978</v>
      </c>
      <c r="T1154" s="10">
        <f t="shared" si="1190"/>
        <v>802158.46263122978</v>
      </c>
      <c r="U1154" s="10">
        <f t="shared" si="1190"/>
        <v>802158.46263122978</v>
      </c>
      <c r="V1154" s="10">
        <f t="shared" si="1190"/>
        <v>802158.46263122978</v>
      </c>
      <c r="W1154" s="10">
        <f t="shared" si="1190"/>
        <v>802158.46263122978</v>
      </c>
      <c r="X1154" s="10">
        <f t="shared" si="1190"/>
        <v>42240720.137136467</v>
      </c>
      <c r="Y1154" s="10">
        <f t="shared" si="1190"/>
        <v>42240720.137136467</v>
      </c>
      <c r="Z1154" s="10">
        <f t="shared" si="1190"/>
        <v>42240720.137136467</v>
      </c>
      <c r="AB1154" s="21">
        <f>IF(E573="weekday",INDEX('Category Mapping'!$F$34:$F$45,MATCH('Summarized Source Data'!A573,'Category Mapping'!$A$34:$A$45,0)),INDEX('Category Mapping'!$E$34:$E$45,MATCH('Summarized Source Data'!A573,'Category Mapping'!$A$34:$A$45,0)))</f>
        <v>8.8571428571428559</v>
      </c>
      <c r="AD1154">
        <f>SUMIFS('Adjusted Source Data'!AJ$3:AJ$290,Sector,"All Sectors",Month,$A1154,TimeOfWeek,$E1154)</f>
        <v>0</v>
      </c>
      <c r="AE1154">
        <f>SUMIFS('Adjusted Source Data'!AK$3:AK$290,Sector,"All Sectors",Month,$A1154,TimeOfWeek,$E1154)</f>
        <v>0</v>
      </c>
    </row>
    <row r="1155" spans="1:31" outlineLevel="2">
      <c r="A1155">
        <f t="shared" ref="A1155:E1155" si="1191">A574</f>
        <v>12</v>
      </c>
      <c r="B1155" t="str">
        <f t="shared" si="1191"/>
        <v>Winter</v>
      </c>
      <c r="C1155" t="str">
        <f t="shared" si="1191"/>
        <v>h19</v>
      </c>
      <c r="D1155" t="str">
        <f t="shared" si="1191"/>
        <v>Hour18</v>
      </c>
      <c r="E1155" t="str">
        <f t="shared" si="1191"/>
        <v>Weekend</v>
      </c>
      <c r="F1155" s="10">
        <f t="shared" ref="F1155:Z1155" si="1192">F574/$AB1155</f>
        <v>1298744.529589569</v>
      </c>
      <c r="G1155" s="10">
        <f t="shared" si="1192"/>
        <v>859.44104016334973</v>
      </c>
      <c r="H1155" s="10">
        <f t="shared" si="1192"/>
        <v>0</v>
      </c>
      <c r="I1155" s="10">
        <f t="shared" si="1192"/>
        <v>4211462.8435234558</v>
      </c>
      <c r="J1155" s="10">
        <f t="shared" si="1192"/>
        <v>11763496.346407097</v>
      </c>
      <c r="K1155" s="10">
        <f t="shared" si="1192"/>
        <v>11763496.346407097</v>
      </c>
      <c r="L1155" s="10">
        <f t="shared" si="1192"/>
        <v>2723580.7610810376</v>
      </c>
      <c r="M1155" s="10">
        <f t="shared" si="1192"/>
        <v>4069.7357705857212</v>
      </c>
      <c r="N1155" s="10">
        <f t="shared" si="1192"/>
        <v>0</v>
      </c>
      <c r="O1155" s="10">
        <f t="shared" si="1192"/>
        <v>13159903.942787763</v>
      </c>
      <c r="P1155" s="10">
        <f t="shared" si="1192"/>
        <v>13159903.942787763</v>
      </c>
      <c r="Q1155" s="10">
        <f t="shared" si="1192"/>
        <v>13159903.942787763</v>
      </c>
      <c r="R1155" s="10">
        <f t="shared" si="1192"/>
        <v>796990.08986197284</v>
      </c>
      <c r="S1155" s="10">
        <f t="shared" si="1192"/>
        <v>796990.08986197284</v>
      </c>
      <c r="T1155" s="10">
        <f t="shared" si="1192"/>
        <v>796990.08986197284</v>
      </c>
      <c r="U1155" s="10">
        <f t="shared" si="1192"/>
        <v>796990.08986197284</v>
      </c>
      <c r="V1155" s="10">
        <f t="shared" si="1192"/>
        <v>796990.08986197284</v>
      </c>
      <c r="W1155" s="10">
        <f t="shared" si="1192"/>
        <v>796990.08986197284</v>
      </c>
      <c r="X1155" s="10">
        <f t="shared" si="1192"/>
        <v>42114628.435234562</v>
      </c>
      <c r="Y1155" s="10">
        <f t="shared" si="1192"/>
        <v>42114628.435234562</v>
      </c>
      <c r="Z1155" s="10">
        <f t="shared" si="1192"/>
        <v>42114628.435234562</v>
      </c>
      <c r="AB1155" s="21">
        <f>IF(E574="weekday",INDEX('Category Mapping'!$F$34:$F$45,MATCH('Summarized Source Data'!A574,'Category Mapping'!$A$34:$A$45,0)),INDEX('Category Mapping'!$E$34:$E$45,MATCH('Summarized Source Data'!A574,'Category Mapping'!$A$34:$A$45,0)))</f>
        <v>8.8571428571428559</v>
      </c>
      <c r="AD1155">
        <f>SUMIFS('Adjusted Source Data'!AJ$3:AJ$290,Sector,"All Sectors",Month,$A1155,TimeOfWeek,$E1155)</f>
        <v>0</v>
      </c>
      <c r="AE1155">
        <f>SUMIFS('Adjusted Source Data'!AK$3:AK$290,Sector,"All Sectors",Month,$A1155,TimeOfWeek,$E1155)</f>
        <v>0</v>
      </c>
    </row>
    <row r="1156" spans="1:31" outlineLevel="2">
      <c r="A1156">
        <f t="shared" ref="A1156:E1156" si="1193">A575</f>
        <v>12</v>
      </c>
      <c r="B1156" t="str">
        <f t="shared" si="1193"/>
        <v>Winter</v>
      </c>
      <c r="C1156" t="str">
        <f t="shared" si="1193"/>
        <v>h20</v>
      </c>
      <c r="D1156" t="str">
        <f t="shared" si="1193"/>
        <v>Hour19</v>
      </c>
      <c r="E1156" t="str">
        <f t="shared" si="1193"/>
        <v>Weekend</v>
      </c>
      <c r="F1156" s="10">
        <f t="shared" ref="F1156:Z1156" si="1194">F575/$AB1156</f>
        <v>1387008.720920899</v>
      </c>
      <c r="G1156" s="10">
        <f t="shared" si="1194"/>
        <v>913.28219687546095</v>
      </c>
      <c r="H1156" s="10">
        <f t="shared" si="1194"/>
        <v>0</v>
      </c>
      <c r="I1156" s="10">
        <f t="shared" si="1194"/>
        <v>4413209.5665664962</v>
      </c>
      <c r="J1156" s="10">
        <f t="shared" si="1194"/>
        <v>10842973.081366513</v>
      </c>
      <c r="K1156" s="10">
        <f t="shared" si="1194"/>
        <v>10842973.081366513</v>
      </c>
      <c r="L1156" s="10">
        <f t="shared" si="1194"/>
        <v>1803111.3371971685</v>
      </c>
      <c r="M1156" s="10">
        <f t="shared" si="1194"/>
        <v>3942.383151664802</v>
      </c>
      <c r="N1156" s="10">
        <f t="shared" si="1194"/>
        <v>0</v>
      </c>
      <c r="O1156" s="10">
        <f t="shared" si="1194"/>
        <v>12819583.700271552</v>
      </c>
      <c r="P1156" s="10">
        <f t="shared" si="1194"/>
        <v>12819583.700271552</v>
      </c>
      <c r="Q1156" s="10">
        <f t="shared" si="1194"/>
        <v>12819583.700271552</v>
      </c>
      <c r="R1156" s="10">
        <f t="shared" si="1194"/>
        <v>780008.68990833452</v>
      </c>
      <c r="S1156" s="10">
        <f t="shared" si="1194"/>
        <v>780008.68990833452</v>
      </c>
      <c r="T1156" s="10">
        <f t="shared" si="1194"/>
        <v>780008.68990833452</v>
      </c>
      <c r="U1156" s="10">
        <f t="shared" si="1194"/>
        <v>780008.68990833452</v>
      </c>
      <c r="V1156" s="10">
        <f t="shared" si="1194"/>
        <v>780008.68990833452</v>
      </c>
      <c r="W1156" s="10">
        <f t="shared" si="1194"/>
        <v>780008.68990833452</v>
      </c>
      <c r="X1156" s="10">
        <f t="shared" si="1194"/>
        <v>41862445.031430766</v>
      </c>
      <c r="Y1156" s="10">
        <f t="shared" si="1194"/>
        <v>41862445.031430766</v>
      </c>
      <c r="Z1156" s="10">
        <f t="shared" si="1194"/>
        <v>41862445.031430766</v>
      </c>
      <c r="AB1156" s="21">
        <f>IF(E575="weekday",INDEX('Category Mapping'!$F$34:$F$45,MATCH('Summarized Source Data'!A575,'Category Mapping'!$A$34:$A$45,0)),INDEX('Category Mapping'!$E$34:$E$45,MATCH('Summarized Source Data'!A575,'Category Mapping'!$A$34:$A$45,0)))</f>
        <v>8.8571428571428559</v>
      </c>
      <c r="AD1156">
        <f>SUMIFS('Adjusted Source Data'!AJ$3:AJ$290,Sector,"All Sectors",Month,$A1156,TimeOfWeek,$E1156)</f>
        <v>0</v>
      </c>
      <c r="AE1156">
        <f>SUMIFS('Adjusted Source Data'!AK$3:AK$290,Sector,"All Sectors",Month,$A1156,TimeOfWeek,$E1156)</f>
        <v>0</v>
      </c>
    </row>
    <row r="1157" spans="1:31" outlineLevel="2">
      <c r="A1157">
        <f t="shared" ref="A1157:E1157" si="1195">A576</f>
        <v>12</v>
      </c>
      <c r="B1157" t="str">
        <f t="shared" si="1195"/>
        <v>Winter</v>
      </c>
      <c r="C1157" t="str">
        <f t="shared" si="1195"/>
        <v>h21</v>
      </c>
      <c r="D1157" t="str">
        <f t="shared" si="1195"/>
        <v>Hour20</v>
      </c>
      <c r="E1157" t="str">
        <f t="shared" si="1195"/>
        <v>Weekend</v>
      </c>
      <c r="F1157" s="10">
        <f t="shared" ref="F1157:Z1157" si="1196">F576/$AB1157</f>
        <v>1437445.4016816588</v>
      </c>
      <c r="G1157" s="10">
        <f t="shared" si="1196"/>
        <v>956.27946722400873</v>
      </c>
      <c r="H1157" s="10">
        <f t="shared" si="1196"/>
        <v>0</v>
      </c>
      <c r="I1157" s="10">
        <f t="shared" si="1196"/>
        <v>4387991.2261861162</v>
      </c>
      <c r="J1157" s="10">
        <f t="shared" si="1196"/>
        <v>10187253.234206287</v>
      </c>
      <c r="K1157" s="10">
        <f t="shared" si="1196"/>
        <v>10187253.234206287</v>
      </c>
      <c r="L1157" s="10">
        <f t="shared" si="1196"/>
        <v>1840938.8477677386</v>
      </c>
      <c r="M1157" s="10">
        <f t="shared" si="1196"/>
        <v>3835.3312967500892</v>
      </c>
      <c r="N1157" s="10">
        <f t="shared" si="1196"/>
        <v>0</v>
      </c>
      <c r="O1157" s="10">
        <f t="shared" si="1196"/>
        <v>12277496.433948301</v>
      </c>
      <c r="P1157" s="10">
        <f t="shared" si="1196"/>
        <v>12277496.433948301</v>
      </c>
      <c r="Q1157" s="10">
        <f t="shared" si="1196"/>
        <v>12277496.433948301</v>
      </c>
      <c r="R1157" s="10">
        <f t="shared" si="1196"/>
        <v>757120.65027080348</v>
      </c>
      <c r="S1157" s="10">
        <f t="shared" si="1196"/>
        <v>757120.65027080348</v>
      </c>
      <c r="T1157" s="10">
        <f t="shared" si="1196"/>
        <v>757120.65027080348</v>
      </c>
      <c r="U1157" s="10">
        <f t="shared" si="1196"/>
        <v>757120.65027080348</v>
      </c>
      <c r="V1157" s="10">
        <f t="shared" si="1196"/>
        <v>757120.65027080348</v>
      </c>
      <c r="W1157" s="10">
        <f t="shared" si="1196"/>
        <v>757120.65027080348</v>
      </c>
      <c r="X1157" s="10">
        <f t="shared" si="1196"/>
        <v>41610261.62762697</v>
      </c>
      <c r="Y1157" s="10">
        <f t="shared" si="1196"/>
        <v>41610261.62762697</v>
      </c>
      <c r="Z1157" s="10">
        <f t="shared" si="1196"/>
        <v>41610261.62762697</v>
      </c>
      <c r="AB1157" s="21">
        <f>IF(E576="weekday",INDEX('Category Mapping'!$F$34:$F$45,MATCH('Summarized Source Data'!A576,'Category Mapping'!$A$34:$A$45,0)),INDEX('Category Mapping'!$E$34:$E$45,MATCH('Summarized Source Data'!A576,'Category Mapping'!$A$34:$A$45,0)))</f>
        <v>8.8571428571428559</v>
      </c>
      <c r="AD1157">
        <f>SUMIFS('Adjusted Source Data'!AJ$3:AJ$290,Sector,"All Sectors",Month,$A1157,TimeOfWeek,$E1157)</f>
        <v>0</v>
      </c>
      <c r="AE1157">
        <f>SUMIFS('Adjusted Source Data'!AK$3:AK$290,Sector,"All Sectors",Month,$A1157,TimeOfWeek,$E1157)</f>
        <v>0</v>
      </c>
    </row>
    <row r="1158" spans="1:31" outlineLevel="2">
      <c r="A1158">
        <f t="shared" ref="A1158:E1158" si="1197">A577</f>
        <v>12</v>
      </c>
      <c r="B1158" t="str">
        <f t="shared" si="1197"/>
        <v>Winter</v>
      </c>
      <c r="C1158" t="str">
        <f t="shared" si="1197"/>
        <v>h22</v>
      </c>
      <c r="D1158" t="str">
        <f t="shared" si="1197"/>
        <v>Hour21</v>
      </c>
      <c r="E1158" t="str">
        <f t="shared" si="1197"/>
        <v>Weekend</v>
      </c>
      <c r="F1158" s="10">
        <f t="shared" ref="F1158:Z1158" si="1198">F577/$AB1158</f>
        <v>1374399.550730709</v>
      </c>
      <c r="G1158" s="10">
        <f t="shared" si="1198"/>
        <v>996.88099523642063</v>
      </c>
      <c r="H1158" s="10">
        <f t="shared" si="1198"/>
        <v>0</v>
      </c>
      <c r="I1158" s="10">
        <f t="shared" si="1198"/>
        <v>3631441.0147747169</v>
      </c>
      <c r="J1158" s="10">
        <f t="shared" si="1198"/>
        <v>9367616.5703159273</v>
      </c>
      <c r="K1158" s="10">
        <f t="shared" si="1198"/>
        <v>9367616.5703159273</v>
      </c>
      <c r="L1158" s="10">
        <f t="shared" si="1198"/>
        <v>1967030.5496696383</v>
      </c>
      <c r="M1158" s="10">
        <f t="shared" si="1198"/>
        <v>3726.1358829030432</v>
      </c>
      <c r="N1158" s="10">
        <f t="shared" si="1198"/>
        <v>0</v>
      </c>
      <c r="O1158" s="10">
        <f t="shared" si="1198"/>
        <v>11394963.716048848</v>
      </c>
      <c r="P1158" s="10">
        <f t="shared" si="1198"/>
        <v>11394963.716048848</v>
      </c>
      <c r="Q1158" s="10">
        <f t="shared" si="1198"/>
        <v>11394963.716048848</v>
      </c>
      <c r="R1158" s="10">
        <f t="shared" si="1198"/>
        <v>731279.29079132632</v>
      </c>
      <c r="S1158" s="10">
        <f t="shared" si="1198"/>
        <v>731279.29079132632</v>
      </c>
      <c r="T1158" s="10">
        <f t="shared" si="1198"/>
        <v>731279.29079132632</v>
      </c>
      <c r="U1158" s="10">
        <f t="shared" si="1198"/>
        <v>731279.29079132632</v>
      </c>
      <c r="V1158" s="10">
        <f t="shared" si="1198"/>
        <v>731279.29079132632</v>
      </c>
      <c r="W1158" s="10">
        <f t="shared" si="1198"/>
        <v>731279.29079132632</v>
      </c>
      <c r="X1158" s="10">
        <f t="shared" si="1198"/>
        <v>41231986.521921262</v>
      </c>
      <c r="Y1158" s="10">
        <f t="shared" si="1198"/>
        <v>41231986.521921262</v>
      </c>
      <c r="Z1158" s="10">
        <f t="shared" si="1198"/>
        <v>41231986.521921262</v>
      </c>
      <c r="AB1158" s="21">
        <f>IF(E577="weekday",INDEX('Category Mapping'!$F$34:$F$45,MATCH('Summarized Source Data'!A577,'Category Mapping'!$A$34:$A$45,0)),INDEX('Category Mapping'!$E$34:$E$45,MATCH('Summarized Source Data'!A577,'Category Mapping'!$A$34:$A$45,0)))</f>
        <v>8.8571428571428559</v>
      </c>
      <c r="AD1158">
        <f>SUMIFS('Adjusted Source Data'!AJ$3:AJ$290,Sector,"All Sectors",Month,$A1158,TimeOfWeek,$E1158)</f>
        <v>0</v>
      </c>
      <c r="AE1158">
        <f>SUMIFS('Adjusted Source Data'!AK$3:AK$290,Sector,"All Sectors",Month,$A1158,TimeOfWeek,$E1158)</f>
        <v>0</v>
      </c>
    </row>
    <row r="1159" spans="1:31" outlineLevel="2">
      <c r="A1159">
        <f t="shared" ref="A1159:E1159" si="1199">A578</f>
        <v>12</v>
      </c>
      <c r="B1159" t="str">
        <f t="shared" si="1199"/>
        <v>Winter</v>
      </c>
      <c r="C1159" t="str">
        <f t="shared" si="1199"/>
        <v>h23</v>
      </c>
      <c r="D1159" t="str">
        <f t="shared" si="1199"/>
        <v>Hour22</v>
      </c>
      <c r="E1159" t="str">
        <f t="shared" si="1199"/>
        <v>Weekend</v>
      </c>
      <c r="F1159" s="10">
        <f t="shared" ref="F1159:Z1159" si="1200">F578/$AB1159</f>
        <v>1233425.4974367316</v>
      </c>
      <c r="G1159" s="10">
        <f t="shared" si="1200"/>
        <v>1034.5824141050887</v>
      </c>
      <c r="H1159" s="10">
        <f t="shared" si="1200"/>
        <v>0</v>
      </c>
      <c r="I1159" s="10">
        <f t="shared" si="1200"/>
        <v>2345305.6553753382</v>
      </c>
      <c r="J1159" s="10">
        <f t="shared" si="1200"/>
        <v>7894579.1378467157</v>
      </c>
      <c r="K1159" s="10">
        <f t="shared" si="1200"/>
        <v>7894579.1378467157</v>
      </c>
      <c r="L1159" s="10">
        <f t="shared" si="1200"/>
        <v>2017467.2304303984</v>
      </c>
      <c r="M1159" s="10">
        <f t="shared" si="1200"/>
        <v>3594.8744212231659</v>
      </c>
      <c r="N1159" s="10">
        <f t="shared" si="1200"/>
        <v>0</v>
      </c>
      <c r="O1159" s="10">
        <f t="shared" si="1200"/>
        <v>10840291.489142166</v>
      </c>
      <c r="P1159" s="10">
        <f t="shared" si="1200"/>
        <v>10840291.489142166</v>
      </c>
      <c r="Q1159" s="10">
        <f t="shared" si="1200"/>
        <v>10840291.489142166</v>
      </c>
      <c r="R1159" s="10">
        <f t="shared" si="1200"/>
        <v>722419.33126548748</v>
      </c>
      <c r="S1159" s="10">
        <f t="shared" si="1200"/>
        <v>722419.33126548748</v>
      </c>
      <c r="T1159" s="10">
        <f t="shared" si="1200"/>
        <v>722419.33126548748</v>
      </c>
      <c r="U1159" s="10">
        <f t="shared" si="1200"/>
        <v>722419.33126548748</v>
      </c>
      <c r="V1159" s="10">
        <f t="shared" si="1200"/>
        <v>722419.33126548748</v>
      </c>
      <c r="W1159" s="10">
        <f t="shared" si="1200"/>
        <v>722419.33126548748</v>
      </c>
      <c r="X1159" s="10">
        <f t="shared" si="1200"/>
        <v>40979803.118117467</v>
      </c>
      <c r="Y1159" s="10">
        <f t="shared" si="1200"/>
        <v>40979803.118117467</v>
      </c>
      <c r="Z1159" s="10">
        <f t="shared" si="1200"/>
        <v>40979803.118117467</v>
      </c>
      <c r="AB1159" s="21">
        <f>IF(E578="weekday",INDEX('Category Mapping'!$F$34:$F$45,MATCH('Summarized Source Data'!A578,'Category Mapping'!$A$34:$A$45,0)),INDEX('Category Mapping'!$E$34:$E$45,MATCH('Summarized Source Data'!A578,'Category Mapping'!$A$34:$A$45,0)))</f>
        <v>8.8571428571428559</v>
      </c>
      <c r="AD1159">
        <f>SUMIFS('Adjusted Source Data'!AJ$3:AJ$290,Sector,"All Sectors",Month,$A1159,TimeOfWeek,$E1159)</f>
        <v>0</v>
      </c>
      <c r="AE1159">
        <f>SUMIFS('Adjusted Source Data'!AK$3:AK$290,Sector,"All Sectors",Month,$A1159,TimeOfWeek,$E1159)</f>
        <v>0</v>
      </c>
    </row>
    <row r="1160" spans="1:31" outlineLevel="2">
      <c r="A1160">
        <f t="shared" ref="A1160:E1160" si="1201">A579</f>
        <v>12</v>
      </c>
      <c r="B1160" t="str">
        <f t="shared" si="1201"/>
        <v>Winter</v>
      </c>
      <c r="C1160" t="str">
        <f t="shared" si="1201"/>
        <v>h24</v>
      </c>
      <c r="D1160" t="str">
        <f t="shared" si="1201"/>
        <v>Hour23</v>
      </c>
      <c r="E1160" t="str">
        <f t="shared" si="1201"/>
        <v>Weekend</v>
      </c>
      <c r="F1160" s="10">
        <f t="shared" ref="F1160:Z1160" si="1202">F579/$AB1160</f>
        <v>1179978.3772930638</v>
      </c>
      <c r="G1160" s="10">
        <f t="shared" si="1202"/>
        <v>1066.987981493877</v>
      </c>
      <c r="H1160" s="10">
        <f t="shared" si="1202"/>
        <v>0</v>
      </c>
      <c r="I1160" s="10">
        <f t="shared" si="1202"/>
        <v>1311353.6997797589</v>
      </c>
      <c r="J1160" s="10">
        <f t="shared" si="1202"/>
        <v>6283583.3873179154</v>
      </c>
      <c r="K1160" s="10">
        <f t="shared" si="1202"/>
        <v>6283583.3873179154</v>
      </c>
      <c r="L1160" s="10">
        <f t="shared" si="1202"/>
        <v>1651801.2949148887</v>
      </c>
      <c r="M1160" s="10">
        <f t="shared" si="1202"/>
        <v>3415.4459294167623</v>
      </c>
      <c r="N1160" s="10">
        <f t="shared" si="1202"/>
        <v>0</v>
      </c>
      <c r="O1160" s="10">
        <f t="shared" si="1202"/>
        <v>9932610.6639402956</v>
      </c>
      <c r="P1160" s="10">
        <f t="shared" si="1202"/>
        <v>9932610.6639402956</v>
      </c>
      <c r="Q1160" s="10">
        <f t="shared" si="1202"/>
        <v>9932610.6639402956</v>
      </c>
      <c r="R1160" s="10">
        <f t="shared" si="1202"/>
        <v>485450.53048827662</v>
      </c>
      <c r="S1160" s="10">
        <f t="shared" si="1202"/>
        <v>485450.53048827662</v>
      </c>
      <c r="T1160" s="10">
        <f t="shared" si="1202"/>
        <v>485450.53048827662</v>
      </c>
      <c r="U1160" s="10">
        <f t="shared" si="1202"/>
        <v>485450.53048827662</v>
      </c>
      <c r="V1160" s="10">
        <f t="shared" si="1202"/>
        <v>485450.53048827662</v>
      </c>
      <c r="W1160" s="10">
        <f t="shared" si="1202"/>
        <v>485450.53048827662</v>
      </c>
      <c r="X1160" s="10">
        <f t="shared" si="1202"/>
        <v>40727619.714313664</v>
      </c>
      <c r="Y1160" s="10">
        <f t="shared" si="1202"/>
        <v>40727619.714313664</v>
      </c>
      <c r="Z1160" s="10">
        <f t="shared" si="1202"/>
        <v>40727619.714313664</v>
      </c>
      <c r="AB1160" s="21">
        <f>IF(E579="weekday",INDEX('Category Mapping'!$F$34:$F$45,MATCH('Summarized Source Data'!A579,'Category Mapping'!$A$34:$A$45,0)),INDEX('Category Mapping'!$E$34:$E$45,MATCH('Summarized Source Data'!A579,'Category Mapping'!$A$34:$A$45,0)))</f>
        <v>8.8571428571428559</v>
      </c>
      <c r="AD1160">
        <f>SUMIFS('Adjusted Source Data'!AJ$3:AJ$290,Sector,"All Sectors",Month,$A1160,TimeOfWeek,$E1160)</f>
        <v>0</v>
      </c>
      <c r="AE1160">
        <f>SUMIFS('Adjusted Source Data'!AK$3:AK$290,Sector,"All Sectors",Month,$A1160,TimeOfWeek,$E1160)</f>
        <v>0</v>
      </c>
    </row>
    <row r="1161" spans="1:31">
      <c r="E1161" s="26"/>
      <c r="F1161" s="26"/>
      <c r="G1161" s="26"/>
      <c r="H1161" s="26"/>
      <c r="I1161" s="26"/>
      <c r="J1161" s="26"/>
      <c r="K1161" s="26"/>
      <c r="L1161" s="26"/>
      <c r="M1161" s="26"/>
      <c r="N1161" s="26"/>
      <c r="O1161" s="26"/>
      <c r="P1161" s="26"/>
      <c r="Q1161" s="26"/>
      <c r="R1161" s="26"/>
      <c r="S1161" s="26"/>
      <c r="T1161" s="26"/>
      <c r="U1161" s="26"/>
      <c r="V1161" s="26"/>
      <c r="W1161" s="26"/>
      <c r="X1161" s="26"/>
      <c r="Y1161" s="26"/>
    </row>
    <row r="1162" spans="1:31">
      <c r="E1162" s="26"/>
      <c r="F1162" s="26"/>
      <c r="G1162" s="26"/>
      <c r="H1162" s="26"/>
      <c r="I1162" s="26"/>
      <c r="J1162" s="26"/>
      <c r="K1162" s="26"/>
      <c r="L1162" s="26"/>
      <c r="M1162" s="26"/>
      <c r="N1162" s="26"/>
      <c r="O1162" s="26"/>
      <c r="P1162" s="26"/>
      <c r="Q1162" s="26"/>
      <c r="R1162" s="26"/>
      <c r="S1162" s="26"/>
      <c r="T1162" s="26"/>
      <c r="U1162" s="26"/>
      <c r="V1162" s="26"/>
      <c r="W1162" s="26"/>
      <c r="X1162" s="26"/>
      <c r="Y1162" s="26"/>
    </row>
    <row r="1163" spans="1:31">
      <c r="A1163" s="58" t="s">
        <v>230</v>
      </c>
      <c r="B1163" s="58"/>
      <c r="C1163" s="58"/>
      <c r="D1163" s="58"/>
      <c r="E1163" s="58"/>
      <c r="F1163" s="58"/>
      <c r="G1163" s="58"/>
      <c r="H1163" s="58"/>
      <c r="I1163" s="58"/>
      <c r="J1163" s="58"/>
      <c r="K1163" s="58"/>
      <c r="L1163" s="58"/>
      <c r="M1163" s="58"/>
      <c r="N1163" s="58"/>
      <c r="O1163" s="58"/>
      <c r="P1163" s="58"/>
      <c r="Q1163" s="58"/>
      <c r="R1163" s="58"/>
      <c r="S1163" s="58"/>
      <c r="T1163" s="58"/>
      <c r="U1163" s="58"/>
      <c r="V1163" s="58"/>
      <c r="W1163" s="58"/>
      <c r="X1163" s="58"/>
      <c r="Y1163" s="58"/>
    </row>
    <row r="1164" spans="1:31" outlineLevel="1">
      <c r="D1164" t="s">
        <v>79</v>
      </c>
      <c r="E1164" t="s">
        <v>79</v>
      </c>
      <c r="F1164" t="s">
        <v>79</v>
      </c>
      <c r="G1164" t="s">
        <v>79</v>
      </c>
      <c r="H1164" t="s">
        <v>79</v>
      </c>
      <c r="I1164" t="s">
        <v>79</v>
      </c>
      <c r="J1164" t="s">
        <v>80</v>
      </c>
      <c r="K1164" t="s">
        <v>80</v>
      </c>
      <c r="L1164" t="s">
        <v>80</v>
      </c>
      <c r="M1164" t="s">
        <v>80</v>
      </c>
      <c r="N1164" t="s">
        <v>80</v>
      </c>
      <c r="O1164" t="s">
        <v>80</v>
      </c>
      <c r="P1164" t="s">
        <v>81</v>
      </c>
      <c r="Q1164" t="s">
        <v>81</v>
      </c>
      <c r="R1164" t="s">
        <v>81</v>
      </c>
      <c r="S1164" t="s">
        <v>81</v>
      </c>
      <c r="T1164" t="s">
        <v>81</v>
      </c>
      <c r="U1164" t="s">
        <v>81</v>
      </c>
      <c r="V1164" t="s">
        <v>82</v>
      </c>
      <c r="W1164" t="s">
        <v>82</v>
      </c>
      <c r="X1164" t="s">
        <v>82</v>
      </c>
    </row>
    <row r="1165" spans="1:31" ht="45" outlineLevel="1">
      <c r="A1165" s="4" t="s">
        <v>83</v>
      </c>
      <c r="B1165" s="57" t="s">
        <v>84</v>
      </c>
      <c r="C1165" s="57"/>
      <c r="D1165" s="4" t="s">
        <v>86</v>
      </c>
      <c r="E1165" s="4" t="s">
        <v>87</v>
      </c>
      <c r="F1165" s="4" t="s">
        <v>88</v>
      </c>
      <c r="G1165" s="4" t="s">
        <v>89</v>
      </c>
      <c r="H1165" s="4" t="s">
        <v>90</v>
      </c>
      <c r="I1165" s="4" t="s">
        <v>91</v>
      </c>
      <c r="J1165" s="4" t="s">
        <v>86</v>
      </c>
      <c r="K1165" s="4" t="s">
        <v>87</v>
      </c>
      <c r="L1165" s="4" t="s">
        <v>88</v>
      </c>
      <c r="M1165" s="4" t="s">
        <v>89</v>
      </c>
      <c r="N1165" s="4" t="s">
        <v>90</v>
      </c>
      <c r="O1165" s="4" t="s">
        <v>91</v>
      </c>
      <c r="P1165" s="4" t="s">
        <v>92</v>
      </c>
      <c r="Q1165" s="4" t="s">
        <v>93</v>
      </c>
      <c r="R1165" s="4" t="s">
        <v>94</v>
      </c>
      <c r="S1165" s="4" t="s">
        <v>95</v>
      </c>
      <c r="T1165" s="4" t="s">
        <v>96</v>
      </c>
      <c r="U1165" s="4" t="s">
        <v>97</v>
      </c>
      <c r="V1165" s="4" t="s">
        <v>82</v>
      </c>
      <c r="W1165" s="4" t="s">
        <v>98</v>
      </c>
      <c r="X1165" s="4" t="s">
        <v>99</v>
      </c>
      <c r="Y1165" s="19"/>
    </row>
    <row r="1166" spans="1:31" outlineLevel="1">
      <c r="A1166" t="s">
        <v>100</v>
      </c>
      <c r="B1166" t="s">
        <v>27</v>
      </c>
      <c r="C1166" s="6" t="s">
        <v>101</v>
      </c>
      <c r="D1166" s="10">
        <f>SUMIFS(F$4:F$579,$B$4:$B$579,$A1166,$C$4:$C$579,$B1166)</f>
        <v>107150968.16117172</v>
      </c>
      <c r="E1166" s="10">
        <f t="shared" ref="E1166:E1229" si="1203">SUMIFS(G$4:G$579,$B$4:$B$579,$A1166,$C$4:$C$579,$B1166)</f>
        <v>142186.01955970161</v>
      </c>
      <c r="F1166" s="10">
        <f t="shared" ref="F1166:F1229" si="1204">SUMIFS(H$4:H$579,$B$4:$B$579,$A1166,$C$4:$C$579,$B1166)</f>
        <v>0</v>
      </c>
      <c r="G1166" s="10">
        <f t="shared" ref="G1166:G1229" si="1205">SUMIFS(I$4:I$579,$B$4:$B$579,$A1166,$C$4:$C$579,$B1166)</f>
        <v>77621074.631880566</v>
      </c>
      <c r="H1166" s="10">
        <f t="shared" ref="H1166:H1229" si="1206">SUMIFS(J$4:J$579,$B$4:$B$579,$A1166,$C$4:$C$579,$B1166)</f>
        <v>469807925.03609037</v>
      </c>
      <c r="I1166" s="10">
        <f t="shared" ref="I1166:I1229" si="1207">SUMIFS(K$4:K$579,$B$4:$B$579,$A1166,$C$4:$C$579,$B1166)</f>
        <v>469807925.03609037</v>
      </c>
      <c r="J1166" s="10">
        <f t="shared" ref="J1166:J1229" si="1208">SUMIFS(L$4:L$579,$B$4:$B$579,$A1166,$C$4:$C$579,$B1166)</f>
        <v>191323182.54868409</v>
      </c>
      <c r="K1166" s="10">
        <f t="shared" ref="K1166:K1229" si="1209">SUMIFS(M$4:M$579,$B$4:$B$579,$A1166,$C$4:$C$579,$B1166)</f>
        <v>392886.00003056356</v>
      </c>
      <c r="L1166" s="10">
        <f t="shared" ref="L1166:L1229" si="1210">SUMIFS(N$4:N$579,$B$4:$B$579,$A1166,$C$4:$C$579,$B1166)</f>
        <v>0</v>
      </c>
      <c r="M1166" s="10">
        <f t="shared" ref="M1166:M1229" si="1211">SUMIFS(O$4:O$579,$B$4:$B$579,$A1166,$C$4:$C$579,$B1166)</f>
        <v>971911904.02695227</v>
      </c>
      <c r="N1166" s="10">
        <f t="shared" ref="N1166:N1229" si="1212">SUMIFS(P$4:P$579,$B$4:$B$579,$A1166,$C$4:$C$579,$B1166)</f>
        <v>971911904.02695227</v>
      </c>
      <c r="O1166" s="10">
        <f t="shared" ref="O1166:O1229" si="1213">SUMIFS(Q$4:Q$579,$B$4:$B$579,$A1166,$C$4:$C$579,$B1166)</f>
        <v>971911904.02695227</v>
      </c>
      <c r="P1166" s="10">
        <f t="shared" ref="P1166:P1229" si="1214">SUMIFS(R$4:R$579,$B$4:$B$579,$A1166,$C$4:$C$579,$B1166)</f>
        <v>32175622.985815596</v>
      </c>
      <c r="Q1166" s="10">
        <f t="shared" ref="Q1166:Q1229" si="1215">SUMIFS(S$4:S$579,$B$4:$B$579,$A1166,$C$4:$C$579,$B1166)</f>
        <v>32175622.985815596</v>
      </c>
      <c r="R1166" s="10">
        <f t="shared" ref="R1166:R1229" si="1216">SUMIFS(T$4:T$579,$B$4:$B$579,$A1166,$C$4:$C$579,$B1166)</f>
        <v>32175622.985815596</v>
      </c>
      <c r="S1166" s="10">
        <f t="shared" ref="S1166:S1229" si="1217">SUMIFS(U$4:U$579,$B$4:$B$579,$A1166,$C$4:$C$579,$B1166)</f>
        <v>32175622.985815596</v>
      </c>
      <c r="T1166" s="10">
        <f t="shared" ref="T1166:T1229" si="1218">SUMIFS(V$4:V$579,$B$4:$B$579,$A1166,$C$4:$C$579,$B1166)</f>
        <v>32175622.985815596</v>
      </c>
      <c r="U1166" s="10">
        <f t="shared" ref="U1166:U1229" si="1219">SUMIFS(W$4:W$579,$B$4:$B$579,$A1166,$C$4:$C$579,$B1166)</f>
        <v>32175622.985815596</v>
      </c>
      <c r="V1166" s="10">
        <f t="shared" ref="V1166:V1229" si="1220">SUMIFS(X$4:X$579,$B$4:$B$579,$A1166,$C$4:$C$579,$B1166)</f>
        <v>4130462396.614264</v>
      </c>
      <c r="W1166" s="10">
        <f t="shared" ref="W1166:W1229" si="1221">SUMIFS(Y$4:Y$579,$B$4:$B$579,$A1166,$C$4:$C$579,$B1166)</f>
        <v>4130462396.614264</v>
      </c>
      <c r="X1166" s="10">
        <f t="shared" ref="X1166:X1229" si="1222">SUMIFS(Z$4:Z$579,$B$4:$B$579,$A1166,$C$4:$C$579,$B1166)</f>
        <v>4130462396.614264</v>
      </c>
      <c r="Y1166" s="26"/>
      <c r="Z1166" s="10"/>
    </row>
    <row r="1167" spans="1:31" outlineLevel="1">
      <c r="A1167" t="s">
        <v>100</v>
      </c>
      <c r="B1167" t="s">
        <v>28</v>
      </c>
      <c r="C1167" s="6" t="s">
        <v>102</v>
      </c>
      <c r="D1167" s="10">
        <f t="shared" ref="D1167:D1230" si="1223">SUMIFS(F$4:F$579,$B$4:$B$579,$A1167,$C$4:$C$579,$B1167)</f>
        <v>109354109.26633543</v>
      </c>
      <c r="E1167" s="10">
        <f t="shared" si="1203"/>
        <v>143430.24709312944</v>
      </c>
      <c r="F1167" s="10">
        <f t="shared" si="1204"/>
        <v>0</v>
      </c>
      <c r="G1167" s="10">
        <f t="shared" si="1205"/>
        <v>69830930.686859727</v>
      </c>
      <c r="H1167" s="10">
        <f t="shared" si="1206"/>
        <v>349120409.42711258</v>
      </c>
      <c r="I1167" s="10">
        <f t="shared" si="1207"/>
        <v>349120409.42711258</v>
      </c>
      <c r="J1167" s="10">
        <f t="shared" si="1208"/>
        <v>175868598.02494469</v>
      </c>
      <c r="K1167" s="10">
        <f t="shared" si="1209"/>
        <v>375415.60830307414</v>
      </c>
      <c r="L1167" s="10">
        <f t="shared" si="1210"/>
        <v>0</v>
      </c>
      <c r="M1167" s="10">
        <f t="shared" si="1211"/>
        <v>918767731.61993015</v>
      </c>
      <c r="N1167" s="10">
        <f t="shared" si="1212"/>
        <v>918767731.61993015</v>
      </c>
      <c r="O1167" s="10">
        <f t="shared" si="1213"/>
        <v>918767731.61993015</v>
      </c>
      <c r="P1167" s="10">
        <f t="shared" si="1214"/>
        <v>31353877.368708659</v>
      </c>
      <c r="Q1167" s="10">
        <f t="shared" si="1215"/>
        <v>31353877.368708659</v>
      </c>
      <c r="R1167" s="10">
        <f t="shared" si="1216"/>
        <v>31353877.368708659</v>
      </c>
      <c r="S1167" s="10">
        <f t="shared" si="1217"/>
        <v>31353877.368708659</v>
      </c>
      <c r="T1167" s="10">
        <f t="shared" si="1218"/>
        <v>31353877.368708659</v>
      </c>
      <c r="U1167" s="10">
        <f t="shared" si="1219"/>
        <v>31353877.368708659</v>
      </c>
      <c r="V1167" s="10">
        <f t="shared" si="1220"/>
        <v>4124338152.6884456</v>
      </c>
      <c r="W1167" s="10">
        <f t="shared" si="1221"/>
        <v>4124338152.6884456</v>
      </c>
      <c r="X1167" s="10">
        <f t="shared" si="1222"/>
        <v>4124338152.6884456</v>
      </c>
      <c r="Y1167" s="26"/>
      <c r="Z1167" s="10"/>
    </row>
    <row r="1168" spans="1:31" outlineLevel="1">
      <c r="A1168" t="s">
        <v>100</v>
      </c>
      <c r="B1168" t="s">
        <v>29</v>
      </c>
      <c r="C1168" s="6" t="s">
        <v>103</v>
      </c>
      <c r="D1168" s="10">
        <f t="shared" si="1223"/>
        <v>109948890.15024063</v>
      </c>
      <c r="E1168" s="10">
        <f t="shared" si="1203"/>
        <v>144420.19319033658</v>
      </c>
      <c r="F1168" s="10">
        <f t="shared" si="1204"/>
        <v>0</v>
      </c>
      <c r="G1168" s="10">
        <f t="shared" si="1205"/>
        <v>68559302.457085386</v>
      </c>
      <c r="H1168" s="10">
        <f t="shared" si="1206"/>
        <v>278015806.33504665</v>
      </c>
      <c r="I1168" s="10">
        <f t="shared" si="1207"/>
        <v>278015806.33504665</v>
      </c>
      <c r="J1168" s="10">
        <f t="shared" si="1208"/>
        <v>157894103.92563349</v>
      </c>
      <c r="K1168" s="10">
        <f t="shared" si="1209"/>
        <v>368124.22123121924</v>
      </c>
      <c r="L1168" s="10">
        <f t="shared" si="1210"/>
        <v>0</v>
      </c>
      <c r="M1168" s="10">
        <f t="shared" si="1211"/>
        <v>913009815.97101748</v>
      </c>
      <c r="N1168" s="10">
        <f t="shared" si="1212"/>
        <v>913009815.97101748</v>
      </c>
      <c r="O1168" s="10">
        <f t="shared" si="1213"/>
        <v>913009815.97101748</v>
      </c>
      <c r="P1168" s="10">
        <f t="shared" si="1214"/>
        <v>31134272.281408552</v>
      </c>
      <c r="Q1168" s="10">
        <f t="shared" si="1215"/>
        <v>31134272.281408552</v>
      </c>
      <c r="R1168" s="10">
        <f t="shared" si="1216"/>
        <v>31134272.281408552</v>
      </c>
      <c r="S1168" s="10">
        <f t="shared" si="1217"/>
        <v>31134272.281408552</v>
      </c>
      <c r="T1168" s="10">
        <f t="shared" si="1218"/>
        <v>31134272.281408552</v>
      </c>
      <c r="U1168" s="10">
        <f t="shared" si="1219"/>
        <v>31134272.281408552</v>
      </c>
      <c r="V1168" s="10">
        <f t="shared" si="1220"/>
        <v>4123221340.4716005</v>
      </c>
      <c r="W1168" s="10">
        <f t="shared" si="1221"/>
        <v>4123221340.4716005</v>
      </c>
      <c r="X1168" s="10">
        <f t="shared" si="1222"/>
        <v>4123221340.4716005</v>
      </c>
      <c r="Y1168" s="26"/>
      <c r="Z1168" s="10"/>
    </row>
    <row r="1169" spans="1:26" outlineLevel="1">
      <c r="A1169" t="s">
        <v>100</v>
      </c>
      <c r="B1169" t="s">
        <v>30</v>
      </c>
      <c r="C1169" s="6" t="s">
        <v>104</v>
      </c>
      <c r="D1169" s="10">
        <f t="shared" si="1223"/>
        <v>109354109.26633543</v>
      </c>
      <c r="E1169" s="10">
        <f t="shared" si="1203"/>
        <v>144565.2201710043</v>
      </c>
      <c r="F1169" s="10">
        <f t="shared" si="1204"/>
        <v>0</v>
      </c>
      <c r="G1169" s="10">
        <f t="shared" si="1205"/>
        <v>69471934.087944195</v>
      </c>
      <c r="H1169" s="10">
        <f t="shared" si="1206"/>
        <v>237357901.20065179</v>
      </c>
      <c r="I1169" s="10">
        <f t="shared" si="1207"/>
        <v>237357901.20065179</v>
      </c>
      <c r="J1169" s="10">
        <f t="shared" si="1208"/>
        <v>163538176.9090198</v>
      </c>
      <c r="K1169" s="10">
        <f t="shared" si="1209"/>
        <v>364012.98392927676</v>
      </c>
      <c r="L1169" s="10">
        <f t="shared" si="1210"/>
        <v>0</v>
      </c>
      <c r="M1169" s="10">
        <f t="shared" si="1211"/>
        <v>942161901.50680661</v>
      </c>
      <c r="N1169" s="10">
        <f t="shared" si="1212"/>
        <v>942161901.50680661</v>
      </c>
      <c r="O1169" s="10">
        <f t="shared" si="1213"/>
        <v>942161901.50680661</v>
      </c>
      <c r="P1169" s="10">
        <f t="shared" si="1214"/>
        <v>31201285.669915095</v>
      </c>
      <c r="Q1169" s="10">
        <f t="shared" si="1215"/>
        <v>31201285.669915095</v>
      </c>
      <c r="R1169" s="10">
        <f t="shared" si="1216"/>
        <v>31201285.669915095</v>
      </c>
      <c r="S1169" s="10">
        <f t="shared" si="1217"/>
        <v>31201285.669915095</v>
      </c>
      <c r="T1169" s="10">
        <f t="shared" si="1218"/>
        <v>31201285.669915095</v>
      </c>
      <c r="U1169" s="10">
        <f t="shared" si="1219"/>
        <v>31201285.669915095</v>
      </c>
      <c r="V1169" s="10">
        <f t="shared" si="1220"/>
        <v>4127400274.6513553</v>
      </c>
      <c r="W1169" s="10">
        <f t="shared" si="1221"/>
        <v>4127400274.6513553</v>
      </c>
      <c r="X1169" s="10">
        <f t="shared" si="1222"/>
        <v>4127400274.6513553</v>
      </c>
      <c r="Y1169" s="26"/>
      <c r="Z1169" s="10"/>
    </row>
    <row r="1170" spans="1:26" outlineLevel="1">
      <c r="A1170" t="s">
        <v>100</v>
      </c>
      <c r="B1170" t="s">
        <v>31</v>
      </c>
      <c r="C1170" s="6" t="s">
        <v>105</v>
      </c>
      <c r="D1170" s="10">
        <f t="shared" si="1223"/>
        <v>107150968.16117172</v>
      </c>
      <c r="E1170" s="10">
        <f t="shared" si="1203"/>
        <v>141954.29124849182</v>
      </c>
      <c r="F1170" s="10">
        <f t="shared" si="1204"/>
        <v>0</v>
      </c>
      <c r="G1170" s="10">
        <f t="shared" si="1205"/>
        <v>83917137.101806492</v>
      </c>
      <c r="H1170" s="10">
        <f t="shared" si="1206"/>
        <v>248338476.4870851</v>
      </c>
      <c r="I1170" s="10">
        <f t="shared" si="1207"/>
        <v>248338476.4870851</v>
      </c>
      <c r="J1170" s="10">
        <f t="shared" si="1208"/>
        <v>171399208.52937883</v>
      </c>
      <c r="K1170" s="10">
        <f t="shared" si="1209"/>
        <v>363125.03901939449</v>
      </c>
      <c r="L1170" s="10">
        <f t="shared" si="1210"/>
        <v>0</v>
      </c>
      <c r="M1170" s="10">
        <f t="shared" si="1211"/>
        <v>988789148.63898277</v>
      </c>
      <c r="N1170" s="10">
        <f t="shared" si="1212"/>
        <v>988789148.63898277</v>
      </c>
      <c r="O1170" s="10">
        <f t="shared" si="1213"/>
        <v>988789148.63898277</v>
      </c>
      <c r="P1170" s="10">
        <f t="shared" si="1214"/>
        <v>31079327.654813137</v>
      </c>
      <c r="Q1170" s="10">
        <f t="shared" si="1215"/>
        <v>31079327.654813137</v>
      </c>
      <c r="R1170" s="10">
        <f t="shared" si="1216"/>
        <v>31079327.654813137</v>
      </c>
      <c r="S1170" s="10">
        <f t="shared" si="1217"/>
        <v>31079327.654813137</v>
      </c>
      <c r="T1170" s="10">
        <f t="shared" si="1218"/>
        <v>31079327.654813137</v>
      </c>
      <c r="U1170" s="10">
        <f t="shared" si="1219"/>
        <v>31079327.654813137</v>
      </c>
      <c r="V1170" s="10">
        <f t="shared" si="1220"/>
        <v>4147178133.333282</v>
      </c>
      <c r="W1170" s="10">
        <f t="shared" si="1221"/>
        <v>4147178133.333282</v>
      </c>
      <c r="X1170" s="10">
        <f t="shared" si="1222"/>
        <v>4147178133.333282</v>
      </c>
      <c r="Y1170" s="26"/>
      <c r="Z1170" s="10"/>
    </row>
    <row r="1171" spans="1:26" outlineLevel="1">
      <c r="A1171" t="s">
        <v>100</v>
      </c>
      <c r="B1171" t="s">
        <v>32</v>
      </c>
      <c r="C1171" s="6" t="s">
        <v>106</v>
      </c>
      <c r="D1171" s="10">
        <f t="shared" si="1223"/>
        <v>125274001.2484659</v>
      </c>
      <c r="E1171" s="10">
        <f t="shared" si="1203"/>
        <v>133487.14735939004</v>
      </c>
      <c r="F1171" s="10">
        <f t="shared" si="1204"/>
        <v>0</v>
      </c>
      <c r="G1171" s="10">
        <f t="shared" si="1205"/>
        <v>133451287.02003917</v>
      </c>
      <c r="H1171" s="10">
        <f t="shared" si="1206"/>
        <v>325309666.01077867</v>
      </c>
      <c r="I1171" s="10">
        <f t="shared" si="1207"/>
        <v>325309666.01077867</v>
      </c>
      <c r="J1171" s="10">
        <f t="shared" si="1208"/>
        <v>175691566.96940741</v>
      </c>
      <c r="K1171" s="10">
        <f t="shared" si="1209"/>
        <v>371767.96393223153</v>
      </c>
      <c r="L1171" s="10">
        <f t="shared" si="1210"/>
        <v>0</v>
      </c>
      <c r="M1171" s="10">
        <f t="shared" si="1211"/>
        <v>1127746776.7223225</v>
      </c>
      <c r="N1171" s="10">
        <f t="shared" si="1212"/>
        <v>1127746776.7223225</v>
      </c>
      <c r="O1171" s="10">
        <f t="shared" si="1213"/>
        <v>1127746776.7223225</v>
      </c>
      <c r="P1171" s="10">
        <f t="shared" si="1214"/>
        <v>31709399.214709487</v>
      </c>
      <c r="Q1171" s="10">
        <f t="shared" si="1215"/>
        <v>31709399.214709487</v>
      </c>
      <c r="R1171" s="10">
        <f t="shared" si="1216"/>
        <v>31709399.214709487</v>
      </c>
      <c r="S1171" s="10">
        <f t="shared" si="1217"/>
        <v>31709399.214709487</v>
      </c>
      <c r="T1171" s="10">
        <f t="shared" si="1218"/>
        <v>31709399.214709487</v>
      </c>
      <c r="U1171" s="10">
        <f t="shared" si="1219"/>
        <v>31709399.214709487</v>
      </c>
      <c r="V1171" s="10">
        <f t="shared" si="1220"/>
        <v>4178382088.3803883</v>
      </c>
      <c r="W1171" s="10">
        <f t="shared" si="1221"/>
        <v>4178382088.3803883</v>
      </c>
      <c r="X1171" s="10">
        <f t="shared" si="1222"/>
        <v>4178382088.3803883</v>
      </c>
      <c r="Y1171" s="26"/>
      <c r="Z1171" s="10"/>
    </row>
    <row r="1172" spans="1:26" outlineLevel="1">
      <c r="A1172" t="s">
        <v>100</v>
      </c>
      <c r="B1172" t="s">
        <v>33</v>
      </c>
      <c r="C1172" s="6" t="s">
        <v>107</v>
      </c>
      <c r="D1172" s="10">
        <f t="shared" si="1223"/>
        <v>132256335.65345168</v>
      </c>
      <c r="E1172" s="10">
        <f t="shared" si="1203"/>
        <v>115693.03867328945</v>
      </c>
      <c r="F1172" s="10">
        <f t="shared" si="1204"/>
        <v>0</v>
      </c>
      <c r="G1172" s="10">
        <f t="shared" si="1205"/>
        <v>203552409.59397718</v>
      </c>
      <c r="H1172" s="10">
        <f t="shared" si="1206"/>
        <v>508145169.25981671</v>
      </c>
      <c r="I1172" s="10">
        <f t="shared" si="1207"/>
        <v>508145169.25981671</v>
      </c>
      <c r="J1172" s="10">
        <f t="shared" si="1208"/>
        <v>227091585.67067227</v>
      </c>
      <c r="K1172" s="10">
        <f t="shared" si="1209"/>
        <v>402670.85454527882</v>
      </c>
      <c r="L1172" s="10">
        <f t="shared" si="1210"/>
        <v>0</v>
      </c>
      <c r="M1172" s="10">
        <f t="shared" si="1211"/>
        <v>1578033111.7703695</v>
      </c>
      <c r="N1172" s="10">
        <f t="shared" si="1212"/>
        <v>1578033111.7703695</v>
      </c>
      <c r="O1172" s="10">
        <f t="shared" si="1213"/>
        <v>1578033111.7703695</v>
      </c>
      <c r="P1172" s="10">
        <f t="shared" si="1214"/>
        <v>44743519.571840517</v>
      </c>
      <c r="Q1172" s="10">
        <f t="shared" si="1215"/>
        <v>44743519.571840517</v>
      </c>
      <c r="R1172" s="10">
        <f t="shared" si="1216"/>
        <v>44743519.571840517</v>
      </c>
      <c r="S1172" s="10">
        <f t="shared" si="1217"/>
        <v>44743519.571840517</v>
      </c>
      <c r="T1172" s="10">
        <f t="shared" si="1218"/>
        <v>44743519.571840517</v>
      </c>
      <c r="U1172" s="10">
        <f t="shared" si="1219"/>
        <v>44743519.571840517</v>
      </c>
      <c r="V1172" s="10">
        <f t="shared" si="1220"/>
        <v>4217937805.7442436</v>
      </c>
      <c r="W1172" s="10">
        <f t="shared" si="1221"/>
        <v>4217937805.7442436</v>
      </c>
      <c r="X1172" s="10">
        <f t="shared" si="1222"/>
        <v>4217937805.7442436</v>
      </c>
      <c r="Y1172" s="26"/>
      <c r="Z1172" s="10"/>
    </row>
    <row r="1173" spans="1:26" outlineLevel="1">
      <c r="A1173" t="s">
        <v>100</v>
      </c>
      <c r="B1173" t="s">
        <v>34</v>
      </c>
      <c r="C1173" s="6" t="s">
        <v>108</v>
      </c>
      <c r="D1173" s="10">
        <f t="shared" si="1223"/>
        <v>132759725.53578974</v>
      </c>
      <c r="E1173" s="10">
        <f t="shared" si="1203"/>
        <v>94808.818610636168</v>
      </c>
      <c r="F1173" s="10">
        <f t="shared" si="1204"/>
        <v>0</v>
      </c>
      <c r="G1173" s="10">
        <f t="shared" si="1205"/>
        <v>182915994.72357392</v>
      </c>
      <c r="H1173" s="10">
        <f t="shared" si="1206"/>
        <v>667393221.98718655</v>
      </c>
      <c r="I1173" s="10">
        <f t="shared" si="1207"/>
        <v>667393221.98718655</v>
      </c>
      <c r="J1173" s="10">
        <f t="shared" si="1208"/>
        <v>531387723.97704303</v>
      </c>
      <c r="K1173" s="10">
        <f t="shared" si="1209"/>
        <v>463641.30321991927</v>
      </c>
      <c r="L1173" s="10">
        <f t="shared" si="1210"/>
        <v>0</v>
      </c>
      <c r="M1173" s="10">
        <f t="shared" si="1211"/>
        <v>2132940633.7157712</v>
      </c>
      <c r="N1173" s="10">
        <f t="shared" si="1212"/>
        <v>2132940633.7157712</v>
      </c>
      <c r="O1173" s="10">
        <f t="shared" si="1213"/>
        <v>2132940633.7157712</v>
      </c>
      <c r="P1173" s="10">
        <f t="shared" si="1214"/>
        <v>83217253.497868851</v>
      </c>
      <c r="Q1173" s="10">
        <f t="shared" si="1215"/>
        <v>83217253.497868851</v>
      </c>
      <c r="R1173" s="10">
        <f t="shared" si="1216"/>
        <v>83217253.497868851</v>
      </c>
      <c r="S1173" s="10">
        <f t="shared" si="1217"/>
        <v>83217253.497868851</v>
      </c>
      <c r="T1173" s="10">
        <f t="shared" si="1218"/>
        <v>83217253.497868851</v>
      </c>
      <c r="U1173" s="10">
        <f t="shared" si="1219"/>
        <v>83217253.497868851</v>
      </c>
      <c r="V1173" s="10">
        <f t="shared" si="1220"/>
        <v>4245238929.2137012</v>
      </c>
      <c r="W1173" s="10">
        <f t="shared" si="1221"/>
        <v>4245238929.2137012</v>
      </c>
      <c r="X1173" s="10">
        <f t="shared" si="1222"/>
        <v>4245238929.2137012</v>
      </c>
      <c r="Y1173" s="26"/>
      <c r="Z1173" s="10"/>
    </row>
    <row r="1174" spans="1:26" outlineLevel="1">
      <c r="A1174" t="s">
        <v>100</v>
      </c>
      <c r="B1174" t="s">
        <v>35</v>
      </c>
      <c r="C1174" s="6" t="s">
        <v>109</v>
      </c>
      <c r="D1174" s="10">
        <f t="shared" si="1223"/>
        <v>130053854.74248408</v>
      </c>
      <c r="E1174" s="10">
        <f t="shared" si="1203"/>
        <v>80197.086051091828</v>
      </c>
      <c r="F1174" s="10">
        <f t="shared" si="1204"/>
        <v>0</v>
      </c>
      <c r="G1174" s="10">
        <f t="shared" si="1205"/>
        <v>76574741.940307781</v>
      </c>
      <c r="H1174" s="10">
        <f t="shared" si="1206"/>
        <v>720175720.3624022</v>
      </c>
      <c r="I1174" s="10">
        <f t="shared" si="1207"/>
        <v>720175720.3624022</v>
      </c>
      <c r="J1174" s="10">
        <f t="shared" si="1208"/>
        <v>561777680.61360443</v>
      </c>
      <c r="K1174" s="10">
        <f t="shared" si="1209"/>
        <v>553262.91969842836</v>
      </c>
      <c r="L1174" s="10">
        <f t="shared" si="1210"/>
        <v>0</v>
      </c>
      <c r="M1174" s="10">
        <f t="shared" si="1211"/>
        <v>2600354492.0639477</v>
      </c>
      <c r="N1174" s="10">
        <f t="shared" si="1212"/>
        <v>2600354492.0639477</v>
      </c>
      <c r="O1174" s="10">
        <f t="shared" si="1213"/>
        <v>2600354492.0639477</v>
      </c>
      <c r="P1174" s="10">
        <f t="shared" si="1214"/>
        <v>92420799.748934239</v>
      </c>
      <c r="Q1174" s="10">
        <f t="shared" si="1215"/>
        <v>92420799.748934239</v>
      </c>
      <c r="R1174" s="10">
        <f t="shared" si="1216"/>
        <v>92420799.748934239</v>
      </c>
      <c r="S1174" s="10">
        <f t="shared" si="1217"/>
        <v>92420799.748934239</v>
      </c>
      <c r="T1174" s="10">
        <f t="shared" si="1218"/>
        <v>92420799.748934239</v>
      </c>
      <c r="U1174" s="10">
        <f t="shared" si="1219"/>
        <v>92420799.748934239</v>
      </c>
      <c r="V1174" s="10">
        <f t="shared" si="1220"/>
        <v>4251369279.1822805</v>
      </c>
      <c r="W1174" s="10">
        <f t="shared" si="1221"/>
        <v>4251369279.1822805</v>
      </c>
      <c r="X1174" s="10">
        <f t="shared" si="1222"/>
        <v>4251369279.1822805</v>
      </c>
      <c r="Y1174" s="26"/>
      <c r="Z1174" s="10"/>
    </row>
    <row r="1175" spans="1:26" outlineLevel="1">
      <c r="A1175" t="s">
        <v>100</v>
      </c>
      <c r="B1175" t="s">
        <v>36</v>
      </c>
      <c r="C1175" s="6" t="s">
        <v>110</v>
      </c>
      <c r="D1175" s="10">
        <f t="shared" si="1223"/>
        <v>105912635.36671601</v>
      </c>
      <c r="E1175" s="10">
        <f t="shared" si="1203"/>
        <v>69594.720970549781</v>
      </c>
      <c r="F1175" s="10">
        <f t="shared" si="1204"/>
        <v>0</v>
      </c>
      <c r="G1175" s="10">
        <f t="shared" si="1205"/>
        <v>76062464.971356377</v>
      </c>
      <c r="H1175" s="10">
        <f t="shared" si="1206"/>
        <v>785808012.7332052</v>
      </c>
      <c r="I1175" s="10">
        <f t="shared" si="1207"/>
        <v>785808012.7332052</v>
      </c>
      <c r="J1175" s="10">
        <f t="shared" si="1208"/>
        <v>412477372.58102822</v>
      </c>
      <c r="K1175" s="10">
        <f t="shared" si="1209"/>
        <v>610494.70016103436</v>
      </c>
      <c r="L1175" s="10">
        <f t="shared" si="1210"/>
        <v>0</v>
      </c>
      <c r="M1175" s="10">
        <f t="shared" si="1211"/>
        <v>2751522723.46872</v>
      </c>
      <c r="N1175" s="10">
        <f t="shared" si="1212"/>
        <v>2751522723.46872</v>
      </c>
      <c r="O1175" s="10">
        <f t="shared" si="1213"/>
        <v>2751522723.46872</v>
      </c>
      <c r="P1175" s="10">
        <f t="shared" si="1214"/>
        <v>87122009.193456888</v>
      </c>
      <c r="Q1175" s="10">
        <f t="shared" si="1215"/>
        <v>87122009.193456888</v>
      </c>
      <c r="R1175" s="10">
        <f t="shared" si="1216"/>
        <v>87122009.193456888</v>
      </c>
      <c r="S1175" s="10">
        <f t="shared" si="1217"/>
        <v>87122009.193456888</v>
      </c>
      <c r="T1175" s="10">
        <f t="shared" si="1218"/>
        <v>87122009.193456888</v>
      </c>
      <c r="U1175" s="10">
        <f t="shared" si="1219"/>
        <v>87122009.193456888</v>
      </c>
      <c r="V1175" s="10">
        <f t="shared" si="1220"/>
        <v>4241059995.0339456</v>
      </c>
      <c r="W1175" s="10">
        <f t="shared" si="1221"/>
        <v>4241059995.0339456</v>
      </c>
      <c r="X1175" s="10">
        <f t="shared" si="1222"/>
        <v>4241059995.0339456</v>
      </c>
      <c r="Y1175" s="26"/>
      <c r="Z1175" s="10"/>
    </row>
    <row r="1176" spans="1:26" outlineLevel="1">
      <c r="A1176" t="s">
        <v>100</v>
      </c>
      <c r="B1176" t="s">
        <v>37</v>
      </c>
      <c r="C1176" s="6" t="s">
        <v>111</v>
      </c>
      <c r="D1176" s="10">
        <f t="shared" si="1223"/>
        <v>102099946.67597687</v>
      </c>
      <c r="E1176" s="10">
        <f t="shared" si="1203"/>
        <v>66990.053762390526</v>
      </c>
      <c r="F1176" s="10">
        <f t="shared" si="1204"/>
        <v>0</v>
      </c>
      <c r="G1176" s="10">
        <f t="shared" si="1205"/>
        <v>76999094.854563385</v>
      </c>
      <c r="H1176" s="10">
        <f t="shared" si="1206"/>
        <v>851505754.85916495</v>
      </c>
      <c r="I1176" s="10">
        <f t="shared" si="1207"/>
        <v>851505754.85916495</v>
      </c>
      <c r="J1176" s="10">
        <f t="shared" si="1208"/>
        <v>342915698.78062755</v>
      </c>
      <c r="K1176" s="10">
        <f t="shared" si="1209"/>
        <v>640237.27855183487</v>
      </c>
      <c r="L1176" s="10">
        <f t="shared" si="1210"/>
        <v>0</v>
      </c>
      <c r="M1176" s="10">
        <f t="shared" si="1211"/>
        <v>2729522274.2040367</v>
      </c>
      <c r="N1176" s="10">
        <f t="shared" si="1212"/>
        <v>2729522274.2040367</v>
      </c>
      <c r="O1176" s="10">
        <f t="shared" si="1213"/>
        <v>2729522274.2040367</v>
      </c>
      <c r="P1176" s="10">
        <f t="shared" si="1214"/>
        <v>75958097.75398165</v>
      </c>
      <c r="Q1176" s="10">
        <f t="shared" si="1215"/>
        <v>75958097.75398165</v>
      </c>
      <c r="R1176" s="10">
        <f t="shared" si="1216"/>
        <v>75958097.75398165</v>
      </c>
      <c r="S1176" s="10">
        <f t="shared" si="1217"/>
        <v>75958097.75398165</v>
      </c>
      <c r="T1176" s="10">
        <f t="shared" si="1218"/>
        <v>75958097.75398165</v>
      </c>
      <c r="U1176" s="10">
        <f t="shared" si="1219"/>
        <v>75958097.75398165</v>
      </c>
      <c r="V1176" s="10">
        <f t="shared" si="1220"/>
        <v>4225316332.314332</v>
      </c>
      <c r="W1176" s="10">
        <f t="shared" si="1221"/>
        <v>4225316332.314332</v>
      </c>
      <c r="X1176" s="10">
        <f t="shared" si="1222"/>
        <v>4225316332.314332</v>
      </c>
      <c r="Y1176" s="26"/>
      <c r="Z1176" s="10"/>
    </row>
    <row r="1177" spans="1:26" outlineLevel="1">
      <c r="A1177" t="s">
        <v>100</v>
      </c>
      <c r="B1177" t="s">
        <v>38</v>
      </c>
      <c r="C1177" s="6" t="s">
        <v>112</v>
      </c>
      <c r="D1177" s="10">
        <f t="shared" si="1223"/>
        <v>94507780.287444025</v>
      </c>
      <c r="E1177" s="10">
        <f t="shared" si="1203"/>
        <v>72395.481435231472</v>
      </c>
      <c r="F1177" s="10">
        <f t="shared" si="1204"/>
        <v>0</v>
      </c>
      <c r="G1177" s="10">
        <f t="shared" si="1205"/>
        <v>83216184.8226019</v>
      </c>
      <c r="H1177" s="10">
        <f t="shared" si="1206"/>
        <v>892437249.25860238</v>
      </c>
      <c r="I1177" s="10">
        <f t="shared" si="1207"/>
        <v>892437249.25860238</v>
      </c>
      <c r="J1177" s="10">
        <f t="shared" si="1208"/>
        <v>299908355.15055406</v>
      </c>
      <c r="K1177" s="10">
        <f t="shared" si="1209"/>
        <v>647207.17502172245</v>
      </c>
      <c r="L1177" s="10">
        <f t="shared" si="1210"/>
        <v>0</v>
      </c>
      <c r="M1177" s="10">
        <f t="shared" si="1211"/>
        <v>2722925509.2131891</v>
      </c>
      <c r="N1177" s="10">
        <f t="shared" si="1212"/>
        <v>2722925509.2131891</v>
      </c>
      <c r="O1177" s="10">
        <f t="shared" si="1213"/>
        <v>2722925509.2131891</v>
      </c>
      <c r="P1177" s="10">
        <f t="shared" si="1214"/>
        <v>77022865.903647423</v>
      </c>
      <c r="Q1177" s="10">
        <f t="shared" si="1215"/>
        <v>77022865.903647423</v>
      </c>
      <c r="R1177" s="10">
        <f t="shared" si="1216"/>
        <v>77022865.903647423</v>
      </c>
      <c r="S1177" s="10">
        <f t="shared" si="1217"/>
        <v>77022865.903647423</v>
      </c>
      <c r="T1177" s="10">
        <f t="shared" si="1218"/>
        <v>77022865.903647423</v>
      </c>
      <c r="U1177" s="10">
        <f t="shared" si="1219"/>
        <v>77022865.903647423</v>
      </c>
      <c r="V1177" s="10">
        <f t="shared" si="1220"/>
        <v>4213758871.5644884</v>
      </c>
      <c r="W1177" s="10">
        <f t="shared" si="1221"/>
        <v>4213758871.5644884</v>
      </c>
      <c r="X1177" s="10">
        <f t="shared" si="1222"/>
        <v>4213758871.5644884</v>
      </c>
      <c r="Y1177" s="26"/>
      <c r="Z1177" s="10"/>
    </row>
    <row r="1178" spans="1:26" outlineLevel="1">
      <c r="A1178" t="s">
        <v>100</v>
      </c>
      <c r="B1178" t="s">
        <v>39</v>
      </c>
      <c r="C1178" s="6" t="s">
        <v>113</v>
      </c>
      <c r="D1178" s="10">
        <f t="shared" si="1223"/>
        <v>93852410.482484311</v>
      </c>
      <c r="E1178" s="10">
        <f t="shared" si="1203"/>
        <v>77248.519854171624</v>
      </c>
      <c r="F1178" s="10">
        <f t="shared" si="1204"/>
        <v>0</v>
      </c>
      <c r="G1178" s="10">
        <f t="shared" si="1205"/>
        <v>87052356.086651206</v>
      </c>
      <c r="H1178" s="10">
        <f t="shared" si="1206"/>
        <v>837986410.63993859</v>
      </c>
      <c r="I1178" s="10">
        <f t="shared" si="1207"/>
        <v>837986410.63993859</v>
      </c>
      <c r="J1178" s="10">
        <f t="shared" si="1208"/>
        <v>265636966.75545067</v>
      </c>
      <c r="K1178" s="10">
        <f t="shared" si="1209"/>
        <v>631047.40486971126</v>
      </c>
      <c r="L1178" s="10">
        <f t="shared" si="1210"/>
        <v>0</v>
      </c>
      <c r="M1178" s="10">
        <f t="shared" si="1211"/>
        <v>2684914570.1838369</v>
      </c>
      <c r="N1178" s="10">
        <f t="shared" si="1212"/>
        <v>2684914570.1838369</v>
      </c>
      <c r="O1178" s="10">
        <f t="shared" si="1213"/>
        <v>2684914570.1838369</v>
      </c>
      <c r="P1178" s="10">
        <f t="shared" si="1214"/>
        <v>77293258.063437879</v>
      </c>
      <c r="Q1178" s="10">
        <f t="shared" si="1215"/>
        <v>77293258.063437879</v>
      </c>
      <c r="R1178" s="10">
        <f t="shared" si="1216"/>
        <v>77293258.063437879</v>
      </c>
      <c r="S1178" s="10">
        <f t="shared" si="1217"/>
        <v>77293258.063437879</v>
      </c>
      <c r="T1178" s="10">
        <f t="shared" si="1218"/>
        <v>77293258.063437879</v>
      </c>
      <c r="U1178" s="10">
        <f t="shared" si="1219"/>
        <v>77293258.063437879</v>
      </c>
      <c r="V1178" s="10">
        <f t="shared" si="1220"/>
        <v>4204566399.6329999</v>
      </c>
      <c r="W1178" s="10">
        <f t="shared" si="1221"/>
        <v>4204566399.6329999</v>
      </c>
      <c r="X1178" s="10">
        <f t="shared" si="1222"/>
        <v>4204566399.6329999</v>
      </c>
      <c r="Y1178" s="26"/>
      <c r="Z1178" s="10"/>
    </row>
    <row r="1179" spans="1:26" outlineLevel="1">
      <c r="A1179" t="s">
        <v>100</v>
      </c>
      <c r="B1179" t="s">
        <v>40</v>
      </c>
      <c r="C1179" s="6" t="s">
        <v>114</v>
      </c>
      <c r="D1179" s="10">
        <f t="shared" si="1223"/>
        <v>92561538.2276752</v>
      </c>
      <c r="E1179" s="10">
        <f t="shared" si="1203"/>
        <v>78963.159372275055</v>
      </c>
      <c r="F1179" s="10">
        <f t="shared" si="1204"/>
        <v>0</v>
      </c>
      <c r="G1179" s="10">
        <f t="shared" si="1205"/>
        <v>87743949.539423242</v>
      </c>
      <c r="H1179" s="10">
        <f t="shared" si="1206"/>
        <v>786049715.21831703</v>
      </c>
      <c r="I1179" s="10">
        <f t="shared" si="1207"/>
        <v>786049715.21831703</v>
      </c>
      <c r="J1179" s="10">
        <f t="shared" si="1208"/>
        <v>247587234.15836149</v>
      </c>
      <c r="K1179" s="10">
        <f t="shared" si="1209"/>
        <v>641673.29631101096</v>
      </c>
      <c r="L1179" s="10">
        <f t="shared" si="1210"/>
        <v>0</v>
      </c>
      <c r="M1179" s="10">
        <f t="shared" si="1211"/>
        <v>2665059898.8795714</v>
      </c>
      <c r="N1179" s="10">
        <f t="shared" si="1212"/>
        <v>2665059898.8795714</v>
      </c>
      <c r="O1179" s="10">
        <f t="shared" si="1213"/>
        <v>2665059898.8795714</v>
      </c>
      <c r="P1179" s="10">
        <f t="shared" si="1214"/>
        <v>75776374.753726855</v>
      </c>
      <c r="Q1179" s="10">
        <f t="shared" si="1215"/>
        <v>75776374.753726855</v>
      </c>
      <c r="R1179" s="10">
        <f t="shared" si="1216"/>
        <v>75776374.753726855</v>
      </c>
      <c r="S1179" s="10">
        <f t="shared" si="1217"/>
        <v>75776374.753726855</v>
      </c>
      <c r="T1179" s="10">
        <f t="shared" si="1218"/>
        <v>75776374.753726855</v>
      </c>
      <c r="U1179" s="10">
        <f t="shared" si="1219"/>
        <v>75776374.753726855</v>
      </c>
      <c r="V1179" s="10">
        <f t="shared" si="1220"/>
        <v>4202338881.2420702</v>
      </c>
      <c r="W1179" s="10">
        <f t="shared" si="1221"/>
        <v>4202338881.2420702</v>
      </c>
      <c r="X1179" s="10">
        <f t="shared" si="1222"/>
        <v>4202338881.2420702</v>
      </c>
      <c r="Y1179" s="26"/>
      <c r="Z1179" s="10"/>
    </row>
    <row r="1180" spans="1:26" outlineLevel="1">
      <c r="A1180" t="s">
        <v>100</v>
      </c>
      <c r="B1180" t="s">
        <v>41</v>
      </c>
      <c r="C1180" s="6" t="s">
        <v>115</v>
      </c>
      <c r="D1180" s="10">
        <f t="shared" si="1223"/>
        <v>92431981.411931574</v>
      </c>
      <c r="E1180" s="10">
        <f t="shared" si="1203"/>
        <v>80933.184926730537</v>
      </c>
      <c r="F1180" s="10">
        <f t="shared" si="1204"/>
        <v>0</v>
      </c>
      <c r="G1180" s="10">
        <f t="shared" si="1205"/>
        <v>88612290.013088554</v>
      </c>
      <c r="H1180" s="10">
        <f t="shared" si="1206"/>
        <v>815969208.43078792</v>
      </c>
      <c r="I1180" s="10">
        <f t="shared" si="1207"/>
        <v>815969208.43078792</v>
      </c>
      <c r="J1180" s="10">
        <f t="shared" si="1208"/>
        <v>232963652.63935423</v>
      </c>
      <c r="K1180" s="10">
        <f t="shared" si="1209"/>
        <v>653108.63108796021</v>
      </c>
      <c r="L1180" s="10">
        <f t="shared" si="1210"/>
        <v>0</v>
      </c>
      <c r="M1180" s="10">
        <f t="shared" si="1211"/>
        <v>2639832957.307827</v>
      </c>
      <c r="N1180" s="10">
        <f t="shared" si="1212"/>
        <v>2639832957.307827</v>
      </c>
      <c r="O1180" s="10">
        <f t="shared" si="1213"/>
        <v>2639832957.307827</v>
      </c>
      <c r="P1180" s="10">
        <f t="shared" si="1214"/>
        <v>74953166.187114179</v>
      </c>
      <c r="Q1180" s="10">
        <f t="shared" si="1215"/>
        <v>74953166.187114179</v>
      </c>
      <c r="R1180" s="10">
        <f t="shared" si="1216"/>
        <v>74953166.187114179</v>
      </c>
      <c r="S1180" s="10">
        <f t="shared" si="1217"/>
        <v>74953166.187114179</v>
      </c>
      <c r="T1180" s="10">
        <f t="shared" si="1218"/>
        <v>74953166.187114179</v>
      </c>
      <c r="U1180" s="10">
        <f t="shared" si="1219"/>
        <v>74953166.187114179</v>
      </c>
      <c r="V1180" s="10">
        <f t="shared" si="1220"/>
        <v>4212924267.9925089</v>
      </c>
      <c r="W1180" s="10">
        <f t="shared" si="1221"/>
        <v>4212924267.9925089</v>
      </c>
      <c r="X1180" s="10">
        <f t="shared" si="1222"/>
        <v>4212924267.9925089</v>
      </c>
      <c r="Y1180" s="26"/>
      <c r="Z1180" s="10"/>
    </row>
    <row r="1181" spans="1:26" outlineLevel="1">
      <c r="A1181" t="s">
        <v>100</v>
      </c>
      <c r="B1181" t="s">
        <v>42</v>
      </c>
      <c r="C1181" s="6" t="s">
        <v>116</v>
      </c>
      <c r="D1181" s="10">
        <f t="shared" si="1223"/>
        <v>95373223.561425909</v>
      </c>
      <c r="E1181" s="10">
        <f t="shared" si="1203"/>
        <v>85273.784389317108</v>
      </c>
      <c r="F1181" s="10">
        <f t="shared" si="1204"/>
        <v>0</v>
      </c>
      <c r="G1181" s="10">
        <f t="shared" si="1205"/>
        <v>93091050.065794945</v>
      </c>
      <c r="H1181" s="10">
        <f t="shared" si="1206"/>
        <v>885717096.65353131</v>
      </c>
      <c r="I1181" s="10">
        <f t="shared" si="1207"/>
        <v>885717096.65353131</v>
      </c>
      <c r="J1181" s="10">
        <f t="shared" si="1208"/>
        <v>228409616.18946719</v>
      </c>
      <c r="K1181" s="10">
        <f t="shared" si="1209"/>
        <v>653347.44728755776</v>
      </c>
      <c r="L1181" s="10">
        <f t="shared" si="1210"/>
        <v>0</v>
      </c>
      <c r="M1181" s="10">
        <f t="shared" si="1211"/>
        <v>2604686299.3602185</v>
      </c>
      <c r="N1181" s="10">
        <f t="shared" si="1212"/>
        <v>2604686299.3602185</v>
      </c>
      <c r="O1181" s="10">
        <f t="shared" si="1213"/>
        <v>2604686299.3602185</v>
      </c>
      <c r="P1181" s="10">
        <f t="shared" si="1214"/>
        <v>84235941.655434474</v>
      </c>
      <c r="Q1181" s="10">
        <f t="shared" si="1215"/>
        <v>84235941.655434474</v>
      </c>
      <c r="R1181" s="10">
        <f t="shared" si="1216"/>
        <v>84235941.655434474</v>
      </c>
      <c r="S1181" s="10">
        <f t="shared" si="1217"/>
        <v>84235941.655434474</v>
      </c>
      <c r="T1181" s="10">
        <f t="shared" si="1218"/>
        <v>84235941.655434474</v>
      </c>
      <c r="U1181" s="10">
        <f t="shared" si="1219"/>
        <v>84235941.655434474</v>
      </c>
      <c r="V1181" s="10">
        <f t="shared" si="1220"/>
        <v>4251369279.1822801</v>
      </c>
      <c r="W1181" s="10">
        <f t="shared" si="1221"/>
        <v>4251369279.1822801</v>
      </c>
      <c r="X1181" s="10">
        <f t="shared" si="1222"/>
        <v>4251369279.1822801</v>
      </c>
      <c r="Y1181" s="26"/>
      <c r="Z1181" s="10"/>
    </row>
    <row r="1182" spans="1:26" outlineLevel="1">
      <c r="A1182" t="s">
        <v>100</v>
      </c>
      <c r="B1182" t="s">
        <v>43</v>
      </c>
      <c r="C1182" s="6" t="s">
        <v>117</v>
      </c>
      <c r="D1182" s="10">
        <f t="shared" si="1223"/>
        <v>100168208.76326755</v>
      </c>
      <c r="E1182" s="10">
        <f t="shared" si="1203"/>
        <v>90371.912934293767</v>
      </c>
      <c r="F1182" s="10">
        <f t="shared" si="1204"/>
        <v>0</v>
      </c>
      <c r="G1182" s="10">
        <f t="shared" si="1205"/>
        <v>252377311.19949436</v>
      </c>
      <c r="H1182" s="10">
        <f t="shared" si="1206"/>
        <v>1022044834.4093565</v>
      </c>
      <c r="I1182" s="10">
        <f t="shared" si="1207"/>
        <v>1022044834.4093565</v>
      </c>
      <c r="J1182" s="10">
        <f t="shared" si="1208"/>
        <v>225469294.87579104</v>
      </c>
      <c r="K1182" s="10">
        <f t="shared" si="1209"/>
        <v>641717.27469847759</v>
      </c>
      <c r="L1182" s="10">
        <f t="shared" si="1210"/>
        <v>0</v>
      </c>
      <c r="M1182" s="10">
        <f t="shared" si="1211"/>
        <v>2512494838.7115326</v>
      </c>
      <c r="N1182" s="10">
        <f t="shared" si="1212"/>
        <v>2512494838.7115326</v>
      </c>
      <c r="O1182" s="10">
        <f t="shared" si="1213"/>
        <v>2512494838.7115326</v>
      </c>
      <c r="P1182" s="10">
        <f t="shared" si="1214"/>
        <v>96934705.3089526</v>
      </c>
      <c r="Q1182" s="10">
        <f t="shared" si="1215"/>
        <v>96934705.3089526</v>
      </c>
      <c r="R1182" s="10">
        <f t="shared" si="1216"/>
        <v>96934705.3089526</v>
      </c>
      <c r="S1182" s="10">
        <f t="shared" si="1217"/>
        <v>96934705.3089526</v>
      </c>
      <c r="T1182" s="10">
        <f t="shared" si="1218"/>
        <v>96934705.3089526</v>
      </c>
      <c r="U1182" s="10">
        <f t="shared" si="1219"/>
        <v>96934705.3089526</v>
      </c>
      <c r="V1182" s="10">
        <f t="shared" si="1220"/>
        <v>4296220742.9427347</v>
      </c>
      <c r="W1182" s="10">
        <f t="shared" si="1221"/>
        <v>4296220742.9427347</v>
      </c>
      <c r="X1182" s="10">
        <f t="shared" si="1222"/>
        <v>4296220742.9427347</v>
      </c>
      <c r="Y1182" s="26"/>
      <c r="Z1182" s="10"/>
    </row>
    <row r="1183" spans="1:26" outlineLevel="1">
      <c r="A1183" t="s">
        <v>100</v>
      </c>
      <c r="B1183" t="s">
        <v>44</v>
      </c>
      <c r="C1183" s="6" t="s">
        <v>118</v>
      </c>
      <c r="D1183" s="10">
        <f t="shared" si="1223"/>
        <v>106716465.80792084</v>
      </c>
      <c r="E1183" s="10">
        <f t="shared" si="1203"/>
        <v>97192.894127515916</v>
      </c>
      <c r="F1183" s="10">
        <f t="shared" si="1204"/>
        <v>0</v>
      </c>
      <c r="G1183" s="10">
        <f t="shared" si="1205"/>
        <v>355453072.24811924</v>
      </c>
      <c r="H1183" s="10">
        <f t="shared" si="1206"/>
        <v>1089798592.2159595</v>
      </c>
      <c r="I1183" s="10">
        <f t="shared" si="1207"/>
        <v>1089798592.2159595</v>
      </c>
      <c r="J1183" s="10">
        <f t="shared" si="1208"/>
        <v>234479105.84658262</v>
      </c>
      <c r="K1183" s="10">
        <f t="shared" si="1209"/>
        <v>615867.42353676609</v>
      </c>
      <c r="L1183" s="10">
        <f t="shared" si="1210"/>
        <v>0</v>
      </c>
      <c r="M1183" s="10">
        <f t="shared" si="1211"/>
        <v>2389706418.9918699</v>
      </c>
      <c r="N1183" s="10">
        <f t="shared" si="1212"/>
        <v>2389706418.9918699</v>
      </c>
      <c r="O1183" s="10">
        <f t="shared" si="1213"/>
        <v>2389706418.9918699</v>
      </c>
      <c r="P1183" s="10">
        <f t="shared" si="1214"/>
        <v>100720215.82650819</v>
      </c>
      <c r="Q1183" s="10">
        <f t="shared" si="1215"/>
        <v>100720215.82650819</v>
      </c>
      <c r="R1183" s="10">
        <f t="shared" si="1216"/>
        <v>100720215.82650819</v>
      </c>
      <c r="S1183" s="10">
        <f t="shared" si="1217"/>
        <v>100720215.82650819</v>
      </c>
      <c r="T1183" s="10">
        <f t="shared" si="1218"/>
        <v>100720215.82650819</v>
      </c>
      <c r="U1183" s="10">
        <f t="shared" si="1219"/>
        <v>100720215.82650819</v>
      </c>
      <c r="V1183" s="10">
        <f t="shared" si="1220"/>
        <v>4304433873.0848026</v>
      </c>
      <c r="W1183" s="10">
        <f t="shared" si="1221"/>
        <v>4304433873.0848026</v>
      </c>
      <c r="X1183" s="10">
        <f t="shared" si="1222"/>
        <v>4304433873.0848026</v>
      </c>
      <c r="Y1183" s="26"/>
      <c r="Z1183" s="10"/>
    </row>
    <row r="1184" spans="1:26" outlineLevel="1">
      <c r="A1184" t="s">
        <v>100</v>
      </c>
      <c r="B1184" t="s">
        <v>45</v>
      </c>
      <c r="C1184" s="6" t="s">
        <v>119</v>
      </c>
      <c r="D1184" s="10">
        <f t="shared" si="1223"/>
        <v>114618754.62548579</v>
      </c>
      <c r="E1184" s="10">
        <f t="shared" si="1203"/>
        <v>106230.7904110114</v>
      </c>
      <c r="F1184" s="10">
        <f t="shared" si="1204"/>
        <v>0</v>
      </c>
      <c r="G1184" s="10">
        <f t="shared" si="1205"/>
        <v>383882961.10891658</v>
      </c>
      <c r="H1184" s="10">
        <f t="shared" si="1206"/>
        <v>1062085241.5601666</v>
      </c>
      <c r="I1184" s="10">
        <f t="shared" si="1207"/>
        <v>1062085241.5601666</v>
      </c>
      <c r="J1184" s="10">
        <f t="shared" si="1208"/>
        <v>272928566.49542302</v>
      </c>
      <c r="K1184" s="10">
        <f t="shared" si="1209"/>
        <v>593466.18778750114</v>
      </c>
      <c r="L1184" s="10">
        <f t="shared" si="1210"/>
        <v>0</v>
      </c>
      <c r="M1184" s="10">
        <f t="shared" si="1211"/>
        <v>2292216941.8395958</v>
      </c>
      <c r="N1184" s="10">
        <f t="shared" si="1212"/>
        <v>2292216941.8395958</v>
      </c>
      <c r="O1184" s="10">
        <f t="shared" si="1213"/>
        <v>2292216941.8395958</v>
      </c>
      <c r="P1184" s="10">
        <f t="shared" si="1214"/>
        <v>94587349.107129604</v>
      </c>
      <c r="Q1184" s="10">
        <f t="shared" si="1215"/>
        <v>94587349.107129604</v>
      </c>
      <c r="R1184" s="10">
        <f t="shared" si="1216"/>
        <v>94587349.107129604</v>
      </c>
      <c r="S1184" s="10">
        <f t="shared" si="1217"/>
        <v>94587349.107129604</v>
      </c>
      <c r="T1184" s="10">
        <f t="shared" si="1218"/>
        <v>94587349.107129604</v>
      </c>
      <c r="U1184" s="10">
        <f t="shared" si="1219"/>
        <v>94587349.107129604</v>
      </c>
      <c r="V1184" s="10">
        <f t="shared" si="1220"/>
        <v>4283683940.403471</v>
      </c>
      <c r="W1184" s="10">
        <f t="shared" si="1221"/>
        <v>4283683940.403471</v>
      </c>
      <c r="X1184" s="10">
        <f t="shared" si="1222"/>
        <v>4283683940.403471</v>
      </c>
      <c r="Y1184" s="26"/>
      <c r="Z1184" s="10"/>
    </row>
    <row r="1185" spans="1:26" outlineLevel="1">
      <c r="A1185" t="s">
        <v>100</v>
      </c>
      <c r="B1185" t="s">
        <v>46</v>
      </c>
      <c r="C1185" s="6" t="s">
        <v>120</v>
      </c>
      <c r="D1185" s="10">
        <f t="shared" si="1223"/>
        <v>122925062.94605681</v>
      </c>
      <c r="E1185" s="10">
        <f t="shared" si="1203"/>
        <v>115606.33123670467</v>
      </c>
      <c r="F1185" s="10">
        <f t="shared" si="1204"/>
        <v>0</v>
      </c>
      <c r="G1185" s="10">
        <f t="shared" si="1205"/>
        <v>409277136.03075331</v>
      </c>
      <c r="H1185" s="10">
        <f t="shared" si="1206"/>
        <v>1002329703.6990014</v>
      </c>
      <c r="I1185" s="10">
        <f t="shared" si="1207"/>
        <v>1002329703.6990014</v>
      </c>
      <c r="J1185" s="10">
        <f t="shared" si="1208"/>
        <v>275458182.00008893</v>
      </c>
      <c r="K1185" s="10">
        <f t="shared" si="1209"/>
        <v>561499.58577641658</v>
      </c>
      <c r="L1185" s="10">
        <f t="shared" si="1210"/>
        <v>0</v>
      </c>
      <c r="M1185" s="10">
        <f t="shared" si="1211"/>
        <v>1979085248.816154</v>
      </c>
      <c r="N1185" s="10">
        <f t="shared" si="1212"/>
        <v>1979085248.816154</v>
      </c>
      <c r="O1185" s="10">
        <f t="shared" si="1213"/>
        <v>1979085248.816154</v>
      </c>
      <c r="P1185" s="10">
        <f t="shared" si="1214"/>
        <v>81487746.52442731</v>
      </c>
      <c r="Q1185" s="10">
        <f t="shared" si="1215"/>
        <v>81487746.52442731</v>
      </c>
      <c r="R1185" s="10">
        <f t="shared" si="1216"/>
        <v>81487746.52442731</v>
      </c>
      <c r="S1185" s="10">
        <f t="shared" si="1217"/>
        <v>81487746.52442731</v>
      </c>
      <c r="T1185" s="10">
        <f t="shared" si="1218"/>
        <v>81487746.52442731</v>
      </c>
      <c r="U1185" s="10">
        <f t="shared" si="1219"/>
        <v>81487746.52442731</v>
      </c>
      <c r="V1185" s="10">
        <f t="shared" si="1220"/>
        <v>4258610335.3249435</v>
      </c>
      <c r="W1185" s="10">
        <f t="shared" si="1221"/>
        <v>4258610335.3249435</v>
      </c>
      <c r="X1185" s="10">
        <f t="shared" si="1222"/>
        <v>4258610335.3249435</v>
      </c>
      <c r="Y1185" s="26"/>
      <c r="Z1185" s="10"/>
    </row>
    <row r="1186" spans="1:26" outlineLevel="1">
      <c r="A1186" t="s">
        <v>100</v>
      </c>
      <c r="B1186" t="s">
        <v>47</v>
      </c>
      <c r="C1186" s="6" t="s">
        <v>121</v>
      </c>
      <c r="D1186" s="10">
        <f t="shared" si="1223"/>
        <v>128853793.58845335</v>
      </c>
      <c r="E1186" s="10">
        <f t="shared" si="1203"/>
        <v>123763.39114032862</v>
      </c>
      <c r="F1186" s="10">
        <f t="shared" si="1204"/>
        <v>0</v>
      </c>
      <c r="G1186" s="10">
        <f t="shared" si="1205"/>
        <v>412620283.37455702</v>
      </c>
      <c r="H1186" s="10">
        <f t="shared" si="1206"/>
        <v>964907835.56869996</v>
      </c>
      <c r="I1186" s="10">
        <f t="shared" si="1207"/>
        <v>964907835.56869996</v>
      </c>
      <c r="J1186" s="10">
        <f t="shared" si="1208"/>
        <v>292996114.51988077</v>
      </c>
      <c r="K1186" s="10">
        <f t="shared" si="1209"/>
        <v>534616.91473016248</v>
      </c>
      <c r="L1186" s="10">
        <f t="shared" si="1210"/>
        <v>0</v>
      </c>
      <c r="M1186" s="10">
        <f t="shared" si="1211"/>
        <v>1695233117.6372015</v>
      </c>
      <c r="N1186" s="10">
        <f t="shared" si="1212"/>
        <v>1695233117.6372015</v>
      </c>
      <c r="O1186" s="10">
        <f t="shared" si="1213"/>
        <v>1695233117.6372015</v>
      </c>
      <c r="P1186" s="10">
        <f t="shared" si="1214"/>
        <v>76132362.973322451</v>
      </c>
      <c r="Q1186" s="10">
        <f t="shared" si="1215"/>
        <v>76132362.973322451</v>
      </c>
      <c r="R1186" s="10">
        <f t="shared" si="1216"/>
        <v>76132362.973322451</v>
      </c>
      <c r="S1186" s="10">
        <f t="shared" si="1217"/>
        <v>76132362.973322451</v>
      </c>
      <c r="T1186" s="10">
        <f t="shared" si="1218"/>
        <v>76132362.973322451</v>
      </c>
      <c r="U1186" s="10">
        <f t="shared" si="1219"/>
        <v>76132362.973322451</v>
      </c>
      <c r="V1186" s="10">
        <f t="shared" si="1220"/>
        <v>4231585314.457592</v>
      </c>
      <c r="W1186" s="10">
        <f t="shared" si="1221"/>
        <v>4231585314.457592</v>
      </c>
      <c r="X1186" s="10">
        <f t="shared" si="1222"/>
        <v>4231585314.457592</v>
      </c>
      <c r="Y1186" s="26"/>
      <c r="Z1186" s="10"/>
    </row>
    <row r="1187" spans="1:26" outlineLevel="1">
      <c r="A1187" t="s">
        <v>100</v>
      </c>
      <c r="B1187" t="s">
        <v>48</v>
      </c>
      <c r="C1187" s="6" t="s">
        <v>122</v>
      </c>
      <c r="D1187" s="10">
        <f t="shared" si="1223"/>
        <v>122602061.50326945</v>
      </c>
      <c r="E1187" s="10">
        <f t="shared" si="1203"/>
        <v>130770.03220933025</v>
      </c>
      <c r="F1187" s="10">
        <f t="shared" si="1204"/>
        <v>0</v>
      </c>
      <c r="G1187" s="10">
        <f t="shared" si="1205"/>
        <v>339141481.90433401</v>
      </c>
      <c r="H1187" s="10">
        <f t="shared" si="1206"/>
        <v>931524037.02756023</v>
      </c>
      <c r="I1187" s="10">
        <f t="shared" si="1207"/>
        <v>931524037.02756023</v>
      </c>
      <c r="J1187" s="10">
        <f t="shared" si="1208"/>
        <v>317092972.27048516</v>
      </c>
      <c r="K1187" s="10">
        <f t="shared" si="1209"/>
        <v>507191.17710457643</v>
      </c>
      <c r="L1187" s="10">
        <f t="shared" si="1210"/>
        <v>0</v>
      </c>
      <c r="M1187" s="10">
        <f t="shared" si="1211"/>
        <v>1423642924.5565715</v>
      </c>
      <c r="N1187" s="10">
        <f t="shared" si="1212"/>
        <v>1423642924.5565715</v>
      </c>
      <c r="O1187" s="10">
        <f t="shared" si="1213"/>
        <v>1423642924.5565715</v>
      </c>
      <c r="P1187" s="10">
        <f t="shared" si="1214"/>
        <v>72350674.097761184</v>
      </c>
      <c r="Q1187" s="10">
        <f t="shared" si="1215"/>
        <v>72350674.097761184</v>
      </c>
      <c r="R1187" s="10">
        <f t="shared" si="1216"/>
        <v>72350674.097761184</v>
      </c>
      <c r="S1187" s="10">
        <f t="shared" si="1217"/>
        <v>72350674.097761184</v>
      </c>
      <c r="T1187" s="10">
        <f t="shared" si="1218"/>
        <v>72350674.097761184</v>
      </c>
      <c r="U1187" s="10">
        <f t="shared" si="1219"/>
        <v>72350674.097761184</v>
      </c>
      <c r="V1187" s="10">
        <f t="shared" si="1220"/>
        <v>4195091719.0566454</v>
      </c>
      <c r="W1187" s="10">
        <f t="shared" si="1221"/>
        <v>4195091719.0566454</v>
      </c>
      <c r="X1187" s="10">
        <f t="shared" si="1222"/>
        <v>4195091719.0566454</v>
      </c>
      <c r="Y1187" s="26"/>
      <c r="Z1187" s="10"/>
    </row>
    <row r="1188" spans="1:26" outlineLevel="1">
      <c r="A1188" t="s">
        <v>100</v>
      </c>
      <c r="B1188" t="s">
        <v>49</v>
      </c>
      <c r="C1188" s="6" t="s">
        <v>123</v>
      </c>
      <c r="D1188" s="10">
        <f t="shared" si="1223"/>
        <v>107158578.2734852</v>
      </c>
      <c r="E1188" s="10">
        <f t="shared" si="1203"/>
        <v>136127.44235444657</v>
      </c>
      <c r="F1188" s="10">
        <f t="shared" si="1204"/>
        <v>0</v>
      </c>
      <c r="G1188" s="10">
        <f t="shared" si="1205"/>
        <v>207522455.15210673</v>
      </c>
      <c r="H1188" s="10">
        <f t="shared" si="1206"/>
        <v>748908952.29425907</v>
      </c>
      <c r="I1188" s="10">
        <f t="shared" si="1207"/>
        <v>748908952.29425907</v>
      </c>
      <c r="J1188" s="10">
        <f t="shared" si="1208"/>
        <v>316775639.0950684</v>
      </c>
      <c r="K1188" s="10">
        <f t="shared" si="1209"/>
        <v>474215.13566974207</v>
      </c>
      <c r="L1188" s="10">
        <f t="shared" si="1210"/>
        <v>0</v>
      </c>
      <c r="M1188" s="10">
        <f t="shared" si="1211"/>
        <v>1240613434.6539412</v>
      </c>
      <c r="N1188" s="10">
        <f t="shared" si="1212"/>
        <v>1240613434.6539412</v>
      </c>
      <c r="O1188" s="10">
        <f t="shared" si="1213"/>
        <v>1240613434.6539412</v>
      </c>
      <c r="P1188" s="10">
        <f t="shared" si="1214"/>
        <v>69437997.46192944</v>
      </c>
      <c r="Q1188" s="10">
        <f t="shared" si="1215"/>
        <v>69437997.46192944</v>
      </c>
      <c r="R1188" s="10">
        <f t="shared" si="1216"/>
        <v>69437997.46192944</v>
      </c>
      <c r="S1188" s="10">
        <f t="shared" si="1217"/>
        <v>69437997.46192944</v>
      </c>
      <c r="T1188" s="10">
        <f t="shared" si="1218"/>
        <v>69437997.46192944</v>
      </c>
      <c r="U1188" s="10">
        <f t="shared" si="1219"/>
        <v>69437997.46192944</v>
      </c>
      <c r="V1188" s="10">
        <f t="shared" si="1220"/>
        <v>4159714935.8725457</v>
      </c>
      <c r="W1188" s="10">
        <f t="shared" si="1221"/>
        <v>4159714935.8725457</v>
      </c>
      <c r="X1188" s="10">
        <f t="shared" si="1222"/>
        <v>4159714935.8725457</v>
      </c>
      <c r="Y1188" s="26"/>
      <c r="Z1188" s="10"/>
    </row>
    <row r="1189" spans="1:26" outlineLevel="1">
      <c r="A1189" t="s">
        <v>100</v>
      </c>
      <c r="B1189" t="s">
        <v>50</v>
      </c>
      <c r="C1189" s="6" t="s">
        <v>124</v>
      </c>
      <c r="D1189" s="10">
        <f t="shared" si="1223"/>
        <v>103890012.07088907</v>
      </c>
      <c r="E1189" s="10">
        <f t="shared" si="1203"/>
        <v>140035.62260807323</v>
      </c>
      <c r="F1189" s="10">
        <f t="shared" si="1204"/>
        <v>0</v>
      </c>
      <c r="G1189" s="10">
        <f t="shared" si="1205"/>
        <v>111756011.04728957</v>
      </c>
      <c r="H1189" s="10">
        <f t="shared" si="1206"/>
        <v>595202290.10568941</v>
      </c>
      <c r="I1189" s="10">
        <f t="shared" si="1207"/>
        <v>595202290.10568941</v>
      </c>
      <c r="J1189" s="10">
        <f t="shared" si="1208"/>
        <v>177943714.06097835</v>
      </c>
      <c r="K1189" s="10">
        <f t="shared" si="1209"/>
        <v>429168.98643986997</v>
      </c>
      <c r="L1189" s="10">
        <f t="shared" si="1210"/>
        <v>0</v>
      </c>
      <c r="M1189" s="10">
        <f t="shared" si="1211"/>
        <v>1096442214.0263569</v>
      </c>
      <c r="N1189" s="10">
        <f t="shared" si="1212"/>
        <v>1096442214.0263569</v>
      </c>
      <c r="O1189" s="10">
        <f t="shared" si="1213"/>
        <v>1096442214.0263569</v>
      </c>
      <c r="P1189" s="10">
        <f t="shared" si="1214"/>
        <v>46684069.860624127</v>
      </c>
      <c r="Q1189" s="10">
        <f t="shared" si="1215"/>
        <v>46684069.860624127</v>
      </c>
      <c r="R1189" s="10">
        <f t="shared" si="1216"/>
        <v>46684069.860624127</v>
      </c>
      <c r="S1189" s="10">
        <f t="shared" si="1217"/>
        <v>46684069.860624127</v>
      </c>
      <c r="T1189" s="10">
        <f t="shared" si="1218"/>
        <v>46684069.860624127</v>
      </c>
      <c r="U1189" s="10">
        <f t="shared" si="1219"/>
        <v>46684069.860624127</v>
      </c>
      <c r="V1189" s="10">
        <f t="shared" si="1220"/>
        <v>4138820264.9737725</v>
      </c>
      <c r="W1189" s="10">
        <f t="shared" si="1221"/>
        <v>4138820264.9737725</v>
      </c>
      <c r="X1189" s="10">
        <f t="shared" si="1222"/>
        <v>4138820264.9737725</v>
      </c>
      <c r="Y1189" s="26"/>
      <c r="Z1189" s="10"/>
    </row>
    <row r="1190" spans="1:26" outlineLevel="1">
      <c r="A1190" t="s">
        <v>125</v>
      </c>
      <c r="B1190" t="s">
        <v>27</v>
      </c>
      <c r="C1190" s="6" t="s">
        <v>101</v>
      </c>
      <c r="D1190" s="10">
        <f t="shared" si="1223"/>
        <v>31480488.826017909</v>
      </c>
      <c r="E1190" s="10">
        <f t="shared" si="1203"/>
        <v>110777.98148140039</v>
      </c>
      <c r="F1190" s="10">
        <f t="shared" si="1204"/>
        <v>0</v>
      </c>
      <c r="G1190" s="10">
        <f t="shared" si="1205"/>
        <v>49381765.043552518</v>
      </c>
      <c r="H1190" s="10">
        <f t="shared" si="1206"/>
        <v>333024814.0892207</v>
      </c>
      <c r="I1190" s="10">
        <f t="shared" si="1207"/>
        <v>333024814.0892207</v>
      </c>
      <c r="J1190" s="10">
        <f t="shared" si="1208"/>
        <v>70832147.108098581</v>
      </c>
      <c r="K1190" s="10">
        <f t="shared" si="1209"/>
        <v>12029281.799315941</v>
      </c>
      <c r="L1190" s="10">
        <f t="shared" si="1210"/>
        <v>0</v>
      </c>
      <c r="M1190" s="10">
        <f t="shared" si="1211"/>
        <v>691408415.75123882</v>
      </c>
      <c r="N1190" s="10">
        <f t="shared" si="1212"/>
        <v>691408415.75123882</v>
      </c>
      <c r="O1190" s="10">
        <f t="shared" si="1213"/>
        <v>691408415.75123882</v>
      </c>
      <c r="P1190" s="10">
        <f t="shared" si="1214"/>
        <v>21721935.3686404</v>
      </c>
      <c r="Q1190" s="10">
        <f t="shared" si="1215"/>
        <v>21721935.3686404</v>
      </c>
      <c r="R1190" s="10">
        <f t="shared" si="1216"/>
        <v>21721935.3686404</v>
      </c>
      <c r="S1190" s="10">
        <f t="shared" si="1217"/>
        <v>21721935.3686404</v>
      </c>
      <c r="T1190" s="10">
        <f t="shared" si="1218"/>
        <v>21721935.3686404</v>
      </c>
      <c r="U1190" s="10">
        <f t="shared" si="1219"/>
        <v>21721935.3686404</v>
      </c>
      <c r="V1190" s="10">
        <f t="shared" si="1220"/>
        <v>2973741567.8825588</v>
      </c>
      <c r="W1190" s="10">
        <f t="shared" si="1221"/>
        <v>2973741567.8825588</v>
      </c>
      <c r="X1190" s="10">
        <f t="shared" si="1222"/>
        <v>2973741567.8825588</v>
      </c>
      <c r="Y1190" s="26"/>
      <c r="Z1190" s="10"/>
    </row>
    <row r="1191" spans="1:26" outlineLevel="1">
      <c r="A1191" t="s">
        <v>125</v>
      </c>
      <c r="B1191" t="s">
        <v>28</v>
      </c>
      <c r="C1191" s="6" t="s">
        <v>102</v>
      </c>
      <c r="D1191" s="10">
        <f t="shared" si="1223"/>
        <v>32268797.183640108</v>
      </c>
      <c r="E1191" s="10">
        <f t="shared" si="1203"/>
        <v>111730.85516430509</v>
      </c>
      <c r="F1191" s="10">
        <f t="shared" si="1204"/>
        <v>0</v>
      </c>
      <c r="G1191" s="10">
        <f t="shared" si="1205"/>
        <v>44481432.685051382</v>
      </c>
      <c r="H1191" s="10">
        <f t="shared" si="1206"/>
        <v>247294924.4977802</v>
      </c>
      <c r="I1191" s="10">
        <f t="shared" si="1207"/>
        <v>247294924.4977802</v>
      </c>
      <c r="J1191" s="10">
        <f t="shared" si="1208"/>
        <v>63336408.05303935</v>
      </c>
      <c r="K1191" s="10">
        <f t="shared" si="1209"/>
        <v>11490474.215257786</v>
      </c>
      <c r="L1191" s="10">
        <f t="shared" si="1210"/>
        <v>0</v>
      </c>
      <c r="M1191" s="10">
        <f t="shared" si="1211"/>
        <v>654900998.04806376</v>
      </c>
      <c r="N1191" s="10">
        <f t="shared" si="1212"/>
        <v>654900998.04806376</v>
      </c>
      <c r="O1191" s="10">
        <f t="shared" si="1213"/>
        <v>654900998.04806376</v>
      </c>
      <c r="P1191" s="10">
        <f t="shared" si="1214"/>
        <v>21129151.900935601</v>
      </c>
      <c r="Q1191" s="10">
        <f t="shared" si="1215"/>
        <v>21129151.900935601</v>
      </c>
      <c r="R1191" s="10">
        <f t="shared" si="1216"/>
        <v>21129151.900935601</v>
      </c>
      <c r="S1191" s="10">
        <f t="shared" si="1217"/>
        <v>21129151.900935601</v>
      </c>
      <c r="T1191" s="10">
        <f t="shared" si="1218"/>
        <v>21129151.900935601</v>
      </c>
      <c r="U1191" s="10">
        <f t="shared" si="1219"/>
        <v>21129151.900935601</v>
      </c>
      <c r="V1191" s="10">
        <f t="shared" si="1220"/>
        <v>2969756168.5009661</v>
      </c>
      <c r="W1191" s="10">
        <f t="shared" si="1221"/>
        <v>2969756168.5009661</v>
      </c>
      <c r="X1191" s="10">
        <f t="shared" si="1222"/>
        <v>2969756168.5009661</v>
      </c>
      <c r="Y1191" s="26"/>
      <c r="Z1191" s="10"/>
    </row>
    <row r="1192" spans="1:26" outlineLevel="1">
      <c r="A1192" t="s">
        <v>125</v>
      </c>
      <c r="B1192" t="s">
        <v>29</v>
      </c>
      <c r="C1192" s="6" t="s">
        <v>103</v>
      </c>
      <c r="D1192" s="10">
        <f t="shared" si="1223"/>
        <v>32535432.796071351</v>
      </c>
      <c r="E1192" s="10">
        <f t="shared" si="1203"/>
        <v>112485.8424044597</v>
      </c>
      <c r="F1192" s="10">
        <f t="shared" si="1204"/>
        <v>0</v>
      </c>
      <c r="G1192" s="10">
        <f t="shared" si="1205"/>
        <v>43658412.052622601</v>
      </c>
      <c r="H1192" s="10">
        <f t="shared" si="1206"/>
        <v>196301544.67622522</v>
      </c>
      <c r="I1192" s="10">
        <f t="shared" si="1207"/>
        <v>196301544.67622522</v>
      </c>
      <c r="J1192" s="10">
        <f t="shared" si="1208"/>
        <v>62342987.319360688</v>
      </c>
      <c r="K1192" s="10">
        <f t="shared" si="1209"/>
        <v>11265640.766305055</v>
      </c>
      <c r="L1192" s="10">
        <f t="shared" si="1210"/>
        <v>0</v>
      </c>
      <c r="M1192" s="10">
        <f t="shared" si="1211"/>
        <v>650206513.61147892</v>
      </c>
      <c r="N1192" s="10">
        <f t="shared" si="1212"/>
        <v>650206513.61147892</v>
      </c>
      <c r="O1192" s="10">
        <f t="shared" si="1213"/>
        <v>650206513.61147892</v>
      </c>
      <c r="P1192" s="10">
        <f t="shared" si="1214"/>
        <v>20970734.657085922</v>
      </c>
      <c r="Q1192" s="10">
        <f t="shared" si="1215"/>
        <v>20970734.657085922</v>
      </c>
      <c r="R1192" s="10">
        <f t="shared" si="1216"/>
        <v>20970734.657085922</v>
      </c>
      <c r="S1192" s="10">
        <f t="shared" si="1217"/>
        <v>20970734.657085922</v>
      </c>
      <c r="T1192" s="10">
        <f t="shared" si="1218"/>
        <v>20970734.657085922</v>
      </c>
      <c r="U1192" s="10">
        <f t="shared" si="1219"/>
        <v>20970734.657085922</v>
      </c>
      <c r="V1192" s="10">
        <f t="shared" si="1220"/>
        <v>2970727005.9027739</v>
      </c>
      <c r="W1192" s="10">
        <f t="shared" si="1221"/>
        <v>2970727005.9027739</v>
      </c>
      <c r="X1192" s="10">
        <f t="shared" si="1222"/>
        <v>2970727005.9027739</v>
      </c>
      <c r="Y1192" s="26"/>
      <c r="Z1192" s="10"/>
    </row>
    <row r="1193" spans="1:26" outlineLevel="1">
      <c r="A1193" t="s">
        <v>125</v>
      </c>
      <c r="B1193" t="s">
        <v>30</v>
      </c>
      <c r="C1193" s="6" t="s">
        <v>104</v>
      </c>
      <c r="D1193" s="10">
        <f t="shared" si="1223"/>
        <v>32268797.183640108</v>
      </c>
      <c r="E1193" s="10">
        <f t="shared" si="1203"/>
        <v>112598.3765791504</v>
      </c>
      <c r="F1193" s="10">
        <f t="shared" si="1204"/>
        <v>0</v>
      </c>
      <c r="G1193" s="10">
        <f t="shared" si="1205"/>
        <v>44277204.82156726</v>
      </c>
      <c r="H1193" s="10">
        <f t="shared" si="1206"/>
        <v>167005657.51491761</v>
      </c>
      <c r="I1193" s="10">
        <f t="shared" si="1207"/>
        <v>167005657.51491761</v>
      </c>
      <c r="J1193" s="10">
        <f t="shared" si="1208"/>
        <v>63908661.700468406</v>
      </c>
      <c r="K1193" s="10">
        <f t="shared" si="1209"/>
        <v>11138818.125644349</v>
      </c>
      <c r="L1193" s="10">
        <f t="shared" si="1210"/>
        <v>0</v>
      </c>
      <c r="M1193" s="10">
        <f t="shared" si="1211"/>
        <v>672184792.78148556</v>
      </c>
      <c r="N1193" s="10">
        <f t="shared" si="1212"/>
        <v>672184792.78148556</v>
      </c>
      <c r="O1193" s="10">
        <f t="shared" si="1213"/>
        <v>672184792.78148556</v>
      </c>
      <c r="P1193" s="10">
        <f t="shared" si="1214"/>
        <v>21019074.129269168</v>
      </c>
      <c r="Q1193" s="10">
        <f t="shared" si="1215"/>
        <v>21019074.129269168</v>
      </c>
      <c r="R1193" s="10">
        <f t="shared" si="1216"/>
        <v>21019074.129269168</v>
      </c>
      <c r="S1193" s="10">
        <f t="shared" si="1217"/>
        <v>21019074.129269168</v>
      </c>
      <c r="T1193" s="10">
        <f t="shared" si="1218"/>
        <v>21019074.129269168</v>
      </c>
      <c r="U1193" s="10">
        <f t="shared" si="1219"/>
        <v>21019074.129269168</v>
      </c>
      <c r="V1193" s="10">
        <f t="shared" si="1220"/>
        <v>2971767980.5152111</v>
      </c>
      <c r="W1193" s="10">
        <f t="shared" si="1221"/>
        <v>2971767980.5152111</v>
      </c>
      <c r="X1193" s="10">
        <f t="shared" si="1222"/>
        <v>2971767980.5152111</v>
      </c>
      <c r="Y1193" s="26"/>
      <c r="Z1193" s="10"/>
    </row>
    <row r="1194" spans="1:26" outlineLevel="1">
      <c r="A1194" t="s">
        <v>125</v>
      </c>
      <c r="B1194" t="s">
        <v>31</v>
      </c>
      <c r="C1194" s="6" t="s">
        <v>105</v>
      </c>
      <c r="D1194" s="10">
        <f t="shared" si="1223"/>
        <v>31480488.826017909</v>
      </c>
      <c r="E1194" s="10">
        <f t="shared" si="1203"/>
        <v>110526.06585388801</v>
      </c>
      <c r="F1194" s="10">
        <f t="shared" si="1204"/>
        <v>0</v>
      </c>
      <c r="G1194" s="10">
        <f t="shared" si="1205"/>
        <v>53397456.36149057</v>
      </c>
      <c r="H1194" s="10">
        <f t="shared" si="1206"/>
        <v>174451783.93477431</v>
      </c>
      <c r="I1194" s="10">
        <f t="shared" si="1207"/>
        <v>174451783.93477431</v>
      </c>
      <c r="J1194" s="10">
        <f t="shared" si="1208"/>
        <v>64019400.505059697</v>
      </c>
      <c r="K1194" s="10">
        <f t="shared" si="1209"/>
        <v>11111509.301064121</v>
      </c>
      <c r="L1194" s="10">
        <f t="shared" si="1210"/>
        <v>0</v>
      </c>
      <c r="M1194" s="10">
        <f t="shared" si="1211"/>
        <v>703402890.85875165</v>
      </c>
      <c r="N1194" s="10">
        <f t="shared" si="1212"/>
        <v>703402890.85875165</v>
      </c>
      <c r="O1194" s="10">
        <f t="shared" si="1213"/>
        <v>703402890.85875165</v>
      </c>
      <c r="P1194" s="10">
        <f t="shared" si="1214"/>
        <v>20931097.152451139</v>
      </c>
      <c r="Q1194" s="10">
        <f t="shared" si="1215"/>
        <v>20931097.152451139</v>
      </c>
      <c r="R1194" s="10">
        <f t="shared" si="1216"/>
        <v>20931097.152451139</v>
      </c>
      <c r="S1194" s="10">
        <f t="shared" si="1217"/>
        <v>20931097.152451139</v>
      </c>
      <c r="T1194" s="10">
        <f t="shared" si="1218"/>
        <v>20931097.152451139</v>
      </c>
      <c r="U1194" s="10">
        <f t="shared" si="1219"/>
        <v>20931097.152451139</v>
      </c>
      <c r="V1194" s="10">
        <f t="shared" si="1220"/>
        <v>2984828978.3998885</v>
      </c>
      <c r="W1194" s="10">
        <f t="shared" si="1221"/>
        <v>2984828978.3998885</v>
      </c>
      <c r="X1194" s="10">
        <f t="shared" si="1222"/>
        <v>2984828978.3998885</v>
      </c>
      <c r="Y1194" s="26"/>
      <c r="Z1194" s="10"/>
    </row>
    <row r="1195" spans="1:26" outlineLevel="1">
      <c r="A1195" t="s">
        <v>125</v>
      </c>
      <c r="B1195" t="s">
        <v>32</v>
      </c>
      <c r="C1195" s="6" t="s">
        <v>106</v>
      </c>
      <c r="D1195" s="10">
        <f t="shared" si="1223"/>
        <v>39466862.242591135</v>
      </c>
      <c r="E1195" s="10">
        <f t="shared" si="1203"/>
        <v>103824.62398811097</v>
      </c>
      <c r="F1195" s="10">
        <f t="shared" si="1204"/>
        <v>0</v>
      </c>
      <c r="G1195" s="10">
        <f t="shared" si="1205"/>
        <v>83016515.575206026</v>
      </c>
      <c r="H1195" s="10">
        <f t="shared" si="1206"/>
        <v>227591073.41676655</v>
      </c>
      <c r="I1195" s="10">
        <f t="shared" si="1207"/>
        <v>227591073.41676655</v>
      </c>
      <c r="J1195" s="10">
        <f t="shared" si="1208"/>
        <v>91147844.041980743</v>
      </c>
      <c r="K1195" s="10">
        <f t="shared" si="1209"/>
        <v>11377985.401321834</v>
      </c>
      <c r="L1195" s="10">
        <f t="shared" si="1210"/>
        <v>0</v>
      </c>
      <c r="M1195" s="10">
        <f t="shared" si="1211"/>
        <v>801043053.23795259</v>
      </c>
      <c r="N1195" s="10">
        <f t="shared" si="1212"/>
        <v>801043053.23795259</v>
      </c>
      <c r="O1195" s="10">
        <f t="shared" si="1213"/>
        <v>801043053.23795259</v>
      </c>
      <c r="P1195" s="10">
        <f t="shared" si="1214"/>
        <v>21385613.717641179</v>
      </c>
      <c r="Q1195" s="10">
        <f t="shared" si="1215"/>
        <v>21385613.717641179</v>
      </c>
      <c r="R1195" s="10">
        <f t="shared" si="1216"/>
        <v>21385613.717641179</v>
      </c>
      <c r="S1195" s="10">
        <f t="shared" si="1217"/>
        <v>21385613.717641179</v>
      </c>
      <c r="T1195" s="10">
        <f t="shared" si="1218"/>
        <v>21385613.717641179</v>
      </c>
      <c r="U1195" s="10">
        <f t="shared" si="1219"/>
        <v>21385613.717641179</v>
      </c>
      <c r="V1195" s="10">
        <f t="shared" si="1220"/>
        <v>3009986448.8506012</v>
      </c>
      <c r="W1195" s="10">
        <f t="shared" si="1221"/>
        <v>3009986448.8506012</v>
      </c>
      <c r="X1195" s="10">
        <f t="shared" si="1222"/>
        <v>3009986448.8506012</v>
      </c>
      <c r="Y1195" s="26"/>
      <c r="Z1195" s="10"/>
    </row>
    <row r="1196" spans="1:26" outlineLevel="1">
      <c r="A1196" t="s">
        <v>125</v>
      </c>
      <c r="B1196" t="s">
        <v>33</v>
      </c>
      <c r="C1196" s="6" t="s">
        <v>107</v>
      </c>
      <c r="D1196" s="10">
        <f t="shared" si="1223"/>
        <v>42710698.420525983</v>
      </c>
      <c r="E1196" s="10">
        <f t="shared" si="1203"/>
        <v>89749.785782505001</v>
      </c>
      <c r="F1196" s="10">
        <f t="shared" si="1204"/>
        <v>0</v>
      </c>
      <c r="G1196" s="10">
        <f t="shared" si="1205"/>
        <v>79662163.055208936</v>
      </c>
      <c r="H1196" s="10">
        <f t="shared" si="1206"/>
        <v>352994424.76717407</v>
      </c>
      <c r="I1196" s="10">
        <f t="shared" si="1207"/>
        <v>352994424.76717407</v>
      </c>
      <c r="J1196" s="10">
        <f t="shared" si="1208"/>
        <v>168362151.26791239</v>
      </c>
      <c r="K1196" s="10">
        <f t="shared" si="1209"/>
        <v>12331075.273881299</v>
      </c>
      <c r="L1196" s="10">
        <f t="shared" si="1210"/>
        <v>0</v>
      </c>
      <c r="M1196" s="10">
        <f t="shared" si="1211"/>
        <v>1116393949.4820757</v>
      </c>
      <c r="N1196" s="10">
        <f t="shared" si="1212"/>
        <v>1116393949.4820757</v>
      </c>
      <c r="O1196" s="10">
        <f t="shared" si="1213"/>
        <v>1116393949.4820757</v>
      </c>
      <c r="P1196" s="10">
        <f t="shared" si="1214"/>
        <v>30246358.788909547</v>
      </c>
      <c r="Q1196" s="10">
        <f t="shared" si="1215"/>
        <v>30246358.788909547</v>
      </c>
      <c r="R1196" s="10">
        <f t="shared" si="1216"/>
        <v>30246358.788909547</v>
      </c>
      <c r="S1196" s="10">
        <f t="shared" si="1217"/>
        <v>30246358.788909547</v>
      </c>
      <c r="T1196" s="10">
        <f t="shared" si="1218"/>
        <v>30246358.788909547</v>
      </c>
      <c r="U1196" s="10">
        <f t="shared" si="1219"/>
        <v>30246358.788909547</v>
      </c>
      <c r="V1196" s="10">
        <f t="shared" si="1220"/>
        <v>3035105694.6544147</v>
      </c>
      <c r="W1196" s="10">
        <f t="shared" si="1221"/>
        <v>3035105694.6544147</v>
      </c>
      <c r="X1196" s="10">
        <f t="shared" si="1222"/>
        <v>3035105694.6544147</v>
      </c>
      <c r="Y1196" s="26"/>
      <c r="Z1196" s="10"/>
    </row>
    <row r="1197" spans="1:26" outlineLevel="1">
      <c r="A1197" t="s">
        <v>125</v>
      </c>
      <c r="B1197" t="s">
        <v>34</v>
      </c>
      <c r="C1197" s="6" t="s">
        <v>108</v>
      </c>
      <c r="D1197" s="10">
        <f t="shared" si="1223"/>
        <v>43713622.691255048</v>
      </c>
      <c r="E1197" s="10">
        <f t="shared" si="1203"/>
        <v>73281.540456162562</v>
      </c>
      <c r="F1197" s="10">
        <f t="shared" si="1204"/>
        <v>0</v>
      </c>
      <c r="G1197" s="10">
        <f t="shared" si="1205"/>
        <v>46779432.697452709</v>
      </c>
      <c r="H1197" s="10">
        <f t="shared" si="1206"/>
        <v>463581364.40564555</v>
      </c>
      <c r="I1197" s="10">
        <f t="shared" si="1207"/>
        <v>463581364.40564555</v>
      </c>
      <c r="J1197" s="10">
        <f t="shared" si="1208"/>
        <v>192774543.51062626</v>
      </c>
      <c r="K1197" s="10">
        <f t="shared" si="1209"/>
        <v>14211353.346410863</v>
      </c>
      <c r="L1197" s="10">
        <f t="shared" si="1210"/>
        <v>0</v>
      </c>
      <c r="M1197" s="10">
        <f t="shared" si="1211"/>
        <v>1504577552.9566865</v>
      </c>
      <c r="N1197" s="10">
        <f t="shared" si="1212"/>
        <v>1504577552.9566865</v>
      </c>
      <c r="O1197" s="10">
        <f t="shared" si="1213"/>
        <v>1504577552.9566865</v>
      </c>
      <c r="P1197" s="10">
        <f t="shared" si="1214"/>
        <v>56551704.500709191</v>
      </c>
      <c r="Q1197" s="10">
        <f t="shared" si="1215"/>
        <v>56551704.500709191</v>
      </c>
      <c r="R1197" s="10">
        <f t="shared" si="1216"/>
        <v>56551704.500709191</v>
      </c>
      <c r="S1197" s="10">
        <f t="shared" si="1217"/>
        <v>56551704.500709191</v>
      </c>
      <c r="T1197" s="10">
        <f t="shared" si="1218"/>
        <v>56551704.500709191</v>
      </c>
      <c r="U1197" s="10">
        <f t="shared" si="1219"/>
        <v>56551704.500709191</v>
      </c>
      <c r="V1197" s="10">
        <f t="shared" si="1220"/>
        <v>3055275015.7579951</v>
      </c>
      <c r="W1197" s="10">
        <f t="shared" si="1221"/>
        <v>3055275015.7579951</v>
      </c>
      <c r="X1197" s="10">
        <f t="shared" si="1222"/>
        <v>3055275015.7579951</v>
      </c>
      <c r="Y1197" s="26"/>
      <c r="Z1197" s="10"/>
    </row>
    <row r="1198" spans="1:26" outlineLevel="1">
      <c r="A1198" t="s">
        <v>125</v>
      </c>
      <c r="B1198" t="s">
        <v>35</v>
      </c>
      <c r="C1198" s="6" t="s">
        <v>109</v>
      </c>
      <c r="D1198" s="10">
        <f t="shared" si="1223"/>
        <v>43445663.666439027</v>
      </c>
      <c r="E1198" s="10">
        <f t="shared" si="1203"/>
        <v>161701.72145542662</v>
      </c>
      <c r="F1198" s="10">
        <f t="shared" si="1204"/>
        <v>0</v>
      </c>
      <c r="G1198" s="10">
        <f t="shared" si="1205"/>
        <v>48788624.054256059</v>
      </c>
      <c r="H1198" s="10">
        <f t="shared" si="1206"/>
        <v>505892204.74672246</v>
      </c>
      <c r="I1198" s="10">
        <f t="shared" si="1207"/>
        <v>505892204.74672246</v>
      </c>
      <c r="J1198" s="10">
        <f t="shared" si="1208"/>
        <v>154861434.95564744</v>
      </c>
      <c r="K1198" s="10">
        <f t="shared" si="1209"/>
        <v>17056898.010317292</v>
      </c>
      <c r="L1198" s="10">
        <f t="shared" si="1210"/>
        <v>0</v>
      </c>
      <c r="M1198" s="10">
        <f t="shared" si="1211"/>
        <v>1835187216.9552212</v>
      </c>
      <c r="N1198" s="10">
        <f t="shared" si="1212"/>
        <v>1835187216.9552212</v>
      </c>
      <c r="O1198" s="10">
        <f t="shared" si="1213"/>
        <v>1835187216.9552212</v>
      </c>
      <c r="P1198" s="10">
        <f t="shared" si="1214"/>
        <v>62877035.762597151</v>
      </c>
      <c r="Q1198" s="10">
        <f t="shared" si="1215"/>
        <v>62877035.762597151</v>
      </c>
      <c r="R1198" s="10">
        <f t="shared" si="1216"/>
        <v>62877035.762597151</v>
      </c>
      <c r="S1198" s="10">
        <f t="shared" si="1217"/>
        <v>62877035.762597151</v>
      </c>
      <c r="T1198" s="10">
        <f t="shared" si="1218"/>
        <v>62877035.762597151</v>
      </c>
      <c r="U1198" s="10">
        <f t="shared" si="1219"/>
        <v>62877035.762597151</v>
      </c>
      <c r="V1198" s="10">
        <f t="shared" si="1220"/>
        <v>3059260415.1395874</v>
      </c>
      <c r="W1198" s="10">
        <f t="shared" si="1221"/>
        <v>3059260415.1395874</v>
      </c>
      <c r="X1198" s="10">
        <f t="shared" si="1222"/>
        <v>3059260415.1395874</v>
      </c>
      <c r="Y1198" s="26"/>
      <c r="Z1198" s="10"/>
    </row>
    <row r="1199" spans="1:26" outlineLevel="1">
      <c r="A1199" t="s">
        <v>125</v>
      </c>
      <c r="B1199" t="s">
        <v>36</v>
      </c>
      <c r="C1199" s="6" t="s">
        <v>110</v>
      </c>
      <c r="D1199" s="10">
        <f t="shared" si="1223"/>
        <v>34392702.460001007</v>
      </c>
      <c r="E1199" s="10">
        <f t="shared" si="1203"/>
        <v>1805585.6949357484</v>
      </c>
      <c r="F1199" s="10">
        <f t="shared" si="1204"/>
        <v>0</v>
      </c>
      <c r="G1199" s="10">
        <f t="shared" si="1205"/>
        <v>48442746.486422084</v>
      </c>
      <c r="H1199" s="10">
        <f t="shared" si="1206"/>
        <v>551816791.54176581</v>
      </c>
      <c r="I1199" s="10">
        <f t="shared" si="1207"/>
        <v>551816791.54176581</v>
      </c>
      <c r="J1199" s="10">
        <f t="shared" si="1208"/>
        <v>119040381.8377796</v>
      </c>
      <c r="K1199" s="10">
        <f t="shared" si="1209"/>
        <v>20106415.891659539</v>
      </c>
      <c r="L1199" s="10">
        <f t="shared" si="1210"/>
        <v>0</v>
      </c>
      <c r="M1199" s="10">
        <f t="shared" si="1211"/>
        <v>1945668256.2714791</v>
      </c>
      <c r="N1199" s="10">
        <f t="shared" si="1212"/>
        <v>1945668256.2714791</v>
      </c>
      <c r="O1199" s="10">
        <f t="shared" si="1213"/>
        <v>1945668256.2714791</v>
      </c>
      <c r="P1199" s="10">
        <f t="shared" si="1214"/>
        <v>59257267.586399615</v>
      </c>
      <c r="Q1199" s="10">
        <f t="shared" si="1215"/>
        <v>59257267.586399615</v>
      </c>
      <c r="R1199" s="10">
        <f t="shared" si="1216"/>
        <v>59257267.586399615</v>
      </c>
      <c r="S1199" s="10">
        <f t="shared" si="1217"/>
        <v>59257267.586399615</v>
      </c>
      <c r="T1199" s="10">
        <f t="shared" si="1218"/>
        <v>59257267.586399615</v>
      </c>
      <c r="U1199" s="10">
        <f t="shared" si="1219"/>
        <v>59257267.586399615</v>
      </c>
      <c r="V1199" s="10">
        <f t="shared" si="1220"/>
        <v>3053231291.1800184</v>
      </c>
      <c r="W1199" s="10">
        <f t="shared" si="1221"/>
        <v>3053231291.1800184</v>
      </c>
      <c r="X1199" s="10">
        <f t="shared" si="1222"/>
        <v>3053231291.1800184</v>
      </c>
      <c r="Y1199" s="26"/>
      <c r="Z1199" s="10"/>
    </row>
    <row r="1200" spans="1:26" outlineLevel="1">
      <c r="A1200" t="s">
        <v>125</v>
      </c>
      <c r="B1200" t="s">
        <v>37</v>
      </c>
      <c r="C1200" s="6" t="s">
        <v>111</v>
      </c>
      <c r="D1200" s="10">
        <f t="shared" si="1223"/>
        <v>33366202.174755551</v>
      </c>
      <c r="E1200" s="10">
        <f t="shared" si="1203"/>
        <v>4077999.762900224</v>
      </c>
      <c r="F1200" s="10">
        <f t="shared" si="1204"/>
        <v>0</v>
      </c>
      <c r="G1200" s="10">
        <f t="shared" si="1205"/>
        <v>49015537.309698462</v>
      </c>
      <c r="H1200" s="10">
        <f t="shared" si="1206"/>
        <v>600905363.75370181</v>
      </c>
      <c r="I1200" s="10">
        <f t="shared" si="1207"/>
        <v>600905363.75370181</v>
      </c>
      <c r="J1200" s="10">
        <f t="shared" si="1208"/>
        <v>98887694.174663737</v>
      </c>
      <c r="K1200" s="10">
        <f t="shared" si="1209"/>
        <v>22781278.675156068</v>
      </c>
      <c r="L1200" s="10">
        <f t="shared" si="1210"/>
        <v>0</v>
      </c>
      <c r="M1200" s="10">
        <f t="shared" si="1211"/>
        <v>1933703726.2267787</v>
      </c>
      <c r="N1200" s="10">
        <f t="shared" si="1212"/>
        <v>1933703726.2267787</v>
      </c>
      <c r="O1200" s="10">
        <f t="shared" si="1213"/>
        <v>1933703726.2267787</v>
      </c>
      <c r="P1200" s="10">
        <f t="shared" si="1214"/>
        <v>51869863.092832401</v>
      </c>
      <c r="Q1200" s="10">
        <f t="shared" si="1215"/>
        <v>51869863.092832401</v>
      </c>
      <c r="R1200" s="10">
        <f t="shared" si="1216"/>
        <v>51869863.092832401</v>
      </c>
      <c r="S1200" s="10">
        <f t="shared" si="1217"/>
        <v>51869863.092832401</v>
      </c>
      <c r="T1200" s="10">
        <f t="shared" si="1218"/>
        <v>51869863.092832401</v>
      </c>
      <c r="U1200" s="10">
        <f t="shared" si="1219"/>
        <v>51869863.092832401</v>
      </c>
      <c r="V1200" s="10">
        <f t="shared" si="1220"/>
        <v>3042175793.2264209</v>
      </c>
      <c r="W1200" s="10">
        <f t="shared" si="1221"/>
        <v>3042175793.2264209</v>
      </c>
      <c r="X1200" s="10">
        <f t="shared" si="1222"/>
        <v>3042175793.2264209</v>
      </c>
      <c r="Y1200" s="26"/>
      <c r="Z1200" s="10"/>
    </row>
    <row r="1201" spans="1:26" outlineLevel="1">
      <c r="A1201" t="s">
        <v>125</v>
      </c>
      <c r="B1201" t="s">
        <v>38</v>
      </c>
      <c r="C1201" s="6" t="s">
        <v>112</v>
      </c>
      <c r="D1201" s="10">
        <f t="shared" si="1223"/>
        <v>30641575.027773011</v>
      </c>
      <c r="E1201" s="10">
        <f t="shared" si="1203"/>
        <v>6834770.571879751</v>
      </c>
      <c r="F1201" s="10">
        <f t="shared" si="1204"/>
        <v>0</v>
      </c>
      <c r="G1201" s="10">
        <f t="shared" si="1205"/>
        <v>52940125.061590254</v>
      </c>
      <c r="H1201" s="10">
        <f t="shared" si="1206"/>
        <v>630433464.80986142</v>
      </c>
      <c r="I1201" s="10">
        <f t="shared" si="1207"/>
        <v>630433464.80986142</v>
      </c>
      <c r="J1201" s="10">
        <f t="shared" si="1208"/>
        <v>84310287.584061161</v>
      </c>
      <c r="K1201" s="10">
        <f t="shared" si="1209"/>
        <v>24772206.126014523</v>
      </c>
      <c r="L1201" s="10">
        <f t="shared" si="1210"/>
        <v>0</v>
      </c>
      <c r="M1201" s="10">
        <f t="shared" si="1211"/>
        <v>1929014460.2188678</v>
      </c>
      <c r="N1201" s="10">
        <f t="shared" si="1212"/>
        <v>1929014460.2188678</v>
      </c>
      <c r="O1201" s="10">
        <f t="shared" si="1213"/>
        <v>1929014460.2188678</v>
      </c>
      <c r="P1201" s="10">
        <f t="shared" si="1214"/>
        <v>52417063.368840873</v>
      </c>
      <c r="Q1201" s="10">
        <f t="shared" si="1215"/>
        <v>52417063.368840873</v>
      </c>
      <c r="R1201" s="10">
        <f t="shared" si="1216"/>
        <v>52417063.368840873</v>
      </c>
      <c r="S1201" s="10">
        <f t="shared" si="1217"/>
        <v>52417063.368840873</v>
      </c>
      <c r="T1201" s="10">
        <f t="shared" si="1218"/>
        <v>52417063.368840873</v>
      </c>
      <c r="U1201" s="10">
        <f t="shared" si="1219"/>
        <v>52417063.368840873</v>
      </c>
      <c r="V1201" s="10">
        <f t="shared" si="1220"/>
        <v>3034134857.2526069</v>
      </c>
      <c r="W1201" s="10">
        <f t="shared" si="1221"/>
        <v>3034134857.2526069</v>
      </c>
      <c r="X1201" s="10">
        <f t="shared" si="1222"/>
        <v>3034134857.2526069</v>
      </c>
      <c r="Y1201" s="26"/>
      <c r="Z1201" s="10"/>
    </row>
    <row r="1202" spans="1:26" outlineLevel="1">
      <c r="A1202" t="s">
        <v>125</v>
      </c>
      <c r="B1202" t="s">
        <v>39</v>
      </c>
      <c r="C1202" s="6" t="s">
        <v>113</v>
      </c>
      <c r="D1202" s="10">
        <f t="shared" si="1223"/>
        <v>31397954.31600051</v>
      </c>
      <c r="E1202" s="10">
        <f t="shared" si="1203"/>
        <v>9362021.9676048681</v>
      </c>
      <c r="F1202" s="10">
        <f t="shared" si="1204"/>
        <v>0</v>
      </c>
      <c r="G1202" s="10">
        <f t="shared" si="1205"/>
        <v>55447724.009091027</v>
      </c>
      <c r="H1202" s="10">
        <f t="shared" si="1206"/>
        <v>591475741.31761444</v>
      </c>
      <c r="I1202" s="10">
        <f t="shared" si="1207"/>
        <v>591475741.31761444</v>
      </c>
      <c r="J1202" s="10">
        <f t="shared" si="1208"/>
        <v>75687053.605667651</v>
      </c>
      <c r="K1202" s="10">
        <f t="shared" si="1209"/>
        <v>25680048.288941324</v>
      </c>
      <c r="L1202" s="10">
        <f t="shared" si="1210"/>
        <v>0</v>
      </c>
      <c r="M1202" s="10">
        <f t="shared" si="1211"/>
        <v>1901411271.7380371</v>
      </c>
      <c r="N1202" s="10">
        <f t="shared" si="1212"/>
        <v>1901411271.7380371</v>
      </c>
      <c r="O1202" s="10">
        <f t="shared" si="1213"/>
        <v>1901411271.7380371</v>
      </c>
      <c r="P1202" s="10">
        <f t="shared" si="1214"/>
        <v>52649387.496463828</v>
      </c>
      <c r="Q1202" s="10">
        <f t="shared" si="1215"/>
        <v>52649387.496463828</v>
      </c>
      <c r="R1202" s="10">
        <f t="shared" si="1216"/>
        <v>52649387.496463828</v>
      </c>
      <c r="S1202" s="10">
        <f t="shared" si="1217"/>
        <v>52649387.496463828</v>
      </c>
      <c r="T1202" s="10">
        <f t="shared" si="1218"/>
        <v>52649387.496463828</v>
      </c>
      <c r="U1202" s="10">
        <f t="shared" si="1219"/>
        <v>52649387.496463828</v>
      </c>
      <c r="V1202" s="10">
        <f t="shared" si="1220"/>
        <v>3026100233.3619595</v>
      </c>
      <c r="W1202" s="10">
        <f t="shared" si="1221"/>
        <v>3026100233.3619595</v>
      </c>
      <c r="X1202" s="10">
        <f t="shared" si="1222"/>
        <v>3026100233.3619595</v>
      </c>
      <c r="Y1202" s="26"/>
      <c r="Z1202" s="10"/>
    </row>
    <row r="1203" spans="1:26" outlineLevel="1">
      <c r="A1203" t="s">
        <v>125</v>
      </c>
      <c r="B1203" t="s">
        <v>40</v>
      </c>
      <c r="C1203" s="6" t="s">
        <v>114</v>
      </c>
      <c r="D1203" s="10">
        <f t="shared" si="1223"/>
        <v>31557671.772356976</v>
      </c>
      <c r="E1203" s="10">
        <f t="shared" si="1203"/>
        <v>11726675.641059596</v>
      </c>
      <c r="F1203" s="10">
        <f t="shared" si="1204"/>
        <v>0</v>
      </c>
      <c r="G1203" s="10">
        <f t="shared" si="1205"/>
        <v>55819615.80489105</v>
      </c>
      <c r="H1203" s="10">
        <f t="shared" si="1206"/>
        <v>555980793.10706139</v>
      </c>
      <c r="I1203" s="10">
        <f t="shared" si="1207"/>
        <v>555980793.10706139</v>
      </c>
      <c r="J1203" s="10">
        <f t="shared" si="1208"/>
        <v>69807860.405009404</v>
      </c>
      <c r="K1203" s="10">
        <f t="shared" si="1209"/>
        <v>26830664.835020736</v>
      </c>
      <c r="L1203" s="10">
        <f t="shared" si="1210"/>
        <v>0</v>
      </c>
      <c r="M1203" s="10">
        <f t="shared" si="1211"/>
        <v>1888978777.1856542</v>
      </c>
      <c r="N1203" s="10">
        <f t="shared" si="1212"/>
        <v>1888978777.1856542</v>
      </c>
      <c r="O1203" s="10">
        <f t="shared" si="1213"/>
        <v>1888978777.1856542</v>
      </c>
      <c r="P1203" s="10">
        <f t="shared" si="1214"/>
        <v>51850898.501189023</v>
      </c>
      <c r="Q1203" s="10">
        <f t="shared" si="1215"/>
        <v>51850898.501189023</v>
      </c>
      <c r="R1203" s="10">
        <f t="shared" si="1216"/>
        <v>51850898.501189023</v>
      </c>
      <c r="S1203" s="10">
        <f t="shared" si="1217"/>
        <v>51850898.501189023</v>
      </c>
      <c r="T1203" s="10">
        <f t="shared" si="1218"/>
        <v>51850898.501189023</v>
      </c>
      <c r="U1203" s="10">
        <f t="shared" si="1219"/>
        <v>51850898.501189023</v>
      </c>
      <c r="V1203" s="10">
        <f t="shared" si="1220"/>
        <v>3026062008.7150617</v>
      </c>
      <c r="W1203" s="10">
        <f t="shared" si="1221"/>
        <v>3026062008.7150617</v>
      </c>
      <c r="X1203" s="10">
        <f t="shared" si="1222"/>
        <v>3026062008.7150617</v>
      </c>
      <c r="Y1203" s="26"/>
      <c r="Z1203" s="10"/>
    </row>
    <row r="1204" spans="1:26" outlineLevel="1">
      <c r="A1204" t="s">
        <v>125</v>
      </c>
      <c r="B1204" t="s">
        <v>41</v>
      </c>
      <c r="C1204" s="6" t="s">
        <v>115</v>
      </c>
      <c r="D1204" s="10">
        <f t="shared" si="1223"/>
        <v>31805546.508644003</v>
      </c>
      <c r="E1204" s="10">
        <f t="shared" si="1203"/>
        <v>13248436.419420224</v>
      </c>
      <c r="F1204" s="10">
        <f t="shared" si="1204"/>
        <v>0</v>
      </c>
      <c r="G1204" s="10">
        <f t="shared" si="1205"/>
        <v>56378987.715244919</v>
      </c>
      <c r="H1204" s="10">
        <f t="shared" si="1206"/>
        <v>577751729.24494255</v>
      </c>
      <c r="I1204" s="10">
        <f t="shared" si="1207"/>
        <v>577751729.24494255</v>
      </c>
      <c r="J1204" s="10">
        <f t="shared" si="1208"/>
        <v>66046651.99815467</v>
      </c>
      <c r="K1204" s="10">
        <f t="shared" si="1209"/>
        <v>27569238.459788129</v>
      </c>
      <c r="L1204" s="10">
        <f t="shared" si="1210"/>
        <v>0</v>
      </c>
      <c r="M1204" s="10">
        <f t="shared" si="1211"/>
        <v>1870791116.2517238</v>
      </c>
      <c r="N1204" s="10">
        <f t="shared" si="1212"/>
        <v>1870791116.2517238</v>
      </c>
      <c r="O1204" s="10">
        <f t="shared" si="1213"/>
        <v>1870791116.2517238</v>
      </c>
      <c r="P1204" s="10">
        <f t="shared" si="1214"/>
        <v>51036167.907722607</v>
      </c>
      <c r="Q1204" s="10">
        <f t="shared" si="1215"/>
        <v>51036167.907722607</v>
      </c>
      <c r="R1204" s="10">
        <f t="shared" si="1216"/>
        <v>51036167.907722607</v>
      </c>
      <c r="S1204" s="10">
        <f t="shared" si="1217"/>
        <v>51036167.907722607</v>
      </c>
      <c r="T1204" s="10">
        <f t="shared" si="1218"/>
        <v>51036167.907722607</v>
      </c>
      <c r="U1204" s="10">
        <f t="shared" si="1219"/>
        <v>51036167.907722607</v>
      </c>
      <c r="V1204" s="10">
        <f t="shared" si="1220"/>
        <v>3032091132.6746302</v>
      </c>
      <c r="W1204" s="10">
        <f t="shared" si="1221"/>
        <v>3032091132.6746302</v>
      </c>
      <c r="X1204" s="10">
        <f t="shared" si="1222"/>
        <v>3032091132.6746302</v>
      </c>
      <c r="Y1204" s="26"/>
      <c r="Z1204" s="10"/>
    </row>
    <row r="1205" spans="1:26" outlineLevel="1">
      <c r="A1205" t="s">
        <v>125</v>
      </c>
      <c r="B1205" t="s">
        <v>42</v>
      </c>
      <c r="C1205" s="6" t="s">
        <v>116</v>
      </c>
      <c r="D1205" s="10">
        <f t="shared" si="1223"/>
        <v>32728184.636320025</v>
      </c>
      <c r="E1205" s="10">
        <f t="shared" si="1203"/>
        <v>12718984.332784848</v>
      </c>
      <c r="F1205" s="10">
        <f t="shared" si="1204"/>
        <v>0</v>
      </c>
      <c r="G1205" s="10">
        <f t="shared" si="1205"/>
        <v>59149846.425454989</v>
      </c>
      <c r="H1205" s="10">
        <f t="shared" si="1206"/>
        <v>630058816.17809701</v>
      </c>
      <c r="I1205" s="10">
        <f t="shared" si="1207"/>
        <v>630058816.17809701</v>
      </c>
      <c r="J1205" s="10">
        <f t="shared" si="1208"/>
        <v>61800130.695246384</v>
      </c>
      <c r="K1205" s="10">
        <f t="shared" si="1209"/>
        <v>27256105.45850981</v>
      </c>
      <c r="L1205" s="10">
        <f t="shared" si="1210"/>
        <v>0</v>
      </c>
      <c r="M1205" s="10">
        <f t="shared" si="1211"/>
        <v>1847210650.6891458</v>
      </c>
      <c r="N1205" s="10">
        <f t="shared" si="1212"/>
        <v>1847210650.6891458</v>
      </c>
      <c r="O1205" s="10">
        <f t="shared" si="1213"/>
        <v>1847210650.6891458</v>
      </c>
      <c r="P1205" s="10">
        <f t="shared" si="1214"/>
        <v>57250199.42217429</v>
      </c>
      <c r="Q1205" s="10">
        <f t="shared" si="1215"/>
        <v>57250199.42217429</v>
      </c>
      <c r="R1205" s="10">
        <f t="shared" si="1216"/>
        <v>57250199.42217429</v>
      </c>
      <c r="S1205" s="10">
        <f t="shared" si="1217"/>
        <v>57250199.42217429</v>
      </c>
      <c r="T1205" s="10">
        <f t="shared" si="1218"/>
        <v>57250199.42217429</v>
      </c>
      <c r="U1205" s="10">
        <f t="shared" si="1219"/>
        <v>57250199.42217429</v>
      </c>
      <c r="V1205" s="10">
        <f t="shared" si="1220"/>
        <v>3059260415.1395874</v>
      </c>
      <c r="W1205" s="10">
        <f t="shared" si="1221"/>
        <v>3059260415.1395874</v>
      </c>
      <c r="X1205" s="10">
        <f t="shared" si="1222"/>
        <v>3059260415.1395874</v>
      </c>
      <c r="Y1205" s="26"/>
      <c r="Z1205" s="10"/>
    </row>
    <row r="1206" spans="1:26" outlineLevel="1">
      <c r="A1206" t="s">
        <v>125</v>
      </c>
      <c r="B1206" t="s">
        <v>43</v>
      </c>
      <c r="C1206" s="6" t="s">
        <v>117</v>
      </c>
      <c r="D1206" s="10">
        <f t="shared" si="1223"/>
        <v>34018375.087833129</v>
      </c>
      <c r="E1206" s="10">
        <f t="shared" si="1203"/>
        <v>11034998.618708361</v>
      </c>
      <c r="F1206" s="10">
        <f t="shared" si="1204"/>
        <v>0</v>
      </c>
      <c r="G1206" s="10">
        <f t="shared" si="1205"/>
        <v>64466118.845354684</v>
      </c>
      <c r="H1206" s="10">
        <f t="shared" si="1206"/>
        <v>723935811.26423252</v>
      </c>
      <c r="I1206" s="10">
        <f t="shared" si="1207"/>
        <v>723935811.26423252</v>
      </c>
      <c r="J1206" s="10">
        <f t="shared" si="1208"/>
        <v>58414870.359503485</v>
      </c>
      <c r="K1206" s="10">
        <f t="shared" si="1209"/>
        <v>25948700.726402946</v>
      </c>
      <c r="L1206" s="10">
        <f t="shared" si="1210"/>
        <v>0</v>
      </c>
      <c r="M1206" s="10">
        <f t="shared" si="1211"/>
        <v>1780524665.6439788</v>
      </c>
      <c r="N1206" s="10">
        <f t="shared" si="1212"/>
        <v>1780524665.6439788</v>
      </c>
      <c r="O1206" s="10">
        <f t="shared" si="1213"/>
        <v>1780524665.6439788</v>
      </c>
      <c r="P1206" s="10">
        <f t="shared" si="1214"/>
        <v>65952671.362069912</v>
      </c>
      <c r="Q1206" s="10">
        <f t="shared" si="1215"/>
        <v>65952671.362069912</v>
      </c>
      <c r="R1206" s="10">
        <f t="shared" si="1216"/>
        <v>65952671.362069912</v>
      </c>
      <c r="S1206" s="10">
        <f t="shared" si="1217"/>
        <v>65952671.362069912</v>
      </c>
      <c r="T1206" s="10">
        <f t="shared" si="1218"/>
        <v>65952671.362069912</v>
      </c>
      <c r="U1206" s="10">
        <f t="shared" si="1219"/>
        <v>65952671.362069912</v>
      </c>
      <c r="V1206" s="10">
        <f t="shared" si="1220"/>
        <v>3091481672.0791392</v>
      </c>
      <c r="W1206" s="10">
        <f t="shared" si="1221"/>
        <v>3091481672.0791392</v>
      </c>
      <c r="X1206" s="10">
        <f t="shared" si="1222"/>
        <v>3091481672.0791392</v>
      </c>
      <c r="Y1206" s="26"/>
      <c r="Z1206" s="10"/>
    </row>
    <row r="1207" spans="1:26" outlineLevel="1">
      <c r="A1207" t="s">
        <v>125</v>
      </c>
      <c r="B1207" t="s">
        <v>44</v>
      </c>
      <c r="C1207" s="6" t="s">
        <v>118</v>
      </c>
      <c r="D1207" s="10">
        <f t="shared" si="1223"/>
        <v>35675170.953241773</v>
      </c>
      <c r="E1207" s="10">
        <f t="shared" si="1203"/>
        <v>9272110.3277986497</v>
      </c>
      <c r="F1207" s="10">
        <f t="shared" si="1204"/>
        <v>0</v>
      </c>
      <c r="G1207" s="10">
        <f t="shared" si="1205"/>
        <v>138943904.73475292</v>
      </c>
      <c r="H1207" s="10">
        <f t="shared" si="1206"/>
        <v>771618774.11912465</v>
      </c>
      <c r="I1207" s="10">
        <f t="shared" si="1207"/>
        <v>771618774.11912465</v>
      </c>
      <c r="J1207" s="10">
        <f t="shared" si="1208"/>
        <v>62229026.656186327</v>
      </c>
      <c r="K1207" s="10">
        <f t="shared" si="1209"/>
        <v>23760799.622710541</v>
      </c>
      <c r="L1207" s="10">
        <f t="shared" si="1210"/>
        <v>0</v>
      </c>
      <c r="M1207" s="10">
        <f t="shared" si="1211"/>
        <v>1695499737.065732</v>
      </c>
      <c r="N1207" s="10">
        <f t="shared" si="1212"/>
        <v>1695499737.065732</v>
      </c>
      <c r="O1207" s="10">
        <f t="shared" si="1213"/>
        <v>1695499737.065732</v>
      </c>
      <c r="P1207" s="10">
        <f t="shared" si="1214"/>
        <v>68683429.447992042</v>
      </c>
      <c r="Q1207" s="10">
        <f t="shared" si="1215"/>
        <v>68683429.447992042</v>
      </c>
      <c r="R1207" s="10">
        <f t="shared" si="1216"/>
        <v>68683429.447992042</v>
      </c>
      <c r="S1207" s="10">
        <f t="shared" si="1217"/>
        <v>68683429.447992042</v>
      </c>
      <c r="T1207" s="10">
        <f t="shared" si="1218"/>
        <v>68683429.447992042</v>
      </c>
      <c r="U1207" s="10">
        <f t="shared" si="1219"/>
        <v>68683429.447992042</v>
      </c>
      <c r="V1207" s="10">
        <f t="shared" si="1220"/>
        <v>3096508046.0731688</v>
      </c>
      <c r="W1207" s="10">
        <f t="shared" si="1221"/>
        <v>3096508046.0731688</v>
      </c>
      <c r="X1207" s="10">
        <f t="shared" si="1222"/>
        <v>3096508046.0731688</v>
      </c>
      <c r="Y1207" s="26"/>
      <c r="Z1207" s="10"/>
    </row>
    <row r="1208" spans="1:26" outlineLevel="1">
      <c r="A1208" t="s">
        <v>125</v>
      </c>
      <c r="B1208" t="s">
        <v>45</v>
      </c>
      <c r="C1208" s="6" t="s">
        <v>119</v>
      </c>
      <c r="D1208" s="10">
        <f t="shared" si="1223"/>
        <v>38021915.869467109</v>
      </c>
      <c r="E1208" s="10">
        <f t="shared" si="1203"/>
        <v>6559753.4654262541</v>
      </c>
      <c r="F1208" s="10">
        <f t="shared" si="1204"/>
        <v>0</v>
      </c>
      <c r="G1208" s="10">
        <f t="shared" si="1205"/>
        <v>238816220.99974504</v>
      </c>
      <c r="H1208" s="10">
        <f t="shared" si="1206"/>
        <v>751132013.78796029</v>
      </c>
      <c r="I1208" s="10">
        <f t="shared" si="1207"/>
        <v>751132013.78796029</v>
      </c>
      <c r="J1208" s="10">
        <f t="shared" si="1208"/>
        <v>68251615.652192935</v>
      </c>
      <c r="K1208" s="10">
        <f t="shared" si="1209"/>
        <v>21366056.760842167</v>
      </c>
      <c r="L1208" s="10">
        <f t="shared" si="1210"/>
        <v>0</v>
      </c>
      <c r="M1208" s="10">
        <f t="shared" si="1211"/>
        <v>1624733588.5621214</v>
      </c>
      <c r="N1208" s="10">
        <f t="shared" si="1212"/>
        <v>1624733588.5621214</v>
      </c>
      <c r="O1208" s="10">
        <f t="shared" si="1213"/>
        <v>1624733588.5621214</v>
      </c>
      <c r="P1208" s="10">
        <f t="shared" si="1214"/>
        <v>64640935.96412041</v>
      </c>
      <c r="Q1208" s="10">
        <f t="shared" si="1215"/>
        <v>64640935.96412041</v>
      </c>
      <c r="R1208" s="10">
        <f t="shared" si="1216"/>
        <v>64640935.96412041</v>
      </c>
      <c r="S1208" s="10">
        <f t="shared" si="1217"/>
        <v>64640935.96412041</v>
      </c>
      <c r="T1208" s="10">
        <f t="shared" si="1218"/>
        <v>64640935.96412041</v>
      </c>
      <c r="U1208" s="10">
        <f t="shared" si="1219"/>
        <v>64640935.96412041</v>
      </c>
      <c r="V1208" s="10">
        <f t="shared" si="1220"/>
        <v>3084449798.1540313</v>
      </c>
      <c r="W1208" s="10">
        <f t="shared" si="1221"/>
        <v>3084449798.1540313</v>
      </c>
      <c r="X1208" s="10">
        <f t="shared" si="1222"/>
        <v>3084449798.1540313</v>
      </c>
      <c r="Y1208" s="26"/>
      <c r="Z1208" s="10"/>
    </row>
    <row r="1209" spans="1:26" outlineLevel="1">
      <c r="A1209" t="s">
        <v>125</v>
      </c>
      <c r="B1209" t="s">
        <v>46</v>
      </c>
      <c r="C1209" s="6" t="s">
        <v>120</v>
      </c>
      <c r="D1209" s="10">
        <f t="shared" si="1223"/>
        <v>40832791.378010392</v>
      </c>
      <c r="E1209" s="10">
        <f t="shared" si="1203"/>
        <v>3051086.4109695661</v>
      </c>
      <c r="F1209" s="10">
        <f t="shared" si="1204"/>
        <v>0</v>
      </c>
      <c r="G1209" s="10">
        <f t="shared" si="1205"/>
        <v>260609980.50104797</v>
      </c>
      <c r="H1209" s="10">
        <f t="shared" si="1206"/>
        <v>707995187.13600469</v>
      </c>
      <c r="I1209" s="10">
        <f t="shared" si="1207"/>
        <v>707995187.13600469</v>
      </c>
      <c r="J1209" s="10">
        <f t="shared" si="1208"/>
        <v>76252136.786606595</v>
      </c>
      <c r="K1209" s="10">
        <f t="shared" si="1209"/>
        <v>18576073.47233158</v>
      </c>
      <c r="L1209" s="10">
        <f t="shared" si="1210"/>
        <v>0</v>
      </c>
      <c r="M1209" s="10">
        <f t="shared" si="1211"/>
        <v>1401446237.7256393</v>
      </c>
      <c r="N1209" s="10">
        <f t="shared" si="1212"/>
        <v>1401446237.7256393</v>
      </c>
      <c r="O1209" s="10">
        <f t="shared" si="1213"/>
        <v>1401446237.7256393</v>
      </c>
      <c r="P1209" s="10">
        <f t="shared" si="1214"/>
        <v>55585980.392771944</v>
      </c>
      <c r="Q1209" s="10">
        <f t="shared" si="1215"/>
        <v>55585980.392771944</v>
      </c>
      <c r="R1209" s="10">
        <f t="shared" si="1216"/>
        <v>55585980.392771944</v>
      </c>
      <c r="S1209" s="10">
        <f t="shared" si="1217"/>
        <v>55585980.392771944</v>
      </c>
      <c r="T1209" s="10">
        <f t="shared" si="1218"/>
        <v>55585980.392771944</v>
      </c>
      <c r="U1209" s="10">
        <f t="shared" si="1219"/>
        <v>55585980.392771944</v>
      </c>
      <c r="V1209" s="10">
        <f t="shared" si="1220"/>
        <v>3066362426.2753248</v>
      </c>
      <c r="W1209" s="10">
        <f t="shared" si="1221"/>
        <v>3066362426.2753248</v>
      </c>
      <c r="X1209" s="10">
        <f t="shared" si="1222"/>
        <v>3066362426.2753248</v>
      </c>
      <c r="Y1209" s="26"/>
      <c r="Z1209" s="10"/>
    </row>
    <row r="1210" spans="1:26" outlineLevel="1">
      <c r="A1210" t="s">
        <v>125</v>
      </c>
      <c r="B1210" t="s">
        <v>47</v>
      </c>
      <c r="C1210" s="6" t="s">
        <v>121</v>
      </c>
      <c r="D1210" s="10">
        <f t="shared" si="1223"/>
        <v>42412547.943451531</v>
      </c>
      <c r="E1210" s="10">
        <f t="shared" si="1203"/>
        <v>253256.95894022455</v>
      </c>
      <c r="F1210" s="10">
        <f t="shared" si="1204"/>
        <v>0</v>
      </c>
      <c r="G1210" s="10">
        <f t="shared" si="1205"/>
        <v>262619898.8903431</v>
      </c>
      <c r="H1210" s="10">
        <f t="shared" si="1206"/>
        <v>681087657.94710982</v>
      </c>
      <c r="I1210" s="10">
        <f t="shared" si="1207"/>
        <v>681087657.94710982</v>
      </c>
      <c r="J1210" s="10">
        <f t="shared" si="1208"/>
        <v>91025223.752162054</v>
      </c>
      <c r="K1210" s="10">
        <f t="shared" si="1209"/>
        <v>16431054.319248753</v>
      </c>
      <c r="L1210" s="10">
        <f t="shared" si="1210"/>
        <v>0</v>
      </c>
      <c r="M1210" s="10">
        <f t="shared" si="1211"/>
        <v>1201027251.1416907</v>
      </c>
      <c r="N1210" s="10">
        <f t="shared" si="1212"/>
        <v>1201027251.1416907</v>
      </c>
      <c r="O1210" s="10">
        <f t="shared" si="1213"/>
        <v>1201027251.1416907</v>
      </c>
      <c r="P1210" s="10">
        <f t="shared" si="1214"/>
        <v>51826859.4002444</v>
      </c>
      <c r="Q1210" s="10">
        <f t="shared" si="1215"/>
        <v>51826859.4002444</v>
      </c>
      <c r="R1210" s="10">
        <f t="shared" si="1216"/>
        <v>51826859.4002444</v>
      </c>
      <c r="S1210" s="10">
        <f t="shared" si="1217"/>
        <v>51826859.4002444</v>
      </c>
      <c r="T1210" s="10">
        <f t="shared" si="1218"/>
        <v>51826859.4002444</v>
      </c>
      <c r="U1210" s="10">
        <f t="shared" si="1219"/>
        <v>51826859.4002444</v>
      </c>
      <c r="V1210" s="10">
        <f t="shared" si="1220"/>
        <v>3045190355.2062049</v>
      </c>
      <c r="W1210" s="10">
        <f t="shared" si="1221"/>
        <v>3045190355.2062049</v>
      </c>
      <c r="X1210" s="10">
        <f t="shared" si="1222"/>
        <v>3045190355.2062049</v>
      </c>
      <c r="Y1210" s="26"/>
      <c r="Z1210" s="10"/>
    </row>
    <row r="1211" spans="1:26" outlineLevel="1">
      <c r="A1211" t="s">
        <v>125</v>
      </c>
      <c r="B1211" t="s">
        <v>48</v>
      </c>
      <c r="C1211" s="6" t="s">
        <v>122</v>
      </c>
      <c r="D1211" s="10">
        <f t="shared" si="1223"/>
        <v>38994017.537956998</v>
      </c>
      <c r="E1211" s="10">
        <f t="shared" si="1203"/>
        <v>101894.94738507179</v>
      </c>
      <c r="F1211" s="10">
        <f t="shared" si="1204"/>
        <v>0</v>
      </c>
      <c r="G1211" s="10">
        <f t="shared" si="1205"/>
        <v>215892294.57873592</v>
      </c>
      <c r="H1211" s="10">
        <f t="shared" si="1206"/>
        <v>658126880.10879087</v>
      </c>
      <c r="I1211" s="10">
        <f t="shared" si="1207"/>
        <v>658126880.10879087</v>
      </c>
      <c r="J1211" s="10">
        <f t="shared" si="1208"/>
        <v>80690047.003059104</v>
      </c>
      <c r="K1211" s="10">
        <f t="shared" si="1209"/>
        <v>15521238.041442666</v>
      </c>
      <c r="L1211" s="10">
        <f t="shared" si="1210"/>
        <v>0</v>
      </c>
      <c r="M1211" s="10">
        <f t="shared" si="1211"/>
        <v>1009546938.560734</v>
      </c>
      <c r="N1211" s="10">
        <f t="shared" si="1212"/>
        <v>1009546938.560734</v>
      </c>
      <c r="O1211" s="10">
        <f t="shared" si="1213"/>
        <v>1009546938.560734</v>
      </c>
      <c r="P1211" s="10">
        <f t="shared" si="1214"/>
        <v>48897677.466271885</v>
      </c>
      <c r="Q1211" s="10">
        <f t="shared" si="1215"/>
        <v>48897677.466271885</v>
      </c>
      <c r="R1211" s="10">
        <f t="shared" si="1216"/>
        <v>48897677.466271885</v>
      </c>
      <c r="S1211" s="10">
        <f t="shared" si="1217"/>
        <v>48897677.466271885</v>
      </c>
      <c r="T1211" s="10">
        <f t="shared" si="1218"/>
        <v>48897677.466271885</v>
      </c>
      <c r="U1211" s="10">
        <f t="shared" si="1219"/>
        <v>48897677.466271885</v>
      </c>
      <c r="V1211" s="10">
        <f t="shared" si="1220"/>
        <v>3020032884.7554932</v>
      </c>
      <c r="W1211" s="10">
        <f t="shared" si="1221"/>
        <v>3020032884.7554932</v>
      </c>
      <c r="X1211" s="10">
        <f t="shared" si="1222"/>
        <v>3020032884.7554932</v>
      </c>
      <c r="Y1211" s="26"/>
      <c r="Z1211" s="10"/>
    </row>
    <row r="1212" spans="1:26" outlineLevel="1">
      <c r="A1212" t="s">
        <v>125</v>
      </c>
      <c r="B1212" t="s">
        <v>49</v>
      </c>
      <c r="C1212" s="6" t="s">
        <v>123</v>
      </c>
      <c r="D1212" s="10">
        <f t="shared" si="1223"/>
        <v>31954411.252538182</v>
      </c>
      <c r="E1212" s="10">
        <f t="shared" si="1203"/>
        <v>106076.84459355942</v>
      </c>
      <c r="F1212" s="10">
        <f t="shared" si="1204"/>
        <v>0</v>
      </c>
      <c r="G1212" s="10">
        <f t="shared" si="1205"/>
        <v>132164180.54082985</v>
      </c>
      <c r="H1212" s="10">
        <f t="shared" si="1206"/>
        <v>528267454.85569078</v>
      </c>
      <c r="I1212" s="10">
        <f t="shared" si="1207"/>
        <v>528267454.85569078</v>
      </c>
      <c r="J1212" s="10">
        <f t="shared" si="1208"/>
        <v>71217803.897125095</v>
      </c>
      <c r="K1212" s="10">
        <f t="shared" si="1209"/>
        <v>14537473.288131755</v>
      </c>
      <c r="L1212" s="10">
        <f t="shared" si="1210"/>
        <v>0</v>
      </c>
      <c r="M1212" s="10">
        <f t="shared" si="1211"/>
        <v>879179746.49776196</v>
      </c>
      <c r="N1212" s="10">
        <f t="shared" si="1212"/>
        <v>879179746.49776196</v>
      </c>
      <c r="O1212" s="10">
        <f t="shared" si="1213"/>
        <v>879179746.49776196</v>
      </c>
      <c r="P1212" s="10">
        <f t="shared" si="1214"/>
        <v>46867664.104992121</v>
      </c>
      <c r="Q1212" s="10">
        <f t="shared" si="1215"/>
        <v>46867664.104992121</v>
      </c>
      <c r="R1212" s="10">
        <f t="shared" si="1216"/>
        <v>46867664.104992121</v>
      </c>
      <c r="S1212" s="10">
        <f t="shared" si="1217"/>
        <v>46867664.104992121</v>
      </c>
      <c r="T1212" s="10">
        <f t="shared" si="1218"/>
        <v>46867664.104992121</v>
      </c>
      <c r="U1212" s="10">
        <f t="shared" si="1219"/>
        <v>46867664.104992121</v>
      </c>
      <c r="V1212" s="10">
        <f t="shared" si="1220"/>
        <v>2993872664.3392415</v>
      </c>
      <c r="W1212" s="10">
        <f t="shared" si="1221"/>
        <v>2993872664.3392415</v>
      </c>
      <c r="X1212" s="10">
        <f t="shared" si="1222"/>
        <v>2993872664.3392415</v>
      </c>
      <c r="Y1212" s="26"/>
      <c r="Z1212" s="10"/>
    </row>
    <row r="1213" spans="1:26" outlineLevel="1">
      <c r="A1213" t="s">
        <v>125</v>
      </c>
      <c r="B1213" t="s">
        <v>50</v>
      </c>
      <c r="C1213" s="6" t="s">
        <v>124</v>
      </c>
      <c r="D1213" s="10">
        <f t="shared" si="1223"/>
        <v>30203411.953956265</v>
      </c>
      <c r="E1213" s="10">
        <f t="shared" si="1203"/>
        <v>109115.94427030504</v>
      </c>
      <c r="F1213" s="10">
        <f t="shared" si="1204"/>
        <v>0</v>
      </c>
      <c r="G1213" s="10">
        <f t="shared" si="1205"/>
        <v>71124950.687506288</v>
      </c>
      <c r="H1213" s="10">
        <f t="shared" si="1206"/>
        <v>420873212.44791555</v>
      </c>
      <c r="I1213" s="10">
        <f t="shared" si="1207"/>
        <v>420873212.44791555</v>
      </c>
      <c r="J1213" s="10">
        <f t="shared" si="1208"/>
        <v>65357141.384030573</v>
      </c>
      <c r="K1213" s="10">
        <f t="shared" si="1209"/>
        <v>13148247.249899019</v>
      </c>
      <c r="L1213" s="10">
        <f t="shared" si="1210"/>
        <v>0</v>
      </c>
      <c r="M1213" s="10">
        <f t="shared" si="1211"/>
        <v>778587963.77441013</v>
      </c>
      <c r="N1213" s="10">
        <f t="shared" si="1212"/>
        <v>778587963.77441013</v>
      </c>
      <c r="O1213" s="10">
        <f t="shared" si="1213"/>
        <v>778587963.77441013</v>
      </c>
      <c r="P1213" s="10">
        <f t="shared" si="1214"/>
        <v>31533556.502232827</v>
      </c>
      <c r="Q1213" s="10">
        <f t="shared" si="1215"/>
        <v>31533556.502232827</v>
      </c>
      <c r="R1213" s="10">
        <f t="shared" si="1216"/>
        <v>31533556.502232827</v>
      </c>
      <c r="S1213" s="10">
        <f t="shared" si="1217"/>
        <v>31533556.502232827</v>
      </c>
      <c r="T1213" s="10">
        <f t="shared" si="1218"/>
        <v>31533556.502232827</v>
      </c>
      <c r="U1213" s="10">
        <f t="shared" si="1219"/>
        <v>31533556.502232827</v>
      </c>
      <c r="V1213" s="10">
        <f t="shared" si="1220"/>
        <v>2978799854.44032</v>
      </c>
      <c r="W1213" s="10">
        <f t="shared" si="1221"/>
        <v>2978799854.44032</v>
      </c>
      <c r="X1213" s="10">
        <f t="shared" si="1222"/>
        <v>2978799854.44032</v>
      </c>
      <c r="Y1213" s="26"/>
      <c r="Z1213" s="10"/>
    </row>
    <row r="1214" spans="1:26" outlineLevel="1">
      <c r="A1214" t="s">
        <v>126</v>
      </c>
      <c r="B1214" t="s">
        <v>27</v>
      </c>
      <c r="C1214" s="6" t="s">
        <v>101</v>
      </c>
      <c r="D1214" s="10">
        <f t="shared" si="1223"/>
        <v>517852.82627108297</v>
      </c>
      <c r="E1214" s="10">
        <f t="shared" si="1203"/>
        <v>155405097.11718649</v>
      </c>
      <c r="F1214" s="10">
        <f t="shared" si="1204"/>
        <v>0</v>
      </c>
      <c r="G1214" s="10">
        <f t="shared" si="1205"/>
        <v>45033216.410431549</v>
      </c>
      <c r="H1214" s="10">
        <f t="shared" si="1206"/>
        <v>312259393.26292121</v>
      </c>
      <c r="I1214" s="10">
        <f t="shared" si="1207"/>
        <v>312259393.26292121</v>
      </c>
      <c r="J1214" s="10">
        <f t="shared" si="1208"/>
        <v>1871759.0512472526</v>
      </c>
      <c r="K1214" s="10">
        <f t="shared" si="1209"/>
        <v>726739073.68346953</v>
      </c>
      <c r="L1214" s="10">
        <f t="shared" si="1210"/>
        <v>0</v>
      </c>
      <c r="M1214" s="10">
        <f t="shared" si="1211"/>
        <v>641930557.15797865</v>
      </c>
      <c r="N1214" s="10">
        <f t="shared" si="1212"/>
        <v>641930557.15797865</v>
      </c>
      <c r="O1214" s="10">
        <f t="shared" si="1213"/>
        <v>641930557.15797865</v>
      </c>
      <c r="P1214" s="10">
        <f t="shared" si="1214"/>
        <v>18927260.287148155</v>
      </c>
      <c r="Q1214" s="10">
        <f t="shared" si="1215"/>
        <v>18927260.287148155</v>
      </c>
      <c r="R1214" s="10">
        <f t="shared" si="1216"/>
        <v>18927260.287148155</v>
      </c>
      <c r="S1214" s="10">
        <f t="shared" si="1217"/>
        <v>18927260.287148155</v>
      </c>
      <c r="T1214" s="10">
        <f t="shared" si="1218"/>
        <v>18927260.287148155</v>
      </c>
      <c r="U1214" s="10">
        <f t="shared" si="1219"/>
        <v>18927260.287148155</v>
      </c>
      <c r="V1214" s="10">
        <f t="shared" si="1220"/>
        <v>2745408759.2857709</v>
      </c>
      <c r="W1214" s="10">
        <f t="shared" si="1221"/>
        <v>2745408759.2857709</v>
      </c>
      <c r="X1214" s="10">
        <f t="shared" si="1222"/>
        <v>2745408759.2857709</v>
      </c>
      <c r="Y1214" s="26"/>
      <c r="Z1214" s="10"/>
    </row>
    <row r="1215" spans="1:26" outlineLevel="1">
      <c r="A1215" t="s">
        <v>126</v>
      </c>
      <c r="B1215" t="s">
        <v>28</v>
      </c>
      <c r="C1215" s="6" t="s">
        <v>102</v>
      </c>
      <c r="D1215" s="10">
        <f t="shared" si="1223"/>
        <v>517852.82627108297</v>
      </c>
      <c r="E1215" s="10">
        <f t="shared" si="1203"/>
        <v>139765458.10527155</v>
      </c>
      <c r="F1215" s="10">
        <f t="shared" si="1204"/>
        <v>0</v>
      </c>
      <c r="G1215" s="10">
        <f t="shared" si="1205"/>
        <v>40538741.590425767</v>
      </c>
      <c r="H1215" s="10">
        <f t="shared" si="1206"/>
        <v>231884619.03691939</v>
      </c>
      <c r="I1215" s="10">
        <f t="shared" si="1207"/>
        <v>231884619.03691939</v>
      </c>
      <c r="J1215" s="10">
        <f t="shared" si="1208"/>
        <v>1869242.5108165951</v>
      </c>
      <c r="K1215" s="10">
        <f t="shared" si="1209"/>
        <v>680636081.63621759</v>
      </c>
      <c r="L1215" s="10">
        <f t="shared" si="1210"/>
        <v>0</v>
      </c>
      <c r="M1215" s="10">
        <f t="shared" si="1211"/>
        <v>607152433.71872187</v>
      </c>
      <c r="N1215" s="10">
        <f t="shared" si="1212"/>
        <v>607152433.71872187</v>
      </c>
      <c r="O1215" s="10">
        <f t="shared" si="1213"/>
        <v>607152433.71872187</v>
      </c>
      <c r="P1215" s="10">
        <f t="shared" si="1214"/>
        <v>18374353.793907292</v>
      </c>
      <c r="Q1215" s="10">
        <f t="shared" si="1215"/>
        <v>18374353.793907292</v>
      </c>
      <c r="R1215" s="10">
        <f t="shared" si="1216"/>
        <v>18374353.793907292</v>
      </c>
      <c r="S1215" s="10">
        <f t="shared" si="1217"/>
        <v>18374353.793907292</v>
      </c>
      <c r="T1215" s="10">
        <f t="shared" si="1218"/>
        <v>18374353.793907292</v>
      </c>
      <c r="U1215" s="10">
        <f t="shared" si="1219"/>
        <v>18374353.793907292</v>
      </c>
      <c r="V1215" s="10">
        <f t="shared" si="1220"/>
        <v>2741663900.3034501</v>
      </c>
      <c r="W1215" s="10">
        <f t="shared" si="1221"/>
        <v>2741663900.3034501</v>
      </c>
      <c r="X1215" s="10">
        <f t="shared" si="1222"/>
        <v>2741663900.3034501</v>
      </c>
      <c r="Y1215" s="26"/>
      <c r="Z1215" s="10"/>
    </row>
    <row r="1216" spans="1:26" outlineLevel="1">
      <c r="A1216" t="s">
        <v>126</v>
      </c>
      <c r="B1216" t="s">
        <v>29</v>
      </c>
      <c r="C1216" s="6" t="s">
        <v>103</v>
      </c>
      <c r="D1216" s="10">
        <f t="shared" si="1223"/>
        <v>517852.82627108297</v>
      </c>
      <c r="E1216" s="10">
        <f t="shared" si="1203"/>
        <v>135062732.82887921</v>
      </c>
      <c r="F1216" s="10">
        <f t="shared" si="1204"/>
        <v>0</v>
      </c>
      <c r="G1216" s="10">
        <f t="shared" si="1205"/>
        <v>39790735.896783642</v>
      </c>
      <c r="H1216" s="10">
        <f t="shared" si="1206"/>
        <v>184269624.57112932</v>
      </c>
      <c r="I1216" s="10">
        <f t="shared" si="1207"/>
        <v>184269624.57112932</v>
      </c>
      <c r="J1216" s="10">
        <f t="shared" si="1208"/>
        <v>1907407.7079596238</v>
      </c>
      <c r="K1216" s="10">
        <f t="shared" si="1209"/>
        <v>662315142.15918088</v>
      </c>
      <c r="L1216" s="10">
        <f t="shared" si="1210"/>
        <v>0</v>
      </c>
      <c r="M1216" s="10">
        <f t="shared" si="1211"/>
        <v>602716668.98010099</v>
      </c>
      <c r="N1216" s="10">
        <f t="shared" si="1212"/>
        <v>602716668.98010099</v>
      </c>
      <c r="O1216" s="10">
        <f t="shared" si="1213"/>
        <v>602716668.98010099</v>
      </c>
      <c r="P1216" s="10">
        <f t="shared" si="1214"/>
        <v>18226593.403670326</v>
      </c>
      <c r="Q1216" s="10">
        <f t="shared" si="1215"/>
        <v>18226593.403670326</v>
      </c>
      <c r="R1216" s="10">
        <f t="shared" si="1216"/>
        <v>18226593.403670326</v>
      </c>
      <c r="S1216" s="10">
        <f t="shared" si="1217"/>
        <v>18226593.403670326</v>
      </c>
      <c r="T1216" s="10">
        <f t="shared" si="1218"/>
        <v>18226593.403670326</v>
      </c>
      <c r="U1216" s="10">
        <f t="shared" si="1219"/>
        <v>18226593.403670326</v>
      </c>
      <c r="V1216" s="10">
        <f t="shared" si="1220"/>
        <v>2742596989.080112</v>
      </c>
      <c r="W1216" s="10">
        <f t="shared" si="1221"/>
        <v>2742596989.080112</v>
      </c>
      <c r="X1216" s="10">
        <f t="shared" si="1222"/>
        <v>2742596989.080112</v>
      </c>
      <c r="Y1216" s="26"/>
      <c r="Z1216" s="10"/>
    </row>
    <row r="1217" spans="1:26" outlineLevel="1">
      <c r="A1217" t="s">
        <v>126</v>
      </c>
      <c r="B1217" t="s">
        <v>30</v>
      </c>
      <c r="C1217" s="6" t="s">
        <v>104</v>
      </c>
      <c r="D1217" s="10">
        <f t="shared" si="1223"/>
        <v>517852.82627108297</v>
      </c>
      <c r="E1217" s="10">
        <f t="shared" si="1203"/>
        <v>140825165.99316916</v>
      </c>
      <c r="F1217" s="10">
        <f t="shared" si="1204"/>
        <v>0</v>
      </c>
      <c r="G1217" s="10">
        <f t="shared" si="1205"/>
        <v>40356620.5387998</v>
      </c>
      <c r="H1217" s="10">
        <f t="shared" si="1206"/>
        <v>157526446.55800492</v>
      </c>
      <c r="I1217" s="10">
        <f t="shared" si="1207"/>
        <v>157526446.55800492</v>
      </c>
      <c r="J1217" s="10">
        <f t="shared" si="1208"/>
        <v>1942210.0531515626</v>
      </c>
      <c r="K1217" s="10">
        <f t="shared" si="1209"/>
        <v>666271899.43815672</v>
      </c>
      <c r="L1217" s="10">
        <f t="shared" si="1210"/>
        <v>0</v>
      </c>
      <c r="M1217" s="10">
        <f t="shared" si="1211"/>
        <v>622737468.78610122</v>
      </c>
      <c r="N1217" s="10">
        <f t="shared" si="1212"/>
        <v>622737468.78610122</v>
      </c>
      <c r="O1217" s="10">
        <f t="shared" si="1213"/>
        <v>622737468.78610122</v>
      </c>
      <c r="P1217" s="10">
        <f t="shared" si="1214"/>
        <v>18271682.95068828</v>
      </c>
      <c r="Q1217" s="10">
        <f t="shared" si="1215"/>
        <v>18271682.95068828</v>
      </c>
      <c r="R1217" s="10">
        <f t="shared" si="1216"/>
        <v>18271682.95068828</v>
      </c>
      <c r="S1217" s="10">
        <f t="shared" si="1217"/>
        <v>18271682.95068828</v>
      </c>
      <c r="T1217" s="10">
        <f t="shared" si="1218"/>
        <v>18271682.95068828</v>
      </c>
      <c r="U1217" s="10">
        <f t="shared" si="1219"/>
        <v>18271682.95068828</v>
      </c>
      <c r="V1217" s="10">
        <f t="shared" si="1220"/>
        <v>2744475670.509109</v>
      </c>
      <c r="W1217" s="10">
        <f t="shared" si="1221"/>
        <v>2744475670.509109</v>
      </c>
      <c r="X1217" s="10">
        <f t="shared" si="1222"/>
        <v>2744475670.509109</v>
      </c>
      <c r="Y1217" s="26"/>
      <c r="Z1217" s="10"/>
    </row>
    <row r="1218" spans="1:26" outlineLevel="1">
      <c r="A1218" t="s">
        <v>126</v>
      </c>
      <c r="B1218" t="s">
        <v>31</v>
      </c>
      <c r="C1218" s="6" t="s">
        <v>105</v>
      </c>
      <c r="D1218" s="10">
        <f t="shared" si="1223"/>
        <v>517852.82627108297</v>
      </c>
      <c r="E1218" s="10">
        <f t="shared" si="1203"/>
        <v>155109778.54882315</v>
      </c>
      <c r="F1218" s="10">
        <f t="shared" si="1204"/>
        <v>0</v>
      </c>
      <c r="G1218" s="10">
        <f t="shared" si="1205"/>
        <v>48620889.432612017</v>
      </c>
      <c r="H1218" s="10">
        <f t="shared" si="1206"/>
        <v>164633917.53469837</v>
      </c>
      <c r="I1218" s="10">
        <f t="shared" si="1207"/>
        <v>164633917.53469837</v>
      </c>
      <c r="J1218" s="10">
        <f t="shared" si="1208"/>
        <v>1904207.2134556731</v>
      </c>
      <c r="K1218" s="10">
        <f t="shared" si="1209"/>
        <v>687790323.70810223</v>
      </c>
      <c r="L1218" s="10">
        <f t="shared" si="1210"/>
        <v>0</v>
      </c>
      <c r="M1218" s="10">
        <f t="shared" si="1211"/>
        <v>650799964.00107944</v>
      </c>
      <c r="N1218" s="10">
        <f t="shared" si="1212"/>
        <v>650799964.00107944</v>
      </c>
      <c r="O1218" s="10">
        <f t="shared" si="1213"/>
        <v>650799964.00107944</v>
      </c>
      <c r="P1218" s="10">
        <f t="shared" si="1214"/>
        <v>18189623.316165533</v>
      </c>
      <c r="Q1218" s="10">
        <f t="shared" si="1215"/>
        <v>18189623.316165533</v>
      </c>
      <c r="R1218" s="10">
        <f t="shared" si="1216"/>
        <v>18189623.316165533</v>
      </c>
      <c r="S1218" s="10">
        <f t="shared" si="1217"/>
        <v>18189623.316165533</v>
      </c>
      <c r="T1218" s="10">
        <f t="shared" si="1218"/>
        <v>18189623.316165533</v>
      </c>
      <c r="U1218" s="10">
        <f t="shared" si="1219"/>
        <v>18189623.316165533</v>
      </c>
      <c r="V1218" s="10">
        <f t="shared" si="1220"/>
        <v>2756655840.1084089</v>
      </c>
      <c r="W1218" s="10">
        <f t="shared" si="1221"/>
        <v>2756655840.1084089</v>
      </c>
      <c r="X1218" s="10">
        <f t="shared" si="1222"/>
        <v>2756655840.1084089</v>
      </c>
      <c r="Y1218" s="26"/>
      <c r="Z1218" s="10"/>
    </row>
    <row r="1219" spans="1:26" outlineLevel="1">
      <c r="A1219" t="s">
        <v>126</v>
      </c>
      <c r="B1219" t="s">
        <v>32</v>
      </c>
      <c r="C1219" s="6" t="s">
        <v>106</v>
      </c>
      <c r="D1219" s="10">
        <f t="shared" si="1223"/>
        <v>741552.62761712435</v>
      </c>
      <c r="E1219" s="10">
        <f t="shared" si="1203"/>
        <v>173760603.16915721</v>
      </c>
      <c r="F1219" s="10">
        <f t="shared" si="1204"/>
        <v>0</v>
      </c>
      <c r="G1219" s="10">
        <f t="shared" si="1205"/>
        <v>61225816.855815277</v>
      </c>
      <c r="H1219" s="10">
        <f t="shared" si="1206"/>
        <v>211890757.50881794</v>
      </c>
      <c r="I1219" s="10">
        <f t="shared" si="1207"/>
        <v>211890757.50881794</v>
      </c>
      <c r="J1219" s="10">
        <f t="shared" si="1208"/>
        <v>2408247.7742768312</v>
      </c>
      <c r="K1219" s="10">
        <f t="shared" si="1209"/>
        <v>737757235.33934808</v>
      </c>
      <c r="L1219" s="10">
        <f t="shared" si="1210"/>
        <v>0</v>
      </c>
      <c r="M1219" s="10">
        <f t="shared" si="1211"/>
        <v>740085704.27514088</v>
      </c>
      <c r="N1219" s="10">
        <f t="shared" si="1212"/>
        <v>740085704.27514088</v>
      </c>
      <c r="O1219" s="10">
        <f t="shared" si="1213"/>
        <v>740085704.27514088</v>
      </c>
      <c r="P1219" s="10">
        <f t="shared" si="1214"/>
        <v>18613564.211312979</v>
      </c>
      <c r="Q1219" s="10">
        <f t="shared" si="1215"/>
        <v>18613564.211312979</v>
      </c>
      <c r="R1219" s="10">
        <f t="shared" si="1216"/>
        <v>18613564.211312979</v>
      </c>
      <c r="S1219" s="10">
        <f t="shared" si="1217"/>
        <v>18613564.211312979</v>
      </c>
      <c r="T1219" s="10">
        <f t="shared" si="1218"/>
        <v>18613564.211312979</v>
      </c>
      <c r="U1219" s="10">
        <f t="shared" si="1219"/>
        <v>18613564.211312979</v>
      </c>
      <c r="V1219" s="10">
        <f t="shared" si="1220"/>
        <v>2780095842.3969064</v>
      </c>
      <c r="W1219" s="10">
        <f t="shared" si="1221"/>
        <v>2780095842.3969064</v>
      </c>
      <c r="X1219" s="10">
        <f t="shared" si="1222"/>
        <v>2780095842.3969064</v>
      </c>
      <c r="Y1219" s="26"/>
      <c r="Z1219" s="10"/>
    </row>
    <row r="1220" spans="1:26" outlineLevel="1">
      <c r="A1220" t="s">
        <v>126</v>
      </c>
      <c r="B1220" t="s">
        <v>33</v>
      </c>
      <c r="C1220" s="6" t="s">
        <v>107</v>
      </c>
      <c r="D1220" s="10">
        <f t="shared" si="1223"/>
        <v>841884.23533530056</v>
      </c>
      <c r="E1220" s="10">
        <f t="shared" si="1203"/>
        <v>185919175.36177239</v>
      </c>
      <c r="F1220" s="10">
        <f t="shared" si="1204"/>
        <v>0</v>
      </c>
      <c r="G1220" s="10">
        <f t="shared" si="1205"/>
        <v>40257763.729222767</v>
      </c>
      <c r="H1220" s="10">
        <f t="shared" si="1206"/>
        <v>324486607.33116192</v>
      </c>
      <c r="I1220" s="10">
        <f t="shared" si="1207"/>
        <v>324486607.33116192</v>
      </c>
      <c r="J1220" s="10">
        <f t="shared" si="1208"/>
        <v>3142954.4123102692</v>
      </c>
      <c r="K1220" s="10">
        <f t="shared" si="1209"/>
        <v>833789379.3999393</v>
      </c>
      <c r="L1220" s="10">
        <f t="shared" si="1210"/>
        <v>0</v>
      </c>
      <c r="M1220" s="10">
        <f t="shared" si="1211"/>
        <v>1032428509.1602361</v>
      </c>
      <c r="N1220" s="10">
        <f t="shared" si="1212"/>
        <v>1032428509.1602361</v>
      </c>
      <c r="O1220" s="10">
        <f t="shared" si="1213"/>
        <v>1032428509.1602361</v>
      </c>
      <c r="P1220" s="10">
        <f t="shared" si="1214"/>
        <v>26393021.892383054</v>
      </c>
      <c r="Q1220" s="10">
        <f t="shared" si="1215"/>
        <v>26393021.892383054</v>
      </c>
      <c r="R1220" s="10">
        <f t="shared" si="1216"/>
        <v>26393021.892383054</v>
      </c>
      <c r="S1220" s="10">
        <f t="shared" si="1217"/>
        <v>26393021.892383054</v>
      </c>
      <c r="T1220" s="10">
        <f t="shared" si="1218"/>
        <v>26393021.892383054</v>
      </c>
      <c r="U1220" s="10">
        <f t="shared" si="1219"/>
        <v>26393021.892383054</v>
      </c>
      <c r="V1220" s="10">
        <f t="shared" si="1220"/>
        <v>2806347862.8819489</v>
      </c>
      <c r="W1220" s="10">
        <f t="shared" si="1221"/>
        <v>2806347862.8819489</v>
      </c>
      <c r="X1220" s="10">
        <f t="shared" si="1222"/>
        <v>2806347862.8819489</v>
      </c>
      <c r="Y1220" s="26"/>
      <c r="Z1220" s="10"/>
    </row>
    <row r="1221" spans="1:26" outlineLevel="1">
      <c r="A1221" t="s">
        <v>126</v>
      </c>
      <c r="B1221" t="s">
        <v>34</v>
      </c>
      <c r="C1221" s="6" t="s">
        <v>108</v>
      </c>
      <c r="D1221" s="10">
        <f t="shared" si="1223"/>
        <v>891959.80782533321</v>
      </c>
      <c r="E1221" s="10">
        <f t="shared" si="1203"/>
        <v>186750768.47487971</v>
      </c>
      <c r="F1221" s="10">
        <f t="shared" si="1204"/>
        <v>0</v>
      </c>
      <c r="G1221" s="10">
        <f t="shared" si="1205"/>
        <v>41664073.286234476</v>
      </c>
      <c r="H1221" s="10">
        <f t="shared" si="1206"/>
        <v>425428490.67553812</v>
      </c>
      <c r="I1221" s="10">
        <f t="shared" si="1207"/>
        <v>425428490.67553812</v>
      </c>
      <c r="J1221" s="10">
        <f t="shared" si="1208"/>
        <v>2743284.4966026386</v>
      </c>
      <c r="K1221" s="10">
        <f t="shared" si="1209"/>
        <v>982655258.57542229</v>
      </c>
      <c r="L1221" s="10">
        <f t="shared" si="1210"/>
        <v>0</v>
      </c>
      <c r="M1221" s="10">
        <f t="shared" si="1211"/>
        <v>1387509964.2328146</v>
      </c>
      <c r="N1221" s="10">
        <f t="shared" si="1212"/>
        <v>1387509964.2328146</v>
      </c>
      <c r="O1221" s="10">
        <f t="shared" si="1213"/>
        <v>1387509964.2328146</v>
      </c>
      <c r="P1221" s="10">
        <f t="shared" si="1214"/>
        <v>49392443.116546087</v>
      </c>
      <c r="Q1221" s="10">
        <f t="shared" si="1215"/>
        <v>49392443.116546087</v>
      </c>
      <c r="R1221" s="10">
        <f t="shared" si="1216"/>
        <v>49392443.116546087</v>
      </c>
      <c r="S1221" s="10">
        <f t="shared" si="1217"/>
        <v>49392443.116546087</v>
      </c>
      <c r="T1221" s="10">
        <f t="shared" si="1218"/>
        <v>49392443.116546087</v>
      </c>
      <c r="U1221" s="10">
        <f t="shared" si="1219"/>
        <v>49392443.116546087</v>
      </c>
      <c r="V1221" s="10">
        <f t="shared" si="1220"/>
        <v>2825097165.5449033</v>
      </c>
      <c r="W1221" s="10">
        <f t="shared" si="1221"/>
        <v>2825097165.5449033</v>
      </c>
      <c r="X1221" s="10">
        <f t="shared" si="1222"/>
        <v>2825097165.5449033</v>
      </c>
      <c r="Y1221" s="26"/>
      <c r="Z1221" s="10"/>
    </row>
    <row r="1222" spans="1:26" outlineLevel="1">
      <c r="A1222" t="s">
        <v>126</v>
      </c>
      <c r="B1222" t="s">
        <v>35</v>
      </c>
      <c r="C1222" s="6" t="s">
        <v>109</v>
      </c>
      <c r="D1222" s="10">
        <f t="shared" si="1223"/>
        <v>914244.71415728389</v>
      </c>
      <c r="E1222" s="10">
        <f t="shared" si="1203"/>
        <v>190478419.62032199</v>
      </c>
      <c r="F1222" s="10">
        <f t="shared" si="1204"/>
        <v>0</v>
      </c>
      <c r="G1222" s="10">
        <f t="shared" si="1205"/>
        <v>44439661.348508582</v>
      </c>
      <c r="H1222" s="10">
        <f t="shared" si="1206"/>
        <v>466213105.49283028</v>
      </c>
      <c r="I1222" s="10">
        <f t="shared" si="1207"/>
        <v>466213105.49283028</v>
      </c>
      <c r="J1222" s="10">
        <f t="shared" si="1208"/>
        <v>2063821.3795914734</v>
      </c>
      <c r="K1222" s="10">
        <f t="shared" si="1209"/>
        <v>1174320807.4528203</v>
      </c>
      <c r="L1222" s="10">
        <f t="shared" si="1210"/>
        <v>0</v>
      </c>
      <c r="M1222" s="10">
        <f t="shared" si="1211"/>
        <v>1696364691.431253</v>
      </c>
      <c r="N1222" s="10">
        <f t="shared" si="1212"/>
        <v>1696364691.431253</v>
      </c>
      <c r="O1222" s="10">
        <f t="shared" si="1213"/>
        <v>1696364691.431253</v>
      </c>
      <c r="P1222" s="10">
        <f t="shared" si="1214"/>
        <v>55378997.463760003</v>
      </c>
      <c r="Q1222" s="10">
        <f t="shared" si="1215"/>
        <v>55378997.463760003</v>
      </c>
      <c r="R1222" s="10">
        <f t="shared" si="1216"/>
        <v>55378997.463760003</v>
      </c>
      <c r="S1222" s="10">
        <f t="shared" si="1217"/>
        <v>55378997.463760003</v>
      </c>
      <c r="T1222" s="10">
        <f t="shared" si="1218"/>
        <v>55378997.463760003</v>
      </c>
      <c r="U1222" s="10">
        <f t="shared" si="1219"/>
        <v>55378997.463760003</v>
      </c>
      <c r="V1222" s="10">
        <f t="shared" si="1220"/>
        <v>2830707954.0896621</v>
      </c>
      <c r="W1222" s="10">
        <f t="shared" si="1221"/>
        <v>2830707954.0896621</v>
      </c>
      <c r="X1222" s="10">
        <f t="shared" si="1222"/>
        <v>2830707954.0896621</v>
      </c>
      <c r="Y1222" s="26"/>
      <c r="Z1222" s="10"/>
    </row>
    <row r="1223" spans="1:26" outlineLevel="1">
      <c r="A1223" t="s">
        <v>126</v>
      </c>
      <c r="B1223" t="s">
        <v>36</v>
      </c>
      <c r="C1223" s="6" t="s">
        <v>110</v>
      </c>
      <c r="D1223" s="10">
        <f t="shared" si="1223"/>
        <v>740925.28617232898</v>
      </c>
      <c r="E1223" s="10">
        <f t="shared" si="1203"/>
        <v>194306832.37065724</v>
      </c>
      <c r="F1223" s="10">
        <f t="shared" si="1204"/>
        <v>0</v>
      </c>
      <c r="G1223" s="10">
        <f t="shared" si="1205"/>
        <v>44117307.004645154</v>
      </c>
      <c r="H1223" s="10">
        <f t="shared" si="1206"/>
        <v>508323151.90205842</v>
      </c>
      <c r="I1223" s="10">
        <f t="shared" si="1207"/>
        <v>508323151.90205842</v>
      </c>
      <c r="J1223" s="10">
        <f t="shared" si="1208"/>
        <v>1764875.5980581746</v>
      </c>
      <c r="K1223" s="10">
        <f t="shared" si="1209"/>
        <v>1326478001.0797403</v>
      </c>
      <c r="L1223" s="10">
        <f t="shared" si="1210"/>
        <v>0</v>
      </c>
      <c r="M1223" s="10">
        <f t="shared" si="1211"/>
        <v>1797781055.881413</v>
      </c>
      <c r="N1223" s="10">
        <f t="shared" si="1212"/>
        <v>1797781055.881413</v>
      </c>
      <c r="O1223" s="10">
        <f t="shared" si="1213"/>
        <v>1797781055.881413</v>
      </c>
      <c r="P1223" s="10">
        <f t="shared" si="1214"/>
        <v>52126061.936052456</v>
      </c>
      <c r="Q1223" s="10">
        <f t="shared" si="1215"/>
        <v>52126061.936052456</v>
      </c>
      <c r="R1223" s="10">
        <f t="shared" si="1216"/>
        <v>52126061.936052456</v>
      </c>
      <c r="S1223" s="10">
        <f t="shared" si="1217"/>
        <v>52126061.936052456</v>
      </c>
      <c r="T1223" s="10">
        <f t="shared" si="1218"/>
        <v>52126061.936052456</v>
      </c>
      <c r="U1223" s="10">
        <f t="shared" si="1219"/>
        <v>52126061.936052456</v>
      </c>
      <c r="V1223" s="10">
        <f t="shared" si="1220"/>
        <v>2822285395.3392439</v>
      </c>
      <c r="W1223" s="10">
        <f t="shared" si="1221"/>
        <v>2822285395.3392439</v>
      </c>
      <c r="X1223" s="10">
        <f t="shared" si="1222"/>
        <v>2822285395.3392439</v>
      </c>
      <c r="Y1223" s="26"/>
      <c r="Z1223" s="10"/>
    </row>
    <row r="1224" spans="1:26" outlineLevel="1">
      <c r="A1224" t="s">
        <v>126</v>
      </c>
      <c r="B1224" t="s">
        <v>37</v>
      </c>
      <c r="C1224" s="6" t="s">
        <v>111</v>
      </c>
      <c r="D1224" s="10">
        <f t="shared" si="1223"/>
        <v>745229.69971162919</v>
      </c>
      <c r="E1224" s="10">
        <f t="shared" si="1203"/>
        <v>213533178.50425369</v>
      </c>
      <c r="F1224" s="10">
        <f t="shared" si="1204"/>
        <v>0</v>
      </c>
      <c r="G1224" s="10">
        <f t="shared" si="1205"/>
        <v>44639979.020509519</v>
      </c>
      <c r="H1224" s="10">
        <f t="shared" si="1206"/>
        <v>554932855.73377633</v>
      </c>
      <c r="I1224" s="10">
        <f t="shared" si="1207"/>
        <v>554932855.73377633</v>
      </c>
      <c r="J1224" s="10">
        <f t="shared" si="1208"/>
        <v>1593547.4354201599</v>
      </c>
      <c r="K1224" s="10">
        <f t="shared" si="1209"/>
        <v>1436115451.6377437</v>
      </c>
      <c r="L1224" s="10">
        <f t="shared" si="1210"/>
        <v>0</v>
      </c>
      <c r="M1224" s="10">
        <f t="shared" si="1211"/>
        <v>1787824761.7625213</v>
      </c>
      <c r="N1224" s="10">
        <f t="shared" si="1212"/>
        <v>1787824761.7625213</v>
      </c>
      <c r="O1224" s="10">
        <f t="shared" si="1213"/>
        <v>1787824761.7625213</v>
      </c>
      <c r="P1224" s="10">
        <f t="shared" si="1214"/>
        <v>45389877.055119</v>
      </c>
      <c r="Q1224" s="10">
        <f t="shared" si="1215"/>
        <v>45389877.055119</v>
      </c>
      <c r="R1224" s="10">
        <f t="shared" si="1216"/>
        <v>45389877.055119</v>
      </c>
      <c r="S1224" s="10">
        <f t="shared" si="1217"/>
        <v>45389877.055119</v>
      </c>
      <c r="T1224" s="10">
        <f t="shared" si="1218"/>
        <v>45389877.055119</v>
      </c>
      <c r="U1224" s="10">
        <f t="shared" si="1219"/>
        <v>45389877.055119</v>
      </c>
      <c r="V1224" s="10">
        <f t="shared" si="1220"/>
        <v>2812904244.0790439</v>
      </c>
      <c r="W1224" s="10">
        <f t="shared" si="1221"/>
        <v>2812904244.0790439</v>
      </c>
      <c r="X1224" s="10">
        <f t="shared" si="1222"/>
        <v>2812904244.0790439</v>
      </c>
      <c r="Y1224" s="26"/>
      <c r="Z1224" s="10"/>
    </row>
    <row r="1225" spans="1:26" outlineLevel="1">
      <c r="A1225" t="s">
        <v>126</v>
      </c>
      <c r="B1225" t="s">
        <v>38</v>
      </c>
      <c r="C1225" s="6" t="s">
        <v>112</v>
      </c>
      <c r="D1225" s="10">
        <f t="shared" si="1223"/>
        <v>686527.53344863106</v>
      </c>
      <c r="E1225" s="10">
        <f t="shared" si="1203"/>
        <v>255569020.55342796</v>
      </c>
      <c r="F1225" s="10">
        <f t="shared" si="1204"/>
        <v>0</v>
      </c>
      <c r="G1225" s="10">
        <f t="shared" si="1205"/>
        <v>48259034.045071632</v>
      </c>
      <c r="H1225" s="10">
        <f t="shared" si="1206"/>
        <v>586238304.63112199</v>
      </c>
      <c r="I1225" s="10">
        <f t="shared" si="1207"/>
        <v>586238304.63112199</v>
      </c>
      <c r="J1225" s="10">
        <f t="shared" si="1208"/>
        <v>1464342.6325157741</v>
      </c>
      <c r="K1225" s="10">
        <f t="shared" si="1209"/>
        <v>1505671693.8218257</v>
      </c>
      <c r="L1225" s="10">
        <f t="shared" si="1210"/>
        <v>0</v>
      </c>
      <c r="M1225" s="10">
        <f t="shared" si="1211"/>
        <v>1785036135.6155403</v>
      </c>
      <c r="N1225" s="10">
        <f t="shared" si="1212"/>
        <v>1785036135.6155403</v>
      </c>
      <c r="O1225" s="10">
        <f t="shared" si="1213"/>
        <v>1785036135.6155403</v>
      </c>
      <c r="P1225" s="10">
        <f t="shared" si="1214"/>
        <v>46088159.71306847</v>
      </c>
      <c r="Q1225" s="10">
        <f t="shared" si="1215"/>
        <v>46088159.71306847</v>
      </c>
      <c r="R1225" s="10">
        <f t="shared" si="1216"/>
        <v>46088159.71306847</v>
      </c>
      <c r="S1225" s="10">
        <f t="shared" si="1217"/>
        <v>46088159.71306847</v>
      </c>
      <c r="T1225" s="10">
        <f t="shared" si="1218"/>
        <v>46088159.71306847</v>
      </c>
      <c r="U1225" s="10">
        <f t="shared" si="1219"/>
        <v>46088159.71306847</v>
      </c>
      <c r="V1225" s="10">
        <f t="shared" si="1220"/>
        <v>2804468933.4620652</v>
      </c>
      <c r="W1225" s="10">
        <f t="shared" si="1221"/>
        <v>2804468933.4620652</v>
      </c>
      <c r="X1225" s="10">
        <f t="shared" si="1222"/>
        <v>2804468933.4620652</v>
      </c>
      <c r="Y1225" s="26"/>
      <c r="Z1225" s="10"/>
    </row>
    <row r="1226" spans="1:26" outlineLevel="1">
      <c r="A1226" t="s">
        <v>126</v>
      </c>
      <c r="B1226" t="s">
        <v>39</v>
      </c>
      <c r="C1226" s="6" t="s">
        <v>113</v>
      </c>
      <c r="D1226" s="10">
        <f t="shared" si="1223"/>
        <v>704648.2776429028</v>
      </c>
      <c r="E1226" s="10">
        <f t="shared" si="1203"/>
        <v>293100929.52692324</v>
      </c>
      <c r="F1226" s="10">
        <f t="shared" si="1204"/>
        <v>0</v>
      </c>
      <c r="G1226" s="10">
        <f t="shared" si="1205"/>
        <v>50341608.513428271</v>
      </c>
      <c r="H1226" s="10">
        <f t="shared" si="1206"/>
        <v>551334407.67941225</v>
      </c>
      <c r="I1226" s="10">
        <f t="shared" si="1207"/>
        <v>551334407.67941225</v>
      </c>
      <c r="J1226" s="10">
        <f t="shared" si="1208"/>
        <v>1386033.1569344169</v>
      </c>
      <c r="K1226" s="10">
        <f t="shared" si="1209"/>
        <v>1531109438.1409926</v>
      </c>
      <c r="L1226" s="10">
        <f t="shared" si="1210"/>
        <v>0</v>
      </c>
      <c r="M1226" s="10">
        <f t="shared" si="1211"/>
        <v>1763511318.8019679</v>
      </c>
      <c r="N1226" s="10">
        <f t="shared" si="1212"/>
        <v>1763511318.8019679</v>
      </c>
      <c r="O1226" s="10">
        <f t="shared" si="1213"/>
        <v>1763511318.8019679</v>
      </c>
      <c r="P1226" s="10">
        <f t="shared" si="1214"/>
        <v>46431522.448111303</v>
      </c>
      <c r="Q1226" s="10">
        <f t="shared" si="1215"/>
        <v>46431522.448111303</v>
      </c>
      <c r="R1226" s="10">
        <f t="shared" si="1216"/>
        <v>46431522.448111303</v>
      </c>
      <c r="S1226" s="10">
        <f t="shared" si="1217"/>
        <v>46431522.448111303</v>
      </c>
      <c r="T1226" s="10">
        <f t="shared" si="1218"/>
        <v>46431522.448111303</v>
      </c>
      <c r="U1226" s="10">
        <f t="shared" si="1219"/>
        <v>46431522.448111303</v>
      </c>
      <c r="V1226" s="10">
        <f t="shared" si="1220"/>
        <v>2797912304.2740846</v>
      </c>
      <c r="W1226" s="10">
        <f t="shared" si="1221"/>
        <v>2797912304.2740846</v>
      </c>
      <c r="X1226" s="10">
        <f t="shared" si="1222"/>
        <v>2797912304.2740846</v>
      </c>
      <c r="Y1226" s="26"/>
      <c r="Z1226" s="10"/>
    </row>
    <row r="1227" spans="1:26" outlineLevel="1">
      <c r="A1227" t="s">
        <v>126</v>
      </c>
      <c r="B1227" t="s">
        <v>40</v>
      </c>
      <c r="C1227" s="6" t="s">
        <v>114</v>
      </c>
      <c r="D1227" s="10">
        <f t="shared" si="1223"/>
        <v>707918.65512754396</v>
      </c>
      <c r="E1227" s="10">
        <f t="shared" si="1203"/>
        <v>312710464.67354596</v>
      </c>
      <c r="F1227" s="10">
        <f t="shared" si="1204"/>
        <v>0</v>
      </c>
      <c r="G1227" s="10">
        <f t="shared" si="1205"/>
        <v>50876928.581657439</v>
      </c>
      <c r="H1227" s="10">
        <f t="shared" si="1206"/>
        <v>519964952.98844415</v>
      </c>
      <c r="I1227" s="10">
        <f t="shared" si="1207"/>
        <v>519964952.98844415</v>
      </c>
      <c r="J1227" s="10">
        <f t="shared" si="1208"/>
        <v>1323081.3895281388</v>
      </c>
      <c r="K1227" s="10">
        <f t="shared" si="1209"/>
        <v>1574562269.9865706</v>
      </c>
      <c r="L1227" s="10">
        <f t="shared" si="1210"/>
        <v>0</v>
      </c>
      <c r="M1227" s="10">
        <f t="shared" si="1211"/>
        <v>1745439378.468631</v>
      </c>
      <c r="N1227" s="10">
        <f t="shared" si="1212"/>
        <v>1745439378.468631</v>
      </c>
      <c r="O1227" s="10">
        <f t="shared" si="1213"/>
        <v>1745439378.468631</v>
      </c>
      <c r="P1227" s="10">
        <f t="shared" si="1214"/>
        <v>45472623.822138026</v>
      </c>
      <c r="Q1227" s="10">
        <f t="shared" si="1215"/>
        <v>45472623.822138026</v>
      </c>
      <c r="R1227" s="10">
        <f t="shared" si="1216"/>
        <v>45472623.822138026</v>
      </c>
      <c r="S1227" s="10">
        <f t="shared" si="1217"/>
        <v>45472623.822138026</v>
      </c>
      <c r="T1227" s="10">
        <f t="shared" si="1218"/>
        <v>45472623.822138026</v>
      </c>
      <c r="U1227" s="10">
        <f t="shared" si="1219"/>
        <v>45472623.822138026</v>
      </c>
      <c r="V1227" s="10">
        <f t="shared" si="1220"/>
        <v>2796966711.6217489</v>
      </c>
      <c r="W1227" s="10">
        <f t="shared" si="1221"/>
        <v>2796966711.6217489</v>
      </c>
      <c r="X1227" s="10">
        <f t="shared" si="1222"/>
        <v>2796966711.6217489</v>
      </c>
      <c r="Y1227" s="26"/>
      <c r="Z1227" s="10"/>
    </row>
    <row r="1228" spans="1:26" outlineLevel="1">
      <c r="A1228" t="s">
        <v>126</v>
      </c>
      <c r="B1228" t="s">
        <v>41</v>
      </c>
      <c r="C1228" s="6" t="s">
        <v>115</v>
      </c>
      <c r="D1228" s="10">
        <f t="shared" si="1223"/>
        <v>712476.42362446163</v>
      </c>
      <c r="E1228" s="10">
        <f t="shared" si="1203"/>
        <v>325284123.9754743</v>
      </c>
      <c r="F1228" s="10">
        <f t="shared" si="1204"/>
        <v>0</v>
      </c>
      <c r="G1228" s="10">
        <f t="shared" si="1205"/>
        <v>51498735.682946369</v>
      </c>
      <c r="H1228" s="10">
        <f t="shared" si="1206"/>
        <v>542397604.5802002</v>
      </c>
      <c r="I1228" s="10">
        <f t="shared" si="1207"/>
        <v>542397604.5802002</v>
      </c>
      <c r="J1228" s="10">
        <f t="shared" si="1208"/>
        <v>1271411.5985204813</v>
      </c>
      <c r="K1228" s="10">
        <f t="shared" si="1209"/>
        <v>1600665432.334188</v>
      </c>
      <c r="L1228" s="10">
        <f t="shared" si="1210"/>
        <v>0</v>
      </c>
      <c r="M1228" s="10">
        <f t="shared" si="1211"/>
        <v>1728794044.9235685</v>
      </c>
      <c r="N1228" s="10">
        <f t="shared" si="1212"/>
        <v>1728794044.9235685</v>
      </c>
      <c r="O1228" s="10">
        <f t="shared" si="1213"/>
        <v>1728794044.9235685</v>
      </c>
      <c r="P1228" s="10">
        <f t="shared" si="1214"/>
        <v>44900592.7564051</v>
      </c>
      <c r="Q1228" s="10">
        <f t="shared" si="1215"/>
        <v>44900592.7564051</v>
      </c>
      <c r="R1228" s="10">
        <f t="shared" si="1216"/>
        <v>44900592.7564051</v>
      </c>
      <c r="S1228" s="10">
        <f t="shared" si="1217"/>
        <v>44900592.7564051</v>
      </c>
      <c r="T1228" s="10">
        <f t="shared" si="1218"/>
        <v>44900592.7564051</v>
      </c>
      <c r="U1228" s="10">
        <f t="shared" si="1219"/>
        <v>44900592.7564051</v>
      </c>
      <c r="V1228" s="10">
        <f t="shared" si="1220"/>
        <v>2802590252.0330677</v>
      </c>
      <c r="W1228" s="10">
        <f t="shared" si="1221"/>
        <v>2802590252.0330677</v>
      </c>
      <c r="X1228" s="10">
        <f t="shared" si="1222"/>
        <v>2802590252.0330677</v>
      </c>
      <c r="Y1228" s="26"/>
      <c r="Z1228" s="10"/>
    </row>
    <row r="1229" spans="1:26" outlineLevel="1">
      <c r="A1229" t="s">
        <v>126</v>
      </c>
      <c r="B1229" t="s">
        <v>42</v>
      </c>
      <c r="C1229" s="6" t="s">
        <v>116</v>
      </c>
      <c r="D1229" s="10">
        <f t="shared" si="1223"/>
        <v>733399.12879563693</v>
      </c>
      <c r="E1229" s="10">
        <f t="shared" si="1203"/>
        <v>338423838.88305926</v>
      </c>
      <c r="F1229" s="10">
        <f t="shared" si="1204"/>
        <v>0</v>
      </c>
      <c r="G1229" s="10">
        <f t="shared" si="1205"/>
        <v>53893785.334914446</v>
      </c>
      <c r="H1229" s="10">
        <f t="shared" si="1206"/>
        <v>591525135.92131591</v>
      </c>
      <c r="I1229" s="10">
        <f t="shared" si="1207"/>
        <v>591525135.92131591</v>
      </c>
      <c r="J1229" s="10">
        <f t="shared" si="1208"/>
        <v>1195698.9090045739</v>
      </c>
      <c r="K1229" s="10">
        <f t="shared" si="1209"/>
        <v>1591458146.9627607</v>
      </c>
      <c r="L1229" s="10">
        <f t="shared" si="1210"/>
        <v>0</v>
      </c>
      <c r="M1229" s="10">
        <f t="shared" si="1211"/>
        <v>1708093659.3563666</v>
      </c>
      <c r="N1229" s="10">
        <f t="shared" si="1212"/>
        <v>1708093659.3563666</v>
      </c>
      <c r="O1229" s="10">
        <f t="shared" si="1213"/>
        <v>1708093659.3563666</v>
      </c>
      <c r="P1229" s="10">
        <f t="shared" si="1214"/>
        <v>50227778.211587839</v>
      </c>
      <c r="Q1229" s="10">
        <f t="shared" si="1215"/>
        <v>50227778.211587839</v>
      </c>
      <c r="R1229" s="10">
        <f t="shared" si="1216"/>
        <v>50227778.211587839</v>
      </c>
      <c r="S1229" s="10">
        <f t="shared" si="1217"/>
        <v>50227778.211587839</v>
      </c>
      <c r="T1229" s="10">
        <f t="shared" si="1218"/>
        <v>50227778.211587839</v>
      </c>
      <c r="U1229" s="10">
        <f t="shared" si="1219"/>
        <v>50227778.211587839</v>
      </c>
      <c r="V1229" s="10">
        <f t="shared" si="1220"/>
        <v>2830707954.0896621</v>
      </c>
      <c r="W1229" s="10">
        <f t="shared" si="1221"/>
        <v>2830707954.0896621</v>
      </c>
      <c r="X1229" s="10">
        <f t="shared" si="1222"/>
        <v>2830707954.0896621</v>
      </c>
      <c r="Y1229" s="26"/>
      <c r="Z1229" s="10"/>
    </row>
    <row r="1230" spans="1:26" outlineLevel="1">
      <c r="A1230" t="s">
        <v>126</v>
      </c>
      <c r="B1230" t="s">
        <v>43</v>
      </c>
      <c r="C1230" s="6" t="s">
        <v>117</v>
      </c>
      <c r="D1230" s="10">
        <f t="shared" si="1223"/>
        <v>762711.88014004368</v>
      </c>
      <c r="E1230" s="10">
        <f t="shared" ref="E1230:E1261" si="1224">SUMIFS(G$4:G$579,$B$4:$B$579,$A1230,$C$4:$C$579,$B1230)</f>
        <v>344344935.34876275</v>
      </c>
      <c r="F1230" s="10">
        <f t="shared" ref="F1230:F1261" si="1225">SUMIFS(H$4:H$579,$B$4:$B$579,$A1230,$C$4:$C$579,$B1230)</f>
        <v>0</v>
      </c>
      <c r="G1230" s="10">
        <f t="shared" ref="G1230:G1261" si="1226">SUMIFS(I$4:I$579,$B$4:$B$579,$A1230,$C$4:$C$579,$B1230)</f>
        <v>57464233.910514839</v>
      </c>
      <c r="H1230" s="10">
        <f t="shared" ref="H1230:H1261" si="1227">SUMIFS(J$4:J$579,$B$4:$B$579,$A1230,$C$4:$C$579,$B1230)</f>
        <v>679495898.41664505</v>
      </c>
      <c r="I1230" s="10">
        <f t="shared" ref="I1230:I1261" si="1228">SUMIFS(K$4:K$579,$B$4:$B$579,$A1230,$C$4:$C$579,$B1230)</f>
        <v>679495898.41664505</v>
      </c>
      <c r="J1230" s="10">
        <f t="shared" ref="J1230:J1261" si="1229">SUMIFS(L$4:L$579,$B$4:$B$579,$A1230,$C$4:$C$579,$B1230)</f>
        <v>1158893.2222091416</v>
      </c>
      <c r="K1230" s="10">
        <f t="shared" ref="K1230:K1261" si="1230">SUMIFS(M$4:M$579,$B$4:$B$579,$A1230,$C$4:$C$579,$B1230)</f>
        <v>1545660089.2998538</v>
      </c>
      <c r="L1230" s="10">
        <f t="shared" ref="L1230:L1261" si="1231">SUMIFS(N$4:N$579,$B$4:$B$579,$A1230,$C$4:$C$579,$B1230)</f>
        <v>0</v>
      </c>
      <c r="M1230" s="10">
        <f t="shared" ref="M1230:M1261" si="1232">SUMIFS(O$4:O$579,$B$4:$B$579,$A1230,$C$4:$C$579,$B1230)</f>
        <v>1651708195.1837549</v>
      </c>
      <c r="N1230" s="10">
        <f t="shared" ref="N1230:N1261" si="1233">SUMIFS(P$4:P$579,$B$4:$B$579,$A1230,$C$4:$C$579,$B1230)</f>
        <v>1651708195.1837549</v>
      </c>
      <c r="O1230" s="10">
        <f t="shared" ref="O1230:O1261" si="1234">SUMIFS(Q$4:Q$579,$B$4:$B$579,$A1230,$C$4:$C$579,$B1230)</f>
        <v>1651708195.1837549</v>
      </c>
      <c r="P1230" s="10">
        <f t="shared" ref="P1230:P1261" si="1235">SUMIFS(R$4:R$579,$B$4:$B$579,$A1230,$C$4:$C$579,$B1230)</f>
        <v>58085995.161829159</v>
      </c>
      <c r="Q1230" s="10">
        <f t="shared" ref="Q1230:Q1261" si="1236">SUMIFS(S$4:S$579,$B$4:$B$579,$A1230,$C$4:$C$579,$B1230)</f>
        <v>58085995.161829159</v>
      </c>
      <c r="R1230" s="10">
        <f t="shared" ref="R1230:R1261" si="1237">SUMIFS(T$4:T$579,$B$4:$B$579,$A1230,$C$4:$C$579,$B1230)</f>
        <v>58085995.161829159</v>
      </c>
      <c r="S1230" s="10">
        <f t="shared" ref="S1230:S1261" si="1238">SUMIFS(U$4:U$579,$B$4:$B$579,$A1230,$C$4:$C$579,$B1230)</f>
        <v>58085995.161829159</v>
      </c>
      <c r="T1230" s="10">
        <f t="shared" ref="T1230:T1261" si="1239">SUMIFS(V$4:V$579,$B$4:$B$579,$A1230,$C$4:$C$579,$B1230)</f>
        <v>58085995.161829159</v>
      </c>
      <c r="U1230" s="10">
        <f t="shared" ref="U1230:U1261" si="1240">SUMIFS(W$4:W$579,$B$4:$B$579,$A1230,$C$4:$C$579,$B1230)</f>
        <v>58085995.161829159</v>
      </c>
      <c r="V1230" s="10">
        <f t="shared" ref="V1230:V1261" si="1241">SUMIFS(X$4:X$579,$B$4:$B$579,$A1230,$C$4:$C$579,$B1230)</f>
        <v>2860717337.4326992</v>
      </c>
      <c r="W1230" s="10">
        <f t="shared" ref="W1230:W1261" si="1242">SUMIFS(Y$4:Y$579,$B$4:$B$579,$A1230,$C$4:$C$579,$B1230)</f>
        <v>2860717337.4326992</v>
      </c>
      <c r="X1230" s="10">
        <f t="shared" ref="X1230:X1261" si="1243">SUMIFS(Z$4:Z$579,$B$4:$B$579,$A1230,$C$4:$C$579,$B1230)</f>
        <v>2860717337.4326992</v>
      </c>
      <c r="Y1230" s="26"/>
      <c r="Z1230" s="10"/>
    </row>
    <row r="1231" spans="1:26" outlineLevel="1">
      <c r="A1231" t="s">
        <v>126</v>
      </c>
      <c r="B1231" t="s">
        <v>44</v>
      </c>
      <c r="C1231" s="6" t="s">
        <v>118</v>
      </c>
      <c r="D1231" s="10">
        <f t="shared" ref="D1231:D1261" si="1244">SUMIFS(F$4:F$579,$B$4:$B$579,$A1231,$C$4:$C$579,$B1231)</f>
        <v>798451.29855350242</v>
      </c>
      <c r="E1231" s="10">
        <f t="shared" si="1224"/>
        <v>345203446.26218009</v>
      </c>
      <c r="F1231" s="10">
        <f t="shared" si="1225"/>
        <v>0</v>
      </c>
      <c r="G1231" s="10">
        <f t="shared" si="1226"/>
        <v>70132702.334655598</v>
      </c>
      <c r="H1231" s="10">
        <f t="shared" si="1227"/>
        <v>719420572.90100145</v>
      </c>
      <c r="I1231" s="10">
        <f t="shared" si="1228"/>
        <v>719420572.90100145</v>
      </c>
      <c r="J1231" s="10">
        <f t="shared" si="1229"/>
        <v>1182030.0915152524</v>
      </c>
      <c r="K1231" s="10">
        <f t="shared" si="1230"/>
        <v>1464178348.4072378</v>
      </c>
      <c r="L1231" s="10">
        <f t="shared" si="1231"/>
        <v>0</v>
      </c>
      <c r="M1231" s="10">
        <f t="shared" si="1232"/>
        <v>1572769122.7915392</v>
      </c>
      <c r="N1231" s="10">
        <f t="shared" si="1233"/>
        <v>1572769122.7915392</v>
      </c>
      <c r="O1231" s="10">
        <f t="shared" si="1234"/>
        <v>1572769122.7915392</v>
      </c>
      <c r="P1231" s="10">
        <f t="shared" si="1235"/>
        <v>60633051.261476755</v>
      </c>
      <c r="Q1231" s="10">
        <f t="shared" si="1236"/>
        <v>60633051.261476755</v>
      </c>
      <c r="R1231" s="10">
        <f t="shared" si="1237"/>
        <v>60633051.261476755</v>
      </c>
      <c r="S1231" s="10">
        <f t="shared" si="1238"/>
        <v>60633051.261476755</v>
      </c>
      <c r="T1231" s="10">
        <f t="shared" si="1239"/>
        <v>60633051.261476755</v>
      </c>
      <c r="U1231" s="10">
        <f t="shared" si="1240"/>
        <v>60633051.261476755</v>
      </c>
      <c r="V1231" s="10">
        <f t="shared" si="1241"/>
        <v>2867286966.4781265</v>
      </c>
      <c r="W1231" s="10">
        <f t="shared" si="1242"/>
        <v>2867286966.4781265</v>
      </c>
      <c r="X1231" s="10">
        <f t="shared" si="1243"/>
        <v>2867286966.4781265</v>
      </c>
      <c r="Y1231" s="26"/>
      <c r="Z1231" s="10"/>
    </row>
    <row r="1232" spans="1:26" outlineLevel="1">
      <c r="A1232" t="s">
        <v>126</v>
      </c>
      <c r="B1232" t="s">
        <v>45</v>
      </c>
      <c r="C1232" s="6" t="s">
        <v>119</v>
      </c>
      <c r="D1232" s="10">
        <f t="shared" si="1244"/>
        <v>839573.09675667784</v>
      </c>
      <c r="E1232" s="10">
        <f t="shared" si="1224"/>
        <v>340715569.83216739</v>
      </c>
      <c r="F1232" s="10">
        <f t="shared" si="1225"/>
        <v>0</v>
      </c>
      <c r="G1232" s="10">
        <f t="shared" si="1226"/>
        <v>176139175.70195973</v>
      </c>
      <c r="H1232" s="10">
        <f t="shared" si="1227"/>
        <v>699581212.24324059</v>
      </c>
      <c r="I1232" s="10">
        <f t="shared" si="1228"/>
        <v>699581212.24324059</v>
      </c>
      <c r="J1232" s="10">
        <f t="shared" si="1229"/>
        <v>1284571.8826265219</v>
      </c>
      <c r="K1232" s="10">
        <f t="shared" si="1230"/>
        <v>1373421764.9895337</v>
      </c>
      <c r="L1232" s="10">
        <f t="shared" si="1231"/>
        <v>0</v>
      </c>
      <c r="M1232" s="10">
        <f t="shared" si="1232"/>
        <v>1505824258.3508191</v>
      </c>
      <c r="N1232" s="10">
        <f t="shared" si="1233"/>
        <v>1505824258.3508191</v>
      </c>
      <c r="O1232" s="10">
        <f t="shared" si="1234"/>
        <v>1505824258.3508191</v>
      </c>
      <c r="P1232" s="10">
        <f t="shared" si="1235"/>
        <v>57143678.177495897</v>
      </c>
      <c r="Q1232" s="10">
        <f t="shared" si="1236"/>
        <v>57143678.177495897</v>
      </c>
      <c r="R1232" s="10">
        <f t="shared" si="1237"/>
        <v>57143678.177495897</v>
      </c>
      <c r="S1232" s="10">
        <f t="shared" si="1238"/>
        <v>57143678.177495897</v>
      </c>
      <c r="T1232" s="10">
        <f t="shared" si="1239"/>
        <v>57143678.177495897</v>
      </c>
      <c r="U1232" s="10">
        <f t="shared" si="1240"/>
        <v>57143678.177495897</v>
      </c>
      <c r="V1232" s="10">
        <f t="shared" si="1241"/>
        <v>2852282026.815722</v>
      </c>
      <c r="W1232" s="10">
        <f t="shared" si="1242"/>
        <v>2852282026.815722</v>
      </c>
      <c r="X1232" s="10">
        <f t="shared" si="1243"/>
        <v>2852282026.815722</v>
      </c>
      <c r="Y1232" s="26"/>
      <c r="Z1232" s="10"/>
    </row>
    <row r="1233" spans="1:26" outlineLevel="1">
      <c r="A1233" t="s">
        <v>126</v>
      </c>
      <c r="B1233" t="s">
        <v>46</v>
      </c>
      <c r="C1233" s="6" t="s">
        <v>120</v>
      </c>
      <c r="D1233" s="10">
        <f t="shared" si="1244"/>
        <v>875906.20314758481</v>
      </c>
      <c r="E1233" s="10">
        <f t="shared" si="1224"/>
        <v>325629849.96685803</v>
      </c>
      <c r="F1233" s="10">
        <f t="shared" si="1225"/>
        <v>0</v>
      </c>
      <c r="G1233" s="10">
        <f t="shared" si="1226"/>
        <v>237502573.48629889</v>
      </c>
      <c r="H1233" s="10">
        <f t="shared" si="1227"/>
        <v>659617816.61375201</v>
      </c>
      <c r="I1233" s="10">
        <f t="shared" si="1228"/>
        <v>659617816.61375201</v>
      </c>
      <c r="J1233" s="10">
        <f t="shared" si="1229"/>
        <v>1397028.6750786016</v>
      </c>
      <c r="K1233" s="10">
        <f t="shared" si="1230"/>
        <v>1259933394.7049828</v>
      </c>
      <c r="L1233" s="10">
        <f t="shared" si="1231"/>
        <v>0</v>
      </c>
      <c r="M1233" s="10">
        <f t="shared" si="1232"/>
        <v>1296614656.6761289</v>
      </c>
      <c r="N1233" s="10">
        <f t="shared" si="1233"/>
        <v>1296614656.6761289</v>
      </c>
      <c r="O1233" s="10">
        <f t="shared" si="1234"/>
        <v>1296614656.6761289</v>
      </c>
      <c r="P1233" s="10">
        <f t="shared" si="1235"/>
        <v>48985327.716009714</v>
      </c>
      <c r="Q1233" s="10">
        <f t="shared" si="1236"/>
        <v>48985327.716009714</v>
      </c>
      <c r="R1233" s="10">
        <f t="shared" si="1237"/>
        <v>48985327.716009714</v>
      </c>
      <c r="S1233" s="10">
        <f t="shared" si="1238"/>
        <v>48985327.716009714</v>
      </c>
      <c r="T1233" s="10">
        <f t="shared" si="1239"/>
        <v>48985327.716009714</v>
      </c>
      <c r="U1233" s="10">
        <f t="shared" si="1240"/>
        <v>48985327.716009714</v>
      </c>
      <c r="V1233" s="10">
        <f t="shared" si="1241"/>
        <v>2834465564.9385433</v>
      </c>
      <c r="W1233" s="10">
        <f t="shared" si="1242"/>
        <v>2834465564.9385433</v>
      </c>
      <c r="X1233" s="10">
        <f t="shared" si="1243"/>
        <v>2834465564.9385433</v>
      </c>
      <c r="Y1233" s="26"/>
      <c r="Z1233" s="10"/>
    </row>
    <row r="1234" spans="1:26" outlineLevel="1">
      <c r="A1234" t="s">
        <v>126</v>
      </c>
      <c r="B1234" t="s">
        <v>47</v>
      </c>
      <c r="C1234" s="6" t="s">
        <v>121</v>
      </c>
      <c r="D1234" s="10">
        <f t="shared" si="1244"/>
        <v>880851.02112656273</v>
      </c>
      <c r="E1234" s="10">
        <f t="shared" si="1224"/>
        <v>296278233.53233469</v>
      </c>
      <c r="F1234" s="10">
        <f t="shared" si="1225"/>
        <v>0</v>
      </c>
      <c r="G1234" s="10">
        <f t="shared" si="1226"/>
        <v>239565396.69458264</v>
      </c>
      <c r="H1234" s="10">
        <f t="shared" si="1227"/>
        <v>634410375.9184866</v>
      </c>
      <c r="I1234" s="10">
        <f t="shared" si="1228"/>
        <v>634410375.9184866</v>
      </c>
      <c r="J1234" s="10">
        <f t="shared" si="1229"/>
        <v>1690700.6388462065</v>
      </c>
      <c r="K1234" s="10">
        <f t="shared" si="1230"/>
        <v>1151148475.9125347</v>
      </c>
      <c r="L1234" s="10">
        <f t="shared" si="1231"/>
        <v>0</v>
      </c>
      <c r="M1234" s="10">
        <f t="shared" si="1232"/>
        <v>1108771912.8412898</v>
      </c>
      <c r="N1234" s="10">
        <f t="shared" si="1233"/>
        <v>1108771912.8412898</v>
      </c>
      <c r="O1234" s="10">
        <f t="shared" si="1234"/>
        <v>1108771912.8412898</v>
      </c>
      <c r="P1234" s="10">
        <f t="shared" si="1235"/>
        <v>45381990.773823269</v>
      </c>
      <c r="Q1234" s="10">
        <f t="shared" si="1236"/>
        <v>45381990.773823269</v>
      </c>
      <c r="R1234" s="10">
        <f t="shared" si="1237"/>
        <v>45381990.773823269</v>
      </c>
      <c r="S1234" s="10">
        <f t="shared" si="1238"/>
        <v>45381990.773823269</v>
      </c>
      <c r="T1234" s="10">
        <f t="shared" si="1239"/>
        <v>45381990.773823269</v>
      </c>
      <c r="U1234" s="10">
        <f t="shared" si="1240"/>
        <v>45381990.773823269</v>
      </c>
      <c r="V1234" s="10">
        <f t="shared" si="1241"/>
        <v>2816661854.9279246</v>
      </c>
      <c r="W1234" s="10">
        <f t="shared" si="1242"/>
        <v>2816661854.9279246</v>
      </c>
      <c r="X1234" s="10">
        <f t="shared" si="1243"/>
        <v>2816661854.9279246</v>
      </c>
      <c r="Y1234" s="26"/>
      <c r="Z1234" s="10"/>
    </row>
    <row r="1235" spans="1:26" outlineLevel="1">
      <c r="A1235" t="s">
        <v>126</v>
      </c>
      <c r="B1235" t="s">
        <v>48</v>
      </c>
      <c r="C1235" s="6" t="s">
        <v>122</v>
      </c>
      <c r="D1235" s="10">
        <f t="shared" si="1244"/>
        <v>775580.20671393513</v>
      </c>
      <c r="E1235" s="10">
        <f t="shared" si="1224"/>
        <v>259421820.08509451</v>
      </c>
      <c r="F1235" s="10">
        <f t="shared" si="1225"/>
        <v>0</v>
      </c>
      <c r="G1235" s="10">
        <f t="shared" si="1226"/>
        <v>196637321.43991518</v>
      </c>
      <c r="H1235" s="10">
        <f t="shared" si="1227"/>
        <v>612104567.67295349</v>
      </c>
      <c r="I1235" s="10">
        <f t="shared" si="1228"/>
        <v>612104567.67295349</v>
      </c>
      <c r="J1235" s="10">
        <f t="shared" si="1229"/>
        <v>1750887.664207235</v>
      </c>
      <c r="K1235" s="10">
        <f t="shared" si="1230"/>
        <v>1039632343.9255338</v>
      </c>
      <c r="L1235" s="10">
        <f t="shared" si="1231"/>
        <v>0</v>
      </c>
      <c r="M1235" s="10">
        <f t="shared" si="1232"/>
        <v>932329425.74727511</v>
      </c>
      <c r="N1235" s="10">
        <f t="shared" si="1233"/>
        <v>932329425.74727511</v>
      </c>
      <c r="O1235" s="10">
        <f t="shared" si="1234"/>
        <v>932329425.74727511</v>
      </c>
      <c r="P1235" s="10">
        <f t="shared" si="1235"/>
        <v>42805280.580039799</v>
      </c>
      <c r="Q1235" s="10">
        <f t="shared" si="1236"/>
        <v>42805280.580039799</v>
      </c>
      <c r="R1235" s="10">
        <f t="shared" si="1237"/>
        <v>42805280.580039799</v>
      </c>
      <c r="S1235" s="10">
        <f t="shared" si="1238"/>
        <v>42805280.580039799</v>
      </c>
      <c r="T1235" s="10">
        <f t="shared" si="1239"/>
        <v>42805280.580039799</v>
      </c>
      <c r="U1235" s="10">
        <f t="shared" si="1240"/>
        <v>42805280.580039799</v>
      </c>
      <c r="V1235" s="10">
        <f t="shared" si="1241"/>
        <v>2790410082.4337683</v>
      </c>
      <c r="W1235" s="10">
        <f t="shared" si="1242"/>
        <v>2790410082.4337683</v>
      </c>
      <c r="X1235" s="10">
        <f t="shared" si="1243"/>
        <v>2790410082.4337683</v>
      </c>
      <c r="Y1235" s="26"/>
      <c r="Z1235" s="10"/>
    </row>
    <row r="1236" spans="1:26" outlineLevel="1">
      <c r="A1236" t="s">
        <v>126</v>
      </c>
      <c r="B1236" t="s">
        <v>49</v>
      </c>
      <c r="C1236" s="6" t="s">
        <v>123</v>
      </c>
      <c r="D1236" s="10">
        <f t="shared" si="1244"/>
        <v>587441.25322050927</v>
      </c>
      <c r="E1236" s="10">
        <f t="shared" si="1224"/>
        <v>219416139.31284344</v>
      </c>
      <c r="F1236" s="10">
        <f t="shared" si="1225"/>
        <v>0</v>
      </c>
      <c r="G1236" s="10">
        <f t="shared" si="1226"/>
        <v>120251755.91030133</v>
      </c>
      <c r="H1236" s="10">
        <f t="shared" si="1227"/>
        <v>491989959.6831376</v>
      </c>
      <c r="I1236" s="10">
        <f t="shared" si="1228"/>
        <v>491989959.6831376</v>
      </c>
      <c r="J1236" s="10">
        <f t="shared" si="1229"/>
        <v>1731353.4506678162</v>
      </c>
      <c r="K1236" s="10">
        <f t="shared" si="1230"/>
        <v>930368128.87819517</v>
      </c>
      <c r="L1236" s="10">
        <f t="shared" si="1231"/>
        <v>0</v>
      </c>
      <c r="M1236" s="10">
        <f t="shared" si="1232"/>
        <v>810870483.97578919</v>
      </c>
      <c r="N1236" s="10">
        <f t="shared" si="1233"/>
        <v>810870483.97578919</v>
      </c>
      <c r="O1236" s="10">
        <f t="shared" si="1234"/>
        <v>810870483.97578919</v>
      </c>
      <c r="P1236" s="10">
        <f t="shared" si="1235"/>
        <v>40852018.758845583</v>
      </c>
      <c r="Q1236" s="10">
        <f t="shared" si="1236"/>
        <v>40852018.758845583</v>
      </c>
      <c r="R1236" s="10">
        <f t="shared" si="1237"/>
        <v>40852018.758845583</v>
      </c>
      <c r="S1236" s="10">
        <f t="shared" si="1238"/>
        <v>40852018.758845583</v>
      </c>
      <c r="T1236" s="10">
        <f t="shared" si="1239"/>
        <v>40852018.758845583</v>
      </c>
      <c r="U1236" s="10">
        <f t="shared" si="1240"/>
        <v>40852018.758845583</v>
      </c>
      <c r="V1236" s="10">
        <f t="shared" si="1241"/>
        <v>2766970080.1452708</v>
      </c>
      <c r="W1236" s="10">
        <f t="shared" si="1242"/>
        <v>2766970080.1452708</v>
      </c>
      <c r="X1236" s="10">
        <f t="shared" si="1243"/>
        <v>2766970080.1452708</v>
      </c>
      <c r="Y1236" s="26"/>
      <c r="Z1236" s="10"/>
    </row>
    <row r="1237" spans="1:26" outlineLevel="1">
      <c r="A1237" t="s">
        <v>126</v>
      </c>
      <c r="B1237" t="s">
        <v>50</v>
      </c>
      <c r="C1237" s="6" t="s">
        <v>124</v>
      </c>
      <c r="D1237" s="10">
        <f t="shared" si="1244"/>
        <v>517852.82627108297</v>
      </c>
      <c r="E1237" s="10">
        <f t="shared" si="1224"/>
        <v>182526580.05419269</v>
      </c>
      <c r="F1237" s="10">
        <f t="shared" si="1225"/>
        <v>0</v>
      </c>
      <c r="G1237" s="10">
        <f t="shared" si="1226"/>
        <v>64856049.75397525</v>
      </c>
      <c r="H1237" s="10">
        <f t="shared" si="1227"/>
        <v>392735275.61139357</v>
      </c>
      <c r="I1237" s="10">
        <f t="shared" si="1228"/>
        <v>392735275.61139357</v>
      </c>
      <c r="J1237" s="10">
        <f t="shared" si="1229"/>
        <v>1813061.2355737765</v>
      </c>
      <c r="K1237" s="10">
        <f t="shared" si="1230"/>
        <v>813962423.62553144</v>
      </c>
      <c r="L1237" s="10">
        <f t="shared" si="1231"/>
        <v>0</v>
      </c>
      <c r="M1237" s="10">
        <f t="shared" si="1232"/>
        <v>719879040.83311987</v>
      </c>
      <c r="N1237" s="10">
        <f t="shared" si="1233"/>
        <v>719879040.83311987</v>
      </c>
      <c r="O1237" s="10">
        <f t="shared" si="1234"/>
        <v>719879040.83311987</v>
      </c>
      <c r="P1237" s="10">
        <f t="shared" si="1235"/>
        <v>27492714.931709275</v>
      </c>
      <c r="Q1237" s="10">
        <f t="shared" si="1236"/>
        <v>27492714.931709275</v>
      </c>
      <c r="R1237" s="10">
        <f t="shared" si="1237"/>
        <v>27492714.931709275</v>
      </c>
      <c r="S1237" s="10">
        <f t="shared" si="1238"/>
        <v>27492714.931709275</v>
      </c>
      <c r="T1237" s="10">
        <f t="shared" si="1239"/>
        <v>27492714.931709275</v>
      </c>
      <c r="U1237" s="10">
        <f t="shared" si="1240"/>
        <v>27492714.931709275</v>
      </c>
      <c r="V1237" s="10">
        <f t="shared" si="1241"/>
        <v>2751032299.6970901</v>
      </c>
      <c r="W1237" s="10">
        <f t="shared" si="1242"/>
        <v>2751032299.6970901</v>
      </c>
      <c r="X1237" s="10">
        <f t="shared" si="1243"/>
        <v>2751032299.6970901</v>
      </c>
      <c r="Y1237" s="26"/>
      <c r="Z1237" s="10"/>
    </row>
    <row r="1238" spans="1:26" outlineLevel="1">
      <c r="A1238" t="s">
        <v>127</v>
      </c>
      <c r="B1238" t="s">
        <v>27</v>
      </c>
      <c r="C1238" s="6" t="s">
        <v>101</v>
      </c>
      <c r="D1238" s="10">
        <f t="shared" si="1244"/>
        <v>6491123.1767599266</v>
      </c>
      <c r="E1238" s="10">
        <f t="shared" si="1224"/>
        <v>4144611.4358158051</v>
      </c>
      <c r="F1238" s="10">
        <f t="shared" si="1225"/>
        <v>0</v>
      </c>
      <c r="G1238" s="10">
        <f t="shared" si="1226"/>
        <v>34728144.529348433</v>
      </c>
      <c r="H1238" s="10">
        <f t="shared" si="1227"/>
        <v>222231990.19414711</v>
      </c>
      <c r="I1238" s="10">
        <f t="shared" si="1228"/>
        <v>222231990.19414711</v>
      </c>
      <c r="J1238" s="10">
        <f t="shared" si="1229"/>
        <v>21766654.683261119</v>
      </c>
      <c r="K1238" s="10">
        <f t="shared" si="1230"/>
        <v>84870419.763348803</v>
      </c>
      <c r="L1238" s="10">
        <f t="shared" si="1231"/>
        <v>0</v>
      </c>
      <c r="M1238" s="10">
        <f t="shared" si="1232"/>
        <v>464916777.05485964</v>
      </c>
      <c r="N1238" s="10">
        <f t="shared" si="1233"/>
        <v>464916777.05485964</v>
      </c>
      <c r="O1238" s="10">
        <f t="shared" si="1234"/>
        <v>464916777.05485964</v>
      </c>
      <c r="P1238" s="10">
        <f t="shared" si="1235"/>
        <v>14849558.930354454</v>
      </c>
      <c r="Q1238" s="10">
        <f t="shared" si="1236"/>
        <v>14849558.930354454</v>
      </c>
      <c r="R1238" s="10">
        <f t="shared" si="1237"/>
        <v>14849558.930354454</v>
      </c>
      <c r="S1238" s="10">
        <f t="shared" si="1238"/>
        <v>14849558.930354454</v>
      </c>
      <c r="T1238" s="10">
        <f t="shared" si="1239"/>
        <v>14849558.930354454</v>
      </c>
      <c r="U1238" s="10">
        <f t="shared" si="1240"/>
        <v>14849558.930354454</v>
      </c>
      <c r="V1238" s="10">
        <f t="shared" si="1241"/>
        <v>2016295878.0994487</v>
      </c>
      <c r="W1238" s="10">
        <f t="shared" si="1242"/>
        <v>2016295878.0994487</v>
      </c>
      <c r="X1238" s="10">
        <f t="shared" si="1243"/>
        <v>2016295878.0994487</v>
      </c>
      <c r="Y1238" s="26"/>
      <c r="Z1238" s="10"/>
    </row>
    <row r="1239" spans="1:26" outlineLevel="1">
      <c r="A1239" t="s">
        <v>127</v>
      </c>
      <c r="B1239" t="s">
        <v>28</v>
      </c>
      <c r="C1239" s="6" t="s">
        <v>102</v>
      </c>
      <c r="D1239" s="10">
        <f t="shared" si="1244"/>
        <v>6491123.1767599266</v>
      </c>
      <c r="E1239" s="10">
        <f t="shared" si="1224"/>
        <v>3749017.5468089208</v>
      </c>
      <c r="F1239" s="10">
        <f t="shared" si="1225"/>
        <v>0</v>
      </c>
      <c r="G1239" s="10">
        <f t="shared" si="1226"/>
        <v>31225483.616345149</v>
      </c>
      <c r="H1239" s="10">
        <f t="shared" si="1227"/>
        <v>164900860.29331303</v>
      </c>
      <c r="I1239" s="10">
        <f t="shared" si="1228"/>
        <v>164900860.29331303</v>
      </c>
      <c r="J1239" s="10">
        <f t="shared" si="1229"/>
        <v>19875401.3634989</v>
      </c>
      <c r="K1239" s="10">
        <f t="shared" si="1230"/>
        <v>80893400.686970249</v>
      </c>
      <c r="L1239" s="10">
        <f t="shared" si="1231"/>
        <v>0</v>
      </c>
      <c r="M1239" s="10">
        <f t="shared" si="1232"/>
        <v>440869766.70003259</v>
      </c>
      <c r="N1239" s="10">
        <f t="shared" si="1233"/>
        <v>440869766.70003259</v>
      </c>
      <c r="O1239" s="10">
        <f t="shared" si="1234"/>
        <v>440869766.70003259</v>
      </c>
      <c r="P1239" s="10">
        <f t="shared" si="1235"/>
        <v>14450891.847806256</v>
      </c>
      <c r="Q1239" s="10">
        <f t="shared" si="1236"/>
        <v>14450891.847806256</v>
      </c>
      <c r="R1239" s="10">
        <f t="shared" si="1237"/>
        <v>14450891.847806256</v>
      </c>
      <c r="S1239" s="10">
        <f t="shared" si="1238"/>
        <v>14450891.847806256</v>
      </c>
      <c r="T1239" s="10">
        <f t="shared" si="1239"/>
        <v>14450891.847806256</v>
      </c>
      <c r="U1239" s="10">
        <f t="shared" si="1240"/>
        <v>14450891.847806256</v>
      </c>
      <c r="V1239" s="10">
        <f t="shared" si="1241"/>
        <v>2013264963.4901943</v>
      </c>
      <c r="W1239" s="10">
        <f t="shared" si="1242"/>
        <v>2013264963.4901943</v>
      </c>
      <c r="X1239" s="10">
        <f t="shared" si="1243"/>
        <v>2013264963.4901943</v>
      </c>
      <c r="Y1239" s="26"/>
      <c r="Z1239" s="10"/>
    </row>
    <row r="1240" spans="1:26" outlineLevel="1">
      <c r="A1240" t="s">
        <v>127</v>
      </c>
      <c r="B1240" t="s">
        <v>29</v>
      </c>
      <c r="C1240" s="6" t="s">
        <v>103</v>
      </c>
      <c r="D1240" s="10">
        <f t="shared" si="1244"/>
        <v>6506973.7585661449</v>
      </c>
      <c r="E1240" s="10">
        <f t="shared" si="1224"/>
        <v>3627605.6968303928</v>
      </c>
      <c r="F1240" s="10">
        <f t="shared" si="1225"/>
        <v>0</v>
      </c>
      <c r="G1240" s="10">
        <f t="shared" si="1226"/>
        <v>30689761.537494406</v>
      </c>
      <c r="H1240" s="10">
        <f t="shared" si="1227"/>
        <v>130670938.29132771</v>
      </c>
      <c r="I1240" s="10">
        <f t="shared" si="1228"/>
        <v>130670938.29132771</v>
      </c>
      <c r="J1240" s="10">
        <f t="shared" si="1229"/>
        <v>20097053.521205634</v>
      </c>
      <c r="K1240" s="10">
        <f t="shared" si="1230"/>
        <v>79219191.690428138</v>
      </c>
      <c r="L1240" s="10">
        <f t="shared" si="1231"/>
        <v>0</v>
      </c>
      <c r="M1240" s="10">
        <f t="shared" si="1232"/>
        <v>437341971.62766379</v>
      </c>
      <c r="N1240" s="10">
        <f t="shared" si="1233"/>
        <v>437341971.62766379</v>
      </c>
      <c r="O1240" s="10">
        <f t="shared" si="1234"/>
        <v>437341971.62766379</v>
      </c>
      <c r="P1240" s="10">
        <f t="shared" si="1235"/>
        <v>14344350.178486736</v>
      </c>
      <c r="Q1240" s="10">
        <f t="shared" si="1236"/>
        <v>14344350.178486736</v>
      </c>
      <c r="R1240" s="10">
        <f t="shared" si="1237"/>
        <v>14344350.178486736</v>
      </c>
      <c r="S1240" s="10">
        <f t="shared" si="1238"/>
        <v>14344350.178486736</v>
      </c>
      <c r="T1240" s="10">
        <f t="shared" si="1239"/>
        <v>14344350.178486736</v>
      </c>
      <c r="U1240" s="10">
        <f t="shared" si="1240"/>
        <v>14344350.178486736</v>
      </c>
      <c r="V1240" s="10">
        <f t="shared" si="1241"/>
        <v>2012241086.7797966</v>
      </c>
      <c r="W1240" s="10">
        <f t="shared" si="1242"/>
        <v>2012241086.7797966</v>
      </c>
      <c r="X1240" s="10">
        <f t="shared" si="1243"/>
        <v>2012241086.7797966</v>
      </c>
      <c r="Y1240" s="26"/>
      <c r="Z1240" s="10"/>
    </row>
    <row r="1241" spans="1:26" outlineLevel="1">
      <c r="A1241" t="s">
        <v>127</v>
      </c>
      <c r="B1241" t="s">
        <v>30</v>
      </c>
      <c r="C1241" s="6" t="s">
        <v>104</v>
      </c>
      <c r="D1241" s="10">
        <f t="shared" si="1244"/>
        <v>6491123.1767599266</v>
      </c>
      <c r="E1241" s="10">
        <f t="shared" si="1224"/>
        <v>3777744.8281009137</v>
      </c>
      <c r="F1241" s="10">
        <f t="shared" si="1225"/>
        <v>0</v>
      </c>
      <c r="G1241" s="10">
        <f t="shared" si="1226"/>
        <v>31157808.36924316</v>
      </c>
      <c r="H1241" s="10">
        <f t="shared" si="1227"/>
        <v>111113471.3787894</v>
      </c>
      <c r="I1241" s="10">
        <f t="shared" si="1228"/>
        <v>111113471.3787894</v>
      </c>
      <c r="J1241" s="10">
        <f t="shared" si="1229"/>
        <v>20420971.617501937</v>
      </c>
      <c r="K1241" s="10">
        <f t="shared" si="1230"/>
        <v>78482167.773132145</v>
      </c>
      <c r="L1241" s="10">
        <f t="shared" si="1231"/>
        <v>0</v>
      </c>
      <c r="M1241" s="10">
        <f t="shared" si="1232"/>
        <v>452239759.64788651</v>
      </c>
      <c r="N1241" s="10">
        <f t="shared" si="1233"/>
        <v>452239759.64788651</v>
      </c>
      <c r="O1241" s="10">
        <f t="shared" si="1234"/>
        <v>452239759.64788651</v>
      </c>
      <c r="P1241" s="10">
        <f t="shared" si="1235"/>
        <v>14376861.495287707</v>
      </c>
      <c r="Q1241" s="10">
        <f t="shared" si="1236"/>
        <v>14376861.495287707</v>
      </c>
      <c r="R1241" s="10">
        <f t="shared" si="1237"/>
        <v>14376861.495287707</v>
      </c>
      <c r="S1241" s="10">
        <f t="shared" si="1238"/>
        <v>14376861.495287707</v>
      </c>
      <c r="T1241" s="10">
        <f t="shared" si="1239"/>
        <v>14376861.495287707</v>
      </c>
      <c r="U1241" s="10">
        <f t="shared" si="1240"/>
        <v>14376861.495287707</v>
      </c>
      <c r="V1241" s="10">
        <f t="shared" si="1241"/>
        <v>2015292359.1500206</v>
      </c>
      <c r="W1241" s="10">
        <f t="shared" si="1242"/>
        <v>2015292359.1500206</v>
      </c>
      <c r="X1241" s="10">
        <f t="shared" si="1243"/>
        <v>2015292359.1500206</v>
      </c>
      <c r="Y1241" s="26"/>
      <c r="Z1241" s="10"/>
    </row>
    <row r="1242" spans="1:26" outlineLevel="1">
      <c r="A1242" t="s">
        <v>127</v>
      </c>
      <c r="B1242" t="s">
        <v>31</v>
      </c>
      <c r="C1242" s="6" t="s">
        <v>105</v>
      </c>
      <c r="D1242" s="10">
        <f t="shared" si="1244"/>
        <v>6491123.1767599266</v>
      </c>
      <c r="E1242" s="10">
        <f t="shared" si="1224"/>
        <v>4133846.640375813</v>
      </c>
      <c r="F1242" s="10">
        <f t="shared" si="1225"/>
        <v>0</v>
      </c>
      <c r="G1242" s="10">
        <f t="shared" si="1226"/>
        <v>37502712.444247469</v>
      </c>
      <c r="H1242" s="10">
        <f t="shared" si="1227"/>
        <v>115970656.52861576</v>
      </c>
      <c r="I1242" s="10">
        <f t="shared" si="1228"/>
        <v>115970656.52861576</v>
      </c>
      <c r="J1242" s="10">
        <f t="shared" si="1229"/>
        <v>19886533.769634902</v>
      </c>
      <c r="K1242" s="10">
        <f t="shared" si="1230"/>
        <v>78580182.10859032</v>
      </c>
      <c r="L1242" s="10">
        <f t="shared" si="1231"/>
        <v>0</v>
      </c>
      <c r="M1242" s="10">
        <f t="shared" si="1232"/>
        <v>472849787.86361331</v>
      </c>
      <c r="N1242" s="10">
        <f t="shared" si="1233"/>
        <v>472849787.86361331</v>
      </c>
      <c r="O1242" s="10">
        <f t="shared" si="1234"/>
        <v>472849787.86361331</v>
      </c>
      <c r="P1242" s="10">
        <f t="shared" si="1235"/>
        <v>14317693.980351344</v>
      </c>
      <c r="Q1242" s="10">
        <f t="shared" si="1236"/>
        <v>14317693.980351344</v>
      </c>
      <c r="R1242" s="10">
        <f t="shared" si="1237"/>
        <v>14317693.980351344</v>
      </c>
      <c r="S1242" s="10">
        <f t="shared" si="1238"/>
        <v>14317693.980351344</v>
      </c>
      <c r="T1242" s="10">
        <f t="shared" si="1239"/>
        <v>14317693.980351344</v>
      </c>
      <c r="U1242" s="10">
        <f t="shared" si="1240"/>
        <v>14317693.980351344</v>
      </c>
      <c r="V1242" s="10">
        <f t="shared" si="1241"/>
        <v>2024405460.7387528</v>
      </c>
      <c r="W1242" s="10">
        <f t="shared" si="1242"/>
        <v>2024405460.7387528</v>
      </c>
      <c r="X1242" s="10">
        <f t="shared" si="1243"/>
        <v>2024405460.7387528</v>
      </c>
      <c r="Y1242" s="26"/>
      <c r="Z1242" s="10"/>
    </row>
    <row r="1243" spans="1:26" outlineLevel="1">
      <c r="A1243" t="s">
        <v>127</v>
      </c>
      <c r="B1243" t="s">
        <v>32</v>
      </c>
      <c r="C1243" s="6" t="s">
        <v>106</v>
      </c>
      <c r="D1243" s="10">
        <f t="shared" si="1244"/>
        <v>9295179.6828993298</v>
      </c>
      <c r="E1243" s="10">
        <f t="shared" si="1224"/>
        <v>4895417.4109857902</v>
      </c>
      <c r="F1243" s="10">
        <f t="shared" si="1225"/>
        <v>0</v>
      </c>
      <c r="G1243" s="10">
        <f t="shared" si="1226"/>
        <v>59715652.214946508</v>
      </c>
      <c r="H1243" s="10">
        <f t="shared" si="1227"/>
        <v>150688474.27795726</v>
      </c>
      <c r="I1243" s="10">
        <f t="shared" si="1228"/>
        <v>150688474.27795726</v>
      </c>
      <c r="J1243" s="10">
        <f t="shared" si="1229"/>
        <v>30608286.252901483</v>
      </c>
      <c r="K1243" s="10">
        <f t="shared" si="1230"/>
        <v>81182549.531428427</v>
      </c>
      <c r="L1243" s="10">
        <f t="shared" si="1231"/>
        <v>0</v>
      </c>
      <c r="M1243" s="10">
        <f t="shared" si="1232"/>
        <v>537625786.80113685</v>
      </c>
      <c r="N1243" s="10">
        <f t="shared" si="1233"/>
        <v>537625786.80113685</v>
      </c>
      <c r="O1243" s="10">
        <f t="shared" si="1234"/>
        <v>537625786.80113685</v>
      </c>
      <c r="P1243" s="10">
        <f t="shared" si="1235"/>
        <v>14623372.533565957</v>
      </c>
      <c r="Q1243" s="10">
        <f t="shared" si="1236"/>
        <v>14623372.533565957</v>
      </c>
      <c r="R1243" s="10">
        <f t="shared" si="1237"/>
        <v>14623372.533565957</v>
      </c>
      <c r="S1243" s="10">
        <f t="shared" si="1238"/>
        <v>14623372.533565957</v>
      </c>
      <c r="T1243" s="10">
        <f t="shared" si="1239"/>
        <v>14623372.533565957</v>
      </c>
      <c r="U1243" s="10">
        <f t="shared" si="1240"/>
        <v>14623372.533565957</v>
      </c>
      <c r="V1243" s="10">
        <f t="shared" si="1241"/>
        <v>2040624626.0173614</v>
      </c>
      <c r="W1243" s="10">
        <f t="shared" si="1242"/>
        <v>2040624626.0173614</v>
      </c>
      <c r="X1243" s="10">
        <f t="shared" si="1243"/>
        <v>2040624626.0173614</v>
      </c>
      <c r="Y1243" s="26"/>
      <c r="Z1243" s="10"/>
    </row>
    <row r="1244" spans="1:26" outlineLevel="1">
      <c r="A1244" t="s">
        <v>127</v>
      </c>
      <c r="B1244" t="s">
        <v>33</v>
      </c>
      <c r="C1244" s="6" t="s">
        <v>107</v>
      </c>
      <c r="D1244" s="10">
        <f t="shared" si="1244"/>
        <v>10552811.552218471</v>
      </c>
      <c r="E1244" s="10">
        <f t="shared" si="1224"/>
        <v>7960787.0869415831</v>
      </c>
      <c r="F1244" s="10">
        <f t="shared" si="1225"/>
        <v>0</v>
      </c>
      <c r="G1244" s="10">
        <f t="shared" si="1226"/>
        <v>73142109.538780421</v>
      </c>
      <c r="H1244" s="10">
        <f t="shared" si="1227"/>
        <v>232812860.8127799</v>
      </c>
      <c r="I1244" s="10">
        <f t="shared" si="1228"/>
        <v>232812860.8127799</v>
      </c>
      <c r="J1244" s="10">
        <f t="shared" si="1229"/>
        <v>50395553.53950882</v>
      </c>
      <c r="K1244" s="10">
        <f t="shared" si="1230"/>
        <v>91062011.5053785</v>
      </c>
      <c r="L1244" s="10">
        <f t="shared" si="1231"/>
        <v>0</v>
      </c>
      <c r="M1244" s="10">
        <f t="shared" si="1232"/>
        <v>750823334.46906078</v>
      </c>
      <c r="N1244" s="10">
        <f t="shared" si="1233"/>
        <v>750823334.46906078</v>
      </c>
      <c r="O1244" s="10">
        <f t="shared" si="1234"/>
        <v>750823334.46906078</v>
      </c>
      <c r="P1244" s="10">
        <f t="shared" si="1235"/>
        <v>20670154.59880219</v>
      </c>
      <c r="Q1244" s="10">
        <f t="shared" si="1236"/>
        <v>20670154.59880219</v>
      </c>
      <c r="R1244" s="10">
        <f t="shared" si="1237"/>
        <v>20670154.59880219</v>
      </c>
      <c r="S1244" s="10">
        <f t="shared" si="1238"/>
        <v>20670154.59880219</v>
      </c>
      <c r="T1244" s="10">
        <f t="shared" si="1239"/>
        <v>20670154.59880219</v>
      </c>
      <c r="U1244" s="10">
        <f t="shared" si="1240"/>
        <v>20670154.59880219</v>
      </c>
      <c r="V1244" s="10">
        <f t="shared" si="1241"/>
        <v>2059895063.6661942</v>
      </c>
      <c r="W1244" s="10">
        <f t="shared" si="1242"/>
        <v>2059895063.6661942</v>
      </c>
      <c r="X1244" s="10">
        <f t="shared" si="1243"/>
        <v>2059895063.6661942</v>
      </c>
      <c r="Y1244" s="26"/>
      <c r="Z1244" s="10"/>
    </row>
    <row r="1245" spans="1:26" outlineLevel="1">
      <c r="A1245" t="s">
        <v>127</v>
      </c>
      <c r="B1245" t="s">
        <v>34</v>
      </c>
      <c r="C1245" s="6" t="s">
        <v>108</v>
      </c>
      <c r="D1245" s="10">
        <f t="shared" si="1244"/>
        <v>11180422.912670683</v>
      </c>
      <c r="E1245" s="10">
        <f t="shared" si="1224"/>
        <v>13906546.945852472</v>
      </c>
      <c r="F1245" s="10">
        <f t="shared" si="1225"/>
        <v>0</v>
      </c>
      <c r="G1245" s="10">
        <f t="shared" si="1226"/>
        <v>35809365.215750493</v>
      </c>
      <c r="H1245" s="10">
        <f t="shared" si="1227"/>
        <v>306260947.36803329</v>
      </c>
      <c r="I1245" s="10">
        <f t="shared" si="1228"/>
        <v>306260947.36803329</v>
      </c>
      <c r="J1245" s="10">
        <f t="shared" si="1229"/>
        <v>47279355.701716341</v>
      </c>
      <c r="K1245" s="10">
        <f t="shared" si="1230"/>
        <v>112045440.96545708</v>
      </c>
      <c r="L1245" s="10">
        <f t="shared" si="1231"/>
        <v>0</v>
      </c>
      <c r="M1245" s="10">
        <f t="shared" si="1232"/>
        <v>1013161343.0633245</v>
      </c>
      <c r="N1245" s="10">
        <f t="shared" si="1233"/>
        <v>1013161343.0633245</v>
      </c>
      <c r="O1245" s="10">
        <f t="shared" si="1234"/>
        <v>1013161343.0633245</v>
      </c>
      <c r="P1245" s="10">
        <f t="shared" si="1235"/>
        <v>38516830.212031379</v>
      </c>
      <c r="Q1245" s="10">
        <f t="shared" si="1236"/>
        <v>38516830.212031379</v>
      </c>
      <c r="R1245" s="10">
        <f t="shared" si="1237"/>
        <v>38516830.212031379</v>
      </c>
      <c r="S1245" s="10">
        <f t="shared" si="1238"/>
        <v>38516830.212031379</v>
      </c>
      <c r="T1245" s="10">
        <f t="shared" si="1239"/>
        <v>38516830.212031379</v>
      </c>
      <c r="U1245" s="10">
        <f t="shared" si="1240"/>
        <v>38516830.212031379</v>
      </c>
      <c r="V1245" s="10">
        <f t="shared" si="1241"/>
        <v>2074086833.2849767</v>
      </c>
      <c r="W1245" s="10">
        <f t="shared" si="1242"/>
        <v>2074086833.2849767</v>
      </c>
      <c r="X1245" s="10">
        <f t="shared" si="1243"/>
        <v>2074086833.2849767</v>
      </c>
      <c r="Y1245" s="26"/>
      <c r="Z1245" s="10"/>
    </row>
    <row r="1246" spans="1:26" outlineLevel="1">
      <c r="A1246" t="s">
        <v>127</v>
      </c>
      <c r="B1246" t="s">
        <v>35</v>
      </c>
      <c r="C1246" s="6" t="s">
        <v>109</v>
      </c>
      <c r="D1246" s="10">
        <f t="shared" si="1244"/>
        <v>11459712.682668455</v>
      </c>
      <c r="E1246" s="10">
        <f t="shared" si="1224"/>
        <v>20869450.607299361</v>
      </c>
      <c r="F1246" s="10">
        <f t="shared" si="1225"/>
        <v>0</v>
      </c>
      <c r="G1246" s="10">
        <f t="shared" si="1226"/>
        <v>34304364.05588042</v>
      </c>
      <c r="H1246" s="10">
        <f t="shared" si="1227"/>
        <v>334790214.43352199</v>
      </c>
      <c r="I1246" s="10">
        <f t="shared" si="1228"/>
        <v>334790214.43352199</v>
      </c>
      <c r="J1246" s="10">
        <f t="shared" si="1229"/>
        <v>33664744.569008455</v>
      </c>
      <c r="K1246" s="10">
        <f t="shared" si="1230"/>
        <v>142897563.6376394</v>
      </c>
      <c r="L1246" s="10">
        <f t="shared" si="1231"/>
        <v>0</v>
      </c>
      <c r="M1246" s="10">
        <f t="shared" si="1232"/>
        <v>1235543316.8417506</v>
      </c>
      <c r="N1246" s="10">
        <f t="shared" si="1233"/>
        <v>1235543316.8417506</v>
      </c>
      <c r="O1246" s="10">
        <f t="shared" si="1234"/>
        <v>1235543316.8417506</v>
      </c>
      <c r="P1246" s="10">
        <f t="shared" si="1235"/>
        <v>42924357.096476898</v>
      </c>
      <c r="Q1246" s="10">
        <f t="shared" si="1236"/>
        <v>42924357.096476898</v>
      </c>
      <c r="R1246" s="10">
        <f t="shared" si="1237"/>
        <v>42924357.096476898</v>
      </c>
      <c r="S1246" s="10">
        <f t="shared" si="1238"/>
        <v>42924357.096476898</v>
      </c>
      <c r="T1246" s="10">
        <f t="shared" si="1239"/>
        <v>42924357.096476898</v>
      </c>
      <c r="U1246" s="10">
        <f t="shared" si="1240"/>
        <v>42924357.096476898</v>
      </c>
      <c r="V1246" s="10">
        <f t="shared" si="1241"/>
        <v>2076114228.9448025</v>
      </c>
      <c r="W1246" s="10">
        <f t="shared" si="1242"/>
        <v>2076114228.9448025</v>
      </c>
      <c r="X1246" s="10">
        <f t="shared" si="1243"/>
        <v>2076114228.9448025</v>
      </c>
      <c r="Y1246" s="26"/>
      <c r="Z1246" s="10"/>
    </row>
    <row r="1247" spans="1:26" outlineLevel="1">
      <c r="A1247" t="s">
        <v>127</v>
      </c>
      <c r="B1247" t="s">
        <v>36</v>
      </c>
      <c r="C1247" s="6" t="s">
        <v>110</v>
      </c>
      <c r="D1247" s="10">
        <f t="shared" si="1244"/>
        <v>9287052.4248477146</v>
      </c>
      <c r="E1247" s="10">
        <f t="shared" si="1224"/>
        <v>26843257.837427314</v>
      </c>
      <c r="F1247" s="10">
        <f t="shared" si="1225"/>
        <v>0</v>
      </c>
      <c r="G1247" s="10">
        <f t="shared" si="1226"/>
        <v>34063437.413665213</v>
      </c>
      <c r="H1247" s="10">
        <f t="shared" si="1227"/>
        <v>365769008.25996405</v>
      </c>
      <c r="I1247" s="10">
        <f t="shared" si="1228"/>
        <v>365769008.25996405</v>
      </c>
      <c r="J1247" s="10">
        <f t="shared" si="1229"/>
        <v>26067018.604228638</v>
      </c>
      <c r="K1247" s="10">
        <f t="shared" si="1230"/>
        <v>167858799.57262042</v>
      </c>
      <c r="L1247" s="10">
        <f t="shared" si="1231"/>
        <v>0</v>
      </c>
      <c r="M1247" s="10">
        <f t="shared" si="1232"/>
        <v>1309717977.9782681</v>
      </c>
      <c r="N1247" s="10">
        <f t="shared" si="1233"/>
        <v>1309717977.9782681</v>
      </c>
      <c r="O1247" s="10">
        <f t="shared" si="1234"/>
        <v>1309717977.9782681</v>
      </c>
      <c r="P1247" s="10">
        <f t="shared" si="1235"/>
        <v>40471706.953615412</v>
      </c>
      <c r="Q1247" s="10">
        <f t="shared" si="1236"/>
        <v>40471706.953615412</v>
      </c>
      <c r="R1247" s="10">
        <f t="shared" si="1237"/>
        <v>40471706.953615412</v>
      </c>
      <c r="S1247" s="10">
        <f t="shared" si="1238"/>
        <v>40471706.953615412</v>
      </c>
      <c r="T1247" s="10">
        <f t="shared" si="1239"/>
        <v>40471706.953615412</v>
      </c>
      <c r="U1247" s="10">
        <f t="shared" si="1240"/>
        <v>40471706.953615412</v>
      </c>
      <c r="V1247" s="10">
        <f t="shared" si="1241"/>
        <v>2072059437.6251504</v>
      </c>
      <c r="W1247" s="10">
        <f t="shared" si="1242"/>
        <v>2072059437.6251504</v>
      </c>
      <c r="X1247" s="10">
        <f t="shared" si="1243"/>
        <v>2072059437.6251504</v>
      </c>
      <c r="Y1247" s="26"/>
      <c r="Z1247" s="10"/>
    </row>
    <row r="1248" spans="1:26" outlineLevel="1">
      <c r="A1248" t="s">
        <v>127</v>
      </c>
      <c r="B1248" t="s">
        <v>37</v>
      </c>
      <c r="C1248" s="6" t="s">
        <v>111</v>
      </c>
      <c r="D1248" s="10">
        <f t="shared" si="1244"/>
        <v>9340988.3744552005</v>
      </c>
      <c r="E1248" s="10">
        <f t="shared" si="1224"/>
        <v>34206788.122358963</v>
      </c>
      <c r="F1248" s="10">
        <f t="shared" si="1225"/>
        <v>0</v>
      </c>
      <c r="G1248" s="10">
        <f t="shared" si="1226"/>
        <v>34465887.850090906</v>
      </c>
      <c r="H1248" s="10">
        <f t="shared" si="1227"/>
        <v>399692485.55425531</v>
      </c>
      <c r="I1248" s="10">
        <f t="shared" si="1228"/>
        <v>399692485.55425531</v>
      </c>
      <c r="J1248" s="10">
        <f t="shared" si="1229"/>
        <v>21204683.160841189</v>
      </c>
      <c r="K1248" s="10">
        <f t="shared" si="1230"/>
        <v>186864419.15145659</v>
      </c>
      <c r="L1248" s="10">
        <f t="shared" si="1231"/>
        <v>0</v>
      </c>
      <c r="M1248" s="10">
        <f t="shared" si="1232"/>
        <v>1302904692.9033623</v>
      </c>
      <c r="N1248" s="10">
        <f t="shared" si="1233"/>
        <v>1302904692.9033623</v>
      </c>
      <c r="O1248" s="10">
        <f t="shared" si="1234"/>
        <v>1302904692.9033623</v>
      </c>
      <c r="P1248" s="10">
        <f t="shared" si="1235"/>
        <v>35341664.984685086</v>
      </c>
      <c r="Q1248" s="10">
        <f t="shared" si="1236"/>
        <v>35341664.984685086</v>
      </c>
      <c r="R1248" s="10">
        <f t="shared" si="1237"/>
        <v>35341664.984685086</v>
      </c>
      <c r="S1248" s="10">
        <f t="shared" si="1238"/>
        <v>35341664.984685086</v>
      </c>
      <c r="T1248" s="10">
        <f t="shared" si="1239"/>
        <v>35341664.984685086</v>
      </c>
      <c r="U1248" s="10">
        <f t="shared" si="1240"/>
        <v>35341664.984685086</v>
      </c>
      <c r="V1248" s="10">
        <f t="shared" si="1241"/>
        <v>2063949854.9858465</v>
      </c>
      <c r="W1248" s="10">
        <f t="shared" si="1242"/>
        <v>2063949854.9858465</v>
      </c>
      <c r="X1248" s="10">
        <f t="shared" si="1243"/>
        <v>2063949854.9858465</v>
      </c>
      <c r="Y1248" s="26"/>
      <c r="Z1248" s="10"/>
    </row>
    <row r="1249" spans="1:26" outlineLevel="1">
      <c r="A1249" t="s">
        <v>127</v>
      </c>
      <c r="B1249" t="s">
        <v>38</v>
      </c>
      <c r="C1249" s="6" t="s">
        <v>112</v>
      </c>
      <c r="D1249" s="10">
        <f t="shared" si="1244"/>
        <v>8605339.9065897167</v>
      </c>
      <c r="E1249" s="10">
        <f t="shared" si="1224"/>
        <v>45326269.459813394</v>
      </c>
      <c r="F1249" s="10">
        <f t="shared" si="1225"/>
        <v>0</v>
      </c>
      <c r="G1249" s="10">
        <f t="shared" si="1226"/>
        <v>37243905.061788701</v>
      </c>
      <c r="H1249" s="10">
        <f t="shared" si="1227"/>
        <v>421098150.49486017</v>
      </c>
      <c r="I1249" s="10">
        <f t="shared" si="1228"/>
        <v>421098150.49486017</v>
      </c>
      <c r="J1249" s="10">
        <f t="shared" si="1229"/>
        <v>17679176.004148602</v>
      </c>
      <c r="K1249" s="10">
        <f t="shared" si="1230"/>
        <v>199496820.82130888</v>
      </c>
      <c r="L1249" s="10">
        <f t="shared" si="1231"/>
        <v>0</v>
      </c>
      <c r="M1249" s="10">
        <f t="shared" si="1232"/>
        <v>1300022489.6964688</v>
      </c>
      <c r="N1249" s="10">
        <f t="shared" si="1233"/>
        <v>1300022489.6964688</v>
      </c>
      <c r="O1249" s="10">
        <f t="shared" si="1234"/>
        <v>1300022489.6964688</v>
      </c>
      <c r="P1249" s="10">
        <f t="shared" si="1235"/>
        <v>35709675.817461058</v>
      </c>
      <c r="Q1249" s="10">
        <f t="shared" si="1236"/>
        <v>35709675.817461058</v>
      </c>
      <c r="R1249" s="10">
        <f t="shared" si="1237"/>
        <v>35709675.817461058</v>
      </c>
      <c r="S1249" s="10">
        <f t="shared" si="1238"/>
        <v>35709675.817461058</v>
      </c>
      <c r="T1249" s="10">
        <f t="shared" si="1239"/>
        <v>35709675.817461058</v>
      </c>
      <c r="U1249" s="10">
        <f t="shared" si="1240"/>
        <v>35709675.817461058</v>
      </c>
      <c r="V1249" s="10">
        <f t="shared" si="1241"/>
        <v>2057867668.0063679</v>
      </c>
      <c r="W1249" s="10">
        <f t="shared" si="1242"/>
        <v>2057867668.0063679</v>
      </c>
      <c r="X1249" s="10">
        <f t="shared" si="1243"/>
        <v>2057867668.0063679</v>
      </c>
      <c r="Y1249" s="26"/>
      <c r="Z1249" s="10"/>
    </row>
    <row r="1250" spans="1:26" outlineLevel="1">
      <c r="A1250" t="s">
        <v>127</v>
      </c>
      <c r="B1250" t="s">
        <v>39</v>
      </c>
      <c r="C1250" s="6" t="s">
        <v>113</v>
      </c>
      <c r="D1250" s="10">
        <f t="shared" si="1244"/>
        <v>8832466.2839297429</v>
      </c>
      <c r="E1250" s="10">
        <f t="shared" si="1224"/>
        <v>55829384.065372691</v>
      </c>
      <c r="F1250" s="10">
        <f t="shared" si="1225"/>
        <v>0</v>
      </c>
      <c r="G1250" s="10">
        <f t="shared" si="1226"/>
        <v>39011472.239868931</v>
      </c>
      <c r="H1250" s="10">
        <f t="shared" si="1227"/>
        <v>395513880.46937495</v>
      </c>
      <c r="I1250" s="10">
        <f t="shared" si="1228"/>
        <v>395513880.46937495</v>
      </c>
      <c r="J1250" s="10">
        <f t="shared" si="1229"/>
        <v>15878220.667138666</v>
      </c>
      <c r="K1250" s="10">
        <f t="shared" si="1230"/>
        <v>204906220.62198022</v>
      </c>
      <c r="L1250" s="10">
        <f t="shared" si="1231"/>
        <v>0</v>
      </c>
      <c r="M1250" s="10">
        <f t="shared" si="1232"/>
        <v>1283307225.6073318</v>
      </c>
      <c r="N1250" s="10">
        <f t="shared" si="1233"/>
        <v>1283307225.6073318</v>
      </c>
      <c r="O1250" s="10">
        <f t="shared" si="1234"/>
        <v>1283307225.6073318</v>
      </c>
      <c r="P1250" s="10">
        <f t="shared" si="1235"/>
        <v>35960242.73419179</v>
      </c>
      <c r="Q1250" s="10">
        <f t="shared" si="1236"/>
        <v>35960242.73419179</v>
      </c>
      <c r="R1250" s="10">
        <f t="shared" si="1237"/>
        <v>35960242.73419179</v>
      </c>
      <c r="S1250" s="10">
        <f t="shared" si="1238"/>
        <v>35960242.73419179</v>
      </c>
      <c r="T1250" s="10">
        <f t="shared" si="1239"/>
        <v>35960242.73419179</v>
      </c>
      <c r="U1250" s="10">
        <f t="shared" si="1240"/>
        <v>35960242.73419179</v>
      </c>
      <c r="V1250" s="10">
        <f t="shared" si="1241"/>
        <v>2053812876.6867158</v>
      </c>
      <c r="W1250" s="10">
        <f t="shared" si="1242"/>
        <v>2053812876.6867158</v>
      </c>
      <c r="X1250" s="10">
        <f t="shared" si="1243"/>
        <v>2053812876.6867158</v>
      </c>
      <c r="Y1250" s="26"/>
      <c r="Z1250" s="10"/>
    </row>
    <row r="1251" spans="1:26" outlineLevel="1">
      <c r="A1251" t="s">
        <v>127</v>
      </c>
      <c r="B1251" t="s">
        <v>40</v>
      </c>
      <c r="C1251" s="6" t="s">
        <v>114</v>
      </c>
      <c r="D1251" s="10">
        <f t="shared" si="1244"/>
        <v>8873465.2888024151</v>
      </c>
      <c r="E1251" s="10">
        <f t="shared" si="1224"/>
        <v>61984788.450489081</v>
      </c>
      <c r="F1251" s="10">
        <f t="shared" si="1225"/>
        <v>0</v>
      </c>
      <c r="G1251" s="10">
        <f t="shared" si="1226"/>
        <v>39193186.11536824</v>
      </c>
      <c r="H1251" s="10">
        <f t="shared" si="1227"/>
        <v>371853442.60284644</v>
      </c>
      <c r="I1251" s="10">
        <f t="shared" si="1228"/>
        <v>371853442.60284644</v>
      </c>
      <c r="J1251" s="10">
        <f t="shared" si="1229"/>
        <v>14605979.404222434</v>
      </c>
      <c r="K1251" s="10">
        <f t="shared" si="1230"/>
        <v>213166864.83483976</v>
      </c>
      <c r="L1251" s="10">
        <f t="shared" si="1231"/>
        <v>0</v>
      </c>
      <c r="M1251" s="10">
        <f t="shared" si="1232"/>
        <v>1272345462.3816152</v>
      </c>
      <c r="N1251" s="10">
        <f t="shared" si="1233"/>
        <v>1272345462.3816152</v>
      </c>
      <c r="O1251" s="10">
        <f t="shared" si="1234"/>
        <v>1272345462.3816152</v>
      </c>
      <c r="P1251" s="10">
        <f t="shared" si="1235"/>
        <v>35310771.997535549</v>
      </c>
      <c r="Q1251" s="10">
        <f t="shared" si="1236"/>
        <v>35310771.997535549</v>
      </c>
      <c r="R1251" s="10">
        <f t="shared" si="1237"/>
        <v>35310771.997535549</v>
      </c>
      <c r="S1251" s="10">
        <f t="shared" si="1238"/>
        <v>35310771.997535549</v>
      </c>
      <c r="T1251" s="10">
        <f t="shared" si="1239"/>
        <v>35310771.997535549</v>
      </c>
      <c r="U1251" s="10">
        <f t="shared" si="1240"/>
        <v>35310771.997535549</v>
      </c>
      <c r="V1251" s="10">
        <f t="shared" si="1241"/>
        <v>2051785481.0268898</v>
      </c>
      <c r="W1251" s="10">
        <f t="shared" si="1242"/>
        <v>2051785481.0268898</v>
      </c>
      <c r="X1251" s="10">
        <f t="shared" si="1243"/>
        <v>2051785481.0268898</v>
      </c>
      <c r="Y1251" s="26"/>
      <c r="Z1251" s="10"/>
    </row>
    <row r="1252" spans="1:26" outlineLevel="1">
      <c r="A1252" t="s">
        <v>127</v>
      </c>
      <c r="B1252" t="s">
        <v>41</v>
      </c>
      <c r="C1252" s="6" t="s">
        <v>115</v>
      </c>
      <c r="D1252" s="10">
        <f t="shared" si="1244"/>
        <v>8930602.4973803274</v>
      </c>
      <c r="E1252" s="10">
        <f t="shared" si="1224"/>
        <v>65268423.362309322</v>
      </c>
      <c r="F1252" s="10">
        <f t="shared" si="1225"/>
        <v>0</v>
      </c>
      <c r="G1252" s="10">
        <f t="shared" si="1226"/>
        <v>39628968.725440428</v>
      </c>
      <c r="H1252" s="10">
        <f t="shared" si="1227"/>
        <v>387066627.59734988</v>
      </c>
      <c r="I1252" s="10">
        <f t="shared" si="1228"/>
        <v>387066627.59734988</v>
      </c>
      <c r="J1252" s="10">
        <f t="shared" si="1229"/>
        <v>13906972.484590886</v>
      </c>
      <c r="K1252" s="10">
        <f t="shared" si="1230"/>
        <v>217054050.26223591</v>
      </c>
      <c r="L1252" s="10">
        <f t="shared" si="1231"/>
        <v>0</v>
      </c>
      <c r="M1252" s="10">
        <f t="shared" si="1232"/>
        <v>1261108774.5174553</v>
      </c>
      <c r="N1252" s="10">
        <f t="shared" si="1233"/>
        <v>1261108774.5174553</v>
      </c>
      <c r="O1252" s="10">
        <f t="shared" si="1234"/>
        <v>1261108774.5174553</v>
      </c>
      <c r="P1252" s="10">
        <f t="shared" si="1235"/>
        <v>34762836.906013712</v>
      </c>
      <c r="Q1252" s="10">
        <f t="shared" si="1236"/>
        <v>34762836.906013712</v>
      </c>
      <c r="R1252" s="10">
        <f t="shared" si="1237"/>
        <v>34762836.906013712</v>
      </c>
      <c r="S1252" s="10">
        <f t="shared" si="1238"/>
        <v>34762836.906013712</v>
      </c>
      <c r="T1252" s="10">
        <f t="shared" si="1239"/>
        <v>34762836.906013712</v>
      </c>
      <c r="U1252" s="10">
        <f t="shared" si="1240"/>
        <v>34762836.906013712</v>
      </c>
      <c r="V1252" s="10">
        <f t="shared" si="1241"/>
        <v>2056843791.2959702</v>
      </c>
      <c r="W1252" s="10">
        <f t="shared" si="1242"/>
        <v>2056843791.2959702</v>
      </c>
      <c r="X1252" s="10">
        <f t="shared" si="1243"/>
        <v>2056843791.2959702</v>
      </c>
      <c r="Y1252" s="26"/>
      <c r="Z1252" s="10"/>
    </row>
    <row r="1253" spans="1:26" outlineLevel="1">
      <c r="A1253" t="s">
        <v>127</v>
      </c>
      <c r="B1253" t="s">
        <v>42</v>
      </c>
      <c r="C1253" s="6" t="s">
        <v>116</v>
      </c>
      <c r="D1253" s="10">
        <f t="shared" si="1244"/>
        <v>9192895.7005087249</v>
      </c>
      <c r="E1253" s="10">
        <f t="shared" si="1224"/>
        <v>67103194.299205676</v>
      </c>
      <c r="F1253" s="10">
        <f t="shared" si="1225"/>
        <v>0</v>
      </c>
      <c r="G1253" s="10">
        <f t="shared" si="1226"/>
        <v>41594669.984394357</v>
      </c>
      <c r="H1253" s="10">
        <f t="shared" si="1227"/>
        <v>422046496.97075033</v>
      </c>
      <c r="I1253" s="10">
        <f t="shared" si="1228"/>
        <v>422046496.97075033</v>
      </c>
      <c r="J1253" s="10">
        <f t="shared" si="1229"/>
        <v>12855551.660382472</v>
      </c>
      <c r="K1253" s="10">
        <f t="shared" si="1230"/>
        <v>215272389.83803517</v>
      </c>
      <c r="L1253" s="10">
        <f t="shared" si="1231"/>
        <v>0</v>
      </c>
      <c r="M1253" s="10">
        <f t="shared" si="1232"/>
        <v>1244671418.1170323</v>
      </c>
      <c r="N1253" s="10">
        <f t="shared" si="1233"/>
        <v>1244671418.1170323</v>
      </c>
      <c r="O1253" s="10">
        <f t="shared" si="1234"/>
        <v>1244671418.1170323</v>
      </c>
      <c r="P1253" s="10">
        <f t="shared" si="1235"/>
        <v>39109775.804819532</v>
      </c>
      <c r="Q1253" s="10">
        <f t="shared" si="1236"/>
        <v>39109775.804819532</v>
      </c>
      <c r="R1253" s="10">
        <f t="shared" si="1237"/>
        <v>39109775.804819532</v>
      </c>
      <c r="S1253" s="10">
        <f t="shared" si="1238"/>
        <v>39109775.804819532</v>
      </c>
      <c r="T1253" s="10">
        <f t="shared" si="1239"/>
        <v>39109775.804819532</v>
      </c>
      <c r="U1253" s="10">
        <f t="shared" si="1240"/>
        <v>39109775.804819532</v>
      </c>
      <c r="V1253" s="10">
        <f t="shared" si="1241"/>
        <v>2076114228.9448028</v>
      </c>
      <c r="W1253" s="10">
        <f t="shared" si="1242"/>
        <v>2076114228.9448028</v>
      </c>
      <c r="X1253" s="10">
        <f t="shared" si="1243"/>
        <v>2076114228.9448028</v>
      </c>
      <c r="Y1253" s="26"/>
      <c r="Z1253" s="10"/>
    </row>
    <row r="1254" spans="1:26" outlineLevel="1">
      <c r="A1254" t="s">
        <v>127</v>
      </c>
      <c r="B1254" t="s">
        <v>43</v>
      </c>
      <c r="C1254" s="6" t="s">
        <v>117</v>
      </c>
      <c r="D1254" s="10">
        <f t="shared" si="1244"/>
        <v>9560311.2435668185</v>
      </c>
      <c r="E1254" s="10">
        <f t="shared" si="1224"/>
        <v>65650677.791121997</v>
      </c>
      <c r="F1254" s="10">
        <f t="shared" si="1225"/>
        <v>0</v>
      </c>
      <c r="G1254" s="10">
        <f t="shared" si="1226"/>
        <v>49515516.840935588</v>
      </c>
      <c r="H1254" s="10">
        <f t="shared" si="1227"/>
        <v>486008173.99529505</v>
      </c>
      <c r="I1254" s="10">
        <f t="shared" si="1228"/>
        <v>486008173.99529505</v>
      </c>
      <c r="J1254" s="10">
        <f t="shared" si="1229"/>
        <v>12356646.903481476</v>
      </c>
      <c r="K1254" s="10">
        <f t="shared" si="1230"/>
        <v>207621205.58802861</v>
      </c>
      <c r="L1254" s="10">
        <f t="shared" si="1231"/>
        <v>0</v>
      </c>
      <c r="M1254" s="10">
        <f t="shared" si="1232"/>
        <v>1201051665.6349812</v>
      </c>
      <c r="N1254" s="10">
        <f t="shared" si="1233"/>
        <v>1201051665.6349812</v>
      </c>
      <c r="O1254" s="10">
        <f t="shared" si="1234"/>
        <v>1201051665.6349812</v>
      </c>
      <c r="P1254" s="10">
        <f t="shared" si="1235"/>
        <v>45022037.324002214</v>
      </c>
      <c r="Q1254" s="10">
        <f t="shared" si="1236"/>
        <v>45022037.324002214</v>
      </c>
      <c r="R1254" s="10">
        <f t="shared" si="1237"/>
        <v>45022037.324002214</v>
      </c>
      <c r="S1254" s="10">
        <f t="shared" si="1238"/>
        <v>45022037.324002214</v>
      </c>
      <c r="T1254" s="10">
        <f t="shared" si="1239"/>
        <v>45022037.324002214</v>
      </c>
      <c r="U1254" s="10">
        <f t="shared" si="1240"/>
        <v>45022037.324002214</v>
      </c>
      <c r="V1254" s="10">
        <f t="shared" si="1241"/>
        <v>2097391704.4924912</v>
      </c>
      <c r="W1254" s="10">
        <f t="shared" si="1242"/>
        <v>2097391704.4924912</v>
      </c>
      <c r="X1254" s="10">
        <f t="shared" si="1243"/>
        <v>2097391704.4924912</v>
      </c>
      <c r="Y1254" s="26"/>
      <c r="Z1254" s="10"/>
    </row>
    <row r="1255" spans="1:26" outlineLevel="1">
      <c r="A1255" t="s">
        <v>127</v>
      </c>
      <c r="B1255" t="s">
        <v>44</v>
      </c>
      <c r="C1255" s="6" t="s">
        <v>118</v>
      </c>
      <c r="D1255" s="10">
        <f t="shared" si="1244"/>
        <v>10008322.348704344</v>
      </c>
      <c r="E1255" s="10">
        <f t="shared" si="1224"/>
        <v>61441698.78373687</v>
      </c>
      <c r="F1255" s="10">
        <f t="shared" si="1225"/>
        <v>0</v>
      </c>
      <c r="G1255" s="10">
        <f t="shared" si="1226"/>
        <v>127695150.75006445</v>
      </c>
      <c r="H1255" s="10">
        <f t="shared" si="1227"/>
        <v>516708715.88482368</v>
      </c>
      <c r="I1255" s="10">
        <f t="shared" si="1228"/>
        <v>516708715.88482368</v>
      </c>
      <c r="J1255" s="10">
        <f t="shared" si="1229"/>
        <v>14242949.884531692</v>
      </c>
      <c r="K1255" s="10">
        <f t="shared" si="1230"/>
        <v>193198772.77856699</v>
      </c>
      <c r="L1255" s="10">
        <f t="shared" si="1231"/>
        <v>0</v>
      </c>
      <c r="M1255" s="10">
        <f t="shared" si="1232"/>
        <v>1143489961.9921203</v>
      </c>
      <c r="N1255" s="10">
        <f t="shared" si="1233"/>
        <v>1143489961.9921203</v>
      </c>
      <c r="O1255" s="10">
        <f t="shared" si="1234"/>
        <v>1143489961.9921203</v>
      </c>
      <c r="P1255" s="10">
        <f t="shared" si="1235"/>
        <v>46858564.822952911</v>
      </c>
      <c r="Q1255" s="10">
        <f t="shared" si="1236"/>
        <v>46858564.822952911</v>
      </c>
      <c r="R1255" s="10">
        <f t="shared" si="1237"/>
        <v>46858564.822952911</v>
      </c>
      <c r="S1255" s="10">
        <f t="shared" si="1238"/>
        <v>46858564.822952911</v>
      </c>
      <c r="T1255" s="10">
        <f t="shared" si="1239"/>
        <v>46858564.822952911</v>
      </c>
      <c r="U1255" s="10">
        <f t="shared" si="1240"/>
        <v>46858564.822952911</v>
      </c>
      <c r="V1255" s="10">
        <f t="shared" si="1241"/>
        <v>2102470372.5225413</v>
      </c>
      <c r="W1255" s="10">
        <f t="shared" si="1242"/>
        <v>2102470372.5225413</v>
      </c>
      <c r="X1255" s="10">
        <f t="shared" si="1243"/>
        <v>2102470372.5225413</v>
      </c>
      <c r="Y1255" s="26"/>
      <c r="Z1255" s="10"/>
    </row>
    <row r="1256" spans="1:26" outlineLevel="1">
      <c r="A1256" t="s">
        <v>127</v>
      </c>
      <c r="B1256" t="s">
        <v>45</v>
      </c>
      <c r="C1256" s="6" t="s">
        <v>119</v>
      </c>
      <c r="D1256" s="10">
        <f t="shared" si="1244"/>
        <v>10523774.781791627</v>
      </c>
      <c r="E1256" s="10">
        <f t="shared" si="1224"/>
        <v>54752560.615358904</v>
      </c>
      <c r="F1256" s="10">
        <f t="shared" si="1225"/>
        <v>0</v>
      </c>
      <c r="G1256" s="10">
        <f t="shared" si="1226"/>
        <v>171798370.74514407</v>
      </c>
      <c r="H1256" s="10">
        <f t="shared" si="1227"/>
        <v>502348703.72515583</v>
      </c>
      <c r="I1256" s="10">
        <f t="shared" si="1228"/>
        <v>502348703.72515583</v>
      </c>
      <c r="J1256" s="10">
        <f t="shared" si="1229"/>
        <v>16218437.184982086</v>
      </c>
      <c r="K1256" s="10">
        <f t="shared" si="1230"/>
        <v>177008988.08193704</v>
      </c>
      <c r="L1256" s="10">
        <f t="shared" si="1231"/>
        <v>0</v>
      </c>
      <c r="M1256" s="10">
        <f t="shared" si="1232"/>
        <v>1093668255.1355362</v>
      </c>
      <c r="N1256" s="10">
        <f t="shared" si="1233"/>
        <v>1093668255.1355362</v>
      </c>
      <c r="O1256" s="10">
        <f t="shared" si="1234"/>
        <v>1093668255.1355362</v>
      </c>
      <c r="P1256" s="10">
        <f t="shared" si="1235"/>
        <v>44039498.673412308</v>
      </c>
      <c r="Q1256" s="10">
        <f t="shared" si="1236"/>
        <v>44039498.673412308</v>
      </c>
      <c r="R1256" s="10">
        <f t="shared" si="1237"/>
        <v>44039498.673412308</v>
      </c>
      <c r="S1256" s="10">
        <f t="shared" si="1238"/>
        <v>44039498.673412308</v>
      </c>
      <c r="T1256" s="10">
        <f t="shared" si="1239"/>
        <v>44039498.673412308</v>
      </c>
      <c r="U1256" s="10">
        <f t="shared" si="1240"/>
        <v>44039498.673412308</v>
      </c>
      <c r="V1256" s="10">
        <f t="shared" si="1241"/>
        <v>2093336913.1728392</v>
      </c>
      <c r="W1256" s="10">
        <f t="shared" si="1242"/>
        <v>2093336913.1728392</v>
      </c>
      <c r="X1256" s="10">
        <f t="shared" si="1243"/>
        <v>2093336913.1728392</v>
      </c>
      <c r="Y1256" s="26"/>
      <c r="Z1256" s="10"/>
    </row>
    <row r="1257" spans="1:26" outlineLevel="1">
      <c r="A1257" t="s">
        <v>127</v>
      </c>
      <c r="B1257" t="s">
        <v>46</v>
      </c>
      <c r="C1257" s="6" t="s">
        <v>120</v>
      </c>
      <c r="D1257" s="10">
        <f t="shared" si="1244"/>
        <v>10979187.484622426</v>
      </c>
      <c r="E1257" s="10">
        <f t="shared" si="1224"/>
        <v>45182909.94103574</v>
      </c>
      <c r="F1257" s="10">
        <f t="shared" si="1225"/>
        <v>0</v>
      </c>
      <c r="G1257" s="10">
        <f t="shared" si="1226"/>
        <v>183250102.5590159</v>
      </c>
      <c r="H1257" s="10">
        <f t="shared" si="1227"/>
        <v>471525881.84036285</v>
      </c>
      <c r="I1257" s="10">
        <f t="shared" si="1228"/>
        <v>471525881.84036285</v>
      </c>
      <c r="J1257" s="10">
        <f t="shared" si="1229"/>
        <v>18978547.303941406</v>
      </c>
      <c r="K1257" s="10">
        <f t="shared" si="1230"/>
        <v>157889997.31715962</v>
      </c>
      <c r="L1257" s="10">
        <f t="shared" si="1231"/>
        <v>0</v>
      </c>
      <c r="M1257" s="10">
        <f t="shared" si="1232"/>
        <v>943577114.06591952</v>
      </c>
      <c r="N1257" s="10">
        <f t="shared" si="1233"/>
        <v>943577114.06591952</v>
      </c>
      <c r="O1257" s="10">
        <f t="shared" si="1234"/>
        <v>943577114.06591952</v>
      </c>
      <c r="P1257" s="10">
        <f t="shared" si="1235"/>
        <v>37887010.725552924</v>
      </c>
      <c r="Q1257" s="10">
        <f t="shared" si="1236"/>
        <v>37887010.725552924</v>
      </c>
      <c r="R1257" s="10">
        <f t="shared" si="1237"/>
        <v>37887010.725552924</v>
      </c>
      <c r="S1257" s="10">
        <f t="shared" si="1238"/>
        <v>37887010.725552924</v>
      </c>
      <c r="T1257" s="10">
        <f t="shared" si="1239"/>
        <v>37887010.725552924</v>
      </c>
      <c r="U1257" s="10">
        <f t="shared" si="1240"/>
        <v>37887010.725552924</v>
      </c>
      <c r="V1257" s="10">
        <f t="shared" si="1241"/>
        <v>2080169020.2644548</v>
      </c>
      <c r="W1257" s="10">
        <f t="shared" si="1242"/>
        <v>2080169020.2644548</v>
      </c>
      <c r="X1257" s="10">
        <f t="shared" si="1243"/>
        <v>2080169020.2644548</v>
      </c>
      <c r="Y1257" s="26"/>
      <c r="Z1257" s="10"/>
    </row>
    <row r="1258" spans="1:26" outlineLevel="1">
      <c r="A1258" t="s">
        <v>127</v>
      </c>
      <c r="B1258" t="s">
        <v>47</v>
      </c>
      <c r="C1258" s="6" t="s">
        <v>121</v>
      </c>
      <c r="D1258" s="10">
        <f t="shared" si="1244"/>
        <v>11041191.030804109</v>
      </c>
      <c r="E1258" s="10">
        <f t="shared" si="1224"/>
        <v>32645270.779165406</v>
      </c>
      <c r="F1258" s="10">
        <f t="shared" si="1225"/>
        <v>0</v>
      </c>
      <c r="G1258" s="10">
        <f t="shared" si="1226"/>
        <v>184669279.52089414</v>
      </c>
      <c r="H1258" s="10">
        <f t="shared" si="1227"/>
        <v>455080173.64021826</v>
      </c>
      <c r="I1258" s="10">
        <f t="shared" si="1228"/>
        <v>455080173.64021826</v>
      </c>
      <c r="J1258" s="10">
        <f t="shared" si="1229"/>
        <v>23113056.44042379</v>
      </c>
      <c r="K1258" s="10">
        <f t="shared" si="1230"/>
        <v>138914741.21117631</v>
      </c>
      <c r="L1258" s="10">
        <f t="shared" si="1231"/>
        <v>0</v>
      </c>
      <c r="M1258" s="10">
        <f t="shared" si="1232"/>
        <v>807163127.88819659</v>
      </c>
      <c r="N1258" s="10">
        <f t="shared" si="1233"/>
        <v>807163127.88819659</v>
      </c>
      <c r="O1258" s="10">
        <f t="shared" si="1234"/>
        <v>807163127.88819659</v>
      </c>
      <c r="P1258" s="10">
        <f t="shared" si="1235"/>
        <v>35391252.338008069</v>
      </c>
      <c r="Q1258" s="10">
        <f t="shared" si="1236"/>
        <v>35391252.338008069</v>
      </c>
      <c r="R1258" s="10">
        <f t="shared" si="1237"/>
        <v>35391252.338008069</v>
      </c>
      <c r="S1258" s="10">
        <f t="shared" si="1238"/>
        <v>35391252.338008069</v>
      </c>
      <c r="T1258" s="10">
        <f t="shared" si="1239"/>
        <v>35391252.338008069</v>
      </c>
      <c r="U1258" s="10">
        <f t="shared" si="1240"/>
        <v>35391252.338008069</v>
      </c>
      <c r="V1258" s="10">
        <f t="shared" si="1241"/>
        <v>2066980769.5951004</v>
      </c>
      <c r="W1258" s="10">
        <f t="shared" si="1242"/>
        <v>2066980769.5951004</v>
      </c>
      <c r="X1258" s="10">
        <f t="shared" si="1243"/>
        <v>2066980769.5951004</v>
      </c>
      <c r="Y1258" s="26"/>
      <c r="Z1258" s="10"/>
    </row>
    <row r="1259" spans="1:26" outlineLevel="1">
      <c r="A1259" t="s">
        <v>127</v>
      </c>
      <c r="B1259" t="s">
        <v>48</v>
      </c>
      <c r="C1259" s="6" t="s">
        <v>122</v>
      </c>
      <c r="D1259" s="10">
        <f t="shared" si="1244"/>
        <v>9721639.1109536998</v>
      </c>
      <c r="E1259" s="10">
        <f t="shared" si="1224"/>
        <v>19432353.716483306</v>
      </c>
      <c r="F1259" s="10">
        <f t="shared" si="1225"/>
        <v>0</v>
      </c>
      <c r="G1259" s="10">
        <f t="shared" si="1226"/>
        <v>151829541.38390577</v>
      </c>
      <c r="H1259" s="10">
        <f t="shared" si="1227"/>
        <v>439480968.73931277</v>
      </c>
      <c r="I1259" s="10">
        <f t="shared" si="1228"/>
        <v>439480968.73931277</v>
      </c>
      <c r="J1259" s="10">
        <f t="shared" si="1229"/>
        <v>18791466.763531659</v>
      </c>
      <c r="K1259" s="10">
        <f t="shared" si="1230"/>
        <v>121168269.6221718</v>
      </c>
      <c r="L1259" s="10">
        <f t="shared" si="1231"/>
        <v>0</v>
      </c>
      <c r="M1259" s="10">
        <f t="shared" si="1232"/>
        <v>678278948.60160327</v>
      </c>
      <c r="N1259" s="10">
        <f t="shared" si="1233"/>
        <v>678278948.60160327</v>
      </c>
      <c r="O1259" s="10">
        <f t="shared" si="1234"/>
        <v>678278948.60160327</v>
      </c>
      <c r="P1259" s="10">
        <f t="shared" si="1235"/>
        <v>33454191.211169615</v>
      </c>
      <c r="Q1259" s="10">
        <f t="shared" si="1236"/>
        <v>33454191.211169615</v>
      </c>
      <c r="R1259" s="10">
        <f t="shared" si="1237"/>
        <v>33454191.211169615</v>
      </c>
      <c r="S1259" s="10">
        <f t="shared" si="1238"/>
        <v>33454191.211169615</v>
      </c>
      <c r="T1259" s="10">
        <f t="shared" si="1239"/>
        <v>33454191.211169615</v>
      </c>
      <c r="U1259" s="10">
        <f t="shared" si="1240"/>
        <v>33454191.211169615</v>
      </c>
      <c r="V1259" s="10">
        <f t="shared" si="1241"/>
        <v>2047730689.7072377</v>
      </c>
      <c r="W1259" s="10">
        <f t="shared" si="1242"/>
        <v>2047730689.7072377</v>
      </c>
      <c r="X1259" s="10">
        <f t="shared" si="1243"/>
        <v>2047730689.7072377</v>
      </c>
      <c r="Y1259" s="26"/>
      <c r="Z1259" s="10"/>
    </row>
    <row r="1260" spans="1:26" outlineLevel="1">
      <c r="A1260" t="s">
        <v>127</v>
      </c>
      <c r="B1260" t="s">
        <v>49</v>
      </c>
      <c r="C1260" s="6" t="s">
        <v>123</v>
      </c>
      <c r="D1260" s="10">
        <f t="shared" si="1244"/>
        <v>7363385.3264002763</v>
      </c>
      <c r="E1260" s="10">
        <f t="shared" si="1224"/>
        <v>9430199.3170709964</v>
      </c>
      <c r="F1260" s="10">
        <f t="shared" si="1225"/>
        <v>0</v>
      </c>
      <c r="G1260" s="10">
        <f t="shared" si="1226"/>
        <v>92840470.78735511</v>
      </c>
      <c r="H1260" s="10">
        <f t="shared" si="1227"/>
        <v>351504212.61295211</v>
      </c>
      <c r="I1260" s="10">
        <f t="shared" si="1228"/>
        <v>351504212.61295211</v>
      </c>
      <c r="J1260" s="10">
        <f t="shared" si="1229"/>
        <v>16988243.16922589</v>
      </c>
      <c r="K1260" s="10">
        <f t="shared" si="1230"/>
        <v>106261571.85991211</v>
      </c>
      <c r="L1260" s="10">
        <f t="shared" si="1231"/>
        <v>0</v>
      </c>
      <c r="M1260" s="10">
        <f t="shared" si="1232"/>
        <v>589341797.18645215</v>
      </c>
      <c r="N1260" s="10">
        <f t="shared" si="1233"/>
        <v>589341797.18645215</v>
      </c>
      <c r="O1260" s="10">
        <f t="shared" si="1234"/>
        <v>589341797.18645215</v>
      </c>
      <c r="P1260" s="10">
        <f t="shared" si="1235"/>
        <v>31994945.960774533</v>
      </c>
      <c r="Q1260" s="10">
        <f t="shared" si="1236"/>
        <v>31994945.960774533</v>
      </c>
      <c r="R1260" s="10">
        <f t="shared" si="1237"/>
        <v>31994945.960774533</v>
      </c>
      <c r="S1260" s="10">
        <f t="shared" si="1238"/>
        <v>31994945.960774533</v>
      </c>
      <c r="T1260" s="10">
        <f t="shared" si="1239"/>
        <v>31994945.960774533</v>
      </c>
      <c r="U1260" s="10">
        <f t="shared" si="1240"/>
        <v>31994945.960774533</v>
      </c>
      <c r="V1260" s="10">
        <f t="shared" si="1241"/>
        <v>2029484128.7688029</v>
      </c>
      <c r="W1260" s="10">
        <f t="shared" si="1242"/>
        <v>2029484128.7688029</v>
      </c>
      <c r="X1260" s="10">
        <f t="shared" si="1243"/>
        <v>2029484128.7688029</v>
      </c>
      <c r="Y1260" s="26"/>
      <c r="Z1260" s="10"/>
    </row>
    <row r="1261" spans="1:26" outlineLevel="1">
      <c r="A1261" t="s">
        <v>127</v>
      </c>
      <c r="B1261" t="s">
        <v>50</v>
      </c>
      <c r="C1261" s="6" t="s">
        <v>124</v>
      </c>
      <c r="D1261" s="10">
        <f t="shared" si="1244"/>
        <v>6491123.1767599266</v>
      </c>
      <c r="E1261" s="10">
        <f t="shared" si="1224"/>
        <v>5149575.3339236937</v>
      </c>
      <c r="F1261" s="10">
        <f t="shared" si="1225"/>
        <v>0</v>
      </c>
      <c r="G1261" s="10">
        <f t="shared" si="1226"/>
        <v>49981141.300437398</v>
      </c>
      <c r="H1261" s="10">
        <f t="shared" si="1227"/>
        <v>280684577.47758931</v>
      </c>
      <c r="I1261" s="10">
        <f t="shared" si="1228"/>
        <v>280684577.47758931</v>
      </c>
      <c r="J1261" s="10">
        <f t="shared" si="1229"/>
        <v>17835097.505503725</v>
      </c>
      <c r="K1261" s="10">
        <f t="shared" si="1230"/>
        <v>93343020.499890059</v>
      </c>
      <c r="L1261" s="10">
        <f t="shared" si="1231"/>
        <v>0</v>
      </c>
      <c r="M1261" s="10">
        <f t="shared" si="1232"/>
        <v>522222916.91116148</v>
      </c>
      <c r="N1261" s="10">
        <f t="shared" si="1233"/>
        <v>522222916.91116148</v>
      </c>
      <c r="O1261" s="10">
        <f t="shared" si="1234"/>
        <v>522222916.91116148</v>
      </c>
      <c r="P1261" s="10">
        <f t="shared" si="1235"/>
        <v>21554063.77167869</v>
      </c>
      <c r="Q1261" s="10">
        <f t="shared" si="1236"/>
        <v>21554063.77167869</v>
      </c>
      <c r="R1261" s="10">
        <f t="shared" si="1237"/>
        <v>21554063.77167869</v>
      </c>
      <c r="S1261" s="10">
        <f t="shared" si="1238"/>
        <v>21554063.77167869</v>
      </c>
      <c r="T1261" s="10">
        <f t="shared" si="1239"/>
        <v>21554063.77167869</v>
      </c>
      <c r="U1261" s="10">
        <f t="shared" si="1240"/>
        <v>21554063.77167869</v>
      </c>
      <c r="V1261" s="10">
        <f t="shared" si="1241"/>
        <v>2020350669.419101</v>
      </c>
      <c r="W1261" s="10">
        <f t="shared" si="1242"/>
        <v>2020350669.419101</v>
      </c>
      <c r="X1261" s="10">
        <f t="shared" si="1243"/>
        <v>2020350669.419101</v>
      </c>
      <c r="Y1261" s="26"/>
      <c r="Z1261" s="10"/>
    </row>
    <row r="1262" spans="1:26">
      <c r="E1262" s="26"/>
      <c r="F1262" s="26"/>
      <c r="G1262" s="26"/>
      <c r="H1262" s="26"/>
      <c r="I1262" s="26"/>
      <c r="J1262" s="26"/>
      <c r="K1262" s="26"/>
      <c r="L1262" s="26"/>
      <c r="M1262" s="26"/>
      <c r="N1262" s="26"/>
      <c r="O1262" s="26"/>
      <c r="P1262" s="26"/>
      <c r="Q1262" s="26"/>
      <c r="R1262" s="26"/>
      <c r="S1262" s="26"/>
      <c r="T1262" s="26"/>
      <c r="U1262" s="26"/>
      <c r="V1262" s="26"/>
      <c r="W1262" s="26"/>
      <c r="X1262" s="26"/>
      <c r="Y1262" s="26"/>
    </row>
    <row r="1263" spans="1:26">
      <c r="A1263" s="58" t="s">
        <v>227</v>
      </c>
      <c r="B1263" s="58"/>
      <c r="C1263" s="58"/>
      <c r="D1263" s="58"/>
      <c r="E1263" s="58"/>
      <c r="F1263" s="58"/>
      <c r="G1263" s="58"/>
      <c r="H1263" s="58"/>
      <c r="I1263" s="58"/>
      <c r="J1263" s="58"/>
      <c r="K1263" s="58"/>
      <c r="L1263" s="58"/>
      <c r="M1263" s="58"/>
      <c r="N1263" s="58"/>
      <c r="O1263" s="58"/>
      <c r="P1263" s="58"/>
      <c r="Q1263" s="58"/>
      <c r="R1263" s="58"/>
      <c r="S1263" s="58"/>
      <c r="T1263" s="58"/>
      <c r="U1263" s="58"/>
      <c r="V1263" s="58"/>
      <c r="W1263" s="58"/>
      <c r="X1263" s="58"/>
      <c r="Y1263" s="58"/>
    </row>
    <row r="1265" spans="1:26">
      <c r="A1265" s="1" t="s">
        <v>231</v>
      </c>
    </row>
    <row r="1267" spans="1:26">
      <c r="E1267" t="s">
        <v>79</v>
      </c>
      <c r="F1267" t="s">
        <v>79</v>
      </c>
      <c r="G1267" t="s">
        <v>79</v>
      </c>
      <c r="H1267" t="s">
        <v>79</v>
      </c>
      <c r="I1267" t="s">
        <v>79</v>
      </c>
      <c r="J1267" t="s">
        <v>79</v>
      </c>
      <c r="K1267" t="s">
        <v>80</v>
      </c>
      <c r="L1267" t="s">
        <v>80</v>
      </c>
      <c r="M1267" t="s">
        <v>80</v>
      </c>
      <c r="N1267" t="s">
        <v>80</v>
      </c>
      <c r="O1267" t="s">
        <v>80</v>
      </c>
      <c r="P1267" t="s">
        <v>80</v>
      </c>
      <c r="Q1267" t="s">
        <v>81</v>
      </c>
      <c r="R1267" t="s">
        <v>81</v>
      </c>
      <c r="S1267" t="s">
        <v>81</v>
      </c>
      <c r="T1267" t="s">
        <v>81</v>
      </c>
      <c r="U1267" t="s">
        <v>81</v>
      </c>
      <c r="V1267" t="s">
        <v>81</v>
      </c>
      <c r="W1267" t="s">
        <v>82</v>
      </c>
      <c r="X1267" t="s">
        <v>82</v>
      </c>
      <c r="Y1267" s="20" t="s">
        <v>82</v>
      </c>
    </row>
    <row r="1268" spans="1:26" ht="45">
      <c r="E1268" s="4" t="s">
        <v>86</v>
      </c>
      <c r="F1268" s="4" t="s">
        <v>87</v>
      </c>
      <c r="G1268" s="4" t="s">
        <v>88</v>
      </c>
      <c r="H1268" s="4" t="s">
        <v>89</v>
      </c>
      <c r="I1268" s="4" t="s">
        <v>90</v>
      </c>
      <c r="J1268" s="4" t="s">
        <v>91</v>
      </c>
      <c r="K1268" s="4" t="s">
        <v>86</v>
      </c>
      <c r="L1268" s="4" t="s">
        <v>87</v>
      </c>
      <c r="M1268" s="4" t="s">
        <v>88</v>
      </c>
      <c r="N1268" s="4" t="s">
        <v>89</v>
      </c>
      <c r="O1268" s="4" t="s">
        <v>90</v>
      </c>
      <c r="P1268" s="4" t="s">
        <v>91</v>
      </c>
      <c r="Q1268" s="4" t="s">
        <v>92</v>
      </c>
      <c r="R1268" s="4" t="s">
        <v>93</v>
      </c>
      <c r="S1268" s="4" t="s">
        <v>94</v>
      </c>
      <c r="T1268" s="4" t="s">
        <v>95</v>
      </c>
      <c r="U1268" s="4" t="s">
        <v>96</v>
      </c>
      <c r="V1268" s="4" t="s">
        <v>97</v>
      </c>
      <c r="W1268" s="4" t="s">
        <v>82</v>
      </c>
      <c r="X1268" s="4" t="s">
        <v>98</v>
      </c>
      <c r="Y1268" s="24" t="s">
        <v>99</v>
      </c>
    </row>
    <row r="1269" spans="1:26">
      <c r="E1269" s="10">
        <f>SUM(D1166:D1261)</f>
        <v>3725108483.0693564</v>
      </c>
      <c r="F1269" s="10">
        <f t="shared" ref="F1269:Y1269" si="1245">SUM(E1166:E1261)</f>
        <v>6520716226.2606535</v>
      </c>
      <c r="G1269" s="10">
        <f t="shared" si="1245"/>
        <v>0</v>
      </c>
      <c r="H1269" s="10">
        <f t="shared" si="1245"/>
        <v>9839138662.9042587</v>
      </c>
      <c r="I1269" s="10">
        <f t="shared" si="1245"/>
        <v>48384023682.362076</v>
      </c>
      <c r="J1269" s="10">
        <f t="shared" si="1245"/>
        <v>48384023682.362076</v>
      </c>
      <c r="K1269" s="10">
        <f t="shared" si="1245"/>
        <v>9146195071.1807003</v>
      </c>
      <c r="L1269" s="10">
        <f t="shared" si="1245"/>
        <v>31174688067.792133</v>
      </c>
      <c r="M1269" s="10">
        <f t="shared" si="1245"/>
        <v>0</v>
      </c>
      <c r="N1269" s="10">
        <f t="shared" si="1245"/>
        <v>129573461744.76344</v>
      </c>
      <c r="O1269" s="10">
        <f t="shared" si="1245"/>
        <v>129573461744.76344</v>
      </c>
      <c r="P1269" s="10">
        <f t="shared" si="1245"/>
        <v>129573461744.76344</v>
      </c>
      <c r="Q1269" s="10">
        <f t="shared" si="1245"/>
        <v>4382611045.2983551</v>
      </c>
      <c r="R1269" s="10">
        <f t="shared" si="1245"/>
        <v>4382611045.2983551</v>
      </c>
      <c r="S1269" s="10">
        <f t="shared" si="1245"/>
        <v>4382611045.2983551</v>
      </c>
      <c r="T1269" s="10">
        <f t="shared" si="1245"/>
        <v>4382611045.2983551</v>
      </c>
      <c r="U1269" s="10">
        <f t="shared" si="1245"/>
        <v>4382611045.2983551</v>
      </c>
      <c r="V1269" s="10">
        <f t="shared" si="1245"/>
        <v>4382611045.2983551</v>
      </c>
      <c r="W1269" s="10">
        <f t="shared" si="1245"/>
        <v>290128506360.48999</v>
      </c>
      <c r="X1269" s="10">
        <f t="shared" si="1245"/>
        <v>290128506360.48999</v>
      </c>
      <c r="Y1269" s="10">
        <f t="shared" si="1245"/>
        <v>290128506360.48999</v>
      </c>
    </row>
    <row r="1270" spans="1:26">
      <c r="E1270" s="10"/>
      <c r="F1270" s="10"/>
      <c r="G1270" s="10"/>
      <c r="H1270" s="10"/>
      <c r="I1270" s="10"/>
      <c r="J1270" s="10"/>
      <c r="K1270" s="10"/>
      <c r="L1270" s="10"/>
      <c r="M1270" s="10"/>
      <c r="N1270" s="10"/>
      <c r="O1270" s="10"/>
      <c r="P1270" s="10"/>
      <c r="Q1270" s="10"/>
      <c r="R1270" s="10"/>
      <c r="S1270" s="10"/>
      <c r="T1270" s="10"/>
      <c r="U1270" s="10"/>
      <c r="V1270" s="10"/>
      <c r="W1270" s="10"/>
      <c r="X1270" s="10"/>
      <c r="Y1270" s="10"/>
    </row>
    <row r="1271" spans="1:26">
      <c r="A1271" s="58" t="s">
        <v>255</v>
      </c>
      <c r="B1271" s="58"/>
      <c r="C1271" s="58"/>
      <c r="D1271" s="58"/>
      <c r="E1271" s="58"/>
      <c r="F1271" s="58"/>
      <c r="G1271" s="58"/>
      <c r="H1271" s="58"/>
      <c r="I1271" s="58"/>
      <c r="J1271" s="58"/>
      <c r="K1271" s="58"/>
      <c r="L1271" s="58"/>
      <c r="M1271" s="58"/>
      <c r="N1271" s="58"/>
      <c r="O1271" s="58"/>
      <c r="P1271" s="58"/>
      <c r="Q1271" s="58"/>
      <c r="R1271" s="58"/>
      <c r="S1271" s="58"/>
      <c r="T1271" s="58"/>
      <c r="U1271" s="58"/>
      <c r="V1271" s="58"/>
      <c r="W1271" s="58"/>
      <c r="X1271" s="58"/>
      <c r="Y1271" s="58"/>
    </row>
    <row r="1272" spans="1:26">
      <c r="F1272" t="s">
        <v>79</v>
      </c>
      <c r="G1272" t="s">
        <v>79</v>
      </c>
      <c r="H1272" t="s">
        <v>79</v>
      </c>
      <c r="I1272" t="s">
        <v>79</v>
      </c>
      <c r="J1272" t="s">
        <v>79</v>
      </c>
      <c r="K1272" t="s">
        <v>79</v>
      </c>
      <c r="L1272" t="s">
        <v>80</v>
      </c>
      <c r="M1272" t="s">
        <v>80</v>
      </c>
      <c r="N1272" t="s">
        <v>80</v>
      </c>
      <c r="O1272" t="s">
        <v>80</v>
      </c>
      <c r="P1272" t="s">
        <v>80</v>
      </c>
      <c r="Q1272" t="s">
        <v>80</v>
      </c>
      <c r="R1272" t="s">
        <v>81</v>
      </c>
      <c r="S1272" t="s">
        <v>81</v>
      </c>
      <c r="T1272" t="s">
        <v>81</v>
      </c>
      <c r="U1272" t="s">
        <v>81</v>
      </c>
      <c r="V1272" t="s">
        <v>81</v>
      </c>
      <c r="W1272" t="s">
        <v>81</v>
      </c>
      <c r="X1272" t="s">
        <v>82</v>
      </c>
      <c r="Y1272" t="s">
        <v>82</v>
      </c>
      <c r="Z1272" t="s">
        <v>82</v>
      </c>
    </row>
    <row r="1273" spans="1:26" ht="30">
      <c r="A1273" s="4" t="s">
        <v>83</v>
      </c>
      <c r="B1273" s="57" t="s">
        <v>84</v>
      </c>
      <c r="C1273" s="57"/>
      <c r="F1273" s="4" t="s">
        <v>86</v>
      </c>
      <c r="G1273" s="4" t="s">
        <v>87</v>
      </c>
      <c r="H1273" s="4" t="s">
        <v>88</v>
      </c>
      <c r="I1273" s="4" t="s">
        <v>89</v>
      </c>
      <c r="J1273" s="4" t="s">
        <v>90</v>
      </c>
      <c r="K1273" s="4" t="s">
        <v>91</v>
      </c>
      <c r="L1273" s="4" t="s">
        <v>86</v>
      </c>
      <c r="M1273" s="4" t="s">
        <v>87</v>
      </c>
      <c r="N1273" s="4" t="s">
        <v>88</v>
      </c>
      <c r="O1273" s="4" t="s">
        <v>89</v>
      </c>
      <c r="P1273" s="4" t="s">
        <v>90</v>
      </c>
      <c r="Q1273" s="4" t="s">
        <v>91</v>
      </c>
      <c r="R1273" s="4" t="s">
        <v>92</v>
      </c>
      <c r="S1273" s="4" t="s">
        <v>93</v>
      </c>
      <c r="T1273" s="4" t="s">
        <v>94</v>
      </c>
      <c r="U1273" s="4" t="s">
        <v>95</v>
      </c>
      <c r="V1273" s="4" t="s">
        <v>96</v>
      </c>
      <c r="W1273" s="4" t="s">
        <v>97</v>
      </c>
      <c r="X1273" s="4" t="s">
        <v>82</v>
      </c>
      <c r="Y1273" s="4" t="s">
        <v>98</v>
      </c>
      <c r="Z1273" s="4" t="s">
        <v>99</v>
      </c>
    </row>
    <row r="1274" spans="1:26">
      <c r="A1274" t="s">
        <v>100</v>
      </c>
      <c r="B1274" t="s">
        <v>27</v>
      </c>
      <c r="C1274" s="6" t="s">
        <v>101</v>
      </c>
      <c r="F1274" s="26">
        <f>SUMIFS(F$585:F$1160,$AE$585:$AE$1160,1,$C$585:$C$1160,$B1274)</f>
        <v>1442126.5647383842</v>
      </c>
      <c r="G1274" s="26">
        <f>SUMIFS(G$585:G$1160,$AE$585:$AE$1160,1,$C$585:$C$1160,$B1274)</f>
        <v>803.0763930943142</v>
      </c>
      <c r="H1274" s="26">
        <f t="shared" ref="G1274:V1289" si="1246">SUMIFS(H$585:H$1160,$AE$585:$AE$1160,1,$C$585:$C$1160,$B1274)</f>
        <v>0</v>
      </c>
      <c r="I1274" s="26">
        <f t="shared" si="1246"/>
        <v>871339.39133505058</v>
      </c>
      <c r="J1274" s="26">
        <f t="shared" si="1246"/>
        <v>4833662.6362367664</v>
      </c>
      <c r="K1274" s="26">
        <f t="shared" si="1246"/>
        <v>4833662.6362367664</v>
      </c>
      <c r="L1274" s="26">
        <f t="shared" si="1246"/>
        <v>1605149.5677088103</v>
      </c>
      <c r="M1274" s="26">
        <f t="shared" si="1246"/>
        <v>2411.61182317251</v>
      </c>
      <c r="N1274" s="26">
        <f t="shared" si="1246"/>
        <v>0</v>
      </c>
      <c r="O1274" s="26">
        <f t="shared" si="1246"/>
        <v>9891830.6453819163</v>
      </c>
      <c r="P1274" s="26">
        <f t="shared" si="1246"/>
        <v>9891830.6453819163</v>
      </c>
      <c r="Q1274" s="26">
        <f t="shared" si="1246"/>
        <v>9891830.6453819163</v>
      </c>
      <c r="R1274" s="26">
        <f t="shared" si="1246"/>
        <v>348141.64215422375</v>
      </c>
      <c r="S1274" s="26">
        <f t="shared" si="1246"/>
        <v>348141.64215422375</v>
      </c>
      <c r="T1274" s="26">
        <f t="shared" si="1246"/>
        <v>348141.64215422375</v>
      </c>
      <c r="U1274" s="26">
        <f t="shared" si="1246"/>
        <v>348141.64215422375</v>
      </c>
      <c r="V1274" s="26">
        <f t="shared" si="1246"/>
        <v>348141.64215422375</v>
      </c>
      <c r="W1274" s="26">
        <f t="shared" ref="W1274:Z1293" si="1247">SUMIFS(W$585:W$1160,$AE$585:$AE$1160,1,$C$585:$C$1160,$B1274)</f>
        <v>348141.64215422375</v>
      </c>
      <c r="X1274" s="26">
        <f t="shared" si="1247"/>
        <v>43012992.322197028</v>
      </c>
      <c r="Y1274" s="26">
        <f t="shared" si="1247"/>
        <v>43012992.322197028</v>
      </c>
      <c r="Z1274" s="26">
        <f t="shared" si="1247"/>
        <v>43012992.322197028</v>
      </c>
    </row>
    <row r="1275" spans="1:26">
      <c r="A1275" t="s">
        <v>100</v>
      </c>
      <c r="B1275" t="s">
        <v>28</v>
      </c>
      <c r="C1275" s="6" t="s">
        <v>102</v>
      </c>
      <c r="F1275" s="26">
        <f t="shared" ref="F1275:U1290" si="1248">SUMIFS(F$585:F$1160,$AE$585:$AE$1160,1,$C$585:$C$1160,$B1275)</f>
        <v>1467207.0267338343</v>
      </c>
      <c r="G1275" s="26">
        <f t="shared" si="1246"/>
        <v>815.3658194720847</v>
      </c>
      <c r="H1275" s="26">
        <f t="shared" si="1246"/>
        <v>0</v>
      </c>
      <c r="I1275" s="26">
        <f t="shared" si="1246"/>
        <v>752831.70036034903</v>
      </c>
      <c r="J1275" s="26">
        <f t="shared" si="1246"/>
        <v>3748295.8620034829</v>
      </c>
      <c r="K1275" s="26">
        <f t="shared" si="1246"/>
        <v>3748295.8620034829</v>
      </c>
      <c r="L1275" s="26">
        <f t="shared" si="1246"/>
        <v>1580069.10571336</v>
      </c>
      <c r="M1275" s="26">
        <f t="shared" si="1246"/>
        <v>2360.3222783918145</v>
      </c>
      <c r="N1275" s="26">
        <f t="shared" si="1246"/>
        <v>0</v>
      </c>
      <c r="O1275" s="26">
        <f t="shared" si="1246"/>
        <v>8637858.8351541907</v>
      </c>
      <c r="P1275" s="26">
        <f t="shared" si="1246"/>
        <v>8637858.8351541907</v>
      </c>
      <c r="Q1275" s="26">
        <f t="shared" si="1246"/>
        <v>8637858.8351541907</v>
      </c>
      <c r="R1275" s="26">
        <f t="shared" si="1246"/>
        <v>331987.31658295426</v>
      </c>
      <c r="S1275" s="26">
        <f t="shared" si="1246"/>
        <v>331987.31658295426</v>
      </c>
      <c r="T1275" s="26">
        <f t="shared" si="1246"/>
        <v>331987.31658295426</v>
      </c>
      <c r="U1275" s="26">
        <f t="shared" si="1246"/>
        <v>331987.31658295426</v>
      </c>
      <c r="V1275" s="26">
        <f t="shared" si="1246"/>
        <v>331987.31658295426</v>
      </c>
      <c r="W1275" s="26">
        <f t="shared" si="1247"/>
        <v>331987.31658295426</v>
      </c>
      <c r="X1275" s="26">
        <f t="shared" si="1247"/>
        <v>42887590.012219772</v>
      </c>
      <c r="Y1275" s="26">
        <f t="shared" si="1247"/>
        <v>42887590.012219772</v>
      </c>
      <c r="Z1275" s="26">
        <f t="shared" si="1247"/>
        <v>42887590.012219772</v>
      </c>
    </row>
    <row r="1276" spans="1:26">
      <c r="A1276" t="s">
        <v>100</v>
      </c>
      <c r="B1276" t="s">
        <v>29</v>
      </c>
      <c r="C1276" s="6" t="s">
        <v>103</v>
      </c>
      <c r="F1276" s="26">
        <f t="shared" si="1248"/>
        <v>1467207.0267338343</v>
      </c>
      <c r="G1276" s="26">
        <f t="shared" si="1246"/>
        <v>826.15041813012829</v>
      </c>
      <c r="H1276" s="26">
        <f t="shared" si="1246"/>
        <v>0</v>
      </c>
      <c r="I1276" s="26">
        <f t="shared" si="1246"/>
        <v>727100.14957149699</v>
      </c>
      <c r="J1276" s="26">
        <f t="shared" si="1246"/>
        <v>2946361.3823438217</v>
      </c>
      <c r="K1276" s="26">
        <f t="shared" si="1246"/>
        <v>2946361.3823438217</v>
      </c>
      <c r="L1276" s="26">
        <f t="shared" si="1246"/>
        <v>1429586.3337406591</v>
      </c>
      <c r="M1276" s="26">
        <f t="shared" si="1246"/>
        <v>2338.8784833857048</v>
      </c>
      <c r="N1276" s="26">
        <f t="shared" si="1246"/>
        <v>0</v>
      </c>
      <c r="O1276" s="26">
        <f t="shared" si="1246"/>
        <v>8512477.9689719435</v>
      </c>
      <c r="P1276" s="26">
        <f t="shared" si="1246"/>
        <v>8512477.9689719435</v>
      </c>
      <c r="Q1276" s="26">
        <f t="shared" si="1246"/>
        <v>8512477.9689719435</v>
      </c>
      <c r="R1276" s="26">
        <f t="shared" si="1246"/>
        <v>327581.68262883351</v>
      </c>
      <c r="S1276" s="26">
        <f t="shared" si="1246"/>
        <v>327581.68262883351</v>
      </c>
      <c r="T1276" s="26">
        <f t="shared" si="1246"/>
        <v>327581.68262883351</v>
      </c>
      <c r="U1276" s="26">
        <f t="shared" si="1246"/>
        <v>327581.68262883351</v>
      </c>
      <c r="V1276" s="26">
        <f t="shared" si="1246"/>
        <v>327581.68262883351</v>
      </c>
      <c r="W1276" s="26">
        <f t="shared" si="1247"/>
        <v>327581.68262883351</v>
      </c>
      <c r="X1276" s="26">
        <f t="shared" si="1247"/>
        <v>42887590.012219772</v>
      </c>
      <c r="Y1276" s="26">
        <f t="shared" si="1247"/>
        <v>42887590.012219772</v>
      </c>
      <c r="Z1276" s="26">
        <f t="shared" si="1247"/>
        <v>42887590.012219772</v>
      </c>
    </row>
    <row r="1277" spans="1:26">
      <c r="A1277" t="s">
        <v>100</v>
      </c>
      <c r="B1277" t="s">
        <v>30</v>
      </c>
      <c r="C1277" s="6" t="s">
        <v>104</v>
      </c>
      <c r="F1277" s="26">
        <f t="shared" si="1248"/>
        <v>1467207.0267338343</v>
      </c>
      <c r="G1277" s="26">
        <f t="shared" si="1246"/>
        <v>827.78064815983248</v>
      </c>
      <c r="H1277" s="26">
        <f t="shared" si="1246"/>
        <v>0</v>
      </c>
      <c r="I1277" s="26">
        <f t="shared" si="1246"/>
        <v>726486.43066646834</v>
      </c>
      <c r="J1277" s="26">
        <f t="shared" si="1246"/>
        <v>2432824.0001120926</v>
      </c>
      <c r="K1277" s="26">
        <f t="shared" si="1246"/>
        <v>2432824.0001120926</v>
      </c>
      <c r="L1277" s="26">
        <f t="shared" si="1246"/>
        <v>1517367.9507247347</v>
      </c>
      <c r="M1277" s="26">
        <f t="shared" si="1246"/>
        <v>2326.8398616278887</v>
      </c>
      <c r="N1277" s="26">
        <f t="shared" si="1246"/>
        <v>0</v>
      </c>
      <c r="O1277" s="26">
        <f t="shared" si="1246"/>
        <v>8600271.6245777775</v>
      </c>
      <c r="P1277" s="26">
        <f t="shared" si="1246"/>
        <v>8600271.6245777775</v>
      </c>
      <c r="Q1277" s="26">
        <f t="shared" si="1246"/>
        <v>8600271.6245777775</v>
      </c>
      <c r="R1277" s="26">
        <f t="shared" si="1246"/>
        <v>327581.68262883351</v>
      </c>
      <c r="S1277" s="26">
        <f t="shared" si="1246"/>
        <v>327581.68262883351</v>
      </c>
      <c r="T1277" s="26">
        <f t="shared" si="1246"/>
        <v>327581.68262883351</v>
      </c>
      <c r="U1277" s="26">
        <f t="shared" si="1246"/>
        <v>327581.68262883351</v>
      </c>
      <c r="V1277" s="26">
        <f t="shared" si="1246"/>
        <v>327581.68262883351</v>
      </c>
      <c r="W1277" s="26">
        <f t="shared" si="1247"/>
        <v>327581.68262883351</v>
      </c>
      <c r="X1277" s="26">
        <f t="shared" si="1247"/>
        <v>43012992.322197028</v>
      </c>
      <c r="Y1277" s="26">
        <f t="shared" si="1247"/>
        <v>43012992.322197028</v>
      </c>
      <c r="Z1277" s="26">
        <f t="shared" si="1247"/>
        <v>43012992.322197028</v>
      </c>
    </row>
    <row r="1278" spans="1:26">
      <c r="A1278" t="s">
        <v>100</v>
      </c>
      <c r="B1278" t="s">
        <v>31</v>
      </c>
      <c r="C1278" s="6" t="s">
        <v>105</v>
      </c>
      <c r="F1278" s="26">
        <f t="shared" si="1248"/>
        <v>1442126.5647383842</v>
      </c>
      <c r="G1278" s="26">
        <f t="shared" si="1246"/>
        <v>825.02179734033302</v>
      </c>
      <c r="H1278" s="26">
        <f t="shared" si="1246"/>
        <v>0</v>
      </c>
      <c r="I1278" s="26">
        <f t="shared" si="1246"/>
        <v>764696.63991884666</v>
      </c>
      <c r="J1278" s="26">
        <f t="shared" si="1246"/>
        <v>2494938.3976923344</v>
      </c>
      <c r="K1278" s="26">
        <f t="shared" si="1246"/>
        <v>2494938.3976923344</v>
      </c>
      <c r="L1278" s="26">
        <f t="shared" si="1246"/>
        <v>1567528.8747156351</v>
      </c>
      <c r="M1278" s="26">
        <f t="shared" si="1246"/>
        <v>2324.2064131183665</v>
      </c>
      <c r="N1278" s="26">
        <f t="shared" si="1246"/>
        <v>0</v>
      </c>
      <c r="O1278" s="26">
        <f t="shared" si="1246"/>
        <v>8738216.7990012616</v>
      </c>
      <c r="P1278" s="26">
        <f t="shared" si="1246"/>
        <v>8738216.7990012616</v>
      </c>
      <c r="Q1278" s="26">
        <f t="shared" si="1246"/>
        <v>8738216.7990012616</v>
      </c>
      <c r="R1278" s="26">
        <f t="shared" si="1246"/>
        <v>326113.0961766899</v>
      </c>
      <c r="S1278" s="26">
        <f t="shared" si="1246"/>
        <v>326113.0961766899</v>
      </c>
      <c r="T1278" s="26">
        <f t="shared" si="1246"/>
        <v>326113.0961766899</v>
      </c>
      <c r="U1278" s="26">
        <f t="shared" si="1246"/>
        <v>326113.0961766899</v>
      </c>
      <c r="V1278" s="26">
        <f t="shared" si="1246"/>
        <v>326113.0961766899</v>
      </c>
      <c r="W1278" s="26">
        <f t="shared" si="1247"/>
        <v>326113.0961766899</v>
      </c>
      <c r="X1278" s="26">
        <f t="shared" si="1247"/>
        <v>43389199.252128772</v>
      </c>
      <c r="Y1278" s="26">
        <f t="shared" si="1247"/>
        <v>43389199.252128772</v>
      </c>
      <c r="Z1278" s="26">
        <f t="shared" si="1247"/>
        <v>43389199.252128772</v>
      </c>
    </row>
    <row r="1279" spans="1:26">
      <c r="A1279" t="s">
        <v>100</v>
      </c>
      <c r="B1279" t="s">
        <v>32</v>
      </c>
      <c r="C1279" s="6" t="s">
        <v>106</v>
      </c>
      <c r="F1279" s="26">
        <f t="shared" si="1248"/>
        <v>1492287.4887292846</v>
      </c>
      <c r="G1279" s="26">
        <f t="shared" si="1246"/>
        <v>810.34972707299471</v>
      </c>
      <c r="H1279" s="26">
        <f t="shared" si="1246"/>
        <v>0</v>
      </c>
      <c r="I1279" s="26">
        <f t="shared" si="1246"/>
        <v>991019.59390803939</v>
      </c>
      <c r="J1279" s="26">
        <f t="shared" si="1246"/>
        <v>2883101.4346619374</v>
      </c>
      <c r="K1279" s="26">
        <f t="shared" si="1246"/>
        <v>2883101.4346619374</v>
      </c>
      <c r="L1279" s="26">
        <f t="shared" si="1246"/>
        <v>1655310.4916997105</v>
      </c>
      <c r="M1279" s="26">
        <f t="shared" si="1246"/>
        <v>2349.6630820437485</v>
      </c>
      <c r="N1279" s="26">
        <f t="shared" si="1246"/>
        <v>0</v>
      </c>
      <c r="O1279" s="26">
        <f t="shared" si="1246"/>
        <v>9352662.6612208653</v>
      </c>
      <c r="P1279" s="26">
        <f t="shared" si="1246"/>
        <v>9352662.6612208653</v>
      </c>
      <c r="Q1279" s="26">
        <f t="shared" si="1246"/>
        <v>9352662.6612208653</v>
      </c>
      <c r="R1279" s="26">
        <f t="shared" si="1246"/>
        <v>328315.9131537503</v>
      </c>
      <c r="S1279" s="26">
        <f t="shared" si="1246"/>
        <v>328315.9131537503</v>
      </c>
      <c r="T1279" s="26">
        <f t="shared" si="1246"/>
        <v>328315.9131537503</v>
      </c>
      <c r="U1279" s="26">
        <f t="shared" si="1246"/>
        <v>328315.9131537503</v>
      </c>
      <c r="V1279" s="26">
        <f t="shared" si="1246"/>
        <v>328315.9131537503</v>
      </c>
      <c r="W1279" s="26">
        <f t="shared" si="1247"/>
        <v>328315.9131537503</v>
      </c>
      <c r="X1279" s="26">
        <f t="shared" si="1247"/>
        <v>43765406.182060532</v>
      </c>
      <c r="Y1279" s="26">
        <f t="shared" si="1247"/>
        <v>43765406.182060532</v>
      </c>
      <c r="Z1279" s="26">
        <f t="shared" si="1247"/>
        <v>43765406.182060532</v>
      </c>
    </row>
    <row r="1280" spans="1:26">
      <c r="A1280" t="s">
        <v>100</v>
      </c>
      <c r="B1280" t="s">
        <v>33</v>
      </c>
      <c r="C1280" s="6" t="s">
        <v>107</v>
      </c>
      <c r="F1280" s="26">
        <f t="shared" si="1248"/>
        <v>1567528.8747156351</v>
      </c>
      <c r="G1280" s="26">
        <f t="shared" si="1246"/>
        <v>777.87052878888676</v>
      </c>
      <c r="H1280" s="26">
        <f t="shared" si="1246"/>
        <v>0</v>
      </c>
      <c r="I1280" s="26">
        <f t="shared" si="1246"/>
        <v>1705471.4156906109</v>
      </c>
      <c r="J1280" s="26">
        <f t="shared" si="1246"/>
        <v>4250360.4377000136</v>
      </c>
      <c r="K1280" s="26">
        <f t="shared" si="1246"/>
        <v>4250360.4377000136</v>
      </c>
      <c r="L1280" s="26">
        <f t="shared" si="1246"/>
        <v>1931195.5736496623</v>
      </c>
      <c r="M1280" s="26">
        <f t="shared" si="1246"/>
        <v>2440.3289521573006</v>
      </c>
      <c r="N1280" s="26">
        <f t="shared" si="1246"/>
        <v>0</v>
      </c>
      <c r="O1280" s="26">
        <f t="shared" si="1246"/>
        <v>10481192.785146009</v>
      </c>
      <c r="P1280" s="26">
        <f t="shared" si="1246"/>
        <v>10481192.785146009</v>
      </c>
      <c r="Q1280" s="26">
        <f t="shared" si="1246"/>
        <v>10481192.785146009</v>
      </c>
      <c r="R1280" s="26">
        <f t="shared" si="1246"/>
        <v>406876.32207826868</v>
      </c>
      <c r="S1280" s="26">
        <f t="shared" si="1246"/>
        <v>406876.32207826868</v>
      </c>
      <c r="T1280" s="26">
        <f t="shared" si="1246"/>
        <v>406876.32207826868</v>
      </c>
      <c r="U1280" s="26">
        <f t="shared" si="1246"/>
        <v>406876.32207826868</v>
      </c>
      <c r="V1280" s="26">
        <f t="shared" si="1246"/>
        <v>406876.32207826868</v>
      </c>
      <c r="W1280" s="26">
        <f t="shared" si="1247"/>
        <v>406876.32207826868</v>
      </c>
      <c r="X1280" s="26">
        <f t="shared" si="1247"/>
        <v>44016210.802015029</v>
      </c>
      <c r="Y1280" s="26">
        <f t="shared" si="1247"/>
        <v>44016210.802015029</v>
      </c>
      <c r="Z1280" s="26">
        <f t="shared" si="1247"/>
        <v>44016210.802015029</v>
      </c>
    </row>
    <row r="1281" spans="1:26">
      <c r="A1281" t="s">
        <v>100</v>
      </c>
      <c r="B1281" t="s">
        <v>34</v>
      </c>
      <c r="C1281" s="6" t="s">
        <v>108</v>
      </c>
      <c r="F1281" s="26">
        <f t="shared" si="1248"/>
        <v>1667850.7226974356</v>
      </c>
      <c r="G1281" s="26">
        <f t="shared" si="1246"/>
        <v>723.06971932882811</v>
      </c>
      <c r="H1281" s="26">
        <f t="shared" si="1246"/>
        <v>0</v>
      </c>
      <c r="I1281" s="26">
        <f t="shared" si="1246"/>
        <v>2407724.3515632157</v>
      </c>
      <c r="J1281" s="26">
        <f t="shared" si="1246"/>
        <v>6043668.2711841594</v>
      </c>
      <c r="K1281" s="26">
        <f t="shared" si="1246"/>
        <v>6043668.2711841594</v>
      </c>
      <c r="L1281" s="26">
        <f t="shared" si="1246"/>
        <v>3724448.6063243486</v>
      </c>
      <c r="M1281" s="26">
        <f t="shared" si="1246"/>
        <v>2619.4034508048148</v>
      </c>
      <c r="N1281" s="26">
        <f t="shared" si="1246"/>
        <v>0</v>
      </c>
      <c r="O1281" s="26">
        <f t="shared" si="1246"/>
        <v>13327646.147130955</v>
      </c>
      <c r="P1281" s="26">
        <f t="shared" si="1246"/>
        <v>13327646.147130955</v>
      </c>
      <c r="Q1281" s="26">
        <f t="shared" si="1246"/>
        <v>13327646.147130955</v>
      </c>
      <c r="R1281" s="26">
        <f t="shared" si="1246"/>
        <v>529294.9348942308</v>
      </c>
      <c r="S1281" s="26">
        <f t="shared" si="1246"/>
        <v>529294.9348942308</v>
      </c>
      <c r="T1281" s="26">
        <f t="shared" si="1246"/>
        <v>529294.9348942308</v>
      </c>
      <c r="U1281" s="26">
        <f t="shared" si="1246"/>
        <v>529294.9348942308</v>
      </c>
      <c r="V1281" s="26">
        <f t="shared" si="1246"/>
        <v>529294.9348942308</v>
      </c>
      <c r="W1281" s="26">
        <f t="shared" si="1247"/>
        <v>529294.9348942308</v>
      </c>
      <c r="X1281" s="26">
        <f t="shared" si="1247"/>
        <v>44016210.802015029</v>
      </c>
      <c r="Y1281" s="26">
        <f t="shared" si="1247"/>
        <v>44016210.802015029</v>
      </c>
      <c r="Z1281" s="26">
        <f t="shared" si="1247"/>
        <v>44016210.802015029</v>
      </c>
    </row>
    <row r="1282" spans="1:26">
      <c r="A1282" t="s">
        <v>100</v>
      </c>
      <c r="B1282" t="s">
        <v>35</v>
      </c>
      <c r="C1282" s="6" t="s">
        <v>109</v>
      </c>
      <c r="F1282" s="26">
        <f t="shared" si="1248"/>
        <v>1705471.4156906109</v>
      </c>
      <c r="G1282" s="26">
        <f t="shared" si="1246"/>
        <v>646.82511486265958</v>
      </c>
      <c r="H1282" s="26">
        <f t="shared" si="1246"/>
        <v>0</v>
      </c>
      <c r="I1282" s="26">
        <f t="shared" si="1246"/>
        <v>965756.16994233243</v>
      </c>
      <c r="J1282" s="26">
        <f t="shared" si="1246"/>
        <v>7598574.7763890354</v>
      </c>
      <c r="K1282" s="26">
        <f t="shared" si="1246"/>
        <v>7598574.7763890354</v>
      </c>
      <c r="L1282" s="26">
        <f t="shared" si="1246"/>
        <v>4752747.5481378054</v>
      </c>
      <c r="M1282" s="26">
        <f t="shared" si="1246"/>
        <v>2882.4974971370866</v>
      </c>
      <c r="N1282" s="26">
        <f t="shared" si="1246"/>
        <v>0</v>
      </c>
      <c r="O1282" s="26">
        <f t="shared" si="1246"/>
        <v>15183337.240747934</v>
      </c>
      <c r="P1282" s="26">
        <f t="shared" si="1246"/>
        <v>15183337.240747934</v>
      </c>
      <c r="Q1282" s="26">
        <f t="shared" si="1246"/>
        <v>15183337.240747934</v>
      </c>
      <c r="R1282" s="26">
        <f t="shared" si="1246"/>
        <v>631094.27289218327</v>
      </c>
      <c r="S1282" s="26">
        <f t="shared" si="1246"/>
        <v>631094.27289218327</v>
      </c>
      <c r="T1282" s="26">
        <f t="shared" si="1246"/>
        <v>631094.27289218327</v>
      </c>
      <c r="U1282" s="26">
        <f t="shared" si="1246"/>
        <v>631094.27289218327</v>
      </c>
      <c r="V1282" s="26">
        <f t="shared" si="1246"/>
        <v>631094.27289218327</v>
      </c>
      <c r="W1282" s="26">
        <f t="shared" si="1247"/>
        <v>631094.27289218327</v>
      </c>
      <c r="X1282" s="26">
        <f t="shared" si="1247"/>
        <v>43890808.492037781</v>
      </c>
      <c r="Y1282" s="26">
        <f t="shared" si="1247"/>
        <v>43890808.492037781</v>
      </c>
      <c r="Z1282" s="26">
        <f t="shared" si="1247"/>
        <v>43890808.492037781</v>
      </c>
    </row>
    <row r="1283" spans="1:26">
      <c r="A1283" t="s">
        <v>100</v>
      </c>
      <c r="B1283" t="s">
        <v>36</v>
      </c>
      <c r="C1283" s="6" t="s">
        <v>110</v>
      </c>
      <c r="F1283" s="26">
        <f t="shared" si="1248"/>
        <v>1667850.7226974356</v>
      </c>
      <c r="G1283" s="26">
        <f t="shared" si="1246"/>
        <v>563.68338334774239</v>
      </c>
      <c r="H1283" s="26">
        <f t="shared" si="1246"/>
        <v>0</v>
      </c>
      <c r="I1283" s="26">
        <f t="shared" si="1246"/>
        <v>1000697.5171805337</v>
      </c>
      <c r="J1283" s="26">
        <f t="shared" si="1246"/>
        <v>9620314.4545092601</v>
      </c>
      <c r="K1283" s="26">
        <f t="shared" si="1246"/>
        <v>9620314.4545092601</v>
      </c>
      <c r="L1283" s="26">
        <f t="shared" si="1246"/>
        <v>3912552.0712902253</v>
      </c>
      <c r="M1283" s="26">
        <f t="shared" si="1246"/>
        <v>3050.6619948165803</v>
      </c>
      <c r="N1283" s="26">
        <f t="shared" si="1246"/>
        <v>0</v>
      </c>
      <c r="O1283" s="26">
        <f t="shared" si="1246"/>
        <v>16524973.793006841</v>
      </c>
      <c r="P1283" s="26">
        <f t="shared" si="1246"/>
        <v>16524973.793006841</v>
      </c>
      <c r="Q1283" s="26">
        <f t="shared" si="1246"/>
        <v>16524973.793006841</v>
      </c>
      <c r="R1283" s="26">
        <f t="shared" si="1246"/>
        <v>714469.00189903844</v>
      </c>
      <c r="S1283" s="26">
        <f t="shared" si="1246"/>
        <v>714469.00189903844</v>
      </c>
      <c r="T1283" s="26">
        <f t="shared" si="1246"/>
        <v>714469.00189903844</v>
      </c>
      <c r="U1283" s="26">
        <f t="shared" si="1246"/>
        <v>714469.00189903844</v>
      </c>
      <c r="V1283" s="26">
        <f t="shared" si="1246"/>
        <v>714469.00189903844</v>
      </c>
      <c r="W1283" s="26">
        <f t="shared" si="1247"/>
        <v>714469.00189903844</v>
      </c>
      <c r="X1283" s="26">
        <f t="shared" si="1247"/>
        <v>43765406.182060532</v>
      </c>
      <c r="Y1283" s="26">
        <f t="shared" si="1247"/>
        <v>43765406.182060532</v>
      </c>
      <c r="Z1283" s="26">
        <f t="shared" si="1247"/>
        <v>43765406.182060532</v>
      </c>
    </row>
    <row r="1284" spans="1:26">
      <c r="A1284" t="s">
        <v>100</v>
      </c>
      <c r="B1284" t="s">
        <v>37</v>
      </c>
      <c r="C1284" s="6" t="s">
        <v>111</v>
      </c>
      <c r="F1284" s="26">
        <f t="shared" si="1248"/>
        <v>1605149.5677088103</v>
      </c>
      <c r="G1284" s="26">
        <f t="shared" si="1246"/>
        <v>526.06269035456705</v>
      </c>
      <c r="H1284" s="26">
        <f t="shared" si="1246"/>
        <v>0</v>
      </c>
      <c r="I1284" s="26">
        <f t="shared" si="1246"/>
        <v>1006666.7925377609</v>
      </c>
      <c r="J1284" s="26">
        <f t="shared" si="1246"/>
        <v>11808923.224446919</v>
      </c>
      <c r="K1284" s="26">
        <f t="shared" si="1246"/>
        <v>11808923.224446919</v>
      </c>
      <c r="L1284" s="26">
        <f t="shared" si="1246"/>
        <v>3335701.4453948713</v>
      </c>
      <c r="M1284" s="26">
        <f t="shared" si="1246"/>
        <v>3137.9420025607469</v>
      </c>
      <c r="N1284" s="26">
        <f t="shared" si="1246"/>
        <v>0</v>
      </c>
      <c r="O1284" s="26">
        <f t="shared" si="1246"/>
        <v>16223920.969053695</v>
      </c>
      <c r="P1284" s="26">
        <f t="shared" si="1246"/>
        <v>16223920.969053695</v>
      </c>
      <c r="Q1284" s="26">
        <f t="shared" si="1246"/>
        <v>16223920.969053695</v>
      </c>
      <c r="R1284" s="26">
        <f t="shared" si="1246"/>
        <v>756057.54938220384</v>
      </c>
      <c r="S1284" s="26">
        <f t="shared" si="1246"/>
        <v>756057.54938220384</v>
      </c>
      <c r="T1284" s="26">
        <f t="shared" si="1246"/>
        <v>756057.54938220384</v>
      </c>
      <c r="U1284" s="26">
        <f t="shared" si="1246"/>
        <v>756057.54938220384</v>
      </c>
      <c r="V1284" s="26">
        <f t="shared" si="1246"/>
        <v>756057.54938220384</v>
      </c>
      <c r="W1284" s="26">
        <f t="shared" si="1247"/>
        <v>756057.54938220384</v>
      </c>
      <c r="X1284" s="26">
        <f t="shared" si="1247"/>
        <v>43640003.872083277</v>
      </c>
      <c r="Y1284" s="26">
        <f t="shared" si="1247"/>
        <v>43640003.872083277</v>
      </c>
      <c r="Z1284" s="26">
        <f t="shared" si="1247"/>
        <v>43640003.872083277</v>
      </c>
    </row>
    <row r="1285" spans="1:26">
      <c r="A1285" t="s">
        <v>100</v>
      </c>
      <c r="B1285" t="s">
        <v>38</v>
      </c>
      <c r="C1285" s="6" t="s">
        <v>112</v>
      </c>
      <c r="F1285" s="26">
        <f t="shared" si="1248"/>
        <v>1366885.1787520337</v>
      </c>
      <c r="G1285" s="26">
        <f t="shared" si="1246"/>
        <v>544.24602530126856</v>
      </c>
      <c r="H1285" s="26">
        <f t="shared" si="1246"/>
        <v>0</v>
      </c>
      <c r="I1285" s="26">
        <f t="shared" si="1246"/>
        <v>1068096.8697124568</v>
      </c>
      <c r="J1285" s="26">
        <f t="shared" si="1246"/>
        <v>12988957.832712056</v>
      </c>
      <c r="K1285" s="26">
        <f t="shared" si="1246"/>
        <v>12988957.832712056</v>
      </c>
      <c r="L1285" s="26">
        <f t="shared" si="1246"/>
        <v>2972034.7464608438</v>
      </c>
      <c r="M1285" s="26">
        <f t="shared" si="1246"/>
        <v>3158.3825790870387</v>
      </c>
      <c r="N1285" s="26">
        <f t="shared" si="1246"/>
        <v>0</v>
      </c>
      <c r="O1285" s="26">
        <f t="shared" si="1246"/>
        <v>16211360.297479443</v>
      </c>
      <c r="P1285" s="26">
        <f t="shared" si="1246"/>
        <v>16211360.297479443</v>
      </c>
      <c r="Q1285" s="26">
        <f t="shared" si="1246"/>
        <v>16211360.297479443</v>
      </c>
      <c r="R1285" s="26">
        <f t="shared" si="1246"/>
        <v>778820.45128696447</v>
      </c>
      <c r="S1285" s="26">
        <f t="shared" si="1246"/>
        <v>778820.45128696447</v>
      </c>
      <c r="T1285" s="26">
        <f t="shared" si="1246"/>
        <v>778820.45128696447</v>
      </c>
      <c r="U1285" s="26">
        <f t="shared" si="1246"/>
        <v>778820.45128696447</v>
      </c>
      <c r="V1285" s="26">
        <f t="shared" si="1246"/>
        <v>778820.45128696447</v>
      </c>
      <c r="W1285" s="26">
        <f t="shared" si="1247"/>
        <v>778820.45128696447</v>
      </c>
      <c r="X1285" s="26">
        <f t="shared" si="1247"/>
        <v>43514601.562106028</v>
      </c>
      <c r="Y1285" s="26">
        <f t="shared" si="1247"/>
        <v>43514601.562106028</v>
      </c>
      <c r="Z1285" s="26">
        <f t="shared" si="1247"/>
        <v>43514601.562106028</v>
      </c>
    </row>
    <row r="1286" spans="1:26">
      <c r="A1286" t="s">
        <v>100</v>
      </c>
      <c r="B1286" t="s">
        <v>39</v>
      </c>
      <c r="C1286" s="6" t="s">
        <v>113</v>
      </c>
      <c r="F1286" s="26">
        <f t="shared" si="1248"/>
        <v>1341804.7167565837</v>
      </c>
      <c r="G1286" s="26">
        <f t="shared" si="1246"/>
        <v>567.44545264705994</v>
      </c>
      <c r="H1286" s="26">
        <f t="shared" si="1246"/>
        <v>0</v>
      </c>
      <c r="I1286" s="26">
        <f t="shared" si="1246"/>
        <v>1105217.4582934426</v>
      </c>
      <c r="J1286" s="26">
        <f t="shared" si="1246"/>
        <v>11848273.716903917</v>
      </c>
      <c r="K1286" s="26">
        <f t="shared" si="1246"/>
        <v>11848273.716903917</v>
      </c>
      <c r="L1286" s="26">
        <f t="shared" si="1246"/>
        <v>2696149.6645108922</v>
      </c>
      <c r="M1286" s="26">
        <f t="shared" si="1246"/>
        <v>3175.6880978638997</v>
      </c>
      <c r="N1286" s="26">
        <f t="shared" si="1246"/>
        <v>0</v>
      </c>
      <c r="O1286" s="26">
        <f t="shared" si="1246"/>
        <v>16111021.143978866</v>
      </c>
      <c r="P1286" s="26">
        <f t="shared" si="1246"/>
        <v>16111021.143978866</v>
      </c>
      <c r="Q1286" s="26">
        <f t="shared" si="1246"/>
        <v>16111021.143978866</v>
      </c>
      <c r="R1286" s="26">
        <f t="shared" si="1246"/>
        <v>761463.39216070308</v>
      </c>
      <c r="S1286" s="26">
        <f t="shared" si="1246"/>
        <v>761463.39216070308</v>
      </c>
      <c r="T1286" s="26">
        <f t="shared" si="1246"/>
        <v>761463.39216070308</v>
      </c>
      <c r="U1286" s="26">
        <f t="shared" si="1246"/>
        <v>761463.39216070308</v>
      </c>
      <c r="V1286" s="26">
        <f t="shared" si="1246"/>
        <v>761463.39216070308</v>
      </c>
      <c r="W1286" s="26">
        <f t="shared" si="1247"/>
        <v>761463.39216070308</v>
      </c>
      <c r="X1286" s="26">
        <f t="shared" si="1247"/>
        <v>43514601.562106028</v>
      </c>
      <c r="Y1286" s="26">
        <f t="shared" si="1247"/>
        <v>43514601.562106028</v>
      </c>
      <c r="Z1286" s="26">
        <f t="shared" si="1247"/>
        <v>43514601.562106028</v>
      </c>
    </row>
    <row r="1287" spans="1:26">
      <c r="A1287" t="s">
        <v>100</v>
      </c>
      <c r="B1287" t="s">
        <v>40</v>
      </c>
      <c r="C1287" s="6" t="s">
        <v>114</v>
      </c>
      <c r="F1287" s="26">
        <f t="shared" si="1248"/>
        <v>1316724.2547611333</v>
      </c>
      <c r="G1287" s="26">
        <f t="shared" si="1246"/>
        <v>572.71234966610439</v>
      </c>
      <c r="H1287" s="26">
        <f t="shared" si="1246"/>
        <v>0</v>
      </c>
      <c r="I1287" s="26">
        <f t="shared" si="1246"/>
        <v>1103801.4154091796</v>
      </c>
      <c r="J1287" s="26">
        <f t="shared" si="1246"/>
        <v>10495339.545136854</v>
      </c>
      <c r="K1287" s="26">
        <f t="shared" si="1246"/>
        <v>10495339.545136854</v>
      </c>
      <c r="L1287" s="26">
        <f t="shared" si="1246"/>
        <v>2495505.9685472911</v>
      </c>
      <c r="M1287" s="26">
        <f t="shared" si="1246"/>
        <v>3175.6880978638997</v>
      </c>
      <c r="N1287" s="26">
        <f t="shared" si="1246"/>
        <v>0</v>
      </c>
      <c r="O1287" s="26">
        <f t="shared" si="1246"/>
        <v>15559250.980078962</v>
      </c>
      <c r="P1287" s="26">
        <f t="shared" si="1246"/>
        <v>15559250.980078962</v>
      </c>
      <c r="Q1287" s="26">
        <f t="shared" si="1246"/>
        <v>15559250.980078962</v>
      </c>
      <c r="R1287" s="26">
        <f t="shared" si="1246"/>
        <v>724348.82289059612</v>
      </c>
      <c r="S1287" s="26">
        <f t="shared" si="1246"/>
        <v>724348.82289059612</v>
      </c>
      <c r="T1287" s="26">
        <f t="shared" si="1246"/>
        <v>724348.82289059612</v>
      </c>
      <c r="U1287" s="26">
        <f t="shared" si="1246"/>
        <v>724348.82289059612</v>
      </c>
      <c r="V1287" s="26">
        <f t="shared" si="1246"/>
        <v>724348.82289059612</v>
      </c>
      <c r="W1287" s="26">
        <f t="shared" si="1247"/>
        <v>724348.82289059612</v>
      </c>
      <c r="X1287" s="26">
        <f t="shared" si="1247"/>
        <v>43514601.562106028</v>
      </c>
      <c r="Y1287" s="26">
        <f t="shared" si="1247"/>
        <v>43514601.562106028</v>
      </c>
      <c r="Z1287" s="26">
        <f t="shared" si="1247"/>
        <v>43514601.562106028</v>
      </c>
    </row>
    <row r="1288" spans="1:26">
      <c r="A1288" t="s">
        <v>100</v>
      </c>
      <c r="B1288" t="s">
        <v>41</v>
      </c>
      <c r="C1288" s="6" t="s">
        <v>115</v>
      </c>
      <c r="F1288" s="26">
        <f t="shared" si="1248"/>
        <v>1304184.0237634084</v>
      </c>
      <c r="G1288" s="26">
        <f t="shared" si="1246"/>
        <v>571.58372887630912</v>
      </c>
      <c r="H1288" s="26">
        <f t="shared" si="1246"/>
        <v>0</v>
      </c>
      <c r="I1288" s="26">
        <f t="shared" si="1246"/>
        <v>1092187.1550683267</v>
      </c>
      <c r="J1288" s="26">
        <f t="shared" si="1246"/>
        <v>10895702.095027974</v>
      </c>
      <c r="K1288" s="26">
        <f t="shared" si="1246"/>
        <v>10895702.095027974</v>
      </c>
      <c r="L1288" s="26">
        <f t="shared" si="1246"/>
        <v>2357563.4275723151</v>
      </c>
      <c r="M1288" s="26">
        <f t="shared" si="1246"/>
        <v>3175.6880978638997</v>
      </c>
      <c r="N1288" s="26">
        <f t="shared" si="1246"/>
        <v>0</v>
      </c>
      <c r="O1288" s="26">
        <f t="shared" si="1246"/>
        <v>14819377.35121318</v>
      </c>
      <c r="P1288" s="26">
        <f t="shared" si="1246"/>
        <v>14819377.35121318</v>
      </c>
      <c r="Q1288" s="26">
        <f t="shared" si="1246"/>
        <v>14819377.35121318</v>
      </c>
      <c r="R1288" s="26">
        <f t="shared" si="1246"/>
        <v>715537.42958004458</v>
      </c>
      <c r="S1288" s="26">
        <f t="shared" si="1246"/>
        <v>715537.42958004458</v>
      </c>
      <c r="T1288" s="26">
        <f t="shared" si="1246"/>
        <v>715537.42958004458</v>
      </c>
      <c r="U1288" s="26">
        <f t="shared" si="1246"/>
        <v>715537.42958004458</v>
      </c>
      <c r="V1288" s="26">
        <f t="shared" si="1246"/>
        <v>715537.42958004458</v>
      </c>
      <c r="W1288" s="26">
        <f t="shared" si="1247"/>
        <v>715537.42958004458</v>
      </c>
      <c r="X1288" s="26">
        <f t="shared" si="1247"/>
        <v>43765406.182060532</v>
      </c>
      <c r="Y1288" s="26">
        <f t="shared" si="1247"/>
        <v>43765406.182060532</v>
      </c>
      <c r="Z1288" s="26">
        <f t="shared" si="1247"/>
        <v>43765406.182060532</v>
      </c>
    </row>
    <row r="1289" spans="1:26">
      <c r="A1289" t="s">
        <v>100</v>
      </c>
      <c r="B1289" t="s">
        <v>42</v>
      </c>
      <c r="C1289" s="6" t="s">
        <v>116</v>
      </c>
      <c r="F1289" s="26">
        <f t="shared" si="1248"/>
        <v>1316724.2547611333</v>
      </c>
      <c r="G1289" s="26">
        <f t="shared" si="1246"/>
        <v>569.70269422665035</v>
      </c>
      <c r="H1289" s="26">
        <f t="shared" si="1246"/>
        <v>0</v>
      </c>
      <c r="I1289" s="26">
        <f t="shared" si="1246"/>
        <v>1094928.0733574994</v>
      </c>
      <c r="J1289" s="26">
        <f t="shared" si="1246"/>
        <v>11256629.756707478</v>
      </c>
      <c r="K1289" s="26">
        <f t="shared" si="1246"/>
        <v>11256629.756707478</v>
      </c>
      <c r="L1289" s="26">
        <f t="shared" si="1246"/>
        <v>2432804.8135586656</v>
      </c>
      <c r="M1289" s="26">
        <f t="shared" si="1246"/>
        <v>3176.4405117237629</v>
      </c>
      <c r="N1289" s="26">
        <f t="shared" si="1246"/>
        <v>0</v>
      </c>
      <c r="O1289" s="26">
        <f t="shared" si="1246"/>
        <v>13740916.732994962</v>
      </c>
      <c r="P1289" s="26">
        <f t="shared" si="1246"/>
        <v>13740916.732994962</v>
      </c>
      <c r="Q1289" s="26">
        <f t="shared" si="1246"/>
        <v>13740916.732994962</v>
      </c>
      <c r="R1289" s="26">
        <f t="shared" si="1246"/>
        <v>702320.15151075227</v>
      </c>
      <c r="S1289" s="26">
        <f t="shared" si="1246"/>
        <v>702320.15151075227</v>
      </c>
      <c r="T1289" s="26">
        <f t="shared" si="1246"/>
        <v>702320.15151075227</v>
      </c>
      <c r="U1289" s="26">
        <f t="shared" si="1246"/>
        <v>702320.15151075227</v>
      </c>
      <c r="V1289" s="26">
        <f t="shared" ref="V1289:Z1297" si="1249">SUMIFS(V$585:V$1160,$AE$585:$AE$1160,1,$C$585:$C$1160,$B1289)</f>
        <v>702320.15151075227</v>
      </c>
      <c r="W1289" s="26">
        <f t="shared" si="1247"/>
        <v>702320.15151075227</v>
      </c>
      <c r="X1289" s="26">
        <f t="shared" si="1247"/>
        <v>44141613.111992285</v>
      </c>
      <c r="Y1289" s="26">
        <f t="shared" si="1247"/>
        <v>44141613.111992285</v>
      </c>
      <c r="Z1289" s="26">
        <f t="shared" si="1247"/>
        <v>44141613.111992285</v>
      </c>
    </row>
    <row r="1290" spans="1:26">
      <c r="A1290" t="s">
        <v>100</v>
      </c>
      <c r="B1290" t="s">
        <v>43</v>
      </c>
      <c r="C1290" s="6" t="s">
        <v>117</v>
      </c>
      <c r="F1290" s="26">
        <f t="shared" si="1248"/>
        <v>1354344.9477543086</v>
      </c>
      <c r="G1290" s="26">
        <f t="shared" si="1248"/>
        <v>574.21717738583141</v>
      </c>
      <c r="H1290" s="26">
        <f t="shared" si="1248"/>
        <v>0</v>
      </c>
      <c r="I1290" s="26">
        <f t="shared" si="1248"/>
        <v>3410942.8313812218</v>
      </c>
      <c r="J1290" s="26">
        <f t="shared" si="1248"/>
        <v>12038047.540638691</v>
      </c>
      <c r="K1290" s="26">
        <f t="shared" si="1248"/>
        <v>12038047.540638691</v>
      </c>
      <c r="L1290" s="26">
        <f t="shared" si="1248"/>
        <v>2407724.3515632157</v>
      </c>
      <c r="M1290" s="26">
        <f t="shared" si="1248"/>
        <v>3142.3310834099507</v>
      </c>
      <c r="N1290" s="26">
        <f t="shared" si="1248"/>
        <v>0</v>
      </c>
      <c r="O1290" s="26">
        <f t="shared" si="1248"/>
        <v>13139019.754532473</v>
      </c>
      <c r="P1290" s="26">
        <f t="shared" si="1248"/>
        <v>13139019.754532473</v>
      </c>
      <c r="Q1290" s="26">
        <f t="shared" si="1248"/>
        <v>13139019.754532473</v>
      </c>
      <c r="R1290" s="26">
        <f t="shared" si="1248"/>
        <v>806061.59508332261</v>
      </c>
      <c r="S1290" s="26">
        <f t="shared" si="1248"/>
        <v>806061.59508332261</v>
      </c>
      <c r="T1290" s="26">
        <f t="shared" si="1248"/>
        <v>806061.59508332261</v>
      </c>
      <c r="U1290" s="26">
        <f t="shared" si="1248"/>
        <v>806061.59508332261</v>
      </c>
      <c r="V1290" s="26">
        <f t="shared" si="1249"/>
        <v>806061.59508332261</v>
      </c>
      <c r="W1290" s="26">
        <f t="shared" si="1247"/>
        <v>806061.59508332261</v>
      </c>
      <c r="X1290" s="26">
        <f t="shared" si="1247"/>
        <v>44768624.661878541</v>
      </c>
      <c r="Y1290" s="26">
        <f t="shared" si="1247"/>
        <v>44768624.661878541</v>
      </c>
      <c r="Z1290" s="26">
        <f t="shared" si="1247"/>
        <v>44768624.661878541</v>
      </c>
    </row>
    <row r="1291" spans="1:26">
      <c r="A1291" t="s">
        <v>100</v>
      </c>
      <c r="B1291" t="s">
        <v>44</v>
      </c>
      <c r="C1291" s="6" t="s">
        <v>118</v>
      </c>
      <c r="F1291" s="26">
        <f t="shared" ref="F1291:U1297" si="1250">SUMIFS(F$585:F$1160,$AE$585:$AE$1160,1,$C$585:$C$1160,$B1291)</f>
        <v>1429586.3337406591</v>
      </c>
      <c r="G1291" s="26">
        <f t="shared" si="1250"/>
        <v>596.91499549171385</v>
      </c>
      <c r="H1291" s="26">
        <f t="shared" si="1250"/>
        <v>0</v>
      </c>
      <c r="I1291" s="26">
        <f t="shared" si="1250"/>
        <v>3937632.5332856751</v>
      </c>
      <c r="J1291" s="26">
        <f t="shared" si="1250"/>
        <v>12063105.304816036</v>
      </c>
      <c r="K1291" s="26">
        <f t="shared" si="1250"/>
        <v>12063105.304816036</v>
      </c>
      <c r="L1291" s="26">
        <f t="shared" si="1250"/>
        <v>2595827.8165290914</v>
      </c>
      <c r="M1291" s="26">
        <f t="shared" si="1250"/>
        <v>3066.3372835637365</v>
      </c>
      <c r="N1291" s="26">
        <f t="shared" si="1250"/>
        <v>0</v>
      </c>
      <c r="O1291" s="26">
        <f t="shared" si="1250"/>
        <v>13201796.903320946</v>
      </c>
      <c r="P1291" s="26">
        <f t="shared" si="1250"/>
        <v>13201796.903320946</v>
      </c>
      <c r="Q1291" s="26">
        <f t="shared" si="1250"/>
        <v>13201796.903320946</v>
      </c>
      <c r="R1291" s="26">
        <f t="shared" si="1250"/>
        <v>806795.82560823939</v>
      </c>
      <c r="S1291" s="26">
        <f t="shared" si="1250"/>
        <v>806795.82560823939</v>
      </c>
      <c r="T1291" s="26">
        <f t="shared" si="1250"/>
        <v>806795.82560823939</v>
      </c>
      <c r="U1291" s="26">
        <f t="shared" si="1250"/>
        <v>806795.82560823939</v>
      </c>
      <c r="V1291" s="26">
        <f t="shared" si="1249"/>
        <v>806795.82560823939</v>
      </c>
      <c r="W1291" s="26">
        <f t="shared" si="1247"/>
        <v>806795.82560823939</v>
      </c>
      <c r="X1291" s="26">
        <f t="shared" si="1247"/>
        <v>44768624.661878541</v>
      </c>
      <c r="Y1291" s="26">
        <f t="shared" si="1247"/>
        <v>44768624.661878541</v>
      </c>
      <c r="Z1291" s="26">
        <f t="shared" si="1247"/>
        <v>44768624.661878541</v>
      </c>
    </row>
    <row r="1292" spans="1:26">
      <c r="A1292" t="s">
        <v>100</v>
      </c>
      <c r="B1292" t="s">
        <v>45</v>
      </c>
      <c r="C1292" s="6" t="s">
        <v>119</v>
      </c>
      <c r="F1292" s="26">
        <f t="shared" si="1250"/>
        <v>1517367.9507247347</v>
      </c>
      <c r="G1292" s="26">
        <f t="shared" si="1250"/>
        <v>633.65787231504828</v>
      </c>
      <c r="H1292" s="26">
        <f t="shared" si="1250"/>
        <v>0</v>
      </c>
      <c r="I1292" s="26">
        <f t="shared" si="1250"/>
        <v>4163356.6912447265</v>
      </c>
      <c r="J1292" s="26">
        <f t="shared" si="1250"/>
        <v>11874965.096973335</v>
      </c>
      <c r="K1292" s="26">
        <f t="shared" si="1250"/>
        <v>11874965.096973335</v>
      </c>
      <c r="L1292" s="26">
        <f t="shared" si="1250"/>
        <v>2984574.9774585692</v>
      </c>
      <c r="M1292" s="26">
        <f t="shared" si="1250"/>
        <v>3000.6264731356569</v>
      </c>
      <c r="N1292" s="26">
        <f t="shared" si="1250"/>
        <v>0</v>
      </c>
      <c r="O1292" s="26">
        <f t="shared" si="1250"/>
        <v>13063920.073156398</v>
      </c>
      <c r="P1292" s="26">
        <f t="shared" si="1250"/>
        <v>13063920.073156398</v>
      </c>
      <c r="Q1292" s="26">
        <f t="shared" si="1250"/>
        <v>13063920.073156398</v>
      </c>
      <c r="R1292" s="26">
        <f t="shared" si="1250"/>
        <v>801655.83572689188</v>
      </c>
      <c r="S1292" s="26">
        <f t="shared" si="1250"/>
        <v>801655.83572689188</v>
      </c>
      <c r="T1292" s="26">
        <f t="shared" si="1250"/>
        <v>801655.83572689188</v>
      </c>
      <c r="U1292" s="26">
        <f t="shared" si="1250"/>
        <v>801655.83572689188</v>
      </c>
      <c r="V1292" s="26">
        <f t="shared" si="1249"/>
        <v>801655.83572689188</v>
      </c>
      <c r="W1292" s="26">
        <f t="shared" si="1247"/>
        <v>801655.83572689188</v>
      </c>
      <c r="X1292" s="26">
        <f t="shared" si="1247"/>
        <v>44643222.351901285</v>
      </c>
      <c r="Y1292" s="26">
        <f t="shared" si="1247"/>
        <v>44643222.351901285</v>
      </c>
      <c r="Z1292" s="26">
        <f t="shared" si="1247"/>
        <v>44643222.351901285</v>
      </c>
    </row>
    <row r="1293" spans="1:26">
      <c r="A1293" t="s">
        <v>100</v>
      </c>
      <c r="B1293" t="s">
        <v>46</v>
      </c>
      <c r="C1293" s="6" t="s">
        <v>120</v>
      </c>
      <c r="F1293" s="26">
        <f t="shared" si="1250"/>
        <v>1605149.5677088103</v>
      </c>
      <c r="G1293" s="26">
        <f t="shared" si="1250"/>
        <v>673.41040457783686</v>
      </c>
      <c r="H1293" s="26">
        <f t="shared" si="1250"/>
        <v>0</v>
      </c>
      <c r="I1293" s="26">
        <f t="shared" si="1250"/>
        <v>4351460.1562106032</v>
      </c>
      <c r="J1293" s="26">
        <f t="shared" si="1250"/>
        <v>10972028.712604867</v>
      </c>
      <c r="K1293" s="26">
        <f t="shared" si="1250"/>
        <v>10972028.712604867</v>
      </c>
      <c r="L1293" s="26">
        <f t="shared" si="1250"/>
        <v>2081678.3456223633</v>
      </c>
      <c r="M1293" s="26">
        <f t="shared" si="1250"/>
        <v>2906.7001429626966</v>
      </c>
      <c r="N1293" s="26">
        <f t="shared" si="1250"/>
        <v>0</v>
      </c>
      <c r="O1293" s="26">
        <f t="shared" si="1250"/>
        <v>12712887.531550268</v>
      </c>
      <c r="P1293" s="26">
        <f t="shared" si="1250"/>
        <v>12712887.531550268</v>
      </c>
      <c r="Q1293" s="26">
        <f t="shared" si="1250"/>
        <v>12712887.531550268</v>
      </c>
      <c r="R1293" s="26">
        <f t="shared" si="1250"/>
        <v>784767.15422839567</v>
      </c>
      <c r="S1293" s="26">
        <f t="shared" si="1250"/>
        <v>784767.15422839567</v>
      </c>
      <c r="T1293" s="26">
        <f t="shared" si="1250"/>
        <v>784767.15422839567</v>
      </c>
      <c r="U1293" s="26">
        <f t="shared" si="1250"/>
        <v>784767.15422839567</v>
      </c>
      <c r="V1293" s="26">
        <f t="shared" si="1249"/>
        <v>784767.15422839567</v>
      </c>
      <c r="W1293" s="26">
        <f t="shared" si="1247"/>
        <v>784767.15422839567</v>
      </c>
      <c r="X1293" s="26">
        <f t="shared" si="1247"/>
        <v>44392417.731946781</v>
      </c>
      <c r="Y1293" s="26">
        <f t="shared" si="1247"/>
        <v>44392417.731946781</v>
      </c>
      <c r="Z1293" s="26">
        <f t="shared" si="1247"/>
        <v>44392417.731946781</v>
      </c>
    </row>
    <row r="1294" spans="1:26">
      <c r="A1294" t="s">
        <v>100</v>
      </c>
      <c r="B1294" t="s">
        <v>47</v>
      </c>
      <c r="C1294" s="6" t="s">
        <v>121</v>
      </c>
      <c r="F1294" s="26">
        <f t="shared" si="1250"/>
        <v>1667850.7226974356</v>
      </c>
      <c r="G1294" s="26">
        <f t="shared" si="1250"/>
        <v>705.01178669210401</v>
      </c>
      <c r="H1294" s="26">
        <f t="shared" si="1250"/>
        <v>0</v>
      </c>
      <c r="I1294" s="26">
        <f t="shared" si="1250"/>
        <v>4326379.6942151533</v>
      </c>
      <c r="J1294" s="26">
        <f t="shared" si="1250"/>
        <v>10307364.868343323</v>
      </c>
      <c r="K1294" s="26">
        <f t="shared" si="1250"/>
        <v>10307364.868343323</v>
      </c>
      <c r="L1294" s="26">
        <f t="shared" si="1250"/>
        <v>2094218.5766200882</v>
      </c>
      <c r="M1294" s="26">
        <f t="shared" si="1250"/>
        <v>2827.8220899870057</v>
      </c>
      <c r="N1294" s="26">
        <f t="shared" si="1250"/>
        <v>0</v>
      </c>
      <c r="O1294" s="26">
        <f t="shared" si="1250"/>
        <v>12198816.938696515</v>
      </c>
      <c r="P1294" s="26">
        <f t="shared" si="1250"/>
        <v>12198816.938696515</v>
      </c>
      <c r="Q1294" s="26">
        <f t="shared" si="1250"/>
        <v>12198816.938696515</v>
      </c>
      <c r="R1294" s="26">
        <f t="shared" si="1250"/>
        <v>762004.25232363504</v>
      </c>
      <c r="S1294" s="26">
        <f t="shared" si="1250"/>
        <v>762004.25232363504</v>
      </c>
      <c r="T1294" s="26">
        <f t="shared" si="1250"/>
        <v>762004.25232363504</v>
      </c>
      <c r="U1294" s="26">
        <f t="shared" si="1250"/>
        <v>762004.25232363504</v>
      </c>
      <c r="V1294" s="26">
        <f t="shared" si="1249"/>
        <v>762004.25232363504</v>
      </c>
      <c r="W1294" s="26">
        <f t="shared" si="1249"/>
        <v>762004.25232363504</v>
      </c>
      <c r="X1294" s="26">
        <f t="shared" si="1249"/>
        <v>44141613.111992285</v>
      </c>
      <c r="Y1294" s="26">
        <f t="shared" si="1249"/>
        <v>44141613.111992285</v>
      </c>
      <c r="Z1294" s="26">
        <f t="shared" si="1249"/>
        <v>44141613.111992285</v>
      </c>
    </row>
    <row r="1295" spans="1:26">
      <c r="A1295" t="s">
        <v>100</v>
      </c>
      <c r="B1295" t="s">
        <v>48</v>
      </c>
      <c r="C1295" s="6" t="s">
        <v>122</v>
      </c>
      <c r="F1295" s="26">
        <f t="shared" si="1250"/>
        <v>1605149.5677088103</v>
      </c>
      <c r="G1295" s="26">
        <f t="shared" si="1250"/>
        <v>734.98293877666697</v>
      </c>
      <c r="H1295" s="26">
        <f t="shared" si="1250"/>
        <v>0</v>
      </c>
      <c r="I1295" s="26">
        <f t="shared" si="1250"/>
        <v>3586506.065349373</v>
      </c>
      <c r="J1295" s="26">
        <f t="shared" si="1250"/>
        <v>9479679.6513413843</v>
      </c>
      <c r="K1295" s="26">
        <f t="shared" si="1250"/>
        <v>9479679.6513413843</v>
      </c>
      <c r="L1295" s="26">
        <f t="shared" si="1250"/>
        <v>2269781.8105882397</v>
      </c>
      <c r="M1295" s="26">
        <f t="shared" si="1250"/>
        <v>2747.3138069816105</v>
      </c>
      <c r="N1295" s="26">
        <f t="shared" si="1250"/>
        <v>0</v>
      </c>
      <c r="O1295" s="26">
        <f t="shared" si="1250"/>
        <v>11396322.663125116</v>
      </c>
      <c r="P1295" s="26">
        <f t="shared" si="1250"/>
        <v>11396322.663125116</v>
      </c>
      <c r="Q1295" s="26">
        <f t="shared" si="1250"/>
        <v>11396322.663125116</v>
      </c>
      <c r="R1295" s="26">
        <f t="shared" si="1250"/>
        <v>736304.1775145873</v>
      </c>
      <c r="S1295" s="26">
        <f t="shared" si="1250"/>
        <v>736304.1775145873</v>
      </c>
      <c r="T1295" s="26">
        <f t="shared" si="1250"/>
        <v>736304.1775145873</v>
      </c>
      <c r="U1295" s="26">
        <f t="shared" si="1250"/>
        <v>736304.1775145873</v>
      </c>
      <c r="V1295" s="26">
        <f t="shared" si="1249"/>
        <v>736304.1775145873</v>
      </c>
      <c r="W1295" s="26">
        <f t="shared" si="1249"/>
        <v>736304.1775145873</v>
      </c>
      <c r="X1295" s="26">
        <f t="shared" si="1249"/>
        <v>43765406.182060532</v>
      </c>
      <c r="Y1295" s="26">
        <f t="shared" si="1249"/>
        <v>43765406.182060532</v>
      </c>
      <c r="Z1295" s="26">
        <f t="shared" si="1249"/>
        <v>43765406.182060532</v>
      </c>
    </row>
    <row r="1296" spans="1:26">
      <c r="A1296" t="s">
        <v>100</v>
      </c>
      <c r="B1296" t="s">
        <v>49</v>
      </c>
      <c r="C1296" s="6" t="s">
        <v>123</v>
      </c>
      <c r="F1296" s="26">
        <f t="shared" si="1250"/>
        <v>1454666.7957361094</v>
      </c>
      <c r="G1296" s="26">
        <f t="shared" si="1250"/>
        <v>762.82225159161658</v>
      </c>
      <c r="H1296" s="26">
        <f t="shared" si="1250"/>
        <v>0</v>
      </c>
      <c r="I1296" s="26">
        <f t="shared" si="1250"/>
        <v>2307402.5035814149</v>
      </c>
      <c r="J1296" s="26">
        <f t="shared" si="1250"/>
        <v>7912122.9373129345</v>
      </c>
      <c r="K1296" s="26">
        <f t="shared" si="1250"/>
        <v>7912122.9373129345</v>
      </c>
      <c r="L1296" s="26">
        <f t="shared" si="1250"/>
        <v>2319942.7345791399</v>
      </c>
      <c r="M1296" s="26">
        <f t="shared" si="1250"/>
        <v>2650.5032236791731</v>
      </c>
      <c r="N1296" s="26">
        <f t="shared" si="1250"/>
        <v>0</v>
      </c>
      <c r="O1296" s="26">
        <f t="shared" si="1250"/>
        <v>10844649.309808515</v>
      </c>
      <c r="P1296" s="26">
        <f t="shared" si="1250"/>
        <v>10844649.309808515</v>
      </c>
      <c r="Q1296" s="26">
        <f t="shared" si="1250"/>
        <v>10844649.309808515</v>
      </c>
      <c r="R1296" s="26">
        <f t="shared" si="1250"/>
        <v>727492.78420403565</v>
      </c>
      <c r="S1296" s="26">
        <f t="shared" si="1250"/>
        <v>727492.78420403565</v>
      </c>
      <c r="T1296" s="26">
        <f t="shared" si="1250"/>
        <v>727492.78420403565</v>
      </c>
      <c r="U1296" s="26">
        <f t="shared" si="1250"/>
        <v>727492.78420403565</v>
      </c>
      <c r="V1296" s="26">
        <f t="shared" si="1249"/>
        <v>727492.78420403565</v>
      </c>
      <c r="W1296" s="26">
        <f t="shared" si="1249"/>
        <v>727492.78420403565</v>
      </c>
      <c r="X1296" s="26">
        <f t="shared" si="1249"/>
        <v>43389199.252128772</v>
      </c>
      <c r="Y1296" s="26">
        <f t="shared" si="1249"/>
        <v>43389199.252128772</v>
      </c>
      <c r="Z1296" s="26">
        <f t="shared" si="1249"/>
        <v>43389199.252128772</v>
      </c>
    </row>
    <row r="1297" spans="1:26">
      <c r="A1297" t="s">
        <v>100</v>
      </c>
      <c r="B1297" t="s">
        <v>50</v>
      </c>
      <c r="C1297" s="6" t="s">
        <v>124</v>
      </c>
      <c r="F1297" s="26">
        <f t="shared" si="1250"/>
        <v>1391965.6407474838</v>
      </c>
      <c r="G1297" s="26">
        <f t="shared" si="1250"/>
        <v>786.64869048729429</v>
      </c>
      <c r="H1297" s="26">
        <f t="shared" si="1250"/>
        <v>0</v>
      </c>
      <c r="I1297" s="26">
        <f t="shared" si="1250"/>
        <v>1291643.7927656833</v>
      </c>
      <c r="J1297" s="26">
        <f t="shared" si="1250"/>
        <v>6306949.5431652283</v>
      </c>
      <c r="K1297" s="26">
        <f t="shared" si="1250"/>
        <v>6306949.5431652283</v>
      </c>
      <c r="L1297" s="26">
        <f t="shared" si="1250"/>
        <v>1943735.8046473872</v>
      </c>
      <c r="M1297" s="26">
        <f t="shared" si="1250"/>
        <v>2518.2037866531737</v>
      </c>
      <c r="N1297" s="26">
        <f t="shared" si="1250"/>
        <v>0</v>
      </c>
      <c r="O1297" s="26">
        <f t="shared" si="1250"/>
        <v>9916804.5154138859</v>
      </c>
      <c r="P1297" s="26">
        <f t="shared" si="1250"/>
        <v>9916804.5154138859</v>
      </c>
      <c r="Q1297" s="26">
        <f t="shared" si="1250"/>
        <v>9916804.5154138859</v>
      </c>
      <c r="R1297" s="26">
        <f t="shared" si="1250"/>
        <v>488849.80567343789</v>
      </c>
      <c r="S1297" s="26">
        <f t="shared" si="1250"/>
        <v>488849.80567343789</v>
      </c>
      <c r="T1297" s="26">
        <f t="shared" si="1250"/>
        <v>488849.80567343789</v>
      </c>
      <c r="U1297" s="26">
        <f t="shared" si="1250"/>
        <v>488849.80567343789</v>
      </c>
      <c r="V1297" s="26">
        <f t="shared" si="1249"/>
        <v>488849.80567343789</v>
      </c>
      <c r="W1297" s="26">
        <f t="shared" si="1249"/>
        <v>488849.80567343789</v>
      </c>
      <c r="X1297" s="26">
        <f t="shared" si="1249"/>
        <v>43138394.632174276</v>
      </c>
      <c r="Y1297" s="26">
        <f t="shared" si="1249"/>
        <v>43138394.632174276</v>
      </c>
      <c r="Z1297" s="26">
        <f t="shared" si="1249"/>
        <v>43138394.632174276</v>
      </c>
    </row>
    <row r="1298" spans="1:26">
      <c r="A1298" t="s">
        <v>126</v>
      </c>
      <c r="B1298" t="s">
        <v>27</v>
      </c>
      <c r="C1298" s="6" t="s">
        <v>101</v>
      </c>
      <c r="F1298" s="26">
        <f>SUMIFS(F$585:F$1160,$AD$585:$AD$1160,1,$C$585:$C$1160,$B1298)</f>
        <v>2965.4087379256598</v>
      </c>
      <c r="G1298" s="26">
        <f>SUMIFS(G$585:G$1160,$AD$585:$AD$1160,1,$C$585:$C$1160,$B1298)</f>
        <v>2744463.414767887</v>
      </c>
      <c r="H1298" s="26">
        <f t="shared" ref="G1298:V1313" si="1251">SUMIFS(H$585:H$1160,$AD$585:$AD$1160,1,$C$585:$C$1160,$B1298)</f>
        <v>0</v>
      </c>
      <c r="I1298" s="26">
        <f t="shared" si="1251"/>
        <v>635209.47457873845</v>
      </c>
      <c r="J1298" s="26">
        <f t="shared" si="1251"/>
        <v>4007123.1144422106</v>
      </c>
      <c r="K1298" s="26">
        <f t="shared" si="1251"/>
        <v>4007123.1144422106</v>
      </c>
      <c r="L1298" s="26">
        <f t="shared" si="1251"/>
        <v>7077.8323216887466</v>
      </c>
      <c r="M1298" s="26">
        <f t="shared" si="1251"/>
        <v>12494249.787075594</v>
      </c>
      <c r="N1298" s="26">
        <f t="shared" si="1251"/>
        <v>0</v>
      </c>
      <c r="O1298" s="26">
        <f t="shared" si="1251"/>
        <v>8215633.566010111</v>
      </c>
      <c r="P1298" s="26">
        <f t="shared" si="1251"/>
        <v>8215633.566010111</v>
      </c>
      <c r="Q1298" s="26">
        <f t="shared" si="1251"/>
        <v>8215633.566010111</v>
      </c>
      <c r="R1298" s="26">
        <f t="shared" si="1251"/>
        <v>260044.63622221956</v>
      </c>
      <c r="S1298" s="26">
        <f t="shared" si="1251"/>
        <v>260044.63622221956</v>
      </c>
      <c r="T1298" s="26">
        <f t="shared" si="1251"/>
        <v>260044.63622221956</v>
      </c>
      <c r="U1298" s="26">
        <f t="shared" si="1251"/>
        <v>260044.63622221956</v>
      </c>
      <c r="V1298" s="26">
        <f t="shared" si="1251"/>
        <v>260044.63622221956</v>
      </c>
      <c r="W1298" s="26">
        <f t="shared" ref="W1298:Z1321" si="1252">SUMIFS(W$585:W$1160,$AD$585:$AD$1160,1,$C$585:$C$1160,$B1298)</f>
        <v>260044.63622221956</v>
      </c>
      <c r="X1298" s="26">
        <f t="shared" si="1252"/>
        <v>36094499.38488505</v>
      </c>
      <c r="Y1298" s="26">
        <f t="shared" si="1252"/>
        <v>36094499.38488505</v>
      </c>
      <c r="Z1298" s="26">
        <f t="shared" si="1252"/>
        <v>36094499.38488505</v>
      </c>
    </row>
    <row r="1299" spans="1:26">
      <c r="A1299" t="s">
        <v>126</v>
      </c>
      <c r="B1299" t="s">
        <v>28</v>
      </c>
      <c r="C1299" s="6" t="s">
        <v>102</v>
      </c>
      <c r="F1299" s="26">
        <f t="shared" ref="F1299:U1314" si="1253">SUMIFS(F$585:F$1160,$AD$585:$AD$1160,1,$C$585:$C$1160,$B1299)</f>
        <v>2965.4087379256598</v>
      </c>
      <c r="G1299" s="26">
        <f t="shared" si="1251"/>
        <v>2477492.2654713998</v>
      </c>
      <c r="H1299" s="26">
        <f t="shared" si="1251"/>
        <v>0</v>
      </c>
      <c r="I1299" s="26">
        <f t="shared" si="1251"/>
        <v>548816.96993563697</v>
      </c>
      <c r="J1299" s="26">
        <f t="shared" si="1251"/>
        <v>3132419.4816179583</v>
      </c>
      <c r="K1299" s="26">
        <f t="shared" si="1251"/>
        <v>3132419.4816179583</v>
      </c>
      <c r="L1299" s="26">
        <f t="shared" si="1251"/>
        <v>7077.8323216887466</v>
      </c>
      <c r="M1299" s="26">
        <f t="shared" si="1251"/>
        <v>11853519.028764026</v>
      </c>
      <c r="N1299" s="26">
        <f t="shared" si="1251"/>
        <v>0</v>
      </c>
      <c r="O1299" s="26">
        <f t="shared" si="1251"/>
        <v>7147748.9688241659</v>
      </c>
      <c r="P1299" s="26">
        <f t="shared" si="1251"/>
        <v>7147748.9688241659</v>
      </c>
      <c r="Q1299" s="26">
        <f t="shared" si="1251"/>
        <v>7147748.9688241659</v>
      </c>
      <c r="R1299" s="26">
        <f t="shared" si="1251"/>
        <v>246288.14684127015</v>
      </c>
      <c r="S1299" s="26">
        <f t="shared" si="1251"/>
        <v>246288.14684127015</v>
      </c>
      <c r="T1299" s="26">
        <f t="shared" si="1251"/>
        <v>246288.14684127015</v>
      </c>
      <c r="U1299" s="26">
        <f t="shared" si="1251"/>
        <v>246288.14684127015</v>
      </c>
      <c r="V1299" s="26">
        <f t="shared" si="1251"/>
        <v>246288.14684127015</v>
      </c>
      <c r="W1299" s="26">
        <f t="shared" si="1252"/>
        <v>246288.14684127015</v>
      </c>
      <c r="X1299" s="26">
        <f t="shared" si="1252"/>
        <v>36094499.38488505</v>
      </c>
      <c r="Y1299" s="26">
        <f t="shared" si="1252"/>
        <v>36094499.38488505</v>
      </c>
      <c r="Z1299" s="26">
        <f t="shared" si="1252"/>
        <v>36094499.38488505</v>
      </c>
    </row>
    <row r="1300" spans="1:26">
      <c r="A1300" t="s">
        <v>126</v>
      </c>
      <c r="B1300" t="s">
        <v>29</v>
      </c>
      <c r="C1300" s="6" t="s">
        <v>103</v>
      </c>
      <c r="F1300" s="26">
        <f t="shared" si="1253"/>
        <v>2965.4087379256598</v>
      </c>
      <c r="G1300" s="26">
        <f t="shared" si="1251"/>
        <v>2413419.1896402426</v>
      </c>
      <c r="H1300" s="26">
        <f t="shared" si="1251"/>
        <v>0</v>
      </c>
      <c r="I1300" s="26">
        <f t="shared" si="1251"/>
        <v>530058.50910146849</v>
      </c>
      <c r="J1300" s="26">
        <f t="shared" si="1251"/>
        <v>2446374.1083094012</v>
      </c>
      <c r="K1300" s="26">
        <f t="shared" si="1251"/>
        <v>2446374.1083094012</v>
      </c>
      <c r="L1300" s="26">
        <f t="shared" si="1251"/>
        <v>7077.8323216887466</v>
      </c>
      <c r="M1300" s="26">
        <f t="shared" si="1251"/>
        <v>11533153.649608241</v>
      </c>
      <c r="N1300" s="26">
        <f t="shared" si="1251"/>
        <v>0</v>
      </c>
      <c r="O1300" s="26">
        <f t="shared" si="1251"/>
        <v>7147748.968824164</v>
      </c>
      <c r="P1300" s="26">
        <f t="shared" si="1251"/>
        <v>7147748.968824164</v>
      </c>
      <c r="Q1300" s="26">
        <f t="shared" si="1251"/>
        <v>7147748.968824164</v>
      </c>
      <c r="R1300" s="26">
        <f t="shared" si="1251"/>
        <v>242536.45467443648</v>
      </c>
      <c r="S1300" s="26">
        <f t="shared" si="1251"/>
        <v>242536.45467443648</v>
      </c>
      <c r="T1300" s="26">
        <f t="shared" si="1251"/>
        <v>242536.45467443648</v>
      </c>
      <c r="U1300" s="26">
        <f t="shared" si="1251"/>
        <v>242536.45467443648</v>
      </c>
      <c r="V1300" s="26">
        <f t="shared" si="1251"/>
        <v>242536.45467443648</v>
      </c>
      <c r="W1300" s="26">
        <f t="shared" si="1252"/>
        <v>242536.45467443648</v>
      </c>
      <c r="X1300" s="26">
        <f t="shared" si="1252"/>
        <v>36094499.38488505</v>
      </c>
      <c r="Y1300" s="26">
        <f t="shared" si="1252"/>
        <v>36094499.38488505</v>
      </c>
      <c r="Z1300" s="26">
        <f t="shared" si="1252"/>
        <v>36094499.38488505</v>
      </c>
    </row>
    <row r="1301" spans="1:26">
      <c r="A1301" t="s">
        <v>126</v>
      </c>
      <c r="B1301" t="s">
        <v>30</v>
      </c>
      <c r="C1301" s="6" t="s">
        <v>104</v>
      </c>
      <c r="F1301" s="26">
        <f t="shared" si="1253"/>
        <v>2965.4087379256598</v>
      </c>
      <c r="G1301" s="26">
        <f t="shared" si="1251"/>
        <v>2520207.6493588379</v>
      </c>
      <c r="H1301" s="26">
        <f t="shared" si="1251"/>
        <v>0</v>
      </c>
      <c r="I1301" s="26">
        <f t="shared" si="1251"/>
        <v>529611.06545524753</v>
      </c>
      <c r="J1301" s="26">
        <f t="shared" si="1251"/>
        <v>2030346.5590531025</v>
      </c>
      <c r="K1301" s="26">
        <f t="shared" si="1251"/>
        <v>2030346.5590531025</v>
      </c>
      <c r="L1301" s="26">
        <f t="shared" si="1251"/>
        <v>7077.8323216887466</v>
      </c>
      <c r="M1301" s="26">
        <f t="shared" si="1251"/>
        <v>11746730.56904543</v>
      </c>
      <c r="N1301" s="26">
        <f t="shared" si="1251"/>
        <v>0</v>
      </c>
      <c r="O1301" s="26">
        <f t="shared" si="1251"/>
        <v>7147748.968824164</v>
      </c>
      <c r="P1301" s="26">
        <f t="shared" si="1251"/>
        <v>7147748.968824164</v>
      </c>
      <c r="Q1301" s="26">
        <f t="shared" si="1251"/>
        <v>7147748.968824164</v>
      </c>
      <c r="R1301" s="26">
        <f t="shared" si="1251"/>
        <v>242536.45467443648</v>
      </c>
      <c r="S1301" s="26">
        <f t="shared" si="1251"/>
        <v>242536.45467443648</v>
      </c>
      <c r="T1301" s="26">
        <f t="shared" si="1251"/>
        <v>242536.45467443648</v>
      </c>
      <c r="U1301" s="26">
        <f t="shared" si="1251"/>
        <v>242536.45467443648</v>
      </c>
      <c r="V1301" s="26">
        <f t="shared" si="1251"/>
        <v>242536.45467443648</v>
      </c>
      <c r="W1301" s="26">
        <f t="shared" si="1252"/>
        <v>242536.45467443648</v>
      </c>
      <c r="X1301" s="26">
        <f t="shared" si="1252"/>
        <v>36201287.844603643</v>
      </c>
      <c r="Y1301" s="26">
        <f t="shared" si="1252"/>
        <v>36201287.844603643</v>
      </c>
      <c r="Z1301" s="26">
        <f t="shared" si="1252"/>
        <v>36201287.844603643</v>
      </c>
    </row>
    <row r="1302" spans="1:26">
      <c r="A1302" t="s">
        <v>126</v>
      </c>
      <c r="B1302" t="s">
        <v>31</v>
      </c>
      <c r="C1302" s="6" t="s">
        <v>105</v>
      </c>
      <c r="F1302" s="26">
        <f t="shared" si="1253"/>
        <v>2965.4087379256598</v>
      </c>
      <c r="G1302" s="26">
        <f t="shared" si="1251"/>
        <v>2819215.3365709032</v>
      </c>
      <c r="H1302" s="26">
        <f t="shared" si="1251"/>
        <v>0</v>
      </c>
      <c r="I1302" s="26">
        <f t="shared" si="1251"/>
        <v>557466.51480746397</v>
      </c>
      <c r="J1302" s="26">
        <f t="shared" si="1251"/>
        <v>2087921.877475762</v>
      </c>
      <c r="K1302" s="26">
        <f t="shared" si="1251"/>
        <v>2087921.877475762</v>
      </c>
      <c r="L1302" s="26">
        <f t="shared" si="1251"/>
        <v>7077.8323216887466</v>
      </c>
      <c r="M1302" s="26">
        <f t="shared" si="1251"/>
        <v>12173884.407919809</v>
      </c>
      <c r="N1302" s="26">
        <f t="shared" si="1251"/>
        <v>0</v>
      </c>
      <c r="O1302" s="26">
        <f t="shared" si="1251"/>
        <v>7254537.4285427602</v>
      </c>
      <c r="P1302" s="26">
        <f t="shared" si="1251"/>
        <v>7254537.4285427602</v>
      </c>
      <c r="Q1302" s="26">
        <f t="shared" si="1251"/>
        <v>7254537.4285427602</v>
      </c>
      <c r="R1302" s="26">
        <f t="shared" si="1251"/>
        <v>241285.85502267204</v>
      </c>
      <c r="S1302" s="26">
        <f t="shared" si="1251"/>
        <v>241285.85502267204</v>
      </c>
      <c r="T1302" s="26">
        <f t="shared" si="1251"/>
        <v>241285.85502267204</v>
      </c>
      <c r="U1302" s="26">
        <f t="shared" si="1251"/>
        <v>241285.85502267204</v>
      </c>
      <c r="V1302" s="26">
        <f t="shared" si="1251"/>
        <v>241285.85502267204</v>
      </c>
      <c r="W1302" s="26">
        <f t="shared" si="1252"/>
        <v>241285.85502267204</v>
      </c>
      <c r="X1302" s="26">
        <f t="shared" si="1252"/>
        <v>36414864.764040828</v>
      </c>
      <c r="Y1302" s="26">
        <f t="shared" si="1252"/>
        <v>36414864.764040828</v>
      </c>
      <c r="Z1302" s="26">
        <f t="shared" si="1252"/>
        <v>36414864.764040828</v>
      </c>
    </row>
    <row r="1303" spans="1:26">
      <c r="A1303" t="s">
        <v>126</v>
      </c>
      <c r="B1303" t="s">
        <v>32</v>
      </c>
      <c r="C1303" s="6" t="s">
        <v>106</v>
      </c>
      <c r="F1303" s="26">
        <f t="shared" si="1253"/>
        <v>3918.9228947529928</v>
      </c>
      <c r="G1303" s="26">
        <f t="shared" si="1251"/>
        <v>3267726.8673890014</v>
      </c>
      <c r="H1303" s="26">
        <f t="shared" si="1251"/>
        <v>0</v>
      </c>
      <c r="I1303" s="26">
        <f t="shared" si="1251"/>
        <v>722456.71405342757</v>
      </c>
      <c r="J1303" s="26">
        <f t="shared" si="1251"/>
        <v>2413205.0787785072</v>
      </c>
      <c r="K1303" s="26">
        <f t="shared" si="1251"/>
        <v>2413205.0787785072</v>
      </c>
      <c r="L1303" s="26">
        <f t="shared" si="1251"/>
        <v>7077.8323216887466</v>
      </c>
      <c r="M1303" s="26">
        <f t="shared" si="1251"/>
        <v>13028192.085668568</v>
      </c>
      <c r="N1303" s="26">
        <f t="shared" si="1251"/>
        <v>0</v>
      </c>
      <c r="O1303" s="26">
        <f t="shared" si="1251"/>
        <v>7788479.7271357346</v>
      </c>
      <c r="P1303" s="26">
        <f t="shared" si="1251"/>
        <v>7788479.7271357346</v>
      </c>
      <c r="Q1303" s="26">
        <f t="shared" si="1251"/>
        <v>7788479.7271357346</v>
      </c>
      <c r="R1303" s="26">
        <f t="shared" si="1251"/>
        <v>243161.70110608885</v>
      </c>
      <c r="S1303" s="26">
        <f t="shared" si="1251"/>
        <v>243161.70110608885</v>
      </c>
      <c r="T1303" s="26">
        <f t="shared" si="1251"/>
        <v>243161.70110608885</v>
      </c>
      <c r="U1303" s="26">
        <f t="shared" si="1251"/>
        <v>243161.70110608885</v>
      </c>
      <c r="V1303" s="26">
        <f t="shared" si="1251"/>
        <v>243161.70110608885</v>
      </c>
      <c r="W1303" s="26">
        <f t="shared" si="1252"/>
        <v>243161.70110608885</v>
      </c>
      <c r="X1303" s="26">
        <f t="shared" si="1252"/>
        <v>36842018.602915213</v>
      </c>
      <c r="Y1303" s="26">
        <f t="shared" si="1252"/>
        <v>36842018.602915213</v>
      </c>
      <c r="Z1303" s="26">
        <f t="shared" si="1252"/>
        <v>36842018.602915213</v>
      </c>
    </row>
    <row r="1304" spans="1:26">
      <c r="A1304" t="s">
        <v>126</v>
      </c>
      <c r="B1304" t="s">
        <v>33</v>
      </c>
      <c r="C1304" s="6" t="s">
        <v>107</v>
      </c>
      <c r="F1304" s="26">
        <f t="shared" si="1253"/>
        <v>4476.6790198632134</v>
      </c>
      <c r="G1304" s="26">
        <f t="shared" si="1251"/>
        <v>3769632.6280663973</v>
      </c>
      <c r="H1304" s="26">
        <f t="shared" si="1251"/>
        <v>0</v>
      </c>
      <c r="I1304" s="26">
        <f t="shared" si="1251"/>
        <v>486869.94554901746</v>
      </c>
      <c r="J1304" s="26">
        <f t="shared" si="1251"/>
        <v>3491862.9229347054</v>
      </c>
      <c r="K1304" s="26">
        <f t="shared" si="1251"/>
        <v>3491862.9229347054</v>
      </c>
      <c r="L1304" s="26">
        <f t="shared" si="1251"/>
        <v>7077.8323216887466</v>
      </c>
      <c r="M1304" s="26">
        <f t="shared" si="1251"/>
        <v>14309653.602291705</v>
      </c>
      <c r="N1304" s="26">
        <f t="shared" si="1251"/>
        <v>0</v>
      </c>
      <c r="O1304" s="26">
        <f t="shared" si="1251"/>
        <v>8642787.4048844911</v>
      </c>
      <c r="P1304" s="26">
        <f t="shared" si="1251"/>
        <v>8642787.4048844911</v>
      </c>
      <c r="Q1304" s="26">
        <f t="shared" si="1251"/>
        <v>8642787.4048844911</v>
      </c>
      <c r="R1304" s="26">
        <f t="shared" si="1251"/>
        <v>302073.47710212664</v>
      </c>
      <c r="S1304" s="26">
        <f t="shared" si="1251"/>
        <v>302073.47710212664</v>
      </c>
      <c r="T1304" s="26">
        <f t="shared" si="1251"/>
        <v>302073.47710212664</v>
      </c>
      <c r="U1304" s="26">
        <f t="shared" si="1251"/>
        <v>302073.47710212664</v>
      </c>
      <c r="V1304" s="26">
        <f t="shared" si="1251"/>
        <v>302073.47710212664</v>
      </c>
      <c r="W1304" s="26">
        <f t="shared" si="1252"/>
        <v>302073.47710212664</v>
      </c>
      <c r="X1304" s="26">
        <f t="shared" si="1252"/>
        <v>37055595.522352405</v>
      </c>
      <c r="Y1304" s="26">
        <f t="shared" si="1252"/>
        <v>37055595.522352405</v>
      </c>
      <c r="Z1304" s="26">
        <f t="shared" si="1252"/>
        <v>37055595.522352405</v>
      </c>
    </row>
    <row r="1305" spans="1:26">
      <c r="A1305" t="s">
        <v>126</v>
      </c>
      <c r="B1305" t="s">
        <v>34</v>
      </c>
      <c r="C1305" s="6" t="s">
        <v>108</v>
      </c>
      <c r="F1305" s="26">
        <f t="shared" si="1253"/>
        <v>5196.0060845276676</v>
      </c>
      <c r="G1305" s="26">
        <f t="shared" si="1251"/>
        <v>4196786.4669407764</v>
      </c>
      <c r="H1305" s="26">
        <f t="shared" si="1251"/>
        <v>0</v>
      </c>
      <c r="I1305" s="26">
        <f t="shared" si="1251"/>
        <v>577106.72795352875</v>
      </c>
      <c r="J1305" s="26">
        <f t="shared" si="1251"/>
        <v>4927981.7874414362</v>
      </c>
      <c r="K1305" s="26">
        <f t="shared" si="1251"/>
        <v>4927981.7874414362</v>
      </c>
      <c r="L1305" s="26">
        <f t="shared" si="1251"/>
        <v>7077.8323216887466</v>
      </c>
      <c r="M1305" s="26">
        <f t="shared" si="1251"/>
        <v>16125057.41750782</v>
      </c>
      <c r="N1305" s="26">
        <f t="shared" si="1251"/>
        <v>0</v>
      </c>
      <c r="O1305" s="26">
        <f t="shared" si="1251"/>
        <v>10992133.518693574</v>
      </c>
      <c r="P1305" s="26">
        <f t="shared" si="1251"/>
        <v>10992133.518693574</v>
      </c>
      <c r="Q1305" s="26">
        <f t="shared" si="1251"/>
        <v>10992133.518693574</v>
      </c>
      <c r="R1305" s="26">
        <f t="shared" si="1251"/>
        <v>393479.05919825786</v>
      </c>
      <c r="S1305" s="26">
        <f t="shared" si="1251"/>
        <v>393479.05919825786</v>
      </c>
      <c r="T1305" s="26">
        <f t="shared" si="1251"/>
        <v>393479.05919825786</v>
      </c>
      <c r="U1305" s="26">
        <f t="shared" si="1251"/>
        <v>393479.05919825786</v>
      </c>
      <c r="V1305" s="26">
        <f t="shared" si="1251"/>
        <v>393479.05919825786</v>
      </c>
      <c r="W1305" s="26">
        <f t="shared" si="1252"/>
        <v>393479.05919825786</v>
      </c>
      <c r="X1305" s="26">
        <f t="shared" si="1252"/>
        <v>37055595.522352405</v>
      </c>
      <c r="Y1305" s="26">
        <f t="shared" si="1252"/>
        <v>37055595.522352405</v>
      </c>
      <c r="Z1305" s="26">
        <f t="shared" si="1252"/>
        <v>37055595.522352405</v>
      </c>
    </row>
    <row r="1306" spans="1:26">
      <c r="A1306" t="s">
        <v>126</v>
      </c>
      <c r="B1306" t="s">
        <v>35</v>
      </c>
      <c r="C1306" s="6" t="s">
        <v>109</v>
      </c>
      <c r="F1306" s="26">
        <f t="shared" si="1253"/>
        <v>5645.9058653221082</v>
      </c>
      <c r="G1306" s="26">
        <f t="shared" si="1251"/>
        <v>4421042.2323498251</v>
      </c>
      <c r="H1306" s="26">
        <f t="shared" si="1251"/>
        <v>0</v>
      </c>
      <c r="I1306" s="26">
        <f t="shared" si="1251"/>
        <v>704039.6559249796</v>
      </c>
      <c r="J1306" s="26">
        <f t="shared" si="1251"/>
        <v>6188848.9360309243</v>
      </c>
      <c r="K1306" s="26">
        <f t="shared" si="1251"/>
        <v>6188848.9360309243</v>
      </c>
      <c r="L1306" s="26">
        <f t="shared" si="1251"/>
        <v>7077.8323216887466</v>
      </c>
      <c r="M1306" s="26">
        <f t="shared" si="1251"/>
        <v>18260826.611879714</v>
      </c>
      <c r="N1306" s="26">
        <f t="shared" si="1251"/>
        <v>0</v>
      </c>
      <c r="O1306" s="26">
        <f t="shared" si="1251"/>
        <v>12487171.954753904</v>
      </c>
      <c r="P1306" s="26">
        <f t="shared" si="1251"/>
        <v>12487171.954753904</v>
      </c>
      <c r="Q1306" s="26">
        <f t="shared" si="1251"/>
        <v>12487171.954753904</v>
      </c>
      <c r="R1306" s="26">
        <f t="shared" si="1251"/>
        <v>472125.98328105028</v>
      </c>
      <c r="S1306" s="26">
        <f t="shared" si="1251"/>
        <v>472125.98328105028</v>
      </c>
      <c r="T1306" s="26">
        <f t="shared" si="1251"/>
        <v>472125.98328105028</v>
      </c>
      <c r="U1306" s="26">
        <f t="shared" si="1251"/>
        <v>472125.98328105028</v>
      </c>
      <c r="V1306" s="26">
        <f t="shared" si="1251"/>
        <v>472125.98328105028</v>
      </c>
      <c r="W1306" s="26">
        <f t="shared" si="1252"/>
        <v>472125.98328105028</v>
      </c>
      <c r="X1306" s="26">
        <f t="shared" si="1252"/>
        <v>36948807.062633805</v>
      </c>
      <c r="Y1306" s="26">
        <f t="shared" si="1252"/>
        <v>36948807.062633805</v>
      </c>
      <c r="Z1306" s="26">
        <f t="shared" si="1252"/>
        <v>36948807.062633805</v>
      </c>
    </row>
    <row r="1307" spans="1:26">
      <c r="A1307" t="s">
        <v>126</v>
      </c>
      <c r="B1307" t="s">
        <v>36</v>
      </c>
      <c r="C1307" s="6" t="s">
        <v>110</v>
      </c>
      <c r="F1307" s="26">
        <f t="shared" si="1253"/>
        <v>5736.1421137843208</v>
      </c>
      <c r="G1307" s="26">
        <f t="shared" si="1251"/>
        <v>4453078.7702654041</v>
      </c>
      <c r="H1307" s="26">
        <f t="shared" si="1251"/>
        <v>0</v>
      </c>
      <c r="I1307" s="26">
        <f t="shared" si="1251"/>
        <v>729511.90722165594</v>
      </c>
      <c r="J1307" s="26">
        <f t="shared" si="1251"/>
        <v>7733076.8063491276</v>
      </c>
      <c r="K1307" s="26">
        <f t="shared" si="1251"/>
        <v>7733076.8063491276</v>
      </c>
      <c r="L1307" s="26">
        <f t="shared" si="1251"/>
        <v>7077.8323216887466</v>
      </c>
      <c r="M1307" s="26">
        <f t="shared" si="1251"/>
        <v>20183018.886814423</v>
      </c>
      <c r="N1307" s="26">
        <f t="shared" si="1251"/>
        <v>0</v>
      </c>
      <c r="O1307" s="26">
        <f t="shared" si="1251"/>
        <v>13555056.551939853</v>
      </c>
      <c r="P1307" s="26">
        <f t="shared" si="1251"/>
        <v>13555056.551939853</v>
      </c>
      <c r="Q1307" s="26">
        <f t="shared" si="1251"/>
        <v>13555056.551939853</v>
      </c>
      <c r="R1307" s="26">
        <f t="shared" si="1251"/>
        <v>537781.66408523673</v>
      </c>
      <c r="S1307" s="26">
        <f t="shared" si="1251"/>
        <v>537781.66408523673</v>
      </c>
      <c r="T1307" s="26">
        <f t="shared" si="1251"/>
        <v>537781.66408523673</v>
      </c>
      <c r="U1307" s="26">
        <f t="shared" si="1251"/>
        <v>537781.66408523673</v>
      </c>
      <c r="V1307" s="26">
        <f t="shared" si="1251"/>
        <v>537781.66408523673</v>
      </c>
      <c r="W1307" s="26">
        <f t="shared" si="1252"/>
        <v>537781.66408523673</v>
      </c>
      <c r="X1307" s="26">
        <f t="shared" si="1252"/>
        <v>36842018.602915213</v>
      </c>
      <c r="Y1307" s="26">
        <f t="shared" si="1252"/>
        <v>36842018.602915213</v>
      </c>
      <c r="Z1307" s="26">
        <f t="shared" si="1252"/>
        <v>36842018.602915213</v>
      </c>
    </row>
    <row r="1308" spans="1:26">
      <c r="A1308" t="s">
        <v>126</v>
      </c>
      <c r="B1308" t="s">
        <v>37</v>
      </c>
      <c r="C1308" s="6" t="s">
        <v>111</v>
      </c>
      <c r="F1308" s="26">
        <f t="shared" si="1253"/>
        <v>5751.6264404435169</v>
      </c>
      <c r="G1308" s="26">
        <f t="shared" si="1251"/>
        <v>4677334.5356744528</v>
      </c>
      <c r="H1308" s="26">
        <f t="shared" si="1251"/>
        <v>0</v>
      </c>
      <c r="I1308" s="26">
        <f t="shared" si="1251"/>
        <v>733863.53695518873</v>
      </c>
      <c r="J1308" s="26">
        <f t="shared" si="1251"/>
        <v>9533434.6615331881</v>
      </c>
      <c r="K1308" s="26">
        <f t="shared" si="1251"/>
        <v>9533434.6615331881</v>
      </c>
      <c r="L1308" s="26">
        <f t="shared" si="1251"/>
        <v>7077.8323216887466</v>
      </c>
      <c r="M1308" s="26">
        <f t="shared" si="1251"/>
        <v>21678057.322874751</v>
      </c>
      <c r="N1308" s="26">
        <f t="shared" si="1251"/>
        <v>0</v>
      </c>
      <c r="O1308" s="26">
        <f t="shared" si="1251"/>
        <v>13448268.092221258</v>
      </c>
      <c r="P1308" s="26">
        <f t="shared" si="1251"/>
        <v>13448268.092221258</v>
      </c>
      <c r="Q1308" s="26">
        <f t="shared" si="1251"/>
        <v>13448268.092221258</v>
      </c>
      <c r="R1308" s="26">
        <f t="shared" si="1251"/>
        <v>570536.67475780193</v>
      </c>
      <c r="S1308" s="26">
        <f t="shared" si="1251"/>
        <v>570536.67475780193</v>
      </c>
      <c r="T1308" s="26">
        <f t="shared" si="1251"/>
        <v>570536.67475780193</v>
      </c>
      <c r="U1308" s="26">
        <f t="shared" si="1251"/>
        <v>570536.67475780193</v>
      </c>
      <c r="V1308" s="26">
        <f t="shared" si="1251"/>
        <v>570536.67475780193</v>
      </c>
      <c r="W1308" s="26">
        <f t="shared" si="1252"/>
        <v>570536.67475780193</v>
      </c>
      <c r="X1308" s="26">
        <f t="shared" si="1252"/>
        <v>36735230.14319662</v>
      </c>
      <c r="Y1308" s="26">
        <f t="shared" si="1252"/>
        <v>36735230.14319662</v>
      </c>
      <c r="Z1308" s="26">
        <f t="shared" si="1252"/>
        <v>36735230.14319662</v>
      </c>
    </row>
    <row r="1309" spans="1:26">
      <c r="A1309" t="s">
        <v>126</v>
      </c>
      <c r="B1309" t="s">
        <v>38</v>
      </c>
      <c r="C1309" s="6" t="s">
        <v>112</v>
      </c>
      <c r="F1309" s="26">
        <f t="shared" si="1253"/>
        <v>4427.5563283926604</v>
      </c>
      <c r="G1309" s="26">
        <f t="shared" si="1251"/>
        <v>5307386.4480141625</v>
      </c>
      <c r="H1309" s="26">
        <f t="shared" si="1251"/>
        <v>0</v>
      </c>
      <c r="I1309" s="26">
        <f t="shared" si="1251"/>
        <v>778646.34542277863</v>
      </c>
      <c r="J1309" s="26">
        <f t="shared" si="1251"/>
        <v>10675327.826054053</v>
      </c>
      <c r="K1309" s="26">
        <f t="shared" si="1251"/>
        <v>10675327.826054053</v>
      </c>
      <c r="L1309" s="26">
        <f t="shared" si="1251"/>
        <v>7077.8323216887466</v>
      </c>
      <c r="M1309" s="26">
        <f t="shared" si="1251"/>
        <v>22852730.37977929</v>
      </c>
      <c r="N1309" s="26">
        <f t="shared" si="1251"/>
        <v>0</v>
      </c>
      <c r="O1309" s="26">
        <f t="shared" si="1251"/>
        <v>13448268.092221258</v>
      </c>
      <c r="P1309" s="26">
        <f t="shared" si="1251"/>
        <v>13448268.092221258</v>
      </c>
      <c r="Q1309" s="26">
        <f t="shared" si="1251"/>
        <v>13448268.092221258</v>
      </c>
      <c r="R1309" s="26">
        <f t="shared" si="1251"/>
        <v>589920.80917746143</v>
      </c>
      <c r="S1309" s="26">
        <f t="shared" si="1251"/>
        <v>589920.80917746143</v>
      </c>
      <c r="T1309" s="26">
        <f t="shared" si="1251"/>
        <v>589920.80917746143</v>
      </c>
      <c r="U1309" s="26">
        <f t="shared" si="1251"/>
        <v>589920.80917746143</v>
      </c>
      <c r="V1309" s="26">
        <f t="shared" si="1251"/>
        <v>589920.80917746143</v>
      </c>
      <c r="W1309" s="26">
        <f t="shared" si="1252"/>
        <v>589920.80917746143</v>
      </c>
      <c r="X1309" s="26">
        <f t="shared" si="1252"/>
        <v>36628441.68347802</v>
      </c>
      <c r="Y1309" s="26">
        <f t="shared" si="1252"/>
        <v>36628441.68347802</v>
      </c>
      <c r="Z1309" s="26">
        <f t="shared" si="1252"/>
        <v>36628441.68347802</v>
      </c>
    </row>
    <row r="1310" spans="1:26">
      <c r="A1310" t="s">
        <v>126</v>
      </c>
      <c r="B1310" t="s">
        <v>39</v>
      </c>
      <c r="C1310" s="6" t="s">
        <v>113</v>
      </c>
      <c r="F1310" s="26">
        <f t="shared" si="1253"/>
        <v>4523.4523652199578</v>
      </c>
      <c r="G1310" s="26">
        <f t="shared" si="1251"/>
        <v>5905401.8224382931</v>
      </c>
      <c r="H1310" s="26">
        <f t="shared" si="1251"/>
        <v>0</v>
      </c>
      <c r="I1310" s="26">
        <f t="shared" si="1251"/>
        <v>805707.50221160799</v>
      </c>
      <c r="J1310" s="26">
        <f t="shared" si="1251"/>
        <v>9729790.0196484793</v>
      </c>
      <c r="K1310" s="26">
        <f t="shared" si="1251"/>
        <v>9729790.0196484793</v>
      </c>
      <c r="L1310" s="26">
        <f t="shared" si="1251"/>
        <v>7077.8323216887466</v>
      </c>
      <c r="M1310" s="26">
        <f t="shared" si="1251"/>
        <v>23707038.057528052</v>
      </c>
      <c r="N1310" s="26">
        <f t="shared" si="1251"/>
        <v>0</v>
      </c>
      <c r="O1310" s="26">
        <f t="shared" si="1251"/>
        <v>13448268.092221258</v>
      </c>
      <c r="P1310" s="26">
        <f t="shared" si="1251"/>
        <v>13448268.092221258</v>
      </c>
      <c r="Q1310" s="26">
        <f t="shared" si="1251"/>
        <v>13448268.092221258</v>
      </c>
      <c r="R1310" s="26">
        <f t="shared" si="1251"/>
        <v>577800.53257632034</v>
      </c>
      <c r="S1310" s="26">
        <f t="shared" si="1251"/>
        <v>577800.53257632034</v>
      </c>
      <c r="T1310" s="26">
        <f t="shared" si="1251"/>
        <v>577800.53257632034</v>
      </c>
      <c r="U1310" s="26">
        <f t="shared" si="1251"/>
        <v>577800.53257632034</v>
      </c>
      <c r="V1310" s="26">
        <f t="shared" si="1251"/>
        <v>577800.53257632034</v>
      </c>
      <c r="W1310" s="26">
        <f t="shared" si="1252"/>
        <v>577800.53257632034</v>
      </c>
      <c r="X1310" s="26">
        <f t="shared" si="1252"/>
        <v>36628441.68347802</v>
      </c>
      <c r="Y1310" s="26">
        <f t="shared" si="1252"/>
        <v>36628441.68347802</v>
      </c>
      <c r="Z1310" s="26">
        <f t="shared" si="1252"/>
        <v>36628441.68347802</v>
      </c>
    </row>
    <row r="1311" spans="1:26">
      <c r="A1311" t="s">
        <v>126</v>
      </c>
      <c r="B1311" t="s">
        <v>40</v>
      </c>
      <c r="C1311" s="6" t="s">
        <v>114</v>
      </c>
      <c r="F1311" s="26">
        <f t="shared" si="1253"/>
        <v>4519.8215575895256</v>
      </c>
      <c r="G1311" s="26">
        <f t="shared" si="1251"/>
        <v>6204409.5096503589</v>
      </c>
      <c r="H1311" s="26">
        <f t="shared" si="1251"/>
        <v>0</v>
      </c>
      <c r="I1311" s="26">
        <f t="shared" si="1251"/>
        <v>804675.17817150836</v>
      </c>
      <c r="J1311" s="26">
        <f t="shared" si="1251"/>
        <v>8577510.6095353868</v>
      </c>
      <c r="K1311" s="26">
        <f t="shared" si="1251"/>
        <v>8577510.6095353868</v>
      </c>
      <c r="L1311" s="26">
        <f t="shared" si="1251"/>
        <v>7077.8323216887466</v>
      </c>
      <c r="M1311" s="26">
        <f t="shared" si="1251"/>
        <v>24240980.356121022</v>
      </c>
      <c r="N1311" s="26">
        <f t="shared" si="1251"/>
        <v>0</v>
      </c>
      <c r="O1311" s="26">
        <f t="shared" si="1251"/>
        <v>12914325.793628287</v>
      </c>
      <c r="P1311" s="26">
        <f t="shared" si="1251"/>
        <v>12914325.793628287</v>
      </c>
      <c r="Q1311" s="26">
        <f t="shared" si="1251"/>
        <v>12914325.793628287</v>
      </c>
      <c r="R1311" s="26">
        <f t="shared" si="1251"/>
        <v>551538.47383156524</v>
      </c>
      <c r="S1311" s="26">
        <f t="shared" si="1251"/>
        <v>551538.47383156524</v>
      </c>
      <c r="T1311" s="26">
        <f t="shared" si="1251"/>
        <v>551538.47383156524</v>
      </c>
      <c r="U1311" s="26">
        <f t="shared" si="1251"/>
        <v>551538.47383156524</v>
      </c>
      <c r="V1311" s="26">
        <f t="shared" si="1251"/>
        <v>551538.47383156524</v>
      </c>
      <c r="W1311" s="26">
        <f t="shared" si="1252"/>
        <v>551538.47383156524</v>
      </c>
      <c r="X1311" s="26">
        <f t="shared" si="1252"/>
        <v>36628441.68347802</v>
      </c>
      <c r="Y1311" s="26">
        <f t="shared" si="1252"/>
        <v>36628441.68347802</v>
      </c>
      <c r="Z1311" s="26">
        <f t="shared" si="1252"/>
        <v>36628441.68347802</v>
      </c>
    </row>
    <row r="1312" spans="1:26">
      <c r="A1312" t="s">
        <v>126</v>
      </c>
      <c r="B1312" t="s">
        <v>41</v>
      </c>
      <c r="C1312" s="6" t="s">
        <v>115</v>
      </c>
      <c r="F1312" s="26">
        <f t="shared" si="1253"/>
        <v>4489.8140004086008</v>
      </c>
      <c r="G1312" s="26">
        <f t="shared" si="1251"/>
        <v>6268482.5854815161</v>
      </c>
      <c r="H1312" s="26">
        <f t="shared" si="1251"/>
        <v>0</v>
      </c>
      <c r="I1312" s="26">
        <f t="shared" si="1251"/>
        <v>796208.24156580016</v>
      </c>
      <c r="J1312" s="26">
        <f t="shared" si="1251"/>
        <v>9055876.7764600962</v>
      </c>
      <c r="K1312" s="26">
        <f t="shared" si="1251"/>
        <v>9055876.7764600962</v>
      </c>
      <c r="L1312" s="26">
        <f t="shared" si="1251"/>
        <v>7077.8323216887466</v>
      </c>
      <c r="M1312" s="26">
        <f t="shared" si="1251"/>
        <v>24454557.275558215</v>
      </c>
      <c r="N1312" s="26">
        <f t="shared" si="1251"/>
        <v>0</v>
      </c>
      <c r="O1312" s="26">
        <f t="shared" si="1251"/>
        <v>12273595.035316717</v>
      </c>
      <c r="P1312" s="26">
        <f t="shared" si="1251"/>
        <v>12273595.035316717</v>
      </c>
      <c r="Q1312" s="26">
        <f t="shared" si="1251"/>
        <v>12273595.035316717</v>
      </c>
      <c r="R1312" s="26">
        <f t="shared" si="1251"/>
        <v>544034.98270943819</v>
      </c>
      <c r="S1312" s="26">
        <f t="shared" si="1251"/>
        <v>544034.98270943819</v>
      </c>
      <c r="T1312" s="26">
        <f t="shared" si="1251"/>
        <v>544034.98270943819</v>
      </c>
      <c r="U1312" s="26">
        <f t="shared" si="1251"/>
        <v>544034.98270943819</v>
      </c>
      <c r="V1312" s="26">
        <f t="shared" si="1251"/>
        <v>544034.98270943819</v>
      </c>
      <c r="W1312" s="26">
        <f t="shared" si="1252"/>
        <v>544034.98270943819</v>
      </c>
      <c r="X1312" s="26">
        <f t="shared" si="1252"/>
        <v>36735230.14319662</v>
      </c>
      <c r="Y1312" s="26">
        <f t="shared" si="1252"/>
        <v>36735230.14319662</v>
      </c>
      <c r="Z1312" s="26">
        <f t="shared" si="1252"/>
        <v>36735230.14319662</v>
      </c>
    </row>
    <row r="1313" spans="1:26">
      <c r="A1313" t="s">
        <v>126</v>
      </c>
      <c r="B1313" t="s">
        <v>42</v>
      </c>
      <c r="C1313" s="6" t="s">
        <v>116</v>
      </c>
      <c r="F1313" s="26">
        <f t="shared" si="1253"/>
        <v>4496.8620387500278</v>
      </c>
      <c r="G1313" s="26">
        <f t="shared" si="1251"/>
        <v>6161694.1257629208</v>
      </c>
      <c r="H1313" s="26">
        <f t="shared" si="1251"/>
        <v>0</v>
      </c>
      <c r="I1313" s="26">
        <f t="shared" si="1251"/>
        <v>798206.36043559469</v>
      </c>
      <c r="J1313" s="26">
        <f t="shared" si="1251"/>
        <v>9374236.9887077436</v>
      </c>
      <c r="K1313" s="26">
        <f t="shared" si="1251"/>
        <v>9374236.9887077436</v>
      </c>
      <c r="L1313" s="26">
        <f t="shared" si="1251"/>
        <v>7077.8323216887466</v>
      </c>
      <c r="M1313" s="26">
        <f t="shared" si="1251"/>
        <v>24240980.356121022</v>
      </c>
      <c r="N1313" s="26">
        <f t="shared" si="1251"/>
        <v>0</v>
      </c>
      <c r="O1313" s="26">
        <f t="shared" si="1251"/>
        <v>11419287.357567955</v>
      </c>
      <c r="P1313" s="26">
        <f t="shared" si="1251"/>
        <v>11419287.357567955</v>
      </c>
      <c r="Q1313" s="26">
        <f t="shared" si="1251"/>
        <v>11419287.357567955</v>
      </c>
      <c r="R1313" s="26">
        <f t="shared" si="1251"/>
        <v>532779.69263201777</v>
      </c>
      <c r="S1313" s="26">
        <f t="shared" si="1251"/>
        <v>532779.69263201777</v>
      </c>
      <c r="T1313" s="26">
        <f t="shared" si="1251"/>
        <v>532779.69263201777</v>
      </c>
      <c r="U1313" s="26">
        <f t="shared" si="1251"/>
        <v>532779.69263201777</v>
      </c>
      <c r="V1313" s="26">
        <f t="shared" ref="V1313:V1321" si="1254">SUMIFS(V$585:V$1160,$AD$585:$AD$1160,1,$C$585:$C$1160,$B1313)</f>
        <v>532779.69263201777</v>
      </c>
      <c r="W1313" s="26">
        <f t="shared" si="1252"/>
        <v>532779.69263201777</v>
      </c>
      <c r="X1313" s="26">
        <f t="shared" si="1252"/>
        <v>37162383.982070997</v>
      </c>
      <c r="Y1313" s="26">
        <f t="shared" si="1252"/>
        <v>37162383.982070997</v>
      </c>
      <c r="Z1313" s="26">
        <f t="shared" si="1252"/>
        <v>37162383.982070997</v>
      </c>
    </row>
    <row r="1314" spans="1:26">
      <c r="A1314" t="s">
        <v>126</v>
      </c>
      <c r="B1314" t="s">
        <v>43</v>
      </c>
      <c r="C1314" s="6" t="s">
        <v>117</v>
      </c>
      <c r="F1314" s="26">
        <f t="shared" si="1253"/>
        <v>4574.1768835862904</v>
      </c>
      <c r="G1314" s="26">
        <f t="shared" si="1253"/>
        <v>5980153.7442413103</v>
      </c>
      <c r="H1314" s="26">
        <f t="shared" si="1253"/>
        <v>0</v>
      </c>
      <c r="I1314" s="26">
        <f t="shared" si="1253"/>
        <v>820003.59367951541</v>
      </c>
      <c r="J1314" s="26">
        <f t="shared" si="1253"/>
        <v>10067845.12073357</v>
      </c>
      <c r="K1314" s="26">
        <f t="shared" si="1253"/>
        <v>10067845.12073357</v>
      </c>
      <c r="L1314" s="26">
        <f t="shared" si="1253"/>
        <v>7077.8323216887466</v>
      </c>
      <c r="M1314" s="26">
        <f t="shared" si="1253"/>
        <v>23600249.597809453</v>
      </c>
      <c r="N1314" s="26">
        <f t="shared" si="1253"/>
        <v>0</v>
      </c>
      <c r="O1314" s="26">
        <f t="shared" si="1253"/>
        <v>10885345.058974981</v>
      </c>
      <c r="P1314" s="26">
        <f t="shared" si="1253"/>
        <v>10885345.058974981</v>
      </c>
      <c r="Q1314" s="26">
        <f t="shared" si="1253"/>
        <v>10885345.058974981</v>
      </c>
      <c r="R1314" s="26">
        <f t="shared" si="1253"/>
        <v>608232.89425000607</v>
      </c>
      <c r="S1314" s="26">
        <f t="shared" si="1253"/>
        <v>608232.89425000607</v>
      </c>
      <c r="T1314" s="26">
        <f t="shared" si="1253"/>
        <v>608232.89425000607</v>
      </c>
      <c r="U1314" s="26">
        <f t="shared" si="1253"/>
        <v>608232.89425000607</v>
      </c>
      <c r="V1314" s="26">
        <f t="shared" si="1254"/>
        <v>608232.89425000607</v>
      </c>
      <c r="W1314" s="26">
        <f t="shared" si="1252"/>
        <v>608232.89425000607</v>
      </c>
      <c r="X1314" s="26">
        <f t="shared" si="1252"/>
        <v>37696326.280663967</v>
      </c>
      <c r="Y1314" s="26">
        <f t="shared" si="1252"/>
        <v>37696326.280663967</v>
      </c>
      <c r="Z1314" s="26">
        <f t="shared" si="1252"/>
        <v>37696326.280663967</v>
      </c>
    </row>
    <row r="1315" spans="1:26">
      <c r="A1315" t="s">
        <v>126</v>
      </c>
      <c r="B1315" t="s">
        <v>44</v>
      </c>
      <c r="C1315" s="6" t="s">
        <v>118</v>
      </c>
      <c r="F1315" s="26">
        <f t="shared" ref="F1315:U1321" si="1255">SUMIFS(F$585:F$1160,$AD$585:$AD$1160,1,$C$585:$C$1160,$B1315)</f>
        <v>4718.3413042063939</v>
      </c>
      <c r="G1315" s="26">
        <f t="shared" si="1255"/>
        <v>5819971.0546634179</v>
      </c>
      <c r="H1315" s="26">
        <f t="shared" si="1255"/>
        <v>0</v>
      </c>
      <c r="I1315" s="26">
        <f t="shared" si="1255"/>
        <v>1121278.8270452456</v>
      </c>
      <c r="J1315" s="26">
        <f t="shared" si="1255"/>
        <v>10033396.872243704</v>
      </c>
      <c r="K1315" s="26">
        <f t="shared" si="1255"/>
        <v>10033396.872243704</v>
      </c>
      <c r="L1315" s="26">
        <f t="shared" si="1255"/>
        <v>7077.8323216887466</v>
      </c>
      <c r="M1315" s="26">
        <f t="shared" si="1255"/>
        <v>22532365.000623506</v>
      </c>
      <c r="N1315" s="26">
        <f t="shared" si="1255"/>
        <v>0</v>
      </c>
      <c r="O1315" s="26">
        <f t="shared" si="1255"/>
        <v>10992133.518693581</v>
      </c>
      <c r="P1315" s="26">
        <f t="shared" si="1255"/>
        <v>10992133.518693581</v>
      </c>
      <c r="Q1315" s="26">
        <f t="shared" si="1255"/>
        <v>10992133.518693581</v>
      </c>
      <c r="R1315" s="26">
        <f t="shared" si="1255"/>
        <v>608858.14068165852</v>
      </c>
      <c r="S1315" s="26">
        <f t="shared" si="1255"/>
        <v>608858.14068165852</v>
      </c>
      <c r="T1315" s="26">
        <f t="shared" si="1255"/>
        <v>608858.14068165852</v>
      </c>
      <c r="U1315" s="26">
        <f t="shared" si="1255"/>
        <v>608858.14068165852</v>
      </c>
      <c r="V1315" s="26">
        <f t="shared" si="1254"/>
        <v>608858.14068165852</v>
      </c>
      <c r="W1315" s="26">
        <f t="shared" si="1252"/>
        <v>608858.14068165852</v>
      </c>
      <c r="X1315" s="26">
        <f t="shared" si="1252"/>
        <v>37803114.740382567</v>
      </c>
      <c r="Y1315" s="26">
        <f t="shared" si="1252"/>
        <v>37803114.740382567</v>
      </c>
      <c r="Z1315" s="26">
        <f t="shared" si="1252"/>
        <v>37803114.740382567</v>
      </c>
    </row>
    <row r="1316" spans="1:26">
      <c r="A1316" t="s">
        <v>126</v>
      </c>
      <c r="B1316" t="s">
        <v>45</v>
      </c>
      <c r="C1316" s="6" t="s">
        <v>119</v>
      </c>
      <c r="F1316" s="26">
        <f t="shared" si="1255"/>
        <v>4890.2707243533314</v>
      </c>
      <c r="G1316" s="26">
        <f t="shared" si="1255"/>
        <v>5638430.6731418064</v>
      </c>
      <c r="H1316" s="26">
        <f t="shared" si="1255"/>
        <v>0</v>
      </c>
      <c r="I1316" s="26">
        <f t="shared" si="1255"/>
        <v>3032792.2560080928</v>
      </c>
      <c r="J1316" s="26">
        <f t="shared" si="1255"/>
        <v>9691501.8717240579</v>
      </c>
      <c r="K1316" s="26">
        <f t="shared" si="1255"/>
        <v>9691501.8717240579</v>
      </c>
      <c r="L1316" s="26">
        <f t="shared" si="1255"/>
        <v>7077.8323216887466</v>
      </c>
      <c r="M1316" s="26">
        <f t="shared" si="1255"/>
        <v>21250903.48400037</v>
      </c>
      <c r="N1316" s="26">
        <f t="shared" si="1255"/>
        <v>0</v>
      </c>
      <c r="O1316" s="26">
        <f t="shared" si="1255"/>
        <v>10885345.058974981</v>
      </c>
      <c r="P1316" s="26">
        <f t="shared" si="1255"/>
        <v>10885345.058974981</v>
      </c>
      <c r="Q1316" s="26">
        <f t="shared" si="1255"/>
        <v>10885345.058974981</v>
      </c>
      <c r="R1316" s="26">
        <f t="shared" si="1255"/>
        <v>604481.09529471281</v>
      </c>
      <c r="S1316" s="26">
        <f t="shared" si="1255"/>
        <v>604481.09529471281</v>
      </c>
      <c r="T1316" s="26">
        <f t="shared" si="1255"/>
        <v>604481.09529471281</v>
      </c>
      <c r="U1316" s="26">
        <f t="shared" si="1255"/>
        <v>604481.09529471281</v>
      </c>
      <c r="V1316" s="26">
        <f t="shared" si="1254"/>
        <v>604481.09529471281</v>
      </c>
      <c r="W1316" s="26">
        <f t="shared" si="1252"/>
        <v>604481.09529471281</v>
      </c>
      <c r="X1316" s="26">
        <f t="shared" si="1252"/>
        <v>37589537.820945382</v>
      </c>
      <c r="Y1316" s="26">
        <f t="shared" si="1252"/>
        <v>37589537.820945382</v>
      </c>
      <c r="Z1316" s="26">
        <f t="shared" si="1252"/>
        <v>37589537.820945382</v>
      </c>
    </row>
    <row r="1317" spans="1:26">
      <c r="A1317" t="s">
        <v>126</v>
      </c>
      <c r="B1317" t="s">
        <v>46</v>
      </c>
      <c r="C1317" s="6" t="s">
        <v>120</v>
      </c>
      <c r="F1317" s="26">
        <f t="shared" si="1255"/>
        <v>5043.0850102106406</v>
      </c>
      <c r="G1317" s="26">
        <f t="shared" si="1255"/>
        <v>5318065.2939860215</v>
      </c>
      <c r="H1317" s="26">
        <f t="shared" si="1255"/>
        <v>0</v>
      </c>
      <c r="I1317" s="26">
        <f t="shared" si="1255"/>
        <v>3171617.2536422662</v>
      </c>
      <c r="J1317" s="26">
        <f t="shared" si="1255"/>
        <v>9018581.7612110525</v>
      </c>
      <c r="K1317" s="26">
        <f t="shared" si="1255"/>
        <v>9018581.7612110525</v>
      </c>
      <c r="L1317" s="26">
        <f t="shared" si="1255"/>
        <v>7077.8323216887466</v>
      </c>
      <c r="M1317" s="26">
        <f t="shared" si="1255"/>
        <v>19649076.588221446</v>
      </c>
      <c r="N1317" s="26">
        <f t="shared" si="1255"/>
        <v>0</v>
      </c>
      <c r="O1317" s="26">
        <f t="shared" si="1255"/>
        <v>10564979.679819198</v>
      </c>
      <c r="P1317" s="26">
        <f t="shared" si="1255"/>
        <v>10564979.679819198</v>
      </c>
      <c r="Q1317" s="26">
        <f t="shared" si="1255"/>
        <v>10564979.679819198</v>
      </c>
      <c r="R1317" s="26">
        <f t="shared" si="1255"/>
        <v>590099.25269365136</v>
      </c>
      <c r="S1317" s="26">
        <f t="shared" si="1255"/>
        <v>590099.25269365136</v>
      </c>
      <c r="T1317" s="26">
        <f t="shared" si="1255"/>
        <v>590099.25269365136</v>
      </c>
      <c r="U1317" s="26">
        <f t="shared" si="1255"/>
        <v>590099.25269365136</v>
      </c>
      <c r="V1317" s="26">
        <f t="shared" si="1254"/>
        <v>590099.25269365136</v>
      </c>
      <c r="W1317" s="26">
        <f t="shared" si="1252"/>
        <v>590099.25269365136</v>
      </c>
      <c r="X1317" s="26">
        <f t="shared" si="1252"/>
        <v>37375960.901508182</v>
      </c>
      <c r="Y1317" s="26">
        <f t="shared" si="1252"/>
        <v>37375960.901508182</v>
      </c>
      <c r="Z1317" s="26">
        <f t="shared" si="1252"/>
        <v>37375960.901508182</v>
      </c>
    </row>
    <row r="1318" spans="1:26">
      <c r="A1318" t="s">
        <v>126</v>
      </c>
      <c r="B1318" t="s">
        <v>47</v>
      </c>
      <c r="C1318" s="6" t="s">
        <v>121</v>
      </c>
      <c r="F1318" s="26">
        <f t="shared" si="1255"/>
        <v>5024.8241835987601</v>
      </c>
      <c r="G1318" s="26">
        <f t="shared" si="1255"/>
        <v>4826838.3792804852</v>
      </c>
      <c r="H1318" s="26">
        <f t="shared" si="1255"/>
        <v>0</v>
      </c>
      <c r="I1318" s="26">
        <f t="shared" si="1255"/>
        <v>3160938.4076704066</v>
      </c>
      <c r="J1318" s="26">
        <f t="shared" si="1255"/>
        <v>8452621.185529111</v>
      </c>
      <c r="K1318" s="26">
        <f t="shared" si="1255"/>
        <v>8452621.185529111</v>
      </c>
      <c r="L1318" s="26">
        <f t="shared" si="1255"/>
        <v>7077.8323216887466</v>
      </c>
      <c r="M1318" s="26">
        <f t="shared" si="1255"/>
        <v>18154038.152161121</v>
      </c>
      <c r="N1318" s="26">
        <f t="shared" si="1255"/>
        <v>0</v>
      </c>
      <c r="O1318" s="26">
        <f t="shared" si="1255"/>
        <v>10031037.381226223</v>
      </c>
      <c r="P1318" s="26">
        <f t="shared" si="1255"/>
        <v>10031037.381226223</v>
      </c>
      <c r="Q1318" s="26">
        <f t="shared" si="1255"/>
        <v>10031037.381226223</v>
      </c>
      <c r="R1318" s="26">
        <f t="shared" si="1255"/>
        <v>570715.11827399163</v>
      </c>
      <c r="S1318" s="26">
        <f t="shared" si="1255"/>
        <v>570715.11827399163</v>
      </c>
      <c r="T1318" s="26">
        <f t="shared" si="1255"/>
        <v>570715.11827399163</v>
      </c>
      <c r="U1318" s="26">
        <f t="shared" si="1255"/>
        <v>570715.11827399163</v>
      </c>
      <c r="V1318" s="26">
        <f t="shared" si="1254"/>
        <v>570715.11827399163</v>
      </c>
      <c r="W1318" s="26">
        <f t="shared" si="1252"/>
        <v>570715.11827399163</v>
      </c>
      <c r="X1318" s="26">
        <f t="shared" si="1252"/>
        <v>37162383.982070997</v>
      </c>
      <c r="Y1318" s="26">
        <f t="shared" si="1252"/>
        <v>37162383.982070997</v>
      </c>
      <c r="Z1318" s="26">
        <f t="shared" si="1252"/>
        <v>37162383.982070997</v>
      </c>
    </row>
    <row r="1319" spans="1:26">
      <c r="A1319" t="s">
        <v>126</v>
      </c>
      <c r="B1319" t="s">
        <v>48</v>
      </c>
      <c r="C1319" s="6" t="s">
        <v>122</v>
      </c>
      <c r="F1319" s="26">
        <f t="shared" si="1255"/>
        <v>4443.6813858101677</v>
      </c>
      <c r="G1319" s="26">
        <f t="shared" si="1255"/>
        <v>4271538.3887437927</v>
      </c>
      <c r="H1319" s="26">
        <f t="shared" si="1255"/>
        <v>0</v>
      </c>
      <c r="I1319" s="26">
        <f t="shared" si="1255"/>
        <v>2605638.4171337136</v>
      </c>
      <c r="J1319" s="26">
        <f t="shared" si="1255"/>
        <v>7748398.4941841736</v>
      </c>
      <c r="K1319" s="26">
        <f t="shared" si="1255"/>
        <v>7748398.4941841736</v>
      </c>
      <c r="L1319" s="26">
        <f t="shared" si="1255"/>
        <v>7077.8323216887466</v>
      </c>
      <c r="M1319" s="26">
        <f t="shared" si="1255"/>
        <v>16552211.256382199</v>
      </c>
      <c r="N1319" s="26">
        <f t="shared" si="1255"/>
        <v>0</v>
      </c>
      <c r="O1319" s="26">
        <f t="shared" si="1255"/>
        <v>9390306.6229146533</v>
      </c>
      <c r="P1319" s="26">
        <f t="shared" si="1255"/>
        <v>9390306.6229146533</v>
      </c>
      <c r="Q1319" s="26">
        <f t="shared" si="1255"/>
        <v>9390306.6229146533</v>
      </c>
      <c r="R1319" s="26">
        <f t="shared" si="1255"/>
        <v>548829.78455080302</v>
      </c>
      <c r="S1319" s="26">
        <f t="shared" si="1255"/>
        <v>548829.78455080302</v>
      </c>
      <c r="T1319" s="26">
        <f t="shared" si="1255"/>
        <v>548829.78455080302</v>
      </c>
      <c r="U1319" s="26">
        <f t="shared" si="1255"/>
        <v>548829.78455080302</v>
      </c>
      <c r="V1319" s="26">
        <f t="shared" si="1254"/>
        <v>548829.78455080302</v>
      </c>
      <c r="W1319" s="26">
        <f t="shared" si="1252"/>
        <v>548829.78455080302</v>
      </c>
      <c r="X1319" s="26">
        <f t="shared" si="1252"/>
        <v>36735230.14319662</v>
      </c>
      <c r="Y1319" s="26">
        <f t="shared" si="1252"/>
        <v>36735230.14319662</v>
      </c>
      <c r="Z1319" s="26">
        <f t="shared" si="1252"/>
        <v>36735230.14319662</v>
      </c>
    </row>
    <row r="1320" spans="1:26">
      <c r="A1320" t="s">
        <v>126</v>
      </c>
      <c r="B1320" t="s">
        <v>49</v>
      </c>
      <c r="C1320" s="6" t="s">
        <v>123</v>
      </c>
      <c r="F1320" s="26">
        <f t="shared" si="1255"/>
        <v>3457.7035372283817</v>
      </c>
      <c r="G1320" s="26">
        <f t="shared" si="1255"/>
        <v>3694880.7062633811</v>
      </c>
      <c r="H1320" s="26">
        <f t="shared" si="1255"/>
        <v>0</v>
      </c>
      <c r="I1320" s="26">
        <f t="shared" si="1255"/>
        <v>1687257.6635537981</v>
      </c>
      <c r="J1320" s="26">
        <f t="shared" si="1255"/>
        <v>6467922.9554096181</v>
      </c>
      <c r="K1320" s="26">
        <f t="shared" si="1255"/>
        <v>6467922.9554096181</v>
      </c>
      <c r="L1320" s="26">
        <f t="shared" si="1255"/>
        <v>7077.8323216887466</v>
      </c>
      <c r="M1320" s="26">
        <f t="shared" si="1255"/>
        <v>15057172.820321871</v>
      </c>
      <c r="N1320" s="26">
        <f t="shared" si="1255"/>
        <v>0</v>
      </c>
      <c r="O1320" s="26">
        <f t="shared" si="1255"/>
        <v>8856364.3243216816</v>
      </c>
      <c r="P1320" s="26">
        <f t="shared" si="1255"/>
        <v>8856364.3243216816</v>
      </c>
      <c r="Q1320" s="26">
        <f t="shared" si="1255"/>
        <v>8856364.3243216816</v>
      </c>
      <c r="R1320" s="26">
        <f t="shared" si="1255"/>
        <v>541326.29342867597</v>
      </c>
      <c r="S1320" s="26">
        <f t="shared" si="1255"/>
        <v>541326.29342867597</v>
      </c>
      <c r="T1320" s="26">
        <f t="shared" si="1255"/>
        <v>541326.29342867597</v>
      </c>
      <c r="U1320" s="26">
        <f t="shared" si="1255"/>
        <v>541326.29342867597</v>
      </c>
      <c r="V1320" s="26">
        <f t="shared" si="1254"/>
        <v>541326.29342867597</v>
      </c>
      <c r="W1320" s="26">
        <f t="shared" si="1252"/>
        <v>541326.29342867597</v>
      </c>
      <c r="X1320" s="26">
        <f t="shared" si="1252"/>
        <v>36414864.764040828</v>
      </c>
      <c r="Y1320" s="26">
        <f t="shared" si="1252"/>
        <v>36414864.764040828</v>
      </c>
      <c r="Z1320" s="26">
        <f t="shared" si="1252"/>
        <v>36414864.764040828</v>
      </c>
    </row>
    <row r="1321" spans="1:26">
      <c r="A1321" t="s">
        <v>126</v>
      </c>
      <c r="B1321" t="s">
        <v>50</v>
      </c>
      <c r="C1321" s="6" t="s">
        <v>124</v>
      </c>
      <c r="F1321" s="26">
        <f t="shared" si="1255"/>
        <v>2965.4087379256598</v>
      </c>
      <c r="G1321" s="26">
        <f t="shared" si="1255"/>
        <v>3171617.2536422662</v>
      </c>
      <c r="H1321" s="26">
        <f t="shared" si="1255"/>
        <v>0</v>
      </c>
      <c r="I1321" s="26">
        <f t="shared" si="1255"/>
        <v>941214.26203694532</v>
      </c>
      <c r="J1321" s="26">
        <f t="shared" si="1255"/>
        <v>5196156.7630443312</v>
      </c>
      <c r="K1321" s="26">
        <f t="shared" si="1255"/>
        <v>5196156.7630443312</v>
      </c>
      <c r="L1321" s="26">
        <f t="shared" si="1255"/>
        <v>7077.8323216887466</v>
      </c>
      <c r="M1321" s="26">
        <f t="shared" si="1255"/>
        <v>13562134.384261541</v>
      </c>
      <c r="N1321" s="26">
        <f t="shared" si="1255"/>
        <v>0</v>
      </c>
      <c r="O1321" s="26">
        <f t="shared" si="1255"/>
        <v>8215633.5660101129</v>
      </c>
      <c r="P1321" s="26">
        <f t="shared" si="1255"/>
        <v>8215633.5660101129</v>
      </c>
      <c r="Q1321" s="26">
        <f t="shared" si="1255"/>
        <v>8215633.5660101129</v>
      </c>
      <c r="R1321" s="26">
        <f t="shared" si="1255"/>
        <v>363837.35928032867</v>
      </c>
      <c r="S1321" s="26">
        <f t="shared" si="1255"/>
        <v>363837.35928032867</v>
      </c>
      <c r="T1321" s="26">
        <f t="shared" si="1255"/>
        <v>363837.35928032867</v>
      </c>
      <c r="U1321" s="26">
        <f t="shared" si="1255"/>
        <v>363837.35928032867</v>
      </c>
      <c r="V1321" s="26">
        <f t="shared" si="1254"/>
        <v>363837.35928032867</v>
      </c>
      <c r="W1321" s="26">
        <f t="shared" si="1252"/>
        <v>363837.35928032867</v>
      </c>
      <c r="X1321" s="26">
        <f t="shared" si="1252"/>
        <v>36201287.844603643</v>
      </c>
      <c r="Y1321" s="26">
        <f t="shared" si="1252"/>
        <v>36201287.844603643</v>
      </c>
      <c r="Z1321" s="26">
        <f t="shared" si="1252"/>
        <v>36201287.844603643</v>
      </c>
    </row>
    <row r="1323" spans="1:26">
      <c r="A1323" s="58" t="s">
        <v>128</v>
      </c>
      <c r="B1323" s="58"/>
      <c r="C1323" s="58"/>
      <c r="D1323" s="58"/>
      <c r="E1323" s="58"/>
      <c r="F1323" s="58"/>
      <c r="G1323" s="58"/>
      <c r="H1323" s="58"/>
      <c r="I1323" s="58"/>
      <c r="J1323" s="58"/>
      <c r="K1323" s="58"/>
      <c r="L1323" s="58"/>
      <c r="M1323" s="58"/>
      <c r="N1323" s="58"/>
      <c r="O1323" s="58"/>
      <c r="P1323" s="58"/>
      <c r="Q1323" s="58"/>
      <c r="R1323" s="58"/>
      <c r="S1323" s="58"/>
      <c r="T1323" s="58"/>
      <c r="U1323" s="58"/>
      <c r="V1323" s="58"/>
      <c r="W1323" s="58"/>
      <c r="X1323" s="58"/>
      <c r="Y1323" s="58"/>
    </row>
    <row r="1324" spans="1:26" outlineLevel="1">
      <c r="D1324" t="s">
        <v>79</v>
      </c>
      <c r="E1324" t="s">
        <v>79</v>
      </c>
      <c r="F1324" t="s">
        <v>79</v>
      </c>
      <c r="G1324" t="s">
        <v>79</v>
      </c>
      <c r="H1324" t="s">
        <v>79</v>
      </c>
      <c r="I1324" t="s">
        <v>79</v>
      </c>
      <c r="J1324" t="s">
        <v>80</v>
      </c>
      <c r="K1324" t="s">
        <v>80</v>
      </c>
      <c r="L1324" t="s">
        <v>80</v>
      </c>
      <c r="M1324" t="s">
        <v>80</v>
      </c>
      <c r="N1324" t="s">
        <v>80</v>
      </c>
      <c r="O1324" t="s">
        <v>80</v>
      </c>
      <c r="P1324" t="s">
        <v>81</v>
      </c>
      <c r="Q1324" t="s">
        <v>81</v>
      </c>
      <c r="R1324" t="s">
        <v>81</v>
      </c>
      <c r="S1324" t="s">
        <v>81</v>
      </c>
      <c r="T1324" t="s">
        <v>81</v>
      </c>
      <c r="U1324" t="s">
        <v>81</v>
      </c>
      <c r="V1324" t="s">
        <v>82</v>
      </c>
      <c r="W1324" t="s">
        <v>82</v>
      </c>
      <c r="X1324" t="s">
        <v>82</v>
      </c>
    </row>
    <row r="1325" spans="1:26" ht="45" outlineLevel="1">
      <c r="A1325" s="4" t="s">
        <v>83</v>
      </c>
      <c r="B1325" s="57" t="s">
        <v>84</v>
      </c>
      <c r="C1325" s="57"/>
      <c r="D1325" s="4" t="s">
        <v>86</v>
      </c>
      <c r="E1325" s="4" t="s">
        <v>87</v>
      </c>
      <c r="F1325" s="4" t="s">
        <v>88</v>
      </c>
      <c r="G1325" s="4" t="s">
        <v>89</v>
      </c>
      <c r="H1325" s="4" t="s">
        <v>90</v>
      </c>
      <c r="I1325" s="4" t="s">
        <v>91</v>
      </c>
      <c r="J1325" s="4" t="s">
        <v>86</v>
      </c>
      <c r="K1325" s="4" t="s">
        <v>87</v>
      </c>
      <c r="L1325" s="4" t="s">
        <v>88</v>
      </c>
      <c r="M1325" s="4" t="s">
        <v>89</v>
      </c>
      <c r="N1325" s="4" t="s">
        <v>90</v>
      </c>
      <c r="O1325" s="4" t="s">
        <v>91</v>
      </c>
      <c r="P1325" s="4" t="s">
        <v>92</v>
      </c>
      <c r="Q1325" s="4" t="s">
        <v>93</v>
      </c>
      <c r="R1325" s="4" t="s">
        <v>94</v>
      </c>
      <c r="S1325" s="4" t="s">
        <v>95</v>
      </c>
      <c r="T1325" s="4" t="s">
        <v>96</v>
      </c>
      <c r="U1325" s="4" t="s">
        <v>97</v>
      </c>
      <c r="V1325" s="4" t="s">
        <v>82</v>
      </c>
      <c r="W1325" s="4" t="s">
        <v>98</v>
      </c>
      <c r="X1325" s="4" t="s">
        <v>99</v>
      </c>
      <c r="Y1325" s="19"/>
    </row>
    <row r="1326" spans="1:26" outlineLevel="1">
      <c r="A1326" t="s">
        <v>100</v>
      </c>
      <c r="B1326" t="s">
        <v>27</v>
      </c>
      <c r="C1326" s="6" t="s">
        <v>101</v>
      </c>
      <c r="D1326" s="10">
        <f>IFERROR(D1166/E$1269/INDEX('Category Mapping'!$B$48:$B$51,MATCH($A1326,'Category Mapping'!$A$48:$A$51,0),1),0)</f>
        <v>2.3970435726497098E-4</v>
      </c>
      <c r="E1326" s="10">
        <f>IFERROR(E1166/F$1269/INDEX('Category Mapping'!$B$48:$B$51,MATCH($A1326,'Category Mapping'!$A$48:$A$51,0),1),0)</f>
        <v>1.8171063656458577E-7</v>
      </c>
      <c r="F1326" s="10">
        <f>IFERROR(F1166/G$1269/INDEX('Category Mapping'!$B$48:$B$51,MATCH($A1326,'Category Mapping'!$A$48:$A$51,0),1),0)</f>
        <v>0</v>
      </c>
      <c r="G1326" s="10">
        <f>IFERROR(G1166/H$1269/INDEX('Category Mapping'!$B$48:$B$51,MATCH($A1326,'Category Mapping'!$A$48:$A$51,0),1),0)</f>
        <v>6.5741759595049112E-5</v>
      </c>
      <c r="H1326" s="10">
        <f>IFERROR(H1166/I$1269/INDEX('Category Mapping'!$B$48:$B$51,MATCH($A1326,'Category Mapping'!$A$48:$A$51,0),1),0)</f>
        <v>8.0916503920169409E-5</v>
      </c>
      <c r="I1326" s="10">
        <f>IFERROR(I1166/J$1269/INDEX('Category Mapping'!$B$48:$B$51,MATCH($A1326,'Category Mapping'!$A$48:$A$51,0),1),0)</f>
        <v>8.0916503920169409E-5</v>
      </c>
      <c r="J1326" s="10">
        <f>IFERROR(J1166/K$1269/INDEX('Category Mapping'!$B$48:$B$51,MATCH($A1326,'Category Mapping'!$A$48:$A$51,0),1),0)</f>
        <v>1.7431946751235742E-4</v>
      </c>
      <c r="K1326" s="10">
        <f>IFERROR(K1166/L$1269/INDEX('Category Mapping'!$B$48:$B$51,MATCH($A1326,'Category Mapping'!$A$48:$A$51,0),1),0)</f>
        <v>1.0502270281373734E-7</v>
      </c>
      <c r="L1326" s="10">
        <f>IFERROR(L1166/M$1269/INDEX('Category Mapping'!$B$48:$B$51,MATCH($A1326,'Category Mapping'!$A$48:$A$51,0),1),0)</f>
        <v>0</v>
      </c>
      <c r="M1326" s="10">
        <f>IFERROR(M1166/N$1269/INDEX('Category Mapping'!$B$48:$B$51,MATCH($A1326,'Category Mapping'!$A$48:$A$51,0),1),0)</f>
        <v>6.2507135009214898E-5</v>
      </c>
      <c r="N1326" s="10">
        <f>IFERROR(N1166/O$1269/INDEX('Category Mapping'!$B$48:$B$51,MATCH($A1326,'Category Mapping'!$A$48:$A$51,0),1),0)</f>
        <v>6.2507135009214898E-5</v>
      </c>
      <c r="O1326" s="10">
        <f>IFERROR(O1166/P$1269/INDEX('Category Mapping'!$B$48:$B$51,MATCH($A1326,'Category Mapping'!$A$48:$A$51,0),1),0)</f>
        <v>6.2507135009214898E-5</v>
      </c>
      <c r="P1326" s="10">
        <f>IFERROR(P1166/Q$1269/INDEX('Category Mapping'!$B$48:$B$51,MATCH($A1326,'Category Mapping'!$A$48:$A$51,0),1),0)</f>
        <v>6.1180467255042431E-5</v>
      </c>
      <c r="Q1326" s="10">
        <f>IFERROR(Q1166/R$1269/INDEX('Category Mapping'!$B$48:$B$51,MATCH($A1326,'Category Mapping'!$A$48:$A$51,0),1),0)</f>
        <v>6.1180467255042431E-5</v>
      </c>
      <c r="R1326" s="10">
        <f>IFERROR(R1166/S$1269/INDEX('Category Mapping'!$B$48:$B$51,MATCH($A1326,'Category Mapping'!$A$48:$A$51,0),1),0)</f>
        <v>6.1180467255042431E-5</v>
      </c>
      <c r="S1326" s="10">
        <f>IFERROR(S1166/T$1269/INDEX('Category Mapping'!$B$48:$B$51,MATCH($A1326,'Category Mapping'!$A$48:$A$51,0),1),0)</f>
        <v>6.1180467255042431E-5</v>
      </c>
      <c r="T1326" s="10">
        <f>IFERROR(T1166/U$1269/INDEX('Category Mapping'!$B$48:$B$51,MATCH($A1326,'Category Mapping'!$A$48:$A$51,0),1),0)</f>
        <v>6.1180467255042431E-5</v>
      </c>
      <c r="U1326" s="10">
        <f>IFERROR(U1166/V$1269/INDEX('Category Mapping'!$B$48:$B$51,MATCH($A1326,'Category Mapping'!$A$48:$A$51,0),1),0)</f>
        <v>6.1180467255042431E-5</v>
      </c>
      <c r="V1326" s="10">
        <f>IFERROR(V1166/W$1269/INDEX('Category Mapping'!$B$48:$B$51,MATCH($A1326,'Category Mapping'!$A$48:$A$51,0),1),0)</f>
        <v>1.1863887628131724E-4</v>
      </c>
      <c r="W1326" s="10">
        <f>IFERROR(W1166/X$1269/INDEX('Category Mapping'!$B$48:$B$51,MATCH($A1326,'Category Mapping'!$A$48:$A$51,0),1),0)</f>
        <v>1.1863887628131724E-4</v>
      </c>
      <c r="X1326" s="10">
        <f>IFERROR(X1166/Y$1269/INDEX('Category Mapping'!$B$48:$B$51,MATCH($A1326,'Category Mapping'!$A$48:$A$51,0),1),0)</f>
        <v>1.1863887628131724E-4</v>
      </c>
      <c r="Y1326" s="26"/>
      <c r="Z1326" s="10"/>
    </row>
    <row r="1327" spans="1:26" outlineLevel="1">
      <c r="A1327" t="s">
        <v>100</v>
      </c>
      <c r="B1327" t="s">
        <v>28</v>
      </c>
      <c r="C1327" s="6" t="s">
        <v>102</v>
      </c>
      <c r="D1327" s="10">
        <f>IFERROR(D1167/E$1269/INDEX('Category Mapping'!$B$48:$B$51,MATCH($A1327,'Category Mapping'!$A$48:$A$51,0),1),0)</f>
        <v>2.4463294103458245E-4</v>
      </c>
      <c r="E1327" s="10">
        <f>IFERROR(E1167/F$1269/INDEX('Category Mapping'!$B$48:$B$51,MATCH($A1327,'Category Mapping'!$A$48:$A$51,0),1),0)</f>
        <v>1.8330073225634556E-7</v>
      </c>
      <c r="F1327" s="10">
        <f>IFERROR(F1167/G$1269/INDEX('Category Mapping'!$B$48:$B$51,MATCH($A1327,'Category Mapping'!$A$48:$A$51,0),1),0)</f>
        <v>0</v>
      </c>
      <c r="G1327" s="10">
        <f>IFERROR(G1167/H$1269/INDEX('Category Mapping'!$B$48:$B$51,MATCH($A1327,'Category Mapping'!$A$48:$A$51,0),1),0)</f>
        <v>5.91438379239925E-5</v>
      </c>
      <c r="H1327" s="10">
        <f>IFERROR(H1167/I$1269/INDEX('Category Mapping'!$B$48:$B$51,MATCH($A1327,'Category Mapping'!$A$48:$A$51,0),1),0)</f>
        <v>6.0130111632003617E-5</v>
      </c>
      <c r="I1327" s="10">
        <f>IFERROR(I1167/J$1269/INDEX('Category Mapping'!$B$48:$B$51,MATCH($A1327,'Category Mapping'!$A$48:$A$51,0),1),0)</f>
        <v>6.0130111632003617E-5</v>
      </c>
      <c r="J1327" s="10">
        <f>IFERROR(J1167/K$1269/INDEX('Category Mapping'!$B$48:$B$51,MATCH($A1327,'Category Mapping'!$A$48:$A$51,0),1),0)</f>
        <v>1.6023839845990504E-4</v>
      </c>
      <c r="K1327" s="10">
        <f>IFERROR(K1167/L$1269/INDEX('Category Mapping'!$B$48:$B$51,MATCH($A1327,'Category Mapping'!$A$48:$A$51,0),1),0)</f>
        <v>1.003526770090689E-7</v>
      </c>
      <c r="L1327" s="10">
        <f>IFERROR(L1167/M$1269/INDEX('Category Mapping'!$B$48:$B$51,MATCH($A1327,'Category Mapping'!$A$48:$A$51,0),1),0)</f>
        <v>0</v>
      </c>
      <c r="M1327" s="10">
        <f>IFERROR(M1167/N$1269/INDEX('Category Mapping'!$B$48:$B$51,MATCH($A1327,'Category Mapping'!$A$48:$A$51,0),1),0)</f>
        <v>5.9089242969992991E-5</v>
      </c>
      <c r="N1327" s="10">
        <f>IFERROR(N1167/O$1269/INDEX('Category Mapping'!$B$48:$B$51,MATCH($A1327,'Category Mapping'!$A$48:$A$51,0),1),0)</f>
        <v>5.9089242969992991E-5</v>
      </c>
      <c r="O1327" s="10">
        <f>IFERROR(O1167/P$1269/INDEX('Category Mapping'!$B$48:$B$51,MATCH($A1327,'Category Mapping'!$A$48:$A$51,0),1),0)</f>
        <v>5.9089242969992991E-5</v>
      </c>
      <c r="P1327" s="10">
        <f>IFERROR(P1167/Q$1269/INDEX('Category Mapping'!$B$48:$B$51,MATCH($A1327,'Category Mapping'!$A$48:$A$51,0),1),0)</f>
        <v>5.9617955758635709E-5</v>
      </c>
      <c r="Q1327" s="10">
        <f>IFERROR(Q1167/R$1269/INDEX('Category Mapping'!$B$48:$B$51,MATCH($A1327,'Category Mapping'!$A$48:$A$51,0),1),0)</f>
        <v>5.9617955758635709E-5</v>
      </c>
      <c r="R1327" s="10">
        <f>IFERROR(R1167/S$1269/INDEX('Category Mapping'!$B$48:$B$51,MATCH($A1327,'Category Mapping'!$A$48:$A$51,0),1),0)</f>
        <v>5.9617955758635709E-5</v>
      </c>
      <c r="S1327" s="10">
        <f>IFERROR(S1167/T$1269/INDEX('Category Mapping'!$B$48:$B$51,MATCH($A1327,'Category Mapping'!$A$48:$A$51,0),1),0)</f>
        <v>5.9617955758635709E-5</v>
      </c>
      <c r="T1327" s="10">
        <f>IFERROR(T1167/U$1269/INDEX('Category Mapping'!$B$48:$B$51,MATCH($A1327,'Category Mapping'!$A$48:$A$51,0),1),0)</f>
        <v>5.9617955758635709E-5</v>
      </c>
      <c r="U1327" s="10">
        <f>IFERROR(U1167/V$1269/INDEX('Category Mapping'!$B$48:$B$51,MATCH($A1327,'Category Mapping'!$A$48:$A$51,0),1),0)</f>
        <v>5.9617955758635709E-5</v>
      </c>
      <c r="V1327" s="10">
        <f>IFERROR(V1167/W$1269/INDEX('Category Mapping'!$B$48:$B$51,MATCH($A1327,'Category Mapping'!$A$48:$A$51,0),1),0)</f>
        <v>1.1846297020890576E-4</v>
      </c>
      <c r="W1327" s="10">
        <f>IFERROR(W1167/X$1269/INDEX('Category Mapping'!$B$48:$B$51,MATCH($A1327,'Category Mapping'!$A$48:$A$51,0),1),0)</f>
        <v>1.1846297020890576E-4</v>
      </c>
      <c r="X1327" s="10">
        <f>IFERROR(X1167/Y$1269/INDEX('Category Mapping'!$B$48:$B$51,MATCH($A1327,'Category Mapping'!$A$48:$A$51,0),1),0)</f>
        <v>1.1846297020890576E-4</v>
      </c>
      <c r="Y1327" s="26"/>
      <c r="Z1327" s="10"/>
    </row>
    <row r="1328" spans="1:26" outlineLevel="1">
      <c r="A1328" t="s">
        <v>100</v>
      </c>
      <c r="B1328" t="s">
        <v>29</v>
      </c>
      <c r="C1328" s="6" t="s">
        <v>103</v>
      </c>
      <c r="D1328" s="10">
        <f>IFERROR(D1168/E$1269/INDEX('Category Mapping'!$B$48:$B$51,MATCH($A1328,'Category Mapping'!$A$48:$A$51,0),1),0)</f>
        <v>2.4596350828877221E-4</v>
      </c>
      <c r="E1328" s="10">
        <f>IFERROR(E1168/F$1269/INDEX('Category Mapping'!$B$48:$B$51,MATCH($A1328,'Category Mapping'!$A$48:$A$51,0),1),0)</f>
        <v>1.8456586181018758E-7</v>
      </c>
      <c r="F1328" s="10">
        <f>IFERROR(F1168/G$1269/INDEX('Category Mapping'!$B$48:$B$51,MATCH($A1328,'Category Mapping'!$A$48:$A$51,0),1),0)</f>
        <v>0</v>
      </c>
      <c r="G1328" s="10">
        <f>IFERROR(G1168/H$1269/INDEX('Category Mapping'!$B$48:$B$51,MATCH($A1328,'Category Mapping'!$A$48:$A$51,0),1),0)</f>
        <v>5.8066822721966864E-5</v>
      </c>
      <c r="H1328" s="10">
        <f>IFERROR(H1168/I$1269/INDEX('Category Mapping'!$B$48:$B$51,MATCH($A1328,'Category Mapping'!$A$48:$A$51,0),1),0)</f>
        <v>4.7883541090650451E-5</v>
      </c>
      <c r="I1328" s="10">
        <f>IFERROR(I1168/J$1269/INDEX('Category Mapping'!$B$48:$B$51,MATCH($A1328,'Category Mapping'!$A$48:$A$51,0),1),0)</f>
        <v>4.7883541090650451E-5</v>
      </c>
      <c r="J1328" s="10">
        <f>IFERROR(J1168/K$1269/INDEX('Category Mapping'!$B$48:$B$51,MATCH($A1328,'Category Mapping'!$A$48:$A$51,0),1),0)</f>
        <v>1.438613750461395E-4</v>
      </c>
      <c r="K1328" s="10">
        <f>IFERROR(K1168/L$1269/INDEX('Category Mapping'!$B$48:$B$51,MATCH($A1328,'Category Mapping'!$A$48:$A$51,0),1),0)</f>
        <v>9.8403609906938079E-8</v>
      </c>
      <c r="L1328" s="10">
        <f>IFERROR(L1168/M$1269/INDEX('Category Mapping'!$B$48:$B$51,MATCH($A1328,'Category Mapping'!$A$48:$A$51,0),1),0)</f>
        <v>0</v>
      </c>
      <c r="M1328" s="10">
        <f>IFERROR(M1168/N$1269/INDEX('Category Mapping'!$B$48:$B$51,MATCH($A1328,'Category Mapping'!$A$48:$A$51,0),1),0)</f>
        <v>5.8718930795250584E-5</v>
      </c>
      <c r="N1328" s="10">
        <f>IFERROR(N1168/O$1269/INDEX('Category Mapping'!$B$48:$B$51,MATCH($A1328,'Category Mapping'!$A$48:$A$51,0),1),0)</f>
        <v>5.8718930795250584E-5</v>
      </c>
      <c r="O1328" s="10">
        <f>IFERROR(O1168/P$1269/INDEX('Category Mapping'!$B$48:$B$51,MATCH($A1328,'Category Mapping'!$A$48:$A$51,0),1),0)</f>
        <v>5.8718930795250584E-5</v>
      </c>
      <c r="P1328" s="10">
        <f>IFERROR(P1168/Q$1269/INDEX('Category Mapping'!$B$48:$B$51,MATCH($A1328,'Category Mapping'!$A$48:$A$51,0),1),0)</f>
        <v>5.9200386785424905E-5</v>
      </c>
      <c r="Q1328" s="10">
        <f>IFERROR(Q1168/R$1269/INDEX('Category Mapping'!$B$48:$B$51,MATCH($A1328,'Category Mapping'!$A$48:$A$51,0),1),0)</f>
        <v>5.9200386785424905E-5</v>
      </c>
      <c r="R1328" s="10">
        <f>IFERROR(R1168/S$1269/INDEX('Category Mapping'!$B$48:$B$51,MATCH($A1328,'Category Mapping'!$A$48:$A$51,0),1),0)</f>
        <v>5.9200386785424905E-5</v>
      </c>
      <c r="S1328" s="10">
        <f>IFERROR(S1168/T$1269/INDEX('Category Mapping'!$B$48:$B$51,MATCH($A1328,'Category Mapping'!$A$48:$A$51,0),1),0)</f>
        <v>5.9200386785424905E-5</v>
      </c>
      <c r="T1328" s="10">
        <f>IFERROR(T1168/U$1269/INDEX('Category Mapping'!$B$48:$B$51,MATCH($A1328,'Category Mapping'!$A$48:$A$51,0),1),0)</f>
        <v>5.9200386785424905E-5</v>
      </c>
      <c r="U1328" s="10">
        <f>IFERROR(U1168/V$1269/INDEX('Category Mapping'!$B$48:$B$51,MATCH($A1328,'Category Mapping'!$A$48:$A$51,0),1),0)</f>
        <v>5.9200386785424905E-5</v>
      </c>
      <c r="V1328" s="10">
        <f>IFERROR(V1168/W$1269/INDEX('Category Mapping'!$B$48:$B$51,MATCH($A1328,'Category Mapping'!$A$48:$A$51,0),1),0)</f>
        <v>1.1843089211844006E-4</v>
      </c>
      <c r="W1328" s="10">
        <f>IFERROR(W1168/X$1269/INDEX('Category Mapping'!$B$48:$B$51,MATCH($A1328,'Category Mapping'!$A$48:$A$51,0),1),0)</f>
        <v>1.1843089211844006E-4</v>
      </c>
      <c r="X1328" s="10">
        <f>IFERROR(X1168/Y$1269/INDEX('Category Mapping'!$B$48:$B$51,MATCH($A1328,'Category Mapping'!$A$48:$A$51,0),1),0)</f>
        <v>1.1843089211844006E-4</v>
      </c>
      <c r="Y1328" s="26"/>
      <c r="Z1328" s="10"/>
    </row>
    <row r="1329" spans="1:26" outlineLevel="1">
      <c r="A1329" t="s">
        <v>100</v>
      </c>
      <c r="B1329" t="s">
        <v>30</v>
      </c>
      <c r="C1329" s="6" t="s">
        <v>104</v>
      </c>
      <c r="D1329" s="10">
        <f>IFERROR(D1169/E$1269/INDEX('Category Mapping'!$B$48:$B$51,MATCH($A1329,'Category Mapping'!$A$48:$A$51,0),1),0)</f>
        <v>2.4463294103458245E-4</v>
      </c>
      <c r="E1329" s="10">
        <f>IFERROR(E1169/F$1269/INDEX('Category Mapping'!$B$48:$B$51,MATCH($A1329,'Category Mapping'!$A$48:$A$51,0),1),0)</f>
        <v>1.8475120313317966E-7</v>
      </c>
      <c r="F1329" s="10">
        <f>IFERROR(F1169/G$1269/INDEX('Category Mapping'!$B$48:$B$51,MATCH($A1329,'Category Mapping'!$A$48:$A$51,0),1),0)</f>
        <v>0</v>
      </c>
      <c r="G1329" s="10">
        <f>IFERROR(G1169/H$1269/INDEX('Category Mapping'!$B$48:$B$51,MATCH($A1329,'Category Mapping'!$A$48:$A$51,0),1),0)</f>
        <v>5.8839783023783071E-5</v>
      </c>
      <c r="H1329" s="10">
        <f>IFERROR(H1169/I$1269/INDEX('Category Mapping'!$B$48:$B$51,MATCH($A1329,'Category Mapping'!$A$48:$A$51,0),1),0)</f>
        <v>4.0880901575915976E-5</v>
      </c>
      <c r="I1329" s="10">
        <f>IFERROR(I1169/J$1269/INDEX('Category Mapping'!$B$48:$B$51,MATCH($A1329,'Category Mapping'!$A$48:$A$51,0),1),0)</f>
        <v>4.0880901575915976E-5</v>
      </c>
      <c r="J1329" s="10">
        <f>IFERROR(J1169/K$1269/INDEX('Category Mapping'!$B$48:$B$51,MATCH($A1329,'Category Mapping'!$A$48:$A$51,0),1),0)</f>
        <v>1.4900383496112876E-4</v>
      </c>
      <c r="K1329" s="10">
        <f>IFERROR(K1169/L$1269/INDEX('Category Mapping'!$B$48:$B$51,MATCH($A1329,'Category Mapping'!$A$48:$A$51,0),1),0)</f>
        <v>9.730463144161972E-8</v>
      </c>
      <c r="L1329" s="10">
        <f>IFERROR(L1169/M$1269/INDEX('Category Mapping'!$B$48:$B$51,MATCH($A1329,'Category Mapping'!$A$48:$A$51,0),1),0)</f>
        <v>0</v>
      </c>
      <c r="M1329" s="10">
        <f>IFERROR(M1169/N$1269/INDEX('Category Mapping'!$B$48:$B$51,MATCH($A1329,'Category Mapping'!$A$48:$A$51,0),1),0)</f>
        <v>6.0593805811016635E-5</v>
      </c>
      <c r="N1329" s="10">
        <f>IFERROR(N1169/O$1269/INDEX('Category Mapping'!$B$48:$B$51,MATCH($A1329,'Category Mapping'!$A$48:$A$51,0),1),0)</f>
        <v>6.0593805811016635E-5</v>
      </c>
      <c r="O1329" s="10">
        <f>IFERROR(O1169/P$1269/INDEX('Category Mapping'!$B$48:$B$51,MATCH($A1329,'Category Mapping'!$A$48:$A$51,0),1),0)</f>
        <v>6.0593805811016635E-5</v>
      </c>
      <c r="P1329" s="10">
        <f>IFERROR(P1169/Q$1269/INDEX('Category Mapping'!$B$48:$B$51,MATCH($A1329,'Category Mapping'!$A$48:$A$51,0),1),0)</f>
        <v>5.9327809661525281E-5</v>
      </c>
      <c r="Q1329" s="10">
        <f>IFERROR(Q1169/R$1269/INDEX('Category Mapping'!$B$48:$B$51,MATCH($A1329,'Category Mapping'!$A$48:$A$51,0),1),0)</f>
        <v>5.9327809661525281E-5</v>
      </c>
      <c r="R1329" s="10">
        <f>IFERROR(R1169/S$1269/INDEX('Category Mapping'!$B$48:$B$51,MATCH($A1329,'Category Mapping'!$A$48:$A$51,0),1),0)</f>
        <v>5.9327809661525281E-5</v>
      </c>
      <c r="S1329" s="10">
        <f>IFERROR(S1169/T$1269/INDEX('Category Mapping'!$B$48:$B$51,MATCH($A1329,'Category Mapping'!$A$48:$A$51,0),1),0)</f>
        <v>5.9327809661525281E-5</v>
      </c>
      <c r="T1329" s="10">
        <f>IFERROR(T1169/U$1269/INDEX('Category Mapping'!$B$48:$B$51,MATCH($A1329,'Category Mapping'!$A$48:$A$51,0),1),0)</f>
        <v>5.9327809661525281E-5</v>
      </c>
      <c r="U1329" s="10">
        <f>IFERROR(U1169/V$1269/INDEX('Category Mapping'!$B$48:$B$51,MATCH($A1329,'Category Mapping'!$A$48:$A$51,0),1),0)</f>
        <v>5.9327809661525281E-5</v>
      </c>
      <c r="V1329" s="10">
        <f>IFERROR(V1169/W$1269/INDEX('Category Mapping'!$B$48:$B$51,MATCH($A1329,'Category Mapping'!$A$48:$A$51,0),1),0)</f>
        <v>1.1855092324511151E-4</v>
      </c>
      <c r="W1329" s="10">
        <f>IFERROR(W1169/X$1269/INDEX('Category Mapping'!$B$48:$B$51,MATCH($A1329,'Category Mapping'!$A$48:$A$51,0),1),0)</f>
        <v>1.1855092324511151E-4</v>
      </c>
      <c r="X1329" s="10">
        <f>IFERROR(X1169/Y$1269/INDEX('Category Mapping'!$B$48:$B$51,MATCH($A1329,'Category Mapping'!$A$48:$A$51,0),1),0)</f>
        <v>1.1855092324511151E-4</v>
      </c>
      <c r="Y1329" s="26"/>
      <c r="Z1329" s="10"/>
    </row>
    <row r="1330" spans="1:26" outlineLevel="1">
      <c r="A1330" t="s">
        <v>100</v>
      </c>
      <c r="B1330" t="s">
        <v>31</v>
      </c>
      <c r="C1330" s="6" t="s">
        <v>105</v>
      </c>
      <c r="D1330" s="10">
        <f>IFERROR(D1170/E$1269/INDEX('Category Mapping'!$B$48:$B$51,MATCH($A1330,'Category Mapping'!$A$48:$A$51,0),1),0)</f>
        <v>2.3970435726497098E-4</v>
      </c>
      <c r="E1330" s="10">
        <f>IFERROR(E1170/F$1269/INDEX('Category Mapping'!$B$48:$B$51,MATCH($A1330,'Category Mapping'!$A$48:$A$51,0),1),0)</f>
        <v>1.8141449282928493E-7</v>
      </c>
      <c r="F1330" s="10">
        <f>IFERROR(F1170/G$1269/INDEX('Category Mapping'!$B$48:$B$51,MATCH($A1330,'Category Mapping'!$A$48:$A$51,0),1),0)</f>
        <v>0</v>
      </c>
      <c r="G1330" s="10">
        <f>IFERROR(G1170/H$1269/INDEX('Category Mapping'!$B$48:$B$51,MATCH($A1330,'Category Mapping'!$A$48:$A$51,0),1),0)</f>
        <v>7.1074257595834058E-5</v>
      </c>
      <c r="H1330" s="10">
        <f>IFERROR(H1170/I$1269/INDEX('Category Mapping'!$B$48:$B$51,MATCH($A1330,'Category Mapping'!$A$48:$A$51,0),1),0)</f>
        <v>4.277212076542229E-5</v>
      </c>
      <c r="I1330" s="10">
        <f>IFERROR(I1170/J$1269/INDEX('Category Mapping'!$B$48:$B$51,MATCH($A1330,'Category Mapping'!$A$48:$A$51,0),1),0)</f>
        <v>4.277212076542229E-5</v>
      </c>
      <c r="J1330" s="10">
        <f>IFERROR(J1170/K$1269/INDEX('Category Mapping'!$B$48:$B$51,MATCH($A1330,'Category Mapping'!$A$48:$A$51,0),1),0)</f>
        <v>1.5616622285319771E-4</v>
      </c>
      <c r="K1330" s="10">
        <f>IFERROR(K1170/L$1269/INDEX('Category Mapping'!$B$48:$B$51,MATCH($A1330,'Category Mapping'!$A$48:$A$51,0),1),0)</f>
        <v>9.7067274105450235E-8</v>
      </c>
      <c r="L1330" s="10">
        <f>IFERROR(L1170/M$1269/INDEX('Category Mapping'!$B$48:$B$51,MATCH($A1330,'Category Mapping'!$A$48:$A$51,0),1),0)</f>
        <v>0</v>
      </c>
      <c r="M1330" s="10">
        <f>IFERROR(M1170/N$1269/INDEX('Category Mapping'!$B$48:$B$51,MATCH($A1330,'Category Mapping'!$A$48:$A$51,0),1),0)</f>
        <v>6.3592571048403981E-5</v>
      </c>
      <c r="N1330" s="10">
        <f>IFERROR(N1170/O$1269/INDEX('Category Mapping'!$B$48:$B$51,MATCH($A1330,'Category Mapping'!$A$48:$A$51,0),1),0)</f>
        <v>6.3592571048403981E-5</v>
      </c>
      <c r="O1330" s="10">
        <f>IFERROR(O1170/P$1269/INDEX('Category Mapping'!$B$48:$B$51,MATCH($A1330,'Category Mapping'!$A$48:$A$51,0),1),0)</f>
        <v>6.3592571048403981E-5</v>
      </c>
      <c r="P1330" s="10">
        <f>IFERROR(P1170/Q$1269/INDEX('Category Mapping'!$B$48:$B$51,MATCH($A1330,'Category Mapping'!$A$48:$A$51,0),1),0)</f>
        <v>5.9095912105020326E-5</v>
      </c>
      <c r="Q1330" s="10">
        <f>IFERROR(Q1170/R$1269/INDEX('Category Mapping'!$B$48:$B$51,MATCH($A1330,'Category Mapping'!$A$48:$A$51,0),1),0)</f>
        <v>5.9095912105020326E-5</v>
      </c>
      <c r="R1330" s="10">
        <f>IFERROR(R1170/S$1269/INDEX('Category Mapping'!$B$48:$B$51,MATCH($A1330,'Category Mapping'!$A$48:$A$51,0),1),0)</f>
        <v>5.9095912105020326E-5</v>
      </c>
      <c r="S1330" s="10">
        <f>IFERROR(S1170/T$1269/INDEX('Category Mapping'!$B$48:$B$51,MATCH($A1330,'Category Mapping'!$A$48:$A$51,0),1),0)</f>
        <v>5.9095912105020326E-5</v>
      </c>
      <c r="T1330" s="10">
        <f>IFERROR(T1170/U$1269/INDEX('Category Mapping'!$B$48:$B$51,MATCH($A1330,'Category Mapping'!$A$48:$A$51,0),1),0)</f>
        <v>5.9095912105020326E-5</v>
      </c>
      <c r="U1330" s="10">
        <f>IFERROR(U1170/V$1269/INDEX('Category Mapping'!$B$48:$B$51,MATCH($A1330,'Category Mapping'!$A$48:$A$51,0),1),0)</f>
        <v>5.9095912105020326E-5</v>
      </c>
      <c r="V1330" s="10">
        <f>IFERROR(V1170/W$1269/INDEX('Category Mapping'!$B$48:$B$51,MATCH($A1330,'Category Mapping'!$A$48:$A$51,0),1),0)</f>
        <v>1.1911900078800305E-4</v>
      </c>
      <c r="W1330" s="10">
        <f>IFERROR(W1170/X$1269/INDEX('Category Mapping'!$B$48:$B$51,MATCH($A1330,'Category Mapping'!$A$48:$A$51,0),1),0)</f>
        <v>1.1911900078800305E-4</v>
      </c>
      <c r="X1330" s="10">
        <f>IFERROR(X1170/Y$1269/INDEX('Category Mapping'!$B$48:$B$51,MATCH($A1330,'Category Mapping'!$A$48:$A$51,0),1),0)</f>
        <v>1.1911900078800305E-4</v>
      </c>
      <c r="Y1330" s="26"/>
      <c r="Z1330" s="10"/>
    </row>
    <row r="1331" spans="1:26" outlineLevel="1">
      <c r="A1331" t="s">
        <v>100</v>
      </c>
      <c r="B1331" t="s">
        <v>32</v>
      </c>
      <c r="C1331" s="6" t="s">
        <v>106</v>
      </c>
      <c r="D1331" s="10">
        <f>IFERROR(D1171/E$1269/INDEX('Category Mapping'!$B$48:$B$51,MATCH($A1331,'Category Mapping'!$A$48:$A$51,0),1),0)</f>
        <v>2.8024687472825088E-4</v>
      </c>
      <c r="E1331" s="10">
        <f>IFERROR(E1171/F$1269/INDEX('Category Mapping'!$B$48:$B$51,MATCH($A1331,'Category Mapping'!$A$48:$A$51,0),1),0)</f>
        <v>1.7059366733084973E-7</v>
      </c>
      <c r="F1331" s="10">
        <f>IFERROR(F1171/G$1269/INDEX('Category Mapping'!$B$48:$B$51,MATCH($A1331,'Category Mapping'!$A$48:$A$51,0),1),0)</f>
        <v>0</v>
      </c>
      <c r="G1331" s="10">
        <f>IFERROR(G1171/H$1269/INDEX('Category Mapping'!$B$48:$B$51,MATCH($A1331,'Category Mapping'!$A$48:$A$51,0),1),0)</f>
        <v>1.1302758265753165E-4</v>
      </c>
      <c r="H1331" s="10">
        <f>IFERROR(H1171/I$1269/INDEX('Category Mapping'!$B$48:$B$51,MATCH($A1331,'Category Mapping'!$A$48:$A$51,0),1),0)</f>
        <v>5.6029112031279722E-5</v>
      </c>
      <c r="I1331" s="10">
        <f>IFERROR(I1171/J$1269/INDEX('Category Mapping'!$B$48:$B$51,MATCH($A1331,'Category Mapping'!$A$48:$A$51,0),1),0)</f>
        <v>5.6029112031279722E-5</v>
      </c>
      <c r="J1331" s="10">
        <f>IFERROR(J1171/K$1269/INDEX('Category Mapping'!$B$48:$B$51,MATCH($A1331,'Category Mapping'!$A$48:$A$51,0),1),0)</f>
        <v>1.6007710091653726E-4</v>
      </c>
      <c r="K1331" s="10">
        <f>IFERROR(K1171/L$1269/INDEX('Category Mapping'!$B$48:$B$51,MATCH($A1331,'Category Mapping'!$A$48:$A$51,0),1),0)</f>
        <v>9.9377621978603561E-8</v>
      </c>
      <c r="L1331" s="10">
        <f>IFERROR(L1171/M$1269/INDEX('Category Mapping'!$B$48:$B$51,MATCH($A1331,'Category Mapping'!$A$48:$A$51,0),1),0)</f>
        <v>0</v>
      </c>
      <c r="M1331" s="10">
        <f>IFERROR(M1171/N$1269/INDEX('Category Mapping'!$B$48:$B$51,MATCH($A1331,'Category Mapping'!$A$48:$A$51,0),1),0)</f>
        <v>7.2529433724102528E-5</v>
      </c>
      <c r="N1331" s="10">
        <f>IFERROR(N1171/O$1269/INDEX('Category Mapping'!$B$48:$B$51,MATCH($A1331,'Category Mapping'!$A$48:$A$51,0),1),0)</f>
        <v>7.2529433724102528E-5</v>
      </c>
      <c r="O1331" s="10">
        <f>IFERROR(O1171/P$1269/INDEX('Category Mapping'!$B$48:$B$51,MATCH($A1331,'Category Mapping'!$A$48:$A$51,0),1),0)</f>
        <v>7.2529433724102528E-5</v>
      </c>
      <c r="P1331" s="10">
        <f>IFERROR(P1171/Q$1269/INDEX('Category Mapping'!$B$48:$B$51,MATCH($A1331,'Category Mapping'!$A$48:$A$51,0),1),0)</f>
        <v>6.0293964197300425E-5</v>
      </c>
      <c r="Q1331" s="10">
        <f>IFERROR(Q1171/R$1269/INDEX('Category Mapping'!$B$48:$B$51,MATCH($A1331,'Category Mapping'!$A$48:$A$51,0),1),0)</f>
        <v>6.0293964197300425E-5</v>
      </c>
      <c r="R1331" s="10">
        <f>IFERROR(R1171/S$1269/INDEX('Category Mapping'!$B$48:$B$51,MATCH($A1331,'Category Mapping'!$A$48:$A$51,0),1),0)</f>
        <v>6.0293964197300425E-5</v>
      </c>
      <c r="S1331" s="10">
        <f>IFERROR(S1171/T$1269/INDEX('Category Mapping'!$B$48:$B$51,MATCH($A1331,'Category Mapping'!$A$48:$A$51,0),1),0)</f>
        <v>6.0293964197300425E-5</v>
      </c>
      <c r="T1331" s="10">
        <f>IFERROR(T1171/U$1269/INDEX('Category Mapping'!$B$48:$B$51,MATCH($A1331,'Category Mapping'!$A$48:$A$51,0),1),0)</f>
        <v>6.0293964197300425E-5</v>
      </c>
      <c r="U1331" s="10">
        <f>IFERROR(U1171/V$1269/INDEX('Category Mapping'!$B$48:$B$51,MATCH($A1331,'Category Mapping'!$A$48:$A$51,0),1),0)</f>
        <v>6.0293964197300425E-5</v>
      </c>
      <c r="V1331" s="10">
        <f>IFERROR(V1171/W$1269/INDEX('Category Mapping'!$B$48:$B$51,MATCH($A1331,'Category Mapping'!$A$48:$A$51,0),1),0)</f>
        <v>1.2001526900372532E-4</v>
      </c>
      <c r="W1331" s="10">
        <f>IFERROR(W1171/X$1269/INDEX('Category Mapping'!$B$48:$B$51,MATCH($A1331,'Category Mapping'!$A$48:$A$51,0),1),0)</f>
        <v>1.2001526900372532E-4</v>
      </c>
      <c r="X1331" s="10">
        <f>IFERROR(X1171/Y$1269/INDEX('Category Mapping'!$B$48:$B$51,MATCH($A1331,'Category Mapping'!$A$48:$A$51,0),1),0)</f>
        <v>1.2001526900372532E-4</v>
      </c>
      <c r="Y1331" s="26"/>
      <c r="Z1331" s="10"/>
    </row>
    <row r="1332" spans="1:26" outlineLevel="1">
      <c r="A1332" t="s">
        <v>100</v>
      </c>
      <c r="B1332" t="s">
        <v>33</v>
      </c>
      <c r="C1332" s="6" t="s">
        <v>107</v>
      </c>
      <c r="D1332" s="10">
        <f>IFERROR(D1172/E$1269/INDEX('Category Mapping'!$B$48:$B$51,MATCH($A1332,'Category Mapping'!$A$48:$A$51,0),1),0)</f>
        <v>2.9586685473849877E-4</v>
      </c>
      <c r="E1332" s="10">
        <f>IFERROR(E1172/F$1269/INDEX('Category Mapping'!$B$48:$B$51,MATCH($A1332,'Category Mapping'!$A$48:$A$51,0),1),0)</f>
        <v>1.4785318393829569E-7</v>
      </c>
      <c r="F1332" s="10">
        <f>IFERROR(F1172/G$1269/INDEX('Category Mapping'!$B$48:$B$51,MATCH($A1332,'Category Mapping'!$A$48:$A$51,0),1),0)</f>
        <v>0</v>
      </c>
      <c r="G1332" s="10">
        <f>IFERROR(G1172/H$1269/INDEX('Category Mapping'!$B$48:$B$51,MATCH($A1332,'Category Mapping'!$A$48:$A$51,0),1),0)</f>
        <v>1.7240026165553756E-4</v>
      </c>
      <c r="H1332" s="10">
        <f>IFERROR(H1172/I$1269/INDEX('Category Mapping'!$B$48:$B$51,MATCH($A1332,'Category Mapping'!$A$48:$A$51,0),1),0)</f>
        <v>8.7519448671004199E-5</v>
      </c>
      <c r="I1332" s="10">
        <f>IFERROR(I1172/J$1269/INDEX('Category Mapping'!$B$48:$B$51,MATCH($A1332,'Category Mapping'!$A$48:$A$51,0),1),0)</f>
        <v>8.7519448671004199E-5</v>
      </c>
      <c r="J1332" s="10">
        <f>IFERROR(J1172/K$1269/INDEX('Category Mapping'!$B$48:$B$51,MATCH($A1332,'Category Mapping'!$A$48:$A$51,0),1),0)</f>
        <v>2.0690897863658164E-4</v>
      </c>
      <c r="K1332" s="10">
        <f>IFERROR(K1172/L$1269/INDEX('Category Mapping'!$B$48:$B$51,MATCH($A1332,'Category Mapping'!$A$48:$A$51,0),1),0)</f>
        <v>1.0763830089484651E-7</v>
      </c>
      <c r="L1332" s="10">
        <f>IFERROR(L1172/M$1269/INDEX('Category Mapping'!$B$48:$B$51,MATCH($A1332,'Category Mapping'!$A$48:$A$51,0),1),0)</f>
        <v>0</v>
      </c>
      <c r="M1332" s="10">
        <f>IFERROR(M1172/N$1269/INDEX('Category Mapping'!$B$48:$B$51,MATCH($A1332,'Category Mapping'!$A$48:$A$51,0),1),0)</f>
        <v>1.0148896042712387E-4</v>
      </c>
      <c r="N1332" s="10">
        <f>IFERROR(N1172/O$1269/INDEX('Category Mapping'!$B$48:$B$51,MATCH($A1332,'Category Mapping'!$A$48:$A$51,0),1),0)</f>
        <v>1.0148896042712387E-4</v>
      </c>
      <c r="O1332" s="10">
        <f>IFERROR(O1172/P$1269/INDEX('Category Mapping'!$B$48:$B$51,MATCH($A1332,'Category Mapping'!$A$48:$A$51,0),1),0)</f>
        <v>1.0148896042712387E-4</v>
      </c>
      <c r="P1332" s="10">
        <f>IFERROR(P1172/Q$1269/INDEX('Category Mapping'!$B$48:$B$51,MATCH($A1332,'Category Mapping'!$A$48:$A$51,0),1),0)</f>
        <v>8.5077744578469124E-5</v>
      </c>
      <c r="Q1332" s="10">
        <f>IFERROR(Q1172/R$1269/INDEX('Category Mapping'!$B$48:$B$51,MATCH($A1332,'Category Mapping'!$A$48:$A$51,0),1),0)</f>
        <v>8.5077744578469124E-5</v>
      </c>
      <c r="R1332" s="10">
        <f>IFERROR(R1172/S$1269/INDEX('Category Mapping'!$B$48:$B$51,MATCH($A1332,'Category Mapping'!$A$48:$A$51,0),1),0)</f>
        <v>8.5077744578469124E-5</v>
      </c>
      <c r="S1332" s="10">
        <f>IFERROR(S1172/T$1269/INDEX('Category Mapping'!$B$48:$B$51,MATCH($A1332,'Category Mapping'!$A$48:$A$51,0),1),0)</f>
        <v>8.5077744578469124E-5</v>
      </c>
      <c r="T1332" s="10">
        <f>IFERROR(T1172/U$1269/INDEX('Category Mapping'!$B$48:$B$51,MATCH($A1332,'Category Mapping'!$A$48:$A$51,0),1),0)</f>
        <v>8.5077744578469124E-5</v>
      </c>
      <c r="U1332" s="10">
        <f>IFERROR(U1172/V$1269/INDEX('Category Mapping'!$B$48:$B$51,MATCH($A1332,'Category Mapping'!$A$48:$A$51,0),1),0)</f>
        <v>8.5077744578469124E-5</v>
      </c>
      <c r="V1332" s="10">
        <f>IFERROR(V1172/W$1269/INDEX('Category Mapping'!$B$48:$B$51,MATCH($A1332,'Category Mapping'!$A$48:$A$51,0),1),0)</f>
        <v>1.2115142408950843E-4</v>
      </c>
      <c r="W1332" s="10">
        <f>IFERROR(W1172/X$1269/INDEX('Category Mapping'!$B$48:$B$51,MATCH($A1332,'Category Mapping'!$A$48:$A$51,0),1),0)</f>
        <v>1.2115142408950843E-4</v>
      </c>
      <c r="X1332" s="10">
        <f>IFERROR(X1172/Y$1269/INDEX('Category Mapping'!$B$48:$B$51,MATCH($A1332,'Category Mapping'!$A$48:$A$51,0),1),0)</f>
        <v>1.2115142408950843E-4</v>
      </c>
      <c r="Y1332" s="26"/>
      <c r="Z1332" s="10"/>
    </row>
    <row r="1333" spans="1:26" outlineLevel="1">
      <c r="A1333" t="s">
        <v>100</v>
      </c>
      <c r="B1333" t="s">
        <v>34</v>
      </c>
      <c r="C1333" s="6" t="s">
        <v>108</v>
      </c>
      <c r="D1333" s="10">
        <f>IFERROR(D1173/E$1269/INDEX('Category Mapping'!$B$48:$B$51,MATCH($A1333,'Category Mapping'!$A$48:$A$51,0),1),0)</f>
        <v>2.9699297380461897E-4</v>
      </c>
      <c r="E1333" s="10">
        <f>IFERROR(E1173/F$1269/INDEX('Category Mapping'!$B$48:$B$51,MATCH($A1333,'Category Mapping'!$A$48:$A$51,0),1),0)</f>
        <v>1.2116360550090075E-7</v>
      </c>
      <c r="F1333" s="10">
        <f>IFERROR(F1173/G$1269/INDEX('Category Mapping'!$B$48:$B$51,MATCH($A1333,'Category Mapping'!$A$48:$A$51,0),1),0)</f>
        <v>0</v>
      </c>
      <c r="G1333" s="10">
        <f>IFERROR(G1173/H$1269/INDEX('Category Mapping'!$B$48:$B$51,MATCH($A1333,'Category Mapping'!$A$48:$A$51,0),1),0)</f>
        <v>1.5492209310726893E-4</v>
      </c>
      <c r="H1333" s="10">
        <f>IFERROR(H1173/I$1269/INDEX('Category Mapping'!$B$48:$B$51,MATCH($A1333,'Category Mapping'!$A$48:$A$51,0),1),0)</f>
        <v>1.1494724415104786E-4</v>
      </c>
      <c r="I1333" s="10">
        <f>IFERROR(I1173/J$1269/INDEX('Category Mapping'!$B$48:$B$51,MATCH($A1333,'Category Mapping'!$A$48:$A$51,0),1),0)</f>
        <v>1.1494724415104786E-4</v>
      </c>
      <c r="J1333" s="10">
        <f>IFERROR(J1173/K$1269/INDEX('Category Mapping'!$B$48:$B$51,MATCH($A1333,'Category Mapping'!$A$48:$A$51,0),1),0)</f>
        <v>4.841610088872046E-4</v>
      </c>
      <c r="K1333" s="10">
        <f>IFERROR(K1173/L$1269/INDEX('Category Mapping'!$B$48:$B$51,MATCH($A1333,'Category Mapping'!$A$48:$A$51,0),1),0)</f>
        <v>1.2393636524704754E-7</v>
      </c>
      <c r="L1333" s="10">
        <f>IFERROR(L1173/M$1269/INDEX('Category Mapping'!$B$48:$B$51,MATCH($A1333,'Category Mapping'!$A$48:$A$51,0),1),0)</f>
        <v>0</v>
      </c>
      <c r="M1333" s="10">
        <f>IFERROR(M1173/N$1269/INDEX('Category Mapping'!$B$48:$B$51,MATCH($A1333,'Category Mapping'!$A$48:$A$51,0),1),0)</f>
        <v>1.3717705031279754E-4</v>
      </c>
      <c r="N1333" s="10">
        <f>IFERROR(N1173/O$1269/INDEX('Category Mapping'!$B$48:$B$51,MATCH($A1333,'Category Mapping'!$A$48:$A$51,0),1),0)</f>
        <v>1.3717705031279754E-4</v>
      </c>
      <c r="O1333" s="10">
        <f>IFERROR(O1173/P$1269/INDEX('Category Mapping'!$B$48:$B$51,MATCH($A1333,'Category Mapping'!$A$48:$A$51,0),1),0)</f>
        <v>1.3717705031279754E-4</v>
      </c>
      <c r="P1333" s="10">
        <f>IFERROR(P1173/Q$1269/INDEX('Category Mapping'!$B$48:$B$51,MATCH($A1333,'Category Mapping'!$A$48:$A$51,0),1),0)</f>
        <v>1.5823378011749402E-4</v>
      </c>
      <c r="Q1333" s="10">
        <f>IFERROR(Q1173/R$1269/INDEX('Category Mapping'!$B$48:$B$51,MATCH($A1333,'Category Mapping'!$A$48:$A$51,0),1),0)</f>
        <v>1.5823378011749402E-4</v>
      </c>
      <c r="R1333" s="10">
        <f>IFERROR(R1173/S$1269/INDEX('Category Mapping'!$B$48:$B$51,MATCH($A1333,'Category Mapping'!$A$48:$A$51,0),1),0)</f>
        <v>1.5823378011749402E-4</v>
      </c>
      <c r="S1333" s="10">
        <f>IFERROR(S1173/T$1269/INDEX('Category Mapping'!$B$48:$B$51,MATCH($A1333,'Category Mapping'!$A$48:$A$51,0),1),0)</f>
        <v>1.5823378011749402E-4</v>
      </c>
      <c r="T1333" s="10">
        <f>IFERROR(T1173/U$1269/INDEX('Category Mapping'!$B$48:$B$51,MATCH($A1333,'Category Mapping'!$A$48:$A$51,0),1),0)</f>
        <v>1.5823378011749402E-4</v>
      </c>
      <c r="U1333" s="10">
        <f>IFERROR(U1173/V$1269/INDEX('Category Mapping'!$B$48:$B$51,MATCH($A1333,'Category Mapping'!$A$48:$A$51,0),1),0)</f>
        <v>1.5823378011749402E-4</v>
      </c>
      <c r="V1333" s="10">
        <f>IFERROR(V1173/W$1269/INDEX('Category Mapping'!$B$48:$B$51,MATCH($A1333,'Category Mapping'!$A$48:$A$51,0),1),0)</f>
        <v>1.2193559164718646E-4</v>
      </c>
      <c r="W1333" s="10">
        <f>IFERROR(W1173/X$1269/INDEX('Category Mapping'!$B$48:$B$51,MATCH($A1333,'Category Mapping'!$A$48:$A$51,0),1),0)</f>
        <v>1.2193559164718646E-4</v>
      </c>
      <c r="X1333" s="10">
        <f>IFERROR(X1173/Y$1269/INDEX('Category Mapping'!$B$48:$B$51,MATCH($A1333,'Category Mapping'!$A$48:$A$51,0),1),0)</f>
        <v>1.2193559164718646E-4</v>
      </c>
      <c r="Y1333" s="26"/>
      <c r="Z1333" s="10"/>
    </row>
    <row r="1334" spans="1:26" outlineLevel="1">
      <c r="A1334" t="s">
        <v>100</v>
      </c>
      <c r="B1334" t="s">
        <v>35</v>
      </c>
      <c r="C1334" s="6" t="s">
        <v>109</v>
      </c>
      <c r="D1334" s="10">
        <f>IFERROR(D1174/E$1269/INDEX('Category Mapping'!$B$48:$B$51,MATCH($A1334,'Category Mapping'!$A$48:$A$51,0),1),0)</f>
        <v>2.9093974787038589E-4</v>
      </c>
      <c r="E1334" s="10">
        <f>IFERROR(E1174/F$1269/INDEX('Category Mapping'!$B$48:$B$51,MATCH($A1334,'Category Mapping'!$A$48:$A$51,0),1),0)</f>
        <v>1.024901294944116E-7</v>
      </c>
      <c r="F1334" s="10">
        <f>IFERROR(F1174/G$1269/INDEX('Category Mapping'!$B$48:$B$51,MATCH($A1334,'Category Mapping'!$A$48:$A$51,0),1),0)</f>
        <v>0</v>
      </c>
      <c r="G1334" s="10">
        <f>IFERROR(G1174/H$1269/INDEX('Category Mapping'!$B$48:$B$51,MATCH($A1334,'Category Mapping'!$A$48:$A$51,0),1),0)</f>
        <v>6.485556016284535E-5</v>
      </c>
      <c r="H1334" s="10">
        <f>IFERROR(H1174/I$1269/INDEX('Category Mapping'!$B$48:$B$51,MATCH($A1334,'Category Mapping'!$A$48:$A$51,0),1),0)</f>
        <v>1.2403814068363909E-4</v>
      </c>
      <c r="I1334" s="10">
        <f>IFERROR(I1174/J$1269/INDEX('Category Mapping'!$B$48:$B$51,MATCH($A1334,'Category Mapping'!$A$48:$A$51,0),1),0)</f>
        <v>1.2403814068363909E-4</v>
      </c>
      <c r="J1334" s="10">
        <f>IFERROR(J1174/K$1269/INDEX('Category Mapping'!$B$48:$B$51,MATCH($A1334,'Category Mapping'!$A$48:$A$51,0),1),0)</f>
        <v>5.1185007922378541E-4</v>
      </c>
      <c r="K1334" s="10">
        <f>IFERROR(K1174/L$1269/INDEX('Category Mapping'!$B$48:$B$51,MATCH($A1334,'Category Mapping'!$A$48:$A$51,0),1),0)</f>
        <v>1.4789319850752771E-7</v>
      </c>
      <c r="L1334" s="10">
        <f>IFERROR(L1174/M$1269/INDEX('Category Mapping'!$B$48:$B$51,MATCH($A1334,'Category Mapping'!$A$48:$A$51,0),1),0)</f>
        <v>0</v>
      </c>
      <c r="M1334" s="10">
        <f>IFERROR(M1174/N$1269/INDEX('Category Mapping'!$B$48:$B$51,MATCH($A1334,'Category Mapping'!$A$48:$A$51,0),1),0)</f>
        <v>1.6723810937369912E-4</v>
      </c>
      <c r="N1334" s="10">
        <f>IFERROR(N1174/O$1269/INDEX('Category Mapping'!$B$48:$B$51,MATCH($A1334,'Category Mapping'!$A$48:$A$51,0),1),0)</f>
        <v>1.6723810937369912E-4</v>
      </c>
      <c r="O1334" s="10">
        <f>IFERROR(O1174/P$1269/INDEX('Category Mapping'!$B$48:$B$51,MATCH($A1334,'Category Mapping'!$A$48:$A$51,0),1),0)</f>
        <v>1.6723810937369912E-4</v>
      </c>
      <c r="P1334" s="10">
        <f>IFERROR(P1174/Q$1269/INDEX('Category Mapping'!$B$48:$B$51,MATCH($A1334,'Category Mapping'!$A$48:$A$51,0),1),0)</f>
        <v>1.7573390001546159E-4</v>
      </c>
      <c r="Q1334" s="10">
        <f>IFERROR(Q1174/R$1269/INDEX('Category Mapping'!$B$48:$B$51,MATCH($A1334,'Category Mapping'!$A$48:$A$51,0),1),0)</f>
        <v>1.7573390001546159E-4</v>
      </c>
      <c r="R1334" s="10">
        <f>IFERROR(R1174/S$1269/INDEX('Category Mapping'!$B$48:$B$51,MATCH($A1334,'Category Mapping'!$A$48:$A$51,0),1),0)</f>
        <v>1.7573390001546159E-4</v>
      </c>
      <c r="S1334" s="10">
        <f>IFERROR(S1174/T$1269/INDEX('Category Mapping'!$B$48:$B$51,MATCH($A1334,'Category Mapping'!$A$48:$A$51,0),1),0)</f>
        <v>1.7573390001546159E-4</v>
      </c>
      <c r="T1334" s="10">
        <f>IFERROR(T1174/U$1269/INDEX('Category Mapping'!$B$48:$B$51,MATCH($A1334,'Category Mapping'!$A$48:$A$51,0),1),0)</f>
        <v>1.7573390001546159E-4</v>
      </c>
      <c r="U1334" s="10">
        <f>IFERROR(U1174/V$1269/INDEX('Category Mapping'!$B$48:$B$51,MATCH($A1334,'Category Mapping'!$A$48:$A$51,0),1),0)</f>
        <v>1.7573390001546159E-4</v>
      </c>
      <c r="V1334" s="10">
        <f>IFERROR(V1174/W$1269/INDEX('Category Mapping'!$B$48:$B$51,MATCH($A1334,'Category Mapping'!$A$48:$A$51,0),1),0)</f>
        <v>1.2211167310288004E-4</v>
      </c>
      <c r="W1334" s="10">
        <f>IFERROR(W1174/X$1269/INDEX('Category Mapping'!$B$48:$B$51,MATCH($A1334,'Category Mapping'!$A$48:$A$51,0),1),0)</f>
        <v>1.2211167310288004E-4</v>
      </c>
      <c r="X1334" s="10">
        <f>IFERROR(X1174/Y$1269/INDEX('Category Mapping'!$B$48:$B$51,MATCH($A1334,'Category Mapping'!$A$48:$A$51,0),1),0)</f>
        <v>1.2211167310288004E-4</v>
      </c>
      <c r="Y1334" s="26"/>
      <c r="Z1334" s="10"/>
    </row>
    <row r="1335" spans="1:26" outlineLevel="1">
      <c r="A1335" t="s">
        <v>100</v>
      </c>
      <c r="B1335" t="s">
        <v>36</v>
      </c>
      <c r="C1335" s="6" t="s">
        <v>110</v>
      </c>
      <c r="D1335" s="10">
        <f>IFERROR(D1175/E$1269/INDEX('Category Mapping'!$B$48:$B$51,MATCH($A1335,'Category Mapping'!$A$48:$A$51,0),1),0)</f>
        <v>2.369341184918723E-4</v>
      </c>
      <c r="E1335" s="10">
        <f>IFERROR(E1175/F$1269/INDEX('Category Mapping'!$B$48:$B$51,MATCH($A1335,'Category Mapping'!$A$48:$A$51,0),1),0)</f>
        <v>8.8940537812744911E-8</v>
      </c>
      <c r="F1335" s="10">
        <f>IFERROR(F1175/G$1269/INDEX('Category Mapping'!$B$48:$B$51,MATCH($A1335,'Category Mapping'!$A$48:$A$51,0),1),0)</f>
        <v>0</v>
      </c>
      <c r="G1335" s="10">
        <f>IFERROR(G1175/H$1269/INDEX('Category Mapping'!$B$48:$B$51,MATCH($A1335,'Category Mapping'!$A$48:$A$51,0),1),0)</f>
        <v>6.4421683287285434E-5</v>
      </c>
      <c r="H1335" s="10">
        <f>IFERROR(H1175/I$1269/INDEX('Category Mapping'!$B$48:$B$51,MATCH($A1335,'Category Mapping'!$A$48:$A$51,0),1),0)</f>
        <v>1.3534219785232948E-4</v>
      </c>
      <c r="I1335" s="10">
        <f>IFERROR(I1175/J$1269/INDEX('Category Mapping'!$B$48:$B$51,MATCH($A1335,'Category Mapping'!$A$48:$A$51,0),1),0)</f>
        <v>1.3534219785232948E-4</v>
      </c>
      <c r="J1335" s="10">
        <f>IFERROR(J1175/K$1269/INDEX('Category Mapping'!$B$48:$B$51,MATCH($A1335,'Category Mapping'!$A$48:$A$51,0),1),0)</f>
        <v>3.7581873242634726E-4</v>
      </c>
      <c r="K1335" s="10">
        <f>IFERROR(K1175/L$1269/INDEX('Category Mapping'!$B$48:$B$51,MATCH($A1335,'Category Mapping'!$A$48:$A$51,0),1),0)</f>
        <v>1.6319187616607939E-7</v>
      </c>
      <c r="L1335" s="10">
        <f>IFERROR(L1175/M$1269/INDEX('Category Mapping'!$B$48:$B$51,MATCH($A1335,'Category Mapping'!$A$48:$A$51,0),1),0)</f>
        <v>0</v>
      </c>
      <c r="M1335" s="10">
        <f>IFERROR(M1175/N$1269/INDEX('Category Mapping'!$B$48:$B$51,MATCH($A1335,'Category Mapping'!$A$48:$A$51,0),1),0)</f>
        <v>1.7696027967573126E-4</v>
      </c>
      <c r="N1335" s="10">
        <f>IFERROR(N1175/O$1269/INDEX('Category Mapping'!$B$48:$B$51,MATCH($A1335,'Category Mapping'!$A$48:$A$51,0),1),0)</f>
        <v>1.7696027967573126E-4</v>
      </c>
      <c r="O1335" s="10">
        <f>IFERROR(O1175/P$1269/INDEX('Category Mapping'!$B$48:$B$51,MATCH($A1335,'Category Mapping'!$A$48:$A$51,0),1),0)</f>
        <v>1.7696027967573126E-4</v>
      </c>
      <c r="P1335" s="10">
        <f>IFERROR(P1175/Q$1269/INDEX('Category Mapping'!$B$48:$B$51,MATCH($A1335,'Category Mapping'!$A$48:$A$51,0),1),0)</f>
        <v>1.6565849348134027E-4</v>
      </c>
      <c r="Q1335" s="10">
        <f>IFERROR(Q1175/R$1269/INDEX('Category Mapping'!$B$48:$B$51,MATCH($A1335,'Category Mapping'!$A$48:$A$51,0),1),0)</f>
        <v>1.6565849348134027E-4</v>
      </c>
      <c r="R1335" s="10">
        <f>IFERROR(R1175/S$1269/INDEX('Category Mapping'!$B$48:$B$51,MATCH($A1335,'Category Mapping'!$A$48:$A$51,0),1),0)</f>
        <v>1.6565849348134027E-4</v>
      </c>
      <c r="S1335" s="10">
        <f>IFERROR(S1175/T$1269/INDEX('Category Mapping'!$B$48:$B$51,MATCH($A1335,'Category Mapping'!$A$48:$A$51,0),1),0)</f>
        <v>1.6565849348134027E-4</v>
      </c>
      <c r="T1335" s="10">
        <f>IFERROR(T1175/U$1269/INDEX('Category Mapping'!$B$48:$B$51,MATCH($A1335,'Category Mapping'!$A$48:$A$51,0),1),0)</f>
        <v>1.6565849348134027E-4</v>
      </c>
      <c r="U1335" s="10">
        <f>IFERROR(U1175/V$1269/INDEX('Category Mapping'!$B$48:$B$51,MATCH($A1335,'Category Mapping'!$A$48:$A$51,0),1),0)</f>
        <v>1.6565849348134027E-4</v>
      </c>
      <c r="V1335" s="10">
        <f>IFERROR(V1175/W$1269/INDEX('Category Mapping'!$B$48:$B$51,MATCH($A1335,'Category Mapping'!$A$48:$A$51,0),1),0)</f>
        <v>1.2181556052051498E-4</v>
      </c>
      <c r="W1335" s="10">
        <f>IFERROR(W1175/X$1269/INDEX('Category Mapping'!$B$48:$B$51,MATCH($A1335,'Category Mapping'!$A$48:$A$51,0),1),0)</f>
        <v>1.2181556052051498E-4</v>
      </c>
      <c r="X1335" s="10">
        <f>IFERROR(X1175/Y$1269/INDEX('Category Mapping'!$B$48:$B$51,MATCH($A1335,'Category Mapping'!$A$48:$A$51,0),1),0)</f>
        <v>1.2181556052051498E-4</v>
      </c>
      <c r="Y1335" s="26"/>
      <c r="Z1335" s="10"/>
    </row>
    <row r="1336" spans="1:26" outlineLevel="1">
      <c r="A1336" t="s">
        <v>100</v>
      </c>
      <c r="B1336" t="s">
        <v>37</v>
      </c>
      <c r="C1336" s="6" t="s">
        <v>111</v>
      </c>
      <c r="D1336" s="10">
        <f>IFERROR(D1176/E$1269/INDEX('Category Mapping'!$B$48:$B$51,MATCH($A1336,'Category Mapping'!$A$48:$A$51,0),1),0)</f>
        <v>2.2840486198818513E-4</v>
      </c>
      <c r="E1336" s="10">
        <f>IFERROR(E1176/F$1269/INDEX('Category Mapping'!$B$48:$B$51,MATCH($A1336,'Category Mapping'!$A$48:$A$51,0),1),0)</f>
        <v>8.5611829843430173E-8</v>
      </c>
      <c r="F1336" s="10">
        <f>IFERROR(F1176/G$1269/INDEX('Category Mapping'!$B$48:$B$51,MATCH($A1336,'Category Mapping'!$A$48:$A$51,0),1),0)</f>
        <v>0</v>
      </c>
      <c r="G1336" s="10">
        <f>IFERROR(G1176/H$1269/INDEX('Category Mapping'!$B$48:$B$51,MATCH($A1336,'Category Mapping'!$A$48:$A$51,0),1),0)</f>
        <v>6.5214969091474036E-5</v>
      </c>
      <c r="H1336" s="10">
        <f>IFERROR(H1176/I$1269/INDEX('Category Mapping'!$B$48:$B$51,MATCH($A1336,'Category Mapping'!$A$48:$A$51,0),1),0)</f>
        <v>1.4665752763922725E-4</v>
      </c>
      <c r="I1336" s="10">
        <f>IFERROR(I1176/J$1269/INDEX('Category Mapping'!$B$48:$B$51,MATCH($A1336,'Category Mapping'!$A$48:$A$51,0),1),0)</f>
        <v>1.4665752763922725E-4</v>
      </c>
      <c r="J1336" s="10">
        <f>IFERROR(J1176/K$1269/INDEX('Category Mapping'!$B$48:$B$51,MATCH($A1336,'Category Mapping'!$A$48:$A$51,0),1),0)</f>
        <v>3.1243930409664871E-4</v>
      </c>
      <c r="K1336" s="10">
        <f>IFERROR(K1176/L$1269/INDEX('Category Mapping'!$B$48:$B$51,MATCH($A1336,'Category Mapping'!$A$48:$A$51,0),1),0)</f>
        <v>1.7114239099992009E-7</v>
      </c>
      <c r="L1336" s="10">
        <f>IFERROR(L1176/M$1269/INDEX('Category Mapping'!$B$48:$B$51,MATCH($A1336,'Category Mapping'!$A$48:$A$51,0),1),0)</f>
        <v>0</v>
      </c>
      <c r="M1336" s="10">
        <f>IFERROR(M1176/N$1269/INDEX('Category Mapping'!$B$48:$B$51,MATCH($A1336,'Category Mapping'!$A$48:$A$51,0),1),0)</f>
        <v>1.7554535199889849E-4</v>
      </c>
      <c r="N1336" s="10">
        <f>IFERROR(N1176/O$1269/INDEX('Category Mapping'!$B$48:$B$51,MATCH($A1336,'Category Mapping'!$A$48:$A$51,0),1),0)</f>
        <v>1.7554535199889849E-4</v>
      </c>
      <c r="O1336" s="10">
        <f>IFERROR(O1176/P$1269/INDEX('Category Mapping'!$B$48:$B$51,MATCH($A1336,'Category Mapping'!$A$48:$A$51,0),1),0)</f>
        <v>1.7554535199889849E-4</v>
      </c>
      <c r="P1336" s="10">
        <f>IFERROR(P1176/Q$1269/INDEX('Category Mapping'!$B$48:$B$51,MATCH($A1336,'Category Mapping'!$A$48:$A$51,0),1),0)</f>
        <v>1.444308293406301E-4</v>
      </c>
      <c r="Q1336" s="10">
        <f>IFERROR(Q1176/R$1269/INDEX('Category Mapping'!$B$48:$B$51,MATCH($A1336,'Category Mapping'!$A$48:$A$51,0),1),0)</f>
        <v>1.444308293406301E-4</v>
      </c>
      <c r="R1336" s="10">
        <f>IFERROR(R1176/S$1269/INDEX('Category Mapping'!$B$48:$B$51,MATCH($A1336,'Category Mapping'!$A$48:$A$51,0),1),0)</f>
        <v>1.444308293406301E-4</v>
      </c>
      <c r="S1336" s="10">
        <f>IFERROR(S1176/T$1269/INDEX('Category Mapping'!$B$48:$B$51,MATCH($A1336,'Category Mapping'!$A$48:$A$51,0),1),0)</f>
        <v>1.444308293406301E-4</v>
      </c>
      <c r="T1336" s="10">
        <f>IFERROR(T1176/U$1269/INDEX('Category Mapping'!$B$48:$B$51,MATCH($A1336,'Category Mapping'!$A$48:$A$51,0),1),0)</f>
        <v>1.444308293406301E-4</v>
      </c>
      <c r="U1336" s="10">
        <f>IFERROR(U1176/V$1269/INDEX('Category Mapping'!$B$48:$B$51,MATCH($A1336,'Category Mapping'!$A$48:$A$51,0),1),0)</f>
        <v>1.444308293406301E-4</v>
      </c>
      <c r="V1336" s="10">
        <f>IFERROR(V1176/W$1269/INDEX('Category Mapping'!$B$48:$B$51,MATCH($A1336,'Category Mapping'!$A$48:$A$51,0),1),0)</f>
        <v>1.2136335680232157E-4</v>
      </c>
      <c r="W1336" s="10">
        <f>IFERROR(W1176/X$1269/INDEX('Category Mapping'!$B$48:$B$51,MATCH($A1336,'Category Mapping'!$A$48:$A$51,0),1),0)</f>
        <v>1.2136335680232157E-4</v>
      </c>
      <c r="X1336" s="10">
        <f>IFERROR(X1176/Y$1269/INDEX('Category Mapping'!$B$48:$B$51,MATCH($A1336,'Category Mapping'!$A$48:$A$51,0),1),0)</f>
        <v>1.2136335680232157E-4</v>
      </c>
      <c r="Y1336" s="26"/>
      <c r="Z1336" s="10"/>
    </row>
    <row r="1337" spans="1:26" outlineLevel="1">
      <c r="A1337" t="s">
        <v>100</v>
      </c>
      <c r="B1337" t="s">
        <v>38</v>
      </c>
      <c r="C1337" s="6" t="s">
        <v>112</v>
      </c>
      <c r="D1337" s="10">
        <f>IFERROR(D1177/E$1269/INDEX('Category Mapping'!$B$48:$B$51,MATCH($A1337,'Category Mapping'!$A$48:$A$51,0),1),0)</f>
        <v>2.1142064434047703E-4</v>
      </c>
      <c r="E1337" s="10">
        <f>IFERROR(E1177/F$1269/INDEX('Category Mapping'!$B$48:$B$51,MATCH($A1337,'Category Mapping'!$A$48:$A$51,0),1),0)</f>
        <v>9.2519848693506599E-8</v>
      </c>
      <c r="F1337" s="10">
        <f>IFERROR(F1177/G$1269/INDEX('Category Mapping'!$B$48:$B$51,MATCH($A1337,'Category Mapping'!$A$48:$A$51,0),1),0)</f>
        <v>0</v>
      </c>
      <c r="G1337" s="10">
        <f>IFERROR(G1177/H$1269/INDEX('Category Mapping'!$B$48:$B$51,MATCH($A1337,'Category Mapping'!$A$48:$A$51,0),1),0)</f>
        <v>7.048058073107002E-5</v>
      </c>
      <c r="H1337" s="10">
        <f>IFERROR(H1177/I$1269/INDEX('Category Mapping'!$B$48:$B$51,MATCH($A1337,'Category Mapping'!$A$48:$A$51,0),1),0)</f>
        <v>1.5370728829785396E-4</v>
      </c>
      <c r="I1337" s="10">
        <f>IFERROR(I1177/J$1269/INDEX('Category Mapping'!$B$48:$B$51,MATCH($A1337,'Category Mapping'!$A$48:$A$51,0),1),0)</f>
        <v>1.5370728829785396E-4</v>
      </c>
      <c r="J1337" s="10">
        <f>IFERROR(J1177/K$1269/INDEX('Category Mapping'!$B$48:$B$51,MATCH($A1337,'Category Mapping'!$A$48:$A$51,0),1),0)</f>
        <v>2.7325420827686901E-4</v>
      </c>
      <c r="K1337" s="10">
        <f>IFERROR(K1177/L$1269/INDEX('Category Mapping'!$B$48:$B$51,MATCH($A1337,'Category Mapping'!$A$48:$A$51,0),1),0)</f>
        <v>1.7300552016599518E-7</v>
      </c>
      <c r="L1337" s="10">
        <f>IFERROR(L1177/M$1269/INDEX('Category Mapping'!$B$48:$B$51,MATCH($A1337,'Category Mapping'!$A$48:$A$51,0),1),0)</f>
        <v>0</v>
      </c>
      <c r="M1337" s="10">
        <f>IFERROR(M1177/N$1269/INDEX('Category Mapping'!$B$48:$B$51,MATCH($A1337,'Category Mapping'!$A$48:$A$51,0),1),0)</f>
        <v>1.7512109041901817E-4</v>
      </c>
      <c r="N1337" s="10">
        <f>IFERROR(N1177/O$1269/INDEX('Category Mapping'!$B$48:$B$51,MATCH($A1337,'Category Mapping'!$A$48:$A$51,0),1),0)</f>
        <v>1.7512109041901817E-4</v>
      </c>
      <c r="O1337" s="10">
        <f>IFERROR(O1177/P$1269/INDEX('Category Mapping'!$B$48:$B$51,MATCH($A1337,'Category Mapping'!$A$48:$A$51,0),1),0)</f>
        <v>1.7512109041901817E-4</v>
      </c>
      <c r="P1337" s="10">
        <f>IFERROR(P1177/Q$1269/INDEX('Category Mapping'!$B$48:$B$51,MATCH($A1337,'Category Mapping'!$A$48:$A$51,0),1),0)</f>
        <v>1.4645543700536924E-4</v>
      </c>
      <c r="Q1337" s="10">
        <f>IFERROR(Q1177/R$1269/INDEX('Category Mapping'!$B$48:$B$51,MATCH($A1337,'Category Mapping'!$A$48:$A$51,0),1),0)</f>
        <v>1.4645543700536924E-4</v>
      </c>
      <c r="R1337" s="10">
        <f>IFERROR(R1177/S$1269/INDEX('Category Mapping'!$B$48:$B$51,MATCH($A1337,'Category Mapping'!$A$48:$A$51,0),1),0)</f>
        <v>1.4645543700536924E-4</v>
      </c>
      <c r="S1337" s="10">
        <f>IFERROR(S1177/T$1269/INDEX('Category Mapping'!$B$48:$B$51,MATCH($A1337,'Category Mapping'!$A$48:$A$51,0),1),0)</f>
        <v>1.4645543700536924E-4</v>
      </c>
      <c r="T1337" s="10">
        <f>IFERROR(T1177/U$1269/INDEX('Category Mapping'!$B$48:$B$51,MATCH($A1337,'Category Mapping'!$A$48:$A$51,0),1),0)</f>
        <v>1.4645543700536924E-4</v>
      </c>
      <c r="U1337" s="10">
        <f>IFERROR(U1177/V$1269/INDEX('Category Mapping'!$B$48:$B$51,MATCH($A1337,'Category Mapping'!$A$48:$A$51,0),1),0)</f>
        <v>1.4645543700536924E-4</v>
      </c>
      <c r="V1337" s="10">
        <f>IFERROR(V1177/W$1269/INDEX('Category Mapping'!$B$48:$B$51,MATCH($A1337,'Category Mapping'!$A$48:$A$51,0),1),0)</f>
        <v>1.2103139296283697E-4</v>
      </c>
      <c r="W1337" s="10">
        <f>IFERROR(W1177/X$1269/INDEX('Category Mapping'!$B$48:$B$51,MATCH($A1337,'Category Mapping'!$A$48:$A$51,0),1),0)</f>
        <v>1.2103139296283697E-4</v>
      </c>
      <c r="X1337" s="10">
        <f>IFERROR(X1177/Y$1269/INDEX('Category Mapping'!$B$48:$B$51,MATCH($A1337,'Category Mapping'!$A$48:$A$51,0),1),0)</f>
        <v>1.2103139296283697E-4</v>
      </c>
      <c r="Y1337" s="26"/>
      <c r="Z1337" s="10"/>
    </row>
    <row r="1338" spans="1:26" outlineLevel="1">
      <c r="A1338" t="s">
        <v>100</v>
      </c>
      <c r="B1338" t="s">
        <v>39</v>
      </c>
      <c r="C1338" s="6" t="s">
        <v>113</v>
      </c>
      <c r="D1338" s="10">
        <f>IFERROR(D1178/E$1269/INDEX('Category Mapping'!$B$48:$B$51,MATCH($A1338,'Category Mapping'!$A$48:$A$51,0),1),0)</f>
        <v>2.0995453534897971E-4</v>
      </c>
      <c r="E1338" s="10">
        <f>IFERROR(E1178/F$1269/INDEX('Category Mapping'!$B$48:$B$51,MATCH($A1338,'Category Mapping'!$A$48:$A$51,0),1),0)</f>
        <v>9.8721926106664158E-8</v>
      </c>
      <c r="F1338" s="10">
        <f>IFERROR(F1178/G$1269/INDEX('Category Mapping'!$B$48:$B$51,MATCH($A1338,'Category Mapping'!$A$48:$A$51,0),1),0)</f>
        <v>0</v>
      </c>
      <c r="G1338" s="10">
        <f>IFERROR(G1178/H$1269/INDEX('Category Mapping'!$B$48:$B$51,MATCH($A1338,'Category Mapping'!$A$48:$A$51,0),1),0)</f>
        <v>7.3729655163530698E-5</v>
      </c>
      <c r="H1338" s="10">
        <f>IFERROR(H1178/I$1269/INDEX('Category Mapping'!$B$48:$B$51,MATCH($A1338,'Category Mapping'!$A$48:$A$51,0),1),0)</f>
        <v>1.4432904825176457E-4</v>
      </c>
      <c r="I1338" s="10">
        <f>IFERROR(I1178/J$1269/INDEX('Category Mapping'!$B$48:$B$51,MATCH($A1338,'Category Mapping'!$A$48:$A$51,0),1),0)</f>
        <v>1.4432904825176457E-4</v>
      </c>
      <c r="J1338" s="10">
        <f>IFERROR(J1178/K$1269/INDEX('Category Mapping'!$B$48:$B$51,MATCH($A1338,'Category Mapping'!$A$48:$A$51,0),1),0)</f>
        <v>2.4202866573487511E-4</v>
      </c>
      <c r="K1338" s="10">
        <f>IFERROR(K1178/L$1269/INDEX('Category Mapping'!$B$48:$B$51,MATCH($A1338,'Category Mapping'!$A$48:$A$51,0),1),0)</f>
        <v>1.6868583776936881E-7</v>
      </c>
      <c r="L1338" s="10">
        <f>IFERROR(L1178/M$1269/INDEX('Category Mapping'!$B$48:$B$51,MATCH($A1338,'Category Mapping'!$A$48:$A$51,0),1),0)</f>
        <v>0</v>
      </c>
      <c r="M1338" s="10">
        <f>IFERROR(M1178/N$1269/INDEX('Category Mapping'!$B$48:$B$51,MATCH($A1338,'Category Mapping'!$A$48:$A$51,0),1),0)</f>
        <v>1.7267647081111915E-4</v>
      </c>
      <c r="N1338" s="10">
        <f>IFERROR(N1178/O$1269/INDEX('Category Mapping'!$B$48:$B$51,MATCH($A1338,'Category Mapping'!$A$48:$A$51,0),1),0)</f>
        <v>1.7267647081111915E-4</v>
      </c>
      <c r="O1338" s="10">
        <f>IFERROR(O1178/P$1269/INDEX('Category Mapping'!$B$48:$B$51,MATCH($A1338,'Category Mapping'!$A$48:$A$51,0),1),0)</f>
        <v>1.7267647081111915E-4</v>
      </c>
      <c r="P1338" s="10">
        <f>IFERROR(P1178/Q$1269/INDEX('Category Mapping'!$B$48:$B$51,MATCH($A1338,'Category Mapping'!$A$48:$A$51,0),1),0)</f>
        <v>1.4696957526107209E-4</v>
      </c>
      <c r="Q1338" s="10">
        <f>IFERROR(Q1178/R$1269/INDEX('Category Mapping'!$B$48:$B$51,MATCH($A1338,'Category Mapping'!$A$48:$A$51,0),1),0)</f>
        <v>1.4696957526107209E-4</v>
      </c>
      <c r="R1338" s="10">
        <f>IFERROR(R1178/S$1269/INDEX('Category Mapping'!$B$48:$B$51,MATCH($A1338,'Category Mapping'!$A$48:$A$51,0),1),0)</f>
        <v>1.4696957526107209E-4</v>
      </c>
      <c r="S1338" s="10">
        <f>IFERROR(S1178/T$1269/INDEX('Category Mapping'!$B$48:$B$51,MATCH($A1338,'Category Mapping'!$A$48:$A$51,0),1),0)</f>
        <v>1.4696957526107209E-4</v>
      </c>
      <c r="T1338" s="10">
        <f>IFERROR(T1178/U$1269/INDEX('Category Mapping'!$B$48:$B$51,MATCH($A1338,'Category Mapping'!$A$48:$A$51,0),1),0)</f>
        <v>1.4696957526107209E-4</v>
      </c>
      <c r="U1338" s="10">
        <f>IFERROR(U1178/V$1269/INDEX('Category Mapping'!$B$48:$B$51,MATCH($A1338,'Category Mapping'!$A$48:$A$51,0),1),0)</f>
        <v>1.4696957526107209E-4</v>
      </c>
      <c r="V1338" s="10">
        <f>IFERROR(V1178/W$1269/INDEX('Category Mapping'!$B$48:$B$51,MATCH($A1338,'Category Mapping'!$A$48:$A$51,0),1),0)</f>
        <v>1.2076735847093763E-4</v>
      </c>
      <c r="W1338" s="10">
        <f>IFERROR(W1178/X$1269/INDEX('Category Mapping'!$B$48:$B$51,MATCH($A1338,'Category Mapping'!$A$48:$A$51,0),1),0)</f>
        <v>1.2076735847093763E-4</v>
      </c>
      <c r="X1338" s="10">
        <f>IFERROR(X1178/Y$1269/INDEX('Category Mapping'!$B$48:$B$51,MATCH($A1338,'Category Mapping'!$A$48:$A$51,0),1),0)</f>
        <v>1.2076735847093763E-4</v>
      </c>
      <c r="Y1338" s="26"/>
      <c r="Z1338" s="10"/>
    </row>
    <row r="1339" spans="1:26" outlineLevel="1">
      <c r="A1339" t="s">
        <v>100</v>
      </c>
      <c r="B1339" t="s">
        <v>40</v>
      </c>
      <c r="C1339" s="6" t="s">
        <v>114</v>
      </c>
      <c r="D1339" s="10">
        <f>IFERROR(D1179/E$1269/INDEX('Category Mapping'!$B$48:$B$51,MATCH($A1339,'Category Mapping'!$A$48:$A$51,0),1),0)</f>
        <v>2.0706676205621042E-4</v>
      </c>
      <c r="E1339" s="10">
        <f>IFERROR(E1179/F$1269/INDEX('Category Mapping'!$B$48:$B$51,MATCH($A1339,'Category Mapping'!$A$48:$A$51,0),1),0)</f>
        <v>1.0091319807051956E-7</v>
      </c>
      <c r="F1339" s="10">
        <f>IFERROR(F1179/G$1269/INDEX('Category Mapping'!$B$48:$B$51,MATCH($A1339,'Category Mapping'!$A$48:$A$51,0),1),0)</f>
        <v>0</v>
      </c>
      <c r="G1339" s="10">
        <f>IFERROR(G1179/H$1269/INDEX('Category Mapping'!$B$48:$B$51,MATCH($A1339,'Category Mapping'!$A$48:$A$51,0),1),0)</f>
        <v>7.4315405499058453E-5</v>
      </c>
      <c r="H1339" s="10">
        <f>IFERROR(H1179/I$1269/INDEX('Category Mapping'!$B$48:$B$51,MATCH($A1339,'Category Mapping'!$A$48:$A$51,0),1),0)</f>
        <v>1.35383827035325E-4</v>
      </c>
      <c r="I1339" s="10">
        <f>IFERROR(I1179/J$1269/INDEX('Category Mapping'!$B$48:$B$51,MATCH($A1339,'Category Mapping'!$A$48:$A$51,0),1),0)</f>
        <v>1.35383827035325E-4</v>
      </c>
      <c r="J1339" s="10">
        <f>IFERROR(J1179/K$1269/INDEX('Category Mapping'!$B$48:$B$51,MATCH($A1339,'Category Mapping'!$A$48:$A$51,0),1),0)</f>
        <v>2.2558309059259255E-4</v>
      </c>
      <c r="K1339" s="10">
        <f>IFERROR(K1179/L$1269/INDEX('Category Mapping'!$B$48:$B$51,MATCH($A1339,'Category Mapping'!$A$48:$A$51,0),1),0)</f>
        <v>1.715262541723046E-7</v>
      </c>
      <c r="L1339" s="10">
        <f>IFERROR(L1179/M$1269/INDEX('Category Mapping'!$B$48:$B$51,MATCH($A1339,'Category Mapping'!$A$48:$A$51,0),1),0)</f>
        <v>0</v>
      </c>
      <c r="M1339" s="10">
        <f>IFERROR(M1179/N$1269/INDEX('Category Mapping'!$B$48:$B$51,MATCH($A1339,'Category Mapping'!$A$48:$A$51,0),1),0)</f>
        <v>1.7139954579905049E-4</v>
      </c>
      <c r="N1339" s="10">
        <f>IFERROR(N1179/O$1269/INDEX('Category Mapping'!$B$48:$B$51,MATCH($A1339,'Category Mapping'!$A$48:$A$51,0),1),0)</f>
        <v>1.7139954579905049E-4</v>
      </c>
      <c r="O1339" s="10">
        <f>IFERROR(O1179/P$1269/INDEX('Category Mapping'!$B$48:$B$51,MATCH($A1339,'Category Mapping'!$A$48:$A$51,0),1),0)</f>
        <v>1.7139954579905049E-4</v>
      </c>
      <c r="P1339" s="10">
        <f>IFERROR(P1179/Q$1269/INDEX('Category Mapping'!$B$48:$B$51,MATCH($A1339,'Category Mapping'!$A$48:$A$51,0),1),0)</f>
        <v>1.4408529141362621E-4</v>
      </c>
      <c r="Q1339" s="10">
        <f>IFERROR(Q1179/R$1269/INDEX('Category Mapping'!$B$48:$B$51,MATCH($A1339,'Category Mapping'!$A$48:$A$51,0),1),0)</f>
        <v>1.4408529141362621E-4</v>
      </c>
      <c r="R1339" s="10">
        <f>IFERROR(R1179/S$1269/INDEX('Category Mapping'!$B$48:$B$51,MATCH($A1339,'Category Mapping'!$A$48:$A$51,0),1),0)</f>
        <v>1.4408529141362621E-4</v>
      </c>
      <c r="S1339" s="10">
        <f>IFERROR(S1179/T$1269/INDEX('Category Mapping'!$B$48:$B$51,MATCH($A1339,'Category Mapping'!$A$48:$A$51,0),1),0)</f>
        <v>1.4408529141362621E-4</v>
      </c>
      <c r="T1339" s="10">
        <f>IFERROR(T1179/U$1269/INDEX('Category Mapping'!$B$48:$B$51,MATCH($A1339,'Category Mapping'!$A$48:$A$51,0),1),0)</f>
        <v>1.4408529141362621E-4</v>
      </c>
      <c r="U1339" s="10">
        <f>IFERROR(U1179/V$1269/INDEX('Category Mapping'!$B$48:$B$51,MATCH($A1339,'Category Mapping'!$A$48:$A$51,0),1),0)</f>
        <v>1.4408529141362621E-4</v>
      </c>
      <c r="V1339" s="10">
        <f>IFERROR(V1179/W$1269/INDEX('Category Mapping'!$B$48:$B$51,MATCH($A1339,'Category Mapping'!$A$48:$A$51,0),1),0)</f>
        <v>1.2070337767328831E-4</v>
      </c>
      <c r="W1339" s="10">
        <f>IFERROR(W1179/X$1269/INDEX('Category Mapping'!$B$48:$B$51,MATCH($A1339,'Category Mapping'!$A$48:$A$51,0),1),0)</f>
        <v>1.2070337767328831E-4</v>
      </c>
      <c r="X1339" s="10">
        <f>IFERROR(X1179/Y$1269/INDEX('Category Mapping'!$B$48:$B$51,MATCH($A1339,'Category Mapping'!$A$48:$A$51,0),1),0)</f>
        <v>1.2070337767328831E-4</v>
      </c>
      <c r="Y1339" s="26"/>
      <c r="Z1339" s="10"/>
    </row>
    <row r="1340" spans="1:26" outlineLevel="1">
      <c r="A1340" t="s">
        <v>100</v>
      </c>
      <c r="B1340" t="s">
        <v>41</v>
      </c>
      <c r="C1340" s="6" t="s">
        <v>115</v>
      </c>
      <c r="D1340" s="10">
        <f>IFERROR(D1180/E$1269/INDEX('Category Mapping'!$B$48:$B$51,MATCH($A1340,'Category Mapping'!$A$48:$A$51,0),1),0)</f>
        <v>2.0677693422002693E-4</v>
      </c>
      <c r="E1340" s="10">
        <f>IFERROR(E1180/F$1269/INDEX('Category Mapping'!$B$48:$B$51,MATCH($A1340,'Category Mapping'!$A$48:$A$51,0),1),0)</f>
        <v>1.0343084782720537E-7</v>
      </c>
      <c r="F1340" s="10">
        <f>IFERROR(F1180/G$1269/INDEX('Category Mapping'!$B$48:$B$51,MATCH($A1340,'Category Mapping'!$A$48:$A$51,0),1),0)</f>
        <v>0</v>
      </c>
      <c r="G1340" s="10">
        <f>IFERROR(G1180/H$1269/INDEX('Category Mapping'!$B$48:$B$51,MATCH($A1340,'Category Mapping'!$A$48:$A$51,0),1),0)</f>
        <v>7.5050853068382747E-5</v>
      </c>
      <c r="H1340" s="10">
        <f>IFERROR(H1180/I$1269/INDEX('Category Mapping'!$B$48:$B$51,MATCH($A1340,'Category Mapping'!$A$48:$A$51,0),1),0)</f>
        <v>1.4053695592226406E-4</v>
      </c>
      <c r="I1340" s="10">
        <f>IFERROR(I1180/J$1269/INDEX('Category Mapping'!$B$48:$B$51,MATCH($A1340,'Category Mapping'!$A$48:$A$51,0),1),0)</f>
        <v>1.4053695592226406E-4</v>
      </c>
      <c r="J1340" s="10">
        <f>IFERROR(J1180/K$1269/INDEX('Category Mapping'!$B$48:$B$51,MATCH($A1340,'Category Mapping'!$A$48:$A$51,0),1),0)</f>
        <v>2.1225916972969223E-4</v>
      </c>
      <c r="K1340" s="10">
        <f>IFERROR(K1180/L$1269/INDEX('Category Mapping'!$B$48:$B$51,MATCH($A1340,'Category Mapping'!$A$48:$A$51,0),1),0)</f>
        <v>1.7458304358643926E-7</v>
      </c>
      <c r="L1340" s="10">
        <f>IFERROR(L1180/M$1269/INDEX('Category Mapping'!$B$48:$B$51,MATCH($A1340,'Category Mapping'!$A$48:$A$51,0),1),0)</f>
        <v>0</v>
      </c>
      <c r="M1340" s="10">
        <f>IFERROR(M1180/N$1269/INDEX('Category Mapping'!$B$48:$B$51,MATCH($A1340,'Category Mapping'!$A$48:$A$51,0),1),0)</f>
        <v>1.6977711084773325E-4</v>
      </c>
      <c r="N1340" s="10">
        <f>IFERROR(N1180/O$1269/INDEX('Category Mapping'!$B$48:$B$51,MATCH($A1340,'Category Mapping'!$A$48:$A$51,0),1),0)</f>
        <v>1.6977711084773325E-4</v>
      </c>
      <c r="O1340" s="10">
        <f>IFERROR(O1180/P$1269/INDEX('Category Mapping'!$B$48:$B$51,MATCH($A1340,'Category Mapping'!$A$48:$A$51,0),1),0)</f>
        <v>1.6977711084773325E-4</v>
      </c>
      <c r="P1340" s="10">
        <f>IFERROR(P1180/Q$1269/INDEX('Category Mapping'!$B$48:$B$51,MATCH($A1340,'Category Mapping'!$A$48:$A$51,0),1),0)</f>
        <v>1.425199981860197E-4</v>
      </c>
      <c r="Q1340" s="10">
        <f>IFERROR(Q1180/R$1269/INDEX('Category Mapping'!$B$48:$B$51,MATCH($A1340,'Category Mapping'!$A$48:$A$51,0),1),0)</f>
        <v>1.425199981860197E-4</v>
      </c>
      <c r="R1340" s="10">
        <f>IFERROR(R1180/S$1269/INDEX('Category Mapping'!$B$48:$B$51,MATCH($A1340,'Category Mapping'!$A$48:$A$51,0),1),0)</f>
        <v>1.425199981860197E-4</v>
      </c>
      <c r="S1340" s="10">
        <f>IFERROR(S1180/T$1269/INDEX('Category Mapping'!$B$48:$B$51,MATCH($A1340,'Category Mapping'!$A$48:$A$51,0),1),0)</f>
        <v>1.425199981860197E-4</v>
      </c>
      <c r="T1340" s="10">
        <f>IFERROR(T1180/U$1269/INDEX('Category Mapping'!$B$48:$B$51,MATCH($A1340,'Category Mapping'!$A$48:$A$51,0),1),0)</f>
        <v>1.425199981860197E-4</v>
      </c>
      <c r="U1340" s="10">
        <f>IFERROR(U1180/V$1269/INDEX('Category Mapping'!$B$48:$B$51,MATCH($A1340,'Category Mapping'!$A$48:$A$51,0),1),0)</f>
        <v>1.425199981860197E-4</v>
      </c>
      <c r="V1340" s="10">
        <f>IFERROR(V1180/W$1269/INDEX('Category Mapping'!$B$48:$B$51,MATCH($A1340,'Category Mapping'!$A$48:$A$51,0),1),0)</f>
        <v>1.2100742072428053E-4</v>
      </c>
      <c r="W1340" s="10">
        <f>IFERROR(W1180/X$1269/INDEX('Category Mapping'!$B$48:$B$51,MATCH($A1340,'Category Mapping'!$A$48:$A$51,0),1),0)</f>
        <v>1.2100742072428053E-4</v>
      </c>
      <c r="X1340" s="10">
        <f>IFERROR(X1180/Y$1269/INDEX('Category Mapping'!$B$48:$B$51,MATCH($A1340,'Category Mapping'!$A$48:$A$51,0),1),0)</f>
        <v>1.2100742072428053E-4</v>
      </c>
      <c r="Y1340" s="26"/>
      <c r="Z1340" s="10"/>
    </row>
    <row r="1341" spans="1:26" outlineLevel="1">
      <c r="A1341" t="s">
        <v>100</v>
      </c>
      <c r="B1341" t="s">
        <v>42</v>
      </c>
      <c r="C1341" s="6" t="s">
        <v>116</v>
      </c>
      <c r="D1341" s="10">
        <f>IFERROR(D1181/E$1269/INDEX('Category Mapping'!$B$48:$B$51,MATCH($A1341,'Category Mapping'!$A$48:$A$51,0),1),0)</f>
        <v>2.1335670266359999E-4</v>
      </c>
      <c r="E1341" s="10">
        <f>IFERROR(E1181/F$1269/INDEX('Category Mapping'!$B$48:$B$51,MATCH($A1341,'Category Mapping'!$A$48:$A$51,0),1),0)</f>
        <v>1.0897803941369836E-7</v>
      </c>
      <c r="F1341" s="10">
        <f>IFERROR(F1181/G$1269/INDEX('Category Mapping'!$B$48:$B$51,MATCH($A1341,'Category Mapping'!$A$48:$A$51,0),1),0)</f>
        <v>0</v>
      </c>
      <c r="G1341" s="10">
        <f>IFERROR(G1181/H$1269/INDEX('Category Mapping'!$B$48:$B$51,MATCH($A1341,'Category Mapping'!$A$48:$A$51,0),1),0)</f>
        <v>7.8844172963338184E-5</v>
      </c>
      <c r="H1341" s="10">
        <f>IFERROR(H1181/I$1269/INDEX('Category Mapping'!$B$48:$B$51,MATCH($A1341,'Category Mapping'!$A$48:$A$51,0),1),0)</f>
        <v>1.5254985517330501E-4</v>
      </c>
      <c r="I1341" s="10">
        <f>IFERROR(I1181/J$1269/INDEX('Category Mapping'!$B$48:$B$51,MATCH($A1341,'Category Mapping'!$A$48:$A$51,0),1),0)</f>
        <v>1.5254985517330501E-4</v>
      </c>
      <c r="J1341" s="10">
        <f>IFERROR(J1181/K$1269/INDEX('Category Mapping'!$B$48:$B$51,MATCH($A1341,'Category Mapping'!$A$48:$A$51,0),1),0)</f>
        <v>2.0810987010796883E-4</v>
      </c>
      <c r="K1341" s="10">
        <f>IFERROR(K1181/L$1269/INDEX('Category Mapping'!$B$48:$B$51,MATCH($A1341,'Category Mapping'!$A$48:$A$51,0),1),0)</f>
        <v>1.7464688175515865E-7</v>
      </c>
      <c r="L1341" s="10">
        <f>IFERROR(L1181/M$1269/INDEX('Category Mapping'!$B$48:$B$51,MATCH($A1341,'Category Mapping'!$A$48:$A$51,0),1),0)</f>
        <v>0</v>
      </c>
      <c r="M1341" s="10">
        <f>IFERROR(M1181/N$1269/INDEX('Category Mapping'!$B$48:$B$51,MATCH($A1341,'Category Mapping'!$A$48:$A$51,0),1),0)</f>
        <v>1.6751670341332351E-4</v>
      </c>
      <c r="N1341" s="10">
        <f>IFERROR(N1181/O$1269/INDEX('Category Mapping'!$B$48:$B$51,MATCH($A1341,'Category Mapping'!$A$48:$A$51,0),1),0)</f>
        <v>1.6751670341332351E-4</v>
      </c>
      <c r="O1341" s="10">
        <f>IFERROR(O1181/P$1269/INDEX('Category Mapping'!$B$48:$B$51,MATCH($A1341,'Category Mapping'!$A$48:$A$51,0),1),0)</f>
        <v>1.6751670341332351E-4</v>
      </c>
      <c r="P1341" s="10">
        <f>IFERROR(P1181/Q$1269/INDEX('Category Mapping'!$B$48:$B$51,MATCH($A1341,'Category Mapping'!$A$48:$A$51,0),1),0)</f>
        <v>1.6017076879661045E-4</v>
      </c>
      <c r="Q1341" s="10">
        <f>IFERROR(Q1181/R$1269/INDEX('Category Mapping'!$B$48:$B$51,MATCH($A1341,'Category Mapping'!$A$48:$A$51,0),1),0)</f>
        <v>1.6017076879661045E-4</v>
      </c>
      <c r="R1341" s="10">
        <f>IFERROR(R1181/S$1269/INDEX('Category Mapping'!$B$48:$B$51,MATCH($A1341,'Category Mapping'!$A$48:$A$51,0),1),0)</f>
        <v>1.6017076879661045E-4</v>
      </c>
      <c r="S1341" s="10">
        <f>IFERROR(S1181/T$1269/INDEX('Category Mapping'!$B$48:$B$51,MATCH($A1341,'Category Mapping'!$A$48:$A$51,0),1),0)</f>
        <v>1.6017076879661045E-4</v>
      </c>
      <c r="T1341" s="10">
        <f>IFERROR(T1181/U$1269/INDEX('Category Mapping'!$B$48:$B$51,MATCH($A1341,'Category Mapping'!$A$48:$A$51,0),1),0)</f>
        <v>1.6017076879661045E-4</v>
      </c>
      <c r="U1341" s="10">
        <f>IFERROR(U1181/V$1269/INDEX('Category Mapping'!$B$48:$B$51,MATCH($A1341,'Category Mapping'!$A$48:$A$51,0),1),0)</f>
        <v>1.6017076879661045E-4</v>
      </c>
      <c r="V1341" s="10">
        <f>IFERROR(V1181/W$1269/INDEX('Category Mapping'!$B$48:$B$51,MATCH($A1341,'Category Mapping'!$A$48:$A$51,0),1),0)</f>
        <v>1.2211167310288004E-4</v>
      </c>
      <c r="W1341" s="10">
        <f>IFERROR(W1181/X$1269/INDEX('Category Mapping'!$B$48:$B$51,MATCH($A1341,'Category Mapping'!$A$48:$A$51,0),1),0)</f>
        <v>1.2211167310288004E-4</v>
      </c>
      <c r="X1341" s="10">
        <f>IFERROR(X1181/Y$1269/INDEX('Category Mapping'!$B$48:$B$51,MATCH($A1341,'Category Mapping'!$A$48:$A$51,0),1),0)</f>
        <v>1.2211167310288004E-4</v>
      </c>
      <c r="Y1341" s="26"/>
      <c r="Z1341" s="10"/>
    </row>
    <row r="1342" spans="1:26" outlineLevel="1">
      <c r="A1342" t="s">
        <v>100</v>
      </c>
      <c r="B1342" t="s">
        <v>43</v>
      </c>
      <c r="C1342" s="6" t="s">
        <v>117</v>
      </c>
      <c r="D1342" s="10">
        <f>IFERROR(D1182/E$1269/INDEX('Category Mapping'!$B$48:$B$51,MATCH($A1342,'Category Mapping'!$A$48:$A$51,0),1),0)</f>
        <v>2.2408342651525622E-4</v>
      </c>
      <c r="E1342" s="10">
        <f>IFERROR(E1182/F$1269/INDEX('Category Mapping'!$B$48:$B$51,MATCH($A1342,'Category Mapping'!$A$48:$A$51,0),1),0)</f>
        <v>1.1549333667052059E-7</v>
      </c>
      <c r="F1342" s="10">
        <f>IFERROR(F1182/G$1269/INDEX('Category Mapping'!$B$48:$B$51,MATCH($A1342,'Category Mapping'!$A$48:$A$51,0),1),0)</f>
        <v>0</v>
      </c>
      <c r="G1342" s="10">
        <f>IFERROR(G1182/H$1269/INDEX('Category Mapping'!$B$48:$B$51,MATCH($A1342,'Category Mapping'!$A$48:$A$51,0),1),0)</f>
        <v>2.1375288346378411E-4</v>
      </c>
      <c r="H1342" s="10">
        <f>IFERROR(H1182/I$1269/INDEX('Category Mapping'!$B$48:$B$51,MATCH($A1342,'Category Mapping'!$A$48:$A$51,0),1),0)</f>
        <v>1.7603001235817935E-4</v>
      </c>
      <c r="I1342" s="10">
        <f>IFERROR(I1182/J$1269/INDEX('Category Mapping'!$B$48:$B$51,MATCH($A1342,'Category Mapping'!$A$48:$A$51,0),1),0)</f>
        <v>1.7603001235817935E-4</v>
      </c>
      <c r="J1342" s="10">
        <f>IFERROR(J1182/K$1269/INDEX('Category Mapping'!$B$48:$B$51,MATCH($A1342,'Category Mapping'!$A$48:$A$51,0),1),0)</f>
        <v>2.0543086780993401E-4</v>
      </c>
      <c r="K1342" s="10">
        <f>IFERROR(K1182/L$1269/INDEX('Category Mapping'!$B$48:$B$51,MATCH($A1342,'Category Mapping'!$A$48:$A$51,0),1),0)</f>
        <v>1.7153801007380473E-7</v>
      </c>
      <c r="L1342" s="10">
        <f>IFERROR(L1182/M$1269/INDEX('Category Mapping'!$B$48:$B$51,MATCH($A1342,'Category Mapping'!$A$48:$A$51,0),1),0)</f>
        <v>0</v>
      </c>
      <c r="M1342" s="10">
        <f>IFERROR(M1182/N$1269/INDEX('Category Mapping'!$B$48:$B$51,MATCH($A1342,'Category Mapping'!$A$48:$A$51,0),1),0)</f>
        <v>1.6158754043714462E-4</v>
      </c>
      <c r="N1342" s="10">
        <f>IFERROR(N1182/O$1269/INDEX('Category Mapping'!$B$48:$B$51,MATCH($A1342,'Category Mapping'!$A$48:$A$51,0),1),0)</f>
        <v>1.6158754043714462E-4</v>
      </c>
      <c r="O1342" s="10">
        <f>IFERROR(O1182/P$1269/INDEX('Category Mapping'!$B$48:$B$51,MATCH($A1342,'Category Mapping'!$A$48:$A$51,0),1),0)</f>
        <v>1.6158754043714462E-4</v>
      </c>
      <c r="P1342" s="10">
        <f>IFERROR(P1182/Q$1269/INDEX('Category Mapping'!$B$48:$B$51,MATCH($A1342,'Category Mapping'!$A$48:$A$51,0),1),0)</f>
        <v>1.8431688382991026E-4</v>
      </c>
      <c r="Q1342" s="10">
        <f>IFERROR(Q1182/R$1269/INDEX('Category Mapping'!$B$48:$B$51,MATCH($A1342,'Category Mapping'!$A$48:$A$51,0),1),0)</f>
        <v>1.8431688382991026E-4</v>
      </c>
      <c r="R1342" s="10">
        <f>IFERROR(R1182/S$1269/INDEX('Category Mapping'!$B$48:$B$51,MATCH($A1342,'Category Mapping'!$A$48:$A$51,0),1),0)</f>
        <v>1.8431688382991026E-4</v>
      </c>
      <c r="S1342" s="10">
        <f>IFERROR(S1182/T$1269/INDEX('Category Mapping'!$B$48:$B$51,MATCH($A1342,'Category Mapping'!$A$48:$A$51,0),1),0)</f>
        <v>1.8431688382991026E-4</v>
      </c>
      <c r="T1342" s="10">
        <f>IFERROR(T1182/U$1269/INDEX('Category Mapping'!$B$48:$B$51,MATCH($A1342,'Category Mapping'!$A$48:$A$51,0),1),0)</f>
        <v>1.8431688382991026E-4</v>
      </c>
      <c r="U1342" s="10">
        <f>IFERROR(U1182/V$1269/INDEX('Category Mapping'!$B$48:$B$51,MATCH($A1342,'Category Mapping'!$A$48:$A$51,0),1),0)</f>
        <v>1.8431688382991026E-4</v>
      </c>
      <c r="V1342" s="10">
        <f>IFERROR(V1182/W$1269/INDEX('Category Mapping'!$B$48:$B$51,MATCH($A1342,'Category Mapping'!$A$48:$A$51,0),1),0)</f>
        <v>1.2339993740580028E-4</v>
      </c>
      <c r="W1342" s="10">
        <f>IFERROR(W1182/X$1269/INDEX('Category Mapping'!$B$48:$B$51,MATCH($A1342,'Category Mapping'!$A$48:$A$51,0),1),0)</f>
        <v>1.2339993740580028E-4</v>
      </c>
      <c r="X1342" s="10">
        <f>IFERROR(X1182/Y$1269/INDEX('Category Mapping'!$B$48:$B$51,MATCH($A1342,'Category Mapping'!$A$48:$A$51,0),1),0)</f>
        <v>1.2339993740580028E-4</v>
      </c>
      <c r="Y1342" s="26"/>
      <c r="Z1342" s="10"/>
    </row>
    <row r="1343" spans="1:26" outlineLevel="1">
      <c r="A1343" t="s">
        <v>100</v>
      </c>
      <c r="B1343" t="s">
        <v>44</v>
      </c>
      <c r="C1343" s="6" t="s">
        <v>118</v>
      </c>
      <c r="D1343" s="10">
        <f>IFERROR(D1183/E$1269/INDEX('Category Mapping'!$B$48:$B$51,MATCH($A1343,'Category Mapping'!$A$48:$A$51,0),1),0)</f>
        <v>2.3873234451414396E-4</v>
      </c>
      <c r="E1343" s="10">
        <f>IFERROR(E1183/F$1269/INDEX('Category Mapping'!$B$48:$B$51,MATCH($A1343,'Category Mapping'!$A$48:$A$51,0),1),0)</f>
        <v>1.2421040209265966E-7</v>
      </c>
      <c r="F1343" s="10">
        <f>IFERROR(F1183/G$1269/INDEX('Category Mapping'!$B$48:$B$51,MATCH($A1343,'Category Mapping'!$A$48:$A$51,0),1),0)</f>
        <v>0</v>
      </c>
      <c r="G1343" s="10">
        <f>IFERROR(G1183/H$1269/INDEX('Category Mapping'!$B$48:$B$51,MATCH($A1343,'Category Mapping'!$A$48:$A$51,0),1),0)</f>
        <v>3.0105368334413293E-4</v>
      </c>
      <c r="H1343" s="10">
        <f>IFERROR(H1183/I$1269/INDEX('Category Mapping'!$B$48:$B$51,MATCH($A1343,'Category Mapping'!$A$48:$A$51,0),1),0)</f>
        <v>1.876994562245063E-4</v>
      </c>
      <c r="I1343" s="10">
        <f>IFERROR(I1183/J$1269/INDEX('Category Mapping'!$B$48:$B$51,MATCH($A1343,'Category Mapping'!$A$48:$A$51,0),1),0)</f>
        <v>1.876994562245063E-4</v>
      </c>
      <c r="J1343" s="10">
        <f>IFERROR(J1183/K$1269/INDEX('Category Mapping'!$B$48:$B$51,MATCH($A1343,'Category Mapping'!$A$48:$A$51,0),1),0)</f>
        <v>2.1363993808512518E-4</v>
      </c>
      <c r="K1343" s="10">
        <f>IFERROR(K1183/L$1269/INDEX('Category Mapping'!$B$48:$B$51,MATCH($A1343,'Category Mapping'!$A$48:$A$51,0),1),0)</f>
        <v>1.6462806358519336E-7</v>
      </c>
      <c r="L1343" s="10">
        <f>IFERROR(L1183/M$1269/INDEX('Category Mapping'!$B$48:$B$51,MATCH($A1343,'Category Mapping'!$A$48:$A$51,0),1),0)</f>
        <v>0</v>
      </c>
      <c r="M1343" s="10">
        <f>IFERROR(M1183/N$1269/INDEX('Category Mapping'!$B$48:$B$51,MATCH($A1343,'Category Mapping'!$A$48:$A$51,0),1),0)</f>
        <v>1.5369057745399318E-4</v>
      </c>
      <c r="N1343" s="10">
        <f>IFERROR(N1183/O$1269/INDEX('Category Mapping'!$B$48:$B$51,MATCH($A1343,'Category Mapping'!$A$48:$A$51,0),1),0)</f>
        <v>1.5369057745399318E-4</v>
      </c>
      <c r="O1343" s="10">
        <f>IFERROR(O1183/P$1269/INDEX('Category Mapping'!$B$48:$B$51,MATCH($A1343,'Category Mapping'!$A$48:$A$51,0),1),0)</f>
        <v>1.5369057745399318E-4</v>
      </c>
      <c r="P1343" s="10">
        <f>IFERROR(P1183/Q$1269/INDEX('Category Mapping'!$B$48:$B$51,MATCH($A1343,'Category Mapping'!$A$48:$A$51,0),1),0)</f>
        <v>1.9151485797216781E-4</v>
      </c>
      <c r="Q1343" s="10">
        <f>IFERROR(Q1183/R$1269/INDEX('Category Mapping'!$B$48:$B$51,MATCH($A1343,'Category Mapping'!$A$48:$A$51,0),1),0)</f>
        <v>1.9151485797216781E-4</v>
      </c>
      <c r="R1343" s="10">
        <f>IFERROR(R1183/S$1269/INDEX('Category Mapping'!$B$48:$B$51,MATCH($A1343,'Category Mapping'!$A$48:$A$51,0),1),0)</f>
        <v>1.9151485797216781E-4</v>
      </c>
      <c r="S1343" s="10">
        <f>IFERROR(S1183/T$1269/INDEX('Category Mapping'!$B$48:$B$51,MATCH($A1343,'Category Mapping'!$A$48:$A$51,0),1),0)</f>
        <v>1.9151485797216781E-4</v>
      </c>
      <c r="T1343" s="10">
        <f>IFERROR(T1183/U$1269/INDEX('Category Mapping'!$B$48:$B$51,MATCH($A1343,'Category Mapping'!$A$48:$A$51,0),1),0)</f>
        <v>1.9151485797216781E-4</v>
      </c>
      <c r="U1343" s="10">
        <f>IFERROR(U1183/V$1269/INDEX('Category Mapping'!$B$48:$B$51,MATCH($A1343,'Category Mapping'!$A$48:$A$51,0),1),0)</f>
        <v>1.9151485797216781E-4</v>
      </c>
      <c r="V1343" s="10">
        <f>IFERROR(V1183/W$1269/INDEX('Category Mapping'!$B$48:$B$51,MATCH($A1343,'Category Mapping'!$A$48:$A$51,0),1),0)</f>
        <v>1.2363584235716986E-4</v>
      </c>
      <c r="W1343" s="10">
        <f>IFERROR(W1183/X$1269/INDEX('Category Mapping'!$B$48:$B$51,MATCH($A1343,'Category Mapping'!$A$48:$A$51,0),1),0)</f>
        <v>1.2363584235716986E-4</v>
      </c>
      <c r="X1343" s="10">
        <f>IFERROR(X1183/Y$1269/INDEX('Category Mapping'!$B$48:$B$51,MATCH($A1343,'Category Mapping'!$A$48:$A$51,0),1),0)</f>
        <v>1.2363584235716986E-4</v>
      </c>
      <c r="Y1343" s="26"/>
      <c r="Z1343" s="10"/>
    </row>
    <row r="1344" spans="1:26" outlineLevel="1">
      <c r="A1344" t="s">
        <v>100</v>
      </c>
      <c r="B1344" t="s">
        <v>45</v>
      </c>
      <c r="C1344" s="6" t="s">
        <v>119</v>
      </c>
      <c r="D1344" s="10">
        <f>IFERROR(D1184/E$1269/INDEX('Category Mapping'!$B$48:$B$51,MATCH($A1344,'Category Mapping'!$A$48:$A$51,0),1),0)</f>
        <v>2.5641032815202746E-4</v>
      </c>
      <c r="E1344" s="10">
        <f>IFERROR(E1184/F$1269/INDEX('Category Mapping'!$B$48:$B$51,MATCH($A1344,'Category Mapping'!$A$48:$A$51,0),1),0)</f>
        <v>1.3576063672166339E-7</v>
      </c>
      <c r="F1344" s="10">
        <f>IFERROR(F1184/G$1269/INDEX('Category Mapping'!$B$48:$B$51,MATCH($A1344,'Category Mapping'!$A$48:$A$51,0),1),0)</f>
        <v>0</v>
      </c>
      <c r="G1344" s="10">
        <f>IFERROR(G1184/H$1269/INDEX('Category Mapping'!$B$48:$B$51,MATCH($A1344,'Category Mapping'!$A$48:$A$51,0),1),0)</f>
        <v>3.2513259397071745E-4</v>
      </c>
      <c r="H1344" s="10">
        <f>IFERROR(H1184/I$1269/INDEX('Category Mapping'!$B$48:$B$51,MATCH($A1344,'Category Mapping'!$A$48:$A$51,0),1),0)</f>
        <v>1.8292629824338407E-4</v>
      </c>
      <c r="I1344" s="10">
        <f>IFERROR(I1184/J$1269/INDEX('Category Mapping'!$B$48:$B$51,MATCH($A1344,'Category Mapping'!$A$48:$A$51,0),1),0)</f>
        <v>1.8292629824338407E-4</v>
      </c>
      <c r="J1344" s="10">
        <f>IFERROR(J1184/K$1269/INDEX('Category Mapping'!$B$48:$B$51,MATCH($A1344,'Category Mapping'!$A$48:$A$51,0),1),0)</f>
        <v>2.4867222960963861E-4</v>
      </c>
      <c r="K1344" s="10">
        <f>IFERROR(K1184/L$1269/INDEX('Category Mapping'!$B$48:$B$51,MATCH($A1344,'Category Mapping'!$A$48:$A$51,0),1),0)</f>
        <v>1.5863996952082731E-7</v>
      </c>
      <c r="L1344" s="10">
        <f>IFERROR(L1184/M$1269/INDEX('Category Mapping'!$B$48:$B$51,MATCH($A1344,'Category Mapping'!$A$48:$A$51,0),1),0)</f>
        <v>0</v>
      </c>
      <c r="M1344" s="10">
        <f>IFERROR(M1184/N$1269/INDEX('Category Mapping'!$B$48:$B$51,MATCH($A1344,'Category Mapping'!$A$48:$A$51,0),1),0)</f>
        <v>1.4742068006402766E-4</v>
      </c>
      <c r="N1344" s="10">
        <f>IFERROR(N1184/O$1269/INDEX('Category Mapping'!$B$48:$B$51,MATCH($A1344,'Category Mapping'!$A$48:$A$51,0),1),0)</f>
        <v>1.4742068006402766E-4</v>
      </c>
      <c r="O1344" s="10">
        <f>IFERROR(O1184/P$1269/INDEX('Category Mapping'!$B$48:$B$51,MATCH($A1344,'Category Mapping'!$A$48:$A$51,0),1),0)</f>
        <v>1.4742068006402766E-4</v>
      </c>
      <c r="P1344" s="10">
        <f>IFERROR(P1184/Q$1269/INDEX('Category Mapping'!$B$48:$B$51,MATCH($A1344,'Category Mapping'!$A$48:$A$51,0),1),0)</f>
        <v>1.7985349397402886E-4</v>
      </c>
      <c r="Q1344" s="10">
        <f>IFERROR(Q1184/R$1269/INDEX('Category Mapping'!$B$48:$B$51,MATCH($A1344,'Category Mapping'!$A$48:$A$51,0),1),0)</f>
        <v>1.7985349397402886E-4</v>
      </c>
      <c r="R1344" s="10">
        <f>IFERROR(R1184/S$1269/INDEX('Category Mapping'!$B$48:$B$51,MATCH($A1344,'Category Mapping'!$A$48:$A$51,0),1),0)</f>
        <v>1.7985349397402886E-4</v>
      </c>
      <c r="S1344" s="10">
        <f>IFERROR(S1184/T$1269/INDEX('Category Mapping'!$B$48:$B$51,MATCH($A1344,'Category Mapping'!$A$48:$A$51,0),1),0)</f>
        <v>1.7985349397402886E-4</v>
      </c>
      <c r="T1344" s="10">
        <f>IFERROR(T1184/U$1269/INDEX('Category Mapping'!$B$48:$B$51,MATCH($A1344,'Category Mapping'!$A$48:$A$51,0),1),0)</f>
        <v>1.7985349397402886E-4</v>
      </c>
      <c r="U1344" s="10">
        <f>IFERROR(U1184/V$1269/INDEX('Category Mapping'!$B$48:$B$51,MATCH($A1344,'Category Mapping'!$A$48:$A$51,0),1),0)</f>
        <v>1.7985349397402886E-4</v>
      </c>
      <c r="V1344" s="10">
        <f>IFERROR(V1184/W$1269/INDEX('Category Mapping'!$B$48:$B$51,MATCH($A1344,'Category Mapping'!$A$48:$A$51,0),1),0)</f>
        <v>1.2303984402578592E-4</v>
      </c>
      <c r="W1344" s="10">
        <f>IFERROR(W1184/X$1269/INDEX('Category Mapping'!$B$48:$B$51,MATCH($A1344,'Category Mapping'!$A$48:$A$51,0),1),0)</f>
        <v>1.2303984402578592E-4</v>
      </c>
      <c r="X1344" s="10">
        <f>IFERROR(X1184/Y$1269/INDEX('Category Mapping'!$B$48:$B$51,MATCH($A1344,'Category Mapping'!$A$48:$A$51,0),1),0)</f>
        <v>1.2303984402578592E-4</v>
      </c>
      <c r="Y1344" s="26"/>
      <c r="Z1344" s="10"/>
    </row>
    <row r="1345" spans="1:26" outlineLevel="1">
      <c r="A1345" t="s">
        <v>100</v>
      </c>
      <c r="B1345" t="s">
        <v>46</v>
      </c>
      <c r="C1345" s="6" t="s">
        <v>120</v>
      </c>
      <c r="D1345" s="10">
        <f>IFERROR(D1185/E$1269/INDEX('Category Mapping'!$B$48:$B$51,MATCH($A1345,'Category Mapping'!$A$48:$A$51,0),1),0)</f>
        <v>2.7499213223085105E-4</v>
      </c>
      <c r="E1345" s="10">
        <f>IFERROR(E1185/F$1269/INDEX('Category Mapping'!$B$48:$B$51,MATCH($A1345,'Category Mapping'!$A$48:$A$51,0),1),0)</f>
        <v>1.477423737225973E-7</v>
      </c>
      <c r="F1345" s="10">
        <f>IFERROR(F1185/G$1269/INDEX('Category Mapping'!$B$48:$B$51,MATCH($A1345,'Category Mapping'!$A$48:$A$51,0),1),0)</f>
        <v>0</v>
      </c>
      <c r="G1345" s="10">
        <f>IFERROR(G1185/H$1269/INDEX('Category Mapping'!$B$48:$B$51,MATCH($A1345,'Category Mapping'!$A$48:$A$51,0),1),0)</f>
        <v>3.4664038358511604E-4</v>
      </c>
      <c r="H1345" s="10">
        <f>IFERROR(H1185/I$1269/INDEX('Category Mapping'!$B$48:$B$51,MATCH($A1345,'Category Mapping'!$A$48:$A$51,0),1),0)</f>
        <v>1.7263441307941335E-4</v>
      </c>
      <c r="I1345" s="10">
        <f>IFERROR(I1185/J$1269/INDEX('Category Mapping'!$B$48:$B$51,MATCH($A1345,'Category Mapping'!$A$48:$A$51,0),1),0)</f>
        <v>1.7263441307941335E-4</v>
      </c>
      <c r="J1345" s="10">
        <f>IFERROR(J1185/K$1269/INDEX('Category Mapping'!$B$48:$B$51,MATCH($A1345,'Category Mapping'!$A$48:$A$51,0),1),0)</f>
        <v>2.5097702729233532E-4</v>
      </c>
      <c r="K1345" s="10">
        <f>IFERROR(K1185/L$1269/INDEX('Category Mapping'!$B$48:$B$51,MATCH($A1345,'Category Mapping'!$A$48:$A$51,0),1),0)</f>
        <v>1.5009494897361013E-7</v>
      </c>
      <c r="L1345" s="10">
        <f>IFERROR(L1185/M$1269/INDEX('Category Mapping'!$B$48:$B$51,MATCH($A1345,'Category Mapping'!$A$48:$A$51,0),1),0)</f>
        <v>0</v>
      </c>
      <c r="M1345" s="10">
        <f>IFERROR(M1185/N$1269/INDEX('Category Mapping'!$B$48:$B$51,MATCH($A1345,'Category Mapping'!$A$48:$A$51,0),1),0)</f>
        <v>1.2728205954669165E-4</v>
      </c>
      <c r="N1345" s="10">
        <f>IFERROR(N1185/O$1269/INDEX('Category Mapping'!$B$48:$B$51,MATCH($A1345,'Category Mapping'!$A$48:$A$51,0),1),0)</f>
        <v>1.2728205954669165E-4</v>
      </c>
      <c r="O1345" s="10">
        <f>IFERROR(O1185/P$1269/INDEX('Category Mapping'!$B$48:$B$51,MATCH($A1345,'Category Mapping'!$A$48:$A$51,0),1),0)</f>
        <v>1.2728205954669165E-4</v>
      </c>
      <c r="P1345" s="10">
        <f>IFERROR(P1185/Q$1269/INDEX('Category Mapping'!$B$48:$B$51,MATCH($A1345,'Category Mapping'!$A$48:$A$51,0),1),0)</f>
        <v>1.5494520215265852E-4</v>
      </c>
      <c r="Q1345" s="10">
        <f>IFERROR(Q1185/R$1269/INDEX('Category Mapping'!$B$48:$B$51,MATCH($A1345,'Category Mapping'!$A$48:$A$51,0),1),0)</f>
        <v>1.5494520215265852E-4</v>
      </c>
      <c r="R1345" s="10">
        <f>IFERROR(R1185/S$1269/INDEX('Category Mapping'!$B$48:$B$51,MATCH($A1345,'Category Mapping'!$A$48:$A$51,0),1),0)</f>
        <v>1.5494520215265852E-4</v>
      </c>
      <c r="S1345" s="10">
        <f>IFERROR(S1185/T$1269/INDEX('Category Mapping'!$B$48:$B$51,MATCH($A1345,'Category Mapping'!$A$48:$A$51,0),1),0)</f>
        <v>1.5494520215265852E-4</v>
      </c>
      <c r="T1345" s="10">
        <f>IFERROR(T1185/U$1269/INDEX('Category Mapping'!$B$48:$B$51,MATCH($A1345,'Category Mapping'!$A$48:$A$51,0),1),0)</f>
        <v>1.5494520215265852E-4</v>
      </c>
      <c r="U1345" s="10">
        <f>IFERROR(U1185/V$1269/INDEX('Category Mapping'!$B$48:$B$51,MATCH($A1345,'Category Mapping'!$A$48:$A$51,0),1),0)</f>
        <v>1.5494520215265852E-4</v>
      </c>
      <c r="V1345" s="10">
        <f>IFERROR(V1185/W$1269/INDEX('Category Mapping'!$B$48:$B$51,MATCH($A1345,'Category Mapping'!$A$48:$A$51,0),1),0)</f>
        <v>1.2231965726575722E-4</v>
      </c>
      <c r="W1345" s="10">
        <f>IFERROR(W1185/X$1269/INDEX('Category Mapping'!$B$48:$B$51,MATCH($A1345,'Category Mapping'!$A$48:$A$51,0),1),0)</f>
        <v>1.2231965726575722E-4</v>
      </c>
      <c r="X1345" s="10">
        <f>IFERROR(X1185/Y$1269/INDEX('Category Mapping'!$B$48:$B$51,MATCH($A1345,'Category Mapping'!$A$48:$A$51,0),1),0)</f>
        <v>1.2231965726575722E-4</v>
      </c>
      <c r="Y1345" s="26"/>
      <c r="Z1345" s="10"/>
    </row>
    <row r="1346" spans="1:26" outlineLevel="1">
      <c r="A1346" t="s">
        <v>100</v>
      </c>
      <c r="B1346" t="s">
        <v>47</v>
      </c>
      <c r="C1346" s="6" t="s">
        <v>121</v>
      </c>
      <c r="D1346" s="10">
        <f>IFERROR(D1186/E$1269/INDEX('Category Mapping'!$B$48:$B$51,MATCH($A1346,'Category Mapping'!$A$48:$A$51,0),1),0)</f>
        <v>2.8825512548626603E-4</v>
      </c>
      <c r="E1346" s="10">
        <f>IFERROR(E1186/F$1269/INDEX('Category Mapping'!$B$48:$B$51,MATCH($A1346,'Category Mapping'!$A$48:$A$51,0),1),0)</f>
        <v>1.5816691864039493E-7</v>
      </c>
      <c r="F1346" s="10">
        <f>IFERROR(F1186/G$1269/INDEX('Category Mapping'!$B$48:$B$51,MATCH($A1346,'Category Mapping'!$A$48:$A$51,0),1),0)</f>
        <v>0</v>
      </c>
      <c r="G1346" s="10">
        <f>IFERROR(G1186/H$1269/INDEX('Category Mapping'!$B$48:$B$51,MATCH($A1346,'Category Mapping'!$A$48:$A$51,0),1),0)</f>
        <v>3.4947188765806919E-4</v>
      </c>
      <c r="H1346" s="10">
        <f>IFERROR(H1186/I$1269/INDEX('Category Mapping'!$B$48:$B$51,MATCH($A1346,'Category Mapping'!$A$48:$A$51,0),1),0)</f>
        <v>1.6618912644651335E-4</v>
      </c>
      <c r="I1346" s="10">
        <f>IFERROR(I1186/J$1269/INDEX('Category Mapping'!$B$48:$B$51,MATCH($A1346,'Category Mapping'!$A$48:$A$51,0),1),0)</f>
        <v>1.6618912644651335E-4</v>
      </c>
      <c r="J1346" s="10">
        <f>IFERROR(J1186/K$1269/INDEX('Category Mapping'!$B$48:$B$51,MATCH($A1346,'Category Mapping'!$A$48:$A$51,0),1),0)</f>
        <v>2.6695628823390907E-4</v>
      </c>
      <c r="K1346" s="10">
        <f>IFERROR(K1186/L$1269/INDEX('Category Mapping'!$B$48:$B$51,MATCH($A1346,'Category Mapping'!$A$48:$A$51,0),1),0)</f>
        <v>1.4290891849171313E-7</v>
      </c>
      <c r="L1346" s="10">
        <f>IFERROR(L1186/M$1269/INDEX('Category Mapping'!$B$48:$B$51,MATCH($A1346,'Category Mapping'!$A$48:$A$51,0),1),0)</f>
        <v>0</v>
      </c>
      <c r="M1346" s="10">
        <f>IFERROR(M1186/N$1269/INDEX('Category Mapping'!$B$48:$B$51,MATCH($A1346,'Category Mapping'!$A$48:$A$51,0),1),0)</f>
        <v>1.0902651250303271E-4</v>
      </c>
      <c r="N1346" s="10">
        <f>IFERROR(N1186/O$1269/INDEX('Category Mapping'!$B$48:$B$51,MATCH($A1346,'Category Mapping'!$A$48:$A$51,0),1),0)</f>
        <v>1.0902651250303271E-4</v>
      </c>
      <c r="O1346" s="10">
        <f>IFERROR(O1186/P$1269/INDEX('Category Mapping'!$B$48:$B$51,MATCH($A1346,'Category Mapping'!$A$48:$A$51,0),1),0)</f>
        <v>1.0902651250303271E-4</v>
      </c>
      <c r="P1346" s="10">
        <f>IFERROR(P1186/Q$1269/INDEX('Category Mapping'!$B$48:$B$51,MATCH($A1346,'Category Mapping'!$A$48:$A$51,0),1),0)</f>
        <v>1.4476218664023148E-4</v>
      </c>
      <c r="Q1346" s="10">
        <f>IFERROR(Q1186/R$1269/INDEX('Category Mapping'!$B$48:$B$51,MATCH($A1346,'Category Mapping'!$A$48:$A$51,0),1),0)</f>
        <v>1.4476218664023148E-4</v>
      </c>
      <c r="R1346" s="10">
        <f>IFERROR(R1186/S$1269/INDEX('Category Mapping'!$B$48:$B$51,MATCH($A1346,'Category Mapping'!$A$48:$A$51,0),1),0)</f>
        <v>1.4476218664023148E-4</v>
      </c>
      <c r="S1346" s="10">
        <f>IFERROR(S1186/T$1269/INDEX('Category Mapping'!$B$48:$B$51,MATCH($A1346,'Category Mapping'!$A$48:$A$51,0),1),0)</f>
        <v>1.4476218664023148E-4</v>
      </c>
      <c r="T1346" s="10">
        <f>IFERROR(T1186/U$1269/INDEX('Category Mapping'!$B$48:$B$51,MATCH($A1346,'Category Mapping'!$A$48:$A$51,0),1),0)</f>
        <v>1.4476218664023148E-4</v>
      </c>
      <c r="U1346" s="10">
        <f>IFERROR(U1186/V$1269/INDEX('Category Mapping'!$B$48:$B$51,MATCH($A1346,'Category Mapping'!$A$48:$A$51,0),1),0)</f>
        <v>1.4476218664023148E-4</v>
      </c>
      <c r="V1346" s="10">
        <f>IFERROR(V1186/W$1269/INDEX('Category Mapping'!$B$48:$B$51,MATCH($A1346,'Category Mapping'!$A$48:$A$51,0),1),0)</f>
        <v>1.215434201767064E-4</v>
      </c>
      <c r="W1346" s="10">
        <f>IFERROR(W1186/X$1269/INDEX('Category Mapping'!$B$48:$B$51,MATCH($A1346,'Category Mapping'!$A$48:$A$51,0),1),0)</f>
        <v>1.215434201767064E-4</v>
      </c>
      <c r="X1346" s="10">
        <f>IFERROR(X1186/Y$1269/INDEX('Category Mapping'!$B$48:$B$51,MATCH($A1346,'Category Mapping'!$A$48:$A$51,0),1),0)</f>
        <v>1.215434201767064E-4</v>
      </c>
      <c r="Y1346" s="26"/>
      <c r="Z1346" s="10"/>
    </row>
    <row r="1347" spans="1:26" outlineLevel="1">
      <c r="A1347" t="s">
        <v>100</v>
      </c>
      <c r="B1347" t="s">
        <v>48</v>
      </c>
      <c r="C1347" s="6" t="s">
        <v>122</v>
      </c>
      <c r="D1347" s="10">
        <f>IFERROR(D1187/E$1269/INDEX('Category Mapping'!$B$48:$B$51,MATCH($A1347,'Category Mapping'!$A$48:$A$51,0),1),0)</f>
        <v>2.7426955496843617E-4</v>
      </c>
      <c r="E1347" s="10">
        <f>IFERROR(E1187/F$1269/INDEX('Category Mapping'!$B$48:$B$51,MATCH($A1347,'Category Mapping'!$A$48:$A$51,0),1),0)</f>
        <v>1.6712125334060272E-7</v>
      </c>
      <c r="F1347" s="10">
        <f>IFERROR(F1187/G$1269/INDEX('Category Mapping'!$B$48:$B$51,MATCH($A1347,'Category Mapping'!$A$48:$A$51,0),1),0)</f>
        <v>0</v>
      </c>
      <c r="G1347" s="10">
        <f>IFERROR(G1187/H$1269/INDEX('Category Mapping'!$B$48:$B$51,MATCH($A1347,'Category Mapping'!$A$48:$A$51,0),1),0)</f>
        <v>2.8723845782606703E-4</v>
      </c>
      <c r="H1347" s="10">
        <f>IFERROR(H1187/I$1269/INDEX('Category Mapping'!$B$48:$B$51,MATCH($A1347,'Category Mapping'!$A$48:$A$51,0),1),0)</f>
        <v>1.6043932930267683E-4</v>
      </c>
      <c r="I1347" s="10">
        <f>IFERROR(I1187/J$1269/INDEX('Category Mapping'!$B$48:$B$51,MATCH($A1347,'Category Mapping'!$A$48:$A$51,0),1),0)</f>
        <v>1.6043932930267683E-4</v>
      </c>
      <c r="J1347" s="10">
        <f>IFERROR(J1187/K$1269/INDEX('Category Mapping'!$B$48:$B$51,MATCH($A1347,'Category Mapping'!$A$48:$A$51,0),1),0)</f>
        <v>2.8891155447948027E-4</v>
      </c>
      <c r="K1347" s="10">
        <f>IFERROR(K1187/L$1269/INDEX('Category Mapping'!$B$48:$B$51,MATCH($A1347,'Category Mapping'!$A$48:$A$51,0),1),0)</f>
        <v>1.3557772040403531E-7</v>
      </c>
      <c r="L1347" s="10">
        <f>IFERROR(L1187/M$1269/INDEX('Category Mapping'!$B$48:$B$51,MATCH($A1347,'Category Mapping'!$A$48:$A$51,0),1),0)</f>
        <v>0</v>
      </c>
      <c r="M1347" s="10">
        <f>IFERROR(M1187/N$1269/INDEX('Category Mapping'!$B$48:$B$51,MATCH($A1347,'Category Mapping'!$A$48:$A$51,0),1),0)</f>
        <v>9.1559574609041333E-5</v>
      </c>
      <c r="N1347" s="10">
        <f>IFERROR(N1187/O$1269/INDEX('Category Mapping'!$B$48:$B$51,MATCH($A1347,'Category Mapping'!$A$48:$A$51,0),1),0)</f>
        <v>9.1559574609041333E-5</v>
      </c>
      <c r="O1347" s="10">
        <f>IFERROR(O1187/P$1269/INDEX('Category Mapping'!$B$48:$B$51,MATCH($A1347,'Category Mapping'!$A$48:$A$51,0),1),0)</f>
        <v>9.1559574609041333E-5</v>
      </c>
      <c r="P1347" s="10">
        <f>IFERROR(P1187/Q$1269/INDEX('Category Mapping'!$B$48:$B$51,MATCH($A1347,'Category Mapping'!$A$48:$A$51,0),1),0)</f>
        <v>1.3757147917445748E-4</v>
      </c>
      <c r="Q1347" s="10">
        <f>IFERROR(Q1187/R$1269/INDEX('Category Mapping'!$B$48:$B$51,MATCH($A1347,'Category Mapping'!$A$48:$A$51,0),1),0)</f>
        <v>1.3757147917445748E-4</v>
      </c>
      <c r="R1347" s="10">
        <f>IFERROR(R1187/S$1269/INDEX('Category Mapping'!$B$48:$B$51,MATCH($A1347,'Category Mapping'!$A$48:$A$51,0),1),0)</f>
        <v>1.3757147917445748E-4</v>
      </c>
      <c r="S1347" s="10">
        <f>IFERROR(S1187/T$1269/INDEX('Category Mapping'!$B$48:$B$51,MATCH($A1347,'Category Mapping'!$A$48:$A$51,0),1),0)</f>
        <v>1.3757147917445748E-4</v>
      </c>
      <c r="T1347" s="10">
        <f>IFERROR(T1187/U$1269/INDEX('Category Mapping'!$B$48:$B$51,MATCH($A1347,'Category Mapping'!$A$48:$A$51,0),1),0)</f>
        <v>1.3757147917445748E-4</v>
      </c>
      <c r="U1347" s="10">
        <f>IFERROR(U1187/V$1269/INDEX('Category Mapping'!$B$48:$B$51,MATCH($A1347,'Category Mapping'!$A$48:$A$51,0),1),0)</f>
        <v>1.3757147917445748E-4</v>
      </c>
      <c r="V1347" s="10">
        <f>IFERROR(V1187/W$1269/INDEX('Category Mapping'!$B$48:$B$51,MATCH($A1347,'Category Mapping'!$A$48:$A$51,0),1),0)</f>
        <v>1.2049521812712902E-4</v>
      </c>
      <c r="W1347" s="10">
        <f>IFERROR(W1187/X$1269/INDEX('Category Mapping'!$B$48:$B$51,MATCH($A1347,'Category Mapping'!$A$48:$A$51,0),1),0)</f>
        <v>1.2049521812712902E-4</v>
      </c>
      <c r="X1347" s="10">
        <f>IFERROR(X1187/Y$1269/INDEX('Category Mapping'!$B$48:$B$51,MATCH($A1347,'Category Mapping'!$A$48:$A$51,0),1),0)</f>
        <v>1.2049521812712902E-4</v>
      </c>
      <c r="Y1347" s="26"/>
      <c r="Z1347" s="10"/>
    </row>
    <row r="1348" spans="1:26" outlineLevel="1">
      <c r="A1348" t="s">
        <v>100</v>
      </c>
      <c r="B1348" t="s">
        <v>49</v>
      </c>
      <c r="C1348" s="6" t="s">
        <v>123</v>
      </c>
      <c r="D1348" s="10">
        <f>IFERROR(D1188/E$1269/INDEX('Category Mapping'!$B$48:$B$51,MATCH($A1348,'Category Mapping'!$A$48:$A$51,0),1),0)</f>
        <v>2.3972138162893259E-4</v>
      </c>
      <c r="E1348" s="10">
        <f>IFERROR(E1188/F$1269/INDEX('Category Mapping'!$B$48:$B$51,MATCH($A1348,'Category Mapping'!$A$48:$A$51,0),1),0)</f>
        <v>1.7396790683594091E-7</v>
      </c>
      <c r="F1348" s="10">
        <f>IFERROR(F1188/G$1269/INDEX('Category Mapping'!$B$48:$B$51,MATCH($A1348,'Category Mapping'!$A$48:$A$51,0),1),0)</f>
        <v>0</v>
      </c>
      <c r="G1348" s="10">
        <f>IFERROR(G1188/H$1269/INDEX('Category Mapping'!$B$48:$B$51,MATCH($A1348,'Category Mapping'!$A$48:$A$51,0),1),0)</f>
        <v>1.7576272193970305E-4</v>
      </c>
      <c r="H1348" s="10">
        <f>IFERROR(H1188/I$1269/INDEX('Category Mapping'!$B$48:$B$51,MATCH($A1348,'Category Mapping'!$A$48:$A$51,0),1),0)</f>
        <v>1.28986956040627E-4</v>
      </c>
      <c r="I1348" s="10">
        <f>IFERROR(I1188/J$1269/INDEX('Category Mapping'!$B$48:$B$51,MATCH($A1348,'Category Mapping'!$A$48:$A$51,0),1),0)</f>
        <v>1.28986956040627E-4</v>
      </c>
      <c r="J1348" s="10">
        <f>IFERROR(J1188/K$1269/INDEX('Category Mapping'!$B$48:$B$51,MATCH($A1348,'Category Mapping'!$A$48:$A$51,0),1),0)</f>
        <v>2.8862242406974236E-4</v>
      </c>
      <c r="K1348" s="10">
        <f>IFERROR(K1188/L$1269/INDEX('Category Mapping'!$B$48:$B$51,MATCH($A1348,'Category Mapping'!$A$48:$A$51,0),1),0)</f>
        <v>1.26762865715106E-7</v>
      </c>
      <c r="L1348" s="10">
        <f>IFERROR(L1188/M$1269/INDEX('Category Mapping'!$B$48:$B$51,MATCH($A1348,'Category Mapping'!$A$48:$A$51,0),1),0)</f>
        <v>0</v>
      </c>
      <c r="M1348" s="10">
        <f>IFERROR(M1188/N$1269/INDEX('Category Mapping'!$B$48:$B$51,MATCH($A1348,'Category Mapping'!$A$48:$A$51,0),1),0)</f>
        <v>7.9788292676379459E-5</v>
      </c>
      <c r="N1348" s="10">
        <f>IFERROR(N1188/O$1269/INDEX('Category Mapping'!$B$48:$B$51,MATCH($A1348,'Category Mapping'!$A$48:$A$51,0),1),0)</f>
        <v>7.9788292676379459E-5</v>
      </c>
      <c r="O1348" s="10">
        <f>IFERROR(O1188/P$1269/INDEX('Category Mapping'!$B$48:$B$51,MATCH($A1348,'Category Mapping'!$A$48:$A$51,0),1),0)</f>
        <v>7.9788292676379459E-5</v>
      </c>
      <c r="P1348" s="10">
        <f>IFERROR(P1188/Q$1269/INDEX('Category Mapping'!$B$48:$B$51,MATCH($A1348,'Category Mapping'!$A$48:$A$51,0),1),0)</f>
        <v>1.3203315851407463E-4</v>
      </c>
      <c r="Q1348" s="10">
        <f>IFERROR(Q1188/R$1269/INDEX('Category Mapping'!$B$48:$B$51,MATCH($A1348,'Category Mapping'!$A$48:$A$51,0),1),0)</f>
        <v>1.3203315851407463E-4</v>
      </c>
      <c r="R1348" s="10">
        <f>IFERROR(R1188/S$1269/INDEX('Category Mapping'!$B$48:$B$51,MATCH($A1348,'Category Mapping'!$A$48:$A$51,0),1),0)</f>
        <v>1.3203315851407463E-4</v>
      </c>
      <c r="S1348" s="10">
        <f>IFERROR(S1188/T$1269/INDEX('Category Mapping'!$B$48:$B$51,MATCH($A1348,'Category Mapping'!$A$48:$A$51,0),1),0)</f>
        <v>1.3203315851407463E-4</v>
      </c>
      <c r="T1348" s="10">
        <f>IFERROR(T1188/U$1269/INDEX('Category Mapping'!$B$48:$B$51,MATCH($A1348,'Category Mapping'!$A$48:$A$51,0),1),0)</f>
        <v>1.3203315851407463E-4</v>
      </c>
      <c r="U1348" s="10">
        <f>IFERROR(U1188/V$1269/INDEX('Category Mapping'!$B$48:$B$51,MATCH($A1348,'Category Mapping'!$A$48:$A$51,0),1),0)</f>
        <v>1.3203315851407463E-4</v>
      </c>
      <c r="V1348" s="10">
        <f>IFERROR(V1188/W$1269/INDEX('Category Mapping'!$B$48:$B$51,MATCH($A1348,'Category Mapping'!$A$48:$A$51,0),1),0)</f>
        <v>1.194790941680174E-4</v>
      </c>
      <c r="W1348" s="10">
        <f>IFERROR(W1188/X$1269/INDEX('Category Mapping'!$B$48:$B$51,MATCH($A1348,'Category Mapping'!$A$48:$A$51,0),1),0)</f>
        <v>1.194790941680174E-4</v>
      </c>
      <c r="X1348" s="10">
        <f>IFERROR(X1188/Y$1269/INDEX('Category Mapping'!$B$48:$B$51,MATCH($A1348,'Category Mapping'!$A$48:$A$51,0),1),0)</f>
        <v>1.194790941680174E-4</v>
      </c>
      <c r="Y1348" s="26"/>
      <c r="Z1348" s="10"/>
    </row>
    <row r="1349" spans="1:26" outlineLevel="1">
      <c r="A1349" t="s">
        <v>100</v>
      </c>
      <c r="B1349" t="s">
        <v>50</v>
      </c>
      <c r="C1349" s="6" t="s">
        <v>124</v>
      </c>
      <c r="D1349" s="10">
        <f>IFERROR(D1189/E$1269/INDEX('Category Mapping'!$B$48:$B$51,MATCH($A1349,'Category Mapping'!$A$48:$A$51,0),1),0)</f>
        <v>2.3240936593540363E-4</v>
      </c>
      <c r="E1349" s="10">
        <f>IFERROR(E1189/F$1269/INDEX('Category Mapping'!$B$48:$B$51,MATCH($A1349,'Category Mapping'!$A$48:$A$51,0),1),0)</f>
        <v>1.7896247609032152E-7</v>
      </c>
      <c r="F1349" s="10">
        <f>IFERROR(F1189/G$1269/INDEX('Category Mapping'!$B$48:$B$51,MATCH($A1349,'Category Mapping'!$A$48:$A$51,0),1),0)</f>
        <v>0</v>
      </c>
      <c r="G1349" s="10">
        <f>IFERROR(G1189/H$1269/INDEX('Category Mapping'!$B$48:$B$51,MATCH($A1349,'Category Mapping'!$A$48:$A$51,0),1),0)</f>
        <v>9.4652603644255473E-5</v>
      </c>
      <c r="H1349" s="10">
        <f>IFERROR(H1189/I$1269/INDEX('Category Mapping'!$B$48:$B$51,MATCH($A1349,'Category Mapping'!$A$48:$A$51,0),1),0)</f>
        <v>1.0251357176857132E-4</v>
      </c>
      <c r="I1349" s="10">
        <f>IFERROR(I1189/J$1269/INDEX('Category Mapping'!$B$48:$B$51,MATCH($A1349,'Category Mapping'!$A$48:$A$51,0),1),0)</f>
        <v>1.0251357176857132E-4</v>
      </c>
      <c r="J1349" s="10">
        <f>IFERROR(J1189/K$1269/INDEX('Category Mapping'!$B$48:$B$51,MATCH($A1349,'Category Mapping'!$A$48:$A$51,0),1),0)</f>
        <v>1.6212908999873983E-4</v>
      </c>
      <c r="K1349" s="10">
        <f>IFERROR(K1189/L$1269/INDEX('Category Mapping'!$B$48:$B$51,MATCH($A1349,'Category Mapping'!$A$48:$A$51,0),1),0)</f>
        <v>1.1472153987732074E-7</v>
      </c>
      <c r="L1349" s="10">
        <f>IFERROR(L1189/M$1269/INDEX('Category Mapping'!$B$48:$B$51,MATCH($A1349,'Category Mapping'!$A$48:$A$51,0),1),0)</f>
        <v>0</v>
      </c>
      <c r="M1349" s="10">
        <f>IFERROR(M1189/N$1269/INDEX('Category Mapping'!$B$48:$B$51,MATCH($A1349,'Category Mapping'!$A$48:$A$51,0),1),0)</f>
        <v>7.0516125194045791E-5</v>
      </c>
      <c r="N1349" s="10">
        <f>IFERROR(N1189/O$1269/INDEX('Category Mapping'!$B$48:$B$51,MATCH($A1349,'Category Mapping'!$A$48:$A$51,0),1),0)</f>
        <v>7.0516125194045791E-5</v>
      </c>
      <c r="O1349" s="10">
        <f>IFERROR(O1189/P$1269/INDEX('Category Mapping'!$B$48:$B$51,MATCH($A1349,'Category Mapping'!$A$48:$A$51,0),1),0)</f>
        <v>7.0516125194045791E-5</v>
      </c>
      <c r="P1349" s="10">
        <f>IFERROR(P1189/Q$1269/INDEX('Category Mapping'!$B$48:$B$51,MATCH($A1349,'Category Mapping'!$A$48:$A$51,0),1),0)</f>
        <v>8.8767611700918541E-5</v>
      </c>
      <c r="Q1349" s="10">
        <f>IFERROR(Q1189/R$1269/INDEX('Category Mapping'!$B$48:$B$51,MATCH($A1349,'Category Mapping'!$A$48:$A$51,0),1),0)</f>
        <v>8.8767611700918541E-5</v>
      </c>
      <c r="R1349" s="10">
        <f>IFERROR(R1189/S$1269/INDEX('Category Mapping'!$B$48:$B$51,MATCH($A1349,'Category Mapping'!$A$48:$A$51,0),1),0)</f>
        <v>8.8767611700918541E-5</v>
      </c>
      <c r="S1349" s="10">
        <f>IFERROR(S1189/T$1269/INDEX('Category Mapping'!$B$48:$B$51,MATCH($A1349,'Category Mapping'!$A$48:$A$51,0),1),0)</f>
        <v>8.8767611700918541E-5</v>
      </c>
      <c r="T1349" s="10">
        <f>IFERROR(T1189/U$1269/INDEX('Category Mapping'!$B$48:$B$51,MATCH($A1349,'Category Mapping'!$A$48:$A$51,0),1),0)</f>
        <v>8.8767611700918541E-5</v>
      </c>
      <c r="U1349" s="10">
        <f>IFERROR(U1189/V$1269/INDEX('Category Mapping'!$B$48:$B$51,MATCH($A1349,'Category Mapping'!$A$48:$A$51,0),1),0)</f>
        <v>8.8767611700918541E-5</v>
      </c>
      <c r="V1349" s="10">
        <f>IFERROR(V1189/W$1269/INDEX('Category Mapping'!$B$48:$B$51,MATCH($A1349,'Category Mapping'!$A$48:$A$51,0),1),0)</f>
        <v>1.1887893853466014E-4</v>
      </c>
      <c r="W1349" s="10">
        <f>IFERROR(W1189/X$1269/INDEX('Category Mapping'!$B$48:$B$51,MATCH($A1349,'Category Mapping'!$A$48:$A$51,0),1),0)</f>
        <v>1.1887893853466014E-4</v>
      </c>
      <c r="X1349" s="10">
        <f>IFERROR(X1189/Y$1269/INDEX('Category Mapping'!$B$48:$B$51,MATCH($A1349,'Category Mapping'!$A$48:$A$51,0),1),0)</f>
        <v>1.1887893853466014E-4</v>
      </c>
      <c r="Y1349" s="26"/>
      <c r="Z1349" s="10"/>
    </row>
    <row r="1350" spans="1:26" outlineLevel="1">
      <c r="A1350" t="s">
        <v>125</v>
      </c>
      <c r="B1350" t="s">
        <v>27</v>
      </c>
      <c r="C1350" s="6" t="s">
        <v>101</v>
      </c>
      <c r="D1350" s="10">
        <f>IFERROR(D1190/E$1269/INDEX('Category Mapping'!$B$48:$B$51,MATCH($A1350,'Category Mapping'!$A$48:$A$51,0),1),0)</f>
        <v>9.1857519834648253E-5</v>
      </c>
      <c r="E1350" s="10">
        <f>IFERROR(E1190/F$1269/INDEX('Category Mapping'!$B$48:$B$51,MATCH($A1350,'Category Mapping'!$A$48:$A$51,0),1),0)</f>
        <v>1.8465893202249527E-7</v>
      </c>
      <c r="F1350" s="10">
        <f>IFERROR(F1190/G$1269/INDEX('Category Mapping'!$B$48:$B$51,MATCH($A1350,'Category Mapping'!$A$48:$A$51,0),1),0)</f>
        <v>0</v>
      </c>
      <c r="G1350" s="10">
        <f>IFERROR(G1190/H$1269/INDEX('Category Mapping'!$B$48:$B$51,MATCH($A1350,'Category Mapping'!$A$48:$A$51,0),1),0)</f>
        <v>5.4553384608196092E-5</v>
      </c>
      <c r="H1350" s="10">
        <f>IFERROR(H1190/I$1269/INDEX('Category Mapping'!$B$48:$B$51,MATCH($A1350,'Category Mapping'!$A$48:$A$51,0),1),0)</f>
        <v>7.4814673527699493E-5</v>
      </c>
      <c r="I1350" s="10">
        <f>IFERROR(I1190/J$1269/INDEX('Category Mapping'!$B$48:$B$51,MATCH($A1350,'Category Mapping'!$A$48:$A$51,0),1),0)</f>
        <v>7.4814673527699493E-5</v>
      </c>
      <c r="J1350" s="10">
        <f>IFERROR(J1190/K$1269/INDEX('Category Mapping'!$B$48:$B$51,MATCH($A1350,'Category Mapping'!$A$48:$A$51,0),1),0)</f>
        <v>8.417868157058043E-5</v>
      </c>
      <c r="K1350" s="10">
        <f>IFERROR(K1190/L$1269/INDEX('Category Mapping'!$B$48:$B$51,MATCH($A1350,'Category Mapping'!$A$48:$A$51,0),1),0)</f>
        <v>4.1942059773528023E-6</v>
      </c>
      <c r="L1350" s="10">
        <f>IFERROR(L1190/M$1269/INDEX('Category Mapping'!$B$48:$B$51,MATCH($A1350,'Category Mapping'!$A$48:$A$51,0),1),0)</f>
        <v>0</v>
      </c>
      <c r="M1350" s="10">
        <f>IFERROR(M1190/N$1269/INDEX('Category Mapping'!$B$48:$B$51,MATCH($A1350,'Category Mapping'!$A$48:$A$51,0),1),0)</f>
        <v>5.8000371107357667E-5</v>
      </c>
      <c r="N1350" s="10">
        <f>IFERROR(N1190/O$1269/INDEX('Category Mapping'!$B$48:$B$51,MATCH($A1350,'Category Mapping'!$A$48:$A$51,0),1),0)</f>
        <v>5.8000371107357667E-5</v>
      </c>
      <c r="O1350" s="10">
        <f>IFERROR(O1190/P$1269/INDEX('Category Mapping'!$B$48:$B$51,MATCH($A1350,'Category Mapping'!$A$48:$A$51,0),1),0)</f>
        <v>5.8000371107357667E-5</v>
      </c>
      <c r="P1350" s="10">
        <f>IFERROR(P1190/Q$1269/INDEX('Category Mapping'!$B$48:$B$51,MATCH($A1350,'Category Mapping'!$A$48:$A$51,0),1),0)</f>
        <v>5.3873818757129096E-5</v>
      </c>
      <c r="Q1350" s="10">
        <f>IFERROR(Q1190/R$1269/INDEX('Category Mapping'!$B$48:$B$51,MATCH($A1350,'Category Mapping'!$A$48:$A$51,0),1),0)</f>
        <v>5.3873818757129096E-5</v>
      </c>
      <c r="R1350" s="10">
        <f>IFERROR(R1190/S$1269/INDEX('Category Mapping'!$B$48:$B$51,MATCH($A1350,'Category Mapping'!$A$48:$A$51,0),1),0)</f>
        <v>5.3873818757129096E-5</v>
      </c>
      <c r="S1350" s="10">
        <f>IFERROR(S1190/T$1269/INDEX('Category Mapping'!$B$48:$B$51,MATCH($A1350,'Category Mapping'!$A$48:$A$51,0),1),0)</f>
        <v>5.3873818757129096E-5</v>
      </c>
      <c r="T1350" s="10">
        <f>IFERROR(T1190/U$1269/INDEX('Category Mapping'!$B$48:$B$51,MATCH($A1350,'Category Mapping'!$A$48:$A$51,0),1),0)</f>
        <v>5.3873818757129096E-5</v>
      </c>
      <c r="U1350" s="10">
        <f>IFERROR(U1190/V$1269/INDEX('Category Mapping'!$B$48:$B$51,MATCH($A1350,'Category Mapping'!$A$48:$A$51,0),1),0)</f>
        <v>5.3873818757129096E-5</v>
      </c>
      <c r="V1350" s="10">
        <f>IFERROR(V1190/W$1269/INDEX('Category Mapping'!$B$48:$B$51,MATCH($A1350,'Category Mapping'!$A$48:$A$51,0),1),0)</f>
        <v>1.1141021031420014E-4</v>
      </c>
      <c r="W1350" s="10">
        <f>IFERROR(W1190/X$1269/INDEX('Category Mapping'!$B$48:$B$51,MATCH($A1350,'Category Mapping'!$A$48:$A$51,0),1),0)</f>
        <v>1.1141021031420014E-4</v>
      </c>
      <c r="X1350" s="10">
        <f>IFERROR(X1190/Y$1269/INDEX('Category Mapping'!$B$48:$B$51,MATCH($A1350,'Category Mapping'!$A$48:$A$51,0),1),0)</f>
        <v>1.1141021031420014E-4</v>
      </c>
      <c r="Y1350" s="26"/>
      <c r="Z1350" s="10"/>
    </row>
    <row r="1351" spans="1:26" outlineLevel="1">
      <c r="A1351" t="s">
        <v>125</v>
      </c>
      <c r="B1351" t="s">
        <v>28</v>
      </c>
      <c r="C1351" s="6" t="s">
        <v>102</v>
      </c>
      <c r="D1351" s="10">
        <f>IFERROR(D1191/E$1269/INDEX('Category Mapping'!$B$48:$B$51,MATCH($A1351,'Category Mapping'!$A$48:$A$51,0),1),0)</f>
        <v>9.4157739853349267E-5</v>
      </c>
      <c r="E1351" s="10">
        <f>IFERROR(E1191/F$1269/INDEX('Category Mapping'!$B$48:$B$51,MATCH($A1351,'Category Mapping'!$A$48:$A$51,0),1),0)</f>
        <v>1.8624730395601946E-7</v>
      </c>
      <c r="F1351" s="10">
        <f>IFERROR(F1191/G$1269/INDEX('Category Mapping'!$B$48:$B$51,MATCH($A1351,'Category Mapping'!$A$48:$A$51,0),1),0)</f>
        <v>0</v>
      </c>
      <c r="G1351" s="10">
        <f>IFERROR(G1191/H$1269/INDEX('Category Mapping'!$B$48:$B$51,MATCH($A1351,'Category Mapping'!$A$48:$A$51,0),1),0)</f>
        <v>4.9139853608939011E-5</v>
      </c>
      <c r="H1351" s="10">
        <f>IFERROR(H1191/I$1269/INDEX('Category Mapping'!$B$48:$B$51,MATCH($A1351,'Category Mapping'!$A$48:$A$51,0),1),0)</f>
        <v>5.5555286749298621E-5</v>
      </c>
      <c r="I1351" s="10">
        <f>IFERROR(I1191/J$1269/INDEX('Category Mapping'!$B$48:$B$51,MATCH($A1351,'Category Mapping'!$A$48:$A$51,0),1),0)</f>
        <v>5.5555286749298621E-5</v>
      </c>
      <c r="J1351" s="10">
        <f>IFERROR(J1191/K$1269/INDEX('Category Mapping'!$B$48:$B$51,MATCH($A1351,'Category Mapping'!$A$48:$A$51,0),1),0)</f>
        <v>7.527055924458291E-5</v>
      </c>
      <c r="K1351" s="10">
        <f>IFERROR(K1191/L$1269/INDEX('Category Mapping'!$B$48:$B$51,MATCH($A1351,'Category Mapping'!$A$48:$A$51,0),1),0)</f>
        <v>4.0063418947416314E-6</v>
      </c>
      <c r="L1351" s="10">
        <f>IFERROR(L1191/M$1269/INDEX('Category Mapping'!$B$48:$B$51,MATCH($A1351,'Category Mapping'!$A$48:$A$51,0),1),0)</f>
        <v>0</v>
      </c>
      <c r="M1351" s="10">
        <f>IFERROR(M1191/N$1269/INDEX('Category Mapping'!$B$48:$B$51,MATCH($A1351,'Category Mapping'!$A$48:$A$51,0),1),0)</f>
        <v>5.4937863150096549E-5</v>
      </c>
      <c r="N1351" s="10">
        <f>IFERROR(N1191/O$1269/INDEX('Category Mapping'!$B$48:$B$51,MATCH($A1351,'Category Mapping'!$A$48:$A$51,0),1),0)</f>
        <v>5.4937863150096549E-5</v>
      </c>
      <c r="O1351" s="10">
        <f>IFERROR(O1191/P$1269/INDEX('Category Mapping'!$B$48:$B$51,MATCH($A1351,'Category Mapping'!$A$48:$A$51,0),1),0)</f>
        <v>5.4937863150096549E-5</v>
      </c>
      <c r="P1351" s="10">
        <f>IFERROR(P1191/Q$1269/INDEX('Category Mapping'!$B$48:$B$51,MATCH($A1351,'Category Mapping'!$A$48:$A$51,0),1),0)</f>
        <v>5.2403622452823008E-5</v>
      </c>
      <c r="Q1351" s="10">
        <f>IFERROR(Q1191/R$1269/INDEX('Category Mapping'!$B$48:$B$51,MATCH($A1351,'Category Mapping'!$A$48:$A$51,0),1),0)</f>
        <v>5.2403622452823008E-5</v>
      </c>
      <c r="R1351" s="10">
        <f>IFERROR(R1191/S$1269/INDEX('Category Mapping'!$B$48:$B$51,MATCH($A1351,'Category Mapping'!$A$48:$A$51,0),1),0)</f>
        <v>5.2403622452823008E-5</v>
      </c>
      <c r="S1351" s="10">
        <f>IFERROR(S1191/T$1269/INDEX('Category Mapping'!$B$48:$B$51,MATCH($A1351,'Category Mapping'!$A$48:$A$51,0),1),0)</f>
        <v>5.2403622452823008E-5</v>
      </c>
      <c r="T1351" s="10">
        <f>IFERROR(T1191/U$1269/INDEX('Category Mapping'!$B$48:$B$51,MATCH($A1351,'Category Mapping'!$A$48:$A$51,0),1),0)</f>
        <v>5.2403622452823008E-5</v>
      </c>
      <c r="U1351" s="10">
        <f>IFERROR(U1191/V$1269/INDEX('Category Mapping'!$B$48:$B$51,MATCH($A1351,'Category Mapping'!$A$48:$A$51,0),1),0)</f>
        <v>5.2403622452823008E-5</v>
      </c>
      <c r="V1351" s="10">
        <f>IFERROR(V1191/W$1269/INDEX('Category Mapping'!$B$48:$B$51,MATCH($A1351,'Category Mapping'!$A$48:$A$51,0),1),0)</f>
        <v>1.1126089869005471E-4</v>
      </c>
      <c r="W1351" s="10">
        <f>IFERROR(W1191/X$1269/INDEX('Category Mapping'!$B$48:$B$51,MATCH($A1351,'Category Mapping'!$A$48:$A$51,0),1),0)</f>
        <v>1.1126089869005471E-4</v>
      </c>
      <c r="X1351" s="10">
        <f>IFERROR(X1191/Y$1269/INDEX('Category Mapping'!$B$48:$B$51,MATCH($A1351,'Category Mapping'!$A$48:$A$51,0),1),0)</f>
        <v>1.1126089869005471E-4</v>
      </c>
      <c r="Y1351" s="26"/>
      <c r="Z1351" s="10"/>
    </row>
    <row r="1352" spans="1:26" outlineLevel="1">
      <c r="A1352" t="s">
        <v>125</v>
      </c>
      <c r="B1352" t="s">
        <v>29</v>
      </c>
      <c r="C1352" s="6" t="s">
        <v>103</v>
      </c>
      <c r="D1352" s="10">
        <f>IFERROR(D1192/E$1269/INDEX('Category Mapping'!$B$48:$B$51,MATCH($A1352,'Category Mapping'!$A$48:$A$51,0),1),0)</f>
        <v>9.4935761001397123E-5</v>
      </c>
      <c r="E1352" s="10">
        <f>IFERROR(E1192/F$1269/INDEX('Category Mapping'!$B$48:$B$51,MATCH($A1352,'Category Mapping'!$A$48:$A$51,0),1),0)</f>
        <v>1.875058134142458E-7</v>
      </c>
      <c r="F1352" s="10">
        <f>IFERROR(F1192/G$1269/INDEX('Category Mapping'!$B$48:$B$51,MATCH($A1352,'Category Mapping'!$A$48:$A$51,0),1),0)</f>
        <v>0</v>
      </c>
      <c r="G1352" s="10">
        <f>IFERROR(G1192/H$1269/INDEX('Category Mapping'!$B$48:$B$51,MATCH($A1352,'Category Mapping'!$A$48:$A$51,0),1),0)</f>
        <v>4.8230640237125154E-5</v>
      </c>
      <c r="H1352" s="10">
        <f>IFERROR(H1192/I$1269/INDEX('Category Mapping'!$B$48:$B$51,MATCH($A1352,'Category Mapping'!$A$48:$A$51,0),1),0)</f>
        <v>4.4099524589781207E-5</v>
      </c>
      <c r="I1352" s="10">
        <f>IFERROR(I1192/J$1269/INDEX('Category Mapping'!$B$48:$B$51,MATCH($A1352,'Category Mapping'!$A$48:$A$51,0),1),0)</f>
        <v>4.4099524589781207E-5</v>
      </c>
      <c r="J1352" s="10">
        <f>IFERROR(J1192/K$1269/INDEX('Category Mapping'!$B$48:$B$51,MATCH($A1352,'Category Mapping'!$A$48:$A$51,0),1),0)</f>
        <v>7.408995338947128E-5</v>
      </c>
      <c r="K1352" s="10">
        <f>IFERROR(K1192/L$1269/INDEX('Category Mapping'!$B$48:$B$51,MATCH($A1352,'Category Mapping'!$A$48:$A$51,0),1),0)</f>
        <v>3.9279500330130272E-6</v>
      </c>
      <c r="L1352" s="10">
        <f>IFERROR(L1192/M$1269/INDEX('Category Mapping'!$B$48:$B$51,MATCH($A1352,'Category Mapping'!$A$48:$A$51,0),1),0)</f>
        <v>0</v>
      </c>
      <c r="M1352" s="10">
        <f>IFERROR(M1192/N$1269/INDEX('Category Mapping'!$B$48:$B$51,MATCH($A1352,'Category Mapping'!$A$48:$A$51,0),1),0)</f>
        <v>5.4544055621468489E-5</v>
      </c>
      <c r="N1352" s="10">
        <f>IFERROR(N1192/O$1269/INDEX('Category Mapping'!$B$48:$B$51,MATCH($A1352,'Category Mapping'!$A$48:$A$51,0),1),0)</f>
        <v>5.4544055621468489E-5</v>
      </c>
      <c r="O1352" s="10">
        <f>IFERROR(O1192/P$1269/INDEX('Category Mapping'!$B$48:$B$51,MATCH($A1352,'Category Mapping'!$A$48:$A$51,0),1),0)</f>
        <v>5.4544055621468489E-5</v>
      </c>
      <c r="P1352" s="10">
        <f>IFERROR(P1192/Q$1269/INDEX('Category Mapping'!$B$48:$B$51,MATCH($A1352,'Category Mapping'!$A$48:$A$51,0),1),0)</f>
        <v>5.2010722753126687E-5</v>
      </c>
      <c r="Q1352" s="10">
        <f>IFERROR(Q1192/R$1269/INDEX('Category Mapping'!$B$48:$B$51,MATCH($A1352,'Category Mapping'!$A$48:$A$51,0),1),0)</f>
        <v>5.2010722753126687E-5</v>
      </c>
      <c r="R1352" s="10">
        <f>IFERROR(R1192/S$1269/INDEX('Category Mapping'!$B$48:$B$51,MATCH($A1352,'Category Mapping'!$A$48:$A$51,0),1),0)</f>
        <v>5.2010722753126687E-5</v>
      </c>
      <c r="S1352" s="10">
        <f>IFERROR(S1192/T$1269/INDEX('Category Mapping'!$B$48:$B$51,MATCH($A1352,'Category Mapping'!$A$48:$A$51,0),1),0)</f>
        <v>5.2010722753126687E-5</v>
      </c>
      <c r="T1352" s="10">
        <f>IFERROR(T1192/U$1269/INDEX('Category Mapping'!$B$48:$B$51,MATCH($A1352,'Category Mapping'!$A$48:$A$51,0),1),0)</f>
        <v>5.2010722753126687E-5</v>
      </c>
      <c r="U1352" s="10">
        <f>IFERROR(U1192/V$1269/INDEX('Category Mapping'!$B$48:$B$51,MATCH($A1352,'Category Mapping'!$A$48:$A$51,0),1),0)</f>
        <v>5.2010722753126687E-5</v>
      </c>
      <c r="V1352" s="10">
        <f>IFERROR(V1192/W$1269/INDEX('Category Mapping'!$B$48:$B$51,MATCH($A1352,'Category Mapping'!$A$48:$A$51,0),1),0)</f>
        <v>1.1129727078112155E-4</v>
      </c>
      <c r="W1352" s="10">
        <f>IFERROR(W1192/X$1269/INDEX('Category Mapping'!$B$48:$B$51,MATCH($A1352,'Category Mapping'!$A$48:$A$51,0),1),0)</f>
        <v>1.1129727078112155E-4</v>
      </c>
      <c r="X1352" s="10">
        <f>IFERROR(X1192/Y$1269/INDEX('Category Mapping'!$B$48:$B$51,MATCH($A1352,'Category Mapping'!$A$48:$A$51,0),1),0)</f>
        <v>1.1129727078112155E-4</v>
      </c>
      <c r="Y1352" s="26"/>
      <c r="Z1352" s="10"/>
    </row>
    <row r="1353" spans="1:26" outlineLevel="1">
      <c r="A1353" t="s">
        <v>125</v>
      </c>
      <c r="B1353" t="s">
        <v>30</v>
      </c>
      <c r="C1353" s="6" t="s">
        <v>104</v>
      </c>
      <c r="D1353" s="10">
        <f>IFERROR(D1193/E$1269/INDEX('Category Mapping'!$B$48:$B$51,MATCH($A1353,'Category Mapping'!$A$48:$A$51,0),1),0)</f>
        <v>9.4157739853349267E-5</v>
      </c>
      <c r="E1353" s="10">
        <f>IFERROR(E1193/F$1269/INDEX('Category Mapping'!$B$48:$B$51,MATCH($A1353,'Category Mapping'!$A$48:$A$51,0),1),0)</f>
        <v>1.8769339979410689E-7</v>
      </c>
      <c r="F1353" s="10">
        <f>IFERROR(F1193/G$1269/INDEX('Category Mapping'!$B$48:$B$51,MATCH($A1353,'Category Mapping'!$A$48:$A$51,0),1),0)</f>
        <v>0</v>
      </c>
      <c r="G1353" s="10">
        <f>IFERROR(G1193/H$1269/INDEX('Category Mapping'!$B$48:$B$51,MATCH($A1353,'Category Mapping'!$A$48:$A$51,0),1),0)</f>
        <v>4.8914237510070672E-5</v>
      </c>
      <c r="H1353" s="10">
        <f>IFERROR(H1193/I$1269/INDEX('Category Mapping'!$B$48:$B$51,MATCH($A1353,'Category Mapping'!$A$48:$A$51,0),1),0)</f>
        <v>3.7518146443315654E-5</v>
      </c>
      <c r="I1353" s="10">
        <f>IFERROR(I1193/J$1269/INDEX('Category Mapping'!$B$48:$B$51,MATCH($A1353,'Category Mapping'!$A$48:$A$51,0),1),0)</f>
        <v>3.7518146443315654E-5</v>
      </c>
      <c r="J1353" s="10">
        <f>IFERROR(J1193/K$1269/INDEX('Category Mapping'!$B$48:$B$51,MATCH($A1353,'Category Mapping'!$A$48:$A$51,0),1),0)</f>
        <v>7.5950639681662095E-5</v>
      </c>
      <c r="K1353" s="10">
        <f>IFERROR(K1193/L$1269/INDEX('Category Mapping'!$B$48:$B$51,MATCH($A1353,'Category Mapping'!$A$48:$A$51,0),1),0)</f>
        <v>3.8837312436956924E-6</v>
      </c>
      <c r="L1353" s="10">
        <f>IFERROR(L1193/M$1269/INDEX('Category Mapping'!$B$48:$B$51,MATCH($A1353,'Category Mapping'!$A$48:$A$51,0),1),0)</f>
        <v>0</v>
      </c>
      <c r="M1353" s="10">
        <f>IFERROR(M1193/N$1269/INDEX('Category Mapping'!$B$48:$B$51,MATCH($A1353,'Category Mapping'!$A$48:$A$51,0),1),0)</f>
        <v>5.6387753671884085E-5</v>
      </c>
      <c r="N1353" s="10">
        <f>IFERROR(N1193/O$1269/INDEX('Category Mapping'!$B$48:$B$51,MATCH($A1353,'Category Mapping'!$A$48:$A$51,0),1),0)</f>
        <v>5.6387753671884085E-5</v>
      </c>
      <c r="O1353" s="10">
        <f>IFERROR(O1193/P$1269/INDEX('Category Mapping'!$B$48:$B$51,MATCH($A1353,'Category Mapping'!$A$48:$A$51,0),1),0)</f>
        <v>5.6387753671884085E-5</v>
      </c>
      <c r="P1353" s="10">
        <f>IFERROR(P1193/Q$1269/INDEX('Category Mapping'!$B$48:$B$51,MATCH($A1353,'Category Mapping'!$A$48:$A$51,0),1),0)</f>
        <v>5.213061225279692E-5</v>
      </c>
      <c r="Q1353" s="10">
        <f>IFERROR(Q1193/R$1269/INDEX('Category Mapping'!$B$48:$B$51,MATCH($A1353,'Category Mapping'!$A$48:$A$51,0),1),0)</f>
        <v>5.213061225279692E-5</v>
      </c>
      <c r="R1353" s="10">
        <f>IFERROR(R1193/S$1269/INDEX('Category Mapping'!$B$48:$B$51,MATCH($A1353,'Category Mapping'!$A$48:$A$51,0),1),0)</f>
        <v>5.213061225279692E-5</v>
      </c>
      <c r="S1353" s="10">
        <f>IFERROR(S1193/T$1269/INDEX('Category Mapping'!$B$48:$B$51,MATCH($A1353,'Category Mapping'!$A$48:$A$51,0),1),0)</f>
        <v>5.213061225279692E-5</v>
      </c>
      <c r="T1353" s="10">
        <f>IFERROR(T1193/U$1269/INDEX('Category Mapping'!$B$48:$B$51,MATCH($A1353,'Category Mapping'!$A$48:$A$51,0),1),0)</f>
        <v>5.213061225279692E-5</v>
      </c>
      <c r="U1353" s="10">
        <f>IFERROR(U1193/V$1269/INDEX('Category Mapping'!$B$48:$B$51,MATCH($A1353,'Category Mapping'!$A$48:$A$51,0),1),0)</f>
        <v>5.213061225279692E-5</v>
      </c>
      <c r="V1353" s="10">
        <f>IFERROR(V1193/W$1269/INDEX('Category Mapping'!$B$48:$B$51,MATCH($A1353,'Category Mapping'!$A$48:$A$51,0),1),0)</f>
        <v>1.1133627053878576E-4</v>
      </c>
      <c r="W1353" s="10">
        <f>IFERROR(W1193/X$1269/INDEX('Category Mapping'!$B$48:$B$51,MATCH($A1353,'Category Mapping'!$A$48:$A$51,0),1),0)</f>
        <v>1.1133627053878576E-4</v>
      </c>
      <c r="X1353" s="10">
        <f>IFERROR(X1193/Y$1269/INDEX('Category Mapping'!$B$48:$B$51,MATCH($A1353,'Category Mapping'!$A$48:$A$51,0),1),0)</f>
        <v>1.1133627053878576E-4</v>
      </c>
      <c r="Y1353" s="26"/>
      <c r="Z1353" s="10"/>
    </row>
    <row r="1354" spans="1:26" outlineLevel="1">
      <c r="A1354" t="s">
        <v>125</v>
      </c>
      <c r="B1354" t="s">
        <v>31</v>
      </c>
      <c r="C1354" s="6" t="s">
        <v>105</v>
      </c>
      <c r="D1354" s="10">
        <f>IFERROR(D1194/E$1269/INDEX('Category Mapping'!$B$48:$B$51,MATCH($A1354,'Category Mapping'!$A$48:$A$51,0),1),0)</f>
        <v>9.1857519834648253E-5</v>
      </c>
      <c r="E1354" s="10">
        <f>IFERROR(E1194/F$1269/INDEX('Category Mapping'!$B$48:$B$51,MATCH($A1354,'Category Mapping'!$A$48:$A$51,0),1),0)</f>
        <v>1.8423900678000451E-7</v>
      </c>
      <c r="F1354" s="10">
        <f>IFERROR(F1194/G$1269/INDEX('Category Mapping'!$B$48:$B$51,MATCH($A1354,'Category Mapping'!$A$48:$A$51,0),1),0)</f>
        <v>0</v>
      </c>
      <c r="G1354" s="10">
        <f>IFERROR(G1194/H$1269/INDEX('Category Mapping'!$B$48:$B$51,MATCH($A1354,'Category Mapping'!$A$48:$A$51,0),1),0)</f>
        <v>5.8989628487734593E-5</v>
      </c>
      <c r="H1354" s="10">
        <f>IFERROR(H1194/I$1269/INDEX('Category Mapping'!$B$48:$B$51,MATCH($A1354,'Category Mapping'!$A$48:$A$51,0),1),0)</f>
        <v>3.9190933255526924E-5</v>
      </c>
      <c r="I1354" s="10">
        <f>IFERROR(I1194/J$1269/INDEX('Category Mapping'!$B$48:$B$51,MATCH($A1354,'Category Mapping'!$A$48:$A$51,0),1),0)</f>
        <v>3.9190933255526924E-5</v>
      </c>
      <c r="J1354" s="10">
        <f>IFERROR(J1194/K$1269/INDEX('Category Mapping'!$B$48:$B$51,MATCH($A1354,'Category Mapping'!$A$48:$A$51,0),1),0)</f>
        <v>7.6082244425408903E-5</v>
      </c>
      <c r="K1354" s="10">
        <f>IFERROR(K1194/L$1269/INDEX('Category Mapping'!$B$48:$B$51,MATCH($A1354,'Category Mapping'!$A$48:$A$51,0),1),0)</f>
        <v>3.8742095750541464E-6</v>
      </c>
      <c r="L1354" s="10">
        <f>IFERROR(L1194/M$1269/INDEX('Category Mapping'!$B$48:$B$51,MATCH($A1354,'Category Mapping'!$A$48:$A$51,0),1),0)</f>
        <v>0</v>
      </c>
      <c r="M1354" s="10">
        <f>IFERROR(M1194/N$1269/INDEX('Category Mapping'!$B$48:$B$51,MATCH($A1354,'Category Mapping'!$A$48:$A$51,0),1),0)</f>
        <v>5.9006554994659392E-5</v>
      </c>
      <c r="N1354" s="10">
        <f>IFERROR(N1194/O$1269/INDEX('Category Mapping'!$B$48:$B$51,MATCH($A1354,'Category Mapping'!$A$48:$A$51,0),1),0)</f>
        <v>5.9006554994659392E-5</v>
      </c>
      <c r="O1354" s="10">
        <f>IFERROR(O1194/P$1269/INDEX('Category Mapping'!$B$48:$B$51,MATCH($A1354,'Category Mapping'!$A$48:$A$51,0),1),0)</f>
        <v>5.9006554994659392E-5</v>
      </c>
      <c r="P1354" s="10">
        <f>IFERROR(P1194/Q$1269/INDEX('Category Mapping'!$B$48:$B$51,MATCH($A1354,'Category Mapping'!$A$48:$A$51,0),1),0)</f>
        <v>5.1912415502670444E-5</v>
      </c>
      <c r="Q1354" s="10">
        <f>IFERROR(Q1194/R$1269/INDEX('Category Mapping'!$B$48:$B$51,MATCH($A1354,'Category Mapping'!$A$48:$A$51,0),1),0)</f>
        <v>5.1912415502670444E-5</v>
      </c>
      <c r="R1354" s="10">
        <f>IFERROR(R1194/S$1269/INDEX('Category Mapping'!$B$48:$B$51,MATCH($A1354,'Category Mapping'!$A$48:$A$51,0),1),0)</f>
        <v>5.1912415502670444E-5</v>
      </c>
      <c r="S1354" s="10">
        <f>IFERROR(S1194/T$1269/INDEX('Category Mapping'!$B$48:$B$51,MATCH($A1354,'Category Mapping'!$A$48:$A$51,0),1),0)</f>
        <v>5.1912415502670444E-5</v>
      </c>
      <c r="T1354" s="10">
        <f>IFERROR(T1194/U$1269/INDEX('Category Mapping'!$B$48:$B$51,MATCH($A1354,'Category Mapping'!$A$48:$A$51,0),1),0)</f>
        <v>5.1912415502670444E-5</v>
      </c>
      <c r="U1354" s="10">
        <f>IFERROR(U1194/V$1269/INDEX('Category Mapping'!$B$48:$B$51,MATCH($A1354,'Category Mapping'!$A$48:$A$51,0),1),0)</f>
        <v>5.1912415502670444E-5</v>
      </c>
      <c r="V1354" s="10">
        <f>IFERROR(V1194/W$1269/INDEX('Category Mapping'!$B$48:$B$51,MATCH($A1354,'Category Mapping'!$A$48:$A$51,0),1),0)</f>
        <v>1.1182559635544753E-4</v>
      </c>
      <c r="W1354" s="10">
        <f>IFERROR(W1194/X$1269/INDEX('Category Mapping'!$B$48:$B$51,MATCH($A1354,'Category Mapping'!$A$48:$A$51,0),1),0)</f>
        <v>1.1182559635544753E-4</v>
      </c>
      <c r="X1354" s="10">
        <f>IFERROR(X1194/Y$1269/INDEX('Category Mapping'!$B$48:$B$51,MATCH($A1354,'Category Mapping'!$A$48:$A$51,0),1),0)</f>
        <v>1.1182559635544753E-4</v>
      </c>
      <c r="Y1354" s="26"/>
      <c r="Z1354" s="10"/>
    </row>
    <row r="1355" spans="1:26" outlineLevel="1">
      <c r="A1355" t="s">
        <v>125</v>
      </c>
      <c r="B1355" t="s">
        <v>32</v>
      </c>
      <c r="C1355" s="6" t="s">
        <v>106</v>
      </c>
      <c r="D1355" s="10">
        <f>IFERROR(D1195/E$1269/INDEX('Category Mapping'!$B$48:$B$51,MATCH($A1355,'Category Mapping'!$A$48:$A$51,0),1),0)</f>
        <v>1.1516111142035043E-4</v>
      </c>
      <c r="E1355" s="10">
        <f>IFERROR(E1195/F$1269/INDEX('Category Mapping'!$B$48:$B$51,MATCH($A1355,'Category Mapping'!$A$48:$A$51,0),1),0)</f>
        <v>1.7306818491272756E-7</v>
      </c>
      <c r="F1355" s="10">
        <f>IFERROR(F1195/G$1269/INDEX('Category Mapping'!$B$48:$B$51,MATCH($A1355,'Category Mapping'!$A$48:$A$51,0),1),0)</f>
        <v>0</v>
      </c>
      <c r="G1355" s="10">
        <f>IFERROR(G1195/H$1269/INDEX('Category Mapping'!$B$48:$B$51,MATCH($A1355,'Category Mapping'!$A$48:$A$51,0),1),0)</f>
        <v>9.1710612186751258E-5</v>
      </c>
      <c r="H1355" s="10">
        <f>IFERROR(H1195/I$1269/INDEX('Category Mapping'!$B$48:$B$51,MATCH($A1355,'Category Mapping'!$A$48:$A$51,0),1),0)</f>
        <v>5.1128778202492527E-5</v>
      </c>
      <c r="I1355" s="10">
        <f>IFERROR(I1195/J$1269/INDEX('Category Mapping'!$B$48:$B$51,MATCH($A1355,'Category Mapping'!$A$48:$A$51,0),1),0)</f>
        <v>5.1128778202492527E-5</v>
      </c>
      <c r="J1355" s="10">
        <f>IFERROR(J1195/K$1269/INDEX('Category Mapping'!$B$48:$B$51,MATCH($A1355,'Category Mapping'!$A$48:$A$51,0),1),0)</f>
        <v>1.083223600118366E-4</v>
      </c>
      <c r="K1355" s="10">
        <f>IFERROR(K1195/L$1269/INDEX('Category Mapping'!$B$48:$B$51,MATCH($A1355,'Category Mapping'!$A$48:$A$51,0),1),0)</f>
        <v>3.967120828707388E-6</v>
      </c>
      <c r="L1355" s="10">
        <f>IFERROR(L1195/M$1269/INDEX('Category Mapping'!$B$48:$B$51,MATCH($A1355,'Category Mapping'!$A$48:$A$51,0),1),0)</f>
        <v>0</v>
      </c>
      <c r="M1355" s="10">
        <f>IFERROR(M1195/N$1269/INDEX('Category Mapping'!$B$48:$B$51,MATCH($A1355,'Category Mapping'!$A$48:$A$51,0),1),0)</f>
        <v>6.7197322598815757E-5</v>
      </c>
      <c r="N1355" s="10">
        <f>IFERROR(N1195/O$1269/INDEX('Category Mapping'!$B$48:$B$51,MATCH($A1355,'Category Mapping'!$A$48:$A$51,0),1),0)</f>
        <v>6.7197322598815757E-5</v>
      </c>
      <c r="O1355" s="10">
        <f>IFERROR(O1195/P$1269/INDEX('Category Mapping'!$B$48:$B$51,MATCH($A1355,'Category Mapping'!$A$48:$A$51,0),1),0)</f>
        <v>6.7197322598815757E-5</v>
      </c>
      <c r="P1355" s="10">
        <f>IFERROR(P1195/Q$1269/INDEX('Category Mapping'!$B$48:$B$51,MATCH($A1355,'Category Mapping'!$A$48:$A$51,0),1),0)</f>
        <v>5.3039688125464086E-5</v>
      </c>
      <c r="Q1355" s="10">
        <f>IFERROR(Q1195/R$1269/INDEX('Category Mapping'!$B$48:$B$51,MATCH($A1355,'Category Mapping'!$A$48:$A$51,0),1),0)</f>
        <v>5.3039688125464086E-5</v>
      </c>
      <c r="R1355" s="10">
        <f>IFERROR(R1195/S$1269/INDEX('Category Mapping'!$B$48:$B$51,MATCH($A1355,'Category Mapping'!$A$48:$A$51,0),1),0)</f>
        <v>5.3039688125464086E-5</v>
      </c>
      <c r="S1355" s="10">
        <f>IFERROR(S1195/T$1269/INDEX('Category Mapping'!$B$48:$B$51,MATCH($A1355,'Category Mapping'!$A$48:$A$51,0),1),0)</f>
        <v>5.3039688125464086E-5</v>
      </c>
      <c r="T1355" s="10">
        <f>IFERROR(T1195/U$1269/INDEX('Category Mapping'!$B$48:$B$51,MATCH($A1355,'Category Mapping'!$A$48:$A$51,0),1),0)</f>
        <v>5.3039688125464086E-5</v>
      </c>
      <c r="U1355" s="10">
        <f>IFERROR(U1195/V$1269/INDEX('Category Mapping'!$B$48:$B$51,MATCH($A1355,'Category Mapping'!$A$48:$A$51,0),1),0)</f>
        <v>5.3039688125464086E-5</v>
      </c>
      <c r="V1355" s="10">
        <f>IFERROR(V1195/W$1269/INDEX('Category Mapping'!$B$48:$B$51,MATCH($A1355,'Category Mapping'!$A$48:$A$51,0),1),0)</f>
        <v>1.1276811237774025E-4</v>
      </c>
      <c r="W1355" s="10">
        <f>IFERROR(W1195/X$1269/INDEX('Category Mapping'!$B$48:$B$51,MATCH($A1355,'Category Mapping'!$A$48:$A$51,0),1),0)</f>
        <v>1.1276811237774025E-4</v>
      </c>
      <c r="X1355" s="10">
        <f>IFERROR(X1195/Y$1269/INDEX('Category Mapping'!$B$48:$B$51,MATCH($A1355,'Category Mapping'!$A$48:$A$51,0),1),0)</f>
        <v>1.1276811237774025E-4</v>
      </c>
      <c r="Y1355" s="26"/>
      <c r="Z1355" s="10"/>
    </row>
    <row r="1356" spans="1:26" outlineLevel="1">
      <c r="A1356" t="s">
        <v>125</v>
      </c>
      <c r="B1356" t="s">
        <v>33</v>
      </c>
      <c r="C1356" s="6" t="s">
        <v>107</v>
      </c>
      <c r="D1356" s="10">
        <f>IFERROR(D1196/E$1269/INDEX('Category Mapping'!$B$48:$B$51,MATCH($A1356,'Category Mapping'!$A$48:$A$51,0),1),0)</f>
        <v>1.2462636298304962E-4</v>
      </c>
      <c r="E1356" s="10">
        <f>IFERROR(E1196/F$1269/INDEX('Category Mapping'!$B$48:$B$51,MATCH($A1356,'Category Mapping'!$A$48:$A$51,0),1),0)</f>
        <v>1.4960644137235633E-7</v>
      </c>
      <c r="F1356" s="10">
        <f>IFERROR(F1196/G$1269/INDEX('Category Mapping'!$B$48:$B$51,MATCH($A1356,'Category Mapping'!$A$48:$A$51,0),1),0)</f>
        <v>0</v>
      </c>
      <c r="G1356" s="10">
        <f>IFERROR(G1196/H$1269/INDEX('Category Mapping'!$B$48:$B$51,MATCH($A1356,'Category Mapping'!$A$48:$A$51,0),1),0)</f>
        <v>8.8004967340450573E-5</v>
      </c>
      <c r="H1356" s="10">
        <f>IFERROR(H1196/I$1269/INDEX('Category Mapping'!$B$48:$B$51,MATCH($A1356,'Category Mapping'!$A$48:$A$51,0),1),0)</f>
        <v>7.9300885485905333E-5</v>
      </c>
      <c r="I1356" s="10">
        <f>IFERROR(I1196/J$1269/INDEX('Category Mapping'!$B$48:$B$51,MATCH($A1356,'Category Mapping'!$A$48:$A$51,0),1),0)</f>
        <v>7.9300885485905333E-5</v>
      </c>
      <c r="J1356" s="10">
        <f>IFERROR(J1196/K$1269/INDEX('Category Mapping'!$B$48:$B$51,MATCH($A1356,'Category Mapping'!$A$48:$A$51,0),1),0)</f>
        <v>2.0008575906206127E-4</v>
      </c>
      <c r="K1356" s="10">
        <f>IFERROR(K1196/L$1269/INDEX('Category Mapping'!$B$48:$B$51,MATCH($A1356,'Category Mapping'!$A$48:$A$51,0),1),0)</f>
        <v>4.2994312115825026E-6</v>
      </c>
      <c r="L1356" s="10">
        <f>IFERROR(L1196/M$1269/INDEX('Category Mapping'!$B$48:$B$51,MATCH($A1356,'Category Mapping'!$A$48:$A$51,0),1),0)</f>
        <v>0</v>
      </c>
      <c r="M1356" s="10">
        <f>IFERROR(M1196/N$1269/INDEX('Category Mapping'!$B$48:$B$51,MATCH($A1356,'Category Mapping'!$A$48:$A$51,0),1),0)</f>
        <v>9.3651251412111671E-5</v>
      </c>
      <c r="N1356" s="10">
        <f>IFERROR(N1196/O$1269/INDEX('Category Mapping'!$B$48:$B$51,MATCH($A1356,'Category Mapping'!$A$48:$A$51,0),1),0)</f>
        <v>9.3651251412111671E-5</v>
      </c>
      <c r="O1356" s="10">
        <f>IFERROR(O1196/P$1269/INDEX('Category Mapping'!$B$48:$B$51,MATCH($A1356,'Category Mapping'!$A$48:$A$51,0),1),0)</f>
        <v>9.3651251412111671E-5</v>
      </c>
      <c r="P1356" s="10">
        <f>IFERROR(P1196/Q$1269/INDEX('Category Mapping'!$B$48:$B$51,MATCH($A1356,'Category Mapping'!$A$48:$A$51,0),1),0)</f>
        <v>7.5015730587674748E-5</v>
      </c>
      <c r="Q1356" s="10">
        <f>IFERROR(Q1196/R$1269/INDEX('Category Mapping'!$B$48:$B$51,MATCH($A1356,'Category Mapping'!$A$48:$A$51,0),1),0)</f>
        <v>7.5015730587674748E-5</v>
      </c>
      <c r="R1356" s="10">
        <f>IFERROR(R1196/S$1269/INDEX('Category Mapping'!$B$48:$B$51,MATCH($A1356,'Category Mapping'!$A$48:$A$51,0),1),0)</f>
        <v>7.5015730587674748E-5</v>
      </c>
      <c r="S1356" s="10">
        <f>IFERROR(S1196/T$1269/INDEX('Category Mapping'!$B$48:$B$51,MATCH($A1356,'Category Mapping'!$A$48:$A$51,0),1),0)</f>
        <v>7.5015730587674748E-5</v>
      </c>
      <c r="T1356" s="10">
        <f>IFERROR(T1196/U$1269/INDEX('Category Mapping'!$B$48:$B$51,MATCH($A1356,'Category Mapping'!$A$48:$A$51,0),1),0)</f>
        <v>7.5015730587674748E-5</v>
      </c>
      <c r="U1356" s="10">
        <f>IFERROR(U1196/V$1269/INDEX('Category Mapping'!$B$48:$B$51,MATCH($A1356,'Category Mapping'!$A$48:$A$51,0),1),0)</f>
        <v>7.5015730587674748E-5</v>
      </c>
      <c r="V1356" s="10">
        <f>IFERROR(V1196/W$1269/INDEX('Category Mapping'!$B$48:$B$51,MATCH($A1356,'Category Mapping'!$A$48:$A$51,0),1),0)</f>
        <v>1.1370919632671624E-4</v>
      </c>
      <c r="W1356" s="10">
        <f>IFERROR(W1196/X$1269/INDEX('Category Mapping'!$B$48:$B$51,MATCH($A1356,'Category Mapping'!$A$48:$A$51,0),1),0)</f>
        <v>1.1370919632671624E-4</v>
      </c>
      <c r="X1356" s="10">
        <f>IFERROR(X1196/Y$1269/INDEX('Category Mapping'!$B$48:$B$51,MATCH($A1356,'Category Mapping'!$A$48:$A$51,0),1),0)</f>
        <v>1.1370919632671624E-4</v>
      </c>
      <c r="Y1356" s="26"/>
      <c r="Z1356" s="10"/>
    </row>
    <row r="1357" spans="1:26" outlineLevel="1">
      <c r="A1357" t="s">
        <v>125</v>
      </c>
      <c r="B1357" t="s">
        <v>34</v>
      </c>
      <c r="C1357" s="6" t="s">
        <v>108</v>
      </c>
      <c r="D1357" s="10">
        <f>IFERROR(D1197/E$1269/INDEX('Category Mapping'!$B$48:$B$51,MATCH($A1357,'Category Mapping'!$A$48:$A$51,0),1),0)</f>
        <v>1.2755281487521354E-4</v>
      </c>
      <c r="E1357" s="10">
        <f>IFERROR(E1197/F$1269/INDEX('Category Mapping'!$B$48:$B$51,MATCH($A1357,'Category Mapping'!$A$48:$A$51,0),1),0)</f>
        <v>1.2215506020815422E-7</v>
      </c>
      <c r="F1357" s="10">
        <f>IFERROR(F1197/G$1269/INDEX('Category Mapping'!$B$48:$B$51,MATCH($A1357,'Category Mapping'!$A$48:$A$51,0),1),0)</f>
        <v>0</v>
      </c>
      <c r="G1357" s="10">
        <f>IFERROR(G1197/H$1269/INDEX('Category Mapping'!$B$48:$B$51,MATCH($A1357,'Category Mapping'!$A$48:$A$51,0),1),0)</f>
        <v>5.1678516987933341E-5</v>
      </c>
      <c r="H1357" s="10">
        <f>IFERROR(H1197/I$1269/INDEX('Category Mapping'!$B$48:$B$51,MATCH($A1357,'Category Mapping'!$A$48:$A$51,0),1),0)</f>
        <v>1.0414445700205996E-4</v>
      </c>
      <c r="I1357" s="10">
        <f>IFERROR(I1197/J$1269/INDEX('Category Mapping'!$B$48:$B$51,MATCH($A1357,'Category Mapping'!$A$48:$A$51,0),1),0)</f>
        <v>1.0414445700205996E-4</v>
      </c>
      <c r="J1357" s="10">
        <f>IFERROR(J1197/K$1269/INDEX('Category Mapping'!$B$48:$B$51,MATCH($A1357,'Category Mapping'!$A$48:$A$51,0),1),0)</f>
        <v>2.2909805188214662E-4</v>
      </c>
      <c r="K1357" s="10">
        <f>IFERROR(K1197/L$1269/INDEX('Category Mapping'!$B$48:$B$51,MATCH($A1357,'Category Mapping'!$A$48:$A$51,0),1),0)</f>
        <v>4.9550209352630438E-6</v>
      </c>
      <c r="L1357" s="10">
        <f>IFERROR(L1197/M$1269/INDEX('Category Mapping'!$B$48:$B$51,MATCH($A1357,'Category Mapping'!$A$48:$A$51,0),1),0)</f>
        <v>0</v>
      </c>
      <c r="M1357" s="10">
        <f>IFERROR(M1197/N$1269/INDEX('Category Mapping'!$B$48:$B$51,MATCH($A1357,'Category Mapping'!$A$48:$A$51,0),1),0)</f>
        <v>1.2621491790271362E-4</v>
      </c>
      <c r="N1357" s="10">
        <f>IFERROR(N1197/O$1269/INDEX('Category Mapping'!$B$48:$B$51,MATCH($A1357,'Category Mapping'!$A$48:$A$51,0),1),0)</f>
        <v>1.2621491790271362E-4</v>
      </c>
      <c r="O1357" s="10">
        <f>IFERROR(O1197/P$1269/INDEX('Category Mapping'!$B$48:$B$51,MATCH($A1357,'Category Mapping'!$A$48:$A$51,0),1),0)</f>
        <v>1.2621491790271362E-4</v>
      </c>
      <c r="P1357" s="10">
        <f>IFERROR(P1197/Q$1269/INDEX('Category Mapping'!$B$48:$B$51,MATCH($A1357,'Category Mapping'!$A$48:$A$51,0),1),0)</f>
        <v>1.4025712842679461E-4</v>
      </c>
      <c r="Q1357" s="10">
        <f>IFERROR(Q1197/R$1269/INDEX('Category Mapping'!$B$48:$B$51,MATCH($A1357,'Category Mapping'!$A$48:$A$51,0),1),0)</f>
        <v>1.4025712842679461E-4</v>
      </c>
      <c r="R1357" s="10">
        <f>IFERROR(R1197/S$1269/INDEX('Category Mapping'!$B$48:$B$51,MATCH($A1357,'Category Mapping'!$A$48:$A$51,0),1),0)</f>
        <v>1.4025712842679461E-4</v>
      </c>
      <c r="S1357" s="10">
        <f>IFERROR(S1197/T$1269/INDEX('Category Mapping'!$B$48:$B$51,MATCH($A1357,'Category Mapping'!$A$48:$A$51,0),1),0)</f>
        <v>1.4025712842679461E-4</v>
      </c>
      <c r="T1357" s="10">
        <f>IFERROR(T1197/U$1269/INDEX('Category Mapping'!$B$48:$B$51,MATCH($A1357,'Category Mapping'!$A$48:$A$51,0),1),0)</f>
        <v>1.4025712842679461E-4</v>
      </c>
      <c r="U1357" s="10">
        <f>IFERROR(U1197/V$1269/INDEX('Category Mapping'!$B$48:$B$51,MATCH($A1357,'Category Mapping'!$A$48:$A$51,0),1),0)</f>
        <v>1.4025712842679461E-4</v>
      </c>
      <c r="V1357" s="10">
        <f>IFERROR(V1197/W$1269/INDEX('Category Mapping'!$B$48:$B$51,MATCH($A1357,'Category Mapping'!$A$48:$A$51,0),1),0)</f>
        <v>1.14464833040516E-4</v>
      </c>
      <c r="W1357" s="10">
        <f>IFERROR(W1197/X$1269/INDEX('Category Mapping'!$B$48:$B$51,MATCH($A1357,'Category Mapping'!$A$48:$A$51,0),1),0)</f>
        <v>1.14464833040516E-4</v>
      </c>
      <c r="X1357" s="10">
        <f>IFERROR(X1197/Y$1269/INDEX('Category Mapping'!$B$48:$B$51,MATCH($A1357,'Category Mapping'!$A$48:$A$51,0),1),0)</f>
        <v>1.14464833040516E-4</v>
      </c>
      <c r="Y1357" s="26"/>
      <c r="Z1357" s="10"/>
    </row>
    <row r="1358" spans="1:26" outlineLevel="1">
      <c r="A1358" t="s">
        <v>125</v>
      </c>
      <c r="B1358" t="s">
        <v>35</v>
      </c>
      <c r="C1358" s="6" t="s">
        <v>109</v>
      </c>
      <c r="D1358" s="10">
        <f>IFERROR(D1198/E$1269/INDEX('Category Mapping'!$B$48:$B$51,MATCH($A1358,'Category Mapping'!$A$48:$A$51,0),1),0)</f>
        <v>1.2677093211688203E-4</v>
      </c>
      <c r="E1358" s="10">
        <f>IFERROR(E1198/F$1269/INDEX('Category Mapping'!$B$48:$B$51,MATCH($A1358,'Category Mapping'!$A$48:$A$51,0),1),0)</f>
        <v>2.6954514598346893E-7</v>
      </c>
      <c r="F1358" s="10">
        <f>IFERROR(F1198/G$1269/INDEX('Category Mapping'!$B$48:$B$51,MATCH($A1358,'Category Mapping'!$A$48:$A$51,0),1),0)</f>
        <v>0</v>
      </c>
      <c r="G1358" s="10">
        <f>IFERROR(G1198/H$1269/INDEX('Category Mapping'!$B$48:$B$51,MATCH($A1358,'Category Mapping'!$A$48:$A$51,0),1),0)</f>
        <v>5.3898125556855228E-5</v>
      </c>
      <c r="H1358" s="10">
        <f>IFERROR(H1198/I$1269/INDEX('Category Mapping'!$B$48:$B$51,MATCH($A1358,'Category Mapping'!$A$48:$A$51,0),1),0)</f>
        <v>1.1364966974561313E-4</v>
      </c>
      <c r="I1358" s="10">
        <f>IFERROR(I1198/J$1269/INDEX('Category Mapping'!$B$48:$B$51,MATCH($A1358,'Category Mapping'!$A$48:$A$51,0),1),0)</f>
        <v>1.1364966974561313E-4</v>
      </c>
      <c r="J1358" s="10">
        <f>IFERROR(J1198/K$1269/INDEX('Category Mapping'!$B$48:$B$51,MATCH($A1358,'Category Mapping'!$A$48:$A$51,0),1),0)</f>
        <v>1.8404117272910009E-4</v>
      </c>
      <c r="K1358" s="10">
        <f>IFERROR(K1198/L$1269/INDEX('Category Mapping'!$B$48:$B$51,MATCH($A1358,'Category Mapping'!$A$48:$A$51,0),1),0)</f>
        <v>5.9471666541254455E-6</v>
      </c>
      <c r="L1358" s="10">
        <f>IFERROR(L1198/M$1269/INDEX('Category Mapping'!$B$48:$B$51,MATCH($A1358,'Category Mapping'!$A$48:$A$51,0),1),0)</f>
        <v>0</v>
      </c>
      <c r="M1358" s="10">
        <f>IFERROR(M1198/N$1269/INDEX('Category Mapping'!$B$48:$B$51,MATCH($A1358,'Category Mapping'!$A$48:$A$51,0),1),0)</f>
        <v>1.5394886323336025E-4</v>
      </c>
      <c r="N1358" s="10">
        <f>IFERROR(N1198/O$1269/INDEX('Category Mapping'!$B$48:$B$51,MATCH($A1358,'Category Mapping'!$A$48:$A$51,0),1),0)</f>
        <v>1.5394886323336025E-4</v>
      </c>
      <c r="O1358" s="10">
        <f>IFERROR(O1198/P$1269/INDEX('Category Mapping'!$B$48:$B$51,MATCH($A1358,'Category Mapping'!$A$48:$A$51,0),1),0)</f>
        <v>1.5394886323336025E-4</v>
      </c>
      <c r="P1358" s="10">
        <f>IFERROR(P1198/Q$1269/INDEX('Category Mapping'!$B$48:$B$51,MATCH($A1358,'Category Mapping'!$A$48:$A$51,0),1),0)</f>
        <v>1.5594494556640906E-4</v>
      </c>
      <c r="Q1358" s="10">
        <f>IFERROR(Q1198/R$1269/INDEX('Category Mapping'!$B$48:$B$51,MATCH($A1358,'Category Mapping'!$A$48:$A$51,0),1),0)</f>
        <v>1.5594494556640906E-4</v>
      </c>
      <c r="R1358" s="10">
        <f>IFERROR(R1198/S$1269/INDEX('Category Mapping'!$B$48:$B$51,MATCH($A1358,'Category Mapping'!$A$48:$A$51,0),1),0)</f>
        <v>1.5594494556640906E-4</v>
      </c>
      <c r="S1358" s="10">
        <f>IFERROR(S1198/T$1269/INDEX('Category Mapping'!$B$48:$B$51,MATCH($A1358,'Category Mapping'!$A$48:$A$51,0),1),0)</f>
        <v>1.5594494556640906E-4</v>
      </c>
      <c r="T1358" s="10">
        <f>IFERROR(T1198/U$1269/INDEX('Category Mapping'!$B$48:$B$51,MATCH($A1358,'Category Mapping'!$A$48:$A$51,0),1),0)</f>
        <v>1.5594494556640906E-4</v>
      </c>
      <c r="U1358" s="10">
        <f>IFERROR(U1198/V$1269/INDEX('Category Mapping'!$B$48:$B$51,MATCH($A1358,'Category Mapping'!$A$48:$A$51,0),1),0)</f>
        <v>1.5594494556640906E-4</v>
      </c>
      <c r="V1358" s="10">
        <f>IFERROR(V1198/W$1269/INDEX('Category Mapping'!$B$48:$B$51,MATCH($A1358,'Category Mapping'!$A$48:$A$51,0),1),0)</f>
        <v>1.1461414466466142E-4</v>
      </c>
      <c r="W1358" s="10">
        <f>IFERROR(W1198/X$1269/INDEX('Category Mapping'!$B$48:$B$51,MATCH($A1358,'Category Mapping'!$A$48:$A$51,0),1),0)</f>
        <v>1.1461414466466142E-4</v>
      </c>
      <c r="X1358" s="10">
        <f>IFERROR(X1198/Y$1269/INDEX('Category Mapping'!$B$48:$B$51,MATCH($A1358,'Category Mapping'!$A$48:$A$51,0),1),0)</f>
        <v>1.1461414466466142E-4</v>
      </c>
      <c r="Y1358" s="26"/>
      <c r="Z1358" s="10"/>
    </row>
    <row r="1359" spans="1:26" outlineLevel="1">
      <c r="A1359" t="s">
        <v>125</v>
      </c>
      <c r="B1359" t="s">
        <v>36</v>
      </c>
      <c r="C1359" s="6" t="s">
        <v>110</v>
      </c>
      <c r="D1359" s="10">
        <f>IFERROR(D1199/E$1269/INDEX('Category Mapping'!$B$48:$B$51,MATCH($A1359,'Category Mapping'!$A$48:$A$51,0),1),0)</f>
        <v>1.0035512364012811E-4</v>
      </c>
      <c r="E1359" s="10">
        <f>IFERROR(E1199/F$1269/INDEX('Category Mapping'!$B$48:$B$51,MATCH($A1359,'Category Mapping'!$A$48:$A$51,0),1),0)</f>
        <v>3.0097815616717203E-6</v>
      </c>
      <c r="F1359" s="10">
        <f>IFERROR(F1199/G$1269/INDEX('Category Mapping'!$B$48:$B$51,MATCH($A1359,'Category Mapping'!$A$48:$A$51,0),1),0)</f>
        <v>0</v>
      </c>
      <c r="G1359" s="10">
        <f>IFERROR(G1199/H$1269/INDEX('Category Mapping'!$B$48:$B$51,MATCH($A1359,'Category Mapping'!$A$48:$A$51,0),1),0)</f>
        <v>5.3516025160711982E-5</v>
      </c>
      <c r="H1359" s="10">
        <f>IFERROR(H1199/I$1269/INDEX('Category Mapping'!$B$48:$B$51,MATCH($A1359,'Category Mapping'!$A$48:$A$51,0),1),0)</f>
        <v>1.2396671767299423E-4</v>
      </c>
      <c r="I1359" s="10">
        <f>IFERROR(I1199/J$1269/INDEX('Category Mapping'!$B$48:$B$51,MATCH($A1359,'Category Mapping'!$A$48:$A$51,0),1),0)</f>
        <v>1.2396671767299423E-4</v>
      </c>
      <c r="J1359" s="10">
        <f>IFERROR(J1199/K$1269/INDEX('Category Mapping'!$B$48:$B$51,MATCH($A1359,'Category Mapping'!$A$48:$A$51,0),1),0)</f>
        <v>1.414705441791845E-4</v>
      </c>
      <c r="K1359" s="10">
        <f>IFERROR(K1199/L$1269/INDEX('Category Mapping'!$B$48:$B$51,MATCH($A1359,'Category Mapping'!$A$48:$A$51,0),1),0)</f>
        <v>7.0104309735877454E-6</v>
      </c>
      <c r="L1359" s="10">
        <f>IFERROR(L1199/M$1269/INDEX('Category Mapping'!$B$48:$B$51,MATCH($A1359,'Category Mapping'!$A$48:$A$51,0),1),0)</f>
        <v>0</v>
      </c>
      <c r="M1359" s="10">
        <f>IFERROR(M1199/N$1269/INDEX('Category Mapping'!$B$48:$B$51,MATCH($A1359,'Category Mapping'!$A$48:$A$51,0),1),0)</f>
        <v>1.6321681707176861E-4</v>
      </c>
      <c r="N1359" s="10">
        <f>IFERROR(N1199/O$1269/INDEX('Category Mapping'!$B$48:$B$51,MATCH($A1359,'Category Mapping'!$A$48:$A$51,0),1),0)</f>
        <v>1.6321681707176861E-4</v>
      </c>
      <c r="O1359" s="10">
        <f>IFERROR(O1199/P$1269/INDEX('Category Mapping'!$B$48:$B$51,MATCH($A1359,'Category Mapping'!$A$48:$A$51,0),1),0)</f>
        <v>1.6321681707176861E-4</v>
      </c>
      <c r="P1359" s="10">
        <f>IFERROR(P1199/Q$1269/INDEX('Category Mapping'!$B$48:$B$51,MATCH($A1359,'Category Mapping'!$A$48:$A$51,0),1),0)</f>
        <v>1.4696735073621618E-4</v>
      </c>
      <c r="Q1359" s="10">
        <f>IFERROR(Q1199/R$1269/INDEX('Category Mapping'!$B$48:$B$51,MATCH($A1359,'Category Mapping'!$A$48:$A$51,0),1),0)</f>
        <v>1.4696735073621618E-4</v>
      </c>
      <c r="R1359" s="10">
        <f>IFERROR(R1199/S$1269/INDEX('Category Mapping'!$B$48:$B$51,MATCH($A1359,'Category Mapping'!$A$48:$A$51,0),1),0)</f>
        <v>1.4696735073621618E-4</v>
      </c>
      <c r="S1359" s="10">
        <f>IFERROR(S1199/T$1269/INDEX('Category Mapping'!$B$48:$B$51,MATCH($A1359,'Category Mapping'!$A$48:$A$51,0),1),0)</f>
        <v>1.4696735073621618E-4</v>
      </c>
      <c r="T1359" s="10">
        <f>IFERROR(T1199/U$1269/INDEX('Category Mapping'!$B$48:$B$51,MATCH($A1359,'Category Mapping'!$A$48:$A$51,0),1),0)</f>
        <v>1.4696735073621618E-4</v>
      </c>
      <c r="U1359" s="10">
        <f>IFERROR(U1199/V$1269/INDEX('Category Mapping'!$B$48:$B$51,MATCH($A1359,'Category Mapping'!$A$48:$A$51,0),1),0)</f>
        <v>1.4696735073621618E-4</v>
      </c>
      <c r="V1359" s="10">
        <f>IFERROR(V1199/W$1269/INDEX('Category Mapping'!$B$48:$B$51,MATCH($A1359,'Category Mapping'!$A$48:$A$51,0),1),0)</f>
        <v>1.1438826559850429E-4</v>
      </c>
      <c r="W1359" s="10">
        <f>IFERROR(W1199/X$1269/INDEX('Category Mapping'!$B$48:$B$51,MATCH($A1359,'Category Mapping'!$A$48:$A$51,0),1),0)</f>
        <v>1.1438826559850429E-4</v>
      </c>
      <c r="X1359" s="10">
        <f>IFERROR(X1199/Y$1269/INDEX('Category Mapping'!$B$48:$B$51,MATCH($A1359,'Category Mapping'!$A$48:$A$51,0),1),0)</f>
        <v>1.1438826559850429E-4</v>
      </c>
      <c r="Y1359" s="26"/>
      <c r="Z1359" s="10"/>
    </row>
    <row r="1360" spans="1:26" outlineLevel="1">
      <c r="A1360" t="s">
        <v>125</v>
      </c>
      <c r="B1360" t="s">
        <v>37</v>
      </c>
      <c r="C1360" s="6" t="s">
        <v>111</v>
      </c>
      <c r="D1360" s="10">
        <f>IFERROR(D1200/E$1269/INDEX('Category Mapping'!$B$48:$B$51,MATCH($A1360,'Category Mapping'!$A$48:$A$51,0),1),0)</f>
        <v>9.7359878844746245E-5</v>
      </c>
      <c r="E1360" s="10">
        <f>IFERROR(E1200/F$1269/INDEX('Category Mapping'!$B$48:$B$51,MATCH($A1360,'Category Mapping'!$A$48:$A$51,0),1),0)</f>
        <v>6.797732463933542E-6</v>
      </c>
      <c r="F1360" s="10">
        <f>IFERROR(F1200/G$1269/INDEX('Category Mapping'!$B$48:$B$51,MATCH($A1360,'Category Mapping'!$A$48:$A$51,0),1),0)</f>
        <v>0</v>
      </c>
      <c r="G1360" s="10">
        <f>IFERROR(G1200/H$1269/INDEX('Category Mapping'!$B$48:$B$51,MATCH($A1360,'Category Mapping'!$A$48:$A$51,0),1),0)</f>
        <v>5.4148802827826195E-5</v>
      </c>
      <c r="H1360" s="10">
        <f>IFERROR(H1200/I$1269/INDEX('Category Mapping'!$B$48:$B$51,MATCH($A1360,'Category Mapping'!$A$48:$A$51,0),1),0)</f>
        <v>1.3499456109067115E-4</v>
      </c>
      <c r="I1360" s="10">
        <f>IFERROR(I1200/J$1269/INDEX('Category Mapping'!$B$48:$B$51,MATCH($A1360,'Category Mapping'!$A$48:$A$51,0),1),0)</f>
        <v>1.3499456109067115E-4</v>
      </c>
      <c r="J1360" s="10">
        <f>IFERROR(J1200/K$1269/INDEX('Category Mapping'!$B$48:$B$51,MATCH($A1360,'Category Mapping'!$A$48:$A$51,0),1),0)</f>
        <v>1.1752059000095185E-4</v>
      </c>
      <c r="K1360" s="10">
        <f>IFERROR(K1200/L$1269/INDEX('Category Mapping'!$B$48:$B$51,MATCH($A1360,'Category Mapping'!$A$48:$A$51,0),1),0)</f>
        <v>7.9430656613691624E-6</v>
      </c>
      <c r="L1360" s="10">
        <f>IFERROR(L1200/M$1269/INDEX('Category Mapping'!$B$48:$B$51,MATCH($A1360,'Category Mapping'!$A$48:$A$51,0),1),0)</f>
        <v>0</v>
      </c>
      <c r="M1360" s="10">
        <f>IFERROR(M1200/N$1269/INDEX('Category Mapping'!$B$48:$B$51,MATCH($A1360,'Category Mapping'!$A$48:$A$51,0),1),0)</f>
        <v>1.6221314519432442E-4</v>
      </c>
      <c r="N1360" s="10">
        <f>IFERROR(N1200/O$1269/INDEX('Category Mapping'!$B$48:$B$51,MATCH($A1360,'Category Mapping'!$A$48:$A$51,0),1),0)</f>
        <v>1.6221314519432442E-4</v>
      </c>
      <c r="O1360" s="10">
        <f>IFERROR(O1200/P$1269/INDEX('Category Mapping'!$B$48:$B$51,MATCH($A1360,'Category Mapping'!$A$48:$A$51,0),1),0)</f>
        <v>1.6221314519432442E-4</v>
      </c>
      <c r="P1360" s="10">
        <f>IFERROR(P1200/Q$1269/INDEX('Category Mapping'!$B$48:$B$51,MATCH($A1360,'Category Mapping'!$A$48:$A$51,0),1),0)</f>
        <v>1.2864542481120817E-4</v>
      </c>
      <c r="Q1360" s="10">
        <f>IFERROR(Q1200/R$1269/INDEX('Category Mapping'!$B$48:$B$51,MATCH($A1360,'Category Mapping'!$A$48:$A$51,0),1),0)</f>
        <v>1.2864542481120817E-4</v>
      </c>
      <c r="R1360" s="10">
        <f>IFERROR(R1200/S$1269/INDEX('Category Mapping'!$B$48:$B$51,MATCH($A1360,'Category Mapping'!$A$48:$A$51,0),1),0)</f>
        <v>1.2864542481120817E-4</v>
      </c>
      <c r="S1360" s="10">
        <f>IFERROR(S1200/T$1269/INDEX('Category Mapping'!$B$48:$B$51,MATCH($A1360,'Category Mapping'!$A$48:$A$51,0),1),0)</f>
        <v>1.2864542481120817E-4</v>
      </c>
      <c r="T1360" s="10">
        <f>IFERROR(T1200/U$1269/INDEX('Category Mapping'!$B$48:$B$51,MATCH($A1360,'Category Mapping'!$A$48:$A$51,0),1),0)</f>
        <v>1.2864542481120817E-4</v>
      </c>
      <c r="U1360" s="10">
        <f>IFERROR(U1200/V$1269/INDEX('Category Mapping'!$B$48:$B$51,MATCH($A1360,'Category Mapping'!$A$48:$A$51,0),1),0)</f>
        <v>1.2864542481120817E-4</v>
      </c>
      <c r="V1360" s="10">
        <f>IFERROR(V1200/W$1269/INDEX('Category Mapping'!$B$48:$B$51,MATCH($A1360,'Category Mapping'!$A$48:$A$51,0),1),0)</f>
        <v>1.1397407515053757E-4</v>
      </c>
      <c r="W1360" s="10">
        <f>IFERROR(W1200/X$1269/INDEX('Category Mapping'!$B$48:$B$51,MATCH($A1360,'Category Mapping'!$A$48:$A$51,0),1),0)</f>
        <v>1.1397407515053757E-4</v>
      </c>
      <c r="X1360" s="10">
        <f>IFERROR(X1200/Y$1269/INDEX('Category Mapping'!$B$48:$B$51,MATCH($A1360,'Category Mapping'!$A$48:$A$51,0),1),0)</f>
        <v>1.1397407515053757E-4</v>
      </c>
      <c r="Y1360" s="26"/>
      <c r="Z1360" s="10"/>
    </row>
    <row r="1361" spans="1:26" outlineLevel="1">
      <c r="A1361" t="s">
        <v>125</v>
      </c>
      <c r="B1361" t="s">
        <v>38</v>
      </c>
      <c r="C1361" s="6" t="s">
        <v>112</v>
      </c>
      <c r="D1361" s="10">
        <f>IFERROR(D1201/E$1269/INDEX('Category Mapping'!$B$48:$B$51,MATCH($A1361,'Category Mapping'!$A$48:$A$51,0),1),0)</f>
        <v>8.9409637233849764E-5</v>
      </c>
      <c r="E1361" s="10">
        <f>IFERROR(E1201/F$1269/INDEX('Category Mapping'!$B$48:$B$51,MATCH($A1361,'Category Mapping'!$A$48:$A$51,0),1),0)</f>
        <v>1.1393071236218548E-5</v>
      </c>
      <c r="F1361" s="10">
        <f>IFERROR(F1201/G$1269/INDEX('Category Mapping'!$B$48:$B$51,MATCH($A1361,'Category Mapping'!$A$48:$A$51,0),1),0)</f>
        <v>0</v>
      </c>
      <c r="G1361" s="10">
        <f>IFERROR(G1201/H$1269/INDEX('Category Mapping'!$B$48:$B$51,MATCH($A1361,'Category Mapping'!$A$48:$A$51,0),1),0)</f>
        <v>5.8484402109640891E-5</v>
      </c>
      <c r="H1361" s="10">
        <f>IFERROR(H1201/I$1269/INDEX('Category Mapping'!$B$48:$B$51,MATCH($A1361,'Category Mapping'!$A$48:$A$51,0),1),0)</f>
        <v>1.4162810654118419E-4</v>
      </c>
      <c r="I1361" s="10">
        <f>IFERROR(I1201/J$1269/INDEX('Category Mapping'!$B$48:$B$51,MATCH($A1361,'Category Mapping'!$A$48:$A$51,0),1),0)</f>
        <v>1.4162810654118419E-4</v>
      </c>
      <c r="J1361" s="10">
        <f>IFERROR(J1201/K$1269/INDEX('Category Mapping'!$B$48:$B$51,MATCH($A1361,'Category Mapping'!$A$48:$A$51,0),1),0)</f>
        <v>1.0019643821938156E-4</v>
      </c>
      <c r="K1361" s="10">
        <f>IFERROR(K1201/L$1269/INDEX('Category Mapping'!$B$48:$B$51,MATCH($A1361,'Category Mapping'!$A$48:$A$51,0),1),0)</f>
        <v>8.6372351017543034E-6</v>
      </c>
      <c r="L1361" s="10">
        <f>IFERROR(L1201/M$1269/INDEX('Category Mapping'!$B$48:$B$51,MATCH($A1361,'Category Mapping'!$A$48:$A$51,0),1),0)</f>
        <v>0</v>
      </c>
      <c r="M1361" s="10">
        <f>IFERROR(M1201/N$1269/INDEX('Category Mapping'!$B$48:$B$51,MATCH($A1361,'Category Mapping'!$A$48:$A$51,0),1),0)</f>
        <v>1.6181977542548172E-4</v>
      </c>
      <c r="N1361" s="10">
        <f>IFERROR(N1201/O$1269/INDEX('Category Mapping'!$B$48:$B$51,MATCH($A1361,'Category Mapping'!$A$48:$A$51,0),1),0)</f>
        <v>1.6181977542548172E-4</v>
      </c>
      <c r="O1361" s="10">
        <f>IFERROR(O1201/P$1269/INDEX('Category Mapping'!$B$48:$B$51,MATCH($A1361,'Category Mapping'!$A$48:$A$51,0),1),0)</f>
        <v>1.6181977542548172E-4</v>
      </c>
      <c r="P1361" s="10">
        <f>IFERROR(P1201/Q$1269/INDEX('Category Mapping'!$B$48:$B$51,MATCH($A1361,'Category Mapping'!$A$48:$A$51,0),1),0)</f>
        <v>1.3000256762529146E-4</v>
      </c>
      <c r="Q1361" s="10">
        <f>IFERROR(Q1201/R$1269/INDEX('Category Mapping'!$B$48:$B$51,MATCH($A1361,'Category Mapping'!$A$48:$A$51,0),1),0)</f>
        <v>1.3000256762529146E-4</v>
      </c>
      <c r="R1361" s="10">
        <f>IFERROR(R1201/S$1269/INDEX('Category Mapping'!$B$48:$B$51,MATCH($A1361,'Category Mapping'!$A$48:$A$51,0),1),0)</f>
        <v>1.3000256762529146E-4</v>
      </c>
      <c r="S1361" s="10">
        <f>IFERROR(S1201/T$1269/INDEX('Category Mapping'!$B$48:$B$51,MATCH($A1361,'Category Mapping'!$A$48:$A$51,0),1),0)</f>
        <v>1.3000256762529146E-4</v>
      </c>
      <c r="T1361" s="10">
        <f>IFERROR(T1201/U$1269/INDEX('Category Mapping'!$B$48:$B$51,MATCH($A1361,'Category Mapping'!$A$48:$A$51,0),1),0)</f>
        <v>1.3000256762529146E-4</v>
      </c>
      <c r="U1361" s="10">
        <f>IFERROR(U1201/V$1269/INDEX('Category Mapping'!$B$48:$B$51,MATCH($A1361,'Category Mapping'!$A$48:$A$51,0),1),0)</f>
        <v>1.3000256762529146E-4</v>
      </c>
      <c r="V1361" s="10">
        <f>IFERROR(V1201/W$1269/INDEX('Category Mapping'!$B$48:$B$51,MATCH($A1361,'Category Mapping'!$A$48:$A$51,0),1),0)</f>
        <v>1.136728242356494E-4</v>
      </c>
      <c r="W1361" s="10">
        <f>IFERROR(W1201/X$1269/INDEX('Category Mapping'!$B$48:$B$51,MATCH($A1361,'Category Mapping'!$A$48:$A$51,0),1),0)</f>
        <v>1.136728242356494E-4</v>
      </c>
      <c r="X1361" s="10">
        <f>IFERROR(X1201/Y$1269/INDEX('Category Mapping'!$B$48:$B$51,MATCH($A1361,'Category Mapping'!$A$48:$A$51,0),1),0)</f>
        <v>1.136728242356494E-4</v>
      </c>
      <c r="Y1361" s="26"/>
      <c r="Z1361" s="10"/>
    </row>
    <row r="1362" spans="1:26" outlineLevel="1">
      <c r="A1362" t="s">
        <v>125</v>
      </c>
      <c r="B1362" t="s">
        <v>39</v>
      </c>
      <c r="C1362" s="6" t="s">
        <v>113</v>
      </c>
      <c r="D1362" s="10">
        <f>IFERROR(D1202/E$1269/INDEX('Category Mapping'!$B$48:$B$51,MATCH($A1362,'Category Mapping'!$A$48:$A$51,0),1),0)</f>
        <v>9.1616690810903854E-5</v>
      </c>
      <c r="E1362" s="10">
        <f>IFERROR(E1202/F$1269/INDEX('Category Mapping'!$B$48:$B$51,MATCH($A1362,'Category Mapping'!$A$48:$A$51,0),1),0)</f>
        <v>1.5605817645262986E-5</v>
      </c>
      <c r="F1362" s="10">
        <f>IFERROR(F1202/G$1269/INDEX('Category Mapping'!$B$48:$B$51,MATCH($A1362,'Category Mapping'!$A$48:$A$51,0),1),0)</f>
        <v>0</v>
      </c>
      <c r="G1362" s="10">
        <f>IFERROR(G1202/H$1269/INDEX('Category Mapping'!$B$48:$B$51,MATCH($A1362,'Category Mapping'!$A$48:$A$51,0),1),0)</f>
        <v>6.1254615157017143E-5</v>
      </c>
      <c r="H1362" s="10">
        <f>IFERROR(H1202/I$1269/INDEX('Category Mapping'!$B$48:$B$51,MATCH($A1362,'Category Mapping'!$A$48:$A$51,0),1),0)</f>
        <v>1.3287617803271575E-4</v>
      </c>
      <c r="I1362" s="10">
        <f>IFERROR(I1202/J$1269/INDEX('Category Mapping'!$B$48:$B$51,MATCH($A1362,'Category Mapping'!$A$48:$A$51,0),1),0)</f>
        <v>1.3287617803271575E-4</v>
      </c>
      <c r="J1362" s="10">
        <f>IFERROR(J1202/K$1269/INDEX('Category Mapping'!$B$48:$B$51,MATCH($A1362,'Category Mapping'!$A$48:$A$51,0),1),0)</f>
        <v>8.9948372943766012E-5</v>
      </c>
      <c r="K1362" s="10">
        <f>IFERROR(K1202/L$1269/INDEX('Category Mapping'!$B$48:$B$51,MATCH($A1362,'Category Mapping'!$A$48:$A$51,0),1),0)</f>
        <v>8.953769130116413E-6</v>
      </c>
      <c r="L1362" s="10">
        <f>IFERROR(L1202/M$1269/INDEX('Category Mapping'!$B$48:$B$51,MATCH($A1362,'Category Mapping'!$A$48:$A$51,0),1),0)</f>
        <v>0</v>
      </c>
      <c r="M1362" s="10">
        <f>IFERROR(M1202/N$1269/INDEX('Category Mapping'!$B$48:$B$51,MATCH($A1362,'Category Mapping'!$A$48:$A$51,0),1),0)</f>
        <v>1.5950421903484249E-4</v>
      </c>
      <c r="N1362" s="10">
        <f>IFERROR(N1202/O$1269/INDEX('Category Mapping'!$B$48:$B$51,MATCH($A1362,'Category Mapping'!$A$48:$A$51,0),1),0)</f>
        <v>1.5950421903484249E-4</v>
      </c>
      <c r="O1362" s="10">
        <f>IFERROR(O1202/P$1269/INDEX('Category Mapping'!$B$48:$B$51,MATCH($A1362,'Category Mapping'!$A$48:$A$51,0),1),0)</f>
        <v>1.5950421903484249E-4</v>
      </c>
      <c r="P1362" s="10">
        <f>IFERROR(P1202/Q$1269/INDEX('Category Mapping'!$B$48:$B$51,MATCH($A1362,'Category Mapping'!$A$48:$A$51,0),1),0)</f>
        <v>1.3057876802972392E-4</v>
      </c>
      <c r="Q1362" s="10">
        <f>IFERROR(Q1202/R$1269/INDEX('Category Mapping'!$B$48:$B$51,MATCH($A1362,'Category Mapping'!$A$48:$A$51,0),1),0)</f>
        <v>1.3057876802972392E-4</v>
      </c>
      <c r="R1362" s="10">
        <f>IFERROR(R1202/S$1269/INDEX('Category Mapping'!$B$48:$B$51,MATCH($A1362,'Category Mapping'!$A$48:$A$51,0),1),0)</f>
        <v>1.3057876802972392E-4</v>
      </c>
      <c r="S1362" s="10">
        <f>IFERROR(S1202/T$1269/INDEX('Category Mapping'!$B$48:$B$51,MATCH($A1362,'Category Mapping'!$A$48:$A$51,0),1),0)</f>
        <v>1.3057876802972392E-4</v>
      </c>
      <c r="T1362" s="10">
        <f>IFERROR(T1202/U$1269/INDEX('Category Mapping'!$B$48:$B$51,MATCH($A1362,'Category Mapping'!$A$48:$A$51,0),1),0)</f>
        <v>1.3057876802972392E-4</v>
      </c>
      <c r="U1362" s="10">
        <f>IFERROR(U1202/V$1269/INDEX('Category Mapping'!$B$48:$B$51,MATCH($A1362,'Category Mapping'!$A$48:$A$51,0),1),0)</f>
        <v>1.3057876802972392E-4</v>
      </c>
      <c r="V1362" s="10">
        <f>IFERROR(V1202/W$1269/INDEX('Category Mapping'!$B$48:$B$51,MATCH($A1362,'Category Mapping'!$A$48:$A$51,0),1),0)</f>
        <v>1.1337180980079724E-4</v>
      </c>
      <c r="W1362" s="10">
        <f>IFERROR(W1202/X$1269/INDEX('Category Mapping'!$B$48:$B$51,MATCH($A1362,'Category Mapping'!$A$48:$A$51,0),1),0)</f>
        <v>1.1337180980079724E-4</v>
      </c>
      <c r="X1362" s="10">
        <f>IFERROR(X1202/Y$1269/INDEX('Category Mapping'!$B$48:$B$51,MATCH($A1362,'Category Mapping'!$A$48:$A$51,0),1),0)</f>
        <v>1.1337180980079724E-4</v>
      </c>
      <c r="Y1362" s="26"/>
      <c r="Z1362" s="10"/>
    </row>
    <row r="1363" spans="1:26" outlineLevel="1">
      <c r="A1363" t="s">
        <v>125</v>
      </c>
      <c r="B1363" t="s">
        <v>40</v>
      </c>
      <c r="C1363" s="6" t="s">
        <v>114</v>
      </c>
      <c r="D1363" s="10">
        <f>IFERROR(D1203/E$1269/INDEX('Category Mapping'!$B$48:$B$51,MATCH($A1363,'Category Mapping'!$A$48:$A$51,0),1),0)</f>
        <v>9.2082733428484751E-5</v>
      </c>
      <c r="E1363" s="10">
        <f>IFERROR(E1203/F$1269/INDEX('Category Mapping'!$B$48:$B$51,MATCH($A1363,'Category Mapping'!$A$48:$A$51,0),1),0)</f>
        <v>1.9547525339373072E-5</v>
      </c>
      <c r="F1363" s="10">
        <f>IFERROR(F1203/G$1269/INDEX('Category Mapping'!$B$48:$B$51,MATCH($A1363,'Category Mapping'!$A$48:$A$51,0),1),0)</f>
        <v>0</v>
      </c>
      <c r="G1363" s="10">
        <f>IFERROR(G1203/H$1269/INDEX('Category Mapping'!$B$48:$B$51,MATCH($A1363,'Category Mapping'!$A$48:$A$51,0),1),0)</f>
        <v>6.1665454181321309E-5</v>
      </c>
      <c r="H1363" s="10">
        <f>IFERROR(H1203/I$1269/INDEX('Category Mapping'!$B$48:$B$51,MATCH($A1363,'Category Mapping'!$A$48:$A$51,0),1),0)</f>
        <v>1.2490216873999176E-4</v>
      </c>
      <c r="I1363" s="10">
        <f>IFERROR(I1203/J$1269/INDEX('Category Mapping'!$B$48:$B$51,MATCH($A1363,'Category Mapping'!$A$48:$A$51,0),1),0)</f>
        <v>1.2490216873999176E-4</v>
      </c>
      <c r="J1363" s="10">
        <f>IFERROR(J1203/K$1269/INDEX('Category Mapping'!$B$48:$B$51,MATCH($A1363,'Category Mapping'!$A$48:$A$51,0),1),0)</f>
        <v>8.2961393831374434E-5</v>
      </c>
      <c r="K1363" s="10">
        <f>IFERROR(K1203/L$1269/INDEX('Category Mapping'!$B$48:$B$51,MATCH($A1363,'Category Mapping'!$A$48:$A$51,0),1),0)</f>
        <v>9.3549504205473785E-6</v>
      </c>
      <c r="L1363" s="10">
        <f>IFERROR(L1203/M$1269/INDEX('Category Mapping'!$B$48:$B$51,MATCH($A1363,'Category Mapping'!$A$48:$A$51,0),1),0)</f>
        <v>0</v>
      </c>
      <c r="M1363" s="10">
        <f>IFERROR(M1203/N$1269/INDEX('Category Mapping'!$B$48:$B$51,MATCH($A1363,'Category Mapping'!$A$48:$A$51,0),1),0)</f>
        <v>1.5846129088788766E-4</v>
      </c>
      <c r="N1363" s="10">
        <f>IFERROR(N1203/O$1269/INDEX('Category Mapping'!$B$48:$B$51,MATCH($A1363,'Category Mapping'!$A$48:$A$51,0),1),0)</f>
        <v>1.5846129088788766E-4</v>
      </c>
      <c r="O1363" s="10">
        <f>IFERROR(O1203/P$1269/INDEX('Category Mapping'!$B$48:$B$51,MATCH($A1363,'Category Mapping'!$A$48:$A$51,0),1),0)</f>
        <v>1.5846129088788766E-4</v>
      </c>
      <c r="P1363" s="10">
        <f>IFERROR(P1203/Q$1269/INDEX('Category Mapping'!$B$48:$B$51,MATCH($A1363,'Category Mapping'!$A$48:$A$51,0),1),0)</f>
        <v>1.2859838963889692E-4</v>
      </c>
      <c r="Q1363" s="10">
        <f>IFERROR(Q1203/R$1269/INDEX('Category Mapping'!$B$48:$B$51,MATCH($A1363,'Category Mapping'!$A$48:$A$51,0),1),0)</f>
        <v>1.2859838963889692E-4</v>
      </c>
      <c r="R1363" s="10">
        <f>IFERROR(R1203/S$1269/INDEX('Category Mapping'!$B$48:$B$51,MATCH($A1363,'Category Mapping'!$A$48:$A$51,0),1),0)</f>
        <v>1.2859838963889692E-4</v>
      </c>
      <c r="S1363" s="10">
        <f>IFERROR(S1203/T$1269/INDEX('Category Mapping'!$B$48:$B$51,MATCH($A1363,'Category Mapping'!$A$48:$A$51,0),1),0)</f>
        <v>1.2859838963889692E-4</v>
      </c>
      <c r="T1363" s="10">
        <f>IFERROR(T1203/U$1269/INDEX('Category Mapping'!$B$48:$B$51,MATCH($A1363,'Category Mapping'!$A$48:$A$51,0),1),0)</f>
        <v>1.2859838963889692E-4</v>
      </c>
      <c r="U1363" s="10">
        <f>IFERROR(U1203/V$1269/INDEX('Category Mapping'!$B$48:$B$51,MATCH($A1363,'Category Mapping'!$A$48:$A$51,0),1),0)</f>
        <v>1.2859838963889692E-4</v>
      </c>
      <c r="V1363" s="10">
        <f>IFERROR(V1203/W$1269/INDEX('Category Mapping'!$B$48:$B$51,MATCH($A1363,'Category Mapping'!$A$48:$A$51,0),1),0)</f>
        <v>1.1337037772748055E-4</v>
      </c>
      <c r="W1363" s="10">
        <f>IFERROR(W1203/X$1269/INDEX('Category Mapping'!$B$48:$B$51,MATCH($A1363,'Category Mapping'!$A$48:$A$51,0),1),0)</f>
        <v>1.1337037772748055E-4</v>
      </c>
      <c r="X1363" s="10">
        <f>IFERROR(X1203/Y$1269/INDEX('Category Mapping'!$B$48:$B$51,MATCH($A1363,'Category Mapping'!$A$48:$A$51,0),1),0)</f>
        <v>1.1337037772748055E-4</v>
      </c>
      <c r="Y1363" s="26"/>
      <c r="Z1363" s="10"/>
    </row>
    <row r="1364" spans="1:26" outlineLevel="1">
      <c r="A1364" t="s">
        <v>125</v>
      </c>
      <c r="B1364" t="s">
        <v>41</v>
      </c>
      <c r="C1364" s="6" t="s">
        <v>115</v>
      </c>
      <c r="D1364" s="10">
        <f>IFERROR(D1204/E$1269/INDEX('Category Mapping'!$B$48:$B$51,MATCH($A1364,'Category Mapping'!$A$48:$A$51,0),1),0)</f>
        <v>9.2806011857572425E-5</v>
      </c>
      <c r="E1364" s="10">
        <f>IFERROR(E1204/F$1269/INDEX('Category Mapping'!$B$48:$B$51,MATCH($A1364,'Category Mapping'!$A$48:$A$51,0),1),0)</f>
        <v>2.2084191167437244E-5</v>
      </c>
      <c r="F1364" s="10">
        <f>IFERROR(F1204/G$1269/INDEX('Category Mapping'!$B$48:$B$51,MATCH($A1364,'Category Mapping'!$A$48:$A$51,0),1),0)</f>
        <v>0</v>
      </c>
      <c r="G1364" s="10">
        <f>IFERROR(G1204/H$1269/INDEX('Category Mapping'!$B$48:$B$51,MATCH($A1364,'Category Mapping'!$A$48:$A$51,0),1),0)</f>
        <v>6.2283407608819147E-5</v>
      </c>
      <c r="H1364" s="10">
        <f>IFERROR(H1204/I$1269/INDEX('Category Mapping'!$B$48:$B$51,MATCH($A1364,'Category Mapping'!$A$48:$A$51,0),1),0)</f>
        <v>1.2979305197343037E-4</v>
      </c>
      <c r="I1364" s="10">
        <f>IFERROR(I1204/J$1269/INDEX('Category Mapping'!$B$48:$B$51,MATCH($A1364,'Category Mapping'!$A$48:$A$51,0),1),0)</f>
        <v>1.2979305197343037E-4</v>
      </c>
      <c r="J1364" s="10">
        <f>IFERROR(J1204/K$1269/INDEX('Category Mapping'!$B$48:$B$51,MATCH($A1364,'Category Mapping'!$A$48:$A$51,0),1),0)</f>
        <v>7.8491480413134788E-5</v>
      </c>
      <c r="K1364" s="10">
        <f>IFERROR(K1204/L$1269/INDEX('Category Mapping'!$B$48:$B$51,MATCH($A1364,'Category Mapping'!$A$48:$A$51,0),1),0)</f>
        <v>9.6124662027356963E-6</v>
      </c>
      <c r="L1364" s="10">
        <f>IFERROR(L1204/M$1269/INDEX('Category Mapping'!$B$48:$B$51,MATCH($A1364,'Category Mapping'!$A$48:$A$51,0),1),0)</f>
        <v>0</v>
      </c>
      <c r="M1364" s="10">
        <f>IFERROR(M1204/N$1269/INDEX('Category Mapping'!$B$48:$B$51,MATCH($A1364,'Category Mapping'!$A$48:$A$51,0),1),0)</f>
        <v>1.5693557748939428E-4</v>
      </c>
      <c r="N1364" s="10">
        <f>IFERROR(N1204/O$1269/INDEX('Category Mapping'!$B$48:$B$51,MATCH($A1364,'Category Mapping'!$A$48:$A$51,0),1),0)</f>
        <v>1.5693557748939428E-4</v>
      </c>
      <c r="O1364" s="10">
        <f>IFERROR(O1204/P$1269/INDEX('Category Mapping'!$B$48:$B$51,MATCH($A1364,'Category Mapping'!$A$48:$A$51,0),1),0)</f>
        <v>1.5693557748939428E-4</v>
      </c>
      <c r="P1364" s="10">
        <f>IFERROR(P1204/Q$1269/INDEX('Category Mapping'!$B$48:$B$51,MATCH($A1364,'Category Mapping'!$A$48:$A$51,0),1),0)</f>
        <v>1.2657772952811942E-4</v>
      </c>
      <c r="Q1364" s="10">
        <f>IFERROR(Q1204/R$1269/INDEX('Category Mapping'!$B$48:$B$51,MATCH($A1364,'Category Mapping'!$A$48:$A$51,0),1),0)</f>
        <v>1.2657772952811942E-4</v>
      </c>
      <c r="R1364" s="10">
        <f>IFERROR(R1204/S$1269/INDEX('Category Mapping'!$B$48:$B$51,MATCH($A1364,'Category Mapping'!$A$48:$A$51,0),1),0)</f>
        <v>1.2657772952811942E-4</v>
      </c>
      <c r="S1364" s="10">
        <f>IFERROR(S1204/T$1269/INDEX('Category Mapping'!$B$48:$B$51,MATCH($A1364,'Category Mapping'!$A$48:$A$51,0),1),0)</f>
        <v>1.2657772952811942E-4</v>
      </c>
      <c r="T1364" s="10">
        <f>IFERROR(T1204/U$1269/INDEX('Category Mapping'!$B$48:$B$51,MATCH($A1364,'Category Mapping'!$A$48:$A$51,0),1),0)</f>
        <v>1.2657772952811942E-4</v>
      </c>
      <c r="U1364" s="10">
        <f>IFERROR(U1204/V$1269/INDEX('Category Mapping'!$B$48:$B$51,MATCH($A1364,'Category Mapping'!$A$48:$A$51,0),1),0)</f>
        <v>1.2657772952811942E-4</v>
      </c>
      <c r="V1364" s="10">
        <f>IFERROR(V1204/W$1269/INDEX('Category Mapping'!$B$48:$B$51,MATCH($A1364,'Category Mapping'!$A$48:$A$51,0),1),0)</f>
        <v>1.1359625679363768E-4</v>
      </c>
      <c r="W1364" s="10">
        <f>IFERROR(W1204/X$1269/INDEX('Category Mapping'!$B$48:$B$51,MATCH($A1364,'Category Mapping'!$A$48:$A$51,0),1),0)</f>
        <v>1.1359625679363768E-4</v>
      </c>
      <c r="X1364" s="10">
        <f>IFERROR(X1204/Y$1269/INDEX('Category Mapping'!$B$48:$B$51,MATCH($A1364,'Category Mapping'!$A$48:$A$51,0),1),0)</f>
        <v>1.1359625679363768E-4</v>
      </c>
      <c r="Y1364" s="26"/>
      <c r="Z1364" s="10"/>
    </row>
    <row r="1365" spans="1:26" outlineLevel="1">
      <c r="A1365" t="s">
        <v>125</v>
      </c>
      <c r="B1365" t="s">
        <v>42</v>
      </c>
      <c r="C1365" s="6" t="s">
        <v>116</v>
      </c>
      <c r="D1365" s="10">
        <f>IFERROR(D1205/E$1269/INDEX('Category Mapping'!$B$48:$B$51,MATCH($A1365,'Category Mapping'!$A$48:$A$51,0),1),0)</f>
        <v>9.5498195278916165E-5</v>
      </c>
      <c r="E1365" s="10">
        <f>IFERROR(E1205/F$1269/INDEX('Category Mapping'!$B$48:$B$51,MATCH($A1365,'Category Mapping'!$A$48:$A$51,0),1),0)</f>
        <v>2.1201632597875429E-5</v>
      </c>
      <c r="F1365" s="10">
        <f>IFERROR(F1205/G$1269/INDEX('Category Mapping'!$B$48:$B$51,MATCH($A1365,'Category Mapping'!$A$48:$A$51,0),1),0)</f>
        <v>0</v>
      </c>
      <c r="G1365" s="10">
        <f>IFERROR(G1205/H$1269/INDEX('Category Mapping'!$B$48:$B$51,MATCH($A1365,'Category Mapping'!$A$48:$A$51,0),1),0)</f>
        <v>6.5344450906476575E-5</v>
      </c>
      <c r="H1365" s="10">
        <f>IFERROR(H1205/I$1269/INDEX('Category Mapping'!$B$48:$B$51,MATCH($A1365,'Category Mapping'!$A$48:$A$51,0),1),0)</f>
        <v>1.4154394099589378E-4</v>
      </c>
      <c r="I1365" s="10">
        <f>IFERROR(I1205/J$1269/INDEX('Category Mapping'!$B$48:$B$51,MATCH($A1365,'Category Mapping'!$A$48:$A$51,0),1),0)</f>
        <v>1.4154394099589378E-4</v>
      </c>
      <c r="J1365" s="10">
        <f>IFERROR(J1205/K$1269/INDEX('Category Mapping'!$B$48:$B$51,MATCH($A1365,'Category Mapping'!$A$48:$A$51,0),1),0)</f>
        <v>7.3444809104489229E-5</v>
      </c>
      <c r="K1365" s="10">
        <f>IFERROR(K1205/L$1269/INDEX('Category Mapping'!$B$48:$B$51,MATCH($A1365,'Category Mapping'!$A$48:$A$51,0),1),0)</f>
        <v>9.5032872569284223E-6</v>
      </c>
      <c r="L1365" s="10">
        <f>IFERROR(L1205/M$1269/INDEX('Category Mapping'!$B$48:$B$51,MATCH($A1365,'Category Mapping'!$A$48:$A$51,0),1),0)</f>
        <v>0</v>
      </c>
      <c r="M1365" s="10">
        <f>IFERROR(M1205/N$1269/INDEX('Category Mapping'!$B$48:$B$51,MATCH($A1365,'Category Mapping'!$A$48:$A$51,0),1),0)</f>
        <v>1.5495747638105334E-4</v>
      </c>
      <c r="N1365" s="10">
        <f>IFERROR(N1205/O$1269/INDEX('Category Mapping'!$B$48:$B$51,MATCH($A1365,'Category Mapping'!$A$48:$A$51,0),1),0)</f>
        <v>1.5495747638105334E-4</v>
      </c>
      <c r="O1365" s="10">
        <f>IFERROR(O1205/P$1269/INDEX('Category Mapping'!$B$48:$B$51,MATCH($A1365,'Category Mapping'!$A$48:$A$51,0),1),0)</f>
        <v>1.5495747638105334E-4</v>
      </c>
      <c r="P1365" s="10">
        <f>IFERROR(P1205/Q$1269/INDEX('Category Mapping'!$B$48:$B$51,MATCH($A1365,'Category Mapping'!$A$48:$A$51,0),1),0)</f>
        <v>1.4198950577545903E-4</v>
      </c>
      <c r="Q1365" s="10">
        <f>IFERROR(Q1205/R$1269/INDEX('Category Mapping'!$B$48:$B$51,MATCH($A1365,'Category Mapping'!$A$48:$A$51,0),1),0)</f>
        <v>1.4198950577545903E-4</v>
      </c>
      <c r="R1365" s="10">
        <f>IFERROR(R1205/S$1269/INDEX('Category Mapping'!$B$48:$B$51,MATCH($A1365,'Category Mapping'!$A$48:$A$51,0),1),0)</f>
        <v>1.4198950577545903E-4</v>
      </c>
      <c r="S1365" s="10">
        <f>IFERROR(S1205/T$1269/INDEX('Category Mapping'!$B$48:$B$51,MATCH($A1365,'Category Mapping'!$A$48:$A$51,0),1),0)</f>
        <v>1.4198950577545903E-4</v>
      </c>
      <c r="T1365" s="10">
        <f>IFERROR(T1205/U$1269/INDEX('Category Mapping'!$B$48:$B$51,MATCH($A1365,'Category Mapping'!$A$48:$A$51,0),1),0)</f>
        <v>1.4198950577545903E-4</v>
      </c>
      <c r="U1365" s="10">
        <f>IFERROR(U1205/V$1269/INDEX('Category Mapping'!$B$48:$B$51,MATCH($A1365,'Category Mapping'!$A$48:$A$51,0),1),0)</f>
        <v>1.4198950577545903E-4</v>
      </c>
      <c r="V1365" s="10">
        <f>IFERROR(V1205/W$1269/INDEX('Category Mapping'!$B$48:$B$51,MATCH($A1365,'Category Mapping'!$A$48:$A$51,0),1),0)</f>
        <v>1.1461414466466142E-4</v>
      </c>
      <c r="W1365" s="10">
        <f>IFERROR(W1205/X$1269/INDEX('Category Mapping'!$B$48:$B$51,MATCH($A1365,'Category Mapping'!$A$48:$A$51,0),1),0)</f>
        <v>1.1461414466466142E-4</v>
      </c>
      <c r="X1365" s="10">
        <f>IFERROR(X1205/Y$1269/INDEX('Category Mapping'!$B$48:$B$51,MATCH($A1365,'Category Mapping'!$A$48:$A$51,0),1),0)</f>
        <v>1.1461414466466142E-4</v>
      </c>
      <c r="Y1365" s="26"/>
      <c r="Z1365" s="10"/>
    </row>
    <row r="1366" spans="1:26" outlineLevel="1">
      <c r="A1366" t="s">
        <v>125</v>
      </c>
      <c r="B1366" t="s">
        <v>43</v>
      </c>
      <c r="C1366" s="6" t="s">
        <v>117</v>
      </c>
      <c r="D1366" s="10">
        <f>IFERROR(D1206/E$1269/INDEX('Category Mapping'!$B$48:$B$51,MATCH($A1366,'Category Mapping'!$A$48:$A$51,0),1),0)</f>
        <v>9.9262866648707279E-5</v>
      </c>
      <c r="E1366" s="10">
        <f>IFERROR(E1206/F$1269/INDEX('Category Mapping'!$B$48:$B$51,MATCH($A1366,'Category Mapping'!$A$48:$A$51,0),1),0)</f>
        <v>1.8394549463266106E-5</v>
      </c>
      <c r="F1366" s="10">
        <f>IFERROR(F1206/G$1269/INDEX('Category Mapping'!$B$48:$B$51,MATCH($A1366,'Category Mapping'!$A$48:$A$51,0),1),0)</f>
        <v>0</v>
      </c>
      <c r="G1366" s="10">
        <f>IFERROR(G1206/H$1269/INDEX('Category Mapping'!$B$48:$B$51,MATCH($A1366,'Category Mapping'!$A$48:$A$51,0),1),0)</f>
        <v>7.1217482252135204E-5</v>
      </c>
      <c r="H1366" s="10">
        <f>IFERROR(H1206/I$1269/INDEX('Category Mapping'!$B$48:$B$51,MATCH($A1366,'Category Mapping'!$A$48:$A$51,0),1),0)</f>
        <v>1.6263359090182855E-4</v>
      </c>
      <c r="I1366" s="10">
        <f>IFERROR(I1206/J$1269/INDEX('Category Mapping'!$B$48:$B$51,MATCH($A1366,'Category Mapping'!$A$48:$A$51,0),1),0)</f>
        <v>1.6263359090182855E-4</v>
      </c>
      <c r="J1366" s="10">
        <f>IFERROR(J1206/K$1269/INDEX('Category Mapping'!$B$48:$B$51,MATCH($A1366,'Category Mapping'!$A$48:$A$51,0),1),0)</f>
        <v>6.9421681704424354E-5</v>
      </c>
      <c r="K1366" s="10">
        <f>IFERROR(K1206/L$1269/INDEX('Category Mapping'!$B$48:$B$51,MATCH($A1366,'Category Mapping'!$A$48:$A$51,0),1),0)</f>
        <v>9.0474391993549614E-6</v>
      </c>
      <c r="L1366" s="10">
        <f>IFERROR(L1206/M$1269/INDEX('Category Mapping'!$B$48:$B$51,MATCH($A1366,'Category Mapping'!$A$48:$A$51,0),1),0)</f>
        <v>0</v>
      </c>
      <c r="M1366" s="10">
        <f>IFERROR(M1206/N$1269/INDEX('Category Mapping'!$B$48:$B$51,MATCH($A1366,'Category Mapping'!$A$48:$A$51,0),1),0)</f>
        <v>1.4936337050648586E-4</v>
      </c>
      <c r="N1366" s="10">
        <f>IFERROR(N1206/O$1269/INDEX('Category Mapping'!$B$48:$B$51,MATCH($A1366,'Category Mapping'!$A$48:$A$51,0),1),0)</f>
        <v>1.4936337050648586E-4</v>
      </c>
      <c r="O1366" s="10">
        <f>IFERROR(O1206/P$1269/INDEX('Category Mapping'!$B$48:$B$51,MATCH($A1366,'Category Mapping'!$A$48:$A$51,0),1),0)</f>
        <v>1.4936337050648586E-4</v>
      </c>
      <c r="P1366" s="10">
        <f>IFERROR(P1206/Q$1269/INDEX('Category Mapping'!$B$48:$B$51,MATCH($A1366,'Category Mapping'!$A$48:$A$51,0),1),0)</f>
        <v>1.6357300595959957E-4</v>
      </c>
      <c r="Q1366" s="10">
        <f>IFERROR(Q1206/R$1269/INDEX('Category Mapping'!$B$48:$B$51,MATCH($A1366,'Category Mapping'!$A$48:$A$51,0),1),0)</f>
        <v>1.6357300595959957E-4</v>
      </c>
      <c r="R1366" s="10">
        <f>IFERROR(R1206/S$1269/INDEX('Category Mapping'!$B$48:$B$51,MATCH($A1366,'Category Mapping'!$A$48:$A$51,0),1),0)</f>
        <v>1.6357300595959957E-4</v>
      </c>
      <c r="S1366" s="10">
        <f>IFERROR(S1206/T$1269/INDEX('Category Mapping'!$B$48:$B$51,MATCH($A1366,'Category Mapping'!$A$48:$A$51,0),1),0)</f>
        <v>1.6357300595959957E-4</v>
      </c>
      <c r="T1366" s="10">
        <f>IFERROR(T1206/U$1269/INDEX('Category Mapping'!$B$48:$B$51,MATCH($A1366,'Category Mapping'!$A$48:$A$51,0),1),0)</f>
        <v>1.6357300595959957E-4</v>
      </c>
      <c r="U1366" s="10">
        <f>IFERROR(U1206/V$1269/INDEX('Category Mapping'!$B$48:$B$51,MATCH($A1366,'Category Mapping'!$A$48:$A$51,0),1),0)</f>
        <v>1.6357300595959957E-4</v>
      </c>
      <c r="V1366" s="10">
        <f>IFERROR(V1206/W$1269/INDEX('Category Mapping'!$B$48:$B$51,MATCH($A1366,'Category Mapping'!$A$48:$A$51,0),1),0)</f>
        <v>1.1582130303073943E-4</v>
      </c>
      <c r="W1366" s="10">
        <f>IFERROR(W1206/X$1269/INDEX('Category Mapping'!$B$48:$B$51,MATCH($A1366,'Category Mapping'!$A$48:$A$51,0),1),0)</f>
        <v>1.1582130303073943E-4</v>
      </c>
      <c r="X1366" s="10">
        <f>IFERROR(X1206/Y$1269/INDEX('Category Mapping'!$B$48:$B$51,MATCH($A1366,'Category Mapping'!$A$48:$A$51,0),1),0)</f>
        <v>1.1582130303073943E-4</v>
      </c>
      <c r="Y1366" s="26"/>
      <c r="Z1366" s="10"/>
    </row>
    <row r="1367" spans="1:26" outlineLevel="1">
      <c r="A1367" t="s">
        <v>125</v>
      </c>
      <c r="B1367" t="s">
        <v>44</v>
      </c>
      <c r="C1367" s="6" t="s">
        <v>118</v>
      </c>
      <c r="D1367" s="10">
        <f>IFERROR(D1207/E$1269/INDEX('Category Mapping'!$B$48:$B$51,MATCH($A1367,'Category Mapping'!$A$48:$A$51,0),1),0)</f>
        <v>1.0409726296033499E-4</v>
      </c>
      <c r="E1367" s="10">
        <f>IFERROR(E1207/F$1269/INDEX('Category Mapping'!$B$48:$B$51,MATCH($A1367,'Category Mapping'!$A$48:$A$51,0),1),0)</f>
        <v>1.545594140486773E-5</v>
      </c>
      <c r="F1367" s="10">
        <f>IFERROR(F1207/G$1269/INDEX('Category Mapping'!$B$48:$B$51,MATCH($A1367,'Category Mapping'!$A$48:$A$51,0),1),0)</f>
        <v>0</v>
      </c>
      <c r="G1367" s="10">
        <f>IFERROR(G1207/H$1269/INDEX('Category Mapping'!$B$48:$B$51,MATCH($A1367,'Category Mapping'!$A$48:$A$51,0),1),0)</f>
        <v>1.5349512653657548E-4</v>
      </c>
      <c r="H1367" s="10">
        <f>IFERROR(H1207/I$1269/INDEX('Category Mapping'!$B$48:$B$51,MATCH($A1367,'Category Mapping'!$A$48:$A$51,0),1),0)</f>
        <v>1.733456614380092E-4</v>
      </c>
      <c r="I1367" s="10">
        <f>IFERROR(I1207/J$1269/INDEX('Category Mapping'!$B$48:$B$51,MATCH($A1367,'Category Mapping'!$A$48:$A$51,0),1),0)</f>
        <v>1.733456614380092E-4</v>
      </c>
      <c r="J1367" s="10">
        <f>IFERROR(J1207/K$1269/INDEX('Category Mapping'!$B$48:$B$51,MATCH($A1367,'Category Mapping'!$A$48:$A$51,0),1),0)</f>
        <v>7.3954519709022688E-5</v>
      </c>
      <c r="K1367" s="10">
        <f>IFERROR(K1207/L$1269/INDEX('Category Mapping'!$B$48:$B$51,MATCH($A1367,'Category Mapping'!$A$48:$A$51,0),1),0)</f>
        <v>8.2845916711271915E-6</v>
      </c>
      <c r="L1367" s="10">
        <f>IFERROR(L1207/M$1269/INDEX('Category Mapping'!$B$48:$B$51,MATCH($A1367,'Category Mapping'!$A$48:$A$51,0),1),0)</f>
        <v>0</v>
      </c>
      <c r="M1367" s="10">
        <f>IFERROR(M1207/N$1269/INDEX('Category Mapping'!$B$48:$B$51,MATCH($A1367,'Category Mapping'!$A$48:$A$51,0),1),0)</f>
        <v>1.4223086054772775E-4</v>
      </c>
      <c r="N1367" s="10">
        <f>IFERROR(N1207/O$1269/INDEX('Category Mapping'!$B$48:$B$51,MATCH($A1367,'Category Mapping'!$A$48:$A$51,0),1),0)</f>
        <v>1.4223086054772775E-4</v>
      </c>
      <c r="O1367" s="10">
        <f>IFERROR(O1207/P$1269/INDEX('Category Mapping'!$B$48:$B$51,MATCH($A1367,'Category Mapping'!$A$48:$A$51,0),1),0)</f>
        <v>1.4223086054772775E-4</v>
      </c>
      <c r="P1367" s="10">
        <f>IFERROR(P1207/Q$1269/INDEX('Category Mapping'!$B$48:$B$51,MATCH($A1367,'Category Mapping'!$A$48:$A$51,0),1),0)</f>
        <v>1.7034571583530075E-4</v>
      </c>
      <c r="Q1367" s="10">
        <f>IFERROR(Q1207/R$1269/INDEX('Category Mapping'!$B$48:$B$51,MATCH($A1367,'Category Mapping'!$A$48:$A$51,0),1),0)</f>
        <v>1.7034571583530075E-4</v>
      </c>
      <c r="R1367" s="10">
        <f>IFERROR(R1207/S$1269/INDEX('Category Mapping'!$B$48:$B$51,MATCH($A1367,'Category Mapping'!$A$48:$A$51,0),1),0)</f>
        <v>1.7034571583530075E-4</v>
      </c>
      <c r="S1367" s="10">
        <f>IFERROR(S1207/T$1269/INDEX('Category Mapping'!$B$48:$B$51,MATCH($A1367,'Category Mapping'!$A$48:$A$51,0),1),0)</f>
        <v>1.7034571583530075E-4</v>
      </c>
      <c r="T1367" s="10">
        <f>IFERROR(T1207/U$1269/INDEX('Category Mapping'!$B$48:$B$51,MATCH($A1367,'Category Mapping'!$A$48:$A$51,0),1),0)</f>
        <v>1.7034571583530075E-4</v>
      </c>
      <c r="U1367" s="10">
        <f>IFERROR(U1207/V$1269/INDEX('Category Mapping'!$B$48:$B$51,MATCH($A1367,'Category Mapping'!$A$48:$A$51,0),1),0)</f>
        <v>1.7034571583530075E-4</v>
      </c>
      <c r="V1367" s="10">
        <f>IFERROR(V1207/W$1269/INDEX('Category Mapping'!$B$48:$B$51,MATCH($A1367,'Category Mapping'!$A$48:$A$51,0),1),0)</f>
        <v>1.1600961441254904E-4</v>
      </c>
      <c r="W1367" s="10">
        <f>IFERROR(W1207/X$1269/INDEX('Category Mapping'!$B$48:$B$51,MATCH($A1367,'Category Mapping'!$A$48:$A$51,0),1),0)</f>
        <v>1.1600961441254904E-4</v>
      </c>
      <c r="X1367" s="10">
        <f>IFERROR(X1207/Y$1269/INDEX('Category Mapping'!$B$48:$B$51,MATCH($A1367,'Category Mapping'!$A$48:$A$51,0),1),0)</f>
        <v>1.1600961441254904E-4</v>
      </c>
      <c r="Y1367" s="26"/>
      <c r="Z1367" s="10"/>
    </row>
    <row r="1368" spans="1:26" outlineLevel="1">
      <c r="A1368" t="s">
        <v>125</v>
      </c>
      <c r="B1368" t="s">
        <v>45</v>
      </c>
      <c r="C1368" s="6" t="s">
        <v>119</v>
      </c>
      <c r="D1368" s="10">
        <f>IFERROR(D1208/E$1269/INDEX('Category Mapping'!$B$48:$B$51,MATCH($A1368,'Category Mapping'!$A$48:$A$51,0),1),0)</f>
        <v>1.1094487479001115E-4</v>
      </c>
      <c r="E1368" s="10">
        <f>IFERROR(E1208/F$1269/INDEX('Category Mapping'!$B$48:$B$51,MATCH($A1368,'Category Mapping'!$A$48:$A$51,0),1),0)</f>
        <v>1.0934637488947695E-5</v>
      </c>
      <c r="F1368" s="10">
        <f>IFERROR(F1208/G$1269/INDEX('Category Mapping'!$B$48:$B$51,MATCH($A1368,'Category Mapping'!$A$48:$A$51,0),1),0)</f>
        <v>0</v>
      </c>
      <c r="G1368" s="10">
        <f>IFERROR(G1208/H$1269/INDEX('Category Mapping'!$B$48:$B$51,MATCH($A1368,'Category Mapping'!$A$48:$A$51,0),1),0)</f>
        <v>2.6382680212796614E-4</v>
      </c>
      <c r="H1368" s="10">
        <f>IFERROR(H1208/I$1269/INDEX('Category Mapping'!$B$48:$B$51,MATCH($A1368,'Category Mapping'!$A$48:$A$51,0),1),0)</f>
        <v>1.6874327080232025E-4</v>
      </c>
      <c r="I1368" s="10">
        <f>IFERROR(I1208/J$1269/INDEX('Category Mapping'!$B$48:$B$51,MATCH($A1368,'Category Mapping'!$A$48:$A$51,0),1),0)</f>
        <v>1.6874327080232025E-4</v>
      </c>
      <c r="J1368" s="10">
        <f>IFERROR(J1208/K$1269/INDEX('Category Mapping'!$B$48:$B$51,MATCH($A1368,'Category Mapping'!$A$48:$A$51,0),1),0)</f>
        <v>8.1111913943474141E-5</v>
      </c>
      <c r="K1368" s="10">
        <f>IFERROR(K1208/L$1269/INDEX('Category Mapping'!$B$48:$B$51,MATCH($A1368,'Category Mapping'!$A$48:$A$51,0),1),0)</f>
        <v>7.4496253786223085E-6</v>
      </c>
      <c r="L1368" s="10">
        <f>IFERROR(L1208/M$1269/INDEX('Category Mapping'!$B$48:$B$51,MATCH($A1368,'Category Mapping'!$A$48:$A$51,0),1),0)</f>
        <v>0</v>
      </c>
      <c r="M1368" s="10">
        <f>IFERROR(M1208/N$1269/INDEX('Category Mapping'!$B$48:$B$51,MATCH($A1368,'Category Mapping'!$A$48:$A$51,0),1),0)</f>
        <v>1.3629448086020519E-4</v>
      </c>
      <c r="N1368" s="10">
        <f>IFERROR(N1208/O$1269/INDEX('Category Mapping'!$B$48:$B$51,MATCH($A1368,'Category Mapping'!$A$48:$A$51,0),1),0)</f>
        <v>1.3629448086020519E-4</v>
      </c>
      <c r="O1368" s="10">
        <f>IFERROR(O1208/P$1269/INDEX('Category Mapping'!$B$48:$B$51,MATCH($A1368,'Category Mapping'!$A$48:$A$51,0),1),0)</f>
        <v>1.3629448086020519E-4</v>
      </c>
      <c r="P1368" s="10">
        <f>IFERROR(P1208/Q$1269/INDEX('Category Mapping'!$B$48:$B$51,MATCH($A1368,'Category Mapping'!$A$48:$A$51,0),1),0)</f>
        <v>1.6031969570491275E-4</v>
      </c>
      <c r="Q1368" s="10">
        <f>IFERROR(Q1208/R$1269/INDEX('Category Mapping'!$B$48:$B$51,MATCH($A1368,'Category Mapping'!$A$48:$A$51,0),1),0)</f>
        <v>1.6031969570491275E-4</v>
      </c>
      <c r="R1368" s="10">
        <f>IFERROR(R1208/S$1269/INDEX('Category Mapping'!$B$48:$B$51,MATCH($A1368,'Category Mapping'!$A$48:$A$51,0),1),0)</f>
        <v>1.6031969570491275E-4</v>
      </c>
      <c r="S1368" s="10">
        <f>IFERROR(S1208/T$1269/INDEX('Category Mapping'!$B$48:$B$51,MATCH($A1368,'Category Mapping'!$A$48:$A$51,0),1),0)</f>
        <v>1.6031969570491275E-4</v>
      </c>
      <c r="T1368" s="10">
        <f>IFERROR(T1208/U$1269/INDEX('Category Mapping'!$B$48:$B$51,MATCH($A1368,'Category Mapping'!$A$48:$A$51,0),1),0)</f>
        <v>1.6031969570491275E-4</v>
      </c>
      <c r="U1368" s="10">
        <f>IFERROR(U1208/V$1269/INDEX('Category Mapping'!$B$48:$B$51,MATCH($A1368,'Category Mapping'!$A$48:$A$51,0),1),0)</f>
        <v>1.6031969570491275E-4</v>
      </c>
      <c r="V1368" s="10">
        <f>IFERROR(V1208/W$1269/INDEX('Category Mapping'!$B$48:$B$51,MATCH($A1368,'Category Mapping'!$A$48:$A$51,0),1),0)</f>
        <v>1.1555785628023481E-4</v>
      </c>
      <c r="W1368" s="10">
        <f>IFERROR(W1208/X$1269/INDEX('Category Mapping'!$B$48:$B$51,MATCH($A1368,'Category Mapping'!$A$48:$A$51,0),1),0)</f>
        <v>1.1555785628023481E-4</v>
      </c>
      <c r="X1368" s="10">
        <f>IFERROR(X1208/Y$1269/INDEX('Category Mapping'!$B$48:$B$51,MATCH($A1368,'Category Mapping'!$A$48:$A$51,0),1),0)</f>
        <v>1.1555785628023481E-4</v>
      </c>
      <c r="Y1368" s="26"/>
      <c r="Z1368" s="10"/>
    </row>
    <row r="1369" spans="1:26" outlineLevel="1">
      <c r="A1369" t="s">
        <v>125</v>
      </c>
      <c r="B1369" t="s">
        <v>46</v>
      </c>
      <c r="C1369" s="6" t="s">
        <v>120</v>
      </c>
      <c r="D1369" s="10">
        <f>IFERROR(D1209/E$1269/INDEX('Category Mapping'!$B$48:$B$51,MATCH($A1369,'Category Mapping'!$A$48:$A$51,0),1),0)</f>
        <v>1.1914678214302994E-4</v>
      </c>
      <c r="E1369" s="10">
        <f>IFERROR(E1209/F$1269/INDEX('Category Mapping'!$B$48:$B$51,MATCH($A1369,'Category Mapping'!$A$48:$A$51,0),1),0)</f>
        <v>5.085941724372227E-6</v>
      </c>
      <c r="F1369" s="10">
        <f>IFERROR(F1209/G$1269/INDEX('Category Mapping'!$B$48:$B$51,MATCH($A1369,'Category Mapping'!$A$48:$A$51,0),1),0)</f>
        <v>0</v>
      </c>
      <c r="G1369" s="10">
        <f>IFERROR(G1209/H$1269/INDEX('Category Mapping'!$B$48:$B$51,MATCH($A1369,'Category Mapping'!$A$48:$A$51,0),1),0)</f>
        <v>2.8790296350220075E-4</v>
      </c>
      <c r="H1369" s="10">
        <f>IFERROR(H1209/I$1269/INDEX('Category Mapping'!$B$48:$B$51,MATCH($A1369,'Category Mapping'!$A$48:$A$51,0),1),0)</f>
        <v>1.5905249862423741E-4</v>
      </c>
      <c r="I1369" s="10">
        <f>IFERROR(I1209/J$1269/INDEX('Category Mapping'!$B$48:$B$51,MATCH($A1369,'Category Mapping'!$A$48:$A$51,0),1),0)</f>
        <v>1.5905249862423741E-4</v>
      </c>
      <c r="J1369" s="10">
        <f>IFERROR(J1209/K$1269/INDEX('Category Mapping'!$B$48:$B$51,MATCH($A1369,'Category Mapping'!$A$48:$A$51,0),1),0)</f>
        <v>9.0619931820508173E-5</v>
      </c>
      <c r="K1369" s="10">
        <f>IFERROR(K1209/L$1269/INDEX('Category Mapping'!$B$48:$B$51,MATCH($A1369,'Category Mapping'!$A$48:$A$51,0),1),0)</f>
        <v>6.4768520426405247E-6</v>
      </c>
      <c r="L1369" s="10">
        <f>IFERROR(L1209/M$1269/INDEX('Category Mapping'!$B$48:$B$51,MATCH($A1369,'Category Mapping'!$A$48:$A$51,0),1),0)</f>
        <v>0</v>
      </c>
      <c r="M1369" s="10">
        <f>IFERROR(M1209/N$1269/INDEX('Category Mapping'!$B$48:$B$51,MATCH($A1369,'Category Mapping'!$A$48:$A$51,0),1),0)</f>
        <v>1.1756351242380959E-4</v>
      </c>
      <c r="N1369" s="10">
        <f>IFERROR(N1209/O$1269/INDEX('Category Mapping'!$B$48:$B$51,MATCH($A1369,'Category Mapping'!$A$48:$A$51,0),1),0)</f>
        <v>1.1756351242380959E-4</v>
      </c>
      <c r="O1369" s="10">
        <f>IFERROR(O1209/P$1269/INDEX('Category Mapping'!$B$48:$B$51,MATCH($A1369,'Category Mapping'!$A$48:$A$51,0),1),0)</f>
        <v>1.1756351242380959E-4</v>
      </c>
      <c r="P1369" s="10">
        <f>IFERROR(P1209/Q$1269/INDEX('Category Mapping'!$B$48:$B$51,MATCH($A1369,'Category Mapping'!$A$48:$A$51,0),1),0)</f>
        <v>1.3786198063367886E-4</v>
      </c>
      <c r="Q1369" s="10">
        <f>IFERROR(Q1209/R$1269/INDEX('Category Mapping'!$B$48:$B$51,MATCH($A1369,'Category Mapping'!$A$48:$A$51,0),1),0)</f>
        <v>1.3786198063367886E-4</v>
      </c>
      <c r="R1369" s="10">
        <f>IFERROR(R1209/S$1269/INDEX('Category Mapping'!$B$48:$B$51,MATCH($A1369,'Category Mapping'!$A$48:$A$51,0),1),0)</f>
        <v>1.3786198063367886E-4</v>
      </c>
      <c r="S1369" s="10">
        <f>IFERROR(S1209/T$1269/INDEX('Category Mapping'!$B$48:$B$51,MATCH($A1369,'Category Mapping'!$A$48:$A$51,0),1),0)</f>
        <v>1.3786198063367886E-4</v>
      </c>
      <c r="T1369" s="10">
        <f>IFERROR(T1209/U$1269/INDEX('Category Mapping'!$B$48:$B$51,MATCH($A1369,'Category Mapping'!$A$48:$A$51,0),1),0)</f>
        <v>1.3786198063367886E-4</v>
      </c>
      <c r="U1369" s="10">
        <f>IFERROR(U1209/V$1269/INDEX('Category Mapping'!$B$48:$B$51,MATCH($A1369,'Category Mapping'!$A$48:$A$51,0),1),0)</f>
        <v>1.3786198063367886E-4</v>
      </c>
      <c r="V1369" s="10">
        <f>IFERROR(V1209/W$1269/INDEX('Category Mapping'!$B$48:$B$51,MATCH($A1369,'Category Mapping'!$A$48:$A$51,0),1),0)</f>
        <v>1.1488021908176342E-4</v>
      </c>
      <c r="W1369" s="10">
        <f>IFERROR(W1209/X$1269/INDEX('Category Mapping'!$B$48:$B$51,MATCH($A1369,'Category Mapping'!$A$48:$A$51,0),1),0)</f>
        <v>1.1488021908176342E-4</v>
      </c>
      <c r="X1369" s="10">
        <f>IFERROR(X1209/Y$1269/INDEX('Category Mapping'!$B$48:$B$51,MATCH($A1369,'Category Mapping'!$A$48:$A$51,0),1),0)</f>
        <v>1.1488021908176342E-4</v>
      </c>
      <c r="Y1369" s="26"/>
      <c r="Z1369" s="10"/>
    </row>
    <row r="1370" spans="1:26" outlineLevel="1">
      <c r="A1370" t="s">
        <v>125</v>
      </c>
      <c r="B1370" t="s">
        <v>47</v>
      </c>
      <c r="C1370" s="6" t="s">
        <v>121</v>
      </c>
      <c r="D1370" s="10">
        <f>IFERROR(D1210/E$1269/INDEX('Category Mapping'!$B$48:$B$51,MATCH($A1370,'Category Mapping'!$A$48:$A$51,0),1),0)</f>
        <v>1.2375638400931332E-4</v>
      </c>
      <c r="E1370" s="10">
        <f>IFERROR(E1210/F$1269/INDEX('Category Mapping'!$B$48:$B$51,MATCH($A1370,'Category Mapping'!$A$48:$A$51,0),1),0)</f>
        <v>4.221611455613932E-7</v>
      </c>
      <c r="F1370" s="10">
        <f>IFERROR(F1210/G$1269/INDEX('Category Mapping'!$B$48:$B$51,MATCH($A1370,'Category Mapping'!$A$48:$A$51,0),1),0)</f>
        <v>0</v>
      </c>
      <c r="G1370" s="10">
        <f>IFERROR(G1210/H$1269/INDEX('Category Mapping'!$B$48:$B$51,MATCH($A1370,'Category Mapping'!$A$48:$A$51,0),1),0)</f>
        <v>2.9012337524377376E-4</v>
      </c>
      <c r="H1370" s="10">
        <f>IFERROR(H1210/I$1269/INDEX('Category Mapping'!$B$48:$B$51,MATCH($A1370,'Category Mapping'!$A$48:$A$51,0),1),0)</f>
        <v>1.5300766975102049E-4</v>
      </c>
      <c r="I1370" s="10">
        <f>IFERROR(I1210/J$1269/INDEX('Category Mapping'!$B$48:$B$51,MATCH($A1370,'Category Mapping'!$A$48:$A$51,0),1),0)</f>
        <v>1.5300766975102049E-4</v>
      </c>
      <c r="J1370" s="10">
        <f>IFERROR(J1210/K$1269/INDEX('Category Mapping'!$B$48:$B$51,MATCH($A1370,'Category Mapping'!$A$48:$A$51,0),1),0)</f>
        <v>1.0817663501616495E-4</v>
      </c>
      <c r="K1370" s="10">
        <f>IFERROR(K1210/L$1269/INDEX('Category Mapping'!$B$48:$B$51,MATCH($A1370,'Category Mapping'!$A$48:$A$51,0),1),0)</f>
        <v>5.7289560083230103E-6</v>
      </c>
      <c r="L1370" s="10">
        <f>IFERROR(L1210/M$1269/INDEX('Category Mapping'!$B$48:$B$51,MATCH($A1370,'Category Mapping'!$A$48:$A$51,0),1),0)</f>
        <v>0</v>
      </c>
      <c r="M1370" s="10">
        <f>IFERROR(M1210/N$1269/INDEX('Category Mapping'!$B$48:$B$51,MATCH($A1370,'Category Mapping'!$A$48:$A$51,0),1),0)</f>
        <v>1.0075090885403779E-4</v>
      </c>
      <c r="N1370" s="10">
        <f>IFERROR(N1210/O$1269/INDEX('Category Mapping'!$B$48:$B$51,MATCH($A1370,'Category Mapping'!$A$48:$A$51,0),1),0)</f>
        <v>1.0075090885403779E-4</v>
      </c>
      <c r="O1370" s="10">
        <f>IFERROR(O1210/P$1269/INDEX('Category Mapping'!$B$48:$B$51,MATCH($A1370,'Category Mapping'!$A$48:$A$51,0),1),0)</f>
        <v>1.0075090885403779E-4</v>
      </c>
      <c r="P1370" s="10">
        <f>IFERROR(P1210/Q$1269/INDEX('Category Mapping'!$B$48:$B$51,MATCH($A1370,'Category Mapping'!$A$48:$A$51,0),1),0)</f>
        <v>1.2853876888478837E-4</v>
      </c>
      <c r="Q1370" s="10">
        <f>IFERROR(Q1210/R$1269/INDEX('Category Mapping'!$B$48:$B$51,MATCH($A1370,'Category Mapping'!$A$48:$A$51,0),1),0)</f>
        <v>1.2853876888478837E-4</v>
      </c>
      <c r="R1370" s="10">
        <f>IFERROR(R1210/S$1269/INDEX('Category Mapping'!$B$48:$B$51,MATCH($A1370,'Category Mapping'!$A$48:$A$51,0),1),0)</f>
        <v>1.2853876888478837E-4</v>
      </c>
      <c r="S1370" s="10">
        <f>IFERROR(S1210/T$1269/INDEX('Category Mapping'!$B$48:$B$51,MATCH($A1370,'Category Mapping'!$A$48:$A$51,0),1),0)</f>
        <v>1.2853876888478837E-4</v>
      </c>
      <c r="T1370" s="10">
        <f>IFERROR(T1210/U$1269/INDEX('Category Mapping'!$B$48:$B$51,MATCH($A1370,'Category Mapping'!$A$48:$A$51,0),1),0)</f>
        <v>1.2853876888478837E-4</v>
      </c>
      <c r="U1370" s="10">
        <f>IFERROR(U1210/V$1269/INDEX('Category Mapping'!$B$48:$B$51,MATCH($A1370,'Category Mapping'!$A$48:$A$51,0),1),0)</f>
        <v>1.2853876888478837E-4</v>
      </c>
      <c r="V1370" s="10">
        <f>IFERROR(V1210/W$1269/INDEX('Category Mapping'!$B$48:$B$51,MATCH($A1370,'Category Mapping'!$A$48:$A$51,0),1),0)</f>
        <v>1.1408701468361613E-4</v>
      </c>
      <c r="W1370" s="10">
        <f>IFERROR(W1210/X$1269/INDEX('Category Mapping'!$B$48:$B$51,MATCH($A1370,'Category Mapping'!$A$48:$A$51,0),1),0)</f>
        <v>1.1408701468361613E-4</v>
      </c>
      <c r="X1370" s="10">
        <f>IFERROR(X1210/Y$1269/INDEX('Category Mapping'!$B$48:$B$51,MATCH($A1370,'Category Mapping'!$A$48:$A$51,0),1),0)</f>
        <v>1.1408701468361613E-4</v>
      </c>
      <c r="Y1370" s="26"/>
      <c r="Z1370" s="10"/>
    </row>
    <row r="1371" spans="1:26" outlineLevel="1">
      <c r="A1371" t="s">
        <v>125</v>
      </c>
      <c r="B1371" t="s">
        <v>48</v>
      </c>
      <c r="C1371" s="6" t="s">
        <v>122</v>
      </c>
      <c r="D1371" s="10">
        <f>IFERROR(D1211/E$1269/INDEX('Category Mapping'!$B$48:$B$51,MATCH($A1371,'Category Mapping'!$A$48:$A$51,0),1),0)</f>
        <v>1.1378138882218223E-4</v>
      </c>
      <c r="E1371" s="10">
        <f>IFERROR(E1211/F$1269/INDEX('Category Mapping'!$B$48:$B$51,MATCH($A1371,'Category Mapping'!$A$48:$A$51,0),1),0)</f>
        <v>1.6985155272733392E-7</v>
      </c>
      <c r="F1371" s="10">
        <f>IFERROR(F1211/G$1269/INDEX('Category Mapping'!$B$48:$B$51,MATCH($A1371,'Category Mapping'!$A$48:$A$51,0),1),0)</f>
        <v>0</v>
      </c>
      <c r="G1371" s="10">
        <f>IFERROR(G1211/H$1269/INDEX('Category Mapping'!$B$48:$B$51,MATCH($A1371,'Category Mapping'!$A$48:$A$51,0),1),0)</f>
        <v>2.3850211448927312E-4</v>
      </c>
      <c r="H1371" s="10">
        <f>IFERROR(H1211/I$1269/INDEX('Category Mapping'!$B$48:$B$51,MATCH($A1371,'Category Mapping'!$A$48:$A$51,0),1),0)</f>
        <v>1.4784948626065856E-4</v>
      </c>
      <c r="I1371" s="10">
        <f>IFERROR(I1211/J$1269/INDEX('Category Mapping'!$B$48:$B$51,MATCH($A1371,'Category Mapping'!$A$48:$A$51,0),1),0)</f>
        <v>1.4784948626065856E-4</v>
      </c>
      <c r="J1371" s="10">
        <f>IFERROR(J1211/K$1269/INDEX('Category Mapping'!$B$48:$B$51,MATCH($A1371,'Category Mapping'!$A$48:$A$51,0),1),0)</f>
        <v>9.5894054463994567E-5</v>
      </c>
      <c r="K1371" s="10">
        <f>IFERROR(K1211/L$1269/INDEX('Category Mapping'!$B$48:$B$51,MATCH($A1371,'Category Mapping'!$A$48:$A$51,0),1),0)</f>
        <v>5.4117336724987579E-6</v>
      </c>
      <c r="L1371" s="10">
        <f>IFERROR(L1211/M$1269/INDEX('Category Mapping'!$B$48:$B$51,MATCH($A1371,'Category Mapping'!$A$48:$A$51,0),1),0)</f>
        <v>0</v>
      </c>
      <c r="M1371" s="10">
        <f>IFERROR(M1211/N$1269/INDEX('Category Mapping'!$B$48:$B$51,MATCH($A1371,'Category Mapping'!$A$48:$A$51,0),1),0)</f>
        <v>8.4688146329833666E-5</v>
      </c>
      <c r="N1371" s="10">
        <f>IFERROR(N1211/O$1269/INDEX('Category Mapping'!$B$48:$B$51,MATCH($A1371,'Category Mapping'!$A$48:$A$51,0),1),0)</f>
        <v>8.4688146329833666E-5</v>
      </c>
      <c r="O1371" s="10">
        <f>IFERROR(O1211/P$1269/INDEX('Category Mapping'!$B$48:$B$51,MATCH($A1371,'Category Mapping'!$A$48:$A$51,0),1),0)</f>
        <v>8.4688146329833666E-5</v>
      </c>
      <c r="P1371" s="10">
        <f>IFERROR(P1211/Q$1269/INDEX('Category Mapping'!$B$48:$B$51,MATCH($A1371,'Category Mapping'!$A$48:$A$51,0),1),0)</f>
        <v>1.2127393663391472E-4</v>
      </c>
      <c r="Q1371" s="10">
        <f>IFERROR(Q1211/R$1269/INDEX('Category Mapping'!$B$48:$B$51,MATCH($A1371,'Category Mapping'!$A$48:$A$51,0),1),0)</f>
        <v>1.2127393663391472E-4</v>
      </c>
      <c r="R1371" s="10">
        <f>IFERROR(R1211/S$1269/INDEX('Category Mapping'!$B$48:$B$51,MATCH($A1371,'Category Mapping'!$A$48:$A$51,0),1),0)</f>
        <v>1.2127393663391472E-4</v>
      </c>
      <c r="S1371" s="10">
        <f>IFERROR(S1211/T$1269/INDEX('Category Mapping'!$B$48:$B$51,MATCH($A1371,'Category Mapping'!$A$48:$A$51,0),1),0)</f>
        <v>1.2127393663391472E-4</v>
      </c>
      <c r="T1371" s="10">
        <f>IFERROR(T1211/U$1269/INDEX('Category Mapping'!$B$48:$B$51,MATCH($A1371,'Category Mapping'!$A$48:$A$51,0),1),0)</f>
        <v>1.2127393663391472E-4</v>
      </c>
      <c r="U1371" s="10">
        <f>IFERROR(U1211/V$1269/INDEX('Category Mapping'!$B$48:$B$51,MATCH($A1371,'Category Mapping'!$A$48:$A$51,0),1),0)</f>
        <v>1.2127393663391472E-4</v>
      </c>
      <c r="V1371" s="10">
        <f>IFERROR(V1211/W$1269/INDEX('Category Mapping'!$B$48:$B$51,MATCH($A1371,'Category Mapping'!$A$48:$A$51,0),1),0)</f>
        <v>1.1314449866132344E-4</v>
      </c>
      <c r="W1371" s="10">
        <f>IFERROR(W1211/X$1269/INDEX('Category Mapping'!$B$48:$B$51,MATCH($A1371,'Category Mapping'!$A$48:$A$51,0),1),0)</f>
        <v>1.1314449866132344E-4</v>
      </c>
      <c r="X1371" s="10">
        <f>IFERROR(X1211/Y$1269/INDEX('Category Mapping'!$B$48:$B$51,MATCH($A1371,'Category Mapping'!$A$48:$A$51,0),1),0)</f>
        <v>1.1314449866132344E-4</v>
      </c>
      <c r="Y1371" s="26"/>
      <c r="Z1371" s="10"/>
    </row>
    <row r="1372" spans="1:26" outlineLevel="1">
      <c r="A1372" t="s">
        <v>125</v>
      </c>
      <c r="B1372" t="s">
        <v>49</v>
      </c>
      <c r="C1372" s="6" t="s">
        <v>123</v>
      </c>
      <c r="D1372" s="10">
        <f>IFERROR(D1212/E$1269/INDEX('Category Mapping'!$B$48:$B$51,MATCH($A1372,'Category Mapping'!$A$48:$A$51,0),1),0)</f>
        <v>9.3240387138099757E-5</v>
      </c>
      <c r="E1372" s="10">
        <f>IFERROR(E1212/F$1269/INDEX('Category Mapping'!$B$48:$B$51,MATCH($A1372,'Category Mapping'!$A$48:$A$51,0),1),0)</f>
        <v>1.7682247476455154E-7</v>
      </c>
      <c r="F1372" s="10">
        <f>IFERROR(F1212/G$1269/INDEX('Category Mapping'!$B$48:$B$51,MATCH($A1372,'Category Mapping'!$A$48:$A$51,0),1),0)</f>
        <v>0</v>
      </c>
      <c r="G1372" s="10">
        <f>IFERROR(G1212/H$1269/INDEX('Category Mapping'!$B$48:$B$51,MATCH($A1372,'Category Mapping'!$A$48:$A$51,0),1),0)</f>
        <v>1.4600538004488203E-4</v>
      </c>
      <c r="H1372" s="10">
        <f>IFERROR(H1212/I$1269/INDEX('Category Mapping'!$B$48:$B$51,MATCH($A1372,'Category Mapping'!$A$48:$A$51,0),1),0)</f>
        <v>1.1867631329042301E-4</v>
      </c>
      <c r="I1372" s="10">
        <f>IFERROR(I1212/J$1269/INDEX('Category Mapping'!$B$48:$B$51,MATCH($A1372,'Category Mapping'!$A$48:$A$51,0),1),0)</f>
        <v>1.1867631329042301E-4</v>
      </c>
      <c r="J1372" s="10">
        <f>IFERROR(J1212/K$1269/INDEX('Category Mapping'!$B$48:$B$51,MATCH($A1372,'Category Mapping'!$A$48:$A$51,0),1),0)</f>
        <v>8.4637005670080775E-5</v>
      </c>
      <c r="K1372" s="10">
        <f>IFERROR(K1212/L$1269/INDEX('Category Mapping'!$B$48:$B$51,MATCH($A1372,'Category Mapping'!$A$48:$A$51,0),1),0)</f>
        <v>5.068727990407225E-6</v>
      </c>
      <c r="L1372" s="10">
        <f>IFERROR(L1212/M$1269/INDEX('Category Mapping'!$B$48:$B$51,MATCH($A1372,'Category Mapping'!$A$48:$A$51,0),1),0)</f>
        <v>0</v>
      </c>
      <c r="M1372" s="10">
        <f>IFERROR(M1212/N$1269/INDEX('Category Mapping'!$B$48:$B$51,MATCH($A1372,'Category Mapping'!$A$48:$A$51,0),1),0)</f>
        <v>7.3751997235291773E-5</v>
      </c>
      <c r="N1372" s="10">
        <f>IFERROR(N1212/O$1269/INDEX('Category Mapping'!$B$48:$B$51,MATCH($A1372,'Category Mapping'!$A$48:$A$51,0),1),0)</f>
        <v>7.3751997235291773E-5</v>
      </c>
      <c r="O1372" s="10">
        <f>IFERROR(O1212/P$1269/INDEX('Category Mapping'!$B$48:$B$51,MATCH($A1372,'Category Mapping'!$A$48:$A$51,0),1),0)</f>
        <v>7.3751997235291773E-5</v>
      </c>
      <c r="P1372" s="10">
        <f>IFERROR(P1212/Q$1269/INDEX('Category Mapping'!$B$48:$B$51,MATCH($A1372,'Category Mapping'!$A$48:$A$51,0),1),0)</f>
        <v>1.1623918397287769E-4</v>
      </c>
      <c r="Q1372" s="10">
        <f>IFERROR(Q1212/R$1269/INDEX('Category Mapping'!$B$48:$B$51,MATCH($A1372,'Category Mapping'!$A$48:$A$51,0),1),0)</f>
        <v>1.1623918397287769E-4</v>
      </c>
      <c r="R1372" s="10">
        <f>IFERROR(R1212/S$1269/INDEX('Category Mapping'!$B$48:$B$51,MATCH($A1372,'Category Mapping'!$A$48:$A$51,0),1),0)</f>
        <v>1.1623918397287769E-4</v>
      </c>
      <c r="S1372" s="10">
        <f>IFERROR(S1212/T$1269/INDEX('Category Mapping'!$B$48:$B$51,MATCH($A1372,'Category Mapping'!$A$48:$A$51,0),1),0)</f>
        <v>1.1623918397287769E-4</v>
      </c>
      <c r="T1372" s="10">
        <f>IFERROR(T1212/U$1269/INDEX('Category Mapping'!$B$48:$B$51,MATCH($A1372,'Category Mapping'!$A$48:$A$51,0),1),0)</f>
        <v>1.1623918397287769E-4</v>
      </c>
      <c r="U1372" s="10">
        <f>IFERROR(U1212/V$1269/INDEX('Category Mapping'!$B$48:$B$51,MATCH($A1372,'Category Mapping'!$A$48:$A$51,0),1),0)</f>
        <v>1.1623918397287769E-4</v>
      </c>
      <c r="V1372" s="10">
        <f>IFERROR(V1212/W$1269/INDEX('Category Mapping'!$B$48:$B$51,MATCH($A1372,'Category Mapping'!$A$48:$A$51,0),1),0)</f>
        <v>1.1216441495468322E-4</v>
      </c>
      <c r="W1372" s="10">
        <f>IFERROR(W1212/X$1269/INDEX('Category Mapping'!$B$48:$B$51,MATCH($A1372,'Category Mapping'!$A$48:$A$51,0),1),0)</f>
        <v>1.1216441495468322E-4</v>
      </c>
      <c r="X1372" s="10">
        <f>IFERROR(X1212/Y$1269/INDEX('Category Mapping'!$B$48:$B$51,MATCH($A1372,'Category Mapping'!$A$48:$A$51,0),1),0)</f>
        <v>1.1216441495468322E-4</v>
      </c>
      <c r="Y1372" s="26"/>
      <c r="Z1372" s="10"/>
    </row>
    <row r="1373" spans="1:26" outlineLevel="1">
      <c r="A1373" t="s">
        <v>125</v>
      </c>
      <c r="B1373" t="s">
        <v>50</v>
      </c>
      <c r="C1373" s="6" t="s">
        <v>124</v>
      </c>
      <c r="D1373" s="10">
        <f>IFERROR(D1213/E$1269/INDEX('Category Mapping'!$B$48:$B$51,MATCH($A1373,'Category Mapping'!$A$48:$A$51,0),1),0)</f>
        <v>8.8131112828896183E-5</v>
      </c>
      <c r="E1373" s="10">
        <f>IFERROR(E1213/F$1269/INDEX('Category Mapping'!$B$48:$B$51,MATCH($A1373,'Category Mapping'!$A$48:$A$51,0),1),0)</f>
        <v>1.8188843546462066E-7</v>
      </c>
      <c r="F1373" s="10">
        <f>IFERROR(F1213/G$1269/INDEX('Category Mapping'!$B$48:$B$51,MATCH($A1373,'Category Mapping'!$A$48:$A$51,0),1),0)</f>
        <v>0</v>
      </c>
      <c r="G1373" s="10">
        <f>IFERROR(G1213/H$1269/INDEX('Category Mapping'!$B$48:$B$51,MATCH($A1373,'Category Mapping'!$A$48:$A$51,0),1),0)</f>
        <v>7.8573675660892844E-5</v>
      </c>
      <c r="H1373" s="10">
        <f>IFERROR(H1213/I$1269/INDEX('Category Mapping'!$B$48:$B$51,MATCH($A1373,'Category Mapping'!$A$48:$A$51,0),1),0)</f>
        <v>9.4549987429492547E-5</v>
      </c>
      <c r="I1373" s="10">
        <f>IFERROR(I1213/J$1269/INDEX('Category Mapping'!$B$48:$B$51,MATCH($A1373,'Category Mapping'!$A$48:$A$51,0),1),0)</f>
        <v>9.4549987429492547E-5</v>
      </c>
      <c r="J1373" s="10">
        <f>IFERROR(J1213/K$1269/INDEX('Category Mapping'!$B$48:$B$51,MATCH($A1373,'Category Mapping'!$A$48:$A$51,0),1),0)</f>
        <v>7.7672048886693722E-5</v>
      </c>
      <c r="K1373" s="10">
        <f>IFERROR(K1213/L$1269/INDEX('Category Mapping'!$B$48:$B$51,MATCH($A1373,'Category Mapping'!$A$48:$A$51,0),1),0)</f>
        <v>4.5843515953192623E-6</v>
      </c>
      <c r="L1373" s="10">
        <f>IFERROR(L1213/M$1269/INDEX('Category Mapping'!$B$48:$B$51,MATCH($A1373,'Category Mapping'!$A$48:$A$51,0),1),0)</f>
        <v>0</v>
      </c>
      <c r="M1373" s="10">
        <f>IFERROR(M1213/N$1269/INDEX('Category Mapping'!$B$48:$B$51,MATCH($A1373,'Category Mapping'!$A$48:$A$51,0),1),0)</f>
        <v>6.5313626229978128E-5</v>
      </c>
      <c r="N1373" s="10">
        <f>IFERROR(N1213/O$1269/INDEX('Category Mapping'!$B$48:$B$51,MATCH($A1373,'Category Mapping'!$A$48:$A$51,0),1),0)</f>
        <v>6.5313626229978128E-5</v>
      </c>
      <c r="O1373" s="10">
        <f>IFERROR(O1213/P$1269/INDEX('Category Mapping'!$B$48:$B$51,MATCH($A1373,'Category Mapping'!$A$48:$A$51,0),1),0)</f>
        <v>6.5313626229978128E-5</v>
      </c>
      <c r="P1373" s="10">
        <f>IFERROR(P1213/Q$1269/INDEX('Category Mapping'!$B$48:$B$51,MATCH($A1373,'Category Mapping'!$A$48:$A$51,0),1),0)</f>
        <v>7.8208183522245368E-5</v>
      </c>
      <c r="Q1373" s="10">
        <f>IFERROR(Q1213/R$1269/INDEX('Category Mapping'!$B$48:$B$51,MATCH($A1373,'Category Mapping'!$A$48:$A$51,0),1),0)</f>
        <v>7.8208183522245368E-5</v>
      </c>
      <c r="R1373" s="10">
        <f>IFERROR(R1213/S$1269/INDEX('Category Mapping'!$B$48:$B$51,MATCH($A1373,'Category Mapping'!$A$48:$A$51,0),1),0)</f>
        <v>7.8208183522245368E-5</v>
      </c>
      <c r="S1373" s="10">
        <f>IFERROR(S1213/T$1269/INDEX('Category Mapping'!$B$48:$B$51,MATCH($A1373,'Category Mapping'!$A$48:$A$51,0),1),0)</f>
        <v>7.8208183522245368E-5</v>
      </c>
      <c r="T1373" s="10">
        <f>IFERROR(T1213/U$1269/INDEX('Category Mapping'!$B$48:$B$51,MATCH($A1373,'Category Mapping'!$A$48:$A$51,0),1),0)</f>
        <v>7.8208183522245368E-5</v>
      </c>
      <c r="U1373" s="10">
        <f>IFERROR(U1213/V$1269/INDEX('Category Mapping'!$B$48:$B$51,MATCH($A1373,'Category Mapping'!$A$48:$A$51,0),1),0)</f>
        <v>7.8208183522245368E-5</v>
      </c>
      <c r="V1373" s="10">
        <f>IFERROR(V1213/W$1269/INDEX('Category Mapping'!$B$48:$B$51,MATCH($A1373,'Category Mapping'!$A$48:$A$51,0),1),0)</f>
        <v>1.1159971728929044E-4</v>
      </c>
      <c r="W1373" s="10">
        <f>IFERROR(W1213/X$1269/INDEX('Category Mapping'!$B$48:$B$51,MATCH($A1373,'Category Mapping'!$A$48:$A$51,0),1),0)</f>
        <v>1.1159971728929044E-4</v>
      </c>
      <c r="X1373" s="10">
        <f>IFERROR(X1213/Y$1269/INDEX('Category Mapping'!$B$48:$B$51,MATCH($A1373,'Category Mapping'!$A$48:$A$51,0),1),0)</f>
        <v>1.1159971728929044E-4</v>
      </c>
      <c r="Y1373" s="26"/>
      <c r="Z1373" s="10"/>
    </row>
    <row r="1374" spans="1:26" outlineLevel="1">
      <c r="A1374" t="s">
        <v>126</v>
      </c>
      <c r="B1374" t="s">
        <v>27</v>
      </c>
      <c r="C1374" s="6" t="s">
        <v>101</v>
      </c>
      <c r="D1374" s="10">
        <f>IFERROR(D1214/E$1269/INDEX('Category Mapping'!$B$48:$B$51,MATCH($A1374,'Category Mapping'!$A$48:$A$51,0),1),0)</f>
        <v>1.5110526562506942E-6</v>
      </c>
      <c r="E1374" s="10">
        <f>IFERROR(E1214/F$1269/INDEX('Category Mapping'!$B$48:$B$51,MATCH($A1374,'Category Mapping'!$A$48:$A$51,0),1),0)</f>
        <v>2.5904912583490268E-4</v>
      </c>
      <c r="F1374" s="10">
        <f>IFERROR(F1214/G$1269/INDEX('Category Mapping'!$B$48:$B$51,MATCH($A1374,'Category Mapping'!$A$48:$A$51,0),1),0)</f>
        <v>0</v>
      </c>
      <c r="G1374" s="10">
        <f>IFERROR(G1214/H$1269/INDEX('Category Mapping'!$B$48:$B$51,MATCH($A1374,'Category Mapping'!$A$48:$A$51,0),1),0)</f>
        <v>4.974942416124023E-5</v>
      </c>
      <c r="H1374" s="10">
        <f>IFERROR(H1214/I$1269/INDEX('Category Mapping'!$B$48:$B$51,MATCH($A1374,'Category Mapping'!$A$48:$A$51,0),1),0)</f>
        <v>7.01496812686882E-5</v>
      </c>
      <c r="I1374" s="10">
        <f>IFERROR(I1214/J$1269/INDEX('Category Mapping'!$B$48:$B$51,MATCH($A1374,'Category Mapping'!$A$48:$A$51,0),1),0)</f>
        <v>7.01496812686882E-5</v>
      </c>
      <c r="J1374" s="10">
        <f>IFERROR(J1214/K$1269/INDEX('Category Mapping'!$B$48:$B$51,MATCH($A1374,'Category Mapping'!$A$48:$A$51,0),1),0)</f>
        <v>2.2244449107456091E-6</v>
      </c>
      <c r="K1374" s="10">
        <f>IFERROR(K1214/L$1269/INDEX('Category Mapping'!$B$48:$B$51,MATCH($A1374,'Category Mapping'!$A$48:$A$51,0),1),0)</f>
        <v>2.533894722619583E-4</v>
      </c>
      <c r="L1374" s="10">
        <f>IFERROR(L1214/M$1269/INDEX('Category Mapping'!$B$48:$B$51,MATCH($A1374,'Category Mapping'!$A$48:$A$51,0),1),0)</f>
        <v>0</v>
      </c>
      <c r="M1374" s="10">
        <f>IFERROR(M1214/N$1269/INDEX('Category Mapping'!$B$48:$B$51,MATCH($A1374,'Category Mapping'!$A$48:$A$51,0),1),0)</f>
        <v>5.3849808148287526E-5</v>
      </c>
      <c r="N1374" s="10">
        <f>IFERROR(N1214/O$1269/INDEX('Category Mapping'!$B$48:$B$51,MATCH($A1374,'Category Mapping'!$A$48:$A$51,0),1),0)</f>
        <v>5.3849808148287526E-5</v>
      </c>
      <c r="O1374" s="10">
        <f>IFERROR(O1214/P$1269/INDEX('Category Mapping'!$B$48:$B$51,MATCH($A1374,'Category Mapping'!$A$48:$A$51,0),1),0)</f>
        <v>5.3849808148287526E-5</v>
      </c>
      <c r="P1374" s="10">
        <f>IFERROR(P1214/Q$1269/INDEX('Category Mapping'!$B$48:$B$51,MATCH($A1374,'Category Mapping'!$A$48:$A$51,0),1),0)</f>
        <v>4.6942584671848695E-5</v>
      </c>
      <c r="Q1374" s="10">
        <f>IFERROR(Q1214/R$1269/INDEX('Category Mapping'!$B$48:$B$51,MATCH($A1374,'Category Mapping'!$A$48:$A$51,0),1),0)</f>
        <v>4.6942584671848695E-5</v>
      </c>
      <c r="R1374" s="10">
        <f>IFERROR(R1214/S$1269/INDEX('Category Mapping'!$B$48:$B$51,MATCH($A1374,'Category Mapping'!$A$48:$A$51,0),1),0)</f>
        <v>4.6942584671848695E-5</v>
      </c>
      <c r="S1374" s="10">
        <f>IFERROR(S1214/T$1269/INDEX('Category Mapping'!$B$48:$B$51,MATCH($A1374,'Category Mapping'!$A$48:$A$51,0),1),0)</f>
        <v>4.6942584671848695E-5</v>
      </c>
      <c r="T1374" s="10">
        <f>IFERROR(T1214/U$1269/INDEX('Category Mapping'!$B$48:$B$51,MATCH($A1374,'Category Mapping'!$A$48:$A$51,0),1),0)</f>
        <v>4.6942584671848695E-5</v>
      </c>
      <c r="U1374" s="10">
        <f>IFERROR(U1214/V$1269/INDEX('Category Mapping'!$B$48:$B$51,MATCH($A1374,'Category Mapping'!$A$48:$A$51,0),1),0)</f>
        <v>4.6942584671848695E-5</v>
      </c>
      <c r="V1374" s="10">
        <f>IFERROR(V1214/W$1269/INDEX('Category Mapping'!$B$48:$B$51,MATCH($A1374,'Category Mapping'!$A$48:$A$51,0),1),0)</f>
        <v>1.0285579976886362E-4</v>
      </c>
      <c r="W1374" s="10">
        <f>IFERROR(W1214/X$1269/INDEX('Category Mapping'!$B$48:$B$51,MATCH($A1374,'Category Mapping'!$A$48:$A$51,0),1),0)</f>
        <v>1.0285579976886362E-4</v>
      </c>
      <c r="X1374" s="10">
        <f>IFERROR(X1214/Y$1269/INDEX('Category Mapping'!$B$48:$B$51,MATCH($A1374,'Category Mapping'!$A$48:$A$51,0),1),0)</f>
        <v>1.0285579976886362E-4</v>
      </c>
      <c r="Y1374" s="26"/>
      <c r="Z1374" s="10"/>
    </row>
    <row r="1375" spans="1:26" outlineLevel="1">
      <c r="A1375" t="s">
        <v>126</v>
      </c>
      <c r="B1375" t="s">
        <v>28</v>
      </c>
      <c r="C1375" s="6" t="s">
        <v>102</v>
      </c>
      <c r="D1375" s="10">
        <f>IFERROR(D1215/E$1269/INDEX('Category Mapping'!$B$48:$B$51,MATCH($A1375,'Category Mapping'!$A$48:$A$51,0),1),0)</f>
        <v>1.5110526562506942E-6</v>
      </c>
      <c r="E1375" s="10">
        <f>IFERROR(E1215/F$1269/INDEX('Category Mapping'!$B$48:$B$51,MATCH($A1375,'Category Mapping'!$A$48:$A$51,0),1),0)</f>
        <v>2.3297897183374445E-4</v>
      </c>
      <c r="F1375" s="10">
        <f>IFERROR(F1215/G$1269/INDEX('Category Mapping'!$B$48:$B$51,MATCH($A1375,'Category Mapping'!$A$48:$A$51,0),1),0)</f>
        <v>0</v>
      </c>
      <c r="G1375" s="10">
        <f>IFERROR(G1215/H$1269/INDEX('Category Mapping'!$B$48:$B$51,MATCH($A1375,'Category Mapping'!$A$48:$A$51,0),1),0)</f>
        <v>4.47842550699495E-5</v>
      </c>
      <c r="H1375" s="10">
        <f>IFERROR(H1215/I$1269/INDEX('Category Mapping'!$B$48:$B$51,MATCH($A1375,'Category Mapping'!$A$48:$A$51,0),1),0)</f>
        <v>5.2093331593886244E-5</v>
      </c>
      <c r="I1375" s="10">
        <f>IFERROR(I1215/J$1269/INDEX('Category Mapping'!$B$48:$B$51,MATCH($A1375,'Category Mapping'!$A$48:$A$51,0),1),0)</f>
        <v>5.2093331593886244E-5</v>
      </c>
      <c r="J1375" s="10">
        <f>IFERROR(J1215/K$1269/INDEX('Category Mapping'!$B$48:$B$51,MATCH($A1375,'Category Mapping'!$A$48:$A$51,0),1),0)</f>
        <v>2.221454191641069E-6</v>
      </c>
      <c r="K1375" s="10">
        <f>IFERROR(K1215/L$1269/INDEX('Category Mapping'!$B$48:$B$51,MATCH($A1375,'Category Mapping'!$A$48:$A$51,0),1),0)</f>
        <v>2.3731490953707234E-4</v>
      </c>
      <c r="L1375" s="10">
        <f>IFERROR(L1215/M$1269/INDEX('Category Mapping'!$B$48:$B$51,MATCH($A1375,'Category Mapping'!$A$48:$A$51,0),1),0)</f>
        <v>0</v>
      </c>
      <c r="M1375" s="10">
        <f>IFERROR(M1215/N$1269/INDEX('Category Mapping'!$B$48:$B$51,MATCH($A1375,'Category Mapping'!$A$48:$A$51,0),1),0)</f>
        <v>5.0932365982498016E-5</v>
      </c>
      <c r="N1375" s="10">
        <f>IFERROR(N1215/O$1269/INDEX('Category Mapping'!$B$48:$B$51,MATCH($A1375,'Category Mapping'!$A$48:$A$51,0),1),0)</f>
        <v>5.0932365982498016E-5</v>
      </c>
      <c r="O1375" s="10">
        <f>IFERROR(O1215/P$1269/INDEX('Category Mapping'!$B$48:$B$51,MATCH($A1375,'Category Mapping'!$A$48:$A$51,0),1),0)</f>
        <v>5.0932365982498016E-5</v>
      </c>
      <c r="P1375" s="10">
        <f>IFERROR(P1215/Q$1269/INDEX('Category Mapping'!$B$48:$B$51,MATCH($A1375,'Category Mapping'!$A$48:$A$51,0),1),0)</f>
        <v>4.5571289540867805E-5</v>
      </c>
      <c r="Q1375" s="10">
        <f>IFERROR(Q1215/R$1269/INDEX('Category Mapping'!$B$48:$B$51,MATCH($A1375,'Category Mapping'!$A$48:$A$51,0),1),0)</f>
        <v>4.5571289540867805E-5</v>
      </c>
      <c r="R1375" s="10">
        <f>IFERROR(R1215/S$1269/INDEX('Category Mapping'!$B$48:$B$51,MATCH($A1375,'Category Mapping'!$A$48:$A$51,0),1),0)</f>
        <v>4.5571289540867805E-5</v>
      </c>
      <c r="S1375" s="10">
        <f>IFERROR(S1215/T$1269/INDEX('Category Mapping'!$B$48:$B$51,MATCH($A1375,'Category Mapping'!$A$48:$A$51,0),1),0)</f>
        <v>4.5571289540867805E-5</v>
      </c>
      <c r="T1375" s="10">
        <f>IFERROR(T1215/U$1269/INDEX('Category Mapping'!$B$48:$B$51,MATCH($A1375,'Category Mapping'!$A$48:$A$51,0),1),0)</f>
        <v>4.5571289540867805E-5</v>
      </c>
      <c r="U1375" s="10">
        <f>IFERROR(U1215/V$1269/INDEX('Category Mapping'!$B$48:$B$51,MATCH($A1375,'Category Mapping'!$A$48:$A$51,0),1),0)</f>
        <v>4.5571289540867805E-5</v>
      </c>
      <c r="V1375" s="10">
        <f>IFERROR(V1215/W$1269/INDEX('Category Mapping'!$B$48:$B$51,MATCH($A1375,'Category Mapping'!$A$48:$A$51,0),1),0)</f>
        <v>1.0271549990847109E-4</v>
      </c>
      <c r="W1375" s="10">
        <f>IFERROR(W1215/X$1269/INDEX('Category Mapping'!$B$48:$B$51,MATCH($A1375,'Category Mapping'!$A$48:$A$51,0),1),0)</f>
        <v>1.0271549990847109E-4</v>
      </c>
      <c r="X1375" s="10">
        <f>IFERROR(X1215/Y$1269/INDEX('Category Mapping'!$B$48:$B$51,MATCH($A1375,'Category Mapping'!$A$48:$A$51,0),1),0)</f>
        <v>1.0271549990847109E-4</v>
      </c>
      <c r="Y1375" s="26"/>
      <c r="Z1375" s="10"/>
    </row>
    <row r="1376" spans="1:26" outlineLevel="1">
      <c r="A1376" t="s">
        <v>126</v>
      </c>
      <c r="B1376" t="s">
        <v>29</v>
      </c>
      <c r="C1376" s="6" t="s">
        <v>103</v>
      </c>
      <c r="D1376" s="10">
        <f>IFERROR(D1216/E$1269/INDEX('Category Mapping'!$B$48:$B$51,MATCH($A1376,'Category Mapping'!$A$48:$A$51,0),1),0)</f>
        <v>1.5110526562506942E-6</v>
      </c>
      <c r="E1376" s="10">
        <f>IFERROR(E1216/F$1269/INDEX('Category Mapping'!$B$48:$B$51,MATCH($A1376,'Category Mapping'!$A$48:$A$51,0),1),0)</f>
        <v>2.2513986684626451E-4</v>
      </c>
      <c r="F1376" s="10">
        <f>IFERROR(F1216/G$1269/INDEX('Category Mapping'!$B$48:$B$51,MATCH($A1376,'Category Mapping'!$A$48:$A$51,0),1),0)</f>
        <v>0</v>
      </c>
      <c r="G1376" s="10">
        <f>IFERROR(G1216/H$1269/INDEX('Category Mapping'!$B$48:$B$51,MATCH($A1376,'Category Mapping'!$A$48:$A$51,0),1),0)</f>
        <v>4.3957912749896944E-5</v>
      </c>
      <c r="H1376" s="10">
        <f>IFERROR(H1216/I$1269/INDEX('Category Mapping'!$B$48:$B$51,MATCH($A1376,'Category Mapping'!$A$48:$A$51,0),1),0)</f>
        <v>4.1396530288783115E-5</v>
      </c>
      <c r="I1376" s="10">
        <f>IFERROR(I1216/J$1269/INDEX('Category Mapping'!$B$48:$B$51,MATCH($A1376,'Category Mapping'!$A$48:$A$51,0),1),0)</f>
        <v>4.1396530288783115E-5</v>
      </c>
      <c r="J1376" s="10">
        <f>IFERROR(J1216/K$1269/INDEX('Category Mapping'!$B$48:$B$51,MATCH($A1376,'Category Mapping'!$A$48:$A$51,0),1),0)</f>
        <v>2.2668106591286133E-6</v>
      </c>
      <c r="K1376" s="10">
        <f>IFERROR(K1216/L$1269/INDEX('Category Mapping'!$B$48:$B$51,MATCH($A1376,'Category Mapping'!$A$48:$A$51,0),1),0)</f>
        <v>2.3092701413755847E-4</v>
      </c>
      <c r="L1376" s="10">
        <f>IFERROR(L1216/M$1269/INDEX('Category Mapping'!$B$48:$B$51,MATCH($A1376,'Category Mapping'!$A$48:$A$51,0),1),0)</f>
        <v>0</v>
      </c>
      <c r="M1376" s="10">
        <f>IFERROR(M1216/N$1269/INDEX('Category Mapping'!$B$48:$B$51,MATCH($A1376,'Category Mapping'!$A$48:$A$51,0),1),0)</f>
        <v>5.0560261745517625E-5</v>
      </c>
      <c r="N1376" s="10">
        <f>IFERROR(N1216/O$1269/INDEX('Category Mapping'!$B$48:$B$51,MATCH($A1376,'Category Mapping'!$A$48:$A$51,0),1),0)</f>
        <v>5.0560261745517625E-5</v>
      </c>
      <c r="O1376" s="10">
        <f>IFERROR(O1216/P$1269/INDEX('Category Mapping'!$B$48:$B$51,MATCH($A1376,'Category Mapping'!$A$48:$A$51,0),1),0)</f>
        <v>5.0560261745517625E-5</v>
      </c>
      <c r="P1376" s="10">
        <f>IFERROR(P1216/Q$1269/INDEX('Category Mapping'!$B$48:$B$51,MATCH($A1376,'Category Mapping'!$A$48:$A$51,0),1),0)</f>
        <v>4.5204820515524817E-5</v>
      </c>
      <c r="Q1376" s="10">
        <f>IFERROR(Q1216/R$1269/INDEX('Category Mapping'!$B$48:$B$51,MATCH($A1376,'Category Mapping'!$A$48:$A$51,0),1),0)</f>
        <v>4.5204820515524817E-5</v>
      </c>
      <c r="R1376" s="10">
        <f>IFERROR(R1216/S$1269/INDEX('Category Mapping'!$B$48:$B$51,MATCH($A1376,'Category Mapping'!$A$48:$A$51,0),1),0)</f>
        <v>4.5204820515524817E-5</v>
      </c>
      <c r="S1376" s="10">
        <f>IFERROR(S1216/T$1269/INDEX('Category Mapping'!$B$48:$B$51,MATCH($A1376,'Category Mapping'!$A$48:$A$51,0),1),0)</f>
        <v>4.5204820515524817E-5</v>
      </c>
      <c r="T1376" s="10">
        <f>IFERROR(T1216/U$1269/INDEX('Category Mapping'!$B$48:$B$51,MATCH($A1376,'Category Mapping'!$A$48:$A$51,0),1),0)</f>
        <v>4.5204820515524817E-5</v>
      </c>
      <c r="U1376" s="10">
        <f>IFERROR(U1216/V$1269/INDEX('Category Mapping'!$B$48:$B$51,MATCH($A1376,'Category Mapping'!$A$48:$A$51,0),1),0)</f>
        <v>4.5204820515524817E-5</v>
      </c>
      <c r="V1376" s="10">
        <f>IFERROR(V1216/W$1269/INDEX('Category Mapping'!$B$48:$B$51,MATCH($A1376,'Category Mapping'!$A$48:$A$51,0),1),0)</f>
        <v>1.027504577602133E-4</v>
      </c>
      <c r="W1376" s="10">
        <f>IFERROR(W1216/X$1269/INDEX('Category Mapping'!$B$48:$B$51,MATCH($A1376,'Category Mapping'!$A$48:$A$51,0),1),0)</f>
        <v>1.027504577602133E-4</v>
      </c>
      <c r="X1376" s="10">
        <f>IFERROR(X1216/Y$1269/INDEX('Category Mapping'!$B$48:$B$51,MATCH($A1376,'Category Mapping'!$A$48:$A$51,0),1),0)</f>
        <v>1.027504577602133E-4</v>
      </c>
      <c r="Y1376" s="26"/>
      <c r="Z1376" s="10"/>
    </row>
    <row r="1377" spans="1:26" outlineLevel="1">
      <c r="A1377" t="s">
        <v>126</v>
      </c>
      <c r="B1377" t="s">
        <v>30</v>
      </c>
      <c r="C1377" s="6" t="s">
        <v>104</v>
      </c>
      <c r="D1377" s="10">
        <f>IFERROR(D1217/E$1269/INDEX('Category Mapping'!$B$48:$B$51,MATCH($A1377,'Category Mapping'!$A$48:$A$51,0),1),0)</f>
        <v>1.5110526562506942E-6</v>
      </c>
      <c r="E1377" s="10">
        <f>IFERROR(E1217/F$1269/INDEX('Category Mapping'!$B$48:$B$51,MATCH($A1377,'Category Mapping'!$A$48:$A$51,0),1),0)</f>
        <v>2.3474542870737723E-4</v>
      </c>
      <c r="F1377" s="10">
        <f>IFERROR(F1217/G$1269/INDEX('Category Mapping'!$B$48:$B$51,MATCH($A1377,'Category Mapping'!$A$48:$A$51,0),1),0)</f>
        <v>0</v>
      </c>
      <c r="G1377" s="10">
        <f>IFERROR(G1217/H$1269/INDEX('Category Mapping'!$B$48:$B$51,MATCH($A1377,'Category Mapping'!$A$48:$A$51,0),1),0)</f>
        <v>4.4583060969944408E-5</v>
      </c>
      <c r="H1377" s="10">
        <f>IFERROR(H1217/I$1269/INDEX('Category Mapping'!$B$48:$B$51,MATCH($A1377,'Category Mapping'!$A$48:$A$51,0),1),0)</f>
        <v>3.5388623227512228E-5</v>
      </c>
      <c r="I1377" s="10">
        <f>IFERROR(I1217/J$1269/INDEX('Category Mapping'!$B$48:$B$51,MATCH($A1377,'Category Mapping'!$A$48:$A$51,0),1),0)</f>
        <v>3.5388623227512228E-5</v>
      </c>
      <c r="J1377" s="10">
        <f>IFERROR(J1217/K$1269/INDEX('Category Mapping'!$B$48:$B$51,MATCH($A1377,'Category Mapping'!$A$48:$A$51,0),1),0)</f>
        <v>2.3081706298965571E-6</v>
      </c>
      <c r="K1377" s="10">
        <f>IFERROR(K1217/L$1269/INDEX('Category Mapping'!$B$48:$B$51,MATCH($A1377,'Category Mapping'!$A$48:$A$51,0),1),0)</f>
        <v>2.3230660232139821E-4</v>
      </c>
      <c r="L1377" s="10">
        <f>IFERROR(L1217/M$1269/INDEX('Category Mapping'!$B$48:$B$51,MATCH($A1377,'Category Mapping'!$A$48:$A$51,0),1),0)</f>
        <v>0</v>
      </c>
      <c r="M1377" s="10">
        <f>IFERROR(M1217/N$1269/INDEX('Category Mapping'!$B$48:$B$51,MATCH($A1377,'Category Mapping'!$A$48:$A$51,0),1),0)</f>
        <v>5.2239752177164208E-5</v>
      </c>
      <c r="N1377" s="10">
        <f>IFERROR(N1217/O$1269/INDEX('Category Mapping'!$B$48:$B$51,MATCH($A1377,'Category Mapping'!$A$48:$A$51,0),1),0)</f>
        <v>5.2239752177164208E-5</v>
      </c>
      <c r="O1377" s="10">
        <f>IFERROR(O1217/P$1269/INDEX('Category Mapping'!$B$48:$B$51,MATCH($A1377,'Category Mapping'!$A$48:$A$51,0),1),0)</f>
        <v>5.2239752177164208E-5</v>
      </c>
      <c r="P1377" s="10">
        <f>IFERROR(P1217/Q$1269/INDEX('Category Mapping'!$B$48:$B$51,MATCH($A1377,'Category Mapping'!$A$48:$A$51,0),1),0)</f>
        <v>4.531664968924538E-5</v>
      </c>
      <c r="Q1377" s="10">
        <f>IFERROR(Q1217/R$1269/INDEX('Category Mapping'!$B$48:$B$51,MATCH($A1377,'Category Mapping'!$A$48:$A$51,0),1),0)</f>
        <v>4.531664968924538E-5</v>
      </c>
      <c r="R1377" s="10">
        <f>IFERROR(R1217/S$1269/INDEX('Category Mapping'!$B$48:$B$51,MATCH($A1377,'Category Mapping'!$A$48:$A$51,0),1),0)</f>
        <v>4.531664968924538E-5</v>
      </c>
      <c r="S1377" s="10">
        <f>IFERROR(S1217/T$1269/INDEX('Category Mapping'!$B$48:$B$51,MATCH($A1377,'Category Mapping'!$A$48:$A$51,0),1),0)</f>
        <v>4.531664968924538E-5</v>
      </c>
      <c r="T1377" s="10">
        <f>IFERROR(T1217/U$1269/INDEX('Category Mapping'!$B$48:$B$51,MATCH($A1377,'Category Mapping'!$A$48:$A$51,0),1),0)</f>
        <v>4.531664968924538E-5</v>
      </c>
      <c r="U1377" s="10">
        <f>IFERROR(U1217/V$1269/INDEX('Category Mapping'!$B$48:$B$51,MATCH($A1377,'Category Mapping'!$A$48:$A$51,0),1),0)</f>
        <v>4.531664968924538E-5</v>
      </c>
      <c r="V1377" s="10">
        <f>IFERROR(V1217/W$1269/INDEX('Category Mapping'!$B$48:$B$51,MATCH($A1377,'Category Mapping'!$A$48:$A$51,0),1),0)</f>
        <v>1.0282084191712138E-4</v>
      </c>
      <c r="W1377" s="10">
        <f>IFERROR(W1217/X$1269/INDEX('Category Mapping'!$B$48:$B$51,MATCH($A1377,'Category Mapping'!$A$48:$A$51,0),1),0)</f>
        <v>1.0282084191712138E-4</v>
      </c>
      <c r="X1377" s="10">
        <f>IFERROR(X1217/Y$1269/INDEX('Category Mapping'!$B$48:$B$51,MATCH($A1377,'Category Mapping'!$A$48:$A$51,0),1),0)</f>
        <v>1.0282084191712138E-4</v>
      </c>
      <c r="Y1377" s="26"/>
      <c r="Z1377" s="10"/>
    </row>
    <row r="1378" spans="1:26" outlineLevel="1">
      <c r="A1378" t="s">
        <v>126</v>
      </c>
      <c r="B1378" t="s">
        <v>31</v>
      </c>
      <c r="C1378" s="6" t="s">
        <v>105</v>
      </c>
      <c r="D1378" s="10">
        <f>IFERROR(D1218/E$1269/INDEX('Category Mapping'!$B$48:$B$51,MATCH($A1378,'Category Mapping'!$A$48:$A$51,0),1),0)</f>
        <v>1.5110526562506942E-6</v>
      </c>
      <c r="E1378" s="10">
        <f>IFERROR(E1218/F$1269/INDEX('Category Mapping'!$B$48:$B$51,MATCH($A1378,'Category Mapping'!$A$48:$A$51,0),1),0)</f>
        <v>2.5855685100996791E-4</v>
      </c>
      <c r="F1378" s="10">
        <f>IFERROR(F1218/G$1269/INDEX('Category Mapping'!$B$48:$B$51,MATCH($A1378,'Category Mapping'!$A$48:$A$51,0),1),0)</f>
        <v>0</v>
      </c>
      <c r="G1378" s="10">
        <f>IFERROR(G1218/H$1269/INDEX('Category Mapping'!$B$48:$B$51,MATCH($A1378,'Category Mapping'!$A$48:$A$51,0),1),0)</f>
        <v>5.3712824538987851E-5</v>
      </c>
      <c r="H1378" s="10">
        <f>IFERROR(H1218/I$1269/INDEX('Category Mapping'!$B$48:$B$51,MATCH($A1378,'Category Mapping'!$A$48:$A$51,0),1),0)</f>
        <v>3.6985330434400605E-5</v>
      </c>
      <c r="I1378" s="10">
        <f>IFERROR(I1218/J$1269/INDEX('Category Mapping'!$B$48:$B$51,MATCH($A1378,'Category Mapping'!$A$48:$A$51,0),1),0)</f>
        <v>3.6985330434400605E-5</v>
      </c>
      <c r="J1378" s="10">
        <f>IFERROR(J1218/K$1269/INDEX('Category Mapping'!$B$48:$B$51,MATCH($A1378,'Category Mapping'!$A$48:$A$51,0),1),0)</f>
        <v>2.2630071120286604E-6</v>
      </c>
      <c r="K1378" s="10">
        <f>IFERROR(K1218/L$1269/INDEX('Category Mapping'!$B$48:$B$51,MATCH($A1378,'Category Mapping'!$A$48:$A$51,0),1),0)</f>
        <v>2.3980935312580213E-4</v>
      </c>
      <c r="L1378" s="10">
        <f>IFERROR(L1218/M$1269/INDEX('Category Mapping'!$B$48:$B$51,MATCH($A1378,'Category Mapping'!$A$48:$A$51,0),1),0)</f>
        <v>0</v>
      </c>
      <c r="M1378" s="10">
        <f>IFERROR(M1218/N$1269/INDEX('Category Mapping'!$B$48:$B$51,MATCH($A1378,'Category Mapping'!$A$48:$A$51,0),1),0)</f>
        <v>5.4593838560244603E-5</v>
      </c>
      <c r="N1378" s="10">
        <f>IFERROR(N1218/O$1269/INDEX('Category Mapping'!$B$48:$B$51,MATCH($A1378,'Category Mapping'!$A$48:$A$51,0),1),0)</f>
        <v>5.4593838560244603E-5</v>
      </c>
      <c r="O1378" s="10">
        <f>IFERROR(O1218/P$1269/INDEX('Category Mapping'!$B$48:$B$51,MATCH($A1378,'Category Mapping'!$A$48:$A$51,0),1),0)</f>
        <v>5.4593838560244603E-5</v>
      </c>
      <c r="P1378" s="10">
        <f>IFERROR(P1218/Q$1269/INDEX('Category Mapping'!$B$48:$B$51,MATCH($A1378,'Category Mapping'!$A$48:$A$51,0),1),0)</f>
        <v>4.5113128879403677E-5</v>
      </c>
      <c r="Q1378" s="10">
        <f>IFERROR(Q1218/R$1269/INDEX('Category Mapping'!$B$48:$B$51,MATCH($A1378,'Category Mapping'!$A$48:$A$51,0),1),0)</f>
        <v>4.5113128879403677E-5</v>
      </c>
      <c r="R1378" s="10">
        <f>IFERROR(R1218/S$1269/INDEX('Category Mapping'!$B$48:$B$51,MATCH($A1378,'Category Mapping'!$A$48:$A$51,0),1),0)</f>
        <v>4.5113128879403677E-5</v>
      </c>
      <c r="S1378" s="10">
        <f>IFERROR(S1218/T$1269/INDEX('Category Mapping'!$B$48:$B$51,MATCH($A1378,'Category Mapping'!$A$48:$A$51,0),1),0)</f>
        <v>4.5113128879403677E-5</v>
      </c>
      <c r="T1378" s="10">
        <f>IFERROR(T1218/U$1269/INDEX('Category Mapping'!$B$48:$B$51,MATCH($A1378,'Category Mapping'!$A$48:$A$51,0),1),0)</f>
        <v>4.5113128879403677E-5</v>
      </c>
      <c r="U1378" s="10">
        <f>IFERROR(U1218/V$1269/INDEX('Category Mapping'!$B$48:$B$51,MATCH($A1378,'Category Mapping'!$A$48:$A$51,0),1),0)</f>
        <v>4.5113128879403677E-5</v>
      </c>
      <c r="V1378" s="10">
        <f>IFERROR(V1218/W$1269/INDEX('Category Mapping'!$B$48:$B$51,MATCH($A1378,'Category Mapping'!$A$48:$A$51,0),1),0)</f>
        <v>1.0327716780346494E-4</v>
      </c>
      <c r="W1378" s="10">
        <f>IFERROR(W1218/X$1269/INDEX('Category Mapping'!$B$48:$B$51,MATCH($A1378,'Category Mapping'!$A$48:$A$51,0),1),0)</f>
        <v>1.0327716780346494E-4</v>
      </c>
      <c r="X1378" s="10">
        <f>IFERROR(X1218/Y$1269/INDEX('Category Mapping'!$B$48:$B$51,MATCH($A1378,'Category Mapping'!$A$48:$A$51,0),1),0)</f>
        <v>1.0327716780346494E-4</v>
      </c>
      <c r="Y1378" s="26"/>
      <c r="Z1378" s="10"/>
    </row>
    <row r="1379" spans="1:26" outlineLevel="1">
      <c r="A1379" t="s">
        <v>126</v>
      </c>
      <c r="B1379" t="s">
        <v>32</v>
      </c>
      <c r="C1379" s="6" t="s">
        <v>106</v>
      </c>
      <c r="D1379" s="10">
        <f>IFERROR(D1219/E$1269/INDEX('Category Mapping'!$B$48:$B$51,MATCH($A1379,'Category Mapping'!$A$48:$A$51,0),1),0)</f>
        <v>2.1637905807700868E-6</v>
      </c>
      <c r="E1379" s="10">
        <f>IFERROR(E1219/F$1269/INDEX('Category Mapping'!$B$48:$B$51,MATCH($A1379,'Category Mapping'!$A$48:$A$51,0),1),0)</f>
        <v>2.8964643496585539E-4</v>
      </c>
      <c r="F1379" s="10">
        <f>IFERROR(F1219/G$1269/INDEX('Category Mapping'!$B$48:$B$51,MATCH($A1379,'Category Mapping'!$A$48:$A$51,0),1),0)</f>
        <v>0</v>
      </c>
      <c r="G1379" s="10">
        <f>IFERROR(G1219/H$1269/INDEX('Category Mapping'!$B$48:$B$51,MATCH($A1379,'Category Mapping'!$A$48:$A$51,0),1),0)</f>
        <v>6.7637832141894226E-5</v>
      </c>
      <c r="H1379" s="10">
        <f>IFERROR(H1219/I$1269/INDEX('Category Mapping'!$B$48:$B$51,MATCH($A1379,'Category Mapping'!$A$48:$A$51,0),1),0)</f>
        <v>4.7601671634931373E-5</v>
      </c>
      <c r="I1379" s="10">
        <f>IFERROR(I1219/J$1269/INDEX('Category Mapping'!$B$48:$B$51,MATCH($A1379,'Category Mapping'!$A$48:$A$51,0),1),0)</f>
        <v>4.7601671634931373E-5</v>
      </c>
      <c r="J1379" s="10">
        <f>IFERROR(J1219/K$1269/INDEX('Category Mapping'!$B$48:$B$51,MATCH($A1379,'Category Mapping'!$A$48:$A$51,0),1),0)</f>
        <v>2.862021424036857E-6</v>
      </c>
      <c r="K1379" s="10">
        <f>IFERROR(K1219/L$1269/INDEX('Category Mapping'!$B$48:$B$51,MATCH($A1379,'Category Mapping'!$A$48:$A$51,0),1),0)</f>
        <v>2.572311346527382E-4</v>
      </c>
      <c r="L1379" s="10">
        <f>IFERROR(L1219/M$1269/INDEX('Category Mapping'!$B$48:$B$51,MATCH($A1379,'Category Mapping'!$A$48:$A$51,0),1),0)</f>
        <v>0</v>
      </c>
      <c r="M1379" s="10">
        <f>IFERROR(M1219/N$1269/INDEX('Category Mapping'!$B$48:$B$51,MATCH($A1379,'Category Mapping'!$A$48:$A$51,0),1),0)</f>
        <v>6.2083776421159972E-5</v>
      </c>
      <c r="N1379" s="10">
        <f>IFERROR(N1219/O$1269/INDEX('Category Mapping'!$B$48:$B$51,MATCH($A1379,'Category Mapping'!$A$48:$A$51,0),1),0)</f>
        <v>6.2083776421159972E-5</v>
      </c>
      <c r="O1379" s="10">
        <f>IFERROR(O1219/P$1269/INDEX('Category Mapping'!$B$48:$B$51,MATCH($A1379,'Category Mapping'!$A$48:$A$51,0),1),0)</f>
        <v>6.2083776421159972E-5</v>
      </c>
      <c r="P1379" s="10">
        <f>IFERROR(P1219/Q$1269/INDEX('Category Mapping'!$B$48:$B$51,MATCH($A1379,'Category Mapping'!$A$48:$A$51,0),1),0)</f>
        <v>4.6164569027866751E-5</v>
      </c>
      <c r="Q1379" s="10">
        <f>IFERROR(Q1219/R$1269/INDEX('Category Mapping'!$B$48:$B$51,MATCH($A1379,'Category Mapping'!$A$48:$A$51,0),1),0)</f>
        <v>4.6164569027866751E-5</v>
      </c>
      <c r="R1379" s="10">
        <f>IFERROR(R1219/S$1269/INDEX('Category Mapping'!$B$48:$B$51,MATCH($A1379,'Category Mapping'!$A$48:$A$51,0),1),0)</f>
        <v>4.6164569027866751E-5</v>
      </c>
      <c r="S1379" s="10">
        <f>IFERROR(S1219/T$1269/INDEX('Category Mapping'!$B$48:$B$51,MATCH($A1379,'Category Mapping'!$A$48:$A$51,0),1),0)</f>
        <v>4.6164569027866751E-5</v>
      </c>
      <c r="T1379" s="10">
        <f>IFERROR(T1219/U$1269/INDEX('Category Mapping'!$B$48:$B$51,MATCH($A1379,'Category Mapping'!$A$48:$A$51,0),1),0)</f>
        <v>4.6164569027866751E-5</v>
      </c>
      <c r="U1379" s="10">
        <f>IFERROR(U1219/V$1269/INDEX('Category Mapping'!$B$48:$B$51,MATCH($A1379,'Category Mapping'!$A$48:$A$51,0),1),0)</f>
        <v>4.6164569027866751E-5</v>
      </c>
      <c r="V1379" s="10">
        <f>IFERROR(V1219/W$1269/INDEX('Category Mapping'!$B$48:$B$51,MATCH($A1379,'Category Mapping'!$A$48:$A$51,0),1),0)</f>
        <v>1.0415533946872712E-4</v>
      </c>
      <c r="W1379" s="10">
        <f>IFERROR(W1219/X$1269/INDEX('Category Mapping'!$B$48:$B$51,MATCH($A1379,'Category Mapping'!$A$48:$A$51,0),1),0)</f>
        <v>1.0415533946872712E-4</v>
      </c>
      <c r="X1379" s="10">
        <f>IFERROR(X1219/Y$1269/INDEX('Category Mapping'!$B$48:$B$51,MATCH($A1379,'Category Mapping'!$A$48:$A$51,0),1),0)</f>
        <v>1.0415533946872712E-4</v>
      </c>
      <c r="Y1379" s="26"/>
      <c r="Z1379" s="10"/>
    </row>
    <row r="1380" spans="1:26" outlineLevel="1">
      <c r="A1380" t="s">
        <v>126</v>
      </c>
      <c r="B1380" t="s">
        <v>33</v>
      </c>
      <c r="C1380" s="6" t="s">
        <v>107</v>
      </c>
      <c r="D1380" s="10">
        <f>IFERROR(D1220/E$1269/INDEX('Category Mapping'!$B$48:$B$51,MATCH($A1380,'Category Mapping'!$A$48:$A$51,0),1),0)</f>
        <v>2.4565500959399256E-6</v>
      </c>
      <c r="E1380" s="10">
        <f>IFERROR(E1220/F$1269/INDEX('Category Mapping'!$B$48:$B$51,MATCH($A1380,'Category Mapping'!$A$48:$A$51,0),1),0)</f>
        <v>3.099139008104438E-4</v>
      </c>
      <c r="F1380" s="10">
        <f>IFERROR(F1220/G$1269/INDEX('Category Mapping'!$B$48:$B$51,MATCH($A1380,'Category Mapping'!$A$48:$A$51,0),1),0)</f>
        <v>0</v>
      </c>
      <c r="G1380" s="10">
        <f>IFERROR(G1220/H$1269/INDEX('Category Mapping'!$B$48:$B$51,MATCH($A1380,'Category Mapping'!$A$48:$A$51,0),1),0)</f>
        <v>4.4473851152327749E-5</v>
      </c>
      <c r="H1380" s="10">
        <f>IFERROR(H1220/I$1269/INDEX('Category Mapping'!$B$48:$B$51,MATCH($A1380,'Category Mapping'!$A$48:$A$51,0),1),0)</f>
        <v>7.2896548739121336E-5</v>
      </c>
      <c r="I1380" s="10">
        <f>IFERROR(I1220/J$1269/INDEX('Category Mapping'!$B$48:$B$51,MATCH($A1380,'Category Mapping'!$A$48:$A$51,0),1),0)</f>
        <v>7.2896548739121336E-5</v>
      </c>
      <c r="J1380" s="10">
        <f>IFERROR(J1220/K$1269/INDEX('Category Mapping'!$B$48:$B$51,MATCH($A1380,'Category Mapping'!$A$48:$A$51,0),1),0)</f>
        <v>3.7351650269890997E-6</v>
      </c>
      <c r="K1380" s="10">
        <f>IFERROR(K1220/L$1269/INDEX('Category Mapping'!$B$48:$B$51,MATCH($A1380,'Category Mapping'!$A$48:$A$51,0),1),0)</f>
        <v>2.9071431339578179E-4</v>
      </c>
      <c r="L1380" s="10">
        <f>IFERROR(L1220/M$1269/INDEX('Category Mapping'!$B$48:$B$51,MATCH($A1380,'Category Mapping'!$A$48:$A$51,0),1),0)</f>
        <v>0</v>
      </c>
      <c r="M1380" s="10">
        <f>IFERROR(M1220/N$1269/INDEX('Category Mapping'!$B$48:$B$51,MATCH($A1380,'Category Mapping'!$A$48:$A$51,0),1),0)</f>
        <v>8.660761904097841E-5</v>
      </c>
      <c r="N1380" s="10">
        <f>IFERROR(N1220/O$1269/INDEX('Category Mapping'!$B$48:$B$51,MATCH($A1380,'Category Mapping'!$A$48:$A$51,0),1),0)</f>
        <v>8.660761904097841E-5</v>
      </c>
      <c r="O1380" s="10">
        <f>IFERROR(O1220/P$1269/INDEX('Category Mapping'!$B$48:$B$51,MATCH($A1380,'Category Mapping'!$A$48:$A$51,0),1),0)</f>
        <v>8.660761904097841E-5</v>
      </c>
      <c r="P1380" s="10">
        <f>IFERROR(P1220/Q$1269/INDEX('Category Mapping'!$B$48:$B$51,MATCH($A1380,'Category Mapping'!$A$48:$A$51,0),1),0)</f>
        <v>6.5458848567239014E-5</v>
      </c>
      <c r="Q1380" s="10">
        <f>IFERROR(Q1220/R$1269/INDEX('Category Mapping'!$B$48:$B$51,MATCH($A1380,'Category Mapping'!$A$48:$A$51,0),1),0)</f>
        <v>6.5458848567239014E-5</v>
      </c>
      <c r="R1380" s="10">
        <f>IFERROR(R1220/S$1269/INDEX('Category Mapping'!$B$48:$B$51,MATCH($A1380,'Category Mapping'!$A$48:$A$51,0),1),0)</f>
        <v>6.5458848567239014E-5</v>
      </c>
      <c r="S1380" s="10">
        <f>IFERROR(S1220/T$1269/INDEX('Category Mapping'!$B$48:$B$51,MATCH($A1380,'Category Mapping'!$A$48:$A$51,0),1),0)</f>
        <v>6.5458848567239014E-5</v>
      </c>
      <c r="T1380" s="10">
        <f>IFERROR(T1220/U$1269/INDEX('Category Mapping'!$B$48:$B$51,MATCH($A1380,'Category Mapping'!$A$48:$A$51,0),1),0)</f>
        <v>6.5458848567239014E-5</v>
      </c>
      <c r="U1380" s="10">
        <f>IFERROR(U1220/V$1269/INDEX('Category Mapping'!$B$48:$B$51,MATCH($A1380,'Category Mapping'!$A$48:$A$51,0),1),0)</f>
        <v>6.5458848567239014E-5</v>
      </c>
      <c r="V1380" s="10">
        <f>IFERROR(V1220/W$1269/INDEX('Category Mapping'!$B$48:$B$51,MATCH($A1380,'Category Mapping'!$A$48:$A$51,0),1),0)</f>
        <v>1.0513886243353333E-4</v>
      </c>
      <c r="W1380" s="10">
        <f>IFERROR(W1220/X$1269/INDEX('Category Mapping'!$B$48:$B$51,MATCH($A1380,'Category Mapping'!$A$48:$A$51,0),1),0)</f>
        <v>1.0513886243353333E-4</v>
      </c>
      <c r="X1380" s="10">
        <f>IFERROR(X1220/Y$1269/INDEX('Category Mapping'!$B$48:$B$51,MATCH($A1380,'Category Mapping'!$A$48:$A$51,0),1),0)</f>
        <v>1.0513886243353333E-4</v>
      </c>
      <c r="Y1380" s="26"/>
      <c r="Z1380" s="10"/>
    </row>
    <row r="1381" spans="1:26" outlineLevel="1">
      <c r="A1381" t="s">
        <v>126</v>
      </c>
      <c r="B1381" t="s">
        <v>34</v>
      </c>
      <c r="C1381" s="6" t="s">
        <v>108</v>
      </c>
      <c r="D1381" s="10">
        <f>IFERROR(D1221/E$1269/INDEX('Category Mapping'!$B$48:$B$51,MATCH($A1381,'Category Mapping'!$A$48:$A$51,0),1),0)</f>
        <v>2.6026665656890514E-6</v>
      </c>
      <c r="E1381" s="10">
        <f>IFERROR(E1221/F$1269/INDEX('Category Mapping'!$B$48:$B$51,MATCH($A1381,'Category Mapping'!$A$48:$A$51,0),1),0)</f>
        <v>3.1130010675218541E-4</v>
      </c>
      <c r="F1381" s="10">
        <f>IFERROR(F1221/G$1269/INDEX('Category Mapping'!$B$48:$B$51,MATCH($A1381,'Category Mapping'!$A$48:$A$51,0),1),0)</f>
        <v>0</v>
      </c>
      <c r="G1381" s="10">
        <f>IFERROR(G1221/H$1269/INDEX('Category Mapping'!$B$48:$B$51,MATCH($A1381,'Category Mapping'!$A$48:$A$51,0),1),0)</f>
        <v>4.60274397305039E-5</v>
      </c>
      <c r="H1381" s="10">
        <f>IFERROR(H1221/I$1269/INDEX('Category Mapping'!$B$48:$B$51,MATCH($A1381,'Category Mapping'!$A$48:$A$51,0),1),0)</f>
        <v>9.5573339561253262E-5</v>
      </c>
      <c r="I1381" s="10">
        <f>IFERROR(I1221/J$1269/INDEX('Category Mapping'!$B$48:$B$51,MATCH($A1381,'Category Mapping'!$A$48:$A$51,0),1),0)</f>
        <v>9.5573339561253262E-5</v>
      </c>
      <c r="J1381" s="10">
        <f>IFERROR(J1221/K$1269/INDEX('Category Mapping'!$B$48:$B$51,MATCH($A1381,'Category Mapping'!$A$48:$A$51,0),1),0)</f>
        <v>3.2601873799561933E-6</v>
      </c>
      <c r="K1381" s="10">
        <f>IFERROR(K1221/L$1269/INDEX('Category Mapping'!$B$48:$B$51,MATCH($A1381,'Category Mapping'!$A$48:$A$51,0),1),0)</f>
        <v>3.4261883859338721E-4</v>
      </c>
      <c r="L1381" s="10">
        <f>IFERROR(L1221/M$1269/INDEX('Category Mapping'!$B$48:$B$51,MATCH($A1381,'Category Mapping'!$A$48:$A$51,0),1),0)</f>
        <v>0</v>
      </c>
      <c r="M1381" s="10">
        <f>IFERROR(M1221/N$1269/INDEX('Category Mapping'!$B$48:$B$51,MATCH($A1381,'Category Mapping'!$A$48:$A$51,0),1),0)</f>
        <v>1.1639443635238341E-4</v>
      </c>
      <c r="N1381" s="10">
        <f>IFERROR(N1221/O$1269/INDEX('Category Mapping'!$B$48:$B$51,MATCH($A1381,'Category Mapping'!$A$48:$A$51,0),1),0)</f>
        <v>1.1639443635238341E-4</v>
      </c>
      <c r="O1381" s="10">
        <f>IFERROR(O1221/P$1269/INDEX('Category Mapping'!$B$48:$B$51,MATCH($A1381,'Category Mapping'!$A$48:$A$51,0),1),0)</f>
        <v>1.1639443635238341E-4</v>
      </c>
      <c r="P1381" s="10">
        <f>IFERROR(P1221/Q$1269/INDEX('Category Mapping'!$B$48:$B$51,MATCH($A1381,'Category Mapping'!$A$48:$A$51,0),1),0)</f>
        <v>1.225010333229421E-4</v>
      </c>
      <c r="Q1381" s="10">
        <f>IFERROR(Q1221/R$1269/INDEX('Category Mapping'!$B$48:$B$51,MATCH($A1381,'Category Mapping'!$A$48:$A$51,0),1),0)</f>
        <v>1.225010333229421E-4</v>
      </c>
      <c r="R1381" s="10">
        <f>IFERROR(R1221/S$1269/INDEX('Category Mapping'!$B$48:$B$51,MATCH($A1381,'Category Mapping'!$A$48:$A$51,0),1),0)</f>
        <v>1.225010333229421E-4</v>
      </c>
      <c r="S1381" s="10">
        <f>IFERROR(S1221/T$1269/INDEX('Category Mapping'!$B$48:$B$51,MATCH($A1381,'Category Mapping'!$A$48:$A$51,0),1),0)</f>
        <v>1.225010333229421E-4</v>
      </c>
      <c r="T1381" s="10">
        <f>IFERROR(T1221/U$1269/INDEX('Category Mapping'!$B$48:$B$51,MATCH($A1381,'Category Mapping'!$A$48:$A$51,0),1),0)</f>
        <v>1.225010333229421E-4</v>
      </c>
      <c r="U1381" s="10">
        <f>IFERROR(U1221/V$1269/INDEX('Category Mapping'!$B$48:$B$51,MATCH($A1381,'Category Mapping'!$A$48:$A$51,0),1),0)</f>
        <v>1.225010333229421E-4</v>
      </c>
      <c r="V1381" s="10">
        <f>IFERROR(V1221/W$1269/INDEX('Category Mapping'!$B$48:$B$51,MATCH($A1381,'Category Mapping'!$A$48:$A$51,0),1),0)</f>
        <v>1.0584129864234339E-4</v>
      </c>
      <c r="W1381" s="10">
        <f>IFERROR(W1221/X$1269/INDEX('Category Mapping'!$B$48:$B$51,MATCH($A1381,'Category Mapping'!$A$48:$A$51,0),1),0)</f>
        <v>1.0584129864234339E-4</v>
      </c>
      <c r="X1381" s="10">
        <f>IFERROR(X1221/Y$1269/INDEX('Category Mapping'!$B$48:$B$51,MATCH($A1381,'Category Mapping'!$A$48:$A$51,0),1),0)</f>
        <v>1.0584129864234339E-4</v>
      </c>
      <c r="Y1381" s="26"/>
      <c r="Z1381" s="10"/>
    </row>
    <row r="1382" spans="1:26" outlineLevel="1">
      <c r="A1382" t="s">
        <v>126</v>
      </c>
      <c r="B1382" t="s">
        <v>35</v>
      </c>
      <c r="C1382" s="6" t="s">
        <v>109</v>
      </c>
      <c r="D1382" s="10">
        <f>IFERROR(D1222/E$1269/INDEX('Category Mapping'!$B$48:$B$51,MATCH($A1382,'Category Mapping'!$A$48:$A$51,0),1),0)</f>
        <v>2.667692119666746E-6</v>
      </c>
      <c r="E1382" s="10">
        <f>IFERROR(E1222/F$1269/INDEX('Category Mapping'!$B$48:$B$51,MATCH($A1382,'Category Mapping'!$A$48:$A$51,0),1),0)</f>
        <v>3.1751383325509498E-4</v>
      </c>
      <c r="F1382" s="10">
        <f>IFERROR(F1222/G$1269/INDEX('Category Mapping'!$B$48:$B$51,MATCH($A1382,'Category Mapping'!$A$48:$A$51,0),1),0)</f>
        <v>0</v>
      </c>
      <c r="G1382" s="10">
        <f>IFERROR(G1222/H$1269/INDEX('Category Mapping'!$B$48:$B$51,MATCH($A1382,'Category Mapping'!$A$48:$A$51,0),1),0)</f>
        <v>4.9093707672559298E-5</v>
      </c>
      <c r="H1382" s="10">
        <f>IFERROR(H1222/I$1269/INDEX('Category Mapping'!$B$48:$B$51,MATCH($A1382,'Category Mapping'!$A$48:$A$51,0),1),0)</f>
        <v>1.0473568276637917E-4</v>
      </c>
      <c r="I1382" s="10">
        <f>IFERROR(I1222/J$1269/INDEX('Category Mapping'!$B$48:$B$51,MATCH($A1382,'Category Mapping'!$A$48:$A$51,0),1),0)</f>
        <v>1.0473568276637917E-4</v>
      </c>
      <c r="J1382" s="10">
        <f>IFERROR(J1222/K$1269/INDEX('Category Mapping'!$B$48:$B$51,MATCH($A1382,'Category Mapping'!$A$48:$A$51,0),1),0)</f>
        <v>2.4526965484478907E-6</v>
      </c>
      <c r="K1382" s="10">
        <f>IFERROR(K1222/L$1269/INDEX('Category Mapping'!$B$48:$B$51,MATCH($A1382,'Category Mapping'!$A$48:$A$51,0),1),0)</f>
        <v>4.0944616911613738E-4</v>
      </c>
      <c r="L1382" s="10">
        <f>IFERROR(L1222/M$1269/INDEX('Category Mapping'!$B$48:$B$51,MATCH($A1382,'Category Mapping'!$A$48:$A$51,0),1),0)</f>
        <v>0</v>
      </c>
      <c r="M1382" s="10">
        <f>IFERROR(M1222/N$1269/INDEX('Category Mapping'!$B$48:$B$51,MATCH($A1382,'Category Mapping'!$A$48:$A$51,0),1),0)</f>
        <v>1.4230341921645125E-4</v>
      </c>
      <c r="N1382" s="10">
        <f>IFERROR(N1222/O$1269/INDEX('Category Mapping'!$B$48:$B$51,MATCH($A1382,'Category Mapping'!$A$48:$A$51,0),1),0)</f>
        <v>1.4230341921645125E-4</v>
      </c>
      <c r="O1382" s="10">
        <f>IFERROR(O1222/P$1269/INDEX('Category Mapping'!$B$48:$B$51,MATCH($A1382,'Category Mapping'!$A$48:$A$51,0),1),0)</f>
        <v>1.4230341921645125E-4</v>
      </c>
      <c r="P1382" s="10">
        <f>IFERROR(P1222/Q$1269/INDEX('Category Mapping'!$B$48:$B$51,MATCH($A1382,'Category Mapping'!$A$48:$A$51,0),1),0)</f>
        <v>1.3734863039051832E-4</v>
      </c>
      <c r="Q1382" s="10">
        <f>IFERROR(Q1222/R$1269/INDEX('Category Mapping'!$B$48:$B$51,MATCH($A1382,'Category Mapping'!$A$48:$A$51,0),1),0)</f>
        <v>1.3734863039051832E-4</v>
      </c>
      <c r="R1382" s="10">
        <f>IFERROR(R1222/S$1269/INDEX('Category Mapping'!$B$48:$B$51,MATCH($A1382,'Category Mapping'!$A$48:$A$51,0),1),0)</f>
        <v>1.3734863039051832E-4</v>
      </c>
      <c r="S1382" s="10">
        <f>IFERROR(S1222/T$1269/INDEX('Category Mapping'!$B$48:$B$51,MATCH($A1382,'Category Mapping'!$A$48:$A$51,0),1),0)</f>
        <v>1.3734863039051832E-4</v>
      </c>
      <c r="T1382" s="10">
        <f>IFERROR(T1222/U$1269/INDEX('Category Mapping'!$B$48:$B$51,MATCH($A1382,'Category Mapping'!$A$48:$A$51,0),1),0)</f>
        <v>1.3734863039051832E-4</v>
      </c>
      <c r="U1382" s="10">
        <f>IFERROR(U1222/V$1269/INDEX('Category Mapping'!$B$48:$B$51,MATCH($A1382,'Category Mapping'!$A$48:$A$51,0),1),0)</f>
        <v>1.3734863039051832E-4</v>
      </c>
      <c r="V1382" s="10">
        <f>IFERROR(V1222/W$1269/INDEX('Category Mapping'!$B$48:$B$51,MATCH($A1382,'Category Mapping'!$A$48:$A$51,0),1),0)</f>
        <v>1.0605150491532669E-4</v>
      </c>
      <c r="W1382" s="10">
        <f>IFERROR(W1222/X$1269/INDEX('Category Mapping'!$B$48:$B$51,MATCH($A1382,'Category Mapping'!$A$48:$A$51,0),1),0)</f>
        <v>1.0605150491532669E-4</v>
      </c>
      <c r="X1382" s="10">
        <f>IFERROR(X1222/Y$1269/INDEX('Category Mapping'!$B$48:$B$51,MATCH($A1382,'Category Mapping'!$A$48:$A$51,0),1),0)</f>
        <v>1.0605150491532669E-4</v>
      </c>
      <c r="Y1382" s="26"/>
      <c r="Z1382" s="10"/>
    </row>
    <row r="1383" spans="1:26" outlineLevel="1">
      <c r="A1383" t="s">
        <v>126</v>
      </c>
      <c r="B1383" t="s">
        <v>36</v>
      </c>
      <c r="C1383" s="6" t="s">
        <v>110</v>
      </c>
      <c r="D1383" s="10">
        <f>IFERROR(D1223/E$1269/INDEX('Category Mapping'!$B$48:$B$51,MATCH($A1383,'Category Mapping'!$A$48:$A$51,0),1),0)</f>
        <v>2.161960049181875E-6</v>
      </c>
      <c r="E1383" s="10">
        <f>IFERROR(E1223/F$1269/INDEX('Category Mapping'!$B$48:$B$51,MATCH($A1383,'Category Mapping'!$A$48:$A$51,0),1),0)</f>
        <v>3.2389552211026614E-4</v>
      </c>
      <c r="F1383" s="10">
        <f>IFERROR(F1223/G$1269/INDEX('Category Mapping'!$B$48:$B$51,MATCH($A1383,'Category Mapping'!$A$48:$A$51,0),1),0)</f>
        <v>0</v>
      </c>
      <c r="G1383" s="10">
        <f>IFERROR(G1223/H$1269/INDEX('Category Mapping'!$B$48:$B$51,MATCH($A1383,'Category Mapping'!$A$48:$A$51,0),1),0)</f>
        <v>4.8737594024426332E-5</v>
      </c>
      <c r="H1383" s="10">
        <f>IFERROR(H1223/I$1269/INDEX('Category Mapping'!$B$48:$B$51,MATCH($A1383,'Category Mapping'!$A$48:$A$51,0),1),0)</f>
        <v>1.1419578676180887E-4</v>
      </c>
      <c r="I1383" s="10">
        <f>IFERROR(I1223/J$1269/INDEX('Category Mapping'!$B$48:$B$51,MATCH($A1383,'Category Mapping'!$A$48:$A$51,0),1),0)</f>
        <v>1.1419578676180887E-4</v>
      </c>
      <c r="J1383" s="10">
        <f>IFERROR(J1223/K$1269/INDEX('Category Mapping'!$B$48:$B$51,MATCH($A1383,'Category Mapping'!$A$48:$A$51,0),1),0)</f>
        <v>2.0974219622892197E-6</v>
      </c>
      <c r="K1383" s="10">
        <f>IFERROR(K1223/L$1269/INDEX('Category Mapping'!$B$48:$B$51,MATCH($A1383,'Category Mapping'!$A$48:$A$51,0),1),0)</f>
        <v>4.6249826496474789E-4</v>
      </c>
      <c r="L1383" s="10">
        <f>IFERROR(L1223/M$1269/INDEX('Category Mapping'!$B$48:$B$51,MATCH($A1383,'Category Mapping'!$A$48:$A$51,0),1),0)</f>
        <v>0</v>
      </c>
      <c r="M1383" s="10">
        <f>IFERROR(M1223/N$1269/INDEX('Category Mapping'!$B$48:$B$51,MATCH($A1383,'Category Mapping'!$A$48:$A$51,0),1),0)</f>
        <v>1.5081096213965549E-4</v>
      </c>
      <c r="N1383" s="10">
        <f>IFERROR(N1223/O$1269/INDEX('Category Mapping'!$B$48:$B$51,MATCH($A1383,'Category Mapping'!$A$48:$A$51,0),1),0)</f>
        <v>1.5081096213965549E-4</v>
      </c>
      <c r="O1383" s="10">
        <f>IFERROR(O1223/P$1269/INDEX('Category Mapping'!$B$48:$B$51,MATCH($A1383,'Category Mapping'!$A$48:$A$51,0),1),0)</f>
        <v>1.5081096213965549E-4</v>
      </c>
      <c r="P1383" s="10">
        <f>IFERROR(P1223/Q$1269/INDEX('Category Mapping'!$B$48:$B$51,MATCH($A1383,'Category Mapping'!$A$48:$A$51,0),1),0)</f>
        <v>1.2928083826821302E-4</v>
      </c>
      <c r="Q1383" s="10">
        <f>IFERROR(Q1223/R$1269/INDEX('Category Mapping'!$B$48:$B$51,MATCH($A1383,'Category Mapping'!$A$48:$A$51,0),1),0)</f>
        <v>1.2928083826821302E-4</v>
      </c>
      <c r="R1383" s="10">
        <f>IFERROR(R1223/S$1269/INDEX('Category Mapping'!$B$48:$B$51,MATCH($A1383,'Category Mapping'!$A$48:$A$51,0),1),0)</f>
        <v>1.2928083826821302E-4</v>
      </c>
      <c r="S1383" s="10">
        <f>IFERROR(S1223/T$1269/INDEX('Category Mapping'!$B$48:$B$51,MATCH($A1383,'Category Mapping'!$A$48:$A$51,0),1),0)</f>
        <v>1.2928083826821302E-4</v>
      </c>
      <c r="T1383" s="10">
        <f>IFERROR(T1223/U$1269/INDEX('Category Mapping'!$B$48:$B$51,MATCH($A1383,'Category Mapping'!$A$48:$A$51,0),1),0)</f>
        <v>1.2928083826821302E-4</v>
      </c>
      <c r="U1383" s="10">
        <f>IFERROR(U1223/V$1269/INDEX('Category Mapping'!$B$48:$B$51,MATCH($A1383,'Category Mapping'!$A$48:$A$51,0),1),0)</f>
        <v>1.2928083826821302E-4</v>
      </c>
      <c r="V1383" s="10">
        <f>IFERROR(V1223/W$1269/INDEX('Category Mapping'!$B$48:$B$51,MATCH($A1383,'Category Mapping'!$A$48:$A$51,0),1),0)</f>
        <v>1.0573595663369307E-4</v>
      </c>
      <c r="W1383" s="10">
        <f>IFERROR(W1223/X$1269/INDEX('Category Mapping'!$B$48:$B$51,MATCH($A1383,'Category Mapping'!$A$48:$A$51,0),1),0)</f>
        <v>1.0573595663369307E-4</v>
      </c>
      <c r="X1383" s="10">
        <f>IFERROR(X1223/Y$1269/INDEX('Category Mapping'!$B$48:$B$51,MATCH($A1383,'Category Mapping'!$A$48:$A$51,0),1),0)</f>
        <v>1.0573595663369307E-4</v>
      </c>
      <c r="Y1383" s="26"/>
      <c r="Z1383" s="10"/>
    </row>
    <row r="1384" spans="1:26" outlineLevel="1">
      <c r="A1384" t="s">
        <v>126</v>
      </c>
      <c r="B1384" t="s">
        <v>37</v>
      </c>
      <c r="C1384" s="6" t="s">
        <v>111</v>
      </c>
      <c r="D1384" s="10">
        <f>IFERROR(D1224/E$1269/INDEX('Category Mapping'!$B$48:$B$51,MATCH($A1384,'Category Mapping'!$A$48:$A$51,0),1),0)</f>
        <v>2.174519979691468E-6</v>
      </c>
      <c r="E1384" s="10">
        <f>IFERROR(E1224/F$1269/INDEX('Category Mapping'!$B$48:$B$51,MATCH($A1384,'Category Mapping'!$A$48:$A$51,0),1),0)</f>
        <v>3.5594445905827188E-4</v>
      </c>
      <c r="F1384" s="10">
        <f>IFERROR(F1224/G$1269/INDEX('Category Mapping'!$B$48:$B$51,MATCH($A1384,'Category Mapping'!$A$48:$A$51,0),1),0)</f>
        <v>0</v>
      </c>
      <c r="G1384" s="10">
        <f>IFERROR(G1224/H$1269/INDEX('Category Mapping'!$B$48:$B$51,MATCH($A1384,'Category Mapping'!$A$48:$A$51,0),1),0)</f>
        <v>4.9315004076097076E-5</v>
      </c>
      <c r="H1384" s="10">
        <f>IFERROR(H1224/I$1269/INDEX('Category Mapping'!$B$48:$B$51,MATCH($A1384,'Category Mapping'!$A$48:$A$51,0),1),0)</f>
        <v>1.2466674756672511E-4</v>
      </c>
      <c r="I1384" s="10">
        <f>IFERROR(I1224/J$1269/INDEX('Category Mapping'!$B$48:$B$51,MATCH($A1384,'Category Mapping'!$A$48:$A$51,0),1),0)</f>
        <v>1.2466674756672511E-4</v>
      </c>
      <c r="J1384" s="10">
        <f>IFERROR(J1224/K$1269/INDEX('Category Mapping'!$B$48:$B$51,MATCH($A1384,'Category Mapping'!$A$48:$A$51,0),1),0)</f>
        <v>1.8938113217029891E-6</v>
      </c>
      <c r="K1384" s="10">
        <f>IFERROR(K1224/L$1269/INDEX('Category Mapping'!$B$48:$B$51,MATCH($A1384,'Category Mapping'!$A$48:$A$51,0),1),0)</f>
        <v>5.0072515649024604E-4</v>
      </c>
      <c r="L1384" s="10">
        <f>IFERROR(L1224/M$1269/INDEX('Category Mapping'!$B$48:$B$51,MATCH($A1384,'Category Mapping'!$A$48:$A$51,0),1),0)</f>
        <v>0</v>
      </c>
      <c r="M1384" s="10">
        <f>IFERROR(M1224/N$1269/INDEX('Category Mapping'!$B$48:$B$51,MATCH($A1384,'Category Mapping'!$A$48:$A$51,0),1),0)</f>
        <v>1.4997575571087306E-4</v>
      </c>
      <c r="N1384" s="10">
        <f>IFERROR(N1224/O$1269/INDEX('Category Mapping'!$B$48:$B$51,MATCH($A1384,'Category Mapping'!$A$48:$A$51,0),1),0)</f>
        <v>1.4997575571087306E-4</v>
      </c>
      <c r="O1384" s="10">
        <f>IFERROR(O1224/P$1269/INDEX('Category Mapping'!$B$48:$B$51,MATCH($A1384,'Category Mapping'!$A$48:$A$51,0),1),0)</f>
        <v>1.4997575571087306E-4</v>
      </c>
      <c r="P1384" s="10">
        <f>IFERROR(P1224/Q$1269/INDEX('Category Mapping'!$B$48:$B$51,MATCH($A1384,'Category Mapping'!$A$48:$A$51,0),1),0)</f>
        <v>1.1257403948481175E-4</v>
      </c>
      <c r="Q1384" s="10">
        <f>IFERROR(Q1224/R$1269/INDEX('Category Mapping'!$B$48:$B$51,MATCH($A1384,'Category Mapping'!$A$48:$A$51,0),1),0)</f>
        <v>1.1257403948481175E-4</v>
      </c>
      <c r="R1384" s="10">
        <f>IFERROR(R1224/S$1269/INDEX('Category Mapping'!$B$48:$B$51,MATCH($A1384,'Category Mapping'!$A$48:$A$51,0),1),0)</f>
        <v>1.1257403948481175E-4</v>
      </c>
      <c r="S1384" s="10">
        <f>IFERROR(S1224/T$1269/INDEX('Category Mapping'!$B$48:$B$51,MATCH($A1384,'Category Mapping'!$A$48:$A$51,0),1),0)</f>
        <v>1.1257403948481175E-4</v>
      </c>
      <c r="T1384" s="10">
        <f>IFERROR(T1224/U$1269/INDEX('Category Mapping'!$B$48:$B$51,MATCH($A1384,'Category Mapping'!$A$48:$A$51,0),1),0)</f>
        <v>1.1257403948481175E-4</v>
      </c>
      <c r="U1384" s="10">
        <f>IFERROR(U1224/V$1269/INDEX('Category Mapping'!$B$48:$B$51,MATCH($A1384,'Category Mapping'!$A$48:$A$51,0),1),0)</f>
        <v>1.1257403948481175E-4</v>
      </c>
      <c r="V1384" s="10">
        <f>IFERROR(V1224/W$1269/INDEX('Category Mapping'!$B$48:$B$51,MATCH($A1384,'Category Mapping'!$A$48:$A$51,0),1),0)</f>
        <v>1.0538449501168252E-4</v>
      </c>
      <c r="W1384" s="10">
        <f>IFERROR(W1224/X$1269/INDEX('Category Mapping'!$B$48:$B$51,MATCH($A1384,'Category Mapping'!$A$48:$A$51,0),1),0)</f>
        <v>1.0538449501168252E-4</v>
      </c>
      <c r="X1384" s="10">
        <f>IFERROR(X1224/Y$1269/INDEX('Category Mapping'!$B$48:$B$51,MATCH($A1384,'Category Mapping'!$A$48:$A$51,0),1),0)</f>
        <v>1.0538449501168252E-4</v>
      </c>
      <c r="Y1384" s="26"/>
      <c r="Z1384" s="10"/>
    </row>
    <row r="1385" spans="1:26" outlineLevel="1">
      <c r="A1385" t="s">
        <v>126</v>
      </c>
      <c r="B1385" t="s">
        <v>38</v>
      </c>
      <c r="C1385" s="6" t="s">
        <v>112</v>
      </c>
      <c r="D1385" s="10">
        <f>IFERROR(D1225/E$1269/INDEX('Category Mapping'!$B$48:$B$51,MATCH($A1385,'Category Mapping'!$A$48:$A$51,0),1),0)</f>
        <v>2.0032318071462051E-6</v>
      </c>
      <c r="E1385" s="10">
        <f>IFERROR(E1225/F$1269/INDEX('Category Mapping'!$B$48:$B$51,MATCH($A1385,'Category Mapping'!$A$48:$A$51,0),1),0)</f>
        <v>4.2601518607156481E-4</v>
      </c>
      <c r="F1385" s="10">
        <f>IFERROR(F1225/G$1269/INDEX('Category Mapping'!$B$48:$B$51,MATCH($A1385,'Category Mapping'!$A$48:$A$51,0),1),0)</f>
        <v>0</v>
      </c>
      <c r="G1385" s="10">
        <f>IFERROR(G1225/H$1269/INDEX('Category Mapping'!$B$48:$B$51,MATCH($A1385,'Category Mapping'!$A$48:$A$51,0),1),0)</f>
        <v>5.3313073009012602E-5</v>
      </c>
      <c r="H1385" s="10">
        <f>IFERROR(H1225/I$1269/INDEX('Category Mapping'!$B$48:$B$51,MATCH($A1385,'Category Mapping'!$A$48:$A$51,0),1),0)</f>
        <v>1.3169957767368979E-4</v>
      </c>
      <c r="I1385" s="10">
        <f>IFERROR(I1225/J$1269/INDEX('Category Mapping'!$B$48:$B$51,MATCH($A1385,'Category Mapping'!$A$48:$A$51,0),1),0)</f>
        <v>1.3169957767368979E-4</v>
      </c>
      <c r="J1385" s="10">
        <f>IFERROR(J1225/K$1269/INDEX('Category Mapping'!$B$48:$B$51,MATCH($A1385,'Category Mapping'!$A$48:$A$51,0),1),0)</f>
        <v>1.7402611272626124E-6</v>
      </c>
      <c r="K1385" s="10">
        <f>IFERROR(K1225/L$1269/INDEX('Category Mapping'!$B$48:$B$51,MATCH($A1385,'Category Mapping'!$A$48:$A$51,0),1),0)</f>
        <v>5.2497707872447836E-4</v>
      </c>
      <c r="L1385" s="10">
        <f>IFERROR(L1225/M$1269/INDEX('Category Mapping'!$B$48:$B$51,MATCH($A1385,'Category Mapping'!$A$48:$A$51,0),1),0)</f>
        <v>0</v>
      </c>
      <c r="M1385" s="10">
        <f>IFERROR(M1225/N$1269/INDEX('Category Mapping'!$B$48:$B$51,MATCH($A1385,'Category Mapping'!$A$48:$A$51,0),1),0)</f>
        <v>1.4974182544951102E-4</v>
      </c>
      <c r="N1385" s="10">
        <f>IFERROR(N1225/O$1269/INDEX('Category Mapping'!$B$48:$B$51,MATCH($A1385,'Category Mapping'!$A$48:$A$51,0),1),0)</f>
        <v>1.4974182544951102E-4</v>
      </c>
      <c r="O1385" s="10">
        <f>IFERROR(O1225/P$1269/INDEX('Category Mapping'!$B$48:$B$51,MATCH($A1385,'Category Mapping'!$A$48:$A$51,0),1),0)</f>
        <v>1.4974182544951102E-4</v>
      </c>
      <c r="P1385" s="10">
        <f>IFERROR(P1225/Q$1269/INDEX('Category Mapping'!$B$48:$B$51,MATCH($A1385,'Category Mapping'!$A$48:$A$51,0),1),0)</f>
        <v>1.1430589038654707E-4</v>
      </c>
      <c r="Q1385" s="10">
        <f>IFERROR(Q1225/R$1269/INDEX('Category Mapping'!$B$48:$B$51,MATCH($A1385,'Category Mapping'!$A$48:$A$51,0),1),0)</f>
        <v>1.1430589038654707E-4</v>
      </c>
      <c r="R1385" s="10">
        <f>IFERROR(R1225/S$1269/INDEX('Category Mapping'!$B$48:$B$51,MATCH($A1385,'Category Mapping'!$A$48:$A$51,0),1),0)</f>
        <v>1.1430589038654707E-4</v>
      </c>
      <c r="S1385" s="10">
        <f>IFERROR(S1225/T$1269/INDEX('Category Mapping'!$B$48:$B$51,MATCH($A1385,'Category Mapping'!$A$48:$A$51,0),1),0)</f>
        <v>1.1430589038654707E-4</v>
      </c>
      <c r="T1385" s="10">
        <f>IFERROR(T1225/U$1269/INDEX('Category Mapping'!$B$48:$B$51,MATCH($A1385,'Category Mapping'!$A$48:$A$51,0),1),0)</f>
        <v>1.1430589038654707E-4</v>
      </c>
      <c r="U1385" s="10">
        <f>IFERROR(U1225/V$1269/INDEX('Category Mapping'!$B$48:$B$51,MATCH($A1385,'Category Mapping'!$A$48:$A$51,0),1),0)</f>
        <v>1.1430589038654707E-4</v>
      </c>
      <c r="V1385" s="10">
        <f>IFERROR(V1225/W$1269/INDEX('Category Mapping'!$B$48:$B$51,MATCH($A1385,'Category Mapping'!$A$48:$A$51,0),1),0)</f>
        <v>1.0506846898573151E-4</v>
      </c>
      <c r="W1385" s="10">
        <f>IFERROR(W1225/X$1269/INDEX('Category Mapping'!$B$48:$B$51,MATCH($A1385,'Category Mapping'!$A$48:$A$51,0),1),0)</f>
        <v>1.0506846898573151E-4</v>
      </c>
      <c r="X1385" s="10">
        <f>IFERROR(X1225/Y$1269/INDEX('Category Mapping'!$B$48:$B$51,MATCH($A1385,'Category Mapping'!$A$48:$A$51,0),1),0)</f>
        <v>1.0506846898573151E-4</v>
      </c>
      <c r="Y1385" s="26"/>
      <c r="Z1385" s="10"/>
    </row>
    <row r="1386" spans="1:26" outlineLevel="1">
      <c r="A1386" t="s">
        <v>126</v>
      </c>
      <c r="B1386" t="s">
        <v>39</v>
      </c>
      <c r="C1386" s="6" t="s">
        <v>113</v>
      </c>
      <c r="D1386" s="10">
        <f>IFERROR(D1226/E$1269/INDEX('Category Mapping'!$B$48:$B$51,MATCH($A1386,'Category Mapping'!$A$48:$A$51,0),1),0)</f>
        <v>2.0561066728588433E-6</v>
      </c>
      <c r="E1386" s="10">
        <f>IFERROR(E1226/F$1269/INDEX('Category Mapping'!$B$48:$B$51,MATCH($A1386,'Category Mapping'!$A$48:$A$51,0),1),0)</f>
        <v>4.8857818040609136E-4</v>
      </c>
      <c r="F1386" s="10">
        <f>IFERROR(F1226/G$1269/INDEX('Category Mapping'!$B$48:$B$51,MATCH($A1386,'Category Mapping'!$A$48:$A$51,0),1),0)</f>
        <v>0</v>
      </c>
      <c r="G1386" s="10">
        <f>IFERROR(G1226/H$1269/INDEX('Category Mapping'!$B$48:$B$51,MATCH($A1386,'Category Mapping'!$A$48:$A$51,0),1),0)</f>
        <v>5.5613749905580976E-5</v>
      </c>
      <c r="H1386" s="10">
        <f>IFERROR(H1226/I$1269/INDEX('Category Mapping'!$B$48:$B$51,MATCH($A1386,'Category Mapping'!$A$48:$A$51,0),1),0)</f>
        <v>1.2385834919818338E-4</v>
      </c>
      <c r="I1386" s="10">
        <f>IFERROR(I1226/J$1269/INDEX('Category Mapping'!$B$48:$B$51,MATCH($A1386,'Category Mapping'!$A$48:$A$51,0),1),0)</f>
        <v>1.2385834919818338E-4</v>
      </c>
      <c r="J1386" s="10">
        <f>IFERROR(J1226/K$1269/INDEX('Category Mapping'!$B$48:$B$51,MATCH($A1386,'Category Mapping'!$A$48:$A$51,0),1),0)</f>
        <v>1.6471962029583694E-6</v>
      </c>
      <c r="K1386" s="10">
        <f>IFERROR(K1226/L$1269/INDEX('Category Mapping'!$B$48:$B$51,MATCH($A1386,'Category Mapping'!$A$48:$A$51,0),1),0)</f>
        <v>5.338463646098493E-4</v>
      </c>
      <c r="L1386" s="10">
        <f>IFERROR(L1226/M$1269/INDEX('Category Mapping'!$B$48:$B$51,MATCH($A1386,'Category Mapping'!$A$48:$A$51,0),1),0)</f>
        <v>0</v>
      </c>
      <c r="M1386" s="10">
        <f>IFERROR(M1226/N$1269/INDEX('Category Mapping'!$B$48:$B$51,MATCH($A1386,'Category Mapping'!$A$48:$A$51,0),1),0)</f>
        <v>1.4793616712258917E-4</v>
      </c>
      <c r="N1386" s="10">
        <f>IFERROR(N1226/O$1269/INDEX('Category Mapping'!$B$48:$B$51,MATCH($A1386,'Category Mapping'!$A$48:$A$51,0),1),0)</f>
        <v>1.4793616712258917E-4</v>
      </c>
      <c r="O1386" s="10">
        <f>IFERROR(O1226/P$1269/INDEX('Category Mapping'!$B$48:$B$51,MATCH($A1386,'Category Mapping'!$A$48:$A$51,0),1),0)</f>
        <v>1.4793616712258917E-4</v>
      </c>
      <c r="P1386" s="10">
        <f>IFERROR(P1226/Q$1269/INDEX('Category Mapping'!$B$48:$B$51,MATCH($A1386,'Category Mapping'!$A$48:$A$51,0),1),0)</f>
        <v>1.1515748401491021E-4</v>
      </c>
      <c r="Q1386" s="10">
        <f>IFERROR(Q1226/R$1269/INDEX('Category Mapping'!$B$48:$B$51,MATCH($A1386,'Category Mapping'!$A$48:$A$51,0),1),0)</f>
        <v>1.1515748401491021E-4</v>
      </c>
      <c r="R1386" s="10">
        <f>IFERROR(R1226/S$1269/INDEX('Category Mapping'!$B$48:$B$51,MATCH($A1386,'Category Mapping'!$A$48:$A$51,0),1),0)</f>
        <v>1.1515748401491021E-4</v>
      </c>
      <c r="S1386" s="10">
        <f>IFERROR(S1226/T$1269/INDEX('Category Mapping'!$B$48:$B$51,MATCH($A1386,'Category Mapping'!$A$48:$A$51,0),1),0)</f>
        <v>1.1515748401491021E-4</v>
      </c>
      <c r="T1386" s="10">
        <f>IFERROR(T1226/U$1269/INDEX('Category Mapping'!$B$48:$B$51,MATCH($A1386,'Category Mapping'!$A$48:$A$51,0),1),0)</f>
        <v>1.1515748401491021E-4</v>
      </c>
      <c r="U1386" s="10">
        <f>IFERROR(U1226/V$1269/INDEX('Category Mapping'!$B$48:$B$51,MATCH($A1386,'Category Mapping'!$A$48:$A$51,0),1),0)</f>
        <v>1.1515748401491021E-4</v>
      </c>
      <c r="V1386" s="10">
        <f>IFERROR(V1226/W$1269/INDEX('Category Mapping'!$B$48:$B$51,MATCH($A1386,'Category Mapping'!$A$48:$A$51,0),1),0)</f>
        <v>1.0482282711668866E-4</v>
      </c>
      <c r="W1386" s="10">
        <f>IFERROR(W1226/X$1269/INDEX('Category Mapping'!$B$48:$B$51,MATCH($A1386,'Category Mapping'!$A$48:$A$51,0),1),0)</f>
        <v>1.0482282711668866E-4</v>
      </c>
      <c r="X1386" s="10">
        <f>IFERROR(X1226/Y$1269/INDEX('Category Mapping'!$B$48:$B$51,MATCH($A1386,'Category Mapping'!$A$48:$A$51,0),1),0)</f>
        <v>1.0482282711668866E-4</v>
      </c>
      <c r="Y1386" s="26"/>
      <c r="Z1386" s="10"/>
    </row>
    <row r="1387" spans="1:26" outlineLevel="1">
      <c r="A1387" t="s">
        <v>126</v>
      </c>
      <c r="B1387" t="s">
        <v>40</v>
      </c>
      <c r="C1387" s="6" t="s">
        <v>114</v>
      </c>
      <c r="D1387" s="10">
        <f>IFERROR(D1227/E$1269/INDEX('Category Mapping'!$B$48:$B$51,MATCH($A1387,'Category Mapping'!$A$48:$A$51,0),1),0)</f>
        <v>2.0656493698074981E-6</v>
      </c>
      <c r="E1387" s="10">
        <f>IFERROR(E1227/F$1269/INDEX('Category Mapping'!$B$48:$B$51,MATCH($A1387,'Category Mapping'!$A$48:$A$51,0),1),0)</f>
        <v>5.2126586589385144E-4</v>
      </c>
      <c r="F1387" s="10">
        <f>IFERROR(F1227/G$1269/INDEX('Category Mapping'!$B$48:$B$51,MATCH($A1387,'Category Mapping'!$A$48:$A$51,0),1),0)</f>
        <v>0</v>
      </c>
      <c r="G1387" s="10">
        <f>IFERROR(G1227/H$1269/INDEX('Category Mapping'!$B$48:$B$51,MATCH($A1387,'Category Mapping'!$A$48:$A$51,0),1),0)</f>
        <v>5.6205132606155482E-5</v>
      </c>
      <c r="H1387" s="10">
        <f>IFERROR(H1227/I$1269/INDEX('Category Mapping'!$B$48:$B$51,MATCH($A1387,'Category Mapping'!$A$48:$A$51,0),1),0)</f>
        <v>1.1681114006493848E-4</v>
      </c>
      <c r="I1387" s="10">
        <f>IFERROR(I1227/J$1269/INDEX('Category Mapping'!$B$48:$B$51,MATCH($A1387,'Category Mapping'!$A$48:$A$51,0),1),0)</f>
        <v>1.1681114006493848E-4</v>
      </c>
      <c r="J1387" s="10">
        <f>IFERROR(J1227/K$1269/INDEX('Category Mapping'!$B$48:$B$51,MATCH($A1387,'Category Mapping'!$A$48:$A$51,0),1),0)</f>
        <v>1.5723827602045994E-6</v>
      </c>
      <c r="K1387" s="10">
        <f>IFERROR(K1227/L$1269/INDEX('Category Mapping'!$B$48:$B$51,MATCH($A1387,'Category Mapping'!$A$48:$A$51,0),1),0)</f>
        <v>5.4899690560640264E-4</v>
      </c>
      <c r="L1387" s="10">
        <f>IFERROR(L1227/M$1269/INDEX('Category Mapping'!$B$48:$B$51,MATCH($A1387,'Category Mapping'!$A$48:$A$51,0),1),0)</f>
        <v>0</v>
      </c>
      <c r="M1387" s="10">
        <f>IFERROR(M1227/N$1269/INDEX('Category Mapping'!$B$48:$B$51,MATCH($A1387,'Category Mapping'!$A$48:$A$51,0),1),0)</f>
        <v>1.4642016121047615E-4</v>
      </c>
      <c r="N1387" s="10">
        <f>IFERROR(N1227/O$1269/INDEX('Category Mapping'!$B$48:$B$51,MATCH($A1387,'Category Mapping'!$A$48:$A$51,0),1),0)</f>
        <v>1.4642016121047615E-4</v>
      </c>
      <c r="O1387" s="10">
        <f>IFERROR(O1227/P$1269/INDEX('Category Mapping'!$B$48:$B$51,MATCH($A1387,'Category Mapping'!$A$48:$A$51,0),1),0)</f>
        <v>1.4642016121047615E-4</v>
      </c>
      <c r="P1387" s="10">
        <f>IFERROR(P1227/Q$1269/INDEX('Category Mapping'!$B$48:$B$51,MATCH($A1387,'Category Mapping'!$A$48:$A$51,0),1),0)</f>
        <v>1.127792644913992E-4</v>
      </c>
      <c r="Q1387" s="10">
        <f>IFERROR(Q1227/R$1269/INDEX('Category Mapping'!$B$48:$B$51,MATCH($A1387,'Category Mapping'!$A$48:$A$51,0),1),0)</f>
        <v>1.127792644913992E-4</v>
      </c>
      <c r="R1387" s="10">
        <f>IFERROR(R1227/S$1269/INDEX('Category Mapping'!$B$48:$B$51,MATCH($A1387,'Category Mapping'!$A$48:$A$51,0),1),0)</f>
        <v>1.127792644913992E-4</v>
      </c>
      <c r="S1387" s="10">
        <f>IFERROR(S1227/T$1269/INDEX('Category Mapping'!$B$48:$B$51,MATCH($A1387,'Category Mapping'!$A$48:$A$51,0),1),0)</f>
        <v>1.127792644913992E-4</v>
      </c>
      <c r="T1387" s="10">
        <f>IFERROR(T1227/U$1269/INDEX('Category Mapping'!$B$48:$B$51,MATCH($A1387,'Category Mapping'!$A$48:$A$51,0),1),0)</f>
        <v>1.127792644913992E-4</v>
      </c>
      <c r="U1387" s="10">
        <f>IFERROR(U1227/V$1269/INDEX('Category Mapping'!$B$48:$B$51,MATCH($A1387,'Category Mapping'!$A$48:$A$51,0),1),0)</f>
        <v>1.127792644913992E-4</v>
      </c>
      <c r="V1387" s="10">
        <f>IFERROR(V1227/W$1269/INDEX('Category Mapping'!$B$48:$B$51,MATCH($A1387,'Category Mapping'!$A$48:$A$51,0),1),0)</f>
        <v>1.0478740081152276E-4</v>
      </c>
      <c r="W1387" s="10">
        <f>IFERROR(W1227/X$1269/INDEX('Category Mapping'!$B$48:$B$51,MATCH($A1387,'Category Mapping'!$A$48:$A$51,0),1),0)</f>
        <v>1.0478740081152276E-4</v>
      </c>
      <c r="X1387" s="10">
        <f>IFERROR(X1227/Y$1269/INDEX('Category Mapping'!$B$48:$B$51,MATCH($A1387,'Category Mapping'!$A$48:$A$51,0),1),0)</f>
        <v>1.0478740081152276E-4</v>
      </c>
      <c r="Y1387" s="26"/>
      <c r="Z1387" s="10"/>
    </row>
    <row r="1388" spans="1:26" outlineLevel="1">
      <c r="A1388" t="s">
        <v>126</v>
      </c>
      <c r="B1388" t="s">
        <v>41</v>
      </c>
      <c r="C1388" s="6" t="s">
        <v>115</v>
      </c>
      <c r="D1388" s="10">
        <f>IFERROR(D1228/E$1269/INDEX('Category Mapping'!$B$48:$B$51,MATCH($A1388,'Category Mapping'!$A$48:$A$51,0),1),0)</f>
        <v>2.0789485695887078E-6</v>
      </c>
      <c r="E1388" s="10">
        <f>IFERROR(E1228/F$1269/INDEX('Category Mapping'!$B$48:$B$51,MATCH($A1388,'Category Mapping'!$A$48:$A$51,0),1),0)</f>
        <v>5.4222525211175836E-4</v>
      </c>
      <c r="F1388" s="10">
        <f>IFERROR(F1228/G$1269/INDEX('Category Mapping'!$B$48:$B$51,MATCH($A1388,'Category Mapping'!$A$48:$A$51,0),1),0)</f>
        <v>0</v>
      </c>
      <c r="G1388" s="10">
        <f>IFERROR(G1228/H$1269/INDEX('Category Mapping'!$B$48:$B$51,MATCH($A1388,'Category Mapping'!$A$48:$A$51,0),1),0)</f>
        <v>5.6892059894372194E-5</v>
      </c>
      <c r="H1388" s="10">
        <f>IFERROR(H1228/I$1269/INDEX('Category Mapping'!$B$48:$B$51,MATCH($A1388,'Category Mapping'!$A$48:$A$51,0),1),0)</f>
        <v>1.2185067896472817E-4</v>
      </c>
      <c r="I1388" s="10">
        <f>IFERROR(I1228/J$1269/INDEX('Category Mapping'!$B$48:$B$51,MATCH($A1388,'Category Mapping'!$A$48:$A$51,0),1),0)</f>
        <v>1.2185067896472817E-4</v>
      </c>
      <c r="J1388" s="10">
        <f>IFERROR(J1228/K$1269/INDEX('Category Mapping'!$B$48:$B$51,MATCH($A1388,'Category Mapping'!$A$48:$A$51,0),1),0)</f>
        <v>1.5109770982046298E-6</v>
      </c>
      <c r="K1388" s="10">
        <f>IFERROR(K1228/L$1269/INDEX('Category Mapping'!$B$48:$B$51,MATCH($A1388,'Category Mapping'!$A$48:$A$51,0),1),0)</f>
        <v>5.5809820037800014E-4</v>
      </c>
      <c r="L1388" s="10">
        <f>IFERROR(L1228/M$1269/INDEX('Category Mapping'!$B$48:$B$51,MATCH($A1388,'Category Mapping'!$A$48:$A$51,0),1),0)</f>
        <v>0</v>
      </c>
      <c r="M1388" s="10">
        <f>IFERROR(M1228/N$1269/INDEX('Category Mapping'!$B$48:$B$51,MATCH($A1388,'Category Mapping'!$A$48:$A$51,0),1),0)</f>
        <v>1.4502382946092636E-4</v>
      </c>
      <c r="N1388" s="10">
        <f>IFERROR(N1228/O$1269/INDEX('Category Mapping'!$B$48:$B$51,MATCH($A1388,'Category Mapping'!$A$48:$A$51,0),1),0)</f>
        <v>1.4502382946092636E-4</v>
      </c>
      <c r="O1388" s="10">
        <f>IFERROR(O1228/P$1269/INDEX('Category Mapping'!$B$48:$B$51,MATCH($A1388,'Category Mapping'!$A$48:$A$51,0),1),0)</f>
        <v>1.4502382946092636E-4</v>
      </c>
      <c r="P1388" s="10">
        <f>IFERROR(P1228/Q$1269/INDEX('Category Mapping'!$B$48:$B$51,MATCH($A1388,'Category Mapping'!$A$48:$A$51,0),1),0)</f>
        <v>1.1136053741042125E-4</v>
      </c>
      <c r="Q1388" s="10">
        <f>IFERROR(Q1228/R$1269/INDEX('Category Mapping'!$B$48:$B$51,MATCH($A1388,'Category Mapping'!$A$48:$A$51,0),1),0)</f>
        <v>1.1136053741042125E-4</v>
      </c>
      <c r="R1388" s="10">
        <f>IFERROR(R1228/S$1269/INDEX('Category Mapping'!$B$48:$B$51,MATCH($A1388,'Category Mapping'!$A$48:$A$51,0),1),0)</f>
        <v>1.1136053741042125E-4</v>
      </c>
      <c r="S1388" s="10">
        <f>IFERROR(S1228/T$1269/INDEX('Category Mapping'!$B$48:$B$51,MATCH($A1388,'Category Mapping'!$A$48:$A$51,0),1),0)</f>
        <v>1.1136053741042125E-4</v>
      </c>
      <c r="T1388" s="10">
        <f>IFERROR(T1228/U$1269/INDEX('Category Mapping'!$B$48:$B$51,MATCH($A1388,'Category Mapping'!$A$48:$A$51,0),1),0)</f>
        <v>1.1136053741042125E-4</v>
      </c>
      <c r="U1388" s="10">
        <f>IFERROR(U1228/V$1269/INDEX('Category Mapping'!$B$48:$B$51,MATCH($A1388,'Category Mapping'!$A$48:$A$51,0),1),0)</f>
        <v>1.1136053741042125E-4</v>
      </c>
      <c r="V1388" s="10">
        <f>IFERROR(V1228/W$1269/INDEX('Category Mapping'!$B$48:$B$51,MATCH($A1388,'Category Mapping'!$A$48:$A$51,0),1),0)</f>
        <v>1.0499808482882341E-4</v>
      </c>
      <c r="W1388" s="10">
        <f>IFERROR(W1228/X$1269/INDEX('Category Mapping'!$B$48:$B$51,MATCH($A1388,'Category Mapping'!$A$48:$A$51,0),1),0)</f>
        <v>1.0499808482882341E-4</v>
      </c>
      <c r="X1388" s="10">
        <f>IFERROR(X1228/Y$1269/INDEX('Category Mapping'!$B$48:$B$51,MATCH($A1388,'Category Mapping'!$A$48:$A$51,0),1),0)</f>
        <v>1.0499808482882341E-4</v>
      </c>
      <c r="Y1388" s="26"/>
      <c r="Z1388" s="10"/>
    </row>
    <row r="1389" spans="1:26" outlineLevel="1">
      <c r="A1389" t="s">
        <v>126</v>
      </c>
      <c r="B1389" t="s">
        <v>42</v>
      </c>
      <c r="C1389" s="6" t="s">
        <v>116</v>
      </c>
      <c r="D1389" s="10">
        <f>IFERROR(D1229/E$1269/INDEX('Category Mapping'!$B$48:$B$51,MATCH($A1389,'Category Mapping'!$A$48:$A$51,0),1),0)</f>
        <v>2.139999330772166E-6</v>
      </c>
      <c r="E1389" s="10">
        <f>IFERROR(E1229/F$1269/INDEX('Category Mapping'!$B$48:$B$51,MATCH($A1389,'Category Mapping'!$A$48:$A$51,0),1),0)</f>
        <v>5.6412821233424709E-4</v>
      </c>
      <c r="F1389" s="10">
        <f>IFERROR(F1229/G$1269/INDEX('Category Mapping'!$B$48:$B$51,MATCH($A1389,'Category Mapping'!$A$48:$A$51,0),1),0)</f>
        <v>0</v>
      </c>
      <c r="G1389" s="10">
        <f>IFERROR(G1229/H$1269/INDEX('Category Mapping'!$B$48:$B$51,MATCH($A1389,'Category Mapping'!$A$48:$A$51,0),1),0)</f>
        <v>5.9537936660913574E-5</v>
      </c>
      <c r="H1389" s="10">
        <f>IFERROR(H1229/I$1269/INDEX('Category Mapping'!$B$48:$B$51,MATCH($A1389,'Category Mapping'!$A$48:$A$51,0),1),0)</f>
        <v>1.3288727462670399E-4</v>
      </c>
      <c r="I1389" s="10">
        <f>IFERROR(I1229/J$1269/INDEX('Category Mapping'!$B$48:$B$51,MATCH($A1389,'Category Mapping'!$A$48:$A$51,0),1),0)</f>
        <v>1.3288727462670399E-4</v>
      </c>
      <c r="J1389" s="10">
        <f>IFERROR(J1229/K$1269/INDEX('Category Mapping'!$B$48:$B$51,MATCH($A1389,'Category Mapping'!$A$48:$A$51,0),1),0)</f>
        <v>1.4209982589088899E-6</v>
      </c>
      <c r="K1389" s="10">
        <f>IFERROR(K1229/L$1269/INDEX('Category Mapping'!$B$48:$B$51,MATCH($A1389,'Category Mapping'!$A$48:$A$51,0),1),0)</f>
        <v>5.5488792964161846E-4</v>
      </c>
      <c r="L1389" s="10">
        <f>IFERROR(L1229/M$1269/INDEX('Category Mapping'!$B$48:$B$51,MATCH($A1389,'Category Mapping'!$A$48:$A$51,0),1),0)</f>
        <v>0</v>
      </c>
      <c r="M1389" s="10">
        <f>IFERROR(M1229/N$1269/INDEX('Category Mapping'!$B$48:$B$51,MATCH($A1389,'Category Mapping'!$A$48:$A$51,0),1),0)</f>
        <v>1.4328733042850053E-4</v>
      </c>
      <c r="N1389" s="10">
        <f>IFERROR(N1229/O$1269/INDEX('Category Mapping'!$B$48:$B$51,MATCH($A1389,'Category Mapping'!$A$48:$A$51,0),1),0)</f>
        <v>1.4328733042850053E-4</v>
      </c>
      <c r="O1389" s="10">
        <f>IFERROR(O1229/P$1269/INDEX('Category Mapping'!$B$48:$B$51,MATCH($A1389,'Category Mapping'!$A$48:$A$51,0),1),0)</f>
        <v>1.4328733042850053E-4</v>
      </c>
      <c r="P1389" s="10">
        <f>IFERROR(P1229/Q$1269/INDEX('Category Mapping'!$B$48:$B$51,MATCH($A1389,'Category Mapping'!$A$48:$A$51,0),1),0)</f>
        <v>1.245727958407847E-4</v>
      </c>
      <c r="Q1389" s="10">
        <f>IFERROR(Q1229/R$1269/INDEX('Category Mapping'!$B$48:$B$51,MATCH($A1389,'Category Mapping'!$A$48:$A$51,0),1),0)</f>
        <v>1.245727958407847E-4</v>
      </c>
      <c r="R1389" s="10">
        <f>IFERROR(R1229/S$1269/INDEX('Category Mapping'!$B$48:$B$51,MATCH($A1389,'Category Mapping'!$A$48:$A$51,0),1),0)</f>
        <v>1.245727958407847E-4</v>
      </c>
      <c r="S1389" s="10">
        <f>IFERROR(S1229/T$1269/INDEX('Category Mapping'!$B$48:$B$51,MATCH($A1389,'Category Mapping'!$A$48:$A$51,0),1),0)</f>
        <v>1.245727958407847E-4</v>
      </c>
      <c r="T1389" s="10">
        <f>IFERROR(T1229/U$1269/INDEX('Category Mapping'!$B$48:$B$51,MATCH($A1389,'Category Mapping'!$A$48:$A$51,0),1),0)</f>
        <v>1.245727958407847E-4</v>
      </c>
      <c r="U1389" s="10">
        <f>IFERROR(U1229/V$1269/INDEX('Category Mapping'!$B$48:$B$51,MATCH($A1389,'Category Mapping'!$A$48:$A$51,0),1),0)</f>
        <v>1.245727958407847E-4</v>
      </c>
      <c r="V1389" s="10">
        <f>IFERROR(V1229/W$1269/INDEX('Category Mapping'!$B$48:$B$51,MATCH($A1389,'Category Mapping'!$A$48:$A$51,0),1),0)</f>
        <v>1.0605150491532669E-4</v>
      </c>
      <c r="W1389" s="10">
        <f>IFERROR(W1229/X$1269/INDEX('Category Mapping'!$B$48:$B$51,MATCH($A1389,'Category Mapping'!$A$48:$A$51,0),1),0)</f>
        <v>1.0605150491532669E-4</v>
      </c>
      <c r="X1389" s="10">
        <f>IFERROR(X1229/Y$1269/INDEX('Category Mapping'!$B$48:$B$51,MATCH($A1389,'Category Mapping'!$A$48:$A$51,0),1),0)</f>
        <v>1.0605150491532669E-4</v>
      </c>
      <c r="Y1389" s="26"/>
      <c r="Z1389" s="10"/>
    </row>
    <row r="1390" spans="1:26" outlineLevel="1">
      <c r="A1390" t="s">
        <v>126</v>
      </c>
      <c r="B1390" t="s">
        <v>43</v>
      </c>
      <c r="C1390" s="6" t="s">
        <v>117</v>
      </c>
      <c r="D1390" s="10">
        <f>IFERROR(D1230/E$1269/INDEX('Category Mapping'!$B$48:$B$51,MATCH($A1390,'Category Mapping'!$A$48:$A$51,0),1),0)</f>
        <v>2.2255315679908451E-6</v>
      </c>
      <c r="E1390" s="10">
        <f>IFERROR(E1230/F$1269/INDEX('Category Mapping'!$B$48:$B$51,MATCH($A1390,'Category Mapping'!$A$48:$A$51,0),1),0)</f>
        <v>5.7399825451354559E-4</v>
      </c>
      <c r="F1390" s="10">
        <f>IFERROR(F1230/G$1269/INDEX('Category Mapping'!$B$48:$B$51,MATCH($A1390,'Category Mapping'!$A$48:$A$51,0),1),0)</f>
        <v>0</v>
      </c>
      <c r="G1390" s="10">
        <f>IFERROR(G1230/H$1269/INDEX('Category Mapping'!$B$48:$B$51,MATCH($A1390,'Category Mapping'!$A$48:$A$51,0),1),0)</f>
        <v>6.3482308722072727E-5</v>
      </c>
      <c r="H1390" s="10">
        <f>IFERROR(H1230/I$1269/INDEX('Category Mapping'!$B$48:$B$51,MATCH($A1390,'Category Mapping'!$A$48:$A$51,0),1),0)</f>
        <v>1.5265007787027126E-4</v>
      </c>
      <c r="I1390" s="10">
        <f>IFERROR(I1230/J$1269/INDEX('Category Mapping'!$B$48:$B$51,MATCH($A1390,'Category Mapping'!$A$48:$A$51,0),1),0)</f>
        <v>1.5265007787027126E-4</v>
      </c>
      <c r="J1390" s="10">
        <f>IFERROR(J1230/K$1269/INDEX('Category Mapping'!$B$48:$B$51,MATCH($A1390,'Category Mapping'!$A$48:$A$51,0),1),0)</f>
        <v>1.3772574672594304E-6</v>
      </c>
      <c r="K1390" s="10">
        <f>IFERROR(K1230/L$1269/INDEX('Category Mapping'!$B$48:$B$51,MATCH($A1390,'Category Mapping'!$A$48:$A$51,0),1),0)</f>
        <v>5.3891968728056276E-4</v>
      </c>
      <c r="L1390" s="10">
        <f>IFERROR(L1230/M$1269/INDEX('Category Mapping'!$B$48:$B$51,MATCH($A1390,'Category Mapping'!$A$48:$A$51,0),1),0)</f>
        <v>0</v>
      </c>
      <c r="M1390" s="10">
        <f>IFERROR(M1230/N$1269/INDEX('Category Mapping'!$B$48:$B$51,MATCH($A1390,'Category Mapping'!$A$48:$A$51,0),1),0)</f>
        <v>1.3855730722865458E-4</v>
      </c>
      <c r="N1390" s="10">
        <f>IFERROR(N1230/O$1269/INDEX('Category Mapping'!$B$48:$B$51,MATCH($A1390,'Category Mapping'!$A$48:$A$51,0),1),0)</f>
        <v>1.3855730722865458E-4</v>
      </c>
      <c r="O1390" s="10">
        <f>IFERROR(O1230/P$1269/INDEX('Category Mapping'!$B$48:$B$51,MATCH($A1390,'Category Mapping'!$A$48:$A$51,0),1),0)</f>
        <v>1.3855730722865458E-4</v>
      </c>
      <c r="P1390" s="10">
        <f>IFERROR(P1230/Q$1269/INDEX('Category Mapping'!$B$48:$B$51,MATCH($A1390,'Category Mapping'!$A$48:$A$51,0),1),0)</f>
        <v>1.4406241076444785E-4</v>
      </c>
      <c r="Q1390" s="10">
        <f>IFERROR(Q1230/R$1269/INDEX('Category Mapping'!$B$48:$B$51,MATCH($A1390,'Category Mapping'!$A$48:$A$51,0),1),0)</f>
        <v>1.4406241076444785E-4</v>
      </c>
      <c r="R1390" s="10">
        <f>IFERROR(R1230/S$1269/INDEX('Category Mapping'!$B$48:$B$51,MATCH($A1390,'Category Mapping'!$A$48:$A$51,0),1),0)</f>
        <v>1.4406241076444785E-4</v>
      </c>
      <c r="S1390" s="10">
        <f>IFERROR(S1230/T$1269/INDEX('Category Mapping'!$B$48:$B$51,MATCH($A1390,'Category Mapping'!$A$48:$A$51,0),1),0)</f>
        <v>1.4406241076444785E-4</v>
      </c>
      <c r="T1390" s="10">
        <f>IFERROR(T1230/U$1269/INDEX('Category Mapping'!$B$48:$B$51,MATCH($A1390,'Category Mapping'!$A$48:$A$51,0),1),0)</f>
        <v>1.4406241076444785E-4</v>
      </c>
      <c r="U1390" s="10">
        <f>IFERROR(U1230/V$1269/INDEX('Category Mapping'!$B$48:$B$51,MATCH($A1390,'Category Mapping'!$A$48:$A$51,0),1),0)</f>
        <v>1.4406241076444785E-4</v>
      </c>
      <c r="V1390" s="10">
        <f>IFERROR(V1230/W$1269/INDEX('Category Mapping'!$B$48:$B$51,MATCH($A1390,'Category Mapping'!$A$48:$A$51,0),1),0)</f>
        <v>1.0717579619394907E-4</v>
      </c>
      <c r="W1390" s="10">
        <f>IFERROR(W1230/X$1269/INDEX('Category Mapping'!$B$48:$B$51,MATCH($A1390,'Category Mapping'!$A$48:$A$51,0),1),0)</f>
        <v>1.0717579619394907E-4</v>
      </c>
      <c r="X1390" s="10">
        <f>IFERROR(X1230/Y$1269/INDEX('Category Mapping'!$B$48:$B$51,MATCH($A1390,'Category Mapping'!$A$48:$A$51,0),1),0)</f>
        <v>1.0717579619394907E-4</v>
      </c>
      <c r="Y1390" s="26"/>
      <c r="Z1390" s="10"/>
    </row>
    <row r="1391" spans="1:26" outlineLevel="1">
      <c r="A1391" t="s">
        <v>126</v>
      </c>
      <c r="B1391" t="s">
        <v>44</v>
      </c>
      <c r="C1391" s="6" t="s">
        <v>118</v>
      </c>
      <c r="D1391" s="10">
        <f>IFERROR(D1231/E$1269/INDEX('Category Mapping'!$B$48:$B$51,MATCH($A1391,'Category Mapping'!$A$48:$A$51,0),1),0)</f>
        <v>2.3298162998429063E-6</v>
      </c>
      <c r="E1391" s="10">
        <f>IFERROR(E1231/F$1269/INDEX('Category Mapping'!$B$48:$B$51,MATCH($A1391,'Category Mapping'!$A$48:$A$51,0),1),0)</f>
        <v>5.7542933049345879E-4</v>
      </c>
      <c r="F1391" s="10">
        <f>IFERROR(F1231/G$1269/INDEX('Category Mapping'!$B$48:$B$51,MATCH($A1391,'Category Mapping'!$A$48:$A$51,0),1),0)</f>
        <v>0</v>
      </c>
      <c r="G1391" s="10">
        <f>IFERROR(G1231/H$1269/INDEX('Category Mapping'!$B$48:$B$51,MATCH($A1391,'Category Mapping'!$A$48:$A$51,0),1),0)</f>
        <v>7.7477511804210683E-5</v>
      </c>
      <c r="H1391" s="10">
        <f>IFERROR(H1231/I$1269/INDEX('Category Mapping'!$B$48:$B$51,MATCH($A1391,'Category Mapping'!$A$48:$A$51,0),1),0)</f>
        <v>1.6161923380363834E-4</v>
      </c>
      <c r="I1391" s="10">
        <f>IFERROR(I1231/J$1269/INDEX('Category Mapping'!$B$48:$B$51,MATCH($A1391,'Category Mapping'!$A$48:$A$51,0),1),0)</f>
        <v>1.6161923380363834E-4</v>
      </c>
      <c r="J1391" s="10">
        <f>IFERROR(J1231/K$1269/INDEX('Category Mapping'!$B$48:$B$51,MATCH($A1391,'Category Mapping'!$A$48:$A$51,0),1),0)</f>
        <v>1.4047538969650966E-6</v>
      </c>
      <c r="K1391" s="10">
        <f>IFERROR(K1231/L$1269/INDEX('Category Mapping'!$B$48:$B$51,MATCH($A1391,'Category Mapping'!$A$48:$A$51,0),1),0)</f>
        <v>5.1050974474215155E-4</v>
      </c>
      <c r="L1391" s="10">
        <f>IFERROR(L1231/M$1269/INDEX('Category Mapping'!$B$48:$B$51,MATCH($A1391,'Category Mapping'!$A$48:$A$51,0),1),0)</f>
        <v>0</v>
      </c>
      <c r="M1391" s="10">
        <f>IFERROR(M1231/N$1269/INDEX('Category Mapping'!$B$48:$B$51,MATCH($A1391,'Category Mapping'!$A$48:$A$51,0),1),0)</f>
        <v>1.3193532318953296E-4</v>
      </c>
      <c r="N1391" s="10">
        <f>IFERROR(N1231/O$1269/INDEX('Category Mapping'!$B$48:$B$51,MATCH($A1391,'Category Mapping'!$A$48:$A$51,0),1),0)</f>
        <v>1.3193532318953296E-4</v>
      </c>
      <c r="O1391" s="10">
        <f>IFERROR(O1231/P$1269/INDEX('Category Mapping'!$B$48:$B$51,MATCH($A1391,'Category Mapping'!$A$48:$A$51,0),1),0)</f>
        <v>1.3193532318953296E-4</v>
      </c>
      <c r="P1391" s="10">
        <f>IFERROR(P1231/Q$1269/INDEX('Category Mapping'!$B$48:$B$51,MATCH($A1391,'Category Mapping'!$A$48:$A$51,0),1),0)</f>
        <v>1.5037951079940865E-4</v>
      </c>
      <c r="Q1391" s="10">
        <f>IFERROR(Q1231/R$1269/INDEX('Category Mapping'!$B$48:$B$51,MATCH($A1391,'Category Mapping'!$A$48:$A$51,0),1),0)</f>
        <v>1.5037951079940865E-4</v>
      </c>
      <c r="R1391" s="10">
        <f>IFERROR(R1231/S$1269/INDEX('Category Mapping'!$B$48:$B$51,MATCH($A1391,'Category Mapping'!$A$48:$A$51,0),1),0)</f>
        <v>1.5037951079940865E-4</v>
      </c>
      <c r="S1391" s="10">
        <f>IFERROR(S1231/T$1269/INDEX('Category Mapping'!$B$48:$B$51,MATCH($A1391,'Category Mapping'!$A$48:$A$51,0),1),0)</f>
        <v>1.5037951079940865E-4</v>
      </c>
      <c r="T1391" s="10">
        <f>IFERROR(T1231/U$1269/INDEX('Category Mapping'!$B$48:$B$51,MATCH($A1391,'Category Mapping'!$A$48:$A$51,0),1),0)</f>
        <v>1.5037951079940865E-4</v>
      </c>
      <c r="U1391" s="10">
        <f>IFERROR(U1231/V$1269/INDEX('Category Mapping'!$B$48:$B$51,MATCH($A1391,'Category Mapping'!$A$48:$A$51,0),1),0)</f>
        <v>1.5037951079940865E-4</v>
      </c>
      <c r="V1391" s="10">
        <f>IFERROR(V1231/W$1269/INDEX('Category Mapping'!$B$48:$B$51,MATCH($A1391,'Category Mapping'!$A$48:$A$51,0),1),0)</f>
        <v>1.0742192509820301E-4</v>
      </c>
      <c r="W1391" s="10">
        <f>IFERROR(W1231/X$1269/INDEX('Category Mapping'!$B$48:$B$51,MATCH($A1391,'Category Mapping'!$A$48:$A$51,0),1),0)</f>
        <v>1.0742192509820301E-4</v>
      </c>
      <c r="X1391" s="10">
        <f>IFERROR(X1231/Y$1269/INDEX('Category Mapping'!$B$48:$B$51,MATCH($A1391,'Category Mapping'!$A$48:$A$51,0),1),0)</f>
        <v>1.0742192509820301E-4</v>
      </c>
      <c r="Y1391" s="26"/>
      <c r="Z1391" s="10"/>
    </row>
    <row r="1392" spans="1:26" outlineLevel="1">
      <c r="A1392" t="s">
        <v>126</v>
      </c>
      <c r="B1392" t="s">
        <v>45</v>
      </c>
      <c r="C1392" s="6" t="s">
        <v>119</v>
      </c>
      <c r="D1392" s="10">
        <f>IFERROR(D1232/E$1269/INDEX('Category Mapping'!$B$48:$B$51,MATCH($A1392,'Category Mapping'!$A$48:$A$51,0),1),0)</f>
        <v>2.4498063805230607E-6</v>
      </c>
      <c r="E1392" s="10">
        <f>IFERROR(E1232/F$1269/INDEX('Category Mapping'!$B$48:$B$51,MATCH($A1392,'Category Mapping'!$A$48:$A$51,0),1),0)</f>
        <v>5.6794836308881062E-4</v>
      </c>
      <c r="F1392" s="10">
        <f>IFERROR(F1232/G$1269/INDEX('Category Mapping'!$B$48:$B$51,MATCH($A1392,'Category Mapping'!$A$48:$A$51,0),1),0)</f>
        <v>0</v>
      </c>
      <c r="G1392" s="10">
        <f>IFERROR(G1232/H$1269/INDEX('Category Mapping'!$B$48:$B$51,MATCH($A1392,'Category Mapping'!$A$48:$A$51,0),1),0)</f>
        <v>1.9458575828881243E-4</v>
      </c>
      <c r="H1392" s="10">
        <f>IFERROR(H1232/I$1269/INDEX('Category Mapping'!$B$48:$B$51,MATCH($A1392,'Category Mapping'!$A$48:$A$51,0),1),0)</f>
        <v>1.5716228276631709E-4</v>
      </c>
      <c r="I1392" s="10">
        <f>IFERROR(I1232/J$1269/INDEX('Category Mapping'!$B$48:$B$51,MATCH($A1392,'Category Mapping'!$A$48:$A$51,0),1),0)</f>
        <v>1.5716228276631709E-4</v>
      </c>
      <c r="J1392" s="10">
        <f>IFERROR(J1232/K$1269/INDEX('Category Mapping'!$B$48:$B$51,MATCH($A1392,'Category Mapping'!$A$48:$A$51,0),1),0)</f>
        <v>1.5266171064546986E-6</v>
      </c>
      <c r="K1392" s="10">
        <f>IFERROR(K1232/L$1269/INDEX('Category Mapping'!$B$48:$B$51,MATCH($A1392,'Category Mapping'!$A$48:$A$51,0),1),0)</f>
        <v>4.7886597656005616E-4</v>
      </c>
      <c r="L1392" s="10">
        <f>IFERROR(L1232/M$1269/INDEX('Category Mapping'!$B$48:$B$51,MATCH($A1392,'Category Mapping'!$A$48:$A$51,0),1),0)</f>
        <v>0</v>
      </c>
      <c r="M1392" s="10">
        <f>IFERROR(M1232/N$1269/INDEX('Category Mapping'!$B$48:$B$51,MATCH($A1392,'Category Mapping'!$A$48:$A$51,0),1),0)</f>
        <v>1.2631950062672151E-4</v>
      </c>
      <c r="N1392" s="10">
        <f>IFERROR(N1232/O$1269/INDEX('Category Mapping'!$B$48:$B$51,MATCH($A1392,'Category Mapping'!$A$48:$A$51,0),1),0)</f>
        <v>1.2631950062672151E-4</v>
      </c>
      <c r="O1392" s="10">
        <f>IFERROR(O1232/P$1269/INDEX('Category Mapping'!$B$48:$B$51,MATCH($A1392,'Category Mapping'!$A$48:$A$51,0),1),0)</f>
        <v>1.2631950062672151E-4</v>
      </c>
      <c r="P1392" s="10">
        <f>IFERROR(P1232/Q$1269/INDEX('Category Mapping'!$B$48:$B$51,MATCH($A1392,'Category Mapping'!$A$48:$A$51,0),1),0)</f>
        <v>1.4172531632216235E-4</v>
      </c>
      <c r="Q1392" s="10">
        <f>IFERROR(Q1232/R$1269/INDEX('Category Mapping'!$B$48:$B$51,MATCH($A1392,'Category Mapping'!$A$48:$A$51,0),1),0)</f>
        <v>1.4172531632216235E-4</v>
      </c>
      <c r="R1392" s="10">
        <f>IFERROR(R1232/S$1269/INDEX('Category Mapping'!$B$48:$B$51,MATCH($A1392,'Category Mapping'!$A$48:$A$51,0),1),0)</f>
        <v>1.4172531632216235E-4</v>
      </c>
      <c r="S1392" s="10">
        <f>IFERROR(S1232/T$1269/INDEX('Category Mapping'!$B$48:$B$51,MATCH($A1392,'Category Mapping'!$A$48:$A$51,0),1),0)</f>
        <v>1.4172531632216235E-4</v>
      </c>
      <c r="T1392" s="10">
        <f>IFERROR(T1232/U$1269/INDEX('Category Mapping'!$B$48:$B$51,MATCH($A1392,'Category Mapping'!$A$48:$A$51,0),1),0)</f>
        <v>1.4172531632216235E-4</v>
      </c>
      <c r="U1392" s="10">
        <f>IFERROR(U1232/V$1269/INDEX('Category Mapping'!$B$48:$B$51,MATCH($A1392,'Category Mapping'!$A$48:$A$51,0),1),0)</f>
        <v>1.4172531632216235E-4</v>
      </c>
      <c r="V1392" s="10">
        <f>IFERROR(V1232/W$1269/INDEX('Category Mapping'!$B$48:$B$51,MATCH($A1392,'Category Mapping'!$A$48:$A$51,0),1),0)</f>
        <v>1.0685977016799813E-4</v>
      </c>
      <c r="W1392" s="10">
        <f>IFERROR(W1232/X$1269/INDEX('Category Mapping'!$B$48:$B$51,MATCH($A1392,'Category Mapping'!$A$48:$A$51,0),1),0)</f>
        <v>1.0685977016799813E-4</v>
      </c>
      <c r="X1392" s="10">
        <f>IFERROR(X1232/Y$1269/INDEX('Category Mapping'!$B$48:$B$51,MATCH($A1392,'Category Mapping'!$A$48:$A$51,0),1),0)</f>
        <v>1.0685977016799813E-4</v>
      </c>
      <c r="Y1392" s="26"/>
      <c r="Z1392" s="10"/>
    </row>
    <row r="1393" spans="1:26" outlineLevel="1">
      <c r="A1393" t="s">
        <v>126</v>
      </c>
      <c r="B1393" t="s">
        <v>46</v>
      </c>
      <c r="C1393" s="6" t="s">
        <v>120</v>
      </c>
      <c r="D1393" s="10">
        <f>IFERROR(D1233/E$1269/INDEX('Category Mapping'!$B$48:$B$51,MATCH($A1393,'Category Mapping'!$A$48:$A$51,0),1),0)</f>
        <v>2.5558234458679538E-6</v>
      </c>
      <c r="E1393" s="10">
        <f>IFERROR(E1233/F$1269/INDEX('Category Mapping'!$B$48:$B$51,MATCH($A1393,'Category Mapping'!$A$48:$A$51,0),1),0)</f>
        <v>5.4280155248740704E-4</v>
      </c>
      <c r="F1393" s="10">
        <f>IFERROR(F1233/G$1269/INDEX('Category Mapping'!$B$48:$B$51,MATCH($A1393,'Category Mapping'!$A$48:$A$51,0),1),0)</f>
        <v>0</v>
      </c>
      <c r="G1393" s="10">
        <f>IFERROR(G1233/H$1269/INDEX('Category Mapping'!$B$48:$B$51,MATCH($A1393,'Category Mapping'!$A$48:$A$51,0),1),0)</f>
        <v>2.6237557984019612E-4</v>
      </c>
      <c r="H1393" s="10">
        <f>IFERROR(H1233/I$1269/INDEX('Category Mapping'!$B$48:$B$51,MATCH($A1393,'Category Mapping'!$A$48:$A$51,0),1),0)</f>
        <v>1.4818442805223124E-4</v>
      </c>
      <c r="I1393" s="10">
        <f>IFERROR(I1233/J$1269/INDEX('Category Mapping'!$B$48:$B$51,MATCH($A1393,'Category Mapping'!$A$48:$A$51,0),1),0)</f>
        <v>1.4818442805223124E-4</v>
      </c>
      <c r="J1393" s="10">
        <f>IFERROR(J1233/K$1269/INDEX('Category Mapping'!$B$48:$B$51,MATCH($A1393,'Category Mapping'!$A$48:$A$51,0),1),0)</f>
        <v>1.6602635496131346E-6</v>
      </c>
      <c r="K1393" s="10">
        <f>IFERROR(K1233/L$1269/INDEX('Category Mapping'!$B$48:$B$51,MATCH($A1393,'Category Mapping'!$A$48:$A$51,0),1),0)</f>
        <v>4.3929639884556952E-4</v>
      </c>
      <c r="L1393" s="10">
        <f>IFERROR(L1233/M$1269/INDEX('Category Mapping'!$B$48:$B$51,MATCH($A1393,'Category Mapping'!$A$48:$A$51,0),1),0)</f>
        <v>0</v>
      </c>
      <c r="M1393" s="10">
        <f>IFERROR(M1233/N$1269/INDEX('Category Mapping'!$B$48:$B$51,MATCH($A1393,'Category Mapping'!$A$48:$A$51,0),1),0)</f>
        <v>1.0876947627075492E-4</v>
      </c>
      <c r="N1393" s="10">
        <f>IFERROR(N1233/O$1269/INDEX('Category Mapping'!$B$48:$B$51,MATCH($A1393,'Category Mapping'!$A$48:$A$51,0),1),0)</f>
        <v>1.0876947627075492E-4</v>
      </c>
      <c r="O1393" s="10">
        <f>IFERROR(O1233/P$1269/INDEX('Category Mapping'!$B$48:$B$51,MATCH($A1393,'Category Mapping'!$A$48:$A$51,0),1),0)</f>
        <v>1.0876947627075492E-4</v>
      </c>
      <c r="P1393" s="10">
        <f>IFERROR(P1233/Q$1269/INDEX('Category Mapping'!$B$48:$B$51,MATCH($A1393,'Category Mapping'!$A$48:$A$51,0),1),0)</f>
        <v>1.2149132304945529E-4</v>
      </c>
      <c r="Q1393" s="10">
        <f>IFERROR(Q1233/R$1269/INDEX('Category Mapping'!$B$48:$B$51,MATCH($A1393,'Category Mapping'!$A$48:$A$51,0),1),0)</f>
        <v>1.2149132304945529E-4</v>
      </c>
      <c r="R1393" s="10">
        <f>IFERROR(R1233/S$1269/INDEX('Category Mapping'!$B$48:$B$51,MATCH($A1393,'Category Mapping'!$A$48:$A$51,0),1),0)</f>
        <v>1.2149132304945529E-4</v>
      </c>
      <c r="S1393" s="10">
        <f>IFERROR(S1233/T$1269/INDEX('Category Mapping'!$B$48:$B$51,MATCH($A1393,'Category Mapping'!$A$48:$A$51,0),1),0)</f>
        <v>1.2149132304945529E-4</v>
      </c>
      <c r="T1393" s="10">
        <f>IFERROR(T1233/U$1269/INDEX('Category Mapping'!$B$48:$B$51,MATCH($A1393,'Category Mapping'!$A$48:$A$51,0),1),0)</f>
        <v>1.2149132304945529E-4</v>
      </c>
      <c r="U1393" s="10">
        <f>IFERROR(U1233/V$1269/INDEX('Category Mapping'!$B$48:$B$51,MATCH($A1393,'Category Mapping'!$A$48:$A$51,0),1),0)</f>
        <v>1.2149132304945529E-4</v>
      </c>
      <c r="V1393" s="10">
        <f>IFERROR(V1233/W$1269/INDEX('Category Mapping'!$B$48:$B$51,MATCH($A1393,'Category Mapping'!$A$48:$A$51,0),1),0)</f>
        <v>1.0619228252003658E-4</v>
      </c>
      <c r="W1393" s="10">
        <f>IFERROR(W1233/X$1269/INDEX('Category Mapping'!$B$48:$B$51,MATCH($A1393,'Category Mapping'!$A$48:$A$51,0),1),0)</f>
        <v>1.0619228252003658E-4</v>
      </c>
      <c r="X1393" s="10">
        <f>IFERROR(X1233/Y$1269/INDEX('Category Mapping'!$B$48:$B$51,MATCH($A1393,'Category Mapping'!$A$48:$A$51,0),1),0)</f>
        <v>1.0619228252003658E-4</v>
      </c>
      <c r="Y1393" s="26"/>
      <c r="Z1393" s="10"/>
    </row>
    <row r="1394" spans="1:26" outlineLevel="1">
      <c r="A1394" t="s">
        <v>126</v>
      </c>
      <c r="B1394" t="s">
        <v>47</v>
      </c>
      <c r="C1394" s="6" t="s">
        <v>121</v>
      </c>
      <c r="D1394" s="10">
        <f>IFERROR(D1234/E$1269/INDEX('Category Mapping'!$B$48:$B$51,MATCH($A1394,'Category Mapping'!$A$48:$A$51,0),1),0)</f>
        <v>2.5702520247281174E-6</v>
      </c>
      <c r="E1394" s="10">
        <f>IFERROR(E1234/F$1269/INDEX('Category Mapping'!$B$48:$B$51,MATCH($A1394,'Category Mapping'!$A$48:$A$51,0),1),0)</f>
        <v>4.9387451778743808E-4</v>
      </c>
      <c r="F1394" s="10">
        <f>IFERROR(F1234/G$1269/INDEX('Category Mapping'!$B$48:$B$51,MATCH($A1394,'Category Mapping'!$A$48:$A$51,0),1),0)</f>
        <v>0</v>
      </c>
      <c r="G1394" s="10">
        <f>IFERROR(G1234/H$1269/INDEX('Category Mapping'!$B$48:$B$51,MATCH($A1394,'Category Mapping'!$A$48:$A$51,0),1),0)</f>
        <v>2.6465443698029561E-4</v>
      </c>
      <c r="H1394" s="10">
        <f>IFERROR(H1234/I$1269/INDEX('Category Mapping'!$B$48:$B$51,MATCH($A1394,'Category Mapping'!$A$48:$A$51,0),1),0)</f>
        <v>1.4252152737246422E-4</v>
      </c>
      <c r="I1394" s="10">
        <f>IFERROR(I1234/J$1269/INDEX('Category Mapping'!$B$48:$B$51,MATCH($A1394,'Category Mapping'!$A$48:$A$51,0),1),0)</f>
        <v>1.4252152737246422E-4</v>
      </c>
      <c r="J1394" s="10">
        <f>IFERROR(J1234/K$1269/INDEX('Category Mapping'!$B$48:$B$51,MATCH($A1394,'Category Mapping'!$A$48:$A$51,0),1),0)</f>
        <v>2.0092705998508337E-6</v>
      </c>
      <c r="K1394" s="10">
        <f>IFERROR(K1234/L$1269/INDEX('Category Mapping'!$B$48:$B$51,MATCH($A1394,'Category Mapping'!$A$48:$A$51,0),1),0)</f>
        <v>4.0136675647314867E-4</v>
      </c>
      <c r="L1394" s="10">
        <f>IFERROR(L1234/M$1269/INDEX('Category Mapping'!$B$48:$B$51,MATCH($A1394,'Category Mapping'!$A$48:$A$51,0),1),0)</f>
        <v>0</v>
      </c>
      <c r="M1394" s="10">
        <f>IFERROR(M1234/N$1269/INDEX('Category Mapping'!$B$48:$B$51,MATCH($A1394,'Category Mapping'!$A$48:$A$51,0),1),0)</f>
        <v>9.301185949311235E-5</v>
      </c>
      <c r="N1394" s="10">
        <f>IFERROR(N1234/O$1269/INDEX('Category Mapping'!$B$48:$B$51,MATCH($A1394,'Category Mapping'!$A$48:$A$51,0),1),0)</f>
        <v>9.301185949311235E-5</v>
      </c>
      <c r="O1394" s="10">
        <f>IFERROR(O1234/P$1269/INDEX('Category Mapping'!$B$48:$B$51,MATCH($A1394,'Category Mapping'!$A$48:$A$51,0),1),0)</f>
        <v>9.301185949311235E-5</v>
      </c>
      <c r="P1394" s="10">
        <f>IFERROR(P1234/Q$1269/INDEX('Category Mapping'!$B$48:$B$51,MATCH($A1394,'Category Mapping'!$A$48:$A$51,0),1),0)</f>
        <v>1.1255448026589393E-4</v>
      </c>
      <c r="Q1394" s="10">
        <f>IFERROR(Q1234/R$1269/INDEX('Category Mapping'!$B$48:$B$51,MATCH($A1394,'Category Mapping'!$A$48:$A$51,0),1),0)</f>
        <v>1.1255448026589393E-4</v>
      </c>
      <c r="R1394" s="10">
        <f>IFERROR(R1234/S$1269/INDEX('Category Mapping'!$B$48:$B$51,MATCH($A1394,'Category Mapping'!$A$48:$A$51,0),1),0)</f>
        <v>1.1255448026589393E-4</v>
      </c>
      <c r="S1394" s="10">
        <f>IFERROR(S1234/T$1269/INDEX('Category Mapping'!$B$48:$B$51,MATCH($A1394,'Category Mapping'!$A$48:$A$51,0),1),0)</f>
        <v>1.1255448026589393E-4</v>
      </c>
      <c r="T1394" s="10">
        <f>IFERROR(T1234/U$1269/INDEX('Category Mapping'!$B$48:$B$51,MATCH($A1394,'Category Mapping'!$A$48:$A$51,0),1),0)</f>
        <v>1.1255448026589393E-4</v>
      </c>
      <c r="U1394" s="10">
        <f>IFERROR(U1234/V$1269/INDEX('Category Mapping'!$B$48:$B$51,MATCH($A1394,'Category Mapping'!$A$48:$A$51,0),1),0)</f>
        <v>1.1255448026589393E-4</v>
      </c>
      <c r="V1394" s="10">
        <f>IFERROR(V1234/W$1269/INDEX('Category Mapping'!$B$48:$B$51,MATCH($A1394,'Category Mapping'!$A$48:$A$51,0),1),0)</f>
        <v>1.055252726163924E-4</v>
      </c>
      <c r="W1394" s="10">
        <f>IFERROR(W1234/X$1269/INDEX('Category Mapping'!$B$48:$B$51,MATCH($A1394,'Category Mapping'!$A$48:$A$51,0),1),0)</f>
        <v>1.055252726163924E-4</v>
      </c>
      <c r="X1394" s="10">
        <f>IFERROR(X1234/Y$1269/INDEX('Category Mapping'!$B$48:$B$51,MATCH($A1394,'Category Mapping'!$A$48:$A$51,0),1),0)</f>
        <v>1.055252726163924E-4</v>
      </c>
      <c r="Y1394" s="26"/>
      <c r="Z1394" s="10"/>
    </row>
    <row r="1395" spans="1:26" outlineLevel="1">
      <c r="A1395" t="s">
        <v>126</v>
      </c>
      <c r="B1395" t="s">
        <v>48</v>
      </c>
      <c r="C1395" s="6" t="s">
        <v>122</v>
      </c>
      <c r="D1395" s="10">
        <f>IFERROR(D1235/E$1269/INDEX('Category Mapping'!$B$48:$B$51,MATCH($A1395,'Category Mapping'!$A$48:$A$51,0),1),0)</f>
        <v>2.2630803039724487E-6</v>
      </c>
      <c r="E1395" s="10">
        <f>IFERROR(E1235/F$1269/INDEX('Category Mapping'!$B$48:$B$51,MATCH($A1395,'Category Mapping'!$A$48:$A$51,0),1),0)</f>
        <v>4.3243752593820849E-4</v>
      </c>
      <c r="F1395" s="10">
        <f>IFERROR(F1235/G$1269/INDEX('Category Mapping'!$B$48:$B$51,MATCH($A1395,'Category Mapping'!$A$48:$A$51,0),1),0)</f>
        <v>0</v>
      </c>
      <c r="G1395" s="10">
        <f>IFERROR(G1235/H$1269/INDEX('Category Mapping'!$B$48:$B$51,MATCH($A1395,'Category Mapping'!$A$48:$A$51,0),1),0)</f>
        <v>2.1723061975156688E-4</v>
      </c>
      <c r="H1395" s="10">
        <f>IFERROR(H1235/I$1269/INDEX('Category Mapping'!$B$48:$B$51,MATCH($A1395,'Category Mapping'!$A$48:$A$51,0),1),0)</f>
        <v>1.3751048407761252E-4</v>
      </c>
      <c r="I1395" s="10">
        <f>IFERROR(I1235/J$1269/INDEX('Category Mapping'!$B$48:$B$51,MATCH($A1395,'Category Mapping'!$A$48:$A$51,0),1),0)</f>
        <v>1.3751048407761252E-4</v>
      </c>
      <c r="J1395" s="10">
        <f>IFERROR(J1235/K$1269/INDEX('Category Mapping'!$B$48:$B$51,MATCH($A1395,'Category Mapping'!$A$48:$A$51,0),1),0)</f>
        <v>2.0807983545412911E-6</v>
      </c>
      <c r="K1395" s="10">
        <f>IFERROR(K1235/L$1269/INDEX('Category Mapping'!$B$48:$B$51,MATCH($A1395,'Category Mapping'!$A$48:$A$51,0),1),0)</f>
        <v>3.6248483191986898E-4</v>
      </c>
      <c r="L1395" s="10">
        <f>IFERROR(L1235/M$1269/INDEX('Category Mapping'!$B$48:$B$51,MATCH($A1395,'Category Mapping'!$A$48:$A$51,0),1),0)</f>
        <v>0</v>
      </c>
      <c r="M1395" s="10">
        <f>IFERROR(M1235/N$1269/INDEX('Category Mapping'!$B$48:$B$51,MATCH($A1395,'Category Mapping'!$A$48:$A$51,0),1),0)</f>
        <v>7.8210579240486683E-5</v>
      </c>
      <c r="N1395" s="10">
        <f>IFERROR(N1235/O$1269/INDEX('Category Mapping'!$B$48:$B$51,MATCH($A1395,'Category Mapping'!$A$48:$A$51,0),1),0)</f>
        <v>7.8210579240486683E-5</v>
      </c>
      <c r="O1395" s="10">
        <f>IFERROR(O1235/P$1269/INDEX('Category Mapping'!$B$48:$B$51,MATCH($A1395,'Category Mapping'!$A$48:$A$51,0),1),0)</f>
        <v>7.8210579240486683E-5</v>
      </c>
      <c r="P1395" s="10">
        <f>IFERROR(P1235/Q$1269/INDEX('Category Mapping'!$B$48:$B$51,MATCH($A1395,'Category Mapping'!$A$48:$A$51,0),1),0)</f>
        <v>1.0616383340990772E-4</v>
      </c>
      <c r="Q1395" s="10">
        <f>IFERROR(Q1235/R$1269/INDEX('Category Mapping'!$B$48:$B$51,MATCH($A1395,'Category Mapping'!$A$48:$A$51,0),1),0)</f>
        <v>1.0616383340990772E-4</v>
      </c>
      <c r="R1395" s="10">
        <f>IFERROR(R1235/S$1269/INDEX('Category Mapping'!$B$48:$B$51,MATCH($A1395,'Category Mapping'!$A$48:$A$51,0),1),0)</f>
        <v>1.0616383340990772E-4</v>
      </c>
      <c r="S1395" s="10">
        <f>IFERROR(S1235/T$1269/INDEX('Category Mapping'!$B$48:$B$51,MATCH($A1395,'Category Mapping'!$A$48:$A$51,0),1),0)</f>
        <v>1.0616383340990772E-4</v>
      </c>
      <c r="T1395" s="10">
        <f>IFERROR(T1235/U$1269/INDEX('Category Mapping'!$B$48:$B$51,MATCH($A1395,'Category Mapping'!$A$48:$A$51,0),1),0)</f>
        <v>1.0616383340990772E-4</v>
      </c>
      <c r="U1395" s="10">
        <f>IFERROR(U1235/V$1269/INDEX('Category Mapping'!$B$48:$B$51,MATCH($A1395,'Category Mapping'!$A$48:$A$51,0),1),0)</f>
        <v>1.0616383340990772E-4</v>
      </c>
      <c r="V1395" s="10">
        <f>IFERROR(V1235/W$1269/INDEX('Category Mapping'!$B$48:$B$51,MATCH($A1395,'Category Mapping'!$A$48:$A$51,0),1),0)</f>
        <v>1.0454175894247989E-4</v>
      </c>
      <c r="W1395" s="10">
        <f>IFERROR(W1235/X$1269/INDEX('Category Mapping'!$B$48:$B$51,MATCH($A1395,'Category Mapping'!$A$48:$A$51,0),1),0)</f>
        <v>1.0454175894247989E-4</v>
      </c>
      <c r="X1395" s="10">
        <f>IFERROR(X1235/Y$1269/INDEX('Category Mapping'!$B$48:$B$51,MATCH($A1395,'Category Mapping'!$A$48:$A$51,0),1),0)</f>
        <v>1.0454175894247989E-4</v>
      </c>
      <c r="Y1395" s="26"/>
      <c r="Z1395" s="10"/>
    </row>
    <row r="1396" spans="1:26" outlineLevel="1">
      <c r="A1396" t="s">
        <v>126</v>
      </c>
      <c r="B1396" t="s">
        <v>49</v>
      </c>
      <c r="C1396" s="6" t="s">
        <v>123</v>
      </c>
      <c r="D1396" s="10">
        <f>IFERROR(D1236/E$1269/INDEX('Category Mapping'!$B$48:$B$51,MATCH($A1396,'Category Mapping'!$A$48:$A$51,0),1),0)</f>
        <v>1.714106056853733E-6</v>
      </c>
      <c r="E1396" s="10">
        <f>IFERROR(E1236/F$1269/INDEX('Category Mapping'!$B$48:$B$51,MATCH($A1396,'Category Mapping'!$A$48:$A$51,0),1),0)</f>
        <v>3.6575093183848563E-4</v>
      </c>
      <c r="F1396" s="10">
        <f>IFERROR(F1236/G$1269/INDEX('Category Mapping'!$B$48:$B$51,MATCH($A1396,'Category Mapping'!$A$48:$A$51,0),1),0)</f>
        <v>0</v>
      </c>
      <c r="G1396" s="10">
        <f>IFERROR(G1236/H$1269/INDEX('Category Mapping'!$B$48:$B$51,MATCH($A1396,'Category Mapping'!$A$48:$A$51,0),1),0)</f>
        <v>1.3284539919137831E-4</v>
      </c>
      <c r="H1396" s="10">
        <f>IFERROR(H1236/I$1269/INDEX('Category Mapping'!$B$48:$B$51,MATCH($A1396,'Category Mapping'!$A$48:$A$51,0),1),0)</f>
        <v>1.1052650329755524E-4</v>
      </c>
      <c r="I1396" s="10">
        <f>IFERROR(I1236/J$1269/INDEX('Category Mapping'!$B$48:$B$51,MATCH($A1396,'Category Mapping'!$A$48:$A$51,0),1),0)</f>
        <v>1.1052650329755524E-4</v>
      </c>
      <c r="J1396" s="10">
        <f>IFERROR(J1236/K$1269/INDEX('Category Mapping'!$B$48:$B$51,MATCH($A1396,'Category Mapping'!$A$48:$A$51,0),1),0)</f>
        <v>2.0575834103612572E-6</v>
      </c>
      <c r="K1396" s="10">
        <f>IFERROR(K1236/L$1269/INDEX('Category Mapping'!$B$48:$B$51,MATCH($A1396,'Category Mapping'!$A$48:$A$51,0),1),0)</f>
        <v>3.2438807506374726E-4</v>
      </c>
      <c r="L1396" s="10">
        <f>IFERROR(L1236/M$1269/INDEX('Category Mapping'!$B$48:$B$51,MATCH($A1396,'Category Mapping'!$A$48:$A$51,0),1),0)</f>
        <v>0</v>
      </c>
      <c r="M1396" s="10">
        <f>IFERROR(M1236/N$1269/INDEX('Category Mapping'!$B$48:$B$51,MATCH($A1396,'Category Mapping'!$A$48:$A$51,0),1),0)</f>
        <v>6.8021719029118179E-5</v>
      </c>
      <c r="N1396" s="10">
        <f>IFERROR(N1236/O$1269/INDEX('Category Mapping'!$B$48:$B$51,MATCH($A1396,'Category Mapping'!$A$48:$A$51,0),1),0)</f>
        <v>6.8021719029118179E-5</v>
      </c>
      <c r="O1396" s="10">
        <f>IFERROR(O1236/P$1269/INDEX('Category Mapping'!$B$48:$B$51,MATCH($A1396,'Category Mapping'!$A$48:$A$51,0),1),0)</f>
        <v>6.8021719029118179E-5</v>
      </c>
      <c r="P1396" s="10">
        <f>IFERROR(P1236/Q$1269/INDEX('Category Mapping'!$B$48:$B$51,MATCH($A1396,'Category Mapping'!$A$48:$A$51,0),1),0)</f>
        <v>1.0131943664901155E-4</v>
      </c>
      <c r="Q1396" s="10">
        <f>IFERROR(Q1236/R$1269/INDEX('Category Mapping'!$B$48:$B$51,MATCH($A1396,'Category Mapping'!$A$48:$A$51,0),1),0)</f>
        <v>1.0131943664901155E-4</v>
      </c>
      <c r="R1396" s="10">
        <f>IFERROR(R1236/S$1269/INDEX('Category Mapping'!$B$48:$B$51,MATCH($A1396,'Category Mapping'!$A$48:$A$51,0),1),0)</f>
        <v>1.0131943664901155E-4</v>
      </c>
      <c r="S1396" s="10">
        <f>IFERROR(S1236/T$1269/INDEX('Category Mapping'!$B$48:$B$51,MATCH($A1396,'Category Mapping'!$A$48:$A$51,0),1),0)</f>
        <v>1.0131943664901155E-4</v>
      </c>
      <c r="T1396" s="10">
        <f>IFERROR(T1236/U$1269/INDEX('Category Mapping'!$B$48:$B$51,MATCH($A1396,'Category Mapping'!$A$48:$A$51,0),1),0)</f>
        <v>1.0131943664901155E-4</v>
      </c>
      <c r="U1396" s="10">
        <f>IFERROR(U1236/V$1269/INDEX('Category Mapping'!$B$48:$B$51,MATCH($A1396,'Category Mapping'!$A$48:$A$51,0),1),0)</f>
        <v>1.0131943664901155E-4</v>
      </c>
      <c r="V1396" s="10">
        <f>IFERROR(V1236/W$1269/INDEX('Category Mapping'!$B$48:$B$51,MATCH($A1396,'Category Mapping'!$A$48:$A$51,0),1),0)</f>
        <v>1.0366358727721771E-4</v>
      </c>
      <c r="W1396" s="10">
        <f>IFERROR(W1236/X$1269/INDEX('Category Mapping'!$B$48:$B$51,MATCH($A1396,'Category Mapping'!$A$48:$A$51,0),1),0)</f>
        <v>1.0366358727721771E-4</v>
      </c>
      <c r="X1396" s="10">
        <f>IFERROR(X1236/Y$1269/INDEX('Category Mapping'!$B$48:$B$51,MATCH($A1396,'Category Mapping'!$A$48:$A$51,0),1),0)</f>
        <v>1.0366358727721771E-4</v>
      </c>
      <c r="Y1396" s="26"/>
      <c r="Z1396" s="10"/>
    </row>
    <row r="1397" spans="1:26" outlineLevel="1">
      <c r="A1397" t="s">
        <v>126</v>
      </c>
      <c r="B1397" t="s">
        <v>50</v>
      </c>
      <c r="C1397" s="6" t="s">
        <v>124</v>
      </c>
      <c r="D1397" s="10">
        <f>IFERROR(D1237/E$1269/INDEX('Category Mapping'!$B$48:$B$51,MATCH($A1397,'Category Mapping'!$A$48:$A$51,0),1),0)</f>
        <v>1.5110526562506942E-6</v>
      </c>
      <c r="E1397" s="10">
        <f>IFERROR(E1237/F$1269/INDEX('Category Mapping'!$B$48:$B$51,MATCH($A1397,'Category Mapping'!$A$48:$A$51,0),1),0)</f>
        <v>3.0425868830427101E-4</v>
      </c>
      <c r="F1397" s="10">
        <f>IFERROR(F1237/G$1269/INDEX('Category Mapping'!$B$48:$B$51,MATCH($A1397,'Category Mapping'!$A$48:$A$51,0),1),0)</f>
        <v>0</v>
      </c>
      <c r="G1397" s="10">
        <f>IFERROR(G1237/H$1269/INDEX('Category Mapping'!$B$48:$B$51,MATCH($A1397,'Category Mapping'!$A$48:$A$51,0),1),0)</f>
        <v>7.1648249577074694E-5</v>
      </c>
      <c r="H1397" s="10">
        <f>IFERROR(H1237/I$1269/INDEX('Category Mapping'!$B$48:$B$51,MATCH($A1397,'Category Mapping'!$A$48:$A$51,0),1),0)</f>
        <v>8.8228745080255966E-5</v>
      </c>
      <c r="I1397" s="10">
        <f>IFERROR(I1237/J$1269/INDEX('Category Mapping'!$B$48:$B$51,MATCH($A1397,'Category Mapping'!$A$48:$A$51,0),1),0)</f>
        <v>8.8228745080255966E-5</v>
      </c>
      <c r="J1397" s="10">
        <f>IFERROR(J1237/K$1269/INDEX('Category Mapping'!$B$48:$B$51,MATCH($A1397,'Category Mapping'!$A$48:$A$51,0),1),0)</f>
        <v>2.1546869698077831E-6</v>
      </c>
      <c r="K1397" s="10">
        <f>IFERROR(K1237/L$1269/INDEX('Category Mapping'!$B$48:$B$51,MATCH($A1397,'Category Mapping'!$A$48:$A$51,0),1),0)</f>
        <v>2.8380132076587602E-4</v>
      </c>
      <c r="L1397" s="10">
        <f>IFERROR(L1237/M$1269/INDEX('Category Mapping'!$B$48:$B$51,MATCH($A1397,'Category Mapping'!$A$48:$A$51,0),1),0)</f>
        <v>0</v>
      </c>
      <c r="M1397" s="10">
        <f>IFERROR(M1237/N$1269/INDEX('Category Mapping'!$B$48:$B$51,MATCH($A1397,'Category Mapping'!$A$48:$A$51,0),1),0)</f>
        <v>6.0388694394706352E-5</v>
      </c>
      <c r="N1397" s="10">
        <f>IFERROR(N1237/O$1269/INDEX('Category Mapping'!$B$48:$B$51,MATCH($A1397,'Category Mapping'!$A$48:$A$51,0),1),0)</f>
        <v>6.0388694394706352E-5</v>
      </c>
      <c r="O1397" s="10">
        <f>IFERROR(O1237/P$1269/INDEX('Category Mapping'!$B$48:$B$51,MATCH($A1397,'Category Mapping'!$A$48:$A$51,0),1),0)</f>
        <v>6.0388694394706352E-5</v>
      </c>
      <c r="P1397" s="10">
        <f>IFERROR(P1237/Q$1269/INDEX('Category Mapping'!$B$48:$B$51,MATCH($A1397,'Category Mapping'!$A$48:$A$51,0),1),0)</f>
        <v>6.818626039697254E-5</v>
      </c>
      <c r="Q1397" s="10">
        <f>IFERROR(Q1237/R$1269/INDEX('Category Mapping'!$B$48:$B$51,MATCH($A1397,'Category Mapping'!$A$48:$A$51,0),1),0)</f>
        <v>6.818626039697254E-5</v>
      </c>
      <c r="R1397" s="10">
        <f>IFERROR(R1237/S$1269/INDEX('Category Mapping'!$B$48:$B$51,MATCH($A1397,'Category Mapping'!$A$48:$A$51,0),1),0)</f>
        <v>6.818626039697254E-5</v>
      </c>
      <c r="S1397" s="10">
        <f>IFERROR(S1237/T$1269/INDEX('Category Mapping'!$B$48:$B$51,MATCH($A1397,'Category Mapping'!$A$48:$A$51,0),1),0)</f>
        <v>6.818626039697254E-5</v>
      </c>
      <c r="T1397" s="10">
        <f>IFERROR(T1237/U$1269/INDEX('Category Mapping'!$B$48:$B$51,MATCH($A1397,'Category Mapping'!$A$48:$A$51,0),1),0)</f>
        <v>6.818626039697254E-5</v>
      </c>
      <c r="U1397" s="10">
        <f>IFERROR(U1237/V$1269/INDEX('Category Mapping'!$B$48:$B$51,MATCH($A1397,'Category Mapping'!$A$48:$A$51,0),1),0)</f>
        <v>6.818626039697254E-5</v>
      </c>
      <c r="V1397" s="10">
        <f>IFERROR(V1237/W$1269/INDEX('Category Mapping'!$B$48:$B$51,MATCH($A1397,'Category Mapping'!$A$48:$A$51,0),1),0)</f>
        <v>1.0306648378616428E-4</v>
      </c>
      <c r="W1397" s="10">
        <f>IFERROR(W1237/X$1269/INDEX('Category Mapping'!$B$48:$B$51,MATCH($A1397,'Category Mapping'!$A$48:$A$51,0),1),0)</f>
        <v>1.0306648378616428E-4</v>
      </c>
      <c r="X1397" s="10">
        <f>IFERROR(X1237/Y$1269/INDEX('Category Mapping'!$B$48:$B$51,MATCH($A1397,'Category Mapping'!$A$48:$A$51,0),1),0)</f>
        <v>1.0306648378616428E-4</v>
      </c>
      <c r="Y1397" s="26"/>
      <c r="Z1397" s="10"/>
    </row>
    <row r="1398" spans="1:26" outlineLevel="1">
      <c r="A1398" t="s">
        <v>127</v>
      </c>
      <c r="B1398" t="s">
        <v>27</v>
      </c>
      <c r="C1398" s="6" t="s">
        <v>101</v>
      </c>
      <c r="D1398" s="10">
        <f>IFERROR(D1238/E$1269/INDEX('Category Mapping'!$B$48:$B$51,MATCH($A1398,'Category Mapping'!$A$48:$A$51,0),1),0)</f>
        <v>2.856610910537578E-5</v>
      </c>
      <c r="E1398" s="10">
        <f>IFERROR(E1238/F$1269/INDEX('Category Mapping'!$B$48:$B$51,MATCH($A1398,'Category Mapping'!$A$48:$A$51,0),1),0)</f>
        <v>1.0419783258446656E-5</v>
      </c>
      <c r="F1398" s="10">
        <f>IFERROR(F1238/G$1269/INDEX('Category Mapping'!$B$48:$B$51,MATCH($A1398,'Category Mapping'!$A$48:$A$51,0),1),0)</f>
        <v>0</v>
      </c>
      <c r="G1398" s="10">
        <f>IFERROR(G1238/H$1269/INDEX('Category Mapping'!$B$48:$B$51,MATCH($A1398,'Category Mapping'!$A$48:$A$51,0),1),0)</f>
        <v>5.7862162964514038E-5</v>
      </c>
      <c r="H1398" s="10">
        <f>IFERROR(H1238/I$1269/INDEX('Category Mapping'!$B$48:$B$51,MATCH($A1398,'Category Mapping'!$A$48:$A$51,0),1),0)</f>
        <v>7.5296494647674239E-5</v>
      </c>
      <c r="I1398" s="10">
        <f>IFERROR(I1238/J$1269/INDEX('Category Mapping'!$B$48:$B$51,MATCH($A1398,'Category Mapping'!$A$48:$A$51,0),1),0)</f>
        <v>7.5296494647674239E-5</v>
      </c>
      <c r="J1398" s="10">
        <f>IFERROR(J1238/K$1269/INDEX('Category Mapping'!$B$48:$B$51,MATCH($A1398,'Category Mapping'!$A$48:$A$51,0),1),0)</f>
        <v>3.9014082016245577E-5</v>
      </c>
      <c r="K1398" s="10">
        <f>IFERROR(K1238/L$1269/INDEX('Category Mapping'!$B$48:$B$51,MATCH($A1398,'Category Mapping'!$A$48:$A$51,0),1),0)</f>
        <v>4.4629744289683483E-5</v>
      </c>
      <c r="L1398" s="10">
        <f>IFERROR(L1238/M$1269/INDEX('Category Mapping'!$B$48:$B$51,MATCH($A1398,'Category Mapping'!$A$48:$A$51,0),1),0)</f>
        <v>0</v>
      </c>
      <c r="M1398" s="10">
        <f>IFERROR(M1238/N$1269/INDEX('Category Mapping'!$B$48:$B$51,MATCH($A1398,'Category Mapping'!$A$48:$A$51,0),1),0)</f>
        <v>5.8820582598226961E-5</v>
      </c>
      <c r="N1398" s="10">
        <f>IFERROR(N1238/O$1269/INDEX('Category Mapping'!$B$48:$B$51,MATCH($A1398,'Category Mapping'!$A$48:$A$51,0),1),0)</f>
        <v>5.8820582598226961E-5</v>
      </c>
      <c r="O1398" s="10">
        <f>IFERROR(O1238/P$1269/INDEX('Category Mapping'!$B$48:$B$51,MATCH($A1398,'Category Mapping'!$A$48:$A$51,0),1),0)</f>
        <v>5.8820582598226961E-5</v>
      </c>
      <c r="P1398" s="10">
        <f>IFERROR(P1238/Q$1269/INDEX('Category Mapping'!$B$48:$B$51,MATCH($A1398,'Category Mapping'!$A$48:$A$51,0),1),0)</f>
        <v>5.5545744257193219E-5</v>
      </c>
      <c r="Q1398" s="10">
        <f>IFERROR(Q1238/R$1269/INDEX('Category Mapping'!$B$48:$B$51,MATCH($A1398,'Category Mapping'!$A$48:$A$51,0),1),0)</f>
        <v>5.5545744257193219E-5</v>
      </c>
      <c r="R1398" s="10">
        <f>IFERROR(R1238/S$1269/INDEX('Category Mapping'!$B$48:$B$51,MATCH($A1398,'Category Mapping'!$A$48:$A$51,0),1),0)</f>
        <v>5.5545744257193219E-5</v>
      </c>
      <c r="S1398" s="10">
        <f>IFERROR(S1238/T$1269/INDEX('Category Mapping'!$B$48:$B$51,MATCH($A1398,'Category Mapping'!$A$48:$A$51,0),1),0)</f>
        <v>5.5545744257193219E-5</v>
      </c>
      <c r="T1398" s="10">
        <f>IFERROR(T1238/U$1269/INDEX('Category Mapping'!$B$48:$B$51,MATCH($A1398,'Category Mapping'!$A$48:$A$51,0),1),0)</f>
        <v>5.5545744257193219E-5</v>
      </c>
      <c r="U1398" s="10">
        <f>IFERROR(U1238/V$1269/INDEX('Category Mapping'!$B$48:$B$51,MATCH($A1398,'Category Mapping'!$A$48:$A$51,0),1),0)</f>
        <v>5.5545744257193219E-5</v>
      </c>
      <c r="V1398" s="10">
        <f>IFERROR(V1238/W$1269/INDEX('Category Mapping'!$B$48:$B$51,MATCH($A1398,'Category Mapping'!$A$48:$A$51,0),1),0)</f>
        <v>1.139289317108513E-4</v>
      </c>
      <c r="W1398" s="10">
        <f>IFERROR(W1238/X$1269/INDEX('Category Mapping'!$B$48:$B$51,MATCH($A1398,'Category Mapping'!$A$48:$A$51,0),1),0)</f>
        <v>1.139289317108513E-4</v>
      </c>
      <c r="X1398" s="10">
        <f>IFERROR(X1238/Y$1269/INDEX('Category Mapping'!$B$48:$B$51,MATCH($A1398,'Category Mapping'!$A$48:$A$51,0),1),0)</f>
        <v>1.139289317108513E-4</v>
      </c>
      <c r="Y1398" s="26"/>
      <c r="Z1398" s="10"/>
    </row>
    <row r="1399" spans="1:26" outlineLevel="1">
      <c r="A1399" t="s">
        <v>127</v>
      </c>
      <c r="B1399" t="s">
        <v>28</v>
      </c>
      <c r="C1399" s="6" t="s">
        <v>102</v>
      </c>
      <c r="D1399" s="10">
        <f>IFERROR(D1239/E$1269/INDEX('Category Mapping'!$B$48:$B$51,MATCH($A1399,'Category Mapping'!$A$48:$A$51,0),1),0)</f>
        <v>2.856610910537578E-5</v>
      </c>
      <c r="E1399" s="10">
        <f>IFERROR(E1239/F$1269/INDEX('Category Mapping'!$B$48:$B$51,MATCH($A1399,'Category Mapping'!$A$48:$A$51,0),1),0)</f>
        <v>9.4252382581126533E-6</v>
      </c>
      <c r="F1399" s="10">
        <f>IFERROR(F1239/G$1269/INDEX('Category Mapping'!$B$48:$B$51,MATCH($A1399,'Category Mapping'!$A$48:$A$51,0),1),0)</f>
        <v>0</v>
      </c>
      <c r="G1399" s="10">
        <f>IFERROR(G1239/H$1269/INDEX('Category Mapping'!$B$48:$B$51,MATCH($A1399,'Category Mapping'!$A$48:$A$51,0),1),0)</f>
        <v>5.2026218104679851E-5</v>
      </c>
      <c r="H1399" s="10">
        <f>IFERROR(H1239/I$1269/INDEX('Category Mapping'!$B$48:$B$51,MATCH($A1399,'Category Mapping'!$A$48:$A$51,0),1),0)</f>
        <v>5.587159946515807E-5</v>
      </c>
      <c r="I1399" s="10">
        <f>IFERROR(I1239/J$1269/INDEX('Category Mapping'!$B$48:$B$51,MATCH($A1399,'Category Mapping'!$A$48:$A$51,0),1),0)</f>
        <v>5.587159946515807E-5</v>
      </c>
      <c r="J1399" s="10">
        <f>IFERROR(J1239/K$1269/INDEX('Category Mapping'!$B$48:$B$51,MATCH($A1399,'Category Mapping'!$A$48:$A$51,0),1),0)</f>
        <v>3.5624240389022906E-5</v>
      </c>
      <c r="K1399" s="10">
        <f>IFERROR(K1239/L$1269/INDEX('Category Mapping'!$B$48:$B$51,MATCH($A1399,'Category Mapping'!$A$48:$A$51,0),1),0)</f>
        <v>4.2538399096518567E-5</v>
      </c>
      <c r="L1399" s="10">
        <f>IFERROR(L1239/M$1269/INDEX('Category Mapping'!$B$48:$B$51,MATCH($A1399,'Category Mapping'!$A$48:$A$51,0),1),0)</f>
        <v>0</v>
      </c>
      <c r="M1399" s="10">
        <f>IFERROR(M1239/N$1269/INDEX('Category Mapping'!$B$48:$B$51,MATCH($A1399,'Category Mapping'!$A$48:$A$51,0),1),0)</f>
        <v>5.5778190435533249E-5</v>
      </c>
      <c r="N1399" s="10">
        <f>IFERROR(N1239/O$1269/INDEX('Category Mapping'!$B$48:$B$51,MATCH($A1399,'Category Mapping'!$A$48:$A$51,0),1),0)</f>
        <v>5.5778190435533249E-5</v>
      </c>
      <c r="O1399" s="10">
        <f>IFERROR(O1239/P$1269/INDEX('Category Mapping'!$B$48:$B$51,MATCH($A1399,'Category Mapping'!$A$48:$A$51,0),1),0)</f>
        <v>5.5778190435533249E-5</v>
      </c>
      <c r="P1399" s="10">
        <f>IFERROR(P1239/Q$1269/INDEX('Category Mapping'!$B$48:$B$51,MATCH($A1399,'Category Mapping'!$A$48:$A$51,0),1),0)</f>
        <v>5.4054504018015632E-5</v>
      </c>
      <c r="Q1399" s="10">
        <f>IFERROR(Q1239/R$1269/INDEX('Category Mapping'!$B$48:$B$51,MATCH($A1399,'Category Mapping'!$A$48:$A$51,0),1),0)</f>
        <v>5.4054504018015632E-5</v>
      </c>
      <c r="R1399" s="10">
        <f>IFERROR(R1239/S$1269/INDEX('Category Mapping'!$B$48:$B$51,MATCH($A1399,'Category Mapping'!$A$48:$A$51,0),1),0)</f>
        <v>5.4054504018015632E-5</v>
      </c>
      <c r="S1399" s="10">
        <f>IFERROR(S1239/T$1269/INDEX('Category Mapping'!$B$48:$B$51,MATCH($A1399,'Category Mapping'!$A$48:$A$51,0),1),0)</f>
        <v>5.4054504018015632E-5</v>
      </c>
      <c r="T1399" s="10">
        <f>IFERROR(T1239/U$1269/INDEX('Category Mapping'!$B$48:$B$51,MATCH($A1399,'Category Mapping'!$A$48:$A$51,0),1),0)</f>
        <v>5.4054504018015632E-5</v>
      </c>
      <c r="U1399" s="10">
        <f>IFERROR(U1239/V$1269/INDEX('Category Mapping'!$B$48:$B$51,MATCH($A1399,'Category Mapping'!$A$48:$A$51,0),1),0)</f>
        <v>5.4054504018015632E-5</v>
      </c>
      <c r="V1399" s="10">
        <f>IFERROR(V1239/W$1269/INDEX('Category Mapping'!$B$48:$B$51,MATCH($A1399,'Category Mapping'!$A$48:$A$51,0),1),0)</f>
        <v>1.1375767268716841E-4</v>
      </c>
      <c r="W1399" s="10">
        <f>IFERROR(W1239/X$1269/INDEX('Category Mapping'!$B$48:$B$51,MATCH($A1399,'Category Mapping'!$A$48:$A$51,0),1),0)</f>
        <v>1.1375767268716841E-4</v>
      </c>
      <c r="X1399" s="10">
        <f>IFERROR(X1239/Y$1269/INDEX('Category Mapping'!$B$48:$B$51,MATCH($A1399,'Category Mapping'!$A$48:$A$51,0),1),0)</f>
        <v>1.1375767268716841E-4</v>
      </c>
      <c r="Y1399" s="26"/>
      <c r="Z1399" s="10"/>
    </row>
    <row r="1400" spans="1:26" outlineLevel="1">
      <c r="A1400" t="s">
        <v>127</v>
      </c>
      <c r="B1400" t="s">
        <v>29</v>
      </c>
      <c r="C1400" s="6" t="s">
        <v>103</v>
      </c>
      <c r="D1400" s="10">
        <f>IFERROR(D1240/E$1269/INDEX('Category Mapping'!$B$48:$B$51,MATCH($A1400,'Category Mapping'!$A$48:$A$51,0),1),0)</f>
        <v>2.8635864282858968E-5</v>
      </c>
      <c r="E1400" s="10">
        <f>IFERROR(E1240/F$1269/INDEX('Category Mapping'!$B$48:$B$51,MATCH($A1400,'Category Mapping'!$A$48:$A$51,0),1),0)</f>
        <v>9.1200021264813445E-6</v>
      </c>
      <c r="F1400" s="10">
        <f>IFERROR(F1240/G$1269/INDEX('Category Mapping'!$B$48:$B$51,MATCH($A1400,'Category Mapping'!$A$48:$A$51,0),1),0)</f>
        <v>0</v>
      </c>
      <c r="G1400" s="10">
        <f>IFERROR(G1240/H$1269/INDEX('Category Mapping'!$B$48:$B$51,MATCH($A1400,'Category Mapping'!$A$48:$A$51,0),1),0)</f>
        <v>5.1133626846199174E-5</v>
      </c>
      <c r="H1400" s="10">
        <f>IFERROR(H1240/I$1269/INDEX('Category Mapping'!$B$48:$B$51,MATCH($A1400,'Category Mapping'!$A$48:$A$51,0),1),0)</f>
        <v>4.4273840130144585E-5</v>
      </c>
      <c r="I1400" s="10">
        <f>IFERROR(I1240/J$1269/INDEX('Category Mapping'!$B$48:$B$51,MATCH($A1400,'Category Mapping'!$A$48:$A$51,0),1),0)</f>
        <v>4.4273840130144585E-5</v>
      </c>
      <c r="J1400" s="10">
        <f>IFERROR(J1240/K$1269/INDEX('Category Mapping'!$B$48:$B$51,MATCH($A1400,'Category Mapping'!$A$48:$A$51,0),1),0)</f>
        <v>3.6021524932085849E-5</v>
      </c>
      <c r="K1400" s="10">
        <f>IFERROR(K1240/L$1269/INDEX('Category Mapping'!$B$48:$B$51,MATCH($A1400,'Category Mapping'!$A$48:$A$51,0),1),0)</f>
        <v>4.1658003787864404E-5</v>
      </c>
      <c r="L1400" s="10">
        <f>IFERROR(L1240/M$1269/INDEX('Category Mapping'!$B$48:$B$51,MATCH($A1400,'Category Mapping'!$A$48:$A$51,0),1),0)</f>
        <v>0</v>
      </c>
      <c r="M1400" s="10">
        <f>IFERROR(M1240/N$1269/INDEX('Category Mapping'!$B$48:$B$51,MATCH($A1400,'Category Mapping'!$A$48:$A$51,0),1),0)</f>
        <v>5.5331859023794584E-5</v>
      </c>
      <c r="N1400" s="10">
        <f>IFERROR(N1240/O$1269/INDEX('Category Mapping'!$B$48:$B$51,MATCH($A1400,'Category Mapping'!$A$48:$A$51,0),1),0)</f>
        <v>5.5331859023794584E-5</v>
      </c>
      <c r="O1400" s="10">
        <f>IFERROR(O1240/P$1269/INDEX('Category Mapping'!$B$48:$B$51,MATCH($A1400,'Category Mapping'!$A$48:$A$51,0),1),0)</f>
        <v>5.5331859023794584E-5</v>
      </c>
      <c r="P1400" s="10">
        <f>IFERROR(P1240/Q$1269/INDEX('Category Mapping'!$B$48:$B$51,MATCH($A1400,'Category Mapping'!$A$48:$A$51,0),1),0)</f>
        <v>5.3655977951045422E-5</v>
      </c>
      <c r="Q1400" s="10">
        <f>IFERROR(Q1240/R$1269/INDEX('Category Mapping'!$B$48:$B$51,MATCH($A1400,'Category Mapping'!$A$48:$A$51,0),1),0)</f>
        <v>5.3655977951045422E-5</v>
      </c>
      <c r="R1400" s="10">
        <f>IFERROR(R1240/S$1269/INDEX('Category Mapping'!$B$48:$B$51,MATCH($A1400,'Category Mapping'!$A$48:$A$51,0),1),0)</f>
        <v>5.3655977951045422E-5</v>
      </c>
      <c r="S1400" s="10">
        <f>IFERROR(S1240/T$1269/INDEX('Category Mapping'!$B$48:$B$51,MATCH($A1400,'Category Mapping'!$A$48:$A$51,0),1),0)</f>
        <v>5.3655977951045422E-5</v>
      </c>
      <c r="T1400" s="10">
        <f>IFERROR(T1240/U$1269/INDEX('Category Mapping'!$B$48:$B$51,MATCH($A1400,'Category Mapping'!$A$48:$A$51,0),1),0)</f>
        <v>5.3655977951045422E-5</v>
      </c>
      <c r="U1400" s="10">
        <f>IFERROR(U1240/V$1269/INDEX('Category Mapping'!$B$48:$B$51,MATCH($A1400,'Category Mapping'!$A$48:$A$51,0),1),0)</f>
        <v>5.3655977951045422E-5</v>
      </c>
      <c r="V1400" s="10">
        <f>IFERROR(V1240/W$1269/INDEX('Category Mapping'!$B$48:$B$51,MATCH($A1400,'Category Mapping'!$A$48:$A$51,0),1),0)</f>
        <v>1.1369981948165117E-4</v>
      </c>
      <c r="W1400" s="10">
        <f>IFERROR(W1240/X$1269/INDEX('Category Mapping'!$B$48:$B$51,MATCH($A1400,'Category Mapping'!$A$48:$A$51,0),1),0)</f>
        <v>1.1369981948165117E-4</v>
      </c>
      <c r="X1400" s="10">
        <f>IFERROR(X1240/Y$1269/INDEX('Category Mapping'!$B$48:$B$51,MATCH($A1400,'Category Mapping'!$A$48:$A$51,0),1),0)</f>
        <v>1.1369981948165117E-4</v>
      </c>
      <c r="Y1400" s="26"/>
      <c r="Z1400" s="10"/>
    </row>
    <row r="1401" spans="1:26" outlineLevel="1">
      <c r="A1401" t="s">
        <v>127</v>
      </c>
      <c r="B1401" t="s">
        <v>30</v>
      </c>
      <c r="C1401" s="6" t="s">
        <v>104</v>
      </c>
      <c r="D1401" s="10">
        <f>IFERROR(D1241/E$1269/INDEX('Category Mapping'!$B$48:$B$51,MATCH($A1401,'Category Mapping'!$A$48:$A$51,0),1),0)</f>
        <v>2.856610910537578E-5</v>
      </c>
      <c r="E1401" s="10">
        <f>IFERROR(E1241/F$1269/INDEX('Category Mapping'!$B$48:$B$51,MATCH($A1401,'Category Mapping'!$A$48:$A$51,0),1),0)</f>
        <v>9.4974602382192351E-6</v>
      </c>
      <c r="F1401" s="10">
        <f>IFERROR(F1241/G$1269/INDEX('Category Mapping'!$B$48:$B$51,MATCH($A1401,'Category Mapping'!$A$48:$A$51,0),1),0)</f>
        <v>0</v>
      </c>
      <c r="G1401" s="10">
        <f>IFERROR(G1241/H$1269/INDEX('Category Mapping'!$B$48:$B$51,MATCH($A1401,'Category Mapping'!$A$48:$A$51,0),1),0)</f>
        <v>5.1913461254881277E-5</v>
      </c>
      <c r="H1401" s="10">
        <f>IFERROR(H1241/I$1269/INDEX('Category Mapping'!$B$48:$B$51,MATCH($A1401,'Category Mapping'!$A$48:$A$51,0),1),0)</f>
        <v>3.7647392239291869E-5</v>
      </c>
      <c r="I1401" s="10">
        <f>IFERROR(I1241/J$1269/INDEX('Category Mapping'!$B$48:$B$51,MATCH($A1401,'Category Mapping'!$A$48:$A$51,0),1),0)</f>
        <v>3.7647392239291869E-5</v>
      </c>
      <c r="J1401" s="10">
        <f>IFERROR(J1241/K$1269/INDEX('Category Mapping'!$B$48:$B$51,MATCH($A1401,'Category Mapping'!$A$48:$A$51,0),1),0)</f>
        <v>3.6602108736043945E-5</v>
      </c>
      <c r="K1401" s="10">
        <f>IFERROR(K1241/L$1269/INDEX('Category Mapping'!$B$48:$B$51,MATCH($A1401,'Category Mapping'!$A$48:$A$51,0),1),0)</f>
        <v>4.1270434254733548E-5</v>
      </c>
      <c r="L1401" s="10">
        <f>IFERROR(L1241/M$1269/INDEX('Category Mapping'!$B$48:$B$51,MATCH($A1401,'Category Mapping'!$A$48:$A$51,0),1),0)</f>
        <v>0</v>
      </c>
      <c r="M1401" s="10">
        <f>IFERROR(M1241/N$1269/INDEX('Category Mapping'!$B$48:$B$51,MATCH($A1401,'Category Mapping'!$A$48:$A$51,0),1),0)</f>
        <v>5.7216705116735185E-5</v>
      </c>
      <c r="N1401" s="10">
        <f>IFERROR(N1241/O$1269/INDEX('Category Mapping'!$B$48:$B$51,MATCH($A1401,'Category Mapping'!$A$48:$A$51,0),1),0)</f>
        <v>5.7216705116735185E-5</v>
      </c>
      <c r="O1401" s="10">
        <f>IFERROR(O1241/P$1269/INDEX('Category Mapping'!$B$48:$B$51,MATCH($A1401,'Category Mapping'!$A$48:$A$51,0),1),0)</f>
        <v>5.7216705116735185E-5</v>
      </c>
      <c r="P1401" s="10">
        <f>IFERROR(P1241/Q$1269/INDEX('Category Mapping'!$B$48:$B$51,MATCH($A1401,'Category Mapping'!$A$48:$A$51,0),1),0)</f>
        <v>5.3777588653219197E-5</v>
      </c>
      <c r="Q1401" s="10">
        <f>IFERROR(Q1241/R$1269/INDEX('Category Mapping'!$B$48:$B$51,MATCH($A1401,'Category Mapping'!$A$48:$A$51,0),1),0)</f>
        <v>5.3777588653219197E-5</v>
      </c>
      <c r="R1401" s="10">
        <f>IFERROR(R1241/S$1269/INDEX('Category Mapping'!$B$48:$B$51,MATCH($A1401,'Category Mapping'!$A$48:$A$51,0),1),0)</f>
        <v>5.3777588653219197E-5</v>
      </c>
      <c r="S1401" s="10">
        <f>IFERROR(S1241/T$1269/INDEX('Category Mapping'!$B$48:$B$51,MATCH($A1401,'Category Mapping'!$A$48:$A$51,0),1),0)</f>
        <v>5.3777588653219197E-5</v>
      </c>
      <c r="T1401" s="10">
        <f>IFERROR(T1241/U$1269/INDEX('Category Mapping'!$B$48:$B$51,MATCH($A1401,'Category Mapping'!$A$48:$A$51,0),1),0)</f>
        <v>5.3777588653219197E-5</v>
      </c>
      <c r="U1401" s="10">
        <f>IFERROR(U1241/V$1269/INDEX('Category Mapping'!$B$48:$B$51,MATCH($A1401,'Category Mapping'!$A$48:$A$51,0),1),0)</f>
        <v>5.3777588653219197E-5</v>
      </c>
      <c r="V1401" s="10">
        <f>IFERROR(V1241/W$1269/INDEX('Category Mapping'!$B$48:$B$51,MATCH($A1401,'Category Mapping'!$A$48:$A$51,0),1),0)</f>
        <v>1.1387222880176848E-4</v>
      </c>
      <c r="W1401" s="10">
        <f>IFERROR(W1241/X$1269/INDEX('Category Mapping'!$B$48:$B$51,MATCH($A1401,'Category Mapping'!$A$48:$A$51,0),1),0)</f>
        <v>1.1387222880176848E-4</v>
      </c>
      <c r="X1401" s="10">
        <f>IFERROR(X1241/Y$1269/INDEX('Category Mapping'!$B$48:$B$51,MATCH($A1401,'Category Mapping'!$A$48:$A$51,0),1),0)</f>
        <v>1.1387222880176848E-4</v>
      </c>
      <c r="Y1401" s="26"/>
      <c r="Z1401" s="10"/>
    </row>
    <row r="1402" spans="1:26" outlineLevel="1">
      <c r="A1402" t="s">
        <v>127</v>
      </c>
      <c r="B1402" t="s">
        <v>31</v>
      </c>
      <c r="C1402" s="6" t="s">
        <v>105</v>
      </c>
      <c r="D1402" s="10">
        <f>IFERROR(D1242/E$1269/INDEX('Category Mapping'!$B$48:$B$51,MATCH($A1402,'Category Mapping'!$A$48:$A$51,0),1),0)</f>
        <v>2.856610910537578E-5</v>
      </c>
      <c r="E1402" s="10">
        <f>IFERROR(E1242/F$1269/INDEX('Category Mapping'!$B$48:$B$51,MATCH($A1402,'Category Mapping'!$A$48:$A$51,0),1),0)</f>
        <v>1.0392719965049128E-5</v>
      </c>
      <c r="F1402" s="10">
        <f>IFERROR(F1242/G$1269/INDEX('Category Mapping'!$B$48:$B$51,MATCH($A1402,'Category Mapping'!$A$48:$A$51,0),1),0)</f>
        <v>0</v>
      </c>
      <c r="G1402" s="10">
        <f>IFERROR(G1242/H$1269/INDEX('Category Mapping'!$B$48:$B$51,MATCH($A1402,'Category Mapping'!$A$48:$A$51,0),1),0)</f>
        <v>6.2484998506802421E-5</v>
      </c>
      <c r="H1402" s="10">
        <f>IFERROR(H1242/I$1269/INDEX('Category Mapping'!$B$48:$B$51,MATCH($A1402,'Category Mapping'!$A$48:$A$51,0),1),0)</f>
        <v>3.9293100471113733E-5</v>
      </c>
      <c r="I1402" s="10">
        <f>IFERROR(I1242/J$1269/INDEX('Category Mapping'!$B$48:$B$51,MATCH($A1402,'Category Mapping'!$A$48:$A$51,0),1),0)</f>
        <v>3.9293100471113733E-5</v>
      </c>
      <c r="J1402" s="10">
        <f>IFERROR(J1242/K$1269/INDEX('Category Mapping'!$B$48:$B$51,MATCH($A1402,'Category Mapping'!$A$48:$A$51,0),1),0)</f>
        <v>3.5644193873485638E-5</v>
      </c>
      <c r="K1402" s="10">
        <f>IFERROR(K1242/L$1269/INDEX('Category Mapping'!$B$48:$B$51,MATCH($A1402,'Category Mapping'!$A$48:$A$51,0),1),0)</f>
        <v>4.1321975825288039E-5</v>
      </c>
      <c r="L1402" s="10">
        <f>IFERROR(L1242/M$1269/INDEX('Category Mapping'!$B$48:$B$51,MATCH($A1402,'Category Mapping'!$A$48:$A$51,0),1),0)</f>
        <v>0</v>
      </c>
      <c r="M1402" s="10">
        <f>IFERROR(M1242/N$1269/INDEX('Category Mapping'!$B$48:$B$51,MATCH($A1402,'Category Mapping'!$A$48:$A$51,0),1),0)</f>
        <v>5.9824255385612433E-5</v>
      </c>
      <c r="N1402" s="10">
        <f>IFERROR(N1242/O$1269/INDEX('Category Mapping'!$B$48:$B$51,MATCH($A1402,'Category Mapping'!$A$48:$A$51,0),1),0)</f>
        <v>5.9824255385612433E-5</v>
      </c>
      <c r="O1402" s="10">
        <f>IFERROR(O1242/P$1269/INDEX('Category Mapping'!$B$48:$B$51,MATCH($A1402,'Category Mapping'!$A$48:$A$51,0),1),0)</f>
        <v>5.9824255385612433E-5</v>
      </c>
      <c r="P1402" s="10">
        <f>IFERROR(P1242/Q$1269/INDEX('Category Mapping'!$B$48:$B$51,MATCH($A1402,'Category Mapping'!$A$48:$A$51,0),1),0)</f>
        <v>5.3556268702343694E-5</v>
      </c>
      <c r="Q1402" s="10">
        <f>IFERROR(Q1242/R$1269/INDEX('Category Mapping'!$B$48:$B$51,MATCH($A1402,'Category Mapping'!$A$48:$A$51,0),1),0)</f>
        <v>5.3556268702343694E-5</v>
      </c>
      <c r="R1402" s="10">
        <f>IFERROR(R1242/S$1269/INDEX('Category Mapping'!$B$48:$B$51,MATCH($A1402,'Category Mapping'!$A$48:$A$51,0),1),0)</f>
        <v>5.3556268702343694E-5</v>
      </c>
      <c r="S1402" s="10">
        <f>IFERROR(S1242/T$1269/INDEX('Category Mapping'!$B$48:$B$51,MATCH($A1402,'Category Mapping'!$A$48:$A$51,0),1),0)</f>
        <v>5.3556268702343694E-5</v>
      </c>
      <c r="T1402" s="10">
        <f>IFERROR(T1242/U$1269/INDEX('Category Mapping'!$B$48:$B$51,MATCH($A1402,'Category Mapping'!$A$48:$A$51,0),1),0)</f>
        <v>5.3556268702343694E-5</v>
      </c>
      <c r="U1402" s="10">
        <f>IFERROR(U1242/V$1269/INDEX('Category Mapping'!$B$48:$B$51,MATCH($A1402,'Category Mapping'!$A$48:$A$51,0),1),0)</f>
        <v>5.3556268702343694E-5</v>
      </c>
      <c r="V1402" s="10">
        <f>IFERROR(V1242/W$1269/INDEX('Category Mapping'!$B$48:$B$51,MATCH($A1402,'Category Mapping'!$A$48:$A$51,0),1),0)</f>
        <v>1.1438715616925156E-4</v>
      </c>
      <c r="W1402" s="10">
        <f>IFERROR(W1242/X$1269/INDEX('Category Mapping'!$B$48:$B$51,MATCH($A1402,'Category Mapping'!$A$48:$A$51,0),1),0)</f>
        <v>1.1438715616925156E-4</v>
      </c>
      <c r="X1402" s="10">
        <f>IFERROR(X1242/Y$1269/INDEX('Category Mapping'!$B$48:$B$51,MATCH($A1402,'Category Mapping'!$A$48:$A$51,0),1),0)</f>
        <v>1.1438715616925156E-4</v>
      </c>
      <c r="Y1402" s="26"/>
      <c r="Z1402" s="10"/>
    </row>
    <row r="1403" spans="1:26" outlineLevel="1">
      <c r="A1403" t="s">
        <v>127</v>
      </c>
      <c r="B1403" t="s">
        <v>32</v>
      </c>
      <c r="C1403" s="6" t="s">
        <v>106</v>
      </c>
      <c r="D1403" s="10">
        <f>IFERROR(D1243/E$1269/INDEX('Category Mapping'!$B$48:$B$51,MATCH($A1403,'Category Mapping'!$A$48:$A$51,0),1),0)</f>
        <v>4.0906189844992833E-5</v>
      </c>
      <c r="E1403" s="10">
        <f>IFERROR(E1243/F$1269/INDEX('Category Mapping'!$B$48:$B$51,MATCH($A1403,'Category Mapping'!$A$48:$A$51,0),1),0)</f>
        <v>1.2307351164767901E-5</v>
      </c>
      <c r="F1403" s="10">
        <f>IFERROR(F1243/G$1269/INDEX('Category Mapping'!$B$48:$B$51,MATCH($A1403,'Category Mapping'!$A$48:$A$51,0),1),0)</f>
        <v>0</v>
      </c>
      <c r="G1403" s="10">
        <f>IFERROR(G1243/H$1269/INDEX('Category Mapping'!$B$48:$B$51,MATCH($A1403,'Category Mapping'!$A$48:$A$51,0),1),0)</f>
        <v>9.9495001729028632E-5</v>
      </c>
      <c r="H1403" s="10">
        <f>IFERROR(H1243/I$1269/INDEX('Category Mapping'!$B$48:$B$51,MATCH($A1403,'Category Mapping'!$A$48:$A$51,0),1),0)</f>
        <v>5.1056168317729587E-5</v>
      </c>
      <c r="I1403" s="10">
        <f>IFERROR(I1243/J$1269/INDEX('Category Mapping'!$B$48:$B$51,MATCH($A1403,'Category Mapping'!$A$48:$A$51,0),1),0)</f>
        <v>5.1056168317729587E-5</v>
      </c>
      <c r="J1403" s="10">
        <f>IFERROR(J1243/K$1269/INDEX('Category Mapping'!$B$48:$B$51,MATCH($A1403,'Category Mapping'!$A$48:$A$51,0),1),0)</f>
        <v>5.4861631593105705E-5</v>
      </c>
      <c r="K1403" s="10">
        <f>IFERROR(K1243/L$1269/INDEX('Category Mapping'!$B$48:$B$51,MATCH($A1403,'Category Mapping'!$A$48:$A$51,0),1),0)</f>
        <v>4.26904501765746E-5</v>
      </c>
      <c r="L1403" s="10">
        <f>IFERROR(L1243/M$1269/INDEX('Category Mapping'!$B$48:$B$51,MATCH($A1403,'Category Mapping'!$A$48:$A$51,0),1),0)</f>
        <v>0</v>
      </c>
      <c r="M1403" s="10">
        <f>IFERROR(M1243/N$1269/INDEX('Category Mapping'!$B$48:$B$51,MATCH($A1403,'Category Mapping'!$A$48:$A$51,0),1),0)</f>
        <v>6.8019618908571881E-5</v>
      </c>
      <c r="N1403" s="10">
        <f>IFERROR(N1243/O$1269/INDEX('Category Mapping'!$B$48:$B$51,MATCH($A1403,'Category Mapping'!$A$48:$A$51,0),1),0)</f>
        <v>6.8019618908571881E-5</v>
      </c>
      <c r="O1403" s="10">
        <f>IFERROR(O1243/P$1269/INDEX('Category Mapping'!$B$48:$B$51,MATCH($A1403,'Category Mapping'!$A$48:$A$51,0),1),0)</f>
        <v>6.8019618908571881E-5</v>
      </c>
      <c r="P1403" s="10">
        <f>IFERROR(P1243/Q$1269/INDEX('Category Mapping'!$B$48:$B$51,MATCH($A1403,'Category Mapping'!$A$48:$A$51,0),1),0)</f>
        <v>5.4699679279142727E-5</v>
      </c>
      <c r="Q1403" s="10">
        <f>IFERROR(Q1243/R$1269/INDEX('Category Mapping'!$B$48:$B$51,MATCH($A1403,'Category Mapping'!$A$48:$A$51,0),1),0)</f>
        <v>5.4699679279142727E-5</v>
      </c>
      <c r="R1403" s="10">
        <f>IFERROR(R1243/S$1269/INDEX('Category Mapping'!$B$48:$B$51,MATCH($A1403,'Category Mapping'!$A$48:$A$51,0),1),0)</f>
        <v>5.4699679279142727E-5</v>
      </c>
      <c r="S1403" s="10">
        <f>IFERROR(S1243/T$1269/INDEX('Category Mapping'!$B$48:$B$51,MATCH($A1403,'Category Mapping'!$A$48:$A$51,0),1),0)</f>
        <v>5.4699679279142727E-5</v>
      </c>
      <c r="T1403" s="10">
        <f>IFERROR(T1243/U$1269/INDEX('Category Mapping'!$B$48:$B$51,MATCH($A1403,'Category Mapping'!$A$48:$A$51,0),1),0)</f>
        <v>5.4699679279142727E-5</v>
      </c>
      <c r="U1403" s="10">
        <f>IFERROR(U1243/V$1269/INDEX('Category Mapping'!$B$48:$B$51,MATCH($A1403,'Category Mapping'!$A$48:$A$51,0),1),0)</f>
        <v>5.4699679279142727E-5</v>
      </c>
      <c r="V1403" s="10">
        <f>IFERROR(V1243/W$1269/INDEX('Category Mapping'!$B$48:$B$51,MATCH($A1403,'Category Mapping'!$A$48:$A$51,0),1),0)</f>
        <v>1.153036050860521E-4</v>
      </c>
      <c r="W1403" s="10">
        <f>IFERROR(W1243/X$1269/INDEX('Category Mapping'!$B$48:$B$51,MATCH($A1403,'Category Mapping'!$A$48:$A$51,0),1),0)</f>
        <v>1.153036050860521E-4</v>
      </c>
      <c r="X1403" s="10">
        <f>IFERROR(X1243/Y$1269/INDEX('Category Mapping'!$B$48:$B$51,MATCH($A1403,'Category Mapping'!$A$48:$A$51,0),1),0)</f>
        <v>1.153036050860521E-4</v>
      </c>
      <c r="Y1403" s="26"/>
      <c r="Z1403" s="10"/>
    </row>
    <row r="1404" spans="1:26" outlineLevel="1">
      <c r="A1404" t="s">
        <v>127</v>
      </c>
      <c r="B1404" t="s">
        <v>33</v>
      </c>
      <c r="C1404" s="6" t="s">
        <v>107</v>
      </c>
      <c r="D1404" s="10">
        <f>IFERROR(D1244/E$1269/INDEX('Category Mapping'!$B$48:$B$51,MATCH($A1404,'Category Mapping'!$A$48:$A$51,0),1),0)</f>
        <v>4.6440771182471115E-5</v>
      </c>
      <c r="E1404" s="10">
        <f>IFERROR(E1244/F$1269/INDEX('Category Mapping'!$B$48:$B$51,MATCH($A1404,'Category Mapping'!$A$48:$A$51,0),1),0)</f>
        <v>2.0013860719429496E-5</v>
      </c>
      <c r="F1404" s="10">
        <f>IFERROR(F1244/G$1269/INDEX('Category Mapping'!$B$48:$B$51,MATCH($A1404,'Category Mapping'!$A$48:$A$51,0),1),0)</f>
        <v>0</v>
      </c>
      <c r="G1404" s="10">
        <f>IFERROR(G1244/H$1269/INDEX('Category Mapping'!$B$48:$B$51,MATCH($A1404,'Category Mapping'!$A$48:$A$51,0),1),0)</f>
        <v>1.2186544138932299E-4</v>
      </c>
      <c r="H1404" s="10">
        <f>IFERROR(H1244/I$1269/INDEX('Category Mapping'!$B$48:$B$51,MATCH($A1404,'Category Mapping'!$A$48:$A$51,0),1),0)</f>
        <v>7.8881498171278554E-5</v>
      </c>
      <c r="I1404" s="10">
        <f>IFERROR(I1244/J$1269/INDEX('Category Mapping'!$B$48:$B$51,MATCH($A1404,'Category Mapping'!$A$48:$A$51,0),1),0)</f>
        <v>7.8881498171278554E-5</v>
      </c>
      <c r="J1404" s="10">
        <f>IFERROR(J1244/K$1269/INDEX('Category Mapping'!$B$48:$B$51,MATCH($A1404,'Category Mapping'!$A$48:$A$51,0),1),0)</f>
        <v>9.0327902365101617E-5</v>
      </c>
      <c r="K1404" s="10">
        <f>IFERROR(K1244/L$1269/INDEX('Category Mapping'!$B$48:$B$51,MATCH($A1404,'Category Mapping'!$A$48:$A$51,0),1),0)</f>
        <v>4.7885639063898256E-5</v>
      </c>
      <c r="L1404" s="10">
        <f>IFERROR(L1244/M$1269/INDEX('Category Mapping'!$B$48:$B$51,MATCH($A1404,'Category Mapping'!$A$48:$A$51,0),1),0)</f>
        <v>0</v>
      </c>
      <c r="M1404" s="10">
        <f>IFERROR(M1244/N$1269/INDEX('Category Mapping'!$B$48:$B$51,MATCH($A1404,'Category Mapping'!$A$48:$A$51,0),1),0)</f>
        <v>9.4993057126441994E-5</v>
      </c>
      <c r="N1404" s="10">
        <f>IFERROR(N1244/O$1269/INDEX('Category Mapping'!$B$48:$B$51,MATCH($A1404,'Category Mapping'!$A$48:$A$51,0),1),0)</f>
        <v>9.4993057126441994E-5</v>
      </c>
      <c r="O1404" s="10">
        <f>IFERROR(O1244/P$1269/INDEX('Category Mapping'!$B$48:$B$51,MATCH($A1404,'Category Mapping'!$A$48:$A$51,0),1),0)</f>
        <v>9.4993057126441994E-5</v>
      </c>
      <c r="P1404" s="10">
        <f>IFERROR(P1244/Q$1269/INDEX('Category Mapping'!$B$48:$B$51,MATCH($A1404,'Category Mapping'!$A$48:$A$51,0),1),0)</f>
        <v>7.7318062205522154E-5</v>
      </c>
      <c r="Q1404" s="10">
        <f>IFERROR(Q1244/R$1269/INDEX('Category Mapping'!$B$48:$B$51,MATCH($A1404,'Category Mapping'!$A$48:$A$51,0),1),0)</f>
        <v>7.7318062205522154E-5</v>
      </c>
      <c r="R1404" s="10">
        <f>IFERROR(R1244/S$1269/INDEX('Category Mapping'!$B$48:$B$51,MATCH($A1404,'Category Mapping'!$A$48:$A$51,0),1),0)</f>
        <v>7.7318062205522154E-5</v>
      </c>
      <c r="S1404" s="10">
        <f>IFERROR(S1244/T$1269/INDEX('Category Mapping'!$B$48:$B$51,MATCH($A1404,'Category Mapping'!$A$48:$A$51,0),1),0)</f>
        <v>7.7318062205522154E-5</v>
      </c>
      <c r="T1404" s="10">
        <f>IFERROR(T1244/U$1269/INDEX('Category Mapping'!$B$48:$B$51,MATCH($A1404,'Category Mapping'!$A$48:$A$51,0),1),0)</f>
        <v>7.7318062205522154E-5</v>
      </c>
      <c r="U1404" s="10">
        <f>IFERROR(U1244/V$1269/INDEX('Category Mapping'!$B$48:$B$51,MATCH($A1404,'Category Mapping'!$A$48:$A$51,0),1),0)</f>
        <v>7.7318062205522154E-5</v>
      </c>
      <c r="V1404" s="10">
        <f>IFERROR(V1244/W$1269/INDEX('Category Mapping'!$B$48:$B$51,MATCH($A1404,'Category Mapping'!$A$48:$A$51,0),1),0)</f>
        <v>1.1639246332296994E-4</v>
      </c>
      <c r="W1404" s="10">
        <f>IFERROR(W1244/X$1269/INDEX('Category Mapping'!$B$48:$B$51,MATCH($A1404,'Category Mapping'!$A$48:$A$51,0),1),0)</f>
        <v>1.1639246332296994E-4</v>
      </c>
      <c r="X1404" s="10">
        <f>IFERROR(X1244/Y$1269/INDEX('Category Mapping'!$B$48:$B$51,MATCH($A1404,'Category Mapping'!$A$48:$A$51,0),1),0)</f>
        <v>1.1639246332296994E-4</v>
      </c>
      <c r="Y1404" s="26"/>
      <c r="Z1404" s="10"/>
    </row>
    <row r="1405" spans="1:26" outlineLevel="1">
      <c r="A1405" t="s">
        <v>127</v>
      </c>
      <c r="B1405" t="s">
        <v>34</v>
      </c>
      <c r="C1405" s="6" t="s">
        <v>108</v>
      </c>
      <c r="D1405" s="10">
        <f>IFERROR(D1245/E$1269/INDEX('Category Mapping'!$B$48:$B$51,MATCH($A1405,'Category Mapping'!$A$48:$A$51,0),1),0)</f>
        <v>4.9202760765820899E-5</v>
      </c>
      <c r="E1405" s="10">
        <f>IFERROR(E1245/F$1269/INDEX('Category Mapping'!$B$48:$B$51,MATCH($A1405,'Category Mapping'!$A$48:$A$51,0),1),0)</f>
        <v>3.4961831113288433E-5</v>
      </c>
      <c r="F1405" s="10">
        <f>IFERROR(F1245/G$1269/INDEX('Category Mapping'!$B$48:$B$51,MATCH($A1405,'Category Mapping'!$A$48:$A$51,0),1),0)</f>
        <v>0</v>
      </c>
      <c r="G1405" s="10">
        <f>IFERROR(G1245/H$1269/INDEX('Category Mapping'!$B$48:$B$51,MATCH($A1405,'Category Mapping'!$A$48:$A$51,0),1),0)</f>
        <v>5.966363460675306E-5</v>
      </c>
      <c r="H1405" s="10">
        <f>IFERROR(H1245/I$1269/INDEX('Category Mapping'!$B$48:$B$51,MATCH($A1405,'Category Mapping'!$A$48:$A$51,0),1),0)</f>
        <v>1.0376712985444928E-4</v>
      </c>
      <c r="I1405" s="10">
        <f>IFERROR(I1245/J$1269/INDEX('Category Mapping'!$B$48:$B$51,MATCH($A1405,'Category Mapping'!$A$48:$A$51,0),1),0)</f>
        <v>1.0376712985444928E-4</v>
      </c>
      <c r="J1405" s="10">
        <f>IFERROR(J1245/K$1269/INDEX('Category Mapping'!$B$48:$B$51,MATCH($A1405,'Category Mapping'!$A$48:$A$51,0),1),0)</f>
        <v>8.4742496624458499E-5</v>
      </c>
      <c r="K1405" s="10">
        <f>IFERROR(K1245/L$1269/INDEX('Category Mapping'!$B$48:$B$51,MATCH($A1405,'Category Mapping'!$A$48:$A$51,0),1),0)</f>
        <v>5.8919932210264171E-5</v>
      </c>
      <c r="L1405" s="10">
        <f>IFERROR(L1245/M$1269/INDEX('Category Mapping'!$B$48:$B$51,MATCH($A1405,'Category Mapping'!$A$48:$A$51,0),1),0)</f>
        <v>0</v>
      </c>
      <c r="M1405" s="10">
        <f>IFERROR(M1245/N$1269/INDEX('Category Mapping'!$B$48:$B$51,MATCH($A1405,'Category Mapping'!$A$48:$A$51,0),1),0)</f>
        <v>1.2818367373727778E-4</v>
      </c>
      <c r="N1405" s="10">
        <f>IFERROR(N1245/O$1269/INDEX('Category Mapping'!$B$48:$B$51,MATCH($A1405,'Category Mapping'!$A$48:$A$51,0),1),0)</f>
        <v>1.2818367373727778E-4</v>
      </c>
      <c r="O1405" s="10">
        <f>IFERROR(O1245/P$1269/INDEX('Category Mapping'!$B$48:$B$51,MATCH($A1405,'Category Mapping'!$A$48:$A$51,0),1),0)</f>
        <v>1.2818367373727778E-4</v>
      </c>
      <c r="P1405" s="10">
        <f>IFERROR(P1245/Q$1269/INDEX('Category Mapping'!$B$48:$B$51,MATCH($A1405,'Category Mapping'!$A$48:$A$51,0),1),0)</f>
        <v>1.4407471700603303E-4</v>
      </c>
      <c r="Q1405" s="10">
        <f>IFERROR(Q1245/R$1269/INDEX('Category Mapping'!$B$48:$B$51,MATCH($A1405,'Category Mapping'!$A$48:$A$51,0),1),0)</f>
        <v>1.4407471700603303E-4</v>
      </c>
      <c r="R1405" s="10">
        <f>IFERROR(R1245/S$1269/INDEX('Category Mapping'!$B$48:$B$51,MATCH($A1405,'Category Mapping'!$A$48:$A$51,0),1),0)</f>
        <v>1.4407471700603303E-4</v>
      </c>
      <c r="S1405" s="10">
        <f>IFERROR(S1245/T$1269/INDEX('Category Mapping'!$B$48:$B$51,MATCH($A1405,'Category Mapping'!$A$48:$A$51,0),1),0)</f>
        <v>1.4407471700603303E-4</v>
      </c>
      <c r="T1405" s="10">
        <f>IFERROR(T1245/U$1269/INDEX('Category Mapping'!$B$48:$B$51,MATCH($A1405,'Category Mapping'!$A$48:$A$51,0),1),0)</f>
        <v>1.4407471700603303E-4</v>
      </c>
      <c r="U1405" s="10">
        <f>IFERROR(U1245/V$1269/INDEX('Category Mapping'!$B$48:$B$51,MATCH($A1405,'Category Mapping'!$A$48:$A$51,0),1),0)</f>
        <v>1.4407471700603303E-4</v>
      </c>
      <c r="V1405" s="10">
        <f>IFERROR(V1245/W$1269/INDEX('Category Mapping'!$B$48:$B$51,MATCH($A1405,'Category Mapping'!$A$48:$A$51,0),1),0)</f>
        <v>1.1719435612517039E-4</v>
      </c>
      <c r="W1405" s="10">
        <f>IFERROR(W1245/X$1269/INDEX('Category Mapping'!$B$48:$B$51,MATCH($A1405,'Category Mapping'!$A$48:$A$51,0),1),0)</f>
        <v>1.1719435612517039E-4</v>
      </c>
      <c r="X1405" s="10">
        <f>IFERROR(X1245/Y$1269/INDEX('Category Mapping'!$B$48:$B$51,MATCH($A1405,'Category Mapping'!$A$48:$A$51,0),1),0)</f>
        <v>1.1719435612517039E-4</v>
      </c>
      <c r="Y1405" s="26"/>
      <c r="Z1405" s="10"/>
    </row>
    <row r="1406" spans="1:26" outlineLevel="1">
      <c r="A1406" t="s">
        <v>127</v>
      </c>
      <c r="B1406" t="s">
        <v>35</v>
      </c>
      <c r="C1406" s="6" t="s">
        <v>109</v>
      </c>
      <c r="D1406" s="10">
        <f>IFERROR(D1246/E$1269/INDEX('Category Mapping'!$B$48:$B$51,MATCH($A1406,'Category Mapping'!$A$48:$A$51,0),1),0)</f>
        <v>5.043185807679721E-5</v>
      </c>
      <c r="E1406" s="10">
        <f>IFERROR(E1246/F$1269/INDEX('Category Mapping'!$B$48:$B$51,MATCH($A1406,'Category Mapping'!$A$48:$A$51,0),1),0)</f>
        <v>5.246695749854159E-5</v>
      </c>
      <c r="F1406" s="10">
        <f>IFERROR(F1246/G$1269/INDEX('Category Mapping'!$B$48:$B$51,MATCH($A1406,'Category Mapping'!$A$48:$A$51,0),1),0)</f>
        <v>0</v>
      </c>
      <c r="G1406" s="10">
        <f>IFERROR(G1246/H$1269/INDEX('Category Mapping'!$B$48:$B$51,MATCH($A1406,'Category Mapping'!$A$48:$A$51,0),1),0)</f>
        <v>5.7156082776548257E-5</v>
      </c>
      <c r="H1406" s="10">
        <f>IFERROR(H1246/I$1269/INDEX('Category Mapping'!$B$48:$B$51,MATCH($A1406,'Category Mapping'!$A$48:$A$51,0),1),0)</f>
        <v>1.1343339708727187E-4</v>
      </c>
      <c r="I1406" s="10">
        <f>IFERROR(I1246/J$1269/INDEX('Category Mapping'!$B$48:$B$51,MATCH($A1406,'Category Mapping'!$A$48:$A$51,0),1),0)</f>
        <v>1.1343339708727187E-4</v>
      </c>
      <c r="J1406" s="10">
        <f>IFERROR(J1246/K$1269/INDEX('Category Mapping'!$B$48:$B$51,MATCH($A1406,'Category Mapping'!$A$48:$A$51,0),1),0)</f>
        <v>6.0339961504570434E-5</v>
      </c>
      <c r="K1406" s="10">
        <f>IFERROR(K1246/L$1269/INDEX('Category Mapping'!$B$48:$B$51,MATCH($A1406,'Category Mapping'!$A$48:$A$51,0),1),0)</f>
        <v>7.5143751410084675E-5</v>
      </c>
      <c r="L1406" s="10">
        <f>IFERROR(L1246/M$1269/INDEX('Category Mapping'!$B$48:$B$51,MATCH($A1406,'Category Mapping'!$A$48:$A$51,0),1),0)</f>
        <v>0</v>
      </c>
      <c r="M1406" s="10">
        <f>IFERROR(M1246/N$1269/INDEX('Category Mapping'!$B$48:$B$51,MATCH($A1406,'Category Mapping'!$A$48:$A$51,0),1),0)</f>
        <v>1.563191119545292E-4</v>
      </c>
      <c r="N1406" s="10">
        <f>IFERROR(N1246/O$1269/INDEX('Category Mapping'!$B$48:$B$51,MATCH($A1406,'Category Mapping'!$A$48:$A$51,0),1),0)</f>
        <v>1.563191119545292E-4</v>
      </c>
      <c r="O1406" s="10">
        <f>IFERROR(O1246/P$1269/INDEX('Category Mapping'!$B$48:$B$51,MATCH($A1406,'Category Mapping'!$A$48:$A$51,0),1),0)</f>
        <v>1.563191119545292E-4</v>
      </c>
      <c r="P1406" s="10">
        <f>IFERROR(P1246/Q$1269/INDEX('Category Mapping'!$B$48:$B$51,MATCH($A1406,'Category Mapping'!$A$48:$A$51,0),1),0)</f>
        <v>1.6056135895131473E-4</v>
      </c>
      <c r="Q1406" s="10">
        <f>IFERROR(Q1246/R$1269/INDEX('Category Mapping'!$B$48:$B$51,MATCH($A1406,'Category Mapping'!$A$48:$A$51,0),1),0)</f>
        <v>1.6056135895131473E-4</v>
      </c>
      <c r="R1406" s="10">
        <f>IFERROR(R1246/S$1269/INDEX('Category Mapping'!$B$48:$B$51,MATCH($A1406,'Category Mapping'!$A$48:$A$51,0),1),0)</f>
        <v>1.6056135895131473E-4</v>
      </c>
      <c r="S1406" s="10">
        <f>IFERROR(S1246/T$1269/INDEX('Category Mapping'!$B$48:$B$51,MATCH($A1406,'Category Mapping'!$A$48:$A$51,0),1),0)</f>
        <v>1.6056135895131473E-4</v>
      </c>
      <c r="T1406" s="10">
        <f>IFERROR(T1246/U$1269/INDEX('Category Mapping'!$B$48:$B$51,MATCH($A1406,'Category Mapping'!$A$48:$A$51,0),1),0)</f>
        <v>1.6056135895131473E-4</v>
      </c>
      <c r="U1406" s="10">
        <f>IFERROR(U1246/V$1269/INDEX('Category Mapping'!$B$48:$B$51,MATCH($A1406,'Category Mapping'!$A$48:$A$51,0),1),0)</f>
        <v>1.6056135895131473E-4</v>
      </c>
      <c r="V1406" s="10">
        <f>IFERROR(V1246/W$1269/INDEX('Category Mapping'!$B$48:$B$51,MATCH($A1406,'Category Mapping'!$A$48:$A$51,0),1),0)</f>
        <v>1.1730891223977044E-4</v>
      </c>
      <c r="W1406" s="10">
        <f>IFERROR(W1246/X$1269/INDEX('Category Mapping'!$B$48:$B$51,MATCH($A1406,'Category Mapping'!$A$48:$A$51,0),1),0)</f>
        <v>1.1730891223977044E-4</v>
      </c>
      <c r="X1406" s="10">
        <f>IFERROR(X1246/Y$1269/INDEX('Category Mapping'!$B$48:$B$51,MATCH($A1406,'Category Mapping'!$A$48:$A$51,0),1),0)</f>
        <v>1.1730891223977044E-4</v>
      </c>
      <c r="Y1406" s="26"/>
      <c r="Z1406" s="10"/>
    </row>
    <row r="1407" spans="1:26" outlineLevel="1">
      <c r="A1407" t="s">
        <v>127</v>
      </c>
      <c r="B1407" t="s">
        <v>36</v>
      </c>
      <c r="C1407" s="6" t="s">
        <v>110</v>
      </c>
      <c r="D1407" s="10">
        <f>IFERROR(D1247/E$1269/INDEX('Category Mapping'!$B$48:$B$51,MATCH($A1407,'Category Mapping'!$A$48:$A$51,0),1),0)</f>
        <v>4.0870423440025936E-5</v>
      </c>
      <c r="E1407" s="10">
        <f>IFERROR(E1247/F$1269/INDEX('Category Mapping'!$B$48:$B$51,MATCH($A1407,'Category Mapping'!$A$48:$A$51,0),1),0)</f>
        <v>6.7485440540830129E-5</v>
      </c>
      <c r="F1407" s="10">
        <f>IFERROR(F1247/G$1269/INDEX('Category Mapping'!$B$48:$B$51,MATCH($A1407,'Category Mapping'!$A$48:$A$51,0),1),0)</f>
        <v>0</v>
      </c>
      <c r="G1407" s="10">
        <f>IFERROR(G1247/H$1269/INDEX('Category Mapping'!$B$48:$B$51,MATCH($A1407,'Category Mapping'!$A$48:$A$51,0),1),0)</f>
        <v>5.6754663788483156E-5</v>
      </c>
      <c r="H1407" s="10">
        <f>IFERROR(H1247/I$1269/INDEX('Category Mapping'!$B$48:$B$51,MATCH($A1407,'Category Mapping'!$A$48:$A$51,0),1),0)</f>
        <v>1.2392961134295258E-4</v>
      </c>
      <c r="I1407" s="10">
        <f>IFERROR(I1247/J$1269/INDEX('Category Mapping'!$B$48:$B$51,MATCH($A1407,'Category Mapping'!$A$48:$A$51,0),1),0)</f>
        <v>1.2392961134295258E-4</v>
      </c>
      <c r="J1407" s="10">
        <f>IFERROR(J1247/K$1269/INDEX('Category Mapping'!$B$48:$B$51,MATCH($A1407,'Category Mapping'!$A$48:$A$51,0),1),0)</f>
        <v>4.6721961483886122E-5</v>
      </c>
      <c r="K1407" s="10">
        <f>IFERROR(K1247/L$1269/INDEX('Category Mapping'!$B$48:$B$51,MATCH($A1407,'Category Mapping'!$A$48:$A$51,0),1),0)</f>
        <v>8.8269803809011842E-5</v>
      </c>
      <c r="L1407" s="10">
        <f>IFERROR(L1247/M$1269/INDEX('Category Mapping'!$B$48:$B$51,MATCH($A1407,'Category Mapping'!$A$48:$A$51,0),1),0)</f>
        <v>0</v>
      </c>
      <c r="M1407" s="10">
        <f>IFERROR(M1247/N$1269/INDEX('Category Mapping'!$B$48:$B$51,MATCH($A1407,'Category Mapping'!$A$48:$A$51,0),1),0)</f>
        <v>1.657035803097359E-4</v>
      </c>
      <c r="N1407" s="10">
        <f>IFERROR(N1247/O$1269/INDEX('Category Mapping'!$B$48:$B$51,MATCH($A1407,'Category Mapping'!$A$48:$A$51,0),1),0)</f>
        <v>1.657035803097359E-4</v>
      </c>
      <c r="O1407" s="10">
        <f>IFERROR(O1247/P$1269/INDEX('Category Mapping'!$B$48:$B$51,MATCH($A1407,'Category Mapping'!$A$48:$A$51,0),1),0)</f>
        <v>1.657035803097359E-4</v>
      </c>
      <c r="P1407" s="10">
        <f>IFERROR(P1247/Q$1269/INDEX('Category Mapping'!$B$48:$B$51,MATCH($A1407,'Category Mapping'!$A$48:$A$51,0),1),0)</f>
        <v>1.513870610326559E-4</v>
      </c>
      <c r="Q1407" s="10">
        <f>IFERROR(Q1247/R$1269/INDEX('Category Mapping'!$B$48:$B$51,MATCH($A1407,'Category Mapping'!$A$48:$A$51,0),1),0)</f>
        <v>1.513870610326559E-4</v>
      </c>
      <c r="R1407" s="10">
        <f>IFERROR(R1247/S$1269/INDEX('Category Mapping'!$B$48:$B$51,MATCH($A1407,'Category Mapping'!$A$48:$A$51,0),1),0)</f>
        <v>1.513870610326559E-4</v>
      </c>
      <c r="S1407" s="10">
        <f>IFERROR(S1247/T$1269/INDEX('Category Mapping'!$B$48:$B$51,MATCH($A1407,'Category Mapping'!$A$48:$A$51,0),1),0)</f>
        <v>1.513870610326559E-4</v>
      </c>
      <c r="T1407" s="10">
        <f>IFERROR(T1247/U$1269/INDEX('Category Mapping'!$B$48:$B$51,MATCH($A1407,'Category Mapping'!$A$48:$A$51,0),1),0)</f>
        <v>1.513870610326559E-4</v>
      </c>
      <c r="U1407" s="10">
        <f>IFERROR(U1247/V$1269/INDEX('Category Mapping'!$B$48:$B$51,MATCH($A1407,'Category Mapping'!$A$48:$A$51,0),1),0)</f>
        <v>1.513870610326559E-4</v>
      </c>
      <c r="V1407" s="10">
        <f>IFERROR(V1247/W$1269/INDEX('Category Mapping'!$B$48:$B$51,MATCH($A1407,'Category Mapping'!$A$48:$A$51,0),1),0)</f>
        <v>1.1707980001057032E-4</v>
      </c>
      <c r="W1407" s="10">
        <f>IFERROR(W1247/X$1269/INDEX('Category Mapping'!$B$48:$B$51,MATCH($A1407,'Category Mapping'!$A$48:$A$51,0),1),0)</f>
        <v>1.1707980001057032E-4</v>
      </c>
      <c r="X1407" s="10">
        <f>IFERROR(X1247/Y$1269/INDEX('Category Mapping'!$B$48:$B$51,MATCH($A1407,'Category Mapping'!$A$48:$A$51,0),1),0)</f>
        <v>1.1707980001057032E-4</v>
      </c>
      <c r="Y1407" s="26"/>
      <c r="Z1407" s="10"/>
    </row>
    <row r="1408" spans="1:26" outlineLevel="1">
      <c r="A1408" t="s">
        <v>127</v>
      </c>
      <c r="B1408" t="s">
        <v>37</v>
      </c>
      <c r="C1408" s="6" t="s">
        <v>111</v>
      </c>
      <c r="D1408" s="10">
        <f>IFERROR(D1248/E$1269/INDEX('Category Mapping'!$B$48:$B$51,MATCH($A1408,'Category Mapping'!$A$48:$A$51,0),1),0)</f>
        <v>4.110778455292329E-5</v>
      </c>
      <c r="E1408" s="10">
        <f>IFERROR(E1248/F$1269/INDEX('Category Mapping'!$B$48:$B$51,MATCH($A1408,'Category Mapping'!$A$48:$A$51,0),1),0)</f>
        <v>8.5997764500312065E-5</v>
      </c>
      <c r="F1408" s="10">
        <f>IFERROR(F1248/G$1269/INDEX('Category Mapping'!$B$48:$B$51,MATCH($A1408,'Category Mapping'!$A$48:$A$51,0),1),0)</f>
        <v>0</v>
      </c>
      <c r="G1408" s="10">
        <f>IFERROR(G1248/H$1269/INDEX('Category Mapping'!$B$48:$B$51,MATCH($A1408,'Category Mapping'!$A$48:$A$51,0),1),0)</f>
        <v>5.742520501817436E-5</v>
      </c>
      <c r="H1408" s="10">
        <f>IFERROR(H1248/I$1269/INDEX('Category Mapping'!$B$48:$B$51,MATCH($A1408,'Category Mapping'!$A$48:$A$51,0),1),0)</f>
        <v>1.3542354128656054E-4</v>
      </c>
      <c r="I1408" s="10">
        <f>IFERROR(I1248/J$1269/INDEX('Category Mapping'!$B$48:$B$51,MATCH($A1408,'Category Mapping'!$A$48:$A$51,0),1),0)</f>
        <v>1.3542354128656054E-4</v>
      </c>
      <c r="J1408" s="10">
        <f>IFERROR(J1248/K$1269/INDEX('Category Mapping'!$B$48:$B$51,MATCH($A1408,'Category Mapping'!$A$48:$A$51,0),1),0)</f>
        <v>3.8006816389739084E-5</v>
      </c>
      <c r="K1408" s="10">
        <f>IFERROR(K1248/L$1269/INDEX('Category Mapping'!$B$48:$B$51,MATCH($A1408,'Category Mapping'!$A$48:$A$51,0),1),0)</f>
        <v>9.8264050853336726E-5</v>
      </c>
      <c r="L1408" s="10">
        <f>IFERROR(L1248/M$1269/INDEX('Category Mapping'!$B$48:$B$51,MATCH($A1408,'Category Mapping'!$A$48:$A$51,0),1),0)</f>
        <v>0</v>
      </c>
      <c r="M1408" s="10">
        <f>IFERROR(M1248/N$1269/INDEX('Category Mapping'!$B$48:$B$51,MATCH($A1408,'Category Mapping'!$A$48:$A$51,0),1),0)</f>
        <v>1.6484157356510412E-4</v>
      </c>
      <c r="N1408" s="10">
        <f>IFERROR(N1248/O$1269/INDEX('Category Mapping'!$B$48:$B$51,MATCH($A1408,'Category Mapping'!$A$48:$A$51,0),1),0)</f>
        <v>1.6484157356510412E-4</v>
      </c>
      <c r="O1408" s="10">
        <f>IFERROR(O1248/P$1269/INDEX('Category Mapping'!$B$48:$B$51,MATCH($A1408,'Category Mapping'!$A$48:$A$51,0),1),0)</f>
        <v>1.6484157356510412E-4</v>
      </c>
      <c r="P1408" s="10">
        <f>IFERROR(P1248/Q$1269/INDEX('Category Mapping'!$B$48:$B$51,MATCH($A1408,'Category Mapping'!$A$48:$A$51,0),1),0)</f>
        <v>1.3219780426271962E-4</v>
      </c>
      <c r="Q1408" s="10">
        <f>IFERROR(Q1248/R$1269/INDEX('Category Mapping'!$B$48:$B$51,MATCH($A1408,'Category Mapping'!$A$48:$A$51,0),1),0)</f>
        <v>1.3219780426271962E-4</v>
      </c>
      <c r="R1408" s="10">
        <f>IFERROR(R1248/S$1269/INDEX('Category Mapping'!$B$48:$B$51,MATCH($A1408,'Category Mapping'!$A$48:$A$51,0),1),0)</f>
        <v>1.3219780426271962E-4</v>
      </c>
      <c r="S1408" s="10">
        <f>IFERROR(S1248/T$1269/INDEX('Category Mapping'!$B$48:$B$51,MATCH($A1408,'Category Mapping'!$A$48:$A$51,0),1),0)</f>
        <v>1.3219780426271962E-4</v>
      </c>
      <c r="T1408" s="10">
        <f>IFERROR(T1248/U$1269/INDEX('Category Mapping'!$B$48:$B$51,MATCH($A1408,'Category Mapping'!$A$48:$A$51,0),1),0)</f>
        <v>1.3219780426271962E-4</v>
      </c>
      <c r="U1408" s="10">
        <f>IFERROR(U1248/V$1269/INDEX('Category Mapping'!$B$48:$B$51,MATCH($A1408,'Category Mapping'!$A$48:$A$51,0),1),0)</f>
        <v>1.3219780426271962E-4</v>
      </c>
      <c r="V1408" s="10">
        <f>IFERROR(V1248/W$1269/INDEX('Category Mapping'!$B$48:$B$51,MATCH($A1408,'Category Mapping'!$A$48:$A$51,0),1),0)</f>
        <v>1.1662157555217007E-4</v>
      </c>
      <c r="W1408" s="10">
        <f>IFERROR(W1248/X$1269/INDEX('Category Mapping'!$B$48:$B$51,MATCH($A1408,'Category Mapping'!$A$48:$A$51,0),1),0)</f>
        <v>1.1662157555217007E-4</v>
      </c>
      <c r="X1408" s="10">
        <f>IFERROR(X1248/Y$1269/INDEX('Category Mapping'!$B$48:$B$51,MATCH($A1408,'Category Mapping'!$A$48:$A$51,0),1),0)</f>
        <v>1.1662157555217007E-4</v>
      </c>
      <c r="Y1408" s="26"/>
      <c r="Z1408" s="10"/>
    </row>
    <row r="1409" spans="1:26" outlineLevel="1">
      <c r="A1409" t="s">
        <v>127</v>
      </c>
      <c r="B1409" t="s">
        <v>38</v>
      </c>
      <c r="C1409" s="6" t="s">
        <v>112</v>
      </c>
      <c r="D1409" s="10">
        <f>IFERROR(D1249/E$1269/INDEX('Category Mapping'!$B$48:$B$51,MATCH($A1409,'Category Mapping'!$A$48:$A$51,0),1),0)</f>
        <v>3.7870345696195643E-5</v>
      </c>
      <c r="E1409" s="10">
        <f>IFERROR(E1249/F$1269/INDEX('Category Mapping'!$B$48:$B$51,MATCH($A1409,'Category Mapping'!$A$48:$A$51,0),1),0)</f>
        <v>1.1395275793621949E-4</v>
      </c>
      <c r="F1409" s="10">
        <f>IFERROR(F1249/G$1269/INDEX('Category Mapping'!$B$48:$B$51,MATCH($A1409,'Category Mapping'!$A$48:$A$51,0),1),0)</f>
        <v>0</v>
      </c>
      <c r="G1409" s="10">
        <f>IFERROR(G1249/H$1269/INDEX('Category Mapping'!$B$48:$B$51,MATCH($A1409,'Category Mapping'!$A$48:$A$51,0),1),0)</f>
        <v>6.2053787592911147E-5</v>
      </c>
      <c r="H1409" s="10">
        <f>IFERROR(H1249/I$1269/INDEX('Category Mapping'!$B$48:$B$51,MATCH($A1409,'Category Mapping'!$A$48:$A$51,0),1),0)</f>
        <v>1.4267619440019229E-4</v>
      </c>
      <c r="I1409" s="10">
        <f>IFERROR(I1249/J$1269/INDEX('Category Mapping'!$B$48:$B$51,MATCH($A1409,'Category Mapping'!$A$48:$A$51,0),1),0)</f>
        <v>1.4267619440019229E-4</v>
      </c>
      <c r="J1409" s="10">
        <f>IFERROR(J1249/K$1269/INDEX('Category Mapping'!$B$48:$B$51,MATCH($A1409,'Category Mapping'!$A$48:$A$51,0),1),0)</f>
        <v>3.1687773460931143E-5</v>
      </c>
      <c r="K1409" s="10">
        <f>IFERROR(K1249/L$1269/INDEX('Category Mapping'!$B$48:$B$51,MATCH($A1409,'Category Mapping'!$A$48:$A$51,0),1),0)</f>
        <v>1.0490689364664581E-4</v>
      </c>
      <c r="L1409" s="10">
        <f>IFERROR(L1249/M$1269/INDEX('Category Mapping'!$B$48:$B$51,MATCH($A1409,'Category Mapping'!$A$48:$A$51,0),1),0)</f>
        <v>0</v>
      </c>
      <c r="M1409" s="10">
        <f>IFERROR(M1249/N$1269/INDEX('Category Mapping'!$B$48:$B$51,MATCH($A1409,'Category Mapping'!$A$48:$A$51,0),1),0)</f>
        <v>1.6447692148076787E-4</v>
      </c>
      <c r="N1409" s="10">
        <f>IFERROR(N1249/O$1269/INDEX('Category Mapping'!$B$48:$B$51,MATCH($A1409,'Category Mapping'!$A$48:$A$51,0),1),0)</f>
        <v>1.6447692148076787E-4</v>
      </c>
      <c r="O1409" s="10">
        <f>IFERROR(O1249/P$1269/INDEX('Category Mapping'!$B$48:$B$51,MATCH($A1409,'Category Mapping'!$A$48:$A$51,0),1),0)</f>
        <v>1.6447692148076787E-4</v>
      </c>
      <c r="P1409" s="10">
        <f>IFERROR(P1249/Q$1269/INDEX('Category Mapping'!$B$48:$B$51,MATCH($A1409,'Category Mapping'!$A$48:$A$51,0),1),0)</f>
        <v>1.3357437279900563E-4</v>
      </c>
      <c r="Q1409" s="10">
        <f>IFERROR(Q1249/R$1269/INDEX('Category Mapping'!$B$48:$B$51,MATCH($A1409,'Category Mapping'!$A$48:$A$51,0),1),0)</f>
        <v>1.3357437279900563E-4</v>
      </c>
      <c r="R1409" s="10">
        <f>IFERROR(R1249/S$1269/INDEX('Category Mapping'!$B$48:$B$51,MATCH($A1409,'Category Mapping'!$A$48:$A$51,0),1),0)</f>
        <v>1.3357437279900563E-4</v>
      </c>
      <c r="S1409" s="10">
        <f>IFERROR(S1249/T$1269/INDEX('Category Mapping'!$B$48:$B$51,MATCH($A1409,'Category Mapping'!$A$48:$A$51,0),1),0)</f>
        <v>1.3357437279900563E-4</v>
      </c>
      <c r="T1409" s="10">
        <f>IFERROR(T1249/U$1269/INDEX('Category Mapping'!$B$48:$B$51,MATCH($A1409,'Category Mapping'!$A$48:$A$51,0),1),0)</f>
        <v>1.3357437279900563E-4</v>
      </c>
      <c r="U1409" s="10">
        <f>IFERROR(U1249/V$1269/INDEX('Category Mapping'!$B$48:$B$51,MATCH($A1409,'Category Mapping'!$A$48:$A$51,0),1),0)</f>
        <v>1.3357437279900563E-4</v>
      </c>
      <c r="V1409" s="10">
        <f>IFERROR(V1249/W$1269/INDEX('Category Mapping'!$B$48:$B$51,MATCH($A1409,'Category Mapping'!$A$48:$A$51,0),1),0)</f>
        <v>1.1627790720836985E-4</v>
      </c>
      <c r="W1409" s="10">
        <f>IFERROR(W1249/X$1269/INDEX('Category Mapping'!$B$48:$B$51,MATCH($A1409,'Category Mapping'!$A$48:$A$51,0),1),0)</f>
        <v>1.1627790720836985E-4</v>
      </c>
      <c r="X1409" s="10">
        <f>IFERROR(X1249/Y$1269/INDEX('Category Mapping'!$B$48:$B$51,MATCH($A1409,'Category Mapping'!$A$48:$A$51,0),1),0)</f>
        <v>1.1627790720836985E-4</v>
      </c>
      <c r="Y1409" s="26"/>
      <c r="Z1409" s="10"/>
    </row>
    <row r="1410" spans="1:26" outlineLevel="1">
      <c r="A1410" t="s">
        <v>127</v>
      </c>
      <c r="B1410" t="s">
        <v>39</v>
      </c>
      <c r="C1410" s="6" t="s">
        <v>113</v>
      </c>
      <c r="D1410" s="10">
        <f>IFERROR(D1250/E$1269/INDEX('Category Mapping'!$B$48:$B$51,MATCH($A1410,'Category Mapping'!$A$48:$A$51,0),1),0)</f>
        <v>3.8869882555861668E-5</v>
      </c>
      <c r="E1410" s="10">
        <f>IFERROR(E1250/F$1269/INDEX('Category Mapping'!$B$48:$B$51,MATCH($A1410,'Category Mapping'!$A$48:$A$51,0),1),0)</f>
        <v>1.4035817118746477E-4</v>
      </c>
      <c r="F1410" s="10">
        <f>IFERROR(F1250/G$1269/INDEX('Category Mapping'!$B$48:$B$51,MATCH($A1410,'Category Mapping'!$A$48:$A$51,0),1),0)</f>
        <v>0</v>
      </c>
      <c r="G1410" s="10">
        <f>IFERROR(G1250/H$1269/INDEX('Category Mapping'!$B$48:$B$51,MATCH($A1410,'Category Mapping'!$A$48:$A$51,0),1),0)</f>
        <v>6.4998812773348668E-5</v>
      </c>
      <c r="H1410" s="10">
        <f>IFERROR(H1250/I$1269/INDEX('Category Mapping'!$B$48:$B$51,MATCH($A1410,'Category Mapping'!$A$48:$A$51,0),1),0)</f>
        <v>1.3400774909960508E-4</v>
      </c>
      <c r="I1410" s="10">
        <f>IFERROR(I1250/J$1269/INDEX('Category Mapping'!$B$48:$B$51,MATCH($A1410,'Category Mapping'!$A$48:$A$51,0),1),0)</f>
        <v>1.3400774909960508E-4</v>
      </c>
      <c r="J1410" s="10">
        <f>IFERROR(J1250/K$1269/INDEX('Category Mapping'!$B$48:$B$51,MATCH($A1410,'Category Mapping'!$A$48:$A$51,0),1),0)</f>
        <v>2.8459779988891834E-5</v>
      </c>
      <c r="K1410" s="10">
        <f>IFERROR(K1250/L$1269/INDEX('Category Mapping'!$B$48:$B$51,MATCH($A1410,'Category Mapping'!$A$48:$A$51,0),1),0)</f>
        <v>1.0775146694483143E-4</v>
      </c>
      <c r="L1410" s="10">
        <f>IFERROR(L1250/M$1269/INDEX('Category Mapping'!$B$48:$B$51,MATCH($A1410,'Category Mapping'!$A$48:$A$51,0),1),0)</f>
        <v>0</v>
      </c>
      <c r="M1410" s="10">
        <f>IFERROR(M1250/N$1269/INDEX('Category Mapping'!$B$48:$B$51,MATCH($A1410,'Category Mapping'!$A$48:$A$51,0),1),0)</f>
        <v>1.6236213100528834E-4</v>
      </c>
      <c r="N1410" s="10">
        <f>IFERROR(N1250/O$1269/INDEX('Category Mapping'!$B$48:$B$51,MATCH($A1410,'Category Mapping'!$A$48:$A$51,0),1),0)</f>
        <v>1.6236213100528834E-4</v>
      </c>
      <c r="O1410" s="10">
        <f>IFERROR(O1250/P$1269/INDEX('Category Mapping'!$B$48:$B$51,MATCH($A1410,'Category Mapping'!$A$48:$A$51,0),1),0)</f>
        <v>1.6236213100528834E-4</v>
      </c>
      <c r="P1410" s="10">
        <f>IFERROR(P1250/Q$1269/INDEX('Category Mapping'!$B$48:$B$51,MATCH($A1410,'Category Mapping'!$A$48:$A$51,0),1),0)</f>
        <v>1.3451163470296621E-4</v>
      </c>
      <c r="Q1410" s="10">
        <f>IFERROR(Q1250/R$1269/INDEX('Category Mapping'!$B$48:$B$51,MATCH($A1410,'Category Mapping'!$A$48:$A$51,0),1),0)</f>
        <v>1.3451163470296621E-4</v>
      </c>
      <c r="R1410" s="10">
        <f>IFERROR(R1250/S$1269/INDEX('Category Mapping'!$B$48:$B$51,MATCH($A1410,'Category Mapping'!$A$48:$A$51,0),1),0)</f>
        <v>1.3451163470296621E-4</v>
      </c>
      <c r="S1410" s="10">
        <f>IFERROR(S1250/T$1269/INDEX('Category Mapping'!$B$48:$B$51,MATCH($A1410,'Category Mapping'!$A$48:$A$51,0),1),0)</f>
        <v>1.3451163470296621E-4</v>
      </c>
      <c r="T1410" s="10">
        <f>IFERROR(T1250/U$1269/INDEX('Category Mapping'!$B$48:$B$51,MATCH($A1410,'Category Mapping'!$A$48:$A$51,0),1),0)</f>
        <v>1.3451163470296621E-4</v>
      </c>
      <c r="U1410" s="10">
        <f>IFERROR(U1250/V$1269/INDEX('Category Mapping'!$B$48:$B$51,MATCH($A1410,'Category Mapping'!$A$48:$A$51,0),1),0)</f>
        <v>1.3451163470296621E-4</v>
      </c>
      <c r="V1410" s="10">
        <f>IFERROR(V1250/W$1269/INDEX('Category Mapping'!$B$48:$B$51,MATCH($A1410,'Category Mapping'!$A$48:$A$51,0),1),0)</f>
        <v>1.1604879497916973E-4</v>
      </c>
      <c r="W1410" s="10">
        <f>IFERROR(W1250/X$1269/INDEX('Category Mapping'!$B$48:$B$51,MATCH($A1410,'Category Mapping'!$A$48:$A$51,0),1),0)</f>
        <v>1.1604879497916973E-4</v>
      </c>
      <c r="X1410" s="10">
        <f>IFERROR(X1250/Y$1269/INDEX('Category Mapping'!$B$48:$B$51,MATCH($A1410,'Category Mapping'!$A$48:$A$51,0),1),0)</f>
        <v>1.1604879497916973E-4</v>
      </c>
      <c r="Y1410" s="26"/>
      <c r="Z1410" s="10"/>
    </row>
    <row r="1411" spans="1:26" outlineLevel="1">
      <c r="A1411" t="s">
        <v>127</v>
      </c>
      <c r="B1411" t="s">
        <v>40</v>
      </c>
      <c r="C1411" s="6" t="s">
        <v>114</v>
      </c>
      <c r="D1411" s="10">
        <f>IFERROR(D1251/E$1269/INDEX('Category Mapping'!$B$48:$B$51,MATCH($A1411,'Category Mapping'!$A$48:$A$51,0),1),0)</f>
        <v>3.9050310813732011E-5</v>
      </c>
      <c r="E1411" s="10">
        <f>IFERROR(E1251/F$1269/INDEX('Category Mapping'!$B$48:$B$51,MATCH($A1411,'Category Mapping'!$A$48:$A$51,0),1),0)</f>
        <v>1.5583319955966734E-4</v>
      </c>
      <c r="F1411" s="10">
        <f>IFERROR(F1251/G$1269/INDEX('Category Mapping'!$B$48:$B$51,MATCH($A1411,'Category Mapping'!$A$48:$A$51,0),1),0)</f>
        <v>0</v>
      </c>
      <c r="G1411" s="10">
        <f>IFERROR(G1251/H$1269/INDEX('Category Mapping'!$B$48:$B$51,MATCH($A1411,'Category Mapping'!$A$48:$A$51,0),1),0)</f>
        <v>6.5301574640403462E-5</v>
      </c>
      <c r="H1411" s="10">
        <f>IFERROR(H1251/I$1269/INDEX('Category Mapping'!$B$48:$B$51,MATCH($A1411,'Category Mapping'!$A$48:$A$51,0),1),0)</f>
        <v>1.2599113532756311E-4</v>
      </c>
      <c r="I1411" s="10">
        <f>IFERROR(I1251/J$1269/INDEX('Category Mapping'!$B$48:$B$51,MATCH($A1411,'Category Mapping'!$A$48:$A$51,0),1),0)</f>
        <v>1.2599113532756311E-4</v>
      </c>
      <c r="J1411" s="10">
        <f>IFERROR(J1251/K$1269/INDEX('Category Mapping'!$B$48:$B$51,MATCH($A1411,'Category Mapping'!$A$48:$A$51,0),1),0)</f>
        <v>2.6179442210848429E-5</v>
      </c>
      <c r="K1411" s="10">
        <f>IFERROR(K1251/L$1269/INDEX('Category Mapping'!$B$48:$B$51,MATCH($A1411,'Category Mapping'!$A$48:$A$51,0),1),0)</f>
        <v>1.1209538841848466E-4</v>
      </c>
      <c r="L1411" s="10">
        <f>IFERROR(L1251/M$1269/INDEX('Category Mapping'!$B$48:$B$51,MATCH($A1411,'Category Mapping'!$A$48:$A$51,0),1),0)</f>
        <v>0</v>
      </c>
      <c r="M1411" s="10">
        <f>IFERROR(M1251/N$1269/INDEX('Category Mapping'!$B$48:$B$51,MATCH($A1411,'Category Mapping'!$A$48:$A$51,0),1),0)</f>
        <v>1.6097526494438817E-4</v>
      </c>
      <c r="N1411" s="10">
        <f>IFERROR(N1251/O$1269/INDEX('Category Mapping'!$B$48:$B$51,MATCH($A1411,'Category Mapping'!$A$48:$A$51,0),1),0)</f>
        <v>1.6097526494438817E-4</v>
      </c>
      <c r="O1411" s="10">
        <f>IFERROR(O1251/P$1269/INDEX('Category Mapping'!$B$48:$B$51,MATCH($A1411,'Category Mapping'!$A$48:$A$51,0),1),0)</f>
        <v>1.6097526494438817E-4</v>
      </c>
      <c r="P1411" s="10">
        <f>IFERROR(P1251/Q$1269/INDEX('Category Mapping'!$B$48:$B$51,MATCH($A1411,'Category Mapping'!$A$48:$A$51,0),1),0)</f>
        <v>1.3208224702821879E-4</v>
      </c>
      <c r="Q1411" s="10">
        <f>IFERROR(Q1251/R$1269/INDEX('Category Mapping'!$B$48:$B$51,MATCH($A1411,'Category Mapping'!$A$48:$A$51,0),1),0)</f>
        <v>1.3208224702821879E-4</v>
      </c>
      <c r="R1411" s="10">
        <f>IFERROR(R1251/S$1269/INDEX('Category Mapping'!$B$48:$B$51,MATCH($A1411,'Category Mapping'!$A$48:$A$51,0),1),0)</f>
        <v>1.3208224702821879E-4</v>
      </c>
      <c r="S1411" s="10">
        <f>IFERROR(S1251/T$1269/INDEX('Category Mapping'!$B$48:$B$51,MATCH($A1411,'Category Mapping'!$A$48:$A$51,0),1),0)</f>
        <v>1.3208224702821879E-4</v>
      </c>
      <c r="T1411" s="10">
        <f>IFERROR(T1251/U$1269/INDEX('Category Mapping'!$B$48:$B$51,MATCH($A1411,'Category Mapping'!$A$48:$A$51,0),1),0)</f>
        <v>1.3208224702821879E-4</v>
      </c>
      <c r="U1411" s="10">
        <f>IFERROR(U1251/V$1269/INDEX('Category Mapping'!$B$48:$B$51,MATCH($A1411,'Category Mapping'!$A$48:$A$51,0),1),0)</f>
        <v>1.3208224702821879E-4</v>
      </c>
      <c r="V1411" s="10">
        <f>IFERROR(V1251/W$1269/INDEX('Category Mapping'!$B$48:$B$51,MATCH($A1411,'Category Mapping'!$A$48:$A$51,0),1),0)</f>
        <v>1.1593423886456966E-4</v>
      </c>
      <c r="W1411" s="10">
        <f>IFERROR(W1251/X$1269/INDEX('Category Mapping'!$B$48:$B$51,MATCH($A1411,'Category Mapping'!$A$48:$A$51,0),1),0)</f>
        <v>1.1593423886456966E-4</v>
      </c>
      <c r="X1411" s="10">
        <f>IFERROR(X1251/Y$1269/INDEX('Category Mapping'!$B$48:$B$51,MATCH($A1411,'Category Mapping'!$A$48:$A$51,0),1),0)</f>
        <v>1.1593423886456966E-4</v>
      </c>
      <c r="Y1411" s="26"/>
      <c r="Z1411" s="10"/>
    </row>
    <row r="1412" spans="1:26" outlineLevel="1">
      <c r="A1412" t="s">
        <v>127</v>
      </c>
      <c r="B1412" t="s">
        <v>41</v>
      </c>
      <c r="C1412" s="6" t="s">
        <v>115</v>
      </c>
      <c r="D1412" s="10">
        <f>IFERROR(D1252/E$1269/INDEX('Category Mapping'!$B$48:$B$51,MATCH($A1412,'Category Mapping'!$A$48:$A$51,0),1),0)</f>
        <v>3.9301760014396844E-5</v>
      </c>
      <c r="E1412" s="10">
        <f>IFERROR(E1252/F$1269/INDEX('Category Mapping'!$B$48:$B$51,MATCH($A1412,'Category Mapping'!$A$48:$A$51,0),1),0)</f>
        <v>1.6408844003537696E-4</v>
      </c>
      <c r="F1412" s="10">
        <f>IFERROR(F1252/G$1269/INDEX('Category Mapping'!$B$48:$B$51,MATCH($A1412,'Category Mapping'!$A$48:$A$51,0),1),0)</f>
        <v>0</v>
      </c>
      <c r="G1412" s="10">
        <f>IFERROR(G1252/H$1269/INDEX('Category Mapping'!$B$48:$B$51,MATCH($A1412,'Category Mapping'!$A$48:$A$51,0),1),0)</f>
        <v>6.6027652141601066E-5</v>
      </c>
      <c r="H1412" s="10">
        <f>IFERROR(H1252/I$1269/INDEX('Category Mapping'!$B$48:$B$51,MATCH($A1412,'Category Mapping'!$A$48:$A$51,0),1),0)</f>
        <v>1.3114565651738811E-4</v>
      </c>
      <c r="I1412" s="10">
        <f>IFERROR(I1252/J$1269/INDEX('Category Mapping'!$B$48:$B$51,MATCH($A1412,'Category Mapping'!$A$48:$A$51,0),1),0)</f>
        <v>1.3114565651738811E-4</v>
      </c>
      <c r="J1412" s="10">
        <f>IFERROR(J1252/K$1269/INDEX('Category Mapping'!$B$48:$B$51,MATCH($A1412,'Category Mapping'!$A$48:$A$51,0),1),0)</f>
        <v>2.4926557296319035E-5</v>
      </c>
      <c r="K1412" s="10">
        <f>IFERROR(K1252/L$1269/INDEX('Category Mapping'!$B$48:$B$51,MATCH($A1412,'Category Mapping'!$A$48:$A$51,0),1),0)</f>
        <v>1.1413949391619534E-4</v>
      </c>
      <c r="L1412" s="10">
        <f>IFERROR(L1252/M$1269/INDEX('Category Mapping'!$B$48:$B$51,MATCH($A1412,'Category Mapping'!$A$48:$A$51,0),1),0)</f>
        <v>0</v>
      </c>
      <c r="M1412" s="10">
        <f>IFERROR(M1252/N$1269/INDEX('Category Mapping'!$B$48:$B$51,MATCH($A1412,'Category Mapping'!$A$48:$A$51,0),1),0)</f>
        <v>1.5955361582509575E-4</v>
      </c>
      <c r="N1412" s="10">
        <f>IFERROR(N1252/O$1269/INDEX('Category Mapping'!$B$48:$B$51,MATCH($A1412,'Category Mapping'!$A$48:$A$51,0),1),0)</f>
        <v>1.5955361582509575E-4</v>
      </c>
      <c r="O1412" s="10">
        <f>IFERROR(O1252/P$1269/INDEX('Category Mapping'!$B$48:$B$51,MATCH($A1412,'Category Mapping'!$A$48:$A$51,0),1),0)</f>
        <v>1.5955361582509575E-4</v>
      </c>
      <c r="P1412" s="10">
        <f>IFERROR(P1252/Q$1269/INDEX('Category Mapping'!$B$48:$B$51,MATCH($A1412,'Category Mapping'!$A$48:$A$51,0),1),0)</f>
        <v>1.3003266006028538E-4</v>
      </c>
      <c r="Q1412" s="10">
        <f>IFERROR(Q1252/R$1269/INDEX('Category Mapping'!$B$48:$B$51,MATCH($A1412,'Category Mapping'!$A$48:$A$51,0),1),0)</f>
        <v>1.3003266006028538E-4</v>
      </c>
      <c r="R1412" s="10">
        <f>IFERROR(R1252/S$1269/INDEX('Category Mapping'!$B$48:$B$51,MATCH($A1412,'Category Mapping'!$A$48:$A$51,0),1),0)</f>
        <v>1.3003266006028538E-4</v>
      </c>
      <c r="S1412" s="10">
        <f>IFERROR(S1252/T$1269/INDEX('Category Mapping'!$B$48:$B$51,MATCH($A1412,'Category Mapping'!$A$48:$A$51,0),1),0)</f>
        <v>1.3003266006028538E-4</v>
      </c>
      <c r="T1412" s="10">
        <f>IFERROR(T1252/U$1269/INDEX('Category Mapping'!$B$48:$B$51,MATCH($A1412,'Category Mapping'!$A$48:$A$51,0),1),0)</f>
        <v>1.3003266006028538E-4</v>
      </c>
      <c r="U1412" s="10">
        <f>IFERROR(U1252/V$1269/INDEX('Category Mapping'!$B$48:$B$51,MATCH($A1412,'Category Mapping'!$A$48:$A$51,0),1),0)</f>
        <v>1.3003266006028538E-4</v>
      </c>
      <c r="V1412" s="10">
        <f>IFERROR(V1252/W$1269/INDEX('Category Mapping'!$B$48:$B$51,MATCH($A1412,'Category Mapping'!$A$48:$A$51,0),1),0)</f>
        <v>1.1622005400285263E-4</v>
      </c>
      <c r="W1412" s="10">
        <f>IFERROR(W1252/X$1269/INDEX('Category Mapping'!$B$48:$B$51,MATCH($A1412,'Category Mapping'!$A$48:$A$51,0),1),0)</f>
        <v>1.1622005400285263E-4</v>
      </c>
      <c r="X1412" s="10">
        <f>IFERROR(X1252/Y$1269/INDEX('Category Mapping'!$B$48:$B$51,MATCH($A1412,'Category Mapping'!$A$48:$A$51,0),1),0)</f>
        <v>1.1622005400285263E-4</v>
      </c>
      <c r="Y1412" s="26"/>
      <c r="Z1412" s="10"/>
    </row>
    <row r="1413" spans="1:26" outlineLevel="1">
      <c r="A1413" t="s">
        <v>127</v>
      </c>
      <c r="B1413" t="s">
        <v>42</v>
      </c>
      <c r="C1413" s="6" t="s">
        <v>116</v>
      </c>
      <c r="D1413" s="10">
        <f>IFERROR(D1253/E$1269/INDEX('Category Mapping'!$B$48:$B$51,MATCH($A1413,'Category Mapping'!$A$48:$A$51,0),1),0)</f>
        <v>4.0456058901373796E-5</v>
      </c>
      <c r="E1413" s="10">
        <f>IFERROR(E1253/F$1269/INDEX('Category Mapping'!$B$48:$B$51,MATCH($A1413,'Category Mapping'!$A$48:$A$51,0),1),0)</f>
        <v>1.687011560372074E-4</v>
      </c>
      <c r="F1413" s="10">
        <f>IFERROR(F1253/G$1269/INDEX('Category Mapping'!$B$48:$B$51,MATCH($A1413,'Category Mapping'!$A$48:$A$51,0),1),0)</f>
        <v>0</v>
      </c>
      <c r="G1413" s="10">
        <f>IFERROR(G1253/H$1269/INDEX('Category Mapping'!$B$48:$B$51,MATCH($A1413,'Category Mapping'!$A$48:$A$51,0),1),0)</f>
        <v>6.9302797650426675E-5</v>
      </c>
      <c r="H1413" s="10">
        <f>IFERROR(H1253/I$1269/INDEX('Category Mapping'!$B$48:$B$51,MATCH($A1413,'Category Mapping'!$A$48:$A$51,0),1),0)</f>
        <v>1.4299751252043062E-4</v>
      </c>
      <c r="I1413" s="10">
        <f>IFERROR(I1253/J$1269/INDEX('Category Mapping'!$B$48:$B$51,MATCH($A1413,'Category Mapping'!$A$48:$A$51,0),1),0)</f>
        <v>1.4299751252043062E-4</v>
      </c>
      <c r="J1413" s="10">
        <f>IFERROR(J1253/K$1269/INDEX('Category Mapping'!$B$48:$B$51,MATCH($A1413,'Category Mapping'!$A$48:$A$51,0),1),0)</f>
        <v>2.3042013306157758E-5</v>
      </c>
      <c r="K1413" s="10">
        <f>IFERROR(K1253/L$1269/INDEX('Category Mapping'!$B$48:$B$51,MATCH($A1413,'Category Mapping'!$A$48:$A$51,0),1),0)</f>
        <v>1.1320259447154964E-4</v>
      </c>
      <c r="L1413" s="10">
        <f>IFERROR(L1253/M$1269/INDEX('Category Mapping'!$B$48:$B$51,MATCH($A1413,'Category Mapping'!$A$48:$A$51,0),1),0)</f>
        <v>0</v>
      </c>
      <c r="M1413" s="10">
        <f>IFERROR(M1253/N$1269/INDEX('Category Mapping'!$B$48:$B$51,MATCH($A1413,'Category Mapping'!$A$48:$A$51,0),1),0)</f>
        <v>1.5747398581911407E-4</v>
      </c>
      <c r="N1413" s="10">
        <f>IFERROR(N1253/O$1269/INDEX('Category Mapping'!$B$48:$B$51,MATCH($A1413,'Category Mapping'!$A$48:$A$51,0),1),0)</f>
        <v>1.5747398581911407E-4</v>
      </c>
      <c r="O1413" s="10">
        <f>IFERROR(O1253/P$1269/INDEX('Category Mapping'!$B$48:$B$51,MATCH($A1413,'Category Mapping'!$A$48:$A$51,0),1),0)</f>
        <v>1.5747398581911407E-4</v>
      </c>
      <c r="P1413" s="10">
        <f>IFERROR(P1253/Q$1269/INDEX('Category Mapping'!$B$48:$B$51,MATCH($A1413,'Category Mapping'!$A$48:$A$51,0),1),0)</f>
        <v>1.4629266869132623E-4</v>
      </c>
      <c r="Q1413" s="10">
        <f>IFERROR(Q1253/R$1269/INDEX('Category Mapping'!$B$48:$B$51,MATCH($A1413,'Category Mapping'!$A$48:$A$51,0),1),0)</f>
        <v>1.4629266869132623E-4</v>
      </c>
      <c r="R1413" s="10">
        <f>IFERROR(R1253/S$1269/INDEX('Category Mapping'!$B$48:$B$51,MATCH($A1413,'Category Mapping'!$A$48:$A$51,0),1),0)</f>
        <v>1.4629266869132623E-4</v>
      </c>
      <c r="S1413" s="10">
        <f>IFERROR(S1253/T$1269/INDEX('Category Mapping'!$B$48:$B$51,MATCH($A1413,'Category Mapping'!$A$48:$A$51,0),1),0)</f>
        <v>1.4629266869132623E-4</v>
      </c>
      <c r="T1413" s="10">
        <f>IFERROR(T1253/U$1269/INDEX('Category Mapping'!$B$48:$B$51,MATCH($A1413,'Category Mapping'!$A$48:$A$51,0),1),0)</f>
        <v>1.4629266869132623E-4</v>
      </c>
      <c r="U1413" s="10">
        <f>IFERROR(U1253/V$1269/INDEX('Category Mapping'!$B$48:$B$51,MATCH($A1413,'Category Mapping'!$A$48:$A$51,0),1),0)</f>
        <v>1.4629266869132623E-4</v>
      </c>
      <c r="V1413" s="10">
        <f>IFERROR(V1253/W$1269/INDEX('Category Mapping'!$B$48:$B$51,MATCH($A1413,'Category Mapping'!$A$48:$A$51,0),1),0)</f>
        <v>1.1730891223977045E-4</v>
      </c>
      <c r="W1413" s="10">
        <f>IFERROR(W1253/X$1269/INDEX('Category Mapping'!$B$48:$B$51,MATCH($A1413,'Category Mapping'!$A$48:$A$51,0),1),0)</f>
        <v>1.1730891223977045E-4</v>
      </c>
      <c r="X1413" s="10">
        <f>IFERROR(X1253/Y$1269/INDEX('Category Mapping'!$B$48:$B$51,MATCH($A1413,'Category Mapping'!$A$48:$A$51,0),1),0)</f>
        <v>1.1730891223977045E-4</v>
      </c>
      <c r="Y1413" s="26"/>
      <c r="Z1413" s="10"/>
    </row>
    <row r="1414" spans="1:26" outlineLevel="1">
      <c r="A1414" t="s">
        <v>127</v>
      </c>
      <c r="B1414" t="s">
        <v>43</v>
      </c>
      <c r="C1414" s="6" t="s">
        <v>117</v>
      </c>
      <c r="D1414" s="10">
        <f>IFERROR(D1254/E$1269/INDEX('Category Mapping'!$B$48:$B$51,MATCH($A1414,'Category Mapping'!$A$48:$A$51,0),1),0)</f>
        <v>4.2072979764559034E-5</v>
      </c>
      <c r="E1414" s="10">
        <f>IFERROR(E1254/F$1269/INDEX('Category Mapping'!$B$48:$B$51,MATCH($A1414,'Category Mapping'!$A$48:$A$51,0),1),0)</f>
        <v>1.6504944889217596E-4</v>
      </c>
      <c r="F1414" s="10">
        <f>IFERROR(F1254/G$1269/INDEX('Category Mapping'!$B$48:$B$51,MATCH($A1414,'Category Mapping'!$A$48:$A$51,0),1),0)</f>
        <v>0</v>
      </c>
      <c r="G1414" s="10">
        <f>IFERROR(G1254/H$1269/INDEX('Category Mapping'!$B$48:$B$51,MATCH($A1414,'Category Mapping'!$A$48:$A$51,0),1),0)</f>
        <v>8.2500085839630908E-5</v>
      </c>
      <c r="H1414" s="10">
        <f>IFERROR(H1254/I$1269/INDEX('Category Mapping'!$B$48:$B$51,MATCH($A1414,'Category Mapping'!$A$48:$A$51,0),1),0)</f>
        <v>1.6466896525559917E-4</v>
      </c>
      <c r="I1414" s="10">
        <f>IFERROR(I1254/J$1269/INDEX('Category Mapping'!$B$48:$B$51,MATCH($A1414,'Category Mapping'!$A$48:$A$51,0),1),0)</f>
        <v>1.6466896525559917E-4</v>
      </c>
      <c r="J1414" s="10">
        <f>IFERROR(J1254/K$1269/INDEX('Category Mapping'!$B$48:$B$51,MATCH($A1414,'Category Mapping'!$A$48:$A$51,0),1),0)</f>
        <v>2.2147787188857389E-5</v>
      </c>
      <c r="K1414" s="10">
        <f>IFERROR(K1254/L$1269/INDEX('Category Mapping'!$B$48:$B$51,MATCH($A1414,'Category Mapping'!$A$48:$A$51,0),1),0)</f>
        <v>1.091791620725678E-4</v>
      </c>
      <c r="L1414" s="10">
        <f>IFERROR(L1254/M$1269/INDEX('Category Mapping'!$B$48:$B$51,MATCH($A1414,'Category Mapping'!$A$48:$A$51,0),1),0)</f>
        <v>0</v>
      </c>
      <c r="M1414" s="10">
        <f>IFERROR(M1254/N$1269/INDEX('Category Mapping'!$B$48:$B$51,MATCH($A1414,'Category Mapping'!$A$48:$A$51,0),1),0)</f>
        <v>1.5195527928837092E-4</v>
      </c>
      <c r="N1414" s="10">
        <f>IFERROR(N1254/O$1269/INDEX('Category Mapping'!$B$48:$B$51,MATCH($A1414,'Category Mapping'!$A$48:$A$51,0),1),0)</f>
        <v>1.5195527928837092E-4</v>
      </c>
      <c r="O1414" s="10">
        <f>IFERROR(O1254/P$1269/INDEX('Category Mapping'!$B$48:$B$51,MATCH($A1414,'Category Mapping'!$A$48:$A$51,0),1),0)</f>
        <v>1.5195527928837092E-4</v>
      </c>
      <c r="P1414" s="10">
        <f>IFERROR(P1254/Q$1269/INDEX('Category Mapping'!$B$48:$B$51,MATCH($A1414,'Category Mapping'!$A$48:$A$51,0),1),0)</f>
        <v>1.6840786873641787E-4</v>
      </c>
      <c r="Q1414" s="10">
        <f>IFERROR(Q1254/R$1269/INDEX('Category Mapping'!$B$48:$B$51,MATCH($A1414,'Category Mapping'!$A$48:$A$51,0),1),0)</f>
        <v>1.6840786873641787E-4</v>
      </c>
      <c r="R1414" s="10">
        <f>IFERROR(R1254/S$1269/INDEX('Category Mapping'!$B$48:$B$51,MATCH($A1414,'Category Mapping'!$A$48:$A$51,0),1),0)</f>
        <v>1.6840786873641787E-4</v>
      </c>
      <c r="S1414" s="10">
        <f>IFERROR(S1254/T$1269/INDEX('Category Mapping'!$B$48:$B$51,MATCH($A1414,'Category Mapping'!$A$48:$A$51,0),1),0)</f>
        <v>1.6840786873641787E-4</v>
      </c>
      <c r="T1414" s="10">
        <f>IFERROR(T1254/U$1269/INDEX('Category Mapping'!$B$48:$B$51,MATCH($A1414,'Category Mapping'!$A$48:$A$51,0),1),0)</f>
        <v>1.6840786873641787E-4</v>
      </c>
      <c r="U1414" s="10">
        <f>IFERROR(U1254/V$1269/INDEX('Category Mapping'!$B$48:$B$51,MATCH($A1414,'Category Mapping'!$A$48:$A$51,0),1),0)</f>
        <v>1.6840786873641787E-4</v>
      </c>
      <c r="V1414" s="10">
        <f>IFERROR(V1254/W$1269/INDEX('Category Mapping'!$B$48:$B$51,MATCH($A1414,'Category Mapping'!$A$48:$A$51,0),1),0)</f>
        <v>1.1851117629485392E-4</v>
      </c>
      <c r="W1414" s="10">
        <f>IFERROR(W1254/X$1269/INDEX('Category Mapping'!$B$48:$B$51,MATCH($A1414,'Category Mapping'!$A$48:$A$51,0),1),0)</f>
        <v>1.1851117629485392E-4</v>
      </c>
      <c r="X1414" s="10">
        <f>IFERROR(X1254/Y$1269/INDEX('Category Mapping'!$B$48:$B$51,MATCH($A1414,'Category Mapping'!$A$48:$A$51,0),1),0)</f>
        <v>1.1851117629485392E-4</v>
      </c>
      <c r="Y1414" s="26"/>
      <c r="Z1414" s="10"/>
    </row>
    <row r="1415" spans="1:26" outlineLevel="1">
      <c r="A1415" t="s">
        <v>127</v>
      </c>
      <c r="B1415" t="s">
        <v>44</v>
      </c>
      <c r="C1415" s="6" t="s">
        <v>118</v>
      </c>
      <c r="D1415" s="10">
        <f>IFERROR(D1255/E$1269/INDEX('Category Mapping'!$B$48:$B$51,MATCH($A1415,'Category Mapping'!$A$48:$A$51,0),1),0)</f>
        <v>4.4044585257364775E-5</v>
      </c>
      <c r="E1415" s="10">
        <f>IFERROR(E1255/F$1269/INDEX('Category Mapping'!$B$48:$B$51,MATCH($A1415,'Category Mapping'!$A$48:$A$51,0),1),0)</f>
        <v>1.5446784198511676E-4</v>
      </c>
      <c r="F1415" s="10">
        <f>IFERROR(F1255/G$1269/INDEX('Category Mapping'!$B$48:$B$51,MATCH($A1415,'Category Mapping'!$A$48:$A$51,0),1),0)</f>
        <v>0</v>
      </c>
      <c r="G1415" s="10">
        <f>IFERROR(G1255/H$1269/INDEX('Category Mapping'!$B$48:$B$51,MATCH($A1415,'Category Mapping'!$A$48:$A$51,0),1),0)</f>
        <v>2.1275877886980915E-4</v>
      </c>
      <c r="H1415" s="10">
        <f>IFERROR(H1255/I$1269/INDEX('Category Mapping'!$B$48:$B$51,MATCH($A1415,'Category Mapping'!$A$48:$A$51,0),1),0)</f>
        <v>1.7507090237566043E-4</v>
      </c>
      <c r="I1415" s="10">
        <f>IFERROR(I1255/J$1269/INDEX('Category Mapping'!$B$48:$B$51,MATCH($A1415,'Category Mapping'!$A$48:$A$51,0),1),0)</f>
        <v>1.7507090237566043E-4</v>
      </c>
      <c r="J1415" s="10">
        <f>IFERROR(J1255/K$1269/INDEX('Category Mapping'!$B$48:$B$51,MATCH($A1415,'Category Mapping'!$A$48:$A$51,0),1),0)</f>
        <v>2.5528755935826817E-5</v>
      </c>
      <c r="K1415" s="10">
        <f>IFERROR(K1255/L$1269/INDEX('Category Mapping'!$B$48:$B$51,MATCH($A1415,'Category Mapping'!$A$48:$A$51,0),1),0)</f>
        <v>1.0159501803137878E-4</v>
      </c>
      <c r="L1415" s="10">
        <f>IFERROR(L1255/M$1269/INDEX('Category Mapping'!$B$48:$B$51,MATCH($A1415,'Category Mapping'!$A$48:$A$51,0),1),0)</f>
        <v>0</v>
      </c>
      <c r="M1415" s="10">
        <f>IFERROR(M1255/N$1269/INDEX('Category Mapping'!$B$48:$B$51,MATCH($A1415,'Category Mapping'!$A$48:$A$51,0),1),0)</f>
        <v>1.4467265772958809E-4</v>
      </c>
      <c r="N1415" s="10">
        <f>IFERROR(N1255/O$1269/INDEX('Category Mapping'!$B$48:$B$51,MATCH($A1415,'Category Mapping'!$A$48:$A$51,0),1),0)</f>
        <v>1.4467265772958809E-4</v>
      </c>
      <c r="O1415" s="10">
        <f>IFERROR(O1255/P$1269/INDEX('Category Mapping'!$B$48:$B$51,MATCH($A1415,'Category Mapping'!$A$48:$A$51,0),1),0)</f>
        <v>1.4467265772958809E-4</v>
      </c>
      <c r="P1415" s="10">
        <f>IFERROR(P1255/Q$1269/INDEX('Category Mapping'!$B$48:$B$51,MATCH($A1415,'Category Mapping'!$A$48:$A$51,0),1),0)</f>
        <v>1.7527751969753118E-4</v>
      </c>
      <c r="Q1415" s="10">
        <f>IFERROR(Q1255/R$1269/INDEX('Category Mapping'!$B$48:$B$51,MATCH($A1415,'Category Mapping'!$A$48:$A$51,0),1),0)</f>
        <v>1.7527751969753118E-4</v>
      </c>
      <c r="R1415" s="10">
        <f>IFERROR(R1255/S$1269/INDEX('Category Mapping'!$B$48:$B$51,MATCH($A1415,'Category Mapping'!$A$48:$A$51,0),1),0)</f>
        <v>1.7527751969753118E-4</v>
      </c>
      <c r="S1415" s="10">
        <f>IFERROR(S1255/T$1269/INDEX('Category Mapping'!$B$48:$B$51,MATCH($A1415,'Category Mapping'!$A$48:$A$51,0),1),0)</f>
        <v>1.7527751969753118E-4</v>
      </c>
      <c r="T1415" s="10">
        <f>IFERROR(T1255/U$1269/INDEX('Category Mapping'!$B$48:$B$51,MATCH($A1415,'Category Mapping'!$A$48:$A$51,0),1),0)</f>
        <v>1.7527751969753118E-4</v>
      </c>
      <c r="U1415" s="10">
        <f>IFERROR(U1255/V$1269/INDEX('Category Mapping'!$B$48:$B$51,MATCH($A1415,'Category Mapping'!$A$48:$A$51,0),1),0)</f>
        <v>1.7527751969753118E-4</v>
      </c>
      <c r="V1415" s="10">
        <f>IFERROR(V1255/W$1269/INDEX('Category Mapping'!$B$48:$B$51,MATCH($A1415,'Category Mapping'!$A$48:$A$51,0),1),0)</f>
        <v>1.1879814172957129E-4</v>
      </c>
      <c r="W1415" s="10">
        <f>IFERROR(W1255/X$1269/INDEX('Category Mapping'!$B$48:$B$51,MATCH($A1415,'Category Mapping'!$A$48:$A$51,0),1),0)</f>
        <v>1.1879814172957129E-4</v>
      </c>
      <c r="X1415" s="10">
        <f>IFERROR(X1255/Y$1269/INDEX('Category Mapping'!$B$48:$B$51,MATCH($A1415,'Category Mapping'!$A$48:$A$51,0),1),0)</f>
        <v>1.1879814172957129E-4</v>
      </c>
      <c r="Y1415" s="26"/>
      <c r="Z1415" s="10"/>
    </row>
    <row r="1416" spans="1:26" outlineLevel="1">
      <c r="A1416" t="s">
        <v>127</v>
      </c>
      <c r="B1416" t="s">
        <v>45</v>
      </c>
      <c r="C1416" s="6" t="s">
        <v>119</v>
      </c>
      <c r="D1416" s="10">
        <f>IFERROR(D1256/E$1269/INDEX('Category Mapping'!$B$48:$B$51,MATCH($A1416,'Category Mapping'!$A$48:$A$51,0),1),0)</f>
        <v>4.6312986278457796E-5</v>
      </c>
      <c r="E1416" s="10">
        <f>IFERROR(E1256/F$1269/INDEX('Category Mapping'!$B$48:$B$51,MATCH($A1416,'Category Mapping'!$A$48:$A$51,0),1),0)</f>
        <v>1.3765097724889767E-4</v>
      </c>
      <c r="F1416" s="10">
        <f>IFERROR(F1256/G$1269/INDEX('Category Mapping'!$B$48:$B$51,MATCH($A1416,'Category Mapping'!$A$48:$A$51,0),1),0)</f>
        <v>0</v>
      </c>
      <c r="G1416" s="10">
        <f>IFERROR(G1256/H$1269/INDEX('Category Mapping'!$B$48:$B$51,MATCH($A1416,'Category Mapping'!$A$48:$A$51,0),1),0)</f>
        <v>2.8624118736584952E-4</v>
      </c>
      <c r="H1416" s="10">
        <f>IFERROR(H1256/I$1269/INDEX('Category Mapping'!$B$48:$B$51,MATCH($A1416,'Category Mapping'!$A$48:$A$51,0),1),0)</f>
        <v>1.7020545263651013E-4</v>
      </c>
      <c r="I1416" s="10">
        <f>IFERROR(I1256/J$1269/INDEX('Category Mapping'!$B$48:$B$51,MATCH($A1416,'Category Mapping'!$A$48:$A$51,0),1),0)</f>
        <v>1.7020545263651013E-4</v>
      </c>
      <c r="J1416" s="10">
        <f>IFERROR(J1256/K$1269/INDEX('Category Mapping'!$B$48:$B$51,MATCH($A1416,'Category Mapping'!$A$48:$A$51,0),1),0)</f>
        <v>2.9069576731825968E-5</v>
      </c>
      <c r="K1416" s="10">
        <f>IFERROR(K1256/L$1269/INDEX('Category Mapping'!$B$48:$B$51,MATCH($A1416,'Category Mapping'!$A$48:$A$51,0),1),0)</f>
        <v>9.308149879663999E-5</v>
      </c>
      <c r="L1416" s="10">
        <f>IFERROR(L1256/M$1269/INDEX('Category Mapping'!$B$48:$B$51,MATCH($A1416,'Category Mapping'!$A$48:$A$51,0),1),0)</f>
        <v>0</v>
      </c>
      <c r="M1416" s="10">
        <f>IFERROR(M1256/N$1269/INDEX('Category Mapping'!$B$48:$B$51,MATCH($A1416,'Category Mapping'!$A$48:$A$51,0),1),0)</f>
        <v>1.3836928910971021E-4</v>
      </c>
      <c r="N1416" s="10">
        <f>IFERROR(N1256/O$1269/INDEX('Category Mapping'!$B$48:$B$51,MATCH($A1416,'Category Mapping'!$A$48:$A$51,0),1),0)</f>
        <v>1.3836928910971021E-4</v>
      </c>
      <c r="O1416" s="10">
        <f>IFERROR(O1256/P$1269/INDEX('Category Mapping'!$B$48:$B$51,MATCH($A1416,'Category Mapping'!$A$48:$A$51,0),1),0)</f>
        <v>1.3836928910971021E-4</v>
      </c>
      <c r="P1416" s="10">
        <f>IFERROR(P1256/Q$1269/INDEX('Category Mapping'!$B$48:$B$51,MATCH($A1416,'Category Mapping'!$A$48:$A$51,0),1),0)</f>
        <v>1.6473261879367955E-4</v>
      </c>
      <c r="Q1416" s="10">
        <f>IFERROR(Q1256/R$1269/INDEX('Category Mapping'!$B$48:$B$51,MATCH($A1416,'Category Mapping'!$A$48:$A$51,0),1),0)</f>
        <v>1.6473261879367955E-4</v>
      </c>
      <c r="R1416" s="10">
        <f>IFERROR(R1256/S$1269/INDEX('Category Mapping'!$B$48:$B$51,MATCH($A1416,'Category Mapping'!$A$48:$A$51,0),1),0)</f>
        <v>1.6473261879367955E-4</v>
      </c>
      <c r="S1416" s="10">
        <f>IFERROR(S1256/T$1269/INDEX('Category Mapping'!$B$48:$B$51,MATCH($A1416,'Category Mapping'!$A$48:$A$51,0),1),0)</f>
        <v>1.6473261879367955E-4</v>
      </c>
      <c r="T1416" s="10">
        <f>IFERROR(T1256/U$1269/INDEX('Category Mapping'!$B$48:$B$51,MATCH($A1416,'Category Mapping'!$A$48:$A$51,0),1),0)</f>
        <v>1.6473261879367955E-4</v>
      </c>
      <c r="U1416" s="10">
        <f>IFERROR(U1256/V$1269/INDEX('Category Mapping'!$B$48:$B$51,MATCH($A1416,'Category Mapping'!$A$48:$A$51,0),1),0)</f>
        <v>1.6473261879367955E-4</v>
      </c>
      <c r="V1416" s="10">
        <f>IFERROR(V1256/W$1269/INDEX('Category Mapping'!$B$48:$B$51,MATCH($A1416,'Category Mapping'!$A$48:$A$51,0),1),0)</f>
        <v>1.1828206406565379E-4</v>
      </c>
      <c r="W1416" s="10">
        <f>IFERROR(W1256/X$1269/INDEX('Category Mapping'!$B$48:$B$51,MATCH($A1416,'Category Mapping'!$A$48:$A$51,0),1),0)</f>
        <v>1.1828206406565379E-4</v>
      </c>
      <c r="X1416" s="10">
        <f>IFERROR(X1256/Y$1269/INDEX('Category Mapping'!$B$48:$B$51,MATCH($A1416,'Category Mapping'!$A$48:$A$51,0),1),0)</f>
        <v>1.1828206406565379E-4</v>
      </c>
      <c r="Y1416" s="26"/>
      <c r="Z1416" s="10"/>
    </row>
    <row r="1417" spans="1:26" outlineLevel="1">
      <c r="A1417" t="s">
        <v>127</v>
      </c>
      <c r="B1417" t="s">
        <v>46</v>
      </c>
      <c r="C1417" s="6" t="s">
        <v>120</v>
      </c>
      <c r="D1417" s="10">
        <f>IFERROR(D1257/E$1269/INDEX('Category Mapping'!$B$48:$B$51,MATCH($A1417,'Category Mapping'!$A$48:$A$51,0),1),0)</f>
        <v>4.8317164693006437E-5</v>
      </c>
      <c r="E1417" s="10">
        <f>IFERROR(E1257/F$1269/INDEX('Category Mapping'!$B$48:$B$51,MATCH($A1417,'Category Mapping'!$A$48:$A$51,0),1),0)</f>
        <v>1.1359234414669272E-4</v>
      </c>
      <c r="F1417" s="10">
        <f>IFERROR(F1257/G$1269/INDEX('Category Mapping'!$B$48:$B$51,MATCH($A1417,'Category Mapping'!$A$48:$A$51,0),1),0)</f>
        <v>0</v>
      </c>
      <c r="G1417" s="10">
        <f>IFERROR(G1257/H$1269/INDEX('Category Mapping'!$B$48:$B$51,MATCH($A1417,'Category Mapping'!$A$48:$A$51,0),1),0)</f>
        <v>3.0532144579659251E-4</v>
      </c>
      <c r="H1417" s="10">
        <f>IFERROR(H1257/I$1269/INDEX('Category Mapping'!$B$48:$B$51,MATCH($A1417,'Category Mapping'!$A$48:$A$51,0),1),0)</f>
        <v>1.5976208469003681E-4</v>
      </c>
      <c r="I1417" s="10">
        <f>IFERROR(I1257/J$1269/INDEX('Category Mapping'!$B$48:$B$51,MATCH($A1417,'Category Mapping'!$A$48:$A$51,0),1),0)</f>
        <v>1.5976208469003681E-4</v>
      </c>
      <c r="J1417" s="10">
        <f>IFERROR(J1257/K$1269/INDEX('Category Mapping'!$B$48:$B$51,MATCH($A1417,'Category Mapping'!$A$48:$A$51,0),1),0)</f>
        <v>3.4016738531464304E-5</v>
      </c>
      <c r="K1417" s="10">
        <f>IFERROR(K1257/L$1269/INDEX('Category Mapping'!$B$48:$B$51,MATCH($A1417,'Category Mapping'!$A$48:$A$51,0),1),0)</f>
        <v>8.3027634667204834E-5</v>
      </c>
      <c r="L1417" s="10">
        <f>IFERROR(L1257/M$1269/INDEX('Category Mapping'!$B$48:$B$51,MATCH($A1417,'Category Mapping'!$A$48:$A$51,0),1),0)</f>
        <v>0</v>
      </c>
      <c r="M1417" s="10">
        <f>IFERROR(M1257/N$1269/INDEX('Category Mapping'!$B$48:$B$51,MATCH($A1417,'Category Mapping'!$A$48:$A$51,0),1),0)</f>
        <v>1.1937998006288748E-4</v>
      </c>
      <c r="N1417" s="10">
        <f>IFERROR(N1257/O$1269/INDEX('Category Mapping'!$B$48:$B$51,MATCH($A1417,'Category Mapping'!$A$48:$A$51,0),1),0)</f>
        <v>1.1937998006288748E-4</v>
      </c>
      <c r="O1417" s="10">
        <f>IFERROR(O1257/P$1269/INDEX('Category Mapping'!$B$48:$B$51,MATCH($A1417,'Category Mapping'!$A$48:$A$51,0),1),0)</f>
        <v>1.1937998006288748E-4</v>
      </c>
      <c r="P1417" s="10">
        <f>IFERROR(P1257/Q$1269/INDEX('Category Mapping'!$B$48:$B$51,MATCH($A1417,'Category Mapping'!$A$48:$A$51,0),1),0)</f>
        <v>1.4171883611501087E-4</v>
      </c>
      <c r="Q1417" s="10">
        <f>IFERROR(Q1257/R$1269/INDEX('Category Mapping'!$B$48:$B$51,MATCH($A1417,'Category Mapping'!$A$48:$A$51,0),1),0)</f>
        <v>1.4171883611501087E-4</v>
      </c>
      <c r="R1417" s="10">
        <f>IFERROR(R1257/S$1269/INDEX('Category Mapping'!$B$48:$B$51,MATCH($A1417,'Category Mapping'!$A$48:$A$51,0),1),0)</f>
        <v>1.4171883611501087E-4</v>
      </c>
      <c r="S1417" s="10">
        <f>IFERROR(S1257/T$1269/INDEX('Category Mapping'!$B$48:$B$51,MATCH($A1417,'Category Mapping'!$A$48:$A$51,0),1),0)</f>
        <v>1.4171883611501087E-4</v>
      </c>
      <c r="T1417" s="10">
        <f>IFERROR(T1257/U$1269/INDEX('Category Mapping'!$B$48:$B$51,MATCH($A1417,'Category Mapping'!$A$48:$A$51,0),1),0)</f>
        <v>1.4171883611501087E-4</v>
      </c>
      <c r="U1417" s="10">
        <f>IFERROR(U1257/V$1269/INDEX('Category Mapping'!$B$48:$B$51,MATCH($A1417,'Category Mapping'!$A$48:$A$51,0),1),0)</f>
        <v>1.4171883611501087E-4</v>
      </c>
      <c r="V1417" s="10">
        <f>IFERROR(V1257/W$1269/INDEX('Category Mapping'!$B$48:$B$51,MATCH($A1417,'Category Mapping'!$A$48:$A$51,0),1),0)</f>
        <v>1.1753802446897059E-4</v>
      </c>
      <c r="W1417" s="10">
        <f>IFERROR(W1257/X$1269/INDEX('Category Mapping'!$B$48:$B$51,MATCH($A1417,'Category Mapping'!$A$48:$A$51,0),1),0)</f>
        <v>1.1753802446897059E-4</v>
      </c>
      <c r="X1417" s="10">
        <f>IFERROR(X1257/Y$1269/INDEX('Category Mapping'!$B$48:$B$51,MATCH($A1417,'Category Mapping'!$A$48:$A$51,0),1),0)</f>
        <v>1.1753802446897059E-4</v>
      </c>
      <c r="Y1417" s="26"/>
      <c r="Z1417" s="10"/>
    </row>
    <row r="1418" spans="1:26" outlineLevel="1">
      <c r="A1418" t="s">
        <v>127</v>
      </c>
      <c r="B1418" t="s">
        <v>47</v>
      </c>
      <c r="C1418" s="6" t="s">
        <v>121</v>
      </c>
      <c r="D1418" s="10">
        <f>IFERROR(D1258/E$1269/INDEX('Category Mapping'!$B$48:$B$51,MATCH($A1418,'Category Mapping'!$A$48:$A$51,0),1),0)</f>
        <v>4.8590029652877722E-5</v>
      </c>
      <c r="E1418" s="10">
        <f>IFERROR(E1258/F$1269/INDEX('Category Mapping'!$B$48:$B$51,MATCH($A1418,'Category Mapping'!$A$48:$A$51,0),1),0)</f>
        <v>8.2072023204088563E-5</v>
      </c>
      <c r="F1418" s="10">
        <f>IFERROR(F1258/G$1269/INDEX('Category Mapping'!$B$48:$B$51,MATCH($A1418,'Category Mapping'!$A$48:$A$51,0),1),0)</f>
        <v>0</v>
      </c>
      <c r="G1418" s="10">
        <f>IFERROR(G1258/H$1269/INDEX('Category Mapping'!$B$48:$B$51,MATCH($A1418,'Category Mapping'!$A$48:$A$51,0),1),0)</f>
        <v>3.0768600197304721E-4</v>
      </c>
      <c r="H1418" s="10">
        <f>IFERROR(H1258/I$1269/INDEX('Category Mapping'!$B$48:$B$51,MATCH($A1418,'Category Mapping'!$A$48:$A$51,0),1),0)</f>
        <v>1.541899608099978E-4</v>
      </c>
      <c r="I1418" s="10">
        <f>IFERROR(I1258/J$1269/INDEX('Category Mapping'!$B$48:$B$51,MATCH($A1418,'Category Mapping'!$A$48:$A$51,0),1),0)</f>
        <v>1.541899608099978E-4</v>
      </c>
      <c r="J1418" s="10">
        <f>IFERROR(J1258/K$1269/INDEX('Category Mapping'!$B$48:$B$51,MATCH($A1418,'Category Mapping'!$A$48:$A$51,0),1),0)</f>
        <v>4.1427343463405708E-5</v>
      </c>
      <c r="K1418" s="10">
        <f>IFERROR(K1258/L$1269/INDEX('Category Mapping'!$B$48:$B$51,MATCH($A1418,'Category Mapping'!$A$48:$A$51,0),1),0)</f>
        <v>7.3049354481921638E-5</v>
      </c>
      <c r="L1418" s="10">
        <f>IFERROR(L1258/M$1269/INDEX('Category Mapping'!$B$48:$B$51,MATCH($A1418,'Category Mapping'!$A$48:$A$51,0),1),0)</f>
        <v>0</v>
      </c>
      <c r="M1418" s="10">
        <f>IFERROR(M1258/N$1269/INDEX('Category Mapping'!$B$48:$B$51,MATCH($A1418,'Category Mapping'!$A$48:$A$51,0),1),0)</f>
        <v>1.0212108441203569E-4</v>
      </c>
      <c r="N1418" s="10">
        <f>IFERROR(N1258/O$1269/INDEX('Category Mapping'!$B$48:$B$51,MATCH($A1418,'Category Mapping'!$A$48:$A$51,0),1),0)</f>
        <v>1.0212108441203569E-4</v>
      </c>
      <c r="O1418" s="10">
        <f>IFERROR(O1258/P$1269/INDEX('Category Mapping'!$B$48:$B$51,MATCH($A1418,'Category Mapping'!$A$48:$A$51,0),1),0)</f>
        <v>1.0212108441203569E-4</v>
      </c>
      <c r="P1418" s="10">
        <f>IFERROR(P1258/Q$1269/INDEX('Category Mapping'!$B$48:$B$51,MATCH($A1418,'Category Mapping'!$A$48:$A$51,0),1),0)</f>
        <v>1.323832889938815E-4</v>
      </c>
      <c r="Q1418" s="10">
        <f>IFERROR(Q1258/R$1269/INDEX('Category Mapping'!$B$48:$B$51,MATCH($A1418,'Category Mapping'!$A$48:$A$51,0),1),0)</f>
        <v>1.323832889938815E-4</v>
      </c>
      <c r="R1418" s="10">
        <f>IFERROR(R1258/S$1269/INDEX('Category Mapping'!$B$48:$B$51,MATCH($A1418,'Category Mapping'!$A$48:$A$51,0),1),0)</f>
        <v>1.323832889938815E-4</v>
      </c>
      <c r="S1418" s="10">
        <f>IFERROR(S1258/T$1269/INDEX('Category Mapping'!$B$48:$B$51,MATCH($A1418,'Category Mapping'!$A$48:$A$51,0),1),0)</f>
        <v>1.323832889938815E-4</v>
      </c>
      <c r="T1418" s="10">
        <f>IFERROR(T1258/U$1269/INDEX('Category Mapping'!$B$48:$B$51,MATCH($A1418,'Category Mapping'!$A$48:$A$51,0),1),0)</f>
        <v>1.323832889938815E-4</v>
      </c>
      <c r="U1418" s="10">
        <f>IFERROR(U1258/V$1269/INDEX('Category Mapping'!$B$48:$B$51,MATCH($A1418,'Category Mapping'!$A$48:$A$51,0),1),0)</f>
        <v>1.323832889938815E-4</v>
      </c>
      <c r="V1418" s="10">
        <f>IFERROR(V1258/W$1269/INDEX('Category Mapping'!$B$48:$B$51,MATCH($A1418,'Category Mapping'!$A$48:$A$51,0),1),0)</f>
        <v>1.1679283457585294E-4</v>
      </c>
      <c r="W1418" s="10">
        <f>IFERROR(W1258/X$1269/INDEX('Category Mapping'!$B$48:$B$51,MATCH($A1418,'Category Mapping'!$A$48:$A$51,0),1),0)</f>
        <v>1.1679283457585294E-4</v>
      </c>
      <c r="X1418" s="10">
        <f>IFERROR(X1258/Y$1269/INDEX('Category Mapping'!$B$48:$B$51,MATCH($A1418,'Category Mapping'!$A$48:$A$51,0),1),0)</f>
        <v>1.1679283457585294E-4</v>
      </c>
      <c r="Y1418" s="26"/>
      <c r="Z1418" s="10"/>
    </row>
    <row r="1419" spans="1:26" outlineLevel="1">
      <c r="A1419" t="s">
        <v>127</v>
      </c>
      <c r="B1419" t="s">
        <v>48</v>
      </c>
      <c r="C1419" s="6" t="s">
        <v>122</v>
      </c>
      <c r="D1419" s="10">
        <f>IFERROR(D1259/E$1269/INDEX('Category Mapping'!$B$48:$B$51,MATCH($A1419,'Category Mapping'!$A$48:$A$51,0),1),0)</f>
        <v>4.2782950802854999E-5</v>
      </c>
      <c r="E1419" s="10">
        <f>IFERROR(E1259/F$1269/INDEX('Category Mapping'!$B$48:$B$51,MATCH($A1419,'Category Mapping'!$A$48:$A$51,0),1),0)</f>
        <v>4.8854016127418001E-5</v>
      </c>
      <c r="F1419" s="10">
        <f>IFERROR(F1259/G$1269/INDEX('Category Mapping'!$B$48:$B$51,MATCH($A1419,'Category Mapping'!$A$48:$A$51,0),1),0)</f>
        <v>0</v>
      </c>
      <c r="G1419" s="10">
        <f>IFERROR(G1259/H$1269/INDEX('Category Mapping'!$B$48:$B$51,MATCH($A1419,'Category Mapping'!$A$48:$A$51,0),1),0)</f>
        <v>2.5297019997595044E-4</v>
      </c>
      <c r="H1419" s="10">
        <f>IFERROR(H1259/I$1269/INDEX('Category Mapping'!$B$48:$B$51,MATCH($A1419,'Category Mapping'!$A$48:$A$51,0),1),0)</f>
        <v>1.4890464861303247E-4</v>
      </c>
      <c r="I1419" s="10">
        <f>IFERROR(I1259/J$1269/INDEX('Category Mapping'!$B$48:$B$51,MATCH($A1419,'Category Mapping'!$A$48:$A$51,0),1),0)</f>
        <v>1.4890464861303247E-4</v>
      </c>
      <c r="J1419" s="10">
        <f>IFERROR(J1259/K$1269/INDEX('Category Mapping'!$B$48:$B$51,MATCH($A1419,'Category Mapping'!$A$48:$A$51,0),1),0)</f>
        <v>3.3681419409008505E-5</v>
      </c>
      <c r="K1419" s="10">
        <f>IFERROR(K1259/L$1269/INDEX('Category Mapping'!$B$48:$B$51,MATCH($A1419,'Category Mapping'!$A$48:$A$51,0),1),0)</f>
        <v>6.3717239814999293E-5</v>
      </c>
      <c r="L1419" s="10">
        <f>IFERROR(L1259/M$1269/INDEX('Category Mapping'!$B$48:$B$51,MATCH($A1419,'Category Mapping'!$A$48:$A$51,0),1),0)</f>
        <v>0</v>
      </c>
      <c r="M1419" s="10">
        <f>IFERROR(M1259/N$1269/INDEX('Category Mapping'!$B$48:$B$51,MATCH($A1419,'Category Mapping'!$A$48:$A$51,0),1),0)</f>
        <v>8.5814848785616894E-5</v>
      </c>
      <c r="N1419" s="10">
        <f>IFERROR(N1259/O$1269/INDEX('Category Mapping'!$B$48:$B$51,MATCH($A1419,'Category Mapping'!$A$48:$A$51,0),1),0)</f>
        <v>8.5814848785616894E-5</v>
      </c>
      <c r="O1419" s="10">
        <f>IFERROR(O1259/P$1269/INDEX('Category Mapping'!$B$48:$B$51,MATCH($A1419,'Category Mapping'!$A$48:$A$51,0),1),0)</f>
        <v>8.5814848785616894E-5</v>
      </c>
      <c r="P1419" s="10">
        <f>IFERROR(P1259/Q$1269/INDEX('Category Mapping'!$B$48:$B$51,MATCH($A1419,'Category Mapping'!$A$48:$A$51,0),1),0)</f>
        <v>1.251375854368567E-4</v>
      </c>
      <c r="Q1419" s="10">
        <f>IFERROR(Q1259/R$1269/INDEX('Category Mapping'!$B$48:$B$51,MATCH($A1419,'Category Mapping'!$A$48:$A$51,0),1),0)</f>
        <v>1.251375854368567E-4</v>
      </c>
      <c r="R1419" s="10">
        <f>IFERROR(R1259/S$1269/INDEX('Category Mapping'!$B$48:$B$51,MATCH($A1419,'Category Mapping'!$A$48:$A$51,0),1),0)</f>
        <v>1.251375854368567E-4</v>
      </c>
      <c r="S1419" s="10">
        <f>IFERROR(S1259/T$1269/INDEX('Category Mapping'!$B$48:$B$51,MATCH($A1419,'Category Mapping'!$A$48:$A$51,0),1),0)</f>
        <v>1.251375854368567E-4</v>
      </c>
      <c r="T1419" s="10">
        <f>IFERROR(T1259/U$1269/INDEX('Category Mapping'!$B$48:$B$51,MATCH($A1419,'Category Mapping'!$A$48:$A$51,0),1),0)</f>
        <v>1.251375854368567E-4</v>
      </c>
      <c r="U1419" s="10">
        <f>IFERROR(U1259/V$1269/INDEX('Category Mapping'!$B$48:$B$51,MATCH($A1419,'Category Mapping'!$A$48:$A$51,0),1),0)</f>
        <v>1.251375854368567E-4</v>
      </c>
      <c r="V1419" s="10">
        <f>IFERROR(V1259/W$1269/INDEX('Category Mapping'!$B$48:$B$51,MATCH($A1419,'Category Mapping'!$A$48:$A$51,0),1),0)</f>
        <v>1.1570512663536954E-4</v>
      </c>
      <c r="W1419" s="10">
        <f>IFERROR(W1259/X$1269/INDEX('Category Mapping'!$B$48:$B$51,MATCH($A1419,'Category Mapping'!$A$48:$A$51,0),1),0)</f>
        <v>1.1570512663536954E-4</v>
      </c>
      <c r="X1419" s="10">
        <f>IFERROR(X1259/Y$1269/INDEX('Category Mapping'!$B$48:$B$51,MATCH($A1419,'Category Mapping'!$A$48:$A$51,0),1),0)</f>
        <v>1.1570512663536954E-4</v>
      </c>
      <c r="Y1419" s="26"/>
      <c r="Z1419" s="10"/>
    </row>
    <row r="1420" spans="1:26" outlineLevel="1">
      <c r="A1420" t="s">
        <v>127</v>
      </c>
      <c r="B1420" t="s">
        <v>49</v>
      </c>
      <c r="C1420" s="6" t="s">
        <v>123</v>
      </c>
      <c r="D1420" s="10">
        <f>IFERROR(D1260/E$1269/INDEX('Category Mapping'!$B$48:$B$51,MATCH($A1420,'Category Mapping'!$A$48:$A$51,0),1),0)</f>
        <v>3.2404756910477726E-5</v>
      </c>
      <c r="E1420" s="10">
        <f>IFERROR(E1260/F$1269/INDEX('Category Mapping'!$B$48:$B$51,MATCH($A1420,'Category Mapping'!$A$48:$A$51,0),1),0)</f>
        <v>2.3708044647734346E-5</v>
      </c>
      <c r="F1420" s="10">
        <f>IFERROR(F1260/G$1269/INDEX('Category Mapping'!$B$48:$B$51,MATCH($A1420,'Category Mapping'!$A$48:$A$51,0),1),0)</f>
        <v>0</v>
      </c>
      <c r="G1420" s="10">
        <f>IFERROR(G1260/H$1269/INDEX('Category Mapping'!$B$48:$B$51,MATCH($A1420,'Category Mapping'!$A$48:$A$51,0),1),0)</f>
        <v>1.5468578938504358E-4</v>
      </c>
      <c r="H1420" s="10">
        <f>IFERROR(H1260/I$1269/INDEX('Category Mapping'!$B$48:$B$51,MATCH($A1420,'Category Mapping'!$A$48:$A$51,0),1),0)</f>
        <v>1.1909642279909328E-4</v>
      </c>
      <c r="I1420" s="10">
        <f>IFERROR(I1260/J$1269/INDEX('Category Mapping'!$B$48:$B$51,MATCH($A1420,'Category Mapping'!$A$48:$A$51,0),1),0)</f>
        <v>1.1909642279909328E-4</v>
      </c>
      <c r="J1420" s="10">
        <f>IFERROR(J1260/K$1269/INDEX('Category Mapping'!$B$48:$B$51,MATCH($A1420,'Category Mapping'!$A$48:$A$51,0),1),0)</f>
        <v>3.0449360361552979E-5</v>
      </c>
      <c r="K1420" s="10">
        <f>IFERROR(K1260/L$1269/INDEX('Category Mapping'!$B$48:$B$51,MATCH($A1420,'Category Mapping'!$A$48:$A$51,0),1),0)</f>
        <v>5.587844143049373E-5</v>
      </c>
      <c r="L1420" s="10">
        <f>IFERROR(L1260/M$1269/INDEX('Category Mapping'!$B$48:$B$51,MATCH($A1420,'Category Mapping'!$A$48:$A$51,0),1),0)</f>
        <v>0</v>
      </c>
      <c r="M1420" s="10">
        <f>IFERROR(M1260/N$1269/INDEX('Category Mapping'!$B$48:$B$51,MATCH($A1420,'Category Mapping'!$A$48:$A$51,0),1),0)</f>
        <v>7.4562652007507035E-5</v>
      </c>
      <c r="N1420" s="10">
        <f>IFERROR(N1260/O$1269/INDEX('Category Mapping'!$B$48:$B$51,MATCH($A1420,'Category Mapping'!$A$48:$A$51,0),1),0)</f>
        <v>7.4562652007507035E-5</v>
      </c>
      <c r="O1420" s="10">
        <f>IFERROR(O1260/P$1269/INDEX('Category Mapping'!$B$48:$B$51,MATCH($A1420,'Category Mapping'!$A$48:$A$51,0),1),0)</f>
        <v>7.4562652007507035E-5</v>
      </c>
      <c r="P1420" s="10">
        <f>IFERROR(P1260/Q$1269/INDEX('Category Mapping'!$B$48:$B$51,MATCH($A1420,'Category Mapping'!$A$48:$A$51,0),1),0)</f>
        <v>1.1967918334780323E-4</v>
      </c>
      <c r="Q1420" s="10">
        <f>IFERROR(Q1260/R$1269/INDEX('Category Mapping'!$B$48:$B$51,MATCH($A1420,'Category Mapping'!$A$48:$A$51,0),1),0)</f>
        <v>1.1967918334780323E-4</v>
      </c>
      <c r="R1420" s="10">
        <f>IFERROR(R1260/S$1269/INDEX('Category Mapping'!$B$48:$B$51,MATCH($A1420,'Category Mapping'!$A$48:$A$51,0),1),0)</f>
        <v>1.1967918334780323E-4</v>
      </c>
      <c r="S1420" s="10">
        <f>IFERROR(S1260/T$1269/INDEX('Category Mapping'!$B$48:$B$51,MATCH($A1420,'Category Mapping'!$A$48:$A$51,0),1),0)</f>
        <v>1.1967918334780323E-4</v>
      </c>
      <c r="T1420" s="10">
        <f>IFERROR(T1260/U$1269/INDEX('Category Mapping'!$B$48:$B$51,MATCH($A1420,'Category Mapping'!$A$48:$A$51,0),1),0)</f>
        <v>1.1967918334780323E-4</v>
      </c>
      <c r="U1420" s="10">
        <f>IFERROR(U1260/V$1269/INDEX('Category Mapping'!$B$48:$B$51,MATCH($A1420,'Category Mapping'!$A$48:$A$51,0),1),0)</f>
        <v>1.1967918334780323E-4</v>
      </c>
      <c r="V1420" s="10">
        <f>IFERROR(V1260/W$1269/INDEX('Category Mapping'!$B$48:$B$51,MATCH($A1420,'Category Mapping'!$A$48:$A$51,0),1),0)</f>
        <v>1.1467412160396893E-4</v>
      </c>
      <c r="W1420" s="10">
        <f>IFERROR(W1260/X$1269/INDEX('Category Mapping'!$B$48:$B$51,MATCH($A1420,'Category Mapping'!$A$48:$A$51,0),1),0)</f>
        <v>1.1467412160396893E-4</v>
      </c>
      <c r="X1420" s="10">
        <f>IFERROR(X1260/Y$1269/INDEX('Category Mapping'!$B$48:$B$51,MATCH($A1420,'Category Mapping'!$A$48:$A$51,0),1),0)</f>
        <v>1.1467412160396893E-4</v>
      </c>
      <c r="Y1420" s="26"/>
      <c r="Z1420" s="10"/>
    </row>
    <row r="1421" spans="1:26" outlineLevel="1">
      <c r="A1421" t="s">
        <v>127</v>
      </c>
      <c r="B1421" t="s">
        <v>50</v>
      </c>
      <c r="C1421" s="6" t="s">
        <v>124</v>
      </c>
      <c r="D1421" s="10">
        <f>IFERROR(D1261/E$1269/INDEX('Category Mapping'!$B$48:$B$51,MATCH($A1421,'Category Mapping'!$A$48:$A$51,0),1),0)</f>
        <v>2.856610910537578E-5</v>
      </c>
      <c r="E1421" s="10">
        <f>IFERROR(E1261/F$1269/INDEX('Category Mapping'!$B$48:$B$51,MATCH($A1421,'Category Mapping'!$A$48:$A$51,0),1),0)</f>
        <v>1.2946318293880372E-5</v>
      </c>
      <c r="F1421" s="10">
        <f>IFERROR(F1261/G$1269/INDEX('Category Mapping'!$B$48:$B$51,MATCH($A1421,'Category Mapping'!$A$48:$A$51,0),1),0)</f>
        <v>0</v>
      </c>
      <c r="G1421" s="10">
        <f>IFERROR(G1261/H$1269/INDEX('Category Mapping'!$B$48:$B$51,MATCH($A1421,'Category Mapping'!$A$48:$A$51,0),1),0)</f>
        <v>8.327588422221333E-5</v>
      </c>
      <c r="H1421" s="10">
        <f>IFERROR(H1261/I$1269/INDEX('Category Mapping'!$B$48:$B$51,MATCH($A1421,'Category Mapping'!$A$48:$A$51,0),1),0)</f>
        <v>9.510136127234587E-5</v>
      </c>
      <c r="I1421" s="10">
        <f>IFERROR(I1261/J$1269/INDEX('Category Mapping'!$B$48:$B$51,MATCH($A1421,'Category Mapping'!$A$48:$A$51,0),1),0)</f>
        <v>9.510136127234587E-5</v>
      </c>
      <c r="J1421" s="10">
        <f>IFERROR(J1261/K$1269/INDEX('Category Mapping'!$B$48:$B$51,MATCH($A1421,'Category Mapping'!$A$48:$A$51,0),1),0)</f>
        <v>3.1967243794360148E-5</v>
      </c>
      <c r="K1421" s="10">
        <f>IFERROR(K1261/L$1269/INDEX('Category Mapping'!$B$48:$B$51,MATCH($A1421,'Category Mapping'!$A$48:$A$51,0),1),0)</f>
        <v>4.9085124684817519E-5</v>
      </c>
      <c r="L1421" s="10">
        <f>IFERROR(L1261/M$1269/INDEX('Category Mapping'!$B$48:$B$51,MATCH($A1421,'Category Mapping'!$A$48:$A$51,0),1),0)</f>
        <v>0</v>
      </c>
      <c r="M1421" s="10">
        <f>IFERROR(M1261/N$1269/INDEX('Category Mapping'!$B$48:$B$51,MATCH($A1421,'Category Mapping'!$A$48:$A$51,0),1),0)</f>
        <v>6.6070870604945648E-5</v>
      </c>
      <c r="N1421" s="10">
        <f>IFERROR(N1261/O$1269/INDEX('Category Mapping'!$B$48:$B$51,MATCH($A1421,'Category Mapping'!$A$48:$A$51,0),1),0)</f>
        <v>6.6070870604945648E-5</v>
      </c>
      <c r="O1421" s="10">
        <f>IFERROR(O1261/P$1269/INDEX('Category Mapping'!$B$48:$B$51,MATCH($A1421,'Category Mapping'!$A$48:$A$51,0),1),0)</f>
        <v>6.6070870604945648E-5</v>
      </c>
      <c r="P1421" s="10">
        <f>IFERROR(P1261/Q$1269/INDEX('Category Mapping'!$B$48:$B$51,MATCH($A1421,'Category Mapping'!$A$48:$A$51,0),1),0)</f>
        <v>8.0624382150340444E-5</v>
      </c>
      <c r="Q1421" s="10">
        <f>IFERROR(Q1261/R$1269/INDEX('Category Mapping'!$B$48:$B$51,MATCH($A1421,'Category Mapping'!$A$48:$A$51,0),1),0)</f>
        <v>8.0624382150340444E-5</v>
      </c>
      <c r="R1421" s="10">
        <f>IFERROR(R1261/S$1269/INDEX('Category Mapping'!$B$48:$B$51,MATCH($A1421,'Category Mapping'!$A$48:$A$51,0),1),0)</f>
        <v>8.0624382150340444E-5</v>
      </c>
      <c r="S1421" s="10">
        <f>IFERROR(S1261/T$1269/INDEX('Category Mapping'!$B$48:$B$51,MATCH($A1421,'Category Mapping'!$A$48:$A$51,0),1),0)</f>
        <v>8.0624382150340444E-5</v>
      </c>
      <c r="T1421" s="10">
        <f>IFERROR(T1261/U$1269/INDEX('Category Mapping'!$B$48:$B$51,MATCH($A1421,'Category Mapping'!$A$48:$A$51,0),1),0)</f>
        <v>8.0624382150340444E-5</v>
      </c>
      <c r="U1421" s="10">
        <f>IFERROR(U1261/V$1269/INDEX('Category Mapping'!$B$48:$B$51,MATCH($A1421,'Category Mapping'!$A$48:$A$51,0),1),0)</f>
        <v>8.0624382150340444E-5</v>
      </c>
      <c r="V1421" s="10">
        <f>IFERROR(V1261/W$1269/INDEX('Category Mapping'!$B$48:$B$51,MATCH($A1421,'Category Mapping'!$A$48:$A$51,0),1),0)</f>
        <v>1.1415804394005144E-4</v>
      </c>
      <c r="W1421" s="10">
        <f>IFERROR(W1261/X$1269/INDEX('Category Mapping'!$B$48:$B$51,MATCH($A1421,'Category Mapping'!$A$48:$A$51,0),1),0)</f>
        <v>1.1415804394005144E-4</v>
      </c>
      <c r="X1421" s="10">
        <f>IFERROR(X1261/Y$1269/INDEX('Category Mapping'!$B$48:$B$51,MATCH($A1421,'Category Mapping'!$A$48:$A$51,0),1),0)</f>
        <v>1.1415804394005144E-4</v>
      </c>
      <c r="Y1421" s="26"/>
      <c r="Z1421" s="10"/>
    </row>
    <row r="1422" spans="1:26" outlineLevel="1">
      <c r="A1422" t="s">
        <v>129</v>
      </c>
      <c r="B1422" t="s">
        <v>27</v>
      </c>
      <c r="C1422" s="6" t="s">
        <v>101</v>
      </c>
      <c r="D1422" s="50">
        <f>IFERROR(F1274/E$1269,0)</f>
        <v>3.8713679649676226E-4</v>
      </c>
      <c r="E1422" s="50">
        <f t="shared" ref="E1422:X1422" si="1256">IFERROR(G1274/F$1269,0)</f>
        <v>1.2315769698121697E-7</v>
      </c>
      <c r="F1422" s="50">
        <f t="shared" si="1256"/>
        <v>0</v>
      </c>
      <c r="G1422" s="50">
        <f t="shared" si="1256"/>
        <v>8.8558503054763713E-5</v>
      </c>
      <c r="H1422" s="50">
        <f t="shared" si="1256"/>
        <v>9.990203931713995E-5</v>
      </c>
      <c r="I1422" s="50">
        <f t="shared" si="1256"/>
        <v>9.990203931713995E-5</v>
      </c>
      <c r="J1422" s="50">
        <f t="shared" si="1256"/>
        <v>1.7549916169693047E-4</v>
      </c>
      <c r="K1422" s="50">
        <f t="shared" si="1256"/>
        <v>7.7358009739447762E-8</v>
      </c>
      <c r="L1422" s="50">
        <f t="shared" si="1256"/>
        <v>0</v>
      </c>
      <c r="M1422" s="50">
        <f t="shared" si="1256"/>
        <v>7.6341486228615659E-5</v>
      </c>
      <c r="N1422" s="50">
        <f t="shared" si="1256"/>
        <v>7.6341486228615659E-5</v>
      </c>
      <c r="O1422" s="50">
        <f t="shared" si="1256"/>
        <v>7.6341486228615659E-5</v>
      </c>
      <c r="P1422" s="50">
        <f t="shared" si="1256"/>
        <v>7.9437038458548241E-5</v>
      </c>
      <c r="Q1422" s="50">
        <f t="shared" si="1256"/>
        <v>7.9437038458548241E-5</v>
      </c>
      <c r="R1422" s="50">
        <f t="shared" si="1256"/>
        <v>7.9437038458548241E-5</v>
      </c>
      <c r="S1422" s="50">
        <f t="shared" si="1256"/>
        <v>7.9437038458548241E-5</v>
      </c>
      <c r="T1422" s="50">
        <f t="shared" si="1256"/>
        <v>7.9437038458548241E-5</v>
      </c>
      <c r="U1422" s="50">
        <f t="shared" si="1256"/>
        <v>7.9437038458548241E-5</v>
      </c>
      <c r="V1422" s="50">
        <f t="shared" si="1256"/>
        <v>1.4825496764096872E-4</v>
      </c>
      <c r="W1422" s="50">
        <f t="shared" si="1256"/>
        <v>1.4825496764096872E-4</v>
      </c>
      <c r="X1422" s="50">
        <f t="shared" si="1256"/>
        <v>1.4825496764096872E-4</v>
      </c>
      <c r="Y1422" s="26"/>
      <c r="Z1422" s="10"/>
    </row>
    <row r="1423" spans="1:26" outlineLevel="1">
      <c r="A1423" t="s">
        <v>129</v>
      </c>
      <c r="B1423" t="s">
        <v>28</v>
      </c>
      <c r="C1423" s="6" t="s">
        <v>102</v>
      </c>
      <c r="D1423" s="50">
        <f t="shared" ref="D1423:D1469" si="1257">IFERROR(F1275/E$1269,0)</f>
        <v>3.9386961034887987E-4</v>
      </c>
      <c r="E1423" s="50">
        <f t="shared" ref="E1423:E1469" si="1258">IFERROR(G1275/F$1269,0)</f>
        <v>1.2504237129479585E-7</v>
      </c>
      <c r="F1423" s="50">
        <f t="shared" ref="F1423:F1469" si="1259">IFERROR(H1275/G$1269,0)</f>
        <v>0</v>
      </c>
      <c r="G1423" s="50">
        <f t="shared" ref="G1423:G1469" si="1260">IFERROR(I1275/H$1269,0)</f>
        <v>7.6513984216798573E-5</v>
      </c>
      <c r="H1423" s="50">
        <f t="shared" ref="H1423:H1469" si="1261">IFERROR(J1275/I$1269,0)</f>
        <v>7.746970129253404E-5</v>
      </c>
      <c r="I1423" s="50">
        <f t="shared" ref="I1423:I1469" si="1262">IFERROR(K1275/J$1269,0)</f>
        <v>7.746970129253404E-5</v>
      </c>
      <c r="J1423" s="50">
        <f t="shared" ref="J1423:J1469" si="1263">IFERROR(L1275/K$1269,0)</f>
        <v>1.7275698729541592E-4</v>
      </c>
      <c r="K1423" s="50">
        <f t="shared" ref="K1423:K1469" si="1264">IFERROR(M1275/L$1269,0)</f>
        <v>7.5712779331074094E-8</v>
      </c>
      <c r="L1423" s="50">
        <f t="shared" ref="L1423:L1469" si="1265">IFERROR(N1275/M$1269,0)</f>
        <v>0</v>
      </c>
      <c r="M1423" s="50">
        <f t="shared" ref="M1423:M1469" si="1266">IFERROR(O1275/N$1269,0)</f>
        <v>6.666379611103721E-5</v>
      </c>
      <c r="N1423" s="50">
        <f t="shared" ref="N1423:N1469" si="1267">IFERROR(P1275/O$1269,0)</f>
        <v>6.666379611103721E-5</v>
      </c>
      <c r="O1423" s="50">
        <f t="shared" ref="O1423:O1469" si="1268">IFERROR(Q1275/P$1269,0)</f>
        <v>6.666379611103721E-5</v>
      </c>
      <c r="P1423" s="50">
        <f t="shared" ref="P1423:P1469" si="1269">IFERROR(R1275/Q$1269,0)</f>
        <v>7.5751033607946735E-5</v>
      </c>
      <c r="Q1423" s="50">
        <f t="shared" ref="Q1423:Q1469" si="1270">IFERROR(S1275/R$1269,0)</f>
        <v>7.5751033607946735E-5</v>
      </c>
      <c r="R1423" s="50">
        <f t="shared" ref="R1423:R1469" si="1271">IFERROR(T1275/S$1269,0)</f>
        <v>7.5751033607946735E-5</v>
      </c>
      <c r="S1423" s="50">
        <f t="shared" ref="S1423:S1469" si="1272">IFERROR(U1275/T$1269,0)</f>
        <v>7.5751033607946735E-5</v>
      </c>
      <c r="T1423" s="50">
        <f t="shared" ref="T1423:T1469" si="1273">IFERROR(V1275/U$1269,0)</f>
        <v>7.5751033607946735E-5</v>
      </c>
      <c r="U1423" s="50">
        <f t="shared" ref="U1423:U1469" si="1274">IFERROR(W1275/V$1269,0)</f>
        <v>7.5751033607946735E-5</v>
      </c>
      <c r="V1423" s="50">
        <f t="shared" ref="V1423:V1469" si="1275">IFERROR(X1275/W$1269,0)</f>
        <v>1.4782273741461018E-4</v>
      </c>
      <c r="W1423" s="50">
        <f t="shared" ref="W1423:W1469" si="1276">IFERROR(Y1275/X$1269,0)</f>
        <v>1.4782273741461018E-4</v>
      </c>
      <c r="X1423" s="50">
        <f t="shared" ref="X1423:X1469" si="1277">IFERROR(Z1275/Y$1269,0)</f>
        <v>1.4782273741461018E-4</v>
      </c>
      <c r="Y1423" s="26"/>
      <c r="Z1423" s="10"/>
    </row>
    <row r="1424" spans="1:26" outlineLevel="1">
      <c r="A1424" t="s">
        <v>129</v>
      </c>
      <c r="B1424" t="s">
        <v>29</v>
      </c>
      <c r="C1424" s="6" t="s">
        <v>103</v>
      </c>
      <c r="D1424" s="50">
        <f t="shared" si="1257"/>
        <v>3.9386961034887987E-4</v>
      </c>
      <c r="E1424" s="50">
        <f t="shared" si="1258"/>
        <v>1.2669626916181409E-7</v>
      </c>
      <c r="F1424" s="50">
        <f t="shared" si="1259"/>
        <v>0</v>
      </c>
      <c r="G1424" s="50">
        <f t="shared" si="1260"/>
        <v>7.3898760296246889E-5</v>
      </c>
      <c r="H1424" s="50">
        <f t="shared" si="1261"/>
        <v>6.0895336065608968E-5</v>
      </c>
      <c r="I1424" s="50">
        <f t="shared" si="1262"/>
        <v>6.0895336065608968E-5</v>
      </c>
      <c r="J1424" s="50">
        <f t="shared" si="1263"/>
        <v>1.563039408863287E-4</v>
      </c>
      <c r="K1424" s="50">
        <f t="shared" si="1264"/>
        <v>7.5024920162780952E-8</v>
      </c>
      <c r="L1424" s="50">
        <f t="shared" si="1265"/>
        <v>0</v>
      </c>
      <c r="M1424" s="50">
        <f t="shared" si="1266"/>
        <v>6.5696153011177583E-5</v>
      </c>
      <c r="N1424" s="50">
        <f t="shared" si="1267"/>
        <v>6.5696153011177583E-5</v>
      </c>
      <c r="O1424" s="50">
        <f t="shared" si="1268"/>
        <v>6.5696153011177583E-5</v>
      </c>
      <c r="P1424" s="50">
        <f t="shared" si="1269"/>
        <v>7.4745780367678683E-5</v>
      </c>
      <c r="Q1424" s="50">
        <f t="shared" si="1270"/>
        <v>7.4745780367678683E-5</v>
      </c>
      <c r="R1424" s="50">
        <f t="shared" si="1271"/>
        <v>7.4745780367678683E-5</v>
      </c>
      <c r="S1424" s="50">
        <f t="shared" si="1272"/>
        <v>7.4745780367678683E-5</v>
      </c>
      <c r="T1424" s="50">
        <f t="shared" si="1273"/>
        <v>7.4745780367678683E-5</v>
      </c>
      <c r="U1424" s="50">
        <f t="shared" si="1274"/>
        <v>7.4745780367678683E-5</v>
      </c>
      <c r="V1424" s="50">
        <f t="shared" si="1275"/>
        <v>1.4782273741461018E-4</v>
      </c>
      <c r="W1424" s="50">
        <f t="shared" si="1276"/>
        <v>1.4782273741461018E-4</v>
      </c>
      <c r="X1424" s="50">
        <f t="shared" si="1277"/>
        <v>1.4782273741461018E-4</v>
      </c>
      <c r="Y1424" s="26"/>
      <c r="Z1424" s="10"/>
    </row>
    <row r="1425" spans="1:26" outlineLevel="1">
      <c r="A1425" t="s">
        <v>129</v>
      </c>
      <c r="B1425" t="s">
        <v>30</v>
      </c>
      <c r="C1425" s="6" t="s">
        <v>104</v>
      </c>
      <c r="D1425" s="50">
        <f t="shared" si="1257"/>
        <v>3.9386961034887987E-4</v>
      </c>
      <c r="E1425" s="50">
        <f t="shared" si="1258"/>
        <v>1.2694627697892148E-7</v>
      </c>
      <c r="F1425" s="50">
        <f t="shared" si="1259"/>
        <v>0</v>
      </c>
      <c r="G1425" s="50">
        <f t="shared" si="1260"/>
        <v>7.3836385028852553E-5</v>
      </c>
      <c r="H1425" s="50">
        <f t="shared" si="1261"/>
        <v>5.0281556078994621E-5</v>
      </c>
      <c r="I1425" s="50">
        <f t="shared" si="1262"/>
        <v>5.0281556078994621E-5</v>
      </c>
      <c r="J1425" s="50">
        <f t="shared" si="1263"/>
        <v>1.659015512916296E-4</v>
      </c>
      <c r="K1425" s="50">
        <f t="shared" si="1264"/>
        <v>7.4638753612160242E-8</v>
      </c>
      <c r="L1425" s="50">
        <f t="shared" si="1265"/>
        <v>0</v>
      </c>
      <c r="M1425" s="50">
        <f t="shared" si="1266"/>
        <v>6.6373711937393285E-5</v>
      </c>
      <c r="N1425" s="50">
        <f t="shared" si="1267"/>
        <v>6.6373711937393285E-5</v>
      </c>
      <c r="O1425" s="50">
        <f t="shared" si="1268"/>
        <v>6.6373711937393285E-5</v>
      </c>
      <c r="P1425" s="50">
        <f t="shared" si="1269"/>
        <v>7.4745780367678683E-5</v>
      </c>
      <c r="Q1425" s="50">
        <f t="shared" si="1270"/>
        <v>7.4745780367678683E-5</v>
      </c>
      <c r="R1425" s="50">
        <f t="shared" si="1271"/>
        <v>7.4745780367678683E-5</v>
      </c>
      <c r="S1425" s="50">
        <f t="shared" si="1272"/>
        <v>7.4745780367678683E-5</v>
      </c>
      <c r="T1425" s="50">
        <f t="shared" si="1273"/>
        <v>7.4745780367678683E-5</v>
      </c>
      <c r="U1425" s="50">
        <f t="shared" si="1274"/>
        <v>7.4745780367678683E-5</v>
      </c>
      <c r="V1425" s="50">
        <f t="shared" si="1275"/>
        <v>1.4825496764096872E-4</v>
      </c>
      <c r="W1425" s="50">
        <f t="shared" si="1276"/>
        <v>1.4825496764096872E-4</v>
      </c>
      <c r="X1425" s="50">
        <f t="shared" si="1277"/>
        <v>1.4825496764096872E-4</v>
      </c>
      <c r="Y1425" s="26"/>
      <c r="Z1425" s="10"/>
    </row>
    <row r="1426" spans="1:26" outlineLevel="1">
      <c r="A1426" t="s">
        <v>129</v>
      </c>
      <c r="B1426" t="s">
        <v>31</v>
      </c>
      <c r="C1426" s="6" t="s">
        <v>105</v>
      </c>
      <c r="D1426" s="50">
        <f t="shared" si="1257"/>
        <v>3.8713679649676226E-4</v>
      </c>
      <c r="E1426" s="50">
        <f t="shared" si="1258"/>
        <v>1.2652318682689356E-7</v>
      </c>
      <c r="F1426" s="50">
        <f t="shared" si="1259"/>
        <v>0</v>
      </c>
      <c r="G1426" s="50">
        <f t="shared" si="1260"/>
        <v>7.7719876314165905E-5</v>
      </c>
      <c r="H1426" s="50">
        <f t="shared" si="1261"/>
        <v>5.1565335162520593E-5</v>
      </c>
      <c r="I1426" s="50">
        <f t="shared" si="1262"/>
        <v>5.1565335162520593E-5</v>
      </c>
      <c r="J1426" s="50">
        <f t="shared" si="1263"/>
        <v>1.7138590009465866E-4</v>
      </c>
      <c r="K1426" s="50">
        <f t="shared" si="1264"/>
        <v>7.4554279679211964E-8</v>
      </c>
      <c r="L1426" s="50">
        <f t="shared" si="1265"/>
        <v>0</v>
      </c>
      <c r="M1426" s="50">
        <f t="shared" si="1266"/>
        <v>6.7438321716016092E-5</v>
      </c>
      <c r="N1426" s="50">
        <f t="shared" si="1267"/>
        <v>6.7438321716016092E-5</v>
      </c>
      <c r="O1426" s="50">
        <f t="shared" si="1268"/>
        <v>6.7438321716016092E-5</v>
      </c>
      <c r="P1426" s="50">
        <f t="shared" si="1269"/>
        <v>7.4410686416386988E-5</v>
      </c>
      <c r="Q1426" s="50">
        <f t="shared" si="1270"/>
        <v>7.4410686416386988E-5</v>
      </c>
      <c r="R1426" s="50">
        <f t="shared" si="1271"/>
        <v>7.4410686416386988E-5</v>
      </c>
      <c r="S1426" s="50">
        <f t="shared" si="1272"/>
        <v>7.4410686416386988E-5</v>
      </c>
      <c r="T1426" s="50">
        <f t="shared" si="1273"/>
        <v>7.4410686416386988E-5</v>
      </c>
      <c r="U1426" s="50">
        <f t="shared" si="1274"/>
        <v>7.4410686416386988E-5</v>
      </c>
      <c r="V1426" s="50">
        <f t="shared" si="1275"/>
        <v>1.4955165832004422E-4</v>
      </c>
      <c r="W1426" s="50">
        <f t="shared" si="1276"/>
        <v>1.4955165832004422E-4</v>
      </c>
      <c r="X1426" s="50">
        <f t="shared" si="1277"/>
        <v>1.4955165832004422E-4</v>
      </c>
      <c r="Y1426" s="26"/>
      <c r="Z1426" s="10"/>
    </row>
    <row r="1427" spans="1:26" outlineLevel="1">
      <c r="A1427" t="s">
        <v>129</v>
      </c>
      <c r="B1427" t="s">
        <v>32</v>
      </c>
      <c r="C1427" s="6" t="s">
        <v>106</v>
      </c>
      <c r="D1427" s="50">
        <f t="shared" si="1257"/>
        <v>4.0060242420099747E-4</v>
      </c>
      <c r="E1427" s="50">
        <f t="shared" si="1258"/>
        <v>1.2427311647292694E-7</v>
      </c>
      <c r="F1427" s="50">
        <f t="shared" si="1259"/>
        <v>0</v>
      </c>
      <c r="G1427" s="50">
        <f t="shared" si="1260"/>
        <v>1.0072219000677404E-4</v>
      </c>
      <c r="H1427" s="50">
        <f t="shared" si="1261"/>
        <v>5.9587880776293185E-5</v>
      </c>
      <c r="I1427" s="50">
        <f t="shared" si="1262"/>
        <v>5.9587880776293185E-5</v>
      </c>
      <c r="J1427" s="50">
        <f t="shared" si="1263"/>
        <v>1.8098351049995954E-4</v>
      </c>
      <c r="K1427" s="50">
        <f t="shared" si="1264"/>
        <v>7.5370861031045351E-8</v>
      </c>
      <c r="L1427" s="50">
        <f t="shared" si="1265"/>
        <v>0</v>
      </c>
      <c r="M1427" s="50">
        <f t="shared" si="1266"/>
        <v>7.2180387367005284E-5</v>
      </c>
      <c r="N1427" s="50">
        <f t="shared" si="1267"/>
        <v>7.2180387367005284E-5</v>
      </c>
      <c r="O1427" s="50">
        <f t="shared" si="1268"/>
        <v>7.2180387367005284E-5</v>
      </c>
      <c r="P1427" s="50">
        <f t="shared" si="1269"/>
        <v>7.4913313036521027E-5</v>
      </c>
      <c r="Q1427" s="50">
        <f t="shared" si="1270"/>
        <v>7.4913313036521027E-5</v>
      </c>
      <c r="R1427" s="50">
        <f t="shared" si="1271"/>
        <v>7.4913313036521027E-5</v>
      </c>
      <c r="S1427" s="50">
        <f t="shared" si="1272"/>
        <v>7.4913313036521027E-5</v>
      </c>
      <c r="T1427" s="50">
        <f t="shared" si="1273"/>
        <v>7.4913313036521027E-5</v>
      </c>
      <c r="U1427" s="50">
        <f t="shared" si="1274"/>
        <v>7.4913313036521027E-5</v>
      </c>
      <c r="V1427" s="50">
        <f t="shared" si="1275"/>
        <v>1.5084834899911975E-4</v>
      </c>
      <c r="W1427" s="50">
        <f t="shared" si="1276"/>
        <v>1.5084834899911975E-4</v>
      </c>
      <c r="X1427" s="50">
        <f t="shared" si="1277"/>
        <v>1.5084834899911975E-4</v>
      </c>
      <c r="Y1427" s="26"/>
      <c r="Z1427" s="10"/>
    </row>
    <row r="1428" spans="1:26" outlineLevel="1">
      <c r="A1428" t="s">
        <v>129</v>
      </c>
      <c r="B1428" t="s">
        <v>33</v>
      </c>
      <c r="C1428" s="6" t="s">
        <v>107</v>
      </c>
      <c r="D1428" s="50">
        <f t="shared" si="1257"/>
        <v>4.2080086575735029E-4</v>
      </c>
      <c r="E1428" s="50">
        <f t="shared" si="1258"/>
        <v>1.1929219150132554E-7</v>
      </c>
      <c r="F1428" s="50">
        <f t="shared" si="1259"/>
        <v>0</v>
      </c>
      <c r="G1428" s="50">
        <f t="shared" si="1260"/>
        <v>1.7333543861116802E-4</v>
      </c>
      <c r="H1428" s="50">
        <f t="shared" si="1261"/>
        <v>8.7846361551146497E-5</v>
      </c>
      <c r="I1428" s="50">
        <f t="shared" si="1262"/>
        <v>8.7846361551146497E-5</v>
      </c>
      <c r="J1428" s="50">
        <f t="shared" si="1263"/>
        <v>2.1114742891661947E-4</v>
      </c>
      <c r="K1428" s="50">
        <f t="shared" si="1264"/>
        <v>7.8279177865407609E-8</v>
      </c>
      <c r="L1428" s="50">
        <f t="shared" si="1265"/>
        <v>0</v>
      </c>
      <c r="M1428" s="50">
        <f t="shared" si="1266"/>
        <v>8.0889964997555487E-5</v>
      </c>
      <c r="N1428" s="50">
        <f t="shared" si="1267"/>
        <v>8.0889964997555487E-5</v>
      </c>
      <c r="O1428" s="50">
        <f t="shared" si="1268"/>
        <v>8.0889964997555487E-5</v>
      </c>
      <c r="P1428" s="50">
        <f t="shared" si="1269"/>
        <v>9.2838793557727134E-5</v>
      </c>
      <c r="Q1428" s="50">
        <f t="shared" si="1270"/>
        <v>9.2838793557727134E-5</v>
      </c>
      <c r="R1428" s="50">
        <f t="shared" si="1271"/>
        <v>9.2838793557727134E-5</v>
      </c>
      <c r="S1428" s="50">
        <f t="shared" si="1272"/>
        <v>9.2838793557727134E-5</v>
      </c>
      <c r="T1428" s="50">
        <f t="shared" si="1273"/>
        <v>9.2838793557727134E-5</v>
      </c>
      <c r="U1428" s="50">
        <f t="shared" si="1274"/>
        <v>9.2838793557727134E-5</v>
      </c>
      <c r="V1428" s="50">
        <f t="shared" si="1275"/>
        <v>1.5171280945183678E-4</v>
      </c>
      <c r="W1428" s="50">
        <f t="shared" si="1276"/>
        <v>1.5171280945183678E-4</v>
      </c>
      <c r="X1428" s="50">
        <f t="shared" si="1277"/>
        <v>1.5171280945183678E-4</v>
      </c>
      <c r="Y1428" s="26"/>
      <c r="Z1428" s="10"/>
    </row>
    <row r="1429" spans="1:26" outlineLevel="1">
      <c r="A1429" t="s">
        <v>129</v>
      </c>
      <c r="B1429" t="s">
        <v>34</v>
      </c>
      <c r="C1429" s="6" t="s">
        <v>108</v>
      </c>
      <c r="D1429" s="50">
        <f t="shared" si="1257"/>
        <v>4.4773212116582071E-4</v>
      </c>
      <c r="E1429" s="50">
        <f t="shared" si="1258"/>
        <v>1.108880825724074E-7</v>
      </c>
      <c r="F1429" s="50">
        <f t="shared" si="1259"/>
        <v>0</v>
      </c>
      <c r="G1429" s="50">
        <f t="shared" si="1260"/>
        <v>2.4470885450988429E-4</v>
      </c>
      <c r="H1429" s="50">
        <f t="shared" si="1261"/>
        <v>1.2491041073517249E-4</v>
      </c>
      <c r="I1429" s="50">
        <f t="shared" si="1262"/>
        <v>1.2491041073517249E-4</v>
      </c>
      <c r="J1429" s="50">
        <f t="shared" si="1263"/>
        <v>4.0721289862490897E-4</v>
      </c>
      <c r="K1429" s="50">
        <f t="shared" si="1264"/>
        <v>8.4023405305890753E-8</v>
      </c>
      <c r="L1429" s="50">
        <f t="shared" si="1265"/>
        <v>0</v>
      </c>
      <c r="M1429" s="50">
        <f t="shared" si="1266"/>
        <v>1.0285783807631871E-4</v>
      </c>
      <c r="N1429" s="50">
        <f t="shared" si="1267"/>
        <v>1.0285783807631871E-4</v>
      </c>
      <c r="O1429" s="50">
        <f t="shared" si="1268"/>
        <v>1.0285783807631871E-4</v>
      </c>
      <c r="P1429" s="50">
        <f t="shared" si="1269"/>
        <v>1.2077159698259236E-4</v>
      </c>
      <c r="Q1429" s="50">
        <f t="shared" si="1270"/>
        <v>1.2077159698259236E-4</v>
      </c>
      <c r="R1429" s="50">
        <f t="shared" si="1271"/>
        <v>1.2077159698259236E-4</v>
      </c>
      <c r="S1429" s="50">
        <f t="shared" si="1272"/>
        <v>1.2077159698259236E-4</v>
      </c>
      <c r="T1429" s="50">
        <f t="shared" si="1273"/>
        <v>1.2077159698259236E-4</v>
      </c>
      <c r="U1429" s="50">
        <f t="shared" si="1274"/>
        <v>1.2077159698259236E-4</v>
      </c>
      <c r="V1429" s="50">
        <f t="shared" si="1275"/>
        <v>1.5171280945183678E-4</v>
      </c>
      <c r="W1429" s="50">
        <f t="shared" si="1276"/>
        <v>1.5171280945183678E-4</v>
      </c>
      <c r="X1429" s="50">
        <f t="shared" si="1277"/>
        <v>1.5171280945183678E-4</v>
      </c>
      <c r="Y1429" s="26"/>
      <c r="Z1429" s="10"/>
    </row>
    <row r="1430" spans="1:26" outlineLevel="1">
      <c r="A1430" t="s">
        <v>129</v>
      </c>
      <c r="B1430" t="s">
        <v>35</v>
      </c>
      <c r="C1430" s="6" t="s">
        <v>109</v>
      </c>
      <c r="D1430" s="50">
        <f t="shared" si="1257"/>
        <v>4.5783134194399711E-4</v>
      </c>
      <c r="E1430" s="50">
        <f t="shared" si="1258"/>
        <v>9.9195409279999536E-8</v>
      </c>
      <c r="F1430" s="50">
        <f t="shared" si="1259"/>
        <v>0</v>
      </c>
      <c r="G1430" s="50">
        <f t="shared" si="1260"/>
        <v>9.8154544115070555E-5</v>
      </c>
      <c r="H1430" s="50">
        <f t="shared" si="1261"/>
        <v>1.5704718620082484E-4</v>
      </c>
      <c r="I1430" s="50">
        <f t="shared" si="1262"/>
        <v>1.5704718620082484E-4</v>
      </c>
      <c r="J1430" s="50">
        <f t="shared" si="1263"/>
        <v>5.1964204908700503E-4</v>
      </c>
      <c r="K1430" s="50">
        <f t="shared" si="1264"/>
        <v>9.2462753464247644E-8</v>
      </c>
      <c r="L1430" s="50">
        <f t="shared" si="1265"/>
        <v>0</v>
      </c>
      <c r="M1430" s="50">
        <f t="shared" si="1266"/>
        <v>1.1717937482180105E-4</v>
      </c>
      <c r="N1430" s="50">
        <f t="shared" si="1267"/>
        <v>1.1717937482180105E-4</v>
      </c>
      <c r="O1430" s="50">
        <f t="shared" si="1268"/>
        <v>1.1717937482180105E-4</v>
      </c>
      <c r="P1430" s="50">
        <f t="shared" si="1269"/>
        <v>1.4399960808048854E-4</v>
      </c>
      <c r="Q1430" s="50">
        <f t="shared" si="1270"/>
        <v>1.4399960808048854E-4</v>
      </c>
      <c r="R1430" s="50">
        <f t="shared" si="1271"/>
        <v>1.4399960808048854E-4</v>
      </c>
      <c r="S1430" s="50">
        <f t="shared" si="1272"/>
        <v>1.4399960808048854E-4</v>
      </c>
      <c r="T1430" s="50">
        <f t="shared" si="1273"/>
        <v>1.4399960808048854E-4</v>
      </c>
      <c r="U1430" s="50">
        <f t="shared" si="1274"/>
        <v>1.4399960808048854E-4</v>
      </c>
      <c r="V1430" s="50">
        <f t="shared" si="1275"/>
        <v>1.5128057922547827E-4</v>
      </c>
      <c r="W1430" s="50">
        <f t="shared" si="1276"/>
        <v>1.5128057922547827E-4</v>
      </c>
      <c r="X1430" s="50">
        <f t="shared" si="1277"/>
        <v>1.5128057922547827E-4</v>
      </c>
      <c r="Y1430" s="26"/>
      <c r="Z1430" s="10"/>
    </row>
    <row r="1431" spans="1:26" outlineLevel="1">
      <c r="A1431" t="s">
        <v>129</v>
      </c>
      <c r="B1431" t="s">
        <v>36</v>
      </c>
      <c r="C1431" s="6" t="s">
        <v>110</v>
      </c>
      <c r="D1431" s="50">
        <f t="shared" si="1257"/>
        <v>4.4773212116582071E-4</v>
      </c>
      <c r="E1431" s="50">
        <f t="shared" si="1258"/>
        <v>8.6445010607521902E-8</v>
      </c>
      <c r="F1431" s="50">
        <f t="shared" si="1259"/>
        <v>0</v>
      </c>
      <c r="G1431" s="50">
        <f t="shared" si="1260"/>
        <v>1.0170580489462822E-4</v>
      </c>
      <c r="H1431" s="50">
        <f t="shared" si="1261"/>
        <v>1.9883246002163835E-4</v>
      </c>
      <c r="I1431" s="50">
        <f t="shared" si="1262"/>
        <v>1.9883246002163835E-4</v>
      </c>
      <c r="J1431" s="50">
        <f t="shared" si="1263"/>
        <v>4.2777920663626809E-4</v>
      </c>
      <c r="K1431" s="50">
        <f t="shared" si="1264"/>
        <v>9.785701746823077E-8</v>
      </c>
      <c r="L1431" s="50">
        <f t="shared" si="1265"/>
        <v>0</v>
      </c>
      <c r="M1431" s="50">
        <f t="shared" si="1266"/>
        <v>1.2753362895835942E-4</v>
      </c>
      <c r="N1431" s="50">
        <f t="shared" si="1267"/>
        <v>1.2753362895835942E-4</v>
      </c>
      <c r="O1431" s="50">
        <f t="shared" si="1268"/>
        <v>1.2753362895835942E-4</v>
      </c>
      <c r="P1431" s="50">
        <f t="shared" si="1269"/>
        <v>1.6302359358709632E-4</v>
      </c>
      <c r="Q1431" s="50">
        <f t="shared" si="1270"/>
        <v>1.6302359358709632E-4</v>
      </c>
      <c r="R1431" s="50">
        <f t="shared" si="1271"/>
        <v>1.6302359358709632E-4</v>
      </c>
      <c r="S1431" s="50">
        <f t="shared" si="1272"/>
        <v>1.6302359358709632E-4</v>
      </c>
      <c r="T1431" s="50">
        <f t="shared" si="1273"/>
        <v>1.6302359358709632E-4</v>
      </c>
      <c r="U1431" s="50">
        <f t="shared" si="1274"/>
        <v>1.6302359358709632E-4</v>
      </c>
      <c r="V1431" s="50">
        <f t="shared" si="1275"/>
        <v>1.5084834899911975E-4</v>
      </c>
      <c r="W1431" s="50">
        <f t="shared" si="1276"/>
        <v>1.5084834899911975E-4</v>
      </c>
      <c r="X1431" s="50">
        <f t="shared" si="1277"/>
        <v>1.5084834899911975E-4</v>
      </c>
      <c r="Y1431" s="26"/>
      <c r="Z1431" s="10"/>
    </row>
    <row r="1432" spans="1:26" outlineLevel="1">
      <c r="A1432" t="s">
        <v>129</v>
      </c>
      <c r="B1432" t="s">
        <v>37</v>
      </c>
      <c r="C1432" s="6" t="s">
        <v>111</v>
      </c>
      <c r="D1432" s="50">
        <f t="shared" si="1257"/>
        <v>4.3090008653552669E-4</v>
      </c>
      <c r="E1432" s="50">
        <f t="shared" si="1258"/>
        <v>8.0675599443504852E-8</v>
      </c>
      <c r="F1432" s="50">
        <f t="shared" si="1259"/>
        <v>0</v>
      </c>
      <c r="G1432" s="50">
        <f t="shared" si="1260"/>
        <v>1.0231249167502016E-4</v>
      </c>
      <c r="H1432" s="50">
        <f t="shared" si="1261"/>
        <v>2.4406658077822798E-4</v>
      </c>
      <c r="I1432" s="50">
        <f t="shared" si="1262"/>
        <v>2.4406658077822798E-4</v>
      </c>
      <c r="J1432" s="50">
        <f t="shared" si="1263"/>
        <v>3.6470919540143365E-4</v>
      </c>
      <c r="K1432" s="50">
        <f t="shared" si="1264"/>
        <v>1.0065672496023096E-7</v>
      </c>
      <c r="L1432" s="50">
        <f t="shared" si="1265"/>
        <v>0</v>
      </c>
      <c r="M1432" s="50">
        <f t="shared" si="1266"/>
        <v>1.2521021473526671E-4</v>
      </c>
      <c r="N1432" s="50">
        <f t="shared" si="1267"/>
        <v>1.2521021473526671E-4</v>
      </c>
      <c r="O1432" s="50">
        <f t="shared" si="1268"/>
        <v>1.2521021473526671E-4</v>
      </c>
      <c r="P1432" s="50">
        <f t="shared" si="1269"/>
        <v>1.7251303881810339E-4</v>
      </c>
      <c r="Q1432" s="50">
        <f t="shared" si="1270"/>
        <v>1.7251303881810339E-4</v>
      </c>
      <c r="R1432" s="50">
        <f t="shared" si="1271"/>
        <v>1.7251303881810339E-4</v>
      </c>
      <c r="S1432" s="50">
        <f t="shared" si="1272"/>
        <v>1.7251303881810339E-4</v>
      </c>
      <c r="T1432" s="50">
        <f t="shared" si="1273"/>
        <v>1.7251303881810339E-4</v>
      </c>
      <c r="U1432" s="50">
        <f t="shared" si="1274"/>
        <v>1.7251303881810339E-4</v>
      </c>
      <c r="V1432" s="50">
        <f t="shared" si="1275"/>
        <v>1.5041611877276124E-4</v>
      </c>
      <c r="W1432" s="50">
        <f t="shared" si="1276"/>
        <v>1.5041611877276124E-4</v>
      </c>
      <c r="X1432" s="50">
        <f t="shared" si="1277"/>
        <v>1.5041611877276124E-4</v>
      </c>
      <c r="Y1432" s="26"/>
      <c r="Z1432" s="10"/>
    </row>
    <row r="1433" spans="1:26" outlineLevel="1">
      <c r="A1433" t="s">
        <v>129</v>
      </c>
      <c r="B1433" t="s">
        <v>38</v>
      </c>
      <c r="C1433" s="6" t="s">
        <v>112</v>
      </c>
      <c r="D1433" s="50">
        <f t="shared" si="1257"/>
        <v>3.6693835494040945E-4</v>
      </c>
      <c r="E1433" s="50">
        <f t="shared" si="1258"/>
        <v>8.3464148172779772E-8</v>
      </c>
      <c r="F1433" s="50">
        <f t="shared" si="1259"/>
        <v>0</v>
      </c>
      <c r="G1433" s="50">
        <f t="shared" si="1260"/>
        <v>1.085559322117717E-4</v>
      </c>
      <c r="H1433" s="50">
        <f t="shared" si="1261"/>
        <v>2.6845551163714098E-4</v>
      </c>
      <c r="I1433" s="50">
        <f t="shared" si="1262"/>
        <v>2.6845551163714098E-4</v>
      </c>
      <c r="J1433" s="50">
        <f t="shared" si="1263"/>
        <v>3.2494766657947279E-4</v>
      </c>
      <c r="K1433" s="50">
        <f t="shared" si="1264"/>
        <v>1.0131240358263906E-7</v>
      </c>
      <c r="L1433" s="50">
        <f t="shared" si="1265"/>
        <v>0</v>
      </c>
      <c r="M1433" s="50">
        <f t="shared" si="1266"/>
        <v>1.2511327612295276E-4</v>
      </c>
      <c r="N1433" s="50">
        <f t="shared" si="1267"/>
        <v>1.2511327612295276E-4</v>
      </c>
      <c r="O1433" s="50">
        <f t="shared" si="1268"/>
        <v>1.2511327612295276E-4</v>
      </c>
      <c r="P1433" s="50">
        <f t="shared" si="1269"/>
        <v>1.7770695214271398E-4</v>
      </c>
      <c r="Q1433" s="50">
        <f t="shared" si="1270"/>
        <v>1.7770695214271398E-4</v>
      </c>
      <c r="R1433" s="50">
        <f t="shared" si="1271"/>
        <v>1.7770695214271398E-4</v>
      </c>
      <c r="S1433" s="50">
        <f t="shared" si="1272"/>
        <v>1.7770695214271398E-4</v>
      </c>
      <c r="T1433" s="50">
        <f t="shared" si="1273"/>
        <v>1.7770695214271398E-4</v>
      </c>
      <c r="U1433" s="50">
        <f t="shared" si="1274"/>
        <v>1.7770695214271398E-4</v>
      </c>
      <c r="V1433" s="50">
        <f t="shared" si="1275"/>
        <v>1.4998388854640273E-4</v>
      </c>
      <c r="W1433" s="50">
        <f t="shared" si="1276"/>
        <v>1.4998388854640273E-4</v>
      </c>
      <c r="X1433" s="50">
        <f t="shared" si="1277"/>
        <v>1.4998388854640273E-4</v>
      </c>
      <c r="Y1433" s="26"/>
      <c r="Z1433" s="10"/>
    </row>
    <row r="1434" spans="1:26" outlineLevel="1">
      <c r="A1434" t="s">
        <v>129</v>
      </c>
      <c r="B1434" t="s">
        <v>39</v>
      </c>
      <c r="C1434" s="6" t="s">
        <v>113</v>
      </c>
      <c r="D1434" s="50">
        <f t="shared" si="1257"/>
        <v>3.6020554108829185E-4</v>
      </c>
      <c r="E1434" s="50">
        <f t="shared" si="1258"/>
        <v>8.7021951723923608E-8</v>
      </c>
      <c r="F1434" s="50">
        <f t="shared" si="1259"/>
        <v>0</v>
      </c>
      <c r="G1434" s="50">
        <f t="shared" si="1260"/>
        <v>1.1232867999516647E-4</v>
      </c>
      <c r="H1434" s="50">
        <f t="shared" si="1261"/>
        <v>2.4487987594184091E-4</v>
      </c>
      <c r="I1434" s="50">
        <f t="shared" si="1262"/>
        <v>2.4487987594184091E-4</v>
      </c>
      <c r="J1434" s="50">
        <f t="shared" si="1263"/>
        <v>2.9478374816281291E-4</v>
      </c>
      <c r="K1434" s="50">
        <f t="shared" si="1264"/>
        <v>1.0186751799915635E-7</v>
      </c>
      <c r="L1434" s="50">
        <f t="shared" si="1265"/>
        <v>0</v>
      </c>
      <c r="M1434" s="50">
        <f t="shared" si="1266"/>
        <v>1.2433889568926312E-4</v>
      </c>
      <c r="N1434" s="50">
        <f t="shared" si="1267"/>
        <v>1.2433889568926312E-4</v>
      </c>
      <c r="O1434" s="50">
        <f t="shared" si="1268"/>
        <v>1.2433889568926312E-4</v>
      </c>
      <c r="P1434" s="50">
        <f t="shared" si="1269"/>
        <v>1.7374651418760912E-4</v>
      </c>
      <c r="Q1434" s="50">
        <f t="shared" si="1270"/>
        <v>1.7374651418760912E-4</v>
      </c>
      <c r="R1434" s="50">
        <f t="shared" si="1271"/>
        <v>1.7374651418760912E-4</v>
      </c>
      <c r="S1434" s="50">
        <f t="shared" si="1272"/>
        <v>1.7374651418760912E-4</v>
      </c>
      <c r="T1434" s="50">
        <f t="shared" si="1273"/>
        <v>1.7374651418760912E-4</v>
      </c>
      <c r="U1434" s="50">
        <f t="shared" si="1274"/>
        <v>1.7374651418760912E-4</v>
      </c>
      <c r="V1434" s="50">
        <f t="shared" si="1275"/>
        <v>1.4998388854640273E-4</v>
      </c>
      <c r="W1434" s="50">
        <f t="shared" si="1276"/>
        <v>1.4998388854640273E-4</v>
      </c>
      <c r="X1434" s="50">
        <f t="shared" si="1277"/>
        <v>1.4998388854640273E-4</v>
      </c>
      <c r="Y1434" s="26"/>
      <c r="Z1434" s="10"/>
    </row>
    <row r="1435" spans="1:26" outlineLevel="1">
      <c r="A1435" t="s">
        <v>129</v>
      </c>
      <c r="B1435" t="s">
        <v>40</v>
      </c>
      <c r="C1435" s="6" t="s">
        <v>114</v>
      </c>
      <c r="D1435" s="50">
        <f t="shared" si="1257"/>
        <v>3.5347272723617424E-4</v>
      </c>
      <c r="E1435" s="50">
        <f t="shared" si="1258"/>
        <v>8.7829669286885986E-8</v>
      </c>
      <c r="F1435" s="50">
        <f t="shared" si="1259"/>
        <v>0</v>
      </c>
      <c r="G1435" s="50">
        <f t="shared" si="1260"/>
        <v>1.1218476060010786E-4</v>
      </c>
      <c r="H1435" s="50">
        <f t="shared" si="1261"/>
        <v>2.1691746048319721E-4</v>
      </c>
      <c r="I1435" s="50">
        <f t="shared" si="1262"/>
        <v>2.1691746048319721E-4</v>
      </c>
      <c r="J1435" s="50">
        <f t="shared" si="1263"/>
        <v>2.7284635295069659E-4</v>
      </c>
      <c r="K1435" s="50">
        <f t="shared" si="1264"/>
        <v>1.0186751799915635E-7</v>
      </c>
      <c r="L1435" s="50">
        <f t="shared" si="1265"/>
        <v>0</v>
      </c>
      <c r="M1435" s="50">
        <f t="shared" si="1266"/>
        <v>1.200805378706938E-4</v>
      </c>
      <c r="N1435" s="50">
        <f t="shared" si="1267"/>
        <v>1.200805378706938E-4</v>
      </c>
      <c r="O1435" s="50">
        <f t="shared" si="1268"/>
        <v>1.200805378706938E-4</v>
      </c>
      <c r="P1435" s="50">
        <f t="shared" si="1269"/>
        <v>1.6527791661267186E-4</v>
      </c>
      <c r="Q1435" s="50">
        <f t="shared" si="1270"/>
        <v>1.6527791661267186E-4</v>
      </c>
      <c r="R1435" s="50">
        <f t="shared" si="1271"/>
        <v>1.6527791661267186E-4</v>
      </c>
      <c r="S1435" s="50">
        <f t="shared" si="1272"/>
        <v>1.6527791661267186E-4</v>
      </c>
      <c r="T1435" s="50">
        <f t="shared" si="1273"/>
        <v>1.6527791661267186E-4</v>
      </c>
      <c r="U1435" s="50">
        <f t="shared" si="1274"/>
        <v>1.6527791661267186E-4</v>
      </c>
      <c r="V1435" s="50">
        <f t="shared" si="1275"/>
        <v>1.4998388854640273E-4</v>
      </c>
      <c r="W1435" s="50">
        <f t="shared" si="1276"/>
        <v>1.4998388854640273E-4</v>
      </c>
      <c r="X1435" s="50">
        <f t="shared" si="1277"/>
        <v>1.4998388854640273E-4</v>
      </c>
      <c r="Y1435" s="26"/>
      <c r="Z1435" s="10"/>
    </row>
    <row r="1436" spans="1:26" outlineLevel="1">
      <c r="A1436" t="s">
        <v>129</v>
      </c>
      <c r="B1436" t="s">
        <v>41</v>
      </c>
      <c r="C1436" s="6" t="s">
        <v>115</v>
      </c>
      <c r="D1436" s="50">
        <f t="shared" si="1257"/>
        <v>3.5010632031011544E-4</v>
      </c>
      <c r="E1436" s="50">
        <f t="shared" si="1258"/>
        <v>8.7656586951965476E-8</v>
      </c>
      <c r="F1436" s="50">
        <f t="shared" si="1259"/>
        <v>0</v>
      </c>
      <c r="G1436" s="50">
        <f t="shared" si="1260"/>
        <v>1.1100434626316583E-4</v>
      </c>
      <c r="H1436" s="50">
        <f t="shared" si="1261"/>
        <v>2.2519214537752253E-4</v>
      </c>
      <c r="I1436" s="50">
        <f t="shared" si="1262"/>
        <v>2.2519214537752253E-4</v>
      </c>
      <c r="J1436" s="50">
        <f t="shared" si="1263"/>
        <v>2.5776439374236663E-4</v>
      </c>
      <c r="K1436" s="50">
        <f t="shared" si="1264"/>
        <v>1.0186751799915635E-7</v>
      </c>
      <c r="L1436" s="50">
        <f t="shared" si="1265"/>
        <v>0</v>
      </c>
      <c r="M1436" s="50">
        <f t="shared" si="1266"/>
        <v>1.1437046715943041E-4</v>
      </c>
      <c r="N1436" s="50">
        <f t="shared" si="1267"/>
        <v>1.1437046715943041E-4</v>
      </c>
      <c r="O1436" s="50">
        <f t="shared" si="1268"/>
        <v>1.1437046715943041E-4</v>
      </c>
      <c r="P1436" s="50">
        <f t="shared" si="1269"/>
        <v>1.6326738151852874E-4</v>
      </c>
      <c r="Q1436" s="50">
        <f t="shared" si="1270"/>
        <v>1.6326738151852874E-4</v>
      </c>
      <c r="R1436" s="50">
        <f t="shared" si="1271"/>
        <v>1.6326738151852874E-4</v>
      </c>
      <c r="S1436" s="50">
        <f t="shared" si="1272"/>
        <v>1.6326738151852874E-4</v>
      </c>
      <c r="T1436" s="50">
        <f t="shared" si="1273"/>
        <v>1.6326738151852874E-4</v>
      </c>
      <c r="U1436" s="50">
        <f t="shared" si="1274"/>
        <v>1.6326738151852874E-4</v>
      </c>
      <c r="V1436" s="50">
        <f t="shared" si="1275"/>
        <v>1.5084834899911975E-4</v>
      </c>
      <c r="W1436" s="50">
        <f t="shared" si="1276"/>
        <v>1.5084834899911975E-4</v>
      </c>
      <c r="X1436" s="50">
        <f t="shared" si="1277"/>
        <v>1.5084834899911975E-4</v>
      </c>
      <c r="Y1436" s="26"/>
      <c r="Z1436" s="10"/>
    </row>
    <row r="1437" spans="1:26" outlineLevel="1">
      <c r="A1437" t="s">
        <v>129</v>
      </c>
      <c r="B1437" t="s">
        <v>42</v>
      </c>
      <c r="C1437" s="6" t="s">
        <v>116</v>
      </c>
      <c r="D1437" s="50">
        <f t="shared" si="1257"/>
        <v>3.5347272723617424E-4</v>
      </c>
      <c r="E1437" s="50">
        <f t="shared" si="1258"/>
        <v>8.7368116393764616E-8</v>
      </c>
      <c r="F1437" s="50">
        <f t="shared" si="1259"/>
        <v>0</v>
      </c>
      <c r="G1437" s="50">
        <f t="shared" si="1260"/>
        <v>1.1128291925446908E-4</v>
      </c>
      <c r="H1437" s="50">
        <f t="shared" si="1261"/>
        <v>2.3265179081852536E-4</v>
      </c>
      <c r="I1437" s="50">
        <f t="shared" si="1262"/>
        <v>2.3265179081852536E-4</v>
      </c>
      <c r="J1437" s="50">
        <f t="shared" si="1263"/>
        <v>2.6599091694691024E-4</v>
      </c>
      <c r="K1437" s="50">
        <f t="shared" si="1264"/>
        <v>1.0189165340857014E-7</v>
      </c>
      <c r="L1437" s="50">
        <f t="shared" si="1265"/>
        <v>0</v>
      </c>
      <c r="M1437" s="50">
        <f t="shared" si="1266"/>
        <v>1.0604730743446611E-4</v>
      </c>
      <c r="N1437" s="50">
        <f t="shared" si="1267"/>
        <v>1.0604730743446611E-4</v>
      </c>
      <c r="O1437" s="50">
        <f t="shared" si="1268"/>
        <v>1.0604730743446611E-4</v>
      </c>
      <c r="P1437" s="50">
        <f t="shared" si="1269"/>
        <v>1.6025153595690362E-4</v>
      </c>
      <c r="Q1437" s="50">
        <f t="shared" si="1270"/>
        <v>1.6025153595690362E-4</v>
      </c>
      <c r="R1437" s="50">
        <f t="shared" si="1271"/>
        <v>1.6025153595690362E-4</v>
      </c>
      <c r="S1437" s="50">
        <f t="shared" si="1272"/>
        <v>1.6025153595690362E-4</v>
      </c>
      <c r="T1437" s="50">
        <f t="shared" si="1273"/>
        <v>1.6025153595690362E-4</v>
      </c>
      <c r="U1437" s="50">
        <f t="shared" si="1274"/>
        <v>1.6025153595690362E-4</v>
      </c>
      <c r="V1437" s="50">
        <f t="shared" si="1275"/>
        <v>1.5214503967819529E-4</v>
      </c>
      <c r="W1437" s="50">
        <f t="shared" si="1276"/>
        <v>1.5214503967819529E-4</v>
      </c>
      <c r="X1437" s="50">
        <f t="shared" si="1277"/>
        <v>1.5214503967819529E-4</v>
      </c>
      <c r="Y1437" s="26"/>
      <c r="Z1437" s="10"/>
    </row>
    <row r="1438" spans="1:26" outlineLevel="1">
      <c r="A1438" t="s">
        <v>129</v>
      </c>
      <c r="B1438" t="s">
        <v>43</v>
      </c>
      <c r="C1438" s="6" t="s">
        <v>117</v>
      </c>
      <c r="D1438" s="50">
        <f t="shared" si="1257"/>
        <v>3.6357194801435065E-4</v>
      </c>
      <c r="E1438" s="50">
        <f t="shared" si="1258"/>
        <v>8.8060445733446671E-8</v>
      </c>
      <c r="F1438" s="50">
        <f t="shared" si="1259"/>
        <v>0</v>
      </c>
      <c r="G1438" s="50">
        <f t="shared" si="1260"/>
        <v>3.4667087722233604E-4</v>
      </c>
      <c r="H1438" s="50">
        <f t="shared" si="1261"/>
        <v>2.4880211740279555E-4</v>
      </c>
      <c r="I1438" s="50">
        <f t="shared" si="1262"/>
        <v>2.4880211740279555E-4</v>
      </c>
      <c r="J1438" s="50">
        <f t="shared" si="1263"/>
        <v>2.6324874254539577E-4</v>
      </c>
      <c r="K1438" s="50">
        <f t="shared" si="1264"/>
        <v>1.007975148484781E-7</v>
      </c>
      <c r="L1438" s="50">
        <f t="shared" si="1265"/>
        <v>0</v>
      </c>
      <c r="M1438" s="50">
        <f t="shared" si="1266"/>
        <v>1.0140208942178294E-4</v>
      </c>
      <c r="N1438" s="50">
        <f t="shared" si="1267"/>
        <v>1.0140208942178294E-4</v>
      </c>
      <c r="O1438" s="50">
        <f t="shared" si="1268"/>
        <v>1.0140208942178294E-4</v>
      </c>
      <c r="P1438" s="50">
        <f t="shared" si="1269"/>
        <v>1.8392268598603148E-4</v>
      </c>
      <c r="Q1438" s="50">
        <f t="shared" si="1270"/>
        <v>1.8392268598603148E-4</v>
      </c>
      <c r="R1438" s="50">
        <f t="shared" si="1271"/>
        <v>1.8392268598603148E-4</v>
      </c>
      <c r="S1438" s="50">
        <f t="shared" si="1272"/>
        <v>1.8392268598603148E-4</v>
      </c>
      <c r="T1438" s="50">
        <f t="shared" si="1273"/>
        <v>1.8392268598603148E-4</v>
      </c>
      <c r="U1438" s="50">
        <f t="shared" si="1274"/>
        <v>1.8392268598603148E-4</v>
      </c>
      <c r="V1438" s="50">
        <f t="shared" si="1275"/>
        <v>1.5430619080998784E-4</v>
      </c>
      <c r="W1438" s="50">
        <f t="shared" si="1276"/>
        <v>1.5430619080998784E-4</v>
      </c>
      <c r="X1438" s="50">
        <f t="shared" si="1277"/>
        <v>1.5430619080998784E-4</v>
      </c>
      <c r="Y1438" s="26"/>
      <c r="Z1438" s="10"/>
    </row>
    <row r="1439" spans="1:26" outlineLevel="1">
      <c r="A1439" t="s">
        <v>129</v>
      </c>
      <c r="B1439" t="s">
        <v>44</v>
      </c>
      <c r="C1439" s="6" t="s">
        <v>118</v>
      </c>
      <c r="D1439" s="50">
        <f t="shared" si="1257"/>
        <v>3.8377038957070346E-4</v>
      </c>
      <c r="E1439" s="50">
        <f t="shared" si="1258"/>
        <v>9.1541323802403621E-8</v>
      </c>
      <c r="F1439" s="50">
        <f t="shared" si="1259"/>
        <v>0</v>
      </c>
      <c r="G1439" s="50">
        <f t="shared" si="1260"/>
        <v>4.0020093914637321E-4</v>
      </c>
      <c r="H1439" s="50">
        <f t="shared" si="1261"/>
        <v>2.493200107541598E-4</v>
      </c>
      <c r="I1439" s="50">
        <f t="shared" si="1262"/>
        <v>2.493200107541598E-4</v>
      </c>
      <c r="J1439" s="50">
        <f t="shared" si="1263"/>
        <v>2.8381505055675472E-4</v>
      </c>
      <c r="K1439" s="50">
        <f t="shared" si="1264"/>
        <v>9.8359838497684832E-8</v>
      </c>
      <c r="L1439" s="50">
        <f t="shared" si="1265"/>
        <v>0</v>
      </c>
      <c r="M1439" s="50">
        <f t="shared" si="1266"/>
        <v>1.0188658021135629E-4</v>
      </c>
      <c r="N1439" s="50">
        <f t="shared" si="1267"/>
        <v>1.0188658021135629E-4</v>
      </c>
      <c r="O1439" s="50">
        <f t="shared" si="1268"/>
        <v>1.0188658021135629E-4</v>
      </c>
      <c r="P1439" s="50">
        <f t="shared" si="1269"/>
        <v>1.8409021865487384E-4</v>
      </c>
      <c r="Q1439" s="50">
        <f t="shared" si="1270"/>
        <v>1.8409021865487384E-4</v>
      </c>
      <c r="R1439" s="50">
        <f t="shared" si="1271"/>
        <v>1.8409021865487384E-4</v>
      </c>
      <c r="S1439" s="50">
        <f t="shared" si="1272"/>
        <v>1.8409021865487384E-4</v>
      </c>
      <c r="T1439" s="50">
        <f t="shared" si="1273"/>
        <v>1.8409021865487384E-4</v>
      </c>
      <c r="U1439" s="50">
        <f t="shared" si="1274"/>
        <v>1.8409021865487384E-4</v>
      </c>
      <c r="V1439" s="50">
        <f t="shared" si="1275"/>
        <v>1.5430619080998784E-4</v>
      </c>
      <c r="W1439" s="50">
        <f t="shared" si="1276"/>
        <v>1.5430619080998784E-4</v>
      </c>
      <c r="X1439" s="50">
        <f t="shared" si="1277"/>
        <v>1.5430619080998784E-4</v>
      </c>
      <c r="Y1439" s="26"/>
      <c r="Z1439" s="10"/>
    </row>
    <row r="1440" spans="1:26" outlineLevel="1">
      <c r="A1440" t="s">
        <v>129</v>
      </c>
      <c r="B1440" t="s">
        <v>45</v>
      </c>
      <c r="C1440" s="6" t="s">
        <v>119</v>
      </c>
      <c r="D1440" s="50">
        <f t="shared" si="1257"/>
        <v>4.0733523805311508E-4</v>
      </c>
      <c r="E1440" s="50">
        <f t="shared" si="1258"/>
        <v>9.7176115372593584E-8</v>
      </c>
      <c r="F1440" s="50">
        <f t="shared" si="1259"/>
        <v>0</v>
      </c>
      <c r="G1440" s="50">
        <f t="shared" si="1260"/>
        <v>4.2314239425667488E-4</v>
      </c>
      <c r="H1440" s="50">
        <f t="shared" si="1261"/>
        <v>2.4543153283264942E-4</v>
      </c>
      <c r="I1440" s="50">
        <f t="shared" si="1262"/>
        <v>2.4543153283264942E-4</v>
      </c>
      <c r="J1440" s="50">
        <f t="shared" si="1263"/>
        <v>3.263187537802301E-4</v>
      </c>
      <c r="K1440" s="50">
        <f t="shared" si="1264"/>
        <v>9.6252012742213412E-8</v>
      </c>
      <c r="L1440" s="50">
        <f t="shared" si="1265"/>
        <v>0</v>
      </c>
      <c r="M1440" s="50">
        <f t="shared" si="1266"/>
        <v>1.0082249788841781E-4</v>
      </c>
      <c r="N1440" s="50">
        <f t="shared" si="1267"/>
        <v>1.0082249788841781E-4</v>
      </c>
      <c r="O1440" s="50">
        <f t="shared" si="1268"/>
        <v>1.0082249788841781E-4</v>
      </c>
      <c r="P1440" s="50">
        <f t="shared" si="1269"/>
        <v>1.8291740413215645E-4</v>
      </c>
      <c r="Q1440" s="50">
        <f t="shared" si="1270"/>
        <v>1.8291740413215645E-4</v>
      </c>
      <c r="R1440" s="50">
        <f t="shared" si="1271"/>
        <v>1.8291740413215645E-4</v>
      </c>
      <c r="S1440" s="50">
        <f t="shared" si="1272"/>
        <v>1.8291740413215645E-4</v>
      </c>
      <c r="T1440" s="50">
        <f t="shared" si="1273"/>
        <v>1.8291740413215645E-4</v>
      </c>
      <c r="U1440" s="50">
        <f t="shared" si="1274"/>
        <v>1.8291740413215645E-4</v>
      </c>
      <c r="V1440" s="50">
        <f t="shared" si="1275"/>
        <v>1.5387396058362933E-4</v>
      </c>
      <c r="W1440" s="50">
        <f t="shared" si="1276"/>
        <v>1.5387396058362933E-4</v>
      </c>
      <c r="X1440" s="50">
        <f t="shared" si="1277"/>
        <v>1.5387396058362933E-4</v>
      </c>
      <c r="Y1440" s="26"/>
      <c r="Z1440" s="10"/>
    </row>
    <row r="1441" spans="1:26" outlineLevel="1">
      <c r="A1441" t="s">
        <v>129</v>
      </c>
      <c r="B1441" t="s">
        <v>46</v>
      </c>
      <c r="C1441" s="6" t="s">
        <v>120</v>
      </c>
      <c r="D1441" s="50">
        <f t="shared" si="1257"/>
        <v>4.3090008653552669E-4</v>
      </c>
      <c r="E1441" s="50">
        <f t="shared" si="1258"/>
        <v>1.0327245983590492E-7</v>
      </c>
      <c r="F1441" s="50">
        <f t="shared" si="1259"/>
        <v>0</v>
      </c>
      <c r="G1441" s="50">
        <f t="shared" si="1260"/>
        <v>4.4226027351525963E-4</v>
      </c>
      <c r="H1441" s="50">
        <f t="shared" si="1261"/>
        <v>2.2676966232977049E-4</v>
      </c>
      <c r="I1441" s="50">
        <f t="shared" si="1262"/>
        <v>2.2676966232977049E-4</v>
      </c>
      <c r="J1441" s="50">
        <f t="shared" si="1263"/>
        <v>2.2760047532570669E-4</v>
      </c>
      <c r="K1441" s="50">
        <f t="shared" si="1264"/>
        <v>9.3239109133724721E-8</v>
      </c>
      <c r="L1441" s="50">
        <f t="shared" si="1265"/>
        <v>0</v>
      </c>
      <c r="M1441" s="50">
        <f t="shared" si="1266"/>
        <v>9.811335871069327E-5</v>
      </c>
      <c r="N1441" s="50">
        <f t="shared" si="1267"/>
        <v>9.811335871069327E-5</v>
      </c>
      <c r="O1441" s="50">
        <f t="shared" si="1268"/>
        <v>9.811335871069327E-5</v>
      </c>
      <c r="P1441" s="50">
        <f t="shared" si="1269"/>
        <v>1.7906383799910563E-4</v>
      </c>
      <c r="Q1441" s="50">
        <f t="shared" si="1270"/>
        <v>1.7906383799910563E-4</v>
      </c>
      <c r="R1441" s="50">
        <f t="shared" si="1271"/>
        <v>1.7906383799910563E-4</v>
      </c>
      <c r="S1441" s="50">
        <f t="shared" si="1272"/>
        <v>1.7906383799910563E-4</v>
      </c>
      <c r="T1441" s="50">
        <f t="shared" si="1273"/>
        <v>1.7906383799910563E-4</v>
      </c>
      <c r="U1441" s="50">
        <f t="shared" si="1274"/>
        <v>1.7906383799910563E-4</v>
      </c>
      <c r="V1441" s="50">
        <f t="shared" si="1275"/>
        <v>1.5300950013091228E-4</v>
      </c>
      <c r="W1441" s="50">
        <f t="shared" si="1276"/>
        <v>1.5300950013091228E-4</v>
      </c>
      <c r="X1441" s="50">
        <f t="shared" si="1277"/>
        <v>1.5300950013091228E-4</v>
      </c>
      <c r="Y1441" s="26"/>
      <c r="Z1441" s="10"/>
    </row>
    <row r="1442" spans="1:26" outlineLevel="1">
      <c r="A1442" t="s">
        <v>129</v>
      </c>
      <c r="B1442" t="s">
        <v>47</v>
      </c>
      <c r="C1442" s="6" t="s">
        <v>121</v>
      </c>
      <c r="D1442" s="50">
        <f t="shared" si="1257"/>
        <v>4.4773212116582071E-4</v>
      </c>
      <c r="E1442" s="50">
        <f t="shared" si="1258"/>
        <v>1.0811876521367923E-7</v>
      </c>
      <c r="F1442" s="50">
        <f t="shared" si="1259"/>
        <v>0</v>
      </c>
      <c r="G1442" s="50">
        <f t="shared" si="1260"/>
        <v>4.3971122294744834E-4</v>
      </c>
      <c r="H1442" s="50">
        <f t="shared" si="1261"/>
        <v>2.1303240375398488E-4</v>
      </c>
      <c r="I1442" s="50">
        <f t="shared" si="1262"/>
        <v>2.1303240375398488E-4</v>
      </c>
      <c r="J1442" s="50">
        <f t="shared" si="1263"/>
        <v>2.2897156252646395E-4</v>
      </c>
      <c r="K1442" s="50">
        <f t="shared" si="1264"/>
        <v>9.0708913713511898E-8</v>
      </c>
      <c r="L1442" s="50">
        <f t="shared" si="1265"/>
        <v>0</v>
      </c>
      <c r="M1442" s="50">
        <f t="shared" si="1266"/>
        <v>9.4145952222269121E-5</v>
      </c>
      <c r="N1442" s="50">
        <f t="shared" si="1267"/>
        <v>9.4145952222269121E-5</v>
      </c>
      <c r="O1442" s="50">
        <f t="shared" si="1268"/>
        <v>9.4145952222269121E-5</v>
      </c>
      <c r="P1442" s="50">
        <f t="shared" si="1269"/>
        <v>1.7386992467449507E-4</v>
      </c>
      <c r="Q1442" s="50">
        <f t="shared" si="1270"/>
        <v>1.7386992467449507E-4</v>
      </c>
      <c r="R1442" s="50">
        <f t="shared" si="1271"/>
        <v>1.7386992467449507E-4</v>
      </c>
      <c r="S1442" s="50">
        <f t="shared" si="1272"/>
        <v>1.7386992467449507E-4</v>
      </c>
      <c r="T1442" s="50">
        <f t="shared" si="1273"/>
        <v>1.7386992467449507E-4</v>
      </c>
      <c r="U1442" s="50">
        <f t="shared" si="1274"/>
        <v>1.7386992467449507E-4</v>
      </c>
      <c r="V1442" s="50">
        <f t="shared" si="1275"/>
        <v>1.5214503967819529E-4</v>
      </c>
      <c r="W1442" s="50">
        <f t="shared" si="1276"/>
        <v>1.5214503967819529E-4</v>
      </c>
      <c r="X1442" s="50">
        <f t="shared" si="1277"/>
        <v>1.5214503967819529E-4</v>
      </c>
      <c r="Y1442" s="26"/>
      <c r="Z1442" s="10"/>
    </row>
    <row r="1443" spans="1:26" outlineLevel="1">
      <c r="A1443" t="s">
        <v>129</v>
      </c>
      <c r="B1443" t="s">
        <v>48</v>
      </c>
      <c r="C1443" s="6" t="s">
        <v>122</v>
      </c>
      <c r="D1443" s="50">
        <f t="shared" si="1257"/>
        <v>4.3090008653552669E-4</v>
      </c>
      <c r="E1443" s="50">
        <f t="shared" si="1258"/>
        <v>1.1271506277434613E-7</v>
      </c>
      <c r="F1443" s="50">
        <f t="shared" si="1259"/>
        <v>0</v>
      </c>
      <c r="G1443" s="50">
        <f t="shared" si="1260"/>
        <v>3.6451423119701512E-4</v>
      </c>
      <c r="H1443" s="50">
        <f t="shared" si="1261"/>
        <v>1.959258228206661E-4</v>
      </c>
      <c r="I1443" s="50">
        <f t="shared" si="1262"/>
        <v>1.959258228206661E-4</v>
      </c>
      <c r="J1443" s="50">
        <f t="shared" si="1263"/>
        <v>2.4816678333706575E-4</v>
      </c>
      <c r="K1443" s="50">
        <f t="shared" si="1264"/>
        <v>8.8126424906235859E-8</v>
      </c>
      <c r="L1443" s="50">
        <f t="shared" si="1265"/>
        <v>0</v>
      </c>
      <c r="M1443" s="50">
        <f t="shared" si="1266"/>
        <v>8.7952598546559132E-5</v>
      </c>
      <c r="N1443" s="50">
        <f t="shared" si="1267"/>
        <v>8.7952598546559132E-5</v>
      </c>
      <c r="O1443" s="50">
        <f t="shared" si="1268"/>
        <v>8.7952598546559132E-5</v>
      </c>
      <c r="P1443" s="50">
        <f t="shared" si="1269"/>
        <v>1.6800582344730114E-4</v>
      </c>
      <c r="Q1443" s="50">
        <f t="shared" si="1270"/>
        <v>1.6800582344730114E-4</v>
      </c>
      <c r="R1443" s="50">
        <f t="shared" si="1271"/>
        <v>1.6800582344730114E-4</v>
      </c>
      <c r="S1443" s="50">
        <f t="shared" si="1272"/>
        <v>1.6800582344730114E-4</v>
      </c>
      <c r="T1443" s="50">
        <f t="shared" si="1273"/>
        <v>1.6800582344730114E-4</v>
      </c>
      <c r="U1443" s="50">
        <f t="shared" si="1274"/>
        <v>1.6800582344730114E-4</v>
      </c>
      <c r="V1443" s="50">
        <f t="shared" si="1275"/>
        <v>1.5084834899911975E-4</v>
      </c>
      <c r="W1443" s="50">
        <f t="shared" si="1276"/>
        <v>1.5084834899911975E-4</v>
      </c>
      <c r="X1443" s="50">
        <f t="shared" si="1277"/>
        <v>1.5084834899911975E-4</v>
      </c>
      <c r="Y1443" s="26"/>
      <c r="Z1443" s="10"/>
    </row>
    <row r="1444" spans="1:26" outlineLevel="1">
      <c r="A1444" t="s">
        <v>129</v>
      </c>
      <c r="B1444" t="s">
        <v>49</v>
      </c>
      <c r="C1444" s="6" t="s">
        <v>123</v>
      </c>
      <c r="D1444" s="50">
        <f t="shared" si="1257"/>
        <v>3.9050320342282107E-4</v>
      </c>
      <c r="E1444" s="50">
        <f t="shared" si="1258"/>
        <v>1.1698442703571873E-7</v>
      </c>
      <c r="F1444" s="50">
        <f t="shared" si="1259"/>
        <v>0</v>
      </c>
      <c r="G1444" s="50">
        <f t="shared" si="1260"/>
        <v>2.3451265223863911E-4</v>
      </c>
      <c r="H1444" s="50">
        <f t="shared" si="1261"/>
        <v>1.6352759310088593E-4</v>
      </c>
      <c r="I1444" s="50">
        <f t="shared" si="1262"/>
        <v>1.6352759310088593E-4</v>
      </c>
      <c r="J1444" s="50">
        <f t="shared" si="1263"/>
        <v>2.5365113214009485E-4</v>
      </c>
      <c r="K1444" s="50">
        <f t="shared" si="1264"/>
        <v>8.5021002228327602E-8</v>
      </c>
      <c r="L1444" s="50">
        <f t="shared" si="1265"/>
        <v>0</v>
      </c>
      <c r="M1444" s="50">
        <f t="shared" si="1266"/>
        <v>8.3694987876225269E-5</v>
      </c>
      <c r="N1444" s="50">
        <f t="shared" si="1267"/>
        <v>8.3694987876225269E-5</v>
      </c>
      <c r="O1444" s="50">
        <f t="shared" si="1268"/>
        <v>8.3694987876225269E-5</v>
      </c>
      <c r="P1444" s="50">
        <f t="shared" si="1269"/>
        <v>1.65995288353158E-4</v>
      </c>
      <c r="Q1444" s="50">
        <f t="shared" si="1270"/>
        <v>1.65995288353158E-4</v>
      </c>
      <c r="R1444" s="50">
        <f t="shared" si="1271"/>
        <v>1.65995288353158E-4</v>
      </c>
      <c r="S1444" s="50">
        <f t="shared" si="1272"/>
        <v>1.65995288353158E-4</v>
      </c>
      <c r="T1444" s="50">
        <f t="shared" si="1273"/>
        <v>1.65995288353158E-4</v>
      </c>
      <c r="U1444" s="50">
        <f t="shared" si="1274"/>
        <v>1.65995288353158E-4</v>
      </c>
      <c r="V1444" s="50">
        <f t="shared" si="1275"/>
        <v>1.4955165832004422E-4</v>
      </c>
      <c r="W1444" s="50">
        <f t="shared" si="1276"/>
        <v>1.4955165832004422E-4</v>
      </c>
      <c r="X1444" s="50">
        <f t="shared" si="1277"/>
        <v>1.4955165832004422E-4</v>
      </c>
      <c r="Y1444" s="26"/>
      <c r="Z1444" s="10"/>
    </row>
    <row r="1445" spans="1:26" outlineLevel="1">
      <c r="A1445" t="s">
        <v>129</v>
      </c>
      <c r="B1445" t="s">
        <v>50</v>
      </c>
      <c r="C1445" s="6" t="s">
        <v>124</v>
      </c>
      <c r="D1445" s="50">
        <f t="shared" si="1257"/>
        <v>3.7367116879252705E-4</v>
      </c>
      <c r="E1445" s="50">
        <f t="shared" si="1258"/>
        <v>1.206383874395962E-7</v>
      </c>
      <c r="F1445" s="50">
        <f t="shared" si="1259"/>
        <v>0</v>
      </c>
      <c r="G1445" s="50">
        <f t="shared" si="1260"/>
        <v>1.3127610424228166E-4</v>
      </c>
      <c r="H1445" s="50">
        <f t="shared" si="1261"/>
        <v>1.3035190261500234E-4</v>
      </c>
      <c r="I1445" s="50">
        <f t="shared" si="1262"/>
        <v>1.3035190261500234E-4</v>
      </c>
      <c r="J1445" s="50">
        <f t="shared" si="1263"/>
        <v>2.1251851611737673E-4</v>
      </c>
      <c r="K1445" s="50">
        <f t="shared" si="1264"/>
        <v>8.0777192739735371E-8</v>
      </c>
      <c r="L1445" s="50">
        <f t="shared" si="1265"/>
        <v>0</v>
      </c>
      <c r="M1445" s="50">
        <f t="shared" si="1266"/>
        <v>7.6534225310335679E-5</v>
      </c>
      <c r="N1445" s="50">
        <f t="shared" si="1267"/>
        <v>7.6534225310335679E-5</v>
      </c>
      <c r="O1445" s="50">
        <f t="shared" si="1268"/>
        <v>7.6534225310335679E-5</v>
      </c>
      <c r="P1445" s="50">
        <f t="shared" si="1269"/>
        <v>1.1154305061998913E-4</v>
      </c>
      <c r="Q1445" s="50">
        <f t="shared" si="1270"/>
        <v>1.1154305061998913E-4</v>
      </c>
      <c r="R1445" s="50">
        <f t="shared" si="1271"/>
        <v>1.1154305061998913E-4</v>
      </c>
      <c r="S1445" s="50">
        <f t="shared" si="1272"/>
        <v>1.1154305061998913E-4</v>
      </c>
      <c r="T1445" s="50">
        <f t="shared" si="1273"/>
        <v>1.1154305061998913E-4</v>
      </c>
      <c r="U1445" s="50">
        <f t="shared" si="1274"/>
        <v>1.1154305061998913E-4</v>
      </c>
      <c r="V1445" s="50">
        <f t="shared" si="1275"/>
        <v>1.486871978673272E-4</v>
      </c>
      <c r="W1445" s="50">
        <f t="shared" si="1276"/>
        <v>1.486871978673272E-4</v>
      </c>
      <c r="X1445" s="50">
        <f t="shared" si="1277"/>
        <v>1.486871978673272E-4</v>
      </c>
      <c r="Y1445" s="26"/>
      <c r="Z1445" s="10"/>
    </row>
    <row r="1446" spans="1:26" outlineLevel="1">
      <c r="A1446" t="s">
        <v>130</v>
      </c>
      <c r="B1446" t="s">
        <v>27</v>
      </c>
      <c r="C1446" s="6" t="s">
        <v>101</v>
      </c>
      <c r="D1446" s="50">
        <f t="shared" si="1257"/>
        <v>7.9605969904056834E-7</v>
      </c>
      <c r="E1446" s="50">
        <f t="shared" si="1258"/>
        <v>4.2088373723659451E-4</v>
      </c>
      <c r="F1446" s="50">
        <f t="shared" si="1259"/>
        <v>0</v>
      </c>
      <c r="G1446" s="50">
        <f t="shared" si="1260"/>
        <v>6.455945955651783E-5</v>
      </c>
      <c r="H1446" s="50">
        <f t="shared" si="1261"/>
        <v>8.2819137588653423E-5</v>
      </c>
      <c r="I1446" s="50">
        <f t="shared" si="1262"/>
        <v>8.2819137588653423E-5</v>
      </c>
      <c r="J1446" s="50">
        <f t="shared" si="1263"/>
        <v>7.7385538648642176E-7</v>
      </c>
      <c r="K1446" s="50">
        <f t="shared" si="1264"/>
        <v>4.0078187021168381E-4</v>
      </c>
      <c r="L1446" s="50">
        <f t="shared" si="1265"/>
        <v>0</v>
      </c>
      <c r="M1446" s="50">
        <f t="shared" si="1266"/>
        <v>6.340521782302491E-5</v>
      </c>
      <c r="N1446" s="50">
        <f t="shared" si="1267"/>
        <v>6.340521782302491E-5</v>
      </c>
      <c r="O1446" s="50">
        <f t="shared" si="1268"/>
        <v>6.340521782302491E-5</v>
      </c>
      <c r="P1446" s="50">
        <f t="shared" si="1269"/>
        <v>5.9335549866145265E-5</v>
      </c>
      <c r="Q1446" s="50">
        <f t="shared" si="1270"/>
        <v>5.9335549866145265E-5</v>
      </c>
      <c r="R1446" s="50">
        <f t="shared" si="1271"/>
        <v>5.9335549866145265E-5</v>
      </c>
      <c r="S1446" s="50">
        <f t="shared" si="1272"/>
        <v>5.9335549866145265E-5</v>
      </c>
      <c r="T1446" s="50">
        <f t="shared" si="1273"/>
        <v>5.9335549866145265E-5</v>
      </c>
      <c r="U1446" s="50">
        <f t="shared" si="1274"/>
        <v>5.9335549866145265E-5</v>
      </c>
      <c r="V1446" s="50">
        <f t="shared" si="1275"/>
        <v>1.2440866234646026E-4</v>
      </c>
      <c r="W1446" s="50">
        <f t="shared" si="1276"/>
        <v>1.2440866234646026E-4</v>
      </c>
      <c r="X1446" s="50">
        <f t="shared" si="1277"/>
        <v>1.2440866234646026E-4</v>
      </c>
      <c r="Y1446" s="26"/>
      <c r="Z1446" s="10"/>
    </row>
    <row r="1447" spans="1:26" outlineLevel="1">
      <c r="A1447" t="s">
        <v>130</v>
      </c>
      <c r="B1447" t="s">
        <v>28</v>
      </c>
      <c r="C1447" s="6" t="s">
        <v>102</v>
      </c>
      <c r="D1447" s="50">
        <f t="shared" si="1257"/>
        <v>7.9605969904056834E-7</v>
      </c>
      <c r="E1447" s="50">
        <f t="shared" si="1258"/>
        <v>3.7994173945093355E-4</v>
      </c>
      <c r="F1447" s="50">
        <f t="shared" si="1259"/>
        <v>0</v>
      </c>
      <c r="G1447" s="50">
        <f t="shared" si="1260"/>
        <v>5.5778964880818175E-5</v>
      </c>
      <c r="H1447" s="50">
        <f t="shared" si="1261"/>
        <v>6.4740781010320375E-5</v>
      </c>
      <c r="I1447" s="50">
        <f t="shared" si="1262"/>
        <v>6.4740781010320375E-5</v>
      </c>
      <c r="J1447" s="50">
        <f t="shared" si="1263"/>
        <v>7.7385538648642176E-7</v>
      </c>
      <c r="K1447" s="50">
        <f t="shared" si="1264"/>
        <v>3.8022895379057184E-4</v>
      </c>
      <c r="L1447" s="50">
        <f t="shared" si="1265"/>
        <v>0</v>
      </c>
      <c r="M1447" s="50">
        <f t="shared" si="1266"/>
        <v>5.5163679912357007E-5</v>
      </c>
      <c r="N1447" s="50">
        <f t="shared" si="1267"/>
        <v>5.5163679912357007E-5</v>
      </c>
      <c r="O1447" s="50">
        <f t="shared" si="1268"/>
        <v>5.5163679912357007E-5</v>
      </c>
      <c r="P1447" s="50">
        <f t="shared" si="1269"/>
        <v>5.6196670043417826E-5</v>
      </c>
      <c r="Q1447" s="50">
        <f t="shared" si="1270"/>
        <v>5.6196670043417826E-5</v>
      </c>
      <c r="R1447" s="50">
        <f t="shared" si="1271"/>
        <v>5.6196670043417826E-5</v>
      </c>
      <c r="S1447" s="50">
        <f t="shared" si="1272"/>
        <v>5.6196670043417826E-5</v>
      </c>
      <c r="T1447" s="50">
        <f t="shared" si="1273"/>
        <v>5.6196670043417826E-5</v>
      </c>
      <c r="U1447" s="50">
        <f t="shared" si="1274"/>
        <v>5.6196670043417826E-5</v>
      </c>
      <c r="V1447" s="50">
        <f t="shared" si="1275"/>
        <v>1.2440866234646026E-4</v>
      </c>
      <c r="W1447" s="50">
        <f t="shared" si="1276"/>
        <v>1.2440866234646026E-4</v>
      </c>
      <c r="X1447" s="50">
        <f t="shared" si="1277"/>
        <v>1.2440866234646026E-4</v>
      </c>
      <c r="Y1447" s="26"/>
      <c r="Z1447" s="10"/>
    </row>
    <row r="1448" spans="1:26" outlineLevel="1">
      <c r="A1448" t="s">
        <v>130</v>
      </c>
      <c r="B1448" t="s">
        <v>29</v>
      </c>
      <c r="C1448" s="6" t="s">
        <v>103</v>
      </c>
      <c r="D1448" s="50">
        <f t="shared" si="1257"/>
        <v>7.9605969904056834E-7</v>
      </c>
      <c r="E1448" s="50">
        <f t="shared" si="1258"/>
        <v>3.7011565998237487E-4</v>
      </c>
      <c r="F1448" s="50">
        <f t="shared" si="1259"/>
        <v>0</v>
      </c>
      <c r="G1448" s="50">
        <f t="shared" si="1260"/>
        <v>5.3872450349735079E-5</v>
      </c>
      <c r="H1448" s="50">
        <f t="shared" si="1261"/>
        <v>5.0561609434752384E-5</v>
      </c>
      <c r="I1448" s="50">
        <f t="shared" si="1262"/>
        <v>5.0561609434752384E-5</v>
      </c>
      <c r="J1448" s="50">
        <f t="shared" si="1263"/>
        <v>7.7385538648642176E-7</v>
      </c>
      <c r="K1448" s="50">
        <f t="shared" si="1264"/>
        <v>3.6995249558001582E-4</v>
      </c>
      <c r="L1448" s="50">
        <f t="shared" si="1265"/>
        <v>0</v>
      </c>
      <c r="M1448" s="50">
        <f t="shared" si="1266"/>
        <v>5.5163679912356993E-5</v>
      </c>
      <c r="N1448" s="50">
        <f t="shared" si="1267"/>
        <v>5.5163679912356993E-5</v>
      </c>
      <c r="O1448" s="50">
        <f t="shared" si="1268"/>
        <v>5.5163679912356993E-5</v>
      </c>
      <c r="P1448" s="50">
        <f t="shared" si="1269"/>
        <v>5.5340629630965877E-5</v>
      </c>
      <c r="Q1448" s="50">
        <f t="shared" si="1270"/>
        <v>5.5340629630965877E-5</v>
      </c>
      <c r="R1448" s="50">
        <f t="shared" si="1271"/>
        <v>5.5340629630965877E-5</v>
      </c>
      <c r="S1448" s="50">
        <f t="shared" si="1272"/>
        <v>5.5340629630965877E-5</v>
      </c>
      <c r="T1448" s="50">
        <f t="shared" si="1273"/>
        <v>5.5340629630965877E-5</v>
      </c>
      <c r="U1448" s="50">
        <f t="shared" si="1274"/>
        <v>5.5340629630965877E-5</v>
      </c>
      <c r="V1448" s="50">
        <f t="shared" si="1275"/>
        <v>1.2440866234646026E-4</v>
      </c>
      <c r="W1448" s="50">
        <f t="shared" si="1276"/>
        <v>1.2440866234646026E-4</v>
      </c>
      <c r="X1448" s="50">
        <f t="shared" si="1277"/>
        <v>1.2440866234646026E-4</v>
      </c>
      <c r="Y1448" s="26"/>
      <c r="Z1448" s="10"/>
    </row>
    <row r="1449" spans="1:26" outlineLevel="1">
      <c r="A1449" t="s">
        <v>130</v>
      </c>
      <c r="B1449" t="s">
        <v>30</v>
      </c>
      <c r="C1449" s="6" t="s">
        <v>104</v>
      </c>
      <c r="D1449" s="50">
        <f t="shared" si="1257"/>
        <v>7.9605969904056834E-7</v>
      </c>
      <c r="E1449" s="50">
        <f t="shared" si="1258"/>
        <v>3.8649245909663928E-4</v>
      </c>
      <c r="F1449" s="50">
        <f t="shared" si="1259"/>
        <v>0</v>
      </c>
      <c r="G1449" s="50">
        <f t="shared" si="1260"/>
        <v>5.3826974453769929E-5</v>
      </c>
      <c r="H1449" s="50">
        <f t="shared" si="1261"/>
        <v>4.1963160657786416E-5</v>
      </c>
      <c r="I1449" s="50">
        <f t="shared" si="1262"/>
        <v>4.1963160657786416E-5</v>
      </c>
      <c r="J1449" s="50">
        <f t="shared" si="1263"/>
        <v>7.7385538648642176E-7</v>
      </c>
      <c r="K1449" s="50">
        <f t="shared" si="1264"/>
        <v>3.7680346772038645E-4</v>
      </c>
      <c r="L1449" s="50">
        <f t="shared" si="1265"/>
        <v>0</v>
      </c>
      <c r="M1449" s="50">
        <f t="shared" si="1266"/>
        <v>5.5163679912356993E-5</v>
      </c>
      <c r="N1449" s="50">
        <f t="shared" si="1267"/>
        <v>5.5163679912356993E-5</v>
      </c>
      <c r="O1449" s="50">
        <f t="shared" si="1268"/>
        <v>5.5163679912356993E-5</v>
      </c>
      <c r="P1449" s="50">
        <f t="shared" si="1269"/>
        <v>5.5340629630965877E-5</v>
      </c>
      <c r="Q1449" s="50">
        <f t="shared" si="1270"/>
        <v>5.5340629630965877E-5</v>
      </c>
      <c r="R1449" s="50">
        <f t="shared" si="1271"/>
        <v>5.5340629630965877E-5</v>
      </c>
      <c r="S1449" s="50">
        <f t="shared" si="1272"/>
        <v>5.5340629630965877E-5</v>
      </c>
      <c r="T1449" s="50">
        <f t="shared" si="1273"/>
        <v>5.5340629630965877E-5</v>
      </c>
      <c r="U1449" s="50">
        <f t="shared" si="1274"/>
        <v>5.5340629630965877E-5</v>
      </c>
      <c r="V1449" s="50">
        <f t="shared" si="1275"/>
        <v>1.2477673531198234E-4</v>
      </c>
      <c r="W1449" s="50">
        <f t="shared" si="1276"/>
        <v>1.2477673531198234E-4</v>
      </c>
      <c r="X1449" s="50">
        <f t="shared" si="1277"/>
        <v>1.2477673531198234E-4</v>
      </c>
      <c r="Y1449" s="26"/>
      <c r="Z1449" s="10"/>
    </row>
    <row r="1450" spans="1:26" outlineLevel="1">
      <c r="A1450" t="s">
        <v>130</v>
      </c>
      <c r="B1450" t="s">
        <v>31</v>
      </c>
      <c r="C1450" s="6" t="s">
        <v>105</v>
      </c>
      <c r="D1450" s="50">
        <f t="shared" si="1257"/>
        <v>7.9605969904056834E-7</v>
      </c>
      <c r="E1450" s="50">
        <f t="shared" si="1258"/>
        <v>4.3234749661657954E-4</v>
      </c>
      <c r="F1450" s="50">
        <f t="shared" si="1259"/>
        <v>0</v>
      </c>
      <c r="G1450" s="50">
        <f t="shared" si="1260"/>
        <v>5.6658060619598417E-5</v>
      </c>
      <c r="H1450" s="50">
        <f t="shared" si="1261"/>
        <v>4.3153126147234706E-5</v>
      </c>
      <c r="I1450" s="50">
        <f t="shared" si="1262"/>
        <v>4.3153126147234706E-5</v>
      </c>
      <c r="J1450" s="50">
        <f t="shared" si="1263"/>
        <v>7.7385538648642176E-7</v>
      </c>
      <c r="K1450" s="50">
        <f t="shared" si="1264"/>
        <v>3.905054120011278E-4</v>
      </c>
      <c r="L1450" s="50">
        <f t="shared" si="1265"/>
        <v>0</v>
      </c>
      <c r="M1450" s="50">
        <f t="shared" si="1266"/>
        <v>5.5987833703423793E-5</v>
      </c>
      <c r="N1450" s="50">
        <f t="shared" si="1267"/>
        <v>5.5987833703423793E-5</v>
      </c>
      <c r="O1450" s="50">
        <f t="shared" si="1268"/>
        <v>5.5987833703423793E-5</v>
      </c>
      <c r="P1450" s="50">
        <f t="shared" si="1269"/>
        <v>5.5055274704681447E-5</v>
      </c>
      <c r="Q1450" s="50">
        <f t="shared" si="1270"/>
        <v>5.5055274704681447E-5</v>
      </c>
      <c r="R1450" s="50">
        <f t="shared" si="1271"/>
        <v>5.5055274704681447E-5</v>
      </c>
      <c r="S1450" s="50">
        <f t="shared" si="1272"/>
        <v>5.5055274704681447E-5</v>
      </c>
      <c r="T1450" s="50">
        <f t="shared" si="1273"/>
        <v>5.5055274704681447E-5</v>
      </c>
      <c r="U1450" s="50">
        <f t="shared" si="1274"/>
        <v>5.5055274704681447E-5</v>
      </c>
      <c r="V1450" s="50">
        <f t="shared" si="1275"/>
        <v>1.2551288124302646E-4</v>
      </c>
      <c r="W1450" s="50">
        <f t="shared" si="1276"/>
        <v>1.2551288124302646E-4</v>
      </c>
      <c r="X1450" s="50">
        <f t="shared" si="1277"/>
        <v>1.2551288124302646E-4</v>
      </c>
      <c r="Y1450" s="26"/>
      <c r="Z1450" s="10"/>
    </row>
    <row r="1451" spans="1:26" outlineLevel="1">
      <c r="A1451" t="s">
        <v>130</v>
      </c>
      <c r="B1451" t="s">
        <v>32</v>
      </c>
      <c r="C1451" s="6" t="s">
        <v>106</v>
      </c>
      <c r="D1451" s="50">
        <f t="shared" si="1257"/>
        <v>1.0520291993010469E-6</v>
      </c>
      <c r="E1451" s="50">
        <f t="shared" si="1258"/>
        <v>5.0113005289648994E-4</v>
      </c>
      <c r="F1451" s="50">
        <f t="shared" si="1259"/>
        <v>0</v>
      </c>
      <c r="G1451" s="50">
        <f t="shared" si="1260"/>
        <v>7.3426825132290292E-5</v>
      </c>
      <c r="H1451" s="50">
        <f t="shared" si="1261"/>
        <v>4.9876072618950405E-5</v>
      </c>
      <c r="I1451" s="50">
        <f t="shared" si="1262"/>
        <v>4.9876072618950405E-5</v>
      </c>
      <c r="J1451" s="50">
        <f t="shared" si="1263"/>
        <v>7.7385538648642176E-7</v>
      </c>
      <c r="K1451" s="50">
        <f t="shared" si="1264"/>
        <v>4.1790930056261044E-4</v>
      </c>
      <c r="L1451" s="50">
        <f t="shared" si="1265"/>
        <v>0</v>
      </c>
      <c r="M1451" s="50">
        <f t="shared" si="1266"/>
        <v>6.0108602658757758E-5</v>
      </c>
      <c r="N1451" s="50">
        <f t="shared" si="1267"/>
        <v>6.0108602658757758E-5</v>
      </c>
      <c r="O1451" s="50">
        <f t="shared" si="1268"/>
        <v>6.0108602658757758E-5</v>
      </c>
      <c r="P1451" s="50">
        <f t="shared" si="1269"/>
        <v>5.5483294910907412E-5</v>
      </c>
      <c r="Q1451" s="50">
        <f t="shared" si="1270"/>
        <v>5.5483294910907412E-5</v>
      </c>
      <c r="R1451" s="50">
        <f t="shared" si="1271"/>
        <v>5.5483294910907412E-5</v>
      </c>
      <c r="S1451" s="50">
        <f t="shared" si="1272"/>
        <v>5.5483294910907412E-5</v>
      </c>
      <c r="T1451" s="50">
        <f t="shared" si="1273"/>
        <v>5.5483294910907412E-5</v>
      </c>
      <c r="U1451" s="50">
        <f t="shared" si="1274"/>
        <v>5.5483294910907412E-5</v>
      </c>
      <c r="V1451" s="50">
        <f t="shared" si="1275"/>
        <v>1.2698517310511477E-4</v>
      </c>
      <c r="W1451" s="50">
        <f t="shared" si="1276"/>
        <v>1.2698517310511477E-4</v>
      </c>
      <c r="X1451" s="50">
        <f t="shared" si="1277"/>
        <v>1.2698517310511477E-4</v>
      </c>
      <c r="Y1451" s="26"/>
      <c r="Z1451" s="10"/>
    </row>
    <row r="1452" spans="1:26" outlineLevel="1">
      <c r="A1452" t="s">
        <v>130</v>
      </c>
      <c r="B1452" t="s">
        <v>33</v>
      </c>
      <c r="C1452" s="6" t="s">
        <v>107</v>
      </c>
      <c r="D1452" s="50">
        <f t="shared" si="1257"/>
        <v>1.2017580267017055E-6</v>
      </c>
      <c r="E1452" s="50">
        <f t="shared" si="1258"/>
        <v>5.7810100873353248E-4</v>
      </c>
      <c r="F1452" s="50">
        <f t="shared" si="1259"/>
        <v>0</v>
      </c>
      <c r="G1452" s="50">
        <f t="shared" si="1260"/>
        <v>4.9482984459262216E-5</v>
      </c>
      <c r="H1452" s="50">
        <f t="shared" si="1261"/>
        <v>7.2169750615586566E-5</v>
      </c>
      <c r="I1452" s="50">
        <f t="shared" si="1262"/>
        <v>7.2169750615586566E-5</v>
      </c>
      <c r="J1452" s="50">
        <f t="shared" si="1263"/>
        <v>7.7385538648642176E-7</v>
      </c>
      <c r="K1452" s="50">
        <f t="shared" si="1264"/>
        <v>4.5901513340483439E-4</v>
      </c>
      <c r="L1452" s="50">
        <f t="shared" si="1265"/>
        <v>0</v>
      </c>
      <c r="M1452" s="50">
        <f t="shared" si="1266"/>
        <v>6.6701832987292082E-5</v>
      </c>
      <c r="N1452" s="50">
        <f t="shared" si="1267"/>
        <v>6.6701832987292082E-5</v>
      </c>
      <c r="O1452" s="50">
        <f t="shared" si="1268"/>
        <v>6.6701832987292082E-5</v>
      </c>
      <c r="P1452" s="50">
        <f t="shared" si="1269"/>
        <v>6.8925458814372693E-5</v>
      </c>
      <c r="Q1452" s="50">
        <f t="shared" si="1270"/>
        <v>6.8925458814372693E-5</v>
      </c>
      <c r="R1452" s="50">
        <f t="shared" si="1271"/>
        <v>6.8925458814372693E-5</v>
      </c>
      <c r="S1452" s="50">
        <f t="shared" si="1272"/>
        <v>6.8925458814372693E-5</v>
      </c>
      <c r="T1452" s="50">
        <f t="shared" si="1273"/>
        <v>6.8925458814372693E-5</v>
      </c>
      <c r="U1452" s="50">
        <f t="shared" si="1274"/>
        <v>6.8925458814372693E-5</v>
      </c>
      <c r="V1452" s="50">
        <f t="shared" si="1275"/>
        <v>1.2772131903615892E-4</v>
      </c>
      <c r="W1452" s="50">
        <f t="shared" si="1276"/>
        <v>1.2772131903615892E-4</v>
      </c>
      <c r="X1452" s="50">
        <f t="shared" si="1277"/>
        <v>1.2772131903615892E-4</v>
      </c>
      <c r="Y1452" s="26"/>
      <c r="Z1452" s="10"/>
    </row>
    <row r="1453" spans="1:26" outlineLevel="1">
      <c r="A1453" t="s">
        <v>130</v>
      </c>
      <c r="B1453" t="s">
        <v>34</v>
      </c>
      <c r="C1453" s="6" t="s">
        <v>108</v>
      </c>
      <c r="D1453" s="50">
        <f t="shared" si="1257"/>
        <v>1.3948603398111897E-6</v>
      </c>
      <c r="E1453" s="50">
        <f t="shared" si="1258"/>
        <v>6.4360820519059005E-4</v>
      </c>
      <c r="F1453" s="50">
        <f t="shared" si="1259"/>
        <v>0</v>
      </c>
      <c r="G1453" s="50">
        <f t="shared" si="1260"/>
        <v>5.8654191970009473E-5</v>
      </c>
      <c r="H1453" s="50">
        <f t="shared" si="1261"/>
        <v>1.0185142558199193E-4</v>
      </c>
      <c r="I1453" s="50">
        <f t="shared" si="1262"/>
        <v>1.0185142558199193E-4</v>
      </c>
      <c r="J1453" s="50">
        <f t="shared" si="1263"/>
        <v>7.7385538648642176E-7</v>
      </c>
      <c r="K1453" s="50">
        <f t="shared" si="1264"/>
        <v>5.1724839659798513E-4</v>
      </c>
      <c r="L1453" s="50">
        <f t="shared" si="1265"/>
        <v>0</v>
      </c>
      <c r="M1453" s="50">
        <f t="shared" si="1266"/>
        <v>8.4833216390761489E-5</v>
      </c>
      <c r="N1453" s="50">
        <f t="shared" si="1267"/>
        <v>8.4833216390761489E-5</v>
      </c>
      <c r="O1453" s="50">
        <f t="shared" si="1268"/>
        <v>8.4833216390761489E-5</v>
      </c>
      <c r="P1453" s="50">
        <f t="shared" si="1269"/>
        <v>8.9781880055356578E-5</v>
      </c>
      <c r="Q1453" s="50">
        <f t="shared" si="1270"/>
        <v>8.9781880055356578E-5</v>
      </c>
      <c r="R1453" s="50">
        <f t="shared" si="1271"/>
        <v>8.9781880055356578E-5</v>
      </c>
      <c r="S1453" s="50">
        <f t="shared" si="1272"/>
        <v>8.9781880055356578E-5</v>
      </c>
      <c r="T1453" s="50">
        <f t="shared" si="1273"/>
        <v>8.9781880055356578E-5</v>
      </c>
      <c r="U1453" s="50">
        <f t="shared" si="1274"/>
        <v>8.9781880055356578E-5</v>
      </c>
      <c r="V1453" s="50">
        <f t="shared" si="1275"/>
        <v>1.2772131903615892E-4</v>
      </c>
      <c r="W1453" s="50">
        <f t="shared" si="1276"/>
        <v>1.2772131903615892E-4</v>
      </c>
      <c r="X1453" s="50">
        <f t="shared" si="1277"/>
        <v>1.2772131903615892E-4</v>
      </c>
      <c r="Y1453" s="26"/>
      <c r="Z1453" s="10"/>
    </row>
    <row r="1454" spans="1:26" outlineLevel="1">
      <c r="A1454" t="s">
        <v>130</v>
      </c>
      <c r="B1454" t="s">
        <v>35</v>
      </c>
      <c r="C1454" s="6" t="s">
        <v>109</v>
      </c>
      <c r="D1454" s="50">
        <f t="shared" si="1257"/>
        <v>1.515635287128627E-6</v>
      </c>
      <c r="E1454" s="50">
        <f t="shared" si="1258"/>
        <v>6.7799948333054517E-4</v>
      </c>
      <c r="F1454" s="50">
        <f t="shared" si="1259"/>
        <v>0</v>
      </c>
      <c r="G1454" s="50">
        <f t="shared" si="1260"/>
        <v>7.1555009035431693E-5</v>
      </c>
      <c r="H1454" s="50">
        <f t="shared" si="1261"/>
        <v>1.279110017112324E-4</v>
      </c>
      <c r="I1454" s="50">
        <f t="shared" si="1262"/>
        <v>1.279110017112324E-4</v>
      </c>
      <c r="J1454" s="50">
        <f t="shared" si="1263"/>
        <v>7.7385538648642176E-7</v>
      </c>
      <c r="K1454" s="50">
        <f t="shared" si="1264"/>
        <v>5.8575811800169167E-4</v>
      </c>
      <c r="L1454" s="50">
        <f t="shared" si="1265"/>
        <v>0</v>
      </c>
      <c r="M1454" s="50">
        <f t="shared" si="1266"/>
        <v>9.6371369465696606E-5</v>
      </c>
      <c r="N1454" s="50">
        <f t="shared" si="1267"/>
        <v>9.6371369465696606E-5</v>
      </c>
      <c r="O1454" s="50">
        <f t="shared" si="1268"/>
        <v>9.6371369465696606E-5</v>
      </c>
      <c r="P1454" s="50">
        <f t="shared" si="1269"/>
        <v>1.0772710112788696E-4</v>
      </c>
      <c r="Q1454" s="50">
        <f t="shared" si="1270"/>
        <v>1.0772710112788696E-4</v>
      </c>
      <c r="R1454" s="50">
        <f t="shared" si="1271"/>
        <v>1.0772710112788696E-4</v>
      </c>
      <c r="S1454" s="50">
        <f t="shared" si="1272"/>
        <v>1.0772710112788696E-4</v>
      </c>
      <c r="T1454" s="50">
        <f t="shared" si="1273"/>
        <v>1.0772710112788696E-4</v>
      </c>
      <c r="U1454" s="50">
        <f t="shared" si="1274"/>
        <v>1.0772710112788696E-4</v>
      </c>
      <c r="V1454" s="50">
        <f t="shared" si="1275"/>
        <v>1.2735324607063682E-4</v>
      </c>
      <c r="W1454" s="50">
        <f t="shared" si="1276"/>
        <v>1.2735324607063682E-4</v>
      </c>
      <c r="X1454" s="50">
        <f t="shared" si="1277"/>
        <v>1.2735324607063682E-4</v>
      </c>
      <c r="Y1454" s="26"/>
      <c r="Z1454" s="10"/>
    </row>
    <row r="1455" spans="1:26" outlineLevel="1">
      <c r="A1455" t="s">
        <v>130</v>
      </c>
      <c r="B1455" t="s">
        <v>36</v>
      </c>
      <c r="C1455" s="6" t="s">
        <v>110</v>
      </c>
      <c r="D1455" s="50">
        <f t="shared" si="1257"/>
        <v>1.5398590778913221E-6</v>
      </c>
      <c r="E1455" s="50">
        <f t="shared" si="1258"/>
        <v>6.8291252306482456E-4</v>
      </c>
      <c r="F1455" s="50">
        <f t="shared" si="1259"/>
        <v>0</v>
      </c>
      <c r="G1455" s="50">
        <f t="shared" si="1260"/>
        <v>7.4143879074707841E-5</v>
      </c>
      <c r="H1455" s="50">
        <f t="shared" si="1261"/>
        <v>1.598270713720766E-4</v>
      </c>
      <c r="I1455" s="50">
        <f t="shared" si="1262"/>
        <v>1.598270713720766E-4</v>
      </c>
      <c r="J1455" s="50">
        <f t="shared" si="1263"/>
        <v>7.7385538648642176E-7</v>
      </c>
      <c r="K1455" s="50">
        <f t="shared" si="1264"/>
        <v>6.4741686726502775E-4</v>
      </c>
      <c r="L1455" s="50">
        <f t="shared" si="1265"/>
        <v>0</v>
      </c>
      <c r="M1455" s="50">
        <f t="shared" si="1266"/>
        <v>1.0461290737636454E-4</v>
      </c>
      <c r="N1455" s="50">
        <f t="shared" si="1267"/>
        <v>1.0461290737636454E-4</v>
      </c>
      <c r="O1455" s="50">
        <f t="shared" si="1268"/>
        <v>1.0461290737636454E-4</v>
      </c>
      <c r="P1455" s="50">
        <f t="shared" si="1269"/>
        <v>1.2270805200980964E-4</v>
      </c>
      <c r="Q1455" s="50">
        <f t="shared" si="1270"/>
        <v>1.2270805200980964E-4</v>
      </c>
      <c r="R1455" s="50">
        <f t="shared" si="1271"/>
        <v>1.2270805200980964E-4</v>
      </c>
      <c r="S1455" s="50">
        <f t="shared" si="1272"/>
        <v>1.2270805200980964E-4</v>
      </c>
      <c r="T1455" s="50">
        <f t="shared" si="1273"/>
        <v>1.2270805200980964E-4</v>
      </c>
      <c r="U1455" s="50">
        <f t="shared" si="1274"/>
        <v>1.2270805200980964E-4</v>
      </c>
      <c r="V1455" s="50">
        <f t="shared" si="1275"/>
        <v>1.2698517310511477E-4</v>
      </c>
      <c r="W1455" s="50">
        <f t="shared" si="1276"/>
        <v>1.2698517310511477E-4</v>
      </c>
      <c r="X1455" s="50">
        <f t="shared" si="1277"/>
        <v>1.2698517310511477E-4</v>
      </c>
      <c r="Y1455" s="26"/>
      <c r="Z1455" s="10"/>
    </row>
    <row r="1456" spans="1:26" outlineLevel="1">
      <c r="A1456" t="s">
        <v>130</v>
      </c>
      <c r="B1456" t="s">
        <v>37</v>
      </c>
      <c r="C1456" s="6" t="s">
        <v>111</v>
      </c>
      <c r="D1456" s="50">
        <f t="shared" si="1257"/>
        <v>1.5440158230517845E-6</v>
      </c>
      <c r="E1456" s="50">
        <f t="shared" si="1258"/>
        <v>7.1730380120477969E-4</v>
      </c>
      <c r="F1456" s="50">
        <f t="shared" si="1259"/>
        <v>0</v>
      </c>
      <c r="G1456" s="50">
        <f t="shared" si="1260"/>
        <v>7.4586156583199457E-5</v>
      </c>
      <c r="H1456" s="50">
        <f t="shared" si="1261"/>
        <v>1.9703683025867294E-4</v>
      </c>
      <c r="I1456" s="50">
        <f t="shared" si="1262"/>
        <v>1.9703683025867294E-4</v>
      </c>
      <c r="J1456" s="50">
        <f t="shared" si="1263"/>
        <v>7.7385538648642176E-7</v>
      </c>
      <c r="K1456" s="50">
        <f t="shared" si="1264"/>
        <v>6.9537367224762237E-4</v>
      </c>
      <c r="L1456" s="50">
        <f t="shared" si="1265"/>
        <v>0</v>
      </c>
      <c r="M1456" s="50">
        <f t="shared" si="1266"/>
        <v>1.0378875358529775E-4</v>
      </c>
      <c r="N1456" s="50">
        <f t="shared" si="1267"/>
        <v>1.0378875358529775E-4</v>
      </c>
      <c r="O1456" s="50">
        <f t="shared" si="1268"/>
        <v>1.0378875358529775E-4</v>
      </c>
      <c r="P1456" s="50">
        <f t="shared" si="1269"/>
        <v>1.3018190956504594E-4</v>
      </c>
      <c r="Q1456" s="50">
        <f t="shared" si="1270"/>
        <v>1.3018190956504594E-4</v>
      </c>
      <c r="R1456" s="50">
        <f t="shared" si="1271"/>
        <v>1.3018190956504594E-4</v>
      </c>
      <c r="S1456" s="50">
        <f t="shared" si="1272"/>
        <v>1.3018190956504594E-4</v>
      </c>
      <c r="T1456" s="50">
        <f t="shared" si="1273"/>
        <v>1.3018190956504594E-4</v>
      </c>
      <c r="U1456" s="50">
        <f t="shared" si="1274"/>
        <v>1.3018190956504594E-4</v>
      </c>
      <c r="V1456" s="50">
        <f t="shared" si="1275"/>
        <v>1.266171001395927E-4</v>
      </c>
      <c r="W1456" s="50">
        <f t="shared" si="1276"/>
        <v>1.266171001395927E-4</v>
      </c>
      <c r="X1456" s="50">
        <f t="shared" si="1277"/>
        <v>1.266171001395927E-4</v>
      </c>
      <c r="Y1456" s="26"/>
      <c r="Z1456" s="10"/>
    </row>
    <row r="1457" spans="1:26" outlineLevel="1">
      <c r="A1457" t="s">
        <v>130</v>
      </c>
      <c r="B1457" t="s">
        <v>38</v>
      </c>
      <c r="C1457" s="6" t="s">
        <v>112</v>
      </c>
      <c r="D1457" s="50">
        <f t="shared" si="1257"/>
        <v>1.1885711110202384E-6</v>
      </c>
      <c r="E1457" s="50">
        <f t="shared" si="1258"/>
        <v>8.1392691597893948E-4</v>
      </c>
      <c r="F1457" s="50">
        <f t="shared" si="1259"/>
        <v>0</v>
      </c>
      <c r="G1457" s="50">
        <f t="shared" si="1260"/>
        <v>7.9137653416599214E-5</v>
      </c>
      <c r="H1457" s="50">
        <f t="shared" si="1261"/>
        <v>2.2063745454774239E-4</v>
      </c>
      <c r="I1457" s="50">
        <f t="shared" si="1262"/>
        <v>2.2063745454774239E-4</v>
      </c>
      <c r="J1457" s="50">
        <f t="shared" si="1263"/>
        <v>7.7385538648642176E-7</v>
      </c>
      <c r="K1457" s="50">
        <f t="shared" si="1264"/>
        <v>7.3305401901966087E-4</v>
      </c>
      <c r="L1457" s="50">
        <f t="shared" si="1265"/>
        <v>0</v>
      </c>
      <c r="M1457" s="50">
        <f t="shared" si="1266"/>
        <v>1.0378875358529775E-4</v>
      </c>
      <c r="N1457" s="50">
        <f t="shared" si="1267"/>
        <v>1.0378875358529775E-4</v>
      </c>
      <c r="O1457" s="50">
        <f t="shared" si="1268"/>
        <v>1.0378875358529775E-4</v>
      </c>
      <c r="P1457" s="50">
        <f t="shared" si="1269"/>
        <v>1.3460487437285263E-4</v>
      </c>
      <c r="Q1457" s="50">
        <f t="shared" si="1270"/>
        <v>1.3460487437285263E-4</v>
      </c>
      <c r="R1457" s="50">
        <f t="shared" si="1271"/>
        <v>1.3460487437285263E-4</v>
      </c>
      <c r="S1457" s="50">
        <f t="shared" si="1272"/>
        <v>1.3460487437285263E-4</v>
      </c>
      <c r="T1457" s="50">
        <f t="shared" si="1273"/>
        <v>1.3460487437285263E-4</v>
      </c>
      <c r="U1457" s="50">
        <f t="shared" si="1274"/>
        <v>1.3460487437285263E-4</v>
      </c>
      <c r="V1457" s="50">
        <f t="shared" si="1275"/>
        <v>1.2624902717407063E-4</v>
      </c>
      <c r="W1457" s="50">
        <f t="shared" si="1276"/>
        <v>1.2624902717407063E-4</v>
      </c>
      <c r="X1457" s="50">
        <f t="shared" si="1277"/>
        <v>1.2624902717407063E-4</v>
      </c>
      <c r="Y1457" s="26"/>
      <c r="Z1457" s="10"/>
    </row>
    <row r="1458" spans="1:26" outlineLevel="1">
      <c r="A1458" t="s">
        <v>130</v>
      </c>
      <c r="B1458" t="s">
        <v>39</v>
      </c>
      <c r="C1458" s="6" t="s">
        <v>113</v>
      </c>
      <c r="D1458" s="50">
        <f t="shared" si="1257"/>
        <v>1.2143142638071025E-6</v>
      </c>
      <c r="E1458" s="50">
        <f t="shared" si="1258"/>
        <v>9.0563699101881999E-4</v>
      </c>
      <c r="F1458" s="50">
        <f t="shared" si="1259"/>
        <v>0</v>
      </c>
      <c r="G1458" s="50">
        <f t="shared" si="1260"/>
        <v>8.1888011727012698E-5</v>
      </c>
      <c r="H1458" s="50">
        <f t="shared" si="1261"/>
        <v>2.0109509873597758E-4</v>
      </c>
      <c r="I1458" s="50">
        <f t="shared" si="1262"/>
        <v>2.0109509873597758E-4</v>
      </c>
      <c r="J1458" s="50">
        <f t="shared" si="1263"/>
        <v>7.7385538648642176E-7</v>
      </c>
      <c r="K1458" s="50">
        <f t="shared" si="1264"/>
        <v>7.6045790758114368E-4</v>
      </c>
      <c r="L1458" s="50">
        <f t="shared" si="1265"/>
        <v>0</v>
      </c>
      <c r="M1458" s="50">
        <f t="shared" si="1266"/>
        <v>1.0378875358529775E-4</v>
      </c>
      <c r="N1458" s="50">
        <f t="shared" si="1267"/>
        <v>1.0378875358529775E-4</v>
      </c>
      <c r="O1458" s="50">
        <f t="shared" si="1268"/>
        <v>1.0378875358529775E-4</v>
      </c>
      <c r="P1458" s="50">
        <f t="shared" si="1269"/>
        <v>1.3183933655170748E-4</v>
      </c>
      <c r="Q1458" s="50">
        <f t="shared" si="1270"/>
        <v>1.3183933655170748E-4</v>
      </c>
      <c r="R1458" s="50">
        <f t="shared" si="1271"/>
        <v>1.3183933655170748E-4</v>
      </c>
      <c r="S1458" s="50">
        <f t="shared" si="1272"/>
        <v>1.3183933655170748E-4</v>
      </c>
      <c r="T1458" s="50">
        <f t="shared" si="1273"/>
        <v>1.3183933655170748E-4</v>
      </c>
      <c r="U1458" s="50">
        <f t="shared" si="1274"/>
        <v>1.3183933655170748E-4</v>
      </c>
      <c r="V1458" s="50">
        <f t="shared" si="1275"/>
        <v>1.2624902717407063E-4</v>
      </c>
      <c r="W1458" s="50">
        <f t="shared" si="1276"/>
        <v>1.2624902717407063E-4</v>
      </c>
      <c r="X1458" s="50">
        <f t="shared" si="1277"/>
        <v>1.2624902717407063E-4</v>
      </c>
      <c r="Y1458" s="26"/>
      <c r="Z1458" s="10"/>
    </row>
    <row r="1459" spans="1:26" outlineLevel="1">
      <c r="A1459" t="s">
        <v>130</v>
      </c>
      <c r="B1459" t="s">
        <v>40</v>
      </c>
      <c r="C1459" s="6" t="s">
        <v>114</v>
      </c>
      <c r="D1459" s="50">
        <f t="shared" si="1257"/>
        <v>1.2133395787349941E-6</v>
      </c>
      <c r="E1459" s="50">
        <f t="shared" si="1258"/>
        <v>9.5149202853876029E-4</v>
      </c>
      <c r="F1459" s="50">
        <f t="shared" si="1259"/>
        <v>0</v>
      </c>
      <c r="G1459" s="50">
        <f t="shared" si="1260"/>
        <v>8.1783091563219124E-5</v>
      </c>
      <c r="H1459" s="50">
        <f t="shared" si="1261"/>
        <v>1.7727981173798563E-4</v>
      </c>
      <c r="I1459" s="50">
        <f t="shared" si="1262"/>
        <v>1.7727981173798563E-4</v>
      </c>
      <c r="J1459" s="50">
        <f t="shared" si="1263"/>
        <v>7.7385538648642176E-7</v>
      </c>
      <c r="K1459" s="50">
        <f t="shared" si="1264"/>
        <v>7.7758533793207015E-4</v>
      </c>
      <c r="L1459" s="50">
        <f t="shared" si="1265"/>
        <v>0</v>
      </c>
      <c r="M1459" s="50">
        <f t="shared" si="1266"/>
        <v>9.9667984629963805E-5</v>
      </c>
      <c r="N1459" s="50">
        <f t="shared" si="1267"/>
        <v>9.9667984629963805E-5</v>
      </c>
      <c r="O1459" s="50">
        <f t="shared" si="1268"/>
        <v>9.9667984629963805E-5</v>
      </c>
      <c r="P1459" s="50">
        <f t="shared" si="1269"/>
        <v>1.2584700493174114E-4</v>
      </c>
      <c r="Q1459" s="50">
        <f t="shared" si="1270"/>
        <v>1.2584700493174114E-4</v>
      </c>
      <c r="R1459" s="50">
        <f t="shared" si="1271"/>
        <v>1.2584700493174114E-4</v>
      </c>
      <c r="S1459" s="50">
        <f t="shared" si="1272"/>
        <v>1.2584700493174114E-4</v>
      </c>
      <c r="T1459" s="50">
        <f t="shared" si="1273"/>
        <v>1.2584700493174114E-4</v>
      </c>
      <c r="U1459" s="50">
        <f t="shared" si="1274"/>
        <v>1.2584700493174114E-4</v>
      </c>
      <c r="V1459" s="50">
        <f t="shared" si="1275"/>
        <v>1.2624902717407063E-4</v>
      </c>
      <c r="W1459" s="50">
        <f t="shared" si="1276"/>
        <v>1.2624902717407063E-4</v>
      </c>
      <c r="X1459" s="50">
        <f t="shared" si="1277"/>
        <v>1.2624902717407063E-4</v>
      </c>
      <c r="Y1459" s="26"/>
      <c r="Z1459" s="10"/>
    </row>
    <row r="1460" spans="1:26" outlineLevel="1">
      <c r="A1460" t="s">
        <v>130</v>
      </c>
      <c r="B1460" t="s">
        <v>41</v>
      </c>
      <c r="C1460" s="6" t="s">
        <v>115</v>
      </c>
      <c r="D1460" s="50">
        <f t="shared" si="1257"/>
        <v>1.2052840932860978E-6</v>
      </c>
      <c r="E1460" s="50">
        <f t="shared" si="1258"/>
        <v>9.6131810800731898E-4</v>
      </c>
      <c r="F1460" s="50">
        <f t="shared" si="1259"/>
        <v>0</v>
      </c>
      <c r="G1460" s="50">
        <f t="shared" si="1260"/>
        <v>8.0922555199641844E-5</v>
      </c>
      <c r="H1460" s="50">
        <f t="shared" si="1261"/>
        <v>1.8716667377461886E-4</v>
      </c>
      <c r="I1460" s="50">
        <f t="shared" si="1262"/>
        <v>1.8716667377461886E-4</v>
      </c>
      <c r="J1460" s="50">
        <f t="shared" si="1263"/>
        <v>7.7385538648642176E-7</v>
      </c>
      <c r="K1460" s="50">
        <f t="shared" si="1264"/>
        <v>7.8443631007244093E-4</v>
      </c>
      <c r="L1460" s="50">
        <f t="shared" si="1265"/>
        <v>0</v>
      </c>
      <c r="M1460" s="50">
        <f t="shared" si="1266"/>
        <v>9.4723061883563047E-5</v>
      </c>
      <c r="N1460" s="50">
        <f t="shared" si="1267"/>
        <v>9.4723061883563047E-5</v>
      </c>
      <c r="O1460" s="50">
        <f t="shared" si="1268"/>
        <v>9.4723061883563047E-5</v>
      </c>
      <c r="P1460" s="50">
        <f t="shared" si="1269"/>
        <v>1.2413489974043588E-4</v>
      </c>
      <c r="Q1460" s="50">
        <f t="shared" si="1270"/>
        <v>1.2413489974043588E-4</v>
      </c>
      <c r="R1460" s="50">
        <f t="shared" si="1271"/>
        <v>1.2413489974043588E-4</v>
      </c>
      <c r="S1460" s="50">
        <f t="shared" si="1272"/>
        <v>1.2413489974043588E-4</v>
      </c>
      <c r="T1460" s="50">
        <f t="shared" si="1273"/>
        <v>1.2413489974043588E-4</v>
      </c>
      <c r="U1460" s="50">
        <f t="shared" si="1274"/>
        <v>1.2413489974043588E-4</v>
      </c>
      <c r="V1460" s="50">
        <f t="shared" si="1275"/>
        <v>1.266171001395927E-4</v>
      </c>
      <c r="W1460" s="50">
        <f t="shared" si="1276"/>
        <v>1.266171001395927E-4</v>
      </c>
      <c r="X1460" s="50">
        <f t="shared" si="1277"/>
        <v>1.266171001395927E-4</v>
      </c>
      <c r="Y1460" s="26"/>
      <c r="Z1460" s="10"/>
    </row>
    <row r="1461" spans="1:26" outlineLevel="1">
      <c r="A1461" t="s">
        <v>130</v>
      </c>
      <c r="B1461" t="s">
        <v>42</v>
      </c>
      <c r="C1461" s="6" t="s">
        <v>116</v>
      </c>
      <c r="D1461" s="50">
        <f t="shared" si="1257"/>
        <v>1.2071761290143083E-6</v>
      </c>
      <c r="E1461" s="50">
        <f t="shared" si="1258"/>
        <v>9.449413088930545E-4</v>
      </c>
      <c r="F1461" s="50">
        <f t="shared" si="1259"/>
        <v>0</v>
      </c>
      <c r="G1461" s="50">
        <f t="shared" si="1260"/>
        <v>8.1125633836731073E-5</v>
      </c>
      <c r="H1461" s="50">
        <f t="shared" si="1261"/>
        <v>1.9374653605183791E-4</v>
      </c>
      <c r="I1461" s="50">
        <f t="shared" si="1262"/>
        <v>1.9374653605183791E-4</v>
      </c>
      <c r="J1461" s="50">
        <f t="shared" si="1263"/>
        <v>7.7385538648642176E-7</v>
      </c>
      <c r="K1461" s="50">
        <f t="shared" si="1264"/>
        <v>7.7758533793207015E-4</v>
      </c>
      <c r="L1461" s="50">
        <f t="shared" si="1265"/>
        <v>0</v>
      </c>
      <c r="M1461" s="50">
        <f t="shared" si="1266"/>
        <v>8.8129831555028675E-5</v>
      </c>
      <c r="N1461" s="50">
        <f t="shared" si="1267"/>
        <v>8.8129831555028675E-5</v>
      </c>
      <c r="O1461" s="50">
        <f t="shared" si="1268"/>
        <v>8.8129831555028675E-5</v>
      </c>
      <c r="P1461" s="50">
        <f t="shared" si="1269"/>
        <v>1.2156672977027732E-4</v>
      </c>
      <c r="Q1461" s="50">
        <f t="shared" si="1270"/>
        <v>1.2156672977027732E-4</v>
      </c>
      <c r="R1461" s="50">
        <f t="shared" si="1271"/>
        <v>1.2156672977027732E-4</v>
      </c>
      <c r="S1461" s="50">
        <f t="shared" si="1272"/>
        <v>1.2156672977027732E-4</v>
      </c>
      <c r="T1461" s="50">
        <f t="shared" si="1273"/>
        <v>1.2156672977027732E-4</v>
      </c>
      <c r="U1461" s="50">
        <f t="shared" si="1274"/>
        <v>1.2156672977027732E-4</v>
      </c>
      <c r="V1461" s="50">
        <f t="shared" si="1275"/>
        <v>1.2808939200168099E-4</v>
      </c>
      <c r="W1461" s="50">
        <f t="shared" si="1276"/>
        <v>1.2808939200168099E-4</v>
      </c>
      <c r="X1461" s="50">
        <f t="shared" si="1277"/>
        <v>1.2808939200168099E-4</v>
      </c>
      <c r="Y1461" s="26"/>
      <c r="Z1461" s="10"/>
    </row>
    <row r="1462" spans="1:26" outlineLevel="1">
      <c r="A1462" t="s">
        <v>130</v>
      </c>
      <c r="B1462" t="s">
        <v>43</v>
      </c>
      <c r="C1462" s="6" t="s">
        <v>117</v>
      </c>
      <c r="D1462" s="50">
        <f t="shared" si="1257"/>
        <v>1.2279311876086174E-6</v>
      </c>
      <c r="E1462" s="50">
        <f t="shared" si="1258"/>
        <v>9.1710075039880517E-4</v>
      </c>
      <c r="F1462" s="50">
        <f t="shared" si="1259"/>
        <v>0</v>
      </c>
      <c r="G1462" s="50">
        <f t="shared" si="1260"/>
        <v>8.3340993736688693E-5</v>
      </c>
      <c r="H1462" s="50">
        <f t="shared" si="1261"/>
        <v>2.0808201456803819E-4</v>
      </c>
      <c r="I1462" s="50">
        <f t="shared" si="1262"/>
        <v>2.0808201456803819E-4</v>
      </c>
      <c r="J1462" s="50">
        <f t="shared" si="1263"/>
        <v>7.7385538648642176E-7</v>
      </c>
      <c r="K1462" s="50">
        <f t="shared" si="1264"/>
        <v>7.5703242151095823E-4</v>
      </c>
      <c r="L1462" s="50">
        <f t="shared" si="1265"/>
        <v>0</v>
      </c>
      <c r="M1462" s="50">
        <f t="shared" si="1266"/>
        <v>8.4009062599694717E-5</v>
      </c>
      <c r="N1462" s="50">
        <f t="shared" si="1267"/>
        <v>8.4009062599694717E-5</v>
      </c>
      <c r="O1462" s="50">
        <f t="shared" si="1268"/>
        <v>8.4009062599694717E-5</v>
      </c>
      <c r="P1462" s="50">
        <f t="shared" si="1269"/>
        <v>1.3878322487744275E-4</v>
      </c>
      <c r="Q1462" s="50">
        <f t="shared" si="1270"/>
        <v>1.3878322487744275E-4</v>
      </c>
      <c r="R1462" s="50">
        <f t="shared" si="1271"/>
        <v>1.3878322487744275E-4</v>
      </c>
      <c r="S1462" s="50">
        <f t="shared" si="1272"/>
        <v>1.3878322487744275E-4</v>
      </c>
      <c r="T1462" s="50">
        <f t="shared" si="1273"/>
        <v>1.3878322487744275E-4</v>
      </c>
      <c r="U1462" s="50">
        <f t="shared" si="1274"/>
        <v>1.3878322487744275E-4</v>
      </c>
      <c r="V1462" s="50">
        <f t="shared" si="1275"/>
        <v>1.2992975682929133E-4</v>
      </c>
      <c r="W1462" s="50">
        <f t="shared" si="1276"/>
        <v>1.2992975682929133E-4</v>
      </c>
      <c r="X1462" s="50">
        <f t="shared" si="1277"/>
        <v>1.2992975682929133E-4</v>
      </c>
      <c r="Y1462" s="26"/>
      <c r="Z1462" s="10"/>
    </row>
    <row r="1463" spans="1:26" outlineLevel="1">
      <c r="A1463" t="s">
        <v>130</v>
      </c>
      <c r="B1463" t="s">
        <v>44</v>
      </c>
      <c r="C1463" s="6" t="s">
        <v>118</v>
      </c>
      <c r="D1463" s="50">
        <f t="shared" si="1257"/>
        <v>1.2666319184129233E-6</v>
      </c>
      <c r="E1463" s="50">
        <f t="shared" si="1258"/>
        <v>8.9253555172740852E-4</v>
      </c>
      <c r="F1463" s="50">
        <f t="shared" si="1259"/>
        <v>0</v>
      </c>
      <c r="G1463" s="50">
        <f t="shared" si="1260"/>
        <v>1.1396107580765338E-4</v>
      </c>
      <c r="H1463" s="50">
        <f t="shared" si="1261"/>
        <v>2.0737003888126983E-4</v>
      </c>
      <c r="I1463" s="50">
        <f t="shared" si="1262"/>
        <v>2.0737003888126983E-4</v>
      </c>
      <c r="J1463" s="50">
        <f t="shared" si="1263"/>
        <v>7.7385538648642176E-7</v>
      </c>
      <c r="K1463" s="50">
        <f t="shared" si="1264"/>
        <v>7.2277756080910485E-4</v>
      </c>
      <c r="L1463" s="50">
        <f t="shared" si="1265"/>
        <v>0</v>
      </c>
      <c r="M1463" s="50">
        <f t="shared" si="1266"/>
        <v>8.4833216390761557E-5</v>
      </c>
      <c r="N1463" s="50">
        <f t="shared" si="1267"/>
        <v>8.4833216390761557E-5</v>
      </c>
      <c r="O1463" s="50">
        <f t="shared" si="1268"/>
        <v>8.4833216390761557E-5</v>
      </c>
      <c r="P1463" s="50">
        <f t="shared" si="1269"/>
        <v>1.389258901573843E-4</v>
      </c>
      <c r="Q1463" s="50">
        <f t="shared" si="1270"/>
        <v>1.389258901573843E-4</v>
      </c>
      <c r="R1463" s="50">
        <f t="shared" si="1271"/>
        <v>1.389258901573843E-4</v>
      </c>
      <c r="S1463" s="50">
        <f t="shared" si="1272"/>
        <v>1.389258901573843E-4</v>
      </c>
      <c r="T1463" s="50">
        <f t="shared" si="1273"/>
        <v>1.389258901573843E-4</v>
      </c>
      <c r="U1463" s="50">
        <f t="shared" si="1274"/>
        <v>1.389258901573843E-4</v>
      </c>
      <c r="V1463" s="50">
        <f t="shared" si="1275"/>
        <v>1.3029782979481343E-4</v>
      </c>
      <c r="W1463" s="50">
        <f t="shared" si="1276"/>
        <v>1.3029782979481343E-4</v>
      </c>
      <c r="X1463" s="50">
        <f t="shared" si="1277"/>
        <v>1.3029782979481343E-4</v>
      </c>
      <c r="Y1463" s="26"/>
      <c r="Z1463" s="10"/>
    </row>
    <row r="1464" spans="1:26" outlineLevel="1">
      <c r="A1464" t="s">
        <v>130</v>
      </c>
      <c r="B1464" t="s">
        <v>45</v>
      </c>
      <c r="C1464" s="6" t="s">
        <v>119</v>
      </c>
      <c r="D1464" s="50">
        <f t="shared" si="1257"/>
        <v>1.3127861232980583E-6</v>
      </c>
      <c r="E1464" s="50">
        <f t="shared" si="1258"/>
        <v>8.6469499323315907E-4</v>
      </c>
      <c r="F1464" s="50">
        <f t="shared" si="1259"/>
        <v>0</v>
      </c>
      <c r="G1464" s="50">
        <f t="shared" si="1260"/>
        <v>3.0823757647022436E-4</v>
      </c>
      <c r="H1464" s="50">
        <f t="shared" si="1261"/>
        <v>2.0030376008717523E-4</v>
      </c>
      <c r="I1464" s="50">
        <f t="shared" si="1262"/>
        <v>2.0030376008717523E-4</v>
      </c>
      <c r="J1464" s="50">
        <f t="shared" si="1263"/>
        <v>7.7385538648642176E-7</v>
      </c>
      <c r="K1464" s="50">
        <f t="shared" si="1264"/>
        <v>6.8167172796688102E-4</v>
      </c>
      <c r="L1464" s="50">
        <f t="shared" si="1265"/>
        <v>0</v>
      </c>
      <c r="M1464" s="50">
        <f t="shared" si="1266"/>
        <v>8.4009062599694717E-5</v>
      </c>
      <c r="N1464" s="50">
        <f t="shared" si="1267"/>
        <v>8.4009062599694717E-5</v>
      </c>
      <c r="O1464" s="50">
        <f t="shared" si="1268"/>
        <v>8.4009062599694717E-5</v>
      </c>
      <c r="P1464" s="50">
        <f t="shared" si="1269"/>
        <v>1.3792716009858948E-4</v>
      </c>
      <c r="Q1464" s="50">
        <f t="shared" si="1270"/>
        <v>1.3792716009858948E-4</v>
      </c>
      <c r="R1464" s="50">
        <f t="shared" si="1271"/>
        <v>1.3792716009858948E-4</v>
      </c>
      <c r="S1464" s="50">
        <f t="shared" si="1272"/>
        <v>1.3792716009858948E-4</v>
      </c>
      <c r="T1464" s="50">
        <f t="shared" si="1273"/>
        <v>1.3792716009858948E-4</v>
      </c>
      <c r="U1464" s="50">
        <f t="shared" si="1274"/>
        <v>1.3792716009858948E-4</v>
      </c>
      <c r="V1464" s="50">
        <f t="shared" si="1275"/>
        <v>1.2956168386376929E-4</v>
      </c>
      <c r="W1464" s="50">
        <f t="shared" si="1276"/>
        <v>1.2956168386376929E-4</v>
      </c>
      <c r="X1464" s="50">
        <f t="shared" si="1277"/>
        <v>1.2956168386376929E-4</v>
      </c>
      <c r="Y1464" s="26"/>
      <c r="Z1464" s="10"/>
    </row>
    <row r="1465" spans="1:26" outlineLevel="1">
      <c r="A1465" t="s">
        <v>130</v>
      </c>
      <c r="B1465" t="s">
        <v>46</v>
      </c>
      <c r="C1465" s="6" t="s">
        <v>120</v>
      </c>
      <c r="D1465" s="50">
        <f t="shared" si="1257"/>
        <v>1.3538088979506226E-6</v>
      </c>
      <c r="E1465" s="50">
        <f t="shared" si="1258"/>
        <v>8.1556459589036587E-4</v>
      </c>
      <c r="F1465" s="50">
        <f t="shared" si="1259"/>
        <v>0</v>
      </c>
      <c r="G1465" s="50">
        <f t="shared" si="1260"/>
        <v>3.2234704299879101E-4</v>
      </c>
      <c r="H1465" s="50">
        <f t="shared" si="1261"/>
        <v>1.8639586117139505E-4</v>
      </c>
      <c r="I1465" s="50">
        <f t="shared" si="1262"/>
        <v>1.8639586117139505E-4</v>
      </c>
      <c r="J1465" s="50">
        <f t="shared" si="1263"/>
        <v>7.7385538648642176E-7</v>
      </c>
      <c r="K1465" s="50">
        <f t="shared" si="1264"/>
        <v>6.3028943691410095E-4</v>
      </c>
      <c r="L1465" s="50">
        <f t="shared" si="1265"/>
        <v>0</v>
      </c>
      <c r="M1465" s="50">
        <f t="shared" si="1266"/>
        <v>8.1536601226494358E-5</v>
      </c>
      <c r="N1465" s="50">
        <f t="shared" si="1267"/>
        <v>8.1536601226494358E-5</v>
      </c>
      <c r="O1465" s="50">
        <f t="shared" si="1268"/>
        <v>8.1536601226494358E-5</v>
      </c>
      <c r="P1465" s="50">
        <f t="shared" si="1269"/>
        <v>1.3464559062951917E-4</v>
      </c>
      <c r="Q1465" s="50">
        <f t="shared" si="1270"/>
        <v>1.3464559062951917E-4</v>
      </c>
      <c r="R1465" s="50">
        <f t="shared" si="1271"/>
        <v>1.3464559062951917E-4</v>
      </c>
      <c r="S1465" s="50">
        <f t="shared" si="1272"/>
        <v>1.3464559062951917E-4</v>
      </c>
      <c r="T1465" s="50">
        <f t="shared" si="1273"/>
        <v>1.3464559062951917E-4</v>
      </c>
      <c r="U1465" s="50">
        <f t="shared" si="1274"/>
        <v>1.3464559062951917E-4</v>
      </c>
      <c r="V1465" s="50">
        <f t="shared" si="1275"/>
        <v>1.2882553793272511E-4</v>
      </c>
      <c r="W1465" s="50">
        <f t="shared" si="1276"/>
        <v>1.2882553793272511E-4</v>
      </c>
      <c r="X1465" s="50">
        <f t="shared" si="1277"/>
        <v>1.2882553793272511E-4</v>
      </c>
      <c r="Y1465" s="26"/>
      <c r="Z1465" s="10"/>
    </row>
    <row r="1466" spans="1:26" outlineLevel="1">
      <c r="A1466" t="s">
        <v>130</v>
      </c>
      <c r="B1466" t="s">
        <v>47</v>
      </c>
      <c r="C1466" s="6" t="s">
        <v>121</v>
      </c>
      <c r="D1466" s="50">
        <f t="shared" si="1257"/>
        <v>1.348906805382077E-6</v>
      </c>
      <c r="E1466" s="50">
        <f t="shared" si="1258"/>
        <v>7.4023131996474973E-4</v>
      </c>
      <c r="F1466" s="50">
        <f t="shared" si="1259"/>
        <v>0</v>
      </c>
      <c r="G1466" s="50">
        <f t="shared" si="1260"/>
        <v>3.2126169941967049E-4</v>
      </c>
      <c r="H1466" s="50">
        <f t="shared" si="1261"/>
        <v>1.7469859970762274E-4</v>
      </c>
      <c r="I1466" s="50">
        <f t="shared" si="1262"/>
        <v>1.7469859970762274E-4</v>
      </c>
      <c r="J1466" s="50">
        <f t="shared" si="1263"/>
        <v>7.7385538648642176E-7</v>
      </c>
      <c r="K1466" s="50">
        <f t="shared" si="1264"/>
        <v>5.8233263193150644E-4</v>
      </c>
      <c r="L1466" s="50">
        <f t="shared" si="1265"/>
        <v>0</v>
      </c>
      <c r="M1466" s="50">
        <f t="shared" si="1266"/>
        <v>7.7415832271160386E-5</v>
      </c>
      <c r="N1466" s="50">
        <f t="shared" si="1267"/>
        <v>7.7415832271160386E-5</v>
      </c>
      <c r="O1466" s="50">
        <f t="shared" si="1268"/>
        <v>7.7415832271160386E-5</v>
      </c>
      <c r="P1466" s="50">
        <f t="shared" si="1269"/>
        <v>1.3022262582171242E-4</v>
      </c>
      <c r="Q1466" s="50">
        <f t="shared" si="1270"/>
        <v>1.3022262582171242E-4</v>
      </c>
      <c r="R1466" s="50">
        <f t="shared" si="1271"/>
        <v>1.3022262582171242E-4</v>
      </c>
      <c r="S1466" s="50">
        <f t="shared" si="1272"/>
        <v>1.3022262582171242E-4</v>
      </c>
      <c r="T1466" s="50">
        <f t="shared" si="1273"/>
        <v>1.3022262582171242E-4</v>
      </c>
      <c r="U1466" s="50">
        <f t="shared" si="1274"/>
        <v>1.3022262582171242E-4</v>
      </c>
      <c r="V1466" s="50">
        <f t="shared" si="1275"/>
        <v>1.2808939200168099E-4</v>
      </c>
      <c r="W1466" s="50">
        <f t="shared" si="1276"/>
        <v>1.2808939200168099E-4</v>
      </c>
      <c r="X1466" s="50">
        <f t="shared" si="1277"/>
        <v>1.2808939200168099E-4</v>
      </c>
      <c r="Y1466" s="26"/>
      <c r="Z1466" s="10"/>
    </row>
    <row r="1467" spans="1:26" outlineLevel="1">
      <c r="A1467" t="s">
        <v>130</v>
      </c>
      <c r="B1467" t="s">
        <v>48</v>
      </c>
      <c r="C1467" s="6" t="s">
        <v>122</v>
      </c>
      <c r="D1467" s="50">
        <f t="shared" si="1257"/>
        <v>1.1928998594287201E-6</v>
      </c>
      <c r="E1467" s="50">
        <f t="shared" si="1258"/>
        <v>6.5507196457057501E-4</v>
      </c>
      <c r="F1467" s="50">
        <f t="shared" si="1259"/>
        <v>0</v>
      </c>
      <c r="G1467" s="50">
        <f t="shared" si="1260"/>
        <v>2.6482383330540409E-4</v>
      </c>
      <c r="H1467" s="50">
        <f t="shared" si="1261"/>
        <v>1.6014373969911843E-4</v>
      </c>
      <c r="I1467" s="50">
        <f t="shared" si="1262"/>
        <v>1.6014373969911843E-4</v>
      </c>
      <c r="J1467" s="50">
        <f t="shared" si="1263"/>
        <v>7.7385538648642176E-7</v>
      </c>
      <c r="K1467" s="50">
        <f t="shared" si="1264"/>
        <v>5.3095034087872648E-4</v>
      </c>
      <c r="L1467" s="50">
        <f t="shared" si="1265"/>
        <v>0</v>
      </c>
      <c r="M1467" s="50">
        <f t="shared" si="1266"/>
        <v>7.2470909524759614E-5</v>
      </c>
      <c r="N1467" s="50">
        <f t="shared" si="1267"/>
        <v>7.2470909524759614E-5</v>
      </c>
      <c r="O1467" s="50">
        <f t="shared" si="1268"/>
        <v>7.2470909524759614E-5</v>
      </c>
      <c r="P1467" s="50">
        <f t="shared" si="1269"/>
        <v>1.2522895116133683E-4</v>
      </c>
      <c r="Q1467" s="50">
        <f t="shared" si="1270"/>
        <v>1.2522895116133683E-4</v>
      </c>
      <c r="R1467" s="50">
        <f t="shared" si="1271"/>
        <v>1.2522895116133683E-4</v>
      </c>
      <c r="S1467" s="50">
        <f t="shared" si="1272"/>
        <v>1.2522895116133683E-4</v>
      </c>
      <c r="T1467" s="50">
        <f t="shared" si="1273"/>
        <v>1.2522895116133683E-4</v>
      </c>
      <c r="U1467" s="50">
        <f t="shared" si="1274"/>
        <v>1.2522895116133683E-4</v>
      </c>
      <c r="V1467" s="50">
        <f t="shared" si="1275"/>
        <v>1.266171001395927E-4</v>
      </c>
      <c r="W1467" s="50">
        <f t="shared" si="1276"/>
        <v>1.266171001395927E-4</v>
      </c>
      <c r="X1467" s="50">
        <f t="shared" si="1277"/>
        <v>1.266171001395927E-4</v>
      </c>
      <c r="Y1467" s="26"/>
      <c r="Z1467" s="10"/>
    </row>
    <row r="1468" spans="1:26" outlineLevel="1">
      <c r="A1468" t="s">
        <v>130</v>
      </c>
      <c r="B1468" t="s">
        <v>49</v>
      </c>
      <c r="C1468" s="6" t="s">
        <v>123</v>
      </c>
      <c r="D1468" s="50">
        <f t="shared" si="1257"/>
        <v>9.2821552793527171E-7</v>
      </c>
      <c r="E1468" s="50">
        <f t="shared" si="1258"/>
        <v>5.6663724935354751E-4</v>
      </c>
      <c r="F1468" s="50">
        <f t="shared" si="1259"/>
        <v>0</v>
      </c>
      <c r="G1468" s="50">
        <f t="shared" si="1260"/>
        <v>1.7148428550104033E-4</v>
      </c>
      <c r="H1468" s="50">
        <f t="shared" si="1261"/>
        <v>1.3367889776739333E-4</v>
      </c>
      <c r="I1468" s="50">
        <f t="shared" si="1262"/>
        <v>1.3367889776739333E-4</v>
      </c>
      <c r="J1468" s="50">
        <f t="shared" si="1263"/>
        <v>7.7385538648642176E-7</v>
      </c>
      <c r="K1468" s="50">
        <f t="shared" si="1264"/>
        <v>4.8299353589613181E-4</v>
      </c>
      <c r="L1468" s="50">
        <f t="shared" si="1265"/>
        <v>0</v>
      </c>
      <c r="M1468" s="50">
        <f t="shared" si="1266"/>
        <v>6.8350140569425682E-5</v>
      </c>
      <c r="N1468" s="50">
        <f t="shared" si="1267"/>
        <v>6.8350140569425682E-5</v>
      </c>
      <c r="O1468" s="50">
        <f t="shared" si="1268"/>
        <v>6.8350140569425682E-5</v>
      </c>
      <c r="P1468" s="50">
        <f t="shared" si="1269"/>
        <v>1.2351684597003158E-4</v>
      </c>
      <c r="Q1468" s="50">
        <f t="shared" si="1270"/>
        <v>1.2351684597003158E-4</v>
      </c>
      <c r="R1468" s="50">
        <f t="shared" si="1271"/>
        <v>1.2351684597003158E-4</v>
      </c>
      <c r="S1468" s="50">
        <f t="shared" si="1272"/>
        <v>1.2351684597003158E-4</v>
      </c>
      <c r="T1468" s="50">
        <f t="shared" si="1273"/>
        <v>1.2351684597003158E-4</v>
      </c>
      <c r="U1468" s="50">
        <f t="shared" si="1274"/>
        <v>1.2351684597003158E-4</v>
      </c>
      <c r="V1468" s="50">
        <f t="shared" si="1275"/>
        <v>1.2551288124302646E-4</v>
      </c>
      <c r="W1468" s="50">
        <f t="shared" si="1276"/>
        <v>1.2551288124302646E-4</v>
      </c>
      <c r="X1468" s="50">
        <f t="shared" si="1277"/>
        <v>1.2551288124302646E-4</v>
      </c>
      <c r="Y1468" s="26"/>
      <c r="Z1468" s="10"/>
    </row>
    <row r="1469" spans="1:26" outlineLevel="1">
      <c r="A1469" t="s">
        <v>130</v>
      </c>
      <c r="B1469" t="s">
        <v>50</v>
      </c>
      <c r="C1469" s="6" t="s">
        <v>124</v>
      </c>
      <c r="D1469" s="50">
        <f t="shared" si="1257"/>
        <v>7.9605969904056834E-7</v>
      </c>
      <c r="E1469" s="50">
        <f t="shared" si="1258"/>
        <v>4.8639093369365197E-4</v>
      </c>
      <c r="F1469" s="50">
        <f t="shared" si="1259"/>
        <v>0</v>
      </c>
      <c r="G1469" s="50">
        <f t="shared" si="1260"/>
        <v>9.5660229445239191E-5</v>
      </c>
      <c r="H1469" s="50">
        <f t="shared" si="1261"/>
        <v>1.0739406042698634E-4</v>
      </c>
      <c r="I1469" s="50">
        <f t="shared" si="1262"/>
        <v>1.0739406042698634E-4</v>
      </c>
      <c r="J1469" s="50">
        <f t="shared" si="1263"/>
        <v>7.7385538648642176E-7</v>
      </c>
      <c r="K1469" s="50">
        <f t="shared" si="1264"/>
        <v>4.3503673091353708E-4</v>
      </c>
      <c r="L1469" s="50">
        <f t="shared" si="1265"/>
        <v>0</v>
      </c>
      <c r="M1469" s="50">
        <f t="shared" si="1266"/>
        <v>6.3405217823024924E-5</v>
      </c>
      <c r="N1469" s="50">
        <f t="shared" si="1267"/>
        <v>6.3405217823024924E-5</v>
      </c>
      <c r="O1469" s="50">
        <f t="shared" si="1268"/>
        <v>6.3405217823024924E-5</v>
      </c>
      <c r="P1469" s="50">
        <f t="shared" si="1269"/>
        <v>8.3018400565263871E-5</v>
      </c>
      <c r="Q1469" s="50">
        <f t="shared" si="1270"/>
        <v>8.3018400565263871E-5</v>
      </c>
      <c r="R1469" s="50">
        <f t="shared" si="1271"/>
        <v>8.3018400565263871E-5</v>
      </c>
      <c r="S1469" s="50">
        <f t="shared" si="1272"/>
        <v>8.3018400565263871E-5</v>
      </c>
      <c r="T1469" s="50">
        <f t="shared" si="1273"/>
        <v>8.3018400565263871E-5</v>
      </c>
      <c r="U1469" s="50">
        <f t="shared" si="1274"/>
        <v>8.3018400565263871E-5</v>
      </c>
      <c r="V1469" s="50">
        <f t="shared" si="1275"/>
        <v>1.2477673531198234E-4</v>
      </c>
      <c r="W1469" s="50">
        <f t="shared" si="1276"/>
        <v>1.2477673531198234E-4</v>
      </c>
      <c r="X1469" s="50">
        <f t="shared" si="1277"/>
        <v>1.2477673531198234E-4</v>
      </c>
      <c r="Y1469" s="26"/>
      <c r="Z1469" s="10"/>
    </row>
    <row r="1470" spans="1:26" outlineLevel="1">
      <c r="C1470" s="6"/>
    </row>
    <row r="1471" spans="1:26">
      <c r="A1471" t="s">
        <v>130</v>
      </c>
      <c r="B1471" t="s">
        <v>27</v>
      </c>
      <c r="C1471" s="6" t="s">
        <v>101</v>
      </c>
      <c r="D1471" s="50">
        <f>IF(D1446&gt;D1374,1,0)</f>
        <v>0</v>
      </c>
      <c r="E1471" s="50">
        <f t="shared" ref="E1471:X1484" si="1278">IF(E1446&gt;E1374,1,0)</f>
        <v>1</v>
      </c>
      <c r="F1471" s="50">
        <f t="shared" si="1278"/>
        <v>0</v>
      </c>
      <c r="G1471" s="50">
        <f t="shared" si="1278"/>
        <v>1</v>
      </c>
      <c r="H1471" s="50">
        <f t="shared" si="1278"/>
        <v>1</v>
      </c>
      <c r="I1471" s="50">
        <f t="shared" si="1278"/>
        <v>1</v>
      </c>
      <c r="J1471" s="50">
        <f t="shared" si="1278"/>
        <v>0</v>
      </c>
      <c r="K1471" s="50">
        <f t="shared" si="1278"/>
        <v>1</v>
      </c>
      <c r="L1471" s="50">
        <f t="shared" si="1278"/>
        <v>0</v>
      </c>
      <c r="M1471" s="50">
        <f t="shared" si="1278"/>
        <v>1</v>
      </c>
      <c r="N1471" s="50">
        <f t="shared" si="1278"/>
        <v>1</v>
      </c>
      <c r="O1471" s="50">
        <f t="shared" si="1278"/>
        <v>1</v>
      </c>
      <c r="P1471" s="50">
        <f t="shared" si="1278"/>
        <v>1</v>
      </c>
      <c r="Q1471" s="50">
        <f t="shared" si="1278"/>
        <v>1</v>
      </c>
      <c r="R1471" s="50">
        <f t="shared" si="1278"/>
        <v>1</v>
      </c>
      <c r="S1471" s="50">
        <f t="shared" si="1278"/>
        <v>1</v>
      </c>
      <c r="T1471" s="50">
        <f t="shared" si="1278"/>
        <v>1</v>
      </c>
      <c r="U1471" s="50">
        <f t="shared" si="1278"/>
        <v>1</v>
      </c>
      <c r="V1471" s="50">
        <f t="shared" si="1278"/>
        <v>1</v>
      </c>
      <c r="W1471" s="50">
        <f t="shared" si="1278"/>
        <v>1</v>
      </c>
      <c r="X1471" s="50">
        <f t="shared" si="1278"/>
        <v>1</v>
      </c>
    </row>
    <row r="1472" spans="1:26">
      <c r="A1472" t="s">
        <v>130</v>
      </c>
      <c r="B1472" t="s">
        <v>28</v>
      </c>
      <c r="C1472" s="6" t="s">
        <v>102</v>
      </c>
      <c r="D1472" s="50">
        <f t="shared" ref="D1472:S1494" si="1279">IF(D1447&gt;D1375,1,0)</f>
        <v>0</v>
      </c>
      <c r="E1472" s="50">
        <f t="shared" si="1279"/>
        <v>1</v>
      </c>
      <c r="F1472" s="50">
        <f t="shared" si="1279"/>
        <v>0</v>
      </c>
      <c r="G1472" s="50">
        <f t="shared" si="1279"/>
        <v>1</v>
      </c>
      <c r="H1472" s="50">
        <f t="shared" si="1279"/>
        <v>1</v>
      </c>
      <c r="I1472" s="50">
        <f t="shared" si="1279"/>
        <v>1</v>
      </c>
      <c r="J1472" s="50">
        <f t="shared" si="1279"/>
        <v>0</v>
      </c>
      <c r="K1472" s="50">
        <f t="shared" si="1279"/>
        <v>1</v>
      </c>
      <c r="L1472" s="50">
        <f t="shared" si="1279"/>
        <v>0</v>
      </c>
      <c r="M1472" s="50">
        <f t="shared" si="1279"/>
        <v>1</v>
      </c>
      <c r="N1472" s="50">
        <f t="shared" si="1279"/>
        <v>1</v>
      </c>
      <c r="O1472" s="50">
        <f t="shared" si="1279"/>
        <v>1</v>
      </c>
      <c r="P1472" s="50">
        <f t="shared" si="1279"/>
        <v>1</v>
      </c>
      <c r="Q1472" s="50">
        <f t="shared" si="1279"/>
        <v>1</v>
      </c>
      <c r="R1472" s="50">
        <f t="shared" si="1279"/>
        <v>1</v>
      </c>
      <c r="S1472" s="50">
        <f t="shared" si="1279"/>
        <v>1</v>
      </c>
      <c r="T1472" s="50">
        <f t="shared" si="1278"/>
        <v>1</v>
      </c>
      <c r="U1472" s="50">
        <f t="shared" si="1278"/>
        <v>1</v>
      </c>
      <c r="V1472" s="50">
        <f t="shared" si="1278"/>
        <v>1</v>
      </c>
      <c r="W1472" s="50">
        <f t="shared" si="1278"/>
        <v>1</v>
      </c>
      <c r="X1472" s="50">
        <f t="shared" si="1278"/>
        <v>1</v>
      </c>
    </row>
    <row r="1473" spans="1:24">
      <c r="A1473" t="s">
        <v>130</v>
      </c>
      <c r="B1473" t="s">
        <v>29</v>
      </c>
      <c r="C1473" s="6" t="s">
        <v>103</v>
      </c>
      <c r="D1473" s="50">
        <f t="shared" si="1279"/>
        <v>0</v>
      </c>
      <c r="E1473" s="50">
        <f t="shared" si="1278"/>
        <v>1</v>
      </c>
      <c r="F1473" s="50">
        <f t="shared" si="1278"/>
        <v>0</v>
      </c>
      <c r="G1473" s="50">
        <f t="shared" si="1278"/>
        <v>1</v>
      </c>
      <c r="H1473" s="50">
        <f t="shared" si="1278"/>
        <v>1</v>
      </c>
      <c r="I1473" s="50">
        <f t="shared" si="1278"/>
        <v>1</v>
      </c>
      <c r="J1473" s="50">
        <f t="shared" si="1278"/>
        <v>0</v>
      </c>
      <c r="K1473" s="50">
        <f t="shared" si="1278"/>
        <v>1</v>
      </c>
      <c r="L1473" s="50">
        <f t="shared" si="1278"/>
        <v>0</v>
      </c>
      <c r="M1473" s="50">
        <f t="shared" si="1278"/>
        <v>1</v>
      </c>
      <c r="N1473" s="50">
        <f t="shared" si="1278"/>
        <v>1</v>
      </c>
      <c r="O1473" s="50">
        <f t="shared" si="1278"/>
        <v>1</v>
      </c>
      <c r="P1473" s="50">
        <f t="shared" si="1278"/>
        <v>1</v>
      </c>
      <c r="Q1473" s="50">
        <f t="shared" si="1278"/>
        <v>1</v>
      </c>
      <c r="R1473" s="50">
        <f t="shared" si="1278"/>
        <v>1</v>
      </c>
      <c r="S1473" s="50">
        <f t="shared" si="1278"/>
        <v>1</v>
      </c>
      <c r="T1473" s="50">
        <f t="shared" si="1278"/>
        <v>1</v>
      </c>
      <c r="U1473" s="50">
        <f t="shared" si="1278"/>
        <v>1</v>
      </c>
      <c r="V1473" s="50">
        <f t="shared" si="1278"/>
        <v>1</v>
      </c>
      <c r="W1473" s="50">
        <f t="shared" si="1278"/>
        <v>1</v>
      </c>
      <c r="X1473" s="50">
        <f t="shared" si="1278"/>
        <v>1</v>
      </c>
    </row>
    <row r="1474" spans="1:24">
      <c r="A1474" t="s">
        <v>130</v>
      </c>
      <c r="B1474" t="s">
        <v>30</v>
      </c>
      <c r="C1474" s="6" t="s">
        <v>104</v>
      </c>
      <c r="D1474" s="50">
        <f t="shared" si="1279"/>
        <v>0</v>
      </c>
      <c r="E1474" s="50">
        <f t="shared" si="1278"/>
        <v>1</v>
      </c>
      <c r="F1474" s="50">
        <f t="shared" si="1278"/>
        <v>0</v>
      </c>
      <c r="G1474" s="50">
        <f t="shared" si="1278"/>
        <v>1</v>
      </c>
      <c r="H1474" s="50">
        <f t="shared" si="1278"/>
        <v>1</v>
      </c>
      <c r="I1474" s="50">
        <f t="shared" si="1278"/>
        <v>1</v>
      </c>
      <c r="J1474" s="50">
        <f t="shared" si="1278"/>
        <v>0</v>
      </c>
      <c r="K1474" s="50">
        <f t="shared" si="1278"/>
        <v>1</v>
      </c>
      <c r="L1474" s="50">
        <f t="shared" si="1278"/>
        <v>0</v>
      </c>
      <c r="M1474" s="50">
        <f t="shared" si="1278"/>
        <v>1</v>
      </c>
      <c r="N1474" s="50">
        <f t="shared" si="1278"/>
        <v>1</v>
      </c>
      <c r="O1474" s="50">
        <f t="shared" si="1278"/>
        <v>1</v>
      </c>
      <c r="P1474" s="50">
        <f t="shared" si="1278"/>
        <v>1</v>
      </c>
      <c r="Q1474" s="50">
        <f t="shared" si="1278"/>
        <v>1</v>
      </c>
      <c r="R1474" s="50">
        <f t="shared" si="1278"/>
        <v>1</v>
      </c>
      <c r="S1474" s="50">
        <f t="shared" si="1278"/>
        <v>1</v>
      </c>
      <c r="T1474" s="50">
        <f t="shared" si="1278"/>
        <v>1</v>
      </c>
      <c r="U1474" s="50">
        <f t="shared" si="1278"/>
        <v>1</v>
      </c>
      <c r="V1474" s="50">
        <f t="shared" si="1278"/>
        <v>1</v>
      </c>
      <c r="W1474" s="50">
        <f t="shared" si="1278"/>
        <v>1</v>
      </c>
      <c r="X1474" s="50">
        <f t="shared" si="1278"/>
        <v>1</v>
      </c>
    </row>
    <row r="1475" spans="1:24">
      <c r="A1475" t="s">
        <v>130</v>
      </c>
      <c r="B1475" t="s">
        <v>31</v>
      </c>
      <c r="C1475" s="6" t="s">
        <v>105</v>
      </c>
      <c r="D1475" s="50">
        <f t="shared" si="1279"/>
        <v>0</v>
      </c>
      <c r="E1475" s="50">
        <f t="shared" si="1278"/>
        <v>1</v>
      </c>
      <c r="F1475" s="50">
        <f t="shared" si="1278"/>
        <v>0</v>
      </c>
      <c r="G1475" s="50">
        <f t="shared" si="1278"/>
        <v>1</v>
      </c>
      <c r="H1475" s="50">
        <f t="shared" si="1278"/>
        <v>1</v>
      </c>
      <c r="I1475" s="50">
        <f t="shared" si="1278"/>
        <v>1</v>
      </c>
      <c r="J1475" s="50">
        <f t="shared" si="1278"/>
        <v>0</v>
      </c>
      <c r="K1475" s="50">
        <f t="shared" si="1278"/>
        <v>1</v>
      </c>
      <c r="L1475" s="50">
        <f t="shared" si="1278"/>
        <v>0</v>
      </c>
      <c r="M1475" s="50">
        <f t="shared" si="1278"/>
        <v>1</v>
      </c>
      <c r="N1475" s="50">
        <f t="shared" si="1278"/>
        <v>1</v>
      </c>
      <c r="O1475" s="50">
        <f t="shared" si="1278"/>
        <v>1</v>
      </c>
      <c r="P1475" s="50">
        <f t="shared" si="1278"/>
        <v>1</v>
      </c>
      <c r="Q1475" s="50">
        <f t="shared" si="1278"/>
        <v>1</v>
      </c>
      <c r="R1475" s="50">
        <f t="shared" si="1278"/>
        <v>1</v>
      </c>
      <c r="S1475" s="50">
        <f t="shared" si="1278"/>
        <v>1</v>
      </c>
      <c r="T1475" s="50">
        <f t="shared" si="1278"/>
        <v>1</v>
      </c>
      <c r="U1475" s="50">
        <f t="shared" si="1278"/>
        <v>1</v>
      </c>
      <c r="V1475" s="50">
        <f t="shared" si="1278"/>
        <v>1</v>
      </c>
      <c r="W1475" s="50">
        <f t="shared" si="1278"/>
        <v>1</v>
      </c>
      <c r="X1475" s="50">
        <f t="shared" si="1278"/>
        <v>1</v>
      </c>
    </row>
    <row r="1476" spans="1:24">
      <c r="A1476" t="s">
        <v>130</v>
      </c>
      <c r="B1476" t="s">
        <v>32</v>
      </c>
      <c r="C1476" s="6" t="s">
        <v>106</v>
      </c>
      <c r="D1476" s="50">
        <f t="shared" si="1279"/>
        <v>0</v>
      </c>
      <c r="E1476" s="50">
        <f t="shared" si="1278"/>
        <v>1</v>
      </c>
      <c r="F1476" s="50">
        <f t="shared" si="1278"/>
        <v>0</v>
      </c>
      <c r="G1476" s="50">
        <f t="shared" si="1278"/>
        <v>1</v>
      </c>
      <c r="H1476" s="50">
        <f t="shared" si="1278"/>
        <v>1</v>
      </c>
      <c r="I1476" s="50">
        <f t="shared" si="1278"/>
        <v>1</v>
      </c>
      <c r="J1476" s="50">
        <f t="shared" si="1278"/>
        <v>0</v>
      </c>
      <c r="K1476" s="50">
        <f t="shared" si="1278"/>
        <v>1</v>
      </c>
      <c r="L1476" s="50">
        <f t="shared" si="1278"/>
        <v>0</v>
      </c>
      <c r="M1476" s="50">
        <f t="shared" si="1278"/>
        <v>0</v>
      </c>
      <c r="N1476" s="50">
        <f t="shared" si="1278"/>
        <v>0</v>
      </c>
      <c r="O1476" s="50">
        <f t="shared" si="1278"/>
        <v>0</v>
      </c>
      <c r="P1476" s="50">
        <f t="shared" si="1278"/>
        <v>1</v>
      </c>
      <c r="Q1476" s="50">
        <f t="shared" si="1278"/>
        <v>1</v>
      </c>
      <c r="R1476" s="50">
        <f t="shared" si="1278"/>
        <v>1</v>
      </c>
      <c r="S1476" s="50">
        <f t="shared" si="1278"/>
        <v>1</v>
      </c>
      <c r="T1476" s="50">
        <f t="shared" si="1278"/>
        <v>1</v>
      </c>
      <c r="U1476" s="50">
        <f t="shared" si="1278"/>
        <v>1</v>
      </c>
      <c r="V1476" s="50">
        <f t="shared" si="1278"/>
        <v>1</v>
      </c>
      <c r="W1476" s="50">
        <f t="shared" si="1278"/>
        <v>1</v>
      </c>
      <c r="X1476" s="50">
        <f t="shared" si="1278"/>
        <v>1</v>
      </c>
    </row>
    <row r="1477" spans="1:24">
      <c r="A1477" t="s">
        <v>130</v>
      </c>
      <c r="B1477" t="s">
        <v>33</v>
      </c>
      <c r="C1477" s="6" t="s">
        <v>107</v>
      </c>
      <c r="D1477" s="50">
        <f t="shared" si="1279"/>
        <v>0</v>
      </c>
      <c r="E1477" s="50">
        <f t="shared" si="1278"/>
        <v>1</v>
      </c>
      <c r="F1477" s="50">
        <f t="shared" si="1278"/>
        <v>0</v>
      </c>
      <c r="G1477" s="50">
        <f t="shared" si="1278"/>
        <v>1</v>
      </c>
      <c r="H1477" s="50">
        <f t="shared" si="1278"/>
        <v>0</v>
      </c>
      <c r="I1477" s="50">
        <f t="shared" si="1278"/>
        <v>0</v>
      </c>
      <c r="J1477" s="50">
        <f t="shared" si="1278"/>
        <v>0</v>
      </c>
      <c r="K1477" s="50">
        <f t="shared" si="1278"/>
        <v>1</v>
      </c>
      <c r="L1477" s="50">
        <f t="shared" si="1278"/>
        <v>0</v>
      </c>
      <c r="M1477" s="50">
        <f t="shared" si="1278"/>
        <v>0</v>
      </c>
      <c r="N1477" s="50">
        <f t="shared" si="1278"/>
        <v>0</v>
      </c>
      <c r="O1477" s="50">
        <f t="shared" si="1278"/>
        <v>0</v>
      </c>
      <c r="P1477" s="50">
        <f t="shared" si="1278"/>
        <v>1</v>
      </c>
      <c r="Q1477" s="50">
        <f t="shared" si="1278"/>
        <v>1</v>
      </c>
      <c r="R1477" s="50">
        <f t="shared" si="1278"/>
        <v>1</v>
      </c>
      <c r="S1477" s="50">
        <f t="shared" si="1278"/>
        <v>1</v>
      </c>
      <c r="T1477" s="50">
        <f t="shared" si="1278"/>
        <v>1</v>
      </c>
      <c r="U1477" s="50">
        <f t="shared" si="1278"/>
        <v>1</v>
      </c>
      <c r="V1477" s="50">
        <f t="shared" si="1278"/>
        <v>1</v>
      </c>
      <c r="W1477" s="50">
        <f t="shared" si="1278"/>
        <v>1</v>
      </c>
      <c r="X1477" s="50">
        <f t="shared" si="1278"/>
        <v>1</v>
      </c>
    </row>
    <row r="1478" spans="1:24">
      <c r="A1478" t="s">
        <v>130</v>
      </c>
      <c r="B1478" t="s">
        <v>34</v>
      </c>
      <c r="C1478" s="6" t="s">
        <v>108</v>
      </c>
      <c r="D1478" s="50">
        <f t="shared" si="1279"/>
        <v>0</v>
      </c>
      <c r="E1478" s="50">
        <f t="shared" si="1278"/>
        <v>1</v>
      </c>
      <c r="F1478" s="50">
        <f t="shared" si="1278"/>
        <v>0</v>
      </c>
      <c r="G1478" s="50">
        <f t="shared" si="1278"/>
        <v>1</v>
      </c>
      <c r="H1478" s="50">
        <f t="shared" si="1278"/>
        <v>1</v>
      </c>
      <c r="I1478" s="50">
        <f t="shared" si="1278"/>
        <v>1</v>
      </c>
      <c r="J1478" s="50">
        <f t="shared" si="1278"/>
        <v>0</v>
      </c>
      <c r="K1478" s="50">
        <f t="shared" si="1278"/>
        <v>1</v>
      </c>
      <c r="L1478" s="50">
        <f t="shared" si="1278"/>
        <v>0</v>
      </c>
      <c r="M1478" s="50">
        <f t="shared" si="1278"/>
        <v>0</v>
      </c>
      <c r="N1478" s="50">
        <f t="shared" si="1278"/>
        <v>0</v>
      </c>
      <c r="O1478" s="50">
        <f t="shared" si="1278"/>
        <v>0</v>
      </c>
      <c r="P1478" s="50">
        <f t="shared" si="1278"/>
        <v>0</v>
      </c>
      <c r="Q1478" s="50">
        <f t="shared" si="1278"/>
        <v>0</v>
      </c>
      <c r="R1478" s="50">
        <f t="shared" si="1278"/>
        <v>0</v>
      </c>
      <c r="S1478" s="50">
        <f t="shared" si="1278"/>
        <v>0</v>
      </c>
      <c r="T1478" s="50">
        <f t="shared" si="1278"/>
        <v>0</v>
      </c>
      <c r="U1478" s="50">
        <f t="shared" si="1278"/>
        <v>0</v>
      </c>
      <c r="V1478" s="50">
        <f t="shared" si="1278"/>
        <v>1</v>
      </c>
      <c r="W1478" s="50">
        <f t="shared" si="1278"/>
        <v>1</v>
      </c>
      <c r="X1478" s="50">
        <f t="shared" si="1278"/>
        <v>1</v>
      </c>
    </row>
    <row r="1479" spans="1:24">
      <c r="A1479" t="s">
        <v>130</v>
      </c>
      <c r="B1479" t="s">
        <v>35</v>
      </c>
      <c r="C1479" s="6" t="s">
        <v>109</v>
      </c>
      <c r="D1479" s="50">
        <f t="shared" si="1279"/>
        <v>0</v>
      </c>
      <c r="E1479" s="50">
        <f t="shared" si="1278"/>
        <v>1</v>
      </c>
      <c r="F1479" s="50">
        <f t="shared" si="1278"/>
        <v>0</v>
      </c>
      <c r="G1479" s="50">
        <f t="shared" si="1278"/>
        <v>1</v>
      </c>
      <c r="H1479" s="50">
        <f t="shared" si="1278"/>
        <v>1</v>
      </c>
      <c r="I1479" s="50">
        <f t="shared" si="1278"/>
        <v>1</v>
      </c>
      <c r="J1479" s="50">
        <f t="shared" si="1278"/>
        <v>0</v>
      </c>
      <c r="K1479" s="50">
        <f t="shared" si="1278"/>
        <v>1</v>
      </c>
      <c r="L1479" s="50">
        <f t="shared" si="1278"/>
        <v>0</v>
      </c>
      <c r="M1479" s="50">
        <f t="shared" si="1278"/>
        <v>0</v>
      </c>
      <c r="N1479" s="50">
        <f t="shared" si="1278"/>
        <v>0</v>
      </c>
      <c r="O1479" s="50">
        <f t="shared" si="1278"/>
        <v>0</v>
      </c>
      <c r="P1479" s="50">
        <f t="shared" si="1278"/>
        <v>0</v>
      </c>
      <c r="Q1479" s="50">
        <f t="shared" si="1278"/>
        <v>0</v>
      </c>
      <c r="R1479" s="50">
        <f t="shared" si="1278"/>
        <v>0</v>
      </c>
      <c r="S1479" s="50">
        <f t="shared" si="1278"/>
        <v>0</v>
      </c>
      <c r="T1479" s="50">
        <f t="shared" si="1278"/>
        <v>0</v>
      </c>
      <c r="U1479" s="50">
        <f t="shared" si="1278"/>
        <v>0</v>
      </c>
      <c r="V1479" s="50">
        <f t="shared" si="1278"/>
        <v>1</v>
      </c>
      <c r="W1479" s="50">
        <f t="shared" si="1278"/>
        <v>1</v>
      </c>
      <c r="X1479" s="50">
        <f t="shared" si="1278"/>
        <v>1</v>
      </c>
    </row>
    <row r="1480" spans="1:24">
      <c r="A1480" t="s">
        <v>130</v>
      </c>
      <c r="B1480" t="s">
        <v>36</v>
      </c>
      <c r="C1480" s="6" t="s">
        <v>110</v>
      </c>
      <c r="D1480" s="50">
        <f t="shared" si="1279"/>
        <v>0</v>
      </c>
      <c r="E1480" s="50">
        <f t="shared" si="1278"/>
        <v>1</v>
      </c>
      <c r="F1480" s="50">
        <f t="shared" si="1278"/>
        <v>0</v>
      </c>
      <c r="G1480" s="50">
        <f t="shared" si="1278"/>
        <v>1</v>
      </c>
      <c r="H1480" s="50">
        <f t="shared" si="1278"/>
        <v>1</v>
      </c>
      <c r="I1480" s="50">
        <f t="shared" si="1278"/>
        <v>1</v>
      </c>
      <c r="J1480" s="50">
        <f t="shared" si="1278"/>
        <v>0</v>
      </c>
      <c r="K1480" s="50">
        <f t="shared" si="1278"/>
        <v>1</v>
      </c>
      <c r="L1480" s="50">
        <f t="shared" si="1278"/>
        <v>0</v>
      </c>
      <c r="M1480" s="50">
        <f t="shared" si="1278"/>
        <v>0</v>
      </c>
      <c r="N1480" s="50">
        <f t="shared" si="1278"/>
        <v>0</v>
      </c>
      <c r="O1480" s="50">
        <f t="shared" si="1278"/>
        <v>0</v>
      </c>
      <c r="P1480" s="50">
        <f t="shared" si="1278"/>
        <v>0</v>
      </c>
      <c r="Q1480" s="50">
        <f t="shared" si="1278"/>
        <v>0</v>
      </c>
      <c r="R1480" s="50">
        <f t="shared" si="1278"/>
        <v>0</v>
      </c>
      <c r="S1480" s="50">
        <f t="shared" si="1278"/>
        <v>0</v>
      </c>
      <c r="T1480" s="50">
        <f t="shared" si="1278"/>
        <v>0</v>
      </c>
      <c r="U1480" s="50">
        <f t="shared" si="1278"/>
        <v>0</v>
      </c>
      <c r="V1480" s="50">
        <f t="shared" si="1278"/>
        <v>1</v>
      </c>
      <c r="W1480" s="50">
        <f t="shared" si="1278"/>
        <v>1</v>
      </c>
      <c r="X1480" s="50">
        <f t="shared" si="1278"/>
        <v>1</v>
      </c>
    </row>
    <row r="1481" spans="1:24">
      <c r="A1481" t="s">
        <v>130</v>
      </c>
      <c r="B1481" t="s">
        <v>37</v>
      </c>
      <c r="C1481" s="6" t="s">
        <v>111</v>
      </c>
      <c r="D1481" s="50">
        <f t="shared" si="1279"/>
        <v>0</v>
      </c>
      <c r="E1481" s="50">
        <f t="shared" si="1278"/>
        <v>1</v>
      </c>
      <c r="F1481" s="50">
        <f t="shared" si="1278"/>
        <v>0</v>
      </c>
      <c r="G1481" s="50">
        <f t="shared" si="1278"/>
        <v>1</v>
      </c>
      <c r="H1481" s="50">
        <f t="shared" si="1278"/>
        <v>1</v>
      </c>
      <c r="I1481" s="50">
        <f t="shared" si="1278"/>
        <v>1</v>
      </c>
      <c r="J1481" s="50">
        <f t="shared" si="1278"/>
        <v>0</v>
      </c>
      <c r="K1481" s="50">
        <f t="shared" si="1278"/>
        <v>1</v>
      </c>
      <c r="L1481" s="50">
        <f t="shared" si="1278"/>
        <v>0</v>
      </c>
      <c r="M1481" s="50">
        <f t="shared" si="1278"/>
        <v>0</v>
      </c>
      <c r="N1481" s="50">
        <f t="shared" si="1278"/>
        <v>0</v>
      </c>
      <c r="O1481" s="50">
        <f t="shared" si="1278"/>
        <v>0</v>
      </c>
      <c r="P1481" s="50">
        <f t="shared" si="1278"/>
        <v>1</v>
      </c>
      <c r="Q1481" s="50">
        <f t="shared" si="1278"/>
        <v>1</v>
      </c>
      <c r="R1481" s="50">
        <f t="shared" si="1278"/>
        <v>1</v>
      </c>
      <c r="S1481" s="50">
        <f t="shared" si="1278"/>
        <v>1</v>
      </c>
      <c r="T1481" s="50">
        <f t="shared" si="1278"/>
        <v>1</v>
      </c>
      <c r="U1481" s="50">
        <f t="shared" si="1278"/>
        <v>1</v>
      </c>
      <c r="V1481" s="50">
        <f t="shared" si="1278"/>
        <v>1</v>
      </c>
      <c r="W1481" s="50">
        <f t="shared" si="1278"/>
        <v>1</v>
      </c>
      <c r="X1481" s="50">
        <f t="shared" si="1278"/>
        <v>1</v>
      </c>
    </row>
    <row r="1482" spans="1:24">
      <c r="A1482" t="s">
        <v>130</v>
      </c>
      <c r="B1482" t="s">
        <v>38</v>
      </c>
      <c r="C1482" s="6" t="s">
        <v>112</v>
      </c>
      <c r="D1482" s="50">
        <f t="shared" si="1279"/>
        <v>0</v>
      </c>
      <c r="E1482" s="50">
        <f t="shared" si="1278"/>
        <v>1</v>
      </c>
      <c r="F1482" s="50">
        <f t="shared" si="1278"/>
        <v>0</v>
      </c>
      <c r="G1482" s="50">
        <f t="shared" si="1278"/>
        <v>1</v>
      </c>
      <c r="H1482" s="50">
        <f t="shared" si="1278"/>
        <v>1</v>
      </c>
      <c r="I1482" s="50">
        <f t="shared" si="1278"/>
        <v>1</v>
      </c>
      <c r="J1482" s="50">
        <f t="shared" si="1278"/>
        <v>0</v>
      </c>
      <c r="K1482" s="50">
        <f t="shared" si="1278"/>
        <v>1</v>
      </c>
      <c r="L1482" s="50">
        <f t="shared" si="1278"/>
        <v>0</v>
      </c>
      <c r="M1482" s="50">
        <f t="shared" si="1278"/>
        <v>0</v>
      </c>
      <c r="N1482" s="50">
        <f t="shared" si="1278"/>
        <v>0</v>
      </c>
      <c r="O1482" s="50">
        <f t="shared" si="1278"/>
        <v>0</v>
      </c>
      <c r="P1482" s="50">
        <f t="shared" si="1278"/>
        <v>1</v>
      </c>
      <c r="Q1482" s="50">
        <f t="shared" si="1278"/>
        <v>1</v>
      </c>
      <c r="R1482" s="50">
        <f t="shared" si="1278"/>
        <v>1</v>
      </c>
      <c r="S1482" s="50">
        <f t="shared" si="1278"/>
        <v>1</v>
      </c>
      <c r="T1482" s="50">
        <f t="shared" si="1278"/>
        <v>1</v>
      </c>
      <c r="U1482" s="50">
        <f t="shared" si="1278"/>
        <v>1</v>
      </c>
      <c r="V1482" s="50">
        <f t="shared" si="1278"/>
        <v>1</v>
      </c>
      <c r="W1482" s="50">
        <f t="shared" si="1278"/>
        <v>1</v>
      </c>
      <c r="X1482" s="50">
        <f t="shared" si="1278"/>
        <v>1</v>
      </c>
    </row>
    <row r="1483" spans="1:24">
      <c r="A1483" t="s">
        <v>130</v>
      </c>
      <c r="B1483" t="s">
        <v>39</v>
      </c>
      <c r="C1483" s="6" t="s">
        <v>113</v>
      </c>
      <c r="D1483" s="50">
        <f t="shared" si="1279"/>
        <v>0</v>
      </c>
      <c r="E1483" s="50">
        <f t="shared" si="1278"/>
        <v>1</v>
      </c>
      <c r="F1483" s="50">
        <f t="shared" si="1278"/>
        <v>0</v>
      </c>
      <c r="G1483" s="50">
        <f t="shared" si="1278"/>
        <v>1</v>
      </c>
      <c r="H1483" s="50">
        <f t="shared" si="1278"/>
        <v>1</v>
      </c>
      <c r="I1483" s="50">
        <f t="shared" si="1278"/>
        <v>1</v>
      </c>
      <c r="J1483" s="50">
        <f t="shared" si="1278"/>
        <v>0</v>
      </c>
      <c r="K1483" s="50">
        <f t="shared" si="1278"/>
        <v>1</v>
      </c>
      <c r="L1483" s="50">
        <f t="shared" si="1278"/>
        <v>0</v>
      </c>
      <c r="M1483" s="50">
        <f t="shared" si="1278"/>
        <v>0</v>
      </c>
      <c r="N1483" s="50">
        <f t="shared" si="1278"/>
        <v>0</v>
      </c>
      <c r="O1483" s="50">
        <f t="shared" si="1278"/>
        <v>0</v>
      </c>
      <c r="P1483" s="50">
        <f t="shared" si="1278"/>
        <v>1</v>
      </c>
      <c r="Q1483" s="50">
        <f t="shared" si="1278"/>
        <v>1</v>
      </c>
      <c r="R1483" s="50">
        <f t="shared" si="1278"/>
        <v>1</v>
      </c>
      <c r="S1483" s="50">
        <f t="shared" si="1278"/>
        <v>1</v>
      </c>
      <c r="T1483" s="50">
        <f t="shared" si="1278"/>
        <v>1</v>
      </c>
      <c r="U1483" s="50">
        <f t="shared" si="1278"/>
        <v>1</v>
      </c>
      <c r="V1483" s="50">
        <f t="shared" si="1278"/>
        <v>1</v>
      </c>
      <c r="W1483" s="50">
        <f t="shared" si="1278"/>
        <v>1</v>
      </c>
      <c r="X1483" s="50">
        <f t="shared" si="1278"/>
        <v>1</v>
      </c>
    </row>
    <row r="1484" spans="1:24">
      <c r="A1484" t="s">
        <v>130</v>
      </c>
      <c r="B1484" t="s">
        <v>40</v>
      </c>
      <c r="C1484" s="6" t="s">
        <v>114</v>
      </c>
      <c r="D1484" s="50">
        <f t="shared" si="1279"/>
        <v>0</v>
      </c>
      <c r="E1484" s="50">
        <f t="shared" si="1278"/>
        <v>1</v>
      </c>
      <c r="F1484" s="50">
        <f t="shared" si="1278"/>
        <v>0</v>
      </c>
      <c r="G1484" s="50">
        <f t="shared" si="1278"/>
        <v>1</v>
      </c>
      <c r="H1484" s="50">
        <f t="shared" si="1278"/>
        <v>1</v>
      </c>
      <c r="I1484" s="50">
        <f t="shared" si="1278"/>
        <v>1</v>
      </c>
      <c r="J1484" s="50">
        <f t="shared" si="1278"/>
        <v>0</v>
      </c>
      <c r="K1484" s="50">
        <f t="shared" si="1278"/>
        <v>1</v>
      </c>
      <c r="L1484" s="50">
        <f t="shared" si="1278"/>
        <v>0</v>
      </c>
      <c r="M1484" s="50">
        <f t="shared" si="1278"/>
        <v>0</v>
      </c>
      <c r="N1484" s="50">
        <f t="shared" si="1278"/>
        <v>0</v>
      </c>
      <c r="O1484" s="50">
        <f t="shared" ref="E1484:X1494" si="1280">IF(O1459&gt;O1387,1,0)</f>
        <v>0</v>
      </c>
      <c r="P1484" s="50">
        <f t="shared" si="1280"/>
        <v>1</v>
      </c>
      <c r="Q1484" s="50">
        <f t="shared" si="1280"/>
        <v>1</v>
      </c>
      <c r="R1484" s="50">
        <f t="shared" si="1280"/>
        <v>1</v>
      </c>
      <c r="S1484" s="50">
        <f t="shared" si="1280"/>
        <v>1</v>
      </c>
      <c r="T1484" s="50">
        <f t="shared" si="1280"/>
        <v>1</v>
      </c>
      <c r="U1484" s="50">
        <f t="shared" si="1280"/>
        <v>1</v>
      </c>
      <c r="V1484" s="50">
        <f t="shared" si="1280"/>
        <v>1</v>
      </c>
      <c r="W1484" s="50">
        <f t="shared" si="1280"/>
        <v>1</v>
      </c>
      <c r="X1484" s="50">
        <f t="shared" si="1280"/>
        <v>1</v>
      </c>
    </row>
    <row r="1485" spans="1:24">
      <c r="A1485" t="s">
        <v>130</v>
      </c>
      <c r="B1485" t="s">
        <v>41</v>
      </c>
      <c r="C1485" s="6" t="s">
        <v>115</v>
      </c>
      <c r="D1485" s="50">
        <f t="shared" si="1279"/>
        <v>0</v>
      </c>
      <c r="E1485" s="50">
        <f t="shared" si="1280"/>
        <v>1</v>
      </c>
      <c r="F1485" s="50">
        <f t="shared" si="1280"/>
        <v>0</v>
      </c>
      <c r="G1485" s="50">
        <f t="shared" si="1280"/>
        <v>1</v>
      </c>
      <c r="H1485" s="50">
        <f t="shared" si="1280"/>
        <v>1</v>
      </c>
      <c r="I1485" s="50">
        <f t="shared" si="1280"/>
        <v>1</v>
      </c>
      <c r="J1485" s="50">
        <f t="shared" si="1280"/>
        <v>0</v>
      </c>
      <c r="K1485" s="50">
        <f t="shared" si="1280"/>
        <v>1</v>
      </c>
      <c r="L1485" s="50">
        <f t="shared" si="1280"/>
        <v>0</v>
      </c>
      <c r="M1485" s="50">
        <f t="shared" si="1280"/>
        <v>0</v>
      </c>
      <c r="N1485" s="50">
        <f t="shared" si="1280"/>
        <v>0</v>
      </c>
      <c r="O1485" s="50">
        <f t="shared" si="1280"/>
        <v>0</v>
      </c>
      <c r="P1485" s="50">
        <f t="shared" si="1280"/>
        <v>1</v>
      </c>
      <c r="Q1485" s="50">
        <f t="shared" si="1280"/>
        <v>1</v>
      </c>
      <c r="R1485" s="50">
        <f t="shared" si="1280"/>
        <v>1</v>
      </c>
      <c r="S1485" s="50">
        <f t="shared" si="1280"/>
        <v>1</v>
      </c>
      <c r="T1485" s="50">
        <f t="shared" si="1280"/>
        <v>1</v>
      </c>
      <c r="U1485" s="50">
        <f t="shared" si="1280"/>
        <v>1</v>
      </c>
      <c r="V1485" s="50">
        <f t="shared" si="1280"/>
        <v>1</v>
      </c>
      <c r="W1485" s="50">
        <f t="shared" si="1280"/>
        <v>1</v>
      </c>
      <c r="X1485" s="50">
        <f t="shared" si="1280"/>
        <v>1</v>
      </c>
    </row>
    <row r="1486" spans="1:24">
      <c r="A1486" t="s">
        <v>130</v>
      </c>
      <c r="B1486" t="s">
        <v>42</v>
      </c>
      <c r="C1486" s="6" t="s">
        <v>116</v>
      </c>
      <c r="D1486" s="50">
        <f t="shared" si="1279"/>
        <v>0</v>
      </c>
      <c r="E1486" s="50">
        <f t="shared" si="1280"/>
        <v>1</v>
      </c>
      <c r="F1486" s="50">
        <f t="shared" si="1280"/>
        <v>0</v>
      </c>
      <c r="G1486" s="50">
        <f t="shared" si="1280"/>
        <v>1</v>
      </c>
      <c r="H1486" s="50">
        <f t="shared" si="1280"/>
        <v>1</v>
      </c>
      <c r="I1486" s="50">
        <f t="shared" si="1280"/>
        <v>1</v>
      </c>
      <c r="J1486" s="50">
        <f t="shared" si="1280"/>
        <v>0</v>
      </c>
      <c r="K1486" s="50">
        <f t="shared" si="1280"/>
        <v>1</v>
      </c>
      <c r="L1486" s="50">
        <f t="shared" si="1280"/>
        <v>0</v>
      </c>
      <c r="M1486" s="50">
        <f t="shared" si="1280"/>
        <v>0</v>
      </c>
      <c r="N1486" s="50">
        <f t="shared" si="1280"/>
        <v>0</v>
      </c>
      <c r="O1486" s="50">
        <f t="shared" si="1280"/>
        <v>0</v>
      </c>
      <c r="P1486" s="50">
        <f t="shared" si="1280"/>
        <v>0</v>
      </c>
      <c r="Q1486" s="50">
        <f t="shared" si="1280"/>
        <v>0</v>
      </c>
      <c r="R1486" s="50">
        <f t="shared" si="1280"/>
        <v>0</v>
      </c>
      <c r="S1486" s="50">
        <f t="shared" si="1280"/>
        <v>0</v>
      </c>
      <c r="T1486" s="50">
        <f t="shared" si="1280"/>
        <v>0</v>
      </c>
      <c r="U1486" s="50">
        <f t="shared" si="1280"/>
        <v>0</v>
      </c>
      <c r="V1486" s="50">
        <f t="shared" si="1280"/>
        <v>1</v>
      </c>
      <c r="W1486" s="50">
        <f t="shared" si="1280"/>
        <v>1</v>
      </c>
      <c r="X1486" s="50">
        <f t="shared" si="1280"/>
        <v>1</v>
      </c>
    </row>
    <row r="1487" spans="1:24">
      <c r="A1487" t="s">
        <v>130</v>
      </c>
      <c r="B1487" t="s">
        <v>43</v>
      </c>
      <c r="C1487" s="6" t="s">
        <v>117</v>
      </c>
      <c r="D1487" s="50">
        <f t="shared" si="1279"/>
        <v>0</v>
      </c>
      <c r="E1487" s="50">
        <f t="shared" si="1280"/>
        <v>1</v>
      </c>
      <c r="F1487" s="50">
        <f t="shared" si="1280"/>
        <v>0</v>
      </c>
      <c r="G1487" s="50">
        <f t="shared" si="1280"/>
        <v>1</v>
      </c>
      <c r="H1487" s="50">
        <f t="shared" si="1280"/>
        <v>1</v>
      </c>
      <c r="I1487" s="50">
        <f t="shared" si="1280"/>
        <v>1</v>
      </c>
      <c r="J1487" s="50">
        <f t="shared" si="1280"/>
        <v>0</v>
      </c>
      <c r="K1487" s="50">
        <f t="shared" si="1280"/>
        <v>1</v>
      </c>
      <c r="L1487" s="50">
        <f t="shared" si="1280"/>
        <v>0</v>
      </c>
      <c r="M1487" s="50">
        <f t="shared" si="1280"/>
        <v>0</v>
      </c>
      <c r="N1487" s="50">
        <f t="shared" si="1280"/>
        <v>0</v>
      </c>
      <c r="O1487" s="50">
        <f t="shared" si="1280"/>
        <v>0</v>
      </c>
      <c r="P1487" s="50">
        <f t="shared" si="1280"/>
        <v>0</v>
      </c>
      <c r="Q1487" s="50">
        <f t="shared" si="1280"/>
        <v>0</v>
      </c>
      <c r="R1487" s="50">
        <f t="shared" si="1280"/>
        <v>0</v>
      </c>
      <c r="S1487" s="50">
        <f t="shared" si="1280"/>
        <v>0</v>
      </c>
      <c r="T1487" s="50">
        <f t="shared" si="1280"/>
        <v>0</v>
      </c>
      <c r="U1487" s="50">
        <f t="shared" si="1280"/>
        <v>0</v>
      </c>
      <c r="V1487" s="50">
        <f t="shared" si="1280"/>
        <v>1</v>
      </c>
      <c r="W1487" s="50">
        <f t="shared" si="1280"/>
        <v>1</v>
      </c>
      <c r="X1487" s="50">
        <f t="shared" si="1280"/>
        <v>1</v>
      </c>
    </row>
    <row r="1488" spans="1:24">
      <c r="A1488" t="s">
        <v>130</v>
      </c>
      <c r="B1488" t="s">
        <v>44</v>
      </c>
      <c r="C1488" s="6" t="s">
        <v>118</v>
      </c>
      <c r="D1488" s="50">
        <f t="shared" si="1279"/>
        <v>0</v>
      </c>
      <c r="E1488" s="50">
        <f t="shared" si="1280"/>
        <v>1</v>
      </c>
      <c r="F1488" s="50">
        <f t="shared" si="1280"/>
        <v>0</v>
      </c>
      <c r="G1488" s="50">
        <f t="shared" si="1280"/>
        <v>1</v>
      </c>
      <c r="H1488" s="50">
        <f t="shared" si="1280"/>
        <v>1</v>
      </c>
      <c r="I1488" s="50">
        <f t="shared" si="1280"/>
        <v>1</v>
      </c>
      <c r="J1488" s="50">
        <f t="shared" si="1280"/>
        <v>0</v>
      </c>
      <c r="K1488" s="50">
        <f t="shared" si="1280"/>
        <v>1</v>
      </c>
      <c r="L1488" s="50">
        <f t="shared" si="1280"/>
        <v>0</v>
      </c>
      <c r="M1488" s="50">
        <f t="shared" si="1280"/>
        <v>0</v>
      </c>
      <c r="N1488" s="50">
        <f t="shared" si="1280"/>
        <v>0</v>
      </c>
      <c r="O1488" s="50">
        <f t="shared" si="1280"/>
        <v>0</v>
      </c>
      <c r="P1488" s="50">
        <f t="shared" si="1280"/>
        <v>0</v>
      </c>
      <c r="Q1488" s="50">
        <f t="shared" si="1280"/>
        <v>0</v>
      </c>
      <c r="R1488" s="50">
        <f t="shared" si="1280"/>
        <v>0</v>
      </c>
      <c r="S1488" s="50">
        <f t="shared" si="1280"/>
        <v>0</v>
      </c>
      <c r="T1488" s="50">
        <f t="shared" si="1280"/>
        <v>0</v>
      </c>
      <c r="U1488" s="50">
        <f t="shared" si="1280"/>
        <v>0</v>
      </c>
      <c r="V1488" s="50">
        <f t="shared" si="1280"/>
        <v>1</v>
      </c>
      <c r="W1488" s="50">
        <f t="shared" si="1280"/>
        <v>1</v>
      </c>
      <c r="X1488" s="50">
        <f t="shared" si="1280"/>
        <v>1</v>
      </c>
    </row>
    <row r="1489" spans="1:24">
      <c r="A1489" t="s">
        <v>130</v>
      </c>
      <c r="B1489" t="s">
        <v>45</v>
      </c>
      <c r="C1489" s="6" t="s">
        <v>119</v>
      </c>
      <c r="D1489" s="50">
        <f t="shared" si="1279"/>
        <v>0</v>
      </c>
      <c r="E1489" s="50">
        <f t="shared" si="1280"/>
        <v>1</v>
      </c>
      <c r="F1489" s="50">
        <f t="shared" si="1280"/>
        <v>0</v>
      </c>
      <c r="G1489" s="50">
        <f t="shared" si="1280"/>
        <v>1</v>
      </c>
      <c r="H1489" s="50">
        <f t="shared" si="1280"/>
        <v>1</v>
      </c>
      <c r="I1489" s="50">
        <f t="shared" si="1280"/>
        <v>1</v>
      </c>
      <c r="J1489" s="50">
        <f t="shared" si="1280"/>
        <v>0</v>
      </c>
      <c r="K1489" s="50">
        <f t="shared" si="1280"/>
        <v>1</v>
      </c>
      <c r="L1489" s="50">
        <f t="shared" si="1280"/>
        <v>0</v>
      </c>
      <c r="M1489" s="50">
        <f t="shared" si="1280"/>
        <v>0</v>
      </c>
      <c r="N1489" s="50">
        <f t="shared" si="1280"/>
        <v>0</v>
      </c>
      <c r="O1489" s="50">
        <f t="shared" si="1280"/>
        <v>0</v>
      </c>
      <c r="P1489" s="50">
        <f t="shared" si="1280"/>
        <v>0</v>
      </c>
      <c r="Q1489" s="50">
        <f t="shared" si="1280"/>
        <v>0</v>
      </c>
      <c r="R1489" s="50">
        <f t="shared" si="1280"/>
        <v>0</v>
      </c>
      <c r="S1489" s="50">
        <f t="shared" si="1280"/>
        <v>0</v>
      </c>
      <c r="T1489" s="50">
        <f t="shared" si="1280"/>
        <v>0</v>
      </c>
      <c r="U1489" s="50">
        <f t="shared" si="1280"/>
        <v>0</v>
      </c>
      <c r="V1489" s="50">
        <f t="shared" si="1280"/>
        <v>1</v>
      </c>
      <c r="W1489" s="50">
        <f t="shared" si="1280"/>
        <v>1</v>
      </c>
      <c r="X1489" s="50">
        <f t="shared" si="1280"/>
        <v>1</v>
      </c>
    </row>
    <row r="1490" spans="1:24">
      <c r="A1490" t="s">
        <v>130</v>
      </c>
      <c r="B1490" t="s">
        <v>46</v>
      </c>
      <c r="C1490" s="6" t="s">
        <v>120</v>
      </c>
      <c r="D1490" s="50">
        <f t="shared" si="1279"/>
        <v>0</v>
      </c>
      <c r="E1490" s="50">
        <f t="shared" si="1280"/>
        <v>1</v>
      </c>
      <c r="F1490" s="50">
        <f t="shared" si="1280"/>
        <v>0</v>
      </c>
      <c r="G1490" s="50">
        <f t="shared" si="1280"/>
        <v>1</v>
      </c>
      <c r="H1490" s="50">
        <f t="shared" si="1280"/>
        <v>1</v>
      </c>
      <c r="I1490" s="50">
        <f t="shared" si="1280"/>
        <v>1</v>
      </c>
      <c r="J1490" s="50">
        <f t="shared" si="1280"/>
        <v>0</v>
      </c>
      <c r="K1490" s="50">
        <f t="shared" si="1280"/>
        <v>1</v>
      </c>
      <c r="L1490" s="50">
        <f t="shared" si="1280"/>
        <v>0</v>
      </c>
      <c r="M1490" s="50">
        <f t="shared" si="1280"/>
        <v>0</v>
      </c>
      <c r="N1490" s="50">
        <f t="shared" si="1280"/>
        <v>0</v>
      </c>
      <c r="O1490" s="50">
        <f t="shared" si="1280"/>
        <v>0</v>
      </c>
      <c r="P1490" s="50">
        <f t="shared" si="1280"/>
        <v>1</v>
      </c>
      <c r="Q1490" s="50">
        <f t="shared" si="1280"/>
        <v>1</v>
      </c>
      <c r="R1490" s="50">
        <f t="shared" si="1280"/>
        <v>1</v>
      </c>
      <c r="S1490" s="50">
        <f t="shared" si="1280"/>
        <v>1</v>
      </c>
      <c r="T1490" s="50">
        <f t="shared" si="1280"/>
        <v>1</v>
      </c>
      <c r="U1490" s="50">
        <f t="shared" si="1280"/>
        <v>1</v>
      </c>
      <c r="V1490" s="50">
        <f t="shared" si="1280"/>
        <v>1</v>
      </c>
      <c r="W1490" s="50">
        <f t="shared" si="1280"/>
        <v>1</v>
      </c>
      <c r="X1490" s="50">
        <f t="shared" si="1280"/>
        <v>1</v>
      </c>
    </row>
    <row r="1491" spans="1:24">
      <c r="A1491" t="s">
        <v>130</v>
      </c>
      <c r="B1491" t="s">
        <v>47</v>
      </c>
      <c r="C1491" s="6" t="s">
        <v>121</v>
      </c>
      <c r="D1491" s="50">
        <f t="shared" si="1279"/>
        <v>0</v>
      </c>
      <c r="E1491" s="50">
        <f t="shared" si="1280"/>
        <v>1</v>
      </c>
      <c r="F1491" s="50">
        <f t="shared" si="1280"/>
        <v>0</v>
      </c>
      <c r="G1491" s="50">
        <f t="shared" si="1280"/>
        <v>1</v>
      </c>
      <c r="H1491" s="50">
        <f t="shared" si="1280"/>
        <v>1</v>
      </c>
      <c r="I1491" s="50">
        <f t="shared" si="1280"/>
        <v>1</v>
      </c>
      <c r="J1491" s="50">
        <f t="shared" si="1280"/>
        <v>0</v>
      </c>
      <c r="K1491" s="50">
        <f t="shared" si="1280"/>
        <v>1</v>
      </c>
      <c r="L1491" s="50">
        <f t="shared" si="1280"/>
        <v>0</v>
      </c>
      <c r="M1491" s="50">
        <f t="shared" si="1280"/>
        <v>0</v>
      </c>
      <c r="N1491" s="50">
        <f t="shared" si="1280"/>
        <v>0</v>
      </c>
      <c r="O1491" s="50">
        <f t="shared" si="1280"/>
        <v>0</v>
      </c>
      <c r="P1491" s="50">
        <f t="shared" si="1280"/>
        <v>1</v>
      </c>
      <c r="Q1491" s="50">
        <f t="shared" si="1280"/>
        <v>1</v>
      </c>
      <c r="R1491" s="50">
        <f t="shared" si="1280"/>
        <v>1</v>
      </c>
      <c r="S1491" s="50">
        <f t="shared" si="1280"/>
        <v>1</v>
      </c>
      <c r="T1491" s="50">
        <f t="shared" si="1280"/>
        <v>1</v>
      </c>
      <c r="U1491" s="50">
        <f t="shared" si="1280"/>
        <v>1</v>
      </c>
      <c r="V1491" s="50">
        <f t="shared" si="1280"/>
        <v>1</v>
      </c>
      <c r="W1491" s="50">
        <f t="shared" si="1280"/>
        <v>1</v>
      </c>
      <c r="X1491" s="50">
        <f t="shared" si="1280"/>
        <v>1</v>
      </c>
    </row>
    <row r="1492" spans="1:24">
      <c r="A1492" t="s">
        <v>130</v>
      </c>
      <c r="B1492" t="s">
        <v>48</v>
      </c>
      <c r="C1492" s="6" t="s">
        <v>122</v>
      </c>
      <c r="D1492" s="50">
        <f t="shared" si="1279"/>
        <v>0</v>
      </c>
      <c r="E1492" s="50">
        <f t="shared" si="1280"/>
        <v>1</v>
      </c>
      <c r="F1492" s="50">
        <f t="shared" si="1280"/>
        <v>0</v>
      </c>
      <c r="G1492" s="50">
        <f t="shared" si="1280"/>
        <v>1</v>
      </c>
      <c r="H1492" s="50">
        <f t="shared" si="1280"/>
        <v>1</v>
      </c>
      <c r="I1492" s="50">
        <f t="shared" si="1280"/>
        <v>1</v>
      </c>
      <c r="J1492" s="50">
        <f t="shared" si="1280"/>
        <v>0</v>
      </c>
      <c r="K1492" s="50">
        <f t="shared" si="1280"/>
        <v>1</v>
      </c>
      <c r="L1492" s="50">
        <f t="shared" si="1280"/>
        <v>0</v>
      </c>
      <c r="M1492" s="50">
        <f t="shared" si="1280"/>
        <v>0</v>
      </c>
      <c r="N1492" s="50">
        <f t="shared" si="1280"/>
        <v>0</v>
      </c>
      <c r="O1492" s="50">
        <f t="shared" si="1280"/>
        <v>0</v>
      </c>
      <c r="P1492" s="50">
        <f t="shared" si="1280"/>
        <v>1</v>
      </c>
      <c r="Q1492" s="50">
        <f t="shared" si="1280"/>
        <v>1</v>
      </c>
      <c r="R1492" s="50">
        <f t="shared" si="1280"/>
        <v>1</v>
      </c>
      <c r="S1492" s="50">
        <f t="shared" si="1280"/>
        <v>1</v>
      </c>
      <c r="T1492" s="50">
        <f t="shared" si="1280"/>
        <v>1</v>
      </c>
      <c r="U1492" s="50">
        <f t="shared" si="1280"/>
        <v>1</v>
      </c>
      <c r="V1492" s="50">
        <f t="shared" si="1280"/>
        <v>1</v>
      </c>
      <c r="W1492" s="50">
        <f t="shared" si="1280"/>
        <v>1</v>
      </c>
      <c r="X1492" s="50">
        <f t="shared" si="1280"/>
        <v>1</v>
      </c>
    </row>
    <row r="1493" spans="1:24">
      <c r="A1493" t="s">
        <v>130</v>
      </c>
      <c r="B1493" t="s">
        <v>49</v>
      </c>
      <c r="C1493" s="6" t="s">
        <v>123</v>
      </c>
      <c r="D1493" s="50">
        <f t="shared" si="1279"/>
        <v>0</v>
      </c>
      <c r="E1493" s="50">
        <f t="shared" si="1280"/>
        <v>1</v>
      </c>
      <c r="F1493" s="50">
        <f t="shared" si="1280"/>
        <v>0</v>
      </c>
      <c r="G1493" s="50">
        <f t="shared" si="1280"/>
        <v>1</v>
      </c>
      <c r="H1493" s="50">
        <f t="shared" si="1280"/>
        <v>1</v>
      </c>
      <c r="I1493" s="50">
        <f t="shared" si="1280"/>
        <v>1</v>
      </c>
      <c r="J1493" s="50">
        <f t="shared" si="1280"/>
        <v>0</v>
      </c>
      <c r="K1493" s="50">
        <f t="shared" si="1280"/>
        <v>1</v>
      </c>
      <c r="L1493" s="50">
        <f t="shared" si="1280"/>
        <v>0</v>
      </c>
      <c r="M1493" s="50">
        <f t="shared" si="1280"/>
        <v>1</v>
      </c>
      <c r="N1493" s="50">
        <f t="shared" si="1280"/>
        <v>1</v>
      </c>
      <c r="O1493" s="50">
        <f t="shared" si="1280"/>
        <v>1</v>
      </c>
      <c r="P1493" s="50">
        <f t="shared" si="1280"/>
        <v>1</v>
      </c>
      <c r="Q1493" s="50">
        <f t="shared" si="1280"/>
        <v>1</v>
      </c>
      <c r="R1493" s="50">
        <f t="shared" si="1280"/>
        <v>1</v>
      </c>
      <c r="S1493" s="50">
        <f t="shared" si="1280"/>
        <v>1</v>
      </c>
      <c r="T1493" s="50">
        <f t="shared" si="1280"/>
        <v>1</v>
      </c>
      <c r="U1493" s="50">
        <f t="shared" si="1280"/>
        <v>1</v>
      </c>
      <c r="V1493" s="50">
        <f t="shared" si="1280"/>
        <v>1</v>
      </c>
      <c r="W1493" s="50">
        <f t="shared" si="1280"/>
        <v>1</v>
      </c>
      <c r="X1493" s="50">
        <f t="shared" si="1280"/>
        <v>1</v>
      </c>
    </row>
    <row r="1494" spans="1:24">
      <c r="A1494" t="s">
        <v>130</v>
      </c>
      <c r="B1494" t="s">
        <v>50</v>
      </c>
      <c r="C1494" s="6" t="s">
        <v>124</v>
      </c>
      <c r="D1494" s="50">
        <f t="shared" si="1279"/>
        <v>0</v>
      </c>
      <c r="E1494" s="50">
        <f t="shared" si="1280"/>
        <v>1</v>
      </c>
      <c r="F1494" s="50">
        <f t="shared" si="1280"/>
        <v>0</v>
      </c>
      <c r="G1494" s="50">
        <f t="shared" si="1280"/>
        <v>1</v>
      </c>
      <c r="H1494" s="50">
        <f t="shared" si="1280"/>
        <v>1</v>
      </c>
      <c r="I1494" s="50">
        <f t="shared" si="1280"/>
        <v>1</v>
      </c>
      <c r="J1494" s="50">
        <f t="shared" si="1280"/>
        <v>0</v>
      </c>
      <c r="K1494" s="50">
        <f t="shared" si="1280"/>
        <v>1</v>
      </c>
      <c r="L1494" s="50">
        <f t="shared" si="1280"/>
        <v>0</v>
      </c>
      <c r="M1494" s="50">
        <f t="shared" si="1280"/>
        <v>1</v>
      </c>
      <c r="N1494" s="50">
        <f t="shared" si="1280"/>
        <v>1</v>
      </c>
      <c r="O1494" s="50">
        <f t="shared" si="1280"/>
        <v>1</v>
      </c>
      <c r="P1494" s="50">
        <f t="shared" si="1280"/>
        <v>1</v>
      </c>
      <c r="Q1494" s="50">
        <f t="shared" si="1280"/>
        <v>1</v>
      </c>
      <c r="R1494" s="50">
        <f t="shared" si="1280"/>
        <v>1</v>
      </c>
      <c r="S1494" s="50">
        <f t="shared" si="1280"/>
        <v>1</v>
      </c>
      <c r="T1494" s="50">
        <f t="shared" si="1280"/>
        <v>1</v>
      </c>
      <c r="U1494" s="50">
        <f t="shared" si="1280"/>
        <v>1</v>
      </c>
      <c r="V1494" s="50">
        <f t="shared" si="1280"/>
        <v>1</v>
      </c>
      <c r="W1494" s="50">
        <f t="shared" si="1280"/>
        <v>1</v>
      </c>
      <c r="X1494" s="50">
        <f t="shared" si="1280"/>
        <v>1</v>
      </c>
    </row>
    <row r="1495" spans="1:24">
      <c r="C1495" s="6"/>
    </row>
    <row r="1496" spans="1:24">
      <c r="C1496" s="6"/>
    </row>
    <row r="1497" spans="1:24">
      <c r="C1497" s="6"/>
    </row>
    <row r="1498" spans="1:24">
      <c r="C1498" s="6"/>
    </row>
    <row r="1499" spans="1:24">
      <c r="C1499" s="6"/>
    </row>
    <row r="1500" spans="1:24">
      <c r="C1500" s="6"/>
    </row>
    <row r="1501" spans="1:24">
      <c r="C1501" s="6"/>
    </row>
    <row r="1502" spans="1:24">
      <c r="C1502" s="6"/>
    </row>
    <row r="1503" spans="1:24">
      <c r="C1503" s="6"/>
    </row>
    <row r="1504" spans="1:24">
      <c r="C1504" s="6"/>
    </row>
    <row r="1505" spans="3:3">
      <c r="C1505" s="6"/>
    </row>
    <row r="1506" spans="3:3">
      <c r="C1506" s="6"/>
    </row>
    <row r="1507" spans="3:3">
      <c r="C1507" s="6"/>
    </row>
    <row r="1508" spans="3:3">
      <c r="C1508" s="6"/>
    </row>
    <row r="1509" spans="3:3">
      <c r="C1509" s="6"/>
    </row>
    <row r="1510" spans="3:3">
      <c r="C1510" s="6"/>
    </row>
    <row r="1511" spans="3:3">
      <c r="C1511" s="6"/>
    </row>
    <row r="1512" spans="3:3">
      <c r="C1512" s="6"/>
    </row>
    <row r="1513" spans="3:3">
      <c r="C1513" s="6"/>
    </row>
    <row r="1514" spans="3:3">
      <c r="C1514" s="6"/>
    </row>
    <row r="1515" spans="3:3">
      <c r="C1515" s="6"/>
    </row>
    <row r="1516" spans="3:3">
      <c r="C1516" s="6"/>
    </row>
    <row r="1517" spans="3:3">
      <c r="C1517" s="6"/>
    </row>
  </sheetData>
  <mergeCells count="11">
    <mergeCell ref="B1325:C1325"/>
    <mergeCell ref="A1:Y1"/>
    <mergeCell ref="A1263:Y1263"/>
    <mergeCell ref="A1323:Y1323"/>
    <mergeCell ref="C3:D3"/>
    <mergeCell ref="A1163:Y1163"/>
    <mergeCell ref="B1165:C1165"/>
    <mergeCell ref="A582:Y582"/>
    <mergeCell ref="C584:D584"/>
    <mergeCell ref="A1271:Y1271"/>
    <mergeCell ref="B1273:C1273"/>
  </mergeCells>
  <conditionalFormatting sqref="D1471:X149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7E9A-9E47-4EEF-903C-51E7E43741C8}">
  <dimension ref="A1:G51"/>
  <sheetViews>
    <sheetView topLeftCell="A14" zoomScale="85" zoomScaleNormal="85" workbookViewId="0">
      <selection activeCell="G53" sqref="G53"/>
    </sheetView>
  </sheetViews>
  <sheetFormatPr defaultRowHeight="15"/>
  <cols>
    <col min="1" max="1" width="33.85546875" bestFit="1" customWidth="1"/>
    <col min="2" max="2" width="19.5703125" customWidth="1"/>
    <col min="3" max="3" width="15.5703125" bestFit="1" customWidth="1"/>
    <col min="4" max="4" width="14" bestFit="1" customWidth="1"/>
    <col min="5" max="5" width="49.5703125" style="24" customWidth="1"/>
    <col min="6" max="6" width="11.5703125" style="20" bestFit="1" customWidth="1"/>
  </cols>
  <sheetData>
    <row r="1" spans="1:5" s="19" customFormat="1">
      <c r="A1" s="19" t="s">
        <v>268</v>
      </c>
      <c r="B1" s="19" t="s">
        <v>131</v>
      </c>
      <c r="C1" s="19" t="s">
        <v>132</v>
      </c>
      <c r="D1" s="19" t="s">
        <v>133</v>
      </c>
      <c r="E1" s="23" t="s">
        <v>134</v>
      </c>
    </row>
    <row r="2" spans="1:5">
      <c r="A2" t="s">
        <v>69</v>
      </c>
      <c r="B2" t="s">
        <v>15</v>
      </c>
      <c r="C2" t="s">
        <v>82</v>
      </c>
      <c r="D2" t="s">
        <v>82</v>
      </c>
    </row>
    <row r="3" spans="1:5">
      <c r="A3" t="s">
        <v>70</v>
      </c>
      <c r="B3" t="s">
        <v>14</v>
      </c>
      <c r="C3" t="s">
        <v>82</v>
      </c>
      <c r="D3" t="s">
        <v>82</v>
      </c>
    </row>
    <row r="4" spans="1:5">
      <c r="A4" t="s">
        <v>55</v>
      </c>
      <c r="B4" t="s">
        <v>15</v>
      </c>
      <c r="C4" t="s">
        <v>79</v>
      </c>
      <c r="D4" t="s">
        <v>87</v>
      </c>
    </row>
    <row r="5" spans="1:5">
      <c r="A5" t="s">
        <v>56</v>
      </c>
      <c r="B5" t="s">
        <v>14</v>
      </c>
      <c r="C5" t="s">
        <v>79</v>
      </c>
      <c r="D5" t="s">
        <v>87</v>
      </c>
    </row>
    <row r="6" spans="1:5">
      <c r="A6" t="s">
        <v>57</v>
      </c>
      <c r="B6" t="s">
        <v>15</v>
      </c>
      <c r="C6" t="s">
        <v>79</v>
      </c>
      <c r="D6" t="s">
        <v>86</v>
      </c>
    </row>
    <row r="7" spans="1:5">
      <c r="A7" t="s">
        <v>58</v>
      </c>
      <c r="B7" t="s">
        <v>14</v>
      </c>
      <c r="C7" t="s">
        <v>79</v>
      </c>
      <c r="D7" t="s">
        <v>86</v>
      </c>
    </row>
    <row r="8" spans="1:5">
      <c r="A8" t="s">
        <v>59</v>
      </c>
      <c r="B8" t="s">
        <v>15</v>
      </c>
      <c r="C8" t="s">
        <v>79</v>
      </c>
      <c r="D8" t="s">
        <v>89</v>
      </c>
    </row>
    <row r="9" spans="1:5">
      <c r="A9" t="s">
        <v>60</v>
      </c>
      <c r="B9" t="s">
        <v>14</v>
      </c>
      <c r="C9" t="s">
        <v>79</v>
      </c>
      <c r="D9" t="s">
        <v>89</v>
      </c>
    </row>
    <row r="10" spans="1:5" ht="43.35" customHeight="1">
      <c r="A10" t="s">
        <v>71</v>
      </c>
      <c r="B10" t="s">
        <v>15</v>
      </c>
      <c r="C10" t="s">
        <v>79</v>
      </c>
      <c r="D10" t="s">
        <v>16</v>
      </c>
      <c r="E10" s="60" t="s">
        <v>135</v>
      </c>
    </row>
    <row r="11" spans="1:5">
      <c r="A11" t="s">
        <v>72</v>
      </c>
      <c r="B11" t="s">
        <v>14</v>
      </c>
      <c r="C11" t="s">
        <v>79</v>
      </c>
      <c r="D11" t="s">
        <v>16</v>
      </c>
      <c r="E11" s="60"/>
    </row>
    <row r="12" spans="1:5">
      <c r="A12" t="s">
        <v>61</v>
      </c>
      <c r="B12" t="s">
        <v>15</v>
      </c>
      <c r="C12" t="s">
        <v>79</v>
      </c>
      <c r="D12" t="s">
        <v>90</v>
      </c>
    </row>
    <row r="13" spans="1:5">
      <c r="A13" t="s">
        <v>62</v>
      </c>
      <c r="B13" t="s">
        <v>14</v>
      </c>
      <c r="C13" t="s">
        <v>79</v>
      </c>
      <c r="D13" t="s">
        <v>90</v>
      </c>
    </row>
    <row r="14" spans="1:5">
      <c r="A14" t="s">
        <v>63</v>
      </c>
      <c r="B14" t="s">
        <v>15</v>
      </c>
      <c r="C14" t="s">
        <v>80</v>
      </c>
      <c r="D14" t="s">
        <v>87</v>
      </c>
    </row>
    <row r="15" spans="1:5">
      <c r="A15" t="s">
        <v>64</v>
      </c>
      <c r="B15" t="s">
        <v>14</v>
      </c>
      <c r="C15" t="s">
        <v>80</v>
      </c>
      <c r="D15" t="s">
        <v>87</v>
      </c>
    </row>
    <row r="16" spans="1:5">
      <c r="A16" t="s">
        <v>65</v>
      </c>
      <c r="B16" t="s">
        <v>15</v>
      </c>
      <c r="C16" t="s">
        <v>80</v>
      </c>
      <c r="D16" t="s">
        <v>86</v>
      </c>
    </row>
    <row r="17" spans="1:5">
      <c r="A17" t="s">
        <v>66</v>
      </c>
      <c r="B17" t="s">
        <v>14</v>
      </c>
      <c r="C17" t="s">
        <v>80</v>
      </c>
      <c r="D17" t="s">
        <v>86</v>
      </c>
    </row>
    <row r="18" spans="1:5" ht="32.450000000000003" customHeight="1">
      <c r="A18" t="s">
        <v>73</v>
      </c>
      <c r="B18" t="s">
        <v>15</v>
      </c>
      <c r="C18" t="s">
        <v>80</v>
      </c>
      <c r="D18" t="s">
        <v>16</v>
      </c>
      <c r="E18" s="60" t="s">
        <v>136</v>
      </c>
    </row>
    <row r="19" spans="1:5" ht="32.450000000000003" customHeight="1">
      <c r="A19" t="s">
        <v>74</v>
      </c>
      <c r="B19" t="s">
        <v>14</v>
      </c>
      <c r="C19" t="s">
        <v>80</v>
      </c>
      <c r="D19" t="s">
        <v>16</v>
      </c>
      <c r="E19" s="60"/>
    </row>
    <row r="20" spans="1:5">
      <c r="A20" t="s">
        <v>67</v>
      </c>
      <c r="B20" t="s">
        <v>15</v>
      </c>
      <c r="C20" t="s">
        <v>80</v>
      </c>
      <c r="D20" t="s">
        <v>90</v>
      </c>
    </row>
    <row r="21" spans="1:5">
      <c r="A21" t="s">
        <v>68</v>
      </c>
      <c r="B21" t="s">
        <v>14</v>
      </c>
      <c r="C21" t="s">
        <v>80</v>
      </c>
      <c r="D21" t="s">
        <v>90</v>
      </c>
    </row>
    <row r="22" spans="1:5">
      <c r="A22" t="s">
        <v>75</v>
      </c>
      <c r="B22" t="s">
        <v>15</v>
      </c>
      <c r="C22" t="s">
        <v>137</v>
      </c>
      <c r="D22" t="s">
        <v>16</v>
      </c>
    </row>
    <row r="23" spans="1:5">
      <c r="A23" t="s">
        <v>76</v>
      </c>
      <c r="B23" t="s">
        <v>14</v>
      </c>
      <c r="C23" t="s">
        <v>137</v>
      </c>
      <c r="D23" t="s">
        <v>16</v>
      </c>
    </row>
    <row r="24" spans="1:5">
      <c r="A24" t="s">
        <v>77</v>
      </c>
      <c r="B24" t="s">
        <v>15</v>
      </c>
      <c r="C24" t="s">
        <v>81</v>
      </c>
      <c r="D24" t="s">
        <v>81</v>
      </c>
    </row>
    <row r="25" spans="1:5">
      <c r="A25" t="s">
        <v>78</v>
      </c>
      <c r="B25" t="s">
        <v>14</v>
      </c>
      <c r="C25" t="s">
        <v>81</v>
      </c>
      <c r="D25" t="s">
        <v>81</v>
      </c>
    </row>
    <row r="26" spans="1:5">
      <c r="A26" s="61" t="s">
        <v>233</v>
      </c>
      <c r="C26" t="s">
        <v>79</v>
      </c>
      <c r="D26" t="s">
        <v>90</v>
      </c>
      <c r="E26" s="57" t="s">
        <v>234</v>
      </c>
    </row>
    <row r="27" spans="1:5">
      <c r="A27" s="61"/>
      <c r="C27" t="s">
        <v>79</v>
      </c>
      <c r="D27" t="s">
        <v>91</v>
      </c>
      <c r="E27" s="57"/>
    </row>
    <row r="28" spans="1:5">
      <c r="A28" s="61"/>
      <c r="C28" t="s">
        <v>80</v>
      </c>
      <c r="D28" t="s">
        <v>89</v>
      </c>
      <c r="E28" s="57"/>
    </row>
    <row r="29" spans="1:5">
      <c r="A29" s="61"/>
      <c r="C29" t="s">
        <v>80</v>
      </c>
      <c r="D29" t="s">
        <v>90</v>
      </c>
      <c r="E29" s="57"/>
    </row>
    <row r="30" spans="1:5">
      <c r="A30" s="61"/>
      <c r="C30" t="s">
        <v>80</v>
      </c>
      <c r="D30" t="s">
        <v>91</v>
      </c>
      <c r="E30" s="57"/>
    </row>
    <row r="33" spans="1:7" s="1" customFormat="1">
      <c r="A33" s="19" t="s">
        <v>26</v>
      </c>
      <c r="B33" s="19" t="s">
        <v>138</v>
      </c>
      <c r="C33" s="19" t="s">
        <v>139</v>
      </c>
      <c r="D33" s="19" t="s">
        <v>140</v>
      </c>
      <c r="E33" s="23" t="s">
        <v>141</v>
      </c>
      <c r="F33" s="19" t="s">
        <v>142</v>
      </c>
      <c r="G33" s="1" t="s">
        <v>83</v>
      </c>
    </row>
    <row r="34" spans="1:7">
      <c r="A34" s="20">
        <v>1</v>
      </c>
      <c r="B34" s="20" t="s">
        <v>143</v>
      </c>
      <c r="C34" s="20" t="s">
        <v>144</v>
      </c>
      <c r="D34" s="20">
        <v>31</v>
      </c>
      <c r="E34" s="25">
        <f>D34*(2/7)</f>
        <v>8.8571428571428559</v>
      </c>
      <c r="F34" s="21">
        <f>D34*(5/7)</f>
        <v>22.142857142857142</v>
      </c>
      <c r="G34" t="str">
        <f>IF(AND(A34&gt;=3,A34&lt;=5),"Spring",IF(AND(A34&gt;=6,A34&lt;=8),"Summer",IF(AND(A34&gt;=9,A34&lt;=10),"Fall","Winter")))</f>
        <v>Winter</v>
      </c>
    </row>
    <row r="35" spans="1:7">
      <c r="A35" s="20">
        <v>2</v>
      </c>
      <c r="B35" s="20" t="s">
        <v>145</v>
      </c>
      <c r="C35" s="20" t="s">
        <v>146</v>
      </c>
      <c r="D35" s="20">
        <v>28</v>
      </c>
      <c r="E35" s="25">
        <f t="shared" ref="E35:E45" si="0">D35*(2/7)</f>
        <v>8</v>
      </c>
      <c r="F35" s="21">
        <f t="shared" ref="F35:F45" si="1">D35*(5/7)</f>
        <v>20</v>
      </c>
      <c r="G35" t="str">
        <f t="shared" ref="G35:G45" si="2">IF(AND(A35&gt;=3,A35&lt;=5),"Spring",IF(AND(A35&gt;=6,A35&lt;=8),"Summer",IF(AND(A35&gt;=9,A35&lt;=10),"Fall","Winter")))</f>
        <v>Winter</v>
      </c>
    </row>
    <row r="36" spans="1:7">
      <c r="A36" s="20">
        <v>3</v>
      </c>
      <c r="B36" s="20" t="s">
        <v>147</v>
      </c>
      <c r="C36" s="20" t="s">
        <v>148</v>
      </c>
      <c r="D36" s="20">
        <v>31</v>
      </c>
      <c r="E36" s="25">
        <f t="shared" si="0"/>
        <v>8.8571428571428559</v>
      </c>
      <c r="F36" s="21">
        <f t="shared" si="1"/>
        <v>22.142857142857142</v>
      </c>
      <c r="G36" t="str">
        <f t="shared" si="2"/>
        <v>Spring</v>
      </c>
    </row>
    <row r="37" spans="1:7">
      <c r="A37" s="20">
        <v>4</v>
      </c>
      <c r="B37" s="20" t="s">
        <v>149</v>
      </c>
      <c r="C37" s="20" t="s">
        <v>150</v>
      </c>
      <c r="D37" s="20">
        <v>30</v>
      </c>
      <c r="E37" s="25">
        <f t="shared" si="0"/>
        <v>8.5714285714285712</v>
      </c>
      <c r="F37" s="21">
        <f t="shared" si="1"/>
        <v>21.428571428571431</v>
      </c>
      <c r="G37" t="str">
        <f t="shared" si="2"/>
        <v>Spring</v>
      </c>
    </row>
    <row r="38" spans="1:7">
      <c r="A38" s="20">
        <v>5</v>
      </c>
      <c r="B38" s="20" t="s">
        <v>151</v>
      </c>
      <c r="C38" s="20" t="s">
        <v>151</v>
      </c>
      <c r="D38" s="20">
        <v>31</v>
      </c>
      <c r="E38" s="25">
        <f t="shared" si="0"/>
        <v>8.8571428571428559</v>
      </c>
      <c r="F38" s="21">
        <f t="shared" si="1"/>
        <v>22.142857142857142</v>
      </c>
      <c r="G38" t="str">
        <f t="shared" si="2"/>
        <v>Spring</v>
      </c>
    </row>
    <row r="39" spans="1:7">
      <c r="A39" s="20">
        <v>6</v>
      </c>
      <c r="B39" s="20" t="s">
        <v>152</v>
      </c>
      <c r="C39" s="20" t="s">
        <v>153</v>
      </c>
      <c r="D39" s="20">
        <v>30</v>
      </c>
      <c r="E39" s="25">
        <f t="shared" si="0"/>
        <v>8.5714285714285712</v>
      </c>
      <c r="F39" s="21">
        <f t="shared" si="1"/>
        <v>21.428571428571431</v>
      </c>
      <c r="G39" t="str">
        <f t="shared" si="2"/>
        <v>Summer</v>
      </c>
    </row>
    <row r="40" spans="1:7">
      <c r="A40" s="20">
        <v>7</v>
      </c>
      <c r="B40" s="20" t="s">
        <v>154</v>
      </c>
      <c r="C40" s="20" t="s">
        <v>155</v>
      </c>
      <c r="D40" s="20">
        <v>31</v>
      </c>
      <c r="E40" s="25">
        <f t="shared" si="0"/>
        <v>8.8571428571428559</v>
      </c>
      <c r="F40" s="21">
        <f t="shared" si="1"/>
        <v>22.142857142857142</v>
      </c>
      <c r="G40" t="str">
        <f t="shared" si="2"/>
        <v>Summer</v>
      </c>
    </row>
    <row r="41" spans="1:7">
      <c r="A41" s="20">
        <v>8</v>
      </c>
      <c r="B41" s="20" t="s">
        <v>156</v>
      </c>
      <c r="C41" s="20" t="s">
        <v>157</v>
      </c>
      <c r="D41" s="20">
        <v>31</v>
      </c>
      <c r="E41" s="25">
        <f t="shared" si="0"/>
        <v>8.8571428571428559</v>
      </c>
      <c r="F41" s="21">
        <f t="shared" si="1"/>
        <v>22.142857142857142</v>
      </c>
      <c r="G41" t="str">
        <f t="shared" si="2"/>
        <v>Summer</v>
      </c>
    </row>
    <row r="42" spans="1:7">
      <c r="A42" s="20">
        <v>9</v>
      </c>
      <c r="B42" s="20" t="s">
        <v>158</v>
      </c>
      <c r="C42" s="20" t="s">
        <v>159</v>
      </c>
      <c r="D42" s="20">
        <v>30</v>
      </c>
      <c r="E42" s="25">
        <f t="shared" si="0"/>
        <v>8.5714285714285712</v>
      </c>
      <c r="F42" s="21">
        <f t="shared" si="1"/>
        <v>21.428571428571431</v>
      </c>
      <c r="G42" t="str">
        <f t="shared" si="2"/>
        <v>Fall</v>
      </c>
    </row>
    <row r="43" spans="1:7">
      <c r="A43" s="20">
        <v>10</v>
      </c>
      <c r="B43" s="20" t="s">
        <v>160</v>
      </c>
      <c r="C43" s="20" t="s">
        <v>161</v>
      </c>
      <c r="D43" s="20">
        <v>31</v>
      </c>
      <c r="E43" s="25">
        <f t="shared" si="0"/>
        <v>8.8571428571428559</v>
      </c>
      <c r="F43" s="21">
        <f t="shared" si="1"/>
        <v>22.142857142857142</v>
      </c>
      <c r="G43" t="str">
        <f t="shared" si="2"/>
        <v>Fall</v>
      </c>
    </row>
    <row r="44" spans="1:7">
      <c r="A44" s="20">
        <v>11</v>
      </c>
      <c r="B44" s="20" t="s">
        <v>162</v>
      </c>
      <c r="C44" s="20" t="s">
        <v>163</v>
      </c>
      <c r="D44" s="20">
        <v>30</v>
      </c>
      <c r="E44" s="25">
        <f t="shared" si="0"/>
        <v>8.5714285714285712</v>
      </c>
      <c r="F44" s="21">
        <f t="shared" si="1"/>
        <v>21.428571428571431</v>
      </c>
      <c r="G44" t="str">
        <f t="shared" si="2"/>
        <v>Winter</v>
      </c>
    </row>
    <row r="45" spans="1:7">
      <c r="A45" s="20">
        <v>12</v>
      </c>
      <c r="B45" s="20" t="s">
        <v>164</v>
      </c>
      <c r="C45" s="20" t="s">
        <v>165</v>
      </c>
      <c r="D45" s="20">
        <v>31</v>
      </c>
      <c r="E45" s="25">
        <f t="shared" si="0"/>
        <v>8.8571428571428559</v>
      </c>
      <c r="F45" s="21">
        <f t="shared" si="1"/>
        <v>22.142857142857142</v>
      </c>
      <c r="G45" t="str">
        <f t="shared" si="2"/>
        <v>Winter</v>
      </c>
    </row>
    <row r="47" spans="1:7" s="19" customFormat="1">
      <c r="A47" s="19" t="s">
        <v>83</v>
      </c>
      <c r="B47" s="19" t="s">
        <v>166</v>
      </c>
      <c r="C47" s="19" t="s">
        <v>167</v>
      </c>
      <c r="D47" s="19" t="s">
        <v>141</v>
      </c>
      <c r="E47" s="23" t="s">
        <v>142</v>
      </c>
    </row>
    <row r="48" spans="1:7" s="20" customFormat="1">
      <c r="A48" s="20" t="s">
        <v>100</v>
      </c>
      <c r="B48" s="27">
        <f>SUMIF($G$34:$G$45,A48,$F$34:$F$45)+SUMIF($G$34:$G$45,A48,$E$34:$E$45)</f>
        <v>119.99999999999999</v>
      </c>
      <c r="C48" s="20">
        <f>B48*24</f>
        <v>2879.9999999999995</v>
      </c>
      <c r="D48" s="21">
        <f>B48*(2/7)</f>
        <v>34.285714285714278</v>
      </c>
      <c r="E48" s="25">
        <f>B48*(5/7)</f>
        <v>85.714285714285708</v>
      </c>
    </row>
    <row r="49" spans="1:5" s="20" customFormat="1">
      <c r="A49" s="20" t="s">
        <v>125</v>
      </c>
      <c r="B49" s="27">
        <f t="shared" ref="B49:B51" si="3">SUMIF($G$34:$G$45,A49,$F$34:$F$45)+SUMIF($G$34:$G$45,A49,$E$34:$E$45)</f>
        <v>92</v>
      </c>
      <c r="C49" s="20">
        <f t="shared" ref="C49:C51" si="4">B49*24</f>
        <v>2208</v>
      </c>
      <c r="D49" s="21">
        <f t="shared" ref="D49:D51" si="5">B49*(2/7)</f>
        <v>26.285714285714285</v>
      </c>
      <c r="E49" s="25">
        <f t="shared" ref="E49:E51" si="6">B49*(5/7)</f>
        <v>65.714285714285722</v>
      </c>
    </row>
    <row r="50" spans="1:5" s="20" customFormat="1">
      <c r="A50" s="20" t="s">
        <v>126</v>
      </c>
      <c r="B50" s="27">
        <f t="shared" si="3"/>
        <v>92</v>
      </c>
      <c r="C50" s="20">
        <f t="shared" si="4"/>
        <v>2208</v>
      </c>
      <c r="D50" s="21">
        <f t="shared" si="5"/>
        <v>26.285714285714285</v>
      </c>
      <c r="E50" s="25">
        <f t="shared" si="6"/>
        <v>65.714285714285722</v>
      </c>
    </row>
    <row r="51" spans="1:5" s="20" customFormat="1">
      <c r="A51" s="20" t="s">
        <v>127</v>
      </c>
      <c r="B51" s="27">
        <f t="shared" si="3"/>
        <v>61</v>
      </c>
      <c r="C51" s="20">
        <f t="shared" si="4"/>
        <v>1464</v>
      </c>
      <c r="D51" s="21">
        <f t="shared" si="5"/>
        <v>17.428571428571427</v>
      </c>
      <c r="E51" s="25">
        <f t="shared" si="6"/>
        <v>43.571428571428569</v>
      </c>
    </row>
  </sheetData>
  <mergeCells count="4">
    <mergeCell ref="E10:E11"/>
    <mergeCell ref="E18:E19"/>
    <mergeCell ref="A26:A30"/>
    <mergeCell ref="E26:E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0C6E2-C37A-46ED-975E-8650A5AF0C2D}">
  <sheetPr>
    <tabColor theme="5"/>
  </sheetPr>
  <dimension ref="A1:V7"/>
  <sheetViews>
    <sheetView workbookViewId="0">
      <selection activeCell="C12" sqref="C12"/>
    </sheetView>
  </sheetViews>
  <sheetFormatPr defaultRowHeight="15"/>
  <sheetData>
    <row r="1" spans="1:22">
      <c r="A1" s="42" t="s">
        <v>228</v>
      </c>
      <c r="B1" s="39"/>
      <c r="C1" s="39"/>
      <c r="D1" s="39"/>
      <c r="E1" s="39"/>
      <c r="F1" s="39"/>
      <c r="G1" s="39"/>
      <c r="H1" s="39"/>
      <c r="I1" s="39"/>
      <c r="J1" s="39"/>
      <c r="K1" s="39"/>
      <c r="L1" s="39"/>
      <c r="M1" s="39"/>
      <c r="N1" s="39"/>
      <c r="O1" s="39"/>
      <c r="P1" s="39"/>
      <c r="Q1" s="39"/>
      <c r="R1" s="39"/>
      <c r="S1" s="39"/>
      <c r="T1" s="39"/>
      <c r="U1" s="39"/>
      <c r="V1" s="39"/>
    </row>
    <row r="2" spans="1:22">
      <c r="B2" s="43" t="s">
        <v>79</v>
      </c>
      <c r="C2" s="43" t="s">
        <v>79</v>
      </c>
      <c r="D2" s="43" t="s">
        <v>79</v>
      </c>
      <c r="E2" s="43" t="s">
        <v>79</v>
      </c>
      <c r="F2" s="43" t="s">
        <v>79</v>
      </c>
      <c r="G2" s="43" t="s">
        <v>79</v>
      </c>
      <c r="H2" s="43" t="s">
        <v>80</v>
      </c>
      <c r="I2" s="43" t="s">
        <v>80</v>
      </c>
      <c r="J2" s="43" t="s">
        <v>80</v>
      </c>
      <c r="K2" s="43" t="s">
        <v>80</v>
      </c>
      <c r="L2" s="43" t="s">
        <v>80</v>
      </c>
      <c r="M2" s="43" t="s">
        <v>80</v>
      </c>
      <c r="N2" s="43" t="s">
        <v>81</v>
      </c>
      <c r="O2" s="43" t="s">
        <v>81</v>
      </c>
      <c r="P2" s="43" t="s">
        <v>81</v>
      </c>
      <c r="Q2" s="43" t="s">
        <v>81</v>
      </c>
      <c r="R2" s="43" t="s">
        <v>81</v>
      </c>
      <c r="S2" s="43" t="s">
        <v>81</v>
      </c>
      <c r="T2" s="43" t="s">
        <v>82</v>
      </c>
      <c r="U2" s="43" t="s">
        <v>82</v>
      </c>
      <c r="V2" s="44" t="s">
        <v>82</v>
      </c>
    </row>
    <row r="3" spans="1:22" ht="60">
      <c r="B3" s="45" t="s">
        <v>86</v>
      </c>
      <c r="C3" s="45" t="s">
        <v>87</v>
      </c>
      <c r="D3" s="45" t="s">
        <v>88</v>
      </c>
      <c r="E3" s="45" t="s">
        <v>89</v>
      </c>
      <c r="F3" s="45" t="s">
        <v>90</v>
      </c>
      <c r="G3" s="45" t="s">
        <v>91</v>
      </c>
      <c r="H3" s="45" t="s">
        <v>86</v>
      </c>
      <c r="I3" s="45" t="s">
        <v>87</v>
      </c>
      <c r="J3" s="45" t="s">
        <v>88</v>
      </c>
      <c r="K3" s="45" t="s">
        <v>89</v>
      </c>
      <c r="L3" s="45" t="s">
        <v>90</v>
      </c>
      <c r="M3" s="45" t="s">
        <v>91</v>
      </c>
      <c r="N3" s="45" t="s">
        <v>92</v>
      </c>
      <c r="O3" s="45" t="s">
        <v>93</v>
      </c>
      <c r="P3" s="45" t="s">
        <v>94</v>
      </c>
      <c r="Q3" s="45" t="s">
        <v>95</v>
      </c>
      <c r="R3" s="45" t="s">
        <v>96</v>
      </c>
      <c r="S3" s="45" t="s">
        <v>97</v>
      </c>
      <c r="T3" s="45" t="s">
        <v>82</v>
      </c>
      <c r="U3" s="45" t="s">
        <v>98</v>
      </c>
      <c r="V3" s="46" t="s">
        <v>99</v>
      </c>
    </row>
    <row r="4" spans="1:22">
      <c r="A4" t="s">
        <v>100</v>
      </c>
      <c r="B4">
        <v>1</v>
      </c>
      <c r="C4">
        <v>1</v>
      </c>
      <c r="D4">
        <v>1</v>
      </c>
      <c r="E4">
        <v>1</v>
      </c>
      <c r="F4">
        <v>1</v>
      </c>
      <c r="G4">
        <v>1</v>
      </c>
      <c r="H4">
        <v>1</v>
      </c>
      <c r="I4">
        <v>1</v>
      </c>
      <c r="J4">
        <v>1</v>
      </c>
      <c r="K4">
        <v>1</v>
      </c>
      <c r="L4">
        <v>1</v>
      </c>
      <c r="M4">
        <v>1</v>
      </c>
      <c r="N4">
        <v>1</v>
      </c>
      <c r="O4">
        <v>1</v>
      </c>
      <c r="P4">
        <v>1</v>
      </c>
      <c r="Q4">
        <v>1</v>
      </c>
      <c r="R4">
        <v>1</v>
      </c>
      <c r="S4">
        <v>1</v>
      </c>
      <c r="T4">
        <v>1</v>
      </c>
      <c r="U4">
        <v>1</v>
      </c>
      <c r="V4">
        <v>1</v>
      </c>
    </row>
    <row r="5" spans="1:22">
      <c r="A5" t="s">
        <v>125</v>
      </c>
      <c r="B5">
        <v>1</v>
      </c>
      <c r="C5">
        <v>1</v>
      </c>
      <c r="D5">
        <v>1</v>
      </c>
      <c r="E5">
        <v>1</v>
      </c>
      <c r="F5">
        <v>1</v>
      </c>
      <c r="G5">
        <v>1</v>
      </c>
      <c r="H5">
        <v>1</v>
      </c>
      <c r="I5">
        <v>1</v>
      </c>
      <c r="J5">
        <v>1</v>
      </c>
      <c r="K5">
        <v>1</v>
      </c>
      <c r="L5">
        <v>1</v>
      </c>
      <c r="M5">
        <v>1</v>
      </c>
      <c r="N5">
        <v>1</v>
      </c>
      <c r="O5">
        <v>1</v>
      </c>
      <c r="P5">
        <v>1</v>
      </c>
      <c r="Q5">
        <v>1</v>
      </c>
      <c r="R5">
        <v>1</v>
      </c>
      <c r="S5">
        <v>1</v>
      </c>
      <c r="T5">
        <v>1</v>
      </c>
      <c r="U5">
        <v>1</v>
      </c>
      <c r="V5">
        <v>1</v>
      </c>
    </row>
    <row r="6" spans="1:22">
      <c r="A6" t="s">
        <v>126</v>
      </c>
      <c r="B6">
        <v>1</v>
      </c>
      <c r="C6">
        <v>1</v>
      </c>
      <c r="D6">
        <v>1</v>
      </c>
      <c r="E6">
        <v>1</v>
      </c>
      <c r="F6">
        <v>1</v>
      </c>
      <c r="G6">
        <v>1</v>
      </c>
      <c r="H6">
        <v>1</v>
      </c>
      <c r="I6">
        <v>1</v>
      </c>
      <c r="J6">
        <v>1</v>
      </c>
      <c r="K6">
        <v>1</v>
      </c>
      <c r="L6">
        <v>1</v>
      </c>
      <c r="M6">
        <v>1</v>
      </c>
      <c r="N6">
        <v>1</v>
      </c>
      <c r="O6">
        <v>1</v>
      </c>
      <c r="P6">
        <v>1</v>
      </c>
      <c r="Q6">
        <v>1</v>
      </c>
      <c r="R6">
        <v>1</v>
      </c>
      <c r="S6">
        <v>1</v>
      </c>
      <c r="T6">
        <v>1</v>
      </c>
      <c r="U6">
        <v>1</v>
      </c>
      <c r="V6">
        <v>1</v>
      </c>
    </row>
    <row r="7" spans="1:22">
      <c r="A7" t="s">
        <v>127</v>
      </c>
      <c r="B7">
        <v>1</v>
      </c>
      <c r="C7">
        <v>1</v>
      </c>
      <c r="D7">
        <v>1</v>
      </c>
      <c r="E7">
        <v>1</v>
      </c>
      <c r="F7">
        <v>1</v>
      </c>
      <c r="G7">
        <v>1</v>
      </c>
      <c r="H7">
        <v>1</v>
      </c>
      <c r="I7">
        <v>1</v>
      </c>
      <c r="J7">
        <v>1</v>
      </c>
      <c r="K7">
        <v>1</v>
      </c>
      <c r="L7">
        <v>1</v>
      </c>
      <c r="M7">
        <v>1</v>
      </c>
      <c r="N7">
        <v>1</v>
      </c>
      <c r="O7">
        <v>1</v>
      </c>
      <c r="P7">
        <v>1</v>
      </c>
      <c r="Q7">
        <v>1</v>
      </c>
      <c r="R7">
        <v>1</v>
      </c>
      <c r="S7">
        <v>1</v>
      </c>
      <c r="T7">
        <v>1</v>
      </c>
      <c r="U7">
        <v>1</v>
      </c>
      <c r="V7">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2C27-F649-4EF2-930A-B79DC87FFC8A}">
  <sheetPr>
    <tabColor theme="5"/>
  </sheetPr>
  <dimension ref="A1:X21"/>
  <sheetViews>
    <sheetView workbookViewId="0">
      <selection activeCell="C5" sqref="C5"/>
    </sheetView>
  </sheetViews>
  <sheetFormatPr defaultRowHeight="15"/>
  <cols>
    <col min="1" max="1" width="17.28515625" customWidth="1"/>
    <col min="2" max="2" width="20.5703125" customWidth="1"/>
    <col min="3" max="23" width="13.140625" customWidth="1"/>
  </cols>
  <sheetData>
    <row r="1" spans="1:24" s="8" customFormat="1" ht="45">
      <c r="B1" s="8" t="s">
        <v>168</v>
      </c>
      <c r="C1" s="9" t="s">
        <v>169</v>
      </c>
      <c r="D1" s="8" t="s">
        <v>170</v>
      </c>
      <c r="E1" s="8" t="s">
        <v>171</v>
      </c>
      <c r="F1" s="8" t="s">
        <v>172</v>
      </c>
      <c r="G1" s="8" t="s">
        <v>173</v>
      </c>
      <c r="H1" s="8" t="s">
        <v>174</v>
      </c>
      <c r="I1" s="8" t="s">
        <v>175</v>
      </c>
      <c r="J1" s="8" t="s">
        <v>176</v>
      </c>
      <c r="K1" s="8" t="s">
        <v>177</v>
      </c>
      <c r="L1" s="8" t="s">
        <v>178</v>
      </c>
      <c r="M1" s="8" t="s">
        <v>179</v>
      </c>
      <c r="N1" s="8" t="s">
        <v>180</v>
      </c>
      <c r="O1" s="8" t="s">
        <v>181</v>
      </c>
      <c r="P1" s="8" t="s">
        <v>182</v>
      </c>
      <c r="Q1" s="8" t="s">
        <v>183</v>
      </c>
      <c r="R1" s="8" t="s">
        <v>184</v>
      </c>
      <c r="S1" s="8" t="s">
        <v>185</v>
      </c>
      <c r="T1" s="8" t="s">
        <v>186</v>
      </c>
      <c r="U1" s="8" t="s">
        <v>187</v>
      </c>
      <c r="V1" s="8" t="s">
        <v>188</v>
      </c>
      <c r="W1" s="8" t="s">
        <v>189</v>
      </c>
      <c r="X1" s="8" t="s">
        <v>194</v>
      </c>
    </row>
    <row r="2" spans="1:24">
      <c r="A2" s="7" t="s">
        <v>100</v>
      </c>
      <c r="B2" s="22">
        <f>'SHELF-days-per-timeslice'!B2</f>
        <v>119.99999999999999</v>
      </c>
      <c r="C2">
        <f ca="1">SUM(INDIRECT("'"&amp;C$1&amp;"'!B"&amp;ROW($A2)&amp;":Y"&amp;ROW($A2)))</f>
        <v>5.9214727745703025E-3</v>
      </c>
      <c r="D2">
        <f ca="1">SUM(INDIRECT("'"&amp;D$1&amp;"'!B"&amp;ROW($A2)&amp;":Y"&amp;ROW($A2)))</f>
        <v>3.3383850447405118E-6</v>
      </c>
      <c r="E2">
        <f t="shared" ref="E2:X5" ca="1" si="0">SUM(INDIRECT("'"&amp;E$1&amp;"'!B"&amp;ROW($A2)&amp;":Y"&amp;ROW($A2)))</f>
        <v>0</v>
      </c>
      <c r="F2">
        <f t="shared" ca="1" si="0"/>
        <v>3.4138344936797938E-3</v>
      </c>
      <c r="G2">
        <f t="shared" ca="1" si="0"/>
        <v>2.9410429881570727E-3</v>
      </c>
      <c r="H2">
        <f t="shared" ca="1" si="0"/>
        <v>2.9410429881570727E-3</v>
      </c>
      <c r="I2">
        <f t="shared" ca="1" si="0"/>
        <v>5.9214189270407362E-3</v>
      </c>
      <c r="J2">
        <f t="shared" ca="1" si="0"/>
        <v>3.3386502231617167E-6</v>
      </c>
      <c r="K2">
        <f t="shared" ca="1" si="0"/>
        <v>0</v>
      </c>
      <c r="L2">
        <f t="shared" ca="1" si="0"/>
        <v>2.932803154920833E-3</v>
      </c>
      <c r="M2">
        <f t="shared" ca="1" si="0"/>
        <v>2.932803154920833E-3</v>
      </c>
      <c r="N2">
        <f t="shared" ca="1" si="0"/>
        <v>2.932803154920833E-3</v>
      </c>
      <c r="O2">
        <f t="shared" ca="1" si="0"/>
        <v>3.0418171879174898E-3</v>
      </c>
      <c r="P2">
        <f t="shared" ca="1" si="0"/>
        <v>3.0418171879174898E-3</v>
      </c>
      <c r="Q2">
        <f t="shared" ca="1" si="0"/>
        <v>3.0418171879174898E-3</v>
      </c>
      <c r="R2">
        <f t="shared" ca="1" si="0"/>
        <v>3.0418171879174898E-3</v>
      </c>
      <c r="S2">
        <f t="shared" ca="1" si="0"/>
        <v>3.0418171879174898E-3</v>
      </c>
      <c r="T2">
        <f t="shared" ca="1" si="0"/>
        <v>3.0418171879174898E-3</v>
      </c>
      <c r="U2">
        <f t="shared" ca="1" si="0"/>
        <v>2.9000087128031636E-3</v>
      </c>
      <c r="V2">
        <f t="shared" ca="1" si="0"/>
        <v>2.9000087128031636E-3</v>
      </c>
      <c r="W2">
        <f t="shared" ca="1" si="0"/>
        <v>2.9000087128031636E-3</v>
      </c>
      <c r="X2">
        <f t="shared" ca="1" si="0"/>
        <v>2.7397260273972594E-3</v>
      </c>
    </row>
    <row r="3" spans="1:24">
      <c r="A3" s="7" t="s">
        <v>125</v>
      </c>
      <c r="B3" s="22">
        <f>'SHELF-days-per-timeslice'!B3</f>
        <v>92</v>
      </c>
      <c r="C3">
        <f t="shared" ref="C3:R5" ca="1" si="1">SUM(INDIRECT("'"&amp;C$1&amp;"'!B"&amp;ROW($A3)&amp;":Y"&amp;ROW($A3)))</f>
        <v>2.4725668322080644E-3</v>
      </c>
      <c r="D3">
        <f t="shared" ca="1" si="1"/>
        <v>1.5210626499018778E-4</v>
      </c>
      <c r="E3">
        <f t="shared" ca="1" si="1"/>
        <v>0</v>
      </c>
      <c r="F3">
        <f t="shared" ca="1" si="1"/>
        <v>2.4914640443335686E-3</v>
      </c>
      <c r="G3">
        <f t="shared" ca="1" si="1"/>
        <v>2.7069655585465644E-3</v>
      </c>
      <c r="H3">
        <f t="shared" ca="1" si="1"/>
        <v>2.7069655585465644E-3</v>
      </c>
      <c r="I3">
        <f t="shared" ca="1" si="1"/>
        <v>2.4726408419034956E-3</v>
      </c>
      <c r="J3">
        <f t="shared" ca="1" si="1"/>
        <v>1.52122660658868E-4</v>
      </c>
      <c r="K3">
        <f t="shared" ca="1" si="1"/>
        <v>0</v>
      </c>
      <c r="L3">
        <f t="shared" ca="1" si="1"/>
        <v>2.7109541581645897E-3</v>
      </c>
      <c r="M3">
        <f t="shared" ca="1" si="1"/>
        <v>2.7109541581645897E-3</v>
      </c>
      <c r="N3">
        <f t="shared" ca="1" si="1"/>
        <v>2.7109541581645897E-3</v>
      </c>
      <c r="O3">
        <f t="shared" ca="1" si="1"/>
        <v>2.6963088917171217E-3</v>
      </c>
      <c r="P3">
        <f t="shared" ca="1" si="1"/>
        <v>2.6963088917171217E-3</v>
      </c>
      <c r="Q3">
        <f t="shared" ca="1" si="1"/>
        <v>2.6963088917171217E-3</v>
      </c>
      <c r="R3">
        <f t="shared" ca="1" si="1"/>
        <v>2.6963088917171217E-3</v>
      </c>
      <c r="S3">
        <f t="shared" ca="1" si="0"/>
        <v>2.6963088917171217E-3</v>
      </c>
      <c r="T3">
        <f t="shared" ca="1" si="0"/>
        <v>2.6963088917171217E-3</v>
      </c>
      <c r="U3">
        <f t="shared" ca="1" si="0"/>
        <v>2.7229389254547114E-3</v>
      </c>
      <c r="V3">
        <f t="shared" ca="1" si="0"/>
        <v>2.7229389254547114E-3</v>
      </c>
      <c r="W3">
        <f t="shared" ca="1" si="0"/>
        <v>2.7229389254547114E-3</v>
      </c>
      <c r="X3">
        <f t="shared" ca="1" si="0"/>
        <v>2.7397260273972594E-3</v>
      </c>
    </row>
    <row r="4" spans="1:24">
      <c r="A4" s="7" t="s">
        <v>126</v>
      </c>
      <c r="B4" s="22">
        <f>'SHELF-days-per-timeslice'!B4</f>
        <v>92</v>
      </c>
      <c r="C4">
        <f t="shared" ca="1" si="1"/>
        <v>4.9745847158395807E-5</v>
      </c>
      <c r="D4">
        <f t="shared" ca="1" si="1"/>
        <v>9.5173963624535125E-3</v>
      </c>
      <c r="E4">
        <f t="shared" ca="1" si="0"/>
        <v>0</v>
      </c>
      <c r="F4">
        <f t="shared" ca="1" si="0"/>
        <v>2.1079347225194701E-3</v>
      </c>
      <c r="G4">
        <f t="shared" ca="1" si="0"/>
        <v>2.5211935766920792E-3</v>
      </c>
      <c r="H4">
        <f t="shared" ca="1" si="0"/>
        <v>2.5211935766920792E-3</v>
      </c>
      <c r="I4">
        <f t="shared" ca="1" si="0"/>
        <v>4.9748237969255384E-5</v>
      </c>
      <c r="J4">
        <f t="shared" ca="1" si="0"/>
        <v>9.5174204992081578E-3</v>
      </c>
      <c r="K4">
        <f t="shared" ca="1" si="0"/>
        <v>0</v>
      </c>
      <c r="L4">
        <f t="shared" ca="1" si="0"/>
        <v>2.5079757686403041E-3</v>
      </c>
      <c r="M4">
        <f t="shared" ca="1" si="0"/>
        <v>2.5079757686403041E-3</v>
      </c>
      <c r="N4">
        <f t="shared" ca="1" si="0"/>
        <v>2.5079757686403041E-3</v>
      </c>
      <c r="O4">
        <f t="shared" ca="1" si="0"/>
        <v>2.3655349761598035E-3</v>
      </c>
      <c r="P4">
        <f t="shared" ca="1" si="0"/>
        <v>2.3655349761598035E-3</v>
      </c>
      <c r="Q4">
        <f t="shared" ca="1" si="0"/>
        <v>2.3655349761598035E-3</v>
      </c>
      <c r="R4">
        <f t="shared" ca="1" si="0"/>
        <v>2.3655349761598035E-3</v>
      </c>
      <c r="S4">
        <f t="shared" ca="1" si="0"/>
        <v>2.3655349761598035E-3</v>
      </c>
      <c r="T4">
        <f t="shared" ca="1" si="0"/>
        <v>2.3655349761598035E-3</v>
      </c>
      <c r="U4">
        <f t="shared" ca="1" si="0"/>
        <v>2.516902387523974E-3</v>
      </c>
      <c r="V4">
        <f t="shared" ca="1" si="0"/>
        <v>2.516902387523974E-3</v>
      </c>
      <c r="W4">
        <f t="shared" ca="1" si="0"/>
        <v>2.516902387523974E-3</v>
      </c>
      <c r="X4">
        <f t="shared" ca="1" si="0"/>
        <v>2.7397260273972594E-3</v>
      </c>
    </row>
    <row r="5" spans="1:24">
      <c r="A5" s="7" t="s">
        <v>127</v>
      </c>
      <c r="B5" s="22">
        <f>'SHELF-days-per-timeslice'!B5</f>
        <v>61</v>
      </c>
      <c r="C5">
        <f t="shared" ca="1" si="1"/>
        <v>9.4050000901392777E-4</v>
      </c>
      <c r="D5">
        <f t="shared" ca="1" si="1"/>
        <v>1.8033631486854191E-3</v>
      </c>
      <c r="E5">
        <f t="shared" ca="1" si="0"/>
        <v>0</v>
      </c>
      <c r="F5">
        <f t="shared" ca="1" si="0"/>
        <v>2.7409044952122152E-3</v>
      </c>
      <c r="G5">
        <f t="shared" ca="1" si="0"/>
        <v>2.7226918193310802E-3</v>
      </c>
      <c r="H5">
        <f t="shared" ca="1" si="0"/>
        <v>2.7226918193310802E-3</v>
      </c>
      <c r="I5">
        <f t="shared" ca="1" si="0"/>
        <v>9.4049071158719541E-4</v>
      </c>
      <c r="J5">
        <f t="shared" ca="1" si="0"/>
        <v>1.8033014961549888E-3</v>
      </c>
      <c r="K5">
        <f t="shared" ca="1" si="0"/>
        <v>0</v>
      </c>
      <c r="L5">
        <f t="shared" ca="1" si="0"/>
        <v>2.7528207892368794E-3</v>
      </c>
      <c r="M5">
        <f t="shared" ca="1" si="0"/>
        <v>2.7528207892368794E-3</v>
      </c>
      <c r="N5">
        <f t="shared" ca="1" si="0"/>
        <v>2.7528207892368794E-3</v>
      </c>
      <c r="O5">
        <f t="shared" ca="1" si="0"/>
        <v>2.7752836328725286E-3</v>
      </c>
      <c r="P5">
        <f t="shared" ca="1" si="0"/>
        <v>2.7752836328725286E-3</v>
      </c>
      <c r="Q5">
        <f t="shared" ca="1" si="0"/>
        <v>2.7752836328725286E-3</v>
      </c>
      <c r="R5">
        <f t="shared" ca="1" si="0"/>
        <v>2.7752836328725286E-3</v>
      </c>
      <c r="S5">
        <f t="shared" ca="1" si="0"/>
        <v>2.7752836328725286E-3</v>
      </c>
      <c r="T5">
        <f t="shared" ca="1" si="0"/>
        <v>2.7752836328725286E-3</v>
      </c>
      <c r="U5">
        <f t="shared" ca="1" si="0"/>
        <v>2.7857959617964192E-3</v>
      </c>
      <c r="V5">
        <f t="shared" ca="1" si="0"/>
        <v>2.7857959617964192E-3</v>
      </c>
      <c r="W5">
        <f t="shared" ca="1" si="0"/>
        <v>2.7857959617964192E-3</v>
      </c>
      <c r="X5">
        <f t="shared" ca="1" si="0"/>
        <v>2.7397260273972594E-3</v>
      </c>
    </row>
    <row r="7" spans="1:24">
      <c r="A7" s="7" t="s">
        <v>190</v>
      </c>
      <c r="C7" s="41">
        <f t="shared" ref="C7:W7" ca="1" si="2">ROUND(SUMPRODUCT($B2:$B5,C2:C5),10)</f>
        <v>1</v>
      </c>
      <c r="D7" s="41">
        <f t="shared" ca="1" si="2"/>
        <v>1</v>
      </c>
      <c r="E7" s="41">
        <f t="shared" ca="1" si="2"/>
        <v>0</v>
      </c>
      <c r="F7" s="41">
        <f t="shared" ca="1" si="2"/>
        <v>1</v>
      </c>
      <c r="G7" s="41">
        <f t="shared" ca="1" si="2"/>
        <v>1</v>
      </c>
      <c r="H7" s="41">
        <f t="shared" ca="1" si="2"/>
        <v>1</v>
      </c>
      <c r="I7" s="41">
        <f t="shared" ca="1" si="2"/>
        <v>1</v>
      </c>
      <c r="J7" s="41">
        <f t="shared" ca="1" si="2"/>
        <v>1</v>
      </c>
      <c r="K7" s="41">
        <f t="shared" ca="1" si="2"/>
        <v>0</v>
      </c>
      <c r="L7" s="41">
        <f t="shared" ca="1" si="2"/>
        <v>1</v>
      </c>
      <c r="M7" s="41">
        <f t="shared" ca="1" si="2"/>
        <v>1</v>
      </c>
      <c r="N7" s="41">
        <f t="shared" ca="1" si="2"/>
        <v>1</v>
      </c>
      <c r="O7" s="41">
        <f t="shared" ca="1" si="2"/>
        <v>1</v>
      </c>
      <c r="P7" s="41">
        <f t="shared" ca="1" si="2"/>
        <v>1</v>
      </c>
      <c r="Q7" s="41">
        <f t="shared" ca="1" si="2"/>
        <v>1</v>
      </c>
      <c r="R7" s="41">
        <f t="shared" ca="1" si="2"/>
        <v>1</v>
      </c>
      <c r="S7" s="41">
        <f t="shared" ca="1" si="2"/>
        <v>1</v>
      </c>
      <c r="T7" s="41">
        <f t="shared" ca="1" si="2"/>
        <v>1</v>
      </c>
      <c r="U7" s="41">
        <f t="shared" ca="1" si="2"/>
        <v>1</v>
      </c>
      <c r="V7" s="41">
        <f t="shared" ca="1" si="2"/>
        <v>1</v>
      </c>
      <c r="W7" s="41">
        <f t="shared" ca="1" si="2"/>
        <v>1</v>
      </c>
      <c r="X7" s="41">
        <f t="shared" ref="X7" ca="1" si="3">ROUND(SUMPRODUCT($B2:$B5,X2:X5),10)</f>
        <v>1</v>
      </c>
    </row>
    <row r="8" spans="1:24">
      <c r="A8" s="7"/>
    </row>
    <row r="9" spans="1:24">
      <c r="A9" s="7"/>
    </row>
    <row r="10" spans="1:24">
      <c r="A10" s="7"/>
    </row>
    <row r="11" spans="1:24">
      <c r="A11" s="7"/>
      <c r="B11" s="11"/>
    </row>
    <row r="12" spans="1:24">
      <c r="A12" s="7"/>
    </row>
    <row r="13" spans="1:24">
      <c r="A13" s="7"/>
    </row>
    <row r="14" spans="1:24">
      <c r="A14" s="7"/>
    </row>
    <row r="15" spans="1:24">
      <c r="A15" s="7"/>
    </row>
    <row r="16" spans="1:24">
      <c r="A16" s="7"/>
    </row>
    <row r="17" spans="1:1">
      <c r="A17" s="7"/>
    </row>
    <row r="18" spans="1:1">
      <c r="A18" s="7"/>
    </row>
    <row r="19" spans="1:1">
      <c r="A19" s="7"/>
    </row>
    <row r="20" spans="1:1">
      <c r="A20" s="7"/>
    </row>
    <row r="21" spans="1:1">
      <c r="A21" s="7"/>
    </row>
  </sheetData>
  <conditionalFormatting sqref="C7:X7">
    <cfRule type="cellIs" dxfId="4" priority="1" operator="greaterThan">
      <formula>1</formula>
    </cfRule>
    <cfRule type="cellIs" dxfId="3" priority="2" operator="between">
      <formula>0.0001</formula>
      <formula>0.9999</formula>
    </cfRule>
    <cfRule type="cellIs" dxfId="2" priority="3" operator="lessThan">
      <formula>0</formula>
    </cfRule>
    <cfRule type="cellIs" dxfId="1" priority="4" operator="equal">
      <formula>0</formula>
    </cfRule>
    <cfRule type="cellIs" dxfId="0" priority="5" operator="equal">
      <formula>1</formula>
    </cfRule>
  </conditionalFormatting>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49887-7FB8-4222-A5C2-356585F8C46D}">
  <sheetPr>
    <tabColor theme="5"/>
  </sheetPr>
  <dimension ref="A2:AW32"/>
  <sheetViews>
    <sheetView topLeftCell="A10" workbookViewId="0">
      <selection activeCell="H37" sqref="H37"/>
    </sheetView>
  </sheetViews>
  <sheetFormatPr defaultRowHeight="15"/>
  <cols>
    <col min="1" max="1" width="13.140625" bestFit="1" customWidth="1"/>
    <col min="2" max="2" width="17.85546875" bestFit="1" customWidth="1"/>
    <col min="3" max="10" width="9.7109375" bestFit="1" customWidth="1"/>
    <col min="11" max="25" width="10.7109375" bestFit="1" customWidth="1"/>
    <col min="26" max="34" width="9.7109375" bestFit="1" customWidth="1"/>
    <col min="35" max="49" width="10.7109375" bestFit="1" customWidth="1"/>
    <col min="50" max="58" width="14.7109375" bestFit="1" customWidth="1"/>
    <col min="59" max="73" width="15.85546875" bestFit="1" customWidth="1"/>
  </cols>
  <sheetData>
    <row r="2" spans="1:49">
      <c r="A2" s="33" t="s">
        <v>17</v>
      </c>
      <c r="B2" t="s">
        <v>18</v>
      </c>
    </row>
    <row r="4" spans="1:49">
      <c r="B4" s="33" t="s">
        <v>195</v>
      </c>
    </row>
    <row r="5" spans="1:49">
      <c r="B5" t="s">
        <v>14</v>
      </c>
      <c r="Z5" t="s">
        <v>15</v>
      </c>
    </row>
    <row r="6" spans="1:49">
      <c r="A6" s="33" t="s">
        <v>19</v>
      </c>
      <c r="B6" t="s">
        <v>196</v>
      </c>
      <c r="C6" t="s">
        <v>197</v>
      </c>
      <c r="D6" t="s">
        <v>198</v>
      </c>
      <c r="E6" t="s">
        <v>199</v>
      </c>
      <c r="F6" t="s">
        <v>200</v>
      </c>
      <c r="G6" t="s">
        <v>201</v>
      </c>
      <c r="H6" t="s">
        <v>202</v>
      </c>
      <c r="I6" t="s">
        <v>203</v>
      </c>
      <c r="J6" t="s">
        <v>20</v>
      </c>
      <c r="K6" t="s">
        <v>204</v>
      </c>
      <c r="L6" t="s">
        <v>205</v>
      </c>
      <c r="M6" t="s">
        <v>206</v>
      </c>
      <c r="N6" t="s">
        <v>207</v>
      </c>
      <c r="O6" t="s">
        <v>208</v>
      </c>
      <c r="P6" t="s">
        <v>209</v>
      </c>
      <c r="Q6" t="s">
        <v>210</v>
      </c>
      <c r="R6" t="s">
        <v>211</v>
      </c>
      <c r="S6" t="s">
        <v>212</v>
      </c>
      <c r="T6" t="s">
        <v>213</v>
      </c>
      <c r="U6" t="s">
        <v>214</v>
      </c>
      <c r="V6" t="s">
        <v>215</v>
      </c>
      <c r="W6" t="s">
        <v>216</v>
      </c>
      <c r="X6" t="s">
        <v>217</v>
      </c>
      <c r="Y6" t="s">
        <v>218</v>
      </c>
      <c r="Z6" t="s">
        <v>196</v>
      </c>
      <c r="AA6" t="s">
        <v>197</v>
      </c>
      <c r="AB6" t="s">
        <v>198</v>
      </c>
      <c r="AC6" t="s">
        <v>199</v>
      </c>
      <c r="AD6" t="s">
        <v>200</v>
      </c>
      <c r="AE6" t="s">
        <v>201</v>
      </c>
      <c r="AF6" t="s">
        <v>202</v>
      </c>
      <c r="AG6" t="s">
        <v>203</v>
      </c>
      <c r="AH6" t="s">
        <v>20</v>
      </c>
      <c r="AI6" t="s">
        <v>204</v>
      </c>
      <c r="AJ6" t="s">
        <v>205</v>
      </c>
      <c r="AK6" t="s">
        <v>206</v>
      </c>
      <c r="AL6" t="s">
        <v>207</v>
      </c>
      <c r="AM6" t="s">
        <v>208</v>
      </c>
      <c r="AN6" t="s">
        <v>209</v>
      </c>
      <c r="AO6" t="s">
        <v>210</v>
      </c>
      <c r="AP6" t="s">
        <v>211</v>
      </c>
      <c r="AQ6" t="s">
        <v>212</v>
      </c>
      <c r="AR6" t="s">
        <v>213</v>
      </c>
      <c r="AS6" t="s">
        <v>214</v>
      </c>
      <c r="AT6" t="s">
        <v>215</v>
      </c>
      <c r="AU6" t="s">
        <v>216</v>
      </c>
      <c r="AV6" t="s">
        <v>217</v>
      </c>
      <c r="AW6" t="s">
        <v>218</v>
      </c>
    </row>
    <row r="7" spans="1:49">
      <c r="A7" s="2">
        <v>1</v>
      </c>
      <c r="B7" s="10">
        <v>127520</v>
      </c>
      <c r="C7" s="10">
        <v>93551</v>
      </c>
      <c r="D7" s="10">
        <v>83988</v>
      </c>
      <c r="E7" s="10">
        <v>94974</v>
      </c>
      <c r="F7" s="10">
        <v>131019</v>
      </c>
      <c r="G7" s="10">
        <v>196675</v>
      </c>
      <c r="H7" s="10">
        <v>293190</v>
      </c>
      <c r="I7" s="10">
        <v>446011</v>
      </c>
      <c r="J7" s="10">
        <v>630022</v>
      </c>
      <c r="K7" s="10">
        <v>840096</v>
      </c>
      <c r="L7" s="10">
        <v>1132611</v>
      </c>
      <c r="M7" s="10">
        <v>1610440</v>
      </c>
      <c r="N7" s="10">
        <v>2134094</v>
      </c>
      <c r="O7" s="10">
        <v>2460312</v>
      </c>
      <c r="P7" s="10">
        <v>2560410</v>
      </c>
      <c r="Q7" s="10">
        <v>2447331</v>
      </c>
      <c r="R7" s="10">
        <v>2159841</v>
      </c>
      <c r="S7" s="10">
        <v>1766607</v>
      </c>
      <c r="T7" s="10">
        <v>1364411</v>
      </c>
      <c r="U7" s="10">
        <v>1003537</v>
      </c>
      <c r="V7" s="10">
        <v>686772</v>
      </c>
      <c r="W7" s="10">
        <v>453383</v>
      </c>
      <c r="X7" s="10">
        <v>287518</v>
      </c>
      <c r="Y7" s="10">
        <v>190940</v>
      </c>
      <c r="Z7" s="10">
        <v>297235</v>
      </c>
      <c r="AA7" s="10">
        <v>215977</v>
      </c>
      <c r="AB7" s="10">
        <v>192095</v>
      </c>
      <c r="AC7" s="10">
        <v>216924</v>
      </c>
      <c r="AD7" s="10">
        <v>292622</v>
      </c>
      <c r="AE7" s="10">
        <v>411259</v>
      </c>
      <c r="AF7" s="10">
        <v>521714</v>
      </c>
      <c r="AG7" s="10">
        <v>640741</v>
      </c>
      <c r="AH7" s="10">
        <v>817725</v>
      </c>
      <c r="AI7" s="10">
        <v>1081544</v>
      </c>
      <c r="AJ7" s="10">
        <v>1544113</v>
      </c>
      <c r="AK7" s="10">
        <v>2373507</v>
      </c>
      <c r="AL7" s="10">
        <v>3274609</v>
      </c>
      <c r="AM7" s="10">
        <v>3857826</v>
      </c>
      <c r="AN7" s="10">
        <v>4201111</v>
      </c>
      <c r="AO7" s="10">
        <v>4399980</v>
      </c>
      <c r="AP7" s="10">
        <v>4206632</v>
      </c>
      <c r="AQ7" s="10">
        <v>3627806</v>
      </c>
      <c r="AR7" s="10">
        <v>2930211</v>
      </c>
      <c r="AS7" s="10">
        <v>2234029</v>
      </c>
      <c r="AT7" s="10">
        <v>1580521</v>
      </c>
      <c r="AU7" s="10">
        <v>1064353</v>
      </c>
      <c r="AV7" s="10">
        <v>677984</v>
      </c>
      <c r="AW7" s="10">
        <v>448604</v>
      </c>
    </row>
    <row r="8" spans="1:49">
      <c r="A8" s="2">
        <v>2</v>
      </c>
      <c r="B8" s="10">
        <v>191865</v>
      </c>
      <c r="C8" s="10">
        <v>150852</v>
      </c>
      <c r="D8" s="10">
        <v>139563</v>
      </c>
      <c r="E8" s="10">
        <v>153146</v>
      </c>
      <c r="F8" s="10">
        <v>197129</v>
      </c>
      <c r="G8" s="10">
        <v>281122</v>
      </c>
      <c r="H8" s="10">
        <v>414332</v>
      </c>
      <c r="I8" s="10">
        <v>588948</v>
      </c>
      <c r="J8" s="10">
        <v>819617</v>
      </c>
      <c r="K8" s="10">
        <v>1089168</v>
      </c>
      <c r="L8" s="10">
        <v>1471804</v>
      </c>
      <c r="M8" s="10">
        <v>2031169</v>
      </c>
      <c r="N8" s="10">
        <v>2536821</v>
      </c>
      <c r="O8" s="10">
        <v>2828222</v>
      </c>
      <c r="P8" s="10">
        <v>2913563</v>
      </c>
      <c r="Q8" s="10">
        <v>2813300</v>
      </c>
      <c r="R8" s="10">
        <v>2567427</v>
      </c>
      <c r="S8" s="10">
        <v>2228134</v>
      </c>
      <c r="T8" s="10">
        <v>1773024</v>
      </c>
      <c r="U8" s="10">
        <v>1301066</v>
      </c>
      <c r="V8" s="10">
        <v>893446</v>
      </c>
      <c r="W8" s="10">
        <v>598683</v>
      </c>
      <c r="X8" s="10">
        <v>406316</v>
      </c>
      <c r="Y8" s="10">
        <v>272926</v>
      </c>
      <c r="Z8" s="10">
        <v>445010</v>
      </c>
      <c r="AA8" s="10">
        <v>346547</v>
      </c>
      <c r="AB8" s="10">
        <v>317629</v>
      </c>
      <c r="AC8" s="10">
        <v>348067</v>
      </c>
      <c r="AD8" s="10">
        <v>438103</v>
      </c>
      <c r="AE8" s="10">
        <v>584946</v>
      </c>
      <c r="AF8" s="10">
        <v>733644</v>
      </c>
      <c r="AG8" s="10">
        <v>841912</v>
      </c>
      <c r="AH8" s="10">
        <v>1058560</v>
      </c>
      <c r="AI8" s="10">
        <v>1395286</v>
      </c>
      <c r="AJ8" s="10">
        <v>1996647</v>
      </c>
      <c r="AK8" s="10">
        <v>2978823</v>
      </c>
      <c r="AL8" s="10">
        <v>3873366</v>
      </c>
      <c r="AM8" s="10">
        <v>4412848</v>
      </c>
      <c r="AN8" s="10">
        <v>4756987</v>
      </c>
      <c r="AO8" s="10">
        <v>5033001</v>
      </c>
      <c r="AP8" s="10">
        <v>4975810</v>
      </c>
      <c r="AQ8" s="10">
        <v>4553007</v>
      </c>
      <c r="AR8" s="10">
        <v>3788969</v>
      </c>
      <c r="AS8" s="10">
        <v>2882090</v>
      </c>
      <c r="AT8" s="10">
        <v>2046015</v>
      </c>
      <c r="AU8" s="10">
        <v>1398524</v>
      </c>
      <c r="AV8" s="10">
        <v>953393</v>
      </c>
      <c r="AW8" s="10">
        <v>638063</v>
      </c>
    </row>
    <row r="9" spans="1:49">
      <c r="A9" s="2">
        <v>3</v>
      </c>
      <c r="B9" s="10">
        <v>421966</v>
      </c>
      <c r="C9" s="10">
        <v>339106</v>
      </c>
      <c r="D9" s="10">
        <v>318303</v>
      </c>
      <c r="E9" s="10">
        <v>344262</v>
      </c>
      <c r="F9" s="10">
        <v>433542</v>
      </c>
      <c r="G9" s="10">
        <v>589445</v>
      </c>
      <c r="H9" s="10">
        <v>811571</v>
      </c>
      <c r="I9" s="10">
        <v>1167225</v>
      </c>
      <c r="J9" s="10">
        <v>1625755</v>
      </c>
      <c r="K9" s="10">
        <v>2107656</v>
      </c>
      <c r="L9" s="10">
        <v>2744728</v>
      </c>
      <c r="M9" s="10">
        <v>3577319</v>
      </c>
      <c r="N9" s="10">
        <v>4322243</v>
      </c>
      <c r="O9" s="10">
        <v>4739830</v>
      </c>
      <c r="P9" s="10">
        <v>4858252</v>
      </c>
      <c r="Q9" s="10">
        <v>4714822</v>
      </c>
      <c r="R9" s="10">
        <v>4374390</v>
      </c>
      <c r="S9" s="10">
        <v>3924217</v>
      </c>
      <c r="T9" s="10">
        <v>3306465</v>
      </c>
      <c r="U9" s="10">
        <v>2517701</v>
      </c>
      <c r="V9" s="10">
        <v>1772199</v>
      </c>
      <c r="W9" s="10">
        <v>1186519</v>
      </c>
      <c r="X9" s="10">
        <v>795870</v>
      </c>
      <c r="Y9" s="10">
        <v>572259</v>
      </c>
      <c r="Z9" s="10">
        <v>973628</v>
      </c>
      <c r="AA9" s="10">
        <v>774974</v>
      </c>
      <c r="AB9" s="10">
        <v>720664</v>
      </c>
      <c r="AC9" s="10">
        <v>778374</v>
      </c>
      <c r="AD9" s="10">
        <v>958517</v>
      </c>
      <c r="AE9" s="10">
        <v>1220127</v>
      </c>
      <c r="AF9" s="10">
        <v>1429568</v>
      </c>
      <c r="AG9" s="10">
        <v>1659914</v>
      </c>
      <c r="AH9" s="10">
        <v>2088819</v>
      </c>
      <c r="AI9" s="10">
        <v>2686019</v>
      </c>
      <c r="AJ9" s="10">
        <v>3704179</v>
      </c>
      <c r="AK9" s="10">
        <v>5219125</v>
      </c>
      <c r="AL9" s="10">
        <v>6565219</v>
      </c>
      <c r="AM9" s="10">
        <v>7357147</v>
      </c>
      <c r="AN9" s="10">
        <v>7890942</v>
      </c>
      <c r="AO9" s="10">
        <v>8391072</v>
      </c>
      <c r="AP9" s="10">
        <v>8433820</v>
      </c>
      <c r="AQ9" s="10">
        <v>7977214</v>
      </c>
      <c r="AR9" s="10">
        <v>7029294</v>
      </c>
      <c r="AS9" s="10">
        <v>5548218</v>
      </c>
      <c r="AT9" s="10">
        <v>4037329</v>
      </c>
      <c r="AU9" s="10">
        <v>2757331</v>
      </c>
      <c r="AV9" s="10">
        <v>1857769</v>
      </c>
      <c r="AW9" s="10">
        <v>1330923</v>
      </c>
    </row>
    <row r="10" spans="1:49">
      <c r="A10" s="2">
        <v>4</v>
      </c>
      <c r="B10" s="10">
        <v>928553</v>
      </c>
      <c r="C10" s="10">
        <v>763079</v>
      </c>
      <c r="D10" s="10">
        <v>722614</v>
      </c>
      <c r="E10" s="10">
        <v>774680</v>
      </c>
      <c r="F10" s="10">
        <v>954028</v>
      </c>
      <c r="G10" s="10">
        <v>1249397</v>
      </c>
      <c r="H10" s="10">
        <v>1704522</v>
      </c>
      <c r="I10" s="10">
        <v>2354344</v>
      </c>
      <c r="J10" s="10">
        <v>3084568</v>
      </c>
      <c r="K10" s="10">
        <v>3829875</v>
      </c>
      <c r="L10" s="10">
        <v>4761603</v>
      </c>
      <c r="M10" s="10">
        <v>5988436</v>
      </c>
      <c r="N10" s="10">
        <v>7093853</v>
      </c>
      <c r="O10" s="10">
        <v>7699730</v>
      </c>
      <c r="P10" s="10">
        <v>7867029</v>
      </c>
      <c r="Q10" s="10">
        <v>7659105</v>
      </c>
      <c r="R10" s="10">
        <v>7179439</v>
      </c>
      <c r="S10" s="10">
        <v>6569144</v>
      </c>
      <c r="T10" s="10">
        <v>5736114</v>
      </c>
      <c r="U10" s="10">
        <v>4574979</v>
      </c>
      <c r="V10" s="10">
        <v>3362418</v>
      </c>
      <c r="W10" s="10">
        <v>2393259</v>
      </c>
      <c r="X10" s="10">
        <v>1671546</v>
      </c>
      <c r="Y10" s="10">
        <v>1212969</v>
      </c>
      <c r="Z10" s="10">
        <v>2127434</v>
      </c>
      <c r="AA10" s="10">
        <v>1731629</v>
      </c>
      <c r="AB10" s="10">
        <v>1624547</v>
      </c>
      <c r="AC10" s="10">
        <v>1739224</v>
      </c>
      <c r="AD10" s="10">
        <v>2094415</v>
      </c>
      <c r="AE10" s="10">
        <v>2568006</v>
      </c>
      <c r="AF10" s="10">
        <v>2981361</v>
      </c>
      <c r="AG10" s="10">
        <v>3324563</v>
      </c>
      <c r="AH10" s="10">
        <v>3935264</v>
      </c>
      <c r="AI10" s="10">
        <v>4846495</v>
      </c>
      <c r="AJ10" s="10">
        <v>6380863</v>
      </c>
      <c r="AK10" s="10">
        <v>8675352</v>
      </c>
      <c r="AL10" s="10">
        <v>10700000</v>
      </c>
      <c r="AM10" s="10">
        <v>11900000</v>
      </c>
      <c r="AN10" s="10">
        <v>12700000</v>
      </c>
      <c r="AO10" s="10">
        <v>13500000</v>
      </c>
      <c r="AP10" s="10">
        <v>13700000</v>
      </c>
      <c r="AQ10" s="10">
        <v>13300000</v>
      </c>
      <c r="AR10" s="10">
        <v>12100000</v>
      </c>
      <c r="AS10" s="10">
        <v>10000000</v>
      </c>
      <c r="AT10" s="10">
        <v>7606189</v>
      </c>
      <c r="AU10" s="10">
        <v>5522527</v>
      </c>
      <c r="AV10" s="10">
        <v>3874374</v>
      </c>
      <c r="AW10" s="10">
        <v>2801197</v>
      </c>
    </row>
    <row r="11" spans="1:49">
      <c r="A11" s="2">
        <v>5</v>
      </c>
      <c r="B11" s="10">
        <v>1564533</v>
      </c>
      <c r="C11" s="10">
        <v>1366084</v>
      </c>
      <c r="D11" s="10">
        <v>1317829</v>
      </c>
      <c r="E11" s="10">
        <v>1386853</v>
      </c>
      <c r="F11" s="10">
        <v>1607456</v>
      </c>
      <c r="G11" s="10">
        <v>2009075</v>
      </c>
      <c r="H11" s="10">
        <v>2625144</v>
      </c>
      <c r="I11" s="10">
        <v>3367263</v>
      </c>
      <c r="J11" s="10">
        <v>4088592</v>
      </c>
      <c r="K11" s="10">
        <v>4686445</v>
      </c>
      <c r="L11" s="10">
        <v>5470350</v>
      </c>
      <c r="M11" s="10">
        <v>6634604</v>
      </c>
      <c r="N11" s="10">
        <v>7697332</v>
      </c>
      <c r="O11" s="10">
        <v>8265018</v>
      </c>
      <c r="P11" s="10">
        <v>8416006</v>
      </c>
      <c r="Q11" s="10">
        <v>8221412</v>
      </c>
      <c r="R11" s="10">
        <v>7790198</v>
      </c>
      <c r="S11" s="10">
        <v>7277971</v>
      </c>
      <c r="T11" s="10">
        <v>6589913</v>
      </c>
      <c r="U11" s="10">
        <v>5598196</v>
      </c>
      <c r="V11" s="10">
        <v>4456880</v>
      </c>
      <c r="W11" s="10">
        <v>3422921</v>
      </c>
      <c r="X11" s="10">
        <v>2574358</v>
      </c>
      <c r="Y11" s="10">
        <v>1950497</v>
      </c>
      <c r="Z11" s="10">
        <v>3539755</v>
      </c>
      <c r="AA11" s="10">
        <v>3061268</v>
      </c>
      <c r="AB11" s="10">
        <v>2925658</v>
      </c>
      <c r="AC11" s="10">
        <v>3074695</v>
      </c>
      <c r="AD11" s="10">
        <v>3484815</v>
      </c>
      <c r="AE11" s="10">
        <v>4077843</v>
      </c>
      <c r="AF11" s="10">
        <v>4534234</v>
      </c>
      <c r="AG11" s="10">
        <v>4695486</v>
      </c>
      <c r="AH11" s="10">
        <v>5151005</v>
      </c>
      <c r="AI11" s="10">
        <v>5856330</v>
      </c>
      <c r="AJ11" s="10">
        <v>7239026</v>
      </c>
      <c r="AK11" s="10">
        <v>9491340</v>
      </c>
      <c r="AL11" s="10">
        <v>11500000</v>
      </c>
      <c r="AM11" s="10">
        <v>12600000</v>
      </c>
      <c r="AN11" s="10">
        <v>13400000</v>
      </c>
      <c r="AO11" s="10">
        <v>14300000</v>
      </c>
      <c r="AP11" s="10">
        <v>14700000</v>
      </c>
      <c r="AQ11" s="10">
        <v>14500000</v>
      </c>
      <c r="AR11" s="10">
        <v>13700000</v>
      </c>
      <c r="AS11" s="10">
        <v>12100000</v>
      </c>
      <c r="AT11" s="10">
        <v>9956007</v>
      </c>
      <c r="AU11" s="10">
        <v>7799806</v>
      </c>
      <c r="AV11" s="10">
        <v>5892380</v>
      </c>
      <c r="AW11" s="10">
        <v>4448138</v>
      </c>
    </row>
    <row r="12" spans="1:49">
      <c r="A12" s="2">
        <v>6</v>
      </c>
      <c r="B12" s="10">
        <v>1959913</v>
      </c>
      <c r="C12" s="10">
        <v>1742639</v>
      </c>
      <c r="D12" s="10">
        <v>1683070</v>
      </c>
      <c r="E12" s="10">
        <v>1769133</v>
      </c>
      <c r="F12" s="10">
        <v>2013683</v>
      </c>
      <c r="G12" s="10">
        <v>2411712</v>
      </c>
      <c r="H12" s="10">
        <v>2962284</v>
      </c>
      <c r="I12" s="10">
        <v>3592843</v>
      </c>
      <c r="J12" s="10">
        <v>4159315</v>
      </c>
      <c r="K12" s="10">
        <v>4580614</v>
      </c>
      <c r="L12" s="10">
        <v>5204468</v>
      </c>
      <c r="M12" s="10">
        <v>6211579</v>
      </c>
      <c r="N12" s="10">
        <v>7137625</v>
      </c>
      <c r="O12" s="10">
        <v>7624938</v>
      </c>
      <c r="P12" s="10">
        <v>7751135</v>
      </c>
      <c r="Q12" s="10">
        <v>7584708</v>
      </c>
      <c r="R12" s="10">
        <v>7223739</v>
      </c>
      <c r="S12" s="10">
        <v>6813925</v>
      </c>
      <c r="T12" s="10">
        <v>6269616</v>
      </c>
      <c r="U12" s="10">
        <v>5471775</v>
      </c>
      <c r="V12" s="10">
        <v>4533975</v>
      </c>
      <c r="W12" s="10">
        <v>3652230</v>
      </c>
      <c r="X12" s="10">
        <v>2904977</v>
      </c>
      <c r="Y12" s="10">
        <v>2341394</v>
      </c>
      <c r="Z12" s="10">
        <v>4392643</v>
      </c>
      <c r="AA12" s="10">
        <v>3868408</v>
      </c>
      <c r="AB12" s="10">
        <v>3701412</v>
      </c>
      <c r="AC12" s="10">
        <v>3885375</v>
      </c>
      <c r="AD12" s="10">
        <v>4324465</v>
      </c>
      <c r="AE12" s="10">
        <v>4849092</v>
      </c>
      <c r="AF12" s="10">
        <v>5068487</v>
      </c>
      <c r="AG12" s="10">
        <v>4962979</v>
      </c>
      <c r="AH12" s="10">
        <v>5190879</v>
      </c>
      <c r="AI12" s="10">
        <v>5670306</v>
      </c>
      <c r="AJ12" s="10">
        <v>6822479</v>
      </c>
      <c r="AK12" s="10">
        <v>8802688</v>
      </c>
      <c r="AL12" s="10">
        <v>10500000</v>
      </c>
      <c r="AM12" s="10">
        <v>11500000</v>
      </c>
      <c r="AN12" s="10">
        <v>12200000</v>
      </c>
      <c r="AO12" s="10">
        <v>13100000</v>
      </c>
      <c r="AP12" s="10">
        <v>13500000</v>
      </c>
      <c r="AQ12" s="10">
        <v>13500000</v>
      </c>
      <c r="AR12" s="10">
        <v>12900000</v>
      </c>
      <c r="AS12" s="10">
        <v>11700000</v>
      </c>
      <c r="AT12" s="10">
        <v>10000000</v>
      </c>
      <c r="AU12" s="10">
        <v>8244146</v>
      </c>
      <c r="AV12" s="10">
        <v>6586658</v>
      </c>
      <c r="AW12" s="10">
        <v>5289422</v>
      </c>
    </row>
    <row r="13" spans="1:49">
      <c r="A13" s="2">
        <v>7</v>
      </c>
      <c r="B13" s="10">
        <v>2139300</v>
      </c>
      <c r="C13" s="10">
        <v>1934501</v>
      </c>
      <c r="D13" s="10">
        <v>1879578</v>
      </c>
      <c r="E13" s="10">
        <v>1963912</v>
      </c>
      <c r="F13" s="10">
        <v>2197992</v>
      </c>
      <c r="G13" s="10">
        <v>2577932</v>
      </c>
      <c r="H13" s="10">
        <v>3107049</v>
      </c>
      <c r="I13" s="10">
        <v>3674398</v>
      </c>
      <c r="J13" s="10">
        <v>4148003</v>
      </c>
      <c r="K13" s="10">
        <v>4480592</v>
      </c>
      <c r="L13" s="10">
        <v>5063122</v>
      </c>
      <c r="M13" s="10">
        <v>6037066</v>
      </c>
      <c r="N13" s="10">
        <v>6933445</v>
      </c>
      <c r="O13" s="10">
        <v>7404594</v>
      </c>
      <c r="P13" s="10">
        <v>7526549</v>
      </c>
      <c r="Q13" s="10">
        <v>7365527</v>
      </c>
      <c r="R13" s="10">
        <v>7017097</v>
      </c>
      <c r="S13" s="10">
        <v>6622489</v>
      </c>
      <c r="T13" s="10">
        <v>6099342</v>
      </c>
      <c r="U13" s="10">
        <v>5352293</v>
      </c>
      <c r="V13" s="10">
        <v>4521643</v>
      </c>
      <c r="W13" s="10">
        <v>3735133</v>
      </c>
      <c r="X13" s="10">
        <v>3046941</v>
      </c>
      <c r="Y13" s="10">
        <v>2502767</v>
      </c>
      <c r="Z13" s="10">
        <v>4774775</v>
      </c>
      <c r="AA13" s="10">
        <v>4276473</v>
      </c>
      <c r="AB13" s="10">
        <v>4116400</v>
      </c>
      <c r="AC13" s="10">
        <v>4295230</v>
      </c>
      <c r="AD13" s="10">
        <v>4700666</v>
      </c>
      <c r="AE13" s="10">
        <v>5161769</v>
      </c>
      <c r="AF13" s="10">
        <v>5294096</v>
      </c>
      <c r="AG13" s="10">
        <v>5054550</v>
      </c>
      <c r="AH13" s="10">
        <v>5155255</v>
      </c>
      <c r="AI13" s="10">
        <v>5523447</v>
      </c>
      <c r="AJ13" s="10">
        <v>6609618</v>
      </c>
      <c r="AK13" s="10">
        <v>8519837</v>
      </c>
      <c r="AL13" s="10">
        <v>10200000</v>
      </c>
      <c r="AM13" s="10">
        <v>11100000</v>
      </c>
      <c r="AN13" s="10">
        <v>11800000</v>
      </c>
      <c r="AO13" s="10">
        <v>12700000</v>
      </c>
      <c r="AP13" s="10">
        <v>13100000</v>
      </c>
      <c r="AQ13" s="10">
        <v>13000000</v>
      </c>
      <c r="AR13" s="10">
        <v>12500000</v>
      </c>
      <c r="AS13" s="10">
        <v>11400000</v>
      </c>
      <c r="AT13" s="10">
        <v>9964223</v>
      </c>
      <c r="AU13" s="10">
        <v>8396257</v>
      </c>
      <c r="AV13" s="10">
        <v>6879846</v>
      </c>
      <c r="AW13" s="10">
        <v>5630492</v>
      </c>
    </row>
    <row r="14" spans="1:49">
      <c r="A14" s="2">
        <v>8</v>
      </c>
      <c r="B14" s="10">
        <v>1970787</v>
      </c>
      <c r="C14" s="10">
        <v>1773589</v>
      </c>
      <c r="D14" s="10">
        <v>1721222</v>
      </c>
      <c r="E14" s="10">
        <v>1800553</v>
      </c>
      <c r="F14" s="10">
        <v>2024855</v>
      </c>
      <c r="G14" s="10">
        <v>2399962</v>
      </c>
      <c r="H14" s="10">
        <v>2921799</v>
      </c>
      <c r="I14" s="10">
        <v>3518859</v>
      </c>
      <c r="J14" s="10">
        <v>4047724</v>
      </c>
      <c r="K14" s="10">
        <v>4438593</v>
      </c>
      <c r="L14" s="10">
        <v>5075881</v>
      </c>
      <c r="M14" s="10">
        <v>6095628</v>
      </c>
      <c r="N14" s="10">
        <v>7031518</v>
      </c>
      <c r="O14" s="10">
        <v>7526094</v>
      </c>
      <c r="P14" s="10">
        <v>7655696</v>
      </c>
      <c r="Q14" s="10">
        <v>7486385</v>
      </c>
      <c r="R14" s="10">
        <v>7116351</v>
      </c>
      <c r="S14" s="10">
        <v>6686730</v>
      </c>
      <c r="T14" s="10">
        <v>6114713</v>
      </c>
      <c r="U14" s="10">
        <v>5302124</v>
      </c>
      <c r="V14" s="10">
        <v>4412331</v>
      </c>
      <c r="W14" s="10">
        <v>3577023</v>
      </c>
      <c r="X14" s="10">
        <v>2865275</v>
      </c>
      <c r="Y14" s="10">
        <v>2329987</v>
      </c>
      <c r="Z14" s="10">
        <v>4413787</v>
      </c>
      <c r="AA14" s="10">
        <v>3934235</v>
      </c>
      <c r="AB14" s="10">
        <v>3782551</v>
      </c>
      <c r="AC14" s="10">
        <v>3951491</v>
      </c>
      <c r="AD14" s="10">
        <v>4345281</v>
      </c>
      <c r="AE14" s="10">
        <v>4821944</v>
      </c>
      <c r="AF14" s="10">
        <v>4995566</v>
      </c>
      <c r="AG14" s="10">
        <v>4857231</v>
      </c>
      <c r="AH14" s="10">
        <v>5047920</v>
      </c>
      <c r="AI14" s="10">
        <v>5490485</v>
      </c>
      <c r="AJ14" s="10">
        <v>6649056</v>
      </c>
      <c r="AK14" s="10">
        <v>8632058</v>
      </c>
      <c r="AL14" s="10">
        <v>10400000</v>
      </c>
      <c r="AM14" s="10">
        <v>11300000</v>
      </c>
      <c r="AN14" s="10">
        <v>12100000</v>
      </c>
      <c r="AO14" s="10">
        <v>12900000</v>
      </c>
      <c r="AP14" s="10">
        <v>13300000</v>
      </c>
      <c r="AQ14" s="10">
        <v>13200000</v>
      </c>
      <c r="AR14" s="10">
        <v>12600000</v>
      </c>
      <c r="AS14" s="10">
        <v>11300000</v>
      </c>
      <c r="AT14" s="10">
        <v>9756763</v>
      </c>
      <c r="AU14" s="10">
        <v>8068485</v>
      </c>
      <c r="AV14" s="10">
        <v>6491894</v>
      </c>
      <c r="AW14" s="10">
        <v>5259808</v>
      </c>
    </row>
    <row r="15" spans="1:49">
      <c r="A15" s="2">
        <v>9</v>
      </c>
      <c r="B15" s="10">
        <v>1597218</v>
      </c>
      <c r="C15" s="10">
        <v>1438532</v>
      </c>
      <c r="D15" s="10">
        <v>1395891</v>
      </c>
      <c r="E15" s="10">
        <v>1460402</v>
      </c>
      <c r="F15" s="10">
        <v>1641038</v>
      </c>
      <c r="G15" s="10">
        <v>1950278</v>
      </c>
      <c r="H15" s="10">
        <v>2369478</v>
      </c>
      <c r="I15" s="10">
        <v>2856655</v>
      </c>
      <c r="J15" s="10">
        <v>3298789</v>
      </c>
      <c r="K15" s="10">
        <v>3655697</v>
      </c>
      <c r="L15" s="10">
        <v>4215849</v>
      </c>
      <c r="M15" s="10">
        <v>5101794</v>
      </c>
      <c r="N15" s="10">
        <v>5911643</v>
      </c>
      <c r="O15" s="10">
        <v>6343074</v>
      </c>
      <c r="P15" s="10">
        <v>6457152</v>
      </c>
      <c r="Q15" s="10">
        <v>6309607</v>
      </c>
      <c r="R15" s="10">
        <v>5982965</v>
      </c>
      <c r="S15" s="10">
        <v>5596522</v>
      </c>
      <c r="T15" s="10">
        <v>5078666</v>
      </c>
      <c r="U15" s="10">
        <v>4366915</v>
      </c>
      <c r="V15" s="10">
        <v>3595934</v>
      </c>
      <c r="W15" s="10">
        <v>2903873</v>
      </c>
      <c r="X15" s="10">
        <v>2323639</v>
      </c>
      <c r="Y15" s="10">
        <v>1893414</v>
      </c>
      <c r="Z15" s="10">
        <v>3581765</v>
      </c>
      <c r="AA15" s="10">
        <v>3195126</v>
      </c>
      <c r="AB15" s="10">
        <v>3071571</v>
      </c>
      <c r="AC15" s="10">
        <v>3209140</v>
      </c>
      <c r="AD15" s="10">
        <v>3526173</v>
      </c>
      <c r="AE15" s="10">
        <v>3923516</v>
      </c>
      <c r="AF15" s="10">
        <v>4056470</v>
      </c>
      <c r="AG15" s="10">
        <v>3948261</v>
      </c>
      <c r="AH15" s="10">
        <v>4119243</v>
      </c>
      <c r="AI15" s="10">
        <v>4527900</v>
      </c>
      <c r="AJ15" s="10">
        <v>5529613</v>
      </c>
      <c r="AK15" s="10">
        <v>7234027</v>
      </c>
      <c r="AL15" s="10">
        <v>8727007</v>
      </c>
      <c r="AM15" s="10">
        <v>9568934</v>
      </c>
      <c r="AN15" s="10">
        <v>10200000</v>
      </c>
      <c r="AO15" s="10">
        <v>10900000</v>
      </c>
      <c r="AP15" s="10">
        <v>11200000</v>
      </c>
      <c r="AQ15" s="10">
        <v>11100000</v>
      </c>
      <c r="AR15" s="10">
        <v>10500000</v>
      </c>
      <c r="AS15" s="10">
        <v>9352791</v>
      </c>
      <c r="AT15" s="10">
        <v>7961789</v>
      </c>
      <c r="AU15" s="10">
        <v>6558570</v>
      </c>
      <c r="AV15" s="10">
        <v>5271510</v>
      </c>
      <c r="AW15" s="10">
        <v>4279797</v>
      </c>
    </row>
    <row r="16" spans="1:49">
      <c r="A16" s="2">
        <v>10</v>
      </c>
      <c r="B16" s="10">
        <v>944108</v>
      </c>
      <c r="C16" s="10">
        <v>812977</v>
      </c>
      <c r="D16" s="10">
        <v>779119</v>
      </c>
      <c r="E16" s="10">
        <v>825337</v>
      </c>
      <c r="F16" s="10">
        <v>970010</v>
      </c>
      <c r="G16" s="10">
        <v>1202568</v>
      </c>
      <c r="H16" s="10">
        <v>1523594</v>
      </c>
      <c r="I16" s="10">
        <v>1918823</v>
      </c>
      <c r="J16" s="10">
        <v>2325845</v>
      </c>
      <c r="K16" s="10">
        <v>2697649</v>
      </c>
      <c r="L16" s="10">
        <v>3265514</v>
      </c>
      <c r="M16" s="10">
        <v>4103053</v>
      </c>
      <c r="N16" s="10">
        <v>4857996</v>
      </c>
      <c r="O16" s="10">
        <v>5271597</v>
      </c>
      <c r="P16" s="10">
        <v>5385589</v>
      </c>
      <c r="Q16" s="10">
        <v>5243783</v>
      </c>
      <c r="R16" s="10">
        <v>4916606</v>
      </c>
      <c r="S16" s="10">
        <v>4500932</v>
      </c>
      <c r="T16" s="10">
        <v>3933836</v>
      </c>
      <c r="U16" s="10">
        <v>3222478</v>
      </c>
      <c r="V16" s="10">
        <v>2535350</v>
      </c>
      <c r="W16" s="10">
        <v>1950540</v>
      </c>
      <c r="X16" s="10">
        <v>1494119</v>
      </c>
      <c r="Y16" s="10">
        <v>1167505</v>
      </c>
      <c r="Z16" s="10">
        <v>2140364</v>
      </c>
      <c r="AA16" s="10">
        <v>1825491</v>
      </c>
      <c r="AB16" s="10">
        <v>1733188</v>
      </c>
      <c r="AC16" s="10">
        <v>1833498</v>
      </c>
      <c r="AD16" s="10">
        <v>2107143</v>
      </c>
      <c r="AE16" s="10">
        <v>2445803</v>
      </c>
      <c r="AF16" s="10">
        <v>2636924</v>
      </c>
      <c r="AG16" s="10">
        <v>2681117</v>
      </c>
      <c r="AH16" s="10">
        <v>2936138</v>
      </c>
      <c r="AI16" s="10">
        <v>3377885</v>
      </c>
      <c r="AJ16" s="10">
        <v>4330062</v>
      </c>
      <c r="AK16" s="10">
        <v>5881621</v>
      </c>
      <c r="AL16" s="10">
        <v>7250151</v>
      </c>
      <c r="AM16" s="10">
        <v>8039681</v>
      </c>
      <c r="AN16" s="10">
        <v>8594724</v>
      </c>
      <c r="AO16" s="10">
        <v>9169525</v>
      </c>
      <c r="AP16" s="10">
        <v>9313698</v>
      </c>
      <c r="AQ16" s="10">
        <v>8989812</v>
      </c>
      <c r="AR16" s="10">
        <v>8217012</v>
      </c>
      <c r="AS16" s="10">
        <v>6977331</v>
      </c>
      <c r="AT16" s="10">
        <v>5675049</v>
      </c>
      <c r="AU16" s="10">
        <v>4453681</v>
      </c>
      <c r="AV16" s="10">
        <v>3426765</v>
      </c>
      <c r="AW16" s="10">
        <v>2667898</v>
      </c>
    </row>
    <row r="17" spans="1:49">
      <c r="A17" s="2">
        <v>11</v>
      </c>
      <c r="B17" s="10">
        <v>364647</v>
      </c>
      <c r="C17" s="10">
        <v>307488</v>
      </c>
      <c r="D17" s="10">
        <v>291611</v>
      </c>
      <c r="E17" s="10">
        <v>312163</v>
      </c>
      <c r="F17" s="10">
        <v>374651</v>
      </c>
      <c r="G17" s="10">
        <v>488253</v>
      </c>
      <c r="H17" s="10">
        <v>666708</v>
      </c>
      <c r="I17" s="10">
        <v>899445</v>
      </c>
      <c r="J17" s="10">
        <v>1165346</v>
      </c>
      <c r="K17" s="10">
        <v>1461510</v>
      </c>
      <c r="L17" s="10">
        <v>1890949</v>
      </c>
      <c r="M17" s="10">
        <v>2595738</v>
      </c>
      <c r="N17" s="10">
        <v>3242455</v>
      </c>
      <c r="O17" s="10">
        <v>3613295</v>
      </c>
      <c r="P17" s="10">
        <v>3721396</v>
      </c>
      <c r="Q17" s="10">
        <v>3594230</v>
      </c>
      <c r="R17" s="10">
        <v>3281574</v>
      </c>
      <c r="S17" s="10">
        <v>2847451</v>
      </c>
      <c r="T17" s="10">
        <v>2277952</v>
      </c>
      <c r="U17" s="10">
        <v>1745848</v>
      </c>
      <c r="V17" s="10">
        <v>1270317</v>
      </c>
      <c r="W17" s="10">
        <v>914312</v>
      </c>
      <c r="X17" s="10">
        <v>653810</v>
      </c>
      <c r="Y17" s="10">
        <v>474017</v>
      </c>
      <c r="Z17" s="10">
        <v>839224</v>
      </c>
      <c r="AA17" s="10">
        <v>700923</v>
      </c>
      <c r="AB17" s="10">
        <v>658545</v>
      </c>
      <c r="AC17" s="10">
        <v>703997</v>
      </c>
      <c r="AD17" s="10">
        <v>826199</v>
      </c>
      <c r="AE17" s="10">
        <v>1008084</v>
      </c>
      <c r="AF17" s="10">
        <v>1171396</v>
      </c>
      <c r="AG17" s="10">
        <v>1275839</v>
      </c>
      <c r="AH17" s="10">
        <v>1493450</v>
      </c>
      <c r="AI17" s="10">
        <v>1857810</v>
      </c>
      <c r="AJ17" s="10">
        <v>2545438</v>
      </c>
      <c r="AK17" s="10">
        <v>3777382</v>
      </c>
      <c r="AL17" s="10">
        <v>4912516</v>
      </c>
      <c r="AM17" s="10">
        <v>5594227</v>
      </c>
      <c r="AN17" s="10">
        <v>6028992</v>
      </c>
      <c r="AO17" s="10">
        <v>6380403</v>
      </c>
      <c r="AP17" s="10">
        <v>6310723</v>
      </c>
      <c r="AQ17" s="10">
        <v>5773570</v>
      </c>
      <c r="AR17" s="10">
        <v>4830390</v>
      </c>
      <c r="AS17" s="10">
        <v>3837476</v>
      </c>
      <c r="AT17" s="10">
        <v>2886582</v>
      </c>
      <c r="AU17" s="10">
        <v>2119332</v>
      </c>
      <c r="AV17" s="10">
        <v>1522267</v>
      </c>
      <c r="AW17" s="10">
        <v>1099625</v>
      </c>
    </row>
    <row r="18" spans="1:49">
      <c r="A18" s="2">
        <v>12</v>
      </c>
      <c r="B18" s="10">
        <v>196938</v>
      </c>
      <c r="C18" s="10">
        <v>156008</v>
      </c>
      <c r="D18" s="10">
        <v>144166</v>
      </c>
      <c r="E18" s="10">
        <v>158380</v>
      </c>
      <c r="F18" s="10">
        <v>202341</v>
      </c>
      <c r="G18" s="10">
        <v>276062</v>
      </c>
      <c r="H18" s="10">
        <v>388524</v>
      </c>
      <c r="I18" s="10">
        <v>554111</v>
      </c>
      <c r="J18" s="10">
        <v>748844</v>
      </c>
      <c r="K18" s="10">
        <v>967616</v>
      </c>
      <c r="L18" s="10">
        <v>1284356</v>
      </c>
      <c r="M18" s="10">
        <v>1830543</v>
      </c>
      <c r="N18" s="10">
        <v>2397736</v>
      </c>
      <c r="O18" s="10">
        <v>2736721</v>
      </c>
      <c r="P18" s="10">
        <v>2839903</v>
      </c>
      <c r="Q18" s="10">
        <v>2722281</v>
      </c>
      <c r="R18" s="10">
        <v>2426664</v>
      </c>
      <c r="S18" s="10">
        <v>2008053</v>
      </c>
      <c r="T18" s="10">
        <v>1547213</v>
      </c>
      <c r="U18" s="10">
        <v>1155867</v>
      </c>
      <c r="V18" s="10">
        <v>816297</v>
      </c>
      <c r="W18" s="10">
        <v>563270</v>
      </c>
      <c r="X18" s="10">
        <v>381008</v>
      </c>
      <c r="Y18" s="10">
        <v>268013</v>
      </c>
      <c r="Z18" s="10">
        <v>456666</v>
      </c>
      <c r="AA18" s="10">
        <v>358304</v>
      </c>
      <c r="AB18" s="10">
        <v>328026</v>
      </c>
      <c r="AC18" s="10">
        <v>359876</v>
      </c>
      <c r="AD18" s="10">
        <v>449578</v>
      </c>
      <c r="AE18" s="10">
        <v>574277</v>
      </c>
      <c r="AF18" s="10">
        <v>687779</v>
      </c>
      <c r="AG18" s="10">
        <v>791918</v>
      </c>
      <c r="AH18" s="10">
        <v>966917</v>
      </c>
      <c r="AI18" s="10">
        <v>1239267</v>
      </c>
      <c r="AJ18" s="10">
        <v>1741929</v>
      </c>
      <c r="AK18" s="10">
        <v>2683936</v>
      </c>
      <c r="AL18" s="10">
        <v>3660106</v>
      </c>
      <c r="AM18" s="10">
        <v>4269033</v>
      </c>
      <c r="AN18" s="10">
        <v>4635586</v>
      </c>
      <c r="AO18" s="10">
        <v>4868975</v>
      </c>
      <c r="AP18" s="10">
        <v>4701851</v>
      </c>
      <c r="AQ18" s="10">
        <v>4102284</v>
      </c>
      <c r="AR18" s="10">
        <v>3305600</v>
      </c>
      <c r="AS18" s="10">
        <v>2559820</v>
      </c>
      <c r="AT18" s="10">
        <v>1868884</v>
      </c>
      <c r="AU18" s="10">
        <v>1315477</v>
      </c>
      <c r="AV18" s="10">
        <v>893791</v>
      </c>
      <c r="AW18" s="10">
        <v>626425</v>
      </c>
    </row>
    <row r="20" spans="1:49">
      <c r="A20" s="2"/>
      <c r="B20" t="s">
        <v>219</v>
      </c>
      <c r="C20" t="s">
        <v>220</v>
      </c>
      <c r="D20" t="s">
        <v>221</v>
      </c>
      <c r="E20" t="s">
        <v>222</v>
      </c>
    </row>
    <row r="21" spans="1:49">
      <c r="A21" s="2">
        <v>1</v>
      </c>
      <c r="B21" s="10">
        <f>SUM(B7:Y7)</f>
        <v>23195253</v>
      </c>
      <c r="C21" s="10">
        <f>SUM(Z7:AW7)</f>
        <v>41109122</v>
      </c>
      <c r="D21">
        <f>SUMPRODUCT(B21:C21,'Category Mapping'!E34:F34)</f>
        <v>1115717085.1428571</v>
      </c>
      <c r="E21" s="10">
        <f>D21/'Category Mapping'!D34</f>
        <v>35990873.714285709</v>
      </c>
      <c r="F21" t="str">
        <f>INDEX('Category Mapping'!$G$34:$G$45,MATCH(A21,'Category Mapping'!$A$34:$A$45,0),1)</f>
        <v>Winter</v>
      </c>
    </row>
    <row r="22" spans="1:49">
      <c r="A22" s="2">
        <v>2</v>
      </c>
      <c r="B22" s="10">
        <f t="shared" ref="B22:B32" si="0">SUM(B8:Y8)</f>
        <v>28661643</v>
      </c>
      <c r="C22" s="10">
        <f t="shared" ref="C22:C32" si="1">SUM(Z8:AW8)</f>
        <v>50797247</v>
      </c>
      <c r="D22">
        <f>SUMPRODUCT(B22:C22,'Category Mapping'!E35:F35)</f>
        <v>1245238084</v>
      </c>
      <c r="E22" s="10">
        <f>D22/'Category Mapping'!D35</f>
        <v>44472788.714285716</v>
      </c>
      <c r="F22" t="str">
        <f>INDEX('Category Mapping'!$G$34:$G$45,MATCH(A22,'Category Mapping'!$A$34:$A$45,0),1)</f>
        <v>Winter</v>
      </c>
      <c r="H22" t="s">
        <v>223</v>
      </c>
      <c r="I22" s="10">
        <f>SUMIFS($D$21:$D$32,$F$21:$F$32,H22)</f>
        <v>5438732664.1428566</v>
      </c>
    </row>
    <row r="23" spans="1:49">
      <c r="A23" s="2">
        <v>3</v>
      </c>
      <c r="B23" s="10">
        <f t="shared" si="0"/>
        <v>51565645</v>
      </c>
      <c r="C23" s="10">
        <f t="shared" si="1"/>
        <v>91390186</v>
      </c>
      <c r="D23">
        <f>SUMPRODUCT(B23:C23,'Category Mapping'!E36:F36)</f>
        <v>2480364117.1428571</v>
      </c>
      <c r="E23" s="10">
        <f>D23/'Category Mapping'!D36</f>
        <v>80011745.714285716</v>
      </c>
      <c r="F23" t="str">
        <f>INDEX('Category Mapping'!$G$34:$G$45,MATCH(A23,'Category Mapping'!$A$34:$A$45,0),1)</f>
        <v>Spring</v>
      </c>
      <c r="H23" t="s">
        <v>224</v>
      </c>
      <c r="I23" s="10">
        <f t="shared" ref="I23:I25" si="2">SUMIFS($D$21:$D$32,$F$21:$F$32,H23)</f>
        <v>11887836335.714287</v>
      </c>
    </row>
    <row r="24" spans="1:49">
      <c r="A24" s="2">
        <v>4</v>
      </c>
      <c r="B24" s="10">
        <f t="shared" si="0"/>
        <v>90135284</v>
      </c>
      <c r="C24" s="10">
        <f t="shared" si="1"/>
        <v>159733440</v>
      </c>
      <c r="D24">
        <f>SUMPRODUCT(B24:C24,'Category Mapping'!E37:F37)</f>
        <v>4195447577.1428576</v>
      </c>
      <c r="E24" s="10">
        <f>D24/'Category Mapping'!D37</f>
        <v>139848252.5714286</v>
      </c>
      <c r="F24" t="str">
        <f>INDEX('Category Mapping'!$G$34:$G$45,MATCH(A24,'Category Mapping'!$A$34:$A$45,0),1)</f>
        <v>Spring</v>
      </c>
      <c r="H24" t="s">
        <v>225</v>
      </c>
      <c r="I24" s="10">
        <f t="shared" si="2"/>
        <v>15258774367.571428</v>
      </c>
    </row>
    <row r="25" spans="1:49">
      <c r="A25" s="2">
        <v>5</v>
      </c>
      <c r="B25" s="10">
        <f t="shared" si="0"/>
        <v>108384930</v>
      </c>
      <c r="C25" s="10">
        <f t="shared" si="1"/>
        <v>192027786</v>
      </c>
      <c r="D25">
        <f>SUMPRODUCT(B25:C25,'Category Mapping'!E38:F38)</f>
        <v>5212024641.4285717</v>
      </c>
      <c r="E25" s="10">
        <f>D25/'Category Mapping'!D38</f>
        <v>168129827.14285716</v>
      </c>
      <c r="F25" t="str">
        <f>INDEX('Category Mapping'!$G$34:$G$45,MATCH(A25,'Category Mapping'!$A$34:$A$45,0),1)</f>
        <v>Spring</v>
      </c>
      <c r="H25" t="s">
        <v>226</v>
      </c>
      <c r="I25" s="10">
        <f t="shared" si="2"/>
        <v>7252574634.4285717</v>
      </c>
    </row>
    <row r="26" spans="1:49">
      <c r="A26" s="2">
        <v>6</v>
      </c>
      <c r="B26" s="10">
        <f t="shared" si="0"/>
        <v>107601290</v>
      </c>
      <c r="C26" s="10">
        <f t="shared" si="1"/>
        <v>190559439</v>
      </c>
      <c r="D26">
        <f>SUMPRODUCT(B26:C26,'Category Mapping'!E39:F39)</f>
        <v>5005713321.4285717</v>
      </c>
      <c r="E26" s="10">
        <f>D26/'Category Mapping'!D39</f>
        <v>166857110.71428573</v>
      </c>
      <c r="F26" t="str">
        <f>INDEX('Category Mapping'!$G$34:$G$45,MATCH(A26,'Category Mapping'!$A$34:$A$45,0),1)</f>
        <v>Summer</v>
      </c>
    </row>
    <row r="27" spans="1:49">
      <c r="A27" s="2">
        <v>7</v>
      </c>
      <c r="B27" s="10">
        <f t="shared" si="0"/>
        <v>107331265</v>
      </c>
      <c r="C27" s="10">
        <f t="shared" si="1"/>
        <v>190152934</v>
      </c>
      <c r="D27">
        <f>SUMPRODUCT(B27:C27,'Category Mapping'!E40:F40)</f>
        <v>5161177600</v>
      </c>
      <c r="E27" s="10">
        <f>D27/'Category Mapping'!D40</f>
        <v>166489600</v>
      </c>
      <c r="F27" t="str">
        <f>INDEX('Category Mapping'!$G$34:$G$45,MATCH(A27,'Category Mapping'!$A$34:$A$45,0),1)</f>
        <v>Summer</v>
      </c>
    </row>
    <row r="28" spans="1:49">
      <c r="A28" s="2">
        <v>8</v>
      </c>
      <c r="B28" s="10">
        <f t="shared" si="0"/>
        <v>105893679</v>
      </c>
      <c r="C28" s="10">
        <f t="shared" si="1"/>
        <v>187598555</v>
      </c>
      <c r="D28">
        <f>SUMPRODUCT(B28:C28,'Category Mapping'!E41:F41)</f>
        <v>5091883446.1428566</v>
      </c>
      <c r="E28" s="10">
        <f>D28/'Category Mapping'!D41</f>
        <v>164254304.7142857</v>
      </c>
      <c r="F28" t="str">
        <f>INDEX('Category Mapping'!$G$34:$G$45,MATCH(A28,'Category Mapping'!$A$34:$A$45,0),1)</f>
        <v>Summer</v>
      </c>
    </row>
    <row r="29" spans="1:49">
      <c r="A29" s="2">
        <v>9</v>
      </c>
      <c r="B29" s="10">
        <f t="shared" si="0"/>
        <v>87745025</v>
      </c>
      <c r="C29" s="10">
        <f t="shared" si="1"/>
        <v>155543203</v>
      </c>
      <c r="D29">
        <f>SUMPRODUCT(B29:C29,'Category Mapping'!E42:F42)</f>
        <v>4085168850</v>
      </c>
      <c r="E29" s="10">
        <f>D29/'Category Mapping'!D42</f>
        <v>136172295</v>
      </c>
      <c r="F29" t="str">
        <f>INDEX('Category Mapping'!$G$34:$G$45,MATCH(A29,'Category Mapping'!$A$34:$A$45,0),1)</f>
        <v>Fall</v>
      </c>
    </row>
    <row r="30" spans="1:49">
      <c r="A30" s="2">
        <v>10</v>
      </c>
      <c r="B30" s="10">
        <f t="shared" si="0"/>
        <v>65848928</v>
      </c>
      <c r="C30" s="10">
        <f t="shared" si="1"/>
        <v>116704561</v>
      </c>
      <c r="D30">
        <f>SUMPRODUCT(B30:C30,'Category Mapping'!E43:F43)</f>
        <v>3167405784.4285712</v>
      </c>
      <c r="E30" s="10">
        <f>D30/'Category Mapping'!D43</f>
        <v>102174380.14285713</v>
      </c>
      <c r="F30" t="str">
        <f>INDEX('Category Mapping'!$G$34:$G$45,MATCH(A30,'Category Mapping'!$A$34:$A$45,0),1)</f>
        <v>Fall</v>
      </c>
    </row>
    <row r="31" spans="1:49">
      <c r="A31" s="2">
        <v>11</v>
      </c>
      <c r="B31" s="10">
        <f t="shared" si="0"/>
        <v>38455166</v>
      </c>
      <c r="C31" s="10">
        <f t="shared" si="1"/>
        <v>68154390</v>
      </c>
      <c r="D31">
        <f>SUMPRODUCT(B31:C31,'Category Mapping'!E44:F44)</f>
        <v>1790066922.8571429</v>
      </c>
      <c r="E31" s="10">
        <f>D31/'Category Mapping'!D44</f>
        <v>59668897.428571433</v>
      </c>
      <c r="F31" t="str">
        <f>INDEX('Category Mapping'!$G$34:$G$45,MATCH(A31,'Category Mapping'!$A$34:$A$45,0),1)</f>
        <v>Winter</v>
      </c>
    </row>
    <row r="32" spans="1:49">
      <c r="A32" s="2">
        <v>12</v>
      </c>
      <c r="B32" s="10">
        <f t="shared" si="0"/>
        <v>26770915</v>
      </c>
      <c r="C32" s="10">
        <f t="shared" si="1"/>
        <v>47446305</v>
      </c>
      <c r="D32">
        <f>SUMPRODUCT(B32:C32,'Category Mapping'!E45:F45)</f>
        <v>1287710572.1428571</v>
      </c>
      <c r="E32" s="10">
        <f>D32/'Category Mapping'!D45</f>
        <v>41539050.714285709</v>
      </c>
      <c r="F32" t="str">
        <f>INDEX('Category Mapping'!$G$34:$G$45,MATCH(A32,'Category Mapping'!$A$34:$A$45,0),1)</f>
        <v>Winter</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4D0AD-F739-4ED5-80B9-96133A844933}">
  <sheetPr codeName="Sheet8">
    <tabColor rgb="FF002060"/>
  </sheetPr>
  <dimension ref="A1:B15"/>
  <sheetViews>
    <sheetView workbookViewId="0">
      <selection activeCell="B5" sqref="B5"/>
    </sheetView>
  </sheetViews>
  <sheetFormatPr defaultRowHeight="15"/>
  <cols>
    <col min="1" max="1" width="28.42578125" customWidth="1"/>
    <col min="2" max="2" width="19.85546875" customWidth="1"/>
  </cols>
  <sheetData>
    <row r="1" spans="1:2">
      <c r="A1" s="5" t="s">
        <v>191</v>
      </c>
      <c r="B1" s="6" t="s">
        <v>192</v>
      </c>
    </row>
    <row r="2" spans="1:2">
      <c r="A2" s="7" t="s">
        <v>100</v>
      </c>
      <c r="B2" s="27">
        <f>'Category Mapping'!B48</f>
        <v>119.99999999999999</v>
      </c>
    </row>
    <row r="3" spans="1:2">
      <c r="A3" s="7" t="s">
        <v>125</v>
      </c>
      <c r="B3" s="27">
        <f>'Category Mapping'!B49</f>
        <v>92</v>
      </c>
    </row>
    <row r="4" spans="1:2">
      <c r="A4" s="7" t="s">
        <v>126</v>
      </c>
      <c r="B4" s="27">
        <f>'Category Mapping'!B50</f>
        <v>92</v>
      </c>
    </row>
    <row r="5" spans="1:2">
      <c r="A5" s="7" t="s">
        <v>127</v>
      </c>
      <c r="B5" s="27">
        <f>'Category Mapping'!B51</f>
        <v>61</v>
      </c>
    </row>
    <row r="6" spans="1:2">
      <c r="A6" s="7" t="s">
        <v>130</v>
      </c>
      <c r="B6" s="32">
        <v>0</v>
      </c>
    </row>
    <row r="7" spans="1:2">
      <c r="A7" s="7" t="s">
        <v>129</v>
      </c>
      <c r="B7" s="32">
        <v>0</v>
      </c>
    </row>
    <row r="8" spans="1:2">
      <c r="A8" s="7"/>
    </row>
    <row r="9" spans="1:2">
      <c r="A9" s="7"/>
    </row>
    <row r="10" spans="1:2">
      <c r="A10" s="7"/>
    </row>
    <row r="11" spans="1:2">
      <c r="A11" s="7"/>
    </row>
    <row r="12" spans="1:2">
      <c r="A12" s="7"/>
    </row>
    <row r="13" spans="1:2">
      <c r="A13" s="7"/>
    </row>
    <row r="14" spans="1:2">
      <c r="A14" s="7"/>
    </row>
    <row r="15" spans="1:2">
      <c r="A15"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1E6E-1D2E-4BA8-8B1A-FF688D9C6ABB}">
  <sheetPr codeName="Sheet9">
    <tabColor rgb="FF002060"/>
  </sheetPr>
  <dimension ref="A1:Y19"/>
  <sheetViews>
    <sheetView workbookViewId="0"/>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Data'!$D$1326:$D$1469,MATCH(1,($A2=LoadFactorSeasons)*(B$1=LoadFactorHours),0),)</f>
        <v>2.3970435726497098E-4</v>
      </c>
      <c r="C2" s="7" cm="1">
        <f t="array" ref="C2">INDEX('Summarized Source Data'!$D$1326:$D$1469,MATCH(1,($A2=LoadFactorSeasons)*(C$1=LoadFactorHours),0),)</f>
        <v>2.4463294103458245E-4</v>
      </c>
      <c r="D2" s="7" cm="1">
        <f t="array" ref="D2">INDEX('Summarized Source Data'!$D$1326:$D$1469,MATCH(1,($A2=LoadFactorSeasons)*(D$1=LoadFactorHours),0),)</f>
        <v>2.4596350828877221E-4</v>
      </c>
      <c r="E2" s="7" cm="1">
        <f t="array" ref="E2">INDEX('Summarized Source Data'!$D$1326:$D$1469,MATCH(1,($A2=LoadFactorSeasons)*(E$1=LoadFactorHours),0),)</f>
        <v>2.4463294103458245E-4</v>
      </c>
      <c r="F2" s="7" cm="1">
        <f t="array" ref="F2">INDEX('Summarized Source Data'!$D$1326:$D$1469,MATCH(1,($A2=LoadFactorSeasons)*(F$1=LoadFactorHours),0),)</f>
        <v>2.3970435726497098E-4</v>
      </c>
      <c r="G2" s="7" cm="1">
        <f t="array" ref="G2">INDEX('Summarized Source Data'!$D$1326:$D$1469,MATCH(1,($A2=LoadFactorSeasons)*(G$1=LoadFactorHours),0),)</f>
        <v>2.8024687472825088E-4</v>
      </c>
      <c r="H2" s="7" cm="1">
        <f t="array" ref="H2">INDEX('Summarized Source Data'!$D$1326:$D$1469,MATCH(1,($A2=LoadFactorSeasons)*(H$1=LoadFactorHours),0),)</f>
        <v>2.9586685473849877E-4</v>
      </c>
      <c r="I2" s="7" cm="1">
        <f t="array" ref="I2">INDEX('Summarized Source Data'!$D$1326:$D$1469,MATCH(1,($A2=LoadFactorSeasons)*(I$1=LoadFactorHours),0),)</f>
        <v>2.9699297380461897E-4</v>
      </c>
      <c r="J2" s="7" cm="1">
        <f t="array" ref="J2">INDEX('Summarized Source Data'!$D$1326:$D$1469,MATCH(1,($A2=LoadFactorSeasons)*(J$1=LoadFactorHours),0),)</f>
        <v>2.9093974787038589E-4</v>
      </c>
      <c r="K2" s="7" cm="1">
        <f t="array" ref="K2">INDEX('Summarized Source Data'!$D$1326:$D$1469,MATCH(1,($A2=LoadFactorSeasons)*(K$1=LoadFactorHours),0),)</f>
        <v>2.369341184918723E-4</v>
      </c>
      <c r="L2" s="7" cm="1">
        <f t="array" ref="L2">INDEX('Summarized Source Data'!$D$1326:$D$1469,MATCH(1,($A2=LoadFactorSeasons)*(L$1=LoadFactorHours),0),)</f>
        <v>2.2840486198818513E-4</v>
      </c>
      <c r="M2" s="7" cm="1">
        <f t="array" ref="M2">INDEX('Summarized Source Data'!$D$1326:$D$1469,MATCH(1,($A2=LoadFactorSeasons)*(M$1=LoadFactorHours),0),)</f>
        <v>2.1142064434047703E-4</v>
      </c>
      <c r="N2" s="7" cm="1">
        <f t="array" ref="N2">INDEX('Summarized Source Data'!$D$1326:$D$1469,MATCH(1,($A2=LoadFactorSeasons)*(N$1=LoadFactorHours),0),)</f>
        <v>2.0995453534897971E-4</v>
      </c>
      <c r="O2" s="7" cm="1">
        <f t="array" ref="O2">INDEX('Summarized Source Data'!$D$1326:$D$1469,MATCH(1,($A2=LoadFactorSeasons)*(O$1=LoadFactorHours),0),)</f>
        <v>2.0706676205621042E-4</v>
      </c>
      <c r="P2" s="7" cm="1">
        <f t="array" ref="P2">INDEX('Summarized Source Data'!$D$1326:$D$1469,MATCH(1,($A2=LoadFactorSeasons)*(P$1=LoadFactorHours),0),)</f>
        <v>2.0677693422002693E-4</v>
      </c>
      <c r="Q2" s="7" cm="1">
        <f t="array" ref="Q2">INDEX('Summarized Source Data'!$D$1326:$D$1469,MATCH(1,($A2=LoadFactorSeasons)*(Q$1=LoadFactorHours),0),)</f>
        <v>2.1335670266359999E-4</v>
      </c>
      <c r="R2" s="7" cm="1">
        <f t="array" ref="R2">INDEX('Summarized Source Data'!$D$1326:$D$1469,MATCH(1,($A2=LoadFactorSeasons)*(R$1=LoadFactorHours),0),)</f>
        <v>2.2408342651525622E-4</v>
      </c>
      <c r="S2" s="7" cm="1">
        <f t="array" ref="S2">INDEX('Summarized Source Data'!$D$1326:$D$1469,MATCH(1,($A2=LoadFactorSeasons)*(S$1=LoadFactorHours),0),)</f>
        <v>2.3873234451414396E-4</v>
      </c>
      <c r="T2" s="7" cm="1">
        <f t="array" ref="T2">INDEX('Summarized Source Data'!$D$1326:$D$1469,MATCH(1,($A2=LoadFactorSeasons)*(T$1=LoadFactorHours),0),)</f>
        <v>2.5641032815202746E-4</v>
      </c>
      <c r="U2" s="7" cm="1">
        <f t="array" ref="U2">INDEX('Summarized Source Data'!$D$1326:$D$1469,MATCH(1,($A2=LoadFactorSeasons)*(U$1=LoadFactorHours),0),)</f>
        <v>2.7499213223085105E-4</v>
      </c>
      <c r="V2" s="7" cm="1">
        <f t="array" ref="V2">INDEX('Summarized Source Data'!$D$1326:$D$1469,MATCH(1,($A2=LoadFactorSeasons)*(V$1=LoadFactorHours),0),)</f>
        <v>2.8825512548626603E-4</v>
      </c>
      <c r="W2" s="7" cm="1">
        <f t="array" ref="W2">INDEX('Summarized Source Data'!$D$1326:$D$1469,MATCH(1,($A2=LoadFactorSeasons)*(W$1=LoadFactorHours),0),)</f>
        <v>2.7426955496843617E-4</v>
      </c>
      <c r="X2" s="7" cm="1">
        <f t="array" ref="X2">INDEX('Summarized Source Data'!$D$1326:$D$1469,MATCH(1,($A2=LoadFactorSeasons)*(X$1=LoadFactorHours),0),)</f>
        <v>2.3972138162893259E-4</v>
      </c>
      <c r="Y2" s="7" cm="1">
        <f t="array" ref="Y2">INDEX('Summarized Source Data'!$D$1326:$D$1469,MATCH(1,($A2=LoadFactorSeasons)*(Y$1=LoadFactorHours),0),)</f>
        <v>2.3240936593540363E-4</v>
      </c>
    </row>
    <row r="3" spans="1:25">
      <c r="A3" s="7" t="s">
        <v>125</v>
      </c>
      <c r="B3" s="7" cm="1">
        <f t="array" ref="B3">INDEX('Summarized Source Data'!$D$1326:$D$1469,MATCH(1,($A3=LoadFactorSeasons)*(B$1=LoadFactorHours),0),)</f>
        <v>9.1857519834648253E-5</v>
      </c>
      <c r="C3" s="7" cm="1">
        <f t="array" ref="C3">INDEX('Summarized Source Data'!$D$1326:$D$1469,MATCH(1,($A3=LoadFactorSeasons)*(C$1=LoadFactorHours),0),)</f>
        <v>9.4157739853349267E-5</v>
      </c>
      <c r="D3" s="7" cm="1">
        <f t="array" ref="D3">INDEX('Summarized Source Data'!$D$1326:$D$1469,MATCH(1,($A3=LoadFactorSeasons)*(D$1=LoadFactorHours),0),)</f>
        <v>9.4935761001397123E-5</v>
      </c>
      <c r="E3" s="7" cm="1">
        <f t="array" ref="E3">INDEX('Summarized Source Data'!$D$1326:$D$1469,MATCH(1,($A3=LoadFactorSeasons)*(E$1=LoadFactorHours),0),)</f>
        <v>9.4157739853349267E-5</v>
      </c>
      <c r="F3" s="7" cm="1">
        <f t="array" ref="F3">INDEX('Summarized Source Data'!$D$1326:$D$1469,MATCH(1,($A3=LoadFactorSeasons)*(F$1=LoadFactorHours),0),)</f>
        <v>9.1857519834648253E-5</v>
      </c>
      <c r="G3" s="7" cm="1">
        <f t="array" ref="G3">INDEX('Summarized Source Data'!$D$1326:$D$1469,MATCH(1,($A3=LoadFactorSeasons)*(G$1=LoadFactorHours),0),)</f>
        <v>1.1516111142035043E-4</v>
      </c>
      <c r="H3" s="7" cm="1">
        <f t="array" ref="H3">INDEX('Summarized Source Data'!$D$1326:$D$1469,MATCH(1,($A3=LoadFactorSeasons)*(H$1=LoadFactorHours),0),)</f>
        <v>1.2462636298304962E-4</v>
      </c>
      <c r="I3" s="7" cm="1">
        <f t="array" ref="I3">INDEX('Summarized Source Data'!$D$1326:$D$1469,MATCH(1,($A3=LoadFactorSeasons)*(I$1=LoadFactorHours),0),)</f>
        <v>1.2755281487521354E-4</v>
      </c>
      <c r="J3" s="7" cm="1">
        <f t="array" ref="J3">INDEX('Summarized Source Data'!$D$1326:$D$1469,MATCH(1,($A3=LoadFactorSeasons)*(J$1=LoadFactorHours),0),)</f>
        <v>1.2677093211688203E-4</v>
      </c>
      <c r="K3" s="7" cm="1">
        <f t="array" ref="K3">INDEX('Summarized Source Data'!$D$1326:$D$1469,MATCH(1,($A3=LoadFactorSeasons)*(K$1=LoadFactorHours),0),)</f>
        <v>1.0035512364012811E-4</v>
      </c>
      <c r="L3" s="7" cm="1">
        <f t="array" ref="L3">INDEX('Summarized Source Data'!$D$1326:$D$1469,MATCH(1,($A3=LoadFactorSeasons)*(L$1=LoadFactorHours),0),)</f>
        <v>9.7359878844746245E-5</v>
      </c>
      <c r="M3" s="7" cm="1">
        <f t="array" ref="M3">INDEX('Summarized Source Data'!$D$1326:$D$1469,MATCH(1,($A3=LoadFactorSeasons)*(M$1=LoadFactorHours),0),)</f>
        <v>8.9409637233849764E-5</v>
      </c>
      <c r="N3" s="7" cm="1">
        <f t="array" ref="N3">INDEX('Summarized Source Data'!$D$1326:$D$1469,MATCH(1,($A3=LoadFactorSeasons)*(N$1=LoadFactorHours),0),)</f>
        <v>9.1616690810903854E-5</v>
      </c>
      <c r="O3" s="7" cm="1">
        <f t="array" ref="O3">INDEX('Summarized Source Data'!$D$1326:$D$1469,MATCH(1,($A3=LoadFactorSeasons)*(O$1=LoadFactorHours),0),)</f>
        <v>9.2082733428484751E-5</v>
      </c>
      <c r="P3" s="7" cm="1">
        <f t="array" ref="P3">INDEX('Summarized Source Data'!$D$1326:$D$1469,MATCH(1,($A3=LoadFactorSeasons)*(P$1=LoadFactorHours),0),)</f>
        <v>9.2806011857572425E-5</v>
      </c>
      <c r="Q3" s="7" cm="1">
        <f t="array" ref="Q3">INDEX('Summarized Source Data'!$D$1326:$D$1469,MATCH(1,($A3=LoadFactorSeasons)*(Q$1=LoadFactorHours),0),)</f>
        <v>9.5498195278916165E-5</v>
      </c>
      <c r="R3" s="7" cm="1">
        <f t="array" ref="R3">INDEX('Summarized Source Data'!$D$1326:$D$1469,MATCH(1,($A3=LoadFactorSeasons)*(R$1=LoadFactorHours),0),)</f>
        <v>9.9262866648707279E-5</v>
      </c>
      <c r="S3" s="7" cm="1">
        <f t="array" ref="S3">INDEX('Summarized Source Data'!$D$1326:$D$1469,MATCH(1,($A3=LoadFactorSeasons)*(S$1=LoadFactorHours),0),)</f>
        <v>1.0409726296033499E-4</v>
      </c>
      <c r="T3" s="7" cm="1">
        <f t="array" ref="T3">INDEX('Summarized Source Data'!$D$1326:$D$1469,MATCH(1,($A3=LoadFactorSeasons)*(T$1=LoadFactorHours),0),)</f>
        <v>1.1094487479001115E-4</v>
      </c>
      <c r="U3" s="7" cm="1">
        <f t="array" ref="U3">INDEX('Summarized Source Data'!$D$1326:$D$1469,MATCH(1,($A3=LoadFactorSeasons)*(U$1=LoadFactorHours),0),)</f>
        <v>1.1914678214302994E-4</v>
      </c>
      <c r="V3" s="7" cm="1">
        <f t="array" ref="V3">INDEX('Summarized Source Data'!$D$1326:$D$1469,MATCH(1,($A3=LoadFactorSeasons)*(V$1=LoadFactorHours),0),)</f>
        <v>1.2375638400931332E-4</v>
      </c>
      <c r="W3" s="7" cm="1">
        <f t="array" ref="W3">INDEX('Summarized Source Data'!$D$1326:$D$1469,MATCH(1,($A3=LoadFactorSeasons)*(W$1=LoadFactorHours),0),)</f>
        <v>1.1378138882218223E-4</v>
      </c>
      <c r="X3" s="7" cm="1">
        <f t="array" ref="X3">INDEX('Summarized Source Data'!$D$1326:$D$1469,MATCH(1,($A3=LoadFactorSeasons)*(X$1=LoadFactorHours),0),)</f>
        <v>9.3240387138099757E-5</v>
      </c>
      <c r="Y3" s="7" cm="1">
        <f t="array" ref="Y3">INDEX('Summarized Source Data'!$D$1326:$D$1469,MATCH(1,($A3=LoadFactorSeasons)*(Y$1=LoadFactorHours),0),)</f>
        <v>8.8131112828896183E-5</v>
      </c>
    </row>
    <row r="4" spans="1:25">
      <c r="A4" s="7" t="s">
        <v>126</v>
      </c>
      <c r="B4" s="7" cm="1">
        <f t="array" ref="B4">INDEX('Summarized Source Data'!$D$1326:$D$1469,MATCH(1,($A4=LoadFactorSeasons)*(B$1=LoadFactorHours),0),)</f>
        <v>1.5110526562506942E-6</v>
      </c>
      <c r="C4" s="7" cm="1">
        <f t="array" ref="C4">INDEX('Summarized Source Data'!$D$1326:$D$1469,MATCH(1,($A4=LoadFactorSeasons)*(C$1=LoadFactorHours),0),)</f>
        <v>1.5110526562506942E-6</v>
      </c>
      <c r="D4" s="7" cm="1">
        <f t="array" ref="D4">INDEX('Summarized Source Data'!$D$1326:$D$1469,MATCH(1,($A4=LoadFactorSeasons)*(D$1=LoadFactorHours),0),)</f>
        <v>1.5110526562506942E-6</v>
      </c>
      <c r="E4" s="7" cm="1">
        <f t="array" ref="E4">INDEX('Summarized Source Data'!$D$1326:$D$1469,MATCH(1,($A4=LoadFactorSeasons)*(E$1=LoadFactorHours),0),)</f>
        <v>1.5110526562506942E-6</v>
      </c>
      <c r="F4" s="7" cm="1">
        <f t="array" ref="F4">INDEX('Summarized Source Data'!$D$1326:$D$1469,MATCH(1,($A4=LoadFactorSeasons)*(F$1=LoadFactorHours),0),)</f>
        <v>1.5110526562506942E-6</v>
      </c>
      <c r="G4" s="7" cm="1">
        <f t="array" ref="G4">INDEX('Summarized Source Data'!$D$1326:$D$1469,MATCH(1,($A4=LoadFactorSeasons)*(G$1=LoadFactorHours),0),)</f>
        <v>2.1637905807700868E-6</v>
      </c>
      <c r="H4" s="7" cm="1">
        <f t="array" ref="H4">INDEX('Summarized Source Data'!$D$1326:$D$1469,MATCH(1,($A4=LoadFactorSeasons)*(H$1=LoadFactorHours),0),)</f>
        <v>2.4565500959399256E-6</v>
      </c>
      <c r="I4" s="7" cm="1">
        <f t="array" ref="I4">INDEX('Summarized Source Data'!$D$1326:$D$1469,MATCH(1,($A4=LoadFactorSeasons)*(I$1=LoadFactorHours),0),)</f>
        <v>2.6026665656890514E-6</v>
      </c>
      <c r="J4" s="7" cm="1">
        <f t="array" ref="J4">INDEX('Summarized Source Data'!$D$1326:$D$1469,MATCH(1,($A4=LoadFactorSeasons)*(J$1=LoadFactorHours),0),)</f>
        <v>2.667692119666746E-6</v>
      </c>
      <c r="K4" s="7" cm="1">
        <f t="array" ref="K4">INDEX('Summarized Source Data'!$D$1326:$D$1469,MATCH(1,($A4=LoadFactorSeasons)*(K$1=LoadFactorHours),0),)</f>
        <v>2.161960049181875E-6</v>
      </c>
      <c r="L4" s="7" cm="1">
        <f t="array" ref="L4">INDEX('Summarized Source Data'!$D$1326:$D$1469,MATCH(1,($A4=LoadFactorSeasons)*(L$1=LoadFactorHours),0),)</f>
        <v>2.174519979691468E-6</v>
      </c>
      <c r="M4" s="7" cm="1">
        <f t="array" ref="M4">INDEX('Summarized Source Data'!$D$1326:$D$1469,MATCH(1,($A4=LoadFactorSeasons)*(M$1=LoadFactorHours),0),)</f>
        <v>2.0032318071462051E-6</v>
      </c>
      <c r="N4" s="7" cm="1">
        <f t="array" ref="N4">INDEX('Summarized Source Data'!$D$1326:$D$1469,MATCH(1,($A4=LoadFactorSeasons)*(N$1=LoadFactorHours),0),)</f>
        <v>2.0561066728588433E-6</v>
      </c>
      <c r="O4" s="7" cm="1">
        <f t="array" ref="O4">INDEX('Summarized Source Data'!$D$1326:$D$1469,MATCH(1,($A4=LoadFactorSeasons)*(O$1=LoadFactorHours),0),)</f>
        <v>2.0656493698074981E-6</v>
      </c>
      <c r="P4" s="7" cm="1">
        <f t="array" ref="P4">INDEX('Summarized Source Data'!$D$1326:$D$1469,MATCH(1,($A4=LoadFactorSeasons)*(P$1=LoadFactorHours),0),)</f>
        <v>2.0789485695887078E-6</v>
      </c>
      <c r="Q4" s="7" cm="1">
        <f t="array" ref="Q4">INDEX('Summarized Source Data'!$D$1326:$D$1469,MATCH(1,($A4=LoadFactorSeasons)*(Q$1=LoadFactorHours),0),)</f>
        <v>2.139999330772166E-6</v>
      </c>
      <c r="R4" s="7" cm="1">
        <f t="array" ref="R4">INDEX('Summarized Source Data'!$D$1326:$D$1469,MATCH(1,($A4=LoadFactorSeasons)*(R$1=LoadFactorHours),0),)</f>
        <v>2.2255315679908451E-6</v>
      </c>
      <c r="S4" s="7" cm="1">
        <f t="array" ref="S4">INDEX('Summarized Source Data'!$D$1326:$D$1469,MATCH(1,($A4=LoadFactorSeasons)*(S$1=LoadFactorHours),0),)</f>
        <v>2.3298162998429063E-6</v>
      </c>
      <c r="T4" s="7" cm="1">
        <f t="array" ref="T4">INDEX('Summarized Source Data'!$D$1326:$D$1469,MATCH(1,($A4=LoadFactorSeasons)*(T$1=LoadFactorHours),0),)</f>
        <v>2.4498063805230607E-6</v>
      </c>
      <c r="U4" s="7" cm="1">
        <f t="array" ref="U4">INDEX('Summarized Source Data'!$D$1326:$D$1469,MATCH(1,($A4=LoadFactorSeasons)*(U$1=LoadFactorHours),0),)</f>
        <v>2.5558234458679538E-6</v>
      </c>
      <c r="V4" s="7" cm="1">
        <f t="array" ref="V4">INDEX('Summarized Source Data'!$D$1326:$D$1469,MATCH(1,($A4=LoadFactorSeasons)*(V$1=LoadFactorHours),0),)</f>
        <v>2.5702520247281174E-6</v>
      </c>
      <c r="W4" s="7" cm="1">
        <f t="array" ref="W4">INDEX('Summarized Source Data'!$D$1326:$D$1469,MATCH(1,($A4=LoadFactorSeasons)*(W$1=LoadFactorHours),0),)</f>
        <v>2.2630803039724487E-6</v>
      </c>
      <c r="X4" s="7" cm="1">
        <f t="array" ref="X4">INDEX('Summarized Source Data'!$D$1326:$D$1469,MATCH(1,($A4=LoadFactorSeasons)*(X$1=LoadFactorHours),0),)</f>
        <v>1.714106056853733E-6</v>
      </c>
      <c r="Y4" s="7" cm="1">
        <f t="array" ref="Y4">INDEX('Summarized Source Data'!$D$1326:$D$1469,MATCH(1,($A4=LoadFactorSeasons)*(Y$1=LoadFactorHours),0),)</f>
        <v>1.5110526562506942E-6</v>
      </c>
    </row>
    <row r="5" spans="1:25">
      <c r="A5" s="7" t="s">
        <v>127</v>
      </c>
      <c r="B5" s="7" cm="1">
        <f t="array" ref="B5">INDEX('Summarized Source Data'!$D$1326:$D$1469,MATCH(1,($A5=LoadFactorSeasons)*(B$1=LoadFactorHours),0),)</f>
        <v>2.856610910537578E-5</v>
      </c>
      <c r="C5" s="7" cm="1">
        <f t="array" ref="C5">INDEX('Summarized Source Data'!$D$1326:$D$1469,MATCH(1,($A5=LoadFactorSeasons)*(C$1=LoadFactorHours),0),)</f>
        <v>2.856610910537578E-5</v>
      </c>
      <c r="D5" s="7" cm="1">
        <f t="array" ref="D5">INDEX('Summarized Source Data'!$D$1326:$D$1469,MATCH(1,($A5=LoadFactorSeasons)*(D$1=LoadFactorHours),0),)</f>
        <v>2.8635864282858968E-5</v>
      </c>
      <c r="E5" s="7" cm="1">
        <f t="array" ref="E5">INDEX('Summarized Source Data'!$D$1326:$D$1469,MATCH(1,($A5=LoadFactorSeasons)*(E$1=LoadFactorHours),0),)</f>
        <v>2.856610910537578E-5</v>
      </c>
      <c r="F5" s="7" cm="1">
        <f t="array" ref="F5">INDEX('Summarized Source Data'!$D$1326:$D$1469,MATCH(1,($A5=LoadFactorSeasons)*(F$1=LoadFactorHours),0),)</f>
        <v>2.856610910537578E-5</v>
      </c>
      <c r="G5" s="7" cm="1">
        <f t="array" ref="G5">INDEX('Summarized Source Data'!$D$1326:$D$1469,MATCH(1,($A5=LoadFactorSeasons)*(G$1=LoadFactorHours),0),)</f>
        <v>4.0906189844992833E-5</v>
      </c>
      <c r="H5" s="7" cm="1">
        <f t="array" ref="H5">INDEX('Summarized Source Data'!$D$1326:$D$1469,MATCH(1,($A5=LoadFactorSeasons)*(H$1=LoadFactorHours),0),)</f>
        <v>4.6440771182471115E-5</v>
      </c>
      <c r="I5" s="7" cm="1">
        <f t="array" ref="I5">INDEX('Summarized Source Data'!$D$1326:$D$1469,MATCH(1,($A5=LoadFactorSeasons)*(I$1=LoadFactorHours),0),)</f>
        <v>4.9202760765820899E-5</v>
      </c>
      <c r="J5" s="7" cm="1">
        <f t="array" ref="J5">INDEX('Summarized Source Data'!$D$1326:$D$1469,MATCH(1,($A5=LoadFactorSeasons)*(J$1=LoadFactorHours),0),)</f>
        <v>5.043185807679721E-5</v>
      </c>
      <c r="K5" s="7" cm="1">
        <f t="array" ref="K5">INDEX('Summarized Source Data'!$D$1326:$D$1469,MATCH(1,($A5=LoadFactorSeasons)*(K$1=LoadFactorHours),0),)</f>
        <v>4.0870423440025936E-5</v>
      </c>
      <c r="L5" s="7" cm="1">
        <f t="array" ref="L5">INDEX('Summarized Source Data'!$D$1326:$D$1469,MATCH(1,($A5=LoadFactorSeasons)*(L$1=LoadFactorHours),0),)</f>
        <v>4.110778455292329E-5</v>
      </c>
      <c r="M5" s="7" cm="1">
        <f t="array" ref="M5">INDEX('Summarized Source Data'!$D$1326:$D$1469,MATCH(1,($A5=LoadFactorSeasons)*(M$1=LoadFactorHours),0),)</f>
        <v>3.7870345696195643E-5</v>
      </c>
      <c r="N5" s="7" cm="1">
        <f t="array" ref="N5">INDEX('Summarized Source Data'!$D$1326:$D$1469,MATCH(1,($A5=LoadFactorSeasons)*(N$1=LoadFactorHours),0),)</f>
        <v>3.8869882555861668E-5</v>
      </c>
      <c r="O5" s="7" cm="1">
        <f t="array" ref="O5">INDEX('Summarized Source Data'!$D$1326:$D$1469,MATCH(1,($A5=LoadFactorSeasons)*(O$1=LoadFactorHours),0),)</f>
        <v>3.9050310813732011E-5</v>
      </c>
      <c r="P5" s="7" cm="1">
        <f t="array" ref="P5">INDEX('Summarized Source Data'!$D$1326:$D$1469,MATCH(1,($A5=LoadFactorSeasons)*(P$1=LoadFactorHours),0),)</f>
        <v>3.9301760014396844E-5</v>
      </c>
      <c r="Q5" s="7" cm="1">
        <f t="array" ref="Q5">INDEX('Summarized Source Data'!$D$1326:$D$1469,MATCH(1,($A5=LoadFactorSeasons)*(Q$1=LoadFactorHours),0),)</f>
        <v>4.0456058901373796E-5</v>
      </c>
      <c r="R5" s="7" cm="1">
        <f t="array" ref="R5">INDEX('Summarized Source Data'!$D$1326:$D$1469,MATCH(1,($A5=LoadFactorSeasons)*(R$1=LoadFactorHours),0),)</f>
        <v>4.2072979764559034E-5</v>
      </c>
      <c r="S5" s="7" cm="1">
        <f t="array" ref="S5">INDEX('Summarized Source Data'!$D$1326:$D$1469,MATCH(1,($A5=LoadFactorSeasons)*(S$1=LoadFactorHours),0),)</f>
        <v>4.4044585257364775E-5</v>
      </c>
      <c r="T5" s="7" cm="1">
        <f t="array" ref="T5">INDEX('Summarized Source Data'!$D$1326:$D$1469,MATCH(1,($A5=LoadFactorSeasons)*(T$1=LoadFactorHours),0),)</f>
        <v>4.6312986278457796E-5</v>
      </c>
      <c r="U5" s="7" cm="1">
        <f t="array" ref="U5">INDEX('Summarized Source Data'!$D$1326:$D$1469,MATCH(1,($A5=LoadFactorSeasons)*(U$1=LoadFactorHours),0),)</f>
        <v>4.8317164693006437E-5</v>
      </c>
      <c r="V5" s="7" cm="1">
        <f t="array" ref="V5">INDEX('Summarized Source Data'!$D$1326:$D$1469,MATCH(1,($A5=LoadFactorSeasons)*(V$1=LoadFactorHours),0),)</f>
        <v>4.8590029652877722E-5</v>
      </c>
      <c r="W5" s="7" cm="1">
        <f t="array" ref="W5">INDEX('Summarized Source Data'!$D$1326:$D$1469,MATCH(1,($A5=LoadFactorSeasons)*(W$1=LoadFactorHours),0),)</f>
        <v>4.2782950802854999E-5</v>
      </c>
      <c r="X5" s="7" cm="1">
        <f t="array" ref="X5">INDEX('Summarized Source Data'!$D$1326:$D$1469,MATCH(1,($A5=LoadFactorSeasons)*(X$1=LoadFactorHours),0),)</f>
        <v>3.2404756910477726E-5</v>
      </c>
      <c r="Y5" s="7" cm="1">
        <f t="array" ref="Y5">INDEX('Summarized Source Data'!$D$1326:$D$1469,MATCH(1,($A5=LoadFactorSeasons)*(Y$1=LoadFactorHours),0),)</f>
        <v>2.856610910537578E-5</v>
      </c>
    </row>
    <row r="6" spans="1:25">
      <c r="A6" s="7" t="s">
        <v>130</v>
      </c>
      <c r="B6" s="7" cm="1">
        <f t="array" ref="B6">INDEX('Summarized Source Data'!$D$1326:$D$1469,MATCH(1,($A6=LoadFactorSeasons)*(B$1=LoadFactorHours),0),)</f>
        <v>7.9605969904056834E-7</v>
      </c>
      <c r="C6" s="7" cm="1">
        <f t="array" ref="C6">INDEX('Summarized Source Data'!$D$1326:$D$1469,MATCH(1,($A6=LoadFactorSeasons)*(C$1=LoadFactorHours),0),)</f>
        <v>7.9605969904056834E-7</v>
      </c>
      <c r="D6" s="7" cm="1">
        <f t="array" ref="D6">INDEX('Summarized Source Data'!$D$1326:$D$1469,MATCH(1,($A6=LoadFactorSeasons)*(D$1=LoadFactorHours),0),)</f>
        <v>7.9605969904056834E-7</v>
      </c>
      <c r="E6" s="7" cm="1">
        <f t="array" ref="E6">INDEX('Summarized Source Data'!$D$1326:$D$1469,MATCH(1,($A6=LoadFactorSeasons)*(E$1=LoadFactorHours),0),)</f>
        <v>7.9605969904056834E-7</v>
      </c>
      <c r="F6" s="7" cm="1">
        <f t="array" ref="F6">INDEX('Summarized Source Data'!$D$1326:$D$1469,MATCH(1,($A6=LoadFactorSeasons)*(F$1=LoadFactorHours),0),)</f>
        <v>7.9605969904056834E-7</v>
      </c>
      <c r="G6" s="7" cm="1">
        <f t="array" ref="G6">INDEX('Summarized Source Data'!$D$1326:$D$1469,MATCH(1,($A6=LoadFactorSeasons)*(G$1=LoadFactorHours),0),)</f>
        <v>1.0520291993010469E-6</v>
      </c>
      <c r="H6" s="7" cm="1">
        <f t="array" ref="H6">INDEX('Summarized Source Data'!$D$1326:$D$1469,MATCH(1,($A6=LoadFactorSeasons)*(H$1=LoadFactorHours),0),)</f>
        <v>1.2017580267017055E-6</v>
      </c>
      <c r="I6" s="7" cm="1">
        <f t="array" ref="I6">INDEX('Summarized Source Data'!$D$1326:$D$1469,MATCH(1,($A6=LoadFactorSeasons)*(I$1=LoadFactorHours),0),)</f>
        <v>1.3948603398111897E-6</v>
      </c>
      <c r="J6" s="7" cm="1">
        <f t="array" ref="J6">INDEX('Summarized Source Data'!$D$1326:$D$1469,MATCH(1,($A6=LoadFactorSeasons)*(J$1=LoadFactorHours),0),)</f>
        <v>1.515635287128627E-6</v>
      </c>
      <c r="K6" s="7" cm="1">
        <f t="array" ref="K6">INDEX('Summarized Source Data'!$D$1326:$D$1469,MATCH(1,($A6=LoadFactorSeasons)*(K$1=LoadFactorHours),0),)</f>
        <v>1.5398590778913221E-6</v>
      </c>
      <c r="L6" s="7" cm="1">
        <f t="array" ref="L6">INDEX('Summarized Source Data'!$D$1326:$D$1469,MATCH(1,($A6=LoadFactorSeasons)*(L$1=LoadFactorHours),0),)</f>
        <v>1.5440158230517845E-6</v>
      </c>
      <c r="M6" s="7" cm="1">
        <f t="array" ref="M6">INDEX('Summarized Source Data'!$D$1326:$D$1469,MATCH(1,($A6=LoadFactorSeasons)*(M$1=LoadFactorHours),0),)</f>
        <v>1.1885711110202384E-6</v>
      </c>
      <c r="N6" s="7" cm="1">
        <f t="array" ref="N6">INDEX('Summarized Source Data'!$D$1326:$D$1469,MATCH(1,($A6=LoadFactorSeasons)*(N$1=LoadFactorHours),0),)</f>
        <v>1.2143142638071025E-6</v>
      </c>
      <c r="O6" s="7" cm="1">
        <f t="array" ref="O6">INDEX('Summarized Source Data'!$D$1326:$D$1469,MATCH(1,($A6=LoadFactorSeasons)*(O$1=LoadFactorHours),0),)</f>
        <v>1.2133395787349941E-6</v>
      </c>
      <c r="P6" s="7" cm="1">
        <f t="array" ref="P6">INDEX('Summarized Source Data'!$D$1326:$D$1469,MATCH(1,($A6=LoadFactorSeasons)*(P$1=LoadFactorHours),0),)</f>
        <v>1.2052840932860978E-6</v>
      </c>
      <c r="Q6" s="7" cm="1">
        <f t="array" ref="Q6">INDEX('Summarized Source Data'!$D$1326:$D$1469,MATCH(1,($A6=LoadFactorSeasons)*(Q$1=LoadFactorHours),0),)</f>
        <v>1.2071761290143083E-6</v>
      </c>
      <c r="R6" s="7" cm="1">
        <f t="array" ref="R6">INDEX('Summarized Source Data'!$D$1326:$D$1469,MATCH(1,($A6=LoadFactorSeasons)*(R$1=LoadFactorHours),0),)</f>
        <v>1.2279311876086174E-6</v>
      </c>
      <c r="S6" s="7" cm="1">
        <f t="array" ref="S6">INDEX('Summarized Source Data'!$D$1326:$D$1469,MATCH(1,($A6=LoadFactorSeasons)*(S$1=LoadFactorHours),0),)</f>
        <v>1.2666319184129233E-6</v>
      </c>
      <c r="T6" s="7" cm="1">
        <f t="array" ref="T6">INDEX('Summarized Source Data'!$D$1326:$D$1469,MATCH(1,($A6=LoadFactorSeasons)*(T$1=LoadFactorHours),0),)</f>
        <v>1.3127861232980583E-6</v>
      </c>
      <c r="U6" s="7" cm="1">
        <f t="array" ref="U6">INDEX('Summarized Source Data'!$D$1326:$D$1469,MATCH(1,($A6=LoadFactorSeasons)*(U$1=LoadFactorHours),0),)</f>
        <v>1.3538088979506226E-6</v>
      </c>
      <c r="V6" s="7" cm="1">
        <f t="array" ref="V6">INDEX('Summarized Source Data'!$D$1326:$D$1469,MATCH(1,($A6=LoadFactorSeasons)*(V$1=LoadFactorHours),0),)</f>
        <v>1.348906805382077E-6</v>
      </c>
      <c r="W6" s="7" cm="1">
        <f t="array" ref="W6">INDEX('Summarized Source Data'!$D$1326:$D$1469,MATCH(1,($A6=LoadFactorSeasons)*(W$1=LoadFactorHours),0),)</f>
        <v>1.1928998594287201E-6</v>
      </c>
      <c r="X6" s="7" cm="1">
        <f t="array" ref="X6">INDEX('Summarized Source Data'!$D$1326:$D$1469,MATCH(1,($A6=LoadFactorSeasons)*(X$1=LoadFactorHours),0),)</f>
        <v>9.2821552793527171E-7</v>
      </c>
      <c r="Y6" s="7" cm="1">
        <f t="array" ref="Y6">INDEX('Summarized Source Data'!$D$1326:$D$1469,MATCH(1,($A6=LoadFactorSeasons)*(Y$1=LoadFactorHours),0),)</f>
        <v>7.9605969904056834E-7</v>
      </c>
    </row>
    <row r="7" spans="1:25">
      <c r="A7" s="7" t="s">
        <v>129</v>
      </c>
      <c r="B7" s="7" cm="1">
        <f t="array" ref="B7">INDEX('Summarized Source Data'!$D$1326:$D$1469,MATCH(1,($A7=LoadFactorSeasons)*(B$1=LoadFactorHours),0),)</f>
        <v>3.8713679649676226E-4</v>
      </c>
      <c r="C7" s="7" cm="1">
        <f t="array" ref="C7">INDEX('Summarized Source Data'!$D$1326:$D$1469,MATCH(1,($A7=LoadFactorSeasons)*(C$1=LoadFactorHours),0),)</f>
        <v>3.9386961034887987E-4</v>
      </c>
      <c r="D7" s="7" cm="1">
        <f t="array" ref="D7">INDEX('Summarized Source Data'!$D$1326:$D$1469,MATCH(1,($A7=LoadFactorSeasons)*(D$1=LoadFactorHours),0),)</f>
        <v>3.9386961034887987E-4</v>
      </c>
      <c r="E7" s="7" cm="1">
        <f t="array" ref="E7">INDEX('Summarized Source Data'!$D$1326:$D$1469,MATCH(1,($A7=LoadFactorSeasons)*(E$1=LoadFactorHours),0),)</f>
        <v>3.9386961034887987E-4</v>
      </c>
      <c r="F7" s="7" cm="1">
        <f t="array" ref="F7">INDEX('Summarized Source Data'!$D$1326:$D$1469,MATCH(1,($A7=LoadFactorSeasons)*(F$1=LoadFactorHours),0),)</f>
        <v>3.8713679649676226E-4</v>
      </c>
      <c r="G7" s="7" cm="1">
        <f t="array" ref="G7">INDEX('Summarized Source Data'!$D$1326:$D$1469,MATCH(1,($A7=LoadFactorSeasons)*(G$1=LoadFactorHours),0),)</f>
        <v>4.0060242420099747E-4</v>
      </c>
      <c r="H7" s="7" cm="1">
        <f t="array" ref="H7">INDEX('Summarized Source Data'!$D$1326:$D$1469,MATCH(1,($A7=LoadFactorSeasons)*(H$1=LoadFactorHours),0),)</f>
        <v>4.2080086575735029E-4</v>
      </c>
      <c r="I7" s="7" cm="1">
        <f t="array" ref="I7">INDEX('Summarized Source Data'!$D$1326:$D$1469,MATCH(1,($A7=LoadFactorSeasons)*(I$1=LoadFactorHours),0),)</f>
        <v>4.4773212116582071E-4</v>
      </c>
      <c r="J7" s="7" cm="1">
        <f t="array" ref="J7">INDEX('Summarized Source Data'!$D$1326:$D$1469,MATCH(1,($A7=LoadFactorSeasons)*(J$1=LoadFactorHours),0),)</f>
        <v>4.5783134194399711E-4</v>
      </c>
      <c r="K7" s="7" cm="1">
        <f t="array" ref="K7">INDEX('Summarized Source Data'!$D$1326:$D$1469,MATCH(1,($A7=LoadFactorSeasons)*(K$1=LoadFactorHours),0),)</f>
        <v>4.4773212116582071E-4</v>
      </c>
      <c r="L7" s="7" cm="1">
        <f t="array" ref="L7">INDEX('Summarized Source Data'!$D$1326:$D$1469,MATCH(1,($A7=LoadFactorSeasons)*(L$1=LoadFactorHours),0),)</f>
        <v>4.3090008653552669E-4</v>
      </c>
      <c r="M7" s="7" cm="1">
        <f t="array" ref="M7">INDEX('Summarized Source Data'!$D$1326:$D$1469,MATCH(1,($A7=LoadFactorSeasons)*(M$1=LoadFactorHours),0),)</f>
        <v>3.6693835494040945E-4</v>
      </c>
      <c r="N7" s="7" cm="1">
        <f t="array" ref="N7">INDEX('Summarized Source Data'!$D$1326:$D$1469,MATCH(1,($A7=LoadFactorSeasons)*(N$1=LoadFactorHours),0),)</f>
        <v>3.6020554108829185E-4</v>
      </c>
      <c r="O7" s="7" cm="1">
        <f t="array" ref="O7">INDEX('Summarized Source Data'!$D$1326:$D$1469,MATCH(1,($A7=LoadFactorSeasons)*(O$1=LoadFactorHours),0),)</f>
        <v>3.5347272723617424E-4</v>
      </c>
      <c r="P7" s="7" cm="1">
        <f t="array" ref="P7">INDEX('Summarized Source Data'!$D$1326:$D$1469,MATCH(1,($A7=LoadFactorSeasons)*(P$1=LoadFactorHours),0),)</f>
        <v>3.5010632031011544E-4</v>
      </c>
      <c r="Q7" s="7" cm="1">
        <f t="array" ref="Q7">INDEX('Summarized Source Data'!$D$1326:$D$1469,MATCH(1,($A7=LoadFactorSeasons)*(Q$1=LoadFactorHours),0),)</f>
        <v>3.5347272723617424E-4</v>
      </c>
      <c r="R7" s="7" cm="1">
        <f t="array" ref="R7">INDEX('Summarized Source Data'!$D$1326:$D$1469,MATCH(1,($A7=LoadFactorSeasons)*(R$1=LoadFactorHours),0),)</f>
        <v>3.6357194801435065E-4</v>
      </c>
      <c r="S7" s="7" cm="1">
        <f t="array" ref="S7">INDEX('Summarized Source Data'!$D$1326:$D$1469,MATCH(1,($A7=LoadFactorSeasons)*(S$1=LoadFactorHours),0),)</f>
        <v>3.8377038957070346E-4</v>
      </c>
      <c r="T7" s="7" cm="1">
        <f t="array" ref="T7">INDEX('Summarized Source Data'!$D$1326:$D$1469,MATCH(1,($A7=LoadFactorSeasons)*(T$1=LoadFactorHours),0),)</f>
        <v>4.0733523805311508E-4</v>
      </c>
      <c r="U7" s="7" cm="1">
        <f t="array" ref="U7">INDEX('Summarized Source Data'!$D$1326:$D$1469,MATCH(1,($A7=LoadFactorSeasons)*(U$1=LoadFactorHours),0),)</f>
        <v>4.3090008653552669E-4</v>
      </c>
      <c r="V7" s="7" cm="1">
        <f t="array" ref="V7">INDEX('Summarized Source Data'!$D$1326:$D$1469,MATCH(1,($A7=LoadFactorSeasons)*(V$1=LoadFactorHours),0),)</f>
        <v>4.4773212116582071E-4</v>
      </c>
      <c r="W7" s="7" cm="1">
        <f t="array" ref="W7">INDEX('Summarized Source Data'!$D$1326:$D$1469,MATCH(1,($A7=LoadFactorSeasons)*(W$1=LoadFactorHours),0),)</f>
        <v>4.3090008653552669E-4</v>
      </c>
      <c r="X7" s="7" cm="1">
        <f t="array" ref="X7">INDEX('Summarized Source Data'!$D$1326:$D$1469,MATCH(1,($A7=LoadFactorSeasons)*(X$1=LoadFactorHours),0),)</f>
        <v>3.9050320342282107E-4</v>
      </c>
      <c r="Y7" s="7" cm="1">
        <f t="array" ref="Y7">INDEX('Summarized Source Data'!$D$1326:$D$1469,MATCH(1,($A7=LoadFactorSeasons)*(Y$1=LoadFactorHours),0),)</f>
        <v>3.7367116879252705E-4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16D6B-B09E-46F0-9CED-FF728890DF22}">
  <sheetPr codeName="Sheet10">
    <tabColor rgb="FF002060"/>
  </sheetPr>
  <dimension ref="A1:Y19"/>
  <sheetViews>
    <sheetView workbookViewId="0">
      <selection activeCell="A2" sqref="A2:Y7"/>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Data'!$E$1326:$E$1469,MATCH(1,($A2=LoadFactorSeasons)*(B$1=LoadFactorHours),0),)</f>
        <v>1.8171063656458577E-7</v>
      </c>
      <c r="C2" s="7" cm="1">
        <f t="array" ref="C2">INDEX('Summarized Source Data'!$E$1326:$E$1469,MATCH(1,($A2=LoadFactorSeasons)*(C$1=LoadFactorHours),0),)</f>
        <v>1.8330073225634556E-7</v>
      </c>
      <c r="D2" s="7" cm="1">
        <f t="array" ref="D2">INDEX('Summarized Source Data'!$E$1326:$E$1469,MATCH(1,($A2=LoadFactorSeasons)*(D$1=LoadFactorHours),0),)</f>
        <v>1.8456586181018758E-7</v>
      </c>
      <c r="E2" s="7" cm="1">
        <f t="array" ref="E2">INDEX('Summarized Source Data'!$E$1326:$E$1469,MATCH(1,($A2=LoadFactorSeasons)*(E$1=LoadFactorHours),0),)</f>
        <v>1.8475120313317966E-7</v>
      </c>
      <c r="F2" s="7" cm="1">
        <f t="array" ref="F2">INDEX('Summarized Source Data'!$E$1326:$E$1469,MATCH(1,($A2=LoadFactorSeasons)*(F$1=LoadFactorHours),0),)</f>
        <v>1.8141449282928493E-7</v>
      </c>
      <c r="G2" s="7" cm="1">
        <f t="array" ref="G2">INDEX('Summarized Source Data'!$E$1326:$E$1469,MATCH(1,($A2=LoadFactorSeasons)*(G$1=LoadFactorHours),0),)</f>
        <v>1.7059366733084973E-7</v>
      </c>
      <c r="H2" s="7" cm="1">
        <f t="array" ref="H2">INDEX('Summarized Source Data'!$E$1326:$E$1469,MATCH(1,($A2=LoadFactorSeasons)*(H$1=LoadFactorHours),0),)</f>
        <v>1.4785318393829569E-7</v>
      </c>
      <c r="I2" s="7" cm="1">
        <f t="array" ref="I2">INDEX('Summarized Source Data'!$E$1326:$E$1469,MATCH(1,($A2=LoadFactorSeasons)*(I$1=LoadFactorHours),0),)</f>
        <v>1.2116360550090075E-7</v>
      </c>
      <c r="J2" s="7" cm="1">
        <f t="array" ref="J2">INDEX('Summarized Source Data'!$E$1326:$E$1469,MATCH(1,($A2=LoadFactorSeasons)*(J$1=LoadFactorHours),0),)</f>
        <v>1.024901294944116E-7</v>
      </c>
      <c r="K2" s="7" cm="1">
        <f t="array" ref="K2">INDEX('Summarized Source Data'!$E$1326:$E$1469,MATCH(1,($A2=LoadFactorSeasons)*(K$1=LoadFactorHours),0),)</f>
        <v>8.8940537812744911E-8</v>
      </c>
      <c r="L2" s="7" cm="1">
        <f t="array" ref="L2">INDEX('Summarized Source Data'!$E$1326:$E$1469,MATCH(1,($A2=LoadFactorSeasons)*(L$1=LoadFactorHours),0),)</f>
        <v>8.5611829843430173E-8</v>
      </c>
      <c r="M2" s="7" cm="1">
        <f t="array" ref="M2">INDEX('Summarized Source Data'!$E$1326:$E$1469,MATCH(1,($A2=LoadFactorSeasons)*(M$1=LoadFactorHours),0),)</f>
        <v>9.2519848693506599E-8</v>
      </c>
      <c r="N2" s="7" cm="1">
        <f t="array" ref="N2">INDEX('Summarized Source Data'!$E$1326:$E$1469,MATCH(1,($A2=LoadFactorSeasons)*(N$1=LoadFactorHours),0),)</f>
        <v>9.8721926106664158E-8</v>
      </c>
      <c r="O2" s="7" cm="1">
        <f t="array" ref="O2">INDEX('Summarized Source Data'!$E$1326:$E$1469,MATCH(1,($A2=LoadFactorSeasons)*(O$1=LoadFactorHours),0),)</f>
        <v>1.0091319807051956E-7</v>
      </c>
      <c r="P2" s="7" cm="1">
        <f t="array" ref="P2">INDEX('Summarized Source Data'!$E$1326:$E$1469,MATCH(1,($A2=LoadFactorSeasons)*(P$1=LoadFactorHours),0),)</f>
        <v>1.0343084782720537E-7</v>
      </c>
      <c r="Q2" s="7" cm="1">
        <f t="array" ref="Q2">INDEX('Summarized Source Data'!$E$1326:$E$1469,MATCH(1,($A2=LoadFactorSeasons)*(Q$1=LoadFactorHours),0),)</f>
        <v>1.0897803941369836E-7</v>
      </c>
      <c r="R2" s="7" cm="1">
        <f t="array" ref="R2">INDEX('Summarized Source Data'!$E$1326:$E$1469,MATCH(1,($A2=LoadFactorSeasons)*(R$1=LoadFactorHours),0),)</f>
        <v>1.1549333667052059E-7</v>
      </c>
      <c r="S2" s="7" cm="1">
        <f t="array" ref="S2">INDEX('Summarized Source Data'!$E$1326:$E$1469,MATCH(1,($A2=LoadFactorSeasons)*(S$1=LoadFactorHours),0),)</f>
        <v>1.2421040209265966E-7</v>
      </c>
      <c r="T2" s="7" cm="1">
        <f t="array" ref="T2">INDEX('Summarized Source Data'!$E$1326:$E$1469,MATCH(1,($A2=LoadFactorSeasons)*(T$1=LoadFactorHours),0),)</f>
        <v>1.3576063672166339E-7</v>
      </c>
      <c r="U2" s="7" cm="1">
        <f t="array" ref="U2">INDEX('Summarized Source Data'!$E$1326:$E$1469,MATCH(1,($A2=LoadFactorSeasons)*(U$1=LoadFactorHours),0),)</f>
        <v>1.477423737225973E-7</v>
      </c>
      <c r="V2" s="7" cm="1">
        <f t="array" ref="V2">INDEX('Summarized Source Data'!$E$1326:$E$1469,MATCH(1,($A2=LoadFactorSeasons)*(V$1=LoadFactorHours),0),)</f>
        <v>1.5816691864039493E-7</v>
      </c>
      <c r="W2" s="7" cm="1">
        <f t="array" ref="W2">INDEX('Summarized Source Data'!$E$1326:$E$1469,MATCH(1,($A2=LoadFactorSeasons)*(W$1=LoadFactorHours),0),)</f>
        <v>1.6712125334060272E-7</v>
      </c>
      <c r="X2" s="7" cm="1">
        <f t="array" ref="X2">INDEX('Summarized Source Data'!$E$1326:$E$1469,MATCH(1,($A2=LoadFactorSeasons)*(X$1=LoadFactorHours),0),)</f>
        <v>1.7396790683594091E-7</v>
      </c>
      <c r="Y2" s="7" cm="1">
        <f t="array" ref="Y2">INDEX('Summarized Source Data'!$E$1326:$E$1469,MATCH(1,($A2=LoadFactorSeasons)*(Y$1=LoadFactorHours),0),)</f>
        <v>1.7896247609032152E-7</v>
      </c>
    </row>
    <row r="3" spans="1:25">
      <c r="A3" s="7" t="s">
        <v>125</v>
      </c>
      <c r="B3" s="7" cm="1">
        <f t="array" ref="B3">INDEX('Summarized Source Data'!$E$1326:$E$1469,MATCH(1,($A3=LoadFactorSeasons)*(B$1=LoadFactorHours),0),)</f>
        <v>1.8465893202249527E-7</v>
      </c>
      <c r="C3" s="7" cm="1">
        <f t="array" ref="C3">INDEX('Summarized Source Data'!$E$1326:$E$1469,MATCH(1,($A3=LoadFactorSeasons)*(C$1=LoadFactorHours),0),)</f>
        <v>1.8624730395601946E-7</v>
      </c>
      <c r="D3" s="7" cm="1">
        <f t="array" ref="D3">INDEX('Summarized Source Data'!$E$1326:$E$1469,MATCH(1,($A3=LoadFactorSeasons)*(D$1=LoadFactorHours),0),)</f>
        <v>1.875058134142458E-7</v>
      </c>
      <c r="E3" s="7" cm="1">
        <f t="array" ref="E3">INDEX('Summarized Source Data'!$E$1326:$E$1469,MATCH(1,($A3=LoadFactorSeasons)*(E$1=LoadFactorHours),0),)</f>
        <v>1.8769339979410689E-7</v>
      </c>
      <c r="F3" s="7" cm="1">
        <f t="array" ref="F3">INDEX('Summarized Source Data'!$E$1326:$E$1469,MATCH(1,($A3=LoadFactorSeasons)*(F$1=LoadFactorHours),0),)</f>
        <v>1.8423900678000451E-7</v>
      </c>
      <c r="G3" s="7" cm="1">
        <f t="array" ref="G3">INDEX('Summarized Source Data'!$E$1326:$E$1469,MATCH(1,($A3=LoadFactorSeasons)*(G$1=LoadFactorHours),0),)</f>
        <v>1.7306818491272756E-7</v>
      </c>
      <c r="H3" s="7" cm="1">
        <f t="array" ref="H3">INDEX('Summarized Source Data'!$E$1326:$E$1469,MATCH(1,($A3=LoadFactorSeasons)*(H$1=LoadFactorHours),0),)</f>
        <v>1.4960644137235633E-7</v>
      </c>
      <c r="I3" s="7" cm="1">
        <f t="array" ref="I3">INDEX('Summarized Source Data'!$E$1326:$E$1469,MATCH(1,($A3=LoadFactorSeasons)*(I$1=LoadFactorHours),0),)</f>
        <v>1.2215506020815422E-7</v>
      </c>
      <c r="J3" s="7" cm="1">
        <f t="array" ref="J3">INDEX('Summarized Source Data'!$E$1326:$E$1469,MATCH(1,($A3=LoadFactorSeasons)*(J$1=LoadFactorHours),0),)</f>
        <v>2.6954514598346893E-7</v>
      </c>
      <c r="K3" s="7" cm="1">
        <f t="array" ref="K3">INDEX('Summarized Source Data'!$E$1326:$E$1469,MATCH(1,($A3=LoadFactorSeasons)*(K$1=LoadFactorHours),0),)</f>
        <v>3.0097815616717203E-6</v>
      </c>
      <c r="L3" s="7" cm="1">
        <f t="array" ref="L3">INDEX('Summarized Source Data'!$E$1326:$E$1469,MATCH(1,($A3=LoadFactorSeasons)*(L$1=LoadFactorHours),0),)</f>
        <v>6.797732463933542E-6</v>
      </c>
      <c r="M3" s="7" cm="1">
        <f t="array" ref="M3">INDEX('Summarized Source Data'!$E$1326:$E$1469,MATCH(1,($A3=LoadFactorSeasons)*(M$1=LoadFactorHours),0),)</f>
        <v>1.1393071236218548E-5</v>
      </c>
      <c r="N3" s="7" cm="1">
        <f t="array" ref="N3">INDEX('Summarized Source Data'!$E$1326:$E$1469,MATCH(1,($A3=LoadFactorSeasons)*(N$1=LoadFactorHours),0),)</f>
        <v>1.5605817645262986E-5</v>
      </c>
      <c r="O3" s="7" cm="1">
        <f t="array" ref="O3">INDEX('Summarized Source Data'!$E$1326:$E$1469,MATCH(1,($A3=LoadFactorSeasons)*(O$1=LoadFactorHours),0),)</f>
        <v>1.9547525339373072E-5</v>
      </c>
      <c r="P3" s="7" cm="1">
        <f t="array" ref="P3">INDEX('Summarized Source Data'!$E$1326:$E$1469,MATCH(1,($A3=LoadFactorSeasons)*(P$1=LoadFactorHours),0),)</f>
        <v>2.2084191167437244E-5</v>
      </c>
      <c r="Q3" s="7" cm="1">
        <f t="array" ref="Q3">INDEX('Summarized Source Data'!$E$1326:$E$1469,MATCH(1,($A3=LoadFactorSeasons)*(Q$1=LoadFactorHours),0),)</f>
        <v>2.1201632597875429E-5</v>
      </c>
      <c r="R3" s="7" cm="1">
        <f t="array" ref="R3">INDEX('Summarized Source Data'!$E$1326:$E$1469,MATCH(1,($A3=LoadFactorSeasons)*(R$1=LoadFactorHours),0),)</f>
        <v>1.8394549463266106E-5</v>
      </c>
      <c r="S3" s="7" cm="1">
        <f t="array" ref="S3">INDEX('Summarized Source Data'!$E$1326:$E$1469,MATCH(1,($A3=LoadFactorSeasons)*(S$1=LoadFactorHours),0),)</f>
        <v>1.545594140486773E-5</v>
      </c>
      <c r="T3" s="7" cm="1">
        <f t="array" ref="T3">INDEX('Summarized Source Data'!$E$1326:$E$1469,MATCH(1,($A3=LoadFactorSeasons)*(T$1=LoadFactorHours),0),)</f>
        <v>1.0934637488947695E-5</v>
      </c>
      <c r="U3" s="7" cm="1">
        <f t="array" ref="U3">INDEX('Summarized Source Data'!$E$1326:$E$1469,MATCH(1,($A3=LoadFactorSeasons)*(U$1=LoadFactorHours),0),)</f>
        <v>5.085941724372227E-6</v>
      </c>
      <c r="V3" s="7" cm="1">
        <f t="array" ref="V3">INDEX('Summarized Source Data'!$E$1326:$E$1469,MATCH(1,($A3=LoadFactorSeasons)*(V$1=LoadFactorHours),0),)</f>
        <v>4.221611455613932E-7</v>
      </c>
      <c r="W3" s="7" cm="1">
        <f t="array" ref="W3">INDEX('Summarized Source Data'!$E$1326:$E$1469,MATCH(1,($A3=LoadFactorSeasons)*(W$1=LoadFactorHours),0),)</f>
        <v>1.6985155272733392E-7</v>
      </c>
      <c r="X3" s="7" cm="1">
        <f t="array" ref="X3">INDEX('Summarized Source Data'!$E$1326:$E$1469,MATCH(1,($A3=LoadFactorSeasons)*(X$1=LoadFactorHours),0),)</f>
        <v>1.7682247476455154E-7</v>
      </c>
      <c r="Y3" s="7" cm="1">
        <f t="array" ref="Y3">INDEX('Summarized Source Data'!$E$1326:$E$1469,MATCH(1,($A3=LoadFactorSeasons)*(Y$1=LoadFactorHours),0),)</f>
        <v>1.8188843546462066E-7</v>
      </c>
    </row>
    <row r="4" spans="1:25">
      <c r="A4" s="7" t="s">
        <v>126</v>
      </c>
      <c r="B4" s="7" cm="1">
        <f t="array" ref="B4">INDEX('Summarized Source Data'!$E$1326:$E$1469,MATCH(1,($A4=LoadFactorSeasons)*(B$1=LoadFactorHours),0),)</f>
        <v>2.5904912583490268E-4</v>
      </c>
      <c r="C4" s="7" cm="1">
        <f t="array" ref="C4">INDEX('Summarized Source Data'!$E$1326:$E$1469,MATCH(1,($A4=LoadFactorSeasons)*(C$1=LoadFactorHours),0),)</f>
        <v>2.3297897183374445E-4</v>
      </c>
      <c r="D4" s="7" cm="1">
        <f t="array" ref="D4">INDEX('Summarized Source Data'!$E$1326:$E$1469,MATCH(1,($A4=LoadFactorSeasons)*(D$1=LoadFactorHours),0),)</f>
        <v>2.2513986684626451E-4</v>
      </c>
      <c r="E4" s="7" cm="1">
        <f t="array" ref="E4">INDEX('Summarized Source Data'!$E$1326:$E$1469,MATCH(1,($A4=LoadFactorSeasons)*(E$1=LoadFactorHours),0),)</f>
        <v>2.3474542870737723E-4</v>
      </c>
      <c r="F4" s="7" cm="1">
        <f t="array" ref="F4">INDEX('Summarized Source Data'!$E$1326:$E$1469,MATCH(1,($A4=LoadFactorSeasons)*(F$1=LoadFactorHours),0),)</f>
        <v>2.5855685100996791E-4</v>
      </c>
      <c r="G4" s="7" cm="1">
        <f t="array" ref="G4">INDEX('Summarized Source Data'!$E$1326:$E$1469,MATCH(1,($A4=LoadFactorSeasons)*(G$1=LoadFactorHours),0),)</f>
        <v>2.8964643496585539E-4</v>
      </c>
      <c r="H4" s="7" cm="1">
        <f t="array" ref="H4">INDEX('Summarized Source Data'!$E$1326:$E$1469,MATCH(1,($A4=LoadFactorSeasons)*(H$1=LoadFactorHours),0),)</f>
        <v>3.099139008104438E-4</v>
      </c>
      <c r="I4" s="7" cm="1">
        <f t="array" ref="I4">INDEX('Summarized Source Data'!$E$1326:$E$1469,MATCH(1,($A4=LoadFactorSeasons)*(I$1=LoadFactorHours),0),)</f>
        <v>3.1130010675218541E-4</v>
      </c>
      <c r="J4" s="7" cm="1">
        <f t="array" ref="J4">INDEX('Summarized Source Data'!$E$1326:$E$1469,MATCH(1,($A4=LoadFactorSeasons)*(J$1=LoadFactorHours),0),)</f>
        <v>3.1751383325509498E-4</v>
      </c>
      <c r="K4" s="7" cm="1">
        <f t="array" ref="K4">INDEX('Summarized Source Data'!$E$1326:$E$1469,MATCH(1,($A4=LoadFactorSeasons)*(K$1=LoadFactorHours),0),)</f>
        <v>3.2389552211026614E-4</v>
      </c>
      <c r="L4" s="7" cm="1">
        <f t="array" ref="L4">INDEX('Summarized Source Data'!$E$1326:$E$1469,MATCH(1,($A4=LoadFactorSeasons)*(L$1=LoadFactorHours),0),)</f>
        <v>3.5594445905827188E-4</v>
      </c>
      <c r="M4" s="7" cm="1">
        <f t="array" ref="M4">INDEX('Summarized Source Data'!$E$1326:$E$1469,MATCH(1,($A4=LoadFactorSeasons)*(M$1=LoadFactorHours),0),)</f>
        <v>4.2601518607156481E-4</v>
      </c>
      <c r="N4" s="7" cm="1">
        <f t="array" ref="N4">INDEX('Summarized Source Data'!$E$1326:$E$1469,MATCH(1,($A4=LoadFactorSeasons)*(N$1=LoadFactorHours),0),)</f>
        <v>4.8857818040609136E-4</v>
      </c>
      <c r="O4" s="7" cm="1">
        <f t="array" ref="O4">INDEX('Summarized Source Data'!$E$1326:$E$1469,MATCH(1,($A4=LoadFactorSeasons)*(O$1=LoadFactorHours),0),)</f>
        <v>5.2126586589385144E-4</v>
      </c>
      <c r="P4" s="7" cm="1">
        <f t="array" ref="P4">INDEX('Summarized Source Data'!$E$1326:$E$1469,MATCH(1,($A4=LoadFactorSeasons)*(P$1=LoadFactorHours),0),)</f>
        <v>5.4222525211175836E-4</v>
      </c>
      <c r="Q4" s="7" cm="1">
        <f t="array" ref="Q4">INDEX('Summarized Source Data'!$E$1326:$E$1469,MATCH(1,($A4=LoadFactorSeasons)*(Q$1=LoadFactorHours),0),)</f>
        <v>5.6412821233424709E-4</v>
      </c>
      <c r="R4" s="7" cm="1">
        <f t="array" ref="R4">INDEX('Summarized Source Data'!$E$1326:$E$1469,MATCH(1,($A4=LoadFactorSeasons)*(R$1=LoadFactorHours),0),)</f>
        <v>5.7399825451354559E-4</v>
      </c>
      <c r="S4" s="7" cm="1">
        <f t="array" ref="S4">INDEX('Summarized Source Data'!$E$1326:$E$1469,MATCH(1,($A4=LoadFactorSeasons)*(S$1=LoadFactorHours),0),)</f>
        <v>5.7542933049345879E-4</v>
      </c>
      <c r="T4" s="7" cm="1">
        <f t="array" ref="T4">INDEX('Summarized Source Data'!$E$1326:$E$1469,MATCH(1,($A4=LoadFactorSeasons)*(T$1=LoadFactorHours),0),)</f>
        <v>5.6794836308881062E-4</v>
      </c>
      <c r="U4" s="7" cm="1">
        <f t="array" ref="U4">INDEX('Summarized Source Data'!$E$1326:$E$1469,MATCH(1,($A4=LoadFactorSeasons)*(U$1=LoadFactorHours),0),)</f>
        <v>5.4280155248740704E-4</v>
      </c>
      <c r="V4" s="7" cm="1">
        <f t="array" ref="V4">INDEX('Summarized Source Data'!$E$1326:$E$1469,MATCH(1,($A4=LoadFactorSeasons)*(V$1=LoadFactorHours),0),)</f>
        <v>4.9387451778743808E-4</v>
      </c>
      <c r="W4" s="7" cm="1">
        <f t="array" ref="W4">INDEX('Summarized Source Data'!$E$1326:$E$1469,MATCH(1,($A4=LoadFactorSeasons)*(W$1=LoadFactorHours),0),)</f>
        <v>4.3243752593820849E-4</v>
      </c>
      <c r="X4" s="7" cm="1">
        <f t="array" ref="X4">INDEX('Summarized Source Data'!$E$1326:$E$1469,MATCH(1,($A4=LoadFactorSeasons)*(X$1=LoadFactorHours),0),)</f>
        <v>3.6575093183848563E-4</v>
      </c>
      <c r="Y4" s="7" cm="1">
        <f t="array" ref="Y4">INDEX('Summarized Source Data'!$E$1326:$E$1469,MATCH(1,($A4=LoadFactorSeasons)*(Y$1=LoadFactorHours),0),)</f>
        <v>3.0425868830427101E-4</v>
      </c>
    </row>
    <row r="5" spans="1:25">
      <c r="A5" s="7" t="s">
        <v>127</v>
      </c>
      <c r="B5" s="7" cm="1">
        <f t="array" ref="B5">INDEX('Summarized Source Data'!$E$1326:$E$1469,MATCH(1,($A5=LoadFactorSeasons)*(B$1=LoadFactorHours),0),)</f>
        <v>1.0419783258446656E-5</v>
      </c>
      <c r="C5" s="7" cm="1">
        <f t="array" ref="C5">INDEX('Summarized Source Data'!$E$1326:$E$1469,MATCH(1,($A5=LoadFactorSeasons)*(C$1=LoadFactorHours),0),)</f>
        <v>9.4252382581126533E-6</v>
      </c>
      <c r="D5" s="7" cm="1">
        <f t="array" ref="D5">INDEX('Summarized Source Data'!$E$1326:$E$1469,MATCH(1,($A5=LoadFactorSeasons)*(D$1=LoadFactorHours),0),)</f>
        <v>9.1200021264813445E-6</v>
      </c>
      <c r="E5" s="7" cm="1">
        <f t="array" ref="E5">INDEX('Summarized Source Data'!$E$1326:$E$1469,MATCH(1,($A5=LoadFactorSeasons)*(E$1=LoadFactorHours),0),)</f>
        <v>9.4974602382192351E-6</v>
      </c>
      <c r="F5" s="7" cm="1">
        <f t="array" ref="F5">INDEX('Summarized Source Data'!$E$1326:$E$1469,MATCH(1,($A5=LoadFactorSeasons)*(F$1=LoadFactorHours),0),)</f>
        <v>1.0392719965049128E-5</v>
      </c>
      <c r="G5" s="7" cm="1">
        <f t="array" ref="G5">INDEX('Summarized Source Data'!$E$1326:$E$1469,MATCH(1,($A5=LoadFactorSeasons)*(G$1=LoadFactorHours),0),)</f>
        <v>1.2307351164767901E-5</v>
      </c>
      <c r="H5" s="7" cm="1">
        <f t="array" ref="H5">INDEX('Summarized Source Data'!$E$1326:$E$1469,MATCH(1,($A5=LoadFactorSeasons)*(H$1=LoadFactorHours),0),)</f>
        <v>2.0013860719429496E-5</v>
      </c>
      <c r="I5" s="7" cm="1">
        <f t="array" ref="I5">INDEX('Summarized Source Data'!$E$1326:$E$1469,MATCH(1,($A5=LoadFactorSeasons)*(I$1=LoadFactorHours),0),)</f>
        <v>3.4961831113288433E-5</v>
      </c>
      <c r="J5" s="7" cm="1">
        <f t="array" ref="J5">INDEX('Summarized Source Data'!$E$1326:$E$1469,MATCH(1,($A5=LoadFactorSeasons)*(J$1=LoadFactorHours),0),)</f>
        <v>5.246695749854159E-5</v>
      </c>
      <c r="K5" s="7" cm="1">
        <f t="array" ref="K5">INDEX('Summarized Source Data'!$E$1326:$E$1469,MATCH(1,($A5=LoadFactorSeasons)*(K$1=LoadFactorHours),0),)</f>
        <v>6.7485440540830129E-5</v>
      </c>
      <c r="L5" s="7" cm="1">
        <f t="array" ref="L5">INDEX('Summarized Source Data'!$E$1326:$E$1469,MATCH(1,($A5=LoadFactorSeasons)*(L$1=LoadFactorHours),0),)</f>
        <v>8.5997764500312065E-5</v>
      </c>
      <c r="M5" s="7" cm="1">
        <f t="array" ref="M5">INDEX('Summarized Source Data'!$E$1326:$E$1469,MATCH(1,($A5=LoadFactorSeasons)*(M$1=LoadFactorHours),0),)</f>
        <v>1.1395275793621949E-4</v>
      </c>
      <c r="N5" s="7" cm="1">
        <f t="array" ref="N5">INDEX('Summarized Source Data'!$E$1326:$E$1469,MATCH(1,($A5=LoadFactorSeasons)*(N$1=LoadFactorHours),0),)</f>
        <v>1.4035817118746477E-4</v>
      </c>
      <c r="O5" s="7" cm="1">
        <f t="array" ref="O5">INDEX('Summarized Source Data'!$E$1326:$E$1469,MATCH(1,($A5=LoadFactorSeasons)*(O$1=LoadFactorHours),0),)</f>
        <v>1.5583319955966734E-4</v>
      </c>
      <c r="P5" s="7" cm="1">
        <f t="array" ref="P5">INDEX('Summarized Source Data'!$E$1326:$E$1469,MATCH(1,($A5=LoadFactorSeasons)*(P$1=LoadFactorHours),0),)</f>
        <v>1.6408844003537696E-4</v>
      </c>
      <c r="Q5" s="7" cm="1">
        <f t="array" ref="Q5">INDEX('Summarized Source Data'!$E$1326:$E$1469,MATCH(1,($A5=LoadFactorSeasons)*(Q$1=LoadFactorHours),0),)</f>
        <v>1.687011560372074E-4</v>
      </c>
      <c r="R5" s="7" cm="1">
        <f t="array" ref="R5">INDEX('Summarized Source Data'!$E$1326:$E$1469,MATCH(1,($A5=LoadFactorSeasons)*(R$1=LoadFactorHours),0),)</f>
        <v>1.6504944889217596E-4</v>
      </c>
      <c r="S5" s="7" cm="1">
        <f t="array" ref="S5">INDEX('Summarized Source Data'!$E$1326:$E$1469,MATCH(1,($A5=LoadFactorSeasons)*(S$1=LoadFactorHours),0),)</f>
        <v>1.5446784198511676E-4</v>
      </c>
      <c r="T5" s="7" cm="1">
        <f t="array" ref="T5">INDEX('Summarized Source Data'!$E$1326:$E$1469,MATCH(1,($A5=LoadFactorSeasons)*(T$1=LoadFactorHours),0),)</f>
        <v>1.3765097724889767E-4</v>
      </c>
      <c r="U5" s="7" cm="1">
        <f t="array" ref="U5">INDEX('Summarized Source Data'!$E$1326:$E$1469,MATCH(1,($A5=LoadFactorSeasons)*(U$1=LoadFactorHours),0),)</f>
        <v>1.1359234414669272E-4</v>
      </c>
      <c r="V5" s="7" cm="1">
        <f t="array" ref="V5">INDEX('Summarized Source Data'!$E$1326:$E$1469,MATCH(1,($A5=LoadFactorSeasons)*(V$1=LoadFactorHours),0),)</f>
        <v>8.2072023204088563E-5</v>
      </c>
      <c r="W5" s="7" cm="1">
        <f t="array" ref="W5">INDEX('Summarized Source Data'!$E$1326:$E$1469,MATCH(1,($A5=LoadFactorSeasons)*(W$1=LoadFactorHours),0),)</f>
        <v>4.8854016127418001E-5</v>
      </c>
      <c r="X5" s="7" cm="1">
        <f t="array" ref="X5">INDEX('Summarized Source Data'!$E$1326:$E$1469,MATCH(1,($A5=LoadFactorSeasons)*(X$1=LoadFactorHours),0),)</f>
        <v>2.3708044647734346E-5</v>
      </c>
      <c r="Y5" s="7" cm="1">
        <f t="array" ref="Y5">INDEX('Summarized Source Data'!$E$1326:$E$1469,MATCH(1,($A5=LoadFactorSeasons)*(Y$1=LoadFactorHours),0),)</f>
        <v>1.2946318293880372E-5</v>
      </c>
    </row>
    <row r="6" spans="1:25">
      <c r="A6" s="7" t="s">
        <v>130</v>
      </c>
      <c r="B6" s="7" cm="1">
        <f t="array" ref="B6">INDEX('Summarized Source Data'!$E$1326:$E$1469,MATCH(1,($A6=LoadFactorSeasons)*(B$1=LoadFactorHours),0),)</f>
        <v>4.2088373723659451E-4</v>
      </c>
      <c r="C6" s="7" cm="1">
        <f t="array" ref="C6">INDEX('Summarized Source Data'!$E$1326:$E$1469,MATCH(1,($A6=LoadFactorSeasons)*(C$1=LoadFactorHours),0),)</f>
        <v>3.7994173945093355E-4</v>
      </c>
      <c r="D6" s="7" cm="1">
        <f t="array" ref="D6">INDEX('Summarized Source Data'!$E$1326:$E$1469,MATCH(1,($A6=LoadFactorSeasons)*(D$1=LoadFactorHours),0),)</f>
        <v>3.7011565998237487E-4</v>
      </c>
      <c r="E6" s="7" cm="1">
        <f t="array" ref="E6">INDEX('Summarized Source Data'!$E$1326:$E$1469,MATCH(1,($A6=LoadFactorSeasons)*(E$1=LoadFactorHours),0),)</f>
        <v>3.8649245909663928E-4</v>
      </c>
      <c r="F6" s="7" cm="1">
        <f t="array" ref="F6">INDEX('Summarized Source Data'!$E$1326:$E$1469,MATCH(1,($A6=LoadFactorSeasons)*(F$1=LoadFactorHours),0),)</f>
        <v>4.3234749661657954E-4</v>
      </c>
      <c r="G6" s="7" cm="1">
        <f t="array" ref="G6">INDEX('Summarized Source Data'!$E$1326:$E$1469,MATCH(1,($A6=LoadFactorSeasons)*(G$1=LoadFactorHours),0),)</f>
        <v>5.0113005289648994E-4</v>
      </c>
      <c r="H6" s="7" cm="1">
        <f t="array" ref="H6">INDEX('Summarized Source Data'!$E$1326:$E$1469,MATCH(1,($A6=LoadFactorSeasons)*(H$1=LoadFactorHours),0),)</f>
        <v>5.7810100873353248E-4</v>
      </c>
      <c r="I6" s="7" cm="1">
        <f t="array" ref="I6">INDEX('Summarized Source Data'!$E$1326:$E$1469,MATCH(1,($A6=LoadFactorSeasons)*(I$1=LoadFactorHours),0),)</f>
        <v>6.4360820519059005E-4</v>
      </c>
      <c r="J6" s="7" cm="1">
        <f t="array" ref="J6">INDEX('Summarized Source Data'!$E$1326:$E$1469,MATCH(1,($A6=LoadFactorSeasons)*(J$1=LoadFactorHours),0),)</f>
        <v>6.7799948333054517E-4</v>
      </c>
      <c r="K6" s="7" cm="1">
        <f t="array" ref="K6">INDEX('Summarized Source Data'!$E$1326:$E$1469,MATCH(1,($A6=LoadFactorSeasons)*(K$1=LoadFactorHours),0),)</f>
        <v>6.8291252306482456E-4</v>
      </c>
      <c r="L6" s="7" cm="1">
        <f t="array" ref="L6">INDEX('Summarized Source Data'!$E$1326:$E$1469,MATCH(1,($A6=LoadFactorSeasons)*(L$1=LoadFactorHours),0),)</f>
        <v>7.1730380120477969E-4</v>
      </c>
      <c r="M6" s="7" cm="1">
        <f t="array" ref="M6">INDEX('Summarized Source Data'!$E$1326:$E$1469,MATCH(1,($A6=LoadFactorSeasons)*(M$1=LoadFactorHours),0),)</f>
        <v>8.1392691597893948E-4</v>
      </c>
      <c r="N6" s="7" cm="1">
        <f t="array" ref="N6">INDEX('Summarized Source Data'!$E$1326:$E$1469,MATCH(1,($A6=LoadFactorSeasons)*(N$1=LoadFactorHours),0),)</f>
        <v>9.0563699101881999E-4</v>
      </c>
      <c r="O6" s="7" cm="1">
        <f t="array" ref="O6">INDEX('Summarized Source Data'!$E$1326:$E$1469,MATCH(1,($A6=LoadFactorSeasons)*(O$1=LoadFactorHours),0),)</f>
        <v>9.5149202853876029E-4</v>
      </c>
      <c r="P6" s="7" cm="1">
        <f t="array" ref="P6">INDEX('Summarized Source Data'!$E$1326:$E$1469,MATCH(1,($A6=LoadFactorSeasons)*(P$1=LoadFactorHours),0),)</f>
        <v>9.6131810800731898E-4</v>
      </c>
      <c r="Q6" s="7" cm="1">
        <f t="array" ref="Q6">INDEX('Summarized Source Data'!$E$1326:$E$1469,MATCH(1,($A6=LoadFactorSeasons)*(Q$1=LoadFactorHours),0),)</f>
        <v>9.449413088930545E-4</v>
      </c>
      <c r="R6" s="7" cm="1">
        <f t="array" ref="R6">INDEX('Summarized Source Data'!$E$1326:$E$1469,MATCH(1,($A6=LoadFactorSeasons)*(R$1=LoadFactorHours),0),)</f>
        <v>9.1710075039880517E-4</v>
      </c>
      <c r="S6" s="7" cm="1">
        <f t="array" ref="S6">INDEX('Summarized Source Data'!$E$1326:$E$1469,MATCH(1,($A6=LoadFactorSeasons)*(S$1=LoadFactorHours),0),)</f>
        <v>8.9253555172740852E-4</v>
      </c>
      <c r="T6" s="7" cm="1">
        <f t="array" ref="T6">INDEX('Summarized Source Data'!$E$1326:$E$1469,MATCH(1,($A6=LoadFactorSeasons)*(T$1=LoadFactorHours),0),)</f>
        <v>8.6469499323315907E-4</v>
      </c>
      <c r="U6" s="7" cm="1">
        <f t="array" ref="U6">INDEX('Summarized Source Data'!$E$1326:$E$1469,MATCH(1,($A6=LoadFactorSeasons)*(U$1=LoadFactorHours),0),)</f>
        <v>8.1556459589036587E-4</v>
      </c>
      <c r="V6" s="7" cm="1">
        <f t="array" ref="V6">INDEX('Summarized Source Data'!$E$1326:$E$1469,MATCH(1,($A6=LoadFactorSeasons)*(V$1=LoadFactorHours),0),)</f>
        <v>7.4023131996474973E-4</v>
      </c>
      <c r="W6" s="7" cm="1">
        <f t="array" ref="W6">INDEX('Summarized Source Data'!$E$1326:$E$1469,MATCH(1,($A6=LoadFactorSeasons)*(W$1=LoadFactorHours),0),)</f>
        <v>6.5507196457057501E-4</v>
      </c>
      <c r="X6" s="7" cm="1">
        <f t="array" ref="X6">INDEX('Summarized Source Data'!$E$1326:$E$1469,MATCH(1,($A6=LoadFactorSeasons)*(X$1=LoadFactorHours),0),)</f>
        <v>5.6663724935354751E-4</v>
      </c>
      <c r="Y6" s="7" cm="1">
        <f t="array" ref="Y6">INDEX('Summarized Source Data'!$E$1326:$E$1469,MATCH(1,($A6=LoadFactorSeasons)*(Y$1=LoadFactorHours),0),)</f>
        <v>4.8639093369365197E-4</v>
      </c>
    </row>
    <row r="7" spans="1:25">
      <c r="A7" s="7" t="s">
        <v>129</v>
      </c>
      <c r="B7" s="7" cm="1">
        <f t="array" ref="B7">INDEX('Summarized Source Data'!$E$1326:$E$1469,MATCH(1,($A7=LoadFactorSeasons)*(B$1=LoadFactorHours),0),)</f>
        <v>1.2315769698121697E-7</v>
      </c>
      <c r="C7" s="7" cm="1">
        <f t="array" ref="C7">INDEX('Summarized Source Data'!$E$1326:$E$1469,MATCH(1,($A7=LoadFactorSeasons)*(C$1=LoadFactorHours),0),)</f>
        <v>1.2504237129479585E-7</v>
      </c>
      <c r="D7" s="7" cm="1">
        <f t="array" ref="D7">INDEX('Summarized Source Data'!$E$1326:$E$1469,MATCH(1,($A7=LoadFactorSeasons)*(D$1=LoadFactorHours),0),)</f>
        <v>1.2669626916181409E-7</v>
      </c>
      <c r="E7" s="7" cm="1">
        <f t="array" ref="E7">INDEX('Summarized Source Data'!$E$1326:$E$1469,MATCH(1,($A7=LoadFactorSeasons)*(E$1=LoadFactorHours),0),)</f>
        <v>1.2694627697892148E-7</v>
      </c>
      <c r="F7" s="7" cm="1">
        <f t="array" ref="F7">INDEX('Summarized Source Data'!$E$1326:$E$1469,MATCH(1,($A7=LoadFactorSeasons)*(F$1=LoadFactorHours),0),)</f>
        <v>1.2652318682689356E-7</v>
      </c>
      <c r="G7" s="7" cm="1">
        <f t="array" ref="G7">INDEX('Summarized Source Data'!$E$1326:$E$1469,MATCH(1,($A7=LoadFactorSeasons)*(G$1=LoadFactorHours),0),)</f>
        <v>1.2427311647292694E-7</v>
      </c>
      <c r="H7" s="7" cm="1">
        <f t="array" ref="H7">INDEX('Summarized Source Data'!$E$1326:$E$1469,MATCH(1,($A7=LoadFactorSeasons)*(H$1=LoadFactorHours),0),)</f>
        <v>1.1929219150132554E-7</v>
      </c>
      <c r="I7" s="7" cm="1">
        <f t="array" ref="I7">INDEX('Summarized Source Data'!$E$1326:$E$1469,MATCH(1,($A7=LoadFactorSeasons)*(I$1=LoadFactorHours),0),)</f>
        <v>1.108880825724074E-7</v>
      </c>
      <c r="J7" s="7" cm="1">
        <f t="array" ref="J7">INDEX('Summarized Source Data'!$E$1326:$E$1469,MATCH(1,($A7=LoadFactorSeasons)*(J$1=LoadFactorHours),0),)</f>
        <v>9.9195409279999536E-8</v>
      </c>
      <c r="K7" s="7" cm="1">
        <f t="array" ref="K7">INDEX('Summarized Source Data'!$E$1326:$E$1469,MATCH(1,($A7=LoadFactorSeasons)*(K$1=LoadFactorHours),0),)</f>
        <v>8.6445010607521902E-8</v>
      </c>
      <c r="L7" s="7" cm="1">
        <f t="array" ref="L7">INDEX('Summarized Source Data'!$E$1326:$E$1469,MATCH(1,($A7=LoadFactorSeasons)*(L$1=LoadFactorHours),0),)</f>
        <v>8.0675599443504852E-8</v>
      </c>
      <c r="M7" s="7" cm="1">
        <f t="array" ref="M7">INDEX('Summarized Source Data'!$E$1326:$E$1469,MATCH(1,($A7=LoadFactorSeasons)*(M$1=LoadFactorHours),0),)</f>
        <v>8.3464148172779772E-8</v>
      </c>
      <c r="N7" s="7" cm="1">
        <f t="array" ref="N7">INDEX('Summarized Source Data'!$E$1326:$E$1469,MATCH(1,($A7=LoadFactorSeasons)*(N$1=LoadFactorHours),0),)</f>
        <v>8.7021951723923608E-8</v>
      </c>
      <c r="O7" s="7" cm="1">
        <f t="array" ref="O7">INDEX('Summarized Source Data'!$E$1326:$E$1469,MATCH(1,($A7=LoadFactorSeasons)*(O$1=LoadFactorHours),0),)</f>
        <v>8.7829669286885986E-8</v>
      </c>
      <c r="P7" s="7" cm="1">
        <f t="array" ref="P7">INDEX('Summarized Source Data'!$E$1326:$E$1469,MATCH(1,($A7=LoadFactorSeasons)*(P$1=LoadFactorHours),0),)</f>
        <v>8.7656586951965476E-8</v>
      </c>
      <c r="Q7" s="7" cm="1">
        <f t="array" ref="Q7">INDEX('Summarized Source Data'!$E$1326:$E$1469,MATCH(1,($A7=LoadFactorSeasons)*(Q$1=LoadFactorHours),0),)</f>
        <v>8.7368116393764616E-8</v>
      </c>
      <c r="R7" s="7" cm="1">
        <f t="array" ref="R7">INDEX('Summarized Source Data'!$E$1326:$E$1469,MATCH(1,($A7=LoadFactorSeasons)*(R$1=LoadFactorHours),0),)</f>
        <v>8.8060445733446671E-8</v>
      </c>
      <c r="S7" s="7" cm="1">
        <f t="array" ref="S7">INDEX('Summarized Source Data'!$E$1326:$E$1469,MATCH(1,($A7=LoadFactorSeasons)*(S$1=LoadFactorHours),0),)</f>
        <v>9.1541323802403621E-8</v>
      </c>
      <c r="T7" s="7" cm="1">
        <f t="array" ref="T7">INDEX('Summarized Source Data'!$E$1326:$E$1469,MATCH(1,($A7=LoadFactorSeasons)*(T$1=LoadFactorHours),0),)</f>
        <v>9.7176115372593584E-8</v>
      </c>
      <c r="U7" s="7" cm="1">
        <f t="array" ref="U7">INDEX('Summarized Source Data'!$E$1326:$E$1469,MATCH(1,($A7=LoadFactorSeasons)*(U$1=LoadFactorHours),0),)</f>
        <v>1.0327245983590492E-7</v>
      </c>
      <c r="V7" s="7" cm="1">
        <f t="array" ref="V7">INDEX('Summarized Source Data'!$E$1326:$E$1469,MATCH(1,($A7=LoadFactorSeasons)*(V$1=LoadFactorHours),0),)</f>
        <v>1.0811876521367923E-7</v>
      </c>
      <c r="W7" s="7" cm="1">
        <f t="array" ref="W7">INDEX('Summarized Source Data'!$E$1326:$E$1469,MATCH(1,($A7=LoadFactorSeasons)*(W$1=LoadFactorHours),0),)</f>
        <v>1.1271506277434613E-7</v>
      </c>
      <c r="X7" s="7" cm="1">
        <f t="array" ref="X7">INDEX('Summarized Source Data'!$E$1326:$E$1469,MATCH(1,($A7=LoadFactorSeasons)*(X$1=LoadFactorHours),0),)</f>
        <v>1.1698442703571873E-7</v>
      </c>
      <c r="Y7" s="7" cm="1">
        <f t="array" ref="Y7">INDEX('Summarized Source Data'!$E$1326:$E$1469,MATCH(1,($A7=LoadFactorSeasons)*(Y$1=LoadFactorHours),0),)</f>
        <v>1.206383874395962E-7</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8366F-B3FC-41F0-AB7A-18ACDEC9FCCF}">
  <sheetPr codeName="Sheet11">
    <tabColor rgb="FF002060"/>
  </sheetPr>
  <dimension ref="A1:Y19"/>
  <sheetViews>
    <sheetView workbookViewId="0"/>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Data'!$F$1326:$F$1469,MATCH(1,($A2=LoadFactorSeasons)*(B$1=LoadFactorHours),0),)</f>
        <v>0</v>
      </c>
      <c r="C2" s="7" cm="1">
        <f t="array" ref="C2">INDEX('Summarized Source Data'!$F$1326:$F$1469,MATCH(1,($A2=LoadFactorSeasons)*(C$1=LoadFactorHours),0),)</f>
        <v>0</v>
      </c>
      <c r="D2" s="7" cm="1">
        <f t="array" ref="D2">INDEX('Summarized Source Data'!$F$1326:$F$1469,MATCH(1,($A2=LoadFactorSeasons)*(D$1=LoadFactorHours),0),)</f>
        <v>0</v>
      </c>
      <c r="E2" s="7" cm="1">
        <f t="array" ref="E2">INDEX('Summarized Source Data'!$F$1326:$F$1469,MATCH(1,($A2=LoadFactorSeasons)*(E$1=LoadFactorHours),0),)</f>
        <v>0</v>
      </c>
      <c r="F2" s="7" cm="1">
        <f t="array" ref="F2">INDEX('Summarized Source Data'!$F$1326:$F$1469,MATCH(1,($A2=LoadFactorSeasons)*(F$1=LoadFactorHours),0),)</f>
        <v>0</v>
      </c>
      <c r="G2" s="7" cm="1">
        <f t="array" ref="G2">INDEX('Summarized Source Data'!$F$1326:$F$1469,MATCH(1,($A2=LoadFactorSeasons)*(G$1=LoadFactorHours),0),)</f>
        <v>0</v>
      </c>
      <c r="H2" s="7" cm="1">
        <f t="array" ref="H2">INDEX('Summarized Source Data'!$F$1326:$F$1469,MATCH(1,($A2=LoadFactorSeasons)*(H$1=LoadFactorHours),0),)</f>
        <v>0</v>
      </c>
      <c r="I2" s="7" cm="1">
        <f t="array" ref="I2">INDEX('Summarized Source Data'!$F$1326:$F$1469,MATCH(1,($A2=LoadFactorSeasons)*(I$1=LoadFactorHours),0),)</f>
        <v>0</v>
      </c>
      <c r="J2" s="7" cm="1">
        <f t="array" ref="J2">INDEX('Summarized Source Data'!$F$1326:$F$1469,MATCH(1,($A2=LoadFactorSeasons)*(J$1=LoadFactorHours),0),)</f>
        <v>0</v>
      </c>
      <c r="K2" s="7" cm="1">
        <f t="array" ref="K2">INDEX('Summarized Source Data'!$F$1326:$F$1469,MATCH(1,($A2=LoadFactorSeasons)*(K$1=LoadFactorHours),0),)</f>
        <v>0</v>
      </c>
      <c r="L2" s="7" cm="1">
        <f t="array" ref="L2">INDEX('Summarized Source Data'!$F$1326:$F$1469,MATCH(1,($A2=LoadFactorSeasons)*(L$1=LoadFactorHours),0),)</f>
        <v>0</v>
      </c>
      <c r="M2" s="7" cm="1">
        <f t="array" ref="M2">INDEX('Summarized Source Data'!$F$1326:$F$1469,MATCH(1,($A2=LoadFactorSeasons)*(M$1=LoadFactorHours),0),)</f>
        <v>0</v>
      </c>
      <c r="N2" s="7" cm="1">
        <f t="array" ref="N2">INDEX('Summarized Source Data'!$F$1326:$F$1469,MATCH(1,($A2=LoadFactorSeasons)*(N$1=LoadFactorHours),0),)</f>
        <v>0</v>
      </c>
      <c r="O2" s="7" cm="1">
        <f t="array" ref="O2">INDEX('Summarized Source Data'!$F$1326:$F$1469,MATCH(1,($A2=LoadFactorSeasons)*(O$1=LoadFactorHours),0),)</f>
        <v>0</v>
      </c>
      <c r="P2" s="7" cm="1">
        <f t="array" ref="P2">INDEX('Summarized Source Data'!$F$1326:$F$1469,MATCH(1,($A2=LoadFactorSeasons)*(P$1=LoadFactorHours),0),)</f>
        <v>0</v>
      </c>
      <c r="Q2" s="7" cm="1">
        <f t="array" ref="Q2">INDEX('Summarized Source Data'!$F$1326:$F$1469,MATCH(1,($A2=LoadFactorSeasons)*(Q$1=LoadFactorHours),0),)</f>
        <v>0</v>
      </c>
      <c r="R2" s="7" cm="1">
        <f t="array" ref="R2">INDEX('Summarized Source Data'!$F$1326:$F$1469,MATCH(1,($A2=LoadFactorSeasons)*(R$1=LoadFactorHours),0),)</f>
        <v>0</v>
      </c>
      <c r="S2" s="7" cm="1">
        <f t="array" ref="S2">INDEX('Summarized Source Data'!$F$1326:$F$1469,MATCH(1,($A2=LoadFactorSeasons)*(S$1=LoadFactorHours),0),)</f>
        <v>0</v>
      </c>
      <c r="T2" s="7" cm="1">
        <f t="array" ref="T2">INDEX('Summarized Source Data'!$F$1326:$F$1469,MATCH(1,($A2=LoadFactorSeasons)*(T$1=LoadFactorHours),0),)</f>
        <v>0</v>
      </c>
      <c r="U2" s="7" cm="1">
        <f t="array" ref="U2">INDEX('Summarized Source Data'!$F$1326:$F$1469,MATCH(1,($A2=LoadFactorSeasons)*(U$1=LoadFactorHours),0),)</f>
        <v>0</v>
      </c>
      <c r="V2" s="7" cm="1">
        <f t="array" ref="V2">INDEX('Summarized Source Data'!$F$1326:$F$1469,MATCH(1,($A2=LoadFactorSeasons)*(V$1=LoadFactorHours),0),)</f>
        <v>0</v>
      </c>
      <c r="W2" s="7" cm="1">
        <f t="array" ref="W2">INDEX('Summarized Source Data'!$F$1326:$F$1469,MATCH(1,($A2=LoadFactorSeasons)*(W$1=LoadFactorHours),0),)</f>
        <v>0</v>
      </c>
      <c r="X2" s="7" cm="1">
        <f t="array" ref="X2">INDEX('Summarized Source Data'!$F$1326:$F$1469,MATCH(1,($A2=LoadFactorSeasons)*(X$1=LoadFactorHours),0),)</f>
        <v>0</v>
      </c>
      <c r="Y2" s="7" cm="1">
        <f t="array" ref="Y2">INDEX('Summarized Source Data'!$F$1326:$F$1469,MATCH(1,($A2=LoadFactorSeasons)*(Y$1=LoadFactorHours),0),)</f>
        <v>0</v>
      </c>
    </row>
    <row r="3" spans="1:25">
      <c r="A3" s="7" t="s">
        <v>125</v>
      </c>
      <c r="B3" s="7" cm="1">
        <f t="array" ref="B3">INDEX('Summarized Source Data'!$F$1326:$F$1469,MATCH(1,($A3=LoadFactorSeasons)*(B$1=LoadFactorHours),0),)</f>
        <v>0</v>
      </c>
      <c r="C3" s="7" cm="1">
        <f t="array" ref="C3">INDEX('Summarized Source Data'!$F$1326:$F$1469,MATCH(1,($A3=LoadFactorSeasons)*(C$1=LoadFactorHours),0),)</f>
        <v>0</v>
      </c>
      <c r="D3" s="7" cm="1">
        <f t="array" ref="D3">INDEX('Summarized Source Data'!$F$1326:$F$1469,MATCH(1,($A3=LoadFactorSeasons)*(D$1=LoadFactorHours),0),)</f>
        <v>0</v>
      </c>
      <c r="E3" s="7" cm="1">
        <f t="array" ref="E3">INDEX('Summarized Source Data'!$F$1326:$F$1469,MATCH(1,($A3=LoadFactorSeasons)*(E$1=LoadFactorHours),0),)</f>
        <v>0</v>
      </c>
      <c r="F3" s="7" cm="1">
        <f t="array" ref="F3">INDEX('Summarized Source Data'!$F$1326:$F$1469,MATCH(1,($A3=LoadFactorSeasons)*(F$1=LoadFactorHours),0),)</f>
        <v>0</v>
      </c>
      <c r="G3" s="7" cm="1">
        <f t="array" ref="G3">INDEX('Summarized Source Data'!$F$1326:$F$1469,MATCH(1,($A3=LoadFactorSeasons)*(G$1=LoadFactorHours),0),)</f>
        <v>0</v>
      </c>
      <c r="H3" s="7" cm="1">
        <f t="array" ref="H3">INDEX('Summarized Source Data'!$F$1326:$F$1469,MATCH(1,($A3=LoadFactorSeasons)*(H$1=LoadFactorHours),0),)</f>
        <v>0</v>
      </c>
      <c r="I3" s="7" cm="1">
        <f t="array" ref="I3">INDEX('Summarized Source Data'!$F$1326:$F$1469,MATCH(1,($A3=LoadFactorSeasons)*(I$1=LoadFactorHours),0),)</f>
        <v>0</v>
      </c>
      <c r="J3" s="7" cm="1">
        <f t="array" ref="J3">INDEX('Summarized Source Data'!$F$1326:$F$1469,MATCH(1,($A3=LoadFactorSeasons)*(J$1=LoadFactorHours),0),)</f>
        <v>0</v>
      </c>
      <c r="K3" s="7" cm="1">
        <f t="array" ref="K3">INDEX('Summarized Source Data'!$F$1326:$F$1469,MATCH(1,($A3=LoadFactorSeasons)*(K$1=LoadFactorHours),0),)</f>
        <v>0</v>
      </c>
      <c r="L3" s="7" cm="1">
        <f t="array" ref="L3">INDEX('Summarized Source Data'!$F$1326:$F$1469,MATCH(1,($A3=LoadFactorSeasons)*(L$1=LoadFactorHours),0),)</f>
        <v>0</v>
      </c>
      <c r="M3" s="7" cm="1">
        <f t="array" ref="M3">INDEX('Summarized Source Data'!$F$1326:$F$1469,MATCH(1,($A3=LoadFactorSeasons)*(M$1=LoadFactorHours),0),)</f>
        <v>0</v>
      </c>
      <c r="N3" s="7" cm="1">
        <f t="array" ref="N3">INDEX('Summarized Source Data'!$F$1326:$F$1469,MATCH(1,($A3=LoadFactorSeasons)*(N$1=LoadFactorHours),0),)</f>
        <v>0</v>
      </c>
      <c r="O3" s="7" cm="1">
        <f t="array" ref="O3">INDEX('Summarized Source Data'!$F$1326:$F$1469,MATCH(1,($A3=LoadFactorSeasons)*(O$1=LoadFactorHours),0),)</f>
        <v>0</v>
      </c>
      <c r="P3" s="7" cm="1">
        <f t="array" ref="P3">INDEX('Summarized Source Data'!$F$1326:$F$1469,MATCH(1,($A3=LoadFactorSeasons)*(P$1=LoadFactorHours),0),)</f>
        <v>0</v>
      </c>
      <c r="Q3" s="7" cm="1">
        <f t="array" ref="Q3">INDEX('Summarized Source Data'!$F$1326:$F$1469,MATCH(1,($A3=LoadFactorSeasons)*(Q$1=LoadFactorHours),0),)</f>
        <v>0</v>
      </c>
      <c r="R3" s="7" cm="1">
        <f t="array" ref="R3">INDEX('Summarized Source Data'!$F$1326:$F$1469,MATCH(1,($A3=LoadFactorSeasons)*(R$1=LoadFactorHours),0),)</f>
        <v>0</v>
      </c>
      <c r="S3" s="7" cm="1">
        <f t="array" ref="S3">INDEX('Summarized Source Data'!$F$1326:$F$1469,MATCH(1,($A3=LoadFactorSeasons)*(S$1=LoadFactorHours),0),)</f>
        <v>0</v>
      </c>
      <c r="T3" s="7" cm="1">
        <f t="array" ref="T3">INDEX('Summarized Source Data'!$F$1326:$F$1469,MATCH(1,($A3=LoadFactorSeasons)*(T$1=LoadFactorHours),0),)</f>
        <v>0</v>
      </c>
      <c r="U3" s="7" cm="1">
        <f t="array" ref="U3">INDEX('Summarized Source Data'!$F$1326:$F$1469,MATCH(1,($A3=LoadFactorSeasons)*(U$1=LoadFactorHours),0),)</f>
        <v>0</v>
      </c>
      <c r="V3" s="7" cm="1">
        <f t="array" ref="V3">INDEX('Summarized Source Data'!$F$1326:$F$1469,MATCH(1,($A3=LoadFactorSeasons)*(V$1=LoadFactorHours),0),)</f>
        <v>0</v>
      </c>
      <c r="W3" s="7" cm="1">
        <f t="array" ref="W3">INDEX('Summarized Source Data'!$F$1326:$F$1469,MATCH(1,($A3=LoadFactorSeasons)*(W$1=LoadFactorHours),0),)</f>
        <v>0</v>
      </c>
      <c r="X3" s="7" cm="1">
        <f t="array" ref="X3">INDEX('Summarized Source Data'!$F$1326:$F$1469,MATCH(1,($A3=LoadFactorSeasons)*(X$1=LoadFactorHours),0),)</f>
        <v>0</v>
      </c>
      <c r="Y3" s="7" cm="1">
        <f t="array" ref="Y3">INDEX('Summarized Source Data'!$F$1326:$F$1469,MATCH(1,($A3=LoadFactorSeasons)*(Y$1=LoadFactorHours),0),)</f>
        <v>0</v>
      </c>
    </row>
    <row r="4" spans="1:25">
      <c r="A4" s="7" t="s">
        <v>126</v>
      </c>
      <c r="B4" s="7" cm="1">
        <f t="array" ref="B4">INDEX('Summarized Source Data'!$F$1326:$F$1469,MATCH(1,($A4=LoadFactorSeasons)*(B$1=LoadFactorHours),0),)</f>
        <v>0</v>
      </c>
      <c r="C4" s="7" cm="1">
        <f t="array" ref="C4">INDEX('Summarized Source Data'!$F$1326:$F$1469,MATCH(1,($A4=LoadFactorSeasons)*(C$1=LoadFactorHours),0),)</f>
        <v>0</v>
      </c>
      <c r="D4" s="7" cm="1">
        <f t="array" ref="D4">INDEX('Summarized Source Data'!$F$1326:$F$1469,MATCH(1,($A4=LoadFactorSeasons)*(D$1=LoadFactorHours),0),)</f>
        <v>0</v>
      </c>
      <c r="E4" s="7" cm="1">
        <f t="array" ref="E4">INDEX('Summarized Source Data'!$F$1326:$F$1469,MATCH(1,($A4=LoadFactorSeasons)*(E$1=LoadFactorHours),0),)</f>
        <v>0</v>
      </c>
      <c r="F4" s="7" cm="1">
        <f t="array" ref="F4">INDEX('Summarized Source Data'!$F$1326:$F$1469,MATCH(1,($A4=LoadFactorSeasons)*(F$1=LoadFactorHours),0),)</f>
        <v>0</v>
      </c>
      <c r="G4" s="7" cm="1">
        <f t="array" ref="G4">INDEX('Summarized Source Data'!$F$1326:$F$1469,MATCH(1,($A4=LoadFactorSeasons)*(G$1=LoadFactorHours),0),)</f>
        <v>0</v>
      </c>
      <c r="H4" s="7" cm="1">
        <f t="array" ref="H4">INDEX('Summarized Source Data'!$F$1326:$F$1469,MATCH(1,($A4=LoadFactorSeasons)*(H$1=LoadFactorHours),0),)</f>
        <v>0</v>
      </c>
      <c r="I4" s="7" cm="1">
        <f t="array" ref="I4">INDEX('Summarized Source Data'!$F$1326:$F$1469,MATCH(1,($A4=LoadFactorSeasons)*(I$1=LoadFactorHours),0),)</f>
        <v>0</v>
      </c>
      <c r="J4" s="7" cm="1">
        <f t="array" ref="J4">INDEX('Summarized Source Data'!$F$1326:$F$1469,MATCH(1,($A4=LoadFactorSeasons)*(J$1=LoadFactorHours),0),)</f>
        <v>0</v>
      </c>
      <c r="K4" s="7" cm="1">
        <f t="array" ref="K4">INDEX('Summarized Source Data'!$F$1326:$F$1469,MATCH(1,($A4=LoadFactorSeasons)*(K$1=LoadFactorHours),0),)</f>
        <v>0</v>
      </c>
      <c r="L4" s="7" cm="1">
        <f t="array" ref="L4">INDEX('Summarized Source Data'!$F$1326:$F$1469,MATCH(1,($A4=LoadFactorSeasons)*(L$1=LoadFactorHours),0),)</f>
        <v>0</v>
      </c>
      <c r="M4" s="7" cm="1">
        <f t="array" ref="M4">INDEX('Summarized Source Data'!$F$1326:$F$1469,MATCH(1,($A4=LoadFactorSeasons)*(M$1=LoadFactorHours),0),)</f>
        <v>0</v>
      </c>
      <c r="N4" s="7" cm="1">
        <f t="array" ref="N4">INDEX('Summarized Source Data'!$F$1326:$F$1469,MATCH(1,($A4=LoadFactorSeasons)*(N$1=LoadFactorHours),0),)</f>
        <v>0</v>
      </c>
      <c r="O4" s="7" cm="1">
        <f t="array" ref="O4">INDEX('Summarized Source Data'!$F$1326:$F$1469,MATCH(1,($A4=LoadFactorSeasons)*(O$1=LoadFactorHours),0),)</f>
        <v>0</v>
      </c>
      <c r="P4" s="7" cm="1">
        <f t="array" ref="P4">INDEX('Summarized Source Data'!$F$1326:$F$1469,MATCH(1,($A4=LoadFactorSeasons)*(P$1=LoadFactorHours),0),)</f>
        <v>0</v>
      </c>
      <c r="Q4" s="7" cm="1">
        <f t="array" ref="Q4">INDEX('Summarized Source Data'!$F$1326:$F$1469,MATCH(1,($A4=LoadFactorSeasons)*(Q$1=LoadFactorHours),0),)</f>
        <v>0</v>
      </c>
      <c r="R4" s="7" cm="1">
        <f t="array" ref="R4">INDEX('Summarized Source Data'!$F$1326:$F$1469,MATCH(1,($A4=LoadFactorSeasons)*(R$1=LoadFactorHours),0),)</f>
        <v>0</v>
      </c>
      <c r="S4" s="7" cm="1">
        <f t="array" ref="S4">INDEX('Summarized Source Data'!$F$1326:$F$1469,MATCH(1,($A4=LoadFactorSeasons)*(S$1=LoadFactorHours),0),)</f>
        <v>0</v>
      </c>
      <c r="T4" s="7" cm="1">
        <f t="array" ref="T4">INDEX('Summarized Source Data'!$F$1326:$F$1469,MATCH(1,($A4=LoadFactorSeasons)*(T$1=LoadFactorHours),0),)</f>
        <v>0</v>
      </c>
      <c r="U4" s="7" cm="1">
        <f t="array" ref="U4">INDEX('Summarized Source Data'!$F$1326:$F$1469,MATCH(1,($A4=LoadFactorSeasons)*(U$1=LoadFactorHours),0),)</f>
        <v>0</v>
      </c>
      <c r="V4" s="7" cm="1">
        <f t="array" ref="V4">INDEX('Summarized Source Data'!$F$1326:$F$1469,MATCH(1,($A4=LoadFactorSeasons)*(V$1=LoadFactorHours),0),)</f>
        <v>0</v>
      </c>
      <c r="W4" s="7" cm="1">
        <f t="array" ref="W4">INDEX('Summarized Source Data'!$F$1326:$F$1469,MATCH(1,($A4=LoadFactorSeasons)*(W$1=LoadFactorHours),0),)</f>
        <v>0</v>
      </c>
      <c r="X4" s="7" cm="1">
        <f t="array" ref="X4">INDEX('Summarized Source Data'!$F$1326:$F$1469,MATCH(1,($A4=LoadFactorSeasons)*(X$1=LoadFactorHours),0),)</f>
        <v>0</v>
      </c>
      <c r="Y4" s="7" cm="1">
        <f t="array" ref="Y4">INDEX('Summarized Source Data'!$F$1326:$F$1469,MATCH(1,($A4=LoadFactorSeasons)*(Y$1=LoadFactorHours),0),)</f>
        <v>0</v>
      </c>
    </row>
    <row r="5" spans="1:25">
      <c r="A5" s="7" t="s">
        <v>127</v>
      </c>
      <c r="B5" s="7" cm="1">
        <f t="array" ref="B5">INDEX('Summarized Source Data'!$F$1326:$F$1469,MATCH(1,($A5=LoadFactorSeasons)*(B$1=LoadFactorHours),0),)</f>
        <v>0</v>
      </c>
      <c r="C5" s="7" cm="1">
        <f t="array" ref="C5">INDEX('Summarized Source Data'!$F$1326:$F$1469,MATCH(1,($A5=LoadFactorSeasons)*(C$1=LoadFactorHours),0),)</f>
        <v>0</v>
      </c>
      <c r="D5" s="7" cm="1">
        <f t="array" ref="D5">INDEX('Summarized Source Data'!$F$1326:$F$1469,MATCH(1,($A5=LoadFactorSeasons)*(D$1=LoadFactorHours),0),)</f>
        <v>0</v>
      </c>
      <c r="E5" s="7" cm="1">
        <f t="array" ref="E5">INDEX('Summarized Source Data'!$F$1326:$F$1469,MATCH(1,($A5=LoadFactorSeasons)*(E$1=LoadFactorHours),0),)</f>
        <v>0</v>
      </c>
      <c r="F5" s="7" cm="1">
        <f t="array" ref="F5">INDEX('Summarized Source Data'!$F$1326:$F$1469,MATCH(1,($A5=LoadFactorSeasons)*(F$1=LoadFactorHours),0),)</f>
        <v>0</v>
      </c>
      <c r="G5" s="7" cm="1">
        <f t="array" ref="G5">INDEX('Summarized Source Data'!$F$1326:$F$1469,MATCH(1,($A5=LoadFactorSeasons)*(G$1=LoadFactorHours),0),)</f>
        <v>0</v>
      </c>
      <c r="H5" s="7" cm="1">
        <f t="array" ref="H5">INDEX('Summarized Source Data'!$F$1326:$F$1469,MATCH(1,($A5=LoadFactorSeasons)*(H$1=LoadFactorHours),0),)</f>
        <v>0</v>
      </c>
      <c r="I5" s="7" cm="1">
        <f t="array" ref="I5">INDEX('Summarized Source Data'!$F$1326:$F$1469,MATCH(1,($A5=LoadFactorSeasons)*(I$1=LoadFactorHours),0),)</f>
        <v>0</v>
      </c>
      <c r="J5" s="7" cm="1">
        <f t="array" ref="J5">INDEX('Summarized Source Data'!$F$1326:$F$1469,MATCH(1,($A5=LoadFactorSeasons)*(J$1=LoadFactorHours),0),)</f>
        <v>0</v>
      </c>
      <c r="K5" s="7" cm="1">
        <f t="array" ref="K5">INDEX('Summarized Source Data'!$F$1326:$F$1469,MATCH(1,($A5=LoadFactorSeasons)*(K$1=LoadFactorHours),0),)</f>
        <v>0</v>
      </c>
      <c r="L5" s="7" cm="1">
        <f t="array" ref="L5">INDEX('Summarized Source Data'!$F$1326:$F$1469,MATCH(1,($A5=LoadFactorSeasons)*(L$1=LoadFactorHours),0),)</f>
        <v>0</v>
      </c>
      <c r="M5" s="7" cm="1">
        <f t="array" ref="M5">INDEX('Summarized Source Data'!$F$1326:$F$1469,MATCH(1,($A5=LoadFactorSeasons)*(M$1=LoadFactorHours),0),)</f>
        <v>0</v>
      </c>
      <c r="N5" s="7" cm="1">
        <f t="array" ref="N5">INDEX('Summarized Source Data'!$F$1326:$F$1469,MATCH(1,($A5=LoadFactorSeasons)*(N$1=LoadFactorHours),0),)</f>
        <v>0</v>
      </c>
      <c r="O5" s="7" cm="1">
        <f t="array" ref="O5">INDEX('Summarized Source Data'!$F$1326:$F$1469,MATCH(1,($A5=LoadFactorSeasons)*(O$1=LoadFactorHours),0),)</f>
        <v>0</v>
      </c>
      <c r="P5" s="7" cm="1">
        <f t="array" ref="P5">INDEX('Summarized Source Data'!$F$1326:$F$1469,MATCH(1,($A5=LoadFactorSeasons)*(P$1=LoadFactorHours),0),)</f>
        <v>0</v>
      </c>
      <c r="Q5" s="7" cm="1">
        <f t="array" ref="Q5">INDEX('Summarized Source Data'!$F$1326:$F$1469,MATCH(1,($A5=LoadFactorSeasons)*(Q$1=LoadFactorHours),0),)</f>
        <v>0</v>
      </c>
      <c r="R5" s="7" cm="1">
        <f t="array" ref="R5">INDEX('Summarized Source Data'!$F$1326:$F$1469,MATCH(1,($A5=LoadFactorSeasons)*(R$1=LoadFactorHours),0),)</f>
        <v>0</v>
      </c>
      <c r="S5" s="7" cm="1">
        <f t="array" ref="S5">INDEX('Summarized Source Data'!$F$1326:$F$1469,MATCH(1,($A5=LoadFactorSeasons)*(S$1=LoadFactorHours),0),)</f>
        <v>0</v>
      </c>
      <c r="T5" s="7" cm="1">
        <f t="array" ref="T5">INDEX('Summarized Source Data'!$F$1326:$F$1469,MATCH(1,($A5=LoadFactorSeasons)*(T$1=LoadFactorHours),0),)</f>
        <v>0</v>
      </c>
      <c r="U5" s="7" cm="1">
        <f t="array" ref="U5">INDEX('Summarized Source Data'!$F$1326:$F$1469,MATCH(1,($A5=LoadFactorSeasons)*(U$1=LoadFactorHours),0),)</f>
        <v>0</v>
      </c>
      <c r="V5" s="7" cm="1">
        <f t="array" ref="V5">INDEX('Summarized Source Data'!$F$1326:$F$1469,MATCH(1,($A5=LoadFactorSeasons)*(V$1=LoadFactorHours),0),)</f>
        <v>0</v>
      </c>
      <c r="W5" s="7" cm="1">
        <f t="array" ref="W5">INDEX('Summarized Source Data'!$F$1326:$F$1469,MATCH(1,($A5=LoadFactorSeasons)*(W$1=LoadFactorHours),0),)</f>
        <v>0</v>
      </c>
      <c r="X5" s="7" cm="1">
        <f t="array" ref="X5">INDEX('Summarized Source Data'!$F$1326:$F$1469,MATCH(1,($A5=LoadFactorSeasons)*(X$1=LoadFactorHours),0),)</f>
        <v>0</v>
      </c>
      <c r="Y5" s="7" cm="1">
        <f t="array" ref="Y5">INDEX('Summarized Source Data'!$F$1326:$F$1469,MATCH(1,($A5=LoadFactorSeasons)*(Y$1=LoadFactorHours),0),)</f>
        <v>0</v>
      </c>
    </row>
    <row r="6" spans="1:25">
      <c r="A6" s="7" t="s">
        <v>130</v>
      </c>
      <c r="B6" s="7" cm="1">
        <f t="array" ref="B6">INDEX('Summarized Source Data'!$F$1326:$F$1469,MATCH(1,($A6=LoadFactorSeasons)*(B$1=LoadFactorHours),0),)</f>
        <v>0</v>
      </c>
      <c r="C6" s="7" cm="1">
        <f t="array" ref="C6">INDEX('Summarized Source Data'!$F$1326:$F$1469,MATCH(1,($A6=LoadFactorSeasons)*(C$1=LoadFactorHours),0),)</f>
        <v>0</v>
      </c>
      <c r="D6" s="7" cm="1">
        <f t="array" ref="D6">INDEX('Summarized Source Data'!$F$1326:$F$1469,MATCH(1,($A6=LoadFactorSeasons)*(D$1=LoadFactorHours),0),)</f>
        <v>0</v>
      </c>
      <c r="E6" s="7" cm="1">
        <f t="array" ref="E6">INDEX('Summarized Source Data'!$F$1326:$F$1469,MATCH(1,($A6=LoadFactorSeasons)*(E$1=LoadFactorHours),0),)</f>
        <v>0</v>
      </c>
      <c r="F6" s="7" cm="1">
        <f t="array" ref="F6">INDEX('Summarized Source Data'!$F$1326:$F$1469,MATCH(1,($A6=LoadFactorSeasons)*(F$1=LoadFactorHours),0),)</f>
        <v>0</v>
      </c>
      <c r="G6" s="7" cm="1">
        <f t="array" ref="G6">INDEX('Summarized Source Data'!$F$1326:$F$1469,MATCH(1,($A6=LoadFactorSeasons)*(G$1=LoadFactorHours),0),)</f>
        <v>0</v>
      </c>
      <c r="H6" s="7" cm="1">
        <f t="array" ref="H6">INDEX('Summarized Source Data'!$F$1326:$F$1469,MATCH(1,($A6=LoadFactorSeasons)*(H$1=LoadFactorHours),0),)</f>
        <v>0</v>
      </c>
      <c r="I6" s="7" cm="1">
        <f t="array" ref="I6">INDEX('Summarized Source Data'!$F$1326:$F$1469,MATCH(1,($A6=LoadFactorSeasons)*(I$1=LoadFactorHours),0),)</f>
        <v>0</v>
      </c>
      <c r="J6" s="7" cm="1">
        <f t="array" ref="J6">INDEX('Summarized Source Data'!$F$1326:$F$1469,MATCH(1,($A6=LoadFactorSeasons)*(J$1=LoadFactorHours),0),)</f>
        <v>0</v>
      </c>
      <c r="K6" s="7" cm="1">
        <f t="array" ref="K6">INDEX('Summarized Source Data'!$F$1326:$F$1469,MATCH(1,($A6=LoadFactorSeasons)*(K$1=LoadFactorHours),0),)</f>
        <v>0</v>
      </c>
      <c r="L6" s="7" cm="1">
        <f t="array" ref="L6">INDEX('Summarized Source Data'!$F$1326:$F$1469,MATCH(1,($A6=LoadFactorSeasons)*(L$1=LoadFactorHours),0),)</f>
        <v>0</v>
      </c>
      <c r="M6" s="7" cm="1">
        <f t="array" ref="M6">INDEX('Summarized Source Data'!$F$1326:$F$1469,MATCH(1,($A6=LoadFactorSeasons)*(M$1=LoadFactorHours),0),)</f>
        <v>0</v>
      </c>
      <c r="N6" s="7" cm="1">
        <f t="array" ref="N6">INDEX('Summarized Source Data'!$F$1326:$F$1469,MATCH(1,($A6=LoadFactorSeasons)*(N$1=LoadFactorHours),0),)</f>
        <v>0</v>
      </c>
      <c r="O6" s="7" cm="1">
        <f t="array" ref="O6">INDEX('Summarized Source Data'!$F$1326:$F$1469,MATCH(1,($A6=LoadFactorSeasons)*(O$1=LoadFactorHours),0),)</f>
        <v>0</v>
      </c>
      <c r="P6" s="7" cm="1">
        <f t="array" ref="P6">INDEX('Summarized Source Data'!$F$1326:$F$1469,MATCH(1,($A6=LoadFactorSeasons)*(P$1=LoadFactorHours),0),)</f>
        <v>0</v>
      </c>
      <c r="Q6" s="7" cm="1">
        <f t="array" ref="Q6">INDEX('Summarized Source Data'!$F$1326:$F$1469,MATCH(1,($A6=LoadFactorSeasons)*(Q$1=LoadFactorHours),0),)</f>
        <v>0</v>
      </c>
      <c r="R6" s="7" cm="1">
        <f t="array" ref="R6">INDEX('Summarized Source Data'!$F$1326:$F$1469,MATCH(1,($A6=LoadFactorSeasons)*(R$1=LoadFactorHours),0),)</f>
        <v>0</v>
      </c>
      <c r="S6" s="7" cm="1">
        <f t="array" ref="S6">INDEX('Summarized Source Data'!$F$1326:$F$1469,MATCH(1,($A6=LoadFactorSeasons)*(S$1=LoadFactorHours),0),)</f>
        <v>0</v>
      </c>
      <c r="T6" s="7" cm="1">
        <f t="array" ref="T6">INDEX('Summarized Source Data'!$F$1326:$F$1469,MATCH(1,($A6=LoadFactorSeasons)*(T$1=LoadFactorHours),0),)</f>
        <v>0</v>
      </c>
      <c r="U6" s="7" cm="1">
        <f t="array" ref="U6">INDEX('Summarized Source Data'!$F$1326:$F$1469,MATCH(1,($A6=LoadFactorSeasons)*(U$1=LoadFactorHours),0),)</f>
        <v>0</v>
      </c>
      <c r="V6" s="7" cm="1">
        <f t="array" ref="V6">INDEX('Summarized Source Data'!$F$1326:$F$1469,MATCH(1,($A6=LoadFactorSeasons)*(V$1=LoadFactorHours),0),)</f>
        <v>0</v>
      </c>
      <c r="W6" s="7" cm="1">
        <f t="array" ref="W6">INDEX('Summarized Source Data'!$F$1326:$F$1469,MATCH(1,($A6=LoadFactorSeasons)*(W$1=LoadFactorHours),0),)</f>
        <v>0</v>
      </c>
      <c r="X6" s="7" cm="1">
        <f t="array" ref="X6">INDEX('Summarized Source Data'!$F$1326:$F$1469,MATCH(1,($A6=LoadFactorSeasons)*(X$1=LoadFactorHours),0),)</f>
        <v>0</v>
      </c>
      <c r="Y6" s="7" cm="1">
        <f t="array" ref="Y6">INDEX('Summarized Source Data'!$F$1326:$F$1469,MATCH(1,($A6=LoadFactorSeasons)*(Y$1=LoadFactorHours),0),)</f>
        <v>0</v>
      </c>
    </row>
    <row r="7" spans="1:25">
      <c r="A7" s="7" t="s">
        <v>129</v>
      </c>
      <c r="B7" s="7" cm="1">
        <f t="array" ref="B7">INDEX('Summarized Source Data'!$F$1326:$F$1469,MATCH(1,($A7=LoadFactorSeasons)*(B$1=LoadFactorHours),0),)</f>
        <v>0</v>
      </c>
      <c r="C7" s="7" cm="1">
        <f t="array" ref="C7">INDEX('Summarized Source Data'!$F$1326:$F$1469,MATCH(1,($A7=LoadFactorSeasons)*(C$1=LoadFactorHours),0),)</f>
        <v>0</v>
      </c>
      <c r="D7" s="7" cm="1">
        <f t="array" ref="D7">INDEX('Summarized Source Data'!$F$1326:$F$1469,MATCH(1,($A7=LoadFactorSeasons)*(D$1=LoadFactorHours),0),)</f>
        <v>0</v>
      </c>
      <c r="E7" s="7" cm="1">
        <f t="array" ref="E7">INDEX('Summarized Source Data'!$F$1326:$F$1469,MATCH(1,($A7=LoadFactorSeasons)*(E$1=LoadFactorHours),0),)</f>
        <v>0</v>
      </c>
      <c r="F7" s="7" cm="1">
        <f t="array" ref="F7">INDEX('Summarized Source Data'!$F$1326:$F$1469,MATCH(1,($A7=LoadFactorSeasons)*(F$1=LoadFactorHours),0),)</f>
        <v>0</v>
      </c>
      <c r="G7" s="7" cm="1">
        <f t="array" ref="G7">INDEX('Summarized Source Data'!$F$1326:$F$1469,MATCH(1,($A7=LoadFactorSeasons)*(G$1=LoadFactorHours),0),)</f>
        <v>0</v>
      </c>
      <c r="H7" s="7" cm="1">
        <f t="array" ref="H7">INDEX('Summarized Source Data'!$F$1326:$F$1469,MATCH(1,($A7=LoadFactorSeasons)*(H$1=LoadFactorHours),0),)</f>
        <v>0</v>
      </c>
      <c r="I7" s="7" cm="1">
        <f t="array" ref="I7">INDEX('Summarized Source Data'!$F$1326:$F$1469,MATCH(1,($A7=LoadFactorSeasons)*(I$1=LoadFactorHours),0),)</f>
        <v>0</v>
      </c>
      <c r="J7" s="7" cm="1">
        <f t="array" ref="J7">INDEX('Summarized Source Data'!$F$1326:$F$1469,MATCH(1,($A7=LoadFactorSeasons)*(J$1=LoadFactorHours),0),)</f>
        <v>0</v>
      </c>
      <c r="K7" s="7" cm="1">
        <f t="array" ref="K7">INDEX('Summarized Source Data'!$F$1326:$F$1469,MATCH(1,($A7=LoadFactorSeasons)*(K$1=LoadFactorHours),0),)</f>
        <v>0</v>
      </c>
      <c r="L7" s="7" cm="1">
        <f t="array" ref="L7">INDEX('Summarized Source Data'!$F$1326:$F$1469,MATCH(1,($A7=LoadFactorSeasons)*(L$1=LoadFactorHours),0),)</f>
        <v>0</v>
      </c>
      <c r="M7" s="7" cm="1">
        <f t="array" ref="M7">INDEX('Summarized Source Data'!$F$1326:$F$1469,MATCH(1,($A7=LoadFactorSeasons)*(M$1=LoadFactorHours),0),)</f>
        <v>0</v>
      </c>
      <c r="N7" s="7" cm="1">
        <f t="array" ref="N7">INDEX('Summarized Source Data'!$F$1326:$F$1469,MATCH(1,($A7=LoadFactorSeasons)*(N$1=LoadFactorHours),0),)</f>
        <v>0</v>
      </c>
      <c r="O7" s="7" cm="1">
        <f t="array" ref="O7">INDEX('Summarized Source Data'!$F$1326:$F$1469,MATCH(1,($A7=LoadFactorSeasons)*(O$1=LoadFactorHours),0),)</f>
        <v>0</v>
      </c>
      <c r="P7" s="7" cm="1">
        <f t="array" ref="P7">INDEX('Summarized Source Data'!$F$1326:$F$1469,MATCH(1,($A7=LoadFactorSeasons)*(P$1=LoadFactorHours),0),)</f>
        <v>0</v>
      </c>
      <c r="Q7" s="7" cm="1">
        <f t="array" ref="Q7">INDEX('Summarized Source Data'!$F$1326:$F$1469,MATCH(1,($A7=LoadFactorSeasons)*(Q$1=LoadFactorHours),0),)</f>
        <v>0</v>
      </c>
      <c r="R7" s="7" cm="1">
        <f t="array" ref="R7">INDEX('Summarized Source Data'!$F$1326:$F$1469,MATCH(1,($A7=LoadFactorSeasons)*(R$1=LoadFactorHours),0),)</f>
        <v>0</v>
      </c>
      <c r="S7" s="7" cm="1">
        <f t="array" ref="S7">INDEX('Summarized Source Data'!$F$1326:$F$1469,MATCH(1,($A7=LoadFactorSeasons)*(S$1=LoadFactorHours),0),)</f>
        <v>0</v>
      </c>
      <c r="T7" s="7" cm="1">
        <f t="array" ref="T7">INDEX('Summarized Source Data'!$F$1326:$F$1469,MATCH(1,($A7=LoadFactorSeasons)*(T$1=LoadFactorHours),0),)</f>
        <v>0</v>
      </c>
      <c r="U7" s="7" cm="1">
        <f t="array" ref="U7">INDEX('Summarized Source Data'!$F$1326:$F$1469,MATCH(1,($A7=LoadFactorSeasons)*(U$1=LoadFactorHours),0),)</f>
        <v>0</v>
      </c>
      <c r="V7" s="7" cm="1">
        <f t="array" ref="V7">INDEX('Summarized Source Data'!$F$1326:$F$1469,MATCH(1,($A7=LoadFactorSeasons)*(V$1=LoadFactorHours),0),)</f>
        <v>0</v>
      </c>
      <c r="W7" s="7" cm="1">
        <f t="array" ref="W7">INDEX('Summarized Source Data'!$F$1326:$F$1469,MATCH(1,($A7=LoadFactorSeasons)*(W$1=LoadFactorHours),0),)</f>
        <v>0</v>
      </c>
      <c r="X7" s="7" cm="1">
        <f t="array" ref="X7">INDEX('Summarized Source Data'!$F$1326:$F$1469,MATCH(1,($A7=LoadFactorSeasons)*(X$1=LoadFactorHours),0),)</f>
        <v>0</v>
      </c>
      <c r="Y7" s="7" cm="1">
        <f t="array" ref="Y7">INDEX('Summarized Source Data'!$F$1326:$F$1469,MATCH(1,($A7=LoadFactorSeasons)*(Y$1=LoadFactorHours),0),)</f>
        <v>0</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A0843-E7EB-4C51-9409-5933C166EB15}">
  <sheetPr codeName="Sheet12">
    <tabColor rgb="FF002060"/>
  </sheetPr>
  <dimension ref="A1:Y19"/>
  <sheetViews>
    <sheetView topLeftCell="F1" workbookViewId="0">
      <selection activeCell="A2" sqref="A2:Y7"/>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Data'!$G$1326:$G$1469,MATCH(1,($A2=LoadFactorSeasons)*(B$1=LoadFactorHours),0),)</f>
        <v>6.5741759595049112E-5</v>
      </c>
      <c r="C2" s="7" cm="1">
        <f t="array" ref="C2">INDEX('Summarized Source Data'!$G$1326:$G$1469,MATCH(1,($A2=LoadFactorSeasons)*(C$1=LoadFactorHours),0),)</f>
        <v>5.91438379239925E-5</v>
      </c>
      <c r="D2" s="7" cm="1">
        <f t="array" ref="D2">INDEX('Summarized Source Data'!$G$1326:$G$1469,MATCH(1,($A2=LoadFactorSeasons)*(D$1=LoadFactorHours),0),)</f>
        <v>5.8066822721966864E-5</v>
      </c>
      <c r="E2" s="7" cm="1">
        <f t="array" ref="E2">INDEX('Summarized Source Data'!$G$1326:$G$1469,MATCH(1,($A2=LoadFactorSeasons)*(E$1=LoadFactorHours),0),)</f>
        <v>5.8839783023783071E-5</v>
      </c>
      <c r="F2" s="7" cm="1">
        <f t="array" ref="F2">INDEX('Summarized Source Data'!$G$1326:$G$1469,MATCH(1,($A2=LoadFactorSeasons)*(F$1=LoadFactorHours),0),)</f>
        <v>7.1074257595834058E-5</v>
      </c>
      <c r="G2" s="7" cm="1">
        <f t="array" ref="G2">INDEX('Summarized Source Data'!$G$1326:$G$1469,MATCH(1,($A2=LoadFactorSeasons)*(G$1=LoadFactorHours),0),)</f>
        <v>1.1302758265753165E-4</v>
      </c>
      <c r="H2" s="7" cm="1">
        <f t="array" ref="H2">INDEX('Summarized Source Data'!$G$1326:$G$1469,MATCH(1,($A2=LoadFactorSeasons)*(H$1=LoadFactorHours),0),)</f>
        <v>1.7240026165553756E-4</v>
      </c>
      <c r="I2" s="7" cm="1">
        <f t="array" ref="I2">INDEX('Summarized Source Data'!$G$1326:$G$1469,MATCH(1,($A2=LoadFactorSeasons)*(I$1=LoadFactorHours),0),)</f>
        <v>1.5492209310726893E-4</v>
      </c>
      <c r="J2" s="7" cm="1">
        <f t="array" ref="J2">INDEX('Summarized Source Data'!$G$1326:$G$1469,MATCH(1,($A2=LoadFactorSeasons)*(J$1=LoadFactorHours),0),)</f>
        <v>6.485556016284535E-5</v>
      </c>
      <c r="K2" s="7" cm="1">
        <f t="array" ref="K2">INDEX('Summarized Source Data'!$G$1326:$G$1469,MATCH(1,($A2=LoadFactorSeasons)*(K$1=LoadFactorHours),0),)</f>
        <v>6.4421683287285434E-5</v>
      </c>
      <c r="L2" s="7" cm="1">
        <f t="array" ref="L2">INDEX('Summarized Source Data'!$G$1326:$G$1469,MATCH(1,($A2=LoadFactorSeasons)*(L$1=LoadFactorHours),0),)</f>
        <v>6.5214969091474036E-5</v>
      </c>
      <c r="M2" s="7" cm="1">
        <f t="array" ref="M2">INDEX('Summarized Source Data'!$G$1326:$G$1469,MATCH(1,($A2=LoadFactorSeasons)*(M$1=LoadFactorHours),0),)</f>
        <v>7.048058073107002E-5</v>
      </c>
      <c r="N2" s="7" cm="1">
        <f t="array" ref="N2">INDEX('Summarized Source Data'!$G$1326:$G$1469,MATCH(1,($A2=LoadFactorSeasons)*(N$1=LoadFactorHours),0),)</f>
        <v>7.3729655163530698E-5</v>
      </c>
      <c r="O2" s="7" cm="1">
        <f t="array" ref="O2">INDEX('Summarized Source Data'!$G$1326:$G$1469,MATCH(1,($A2=LoadFactorSeasons)*(O$1=LoadFactorHours),0),)</f>
        <v>7.4315405499058453E-5</v>
      </c>
      <c r="P2" s="7" cm="1">
        <f t="array" ref="P2">INDEX('Summarized Source Data'!$G$1326:$G$1469,MATCH(1,($A2=LoadFactorSeasons)*(P$1=LoadFactorHours),0),)</f>
        <v>7.5050853068382747E-5</v>
      </c>
      <c r="Q2" s="7" cm="1">
        <f t="array" ref="Q2">INDEX('Summarized Source Data'!$G$1326:$G$1469,MATCH(1,($A2=LoadFactorSeasons)*(Q$1=LoadFactorHours),0),)</f>
        <v>7.8844172963338184E-5</v>
      </c>
      <c r="R2" s="7" cm="1">
        <f t="array" ref="R2">INDEX('Summarized Source Data'!$G$1326:$G$1469,MATCH(1,($A2=LoadFactorSeasons)*(R$1=LoadFactorHours),0),)</f>
        <v>2.1375288346378411E-4</v>
      </c>
      <c r="S2" s="7" cm="1">
        <f t="array" ref="S2">INDEX('Summarized Source Data'!$G$1326:$G$1469,MATCH(1,($A2=LoadFactorSeasons)*(S$1=LoadFactorHours),0),)</f>
        <v>3.0105368334413293E-4</v>
      </c>
      <c r="T2" s="7" cm="1">
        <f t="array" ref="T2">INDEX('Summarized Source Data'!$G$1326:$G$1469,MATCH(1,($A2=LoadFactorSeasons)*(T$1=LoadFactorHours),0),)</f>
        <v>3.2513259397071745E-4</v>
      </c>
      <c r="U2" s="7" cm="1">
        <f t="array" ref="U2">INDEX('Summarized Source Data'!$G$1326:$G$1469,MATCH(1,($A2=LoadFactorSeasons)*(U$1=LoadFactorHours),0),)</f>
        <v>3.4664038358511604E-4</v>
      </c>
      <c r="V2" s="7" cm="1">
        <f t="array" ref="V2">INDEX('Summarized Source Data'!$G$1326:$G$1469,MATCH(1,($A2=LoadFactorSeasons)*(V$1=LoadFactorHours),0),)</f>
        <v>3.4947188765806919E-4</v>
      </c>
      <c r="W2" s="7" cm="1">
        <f t="array" ref="W2">INDEX('Summarized Source Data'!$G$1326:$G$1469,MATCH(1,($A2=LoadFactorSeasons)*(W$1=LoadFactorHours),0),)</f>
        <v>2.8723845782606703E-4</v>
      </c>
      <c r="X2" s="7" cm="1">
        <f t="array" ref="X2">INDEX('Summarized Source Data'!$G$1326:$G$1469,MATCH(1,($A2=LoadFactorSeasons)*(X$1=LoadFactorHours),0),)</f>
        <v>1.7576272193970305E-4</v>
      </c>
      <c r="Y2" s="7" cm="1">
        <f t="array" ref="Y2">INDEX('Summarized Source Data'!$G$1326:$G$1469,MATCH(1,($A2=LoadFactorSeasons)*(Y$1=LoadFactorHours),0),)</f>
        <v>9.4652603644255473E-5</v>
      </c>
    </row>
    <row r="3" spans="1:25">
      <c r="A3" s="7" t="s">
        <v>125</v>
      </c>
      <c r="B3" s="7" cm="1">
        <f t="array" ref="B3">INDEX('Summarized Source Data'!$G$1326:$G$1469,MATCH(1,($A3=LoadFactorSeasons)*(B$1=LoadFactorHours),0),)</f>
        <v>5.4553384608196092E-5</v>
      </c>
      <c r="C3" s="7" cm="1">
        <f t="array" ref="C3">INDEX('Summarized Source Data'!$G$1326:$G$1469,MATCH(1,($A3=LoadFactorSeasons)*(C$1=LoadFactorHours),0),)</f>
        <v>4.9139853608939011E-5</v>
      </c>
      <c r="D3" s="7" cm="1">
        <f t="array" ref="D3">INDEX('Summarized Source Data'!$G$1326:$G$1469,MATCH(1,($A3=LoadFactorSeasons)*(D$1=LoadFactorHours),0),)</f>
        <v>4.8230640237125154E-5</v>
      </c>
      <c r="E3" s="7" cm="1">
        <f t="array" ref="E3">INDEX('Summarized Source Data'!$G$1326:$G$1469,MATCH(1,($A3=LoadFactorSeasons)*(E$1=LoadFactorHours),0),)</f>
        <v>4.8914237510070672E-5</v>
      </c>
      <c r="F3" s="7" cm="1">
        <f t="array" ref="F3">INDEX('Summarized Source Data'!$G$1326:$G$1469,MATCH(1,($A3=LoadFactorSeasons)*(F$1=LoadFactorHours),0),)</f>
        <v>5.8989628487734593E-5</v>
      </c>
      <c r="G3" s="7" cm="1">
        <f t="array" ref="G3">INDEX('Summarized Source Data'!$G$1326:$G$1469,MATCH(1,($A3=LoadFactorSeasons)*(G$1=LoadFactorHours),0),)</f>
        <v>9.1710612186751258E-5</v>
      </c>
      <c r="H3" s="7" cm="1">
        <f t="array" ref="H3">INDEX('Summarized Source Data'!$G$1326:$G$1469,MATCH(1,($A3=LoadFactorSeasons)*(H$1=LoadFactorHours),0),)</f>
        <v>8.8004967340450573E-5</v>
      </c>
      <c r="I3" s="7" cm="1">
        <f t="array" ref="I3">INDEX('Summarized Source Data'!$G$1326:$G$1469,MATCH(1,($A3=LoadFactorSeasons)*(I$1=LoadFactorHours),0),)</f>
        <v>5.1678516987933341E-5</v>
      </c>
      <c r="J3" s="7" cm="1">
        <f t="array" ref="J3">INDEX('Summarized Source Data'!$G$1326:$G$1469,MATCH(1,($A3=LoadFactorSeasons)*(J$1=LoadFactorHours),0),)</f>
        <v>5.3898125556855228E-5</v>
      </c>
      <c r="K3" s="7" cm="1">
        <f t="array" ref="K3">INDEX('Summarized Source Data'!$G$1326:$G$1469,MATCH(1,($A3=LoadFactorSeasons)*(K$1=LoadFactorHours),0),)</f>
        <v>5.3516025160711982E-5</v>
      </c>
      <c r="L3" s="7" cm="1">
        <f t="array" ref="L3">INDEX('Summarized Source Data'!$G$1326:$G$1469,MATCH(1,($A3=LoadFactorSeasons)*(L$1=LoadFactorHours),0),)</f>
        <v>5.4148802827826195E-5</v>
      </c>
      <c r="M3" s="7" cm="1">
        <f t="array" ref="M3">INDEX('Summarized Source Data'!$G$1326:$G$1469,MATCH(1,($A3=LoadFactorSeasons)*(M$1=LoadFactorHours),0),)</f>
        <v>5.8484402109640891E-5</v>
      </c>
      <c r="N3" s="7" cm="1">
        <f t="array" ref="N3">INDEX('Summarized Source Data'!$G$1326:$G$1469,MATCH(1,($A3=LoadFactorSeasons)*(N$1=LoadFactorHours),0),)</f>
        <v>6.1254615157017143E-5</v>
      </c>
      <c r="O3" s="7" cm="1">
        <f t="array" ref="O3">INDEX('Summarized Source Data'!$G$1326:$G$1469,MATCH(1,($A3=LoadFactorSeasons)*(O$1=LoadFactorHours),0),)</f>
        <v>6.1665454181321309E-5</v>
      </c>
      <c r="P3" s="7" cm="1">
        <f t="array" ref="P3">INDEX('Summarized Source Data'!$G$1326:$G$1469,MATCH(1,($A3=LoadFactorSeasons)*(P$1=LoadFactorHours),0),)</f>
        <v>6.2283407608819147E-5</v>
      </c>
      <c r="Q3" s="7" cm="1">
        <f t="array" ref="Q3">INDEX('Summarized Source Data'!$G$1326:$G$1469,MATCH(1,($A3=LoadFactorSeasons)*(Q$1=LoadFactorHours),0),)</f>
        <v>6.5344450906476575E-5</v>
      </c>
      <c r="R3" s="7" cm="1">
        <f t="array" ref="R3">INDEX('Summarized Source Data'!$G$1326:$G$1469,MATCH(1,($A3=LoadFactorSeasons)*(R$1=LoadFactorHours),0),)</f>
        <v>7.1217482252135204E-5</v>
      </c>
      <c r="S3" s="7" cm="1">
        <f t="array" ref="S3">INDEX('Summarized Source Data'!$G$1326:$G$1469,MATCH(1,($A3=LoadFactorSeasons)*(S$1=LoadFactorHours),0),)</f>
        <v>1.5349512653657548E-4</v>
      </c>
      <c r="T3" s="7" cm="1">
        <f t="array" ref="T3">INDEX('Summarized Source Data'!$G$1326:$G$1469,MATCH(1,($A3=LoadFactorSeasons)*(T$1=LoadFactorHours),0),)</f>
        <v>2.6382680212796614E-4</v>
      </c>
      <c r="U3" s="7" cm="1">
        <f t="array" ref="U3">INDEX('Summarized Source Data'!$G$1326:$G$1469,MATCH(1,($A3=LoadFactorSeasons)*(U$1=LoadFactorHours),0),)</f>
        <v>2.8790296350220075E-4</v>
      </c>
      <c r="V3" s="7" cm="1">
        <f t="array" ref="V3">INDEX('Summarized Source Data'!$G$1326:$G$1469,MATCH(1,($A3=LoadFactorSeasons)*(V$1=LoadFactorHours),0),)</f>
        <v>2.9012337524377376E-4</v>
      </c>
      <c r="W3" s="7" cm="1">
        <f t="array" ref="W3">INDEX('Summarized Source Data'!$G$1326:$G$1469,MATCH(1,($A3=LoadFactorSeasons)*(W$1=LoadFactorHours),0),)</f>
        <v>2.3850211448927312E-4</v>
      </c>
      <c r="X3" s="7" cm="1">
        <f t="array" ref="X3">INDEX('Summarized Source Data'!$G$1326:$G$1469,MATCH(1,($A3=LoadFactorSeasons)*(X$1=LoadFactorHours),0),)</f>
        <v>1.4600538004488203E-4</v>
      </c>
      <c r="Y3" s="7" cm="1">
        <f t="array" ref="Y3">INDEX('Summarized Source Data'!$G$1326:$G$1469,MATCH(1,($A3=LoadFactorSeasons)*(Y$1=LoadFactorHours),0),)</f>
        <v>7.8573675660892844E-5</v>
      </c>
    </row>
    <row r="4" spans="1:25">
      <c r="A4" s="7" t="s">
        <v>126</v>
      </c>
      <c r="B4" s="7" cm="1">
        <f t="array" ref="B4">INDEX('Summarized Source Data'!$G$1326:$G$1469,MATCH(1,($A4=LoadFactorSeasons)*(B$1=LoadFactorHours),0),)</f>
        <v>4.974942416124023E-5</v>
      </c>
      <c r="C4" s="7" cm="1">
        <f t="array" ref="C4">INDEX('Summarized Source Data'!$G$1326:$G$1469,MATCH(1,($A4=LoadFactorSeasons)*(C$1=LoadFactorHours),0),)</f>
        <v>4.47842550699495E-5</v>
      </c>
      <c r="D4" s="7" cm="1">
        <f t="array" ref="D4">INDEX('Summarized Source Data'!$G$1326:$G$1469,MATCH(1,($A4=LoadFactorSeasons)*(D$1=LoadFactorHours),0),)</f>
        <v>4.3957912749896944E-5</v>
      </c>
      <c r="E4" s="7" cm="1">
        <f t="array" ref="E4">INDEX('Summarized Source Data'!$G$1326:$G$1469,MATCH(1,($A4=LoadFactorSeasons)*(E$1=LoadFactorHours),0),)</f>
        <v>4.4583060969944408E-5</v>
      </c>
      <c r="F4" s="7" cm="1">
        <f t="array" ref="F4">INDEX('Summarized Source Data'!$G$1326:$G$1469,MATCH(1,($A4=LoadFactorSeasons)*(F$1=LoadFactorHours),0),)</f>
        <v>5.3712824538987851E-5</v>
      </c>
      <c r="G4" s="7" cm="1">
        <f t="array" ref="G4">INDEX('Summarized Source Data'!$G$1326:$G$1469,MATCH(1,($A4=LoadFactorSeasons)*(G$1=LoadFactorHours),0),)</f>
        <v>6.7637832141894226E-5</v>
      </c>
      <c r="H4" s="7" cm="1">
        <f t="array" ref="H4">INDEX('Summarized Source Data'!$G$1326:$G$1469,MATCH(1,($A4=LoadFactorSeasons)*(H$1=LoadFactorHours),0),)</f>
        <v>4.4473851152327749E-5</v>
      </c>
      <c r="I4" s="7" cm="1">
        <f t="array" ref="I4">INDEX('Summarized Source Data'!$G$1326:$G$1469,MATCH(1,($A4=LoadFactorSeasons)*(I$1=LoadFactorHours),0),)</f>
        <v>4.60274397305039E-5</v>
      </c>
      <c r="J4" s="7" cm="1">
        <f t="array" ref="J4">INDEX('Summarized Source Data'!$G$1326:$G$1469,MATCH(1,($A4=LoadFactorSeasons)*(J$1=LoadFactorHours),0),)</f>
        <v>4.9093707672559298E-5</v>
      </c>
      <c r="K4" s="7" cm="1">
        <f t="array" ref="K4">INDEX('Summarized Source Data'!$G$1326:$G$1469,MATCH(1,($A4=LoadFactorSeasons)*(K$1=LoadFactorHours),0),)</f>
        <v>4.8737594024426332E-5</v>
      </c>
      <c r="L4" s="7" cm="1">
        <f t="array" ref="L4">INDEX('Summarized Source Data'!$G$1326:$G$1469,MATCH(1,($A4=LoadFactorSeasons)*(L$1=LoadFactorHours),0),)</f>
        <v>4.9315004076097076E-5</v>
      </c>
      <c r="M4" s="7" cm="1">
        <f t="array" ref="M4">INDEX('Summarized Source Data'!$G$1326:$G$1469,MATCH(1,($A4=LoadFactorSeasons)*(M$1=LoadFactorHours),0),)</f>
        <v>5.3313073009012602E-5</v>
      </c>
      <c r="N4" s="7" cm="1">
        <f t="array" ref="N4">INDEX('Summarized Source Data'!$G$1326:$G$1469,MATCH(1,($A4=LoadFactorSeasons)*(N$1=LoadFactorHours),0),)</f>
        <v>5.5613749905580976E-5</v>
      </c>
      <c r="O4" s="7" cm="1">
        <f t="array" ref="O4">INDEX('Summarized Source Data'!$G$1326:$G$1469,MATCH(1,($A4=LoadFactorSeasons)*(O$1=LoadFactorHours),0),)</f>
        <v>5.6205132606155482E-5</v>
      </c>
      <c r="P4" s="7" cm="1">
        <f t="array" ref="P4">INDEX('Summarized Source Data'!$G$1326:$G$1469,MATCH(1,($A4=LoadFactorSeasons)*(P$1=LoadFactorHours),0),)</f>
        <v>5.6892059894372194E-5</v>
      </c>
      <c r="Q4" s="7" cm="1">
        <f t="array" ref="Q4">INDEX('Summarized Source Data'!$G$1326:$G$1469,MATCH(1,($A4=LoadFactorSeasons)*(Q$1=LoadFactorHours),0),)</f>
        <v>5.9537936660913574E-5</v>
      </c>
      <c r="R4" s="7" cm="1">
        <f t="array" ref="R4">INDEX('Summarized Source Data'!$G$1326:$G$1469,MATCH(1,($A4=LoadFactorSeasons)*(R$1=LoadFactorHours),0),)</f>
        <v>6.3482308722072727E-5</v>
      </c>
      <c r="S4" s="7" cm="1">
        <f t="array" ref="S4">INDEX('Summarized Source Data'!$G$1326:$G$1469,MATCH(1,($A4=LoadFactorSeasons)*(S$1=LoadFactorHours),0),)</f>
        <v>7.7477511804210683E-5</v>
      </c>
      <c r="T4" s="7" cm="1">
        <f t="array" ref="T4">INDEX('Summarized Source Data'!$G$1326:$G$1469,MATCH(1,($A4=LoadFactorSeasons)*(T$1=LoadFactorHours),0),)</f>
        <v>1.9458575828881243E-4</v>
      </c>
      <c r="U4" s="7" cm="1">
        <f t="array" ref="U4">INDEX('Summarized Source Data'!$G$1326:$G$1469,MATCH(1,($A4=LoadFactorSeasons)*(U$1=LoadFactorHours),0),)</f>
        <v>2.6237557984019612E-4</v>
      </c>
      <c r="V4" s="7" cm="1">
        <f t="array" ref="V4">INDEX('Summarized Source Data'!$G$1326:$G$1469,MATCH(1,($A4=LoadFactorSeasons)*(V$1=LoadFactorHours),0),)</f>
        <v>2.6465443698029561E-4</v>
      </c>
      <c r="W4" s="7" cm="1">
        <f t="array" ref="W4">INDEX('Summarized Source Data'!$G$1326:$G$1469,MATCH(1,($A4=LoadFactorSeasons)*(W$1=LoadFactorHours),0),)</f>
        <v>2.1723061975156688E-4</v>
      </c>
      <c r="X4" s="7" cm="1">
        <f t="array" ref="X4">INDEX('Summarized Source Data'!$G$1326:$G$1469,MATCH(1,($A4=LoadFactorSeasons)*(X$1=LoadFactorHours),0),)</f>
        <v>1.3284539919137831E-4</v>
      </c>
      <c r="Y4" s="7" cm="1">
        <f t="array" ref="Y4">INDEX('Summarized Source Data'!$G$1326:$G$1469,MATCH(1,($A4=LoadFactorSeasons)*(Y$1=LoadFactorHours),0),)</f>
        <v>7.1648249577074694E-5</v>
      </c>
    </row>
    <row r="5" spans="1:25">
      <c r="A5" s="7" t="s">
        <v>127</v>
      </c>
      <c r="B5" s="7" cm="1">
        <f t="array" ref="B5">INDEX('Summarized Source Data'!$G$1326:$G$1469,MATCH(1,($A5=LoadFactorSeasons)*(B$1=LoadFactorHours),0),)</f>
        <v>5.7862162964514038E-5</v>
      </c>
      <c r="C5" s="7" cm="1">
        <f t="array" ref="C5">INDEX('Summarized Source Data'!$G$1326:$G$1469,MATCH(1,($A5=LoadFactorSeasons)*(C$1=LoadFactorHours),0),)</f>
        <v>5.2026218104679851E-5</v>
      </c>
      <c r="D5" s="7" cm="1">
        <f t="array" ref="D5">INDEX('Summarized Source Data'!$G$1326:$G$1469,MATCH(1,($A5=LoadFactorSeasons)*(D$1=LoadFactorHours),0),)</f>
        <v>5.1133626846199174E-5</v>
      </c>
      <c r="E5" s="7" cm="1">
        <f t="array" ref="E5">INDEX('Summarized Source Data'!$G$1326:$G$1469,MATCH(1,($A5=LoadFactorSeasons)*(E$1=LoadFactorHours),0),)</f>
        <v>5.1913461254881277E-5</v>
      </c>
      <c r="F5" s="7" cm="1">
        <f t="array" ref="F5">INDEX('Summarized Source Data'!$G$1326:$G$1469,MATCH(1,($A5=LoadFactorSeasons)*(F$1=LoadFactorHours),0),)</f>
        <v>6.2484998506802421E-5</v>
      </c>
      <c r="G5" s="7" cm="1">
        <f t="array" ref="G5">INDEX('Summarized Source Data'!$G$1326:$G$1469,MATCH(1,($A5=LoadFactorSeasons)*(G$1=LoadFactorHours),0),)</f>
        <v>9.9495001729028632E-5</v>
      </c>
      <c r="H5" s="7" cm="1">
        <f t="array" ref="H5">INDEX('Summarized Source Data'!$G$1326:$G$1469,MATCH(1,($A5=LoadFactorSeasons)*(H$1=LoadFactorHours),0),)</f>
        <v>1.2186544138932299E-4</v>
      </c>
      <c r="I5" s="7" cm="1">
        <f t="array" ref="I5">INDEX('Summarized Source Data'!$G$1326:$G$1469,MATCH(1,($A5=LoadFactorSeasons)*(I$1=LoadFactorHours),0),)</f>
        <v>5.966363460675306E-5</v>
      </c>
      <c r="J5" s="7" cm="1">
        <f t="array" ref="J5">INDEX('Summarized Source Data'!$G$1326:$G$1469,MATCH(1,($A5=LoadFactorSeasons)*(J$1=LoadFactorHours),0),)</f>
        <v>5.7156082776548257E-5</v>
      </c>
      <c r="K5" s="7" cm="1">
        <f t="array" ref="K5">INDEX('Summarized Source Data'!$G$1326:$G$1469,MATCH(1,($A5=LoadFactorSeasons)*(K$1=LoadFactorHours),0),)</f>
        <v>5.6754663788483156E-5</v>
      </c>
      <c r="L5" s="7" cm="1">
        <f t="array" ref="L5">INDEX('Summarized Source Data'!$G$1326:$G$1469,MATCH(1,($A5=LoadFactorSeasons)*(L$1=LoadFactorHours),0),)</f>
        <v>5.742520501817436E-5</v>
      </c>
      <c r="M5" s="7" cm="1">
        <f t="array" ref="M5">INDEX('Summarized Source Data'!$G$1326:$G$1469,MATCH(1,($A5=LoadFactorSeasons)*(M$1=LoadFactorHours),0),)</f>
        <v>6.2053787592911147E-5</v>
      </c>
      <c r="N5" s="7" cm="1">
        <f t="array" ref="N5">INDEX('Summarized Source Data'!$G$1326:$G$1469,MATCH(1,($A5=LoadFactorSeasons)*(N$1=LoadFactorHours),0),)</f>
        <v>6.4998812773348668E-5</v>
      </c>
      <c r="O5" s="7" cm="1">
        <f t="array" ref="O5">INDEX('Summarized Source Data'!$G$1326:$G$1469,MATCH(1,($A5=LoadFactorSeasons)*(O$1=LoadFactorHours),0),)</f>
        <v>6.5301574640403462E-5</v>
      </c>
      <c r="P5" s="7" cm="1">
        <f t="array" ref="P5">INDEX('Summarized Source Data'!$G$1326:$G$1469,MATCH(1,($A5=LoadFactorSeasons)*(P$1=LoadFactorHours),0),)</f>
        <v>6.6027652141601066E-5</v>
      </c>
      <c r="Q5" s="7" cm="1">
        <f t="array" ref="Q5">INDEX('Summarized Source Data'!$G$1326:$G$1469,MATCH(1,($A5=LoadFactorSeasons)*(Q$1=LoadFactorHours),0),)</f>
        <v>6.9302797650426675E-5</v>
      </c>
      <c r="R5" s="7" cm="1">
        <f t="array" ref="R5">INDEX('Summarized Source Data'!$G$1326:$G$1469,MATCH(1,($A5=LoadFactorSeasons)*(R$1=LoadFactorHours),0),)</f>
        <v>8.2500085839630908E-5</v>
      </c>
      <c r="S5" s="7" cm="1">
        <f t="array" ref="S5">INDEX('Summarized Source Data'!$G$1326:$G$1469,MATCH(1,($A5=LoadFactorSeasons)*(S$1=LoadFactorHours),0),)</f>
        <v>2.1275877886980915E-4</v>
      </c>
      <c r="T5" s="7" cm="1">
        <f t="array" ref="T5">INDEX('Summarized Source Data'!$G$1326:$G$1469,MATCH(1,($A5=LoadFactorSeasons)*(T$1=LoadFactorHours),0),)</f>
        <v>2.8624118736584952E-4</v>
      </c>
      <c r="U5" s="7" cm="1">
        <f t="array" ref="U5">INDEX('Summarized Source Data'!$G$1326:$G$1469,MATCH(1,($A5=LoadFactorSeasons)*(U$1=LoadFactorHours),0),)</f>
        <v>3.0532144579659251E-4</v>
      </c>
      <c r="V5" s="7" cm="1">
        <f t="array" ref="V5">INDEX('Summarized Source Data'!$G$1326:$G$1469,MATCH(1,($A5=LoadFactorSeasons)*(V$1=LoadFactorHours),0),)</f>
        <v>3.0768600197304721E-4</v>
      </c>
      <c r="W5" s="7" cm="1">
        <f t="array" ref="W5">INDEX('Summarized Source Data'!$G$1326:$G$1469,MATCH(1,($A5=LoadFactorSeasons)*(W$1=LoadFactorHours),0),)</f>
        <v>2.5297019997595044E-4</v>
      </c>
      <c r="X5" s="7" cm="1">
        <f t="array" ref="X5">INDEX('Summarized Source Data'!$G$1326:$G$1469,MATCH(1,($A5=LoadFactorSeasons)*(X$1=LoadFactorHours),0),)</f>
        <v>1.5468578938504358E-4</v>
      </c>
      <c r="Y5" s="7" cm="1">
        <f t="array" ref="Y5">INDEX('Summarized Source Data'!$G$1326:$G$1469,MATCH(1,($A5=LoadFactorSeasons)*(Y$1=LoadFactorHours),0),)</f>
        <v>8.327588422221333E-5</v>
      </c>
    </row>
    <row r="6" spans="1:25">
      <c r="A6" s="7" t="s">
        <v>130</v>
      </c>
      <c r="B6" s="7" cm="1">
        <f t="array" ref="B6">INDEX('Summarized Source Data'!$G$1326:$G$1469,MATCH(1,($A6=LoadFactorSeasons)*(B$1=LoadFactorHours),0),)</f>
        <v>6.455945955651783E-5</v>
      </c>
      <c r="C6" s="7" cm="1">
        <f t="array" ref="C6">INDEX('Summarized Source Data'!$G$1326:$G$1469,MATCH(1,($A6=LoadFactorSeasons)*(C$1=LoadFactorHours),0),)</f>
        <v>5.5778964880818175E-5</v>
      </c>
      <c r="D6" s="7" cm="1">
        <f t="array" ref="D6">INDEX('Summarized Source Data'!$G$1326:$G$1469,MATCH(1,($A6=LoadFactorSeasons)*(D$1=LoadFactorHours),0),)</f>
        <v>5.3872450349735079E-5</v>
      </c>
      <c r="E6" s="7" cm="1">
        <f t="array" ref="E6">INDEX('Summarized Source Data'!$G$1326:$G$1469,MATCH(1,($A6=LoadFactorSeasons)*(E$1=LoadFactorHours),0),)</f>
        <v>5.3826974453769929E-5</v>
      </c>
      <c r="F6" s="7" cm="1">
        <f t="array" ref="F6">INDEX('Summarized Source Data'!$G$1326:$G$1469,MATCH(1,($A6=LoadFactorSeasons)*(F$1=LoadFactorHours),0),)</f>
        <v>5.6658060619598417E-5</v>
      </c>
      <c r="G6" s="7" cm="1">
        <f t="array" ref="G6">INDEX('Summarized Source Data'!$G$1326:$G$1469,MATCH(1,($A6=LoadFactorSeasons)*(G$1=LoadFactorHours),0),)</f>
        <v>7.3426825132290292E-5</v>
      </c>
      <c r="H6" s="7" cm="1">
        <f t="array" ref="H6">INDEX('Summarized Source Data'!$G$1326:$G$1469,MATCH(1,($A6=LoadFactorSeasons)*(H$1=LoadFactorHours),0),)</f>
        <v>4.9482984459262216E-5</v>
      </c>
      <c r="I6" s="7" cm="1">
        <f t="array" ref="I6">INDEX('Summarized Source Data'!$G$1326:$G$1469,MATCH(1,($A6=LoadFactorSeasons)*(I$1=LoadFactorHours),0),)</f>
        <v>5.8654191970009473E-5</v>
      </c>
      <c r="J6" s="7" cm="1">
        <f t="array" ref="J6">INDEX('Summarized Source Data'!$G$1326:$G$1469,MATCH(1,($A6=LoadFactorSeasons)*(J$1=LoadFactorHours),0),)</f>
        <v>7.1555009035431693E-5</v>
      </c>
      <c r="K6" s="7" cm="1">
        <f t="array" ref="K6">INDEX('Summarized Source Data'!$G$1326:$G$1469,MATCH(1,($A6=LoadFactorSeasons)*(K$1=LoadFactorHours),0),)</f>
        <v>7.4143879074707841E-5</v>
      </c>
      <c r="L6" s="7" cm="1">
        <f t="array" ref="L6">INDEX('Summarized Source Data'!$G$1326:$G$1469,MATCH(1,($A6=LoadFactorSeasons)*(L$1=LoadFactorHours),0),)</f>
        <v>7.4586156583199457E-5</v>
      </c>
      <c r="M6" s="7" cm="1">
        <f t="array" ref="M6">INDEX('Summarized Source Data'!$G$1326:$G$1469,MATCH(1,($A6=LoadFactorSeasons)*(M$1=LoadFactorHours),0),)</f>
        <v>7.9137653416599214E-5</v>
      </c>
      <c r="N6" s="7" cm="1">
        <f t="array" ref="N6">INDEX('Summarized Source Data'!$G$1326:$G$1469,MATCH(1,($A6=LoadFactorSeasons)*(N$1=LoadFactorHours),0),)</f>
        <v>8.1888011727012698E-5</v>
      </c>
      <c r="O6" s="7" cm="1">
        <f t="array" ref="O6">INDEX('Summarized Source Data'!$G$1326:$G$1469,MATCH(1,($A6=LoadFactorSeasons)*(O$1=LoadFactorHours),0),)</f>
        <v>8.1783091563219124E-5</v>
      </c>
      <c r="P6" s="7" cm="1">
        <f t="array" ref="P6">INDEX('Summarized Source Data'!$G$1326:$G$1469,MATCH(1,($A6=LoadFactorSeasons)*(P$1=LoadFactorHours),0),)</f>
        <v>8.0922555199641844E-5</v>
      </c>
      <c r="Q6" s="7" cm="1">
        <f t="array" ref="Q6">INDEX('Summarized Source Data'!$G$1326:$G$1469,MATCH(1,($A6=LoadFactorSeasons)*(Q$1=LoadFactorHours),0),)</f>
        <v>8.1125633836731073E-5</v>
      </c>
      <c r="R6" s="7" cm="1">
        <f t="array" ref="R6">INDEX('Summarized Source Data'!$G$1326:$G$1469,MATCH(1,($A6=LoadFactorSeasons)*(R$1=LoadFactorHours),0),)</f>
        <v>8.3340993736688693E-5</v>
      </c>
      <c r="S6" s="7" cm="1">
        <f t="array" ref="S6">INDEX('Summarized Source Data'!$G$1326:$G$1469,MATCH(1,($A6=LoadFactorSeasons)*(S$1=LoadFactorHours),0),)</f>
        <v>1.1396107580765338E-4</v>
      </c>
      <c r="T6" s="7" cm="1">
        <f t="array" ref="T6">INDEX('Summarized Source Data'!$G$1326:$G$1469,MATCH(1,($A6=LoadFactorSeasons)*(T$1=LoadFactorHours),0),)</f>
        <v>3.0823757647022436E-4</v>
      </c>
      <c r="U6" s="7" cm="1">
        <f t="array" ref="U6">INDEX('Summarized Source Data'!$G$1326:$G$1469,MATCH(1,($A6=LoadFactorSeasons)*(U$1=LoadFactorHours),0),)</f>
        <v>3.2234704299879101E-4</v>
      </c>
      <c r="V6" s="7" cm="1">
        <f t="array" ref="V6">INDEX('Summarized Source Data'!$G$1326:$G$1469,MATCH(1,($A6=LoadFactorSeasons)*(V$1=LoadFactorHours),0),)</f>
        <v>3.2126169941967049E-4</v>
      </c>
      <c r="W6" s="7" cm="1">
        <f t="array" ref="W6">INDEX('Summarized Source Data'!$G$1326:$G$1469,MATCH(1,($A6=LoadFactorSeasons)*(W$1=LoadFactorHours),0),)</f>
        <v>2.6482383330540409E-4</v>
      </c>
      <c r="X6" s="7" cm="1">
        <f t="array" ref="X6">INDEX('Summarized Source Data'!$G$1326:$G$1469,MATCH(1,($A6=LoadFactorSeasons)*(X$1=LoadFactorHours),0),)</f>
        <v>1.7148428550104033E-4</v>
      </c>
      <c r="Y6" s="7" cm="1">
        <f t="array" ref="Y6">INDEX('Summarized Source Data'!$G$1326:$G$1469,MATCH(1,($A6=LoadFactorSeasons)*(Y$1=LoadFactorHours),0),)</f>
        <v>9.5660229445239191E-5</v>
      </c>
    </row>
    <row r="7" spans="1:25">
      <c r="A7" s="7" t="s">
        <v>129</v>
      </c>
      <c r="B7" s="7" cm="1">
        <f t="array" ref="B7">INDEX('Summarized Source Data'!$G$1326:$G$1469,MATCH(1,($A7=LoadFactorSeasons)*(B$1=LoadFactorHours),0),)</f>
        <v>8.8558503054763713E-5</v>
      </c>
      <c r="C7" s="7" cm="1">
        <f t="array" ref="C7">INDEX('Summarized Source Data'!$G$1326:$G$1469,MATCH(1,($A7=LoadFactorSeasons)*(C$1=LoadFactorHours),0),)</f>
        <v>7.6513984216798573E-5</v>
      </c>
      <c r="D7" s="7" cm="1">
        <f t="array" ref="D7">INDEX('Summarized Source Data'!$G$1326:$G$1469,MATCH(1,($A7=LoadFactorSeasons)*(D$1=LoadFactorHours),0),)</f>
        <v>7.3898760296246889E-5</v>
      </c>
      <c r="E7" s="7" cm="1">
        <f t="array" ref="E7">INDEX('Summarized Source Data'!$G$1326:$G$1469,MATCH(1,($A7=LoadFactorSeasons)*(E$1=LoadFactorHours),0),)</f>
        <v>7.3836385028852553E-5</v>
      </c>
      <c r="F7" s="7" cm="1">
        <f t="array" ref="F7">INDEX('Summarized Source Data'!$G$1326:$G$1469,MATCH(1,($A7=LoadFactorSeasons)*(F$1=LoadFactorHours),0),)</f>
        <v>7.7719876314165905E-5</v>
      </c>
      <c r="G7" s="7" cm="1">
        <f t="array" ref="G7">INDEX('Summarized Source Data'!$G$1326:$G$1469,MATCH(1,($A7=LoadFactorSeasons)*(G$1=LoadFactorHours),0),)</f>
        <v>1.0072219000677404E-4</v>
      </c>
      <c r="H7" s="7" cm="1">
        <f t="array" ref="H7">INDEX('Summarized Source Data'!$G$1326:$G$1469,MATCH(1,($A7=LoadFactorSeasons)*(H$1=LoadFactorHours),0),)</f>
        <v>1.7333543861116802E-4</v>
      </c>
      <c r="I7" s="7" cm="1">
        <f t="array" ref="I7">INDEX('Summarized Source Data'!$G$1326:$G$1469,MATCH(1,($A7=LoadFactorSeasons)*(I$1=LoadFactorHours),0),)</f>
        <v>2.4470885450988429E-4</v>
      </c>
      <c r="J7" s="7" cm="1">
        <f t="array" ref="J7">INDEX('Summarized Source Data'!$G$1326:$G$1469,MATCH(1,($A7=LoadFactorSeasons)*(J$1=LoadFactorHours),0),)</f>
        <v>9.8154544115070555E-5</v>
      </c>
      <c r="K7" s="7" cm="1">
        <f t="array" ref="K7">INDEX('Summarized Source Data'!$G$1326:$G$1469,MATCH(1,($A7=LoadFactorSeasons)*(K$1=LoadFactorHours),0),)</f>
        <v>1.0170580489462822E-4</v>
      </c>
      <c r="L7" s="7" cm="1">
        <f t="array" ref="L7">INDEX('Summarized Source Data'!$G$1326:$G$1469,MATCH(1,($A7=LoadFactorSeasons)*(L$1=LoadFactorHours),0),)</f>
        <v>1.0231249167502016E-4</v>
      </c>
      <c r="M7" s="7" cm="1">
        <f t="array" ref="M7">INDEX('Summarized Source Data'!$G$1326:$G$1469,MATCH(1,($A7=LoadFactorSeasons)*(M$1=LoadFactorHours),0),)</f>
        <v>1.085559322117717E-4</v>
      </c>
      <c r="N7" s="7" cm="1">
        <f t="array" ref="N7">INDEX('Summarized Source Data'!$G$1326:$G$1469,MATCH(1,($A7=LoadFactorSeasons)*(N$1=LoadFactorHours),0),)</f>
        <v>1.1232867999516647E-4</v>
      </c>
      <c r="O7" s="7" cm="1">
        <f t="array" ref="O7">INDEX('Summarized Source Data'!$G$1326:$G$1469,MATCH(1,($A7=LoadFactorSeasons)*(O$1=LoadFactorHours),0),)</f>
        <v>1.1218476060010786E-4</v>
      </c>
      <c r="P7" s="7" cm="1">
        <f t="array" ref="P7">INDEX('Summarized Source Data'!$G$1326:$G$1469,MATCH(1,($A7=LoadFactorSeasons)*(P$1=LoadFactorHours),0),)</f>
        <v>1.1100434626316583E-4</v>
      </c>
      <c r="Q7" s="7" cm="1">
        <f t="array" ref="Q7">INDEX('Summarized Source Data'!$G$1326:$G$1469,MATCH(1,($A7=LoadFactorSeasons)*(Q$1=LoadFactorHours),0),)</f>
        <v>1.1128291925446908E-4</v>
      </c>
      <c r="R7" s="7" cm="1">
        <f t="array" ref="R7">INDEX('Summarized Source Data'!$G$1326:$G$1469,MATCH(1,($A7=LoadFactorSeasons)*(R$1=LoadFactorHours),0),)</f>
        <v>3.4667087722233604E-4</v>
      </c>
      <c r="S7" s="7" cm="1">
        <f t="array" ref="S7">INDEX('Summarized Source Data'!$G$1326:$G$1469,MATCH(1,($A7=LoadFactorSeasons)*(S$1=LoadFactorHours),0),)</f>
        <v>4.0020093914637321E-4</v>
      </c>
      <c r="T7" s="7" cm="1">
        <f t="array" ref="T7">INDEX('Summarized Source Data'!$G$1326:$G$1469,MATCH(1,($A7=LoadFactorSeasons)*(T$1=LoadFactorHours),0),)</f>
        <v>4.2314239425667488E-4</v>
      </c>
      <c r="U7" s="7" cm="1">
        <f t="array" ref="U7">INDEX('Summarized Source Data'!$G$1326:$G$1469,MATCH(1,($A7=LoadFactorSeasons)*(U$1=LoadFactorHours),0),)</f>
        <v>4.4226027351525963E-4</v>
      </c>
      <c r="V7" s="7" cm="1">
        <f t="array" ref="V7">INDEX('Summarized Source Data'!$G$1326:$G$1469,MATCH(1,($A7=LoadFactorSeasons)*(V$1=LoadFactorHours),0),)</f>
        <v>4.3971122294744834E-4</v>
      </c>
      <c r="W7" s="7" cm="1">
        <f t="array" ref="W7">INDEX('Summarized Source Data'!$G$1326:$G$1469,MATCH(1,($A7=LoadFactorSeasons)*(W$1=LoadFactorHours),0),)</f>
        <v>3.6451423119701512E-4</v>
      </c>
      <c r="X7" s="7" cm="1">
        <f t="array" ref="X7">INDEX('Summarized Source Data'!$G$1326:$G$1469,MATCH(1,($A7=LoadFactorSeasons)*(X$1=LoadFactorHours),0),)</f>
        <v>2.3451265223863911E-4</v>
      </c>
      <c r="Y7" s="7" cm="1">
        <f t="array" ref="Y7">INDEX('Summarized Source Data'!$G$1326:$G$1469,MATCH(1,($A7=LoadFactorSeasons)*(Y$1=LoadFactorHours),0),)</f>
        <v>1.3127610424228166E-4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8F9E-6BA2-4B0E-8E9D-93D40A7A4F01}">
  <sheetPr codeName="Sheet13">
    <tabColor rgb="FF002060"/>
  </sheetPr>
  <dimension ref="A1:Y19"/>
  <sheetViews>
    <sheetView topLeftCell="F1" workbookViewId="0">
      <selection activeCell="A2" sqref="A2:Y7"/>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Data'!$H$1326:$H$1469,MATCH(1,($A2=LoadFactorSeasons)*(B$1=LoadFactorHours),0),)</f>
        <v>8.0916503920169409E-5</v>
      </c>
      <c r="C2" s="7" cm="1">
        <f t="array" ref="C2">INDEX('Summarized Source Data'!$H$1326:$H$1469,MATCH(1,($A2=LoadFactorSeasons)*(C$1=LoadFactorHours),0),)</f>
        <v>6.0130111632003617E-5</v>
      </c>
      <c r="D2" s="7" cm="1">
        <f t="array" ref="D2">INDEX('Summarized Source Data'!$H$1326:$H$1469,MATCH(1,($A2=LoadFactorSeasons)*(D$1=LoadFactorHours),0),)</f>
        <v>4.7883541090650451E-5</v>
      </c>
      <c r="E2" s="7" cm="1">
        <f t="array" ref="E2">INDEX('Summarized Source Data'!$H$1326:$H$1469,MATCH(1,($A2=LoadFactorSeasons)*(E$1=LoadFactorHours),0),)</f>
        <v>4.0880901575915976E-5</v>
      </c>
      <c r="F2" s="7" cm="1">
        <f t="array" ref="F2">INDEX('Summarized Source Data'!$H$1326:$H$1469,MATCH(1,($A2=LoadFactorSeasons)*(F$1=LoadFactorHours),0),)</f>
        <v>4.277212076542229E-5</v>
      </c>
      <c r="G2" s="7" cm="1">
        <f t="array" ref="G2">INDEX('Summarized Source Data'!$H$1326:$H$1469,MATCH(1,($A2=LoadFactorSeasons)*(G$1=LoadFactorHours),0),)</f>
        <v>5.6029112031279722E-5</v>
      </c>
      <c r="H2" s="7" cm="1">
        <f t="array" ref="H2">INDEX('Summarized Source Data'!$H$1326:$H$1469,MATCH(1,($A2=LoadFactorSeasons)*(H$1=LoadFactorHours),0),)</f>
        <v>8.7519448671004199E-5</v>
      </c>
      <c r="I2" s="7" cm="1">
        <f t="array" ref="I2">INDEX('Summarized Source Data'!$H$1326:$H$1469,MATCH(1,($A2=LoadFactorSeasons)*(I$1=LoadFactorHours),0),)</f>
        <v>1.1494724415104786E-4</v>
      </c>
      <c r="J2" s="7" cm="1">
        <f t="array" ref="J2">INDEX('Summarized Source Data'!$H$1326:$H$1469,MATCH(1,($A2=LoadFactorSeasons)*(J$1=LoadFactorHours),0),)</f>
        <v>1.2403814068363909E-4</v>
      </c>
      <c r="K2" s="7" cm="1">
        <f t="array" ref="K2">INDEX('Summarized Source Data'!$H$1326:$H$1469,MATCH(1,($A2=LoadFactorSeasons)*(K$1=LoadFactorHours),0),)</f>
        <v>1.3534219785232948E-4</v>
      </c>
      <c r="L2" s="7" cm="1">
        <f t="array" ref="L2">INDEX('Summarized Source Data'!$H$1326:$H$1469,MATCH(1,($A2=LoadFactorSeasons)*(L$1=LoadFactorHours),0),)</f>
        <v>1.4665752763922725E-4</v>
      </c>
      <c r="M2" s="7" cm="1">
        <f t="array" ref="M2">INDEX('Summarized Source Data'!$H$1326:$H$1469,MATCH(1,($A2=LoadFactorSeasons)*(M$1=LoadFactorHours),0),)</f>
        <v>1.5370728829785396E-4</v>
      </c>
      <c r="N2" s="7" cm="1">
        <f t="array" ref="N2">INDEX('Summarized Source Data'!$H$1326:$H$1469,MATCH(1,($A2=LoadFactorSeasons)*(N$1=LoadFactorHours),0),)</f>
        <v>1.4432904825176457E-4</v>
      </c>
      <c r="O2" s="7" cm="1">
        <f t="array" ref="O2">INDEX('Summarized Source Data'!$H$1326:$H$1469,MATCH(1,($A2=LoadFactorSeasons)*(O$1=LoadFactorHours),0),)</f>
        <v>1.35383827035325E-4</v>
      </c>
      <c r="P2" s="7" cm="1">
        <f t="array" ref="P2">INDEX('Summarized Source Data'!$H$1326:$H$1469,MATCH(1,($A2=LoadFactorSeasons)*(P$1=LoadFactorHours),0),)</f>
        <v>1.4053695592226406E-4</v>
      </c>
      <c r="Q2" s="7" cm="1">
        <f t="array" ref="Q2">INDEX('Summarized Source Data'!$H$1326:$H$1469,MATCH(1,($A2=LoadFactorSeasons)*(Q$1=LoadFactorHours),0),)</f>
        <v>1.5254985517330501E-4</v>
      </c>
      <c r="R2" s="7" cm="1">
        <f t="array" ref="R2">INDEX('Summarized Source Data'!$H$1326:$H$1469,MATCH(1,($A2=LoadFactorSeasons)*(R$1=LoadFactorHours),0),)</f>
        <v>1.7603001235817935E-4</v>
      </c>
      <c r="S2" s="7" cm="1">
        <f t="array" ref="S2">INDEX('Summarized Source Data'!$H$1326:$H$1469,MATCH(1,($A2=LoadFactorSeasons)*(S$1=LoadFactorHours),0),)</f>
        <v>1.876994562245063E-4</v>
      </c>
      <c r="T2" s="7" cm="1">
        <f t="array" ref="T2">INDEX('Summarized Source Data'!$H$1326:$H$1469,MATCH(1,($A2=LoadFactorSeasons)*(T$1=LoadFactorHours),0),)</f>
        <v>1.8292629824338407E-4</v>
      </c>
      <c r="U2" s="7" cm="1">
        <f t="array" ref="U2">INDEX('Summarized Source Data'!$H$1326:$H$1469,MATCH(1,($A2=LoadFactorSeasons)*(U$1=LoadFactorHours),0),)</f>
        <v>1.7263441307941335E-4</v>
      </c>
      <c r="V2" s="7" cm="1">
        <f t="array" ref="V2">INDEX('Summarized Source Data'!$H$1326:$H$1469,MATCH(1,($A2=LoadFactorSeasons)*(V$1=LoadFactorHours),0),)</f>
        <v>1.6618912644651335E-4</v>
      </c>
      <c r="W2" s="7" cm="1">
        <f t="array" ref="W2">INDEX('Summarized Source Data'!$H$1326:$H$1469,MATCH(1,($A2=LoadFactorSeasons)*(W$1=LoadFactorHours),0),)</f>
        <v>1.6043932930267683E-4</v>
      </c>
      <c r="X2" s="7" cm="1">
        <f t="array" ref="X2">INDEX('Summarized Source Data'!$H$1326:$H$1469,MATCH(1,($A2=LoadFactorSeasons)*(X$1=LoadFactorHours),0),)</f>
        <v>1.28986956040627E-4</v>
      </c>
      <c r="Y2" s="7" cm="1">
        <f t="array" ref="Y2">INDEX('Summarized Source Data'!$H$1326:$H$1469,MATCH(1,($A2=LoadFactorSeasons)*(Y$1=LoadFactorHours),0),)</f>
        <v>1.0251357176857132E-4</v>
      </c>
    </row>
    <row r="3" spans="1:25">
      <c r="A3" s="7" t="s">
        <v>125</v>
      </c>
      <c r="B3" s="7" cm="1">
        <f t="array" ref="B3">INDEX('Summarized Source Data'!$H$1326:$H$1469,MATCH(1,($A3=LoadFactorSeasons)*(B$1=LoadFactorHours),0),)</f>
        <v>7.4814673527699493E-5</v>
      </c>
      <c r="C3" s="7" cm="1">
        <f t="array" ref="C3">INDEX('Summarized Source Data'!$H$1326:$H$1469,MATCH(1,($A3=LoadFactorSeasons)*(C$1=LoadFactorHours),0),)</f>
        <v>5.5555286749298621E-5</v>
      </c>
      <c r="D3" s="7" cm="1">
        <f t="array" ref="D3">INDEX('Summarized Source Data'!$H$1326:$H$1469,MATCH(1,($A3=LoadFactorSeasons)*(D$1=LoadFactorHours),0),)</f>
        <v>4.4099524589781207E-5</v>
      </c>
      <c r="E3" s="7" cm="1">
        <f t="array" ref="E3">INDEX('Summarized Source Data'!$H$1326:$H$1469,MATCH(1,($A3=LoadFactorSeasons)*(E$1=LoadFactorHours),0),)</f>
        <v>3.7518146443315654E-5</v>
      </c>
      <c r="F3" s="7" cm="1">
        <f t="array" ref="F3">INDEX('Summarized Source Data'!$H$1326:$H$1469,MATCH(1,($A3=LoadFactorSeasons)*(F$1=LoadFactorHours),0),)</f>
        <v>3.9190933255526924E-5</v>
      </c>
      <c r="G3" s="7" cm="1">
        <f t="array" ref="G3">INDEX('Summarized Source Data'!$H$1326:$H$1469,MATCH(1,($A3=LoadFactorSeasons)*(G$1=LoadFactorHours),0),)</f>
        <v>5.1128778202492527E-5</v>
      </c>
      <c r="H3" s="7" cm="1">
        <f t="array" ref="H3">INDEX('Summarized Source Data'!$H$1326:$H$1469,MATCH(1,($A3=LoadFactorSeasons)*(H$1=LoadFactorHours),0),)</f>
        <v>7.9300885485905333E-5</v>
      </c>
      <c r="I3" s="7" cm="1">
        <f t="array" ref="I3">INDEX('Summarized Source Data'!$H$1326:$H$1469,MATCH(1,($A3=LoadFactorSeasons)*(I$1=LoadFactorHours),0),)</f>
        <v>1.0414445700205996E-4</v>
      </c>
      <c r="J3" s="7" cm="1">
        <f t="array" ref="J3">INDEX('Summarized Source Data'!$H$1326:$H$1469,MATCH(1,($A3=LoadFactorSeasons)*(J$1=LoadFactorHours),0),)</f>
        <v>1.1364966974561313E-4</v>
      </c>
      <c r="K3" s="7" cm="1">
        <f t="array" ref="K3">INDEX('Summarized Source Data'!$H$1326:$H$1469,MATCH(1,($A3=LoadFactorSeasons)*(K$1=LoadFactorHours),0),)</f>
        <v>1.2396671767299423E-4</v>
      </c>
      <c r="L3" s="7" cm="1">
        <f t="array" ref="L3">INDEX('Summarized Source Data'!$H$1326:$H$1469,MATCH(1,($A3=LoadFactorSeasons)*(L$1=LoadFactorHours),0),)</f>
        <v>1.3499456109067115E-4</v>
      </c>
      <c r="M3" s="7" cm="1">
        <f t="array" ref="M3">INDEX('Summarized Source Data'!$H$1326:$H$1469,MATCH(1,($A3=LoadFactorSeasons)*(M$1=LoadFactorHours),0),)</f>
        <v>1.4162810654118419E-4</v>
      </c>
      <c r="N3" s="7" cm="1">
        <f t="array" ref="N3">INDEX('Summarized Source Data'!$H$1326:$H$1469,MATCH(1,($A3=LoadFactorSeasons)*(N$1=LoadFactorHours),0),)</f>
        <v>1.3287617803271575E-4</v>
      </c>
      <c r="O3" s="7" cm="1">
        <f t="array" ref="O3">INDEX('Summarized Source Data'!$H$1326:$H$1469,MATCH(1,($A3=LoadFactorSeasons)*(O$1=LoadFactorHours),0),)</f>
        <v>1.2490216873999176E-4</v>
      </c>
      <c r="P3" s="7" cm="1">
        <f t="array" ref="P3">INDEX('Summarized Source Data'!$H$1326:$H$1469,MATCH(1,($A3=LoadFactorSeasons)*(P$1=LoadFactorHours),0),)</f>
        <v>1.2979305197343037E-4</v>
      </c>
      <c r="Q3" s="7" cm="1">
        <f t="array" ref="Q3">INDEX('Summarized Source Data'!$H$1326:$H$1469,MATCH(1,($A3=LoadFactorSeasons)*(Q$1=LoadFactorHours),0),)</f>
        <v>1.4154394099589378E-4</v>
      </c>
      <c r="R3" s="7" cm="1">
        <f t="array" ref="R3">INDEX('Summarized Source Data'!$H$1326:$H$1469,MATCH(1,($A3=LoadFactorSeasons)*(R$1=LoadFactorHours),0),)</f>
        <v>1.6263359090182855E-4</v>
      </c>
      <c r="S3" s="7" cm="1">
        <f t="array" ref="S3">INDEX('Summarized Source Data'!$H$1326:$H$1469,MATCH(1,($A3=LoadFactorSeasons)*(S$1=LoadFactorHours),0),)</f>
        <v>1.733456614380092E-4</v>
      </c>
      <c r="T3" s="7" cm="1">
        <f t="array" ref="T3">INDEX('Summarized Source Data'!$H$1326:$H$1469,MATCH(1,($A3=LoadFactorSeasons)*(T$1=LoadFactorHours),0),)</f>
        <v>1.6874327080232025E-4</v>
      </c>
      <c r="U3" s="7" cm="1">
        <f t="array" ref="U3">INDEX('Summarized Source Data'!$H$1326:$H$1469,MATCH(1,($A3=LoadFactorSeasons)*(U$1=LoadFactorHours),0),)</f>
        <v>1.5905249862423741E-4</v>
      </c>
      <c r="V3" s="7" cm="1">
        <f t="array" ref="V3">INDEX('Summarized Source Data'!$H$1326:$H$1469,MATCH(1,($A3=LoadFactorSeasons)*(V$1=LoadFactorHours),0),)</f>
        <v>1.5300766975102049E-4</v>
      </c>
      <c r="W3" s="7" cm="1">
        <f t="array" ref="W3">INDEX('Summarized Source Data'!$H$1326:$H$1469,MATCH(1,($A3=LoadFactorSeasons)*(W$1=LoadFactorHours),0),)</f>
        <v>1.4784948626065856E-4</v>
      </c>
      <c r="X3" s="7" cm="1">
        <f t="array" ref="X3">INDEX('Summarized Source Data'!$H$1326:$H$1469,MATCH(1,($A3=LoadFactorSeasons)*(X$1=LoadFactorHours),0),)</f>
        <v>1.1867631329042301E-4</v>
      </c>
      <c r="Y3" s="7" cm="1">
        <f t="array" ref="Y3">INDEX('Summarized Source Data'!$H$1326:$H$1469,MATCH(1,($A3=LoadFactorSeasons)*(Y$1=LoadFactorHours),0),)</f>
        <v>9.4549987429492547E-5</v>
      </c>
    </row>
    <row r="4" spans="1:25">
      <c r="A4" s="7" t="s">
        <v>126</v>
      </c>
      <c r="B4" s="7" cm="1">
        <f t="array" ref="B4">INDEX('Summarized Source Data'!$H$1326:$H$1469,MATCH(1,($A4=LoadFactorSeasons)*(B$1=LoadFactorHours),0),)</f>
        <v>7.01496812686882E-5</v>
      </c>
      <c r="C4" s="7" cm="1">
        <f t="array" ref="C4">INDEX('Summarized Source Data'!$H$1326:$H$1469,MATCH(1,($A4=LoadFactorSeasons)*(C$1=LoadFactorHours),0),)</f>
        <v>5.2093331593886244E-5</v>
      </c>
      <c r="D4" s="7" cm="1">
        <f t="array" ref="D4">INDEX('Summarized Source Data'!$H$1326:$H$1469,MATCH(1,($A4=LoadFactorSeasons)*(D$1=LoadFactorHours),0),)</f>
        <v>4.1396530288783115E-5</v>
      </c>
      <c r="E4" s="7" cm="1">
        <f t="array" ref="E4">INDEX('Summarized Source Data'!$H$1326:$H$1469,MATCH(1,($A4=LoadFactorSeasons)*(E$1=LoadFactorHours),0),)</f>
        <v>3.5388623227512228E-5</v>
      </c>
      <c r="F4" s="7" cm="1">
        <f t="array" ref="F4">INDEX('Summarized Source Data'!$H$1326:$H$1469,MATCH(1,($A4=LoadFactorSeasons)*(F$1=LoadFactorHours),0),)</f>
        <v>3.6985330434400605E-5</v>
      </c>
      <c r="G4" s="7" cm="1">
        <f t="array" ref="G4">INDEX('Summarized Source Data'!$H$1326:$H$1469,MATCH(1,($A4=LoadFactorSeasons)*(G$1=LoadFactorHours),0),)</f>
        <v>4.7601671634931373E-5</v>
      </c>
      <c r="H4" s="7" cm="1">
        <f t="array" ref="H4">INDEX('Summarized Source Data'!$H$1326:$H$1469,MATCH(1,($A4=LoadFactorSeasons)*(H$1=LoadFactorHours),0),)</f>
        <v>7.2896548739121336E-5</v>
      </c>
      <c r="I4" s="7" cm="1">
        <f t="array" ref="I4">INDEX('Summarized Source Data'!$H$1326:$H$1469,MATCH(1,($A4=LoadFactorSeasons)*(I$1=LoadFactorHours),0),)</f>
        <v>9.5573339561253262E-5</v>
      </c>
      <c r="J4" s="7" cm="1">
        <f t="array" ref="J4">INDEX('Summarized Source Data'!$H$1326:$H$1469,MATCH(1,($A4=LoadFactorSeasons)*(J$1=LoadFactorHours),0),)</f>
        <v>1.0473568276637917E-4</v>
      </c>
      <c r="K4" s="7" cm="1">
        <f t="array" ref="K4">INDEX('Summarized Source Data'!$H$1326:$H$1469,MATCH(1,($A4=LoadFactorSeasons)*(K$1=LoadFactorHours),0),)</f>
        <v>1.1419578676180887E-4</v>
      </c>
      <c r="L4" s="7" cm="1">
        <f t="array" ref="L4">INDEX('Summarized Source Data'!$H$1326:$H$1469,MATCH(1,($A4=LoadFactorSeasons)*(L$1=LoadFactorHours),0),)</f>
        <v>1.2466674756672511E-4</v>
      </c>
      <c r="M4" s="7" cm="1">
        <f t="array" ref="M4">INDEX('Summarized Source Data'!$H$1326:$H$1469,MATCH(1,($A4=LoadFactorSeasons)*(M$1=LoadFactorHours),0),)</f>
        <v>1.3169957767368979E-4</v>
      </c>
      <c r="N4" s="7" cm="1">
        <f t="array" ref="N4">INDEX('Summarized Source Data'!$H$1326:$H$1469,MATCH(1,($A4=LoadFactorSeasons)*(N$1=LoadFactorHours),0),)</f>
        <v>1.2385834919818338E-4</v>
      </c>
      <c r="O4" s="7" cm="1">
        <f t="array" ref="O4">INDEX('Summarized Source Data'!$H$1326:$H$1469,MATCH(1,($A4=LoadFactorSeasons)*(O$1=LoadFactorHours),0),)</f>
        <v>1.1681114006493848E-4</v>
      </c>
      <c r="P4" s="7" cm="1">
        <f t="array" ref="P4">INDEX('Summarized Source Data'!$H$1326:$H$1469,MATCH(1,($A4=LoadFactorSeasons)*(P$1=LoadFactorHours),0),)</f>
        <v>1.2185067896472817E-4</v>
      </c>
      <c r="Q4" s="7" cm="1">
        <f t="array" ref="Q4">INDEX('Summarized Source Data'!$H$1326:$H$1469,MATCH(1,($A4=LoadFactorSeasons)*(Q$1=LoadFactorHours),0),)</f>
        <v>1.3288727462670399E-4</v>
      </c>
      <c r="R4" s="7" cm="1">
        <f t="array" ref="R4">INDEX('Summarized Source Data'!$H$1326:$H$1469,MATCH(1,($A4=LoadFactorSeasons)*(R$1=LoadFactorHours),0),)</f>
        <v>1.5265007787027126E-4</v>
      </c>
      <c r="S4" s="7" cm="1">
        <f t="array" ref="S4">INDEX('Summarized Source Data'!$H$1326:$H$1469,MATCH(1,($A4=LoadFactorSeasons)*(S$1=LoadFactorHours),0),)</f>
        <v>1.6161923380363834E-4</v>
      </c>
      <c r="T4" s="7" cm="1">
        <f t="array" ref="T4">INDEX('Summarized Source Data'!$H$1326:$H$1469,MATCH(1,($A4=LoadFactorSeasons)*(T$1=LoadFactorHours),0),)</f>
        <v>1.5716228276631709E-4</v>
      </c>
      <c r="U4" s="7" cm="1">
        <f t="array" ref="U4">INDEX('Summarized Source Data'!$H$1326:$H$1469,MATCH(1,($A4=LoadFactorSeasons)*(U$1=LoadFactorHours),0),)</f>
        <v>1.4818442805223124E-4</v>
      </c>
      <c r="V4" s="7" cm="1">
        <f t="array" ref="V4">INDEX('Summarized Source Data'!$H$1326:$H$1469,MATCH(1,($A4=LoadFactorSeasons)*(V$1=LoadFactorHours),0),)</f>
        <v>1.4252152737246422E-4</v>
      </c>
      <c r="W4" s="7" cm="1">
        <f t="array" ref="W4">INDEX('Summarized Source Data'!$H$1326:$H$1469,MATCH(1,($A4=LoadFactorSeasons)*(W$1=LoadFactorHours),0),)</f>
        <v>1.3751048407761252E-4</v>
      </c>
      <c r="X4" s="7" cm="1">
        <f t="array" ref="X4">INDEX('Summarized Source Data'!$H$1326:$H$1469,MATCH(1,($A4=LoadFactorSeasons)*(X$1=LoadFactorHours),0),)</f>
        <v>1.1052650329755524E-4</v>
      </c>
      <c r="Y4" s="7" cm="1">
        <f t="array" ref="Y4">INDEX('Summarized Source Data'!$H$1326:$H$1469,MATCH(1,($A4=LoadFactorSeasons)*(Y$1=LoadFactorHours),0),)</f>
        <v>8.8228745080255966E-5</v>
      </c>
    </row>
    <row r="5" spans="1:25">
      <c r="A5" s="7" t="s">
        <v>127</v>
      </c>
      <c r="B5" s="7" cm="1">
        <f t="array" ref="B5">INDEX('Summarized Source Data'!$H$1326:$H$1469,MATCH(1,($A5=LoadFactorSeasons)*(B$1=LoadFactorHours),0),)</f>
        <v>7.5296494647674239E-5</v>
      </c>
      <c r="C5" s="7" cm="1">
        <f t="array" ref="C5">INDEX('Summarized Source Data'!$H$1326:$H$1469,MATCH(1,($A5=LoadFactorSeasons)*(C$1=LoadFactorHours),0),)</f>
        <v>5.587159946515807E-5</v>
      </c>
      <c r="D5" s="7" cm="1">
        <f t="array" ref="D5">INDEX('Summarized Source Data'!$H$1326:$H$1469,MATCH(1,($A5=LoadFactorSeasons)*(D$1=LoadFactorHours),0),)</f>
        <v>4.4273840130144585E-5</v>
      </c>
      <c r="E5" s="7" cm="1">
        <f t="array" ref="E5">INDEX('Summarized Source Data'!$H$1326:$H$1469,MATCH(1,($A5=LoadFactorSeasons)*(E$1=LoadFactorHours),0),)</f>
        <v>3.7647392239291869E-5</v>
      </c>
      <c r="F5" s="7" cm="1">
        <f t="array" ref="F5">INDEX('Summarized Source Data'!$H$1326:$H$1469,MATCH(1,($A5=LoadFactorSeasons)*(F$1=LoadFactorHours),0),)</f>
        <v>3.9293100471113733E-5</v>
      </c>
      <c r="G5" s="7" cm="1">
        <f t="array" ref="G5">INDEX('Summarized Source Data'!$H$1326:$H$1469,MATCH(1,($A5=LoadFactorSeasons)*(G$1=LoadFactorHours),0),)</f>
        <v>5.1056168317729587E-5</v>
      </c>
      <c r="H5" s="7" cm="1">
        <f t="array" ref="H5">INDEX('Summarized Source Data'!$H$1326:$H$1469,MATCH(1,($A5=LoadFactorSeasons)*(H$1=LoadFactorHours),0),)</f>
        <v>7.8881498171278554E-5</v>
      </c>
      <c r="I5" s="7" cm="1">
        <f t="array" ref="I5">INDEX('Summarized Source Data'!$H$1326:$H$1469,MATCH(1,($A5=LoadFactorSeasons)*(I$1=LoadFactorHours),0),)</f>
        <v>1.0376712985444928E-4</v>
      </c>
      <c r="J5" s="7" cm="1">
        <f t="array" ref="J5">INDEX('Summarized Source Data'!$H$1326:$H$1469,MATCH(1,($A5=LoadFactorSeasons)*(J$1=LoadFactorHours),0),)</f>
        <v>1.1343339708727187E-4</v>
      </c>
      <c r="K5" s="7" cm="1">
        <f t="array" ref="K5">INDEX('Summarized Source Data'!$H$1326:$H$1469,MATCH(1,($A5=LoadFactorSeasons)*(K$1=LoadFactorHours),0),)</f>
        <v>1.2392961134295258E-4</v>
      </c>
      <c r="L5" s="7" cm="1">
        <f t="array" ref="L5">INDEX('Summarized Source Data'!$H$1326:$H$1469,MATCH(1,($A5=LoadFactorSeasons)*(L$1=LoadFactorHours),0),)</f>
        <v>1.3542354128656054E-4</v>
      </c>
      <c r="M5" s="7" cm="1">
        <f t="array" ref="M5">INDEX('Summarized Source Data'!$H$1326:$H$1469,MATCH(1,($A5=LoadFactorSeasons)*(M$1=LoadFactorHours),0),)</f>
        <v>1.4267619440019229E-4</v>
      </c>
      <c r="N5" s="7" cm="1">
        <f t="array" ref="N5">INDEX('Summarized Source Data'!$H$1326:$H$1469,MATCH(1,($A5=LoadFactorSeasons)*(N$1=LoadFactorHours),0),)</f>
        <v>1.3400774909960508E-4</v>
      </c>
      <c r="O5" s="7" cm="1">
        <f t="array" ref="O5">INDEX('Summarized Source Data'!$H$1326:$H$1469,MATCH(1,($A5=LoadFactorSeasons)*(O$1=LoadFactorHours),0),)</f>
        <v>1.2599113532756311E-4</v>
      </c>
      <c r="P5" s="7" cm="1">
        <f t="array" ref="P5">INDEX('Summarized Source Data'!$H$1326:$H$1469,MATCH(1,($A5=LoadFactorSeasons)*(P$1=LoadFactorHours),0),)</f>
        <v>1.3114565651738811E-4</v>
      </c>
      <c r="Q5" s="7" cm="1">
        <f t="array" ref="Q5">INDEX('Summarized Source Data'!$H$1326:$H$1469,MATCH(1,($A5=LoadFactorSeasons)*(Q$1=LoadFactorHours),0),)</f>
        <v>1.4299751252043062E-4</v>
      </c>
      <c r="R5" s="7" cm="1">
        <f t="array" ref="R5">INDEX('Summarized Source Data'!$H$1326:$H$1469,MATCH(1,($A5=LoadFactorSeasons)*(R$1=LoadFactorHours),0),)</f>
        <v>1.6466896525559917E-4</v>
      </c>
      <c r="S5" s="7" cm="1">
        <f t="array" ref="S5">INDEX('Summarized Source Data'!$H$1326:$H$1469,MATCH(1,($A5=LoadFactorSeasons)*(S$1=LoadFactorHours),0),)</f>
        <v>1.7507090237566043E-4</v>
      </c>
      <c r="T5" s="7" cm="1">
        <f t="array" ref="T5">INDEX('Summarized Source Data'!$H$1326:$H$1469,MATCH(1,($A5=LoadFactorSeasons)*(T$1=LoadFactorHours),0),)</f>
        <v>1.7020545263651013E-4</v>
      </c>
      <c r="U5" s="7" cm="1">
        <f t="array" ref="U5">INDEX('Summarized Source Data'!$H$1326:$H$1469,MATCH(1,($A5=LoadFactorSeasons)*(U$1=LoadFactorHours),0),)</f>
        <v>1.5976208469003681E-4</v>
      </c>
      <c r="V5" s="7" cm="1">
        <f t="array" ref="V5">INDEX('Summarized Source Data'!$H$1326:$H$1469,MATCH(1,($A5=LoadFactorSeasons)*(V$1=LoadFactorHours),0),)</f>
        <v>1.541899608099978E-4</v>
      </c>
      <c r="W5" s="7" cm="1">
        <f t="array" ref="W5">INDEX('Summarized Source Data'!$H$1326:$H$1469,MATCH(1,($A5=LoadFactorSeasons)*(W$1=LoadFactorHours),0),)</f>
        <v>1.4890464861303247E-4</v>
      </c>
      <c r="X5" s="7" cm="1">
        <f t="array" ref="X5">INDEX('Summarized Source Data'!$H$1326:$H$1469,MATCH(1,($A5=LoadFactorSeasons)*(X$1=LoadFactorHours),0),)</f>
        <v>1.1909642279909328E-4</v>
      </c>
      <c r="Y5" s="7" cm="1">
        <f t="array" ref="Y5">INDEX('Summarized Source Data'!$H$1326:$H$1469,MATCH(1,($A5=LoadFactorSeasons)*(Y$1=LoadFactorHours),0),)</f>
        <v>9.510136127234587E-5</v>
      </c>
    </row>
    <row r="6" spans="1:25">
      <c r="A6" s="7" t="s">
        <v>130</v>
      </c>
      <c r="B6" s="7" cm="1">
        <f t="array" ref="B6">INDEX('Summarized Source Data'!$H$1326:$H$1469,MATCH(1,($A6=LoadFactorSeasons)*(B$1=LoadFactorHours),0),)</f>
        <v>8.2819137588653423E-5</v>
      </c>
      <c r="C6" s="7" cm="1">
        <f t="array" ref="C6">INDEX('Summarized Source Data'!$H$1326:$H$1469,MATCH(1,($A6=LoadFactorSeasons)*(C$1=LoadFactorHours),0),)</f>
        <v>6.4740781010320375E-5</v>
      </c>
      <c r="D6" s="7" cm="1">
        <f t="array" ref="D6">INDEX('Summarized Source Data'!$H$1326:$H$1469,MATCH(1,($A6=LoadFactorSeasons)*(D$1=LoadFactorHours),0),)</f>
        <v>5.0561609434752384E-5</v>
      </c>
      <c r="E6" s="7" cm="1">
        <f t="array" ref="E6">INDEX('Summarized Source Data'!$H$1326:$H$1469,MATCH(1,($A6=LoadFactorSeasons)*(E$1=LoadFactorHours),0),)</f>
        <v>4.1963160657786416E-5</v>
      </c>
      <c r="F6" s="7" cm="1">
        <f t="array" ref="F6">INDEX('Summarized Source Data'!$H$1326:$H$1469,MATCH(1,($A6=LoadFactorSeasons)*(F$1=LoadFactorHours),0),)</f>
        <v>4.3153126147234706E-5</v>
      </c>
      <c r="G6" s="7" cm="1">
        <f t="array" ref="G6">INDEX('Summarized Source Data'!$H$1326:$H$1469,MATCH(1,($A6=LoadFactorSeasons)*(G$1=LoadFactorHours),0),)</f>
        <v>4.9876072618950405E-5</v>
      </c>
      <c r="H6" s="7" cm="1">
        <f t="array" ref="H6">INDEX('Summarized Source Data'!$H$1326:$H$1469,MATCH(1,($A6=LoadFactorSeasons)*(H$1=LoadFactorHours),0),)</f>
        <v>7.2169750615586566E-5</v>
      </c>
      <c r="I6" s="7" cm="1">
        <f t="array" ref="I6">INDEX('Summarized Source Data'!$H$1326:$H$1469,MATCH(1,($A6=LoadFactorSeasons)*(I$1=LoadFactorHours),0),)</f>
        <v>1.0185142558199193E-4</v>
      </c>
      <c r="J6" s="7" cm="1">
        <f t="array" ref="J6">INDEX('Summarized Source Data'!$H$1326:$H$1469,MATCH(1,($A6=LoadFactorSeasons)*(J$1=LoadFactorHours),0),)</f>
        <v>1.279110017112324E-4</v>
      </c>
      <c r="K6" s="7" cm="1">
        <f t="array" ref="K6">INDEX('Summarized Source Data'!$H$1326:$H$1469,MATCH(1,($A6=LoadFactorSeasons)*(K$1=LoadFactorHours),0),)</f>
        <v>1.598270713720766E-4</v>
      </c>
      <c r="L6" s="7" cm="1">
        <f t="array" ref="L6">INDEX('Summarized Source Data'!$H$1326:$H$1469,MATCH(1,($A6=LoadFactorSeasons)*(L$1=LoadFactorHours),0),)</f>
        <v>1.9703683025867294E-4</v>
      </c>
      <c r="M6" s="7" cm="1">
        <f t="array" ref="M6">INDEX('Summarized Source Data'!$H$1326:$H$1469,MATCH(1,($A6=LoadFactorSeasons)*(M$1=LoadFactorHours),0),)</f>
        <v>2.2063745454774239E-4</v>
      </c>
      <c r="N6" s="7" cm="1">
        <f t="array" ref="N6">INDEX('Summarized Source Data'!$H$1326:$H$1469,MATCH(1,($A6=LoadFactorSeasons)*(N$1=LoadFactorHours),0),)</f>
        <v>2.0109509873597758E-4</v>
      </c>
      <c r="O6" s="7" cm="1">
        <f t="array" ref="O6">INDEX('Summarized Source Data'!$H$1326:$H$1469,MATCH(1,($A6=LoadFactorSeasons)*(O$1=LoadFactorHours),0),)</f>
        <v>1.7727981173798563E-4</v>
      </c>
      <c r="P6" s="7" cm="1">
        <f t="array" ref="P6">INDEX('Summarized Source Data'!$H$1326:$H$1469,MATCH(1,($A6=LoadFactorSeasons)*(P$1=LoadFactorHours),0),)</f>
        <v>1.8716667377461886E-4</v>
      </c>
      <c r="Q6" s="7" cm="1">
        <f t="array" ref="Q6">INDEX('Summarized Source Data'!$H$1326:$H$1469,MATCH(1,($A6=LoadFactorSeasons)*(Q$1=LoadFactorHours),0),)</f>
        <v>1.9374653605183791E-4</v>
      </c>
      <c r="R6" s="7" cm="1">
        <f t="array" ref="R6">INDEX('Summarized Source Data'!$H$1326:$H$1469,MATCH(1,($A6=LoadFactorSeasons)*(R$1=LoadFactorHours),0),)</f>
        <v>2.0808201456803819E-4</v>
      </c>
      <c r="S6" s="7" cm="1">
        <f t="array" ref="S6">INDEX('Summarized Source Data'!$H$1326:$H$1469,MATCH(1,($A6=LoadFactorSeasons)*(S$1=LoadFactorHours),0),)</f>
        <v>2.0737003888126983E-4</v>
      </c>
      <c r="T6" s="7" cm="1">
        <f t="array" ref="T6">INDEX('Summarized Source Data'!$H$1326:$H$1469,MATCH(1,($A6=LoadFactorSeasons)*(T$1=LoadFactorHours),0),)</f>
        <v>2.0030376008717523E-4</v>
      </c>
      <c r="U6" s="7" cm="1">
        <f t="array" ref="U6">INDEX('Summarized Source Data'!$H$1326:$H$1469,MATCH(1,($A6=LoadFactorSeasons)*(U$1=LoadFactorHours),0),)</f>
        <v>1.8639586117139505E-4</v>
      </c>
      <c r="V6" s="7" cm="1">
        <f t="array" ref="V6">INDEX('Summarized Source Data'!$H$1326:$H$1469,MATCH(1,($A6=LoadFactorSeasons)*(V$1=LoadFactorHours),0),)</f>
        <v>1.7469859970762274E-4</v>
      </c>
      <c r="W6" s="7" cm="1">
        <f t="array" ref="W6">INDEX('Summarized Source Data'!$H$1326:$H$1469,MATCH(1,($A6=LoadFactorSeasons)*(W$1=LoadFactorHours),0),)</f>
        <v>1.6014373969911843E-4</v>
      </c>
      <c r="X6" s="7" cm="1">
        <f t="array" ref="X6">INDEX('Summarized Source Data'!$H$1326:$H$1469,MATCH(1,($A6=LoadFactorSeasons)*(X$1=LoadFactorHours),0),)</f>
        <v>1.3367889776739333E-4</v>
      </c>
      <c r="Y6" s="7" cm="1">
        <f t="array" ref="Y6">INDEX('Summarized Source Data'!$H$1326:$H$1469,MATCH(1,($A6=LoadFactorSeasons)*(Y$1=LoadFactorHours),0),)</f>
        <v>1.0739406042698634E-4</v>
      </c>
    </row>
    <row r="7" spans="1:25">
      <c r="A7" s="7" t="s">
        <v>129</v>
      </c>
      <c r="B7" s="7" cm="1">
        <f t="array" ref="B7">INDEX('Summarized Source Data'!$H$1326:$H$1469,MATCH(1,($A7=LoadFactorSeasons)*(B$1=LoadFactorHours),0),)</f>
        <v>9.990203931713995E-5</v>
      </c>
      <c r="C7" s="7" cm="1">
        <f t="array" ref="C7">INDEX('Summarized Source Data'!$H$1326:$H$1469,MATCH(1,($A7=LoadFactorSeasons)*(C$1=LoadFactorHours),0),)</f>
        <v>7.746970129253404E-5</v>
      </c>
      <c r="D7" s="7" cm="1">
        <f t="array" ref="D7">INDEX('Summarized Source Data'!$H$1326:$H$1469,MATCH(1,($A7=LoadFactorSeasons)*(D$1=LoadFactorHours),0),)</f>
        <v>6.0895336065608968E-5</v>
      </c>
      <c r="E7" s="7" cm="1">
        <f t="array" ref="E7">INDEX('Summarized Source Data'!$H$1326:$H$1469,MATCH(1,($A7=LoadFactorSeasons)*(E$1=LoadFactorHours),0),)</f>
        <v>5.0281556078994621E-5</v>
      </c>
      <c r="F7" s="7" cm="1">
        <f t="array" ref="F7">INDEX('Summarized Source Data'!$H$1326:$H$1469,MATCH(1,($A7=LoadFactorSeasons)*(F$1=LoadFactorHours),0),)</f>
        <v>5.1565335162520593E-5</v>
      </c>
      <c r="G7" s="7" cm="1">
        <f t="array" ref="G7">INDEX('Summarized Source Data'!$H$1326:$H$1469,MATCH(1,($A7=LoadFactorSeasons)*(G$1=LoadFactorHours),0),)</f>
        <v>5.9587880776293185E-5</v>
      </c>
      <c r="H7" s="7" cm="1">
        <f t="array" ref="H7">INDEX('Summarized Source Data'!$H$1326:$H$1469,MATCH(1,($A7=LoadFactorSeasons)*(H$1=LoadFactorHours),0),)</f>
        <v>8.7846361551146497E-5</v>
      </c>
      <c r="I7" s="7" cm="1">
        <f t="array" ref="I7">INDEX('Summarized Source Data'!$H$1326:$H$1469,MATCH(1,($A7=LoadFactorSeasons)*(I$1=LoadFactorHours),0),)</f>
        <v>1.2491041073517249E-4</v>
      </c>
      <c r="J7" s="7" cm="1">
        <f t="array" ref="J7">INDEX('Summarized Source Data'!$H$1326:$H$1469,MATCH(1,($A7=LoadFactorSeasons)*(J$1=LoadFactorHours),0),)</f>
        <v>1.5704718620082484E-4</v>
      </c>
      <c r="K7" s="7" cm="1">
        <f t="array" ref="K7">INDEX('Summarized Source Data'!$H$1326:$H$1469,MATCH(1,($A7=LoadFactorSeasons)*(K$1=LoadFactorHours),0),)</f>
        <v>1.9883246002163835E-4</v>
      </c>
      <c r="L7" s="7" cm="1">
        <f t="array" ref="L7">INDEX('Summarized Source Data'!$H$1326:$H$1469,MATCH(1,($A7=LoadFactorSeasons)*(L$1=LoadFactorHours),0),)</f>
        <v>2.4406658077822798E-4</v>
      </c>
      <c r="M7" s="7" cm="1">
        <f t="array" ref="M7">INDEX('Summarized Source Data'!$H$1326:$H$1469,MATCH(1,($A7=LoadFactorSeasons)*(M$1=LoadFactorHours),0),)</f>
        <v>2.6845551163714098E-4</v>
      </c>
      <c r="N7" s="7" cm="1">
        <f t="array" ref="N7">INDEX('Summarized Source Data'!$H$1326:$H$1469,MATCH(1,($A7=LoadFactorSeasons)*(N$1=LoadFactorHours),0),)</f>
        <v>2.4487987594184091E-4</v>
      </c>
      <c r="O7" s="7" cm="1">
        <f t="array" ref="O7">INDEX('Summarized Source Data'!$H$1326:$H$1469,MATCH(1,($A7=LoadFactorSeasons)*(O$1=LoadFactorHours),0),)</f>
        <v>2.1691746048319721E-4</v>
      </c>
      <c r="P7" s="7" cm="1">
        <f t="array" ref="P7">INDEX('Summarized Source Data'!$H$1326:$H$1469,MATCH(1,($A7=LoadFactorSeasons)*(P$1=LoadFactorHours),0),)</f>
        <v>2.2519214537752253E-4</v>
      </c>
      <c r="Q7" s="7" cm="1">
        <f t="array" ref="Q7">INDEX('Summarized Source Data'!$H$1326:$H$1469,MATCH(1,($A7=LoadFactorSeasons)*(Q$1=LoadFactorHours),0),)</f>
        <v>2.3265179081852536E-4</v>
      </c>
      <c r="R7" s="7" cm="1">
        <f t="array" ref="R7">INDEX('Summarized Source Data'!$H$1326:$H$1469,MATCH(1,($A7=LoadFactorSeasons)*(R$1=LoadFactorHours),0),)</f>
        <v>2.4880211740279555E-4</v>
      </c>
      <c r="S7" s="7" cm="1">
        <f t="array" ref="S7">INDEX('Summarized Source Data'!$H$1326:$H$1469,MATCH(1,($A7=LoadFactorSeasons)*(S$1=LoadFactorHours),0),)</f>
        <v>2.493200107541598E-4</v>
      </c>
      <c r="T7" s="7" cm="1">
        <f t="array" ref="T7">INDEX('Summarized Source Data'!$H$1326:$H$1469,MATCH(1,($A7=LoadFactorSeasons)*(T$1=LoadFactorHours),0),)</f>
        <v>2.4543153283264942E-4</v>
      </c>
      <c r="U7" s="7" cm="1">
        <f t="array" ref="U7">INDEX('Summarized Source Data'!$H$1326:$H$1469,MATCH(1,($A7=LoadFactorSeasons)*(U$1=LoadFactorHours),0),)</f>
        <v>2.2676966232977049E-4</v>
      </c>
      <c r="V7" s="7" cm="1">
        <f t="array" ref="V7">INDEX('Summarized Source Data'!$H$1326:$H$1469,MATCH(1,($A7=LoadFactorSeasons)*(V$1=LoadFactorHours),0),)</f>
        <v>2.1303240375398488E-4</v>
      </c>
      <c r="W7" s="7" cm="1">
        <f t="array" ref="W7">INDEX('Summarized Source Data'!$H$1326:$H$1469,MATCH(1,($A7=LoadFactorSeasons)*(W$1=LoadFactorHours),0),)</f>
        <v>1.959258228206661E-4</v>
      </c>
      <c r="X7" s="7" cm="1">
        <f t="array" ref="X7">INDEX('Summarized Source Data'!$H$1326:$H$1469,MATCH(1,($A7=LoadFactorSeasons)*(X$1=LoadFactorHours),0),)</f>
        <v>1.6352759310088593E-4</v>
      </c>
      <c r="Y7" s="7" cm="1">
        <f t="array" ref="Y7">INDEX('Summarized Source Data'!$H$1326:$H$1469,MATCH(1,($A7=LoadFactorSeasons)*(Y$1=LoadFactorHours),0),)</f>
        <v>1.3035190261500234E-4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458CA-F1E1-4160-AA64-2AF735802A3B}">
  <sheetPr codeName="Sheet14">
    <tabColor rgb="FF002060"/>
  </sheetPr>
  <dimension ref="A1:Y19"/>
  <sheetViews>
    <sheetView topLeftCell="F1" workbookViewId="0">
      <selection activeCell="A2" sqref="A2:Y7"/>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Data'!$I$1326:$I$1469,MATCH(1,($A2=LoadFactorSeasons)*(B$1=LoadFactorHours),0),)</f>
        <v>8.0916503920169409E-5</v>
      </c>
      <c r="C2" s="7" cm="1">
        <f t="array" ref="C2">INDEX('Summarized Source Data'!$I$1326:$I$1469,MATCH(1,($A2=LoadFactorSeasons)*(C$1=LoadFactorHours),0),)</f>
        <v>6.0130111632003617E-5</v>
      </c>
      <c r="D2" s="7" cm="1">
        <f t="array" ref="D2">INDEX('Summarized Source Data'!$I$1326:$I$1469,MATCH(1,($A2=LoadFactorSeasons)*(D$1=LoadFactorHours),0),)</f>
        <v>4.7883541090650451E-5</v>
      </c>
      <c r="E2" s="7" cm="1">
        <f t="array" ref="E2">INDEX('Summarized Source Data'!$I$1326:$I$1469,MATCH(1,($A2=LoadFactorSeasons)*(E$1=LoadFactorHours),0),)</f>
        <v>4.0880901575915976E-5</v>
      </c>
      <c r="F2" s="7" cm="1">
        <f t="array" ref="F2">INDEX('Summarized Source Data'!$I$1326:$I$1469,MATCH(1,($A2=LoadFactorSeasons)*(F$1=LoadFactorHours),0),)</f>
        <v>4.277212076542229E-5</v>
      </c>
      <c r="G2" s="7" cm="1">
        <f t="array" ref="G2">INDEX('Summarized Source Data'!$I$1326:$I$1469,MATCH(1,($A2=LoadFactorSeasons)*(G$1=LoadFactorHours),0),)</f>
        <v>5.6029112031279722E-5</v>
      </c>
      <c r="H2" s="7" cm="1">
        <f t="array" ref="H2">INDEX('Summarized Source Data'!$I$1326:$I$1469,MATCH(1,($A2=LoadFactorSeasons)*(H$1=LoadFactorHours),0),)</f>
        <v>8.7519448671004199E-5</v>
      </c>
      <c r="I2" s="7" cm="1">
        <f t="array" ref="I2">INDEX('Summarized Source Data'!$I$1326:$I$1469,MATCH(1,($A2=LoadFactorSeasons)*(I$1=LoadFactorHours),0),)</f>
        <v>1.1494724415104786E-4</v>
      </c>
      <c r="J2" s="7" cm="1">
        <f t="array" ref="J2">INDEX('Summarized Source Data'!$I$1326:$I$1469,MATCH(1,($A2=LoadFactorSeasons)*(J$1=LoadFactorHours),0),)</f>
        <v>1.2403814068363909E-4</v>
      </c>
      <c r="K2" s="7" cm="1">
        <f t="array" ref="K2">INDEX('Summarized Source Data'!$I$1326:$I$1469,MATCH(1,($A2=LoadFactorSeasons)*(K$1=LoadFactorHours),0),)</f>
        <v>1.3534219785232948E-4</v>
      </c>
      <c r="L2" s="7" cm="1">
        <f t="array" ref="L2">INDEX('Summarized Source Data'!$I$1326:$I$1469,MATCH(1,($A2=LoadFactorSeasons)*(L$1=LoadFactorHours),0),)</f>
        <v>1.4665752763922725E-4</v>
      </c>
      <c r="M2" s="7" cm="1">
        <f t="array" ref="M2">INDEX('Summarized Source Data'!$I$1326:$I$1469,MATCH(1,($A2=LoadFactorSeasons)*(M$1=LoadFactorHours),0),)</f>
        <v>1.5370728829785396E-4</v>
      </c>
      <c r="N2" s="7" cm="1">
        <f t="array" ref="N2">INDEX('Summarized Source Data'!$I$1326:$I$1469,MATCH(1,($A2=LoadFactorSeasons)*(N$1=LoadFactorHours),0),)</f>
        <v>1.4432904825176457E-4</v>
      </c>
      <c r="O2" s="7" cm="1">
        <f t="array" ref="O2">INDEX('Summarized Source Data'!$I$1326:$I$1469,MATCH(1,($A2=LoadFactorSeasons)*(O$1=LoadFactorHours),0),)</f>
        <v>1.35383827035325E-4</v>
      </c>
      <c r="P2" s="7" cm="1">
        <f t="array" ref="P2">INDEX('Summarized Source Data'!$I$1326:$I$1469,MATCH(1,($A2=LoadFactorSeasons)*(P$1=LoadFactorHours),0),)</f>
        <v>1.4053695592226406E-4</v>
      </c>
      <c r="Q2" s="7" cm="1">
        <f t="array" ref="Q2">INDEX('Summarized Source Data'!$I$1326:$I$1469,MATCH(1,($A2=LoadFactorSeasons)*(Q$1=LoadFactorHours),0),)</f>
        <v>1.5254985517330501E-4</v>
      </c>
      <c r="R2" s="7" cm="1">
        <f t="array" ref="R2">INDEX('Summarized Source Data'!$I$1326:$I$1469,MATCH(1,($A2=LoadFactorSeasons)*(R$1=LoadFactorHours),0),)</f>
        <v>1.7603001235817935E-4</v>
      </c>
      <c r="S2" s="7" cm="1">
        <f t="array" ref="S2">INDEX('Summarized Source Data'!$I$1326:$I$1469,MATCH(1,($A2=LoadFactorSeasons)*(S$1=LoadFactorHours),0),)</f>
        <v>1.876994562245063E-4</v>
      </c>
      <c r="T2" s="7" cm="1">
        <f t="array" ref="T2">INDEX('Summarized Source Data'!$I$1326:$I$1469,MATCH(1,($A2=LoadFactorSeasons)*(T$1=LoadFactorHours),0),)</f>
        <v>1.8292629824338407E-4</v>
      </c>
      <c r="U2" s="7" cm="1">
        <f t="array" ref="U2">INDEX('Summarized Source Data'!$I$1326:$I$1469,MATCH(1,($A2=LoadFactorSeasons)*(U$1=LoadFactorHours),0),)</f>
        <v>1.7263441307941335E-4</v>
      </c>
      <c r="V2" s="7" cm="1">
        <f t="array" ref="V2">INDEX('Summarized Source Data'!$I$1326:$I$1469,MATCH(1,($A2=LoadFactorSeasons)*(V$1=LoadFactorHours),0),)</f>
        <v>1.6618912644651335E-4</v>
      </c>
      <c r="W2" s="7" cm="1">
        <f t="array" ref="W2">INDEX('Summarized Source Data'!$I$1326:$I$1469,MATCH(1,($A2=LoadFactorSeasons)*(W$1=LoadFactorHours),0),)</f>
        <v>1.6043932930267683E-4</v>
      </c>
      <c r="X2" s="7" cm="1">
        <f t="array" ref="X2">INDEX('Summarized Source Data'!$I$1326:$I$1469,MATCH(1,($A2=LoadFactorSeasons)*(X$1=LoadFactorHours),0),)</f>
        <v>1.28986956040627E-4</v>
      </c>
      <c r="Y2" s="7" cm="1">
        <f t="array" ref="Y2">INDEX('Summarized Source Data'!$I$1326:$I$1469,MATCH(1,($A2=LoadFactorSeasons)*(Y$1=LoadFactorHours),0),)</f>
        <v>1.0251357176857132E-4</v>
      </c>
    </row>
    <row r="3" spans="1:25">
      <c r="A3" s="7" t="s">
        <v>125</v>
      </c>
      <c r="B3" s="7" cm="1">
        <f t="array" ref="B3">INDEX('Summarized Source Data'!$I$1326:$I$1469,MATCH(1,($A3=LoadFactorSeasons)*(B$1=LoadFactorHours),0),)</f>
        <v>7.4814673527699493E-5</v>
      </c>
      <c r="C3" s="7" cm="1">
        <f t="array" ref="C3">INDEX('Summarized Source Data'!$I$1326:$I$1469,MATCH(1,($A3=LoadFactorSeasons)*(C$1=LoadFactorHours),0),)</f>
        <v>5.5555286749298621E-5</v>
      </c>
      <c r="D3" s="7" cm="1">
        <f t="array" ref="D3">INDEX('Summarized Source Data'!$I$1326:$I$1469,MATCH(1,($A3=LoadFactorSeasons)*(D$1=LoadFactorHours),0),)</f>
        <v>4.4099524589781207E-5</v>
      </c>
      <c r="E3" s="7" cm="1">
        <f t="array" ref="E3">INDEX('Summarized Source Data'!$I$1326:$I$1469,MATCH(1,($A3=LoadFactorSeasons)*(E$1=LoadFactorHours),0),)</f>
        <v>3.7518146443315654E-5</v>
      </c>
      <c r="F3" s="7" cm="1">
        <f t="array" ref="F3">INDEX('Summarized Source Data'!$I$1326:$I$1469,MATCH(1,($A3=LoadFactorSeasons)*(F$1=LoadFactorHours),0),)</f>
        <v>3.9190933255526924E-5</v>
      </c>
      <c r="G3" s="7" cm="1">
        <f t="array" ref="G3">INDEX('Summarized Source Data'!$I$1326:$I$1469,MATCH(1,($A3=LoadFactorSeasons)*(G$1=LoadFactorHours),0),)</f>
        <v>5.1128778202492527E-5</v>
      </c>
      <c r="H3" s="7" cm="1">
        <f t="array" ref="H3">INDEX('Summarized Source Data'!$I$1326:$I$1469,MATCH(1,($A3=LoadFactorSeasons)*(H$1=LoadFactorHours),0),)</f>
        <v>7.9300885485905333E-5</v>
      </c>
      <c r="I3" s="7" cm="1">
        <f t="array" ref="I3">INDEX('Summarized Source Data'!$I$1326:$I$1469,MATCH(1,($A3=LoadFactorSeasons)*(I$1=LoadFactorHours),0),)</f>
        <v>1.0414445700205996E-4</v>
      </c>
      <c r="J3" s="7" cm="1">
        <f t="array" ref="J3">INDEX('Summarized Source Data'!$I$1326:$I$1469,MATCH(1,($A3=LoadFactorSeasons)*(J$1=LoadFactorHours),0),)</f>
        <v>1.1364966974561313E-4</v>
      </c>
      <c r="K3" s="7" cm="1">
        <f t="array" ref="K3">INDEX('Summarized Source Data'!$I$1326:$I$1469,MATCH(1,($A3=LoadFactorSeasons)*(K$1=LoadFactorHours),0),)</f>
        <v>1.2396671767299423E-4</v>
      </c>
      <c r="L3" s="7" cm="1">
        <f t="array" ref="L3">INDEX('Summarized Source Data'!$I$1326:$I$1469,MATCH(1,($A3=LoadFactorSeasons)*(L$1=LoadFactorHours),0),)</f>
        <v>1.3499456109067115E-4</v>
      </c>
      <c r="M3" s="7" cm="1">
        <f t="array" ref="M3">INDEX('Summarized Source Data'!$I$1326:$I$1469,MATCH(1,($A3=LoadFactorSeasons)*(M$1=LoadFactorHours),0),)</f>
        <v>1.4162810654118419E-4</v>
      </c>
      <c r="N3" s="7" cm="1">
        <f t="array" ref="N3">INDEX('Summarized Source Data'!$I$1326:$I$1469,MATCH(1,($A3=LoadFactorSeasons)*(N$1=LoadFactorHours),0),)</f>
        <v>1.3287617803271575E-4</v>
      </c>
      <c r="O3" s="7" cm="1">
        <f t="array" ref="O3">INDEX('Summarized Source Data'!$I$1326:$I$1469,MATCH(1,($A3=LoadFactorSeasons)*(O$1=LoadFactorHours),0),)</f>
        <v>1.2490216873999176E-4</v>
      </c>
      <c r="P3" s="7" cm="1">
        <f t="array" ref="P3">INDEX('Summarized Source Data'!$I$1326:$I$1469,MATCH(1,($A3=LoadFactorSeasons)*(P$1=LoadFactorHours),0),)</f>
        <v>1.2979305197343037E-4</v>
      </c>
      <c r="Q3" s="7" cm="1">
        <f t="array" ref="Q3">INDEX('Summarized Source Data'!$I$1326:$I$1469,MATCH(1,($A3=LoadFactorSeasons)*(Q$1=LoadFactorHours),0),)</f>
        <v>1.4154394099589378E-4</v>
      </c>
      <c r="R3" s="7" cm="1">
        <f t="array" ref="R3">INDEX('Summarized Source Data'!$I$1326:$I$1469,MATCH(1,($A3=LoadFactorSeasons)*(R$1=LoadFactorHours),0),)</f>
        <v>1.6263359090182855E-4</v>
      </c>
      <c r="S3" s="7" cm="1">
        <f t="array" ref="S3">INDEX('Summarized Source Data'!$I$1326:$I$1469,MATCH(1,($A3=LoadFactorSeasons)*(S$1=LoadFactorHours),0),)</f>
        <v>1.733456614380092E-4</v>
      </c>
      <c r="T3" s="7" cm="1">
        <f t="array" ref="T3">INDEX('Summarized Source Data'!$I$1326:$I$1469,MATCH(1,($A3=LoadFactorSeasons)*(T$1=LoadFactorHours),0),)</f>
        <v>1.6874327080232025E-4</v>
      </c>
      <c r="U3" s="7" cm="1">
        <f t="array" ref="U3">INDEX('Summarized Source Data'!$I$1326:$I$1469,MATCH(1,($A3=LoadFactorSeasons)*(U$1=LoadFactorHours),0),)</f>
        <v>1.5905249862423741E-4</v>
      </c>
      <c r="V3" s="7" cm="1">
        <f t="array" ref="V3">INDEX('Summarized Source Data'!$I$1326:$I$1469,MATCH(1,($A3=LoadFactorSeasons)*(V$1=LoadFactorHours),0),)</f>
        <v>1.5300766975102049E-4</v>
      </c>
      <c r="W3" s="7" cm="1">
        <f t="array" ref="W3">INDEX('Summarized Source Data'!$I$1326:$I$1469,MATCH(1,($A3=LoadFactorSeasons)*(W$1=LoadFactorHours),0),)</f>
        <v>1.4784948626065856E-4</v>
      </c>
      <c r="X3" s="7" cm="1">
        <f t="array" ref="X3">INDEX('Summarized Source Data'!$I$1326:$I$1469,MATCH(1,($A3=LoadFactorSeasons)*(X$1=LoadFactorHours),0),)</f>
        <v>1.1867631329042301E-4</v>
      </c>
      <c r="Y3" s="7" cm="1">
        <f t="array" ref="Y3">INDEX('Summarized Source Data'!$I$1326:$I$1469,MATCH(1,($A3=LoadFactorSeasons)*(Y$1=LoadFactorHours),0),)</f>
        <v>9.4549987429492547E-5</v>
      </c>
    </row>
    <row r="4" spans="1:25">
      <c r="A4" s="7" t="s">
        <v>126</v>
      </c>
      <c r="B4" s="7" cm="1">
        <f t="array" ref="B4">INDEX('Summarized Source Data'!$I$1326:$I$1469,MATCH(1,($A4=LoadFactorSeasons)*(B$1=LoadFactorHours),0),)</f>
        <v>7.01496812686882E-5</v>
      </c>
      <c r="C4" s="7" cm="1">
        <f t="array" ref="C4">INDEX('Summarized Source Data'!$I$1326:$I$1469,MATCH(1,($A4=LoadFactorSeasons)*(C$1=LoadFactorHours),0),)</f>
        <v>5.2093331593886244E-5</v>
      </c>
      <c r="D4" s="7" cm="1">
        <f t="array" ref="D4">INDEX('Summarized Source Data'!$I$1326:$I$1469,MATCH(1,($A4=LoadFactorSeasons)*(D$1=LoadFactorHours),0),)</f>
        <v>4.1396530288783115E-5</v>
      </c>
      <c r="E4" s="7" cm="1">
        <f t="array" ref="E4">INDEX('Summarized Source Data'!$I$1326:$I$1469,MATCH(1,($A4=LoadFactorSeasons)*(E$1=LoadFactorHours),0),)</f>
        <v>3.5388623227512228E-5</v>
      </c>
      <c r="F4" s="7" cm="1">
        <f t="array" ref="F4">INDEX('Summarized Source Data'!$I$1326:$I$1469,MATCH(1,($A4=LoadFactorSeasons)*(F$1=LoadFactorHours),0),)</f>
        <v>3.6985330434400605E-5</v>
      </c>
      <c r="G4" s="7" cm="1">
        <f t="array" ref="G4">INDEX('Summarized Source Data'!$I$1326:$I$1469,MATCH(1,($A4=LoadFactorSeasons)*(G$1=LoadFactorHours),0),)</f>
        <v>4.7601671634931373E-5</v>
      </c>
      <c r="H4" s="7" cm="1">
        <f t="array" ref="H4">INDEX('Summarized Source Data'!$I$1326:$I$1469,MATCH(1,($A4=LoadFactorSeasons)*(H$1=LoadFactorHours),0),)</f>
        <v>7.2896548739121336E-5</v>
      </c>
      <c r="I4" s="7" cm="1">
        <f t="array" ref="I4">INDEX('Summarized Source Data'!$I$1326:$I$1469,MATCH(1,($A4=LoadFactorSeasons)*(I$1=LoadFactorHours),0),)</f>
        <v>9.5573339561253262E-5</v>
      </c>
      <c r="J4" s="7" cm="1">
        <f t="array" ref="J4">INDEX('Summarized Source Data'!$I$1326:$I$1469,MATCH(1,($A4=LoadFactorSeasons)*(J$1=LoadFactorHours),0),)</f>
        <v>1.0473568276637917E-4</v>
      </c>
      <c r="K4" s="7" cm="1">
        <f t="array" ref="K4">INDEX('Summarized Source Data'!$I$1326:$I$1469,MATCH(1,($A4=LoadFactorSeasons)*(K$1=LoadFactorHours),0),)</f>
        <v>1.1419578676180887E-4</v>
      </c>
      <c r="L4" s="7" cm="1">
        <f t="array" ref="L4">INDEX('Summarized Source Data'!$I$1326:$I$1469,MATCH(1,($A4=LoadFactorSeasons)*(L$1=LoadFactorHours),0),)</f>
        <v>1.2466674756672511E-4</v>
      </c>
      <c r="M4" s="7" cm="1">
        <f t="array" ref="M4">INDEX('Summarized Source Data'!$I$1326:$I$1469,MATCH(1,($A4=LoadFactorSeasons)*(M$1=LoadFactorHours),0),)</f>
        <v>1.3169957767368979E-4</v>
      </c>
      <c r="N4" s="7" cm="1">
        <f t="array" ref="N4">INDEX('Summarized Source Data'!$I$1326:$I$1469,MATCH(1,($A4=LoadFactorSeasons)*(N$1=LoadFactorHours),0),)</f>
        <v>1.2385834919818338E-4</v>
      </c>
      <c r="O4" s="7" cm="1">
        <f t="array" ref="O4">INDEX('Summarized Source Data'!$I$1326:$I$1469,MATCH(1,($A4=LoadFactorSeasons)*(O$1=LoadFactorHours),0),)</f>
        <v>1.1681114006493848E-4</v>
      </c>
      <c r="P4" s="7" cm="1">
        <f t="array" ref="P4">INDEX('Summarized Source Data'!$I$1326:$I$1469,MATCH(1,($A4=LoadFactorSeasons)*(P$1=LoadFactorHours),0),)</f>
        <v>1.2185067896472817E-4</v>
      </c>
      <c r="Q4" s="7" cm="1">
        <f t="array" ref="Q4">INDEX('Summarized Source Data'!$I$1326:$I$1469,MATCH(1,($A4=LoadFactorSeasons)*(Q$1=LoadFactorHours),0),)</f>
        <v>1.3288727462670399E-4</v>
      </c>
      <c r="R4" s="7" cm="1">
        <f t="array" ref="R4">INDEX('Summarized Source Data'!$I$1326:$I$1469,MATCH(1,($A4=LoadFactorSeasons)*(R$1=LoadFactorHours),0),)</f>
        <v>1.5265007787027126E-4</v>
      </c>
      <c r="S4" s="7" cm="1">
        <f t="array" ref="S4">INDEX('Summarized Source Data'!$I$1326:$I$1469,MATCH(1,($A4=LoadFactorSeasons)*(S$1=LoadFactorHours),0),)</f>
        <v>1.6161923380363834E-4</v>
      </c>
      <c r="T4" s="7" cm="1">
        <f t="array" ref="T4">INDEX('Summarized Source Data'!$I$1326:$I$1469,MATCH(1,($A4=LoadFactorSeasons)*(T$1=LoadFactorHours),0),)</f>
        <v>1.5716228276631709E-4</v>
      </c>
      <c r="U4" s="7" cm="1">
        <f t="array" ref="U4">INDEX('Summarized Source Data'!$I$1326:$I$1469,MATCH(1,($A4=LoadFactorSeasons)*(U$1=LoadFactorHours),0),)</f>
        <v>1.4818442805223124E-4</v>
      </c>
      <c r="V4" s="7" cm="1">
        <f t="array" ref="V4">INDEX('Summarized Source Data'!$I$1326:$I$1469,MATCH(1,($A4=LoadFactorSeasons)*(V$1=LoadFactorHours),0),)</f>
        <v>1.4252152737246422E-4</v>
      </c>
      <c r="W4" s="7" cm="1">
        <f t="array" ref="W4">INDEX('Summarized Source Data'!$I$1326:$I$1469,MATCH(1,($A4=LoadFactorSeasons)*(W$1=LoadFactorHours),0),)</f>
        <v>1.3751048407761252E-4</v>
      </c>
      <c r="X4" s="7" cm="1">
        <f t="array" ref="X4">INDEX('Summarized Source Data'!$I$1326:$I$1469,MATCH(1,($A4=LoadFactorSeasons)*(X$1=LoadFactorHours),0),)</f>
        <v>1.1052650329755524E-4</v>
      </c>
      <c r="Y4" s="7" cm="1">
        <f t="array" ref="Y4">INDEX('Summarized Source Data'!$I$1326:$I$1469,MATCH(1,($A4=LoadFactorSeasons)*(Y$1=LoadFactorHours),0),)</f>
        <v>8.8228745080255966E-5</v>
      </c>
    </row>
    <row r="5" spans="1:25">
      <c r="A5" s="7" t="s">
        <v>127</v>
      </c>
      <c r="B5" s="7" cm="1">
        <f t="array" ref="B5">INDEX('Summarized Source Data'!$I$1326:$I$1469,MATCH(1,($A5=LoadFactorSeasons)*(B$1=LoadFactorHours),0),)</f>
        <v>7.5296494647674239E-5</v>
      </c>
      <c r="C5" s="7" cm="1">
        <f t="array" ref="C5">INDEX('Summarized Source Data'!$I$1326:$I$1469,MATCH(1,($A5=LoadFactorSeasons)*(C$1=LoadFactorHours),0),)</f>
        <v>5.587159946515807E-5</v>
      </c>
      <c r="D5" s="7" cm="1">
        <f t="array" ref="D5">INDEX('Summarized Source Data'!$I$1326:$I$1469,MATCH(1,($A5=LoadFactorSeasons)*(D$1=LoadFactorHours),0),)</f>
        <v>4.4273840130144585E-5</v>
      </c>
      <c r="E5" s="7" cm="1">
        <f t="array" ref="E5">INDEX('Summarized Source Data'!$I$1326:$I$1469,MATCH(1,($A5=LoadFactorSeasons)*(E$1=LoadFactorHours),0),)</f>
        <v>3.7647392239291869E-5</v>
      </c>
      <c r="F5" s="7" cm="1">
        <f t="array" ref="F5">INDEX('Summarized Source Data'!$I$1326:$I$1469,MATCH(1,($A5=LoadFactorSeasons)*(F$1=LoadFactorHours),0),)</f>
        <v>3.9293100471113733E-5</v>
      </c>
      <c r="G5" s="7" cm="1">
        <f t="array" ref="G5">INDEX('Summarized Source Data'!$I$1326:$I$1469,MATCH(1,($A5=LoadFactorSeasons)*(G$1=LoadFactorHours),0),)</f>
        <v>5.1056168317729587E-5</v>
      </c>
      <c r="H5" s="7" cm="1">
        <f t="array" ref="H5">INDEX('Summarized Source Data'!$I$1326:$I$1469,MATCH(1,($A5=LoadFactorSeasons)*(H$1=LoadFactorHours),0),)</f>
        <v>7.8881498171278554E-5</v>
      </c>
      <c r="I5" s="7" cm="1">
        <f t="array" ref="I5">INDEX('Summarized Source Data'!$I$1326:$I$1469,MATCH(1,($A5=LoadFactorSeasons)*(I$1=LoadFactorHours),0),)</f>
        <v>1.0376712985444928E-4</v>
      </c>
      <c r="J5" s="7" cm="1">
        <f t="array" ref="J5">INDEX('Summarized Source Data'!$I$1326:$I$1469,MATCH(1,($A5=LoadFactorSeasons)*(J$1=LoadFactorHours),0),)</f>
        <v>1.1343339708727187E-4</v>
      </c>
      <c r="K5" s="7" cm="1">
        <f t="array" ref="K5">INDEX('Summarized Source Data'!$I$1326:$I$1469,MATCH(1,($A5=LoadFactorSeasons)*(K$1=LoadFactorHours),0),)</f>
        <v>1.2392961134295258E-4</v>
      </c>
      <c r="L5" s="7" cm="1">
        <f t="array" ref="L5">INDEX('Summarized Source Data'!$I$1326:$I$1469,MATCH(1,($A5=LoadFactorSeasons)*(L$1=LoadFactorHours),0),)</f>
        <v>1.3542354128656054E-4</v>
      </c>
      <c r="M5" s="7" cm="1">
        <f t="array" ref="M5">INDEX('Summarized Source Data'!$I$1326:$I$1469,MATCH(1,($A5=LoadFactorSeasons)*(M$1=LoadFactorHours),0),)</f>
        <v>1.4267619440019229E-4</v>
      </c>
      <c r="N5" s="7" cm="1">
        <f t="array" ref="N5">INDEX('Summarized Source Data'!$I$1326:$I$1469,MATCH(1,($A5=LoadFactorSeasons)*(N$1=LoadFactorHours),0),)</f>
        <v>1.3400774909960508E-4</v>
      </c>
      <c r="O5" s="7" cm="1">
        <f t="array" ref="O5">INDEX('Summarized Source Data'!$I$1326:$I$1469,MATCH(1,($A5=LoadFactorSeasons)*(O$1=LoadFactorHours),0),)</f>
        <v>1.2599113532756311E-4</v>
      </c>
      <c r="P5" s="7" cm="1">
        <f t="array" ref="P5">INDEX('Summarized Source Data'!$I$1326:$I$1469,MATCH(1,($A5=LoadFactorSeasons)*(P$1=LoadFactorHours),0),)</f>
        <v>1.3114565651738811E-4</v>
      </c>
      <c r="Q5" s="7" cm="1">
        <f t="array" ref="Q5">INDEX('Summarized Source Data'!$I$1326:$I$1469,MATCH(1,($A5=LoadFactorSeasons)*(Q$1=LoadFactorHours),0),)</f>
        <v>1.4299751252043062E-4</v>
      </c>
      <c r="R5" s="7" cm="1">
        <f t="array" ref="R5">INDEX('Summarized Source Data'!$I$1326:$I$1469,MATCH(1,($A5=LoadFactorSeasons)*(R$1=LoadFactorHours),0),)</f>
        <v>1.6466896525559917E-4</v>
      </c>
      <c r="S5" s="7" cm="1">
        <f t="array" ref="S5">INDEX('Summarized Source Data'!$I$1326:$I$1469,MATCH(1,($A5=LoadFactorSeasons)*(S$1=LoadFactorHours),0),)</f>
        <v>1.7507090237566043E-4</v>
      </c>
      <c r="T5" s="7" cm="1">
        <f t="array" ref="T5">INDEX('Summarized Source Data'!$I$1326:$I$1469,MATCH(1,($A5=LoadFactorSeasons)*(T$1=LoadFactorHours),0),)</f>
        <v>1.7020545263651013E-4</v>
      </c>
      <c r="U5" s="7" cm="1">
        <f t="array" ref="U5">INDEX('Summarized Source Data'!$I$1326:$I$1469,MATCH(1,($A5=LoadFactorSeasons)*(U$1=LoadFactorHours),0),)</f>
        <v>1.5976208469003681E-4</v>
      </c>
      <c r="V5" s="7" cm="1">
        <f t="array" ref="V5">INDEX('Summarized Source Data'!$I$1326:$I$1469,MATCH(1,($A5=LoadFactorSeasons)*(V$1=LoadFactorHours),0),)</f>
        <v>1.541899608099978E-4</v>
      </c>
      <c r="W5" s="7" cm="1">
        <f t="array" ref="W5">INDEX('Summarized Source Data'!$I$1326:$I$1469,MATCH(1,($A5=LoadFactorSeasons)*(W$1=LoadFactorHours),0),)</f>
        <v>1.4890464861303247E-4</v>
      </c>
      <c r="X5" s="7" cm="1">
        <f t="array" ref="X5">INDEX('Summarized Source Data'!$I$1326:$I$1469,MATCH(1,($A5=LoadFactorSeasons)*(X$1=LoadFactorHours),0),)</f>
        <v>1.1909642279909328E-4</v>
      </c>
      <c r="Y5" s="7" cm="1">
        <f t="array" ref="Y5">INDEX('Summarized Source Data'!$I$1326:$I$1469,MATCH(1,($A5=LoadFactorSeasons)*(Y$1=LoadFactorHours),0),)</f>
        <v>9.510136127234587E-5</v>
      </c>
    </row>
    <row r="6" spans="1:25">
      <c r="A6" s="7" t="s">
        <v>130</v>
      </c>
      <c r="B6" s="7" cm="1">
        <f t="array" ref="B6">INDEX('Summarized Source Data'!$I$1326:$I$1469,MATCH(1,($A6=LoadFactorSeasons)*(B$1=LoadFactorHours),0),)</f>
        <v>8.2819137588653423E-5</v>
      </c>
      <c r="C6" s="7" cm="1">
        <f t="array" ref="C6">INDEX('Summarized Source Data'!$I$1326:$I$1469,MATCH(1,($A6=LoadFactorSeasons)*(C$1=LoadFactorHours),0),)</f>
        <v>6.4740781010320375E-5</v>
      </c>
      <c r="D6" s="7" cm="1">
        <f t="array" ref="D6">INDEX('Summarized Source Data'!$I$1326:$I$1469,MATCH(1,($A6=LoadFactorSeasons)*(D$1=LoadFactorHours),0),)</f>
        <v>5.0561609434752384E-5</v>
      </c>
      <c r="E6" s="7" cm="1">
        <f t="array" ref="E6">INDEX('Summarized Source Data'!$I$1326:$I$1469,MATCH(1,($A6=LoadFactorSeasons)*(E$1=LoadFactorHours),0),)</f>
        <v>4.1963160657786416E-5</v>
      </c>
      <c r="F6" s="7" cm="1">
        <f t="array" ref="F6">INDEX('Summarized Source Data'!$I$1326:$I$1469,MATCH(1,($A6=LoadFactorSeasons)*(F$1=LoadFactorHours),0),)</f>
        <v>4.3153126147234706E-5</v>
      </c>
      <c r="G6" s="7" cm="1">
        <f t="array" ref="G6">INDEX('Summarized Source Data'!$I$1326:$I$1469,MATCH(1,($A6=LoadFactorSeasons)*(G$1=LoadFactorHours),0),)</f>
        <v>4.9876072618950405E-5</v>
      </c>
      <c r="H6" s="7" cm="1">
        <f t="array" ref="H6">INDEX('Summarized Source Data'!$I$1326:$I$1469,MATCH(1,($A6=LoadFactorSeasons)*(H$1=LoadFactorHours),0),)</f>
        <v>7.2169750615586566E-5</v>
      </c>
      <c r="I6" s="7" cm="1">
        <f t="array" ref="I6">INDEX('Summarized Source Data'!$I$1326:$I$1469,MATCH(1,($A6=LoadFactorSeasons)*(I$1=LoadFactorHours),0),)</f>
        <v>1.0185142558199193E-4</v>
      </c>
      <c r="J6" s="7" cm="1">
        <f t="array" ref="J6">INDEX('Summarized Source Data'!$I$1326:$I$1469,MATCH(1,($A6=LoadFactorSeasons)*(J$1=LoadFactorHours),0),)</f>
        <v>1.279110017112324E-4</v>
      </c>
      <c r="K6" s="7" cm="1">
        <f t="array" ref="K6">INDEX('Summarized Source Data'!$I$1326:$I$1469,MATCH(1,($A6=LoadFactorSeasons)*(K$1=LoadFactorHours),0),)</f>
        <v>1.598270713720766E-4</v>
      </c>
      <c r="L6" s="7" cm="1">
        <f t="array" ref="L6">INDEX('Summarized Source Data'!$I$1326:$I$1469,MATCH(1,($A6=LoadFactorSeasons)*(L$1=LoadFactorHours),0),)</f>
        <v>1.9703683025867294E-4</v>
      </c>
      <c r="M6" s="7" cm="1">
        <f t="array" ref="M6">INDEX('Summarized Source Data'!$I$1326:$I$1469,MATCH(1,($A6=LoadFactorSeasons)*(M$1=LoadFactorHours),0),)</f>
        <v>2.2063745454774239E-4</v>
      </c>
      <c r="N6" s="7" cm="1">
        <f t="array" ref="N6">INDEX('Summarized Source Data'!$I$1326:$I$1469,MATCH(1,($A6=LoadFactorSeasons)*(N$1=LoadFactorHours),0),)</f>
        <v>2.0109509873597758E-4</v>
      </c>
      <c r="O6" s="7" cm="1">
        <f t="array" ref="O6">INDEX('Summarized Source Data'!$I$1326:$I$1469,MATCH(1,($A6=LoadFactorSeasons)*(O$1=LoadFactorHours),0),)</f>
        <v>1.7727981173798563E-4</v>
      </c>
      <c r="P6" s="7" cm="1">
        <f t="array" ref="P6">INDEX('Summarized Source Data'!$I$1326:$I$1469,MATCH(1,($A6=LoadFactorSeasons)*(P$1=LoadFactorHours),0),)</f>
        <v>1.8716667377461886E-4</v>
      </c>
      <c r="Q6" s="7" cm="1">
        <f t="array" ref="Q6">INDEX('Summarized Source Data'!$I$1326:$I$1469,MATCH(1,($A6=LoadFactorSeasons)*(Q$1=LoadFactorHours),0),)</f>
        <v>1.9374653605183791E-4</v>
      </c>
      <c r="R6" s="7" cm="1">
        <f t="array" ref="R6">INDEX('Summarized Source Data'!$I$1326:$I$1469,MATCH(1,($A6=LoadFactorSeasons)*(R$1=LoadFactorHours),0),)</f>
        <v>2.0808201456803819E-4</v>
      </c>
      <c r="S6" s="7" cm="1">
        <f t="array" ref="S6">INDEX('Summarized Source Data'!$I$1326:$I$1469,MATCH(1,($A6=LoadFactorSeasons)*(S$1=LoadFactorHours),0),)</f>
        <v>2.0737003888126983E-4</v>
      </c>
      <c r="T6" s="7" cm="1">
        <f t="array" ref="T6">INDEX('Summarized Source Data'!$I$1326:$I$1469,MATCH(1,($A6=LoadFactorSeasons)*(T$1=LoadFactorHours),0),)</f>
        <v>2.0030376008717523E-4</v>
      </c>
      <c r="U6" s="7" cm="1">
        <f t="array" ref="U6">INDEX('Summarized Source Data'!$I$1326:$I$1469,MATCH(1,($A6=LoadFactorSeasons)*(U$1=LoadFactorHours),0),)</f>
        <v>1.8639586117139505E-4</v>
      </c>
      <c r="V6" s="7" cm="1">
        <f t="array" ref="V6">INDEX('Summarized Source Data'!$I$1326:$I$1469,MATCH(1,($A6=LoadFactorSeasons)*(V$1=LoadFactorHours),0),)</f>
        <v>1.7469859970762274E-4</v>
      </c>
      <c r="W6" s="7" cm="1">
        <f t="array" ref="W6">INDEX('Summarized Source Data'!$I$1326:$I$1469,MATCH(1,($A6=LoadFactorSeasons)*(W$1=LoadFactorHours),0),)</f>
        <v>1.6014373969911843E-4</v>
      </c>
      <c r="X6" s="7" cm="1">
        <f t="array" ref="X6">INDEX('Summarized Source Data'!$I$1326:$I$1469,MATCH(1,($A6=LoadFactorSeasons)*(X$1=LoadFactorHours),0),)</f>
        <v>1.3367889776739333E-4</v>
      </c>
      <c r="Y6" s="7" cm="1">
        <f t="array" ref="Y6">INDEX('Summarized Source Data'!$I$1326:$I$1469,MATCH(1,($A6=LoadFactorSeasons)*(Y$1=LoadFactorHours),0),)</f>
        <v>1.0739406042698634E-4</v>
      </c>
    </row>
    <row r="7" spans="1:25">
      <c r="A7" s="7" t="s">
        <v>129</v>
      </c>
      <c r="B7" s="7" cm="1">
        <f t="array" ref="B7">INDEX('Summarized Source Data'!$I$1326:$I$1469,MATCH(1,($A7=LoadFactorSeasons)*(B$1=LoadFactorHours),0),)</f>
        <v>9.990203931713995E-5</v>
      </c>
      <c r="C7" s="7" cm="1">
        <f t="array" ref="C7">INDEX('Summarized Source Data'!$I$1326:$I$1469,MATCH(1,($A7=LoadFactorSeasons)*(C$1=LoadFactorHours),0),)</f>
        <v>7.746970129253404E-5</v>
      </c>
      <c r="D7" s="7" cm="1">
        <f t="array" ref="D7">INDEX('Summarized Source Data'!$I$1326:$I$1469,MATCH(1,($A7=LoadFactorSeasons)*(D$1=LoadFactorHours),0),)</f>
        <v>6.0895336065608968E-5</v>
      </c>
      <c r="E7" s="7" cm="1">
        <f t="array" ref="E7">INDEX('Summarized Source Data'!$I$1326:$I$1469,MATCH(1,($A7=LoadFactorSeasons)*(E$1=LoadFactorHours),0),)</f>
        <v>5.0281556078994621E-5</v>
      </c>
      <c r="F7" s="7" cm="1">
        <f t="array" ref="F7">INDEX('Summarized Source Data'!$I$1326:$I$1469,MATCH(1,($A7=LoadFactorSeasons)*(F$1=LoadFactorHours),0),)</f>
        <v>5.1565335162520593E-5</v>
      </c>
      <c r="G7" s="7" cm="1">
        <f t="array" ref="G7">INDEX('Summarized Source Data'!$I$1326:$I$1469,MATCH(1,($A7=LoadFactorSeasons)*(G$1=LoadFactorHours),0),)</f>
        <v>5.9587880776293185E-5</v>
      </c>
      <c r="H7" s="7" cm="1">
        <f t="array" ref="H7">INDEX('Summarized Source Data'!$I$1326:$I$1469,MATCH(1,($A7=LoadFactorSeasons)*(H$1=LoadFactorHours),0),)</f>
        <v>8.7846361551146497E-5</v>
      </c>
      <c r="I7" s="7" cm="1">
        <f t="array" ref="I7">INDEX('Summarized Source Data'!$I$1326:$I$1469,MATCH(1,($A7=LoadFactorSeasons)*(I$1=LoadFactorHours),0),)</f>
        <v>1.2491041073517249E-4</v>
      </c>
      <c r="J7" s="7" cm="1">
        <f t="array" ref="J7">INDEX('Summarized Source Data'!$I$1326:$I$1469,MATCH(1,($A7=LoadFactorSeasons)*(J$1=LoadFactorHours),0),)</f>
        <v>1.5704718620082484E-4</v>
      </c>
      <c r="K7" s="7" cm="1">
        <f t="array" ref="K7">INDEX('Summarized Source Data'!$I$1326:$I$1469,MATCH(1,($A7=LoadFactorSeasons)*(K$1=LoadFactorHours),0),)</f>
        <v>1.9883246002163835E-4</v>
      </c>
      <c r="L7" s="7" cm="1">
        <f t="array" ref="L7">INDEX('Summarized Source Data'!$I$1326:$I$1469,MATCH(1,($A7=LoadFactorSeasons)*(L$1=LoadFactorHours),0),)</f>
        <v>2.4406658077822798E-4</v>
      </c>
      <c r="M7" s="7" cm="1">
        <f t="array" ref="M7">INDEX('Summarized Source Data'!$I$1326:$I$1469,MATCH(1,($A7=LoadFactorSeasons)*(M$1=LoadFactorHours),0),)</f>
        <v>2.6845551163714098E-4</v>
      </c>
      <c r="N7" s="7" cm="1">
        <f t="array" ref="N7">INDEX('Summarized Source Data'!$I$1326:$I$1469,MATCH(1,($A7=LoadFactorSeasons)*(N$1=LoadFactorHours),0),)</f>
        <v>2.4487987594184091E-4</v>
      </c>
      <c r="O7" s="7" cm="1">
        <f t="array" ref="O7">INDEX('Summarized Source Data'!$I$1326:$I$1469,MATCH(1,($A7=LoadFactorSeasons)*(O$1=LoadFactorHours),0),)</f>
        <v>2.1691746048319721E-4</v>
      </c>
      <c r="P7" s="7" cm="1">
        <f t="array" ref="P7">INDEX('Summarized Source Data'!$I$1326:$I$1469,MATCH(1,($A7=LoadFactorSeasons)*(P$1=LoadFactorHours),0),)</f>
        <v>2.2519214537752253E-4</v>
      </c>
      <c r="Q7" s="7" cm="1">
        <f t="array" ref="Q7">INDEX('Summarized Source Data'!$I$1326:$I$1469,MATCH(1,($A7=LoadFactorSeasons)*(Q$1=LoadFactorHours),0),)</f>
        <v>2.3265179081852536E-4</v>
      </c>
      <c r="R7" s="7" cm="1">
        <f t="array" ref="R7">INDEX('Summarized Source Data'!$I$1326:$I$1469,MATCH(1,($A7=LoadFactorSeasons)*(R$1=LoadFactorHours),0),)</f>
        <v>2.4880211740279555E-4</v>
      </c>
      <c r="S7" s="7" cm="1">
        <f t="array" ref="S7">INDEX('Summarized Source Data'!$I$1326:$I$1469,MATCH(1,($A7=LoadFactorSeasons)*(S$1=LoadFactorHours),0),)</f>
        <v>2.493200107541598E-4</v>
      </c>
      <c r="T7" s="7" cm="1">
        <f t="array" ref="T7">INDEX('Summarized Source Data'!$I$1326:$I$1469,MATCH(1,($A7=LoadFactorSeasons)*(T$1=LoadFactorHours),0),)</f>
        <v>2.4543153283264942E-4</v>
      </c>
      <c r="U7" s="7" cm="1">
        <f t="array" ref="U7">INDEX('Summarized Source Data'!$I$1326:$I$1469,MATCH(1,($A7=LoadFactorSeasons)*(U$1=LoadFactorHours),0),)</f>
        <v>2.2676966232977049E-4</v>
      </c>
      <c r="V7" s="7" cm="1">
        <f t="array" ref="V7">INDEX('Summarized Source Data'!$I$1326:$I$1469,MATCH(1,($A7=LoadFactorSeasons)*(V$1=LoadFactorHours),0),)</f>
        <v>2.1303240375398488E-4</v>
      </c>
      <c r="W7" s="7" cm="1">
        <f t="array" ref="W7">INDEX('Summarized Source Data'!$I$1326:$I$1469,MATCH(1,($A7=LoadFactorSeasons)*(W$1=LoadFactorHours),0),)</f>
        <v>1.959258228206661E-4</v>
      </c>
      <c r="X7" s="7" cm="1">
        <f t="array" ref="X7">INDEX('Summarized Source Data'!$I$1326:$I$1469,MATCH(1,($A7=LoadFactorSeasons)*(X$1=LoadFactorHours),0),)</f>
        <v>1.6352759310088593E-4</v>
      </c>
      <c r="Y7" s="7" cm="1">
        <f t="array" ref="Y7">INDEX('Summarized Source Data'!$I$1326:$I$1469,MATCH(1,($A7=LoadFactorSeasons)*(Y$1=LoadFactorHours),0),)</f>
        <v>1.3035190261500234E-4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3F2E0-B87A-4DCC-BBCF-890C4AFF5DB9}">
  <sheetPr codeName="Sheet15">
    <tabColor rgb="FF002060"/>
  </sheetPr>
  <dimension ref="A1:Y19"/>
  <sheetViews>
    <sheetView workbookViewId="0">
      <selection activeCell="A3" sqref="A3"/>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Data'!$J$1326:$J$1469,MATCH(1,($A2=LoadFactorSeasons)*(B$1=LoadFactorHours),0),)</f>
        <v>1.7431946751235742E-4</v>
      </c>
      <c r="C2" s="7" cm="1">
        <f t="array" ref="C2">INDEX('Summarized Source Data'!$J$1326:$J$1469,MATCH(1,($A2=LoadFactorSeasons)*(C$1=LoadFactorHours),0),)</f>
        <v>1.6023839845990504E-4</v>
      </c>
      <c r="D2" s="7" cm="1">
        <f t="array" ref="D2">INDEX('Summarized Source Data'!$J$1326:$J$1469,MATCH(1,($A2=LoadFactorSeasons)*(D$1=LoadFactorHours),0),)</f>
        <v>1.438613750461395E-4</v>
      </c>
      <c r="E2" s="7" cm="1">
        <f t="array" ref="E2">INDEX('Summarized Source Data'!$J$1326:$J$1469,MATCH(1,($A2=LoadFactorSeasons)*(E$1=LoadFactorHours),0),)</f>
        <v>1.4900383496112876E-4</v>
      </c>
      <c r="F2" s="7" cm="1">
        <f t="array" ref="F2">INDEX('Summarized Source Data'!$J$1326:$J$1469,MATCH(1,($A2=LoadFactorSeasons)*(F$1=LoadFactorHours),0),)</f>
        <v>1.5616622285319771E-4</v>
      </c>
      <c r="G2" s="7" cm="1">
        <f t="array" ref="G2">INDEX('Summarized Source Data'!$J$1326:$J$1469,MATCH(1,($A2=LoadFactorSeasons)*(G$1=LoadFactorHours),0),)</f>
        <v>1.6007710091653726E-4</v>
      </c>
      <c r="H2" s="7" cm="1">
        <f t="array" ref="H2">INDEX('Summarized Source Data'!$J$1326:$J$1469,MATCH(1,($A2=LoadFactorSeasons)*(H$1=LoadFactorHours),0),)</f>
        <v>2.0690897863658164E-4</v>
      </c>
      <c r="I2" s="7" cm="1">
        <f t="array" ref="I2">INDEX('Summarized Source Data'!$J$1326:$J$1469,MATCH(1,($A2=LoadFactorSeasons)*(I$1=LoadFactorHours),0),)</f>
        <v>4.841610088872046E-4</v>
      </c>
      <c r="J2" s="7" cm="1">
        <f t="array" ref="J2">INDEX('Summarized Source Data'!$J$1326:$J$1469,MATCH(1,($A2=LoadFactorSeasons)*(J$1=LoadFactorHours),0),)</f>
        <v>5.1185007922378541E-4</v>
      </c>
      <c r="K2" s="7" cm="1">
        <f t="array" ref="K2">INDEX('Summarized Source Data'!$J$1326:$J$1469,MATCH(1,($A2=LoadFactorSeasons)*(K$1=LoadFactorHours),0),)</f>
        <v>3.7581873242634726E-4</v>
      </c>
      <c r="L2" s="7" cm="1">
        <f t="array" ref="L2">INDEX('Summarized Source Data'!$J$1326:$J$1469,MATCH(1,($A2=LoadFactorSeasons)*(L$1=LoadFactorHours),0),)</f>
        <v>3.1243930409664871E-4</v>
      </c>
      <c r="M2" s="7" cm="1">
        <f t="array" ref="M2">INDEX('Summarized Source Data'!$J$1326:$J$1469,MATCH(1,($A2=LoadFactorSeasons)*(M$1=LoadFactorHours),0),)</f>
        <v>2.7325420827686901E-4</v>
      </c>
      <c r="N2" s="7" cm="1">
        <f t="array" ref="N2">INDEX('Summarized Source Data'!$J$1326:$J$1469,MATCH(1,($A2=LoadFactorSeasons)*(N$1=LoadFactorHours),0),)</f>
        <v>2.4202866573487511E-4</v>
      </c>
      <c r="O2" s="7" cm="1">
        <f t="array" ref="O2">INDEX('Summarized Source Data'!$J$1326:$J$1469,MATCH(1,($A2=LoadFactorSeasons)*(O$1=LoadFactorHours),0),)</f>
        <v>2.2558309059259255E-4</v>
      </c>
      <c r="P2" s="7" cm="1">
        <f t="array" ref="P2">INDEX('Summarized Source Data'!$J$1326:$J$1469,MATCH(1,($A2=LoadFactorSeasons)*(P$1=LoadFactorHours),0),)</f>
        <v>2.1225916972969223E-4</v>
      </c>
      <c r="Q2" s="7" cm="1">
        <f t="array" ref="Q2">INDEX('Summarized Source Data'!$J$1326:$J$1469,MATCH(1,($A2=LoadFactorSeasons)*(Q$1=LoadFactorHours),0),)</f>
        <v>2.0810987010796883E-4</v>
      </c>
      <c r="R2" s="7" cm="1">
        <f t="array" ref="R2">INDEX('Summarized Source Data'!$J$1326:$J$1469,MATCH(1,($A2=LoadFactorSeasons)*(R$1=LoadFactorHours),0),)</f>
        <v>2.0543086780993401E-4</v>
      </c>
      <c r="S2" s="7" cm="1">
        <f t="array" ref="S2">INDEX('Summarized Source Data'!$J$1326:$J$1469,MATCH(1,($A2=LoadFactorSeasons)*(S$1=LoadFactorHours),0),)</f>
        <v>2.1363993808512518E-4</v>
      </c>
      <c r="T2" s="7" cm="1">
        <f t="array" ref="T2">INDEX('Summarized Source Data'!$J$1326:$J$1469,MATCH(1,($A2=LoadFactorSeasons)*(T$1=LoadFactorHours),0),)</f>
        <v>2.4867222960963861E-4</v>
      </c>
      <c r="U2" s="7" cm="1">
        <f t="array" ref="U2">INDEX('Summarized Source Data'!$J$1326:$J$1469,MATCH(1,($A2=LoadFactorSeasons)*(U$1=LoadFactorHours),0),)</f>
        <v>2.5097702729233532E-4</v>
      </c>
      <c r="V2" s="7" cm="1">
        <f t="array" ref="V2">INDEX('Summarized Source Data'!$J$1326:$J$1469,MATCH(1,($A2=LoadFactorSeasons)*(V$1=LoadFactorHours),0),)</f>
        <v>2.6695628823390907E-4</v>
      </c>
      <c r="W2" s="7" cm="1">
        <f t="array" ref="W2">INDEX('Summarized Source Data'!$J$1326:$J$1469,MATCH(1,($A2=LoadFactorSeasons)*(W$1=LoadFactorHours),0),)</f>
        <v>2.8891155447948027E-4</v>
      </c>
      <c r="X2" s="7" cm="1">
        <f t="array" ref="X2">INDEX('Summarized Source Data'!$J$1326:$J$1469,MATCH(1,($A2=LoadFactorSeasons)*(X$1=LoadFactorHours),0),)</f>
        <v>2.8862242406974236E-4</v>
      </c>
      <c r="Y2" s="7" cm="1">
        <f t="array" ref="Y2">INDEX('Summarized Source Data'!$J$1326:$J$1469,MATCH(1,($A2=LoadFactorSeasons)*(Y$1=LoadFactorHours),0),)</f>
        <v>1.6212908999873983E-4</v>
      </c>
    </row>
    <row r="3" spans="1:25">
      <c r="A3" s="7" t="s">
        <v>125</v>
      </c>
      <c r="B3" s="7" cm="1">
        <f t="array" ref="B3">INDEX('Summarized Source Data'!$J$1326:$J$1469,MATCH(1,($A3=LoadFactorSeasons)*(B$1=LoadFactorHours),0),)</f>
        <v>8.417868157058043E-5</v>
      </c>
      <c r="C3" s="7" cm="1">
        <f t="array" ref="C3">INDEX('Summarized Source Data'!$J$1326:$J$1469,MATCH(1,($A3=LoadFactorSeasons)*(C$1=LoadFactorHours),0),)</f>
        <v>7.527055924458291E-5</v>
      </c>
      <c r="D3" s="7" cm="1">
        <f t="array" ref="D3">INDEX('Summarized Source Data'!$J$1326:$J$1469,MATCH(1,($A3=LoadFactorSeasons)*(D$1=LoadFactorHours),0),)</f>
        <v>7.408995338947128E-5</v>
      </c>
      <c r="E3" s="7" cm="1">
        <f t="array" ref="E3">INDEX('Summarized Source Data'!$J$1326:$J$1469,MATCH(1,($A3=LoadFactorSeasons)*(E$1=LoadFactorHours),0),)</f>
        <v>7.5950639681662095E-5</v>
      </c>
      <c r="F3" s="7" cm="1">
        <f t="array" ref="F3">INDEX('Summarized Source Data'!$J$1326:$J$1469,MATCH(1,($A3=LoadFactorSeasons)*(F$1=LoadFactorHours),0),)</f>
        <v>7.6082244425408903E-5</v>
      </c>
      <c r="G3" s="7" cm="1">
        <f t="array" ref="G3">INDEX('Summarized Source Data'!$J$1326:$J$1469,MATCH(1,($A3=LoadFactorSeasons)*(G$1=LoadFactorHours),0),)</f>
        <v>1.083223600118366E-4</v>
      </c>
      <c r="H3" s="7" cm="1">
        <f t="array" ref="H3">INDEX('Summarized Source Data'!$J$1326:$J$1469,MATCH(1,($A3=LoadFactorSeasons)*(H$1=LoadFactorHours),0),)</f>
        <v>2.0008575906206127E-4</v>
      </c>
      <c r="I3" s="7" cm="1">
        <f t="array" ref="I3">INDEX('Summarized Source Data'!$J$1326:$J$1469,MATCH(1,($A3=LoadFactorSeasons)*(I$1=LoadFactorHours),0),)</f>
        <v>2.2909805188214662E-4</v>
      </c>
      <c r="J3" s="7" cm="1">
        <f t="array" ref="J3">INDEX('Summarized Source Data'!$J$1326:$J$1469,MATCH(1,($A3=LoadFactorSeasons)*(J$1=LoadFactorHours),0),)</f>
        <v>1.8404117272910009E-4</v>
      </c>
      <c r="K3" s="7" cm="1">
        <f t="array" ref="K3">INDEX('Summarized Source Data'!$J$1326:$J$1469,MATCH(1,($A3=LoadFactorSeasons)*(K$1=LoadFactorHours),0),)</f>
        <v>1.414705441791845E-4</v>
      </c>
      <c r="L3" s="7" cm="1">
        <f t="array" ref="L3">INDEX('Summarized Source Data'!$J$1326:$J$1469,MATCH(1,($A3=LoadFactorSeasons)*(L$1=LoadFactorHours),0),)</f>
        <v>1.1752059000095185E-4</v>
      </c>
      <c r="M3" s="7" cm="1">
        <f t="array" ref="M3">INDEX('Summarized Source Data'!$J$1326:$J$1469,MATCH(1,($A3=LoadFactorSeasons)*(M$1=LoadFactorHours),0),)</f>
        <v>1.0019643821938156E-4</v>
      </c>
      <c r="N3" s="7" cm="1">
        <f t="array" ref="N3">INDEX('Summarized Source Data'!$J$1326:$J$1469,MATCH(1,($A3=LoadFactorSeasons)*(N$1=LoadFactorHours),0),)</f>
        <v>8.9948372943766012E-5</v>
      </c>
      <c r="O3" s="7" cm="1">
        <f t="array" ref="O3">INDEX('Summarized Source Data'!$J$1326:$J$1469,MATCH(1,($A3=LoadFactorSeasons)*(O$1=LoadFactorHours),0),)</f>
        <v>8.2961393831374434E-5</v>
      </c>
      <c r="P3" s="7" cm="1">
        <f t="array" ref="P3">INDEX('Summarized Source Data'!$J$1326:$J$1469,MATCH(1,($A3=LoadFactorSeasons)*(P$1=LoadFactorHours),0),)</f>
        <v>7.8491480413134788E-5</v>
      </c>
      <c r="Q3" s="7" cm="1">
        <f t="array" ref="Q3">INDEX('Summarized Source Data'!$J$1326:$J$1469,MATCH(1,($A3=LoadFactorSeasons)*(Q$1=LoadFactorHours),0),)</f>
        <v>7.3444809104489229E-5</v>
      </c>
      <c r="R3" s="7" cm="1">
        <f t="array" ref="R3">INDEX('Summarized Source Data'!$J$1326:$J$1469,MATCH(1,($A3=LoadFactorSeasons)*(R$1=LoadFactorHours),0),)</f>
        <v>6.9421681704424354E-5</v>
      </c>
      <c r="S3" s="7" cm="1">
        <f t="array" ref="S3">INDEX('Summarized Source Data'!$J$1326:$J$1469,MATCH(1,($A3=LoadFactorSeasons)*(S$1=LoadFactorHours),0),)</f>
        <v>7.3954519709022688E-5</v>
      </c>
      <c r="T3" s="7" cm="1">
        <f t="array" ref="T3">INDEX('Summarized Source Data'!$J$1326:$J$1469,MATCH(1,($A3=LoadFactorSeasons)*(T$1=LoadFactorHours),0),)</f>
        <v>8.1111913943474141E-5</v>
      </c>
      <c r="U3" s="7" cm="1">
        <f t="array" ref="U3">INDEX('Summarized Source Data'!$J$1326:$J$1469,MATCH(1,($A3=LoadFactorSeasons)*(U$1=LoadFactorHours),0),)</f>
        <v>9.0619931820508173E-5</v>
      </c>
      <c r="V3" s="7" cm="1">
        <f t="array" ref="V3">INDEX('Summarized Source Data'!$J$1326:$J$1469,MATCH(1,($A3=LoadFactorSeasons)*(V$1=LoadFactorHours),0),)</f>
        <v>1.0817663501616495E-4</v>
      </c>
      <c r="W3" s="7" cm="1">
        <f t="array" ref="W3">INDEX('Summarized Source Data'!$J$1326:$J$1469,MATCH(1,($A3=LoadFactorSeasons)*(W$1=LoadFactorHours),0),)</f>
        <v>9.5894054463994567E-5</v>
      </c>
      <c r="X3" s="7" cm="1">
        <f t="array" ref="X3">INDEX('Summarized Source Data'!$J$1326:$J$1469,MATCH(1,($A3=LoadFactorSeasons)*(X$1=LoadFactorHours),0),)</f>
        <v>8.4637005670080775E-5</v>
      </c>
      <c r="Y3" s="7" cm="1">
        <f t="array" ref="Y3">INDEX('Summarized Source Data'!$J$1326:$J$1469,MATCH(1,($A3=LoadFactorSeasons)*(Y$1=LoadFactorHours),0),)</f>
        <v>7.7672048886693722E-5</v>
      </c>
    </row>
    <row r="4" spans="1:25">
      <c r="A4" s="7" t="s">
        <v>126</v>
      </c>
      <c r="B4" s="7" cm="1">
        <f t="array" ref="B4">INDEX('Summarized Source Data'!$J$1326:$J$1469,MATCH(1,($A4=LoadFactorSeasons)*(B$1=LoadFactorHours),0),)</f>
        <v>2.2244449107456091E-6</v>
      </c>
      <c r="C4" s="7" cm="1">
        <f t="array" ref="C4">INDEX('Summarized Source Data'!$J$1326:$J$1469,MATCH(1,($A4=LoadFactorSeasons)*(C$1=LoadFactorHours),0),)</f>
        <v>2.221454191641069E-6</v>
      </c>
      <c r="D4" s="7" cm="1">
        <f t="array" ref="D4">INDEX('Summarized Source Data'!$J$1326:$J$1469,MATCH(1,($A4=LoadFactorSeasons)*(D$1=LoadFactorHours),0),)</f>
        <v>2.2668106591286133E-6</v>
      </c>
      <c r="E4" s="7" cm="1">
        <f t="array" ref="E4">INDEX('Summarized Source Data'!$J$1326:$J$1469,MATCH(1,($A4=LoadFactorSeasons)*(E$1=LoadFactorHours),0),)</f>
        <v>2.3081706298965571E-6</v>
      </c>
      <c r="F4" s="7" cm="1">
        <f t="array" ref="F4">INDEX('Summarized Source Data'!$J$1326:$J$1469,MATCH(1,($A4=LoadFactorSeasons)*(F$1=LoadFactorHours),0),)</f>
        <v>2.2630071120286604E-6</v>
      </c>
      <c r="G4" s="7" cm="1">
        <f t="array" ref="G4">INDEX('Summarized Source Data'!$J$1326:$J$1469,MATCH(1,($A4=LoadFactorSeasons)*(G$1=LoadFactorHours),0),)</f>
        <v>2.862021424036857E-6</v>
      </c>
      <c r="H4" s="7" cm="1">
        <f t="array" ref="H4">INDEX('Summarized Source Data'!$J$1326:$J$1469,MATCH(1,($A4=LoadFactorSeasons)*(H$1=LoadFactorHours),0),)</f>
        <v>3.7351650269890997E-6</v>
      </c>
      <c r="I4" s="7" cm="1">
        <f t="array" ref="I4">INDEX('Summarized Source Data'!$J$1326:$J$1469,MATCH(1,($A4=LoadFactorSeasons)*(I$1=LoadFactorHours),0),)</f>
        <v>3.2601873799561933E-6</v>
      </c>
      <c r="J4" s="7" cm="1">
        <f t="array" ref="J4">INDEX('Summarized Source Data'!$J$1326:$J$1469,MATCH(1,($A4=LoadFactorSeasons)*(J$1=LoadFactorHours),0),)</f>
        <v>2.4526965484478907E-6</v>
      </c>
      <c r="K4" s="7" cm="1">
        <f t="array" ref="K4">INDEX('Summarized Source Data'!$J$1326:$J$1469,MATCH(1,($A4=LoadFactorSeasons)*(K$1=LoadFactorHours),0),)</f>
        <v>2.0974219622892197E-6</v>
      </c>
      <c r="L4" s="7" cm="1">
        <f t="array" ref="L4">INDEX('Summarized Source Data'!$J$1326:$J$1469,MATCH(1,($A4=LoadFactorSeasons)*(L$1=LoadFactorHours),0),)</f>
        <v>1.8938113217029891E-6</v>
      </c>
      <c r="M4" s="7" cm="1">
        <f t="array" ref="M4">INDEX('Summarized Source Data'!$J$1326:$J$1469,MATCH(1,($A4=LoadFactorSeasons)*(M$1=LoadFactorHours),0),)</f>
        <v>1.7402611272626124E-6</v>
      </c>
      <c r="N4" s="7" cm="1">
        <f t="array" ref="N4">INDEX('Summarized Source Data'!$J$1326:$J$1469,MATCH(1,($A4=LoadFactorSeasons)*(N$1=LoadFactorHours),0),)</f>
        <v>1.6471962029583694E-6</v>
      </c>
      <c r="O4" s="7" cm="1">
        <f t="array" ref="O4">INDEX('Summarized Source Data'!$J$1326:$J$1469,MATCH(1,($A4=LoadFactorSeasons)*(O$1=LoadFactorHours),0),)</f>
        <v>1.5723827602045994E-6</v>
      </c>
      <c r="P4" s="7" cm="1">
        <f t="array" ref="P4">INDEX('Summarized Source Data'!$J$1326:$J$1469,MATCH(1,($A4=LoadFactorSeasons)*(P$1=LoadFactorHours),0),)</f>
        <v>1.5109770982046298E-6</v>
      </c>
      <c r="Q4" s="7" cm="1">
        <f t="array" ref="Q4">INDEX('Summarized Source Data'!$J$1326:$J$1469,MATCH(1,($A4=LoadFactorSeasons)*(Q$1=LoadFactorHours),0),)</f>
        <v>1.4209982589088899E-6</v>
      </c>
      <c r="R4" s="7" cm="1">
        <f t="array" ref="R4">INDEX('Summarized Source Data'!$J$1326:$J$1469,MATCH(1,($A4=LoadFactorSeasons)*(R$1=LoadFactorHours),0),)</f>
        <v>1.3772574672594304E-6</v>
      </c>
      <c r="S4" s="7" cm="1">
        <f t="array" ref="S4">INDEX('Summarized Source Data'!$J$1326:$J$1469,MATCH(1,($A4=LoadFactorSeasons)*(S$1=LoadFactorHours),0),)</f>
        <v>1.4047538969650966E-6</v>
      </c>
      <c r="T4" s="7" cm="1">
        <f t="array" ref="T4">INDEX('Summarized Source Data'!$J$1326:$J$1469,MATCH(1,($A4=LoadFactorSeasons)*(T$1=LoadFactorHours),0),)</f>
        <v>1.5266171064546986E-6</v>
      </c>
      <c r="U4" s="7" cm="1">
        <f t="array" ref="U4">INDEX('Summarized Source Data'!$J$1326:$J$1469,MATCH(1,($A4=LoadFactorSeasons)*(U$1=LoadFactorHours),0),)</f>
        <v>1.6602635496131346E-6</v>
      </c>
      <c r="V4" s="7" cm="1">
        <f t="array" ref="V4">INDEX('Summarized Source Data'!$J$1326:$J$1469,MATCH(1,($A4=LoadFactorSeasons)*(V$1=LoadFactorHours),0),)</f>
        <v>2.0092705998508337E-6</v>
      </c>
      <c r="W4" s="7" cm="1">
        <f t="array" ref="W4">INDEX('Summarized Source Data'!$J$1326:$J$1469,MATCH(1,($A4=LoadFactorSeasons)*(W$1=LoadFactorHours),0),)</f>
        <v>2.0807983545412911E-6</v>
      </c>
      <c r="X4" s="7" cm="1">
        <f t="array" ref="X4">INDEX('Summarized Source Data'!$J$1326:$J$1469,MATCH(1,($A4=LoadFactorSeasons)*(X$1=LoadFactorHours),0),)</f>
        <v>2.0575834103612572E-6</v>
      </c>
      <c r="Y4" s="7" cm="1">
        <f t="array" ref="Y4">INDEX('Summarized Source Data'!$J$1326:$J$1469,MATCH(1,($A4=LoadFactorSeasons)*(Y$1=LoadFactorHours),0),)</f>
        <v>2.1546869698077831E-6</v>
      </c>
    </row>
    <row r="5" spans="1:25">
      <c r="A5" s="7" t="s">
        <v>127</v>
      </c>
      <c r="B5" s="7" cm="1">
        <f t="array" ref="B5">INDEX('Summarized Source Data'!$J$1326:$J$1469,MATCH(1,($A5=LoadFactorSeasons)*(B$1=LoadFactorHours),0),)</f>
        <v>3.9014082016245577E-5</v>
      </c>
      <c r="C5" s="7" cm="1">
        <f t="array" ref="C5">INDEX('Summarized Source Data'!$J$1326:$J$1469,MATCH(1,($A5=LoadFactorSeasons)*(C$1=LoadFactorHours),0),)</f>
        <v>3.5624240389022906E-5</v>
      </c>
      <c r="D5" s="7" cm="1">
        <f t="array" ref="D5">INDEX('Summarized Source Data'!$J$1326:$J$1469,MATCH(1,($A5=LoadFactorSeasons)*(D$1=LoadFactorHours),0),)</f>
        <v>3.6021524932085849E-5</v>
      </c>
      <c r="E5" s="7" cm="1">
        <f t="array" ref="E5">INDEX('Summarized Source Data'!$J$1326:$J$1469,MATCH(1,($A5=LoadFactorSeasons)*(E$1=LoadFactorHours),0),)</f>
        <v>3.6602108736043945E-5</v>
      </c>
      <c r="F5" s="7" cm="1">
        <f t="array" ref="F5">INDEX('Summarized Source Data'!$J$1326:$J$1469,MATCH(1,($A5=LoadFactorSeasons)*(F$1=LoadFactorHours),0),)</f>
        <v>3.5644193873485638E-5</v>
      </c>
      <c r="G5" s="7" cm="1">
        <f t="array" ref="G5">INDEX('Summarized Source Data'!$J$1326:$J$1469,MATCH(1,($A5=LoadFactorSeasons)*(G$1=LoadFactorHours),0),)</f>
        <v>5.4861631593105705E-5</v>
      </c>
      <c r="H5" s="7" cm="1">
        <f t="array" ref="H5">INDEX('Summarized Source Data'!$J$1326:$J$1469,MATCH(1,($A5=LoadFactorSeasons)*(H$1=LoadFactorHours),0),)</f>
        <v>9.0327902365101617E-5</v>
      </c>
      <c r="I5" s="7" cm="1">
        <f t="array" ref="I5">INDEX('Summarized Source Data'!$J$1326:$J$1469,MATCH(1,($A5=LoadFactorSeasons)*(I$1=LoadFactorHours),0),)</f>
        <v>8.4742496624458499E-5</v>
      </c>
      <c r="J5" s="7" cm="1">
        <f t="array" ref="J5">INDEX('Summarized Source Data'!$J$1326:$J$1469,MATCH(1,($A5=LoadFactorSeasons)*(J$1=LoadFactorHours),0),)</f>
        <v>6.0339961504570434E-5</v>
      </c>
      <c r="K5" s="7" cm="1">
        <f t="array" ref="K5">INDEX('Summarized Source Data'!$J$1326:$J$1469,MATCH(1,($A5=LoadFactorSeasons)*(K$1=LoadFactorHours),0),)</f>
        <v>4.6721961483886122E-5</v>
      </c>
      <c r="L5" s="7" cm="1">
        <f t="array" ref="L5">INDEX('Summarized Source Data'!$J$1326:$J$1469,MATCH(1,($A5=LoadFactorSeasons)*(L$1=LoadFactorHours),0),)</f>
        <v>3.8006816389739084E-5</v>
      </c>
      <c r="M5" s="7" cm="1">
        <f t="array" ref="M5">INDEX('Summarized Source Data'!$J$1326:$J$1469,MATCH(1,($A5=LoadFactorSeasons)*(M$1=LoadFactorHours),0),)</f>
        <v>3.1687773460931143E-5</v>
      </c>
      <c r="N5" s="7" cm="1">
        <f t="array" ref="N5">INDEX('Summarized Source Data'!$J$1326:$J$1469,MATCH(1,($A5=LoadFactorSeasons)*(N$1=LoadFactorHours),0),)</f>
        <v>2.8459779988891834E-5</v>
      </c>
      <c r="O5" s="7" cm="1">
        <f t="array" ref="O5">INDEX('Summarized Source Data'!$J$1326:$J$1469,MATCH(1,($A5=LoadFactorSeasons)*(O$1=LoadFactorHours),0),)</f>
        <v>2.6179442210848429E-5</v>
      </c>
      <c r="P5" s="7" cm="1">
        <f t="array" ref="P5">INDEX('Summarized Source Data'!$J$1326:$J$1469,MATCH(1,($A5=LoadFactorSeasons)*(P$1=LoadFactorHours),0),)</f>
        <v>2.4926557296319035E-5</v>
      </c>
      <c r="Q5" s="7" cm="1">
        <f t="array" ref="Q5">INDEX('Summarized Source Data'!$J$1326:$J$1469,MATCH(1,($A5=LoadFactorSeasons)*(Q$1=LoadFactorHours),0),)</f>
        <v>2.3042013306157758E-5</v>
      </c>
      <c r="R5" s="7" cm="1">
        <f t="array" ref="R5">INDEX('Summarized Source Data'!$J$1326:$J$1469,MATCH(1,($A5=LoadFactorSeasons)*(R$1=LoadFactorHours),0),)</f>
        <v>2.2147787188857389E-5</v>
      </c>
      <c r="S5" s="7" cm="1">
        <f t="array" ref="S5">INDEX('Summarized Source Data'!$J$1326:$J$1469,MATCH(1,($A5=LoadFactorSeasons)*(S$1=LoadFactorHours),0),)</f>
        <v>2.5528755935826817E-5</v>
      </c>
      <c r="T5" s="7" cm="1">
        <f t="array" ref="T5">INDEX('Summarized Source Data'!$J$1326:$J$1469,MATCH(1,($A5=LoadFactorSeasons)*(T$1=LoadFactorHours),0),)</f>
        <v>2.9069576731825968E-5</v>
      </c>
      <c r="U5" s="7" cm="1">
        <f t="array" ref="U5">INDEX('Summarized Source Data'!$J$1326:$J$1469,MATCH(1,($A5=LoadFactorSeasons)*(U$1=LoadFactorHours),0),)</f>
        <v>3.4016738531464304E-5</v>
      </c>
      <c r="V5" s="7" cm="1">
        <f t="array" ref="V5">INDEX('Summarized Source Data'!$J$1326:$J$1469,MATCH(1,($A5=LoadFactorSeasons)*(V$1=LoadFactorHours),0),)</f>
        <v>4.1427343463405708E-5</v>
      </c>
      <c r="W5" s="7" cm="1">
        <f t="array" ref="W5">INDEX('Summarized Source Data'!$J$1326:$J$1469,MATCH(1,($A5=LoadFactorSeasons)*(W$1=LoadFactorHours),0),)</f>
        <v>3.3681419409008505E-5</v>
      </c>
      <c r="X5" s="7" cm="1">
        <f t="array" ref="X5">INDEX('Summarized Source Data'!$J$1326:$J$1469,MATCH(1,($A5=LoadFactorSeasons)*(X$1=LoadFactorHours),0),)</f>
        <v>3.0449360361552979E-5</v>
      </c>
      <c r="Y5" s="7" cm="1">
        <f t="array" ref="Y5">INDEX('Summarized Source Data'!$J$1326:$J$1469,MATCH(1,($A5=LoadFactorSeasons)*(Y$1=LoadFactorHours),0),)</f>
        <v>3.1967243794360148E-5</v>
      </c>
    </row>
    <row r="6" spans="1:25">
      <c r="A6" s="7" t="s">
        <v>130</v>
      </c>
      <c r="B6" s="7" cm="1">
        <f t="array" ref="B6">INDEX('Summarized Source Data'!$J$1326:$J$1469,MATCH(1,($A6=LoadFactorSeasons)*(B$1=LoadFactorHours),0),)</f>
        <v>7.7385538648642176E-7</v>
      </c>
      <c r="C6" s="7" cm="1">
        <f t="array" ref="C6">INDEX('Summarized Source Data'!$J$1326:$J$1469,MATCH(1,($A6=LoadFactorSeasons)*(C$1=LoadFactorHours),0),)</f>
        <v>7.7385538648642176E-7</v>
      </c>
      <c r="D6" s="7" cm="1">
        <f t="array" ref="D6">INDEX('Summarized Source Data'!$J$1326:$J$1469,MATCH(1,($A6=LoadFactorSeasons)*(D$1=LoadFactorHours),0),)</f>
        <v>7.7385538648642176E-7</v>
      </c>
      <c r="E6" s="7" cm="1">
        <f t="array" ref="E6">INDEX('Summarized Source Data'!$J$1326:$J$1469,MATCH(1,($A6=LoadFactorSeasons)*(E$1=LoadFactorHours),0),)</f>
        <v>7.7385538648642176E-7</v>
      </c>
      <c r="F6" s="7" cm="1">
        <f t="array" ref="F6">INDEX('Summarized Source Data'!$J$1326:$J$1469,MATCH(1,($A6=LoadFactorSeasons)*(F$1=LoadFactorHours),0),)</f>
        <v>7.7385538648642176E-7</v>
      </c>
      <c r="G6" s="7" cm="1">
        <f t="array" ref="G6">INDEX('Summarized Source Data'!$J$1326:$J$1469,MATCH(1,($A6=LoadFactorSeasons)*(G$1=LoadFactorHours),0),)</f>
        <v>7.7385538648642176E-7</v>
      </c>
      <c r="H6" s="7" cm="1">
        <f t="array" ref="H6">INDEX('Summarized Source Data'!$J$1326:$J$1469,MATCH(1,($A6=LoadFactorSeasons)*(H$1=LoadFactorHours),0),)</f>
        <v>7.7385538648642176E-7</v>
      </c>
      <c r="I6" s="7" cm="1">
        <f t="array" ref="I6">INDEX('Summarized Source Data'!$J$1326:$J$1469,MATCH(1,($A6=LoadFactorSeasons)*(I$1=LoadFactorHours),0),)</f>
        <v>7.7385538648642176E-7</v>
      </c>
      <c r="J6" s="7" cm="1">
        <f t="array" ref="J6">INDEX('Summarized Source Data'!$J$1326:$J$1469,MATCH(1,($A6=LoadFactorSeasons)*(J$1=LoadFactorHours),0),)</f>
        <v>7.7385538648642176E-7</v>
      </c>
      <c r="K6" s="7" cm="1">
        <f t="array" ref="K6">INDEX('Summarized Source Data'!$J$1326:$J$1469,MATCH(1,($A6=LoadFactorSeasons)*(K$1=LoadFactorHours),0),)</f>
        <v>7.7385538648642176E-7</v>
      </c>
      <c r="L6" s="7" cm="1">
        <f t="array" ref="L6">INDEX('Summarized Source Data'!$J$1326:$J$1469,MATCH(1,($A6=LoadFactorSeasons)*(L$1=LoadFactorHours),0),)</f>
        <v>7.7385538648642176E-7</v>
      </c>
      <c r="M6" s="7" cm="1">
        <f t="array" ref="M6">INDEX('Summarized Source Data'!$J$1326:$J$1469,MATCH(1,($A6=LoadFactorSeasons)*(M$1=LoadFactorHours),0),)</f>
        <v>7.7385538648642176E-7</v>
      </c>
      <c r="N6" s="7" cm="1">
        <f t="array" ref="N6">INDEX('Summarized Source Data'!$J$1326:$J$1469,MATCH(1,($A6=LoadFactorSeasons)*(N$1=LoadFactorHours),0),)</f>
        <v>7.7385538648642176E-7</v>
      </c>
      <c r="O6" s="7" cm="1">
        <f t="array" ref="O6">INDEX('Summarized Source Data'!$J$1326:$J$1469,MATCH(1,($A6=LoadFactorSeasons)*(O$1=LoadFactorHours),0),)</f>
        <v>7.7385538648642176E-7</v>
      </c>
      <c r="P6" s="7" cm="1">
        <f t="array" ref="P6">INDEX('Summarized Source Data'!$J$1326:$J$1469,MATCH(1,($A6=LoadFactorSeasons)*(P$1=LoadFactorHours),0),)</f>
        <v>7.7385538648642176E-7</v>
      </c>
      <c r="Q6" s="7" cm="1">
        <f t="array" ref="Q6">INDEX('Summarized Source Data'!$J$1326:$J$1469,MATCH(1,($A6=LoadFactorSeasons)*(Q$1=LoadFactorHours),0),)</f>
        <v>7.7385538648642176E-7</v>
      </c>
      <c r="R6" s="7" cm="1">
        <f t="array" ref="R6">INDEX('Summarized Source Data'!$J$1326:$J$1469,MATCH(1,($A6=LoadFactorSeasons)*(R$1=LoadFactorHours),0),)</f>
        <v>7.7385538648642176E-7</v>
      </c>
      <c r="S6" s="7" cm="1">
        <f t="array" ref="S6">INDEX('Summarized Source Data'!$J$1326:$J$1469,MATCH(1,($A6=LoadFactorSeasons)*(S$1=LoadFactorHours),0),)</f>
        <v>7.7385538648642176E-7</v>
      </c>
      <c r="T6" s="7" cm="1">
        <f t="array" ref="T6">INDEX('Summarized Source Data'!$J$1326:$J$1469,MATCH(1,($A6=LoadFactorSeasons)*(T$1=LoadFactorHours),0),)</f>
        <v>7.7385538648642176E-7</v>
      </c>
      <c r="U6" s="7" cm="1">
        <f t="array" ref="U6">INDEX('Summarized Source Data'!$J$1326:$J$1469,MATCH(1,($A6=LoadFactorSeasons)*(U$1=LoadFactorHours),0),)</f>
        <v>7.7385538648642176E-7</v>
      </c>
      <c r="V6" s="7" cm="1">
        <f t="array" ref="V6">INDEX('Summarized Source Data'!$J$1326:$J$1469,MATCH(1,($A6=LoadFactorSeasons)*(V$1=LoadFactorHours),0),)</f>
        <v>7.7385538648642176E-7</v>
      </c>
      <c r="W6" s="7" cm="1">
        <f t="array" ref="W6">INDEX('Summarized Source Data'!$J$1326:$J$1469,MATCH(1,($A6=LoadFactorSeasons)*(W$1=LoadFactorHours),0),)</f>
        <v>7.7385538648642176E-7</v>
      </c>
      <c r="X6" s="7" cm="1">
        <f t="array" ref="X6">INDEX('Summarized Source Data'!$J$1326:$J$1469,MATCH(1,($A6=LoadFactorSeasons)*(X$1=LoadFactorHours),0),)</f>
        <v>7.7385538648642176E-7</v>
      </c>
      <c r="Y6" s="7" cm="1">
        <f t="array" ref="Y6">INDEX('Summarized Source Data'!$J$1326:$J$1469,MATCH(1,($A6=LoadFactorSeasons)*(Y$1=LoadFactorHours),0),)</f>
        <v>7.7385538648642176E-7</v>
      </c>
    </row>
    <row r="7" spans="1:25">
      <c r="A7" s="7" t="s">
        <v>129</v>
      </c>
      <c r="B7" s="7" cm="1">
        <f t="array" ref="B7">INDEX('Summarized Source Data'!$J$1326:$J$1469,MATCH(1,($A7=LoadFactorSeasons)*(B$1=LoadFactorHours),0),)</f>
        <v>1.7549916169693047E-4</v>
      </c>
      <c r="C7" s="7" cm="1">
        <f t="array" ref="C7">INDEX('Summarized Source Data'!$J$1326:$J$1469,MATCH(1,($A7=LoadFactorSeasons)*(C$1=LoadFactorHours),0),)</f>
        <v>1.7275698729541592E-4</v>
      </c>
      <c r="D7" s="7" cm="1">
        <f t="array" ref="D7">INDEX('Summarized Source Data'!$J$1326:$J$1469,MATCH(1,($A7=LoadFactorSeasons)*(D$1=LoadFactorHours),0),)</f>
        <v>1.563039408863287E-4</v>
      </c>
      <c r="E7" s="7" cm="1">
        <f t="array" ref="E7">INDEX('Summarized Source Data'!$J$1326:$J$1469,MATCH(1,($A7=LoadFactorSeasons)*(E$1=LoadFactorHours),0),)</f>
        <v>1.659015512916296E-4</v>
      </c>
      <c r="F7" s="7" cm="1">
        <f t="array" ref="F7">INDEX('Summarized Source Data'!$J$1326:$J$1469,MATCH(1,($A7=LoadFactorSeasons)*(F$1=LoadFactorHours),0),)</f>
        <v>1.7138590009465866E-4</v>
      </c>
      <c r="G7" s="7" cm="1">
        <f t="array" ref="G7">INDEX('Summarized Source Data'!$J$1326:$J$1469,MATCH(1,($A7=LoadFactorSeasons)*(G$1=LoadFactorHours),0),)</f>
        <v>1.8098351049995954E-4</v>
      </c>
      <c r="H7" s="7" cm="1">
        <f t="array" ref="H7">INDEX('Summarized Source Data'!$J$1326:$J$1469,MATCH(1,($A7=LoadFactorSeasons)*(H$1=LoadFactorHours),0),)</f>
        <v>2.1114742891661947E-4</v>
      </c>
      <c r="I7" s="7" cm="1">
        <f t="array" ref="I7">INDEX('Summarized Source Data'!$J$1326:$J$1469,MATCH(1,($A7=LoadFactorSeasons)*(I$1=LoadFactorHours),0),)</f>
        <v>4.0721289862490897E-4</v>
      </c>
      <c r="J7" s="7" cm="1">
        <f t="array" ref="J7">INDEX('Summarized Source Data'!$J$1326:$J$1469,MATCH(1,($A7=LoadFactorSeasons)*(J$1=LoadFactorHours),0),)</f>
        <v>5.1964204908700503E-4</v>
      </c>
      <c r="K7" s="7" cm="1">
        <f t="array" ref="K7">INDEX('Summarized Source Data'!$J$1326:$J$1469,MATCH(1,($A7=LoadFactorSeasons)*(K$1=LoadFactorHours),0),)</f>
        <v>4.2777920663626809E-4</v>
      </c>
      <c r="L7" s="7" cm="1">
        <f t="array" ref="L7">INDEX('Summarized Source Data'!$J$1326:$J$1469,MATCH(1,($A7=LoadFactorSeasons)*(L$1=LoadFactorHours),0),)</f>
        <v>3.6470919540143365E-4</v>
      </c>
      <c r="M7" s="7" cm="1">
        <f t="array" ref="M7">INDEX('Summarized Source Data'!$J$1326:$J$1469,MATCH(1,($A7=LoadFactorSeasons)*(M$1=LoadFactorHours),0),)</f>
        <v>3.2494766657947279E-4</v>
      </c>
      <c r="N7" s="7" cm="1">
        <f t="array" ref="N7">INDEX('Summarized Source Data'!$J$1326:$J$1469,MATCH(1,($A7=LoadFactorSeasons)*(N$1=LoadFactorHours),0),)</f>
        <v>2.9478374816281291E-4</v>
      </c>
      <c r="O7" s="7" cm="1">
        <f t="array" ref="O7">INDEX('Summarized Source Data'!$J$1326:$J$1469,MATCH(1,($A7=LoadFactorSeasons)*(O$1=LoadFactorHours),0),)</f>
        <v>2.7284635295069659E-4</v>
      </c>
      <c r="P7" s="7" cm="1">
        <f t="array" ref="P7">INDEX('Summarized Source Data'!$J$1326:$J$1469,MATCH(1,($A7=LoadFactorSeasons)*(P$1=LoadFactorHours),0),)</f>
        <v>2.5776439374236663E-4</v>
      </c>
      <c r="Q7" s="7" cm="1">
        <f t="array" ref="Q7">INDEX('Summarized Source Data'!$J$1326:$J$1469,MATCH(1,($A7=LoadFactorSeasons)*(Q$1=LoadFactorHours),0),)</f>
        <v>2.6599091694691024E-4</v>
      </c>
      <c r="R7" s="7" cm="1">
        <f t="array" ref="R7">INDEX('Summarized Source Data'!$J$1326:$J$1469,MATCH(1,($A7=LoadFactorSeasons)*(R$1=LoadFactorHours),0),)</f>
        <v>2.6324874254539577E-4</v>
      </c>
      <c r="S7" s="7" cm="1">
        <f t="array" ref="S7">INDEX('Summarized Source Data'!$J$1326:$J$1469,MATCH(1,($A7=LoadFactorSeasons)*(S$1=LoadFactorHours),0),)</f>
        <v>2.8381505055675472E-4</v>
      </c>
      <c r="T7" s="7" cm="1">
        <f t="array" ref="T7">INDEX('Summarized Source Data'!$J$1326:$J$1469,MATCH(1,($A7=LoadFactorSeasons)*(T$1=LoadFactorHours),0),)</f>
        <v>3.263187537802301E-4</v>
      </c>
      <c r="U7" s="7" cm="1">
        <f t="array" ref="U7">INDEX('Summarized Source Data'!$J$1326:$J$1469,MATCH(1,($A7=LoadFactorSeasons)*(U$1=LoadFactorHours),0),)</f>
        <v>2.2760047532570669E-4</v>
      </c>
      <c r="V7" s="7" cm="1">
        <f t="array" ref="V7">INDEX('Summarized Source Data'!$J$1326:$J$1469,MATCH(1,($A7=LoadFactorSeasons)*(V$1=LoadFactorHours),0),)</f>
        <v>2.2897156252646395E-4</v>
      </c>
      <c r="W7" s="7" cm="1">
        <f t="array" ref="W7">INDEX('Summarized Source Data'!$J$1326:$J$1469,MATCH(1,($A7=LoadFactorSeasons)*(W$1=LoadFactorHours),0),)</f>
        <v>2.4816678333706575E-4</v>
      </c>
      <c r="X7" s="7" cm="1">
        <f t="array" ref="X7">INDEX('Summarized Source Data'!$J$1326:$J$1469,MATCH(1,($A7=LoadFactorSeasons)*(X$1=LoadFactorHours),0),)</f>
        <v>2.5365113214009485E-4</v>
      </c>
      <c r="Y7" s="7" cm="1">
        <f t="array" ref="Y7">INDEX('Summarized Source Data'!$J$1326:$J$1469,MATCH(1,($A7=LoadFactorSeasons)*(Y$1=LoadFactorHours),0),)</f>
        <v>2.1251851611737673E-4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109A3-7618-4502-B6C4-154A6D83895E}">
  <sheetPr codeName="Sheet16">
    <tabColor rgb="FF002060"/>
  </sheetPr>
  <dimension ref="A1:Y19"/>
  <sheetViews>
    <sheetView topLeftCell="B1" workbookViewId="0">
      <selection activeCell="F6" sqref="F6"/>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Data'!$K$1326:$K$1469,MATCH(1,($A2=LoadFactorSeasons)*(B$1=LoadFactorHours),0),)</f>
        <v>1.0502270281373734E-7</v>
      </c>
      <c r="C2" s="7" cm="1">
        <f t="array" ref="C2">INDEX('Summarized Source Data'!$K$1326:$K$1469,MATCH(1,($A2=LoadFactorSeasons)*(C$1=LoadFactorHours),0),)</f>
        <v>1.003526770090689E-7</v>
      </c>
      <c r="D2" s="7" cm="1">
        <f t="array" ref="D2">INDEX('Summarized Source Data'!$K$1326:$K$1469,MATCH(1,($A2=LoadFactorSeasons)*(D$1=LoadFactorHours),0),)</f>
        <v>9.8403609906938079E-8</v>
      </c>
      <c r="E2" s="7" cm="1">
        <f t="array" ref="E2">INDEX('Summarized Source Data'!$K$1326:$K$1469,MATCH(1,($A2=LoadFactorSeasons)*(E$1=LoadFactorHours),0),)</f>
        <v>9.730463144161972E-8</v>
      </c>
      <c r="F2" s="7" cm="1">
        <f t="array" ref="F2">INDEX('Summarized Source Data'!$K$1326:$K$1469,MATCH(1,($A2=LoadFactorSeasons)*(F$1=LoadFactorHours),0),)</f>
        <v>9.7067274105450235E-8</v>
      </c>
      <c r="G2" s="7" cm="1">
        <f t="array" ref="G2">INDEX('Summarized Source Data'!$K$1326:$K$1469,MATCH(1,($A2=LoadFactorSeasons)*(G$1=LoadFactorHours),0),)</f>
        <v>9.9377621978603561E-8</v>
      </c>
      <c r="H2" s="7" cm="1">
        <f t="array" ref="H2">INDEX('Summarized Source Data'!$K$1326:$K$1469,MATCH(1,($A2=LoadFactorSeasons)*(H$1=LoadFactorHours),0),)</f>
        <v>1.0763830089484651E-7</v>
      </c>
      <c r="I2" s="7" cm="1">
        <f t="array" ref="I2">INDEX('Summarized Source Data'!$K$1326:$K$1469,MATCH(1,($A2=LoadFactorSeasons)*(I$1=LoadFactorHours),0),)</f>
        <v>1.2393636524704754E-7</v>
      </c>
      <c r="J2" s="7" cm="1">
        <f t="array" ref="J2">INDEX('Summarized Source Data'!$K$1326:$K$1469,MATCH(1,($A2=LoadFactorSeasons)*(J$1=LoadFactorHours),0),)</f>
        <v>1.4789319850752771E-7</v>
      </c>
      <c r="K2" s="7" cm="1">
        <f t="array" ref="K2">INDEX('Summarized Source Data'!$K$1326:$K$1469,MATCH(1,($A2=LoadFactorSeasons)*(K$1=LoadFactorHours),0),)</f>
        <v>1.6319187616607939E-7</v>
      </c>
      <c r="L2" s="7" cm="1">
        <f t="array" ref="L2">INDEX('Summarized Source Data'!$K$1326:$K$1469,MATCH(1,($A2=LoadFactorSeasons)*(L$1=LoadFactorHours),0),)</f>
        <v>1.7114239099992009E-7</v>
      </c>
      <c r="M2" s="7" cm="1">
        <f t="array" ref="M2">INDEX('Summarized Source Data'!$K$1326:$K$1469,MATCH(1,($A2=LoadFactorSeasons)*(M$1=LoadFactorHours),0),)</f>
        <v>1.7300552016599518E-7</v>
      </c>
      <c r="N2" s="7" cm="1">
        <f t="array" ref="N2">INDEX('Summarized Source Data'!$K$1326:$K$1469,MATCH(1,($A2=LoadFactorSeasons)*(N$1=LoadFactorHours),0),)</f>
        <v>1.6868583776936881E-7</v>
      </c>
      <c r="O2" s="7" cm="1">
        <f t="array" ref="O2">INDEX('Summarized Source Data'!$K$1326:$K$1469,MATCH(1,($A2=LoadFactorSeasons)*(O$1=LoadFactorHours),0),)</f>
        <v>1.715262541723046E-7</v>
      </c>
      <c r="P2" s="7" cm="1">
        <f t="array" ref="P2">INDEX('Summarized Source Data'!$K$1326:$K$1469,MATCH(1,($A2=LoadFactorSeasons)*(P$1=LoadFactorHours),0),)</f>
        <v>1.7458304358643926E-7</v>
      </c>
      <c r="Q2" s="7" cm="1">
        <f t="array" ref="Q2">INDEX('Summarized Source Data'!$K$1326:$K$1469,MATCH(1,($A2=LoadFactorSeasons)*(Q$1=LoadFactorHours),0),)</f>
        <v>1.7464688175515865E-7</v>
      </c>
      <c r="R2" s="7" cm="1">
        <f t="array" ref="R2">INDEX('Summarized Source Data'!$K$1326:$K$1469,MATCH(1,($A2=LoadFactorSeasons)*(R$1=LoadFactorHours),0),)</f>
        <v>1.7153801007380473E-7</v>
      </c>
      <c r="S2" s="7" cm="1">
        <f t="array" ref="S2">INDEX('Summarized Source Data'!$K$1326:$K$1469,MATCH(1,($A2=LoadFactorSeasons)*(S$1=LoadFactorHours),0),)</f>
        <v>1.6462806358519336E-7</v>
      </c>
      <c r="T2" s="7" cm="1">
        <f t="array" ref="T2">INDEX('Summarized Source Data'!$K$1326:$K$1469,MATCH(1,($A2=LoadFactorSeasons)*(T$1=LoadFactorHours),0),)</f>
        <v>1.5863996952082731E-7</v>
      </c>
      <c r="U2" s="7" cm="1">
        <f t="array" ref="U2">INDEX('Summarized Source Data'!$K$1326:$K$1469,MATCH(1,($A2=LoadFactorSeasons)*(U$1=LoadFactorHours),0),)</f>
        <v>1.5009494897361013E-7</v>
      </c>
      <c r="V2" s="7" cm="1">
        <f t="array" ref="V2">INDEX('Summarized Source Data'!$K$1326:$K$1469,MATCH(1,($A2=LoadFactorSeasons)*(V$1=LoadFactorHours),0),)</f>
        <v>1.4290891849171313E-7</v>
      </c>
      <c r="W2" s="7" cm="1">
        <f t="array" ref="W2">INDEX('Summarized Source Data'!$K$1326:$K$1469,MATCH(1,($A2=LoadFactorSeasons)*(W$1=LoadFactorHours),0),)</f>
        <v>1.3557772040403531E-7</v>
      </c>
      <c r="X2" s="7" cm="1">
        <f t="array" ref="X2">INDEX('Summarized Source Data'!$K$1326:$K$1469,MATCH(1,($A2=LoadFactorSeasons)*(X$1=LoadFactorHours),0),)</f>
        <v>1.26762865715106E-7</v>
      </c>
      <c r="Y2" s="7" cm="1">
        <f t="array" ref="Y2">INDEX('Summarized Source Data'!$K$1326:$K$1469,MATCH(1,($A2=LoadFactorSeasons)*(Y$1=LoadFactorHours),0),)</f>
        <v>1.1472153987732074E-7</v>
      </c>
    </row>
    <row r="3" spans="1:25">
      <c r="A3" s="7" t="s">
        <v>125</v>
      </c>
      <c r="B3" s="7" cm="1">
        <f t="array" ref="B3">INDEX('Summarized Source Data'!$K$1326:$K$1469,MATCH(1,($A3=LoadFactorSeasons)*(B$1=LoadFactorHours),0),)</f>
        <v>4.1942059773528023E-6</v>
      </c>
      <c r="C3" s="7" cm="1">
        <f t="array" ref="C3">INDEX('Summarized Source Data'!$K$1326:$K$1469,MATCH(1,($A3=LoadFactorSeasons)*(C$1=LoadFactorHours),0),)</f>
        <v>4.0063418947416314E-6</v>
      </c>
      <c r="D3" s="7" cm="1">
        <f t="array" ref="D3">INDEX('Summarized Source Data'!$K$1326:$K$1469,MATCH(1,($A3=LoadFactorSeasons)*(D$1=LoadFactorHours),0),)</f>
        <v>3.9279500330130272E-6</v>
      </c>
      <c r="E3" s="7" cm="1">
        <f t="array" ref="E3">INDEX('Summarized Source Data'!$K$1326:$K$1469,MATCH(1,($A3=LoadFactorSeasons)*(E$1=LoadFactorHours),0),)</f>
        <v>3.8837312436956924E-6</v>
      </c>
      <c r="F3" s="7" cm="1">
        <f t="array" ref="F3">INDEX('Summarized Source Data'!$K$1326:$K$1469,MATCH(1,($A3=LoadFactorSeasons)*(F$1=LoadFactorHours),0),)</f>
        <v>3.8742095750541464E-6</v>
      </c>
      <c r="G3" s="7" cm="1">
        <f t="array" ref="G3">INDEX('Summarized Source Data'!$K$1326:$K$1469,MATCH(1,($A3=LoadFactorSeasons)*(G$1=LoadFactorHours),0),)</f>
        <v>3.967120828707388E-6</v>
      </c>
      <c r="H3" s="7" cm="1">
        <f t="array" ref="H3">INDEX('Summarized Source Data'!$K$1326:$K$1469,MATCH(1,($A3=LoadFactorSeasons)*(H$1=LoadFactorHours),0),)</f>
        <v>4.2994312115825026E-6</v>
      </c>
      <c r="I3" s="7" cm="1">
        <f t="array" ref="I3">INDEX('Summarized Source Data'!$K$1326:$K$1469,MATCH(1,($A3=LoadFactorSeasons)*(I$1=LoadFactorHours),0),)</f>
        <v>4.9550209352630438E-6</v>
      </c>
      <c r="J3" s="7" cm="1">
        <f t="array" ref="J3">INDEX('Summarized Source Data'!$K$1326:$K$1469,MATCH(1,($A3=LoadFactorSeasons)*(J$1=LoadFactorHours),0),)</f>
        <v>5.9471666541254455E-6</v>
      </c>
      <c r="K3" s="7" cm="1">
        <f t="array" ref="K3">INDEX('Summarized Source Data'!$K$1326:$K$1469,MATCH(1,($A3=LoadFactorSeasons)*(K$1=LoadFactorHours),0),)</f>
        <v>7.0104309735877454E-6</v>
      </c>
      <c r="L3" s="7" cm="1">
        <f t="array" ref="L3">INDEX('Summarized Source Data'!$K$1326:$K$1469,MATCH(1,($A3=LoadFactorSeasons)*(L$1=LoadFactorHours),0),)</f>
        <v>7.9430656613691624E-6</v>
      </c>
      <c r="M3" s="7" cm="1">
        <f t="array" ref="M3">INDEX('Summarized Source Data'!$K$1326:$K$1469,MATCH(1,($A3=LoadFactorSeasons)*(M$1=LoadFactorHours),0),)</f>
        <v>8.6372351017543034E-6</v>
      </c>
      <c r="N3" s="7" cm="1">
        <f t="array" ref="N3">INDEX('Summarized Source Data'!$K$1326:$K$1469,MATCH(1,($A3=LoadFactorSeasons)*(N$1=LoadFactorHours),0),)</f>
        <v>8.953769130116413E-6</v>
      </c>
      <c r="O3" s="7" cm="1">
        <f t="array" ref="O3">INDEX('Summarized Source Data'!$K$1326:$K$1469,MATCH(1,($A3=LoadFactorSeasons)*(O$1=LoadFactorHours),0),)</f>
        <v>9.3549504205473785E-6</v>
      </c>
      <c r="P3" s="7" cm="1">
        <f t="array" ref="P3">INDEX('Summarized Source Data'!$K$1326:$K$1469,MATCH(1,($A3=LoadFactorSeasons)*(P$1=LoadFactorHours),0),)</f>
        <v>9.6124662027356963E-6</v>
      </c>
      <c r="Q3" s="7" cm="1">
        <f t="array" ref="Q3">INDEX('Summarized Source Data'!$K$1326:$K$1469,MATCH(1,($A3=LoadFactorSeasons)*(Q$1=LoadFactorHours),0),)</f>
        <v>9.5032872569284223E-6</v>
      </c>
      <c r="R3" s="7" cm="1">
        <f t="array" ref="R3">INDEX('Summarized Source Data'!$K$1326:$K$1469,MATCH(1,($A3=LoadFactorSeasons)*(R$1=LoadFactorHours),0),)</f>
        <v>9.0474391993549614E-6</v>
      </c>
      <c r="S3" s="7" cm="1">
        <f t="array" ref="S3">INDEX('Summarized Source Data'!$K$1326:$K$1469,MATCH(1,($A3=LoadFactorSeasons)*(S$1=LoadFactorHours),0),)</f>
        <v>8.2845916711271915E-6</v>
      </c>
      <c r="T3" s="7" cm="1">
        <f t="array" ref="T3">INDEX('Summarized Source Data'!$K$1326:$K$1469,MATCH(1,($A3=LoadFactorSeasons)*(T$1=LoadFactorHours),0),)</f>
        <v>7.4496253786223085E-6</v>
      </c>
      <c r="U3" s="7" cm="1">
        <f t="array" ref="U3">INDEX('Summarized Source Data'!$K$1326:$K$1469,MATCH(1,($A3=LoadFactorSeasons)*(U$1=LoadFactorHours),0),)</f>
        <v>6.4768520426405247E-6</v>
      </c>
      <c r="V3" s="7" cm="1">
        <f t="array" ref="V3">INDEX('Summarized Source Data'!$K$1326:$K$1469,MATCH(1,($A3=LoadFactorSeasons)*(V$1=LoadFactorHours),0),)</f>
        <v>5.7289560083230103E-6</v>
      </c>
      <c r="W3" s="7" cm="1">
        <f t="array" ref="W3">INDEX('Summarized Source Data'!$K$1326:$K$1469,MATCH(1,($A3=LoadFactorSeasons)*(W$1=LoadFactorHours),0),)</f>
        <v>5.4117336724987579E-6</v>
      </c>
      <c r="X3" s="7" cm="1">
        <f t="array" ref="X3">INDEX('Summarized Source Data'!$K$1326:$K$1469,MATCH(1,($A3=LoadFactorSeasons)*(X$1=LoadFactorHours),0),)</f>
        <v>5.068727990407225E-6</v>
      </c>
      <c r="Y3" s="7" cm="1">
        <f t="array" ref="Y3">INDEX('Summarized Source Data'!$K$1326:$K$1469,MATCH(1,($A3=LoadFactorSeasons)*(Y$1=LoadFactorHours),0),)</f>
        <v>4.5843515953192623E-6</v>
      </c>
    </row>
    <row r="4" spans="1:25">
      <c r="A4" s="7" t="s">
        <v>126</v>
      </c>
      <c r="B4" s="7" cm="1">
        <f t="array" ref="B4">INDEX('Summarized Source Data'!$K$1326:$K$1469,MATCH(1,($A4=LoadFactorSeasons)*(B$1=LoadFactorHours),0),)</f>
        <v>2.533894722619583E-4</v>
      </c>
      <c r="C4" s="7" cm="1">
        <f t="array" ref="C4">INDEX('Summarized Source Data'!$K$1326:$K$1469,MATCH(1,($A4=LoadFactorSeasons)*(C$1=LoadFactorHours),0),)</f>
        <v>2.3731490953707234E-4</v>
      </c>
      <c r="D4" s="7" cm="1">
        <f t="array" ref="D4">INDEX('Summarized Source Data'!$K$1326:$K$1469,MATCH(1,($A4=LoadFactorSeasons)*(D$1=LoadFactorHours),0),)</f>
        <v>2.3092701413755847E-4</v>
      </c>
      <c r="E4" s="7" cm="1">
        <f t="array" ref="E4">INDEX('Summarized Source Data'!$K$1326:$K$1469,MATCH(1,($A4=LoadFactorSeasons)*(E$1=LoadFactorHours),0),)</f>
        <v>2.3230660232139821E-4</v>
      </c>
      <c r="F4" s="7" cm="1">
        <f t="array" ref="F4">INDEX('Summarized Source Data'!$K$1326:$K$1469,MATCH(1,($A4=LoadFactorSeasons)*(F$1=LoadFactorHours),0),)</f>
        <v>2.3980935312580213E-4</v>
      </c>
      <c r="G4" s="7" cm="1">
        <f t="array" ref="G4">INDEX('Summarized Source Data'!$K$1326:$K$1469,MATCH(1,($A4=LoadFactorSeasons)*(G$1=LoadFactorHours),0),)</f>
        <v>2.572311346527382E-4</v>
      </c>
      <c r="H4" s="7" cm="1">
        <f t="array" ref="H4">INDEX('Summarized Source Data'!$K$1326:$K$1469,MATCH(1,($A4=LoadFactorSeasons)*(H$1=LoadFactorHours),0),)</f>
        <v>2.9071431339578179E-4</v>
      </c>
      <c r="I4" s="7" cm="1">
        <f t="array" ref="I4">INDEX('Summarized Source Data'!$K$1326:$K$1469,MATCH(1,($A4=LoadFactorSeasons)*(I$1=LoadFactorHours),0),)</f>
        <v>3.4261883859338721E-4</v>
      </c>
      <c r="J4" s="7" cm="1">
        <f t="array" ref="J4">INDEX('Summarized Source Data'!$K$1326:$K$1469,MATCH(1,($A4=LoadFactorSeasons)*(J$1=LoadFactorHours),0),)</f>
        <v>4.0944616911613738E-4</v>
      </c>
      <c r="K4" s="7" cm="1">
        <f t="array" ref="K4">INDEX('Summarized Source Data'!$K$1326:$K$1469,MATCH(1,($A4=LoadFactorSeasons)*(K$1=LoadFactorHours),0),)</f>
        <v>4.6249826496474789E-4</v>
      </c>
      <c r="L4" s="7" cm="1">
        <f t="array" ref="L4">INDEX('Summarized Source Data'!$K$1326:$K$1469,MATCH(1,($A4=LoadFactorSeasons)*(L$1=LoadFactorHours),0),)</f>
        <v>5.0072515649024604E-4</v>
      </c>
      <c r="M4" s="7" cm="1">
        <f t="array" ref="M4">INDEX('Summarized Source Data'!$K$1326:$K$1469,MATCH(1,($A4=LoadFactorSeasons)*(M$1=LoadFactorHours),0),)</f>
        <v>5.2497707872447836E-4</v>
      </c>
      <c r="N4" s="7" cm="1">
        <f t="array" ref="N4">INDEX('Summarized Source Data'!$K$1326:$K$1469,MATCH(1,($A4=LoadFactorSeasons)*(N$1=LoadFactorHours),0),)</f>
        <v>5.338463646098493E-4</v>
      </c>
      <c r="O4" s="7" cm="1">
        <f t="array" ref="O4">INDEX('Summarized Source Data'!$K$1326:$K$1469,MATCH(1,($A4=LoadFactorSeasons)*(O$1=LoadFactorHours),0),)</f>
        <v>5.4899690560640264E-4</v>
      </c>
      <c r="P4" s="7" cm="1">
        <f t="array" ref="P4">INDEX('Summarized Source Data'!$K$1326:$K$1469,MATCH(1,($A4=LoadFactorSeasons)*(P$1=LoadFactorHours),0),)</f>
        <v>5.5809820037800014E-4</v>
      </c>
      <c r="Q4" s="7" cm="1">
        <f t="array" ref="Q4">INDEX('Summarized Source Data'!$K$1326:$K$1469,MATCH(1,($A4=LoadFactorSeasons)*(Q$1=LoadFactorHours),0),)</f>
        <v>5.5488792964161846E-4</v>
      </c>
      <c r="R4" s="7" cm="1">
        <f t="array" ref="R4">INDEX('Summarized Source Data'!$K$1326:$K$1469,MATCH(1,($A4=LoadFactorSeasons)*(R$1=LoadFactorHours),0),)</f>
        <v>5.3891968728056276E-4</v>
      </c>
      <c r="S4" s="7" cm="1">
        <f t="array" ref="S4">INDEX('Summarized Source Data'!$K$1326:$K$1469,MATCH(1,($A4=LoadFactorSeasons)*(S$1=LoadFactorHours),0),)</f>
        <v>5.1050974474215155E-4</v>
      </c>
      <c r="T4" s="7" cm="1">
        <f t="array" ref="T4">INDEX('Summarized Source Data'!$K$1326:$K$1469,MATCH(1,($A4=LoadFactorSeasons)*(T$1=LoadFactorHours),0),)</f>
        <v>4.7886597656005616E-4</v>
      </c>
      <c r="U4" s="7" cm="1">
        <f t="array" ref="U4">INDEX('Summarized Source Data'!$K$1326:$K$1469,MATCH(1,($A4=LoadFactorSeasons)*(U$1=LoadFactorHours),0),)</f>
        <v>4.3929639884556952E-4</v>
      </c>
      <c r="V4" s="7" cm="1">
        <f t="array" ref="V4">INDEX('Summarized Source Data'!$K$1326:$K$1469,MATCH(1,($A4=LoadFactorSeasons)*(V$1=LoadFactorHours),0),)</f>
        <v>4.0136675647314867E-4</v>
      </c>
      <c r="W4" s="7" cm="1">
        <f t="array" ref="W4">INDEX('Summarized Source Data'!$K$1326:$K$1469,MATCH(1,($A4=LoadFactorSeasons)*(W$1=LoadFactorHours),0),)</f>
        <v>3.6248483191986898E-4</v>
      </c>
      <c r="X4" s="7" cm="1">
        <f t="array" ref="X4">INDEX('Summarized Source Data'!$K$1326:$K$1469,MATCH(1,($A4=LoadFactorSeasons)*(X$1=LoadFactorHours),0),)</f>
        <v>3.2438807506374726E-4</v>
      </c>
      <c r="Y4" s="7" cm="1">
        <f t="array" ref="Y4">INDEX('Summarized Source Data'!$K$1326:$K$1469,MATCH(1,($A4=LoadFactorSeasons)*(Y$1=LoadFactorHours),0),)</f>
        <v>2.8380132076587602E-4</v>
      </c>
    </row>
    <row r="5" spans="1:25">
      <c r="A5" s="7" t="s">
        <v>127</v>
      </c>
      <c r="B5" s="7" cm="1">
        <f t="array" ref="B5">INDEX('Summarized Source Data'!$K$1326:$K$1469,MATCH(1,($A5=LoadFactorSeasons)*(B$1=LoadFactorHours),0),)</f>
        <v>4.4629744289683483E-5</v>
      </c>
      <c r="C5" s="7" cm="1">
        <f t="array" ref="C5">INDEX('Summarized Source Data'!$K$1326:$K$1469,MATCH(1,($A5=LoadFactorSeasons)*(C$1=LoadFactorHours),0),)</f>
        <v>4.2538399096518567E-5</v>
      </c>
      <c r="D5" s="7" cm="1">
        <f t="array" ref="D5">INDEX('Summarized Source Data'!$K$1326:$K$1469,MATCH(1,($A5=LoadFactorSeasons)*(D$1=LoadFactorHours),0),)</f>
        <v>4.1658003787864404E-5</v>
      </c>
      <c r="E5" s="7" cm="1">
        <f t="array" ref="E5">INDEX('Summarized Source Data'!$K$1326:$K$1469,MATCH(1,($A5=LoadFactorSeasons)*(E$1=LoadFactorHours),0),)</f>
        <v>4.1270434254733548E-5</v>
      </c>
      <c r="F5" s="7" cm="1">
        <f t="array" ref="F5">INDEX('Summarized Source Data'!$K$1326:$K$1469,MATCH(1,($A5=LoadFactorSeasons)*(F$1=LoadFactorHours),0),)</f>
        <v>4.1321975825288039E-5</v>
      </c>
      <c r="G5" s="7" cm="1">
        <f t="array" ref="G5">INDEX('Summarized Source Data'!$K$1326:$K$1469,MATCH(1,($A5=LoadFactorSeasons)*(G$1=LoadFactorHours),0),)</f>
        <v>4.26904501765746E-5</v>
      </c>
      <c r="H5" s="7" cm="1">
        <f t="array" ref="H5">INDEX('Summarized Source Data'!$K$1326:$K$1469,MATCH(1,($A5=LoadFactorSeasons)*(H$1=LoadFactorHours),0),)</f>
        <v>4.7885639063898256E-5</v>
      </c>
      <c r="I5" s="7" cm="1">
        <f t="array" ref="I5">INDEX('Summarized Source Data'!$K$1326:$K$1469,MATCH(1,($A5=LoadFactorSeasons)*(I$1=LoadFactorHours),0),)</f>
        <v>5.8919932210264171E-5</v>
      </c>
      <c r="J5" s="7" cm="1">
        <f t="array" ref="J5">INDEX('Summarized Source Data'!$K$1326:$K$1469,MATCH(1,($A5=LoadFactorSeasons)*(J$1=LoadFactorHours),0),)</f>
        <v>7.5143751410084675E-5</v>
      </c>
      <c r="K5" s="7" cm="1">
        <f t="array" ref="K5">INDEX('Summarized Source Data'!$K$1326:$K$1469,MATCH(1,($A5=LoadFactorSeasons)*(K$1=LoadFactorHours),0),)</f>
        <v>8.8269803809011842E-5</v>
      </c>
      <c r="L5" s="7" cm="1">
        <f t="array" ref="L5">INDEX('Summarized Source Data'!$K$1326:$K$1469,MATCH(1,($A5=LoadFactorSeasons)*(L$1=LoadFactorHours),0),)</f>
        <v>9.8264050853336726E-5</v>
      </c>
      <c r="M5" s="7" cm="1">
        <f t="array" ref="M5">INDEX('Summarized Source Data'!$K$1326:$K$1469,MATCH(1,($A5=LoadFactorSeasons)*(M$1=LoadFactorHours),0),)</f>
        <v>1.0490689364664581E-4</v>
      </c>
      <c r="N5" s="7" cm="1">
        <f t="array" ref="N5">INDEX('Summarized Source Data'!$K$1326:$K$1469,MATCH(1,($A5=LoadFactorSeasons)*(N$1=LoadFactorHours),0),)</f>
        <v>1.0775146694483143E-4</v>
      </c>
      <c r="O5" s="7" cm="1">
        <f t="array" ref="O5">INDEX('Summarized Source Data'!$K$1326:$K$1469,MATCH(1,($A5=LoadFactorSeasons)*(O$1=LoadFactorHours),0),)</f>
        <v>1.1209538841848466E-4</v>
      </c>
      <c r="P5" s="7" cm="1">
        <f t="array" ref="P5">INDEX('Summarized Source Data'!$K$1326:$K$1469,MATCH(1,($A5=LoadFactorSeasons)*(P$1=LoadFactorHours),0),)</f>
        <v>1.1413949391619534E-4</v>
      </c>
      <c r="Q5" s="7" cm="1">
        <f t="array" ref="Q5">INDEX('Summarized Source Data'!$K$1326:$K$1469,MATCH(1,($A5=LoadFactorSeasons)*(Q$1=LoadFactorHours),0),)</f>
        <v>1.1320259447154964E-4</v>
      </c>
      <c r="R5" s="7" cm="1">
        <f t="array" ref="R5">INDEX('Summarized Source Data'!$K$1326:$K$1469,MATCH(1,($A5=LoadFactorSeasons)*(R$1=LoadFactorHours),0),)</f>
        <v>1.091791620725678E-4</v>
      </c>
      <c r="S5" s="7" cm="1">
        <f t="array" ref="S5">INDEX('Summarized Source Data'!$K$1326:$K$1469,MATCH(1,($A5=LoadFactorSeasons)*(S$1=LoadFactorHours),0),)</f>
        <v>1.0159501803137878E-4</v>
      </c>
      <c r="T5" s="7" cm="1">
        <f t="array" ref="T5">INDEX('Summarized Source Data'!$K$1326:$K$1469,MATCH(1,($A5=LoadFactorSeasons)*(T$1=LoadFactorHours),0),)</f>
        <v>9.308149879663999E-5</v>
      </c>
      <c r="U5" s="7" cm="1">
        <f t="array" ref="U5">INDEX('Summarized Source Data'!$K$1326:$K$1469,MATCH(1,($A5=LoadFactorSeasons)*(U$1=LoadFactorHours),0),)</f>
        <v>8.3027634667204834E-5</v>
      </c>
      <c r="V5" s="7" cm="1">
        <f t="array" ref="V5">INDEX('Summarized Source Data'!$K$1326:$K$1469,MATCH(1,($A5=LoadFactorSeasons)*(V$1=LoadFactorHours),0),)</f>
        <v>7.3049354481921638E-5</v>
      </c>
      <c r="W5" s="7" cm="1">
        <f t="array" ref="W5">INDEX('Summarized Source Data'!$K$1326:$K$1469,MATCH(1,($A5=LoadFactorSeasons)*(W$1=LoadFactorHours),0),)</f>
        <v>6.3717239814999293E-5</v>
      </c>
      <c r="X5" s="7" cm="1">
        <f t="array" ref="X5">INDEX('Summarized Source Data'!$K$1326:$K$1469,MATCH(1,($A5=LoadFactorSeasons)*(X$1=LoadFactorHours),0),)</f>
        <v>5.587844143049373E-5</v>
      </c>
      <c r="Y5" s="7" cm="1">
        <f t="array" ref="Y5">INDEX('Summarized Source Data'!$K$1326:$K$1469,MATCH(1,($A5=LoadFactorSeasons)*(Y$1=LoadFactorHours),0),)</f>
        <v>4.9085124684817519E-5</v>
      </c>
    </row>
    <row r="6" spans="1:25">
      <c r="A6" s="7" t="s">
        <v>130</v>
      </c>
      <c r="B6" s="7" cm="1">
        <f t="array" ref="B6">INDEX('Summarized Source Data'!$K$1326:$K$1469,MATCH(1,($A6=LoadFactorSeasons)*(B$1=LoadFactorHours),0),)</f>
        <v>4.0078187021168381E-4</v>
      </c>
      <c r="C6" s="7" cm="1">
        <f t="array" ref="C6">INDEX('Summarized Source Data'!$K$1326:$K$1469,MATCH(1,($A6=LoadFactorSeasons)*(C$1=LoadFactorHours),0),)</f>
        <v>3.8022895379057184E-4</v>
      </c>
      <c r="D6" s="7" cm="1">
        <f t="array" ref="D6">INDEX('Summarized Source Data'!$K$1326:$K$1469,MATCH(1,($A6=LoadFactorSeasons)*(D$1=LoadFactorHours),0),)</f>
        <v>3.6995249558001582E-4</v>
      </c>
      <c r="E6" s="7" cm="1">
        <f t="array" ref="E6">INDEX('Summarized Source Data'!$K$1326:$K$1469,MATCH(1,($A6=LoadFactorSeasons)*(E$1=LoadFactorHours),0),)</f>
        <v>3.7680346772038645E-4</v>
      </c>
      <c r="F6" s="7" cm="1">
        <f t="array" ref="F6">INDEX('Summarized Source Data'!$K$1326:$K$1469,MATCH(1,($A6=LoadFactorSeasons)*(F$1=LoadFactorHours),0),)</f>
        <v>3.905054120011278E-4</v>
      </c>
      <c r="G6" s="7" cm="1">
        <f t="array" ref="G6">INDEX('Summarized Source Data'!$K$1326:$K$1469,MATCH(1,($A6=LoadFactorSeasons)*(G$1=LoadFactorHours),0),)</f>
        <v>4.1790930056261044E-4</v>
      </c>
      <c r="H6" s="7" cm="1">
        <f t="array" ref="H6">INDEX('Summarized Source Data'!$K$1326:$K$1469,MATCH(1,($A6=LoadFactorSeasons)*(H$1=LoadFactorHours),0),)</f>
        <v>4.5901513340483439E-4</v>
      </c>
      <c r="I6" s="7" cm="1">
        <f t="array" ref="I6">INDEX('Summarized Source Data'!$K$1326:$K$1469,MATCH(1,($A6=LoadFactorSeasons)*(I$1=LoadFactorHours),0),)</f>
        <v>5.1724839659798513E-4</v>
      </c>
      <c r="J6" s="7" cm="1">
        <f t="array" ref="J6">INDEX('Summarized Source Data'!$K$1326:$K$1469,MATCH(1,($A6=LoadFactorSeasons)*(J$1=LoadFactorHours),0),)</f>
        <v>5.8575811800169167E-4</v>
      </c>
      <c r="K6" s="7" cm="1">
        <f t="array" ref="K6">INDEX('Summarized Source Data'!$K$1326:$K$1469,MATCH(1,($A6=LoadFactorSeasons)*(K$1=LoadFactorHours),0),)</f>
        <v>6.4741686726502775E-4</v>
      </c>
      <c r="L6" s="7" cm="1">
        <f t="array" ref="L6">INDEX('Summarized Source Data'!$K$1326:$K$1469,MATCH(1,($A6=LoadFactorSeasons)*(L$1=LoadFactorHours),0),)</f>
        <v>6.9537367224762237E-4</v>
      </c>
      <c r="M6" s="7" cm="1">
        <f t="array" ref="M6">INDEX('Summarized Source Data'!$K$1326:$K$1469,MATCH(1,($A6=LoadFactorSeasons)*(M$1=LoadFactorHours),0),)</f>
        <v>7.3305401901966087E-4</v>
      </c>
      <c r="N6" s="7" cm="1">
        <f t="array" ref="N6">INDEX('Summarized Source Data'!$K$1326:$K$1469,MATCH(1,($A6=LoadFactorSeasons)*(N$1=LoadFactorHours),0),)</f>
        <v>7.6045790758114368E-4</v>
      </c>
      <c r="O6" s="7" cm="1">
        <f t="array" ref="O6">INDEX('Summarized Source Data'!$K$1326:$K$1469,MATCH(1,($A6=LoadFactorSeasons)*(O$1=LoadFactorHours),0),)</f>
        <v>7.7758533793207015E-4</v>
      </c>
      <c r="P6" s="7" cm="1">
        <f t="array" ref="P6">INDEX('Summarized Source Data'!$K$1326:$K$1469,MATCH(1,($A6=LoadFactorSeasons)*(P$1=LoadFactorHours),0),)</f>
        <v>7.8443631007244093E-4</v>
      </c>
      <c r="Q6" s="7" cm="1">
        <f t="array" ref="Q6">INDEX('Summarized Source Data'!$K$1326:$K$1469,MATCH(1,($A6=LoadFactorSeasons)*(Q$1=LoadFactorHours),0),)</f>
        <v>7.7758533793207015E-4</v>
      </c>
      <c r="R6" s="7" cm="1">
        <f t="array" ref="R6">INDEX('Summarized Source Data'!$K$1326:$K$1469,MATCH(1,($A6=LoadFactorSeasons)*(R$1=LoadFactorHours),0),)</f>
        <v>7.5703242151095823E-4</v>
      </c>
      <c r="S6" s="7" cm="1">
        <f t="array" ref="S6">INDEX('Summarized Source Data'!$K$1326:$K$1469,MATCH(1,($A6=LoadFactorSeasons)*(S$1=LoadFactorHours),0),)</f>
        <v>7.2277756080910485E-4</v>
      </c>
      <c r="T6" s="7" cm="1">
        <f t="array" ref="T6">INDEX('Summarized Source Data'!$K$1326:$K$1469,MATCH(1,($A6=LoadFactorSeasons)*(T$1=LoadFactorHours),0),)</f>
        <v>6.8167172796688102E-4</v>
      </c>
      <c r="U6" s="7" cm="1">
        <f t="array" ref="U6">INDEX('Summarized Source Data'!$K$1326:$K$1469,MATCH(1,($A6=LoadFactorSeasons)*(U$1=LoadFactorHours),0),)</f>
        <v>6.3028943691410095E-4</v>
      </c>
      <c r="V6" s="7" cm="1">
        <f t="array" ref="V6">INDEX('Summarized Source Data'!$K$1326:$K$1469,MATCH(1,($A6=LoadFactorSeasons)*(V$1=LoadFactorHours),0),)</f>
        <v>5.8233263193150644E-4</v>
      </c>
      <c r="W6" s="7" cm="1">
        <f t="array" ref="W6">INDEX('Summarized Source Data'!$K$1326:$K$1469,MATCH(1,($A6=LoadFactorSeasons)*(W$1=LoadFactorHours),0),)</f>
        <v>5.3095034087872648E-4</v>
      </c>
      <c r="X6" s="7" cm="1">
        <f t="array" ref="X6">INDEX('Summarized Source Data'!$K$1326:$K$1469,MATCH(1,($A6=LoadFactorSeasons)*(X$1=LoadFactorHours),0),)</f>
        <v>4.8299353589613181E-4</v>
      </c>
      <c r="Y6" s="7" cm="1">
        <f t="array" ref="Y6">INDEX('Summarized Source Data'!$K$1326:$K$1469,MATCH(1,($A6=LoadFactorSeasons)*(Y$1=LoadFactorHours),0),)</f>
        <v>4.3503673091353708E-4</v>
      </c>
    </row>
    <row r="7" spans="1:25">
      <c r="A7" s="7" t="s">
        <v>129</v>
      </c>
      <c r="B7" s="7" cm="1">
        <f t="array" ref="B7">INDEX('Summarized Source Data'!$K$1326:$K$1469,MATCH(1,($A7=LoadFactorSeasons)*(B$1=LoadFactorHours),0),)</f>
        <v>7.7358009739447762E-8</v>
      </c>
      <c r="C7" s="7" cm="1">
        <f t="array" ref="C7">INDEX('Summarized Source Data'!$K$1326:$K$1469,MATCH(1,($A7=LoadFactorSeasons)*(C$1=LoadFactorHours),0),)</f>
        <v>7.5712779331074094E-8</v>
      </c>
      <c r="D7" s="7" cm="1">
        <f t="array" ref="D7">INDEX('Summarized Source Data'!$K$1326:$K$1469,MATCH(1,($A7=LoadFactorSeasons)*(D$1=LoadFactorHours),0),)</f>
        <v>7.5024920162780952E-8</v>
      </c>
      <c r="E7" s="7" cm="1">
        <f t="array" ref="E7">INDEX('Summarized Source Data'!$K$1326:$K$1469,MATCH(1,($A7=LoadFactorSeasons)*(E$1=LoadFactorHours),0),)</f>
        <v>7.4638753612160242E-8</v>
      </c>
      <c r="F7" s="7" cm="1">
        <f t="array" ref="F7">INDEX('Summarized Source Data'!$K$1326:$K$1469,MATCH(1,($A7=LoadFactorSeasons)*(F$1=LoadFactorHours),0),)</f>
        <v>7.4554279679211964E-8</v>
      </c>
      <c r="G7" s="7" cm="1">
        <f t="array" ref="G7">INDEX('Summarized Source Data'!$K$1326:$K$1469,MATCH(1,($A7=LoadFactorSeasons)*(G$1=LoadFactorHours),0),)</f>
        <v>7.5370861031045351E-8</v>
      </c>
      <c r="H7" s="7" cm="1">
        <f t="array" ref="H7">INDEX('Summarized Source Data'!$K$1326:$K$1469,MATCH(1,($A7=LoadFactorSeasons)*(H$1=LoadFactorHours),0),)</f>
        <v>7.8279177865407609E-8</v>
      </c>
      <c r="I7" s="7" cm="1">
        <f t="array" ref="I7">INDEX('Summarized Source Data'!$K$1326:$K$1469,MATCH(1,($A7=LoadFactorSeasons)*(I$1=LoadFactorHours),0),)</f>
        <v>8.4023405305890753E-8</v>
      </c>
      <c r="J7" s="7" cm="1">
        <f t="array" ref="J7">INDEX('Summarized Source Data'!$K$1326:$K$1469,MATCH(1,($A7=LoadFactorSeasons)*(J$1=LoadFactorHours),0),)</f>
        <v>9.2462753464247644E-8</v>
      </c>
      <c r="K7" s="7" cm="1">
        <f t="array" ref="K7">INDEX('Summarized Source Data'!$K$1326:$K$1469,MATCH(1,($A7=LoadFactorSeasons)*(K$1=LoadFactorHours),0),)</f>
        <v>9.785701746823077E-8</v>
      </c>
      <c r="L7" s="7" cm="1">
        <f t="array" ref="L7">INDEX('Summarized Source Data'!$K$1326:$K$1469,MATCH(1,($A7=LoadFactorSeasons)*(L$1=LoadFactorHours),0),)</f>
        <v>1.0065672496023096E-7</v>
      </c>
      <c r="M7" s="7" cm="1">
        <f t="array" ref="M7">INDEX('Summarized Source Data'!$K$1326:$K$1469,MATCH(1,($A7=LoadFactorSeasons)*(M$1=LoadFactorHours),0),)</f>
        <v>1.0131240358263906E-7</v>
      </c>
      <c r="N7" s="7" cm="1">
        <f t="array" ref="N7">INDEX('Summarized Source Data'!$K$1326:$K$1469,MATCH(1,($A7=LoadFactorSeasons)*(N$1=LoadFactorHours),0),)</f>
        <v>1.0186751799915635E-7</v>
      </c>
      <c r="O7" s="7" cm="1">
        <f t="array" ref="O7">INDEX('Summarized Source Data'!$K$1326:$K$1469,MATCH(1,($A7=LoadFactorSeasons)*(O$1=LoadFactorHours),0),)</f>
        <v>1.0186751799915635E-7</v>
      </c>
      <c r="P7" s="7" cm="1">
        <f t="array" ref="P7">INDEX('Summarized Source Data'!$K$1326:$K$1469,MATCH(1,($A7=LoadFactorSeasons)*(P$1=LoadFactorHours),0),)</f>
        <v>1.0186751799915635E-7</v>
      </c>
      <c r="Q7" s="7" cm="1">
        <f t="array" ref="Q7">INDEX('Summarized Source Data'!$K$1326:$K$1469,MATCH(1,($A7=LoadFactorSeasons)*(Q$1=LoadFactorHours),0),)</f>
        <v>1.0189165340857014E-7</v>
      </c>
      <c r="R7" s="7" cm="1">
        <f t="array" ref="R7">INDEX('Summarized Source Data'!$K$1326:$K$1469,MATCH(1,($A7=LoadFactorSeasons)*(R$1=LoadFactorHours),0),)</f>
        <v>1.007975148484781E-7</v>
      </c>
      <c r="S7" s="7" cm="1">
        <f t="array" ref="S7">INDEX('Summarized Source Data'!$K$1326:$K$1469,MATCH(1,($A7=LoadFactorSeasons)*(S$1=LoadFactorHours),0),)</f>
        <v>9.8359838497684832E-8</v>
      </c>
      <c r="T7" s="7" cm="1">
        <f t="array" ref="T7">INDEX('Summarized Source Data'!$K$1326:$K$1469,MATCH(1,($A7=LoadFactorSeasons)*(T$1=LoadFactorHours),0),)</f>
        <v>9.6252012742213412E-8</v>
      </c>
      <c r="U7" s="7" cm="1">
        <f t="array" ref="U7">INDEX('Summarized Source Data'!$K$1326:$K$1469,MATCH(1,($A7=LoadFactorSeasons)*(U$1=LoadFactorHours),0),)</f>
        <v>9.3239109133724721E-8</v>
      </c>
      <c r="V7" s="7" cm="1">
        <f t="array" ref="V7">INDEX('Summarized Source Data'!$K$1326:$K$1469,MATCH(1,($A7=LoadFactorSeasons)*(V$1=LoadFactorHours),0),)</f>
        <v>9.0708913713511898E-8</v>
      </c>
      <c r="W7" s="7" cm="1">
        <f t="array" ref="W7">INDEX('Summarized Source Data'!$K$1326:$K$1469,MATCH(1,($A7=LoadFactorSeasons)*(W$1=LoadFactorHours),0),)</f>
        <v>8.8126424906235859E-8</v>
      </c>
      <c r="X7" s="7" cm="1">
        <f t="array" ref="X7">INDEX('Summarized Source Data'!$K$1326:$K$1469,MATCH(1,($A7=LoadFactorSeasons)*(X$1=LoadFactorHours),0),)</f>
        <v>8.5021002228327602E-8</v>
      </c>
      <c r="Y7" s="7" cm="1">
        <f t="array" ref="Y7">INDEX('Summarized Source Data'!$K$1326:$K$1469,MATCH(1,($A7=LoadFactorSeasons)*(Y$1=LoadFactorHours),0),)</f>
        <v>8.0777192739735371E-8</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0335-104A-43E1-8BB9-3B8DD97A7DD0}">
  <sheetPr codeName="Sheet17">
    <tabColor rgb="FF002060"/>
  </sheetPr>
  <dimension ref="A1:Y19"/>
  <sheetViews>
    <sheetView workbookViewId="0"/>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Data'!$L$1326:$L$1469,MATCH(1,($A2=LoadFactorSeasons)*(B$1=LoadFactorHours),0),)</f>
        <v>0</v>
      </c>
      <c r="C2" s="7" cm="1">
        <f t="array" ref="C2">INDEX('Summarized Source Data'!$L$1326:$L$1469,MATCH(1,($A2=LoadFactorSeasons)*(C$1=LoadFactorHours),0),)</f>
        <v>0</v>
      </c>
      <c r="D2" s="7" cm="1">
        <f t="array" ref="D2">INDEX('Summarized Source Data'!$L$1326:$L$1469,MATCH(1,($A2=LoadFactorSeasons)*(D$1=LoadFactorHours),0),)</f>
        <v>0</v>
      </c>
      <c r="E2" s="7" cm="1">
        <f t="array" ref="E2">INDEX('Summarized Source Data'!$L$1326:$L$1469,MATCH(1,($A2=LoadFactorSeasons)*(E$1=LoadFactorHours),0),)</f>
        <v>0</v>
      </c>
      <c r="F2" s="7" cm="1">
        <f t="array" ref="F2">INDEX('Summarized Source Data'!$L$1326:$L$1469,MATCH(1,($A2=LoadFactorSeasons)*(F$1=LoadFactorHours),0),)</f>
        <v>0</v>
      </c>
      <c r="G2" s="7" cm="1">
        <f t="array" ref="G2">INDEX('Summarized Source Data'!$L$1326:$L$1469,MATCH(1,($A2=LoadFactorSeasons)*(G$1=LoadFactorHours),0),)</f>
        <v>0</v>
      </c>
      <c r="H2" s="7" cm="1">
        <f t="array" ref="H2">INDEX('Summarized Source Data'!$L$1326:$L$1469,MATCH(1,($A2=LoadFactorSeasons)*(H$1=LoadFactorHours),0),)</f>
        <v>0</v>
      </c>
      <c r="I2" s="7" cm="1">
        <f t="array" ref="I2">INDEX('Summarized Source Data'!$L$1326:$L$1469,MATCH(1,($A2=LoadFactorSeasons)*(I$1=LoadFactorHours),0),)</f>
        <v>0</v>
      </c>
      <c r="J2" s="7" cm="1">
        <f t="array" ref="J2">INDEX('Summarized Source Data'!$L$1326:$L$1469,MATCH(1,($A2=LoadFactorSeasons)*(J$1=LoadFactorHours),0),)</f>
        <v>0</v>
      </c>
      <c r="K2" s="7" cm="1">
        <f t="array" ref="K2">INDEX('Summarized Source Data'!$L$1326:$L$1469,MATCH(1,($A2=LoadFactorSeasons)*(K$1=LoadFactorHours),0),)</f>
        <v>0</v>
      </c>
      <c r="L2" s="7" cm="1">
        <f t="array" ref="L2">INDEX('Summarized Source Data'!$L$1326:$L$1469,MATCH(1,($A2=LoadFactorSeasons)*(L$1=LoadFactorHours),0),)</f>
        <v>0</v>
      </c>
      <c r="M2" s="7" cm="1">
        <f t="array" ref="M2">INDEX('Summarized Source Data'!$L$1326:$L$1469,MATCH(1,($A2=LoadFactorSeasons)*(M$1=LoadFactorHours),0),)</f>
        <v>0</v>
      </c>
      <c r="N2" s="7" cm="1">
        <f t="array" ref="N2">INDEX('Summarized Source Data'!$L$1326:$L$1469,MATCH(1,($A2=LoadFactorSeasons)*(N$1=LoadFactorHours),0),)</f>
        <v>0</v>
      </c>
      <c r="O2" s="7" cm="1">
        <f t="array" ref="O2">INDEX('Summarized Source Data'!$L$1326:$L$1469,MATCH(1,($A2=LoadFactorSeasons)*(O$1=LoadFactorHours),0),)</f>
        <v>0</v>
      </c>
      <c r="P2" s="7" cm="1">
        <f t="array" ref="P2">INDEX('Summarized Source Data'!$L$1326:$L$1469,MATCH(1,($A2=LoadFactorSeasons)*(P$1=LoadFactorHours),0),)</f>
        <v>0</v>
      </c>
      <c r="Q2" s="7" cm="1">
        <f t="array" ref="Q2">INDEX('Summarized Source Data'!$L$1326:$L$1469,MATCH(1,($A2=LoadFactorSeasons)*(Q$1=LoadFactorHours),0),)</f>
        <v>0</v>
      </c>
      <c r="R2" s="7" cm="1">
        <f t="array" ref="R2">INDEX('Summarized Source Data'!$L$1326:$L$1469,MATCH(1,($A2=LoadFactorSeasons)*(R$1=LoadFactorHours),0),)</f>
        <v>0</v>
      </c>
      <c r="S2" s="7" cm="1">
        <f t="array" ref="S2">INDEX('Summarized Source Data'!$L$1326:$L$1469,MATCH(1,($A2=LoadFactorSeasons)*(S$1=LoadFactorHours),0),)</f>
        <v>0</v>
      </c>
      <c r="T2" s="7" cm="1">
        <f t="array" ref="T2">INDEX('Summarized Source Data'!$L$1326:$L$1469,MATCH(1,($A2=LoadFactorSeasons)*(T$1=LoadFactorHours),0),)</f>
        <v>0</v>
      </c>
      <c r="U2" s="7" cm="1">
        <f t="array" ref="U2">INDEX('Summarized Source Data'!$L$1326:$L$1469,MATCH(1,($A2=LoadFactorSeasons)*(U$1=LoadFactorHours),0),)</f>
        <v>0</v>
      </c>
      <c r="V2" s="7" cm="1">
        <f t="array" ref="V2">INDEX('Summarized Source Data'!$L$1326:$L$1469,MATCH(1,($A2=LoadFactorSeasons)*(V$1=LoadFactorHours),0),)</f>
        <v>0</v>
      </c>
      <c r="W2" s="7" cm="1">
        <f t="array" ref="W2">INDEX('Summarized Source Data'!$L$1326:$L$1469,MATCH(1,($A2=LoadFactorSeasons)*(W$1=LoadFactorHours),0),)</f>
        <v>0</v>
      </c>
      <c r="X2" s="7" cm="1">
        <f t="array" ref="X2">INDEX('Summarized Source Data'!$L$1326:$L$1469,MATCH(1,($A2=LoadFactorSeasons)*(X$1=LoadFactorHours),0),)</f>
        <v>0</v>
      </c>
      <c r="Y2" s="7" cm="1">
        <f t="array" ref="Y2">INDEX('Summarized Source Data'!$L$1326:$L$1469,MATCH(1,($A2=LoadFactorSeasons)*(Y$1=LoadFactorHours),0),)</f>
        <v>0</v>
      </c>
    </row>
    <row r="3" spans="1:25">
      <c r="A3" s="7" t="s">
        <v>125</v>
      </c>
      <c r="B3" s="7" cm="1">
        <f t="array" ref="B3">INDEX('Summarized Source Data'!$L$1326:$L$1469,MATCH(1,($A3=LoadFactorSeasons)*(B$1=LoadFactorHours),0),)</f>
        <v>0</v>
      </c>
      <c r="C3" s="7" cm="1">
        <f t="array" ref="C3">INDEX('Summarized Source Data'!$L$1326:$L$1469,MATCH(1,($A3=LoadFactorSeasons)*(C$1=LoadFactorHours),0),)</f>
        <v>0</v>
      </c>
      <c r="D3" s="7" cm="1">
        <f t="array" ref="D3">INDEX('Summarized Source Data'!$L$1326:$L$1469,MATCH(1,($A3=LoadFactorSeasons)*(D$1=LoadFactorHours),0),)</f>
        <v>0</v>
      </c>
      <c r="E3" s="7" cm="1">
        <f t="array" ref="E3">INDEX('Summarized Source Data'!$L$1326:$L$1469,MATCH(1,($A3=LoadFactorSeasons)*(E$1=LoadFactorHours),0),)</f>
        <v>0</v>
      </c>
      <c r="F3" s="7" cm="1">
        <f t="array" ref="F3">INDEX('Summarized Source Data'!$L$1326:$L$1469,MATCH(1,($A3=LoadFactorSeasons)*(F$1=LoadFactorHours),0),)</f>
        <v>0</v>
      </c>
      <c r="G3" s="7" cm="1">
        <f t="array" ref="G3">INDEX('Summarized Source Data'!$L$1326:$L$1469,MATCH(1,($A3=LoadFactorSeasons)*(G$1=LoadFactorHours),0),)</f>
        <v>0</v>
      </c>
      <c r="H3" s="7" cm="1">
        <f t="array" ref="H3">INDEX('Summarized Source Data'!$L$1326:$L$1469,MATCH(1,($A3=LoadFactorSeasons)*(H$1=LoadFactorHours),0),)</f>
        <v>0</v>
      </c>
      <c r="I3" s="7" cm="1">
        <f t="array" ref="I3">INDEX('Summarized Source Data'!$L$1326:$L$1469,MATCH(1,($A3=LoadFactorSeasons)*(I$1=LoadFactorHours),0),)</f>
        <v>0</v>
      </c>
      <c r="J3" s="7" cm="1">
        <f t="array" ref="J3">INDEX('Summarized Source Data'!$L$1326:$L$1469,MATCH(1,($A3=LoadFactorSeasons)*(J$1=LoadFactorHours),0),)</f>
        <v>0</v>
      </c>
      <c r="K3" s="7" cm="1">
        <f t="array" ref="K3">INDEX('Summarized Source Data'!$L$1326:$L$1469,MATCH(1,($A3=LoadFactorSeasons)*(K$1=LoadFactorHours),0),)</f>
        <v>0</v>
      </c>
      <c r="L3" s="7" cm="1">
        <f t="array" ref="L3">INDEX('Summarized Source Data'!$L$1326:$L$1469,MATCH(1,($A3=LoadFactorSeasons)*(L$1=LoadFactorHours),0),)</f>
        <v>0</v>
      </c>
      <c r="M3" s="7" cm="1">
        <f t="array" ref="M3">INDEX('Summarized Source Data'!$L$1326:$L$1469,MATCH(1,($A3=LoadFactorSeasons)*(M$1=LoadFactorHours),0),)</f>
        <v>0</v>
      </c>
      <c r="N3" s="7" cm="1">
        <f t="array" ref="N3">INDEX('Summarized Source Data'!$L$1326:$L$1469,MATCH(1,($A3=LoadFactorSeasons)*(N$1=LoadFactorHours),0),)</f>
        <v>0</v>
      </c>
      <c r="O3" s="7" cm="1">
        <f t="array" ref="O3">INDEX('Summarized Source Data'!$L$1326:$L$1469,MATCH(1,($A3=LoadFactorSeasons)*(O$1=LoadFactorHours),0),)</f>
        <v>0</v>
      </c>
      <c r="P3" s="7" cm="1">
        <f t="array" ref="P3">INDEX('Summarized Source Data'!$L$1326:$L$1469,MATCH(1,($A3=LoadFactorSeasons)*(P$1=LoadFactorHours),0),)</f>
        <v>0</v>
      </c>
      <c r="Q3" s="7" cm="1">
        <f t="array" ref="Q3">INDEX('Summarized Source Data'!$L$1326:$L$1469,MATCH(1,($A3=LoadFactorSeasons)*(Q$1=LoadFactorHours),0),)</f>
        <v>0</v>
      </c>
      <c r="R3" s="7" cm="1">
        <f t="array" ref="R3">INDEX('Summarized Source Data'!$L$1326:$L$1469,MATCH(1,($A3=LoadFactorSeasons)*(R$1=LoadFactorHours),0),)</f>
        <v>0</v>
      </c>
      <c r="S3" s="7" cm="1">
        <f t="array" ref="S3">INDEX('Summarized Source Data'!$L$1326:$L$1469,MATCH(1,($A3=LoadFactorSeasons)*(S$1=LoadFactorHours),0),)</f>
        <v>0</v>
      </c>
      <c r="T3" s="7" cm="1">
        <f t="array" ref="T3">INDEX('Summarized Source Data'!$L$1326:$L$1469,MATCH(1,($A3=LoadFactorSeasons)*(T$1=LoadFactorHours),0),)</f>
        <v>0</v>
      </c>
      <c r="U3" s="7" cm="1">
        <f t="array" ref="U3">INDEX('Summarized Source Data'!$L$1326:$L$1469,MATCH(1,($A3=LoadFactorSeasons)*(U$1=LoadFactorHours),0),)</f>
        <v>0</v>
      </c>
      <c r="V3" s="7" cm="1">
        <f t="array" ref="V3">INDEX('Summarized Source Data'!$L$1326:$L$1469,MATCH(1,($A3=LoadFactorSeasons)*(V$1=LoadFactorHours),0),)</f>
        <v>0</v>
      </c>
      <c r="W3" s="7" cm="1">
        <f t="array" ref="W3">INDEX('Summarized Source Data'!$L$1326:$L$1469,MATCH(1,($A3=LoadFactorSeasons)*(W$1=LoadFactorHours),0),)</f>
        <v>0</v>
      </c>
      <c r="X3" s="7" cm="1">
        <f t="array" ref="X3">INDEX('Summarized Source Data'!$L$1326:$L$1469,MATCH(1,($A3=LoadFactorSeasons)*(X$1=LoadFactorHours),0),)</f>
        <v>0</v>
      </c>
      <c r="Y3" s="7" cm="1">
        <f t="array" ref="Y3">INDEX('Summarized Source Data'!$L$1326:$L$1469,MATCH(1,($A3=LoadFactorSeasons)*(Y$1=LoadFactorHours),0),)</f>
        <v>0</v>
      </c>
    </row>
    <row r="4" spans="1:25">
      <c r="A4" s="7" t="s">
        <v>126</v>
      </c>
      <c r="B4" s="7" cm="1">
        <f t="array" ref="B4">INDEX('Summarized Source Data'!$L$1326:$L$1469,MATCH(1,($A4=LoadFactorSeasons)*(B$1=LoadFactorHours),0),)</f>
        <v>0</v>
      </c>
      <c r="C4" s="7" cm="1">
        <f t="array" ref="C4">INDEX('Summarized Source Data'!$L$1326:$L$1469,MATCH(1,($A4=LoadFactorSeasons)*(C$1=LoadFactorHours),0),)</f>
        <v>0</v>
      </c>
      <c r="D4" s="7" cm="1">
        <f t="array" ref="D4">INDEX('Summarized Source Data'!$L$1326:$L$1469,MATCH(1,($A4=LoadFactorSeasons)*(D$1=LoadFactorHours),0),)</f>
        <v>0</v>
      </c>
      <c r="E4" s="7" cm="1">
        <f t="array" ref="E4">INDEX('Summarized Source Data'!$L$1326:$L$1469,MATCH(1,($A4=LoadFactorSeasons)*(E$1=LoadFactorHours),0),)</f>
        <v>0</v>
      </c>
      <c r="F4" s="7" cm="1">
        <f t="array" ref="F4">INDEX('Summarized Source Data'!$L$1326:$L$1469,MATCH(1,($A4=LoadFactorSeasons)*(F$1=LoadFactorHours),0),)</f>
        <v>0</v>
      </c>
      <c r="G4" s="7" cm="1">
        <f t="array" ref="G4">INDEX('Summarized Source Data'!$L$1326:$L$1469,MATCH(1,($A4=LoadFactorSeasons)*(G$1=LoadFactorHours),0),)</f>
        <v>0</v>
      </c>
      <c r="H4" s="7" cm="1">
        <f t="array" ref="H4">INDEX('Summarized Source Data'!$L$1326:$L$1469,MATCH(1,($A4=LoadFactorSeasons)*(H$1=LoadFactorHours),0),)</f>
        <v>0</v>
      </c>
      <c r="I4" s="7" cm="1">
        <f t="array" ref="I4">INDEX('Summarized Source Data'!$L$1326:$L$1469,MATCH(1,($A4=LoadFactorSeasons)*(I$1=LoadFactorHours),0),)</f>
        <v>0</v>
      </c>
      <c r="J4" s="7" cm="1">
        <f t="array" ref="J4">INDEX('Summarized Source Data'!$L$1326:$L$1469,MATCH(1,($A4=LoadFactorSeasons)*(J$1=LoadFactorHours),0),)</f>
        <v>0</v>
      </c>
      <c r="K4" s="7" cm="1">
        <f t="array" ref="K4">INDEX('Summarized Source Data'!$L$1326:$L$1469,MATCH(1,($A4=LoadFactorSeasons)*(K$1=LoadFactorHours),0),)</f>
        <v>0</v>
      </c>
      <c r="L4" s="7" cm="1">
        <f t="array" ref="L4">INDEX('Summarized Source Data'!$L$1326:$L$1469,MATCH(1,($A4=LoadFactorSeasons)*(L$1=LoadFactorHours),0),)</f>
        <v>0</v>
      </c>
      <c r="M4" s="7" cm="1">
        <f t="array" ref="M4">INDEX('Summarized Source Data'!$L$1326:$L$1469,MATCH(1,($A4=LoadFactorSeasons)*(M$1=LoadFactorHours),0),)</f>
        <v>0</v>
      </c>
      <c r="N4" s="7" cm="1">
        <f t="array" ref="N4">INDEX('Summarized Source Data'!$L$1326:$L$1469,MATCH(1,($A4=LoadFactorSeasons)*(N$1=LoadFactorHours),0),)</f>
        <v>0</v>
      </c>
      <c r="O4" s="7" cm="1">
        <f t="array" ref="O4">INDEX('Summarized Source Data'!$L$1326:$L$1469,MATCH(1,($A4=LoadFactorSeasons)*(O$1=LoadFactorHours),0),)</f>
        <v>0</v>
      </c>
      <c r="P4" s="7" cm="1">
        <f t="array" ref="P4">INDEX('Summarized Source Data'!$L$1326:$L$1469,MATCH(1,($A4=LoadFactorSeasons)*(P$1=LoadFactorHours),0),)</f>
        <v>0</v>
      </c>
      <c r="Q4" s="7" cm="1">
        <f t="array" ref="Q4">INDEX('Summarized Source Data'!$L$1326:$L$1469,MATCH(1,($A4=LoadFactorSeasons)*(Q$1=LoadFactorHours),0),)</f>
        <v>0</v>
      </c>
      <c r="R4" s="7" cm="1">
        <f t="array" ref="R4">INDEX('Summarized Source Data'!$L$1326:$L$1469,MATCH(1,($A4=LoadFactorSeasons)*(R$1=LoadFactorHours),0),)</f>
        <v>0</v>
      </c>
      <c r="S4" s="7" cm="1">
        <f t="array" ref="S4">INDEX('Summarized Source Data'!$L$1326:$L$1469,MATCH(1,($A4=LoadFactorSeasons)*(S$1=LoadFactorHours),0),)</f>
        <v>0</v>
      </c>
      <c r="T4" s="7" cm="1">
        <f t="array" ref="T4">INDEX('Summarized Source Data'!$L$1326:$L$1469,MATCH(1,($A4=LoadFactorSeasons)*(T$1=LoadFactorHours),0),)</f>
        <v>0</v>
      </c>
      <c r="U4" s="7" cm="1">
        <f t="array" ref="U4">INDEX('Summarized Source Data'!$L$1326:$L$1469,MATCH(1,($A4=LoadFactorSeasons)*(U$1=LoadFactorHours),0),)</f>
        <v>0</v>
      </c>
      <c r="V4" s="7" cm="1">
        <f t="array" ref="V4">INDEX('Summarized Source Data'!$L$1326:$L$1469,MATCH(1,($A4=LoadFactorSeasons)*(V$1=LoadFactorHours),0),)</f>
        <v>0</v>
      </c>
      <c r="W4" s="7" cm="1">
        <f t="array" ref="W4">INDEX('Summarized Source Data'!$L$1326:$L$1469,MATCH(1,($A4=LoadFactorSeasons)*(W$1=LoadFactorHours),0),)</f>
        <v>0</v>
      </c>
      <c r="X4" s="7" cm="1">
        <f t="array" ref="X4">INDEX('Summarized Source Data'!$L$1326:$L$1469,MATCH(1,($A4=LoadFactorSeasons)*(X$1=LoadFactorHours),0),)</f>
        <v>0</v>
      </c>
      <c r="Y4" s="7" cm="1">
        <f t="array" ref="Y4">INDEX('Summarized Source Data'!$L$1326:$L$1469,MATCH(1,($A4=LoadFactorSeasons)*(Y$1=LoadFactorHours),0),)</f>
        <v>0</v>
      </c>
    </row>
    <row r="5" spans="1:25">
      <c r="A5" s="7" t="s">
        <v>127</v>
      </c>
      <c r="B5" s="7" cm="1">
        <f t="array" ref="B5">INDEX('Summarized Source Data'!$L$1326:$L$1469,MATCH(1,($A5=LoadFactorSeasons)*(B$1=LoadFactorHours),0),)</f>
        <v>0</v>
      </c>
      <c r="C5" s="7" cm="1">
        <f t="array" ref="C5">INDEX('Summarized Source Data'!$L$1326:$L$1469,MATCH(1,($A5=LoadFactorSeasons)*(C$1=LoadFactorHours),0),)</f>
        <v>0</v>
      </c>
      <c r="D5" s="7" cm="1">
        <f t="array" ref="D5">INDEX('Summarized Source Data'!$L$1326:$L$1469,MATCH(1,($A5=LoadFactorSeasons)*(D$1=LoadFactorHours),0),)</f>
        <v>0</v>
      </c>
      <c r="E5" s="7" cm="1">
        <f t="array" ref="E5">INDEX('Summarized Source Data'!$L$1326:$L$1469,MATCH(1,($A5=LoadFactorSeasons)*(E$1=LoadFactorHours),0),)</f>
        <v>0</v>
      </c>
      <c r="F5" s="7" cm="1">
        <f t="array" ref="F5">INDEX('Summarized Source Data'!$L$1326:$L$1469,MATCH(1,($A5=LoadFactorSeasons)*(F$1=LoadFactorHours),0),)</f>
        <v>0</v>
      </c>
      <c r="G5" s="7" cm="1">
        <f t="array" ref="G5">INDEX('Summarized Source Data'!$L$1326:$L$1469,MATCH(1,($A5=LoadFactorSeasons)*(G$1=LoadFactorHours),0),)</f>
        <v>0</v>
      </c>
      <c r="H5" s="7" cm="1">
        <f t="array" ref="H5">INDEX('Summarized Source Data'!$L$1326:$L$1469,MATCH(1,($A5=LoadFactorSeasons)*(H$1=LoadFactorHours),0),)</f>
        <v>0</v>
      </c>
      <c r="I5" s="7" cm="1">
        <f t="array" ref="I5">INDEX('Summarized Source Data'!$L$1326:$L$1469,MATCH(1,($A5=LoadFactorSeasons)*(I$1=LoadFactorHours),0),)</f>
        <v>0</v>
      </c>
      <c r="J5" s="7" cm="1">
        <f t="array" ref="J5">INDEX('Summarized Source Data'!$L$1326:$L$1469,MATCH(1,($A5=LoadFactorSeasons)*(J$1=LoadFactorHours),0),)</f>
        <v>0</v>
      </c>
      <c r="K5" s="7" cm="1">
        <f t="array" ref="K5">INDEX('Summarized Source Data'!$L$1326:$L$1469,MATCH(1,($A5=LoadFactorSeasons)*(K$1=LoadFactorHours),0),)</f>
        <v>0</v>
      </c>
      <c r="L5" s="7" cm="1">
        <f t="array" ref="L5">INDEX('Summarized Source Data'!$L$1326:$L$1469,MATCH(1,($A5=LoadFactorSeasons)*(L$1=LoadFactorHours),0),)</f>
        <v>0</v>
      </c>
      <c r="M5" s="7" cm="1">
        <f t="array" ref="M5">INDEX('Summarized Source Data'!$L$1326:$L$1469,MATCH(1,($A5=LoadFactorSeasons)*(M$1=LoadFactorHours),0),)</f>
        <v>0</v>
      </c>
      <c r="N5" s="7" cm="1">
        <f t="array" ref="N5">INDEX('Summarized Source Data'!$L$1326:$L$1469,MATCH(1,($A5=LoadFactorSeasons)*(N$1=LoadFactorHours),0),)</f>
        <v>0</v>
      </c>
      <c r="O5" s="7" cm="1">
        <f t="array" ref="O5">INDEX('Summarized Source Data'!$L$1326:$L$1469,MATCH(1,($A5=LoadFactorSeasons)*(O$1=LoadFactorHours),0),)</f>
        <v>0</v>
      </c>
      <c r="P5" s="7" cm="1">
        <f t="array" ref="P5">INDEX('Summarized Source Data'!$L$1326:$L$1469,MATCH(1,($A5=LoadFactorSeasons)*(P$1=LoadFactorHours),0),)</f>
        <v>0</v>
      </c>
      <c r="Q5" s="7" cm="1">
        <f t="array" ref="Q5">INDEX('Summarized Source Data'!$L$1326:$L$1469,MATCH(1,($A5=LoadFactorSeasons)*(Q$1=LoadFactorHours),0),)</f>
        <v>0</v>
      </c>
      <c r="R5" s="7" cm="1">
        <f t="array" ref="R5">INDEX('Summarized Source Data'!$L$1326:$L$1469,MATCH(1,($A5=LoadFactorSeasons)*(R$1=LoadFactorHours),0),)</f>
        <v>0</v>
      </c>
      <c r="S5" s="7" cm="1">
        <f t="array" ref="S5">INDEX('Summarized Source Data'!$L$1326:$L$1469,MATCH(1,($A5=LoadFactorSeasons)*(S$1=LoadFactorHours),0),)</f>
        <v>0</v>
      </c>
      <c r="T5" s="7" cm="1">
        <f t="array" ref="T5">INDEX('Summarized Source Data'!$L$1326:$L$1469,MATCH(1,($A5=LoadFactorSeasons)*(T$1=LoadFactorHours),0),)</f>
        <v>0</v>
      </c>
      <c r="U5" s="7" cm="1">
        <f t="array" ref="U5">INDEX('Summarized Source Data'!$L$1326:$L$1469,MATCH(1,($A5=LoadFactorSeasons)*(U$1=LoadFactorHours),0),)</f>
        <v>0</v>
      </c>
      <c r="V5" s="7" cm="1">
        <f t="array" ref="V5">INDEX('Summarized Source Data'!$L$1326:$L$1469,MATCH(1,($A5=LoadFactorSeasons)*(V$1=LoadFactorHours),0),)</f>
        <v>0</v>
      </c>
      <c r="W5" s="7" cm="1">
        <f t="array" ref="W5">INDEX('Summarized Source Data'!$L$1326:$L$1469,MATCH(1,($A5=LoadFactorSeasons)*(W$1=LoadFactorHours),0),)</f>
        <v>0</v>
      </c>
      <c r="X5" s="7" cm="1">
        <f t="array" ref="X5">INDEX('Summarized Source Data'!$L$1326:$L$1469,MATCH(1,($A5=LoadFactorSeasons)*(X$1=LoadFactorHours),0),)</f>
        <v>0</v>
      </c>
      <c r="Y5" s="7" cm="1">
        <f t="array" ref="Y5">INDEX('Summarized Source Data'!$L$1326:$L$1469,MATCH(1,($A5=LoadFactorSeasons)*(Y$1=LoadFactorHours),0),)</f>
        <v>0</v>
      </c>
    </row>
    <row r="6" spans="1:25">
      <c r="A6" s="7" t="s">
        <v>130</v>
      </c>
      <c r="B6" s="7" cm="1">
        <f t="array" ref="B6">INDEX('Summarized Source Data'!$L$1326:$L$1469,MATCH(1,($A6=LoadFactorSeasons)*(B$1=LoadFactorHours),0),)</f>
        <v>0</v>
      </c>
      <c r="C6" s="7" cm="1">
        <f t="array" ref="C6">INDEX('Summarized Source Data'!$L$1326:$L$1469,MATCH(1,($A6=LoadFactorSeasons)*(C$1=LoadFactorHours),0),)</f>
        <v>0</v>
      </c>
      <c r="D6" s="7" cm="1">
        <f t="array" ref="D6">INDEX('Summarized Source Data'!$L$1326:$L$1469,MATCH(1,($A6=LoadFactorSeasons)*(D$1=LoadFactorHours),0),)</f>
        <v>0</v>
      </c>
      <c r="E6" s="7" cm="1">
        <f t="array" ref="E6">INDEX('Summarized Source Data'!$L$1326:$L$1469,MATCH(1,($A6=LoadFactorSeasons)*(E$1=LoadFactorHours),0),)</f>
        <v>0</v>
      </c>
      <c r="F6" s="7" cm="1">
        <f t="array" ref="F6">INDEX('Summarized Source Data'!$L$1326:$L$1469,MATCH(1,($A6=LoadFactorSeasons)*(F$1=LoadFactorHours),0),)</f>
        <v>0</v>
      </c>
      <c r="G6" s="7" cm="1">
        <f t="array" ref="G6">INDEX('Summarized Source Data'!$L$1326:$L$1469,MATCH(1,($A6=LoadFactorSeasons)*(G$1=LoadFactorHours),0),)</f>
        <v>0</v>
      </c>
      <c r="H6" s="7" cm="1">
        <f t="array" ref="H6">INDEX('Summarized Source Data'!$L$1326:$L$1469,MATCH(1,($A6=LoadFactorSeasons)*(H$1=LoadFactorHours),0),)</f>
        <v>0</v>
      </c>
      <c r="I6" s="7" cm="1">
        <f t="array" ref="I6">INDEX('Summarized Source Data'!$L$1326:$L$1469,MATCH(1,($A6=LoadFactorSeasons)*(I$1=LoadFactorHours),0),)</f>
        <v>0</v>
      </c>
      <c r="J6" s="7" cm="1">
        <f t="array" ref="J6">INDEX('Summarized Source Data'!$L$1326:$L$1469,MATCH(1,($A6=LoadFactorSeasons)*(J$1=LoadFactorHours),0),)</f>
        <v>0</v>
      </c>
      <c r="K6" s="7" cm="1">
        <f t="array" ref="K6">INDEX('Summarized Source Data'!$L$1326:$L$1469,MATCH(1,($A6=LoadFactorSeasons)*(K$1=LoadFactorHours),0),)</f>
        <v>0</v>
      </c>
      <c r="L6" s="7" cm="1">
        <f t="array" ref="L6">INDEX('Summarized Source Data'!$L$1326:$L$1469,MATCH(1,($A6=LoadFactorSeasons)*(L$1=LoadFactorHours),0),)</f>
        <v>0</v>
      </c>
      <c r="M6" s="7" cm="1">
        <f t="array" ref="M6">INDEX('Summarized Source Data'!$L$1326:$L$1469,MATCH(1,($A6=LoadFactorSeasons)*(M$1=LoadFactorHours),0),)</f>
        <v>0</v>
      </c>
      <c r="N6" s="7" cm="1">
        <f t="array" ref="N6">INDEX('Summarized Source Data'!$L$1326:$L$1469,MATCH(1,($A6=LoadFactorSeasons)*(N$1=LoadFactorHours),0),)</f>
        <v>0</v>
      </c>
      <c r="O6" s="7" cm="1">
        <f t="array" ref="O6">INDEX('Summarized Source Data'!$L$1326:$L$1469,MATCH(1,($A6=LoadFactorSeasons)*(O$1=LoadFactorHours),0),)</f>
        <v>0</v>
      </c>
      <c r="P6" s="7" cm="1">
        <f t="array" ref="P6">INDEX('Summarized Source Data'!$L$1326:$L$1469,MATCH(1,($A6=LoadFactorSeasons)*(P$1=LoadFactorHours),0),)</f>
        <v>0</v>
      </c>
      <c r="Q6" s="7" cm="1">
        <f t="array" ref="Q6">INDEX('Summarized Source Data'!$L$1326:$L$1469,MATCH(1,($A6=LoadFactorSeasons)*(Q$1=LoadFactorHours),0),)</f>
        <v>0</v>
      </c>
      <c r="R6" s="7" cm="1">
        <f t="array" ref="R6">INDEX('Summarized Source Data'!$L$1326:$L$1469,MATCH(1,($A6=LoadFactorSeasons)*(R$1=LoadFactorHours),0),)</f>
        <v>0</v>
      </c>
      <c r="S6" s="7" cm="1">
        <f t="array" ref="S6">INDEX('Summarized Source Data'!$L$1326:$L$1469,MATCH(1,($A6=LoadFactorSeasons)*(S$1=LoadFactorHours),0),)</f>
        <v>0</v>
      </c>
      <c r="T6" s="7" cm="1">
        <f t="array" ref="T6">INDEX('Summarized Source Data'!$L$1326:$L$1469,MATCH(1,($A6=LoadFactorSeasons)*(T$1=LoadFactorHours),0),)</f>
        <v>0</v>
      </c>
      <c r="U6" s="7" cm="1">
        <f t="array" ref="U6">INDEX('Summarized Source Data'!$L$1326:$L$1469,MATCH(1,($A6=LoadFactorSeasons)*(U$1=LoadFactorHours),0),)</f>
        <v>0</v>
      </c>
      <c r="V6" s="7" cm="1">
        <f t="array" ref="V6">INDEX('Summarized Source Data'!$L$1326:$L$1469,MATCH(1,($A6=LoadFactorSeasons)*(V$1=LoadFactorHours),0),)</f>
        <v>0</v>
      </c>
      <c r="W6" s="7" cm="1">
        <f t="array" ref="W6">INDEX('Summarized Source Data'!$L$1326:$L$1469,MATCH(1,($A6=LoadFactorSeasons)*(W$1=LoadFactorHours),0),)</f>
        <v>0</v>
      </c>
      <c r="X6" s="7" cm="1">
        <f t="array" ref="X6">INDEX('Summarized Source Data'!$L$1326:$L$1469,MATCH(1,($A6=LoadFactorSeasons)*(X$1=LoadFactorHours),0),)</f>
        <v>0</v>
      </c>
      <c r="Y6" s="7" cm="1">
        <f t="array" ref="Y6">INDEX('Summarized Source Data'!$L$1326:$L$1469,MATCH(1,($A6=LoadFactorSeasons)*(Y$1=LoadFactorHours),0),)</f>
        <v>0</v>
      </c>
    </row>
    <row r="7" spans="1:25">
      <c r="A7" s="7" t="s">
        <v>129</v>
      </c>
      <c r="B7" s="7" cm="1">
        <f t="array" ref="B7">INDEX('Summarized Source Data'!$L$1326:$L$1469,MATCH(1,($A7=LoadFactorSeasons)*(B$1=LoadFactorHours),0),)</f>
        <v>0</v>
      </c>
      <c r="C7" s="7" cm="1">
        <f t="array" ref="C7">INDEX('Summarized Source Data'!$L$1326:$L$1469,MATCH(1,($A7=LoadFactorSeasons)*(C$1=LoadFactorHours),0),)</f>
        <v>0</v>
      </c>
      <c r="D7" s="7" cm="1">
        <f t="array" ref="D7">INDEX('Summarized Source Data'!$L$1326:$L$1469,MATCH(1,($A7=LoadFactorSeasons)*(D$1=LoadFactorHours),0),)</f>
        <v>0</v>
      </c>
      <c r="E7" s="7" cm="1">
        <f t="array" ref="E7">INDEX('Summarized Source Data'!$L$1326:$L$1469,MATCH(1,($A7=LoadFactorSeasons)*(E$1=LoadFactorHours),0),)</f>
        <v>0</v>
      </c>
      <c r="F7" s="7" cm="1">
        <f t="array" ref="F7">INDEX('Summarized Source Data'!$L$1326:$L$1469,MATCH(1,($A7=LoadFactorSeasons)*(F$1=LoadFactorHours),0),)</f>
        <v>0</v>
      </c>
      <c r="G7" s="7" cm="1">
        <f t="array" ref="G7">INDEX('Summarized Source Data'!$L$1326:$L$1469,MATCH(1,($A7=LoadFactorSeasons)*(G$1=LoadFactorHours),0),)</f>
        <v>0</v>
      </c>
      <c r="H7" s="7" cm="1">
        <f t="array" ref="H7">INDEX('Summarized Source Data'!$L$1326:$L$1469,MATCH(1,($A7=LoadFactorSeasons)*(H$1=LoadFactorHours),0),)</f>
        <v>0</v>
      </c>
      <c r="I7" s="7" cm="1">
        <f t="array" ref="I7">INDEX('Summarized Source Data'!$L$1326:$L$1469,MATCH(1,($A7=LoadFactorSeasons)*(I$1=LoadFactorHours),0),)</f>
        <v>0</v>
      </c>
      <c r="J7" s="7" cm="1">
        <f t="array" ref="J7">INDEX('Summarized Source Data'!$L$1326:$L$1469,MATCH(1,($A7=LoadFactorSeasons)*(J$1=LoadFactorHours),0),)</f>
        <v>0</v>
      </c>
      <c r="K7" s="7" cm="1">
        <f t="array" ref="K7">INDEX('Summarized Source Data'!$L$1326:$L$1469,MATCH(1,($A7=LoadFactorSeasons)*(K$1=LoadFactorHours),0),)</f>
        <v>0</v>
      </c>
      <c r="L7" s="7" cm="1">
        <f t="array" ref="L7">INDEX('Summarized Source Data'!$L$1326:$L$1469,MATCH(1,($A7=LoadFactorSeasons)*(L$1=LoadFactorHours),0),)</f>
        <v>0</v>
      </c>
      <c r="M7" s="7" cm="1">
        <f t="array" ref="M7">INDEX('Summarized Source Data'!$L$1326:$L$1469,MATCH(1,($A7=LoadFactorSeasons)*(M$1=LoadFactorHours),0),)</f>
        <v>0</v>
      </c>
      <c r="N7" s="7" cm="1">
        <f t="array" ref="N7">INDEX('Summarized Source Data'!$L$1326:$L$1469,MATCH(1,($A7=LoadFactorSeasons)*(N$1=LoadFactorHours),0),)</f>
        <v>0</v>
      </c>
      <c r="O7" s="7" cm="1">
        <f t="array" ref="O7">INDEX('Summarized Source Data'!$L$1326:$L$1469,MATCH(1,($A7=LoadFactorSeasons)*(O$1=LoadFactorHours),0),)</f>
        <v>0</v>
      </c>
      <c r="P7" s="7" cm="1">
        <f t="array" ref="P7">INDEX('Summarized Source Data'!$L$1326:$L$1469,MATCH(1,($A7=LoadFactorSeasons)*(P$1=LoadFactorHours),0),)</f>
        <v>0</v>
      </c>
      <c r="Q7" s="7" cm="1">
        <f t="array" ref="Q7">INDEX('Summarized Source Data'!$L$1326:$L$1469,MATCH(1,($A7=LoadFactorSeasons)*(Q$1=LoadFactorHours),0),)</f>
        <v>0</v>
      </c>
      <c r="R7" s="7" cm="1">
        <f t="array" ref="R7">INDEX('Summarized Source Data'!$L$1326:$L$1469,MATCH(1,($A7=LoadFactorSeasons)*(R$1=LoadFactorHours),0),)</f>
        <v>0</v>
      </c>
      <c r="S7" s="7" cm="1">
        <f t="array" ref="S7">INDEX('Summarized Source Data'!$L$1326:$L$1469,MATCH(1,($A7=LoadFactorSeasons)*(S$1=LoadFactorHours),0),)</f>
        <v>0</v>
      </c>
      <c r="T7" s="7" cm="1">
        <f t="array" ref="T7">INDEX('Summarized Source Data'!$L$1326:$L$1469,MATCH(1,($A7=LoadFactorSeasons)*(T$1=LoadFactorHours),0),)</f>
        <v>0</v>
      </c>
      <c r="U7" s="7" cm="1">
        <f t="array" ref="U7">INDEX('Summarized Source Data'!$L$1326:$L$1469,MATCH(1,($A7=LoadFactorSeasons)*(U$1=LoadFactorHours),0),)</f>
        <v>0</v>
      </c>
      <c r="V7" s="7" cm="1">
        <f t="array" ref="V7">INDEX('Summarized Source Data'!$L$1326:$L$1469,MATCH(1,($A7=LoadFactorSeasons)*(V$1=LoadFactorHours),0),)</f>
        <v>0</v>
      </c>
      <c r="W7" s="7" cm="1">
        <f t="array" ref="W7">INDEX('Summarized Source Data'!$L$1326:$L$1469,MATCH(1,($A7=LoadFactorSeasons)*(W$1=LoadFactorHours),0),)</f>
        <v>0</v>
      </c>
      <c r="X7" s="7" cm="1">
        <f t="array" ref="X7">INDEX('Summarized Source Data'!$L$1326:$L$1469,MATCH(1,($A7=LoadFactorSeasons)*(X$1=LoadFactorHours),0),)</f>
        <v>0</v>
      </c>
      <c r="Y7" s="7" cm="1">
        <f t="array" ref="Y7">INDEX('Summarized Source Data'!$L$1326:$L$1469,MATCH(1,($A7=LoadFactorSeasons)*(Y$1=LoadFactorHours),0),)</f>
        <v>0</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FA03-780D-4CF8-8452-AE3A7CC3231B}">
  <sheetPr codeName="Sheet18">
    <tabColor rgb="FF002060"/>
  </sheetPr>
  <dimension ref="A1:Y19"/>
  <sheetViews>
    <sheetView topLeftCell="F1" workbookViewId="0">
      <selection activeCell="A2" sqref="A2:Y7"/>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Data'!$M$1326:$M$1469,MATCH(1,($A2=LoadFactorSeasons)*(B$1=LoadFactorHours),0),)</f>
        <v>6.2507135009214898E-5</v>
      </c>
      <c r="C2" s="7" cm="1">
        <f t="array" ref="C2">INDEX('Summarized Source Data'!$M$1326:$M$1469,MATCH(1,($A2=LoadFactorSeasons)*(C$1=LoadFactorHours),0),)</f>
        <v>5.9089242969992991E-5</v>
      </c>
      <c r="D2" s="7" cm="1">
        <f t="array" ref="D2">INDEX('Summarized Source Data'!$M$1326:$M$1469,MATCH(1,($A2=LoadFactorSeasons)*(D$1=LoadFactorHours),0),)</f>
        <v>5.8718930795250584E-5</v>
      </c>
      <c r="E2" s="7" cm="1">
        <f t="array" ref="E2">INDEX('Summarized Source Data'!$M$1326:$M$1469,MATCH(1,($A2=LoadFactorSeasons)*(E$1=LoadFactorHours),0),)</f>
        <v>6.0593805811016635E-5</v>
      </c>
      <c r="F2" s="7" cm="1">
        <f t="array" ref="F2">INDEX('Summarized Source Data'!$M$1326:$M$1469,MATCH(1,($A2=LoadFactorSeasons)*(F$1=LoadFactorHours),0),)</f>
        <v>6.3592571048403981E-5</v>
      </c>
      <c r="G2" s="7" cm="1">
        <f t="array" ref="G2">INDEX('Summarized Source Data'!$M$1326:$M$1469,MATCH(1,($A2=LoadFactorSeasons)*(G$1=LoadFactorHours),0),)</f>
        <v>7.2529433724102528E-5</v>
      </c>
      <c r="H2" s="7" cm="1">
        <f t="array" ref="H2">INDEX('Summarized Source Data'!$M$1326:$M$1469,MATCH(1,($A2=LoadFactorSeasons)*(H$1=LoadFactorHours),0),)</f>
        <v>1.0148896042712387E-4</v>
      </c>
      <c r="I2" s="7" cm="1">
        <f t="array" ref="I2">INDEX('Summarized Source Data'!$M$1326:$M$1469,MATCH(1,($A2=LoadFactorSeasons)*(I$1=LoadFactorHours),0),)</f>
        <v>1.3717705031279754E-4</v>
      </c>
      <c r="J2" s="7" cm="1">
        <f t="array" ref="J2">INDEX('Summarized Source Data'!$M$1326:$M$1469,MATCH(1,($A2=LoadFactorSeasons)*(J$1=LoadFactorHours),0),)</f>
        <v>1.6723810937369912E-4</v>
      </c>
      <c r="K2" s="7" cm="1">
        <f t="array" ref="K2">INDEX('Summarized Source Data'!$M$1326:$M$1469,MATCH(1,($A2=LoadFactorSeasons)*(K$1=LoadFactorHours),0),)</f>
        <v>1.7696027967573126E-4</v>
      </c>
      <c r="L2" s="7" cm="1">
        <f t="array" ref="L2">INDEX('Summarized Source Data'!$M$1326:$M$1469,MATCH(1,($A2=LoadFactorSeasons)*(L$1=LoadFactorHours),0),)</f>
        <v>1.7554535199889849E-4</v>
      </c>
      <c r="M2" s="7" cm="1">
        <f t="array" ref="M2">INDEX('Summarized Source Data'!$M$1326:$M$1469,MATCH(1,($A2=LoadFactorSeasons)*(M$1=LoadFactorHours),0),)</f>
        <v>1.7512109041901817E-4</v>
      </c>
      <c r="N2" s="7" cm="1">
        <f t="array" ref="N2">INDEX('Summarized Source Data'!$M$1326:$M$1469,MATCH(1,($A2=LoadFactorSeasons)*(N$1=LoadFactorHours),0),)</f>
        <v>1.7267647081111915E-4</v>
      </c>
      <c r="O2" s="7" cm="1">
        <f t="array" ref="O2">INDEX('Summarized Source Data'!$M$1326:$M$1469,MATCH(1,($A2=LoadFactorSeasons)*(O$1=LoadFactorHours),0),)</f>
        <v>1.7139954579905049E-4</v>
      </c>
      <c r="P2" s="7" cm="1">
        <f t="array" ref="P2">INDEX('Summarized Source Data'!$M$1326:$M$1469,MATCH(1,($A2=LoadFactorSeasons)*(P$1=LoadFactorHours),0),)</f>
        <v>1.6977711084773325E-4</v>
      </c>
      <c r="Q2" s="7" cm="1">
        <f t="array" ref="Q2">INDEX('Summarized Source Data'!$M$1326:$M$1469,MATCH(1,($A2=LoadFactorSeasons)*(Q$1=LoadFactorHours),0),)</f>
        <v>1.6751670341332351E-4</v>
      </c>
      <c r="R2" s="7" cm="1">
        <f t="array" ref="R2">INDEX('Summarized Source Data'!$M$1326:$M$1469,MATCH(1,($A2=LoadFactorSeasons)*(R$1=LoadFactorHours),0),)</f>
        <v>1.6158754043714462E-4</v>
      </c>
      <c r="S2" s="7" cm="1">
        <f t="array" ref="S2">INDEX('Summarized Source Data'!$M$1326:$M$1469,MATCH(1,($A2=LoadFactorSeasons)*(S$1=LoadFactorHours),0),)</f>
        <v>1.5369057745399318E-4</v>
      </c>
      <c r="T2" s="7" cm="1">
        <f t="array" ref="T2">INDEX('Summarized Source Data'!$M$1326:$M$1469,MATCH(1,($A2=LoadFactorSeasons)*(T$1=LoadFactorHours),0),)</f>
        <v>1.4742068006402766E-4</v>
      </c>
      <c r="U2" s="7" cm="1">
        <f t="array" ref="U2">INDEX('Summarized Source Data'!$M$1326:$M$1469,MATCH(1,($A2=LoadFactorSeasons)*(U$1=LoadFactorHours),0),)</f>
        <v>1.2728205954669165E-4</v>
      </c>
      <c r="V2" s="7" cm="1">
        <f t="array" ref="V2">INDEX('Summarized Source Data'!$M$1326:$M$1469,MATCH(1,($A2=LoadFactorSeasons)*(V$1=LoadFactorHours),0),)</f>
        <v>1.0902651250303271E-4</v>
      </c>
      <c r="W2" s="7" cm="1">
        <f t="array" ref="W2">INDEX('Summarized Source Data'!$M$1326:$M$1469,MATCH(1,($A2=LoadFactorSeasons)*(W$1=LoadFactorHours),0),)</f>
        <v>9.1559574609041333E-5</v>
      </c>
      <c r="X2" s="7" cm="1">
        <f t="array" ref="X2">INDEX('Summarized Source Data'!$M$1326:$M$1469,MATCH(1,($A2=LoadFactorSeasons)*(X$1=LoadFactorHours),0),)</f>
        <v>7.9788292676379459E-5</v>
      </c>
      <c r="Y2" s="7" cm="1">
        <f t="array" ref="Y2">INDEX('Summarized Source Data'!$M$1326:$M$1469,MATCH(1,($A2=LoadFactorSeasons)*(Y$1=LoadFactorHours),0),)</f>
        <v>7.0516125194045791E-5</v>
      </c>
    </row>
    <row r="3" spans="1:25">
      <c r="A3" s="7" t="s">
        <v>125</v>
      </c>
      <c r="B3" s="7" cm="1">
        <f t="array" ref="B3">INDEX('Summarized Source Data'!$M$1326:$M$1469,MATCH(1,($A3=LoadFactorSeasons)*(B$1=LoadFactorHours),0),)</f>
        <v>5.8000371107357667E-5</v>
      </c>
      <c r="C3" s="7" cm="1">
        <f t="array" ref="C3">INDEX('Summarized Source Data'!$M$1326:$M$1469,MATCH(1,($A3=LoadFactorSeasons)*(C$1=LoadFactorHours),0),)</f>
        <v>5.4937863150096549E-5</v>
      </c>
      <c r="D3" s="7" cm="1">
        <f t="array" ref="D3">INDEX('Summarized Source Data'!$M$1326:$M$1469,MATCH(1,($A3=LoadFactorSeasons)*(D$1=LoadFactorHours),0),)</f>
        <v>5.4544055621468489E-5</v>
      </c>
      <c r="E3" s="7" cm="1">
        <f t="array" ref="E3">INDEX('Summarized Source Data'!$M$1326:$M$1469,MATCH(1,($A3=LoadFactorSeasons)*(E$1=LoadFactorHours),0),)</f>
        <v>5.6387753671884085E-5</v>
      </c>
      <c r="F3" s="7" cm="1">
        <f t="array" ref="F3">INDEX('Summarized Source Data'!$M$1326:$M$1469,MATCH(1,($A3=LoadFactorSeasons)*(F$1=LoadFactorHours),0),)</f>
        <v>5.9006554994659392E-5</v>
      </c>
      <c r="G3" s="7" cm="1">
        <f t="array" ref="G3">INDEX('Summarized Source Data'!$M$1326:$M$1469,MATCH(1,($A3=LoadFactorSeasons)*(G$1=LoadFactorHours),0),)</f>
        <v>6.7197322598815757E-5</v>
      </c>
      <c r="H3" s="7" cm="1">
        <f t="array" ref="H3">INDEX('Summarized Source Data'!$M$1326:$M$1469,MATCH(1,($A3=LoadFactorSeasons)*(H$1=LoadFactorHours),0),)</f>
        <v>9.3651251412111671E-5</v>
      </c>
      <c r="I3" s="7" cm="1">
        <f t="array" ref="I3">INDEX('Summarized Source Data'!$M$1326:$M$1469,MATCH(1,($A3=LoadFactorSeasons)*(I$1=LoadFactorHours),0),)</f>
        <v>1.2621491790271362E-4</v>
      </c>
      <c r="J3" s="7" cm="1">
        <f t="array" ref="J3">INDEX('Summarized Source Data'!$M$1326:$M$1469,MATCH(1,($A3=LoadFactorSeasons)*(J$1=LoadFactorHours),0),)</f>
        <v>1.5394886323336025E-4</v>
      </c>
      <c r="K3" s="7" cm="1">
        <f t="array" ref="K3">INDEX('Summarized Source Data'!$M$1326:$M$1469,MATCH(1,($A3=LoadFactorSeasons)*(K$1=LoadFactorHours),0),)</f>
        <v>1.6321681707176861E-4</v>
      </c>
      <c r="L3" s="7" cm="1">
        <f t="array" ref="L3">INDEX('Summarized Source Data'!$M$1326:$M$1469,MATCH(1,($A3=LoadFactorSeasons)*(L$1=LoadFactorHours),0),)</f>
        <v>1.6221314519432442E-4</v>
      </c>
      <c r="M3" s="7" cm="1">
        <f t="array" ref="M3">INDEX('Summarized Source Data'!$M$1326:$M$1469,MATCH(1,($A3=LoadFactorSeasons)*(M$1=LoadFactorHours),0),)</f>
        <v>1.6181977542548172E-4</v>
      </c>
      <c r="N3" s="7" cm="1">
        <f t="array" ref="N3">INDEX('Summarized Source Data'!$M$1326:$M$1469,MATCH(1,($A3=LoadFactorSeasons)*(N$1=LoadFactorHours),0),)</f>
        <v>1.5950421903484249E-4</v>
      </c>
      <c r="O3" s="7" cm="1">
        <f t="array" ref="O3">INDEX('Summarized Source Data'!$M$1326:$M$1469,MATCH(1,($A3=LoadFactorSeasons)*(O$1=LoadFactorHours),0),)</f>
        <v>1.5846129088788766E-4</v>
      </c>
      <c r="P3" s="7" cm="1">
        <f t="array" ref="P3">INDEX('Summarized Source Data'!$M$1326:$M$1469,MATCH(1,($A3=LoadFactorSeasons)*(P$1=LoadFactorHours),0),)</f>
        <v>1.5693557748939428E-4</v>
      </c>
      <c r="Q3" s="7" cm="1">
        <f t="array" ref="Q3">INDEX('Summarized Source Data'!$M$1326:$M$1469,MATCH(1,($A3=LoadFactorSeasons)*(Q$1=LoadFactorHours),0),)</f>
        <v>1.5495747638105334E-4</v>
      </c>
      <c r="R3" s="7" cm="1">
        <f t="array" ref="R3">INDEX('Summarized Source Data'!$M$1326:$M$1469,MATCH(1,($A3=LoadFactorSeasons)*(R$1=LoadFactorHours),0),)</f>
        <v>1.4936337050648586E-4</v>
      </c>
      <c r="S3" s="7" cm="1">
        <f t="array" ref="S3">INDEX('Summarized Source Data'!$M$1326:$M$1469,MATCH(1,($A3=LoadFactorSeasons)*(S$1=LoadFactorHours),0),)</f>
        <v>1.4223086054772775E-4</v>
      </c>
      <c r="T3" s="7" cm="1">
        <f t="array" ref="T3">INDEX('Summarized Source Data'!$M$1326:$M$1469,MATCH(1,($A3=LoadFactorSeasons)*(T$1=LoadFactorHours),0),)</f>
        <v>1.3629448086020519E-4</v>
      </c>
      <c r="U3" s="7" cm="1">
        <f t="array" ref="U3">INDEX('Summarized Source Data'!$M$1326:$M$1469,MATCH(1,($A3=LoadFactorSeasons)*(U$1=LoadFactorHours),0),)</f>
        <v>1.1756351242380959E-4</v>
      </c>
      <c r="V3" s="7" cm="1">
        <f t="array" ref="V3">INDEX('Summarized Source Data'!$M$1326:$M$1469,MATCH(1,($A3=LoadFactorSeasons)*(V$1=LoadFactorHours),0),)</f>
        <v>1.0075090885403779E-4</v>
      </c>
      <c r="W3" s="7" cm="1">
        <f t="array" ref="W3">INDEX('Summarized Source Data'!$M$1326:$M$1469,MATCH(1,($A3=LoadFactorSeasons)*(W$1=LoadFactorHours),0),)</f>
        <v>8.4688146329833666E-5</v>
      </c>
      <c r="X3" s="7" cm="1">
        <f t="array" ref="X3">INDEX('Summarized Source Data'!$M$1326:$M$1469,MATCH(1,($A3=LoadFactorSeasons)*(X$1=LoadFactorHours),0),)</f>
        <v>7.3751997235291773E-5</v>
      </c>
      <c r="Y3" s="7" cm="1">
        <f t="array" ref="Y3">INDEX('Summarized Source Data'!$M$1326:$M$1469,MATCH(1,($A3=LoadFactorSeasons)*(Y$1=LoadFactorHours),0),)</f>
        <v>6.5313626229978128E-5</v>
      </c>
    </row>
    <row r="4" spans="1:25">
      <c r="A4" s="7" t="s">
        <v>126</v>
      </c>
      <c r="B4" s="7" cm="1">
        <f t="array" ref="B4">INDEX('Summarized Source Data'!$M$1326:$M$1469,MATCH(1,($A4=LoadFactorSeasons)*(B$1=LoadFactorHours),0),)</f>
        <v>5.3849808148287526E-5</v>
      </c>
      <c r="C4" s="7" cm="1">
        <f t="array" ref="C4">INDEX('Summarized Source Data'!$M$1326:$M$1469,MATCH(1,($A4=LoadFactorSeasons)*(C$1=LoadFactorHours),0),)</f>
        <v>5.0932365982498016E-5</v>
      </c>
      <c r="D4" s="7" cm="1">
        <f t="array" ref="D4">INDEX('Summarized Source Data'!$M$1326:$M$1469,MATCH(1,($A4=LoadFactorSeasons)*(D$1=LoadFactorHours),0),)</f>
        <v>5.0560261745517625E-5</v>
      </c>
      <c r="E4" s="7" cm="1">
        <f t="array" ref="E4">INDEX('Summarized Source Data'!$M$1326:$M$1469,MATCH(1,($A4=LoadFactorSeasons)*(E$1=LoadFactorHours),0),)</f>
        <v>5.2239752177164208E-5</v>
      </c>
      <c r="F4" s="7" cm="1">
        <f t="array" ref="F4">INDEX('Summarized Source Data'!$M$1326:$M$1469,MATCH(1,($A4=LoadFactorSeasons)*(F$1=LoadFactorHours),0),)</f>
        <v>5.4593838560244603E-5</v>
      </c>
      <c r="G4" s="7" cm="1">
        <f t="array" ref="G4">INDEX('Summarized Source Data'!$M$1326:$M$1469,MATCH(1,($A4=LoadFactorSeasons)*(G$1=LoadFactorHours),0),)</f>
        <v>6.2083776421159972E-5</v>
      </c>
      <c r="H4" s="7" cm="1">
        <f t="array" ref="H4">INDEX('Summarized Source Data'!$M$1326:$M$1469,MATCH(1,($A4=LoadFactorSeasons)*(H$1=LoadFactorHours),0),)</f>
        <v>8.660761904097841E-5</v>
      </c>
      <c r="I4" s="7" cm="1">
        <f t="array" ref="I4">INDEX('Summarized Source Data'!$M$1326:$M$1469,MATCH(1,($A4=LoadFactorSeasons)*(I$1=LoadFactorHours),0),)</f>
        <v>1.1639443635238341E-4</v>
      </c>
      <c r="J4" s="7" cm="1">
        <f t="array" ref="J4">INDEX('Summarized Source Data'!$M$1326:$M$1469,MATCH(1,($A4=LoadFactorSeasons)*(J$1=LoadFactorHours),0),)</f>
        <v>1.4230341921645125E-4</v>
      </c>
      <c r="K4" s="7" cm="1">
        <f t="array" ref="K4">INDEX('Summarized Source Data'!$M$1326:$M$1469,MATCH(1,($A4=LoadFactorSeasons)*(K$1=LoadFactorHours),0),)</f>
        <v>1.5081096213965549E-4</v>
      </c>
      <c r="L4" s="7" cm="1">
        <f t="array" ref="L4">INDEX('Summarized Source Data'!$M$1326:$M$1469,MATCH(1,($A4=LoadFactorSeasons)*(L$1=LoadFactorHours),0),)</f>
        <v>1.4997575571087306E-4</v>
      </c>
      <c r="M4" s="7" cm="1">
        <f t="array" ref="M4">INDEX('Summarized Source Data'!$M$1326:$M$1469,MATCH(1,($A4=LoadFactorSeasons)*(M$1=LoadFactorHours),0),)</f>
        <v>1.4974182544951102E-4</v>
      </c>
      <c r="N4" s="7" cm="1">
        <f t="array" ref="N4">INDEX('Summarized Source Data'!$M$1326:$M$1469,MATCH(1,($A4=LoadFactorSeasons)*(N$1=LoadFactorHours),0),)</f>
        <v>1.4793616712258917E-4</v>
      </c>
      <c r="O4" s="7" cm="1">
        <f t="array" ref="O4">INDEX('Summarized Source Data'!$M$1326:$M$1469,MATCH(1,($A4=LoadFactorSeasons)*(O$1=LoadFactorHours),0),)</f>
        <v>1.4642016121047615E-4</v>
      </c>
      <c r="P4" s="7" cm="1">
        <f t="array" ref="P4">INDEX('Summarized Source Data'!$M$1326:$M$1469,MATCH(1,($A4=LoadFactorSeasons)*(P$1=LoadFactorHours),0),)</f>
        <v>1.4502382946092636E-4</v>
      </c>
      <c r="Q4" s="7" cm="1">
        <f t="array" ref="Q4">INDEX('Summarized Source Data'!$M$1326:$M$1469,MATCH(1,($A4=LoadFactorSeasons)*(Q$1=LoadFactorHours),0),)</f>
        <v>1.4328733042850053E-4</v>
      </c>
      <c r="R4" s="7" cm="1">
        <f t="array" ref="R4">INDEX('Summarized Source Data'!$M$1326:$M$1469,MATCH(1,($A4=LoadFactorSeasons)*(R$1=LoadFactorHours),0),)</f>
        <v>1.3855730722865458E-4</v>
      </c>
      <c r="S4" s="7" cm="1">
        <f t="array" ref="S4">INDEX('Summarized Source Data'!$M$1326:$M$1469,MATCH(1,($A4=LoadFactorSeasons)*(S$1=LoadFactorHours),0),)</f>
        <v>1.3193532318953296E-4</v>
      </c>
      <c r="T4" s="7" cm="1">
        <f t="array" ref="T4">INDEX('Summarized Source Data'!$M$1326:$M$1469,MATCH(1,($A4=LoadFactorSeasons)*(T$1=LoadFactorHours),0),)</f>
        <v>1.2631950062672151E-4</v>
      </c>
      <c r="U4" s="7" cm="1">
        <f t="array" ref="U4">INDEX('Summarized Source Data'!$M$1326:$M$1469,MATCH(1,($A4=LoadFactorSeasons)*(U$1=LoadFactorHours),0),)</f>
        <v>1.0876947627075492E-4</v>
      </c>
      <c r="V4" s="7" cm="1">
        <f t="array" ref="V4">INDEX('Summarized Source Data'!$M$1326:$M$1469,MATCH(1,($A4=LoadFactorSeasons)*(V$1=LoadFactorHours),0),)</f>
        <v>9.301185949311235E-5</v>
      </c>
      <c r="W4" s="7" cm="1">
        <f t="array" ref="W4">INDEX('Summarized Source Data'!$M$1326:$M$1469,MATCH(1,($A4=LoadFactorSeasons)*(W$1=LoadFactorHours),0),)</f>
        <v>7.8210579240486683E-5</v>
      </c>
      <c r="X4" s="7" cm="1">
        <f t="array" ref="X4">INDEX('Summarized Source Data'!$M$1326:$M$1469,MATCH(1,($A4=LoadFactorSeasons)*(X$1=LoadFactorHours),0),)</f>
        <v>6.8021719029118179E-5</v>
      </c>
      <c r="Y4" s="7" cm="1">
        <f t="array" ref="Y4">INDEX('Summarized Source Data'!$M$1326:$M$1469,MATCH(1,($A4=LoadFactorSeasons)*(Y$1=LoadFactorHours),0),)</f>
        <v>6.0388694394706352E-5</v>
      </c>
    </row>
    <row r="5" spans="1:25">
      <c r="A5" s="7" t="s">
        <v>127</v>
      </c>
      <c r="B5" s="7" cm="1">
        <f t="array" ref="B5">INDEX('Summarized Source Data'!$M$1326:$M$1469,MATCH(1,($A5=LoadFactorSeasons)*(B$1=LoadFactorHours),0),)</f>
        <v>5.8820582598226961E-5</v>
      </c>
      <c r="C5" s="7" cm="1">
        <f t="array" ref="C5">INDEX('Summarized Source Data'!$M$1326:$M$1469,MATCH(1,($A5=LoadFactorSeasons)*(C$1=LoadFactorHours),0),)</f>
        <v>5.5778190435533249E-5</v>
      </c>
      <c r="D5" s="7" cm="1">
        <f t="array" ref="D5">INDEX('Summarized Source Data'!$M$1326:$M$1469,MATCH(1,($A5=LoadFactorSeasons)*(D$1=LoadFactorHours),0),)</f>
        <v>5.5331859023794584E-5</v>
      </c>
      <c r="E5" s="7" cm="1">
        <f t="array" ref="E5">INDEX('Summarized Source Data'!$M$1326:$M$1469,MATCH(1,($A5=LoadFactorSeasons)*(E$1=LoadFactorHours),0),)</f>
        <v>5.7216705116735185E-5</v>
      </c>
      <c r="F5" s="7" cm="1">
        <f t="array" ref="F5">INDEX('Summarized Source Data'!$M$1326:$M$1469,MATCH(1,($A5=LoadFactorSeasons)*(F$1=LoadFactorHours),0),)</f>
        <v>5.9824255385612433E-5</v>
      </c>
      <c r="G5" s="7" cm="1">
        <f t="array" ref="G5">INDEX('Summarized Source Data'!$M$1326:$M$1469,MATCH(1,($A5=LoadFactorSeasons)*(G$1=LoadFactorHours),0),)</f>
        <v>6.8019618908571881E-5</v>
      </c>
      <c r="H5" s="7" cm="1">
        <f t="array" ref="H5">INDEX('Summarized Source Data'!$M$1326:$M$1469,MATCH(1,($A5=LoadFactorSeasons)*(H$1=LoadFactorHours),0),)</f>
        <v>9.4993057126441994E-5</v>
      </c>
      <c r="I5" s="7" cm="1">
        <f t="array" ref="I5">INDEX('Summarized Source Data'!$M$1326:$M$1469,MATCH(1,($A5=LoadFactorSeasons)*(I$1=LoadFactorHours),0),)</f>
        <v>1.2818367373727778E-4</v>
      </c>
      <c r="J5" s="7" cm="1">
        <f t="array" ref="J5">INDEX('Summarized Source Data'!$M$1326:$M$1469,MATCH(1,($A5=LoadFactorSeasons)*(J$1=LoadFactorHours),0),)</f>
        <v>1.563191119545292E-4</v>
      </c>
      <c r="K5" s="7" cm="1">
        <f t="array" ref="K5">INDEX('Summarized Source Data'!$M$1326:$M$1469,MATCH(1,($A5=LoadFactorSeasons)*(K$1=LoadFactorHours),0),)</f>
        <v>1.657035803097359E-4</v>
      </c>
      <c r="L5" s="7" cm="1">
        <f t="array" ref="L5">INDEX('Summarized Source Data'!$M$1326:$M$1469,MATCH(1,($A5=LoadFactorSeasons)*(L$1=LoadFactorHours),0),)</f>
        <v>1.6484157356510412E-4</v>
      </c>
      <c r="M5" s="7" cm="1">
        <f t="array" ref="M5">INDEX('Summarized Source Data'!$M$1326:$M$1469,MATCH(1,($A5=LoadFactorSeasons)*(M$1=LoadFactorHours),0),)</f>
        <v>1.6447692148076787E-4</v>
      </c>
      <c r="N5" s="7" cm="1">
        <f t="array" ref="N5">INDEX('Summarized Source Data'!$M$1326:$M$1469,MATCH(1,($A5=LoadFactorSeasons)*(N$1=LoadFactorHours),0),)</f>
        <v>1.6236213100528834E-4</v>
      </c>
      <c r="O5" s="7" cm="1">
        <f t="array" ref="O5">INDEX('Summarized Source Data'!$M$1326:$M$1469,MATCH(1,($A5=LoadFactorSeasons)*(O$1=LoadFactorHours),0),)</f>
        <v>1.6097526494438817E-4</v>
      </c>
      <c r="P5" s="7" cm="1">
        <f t="array" ref="P5">INDEX('Summarized Source Data'!$M$1326:$M$1469,MATCH(1,($A5=LoadFactorSeasons)*(P$1=LoadFactorHours),0),)</f>
        <v>1.5955361582509575E-4</v>
      </c>
      <c r="Q5" s="7" cm="1">
        <f t="array" ref="Q5">INDEX('Summarized Source Data'!$M$1326:$M$1469,MATCH(1,($A5=LoadFactorSeasons)*(Q$1=LoadFactorHours),0),)</f>
        <v>1.5747398581911407E-4</v>
      </c>
      <c r="R5" s="7" cm="1">
        <f t="array" ref="R5">INDEX('Summarized Source Data'!$M$1326:$M$1469,MATCH(1,($A5=LoadFactorSeasons)*(R$1=LoadFactorHours),0),)</f>
        <v>1.5195527928837092E-4</v>
      </c>
      <c r="S5" s="7" cm="1">
        <f t="array" ref="S5">INDEX('Summarized Source Data'!$M$1326:$M$1469,MATCH(1,($A5=LoadFactorSeasons)*(S$1=LoadFactorHours),0),)</f>
        <v>1.4467265772958809E-4</v>
      </c>
      <c r="T5" s="7" cm="1">
        <f t="array" ref="T5">INDEX('Summarized Source Data'!$M$1326:$M$1469,MATCH(1,($A5=LoadFactorSeasons)*(T$1=LoadFactorHours),0),)</f>
        <v>1.3836928910971021E-4</v>
      </c>
      <c r="U5" s="7" cm="1">
        <f t="array" ref="U5">INDEX('Summarized Source Data'!$M$1326:$M$1469,MATCH(1,($A5=LoadFactorSeasons)*(U$1=LoadFactorHours),0),)</f>
        <v>1.1937998006288748E-4</v>
      </c>
      <c r="V5" s="7" cm="1">
        <f t="array" ref="V5">INDEX('Summarized Source Data'!$M$1326:$M$1469,MATCH(1,($A5=LoadFactorSeasons)*(V$1=LoadFactorHours),0),)</f>
        <v>1.0212108441203569E-4</v>
      </c>
      <c r="W5" s="7" cm="1">
        <f t="array" ref="W5">INDEX('Summarized Source Data'!$M$1326:$M$1469,MATCH(1,($A5=LoadFactorSeasons)*(W$1=LoadFactorHours),0),)</f>
        <v>8.5814848785616894E-5</v>
      </c>
      <c r="X5" s="7" cm="1">
        <f t="array" ref="X5">INDEX('Summarized Source Data'!$M$1326:$M$1469,MATCH(1,($A5=LoadFactorSeasons)*(X$1=LoadFactorHours),0),)</f>
        <v>7.4562652007507035E-5</v>
      </c>
      <c r="Y5" s="7" cm="1">
        <f t="array" ref="Y5">INDEX('Summarized Source Data'!$M$1326:$M$1469,MATCH(1,($A5=LoadFactorSeasons)*(Y$1=LoadFactorHours),0),)</f>
        <v>6.6070870604945648E-5</v>
      </c>
    </row>
    <row r="6" spans="1:25">
      <c r="A6" s="7" t="s">
        <v>130</v>
      </c>
      <c r="B6" s="7" cm="1">
        <f t="array" ref="B6">INDEX('Summarized Source Data'!$M$1326:$M$1469,MATCH(1,($A6=LoadFactorSeasons)*(B$1=LoadFactorHours),0),)</f>
        <v>6.340521782302491E-5</v>
      </c>
      <c r="C6" s="7" cm="1">
        <f t="array" ref="C6">INDEX('Summarized Source Data'!$M$1326:$M$1469,MATCH(1,($A6=LoadFactorSeasons)*(C$1=LoadFactorHours),0),)</f>
        <v>5.5163679912357007E-5</v>
      </c>
      <c r="D6" s="7" cm="1">
        <f t="array" ref="D6">INDEX('Summarized Source Data'!$M$1326:$M$1469,MATCH(1,($A6=LoadFactorSeasons)*(D$1=LoadFactorHours),0),)</f>
        <v>5.5163679912356993E-5</v>
      </c>
      <c r="E6" s="7" cm="1">
        <f t="array" ref="E6">INDEX('Summarized Source Data'!$M$1326:$M$1469,MATCH(1,($A6=LoadFactorSeasons)*(E$1=LoadFactorHours),0),)</f>
        <v>5.5163679912356993E-5</v>
      </c>
      <c r="F6" s="7" cm="1">
        <f t="array" ref="F6">INDEX('Summarized Source Data'!$M$1326:$M$1469,MATCH(1,($A6=LoadFactorSeasons)*(F$1=LoadFactorHours),0),)</f>
        <v>5.5987833703423793E-5</v>
      </c>
      <c r="G6" s="7" cm="1">
        <f t="array" ref="G6">INDEX('Summarized Source Data'!$M$1326:$M$1469,MATCH(1,($A6=LoadFactorSeasons)*(G$1=LoadFactorHours),0),)</f>
        <v>6.0108602658757758E-5</v>
      </c>
      <c r="H6" s="7" cm="1">
        <f t="array" ref="H6">INDEX('Summarized Source Data'!$M$1326:$M$1469,MATCH(1,($A6=LoadFactorSeasons)*(H$1=LoadFactorHours),0),)</f>
        <v>6.6701832987292082E-5</v>
      </c>
      <c r="I6" s="7" cm="1">
        <f t="array" ref="I6">INDEX('Summarized Source Data'!$M$1326:$M$1469,MATCH(1,($A6=LoadFactorSeasons)*(I$1=LoadFactorHours),0),)</f>
        <v>8.4833216390761489E-5</v>
      </c>
      <c r="J6" s="7" cm="1">
        <f t="array" ref="J6">INDEX('Summarized Source Data'!$M$1326:$M$1469,MATCH(1,($A6=LoadFactorSeasons)*(J$1=LoadFactorHours),0),)</f>
        <v>9.6371369465696606E-5</v>
      </c>
      <c r="K6" s="7" cm="1">
        <f t="array" ref="K6">INDEX('Summarized Source Data'!$M$1326:$M$1469,MATCH(1,($A6=LoadFactorSeasons)*(K$1=LoadFactorHours),0),)</f>
        <v>1.0461290737636454E-4</v>
      </c>
      <c r="L6" s="7" cm="1">
        <f t="array" ref="L6">INDEX('Summarized Source Data'!$M$1326:$M$1469,MATCH(1,($A6=LoadFactorSeasons)*(L$1=LoadFactorHours),0),)</f>
        <v>1.0378875358529775E-4</v>
      </c>
      <c r="M6" s="7" cm="1">
        <f t="array" ref="M6">INDEX('Summarized Source Data'!$M$1326:$M$1469,MATCH(1,($A6=LoadFactorSeasons)*(M$1=LoadFactorHours),0),)</f>
        <v>1.0378875358529775E-4</v>
      </c>
      <c r="N6" s="7" cm="1">
        <f t="array" ref="N6">INDEX('Summarized Source Data'!$M$1326:$M$1469,MATCH(1,($A6=LoadFactorSeasons)*(N$1=LoadFactorHours),0),)</f>
        <v>1.0378875358529775E-4</v>
      </c>
      <c r="O6" s="7" cm="1">
        <f t="array" ref="O6">INDEX('Summarized Source Data'!$M$1326:$M$1469,MATCH(1,($A6=LoadFactorSeasons)*(O$1=LoadFactorHours),0),)</f>
        <v>9.9667984629963805E-5</v>
      </c>
      <c r="P6" s="7" cm="1">
        <f t="array" ref="P6">INDEX('Summarized Source Data'!$M$1326:$M$1469,MATCH(1,($A6=LoadFactorSeasons)*(P$1=LoadFactorHours),0),)</f>
        <v>9.4723061883563047E-5</v>
      </c>
      <c r="Q6" s="7" cm="1">
        <f t="array" ref="Q6">INDEX('Summarized Source Data'!$M$1326:$M$1469,MATCH(1,($A6=LoadFactorSeasons)*(Q$1=LoadFactorHours),0),)</f>
        <v>8.8129831555028675E-5</v>
      </c>
      <c r="R6" s="7" cm="1">
        <f t="array" ref="R6">INDEX('Summarized Source Data'!$M$1326:$M$1469,MATCH(1,($A6=LoadFactorSeasons)*(R$1=LoadFactorHours),0),)</f>
        <v>8.4009062599694717E-5</v>
      </c>
      <c r="S6" s="7" cm="1">
        <f t="array" ref="S6">INDEX('Summarized Source Data'!$M$1326:$M$1469,MATCH(1,($A6=LoadFactorSeasons)*(S$1=LoadFactorHours),0),)</f>
        <v>8.4833216390761557E-5</v>
      </c>
      <c r="T6" s="7" cm="1">
        <f t="array" ref="T6">INDEX('Summarized Source Data'!$M$1326:$M$1469,MATCH(1,($A6=LoadFactorSeasons)*(T$1=LoadFactorHours),0),)</f>
        <v>8.4009062599694717E-5</v>
      </c>
      <c r="U6" s="7" cm="1">
        <f t="array" ref="U6">INDEX('Summarized Source Data'!$M$1326:$M$1469,MATCH(1,($A6=LoadFactorSeasons)*(U$1=LoadFactorHours),0),)</f>
        <v>8.1536601226494358E-5</v>
      </c>
      <c r="V6" s="7" cm="1">
        <f t="array" ref="V6">INDEX('Summarized Source Data'!$M$1326:$M$1469,MATCH(1,($A6=LoadFactorSeasons)*(V$1=LoadFactorHours),0),)</f>
        <v>7.7415832271160386E-5</v>
      </c>
      <c r="W6" s="7" cm="1">
        <f t="array" ref="W6">INDEX('Summarized Source Data'!$M$1326:$M$1469,MATCH(1,($A6=LoadFactorSeasons)*(W$1=LoadFactorHours),0),)</f>
        <v>7.2470909524759614E-5</v>
      </c>
      <c r="X6" s="7" cm="1">
        <f t="array" ref="X6">INDEX('Summarized Source Data'!$M$1326:$M$1469,MATCH(1,($A6=LoadFactorSeasons)*(X$1=LoadFactorHours),0),)</f>
        <v>6.8350140569425682E-5</v>
      </c>
      <c r="Y6" s="7" cm="1">
        <f t="array" ref="Y6">INDEX('Summarized Source Data'!$M$1326:$M$1469,MATCH(1,($A6=LoadFactorSeasons)*(Y$1=LoadFactorHours),0),)</f>
        <v>6.3405217823024924E-5</v>
      </c>
    </row>
    <row r="7" spans="1:25">
      <c r="A7" s="7" t="s">
        <v>129</v>
      </c>
      <c r="B7" s="7" cm="1">
        <f t="array" ref="B7">INDEX('Summarized Source Data'!$M$1326:$M$1469,MATCH(1,($A7=LoadFactorSeasons)*(B$1=LoadFactorHours),0),)</f>
        <v>7.6341486228615659E-5</v>
      </c>
      <c r="C7" s="7" cm="1">
        <f t="array" ref="C7">INDEX('Summarized Source Data'!$M$1326:$M$1469,MATCH(1,($A7=LoadFactorSeasons)*(C$1=LoadFactorHours),0),)</f>
        <v>6.666379611103721E-5</v>
      </c>
      <c r="D7" s="7" cm="1">
        <f t="array" ref="D7">INDEX('Summarized Source Data'!$M$1326:$M$1469,MATCH(1,($A7=LoadFactorSeasons)*(D$1=LoadFactorHours),0),)</f>
        <v>6.5696153011177583E-5</v>
      </c>
      <c r="E7" s="7" cm="1">
        <f t="array" ref="E7">INDEX('Summarized Source Data'!$M$1326:$M$1469,MATCH(1,($A7=LoadFactorSeasons)*(E$1=LoadFactorHours),0),)</f>
        <v>6.6373711937393285E-5</v>
      </c>
      <c r="F7" s="7" cm="1">
        <f t="array" ref="F7">INDEX('Summarized Source Data'!$M$1326:$M$1469,MATCH(1,($A7=LoadFactorSeasons)*(F$1=LoadFactorHours),0),)</f>
        <v>6.7438321716016092E-5</v>
      </c>
      <c r="G7" s="7" cm="1">
        <f t="array" ref="G7">INDEX('Summarized Source Data'!$M$1326:$M$1469,MATCH(1,($A7=LoadFactorSeasons)*(G$1=LoadFactorHours),0),)</f>
        <v>7.2180387367005284E-5</v>
      </c>
      <c r="H7" s="7" cm="1">
        <f t="array" ref="H7">INDEX('Summarized Source Data'!$M$1326:$M$1469,MATCH(1,($A7=LoadFactorSeasons)*(H$1=LoadFactorHours),0),)</f>
        <v>8.0889964997555487E-5</v>
      </c>
      <c r="I7" s="7" cm="1">
        <f t="array" ref="I7">INDEX('Summarized Source Data'!$M$1326:$M$1469,MATCH(1,($A7=LoadFactorSeasons)*(I$1=LoadFactorHours),0),)</f>
        <v>1.0285783807631871E-4</v>
      </c>
      <c r="J7" s="7" cm="1">
        <f t="array" ref="J7">INDEX('Summarized Source Data'!$M$1326:$M$1469,MATCH(1,($A7=LoadFactorSeasons)*(J$1=LoadFactorHours),0),)</f>
        <v>1.1717937482180105E-4</v>
      </c>
      <c r="K7" s="7" cm="1">
        <f t="array" ref="K7">INDEX('Summarized Source Data'!$M$1326:$M$1469,MATCH(1,($A7=LoadFactorSeasons)*(K$1=LoadFactorHours),0),)</f>
        <v>1.2753362895835942E-4</v>
      </c>
      <c r="L7" s="7" cm="1">
        <f t="array" ref="L7">INDEX('Summarized Source Data'!$M$1326:$M$1469,MATCH(1,($A7=LoadFactorSeasons)*(L$1=LoadFactorHours),0),)</f>
        <v>1.2521021473526671E-4</v>
      </c>
      <c r="M7" s="7" cm="1">
        <f t="array" ref="M7">INDEX('Summarized Source Data'!$M$1326:$M$1469,MATCH(1,($A7=LoadFactorSeasons)*(M$1=LoadFactorHours),0),)</f>
        <v>1.2511327612295276E-4</v>
      </c>
      <c r="N7" s="7" cm="1">
        <f t="array" ref="N7">INDEX('Summarized Source Data'!$M$1326:$M$1469,MATCH(1,($A7=LoadFactorSeasons)*(N$1=LoadFactorHours),0),)</f>
        <v>1.2433889568926312E-4</v>
      </c>
      <c r="O7" s="7" cm="1">
        <f t="array" ref="O7">INDEX('Summarized Source Data'!$M$1326:$M$1469,MATCH(1,($A7=LoadFactorSeasons)*(O$1=LoadFactorHours),0),)</f>
        <v>1.200805378706938E-4</v>
      </c>
      <c r="P7" s="7" cm="1">
        <f t="array" ref="P7">INDEX('Summarized Source Data'!$M$1326:$M$1469,MATCH(1,($A7=LoadFactorSeasons)*(P$1=LoadFactorHours),0),)</f>
        <v>1.1437046715943041E-4</v>
      </c>
      <c r="Q7" s="7" cm="1">
        <f t="array" ref="Q7">INDEX('Summarized Source Data'!$M$1326:$M$1469,MATCH(1,($A7=LoadFactorSeasons)*(Q$1=LoadFactorHours),0),)</f>
        <v>1.0604730743446611E-4</v>
      </c>
      <c r="R7" s="7" cm="1">
        <f t="array" ref="R7">INDEX('Summarized Source Data'!$M$1326:$M$1469,MATCH(1,($A7=LoadFactorSeasons)*(R$1=LoadFactorHours),0),)</f>
        <v>1.0140208942178294E-4</v>
      </c>
      <c r="S7" s="7" cm="1">
        <f t="array" ref="S7">INDEX('Summarized Source Data'!$M$1326:$M$1469,MATCH(1,($A7=LoadFactorSeasons)*(S$1=LoadFactorHours),0),)</f>
        <v>1.0188658021135629E-4</v>
      </c>
      <c r="T7" s="7" cm="1">
        <f t="array" ref="T7">INDEX('Summarized Source Data'!$M$1326:$M$1469,MATCH(1,($A7=LoadFactorSeasons)*(T$1=LoadFactorHours),0),)</f>
        <v>1.0082249788841781E-4</v>
      </c>
      <c r="U7" s="7" cm="1">
        <f t="array" ref="U7">INDEX('Summarized Source Data'!$M$1326:$M$1469,MATCH(1,($A7=LoadFactorSeasons)*(U$1=LoadFactorHours),0),)</f>
        <v>9.811335871069327E-5</v>
      </c>
      <c r="V7" s="7" cm="1">
        <f t="array" ref="V7">INDEX('Summarized Source Data'!$M$1326:$M$1469,MATCH(1,($A7=LoadFactorSeasons)*(V$1=LoadFactorHours),0),)</f>
        <v>9.4145952222269121E-5</v>
      </c>
      <c r="W7" s="7" cm="1">
        <f t="array" ref="W7">INDEX('Summarized Source Data'!$M$1326:$M$1469,MATCH(1,($A7=LoadFactorSeasons)*(W$1=LoadFactorHours),0),)</f>
        <v>8.7952598546559132E-5</v>
      </c>
      <c r="X7" s="7" cm="1">
        <f t="array" ref="X7">INDEX('Summarized Source Data'!$M$1326:$M$1469,MATCH(1,($A7=LoadFactorSeasons)*(X$1=LoadFactorHours),0),)</f>
        <v>8.3694987876225269E-5</v>
      </c>
      <c r="Y7" s="7" cm="1">
        <f t="array" ref="Y7">INDEX('Summarized Source Data'!$M$1326:$M$1469,MATCH(1,($A7=LoadFactorSeasons)*(Y$1=LoadFactorHours),0),)</f>
        <v>7.6534225310335679E-5</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96B3C-8B91-4643-B139-9FCA440C0A09}">
  <sheetPr codeName="Sheet19">
    <tabColor rgb="FF002060"/>
  </sheetPr>
  <dimension ref="A1:Y19"/>
  <sheetViews>
    <sheetView topLeftCell="F1" workbookViewId="0">
      <selection activeCell="A2" sqref="A2:Y7"/>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Data'!$N$1326:$N$1469,MATCH(1,($A2=LoadFactorSeasons)*(B$1=LoadFactorHours),0),)</f>
        <v>6.2507135009214898E-5</v>
      </c>
      <c r="C2" s="7" cm="1">
        <f t="array" ref="C2">INDEX('Summarized Source Data'!$N$1326:$N$1469,MATCH(1,($A2=LoadFactorSeasons)*(C$1=LoadFactorHours),0),)</f>
        <v>5.9089242969992991E-5</v>
      </c>
      <c r="D2" s="7" cm="1">
        <f t="array" ref="D2">INDEX('Summarized Source Data'!$N$1326:$N$1469,MATCH(1,($A2=LoadFactorSeasons)*(D$1=LoadFactorHours),0),)</f>
        <v>5.8718930795250584E-5</v>
      </c>
      <c r="E2" s="7" cm="1">
        <f t="array" ref="E2">INDEX('Summarized Source Data'!$N$1326:$N$1469,MATCH(1,($A2=LoadFactorSeasons)*(E$1=LoadFactorHours),0),)</f>
        <v>6.0593805811016635E-5</v>
      </c>
      <c r="F2" s="7" cm="1">
        <f t="array" ref="F2">INDEX('Summarized Source Data'!$N$1326:$N$1469,MATCH(1,($A2=LoadFactorSeasons)*(F$1=LoadFactorHours),0),)</f>
        <v>6.3592571048403981E-5</v>
      </c>
      <c r="G2" s="7" cm="1">
        <f t="array" ref="G2">INDEX('Summarized Source Data'!$N$1326:$N$1469,MATCH(1,($A2=LoadFactorSeasons)*(G$1=LoadFactorHours),0),)</f>
        <v>7.2529433724102528E-5</v>
      </c>
      <c r="H2" s="7" cm="1">
        <f t="array" ref="H2">INDEX('Summarized Source Data'!$N$1326:$N$1469,MATCH(1,($A2=LoadFactorSeasons)*(H$1=LoadFactorHours),0),)</f>
        <v>1.0148896042712387E-4</v>
      </c>
      <c r="I2" s="7" cm="1">
        <f t="array" ref="I2">INDEX('Summarized Source Data'!$N$1326:$N$1469,MATCH(1,($A2=LoadFactorSeasons)*(I$1=LoadFactorHours),0),)</f>
        <v>1.3717705031279754E-4</v>
      </c>
      <c r="J2" s="7" cm="1">
        <f t="array" ref="J2">INDEX('Summarized Source Data'!$N$1326:$N$1469,MATCH(1,($A2=LoadFactorSeasons)*(J$1=LoadFactorHours),0),)</f>
        <v>1.6723810937369912E-4</v>
      </c>
      <c r="K2" s="7" cm="1">
        <f t="array" ref="K2">INDEX('Summarized Source Data'!$N$1326:$N$1469,MATCH(1,($A2=LoadFactorSeasons)*(K$1=LoadFactorHours),0),)</f>
        <v>1.7696027967573126E-4</v>
      </c>
      <c r="L2" s="7" cm="1">
        <f t="array" ref="L2">INDEX('Summarized Source Data'!$N$1326:$N$1469,MATCH(1,($A2=LoadFactorSeasons)*(L$1=LoadFactorHours),0),)</f>
        <v>1.7554535199889849E-4</v>
      </c>
      <c r="M2" s="7" cm="1">
        <f t="array" ref="M2">INDEX('Summarized Source Data'!$N$1326:$N$1469,MATCH(1,($A2=LoadFactorSeasons)*(M$1=LoadFactorHours),0),)</f>
        <v>1.7512109041901817E-4</v>
      </c>
      <c r="N2" s="7" cm="1">
        <f t="array" ref="N2">INDEX('Summarized Source Data'!$N$1326:$N$1469,MATCH(1,($A2=LoadFactorSeasons)*(N$1=LoadFactorHours),0),)</f>
        <v>1.7267647081111915E-4</v>
      </c>
      <c r="O2" s="7" cm="1">
        <f t="array" ref="O2">INDEX('Summarized Source Data'!$N$1326:$N$1469,MATCH(1,($A2=LoadFactorSeasons)*(O$1=LoadFactorHours),0),)</f>
        <v>1.7139954579905049E-4</v>
      </c>
      <c r="P2" s="7" cm="1">
        <f t="array" ref="P2">INDEX('Summarized Source Data'!$N$1326:$N$1469,MATCH(1,($A2=LoadFactorSeasons)*(P$1=LoadFactorHours),0),)</f>
        <v>1.6977711084773325E-4</v>
      </c>
      <c r="Q2" s="7" cm="1">
        <f t="array" ref="Q2">INDEX('Summarized Source Data'!$N$1326:$N$1469,MATCH(1,($A2=LoadFactorSeasons)*(Q$1=LoadFactorHours),0),)</f>
        <v>1.6751670341332351E-4</v>
      </c>
      <c r="R2" s="7" cm="1">
        <f t="array" ref="R2">INDEX('Summarized Source Data'!$N$1326:$N$1469,MATCH(1,($A2=LoadFactorSeasons)*(R$1=LoadFactorHours),0),)</f>
        <v>1.6158754043714462E-4</v>
      </c>
      <c r="S2" s="7" cm="1">
        <f t="array" ref="S2">INDEX('Summarized Source Data'!$N$1326:$N$1469,MATCH(1,($A2=LoadFactorSeasons)*(S$1=LoadFactorHours),0),)</f>
        <v>1.5369057745399318E-4</v>
      </c>
      <c r="T2" s="7" cm="1">
        <f t="array" ref="T2">INDEX('Summarized Source Data'!$N$1326:$N$1469,MATCH(1,($A2=LoadFactorSeasons)*(T$1=LoadFactorHours),0),)</f>
        <v>1.4742068006402766E-4</v>
      </c>
      <c r="U2" s="7" cm="1">
        <f t="array" ref="U2">INDEX('Summarized Source Data'!$N$1326:$N$1469,MATCH(1,($A2=LoadFactorSeasons)*(U$1=LoadFactorHours),0),)</f>
        <v>1.2728205954669165E-4</v>
      </c>
      <c r="V2" s="7" cm="1">
        <f t="array" ref="V2">INDEX('Summarized Source Data'!$N$1326:$N$1469,MATCH(1,($A2=LoadFactorSeasons)*(V$1=LoadFactorHours),0),)</f>
        <v>1.0902651250303271E-4</v>
      </c>
      <c r="W2" s="7" cm="1">
        <f t="array" ref="W2">INDEX('Summarized Source Data'!$N$1326:$N$1469,MATCH(1,($A2=LoadFactorSeasons)*(W$1=LoadFactorHours),0),)</f>
        <v>9.1559574609041333E-5</v>
      </c>
      <c r="X2" s="7" cm="1">
        <f t="array" ref="X2">INDEX('Summarized Source Data'!$N$1326:$N$1469,MATCH(1,($A2=LoadFactorSeasons)*(X$1=LoadFactorHours),0),)</f>
        <v>7.9788292676379459E-5</v>
      </c>
      <c r="Y2" s="7" cm="1">
        <f t="array" ref="Y2">INDEX('Summarized Source Data'!$N$1326:$N$1469,MATCH(1,($A2=LoadFactorSeasons)*(Y$1=LoadFactorHours),0),)</f>
        <v>7.0516125194045791E-5</v>
      </c>
    </row>
    <row r="3" spans="1:25">
      <c r="A3" s="7" t="s">
        <v>125</v>
      </c>
      <c r="B3" s="7" cm="1">
        <f t="array" ref="B3">INDEX('Summarized Source Data'!$N$1326:$N$1469,MATCH(1,($A3=LoadFactorSeasons)*(B$1=LoadFactorHours),0),)</f>
        <v>5.8000371107357667E-5</v>
      </c>
      <c r="C3" s="7" cm="1">
        <f t="array" ref="C3">INDEX('Summarized Source Data'!$N$1326:$N$1469,MATCH(1,($A3=LoadFactorSeasons)*(C$1=LoadFactorHours),0),)</f>
        <v>5.4937863150096549E-5</v>
      </c>
      <c r="D3" s="7" cm="1">
        <f t="array" ref="D3">INDEX('Summarized Source Data'!$N$1326:$N$1469,MATCH(1,($A3=LoadFactorSeasons)*(D$1=LoadFactorHours),0),)</f>
        <v>5.4544055621468489E-5</v>
      </c>
      <c r="E3" s="7" cm="1">
        <f t="array" ref="E3">INDEX('Summarized Source Data'!$N$1326:$N$1469,MATCH(1,($A3=LoadFactorSeasons)*(E$1=LoadFactorHours),0),)</f>
        <v>5.6387753671884085E-5</v>
      </c>
      <c r="F3" s="7" cm="1">
        <f t="array" ref="F3">INDEX('Summarized Source Data'!$N$1326:$N$1469,MATCH(1,($A3=LoadFactorSeasons)*(F$1=LoadFactorHours),0),)</f>
        <v>5.9006554994659392E-5</v>
      </c>
      <c r="G3" s="7" cm="1">
        <f t="array" ref="G3">INDEX('Summarized Source Data'!$N$1326:$N$1469,MATCH(1,($A3=LoadFactorSeasons)*(G$1=LoadFactorHours),0),)</f>
        <v>6.7197322598815757E-5</v>
      </c>
      <c r="H3" s="7" cm="1">
        <f t="array" ref="H3">INDEX('Summarized Source Data'!$N$1326:$N$1469,MATCH(1,($A3=LoadFactorSeasons)*(H$1=LoadFactorHours),0),)</f>
        <v>9.3651251412111671E-5</v>
      </c>
      <c r="I3" s="7" cm="1">
        <f t="array" ref="I3">INDEX('Summarized Source Data'!$N$1326:$N$1469,MATCH(1,($A3=LoadFactorSeasons)*(I$1=LoadFactorHours),0),)</f>
        <v>1.2621491790271362E-4</v>
      </c>
      <c r="J3" s="7" cm="1">
        <f t="array" ref="J3">INDEX('Summarized Source Data'!$N$1326:$N$1469,MATCH(1,($A3=LoadFactorSeasons)*(J$1=LoadFactorHours),0),)</f>
        <v>1.5394886323336025E-4</v>
      </c>
      <c r="K3" s="7" cm="1">
        <f t="array" ref="K3">INDEX('Summarized Source Data'!$N$1326:$N$1469,MATCH(1,($A3=LoadFactorSeasons)*(K$1=LoadFactorHours),0),)</f>
        <v>1.6321681707176861E-4</v>
      </c>
      <c r="L3" s="7" cm="1">
        <f t="array" ref="L3">INDEX('Summarized Source Data'!$N$1326:$N$1469,MATCH(1,($A3=LoadFactorSeasons)*(L$1=LoadFactorHours),0),)</f>
        <v>1.6221314519432442E-4</v>
      </c>
      <c r="M3" s="7" cm="1">
        <f t="array" ref="M3">INDEX('Summarized Source Data'!$N$1326:$N$1469,MATCH(1,($A3=LoadFactorSeasons)*(M$1=LoadFactorHours),0),)</f>
        <v>1.6181977542548172E-4</v>
      </c>
      <c r="N3" s="7" cm="1">
        <f t="array" ref="N3">INDEX('Summarized Source Data'!$N$1326:$N$1469,MATCH(1,($A3=LoadFactorSeasons)*(N$1=LoadFactorHours),0),)</f>
        <v>1.5950421903484249E-4</v>
      </c>
      <c r="O3" s="7" cm="1">
        <f t="array" ref="O3">INDEX('Summarized Source Data'!$N$1326:$N$1469,MATCH(1,($A3=LoadFactorSeasons)*(O$1=LoadFactorHours),0),)</f>
        <v>1.5846129088788766E-4</v>
      </c>
      <c r="P3" s="7" cm="1">
        <f t="array" ref="P3">INDEX('Summarized Source Data'!$N$1326:$N$1469,MATCH(1,($A3=LoadFactorSeasons)*(P$1=LoadFactorHours),0),)</f>
        <v>1.5693557748939428E-4</v>
      </c>
      <c r="Q3" s="7" cm="1">
        <f t="array" ref="Q3">INDEX('Summarized Source Data'!$N$1326:$N$1469,MATCH(1,($A3=LoadFactorSeasons)*(Q$1=LoadFactorHours),0),)</f>
        <v>1.5495747638105334E-4</v>
      </c>
      <c r="R3" s="7" cm="1">
        <f t="array" ref="R3">INDEX('Summarized Source Data'!$N$1326:$N$1469,MATCH(1,($A3=LoadFactorSeasons)*(R$1=LoadFactorHours),0),)</f>
        <v>1.4936337050648586E-4</v>
      </c>
      <c r="S3" s="7" cm="1">
        <f t="array" ref="S3">INDEX('Summarized Source Data'!$N$1326:$N$1469,MATCH(1,($A3=LoadFactorSeasons)*(S$1=LoadFactorHours),0),)</f>
        <v>1.4223086054772775E-4</v>
      </c>
      <c r="T3" s="7" cm="1">
        <f t="array" ref="T3">INDEX('Summarized Source Data'!$N$1326:$N$1469,MATCH(1,($A3=LoadFactorSeasons)*(T$1=LoadFactorHours),0),)</f>
        <v>1.3629448086020519E-4</v>
      </c>
      <c r="U3" s="7" cm="1">
        <f t="array" ref="U3">INDEX('Summarized Source Data'!$N$1326:$N$1469,MATCH(1,($A3=LoadFactorSeasons)*(U$1=LoadFactorHours),0),)</f>
        <v>1.1756351242380959E-4</v>
      </c>
      <c r="V3" s="7" cm="1">
        <f t="array" ref="V3">INDEX('Summarized Source Data'!$N$1326:$N$1469,MATCH(1,($A3=LoadFactorSeasons)*(V$1=LoadFactorHours),0),)</f>
        <v>1.0075090885403779E-4</v>
      </c>
      <c r="W3" s="7" cm="1">
        <f t="array" ref="W3">INDEX('Summarized Source Data'!$N$1326:$N$1469,MATCH(1,($A3=LoadFactorSeasons)*(W$1=LoadFactorHours),0),)</f>
        <v>8.4688146329833666E-5</v>
      </c>
      <c r="X3" s="7" cm="1">
        <f t="array" ref="X3">INDEX('Summarized Source Data'!$N$1326:$N$1469,MATCH(1,($A3=LoadFactorSeasons)*(X$1=LoadFactorHours),0),)</f>
        <v>7.3751997235291773E-5</v>
      </c>
      <c r="Y3" s="7" cm="1">
        <f t="array" ref="Y3">INDEX('Summarized Source Data'!$N$1326:$N$1469,MATCH(1,($A3=LoadFactorSeasons)*(Y$1=LoadFactorHours),0),)</f>
        <v>6.5313626229978128E-5</v>
      </c>
    </row>
    <row r="4" spans="1:25">
      <c r="A4" s="7" t="s">
        <v>126</v>
      </c>
      <c r="B4" s="7" cm="1">
        <f t="array" ref="B4">INDEX('Summarized Source Data'!$N$1326:$N$1469,MATCH(1,($A4=LoadFactorSeasons)*(B$1=LoadFactorHours),0),)</f>
        <v>5.3849808148287526E-5</v>
      </c>
      <c r="C4" s="7" cm="1">
        <f t="array" ref="C4">INDEX('Summarized Source Data'!$N$1326:$N$1469,MATCH(1,($A4=LoadFactorSeasons)*(C$1=LoadFactorHours),0),)</f>
        <v>5.0932365982498016E-5</v>
      </c>
      <c r="D4" s="7" cm="1">
        <f t="array" ref="D4">INDEX('Summarized Source Data'!$N$1326:$N$1469,MATCH(1,($A4=LoadFactorSeasons)*(D$1=LoadFactorHours),0),)</f>
        <v>5.0560261745517625E-5</v>
      </c>
      <c r="E4" s="7" cm="1">
        <f t="array" ref="E4">INDEX('Summarized Source Data'!$N$1326:$N$1469,MATCH(1,($A4=LoadFactorSeasons)*(E$1=LoadFactorHours),0),)</f>
        <v>5.2239752177164208E-5</v>
      </c>
      <c r="F4" s="7" cm="1">
        <f t="array" ref="F4">INDEX('Summarized Source Data'!$N$1326:$N$1469,MATCH(1,($A4=LoadFactorSeasons)*(F$1=LoadFactorHours),0),)</f>
        <v>5.4593838560244603E-5</v>
      </c>
      <c r="G4" s="7" cm="1">
        <f t="array" ref="G4">INDEX('Summarized Source Data'!$N$1326:$N$1469,MATCH(1,($A4=LoadFactorSeasons)*(G$1=LoadFactorHours),0),)</f>
        <v>6.2083776421159972E-5</v>
      </c>
      <c r="H4" s="7" cm="1">
        <f t="array" ref="H4">INDEX('Summarized Source Data'!$N$1326:$N$1469,MATCH(1,($A4=LoadFactorSeasons)*(H$1=LoadFactorHours),0),)</f>
        <v>8.660761904097841E-5</v>
      </c>
      <c r="I4" s="7" cm="1">
        <f t="array" ref="I4">INDEX('Summarized Source Data'!$N$1326:$N$1469,MATCH(1,($A4=LoadFactorSeasons)*(I$1=LoadFactorHours),0),)</f>
        <v>1.1639443635238341E-4</v>
      </c>
      <c r="J4" s="7" cm="1">
        <f t="array" ref="J4">INDEX('Summarized Source Data'!$N$1326:$N$1469,MATCH(1,($A4=LoadFactorSeasons)*(J$1=LoadFactorHours),0),)</f>
        <v>1.4230341921645125E-4</v>
      </c>
      <c r="K4" s="7" cm="1">
        <f t="array" ref="K4">INDEX('Summarized Source Data'!$N$1326:$N$1469,MATCH(1,($A4=LoadFactorSeasons)*(K$1=LoadFactorHours),0),)</f>
        <v>1.5081096213965549E-4</v>
      </c>
      <c r="L4" s="7" cm="1">
        <f t="array" ref="L4">INDEX('Summarized Source Data'!$N$1326:$N$1469,MATCH(1,($A4=LoadFactorSeasons)*(L$1=LoadFactorHours),0),)</f>
        <v>1.4997575571087306E-4</v>
      </c>
      <c r="M4" s="7" cm="1">
        <f t="array" ref="M4">INDEX('Summarized Source Data'!$N$1326:$N$1469,MATCH(1,($A4=LoadFactorSeasons)*(M$1=LoadFactorHours),0),)</f>
        <v>1.4974182544951102E-4</v>
      </c>
      <c r="N4" s="7" cm="1">
        <f t="array" ref="N4">INDEX('Summarized Source Data'!$N$1326:$N$1469,MATCH(1,($A4=LoadFactorSeasons)*(N$1=LoadFactorHours),0),)</f>
        <v>1.4793616712258917E-4</v>
      </c>
      <c r="O4" s="7" cm="1">
        <f t="array" ref="O4">INDEX('Summarized Source Data'!$N$1326:$N$1469,MATCH(1,($A4=LoadFactorSeasons)*(O$1=LoadFactorHours),0),)</f>
        <v>1.4642016121047615E-4</v>
      </c>
      <c r="P4" s="7" cm="1">
        <f t="array" ref="P4">INDEX('Summarized Source Data'!$N$1326:$N$1469,MATCH(1,($A4=LoadFactorSeasons)*(P$1=LoadFactorHours),0),)</f>
        <v>1.4502382946092636E-4</v>
      </c>
      <c r="Q4" s="7" cm="1">
        <f t="array" ref="Q4">INDEX('Summarized Source Data'!$N$1326:$N$1469,MATCH(1,($A4=LoadFactorSeasons)*(Q$1=LoadFactorHours),0),)</f>
        <v>1.4328733042850053E-4</v>
      </c>
      <c r="R4" s="7" cm="1">
        <f t="array" ref="R4">INDEX('Summarized Source Data'!$N$1326:$N$1469,MATCH(1,($A4=LoadFactorSeasons)*(R$1=LoadFactorHours),0),)</f>
        <v>1.3855730722865458E-4</v>
      </c>
      <c r="S4" s="7" cm="1">
        <f t="array" ref="S4">INDEX('Summarized Source Data'!$N$1326:$N$1469,MATCH(1,($A4=LoadFactorSeasons)*(S$1=LoadFactorHours),0),)</f>
        <v>1.3193532318953296E-4</v>
      </c>
      <c r="T4" s="7" cm="1">
        <f t="array" ref="T4">INDEX('Summarized Source Data'!$N$1326:$N$1469,MATCH(1,($A4=LoadFactorSeasons)*(T$1=LoadFactorHours),0),)</f>
        <v>1.2631950062672151E-4</v>
      </c>
      <c r="U4" s="7" cm="1">
        <f t="array" ref="U4">INDEX('Summarized Source Data'!$N$1326:$N$1469,MATCH(1,($A4=LoadFactorSeasons)*(U$1=LoadFactorHours),0),)</f>
        <v>1.0876947627075492E-4</v>
      </c>
      <c r="V4" s="7" cm="1">
        <f t="array" ref="V4">INDEX('Summarized Source Data'!$N$1326:$N$1469,MATCH(1,($A4=LoadFactorSeasons)*(V$1=LoadFactorHours),0),)</f>
        <v>9.301185949311235E-5</v>
      </c>
      <c r="W4" s="7" cm="1">
        <f t="array" ref="W4">INDEX('Summarized Source Data'!$N$1326:$N$1469,MATCH(1,($A4=LoadFactorSeasons)*(W$1=LoadFactorHours),0),)</f>
        <v>7.8210579240486683E-5</v>
      </c>
      <c r="X4" s="7" cm="1">
        <f t="array" ref="X4">INDEX('Summarized Source Data'!$N$1326:$N$1469,MATCH(1,($A4=LoadFactorSeasons)*(X$1=LoadFactorHours),0),)</f>
        <v>6.8021719029118179E-5</v>
      </c>
      <c r="Y4" s="7" cm="1">
        <f t="array" ref="Y4">INDEX('Summarized Source Data'!$N$1326:$N$1469,MATCH(1,($A4=LoadFactorSeasons)*(Y$1=LoadFactorHours),0),)</f>
        <v>6.0388694394706352E-5</v>
      </c>
    </row>
    <row r="5" spans="1:25">
      <c r="A5" s="7" t="s">
        <v>127</v>
      </c>
      <c r="B5" s="7" cm="1">
        <f t="array" ref="B5">INDEX('Summarized Source Data'!$N$1326:$N$1469,MATCH(1,($A5=LoadFactorSeasons)*(B$1=LoadFactorHours),0),)</f>
        <v>5.8820582598226961E-5</v>
      </c>
      <c r="C5" s="7" cm="1">
        <f t="array" ref="C5">INDEX('Summarized Source Data'!$N$1326:$N$1469,MATCH(1,($A5=LoadFactorSeasons)*(C$1=LoadFactorHours),0),)</f>
        <v>5.5778190435533249E-5</v>
      </c>
      <c r="D5" s="7" cm="1">
        <f t="array" ref="D5">INDEX('Summarized Source Data'!$N$1326:$N$1469,MATCH(1,($A5=LoadFactorSeasons)*(D$1=LoadFactorHours),0),)</f>
        <v>5.5331859023794584E-5</v>
      </c>
      <c r="E5" s="7" cm="1">
        <f t="array" ref="E5">INDEX('Summarized Source Data'!$N$1326:$N$1469,MATCH(1,($A5=LoadFactorSeasons)*(E$1=LoadFactorHours),0),)</f>
        <v>5.7216705116735185E-5</v>
      </c>
      <c r="F5" s="7" cm="1">
        <f t="array" ref="F5">INDEX('Summarized Source Data'!$N$1326:$N$1469,MATCH(1,($A5=LoadFactorSeasons)*(F$1=LoadFactorHours),0),)</f>
        <v>5.9824255385612433E-5</v>
      </c>
      <c r="G5" s="7" cm="1">
        <f t="array" ref="G5">INDEX('Summarized Source Data'!$N$1326:$N$1469,MATCH(1,($A5=LoadFactorSeasons)*(G$1=LoadFactorHours),0),)</f>
        <v>6.8019618908571881E-5</v>
      </c>
      <c r="H5" s="7" cm="1">
        <f t="array" ref="H5">INDEX('Summarized Source Data'!$N$1326:$N$1469,MATCH(1,($A5=LoadFactorSeasons)*(H$1=LoadFactorHours),0),)</f>
        <v>9.4993057126441994E-5</v>
      </c>
      <c r="I5" s="7" cm="1">
        <f t="array" ref="I5">INDEX('Summarized Source Data'!$N$1326:$N$1469,MATCH(1,($A5=LoadFactorSeasons)*(I$1=LoadFactorHours),0),)</f>
        <v>1.2818367373727778E-4</v>
      </c>
      <c r="J5" s="7" cm="1">
        <f t="array" ref="J5">INDEX('Summarized Source Data'!$N$1326:$N$1469,MATCH(1,($A5=LoadFactorSeasons)*(J$1=LoadFactorHours),0),)</f>
        <v>1.563191119545292E-4</v>
      </c>
      <c r="K5" s="7" cm="1">
        <f t="array" ref="K5">INDEX('Summarized Source Data'!$N$1326:$N$1469,MATCH(1,($A5=LoadFactorSeasons)*(K$1=LoadFactorHours),0),)</f>
        <v>1.657035803097359E-4</v>
      </c>
      <c r="L5" s="7" cm="1">
        <f t="array" ref="L5">INDEX('Summarized Source Data'!$N$1326:$N$1469,MATCH(1,($A5=LoadFactorSeasons)*(L$1=LoadFactorHours),0),)</f>
        <v>1.6484157356510412E-4</v>
      </c>
      <c r="M5" s="7" cm="1">
        <f t="array" ref="M5">INDEX('Summarized Source Data'!$N$1326:$N$1469,MATCH(1,($A5=LoadFactorSeasons)*(M$1=LoadFactorHours),0),)</f>
        <v>1.6447692148076787E-4</v>
      </c>
      <c r="N5" s="7" cm="1">
        <f t="array" ref="N5">INDEX('Summarized Source Data'!$N$1326:$N$1469,MATCH(1,($A5=LoadFactorSeasons)*(N$1=LoadFactorHours),0),)</f>
        <v>1.6236213100528834E-4</v>
      </c>
      <c r="O5" s="7" cm="1">
        <f t="array" ref="O5">INDEX('Summarized Source Data'!$N$1326:$N$1469,MATCH(1,($A5=LoadFactorSeasons)*(O$1=LoadFactorHours),0),)</f>
        <v>1.6097526494438817E-4</v>
      </c>
      <c r="P5" s="7" cm="1">
        <f t="array" ref="P5">INDEX('Summarized Source Data'!$N$1326:$N$1469,MATCH(1,($A5=LoadFactorSeasons)*(P$1=LoadFactorHours),0),)</f>
        <v>1.5955361582509575E-4</v>
      </c>
      <c r="Q5" s="7" cm="1">
        <f t="array" ref="Q5">INDEX('Summarized Source Data'!$N$1326:$N$1469,MATCH(1,($A5=LoadFactorSeasons)*(Q$1=LoadFactorHours),0),)</f>
        <v>1.5747398581911407E-4</v>
      </c>
      <c r="R5" s="7" cm="1">
        <f t="array" ref="R5">INDEX('Summarized Source Data'!$N$1326:$N$1469,MATCH(1,($A5=LoadFactorSeasons)*(R$1=LoadFactorHours),0),)</f>
        <v>1.5195527928837092E-4</v>
      </c>
      <c r="S5" s="7" cm="1">
        <f t="array" ref="S5">INDEX('Summarized Source Data'!$N$1326:$N$1469,MATCH(1,($A5=LoadFactorSeasons)*(S$1=LoadFactorHours),0),)</f>
        <v>1.4467265772958809E-4</v>
      </c>
      <c r="T5" s="7" cm="1">
        <f t="array" ref="T5">INDEX('Summarized Source Data'!$N$1326:$N$1469,MATCH(1,($A5=LoadFactorSeasons)*(T$1=LoadFactorHours),0),)</f>
        <v>1.3836928910971021E-4</v>
      </c>
      <c r="U5" s="7" cm="1">
        <f t="array" ref="U5">INDEX('Summarized Source Data'!$N$1326:$N$1469,MATCH(1,($A5=LoadFactorSeasons)*(U$1=LoadFactorHours),0),)</f>
        <v>1.1937998006288748E-4</v>
      </c>
      <c r="V5" s="7" cm="1">
        <f t="array" ref="V5">INDEX('Summarized Source Data'!$N$1326:$N$1469,MATCH(1,($A5=LoadFactorSeasons)*(V$1=LoadFactorHours),0),)</f>
        <v>1.0212108441203569E-4</v>
      </c>
      <c r="W5" s="7" cm="1">
        <f t="array" ref="W5">INDEX('Summarized Source Data'!$N$1326:$N$1469,MATCH(1,($A5=LoadFactorSeasons)*(W$1=LoadFactorHours),0),)</f>
        <v>8.5814848785616894E-5</v>
      </c>
      <c r="X5" s="7" cm="1">
        <f t="array" ref="X5">INDEX('Summarized Source Data'!$N$1326:$N$1469,MATCH(1,($A5=LoadFactorSeasons)*(X$1=LoadFactorHours),0),)</f>
        <v>7.4562652007507035E-5</v>
      </c>
      <c r="Y5" s="7" cm="1">
        <f t="array" ref="Y5">INDEX('Summarized Source Data'!$N$1326:$N$1469,MATCH(1,($A5=LoadFactorSeasons)*(Y$1=LoadFactorHours),0),)</f>
        <v>6.6070870604945648E-5</v>
      </c>
    </row>
    <row r="6" spans="1:25">
      <c r="A6" s="7" t="s">
        <v>130</v>
      </c>
      <c r="B6" s="7" cm="1">
        <f t="array" ref="B6">INDEX('Summarized Source Data'!$N$1326:$N$1469,MATCH(1,($A6=LoadFactorSeasons)*(B$1=LoadFactorHours),0),)</f>
        <v>6.340521782302491E-5</v>
      </c>
      <c r="C6" s="7" cm="1">
        <f t="array" ref="C6">INDEX('Summarized Source Data'!$N$1326:$N$1469,MATCH(1,($A6=LoadFactorSeasons)*(C$1=LoadFactorHours),0),)</f>
        <v>5.5163679912357007E-5</v>
      </c>
      <c r="D6" s="7" cm="1">
        <f t="array" ref="D6">INDEX('Summarized Source Data'!$N$1326:$N$1469,MATCH(1,($A6=LoadFactorSeasons)*(D$1=LoadFactorHours),0),)</f>
        <v>5.5163679912356993E-5</v>
      </c>
      <c r="E6" s="7" cm="1">
        <f t="array" ref="E6">INDEX('Summarized Source Data'!$N$1326:$N$1469,MATCH(1,($A6=LoadFactorSeasons)*(E$1=LoadFactorHours),0),)</f>
        <v>5.5163679912356993E-5</v>
      </c>
      <c r="F6" s="7" cm="1">
        <f t="array" ref="F6">INDEX('Summarized Source Data'!$N$1326:$N$1469,MATCH(1,($A6=LoadFactorSeasons)*(F$1=LoadFactorHours),0),)</f>
        <v>5.5987833703423793E-5</v>
      </c>
      <c r="G6" s="7" cm="1">
        <f t="array" ref="G6">INDEX('Summarized Source Data'!$N$1326:$N$1469,MATCH(1,($A6=LoadFactorSeasons)*(G$1=LoadFactorHours),0),)</f>
        <v>6.0108602658757758E-5</v>
      </c>
      <c r="H6" s="7" cm="1">
        <f t="array" ref="H6">INDEX('Summarized Source Data'!$N$1326:$N$1469,MATCH(1,($A6=LoadFactorSeasons)*(H$1=LoadFactorHours),0),)</f>
        <v>6.6701832987292082E-5</v>
      </c>
      <c r="I6" s="7" cm="1">
        <f t="array" ref="I6">INDEX('Summarized Source Data'!$N$1326:$N$1469,MATCH(1,($A6=LoadFactorSeasons)*(I$1=LoadFactorHours),0),)</f>
        <v>8.4833216390761489E-5</v>
      </c>
      <c r="J6" s="7" cm="1">
        <f t="array" ref="J6">INDEX('Summarized Source Data'!$N$1326:$N$1469,MATCH(1,($A6=LoadFactorSeasons)*(J$1=LoadFactorHours),0),)</f>
        <v>9.6371369465696606E-5</v>
      </c>
      <c r="K6" s="7" cm="1">
        <f t="array" ref="K6">INDEX('Summarized Source Data'!$N$1326:$N$1469,MATCH(1,($A6=LoadFactorSeasons)*(K$1=LoadFactorHours),0),)</f>
        <v>1.0461290737636454E-4</v>
      </c>
      <c r="L6" s="7" cm="1">
        <f t="array" ref="L6">INDEX('Summarized Source Data'!$N$1326:$N$1469,MATCH(1,($A6=LoadFactorSeasons)*(L$1=LoadFactorHours),0),)</f>
        <v>1.0378875358529775E-4</v>
      </c>
      <c r="M6" s="7" cm="1">
        <f t="array" ref="M6">INDEX('Summarized Source Data'!$N$1326:$N$1469,MATCH(1,($A6=LoadFactorSeasons)*(M$1=LoadFactorHours),0),)</f>
        <v>1.0378875358529775E-4</v>
      </c>
      <c r="N6" s="7" cm="1">
        <f t="array" ref="N6">INDEX('Summarized Source Data'!$N$1326:$N$1469,MATCH(1,($A6=LoadFactorSeasons)*(N$1=LoadFactorHours),0),)</f>
        <v>1.0378875358529775E-4</v>
      </c>
      <c r="O6" s="7" cm="1">
        <f t="array" ref="O6">INDEX('Summarized Source Data'!$N$1326:$N$1469,MATCH(1,($A6=LoadFactorSeasons)*(O$1=LoadFactorHours),0),)</f>
        <v>9.9667984629963805E-5</v>
      </c>
      <c r="P6" s="7" cm="1">
        <f t="array" ref="P6">INDEX('Summarized Source Data'!$N$1326:$N$1469,MATCH(1,($A6=LoadFactorSeasons)*(P$1=LoadFactorHours),0),)</f>
        <v>9.4723061883563047E-5</v>
      </c>
      <c r="Q6" s="7" cm="1">
        <f t="array" ref="Q6">INDEX('Summarized Source Data'!$N$1326:$N$1469,MATCH(1,($A6=LoadFactorSeasons)*(Q$1=LoadFactorHours),0),)</f>
        <v>8.8129831555028675E-5</v>
      </c>
      <c r="R6" s="7" cm="1">
        <f t="array" ref="R6">INDEX('Summarized Source Data'!$N$1326:$N$1469,MATCH(1,($A6=LoadFactorSeasons)*(R$1=LoadFactorHours),0),)</f>
        <v>8.4009062599694717E-5</v>
      </c>
      <c r="S6" s="7" cm="1">
        <f t="array" ref="S6">INDEX('Summarized Source Data'!$N$1326:$N$1469,MATCH(1,($A6=LoadFactorSeasons)*(S$1=LoadFactorHours),0),)</f>
        <v>8.4833216390761557E-5</v>
      </c>
      <c r="T6" s="7" cm="1">
        <f t="array" ref="T6">INDEX('Summarized Source Data'!$N$1326:$N$1469,MATCH(1,($A6=LoadFactorSeasons)*(T$1=LoadFactorHours),0),)</f>
        <v>8.4009062599694717E-5</v>
      </c>
      <c r="U6" s="7" cm="1">
        <f t="array" ref="U6">INDEX('Summarized Source Data'!$N$1326:$N$1469,MATCH(1,($A6=LoadFactorSeasons)*(U$1=LoadFactorHours),0),)</f>
        <v>8.1536601226494358E-5</v>
      </c>
      <c r="V6" s="7" cm="1">
        <f t="array" ref="V6">INDEX('Summarized Source Data'!$N$1326:$N$1469,MATCH(1,($A6=LoadFactorSeasons)*(V$1=LoadFactorHours),0),)</f>
        <v>7.7415832271160386E-5</v>
      </c>
      <c r="W6" s="7" cm="1">
        <f t="array" ref="W6">INDEX('Summarized Source Data'!$N$1326:$N$1469,MATCH(1,($A6=LoadFactorSeasons)*(W$1=LoadFactorHours),0),)</f>
        <v>7.2470909524759614E-5</v>
      </c>
      <c r="X6" s="7" cm="1">
        <f t="array" ref="X6">INDEX('Summarized Source Data'!$N$1326:$N$1469,MATCH(1,($A6=LoadFactorSeasons)*(X$1=LoadFactorHours),0),)</f>
        <v>6.8350140569425682E-5</v>
      </c>
      <c r="Y6" s="7" cm="1">
        <f t="array" ref="Y6">INDEX('Summarized Source Data'!$N$1326:$N$1469,MATCH(1,($A6=LoadFactorSeasons)*(Y$1=LoadFactorHours),0),)</f>
        <v>6.3405217823024924E-5</v>
      </c>
    </row>
    <row r="7" spans="1:25">
      <c r="A7" s="7" t="s">
        <v>129</v>
      </c>
      <c r="B7" s="7" cm="1">
        <f t="array" ref="B7">INDEX('Summarized Source Data'!$N$1326:$N$1469,MATCH(1,($A7=LoadFactorSeasons)*(B$1=LoadFactorHours),0),)</f>
        <v>7.6341486228615659E-5</v>
      </c>
      <c r="C7" s="7" cm="1">
        <f t="array" ref="C7">INDEX('Summarized Source Data'!$N$1326:$N$1469,MATCH(1,($A7=LoadFactorSeasons)*(C$1=LoadFactorHours),0),)</f>
        <v>6.666379611103721E-5</v>
      </c>
      <c r="D7" s="7" cm="1">
        <f t="array" ref="D7">INDEX('Summarized Source Data'!$N$1326:$N$1469,MATCH(1,($A7=LoadFactorSeasons)*(D$1=LoadFactorHours),0),)</f>
        <v>6.5696153011177583E-5</v>
      </c>
      <c r="E7" s="7" cm="1">
        <f t="array" ref="E7">INDEX('Summarized Source Data'!$N$1326:$N$1469,MATCH(1,($A7=LoadFactorSeasons)*(E$1=LoadFactorHours),0),)</f>
        <v>6.6373711937393285E-5</v>
      </c>
      <c r="F7" s="7" cm="1">
        <f t="array" ref="F7">INDEX('Summarized Source Data'!$N$1326:$N$1469,MATCH(1,($A7=LoadFactorSeasons)*(F$1=LoadFactorHours),0),)</f>
        <v>6.7438321716016092E-5</v>
      </c>
      <c r="G7" s="7" cm="1">
        <f t="array" ref="G7">INDEX('Summarized Source Data'!$N$1326:$N$1469,MATCH(1,($A7=LoadFactorSeasons)*(G$1=LoadFactorHours),0),)</f>
        <v>7.2180387367005284E-5</v>
      </c>
      <c r="H7" s="7" cm="1">
        <f t="array" ref="H7">INDEX('Summarized Source Data'!$N$1326:$N$1469,MATCH(1,($A7=LoadFactorSeasons)*(H$1=LoadFactorHours),0),)</f>
        <v>8.0889964997555487E-5</v>
      </c>
      <c r="I7" s="7" cm="1">
        <f t="array" ref="I7">INDEX('Summarized Source Data'!$N$1326:$N$1469,MATCH(1,($A7=LoadFactorSeasons)*(I$1=LoadFactorHours),0),)</f>
        <v>1.0285783807631871E-4</v>
      </c>
      <c r="J7" s="7" cm="1">
        <f t="array" ref="J7">INDEX('Summarized Source Data'!$N$1326:$N$1469,MATCH(1,($A7=LoadFactorSeasons)*(J$1=LoadFactorHours),0),)</f>
        <v>1.1717937482180105E-4</v>
      </c>
      <c r="K7" s="7" cm="1">
        <f t="array" ref="K7">INDEX('Summarized Source Data'!$N$1326:$N$1469,MATCH(1,($A7=LoadFactorSeasons)*(K$1=LoadFactorHours),0),)</f>
        <v>1.2753362895835942E-4</v>
      </c>
      <c r="L7" s="7" cm="1">
        <f t="array" ref="L7">INDEX('Summarized Source Data'!$N$1326:$N$1469,MATCH(1,($A7=LoadFactorSeasons)*(L$1=LoadFactorHours),0),)</f>
        <v>1.2521021473526671E-4</v>
      </c>
      <c r="M7" s="7" cm="1">
        <f t="array" ref="M7">INDEX('Summarized Source Data'!$N$1326:$N$1469,MATCH(1,($A7=LoadFactorSeasons)*(M$1=LoadFactorHours),0),)</f>
        <v>1.2511327612295276E-4</v>
      </c>
      <c r="N7" s="7" cm="1">
        <f t="array" ref="N7">INDEX('Summarized Source Data'!$N$1326:$N$1469,MATCH(1,($A7=LoadFactorSeasons)*(N$1=LoadFactorHours),0),)</f>
        <v>1.2433889568926312E-4</v>
      </c>
      <c r="O7" s="7" cm="1">
        <f t="array" ref="O7">INDEX('Summarized Source Data'!$N$1326:$N$1469,MATCH(1,($A7=LoadFactorSeasons)*(O$1=LoadFactorHours),0),)</f>
        <v>1.200805378706938E-4</v>
      </c>
      <c r="P7" s="7" cm="1">
        <f t="array" ref="P7">INDEX('Summarized Source Data'!$N$1326:$N$1469,MATCH(1,($A7=LoadFactorSeasons)*(P$1=LoadFactorHours),0),)</f>
        <v>1.1437046715943041E-4</v>
      </c>
      <c r="Q7" s="7" cm="1">
        <f t="array" ref="Q7">INDEX('Summarized Source Data'!$N$1326:$N$1469,MATCH(1,($A7=LoadFactorSeasons)*(Q$1=LoadFactorHours),0),)</f>
        <v>1.0604730743446611E-4</v>
      </c>
      <c r="R7" s="7" cm="1">
        <f t="array" ref="R7">INDEX('Summarized Source Data'!$N$1326:$N$1469,MATCH(1,($A7=LoadFactorSeasons)*(R$1=LoadFactorHours),0),)</f>
        <v>1.0140208942178294E-4</v>
      </c>
      <c r="S7" s="7" cm="1">
        <f t="array" ref="S7">INDEX('Summarized Source Data'!$N$1326:$N$1469,MATCH(1,($A7=LoadFactorSeasons)*(S$1=LoadFactorHours),0),)</f>
        <v>1.0188658021135629E-4</v>
      </c>
      <c r="T7" s="7" cm="1">
        <f t="array" ref="T7">INDEX('Summarized Source Data'!$N$1326:$N$1469,MATCH(1,($A7=LoadFactorSeasons)*(T$1=LoadFactorHours),0),)</f>
        <v>1.0082249788841781E-4</v>
      </c>
      <c r="U7" s="7" cm="1">
        <f t="array" ref="U7">INDEX('Summarized Source Data'!$N$1326:$N$1469,MATCH(1,($A7=LoadFactorSeasons)*(U$1=LoadFactorHours),0),)</f>
        <v>9.811335871069327E-5</v>
      </c>
      <c r="V7" s="7" cm="1">
        <f t="array" ref="V7">INDEX('Summarized Source Data'!$N$1326:$N$1469,MATCH(1,($A7=LoadFactorSeasons)*(V$1=LoadFactorHours),0),)</f>
        <v>9.4145952222269121E-5</v>
      </c>
      <c r="W7" s="7" cm="1">
        <f t="array" ref="W7">INDEX('Summarized Source Data'!$N$1326:$N$1469,MATCH(1,($A7=LoadFactorSeasons)*(W$1=LoadFactorHours),0),)</f>
        <v>8.7952598546559132E-5</v>
      </c>
      <c r="X7" s="7" cm="1">
        <f t="array" ref="X7">INDEX('Summarized Source Data'!$N$1326:$N$1469,MATCH(1,($A7=LoadFactorSeasons)*(X$1=LoadFactorHours),0),)</f>
        <v>8.3694987876225269E-5</v>
      </c>
      <c r="Y7" s="7" cm="1">
        <f t="array" ref="Y7">INDEX('Summarized Source Data'!$N$1326:$N$1469,MATCH(1,($A7=LoadFactorSeasons)*(Y$1=LoadFactorHours),0),)</f>
        <v>7.6534225310335679E-5</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B4C7-AEAF-44C1-B07C-F31C2CAF4A8C}">
  <sheetPr codeName="Sheet20">
    <tabColor rgb="FF002060"/>
  </sheetPr>
  <dimension ref="A1:Y19"/>
  <sheetViews>
    <sheetView topLeftCell="F1" workbookViewId="0">
      <selection activeCell="A2" sqref="A2:Y7"/>
    </sheetView>
  </sheetViews>
  <sheetFormatPr defaultRowHeight="15"/>
  <cols>
    <col min="1" max="1" width="28.42578125" customWidth="1"/>
    <col min="2" max="2" width="10.5703125" bestFit="1" customWidth="1"/>
    <col min="3" max="3" width="10.42578125" bestFit="1" customWidth="1"/>
    <col min="4" max="25" width="10.5703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Data'!$O$1326:$O$1469,MATCH(1,($A2=LoadFactorSeasons)*(B$1=LoadFactorHours),0),)</f>
        <v>6.2507135009214898E-5</v>
      </c>
      <c r="C2" s="7" cm="1">
        <f t="array" ref="C2">INDEX('Summarized Source Data'!$O$1326:$O$1469,MATCH(1,($A2=LoadFactorSeasons)*(C$1=LoadFactorHours),0),)</f>
        <v>5.9089242969992991E-5</v>
      </c>
      <c r="D2" s="7" cm="1">
        <f t="array" ref="D2">INDEX('Summarized Source Data'!$O$1326:$O$1469,MATCH(1,($A2=LoadFactorSeasons)*(D$1=LoadFactorHours),0),)</f>
        <v>5.8718930795250584E-5</v>
      </c>
      <c r="E2" s="7" cm="1">
        <f t="array" ref="E2">INDEX('Summarized Source Data'!$O$1326:$O$1469,MATCH(1,($A2=LoadFactorSeasons)*(E$1=LoadFactorHours),0),)</f>
        <v>6.0593805811016635E-5</v>
      </c>
      <c r="F2" s="7" cm="1">
        <f t="array" ref="F2">INDEX('Summarized Source Data'!$O$1326:$O$1469,MATCH(1,($A2=LoadFactorSeasons)*(F$1=LoadFactorHours),0),)</f>
        <v>6.3592571048403981E-5</v>
      </c>
      <c r="G2" s="7" cm="1">
        <f t="array" ref="G2">INDEX('Summarized Source Data'!$O$1326:$O$1469,MATCH(1,($A2=LoadFactorSeasons)*(G$1=LoadFactorHours),0),)</f>
        <v>7.2529433724102528E-5</v>
      </c>
      <c r="H2" s="7" cm="1">
        <f t="array" ref="H2">INDEX('Summarized Source Data'!$O$1326:$O$1469,MATCH(1,($A2=LoadFactorSeasons)*(H$1=LoadFactorHours),0),)</f>
        <v>1.0148896042712387E-4</v>
      </c>
      <c r="I2" s="7" cm="1">
        <f t="array" ref="I2">INDEX('Summarized Source Data'!$O$1326:$O$1469,MATCH(1,($A2=LoadFactorSeasons)*(I$1=LoadFactorHours),0),)</f>
        <v>1.3717705031279754E-4</v>
      </c>
      <c r="J2" s="7" cm="1">
        <f t="array" ref="J2">INDEX('Summarized Source Data'!$O$1326:$O$1469,MATCH(1,($A2=LoadFactorSeasons)*(J$1=LoadFactorHours),0),)</f>
        <v>1.6723810937369912E-4</v>
      </c>
      <c r="K2" s="7" cm="1">
        <f t="array" ref="K2">INDEX('Summarized Source Data'!$O$1326:$O$1469,MATCH(1,($A2=LoadFactorSeasons)*(K$1=LoadFactorHours),0),)</f>
        <v>1.7696027967573126E-4</v>
      </c>
      <c r="L2" s="7" cm="1">
        <f t="array" ref="L2">INDEX('Summarized Source Data'!$O$1326:$O$1469,MATCH(1,($A2=LoadFactorSeasons)*(L$1=LoadFactorHours),0),)</f>
        <v>1.7554535199889849E-4</v>
      </c>
      <c r="M2" s="7" cm="1">
        <f t="array" ref="M2">INDEX('Summarized Source Data'!$O$1326:$O$1469,MATCH(1,($A2=LoadFactorSeasons)*(M$1=LoadFactorHours),0),)</f>
        <v>1.7512109041901817E-4</v>
      </c>
      <c r="N2" s="7" cm="1">
        <f t="array" ref="N2">INDEX('Summarized Source Data'!$O$1326:$O$1469,MATCH(1,($A2=LoadFactorSeasons)*(N$1=LoadFactorHours),0),)</f>
        <v>1.7267647081111915E-4</v>
      </c>
      <c r="O2" s="7" cm="1">
        <f t="array" ref="O2">INDEX('Summarized Source Data'!$O$1326:$O$1469,MATCH(1,($A2=LoadFactorSeasons)*(O$1=LoadFactorHours),0),)</f>
        <v>1.7139954579905049E-4</v>
      </c>
      <c r="P2" s="7" cm="1">
        <f t="array" ref="P2">INDEX('Summarized Source Data'!$O$1326:$O$1469,MATCH(1,($A2=LoadFactorSeasons)*(P$1=LoadFactorHours),0),)</f>
        <v>1.6977711084773325E-4</v>
      </c>
      <c r="Q2" s="7" cm="1">
        <f t="array" ref="Q2">INDEX('Summarized Source Data'!$O$1326:$O$1469,MATCH(1,($A2=LoadFactorSeasons)*(Q$1=LoadFactorHours),0),)</f>
        <v>1.6751670341332351E-4</v>
      </c>
      <c r="R2" s="7" cm="1">
        <f t="array" ref="R2">INDEX('Summarized Source Data'!$O$1326:$O$1469,MATCH(1,($A2=LoadFactorSeasons)*(R$1=LoadFactorHours),0),)</f>
        <v>1.6158754043714462E-4</v>
      </c>
      <c r="S2" s="7" cm="1">
        <f t="array" ref="S2">INDEX('Summarized Source Data'!$O$1326:$O$1469,MATCH(1,($A2=LoadFactorSeasons)*(S$1=LoadFactorHours),0),)</f>
        <v>1.5369057745399318E-4</v>
      </c>
      <c r="T2" s="7" cm="1">
        <f t="array" ref="T2">INDEX('Summarized Source Data'!$O$1326:$O$1469,MATCH(1,($A2=LoadFactorSeasons)*(T$1=LoadFactorHours),0),)</f>
        <v>1.4742068006402766E-4</v>
      </c>
      <c r="U2" s="7" cm="1">
        <f t="array" ref="U2">INDEX('Summarized Source Data'!$O$1326:$O$1469,MATCH(1,($A2=LoadFactorSeasons)*(U$1=LoadFactorHours),0),)</f>
        <v>1.2728205954669165E-4</v>
      </c>
      <c r="V2" s="7" cm="1">
        <f t="array" ref="V2">INDEX('Summarized Source Data'!$O$1326:$O$1469,MATCH(1,($A2=LoadFactorSeasons)*(V$1=LoadFactorHours),0),)</f>
        <v>1.0902651250303271E-4</v>
      </c>
      <c r="W2" s="7" cm="1">
        <f t="array" ref="W2">INDEX('Summarized Source Data'!$O$1326:$O$1469,MATCH(1,($A2=LoadFactorSeasons)*(W$1=LoadFactorHours),0),)</f>
        <v>9.1559574609041333E-5</v>
      </c>
      <c r="X2" s="7" cm="1">
        <f t="array" ref="X2">INDEX('Summarized Source Data'!$O$1326:$O$1469,MATCH(1,($A2=LoadFactorSeasons)*(X$1=LoadFactorHours),0),)</f>
        <v>7.9788292676379459E-5</v>
      </c>
      <c r="Y2" s="7" cm="1">
        <f t="array" ref="Y2">INDEX('Summarized Source Data'!$O$1326:$O$1469,MATCH(1,($A2=LoadFactorSeasons)*(Y$1=LoadFactorHours),0),)</f>
        <v>7.0516125194045791E-5</v>
      </c>
    </row>
    <row r="3" spans="1:25">
      <c r="A3" s="7" t="s">
        <v>125</v>
      </c>
      <c r="B3" s="7" cm="1">
        <f t="array" ref="B3">INDEX('Summarized Source Data'!$O$1326:$O$1469,MATCH(1,($A3=LoadFactorSeasons)*(B$1=LoadFactorHours),0),)</f>
        <v>5.8000371107357667E-5</v>
      </c>
      <c r="C3" s="7" cm="1">
        <f t="array" ref="C3">INDEX('Summarized Source Data'!$O$1326:$O$1469,MATCH(1,($A3=LoadFactorSeasons)*(C$1=LoadFactorHours),0),)</f>
        <v>5.4937863150096549E-5</v>
      </c>
      <c r="D3" s="7" cm="1">
        <f t="array" ref="D3">INDEX('Summarized Source Data'!$O$1326:$O$1469,MATCH(1,($A3=LoadFactorSeasons)*(D$1=LoadFactorHours),0),)</f>
        <v>5.4544055621468489E-5</v>
      </c>
      <c r="E3" s="7" cm="1">
        <f t="array" ref="E3">INDEX('Summarized Source Data'!$O$1326:$O$1469,MATCH(1,($A3=LoadFactorSeasons)*(E$1=LoadFactorHours),0),)</f>
        <v>5.6387753671884085E-5</v>
      </c>
      <c r="F3" s="7" cm="1">
        <f t="array" ref="F3">INDEX('Summarized Source Data'!$O$1326:$O$1469,MATCH(1,($A3=LoadFactorSeasons)*(F$1=LoadFactorHours),0),)</f>
        <v>5.9006554994659392E-5</v>
      </c>
      <c r="G3" s="7" cm="1">
        <f t="array" ref="G3">INDEX('Summarized Source Data'!$O$1326:$O$1469,MATCH(1,($A3=LoadFactorSeasons)*(G$1=LoadFactorHours),0),)</f>
        <v>6.7197322598815757E-5</v>
      </c>
      <c r="H3" s="7" cm="1">
        <f t="array" ref="H3">INDEX('Summarized Source Data'!$O$1326:$O$1469,MATCH(1,($A3=LoadFactorSeasons)*(H$1=LoadFactorHours),0),)</f>
        <v>9.3651251412111671E-5</v>
      </c>
      <c r="I3" s="7" cm="1">
        <f t="array" ref="I3">INDEX('Summarized Source Data'!$O$1326:$O$1469,MATCH(1,($A3=LoadFactorSeasons)*(I$1=LoadFactorHours),0),)</f>
        <v>1.2621491790271362E-4</v>
      </c>
      <c r="J3" s="7" cm="1">
        <f t="array" ref="J3">INDEX('Summarized Source Data'!$O$1326:$O$1469,MATCH(1,($A3=LoadFactorSeasons)*(J$1=LoadFactorHours),0),)</f>
        <v>1.5394886323336025E-4</v>
      </c>
      <c r="K3" s="7" cm="1">
        <f t="array" ref="K3">INDEX('Summarized Source Data'!$O$1326:$O$1469,MATCH(1,($A3=LoadFactorSeasons)*(K$1=LoadFactorHours),0),)</f>
        <v>1.6321681707176861E-4</v>
      </c>
      <c r="L3" s="7" cm="1">
        <f t="array" ref="L3">INDEX('Summarized Source Data'!$O$1326:$O$1469,MATCH(1,($A3=LoadFactorSeasons)*(L$1=LoadFactorHours),0),)</f>
        <v>1.6221314519432442E-4</v>
      </c>
      <c r="M3" s="7" cm="1">
        <f t="array" ref="M3">INDEX('Summarized Source Data'!$O$1326:$O$1469,MATCH(1,($A3=LoadFactorSeasons)*(M$1=LoadFactorHours),0),)</f>
        <v>1.6181977542548172E-4</v>
      </c>
      <c r="N3" s="7" cm="1">
        <f t="array" ref="N3">INDEX('Summarized Source Data'!$O$1326:$O$1469,MATCH(1,($A3=LoadFactorSeasons)*(N$1=LoadFactorHours),0),)</f>
        <v>1.5950421903484249E-4</v>
      </c>
      <c r="O3" s="7" cm="1">
        <f t="array" ref="O3">INDEX('Summarized Source Data'!$O$1326:$O$1469,MATCH(1,($A3=LoadFactorSeasons)*(O$1=LoadFactorHours),0),)</f>
        <v>1.5846129088788766E-4</v>
      </c>
      <c r="P3" s="7" cm="1">
        <f t="array" ref="P3">INDEX('Summarized Source Data'!$O$1326:$O$1469,MATCH(1,($A3=LoadFactorSeasons)*(P$1=LoadFactorHours),0),)</f>
        <v>1.5693557748939428E-4</v>
      </c>
      <c r="Q3" s="7" cm="1">
        <f t="array" ref="Q3">INDEX('Summarized Source Data'!$O$1326:$O$1469,MATCH(1,($A3=LoadFactorSeasons)*(Q$1=LoadFactorHours),0),)</f>
        <v>1.5495747638105334E-4</v>
      </c>
      <c r="R3" s="7" cm="1">
        <f t="array" ref="R3">INDEX('Summarized Source Data'!$O$1326:$O$1469,MATCH(1,($A3=LoadFactorSeasons)*(R$1=LoadFactorHours),0),)</f>
        <v>1.4936337050648586E-4</v>
      </c>
      <c r="S3" s="7" cm="1">
        <f t="array" ref="S3">INDEX('Summarized Source Data'!$O$1326:$O$1469,MATCH(1,($A3=LoadFactorSeasons)*(S$1=LoadFactorHours),0),)</f>
        <v>1.4223086054772775E-4</v>
      </c>
      <c r="T3" s="7" cm="1">
        <f t="array" ref="T3">INDEX('Summarized Source Data'!$O$1326:$O$1469,MATCH(1,($A3=LoadFactorSeasons)*(T$1=LoadFactorHours),0),)</f>
        <v>1.3629448086020519E-4</v>
      </c>
      <c r="U3" s="7" cm="1">
        <f t="array" ref="U3">INDEX('Summarized Source Data'!$O$1326:$O$1469,MATCH(1,($A3=LoadFactorSeasons)*(U$1=LoadFactorHours),0),)</f>
        <v>1.1756351242380959E-4</v>
      </c>
      <c r="V3" s="7" cm="1">
        <f t="array" ref="V3">INDEX('Summarized Source Data'!$O$1326:$O$1469,MATCH(1,($A3=LoadFactorSeasons)*(V$1=LoadFactorHours),0),)</f>
        <v>1.0075090885403779E-4</v>
      </c>
      <c r="W3" s="7" cm="1">
        <f t="array" ref="W3">INDEX('Summarized Source Data'!$O$1326:$O$1469,MATCH(1,($A3=LoadFactorSeasons)*(W$1=LoadFactorHours),0),)</f>
        <v>8.4688146329833666E-5</v>
      </c>
      <c r="X3" s="7" cm="1">
        <f t="array" ref="X3">INDEX('Summarized Source Data'!$O$1326:$O$1469,MATCH(1,($A3=LoadFactorSeasons)*(X$1=LoadFactorHours),0),)</f>
        <v>7.3751997235291773E-5</v>
      </c>
      <c r="Y3" s="7" cm="1">
        <f t="array" ref="Y3">INDEX('Summarized Source Data'!$O$1326:$O$1469,MATCH(1,($A3=LoadFactorSeasons)*(Y$1=LoadFactorHours),0),)</f>
        <v>6.5313626229978128E-5</v>
      </c>
    </row>
    <row r="4" spans="1:25">
      <c r="A4" s="7" t="s">
        <v>126</v>
      </c>
      <c r="B4" s="7" cm="1">
        <f t="array" ref="B4">INDEX('Summarized Source Data'!$O$1326:$O$1469,MATCH(1,($A4=LoadFactorSeasons)*(B$1=LoadFactorHours),0),)</f>
        <v>5.3849808148287526E-5</v>
      </c>
      <c r="C4" s="7" cm="1">
        <f t="array" ref="C4">INDEX('Summarized Source Data'!$O$1326:$O$1469,MATCH(1,($A4=LoadFactorSeasons)*(C$1=LoadFactorHours),0),)</f>
        <v>5.0932365982498016E-5</v>
      </c>
      <c r="D4" s="7" cm="1">
        <f t="array" ref="D4">INDEX('Summarized Source Data'!$O$1326:$O$1469,MATCH(1,($A4=LoadFactorSeasons)*(D$1=LoadFactorHours),0),)</f>
        <v>5.0560261745517625E-5</v>
      </c>
      <c r="E4" s="7" cm="1">
        <f t="array" ref="E4">INDEX('Summarized Source Data'!$O$1326:$O$1469,MATCH(1,($A4=LoadFactorSeasons)*(E$1=LoadFactorHours),0),)</f>
        <v>5.2239752177164208E-5</v>
      </c>
      <c r="F4" s="7" cm="1">
        <f t="array" ref="F4">INDEX('Summarized Source Data'!$O$1326:$O$1469,MATCH(1,($A4=LoadFactorSeasons)*(F$1=LoadFactorHours),0),)</f>
        <v>5.4593838560244603E-5</v>
      </c>
      <c r="G4" s="7" cm="1">
        <f t="array" ref="G4">INDEX('Summarized Source Data'!$O$1326:$O$1469,MATCH(1,($A4=LoadFactorSeasons)*(G$1=LoadFactorHours),0),)</f>
        <v>6.2083776421159972E-5</v>
      </c>
      <c r="H4" s="7" cm="1">
        <f t="array" ref="H4">INDEX('Summarized Source Data'!$O$1326:$O$1469,MATCH(1,($A4=LoadFactorSeasons)*(H$1=LoadFactorHours),0),)</f>
        <v>8.660761904097841E-5</v>
      </c>
      <c r="I4" s="7" cm="1">
        <f t="array" ref="I4">INDEX('Summarized Source Data'!$O$1326:$O$1469,MATCH(1,($A4=LoadFactorSeasons)*(I$1=LoadFactorHours),0),)</f>
        <v>1.1639443635238341E-4</v>
      </c>
      <c r="J4" s="7" cm="1">
        <f t="array" ref="J4">INDEX('Summarized Source Data'!$O$1326:$O$1469,MATCH(1,($A4=LoadFactorSeasons)*(J$1=LoadFactorHours),0),)</f>
        <v>1.4230341921645125E-4</v>
      </c>
      <c r="K4" s="7" cm="1">
        <f t="array" ref="K4">INDEX('Summarized Source Data'!$O$1326:$O$1469,MATCH(1,($A4=LoadFactorSeasons)*(K$1=LoadFactorHours),0),)</f>
        <v>1.5081096213965549E-4</v>
      </c>
      <c r="L4" s="7" cm="1">
        <f t="array" ref="L4">INDEX('Summarized Source Data'!$O$1326:$O$1469,MATCH(1,($A4=LoadFactorSeasons)*(L$1=LoadFactorHours),0),)</f>
        <v>1.4997575571087306E-4</v>
      </c>
      <c r="M4" s="7" cm="1">
        <f t="array" ref="M4">INDEX('Summarized Source Data'!$O$1326:$O$1469,MATCH(1,($A4=LoadFactorSeasons)*(M$1=LoadFactorHours),0),)</f>
        <v>1.4974182544951102E-4</v>
      </c>
      <c r="N4" s="7" cm="1">
        <f t="array" ref="N4">INDEX('Summarized Source Data'!$O$1326:$O$1469,MATCH(1,($A4=LoadFactorSeasons)*(N$1=LoadFactorHours),0),)</f>
        <v>1.4793616712258917E-4</v>
      </c>
      <c r="O4" s="7" cm="1">
        <f t="array" ref="O4">INDEX('Summarized Source Data'!$O$1326:$O$1469,MATCH(1,($A4=LoadFactorSeasons)*(O$1=LoadFactorHours),0),)</f>
        <v>1.4642016121047615E-4</v>
      </c>
      <c r="P4" s="7" cm="1">
        <f t="array" ref="P4">INDEX('Summarized Source Data'!$O$1326:$O$1469,MATCH(1,($A4=LoadFactorSeasons)*(P$1=LoadFactorHours),0),)</f>
        <v>1.4502382946092636E-4</v>
      </c>
      <c r="Q4" s="7" cm="1">
        <f t="array" ref="Q4">INDEX('Summarized Source Data'!$O$1326:$O$1469,MATCH(1,($A4=LoadFactorSeasons)*(Q$1=LoadFactorHours),0),)</f>
        <v>1.4328733042850053E-4</v>
      </c>
      <c r="R4" s="7" cm="1">
        <f t="array" ref="R4">INDEX('Summarized Source Data'!$O$1326:$O$1469,MATCH(1,($A4=LoadFactorSeasons)*(R$1=LoadFactorHours),0),)</f>
        <v>1.3855730722865458E-4</v>
      </c>
      <c r="S4" s="7" cm="1">
        <f t="array" ref="S4">INDEX('Summarized Source Data'!$O$1326:$O$1469,MATCH(1,($A4=LoadFactorSeasons)*(S$1=LoadFactorHours),0),)</f>
        <v>1.3193532318953296E-4</v>
      </c>
      <c r="T4" s="7" cm="1">
        <f t="array" ref="T4">INDEX('Summarized Source Data'!$O$1326:$O$1469,MATCH(1,($A4=LoadFactorSeasons)*(T$1=LoadFactorHours),0),)</f>
        <v>1.2631950062672151E-4</v>
      </c>
      <c r="U4" s="7" cm="1">
        <f t="array" ref="U4">INDEX('Summarized Source Data'!$O$1326:$O$1469,MATCH(1,($A4=LoadFactorSeasons)*(U$1=LoadFactorHours),0),)</f>
        <v>1.0876947627075492E-4</v>
      </c>
      <c r="V4" s="7" cm="1">
        <f t="array" ref="V4">INDEX('Summarized Source Data'!$O$1326:$O$1469,MATCH(1,($A4=LoadFactorSeasons)*(V$1=LoadFactorHours),0),)</f>
        <v>9.301185949311235E-5</v>
      </c>
      <c r="W4" s="7" cm="1">
        <f t="array" ref="W4">INDEX('Summarized Source Data'!$O$1326:$O$1469,MATCH(1,($A4=LoadFactorSeasons)*(W$1=LoadFactorHours),0),)</f>
        <v>7.8210579240486683E-5</v>
      </c>
      <c r="X4" s="7" cm="1">
        <f t="array" ref="X4">INDEX('Summarized Source Data'!$O$1326:$O$1469,MATCH(1,($A4=LoadFactorSeasons)*(X$1=LoadFactorHours),0),)</f>
        <v>6.8021719029118179E-5</v>
      </c>
      <c r="Y4" s="7" cm="1">
        <f t="array" ref="Y4">INDEX('Summarized Source Data'!$O$1326:$O$1469,MATCH(1,($A4=LoadFactorSeasons)*(Y$1=LoadFactorHours),0),)</f>
        <v>6.0388694394706352E-5</v>
      </c>
    </row>
    <row r="5" spans="1:25">
      <c r="A5" s="7" t="s">
        <v>127</v>
      </c>
      <c r="B5" s="7" cm="1">
        <f t="array" ref="B5">INDEX('Summarized Source Data'!$O$1326:$O$1469,MATCH(1,($A5=LoadFactorSeasons)*(B$1=LoadFactorHours),0),)</f>
        <v>5.8820582598226961E-5</v>
      </c>
      <c r="C5" s="7" cm="1">
        <f t="array" ref="C5">INDEX('Summarized Source Data'!$O$1326:$O$1469,MATCH(1,($A5=LoadFactorSeasons)*(C$1=LoadFactorHours),0),)</f>
        <v>5.5778190435533249E-5</v>
      </c>
      <c r="D5" s="7" cm="1">
        <f t="array" ref="D5">INDEX('Summarized Source Data'!$O$1326:$O$1469,MATCH(1,($A5=LoadFactorSeasons)*(D$1=LoadFactorHours),0),)</f>
        <v>5.5331859023794584E-5</v>
      </c>
      <c r="E5" s="7" cm="1">
        <f t="array" ref="E5">INDEX('Summarized Source Data'!$O$1326:$O$1469,MATCH(1,($A5=LoadFactorSeasons)*(E$1=LoadFactorHours),0),)</f>
        <v>5.7216705116735185E-5</v>
      </c>
      <c r="F5" s="7" cm="1">
        <f t="array" ref="F5">INDEX('Summarized Source Data'!$O$1326:$O$1469,MATCH(1,($A5=LoadFactorSeasons)*(F$1=LoadFactorHours),0),)</f>
        <v>5.9824255385612433E-5</v>
      </c>
      <c r="G5" s="7" cm="1">
        <f t="array" ref="G5">INDEX('Summarized Source Data'!$O$1326:$O$1469,MATCH(1,($A5=LoadFactorSeasons)*(G$1=LoadFactorHours),0),)</f>
        <v>6.8019618908571881E-5</v>
      </c>
      <c r="H5" s="7" cm="1">
        <f t="array" ref="H5">INDEX('Summarized Source Data'!$O$1326:$O$1469,MATCH(1,($A5=LoadFactorSeasons)*(H$1=LoadFactorHours),0),)</f>
        <v>9.4993057126441994E-5</v>
      </c>
      <c r="I5" s="7" cm="1">
        <f t="array" ref="I5">INDEX('Summarized Source Data'!$O$1326:$O$1469,MATCH(1,($A5=LoadFactorSeasons)*(I$1=LoadFactorHours),0),)</f>
        <v>1.2818367373727778E-4</v>
      </c>
      <c r="J5" s="7" cm="1">
        <f t="array" ref="J5">INDEX('Summarized Source Data'!$O$1326:$O$1469,MATCH(1,($A5=LoadFactorSeasons)*(J$1=LoadFactorHours),0),)</f>
        <v>1.563191119545292E-4</v>
      </c>
      <c r="K5" s="7" cm="1">
        <f t="array" ref="K5">INDEX('Summarized Source Data'!$O$1326:$O$1469,MATCH(1,($A5=LoadFactorSeasons)*(K$1=LoadFactorHours),0),)</f>
        <v>1.657035803097359E-4</v>
      </c>
      <c r="L5" s="7" cm="1">
        <f t="array" ref="L5">INDEX('Summarized Source Data'!$O$1326:$O$1469,MATCH(1,($A5=LoadFactorSeasons)*(L$1=LoadFactorHours),0),)</f>
        <v>1.6484157356510412E-4</v>
      </c>
      <c r="M5" s="7" cm="1">
        <f t="array" ref="M5">INDEX('Summarized Source Data'!$O$1326:$O$1469,MATCH(1,($A5=LoadFactorSeasons)*(M$1=LoadFactorHours),0),)</f>
        <v>1.6447692148076787E-4</v>
      </c>
      <c r="N5" s="7" cm="1">
        <f t="array" ref="N5">INDEX('Summarized Source Data'!$O$1326:$O$1469,MATCH(1,($A5=LoadFactorSeasons)*(N$1=LoadFactorHours),0),)</f>
        <v>1.6236213100528834E-4</v>
      </c>
      <c r="O5" s="7" cm="1">
        <f t="array" ref="O5">INDEX('Summarized Source Data'!$O$1326:$O$1469,MATCH(1,($A5=LoadFactorSeasons)*(O$1=LoadFactorHours),0),)</f>
        <v>1.6097526494438817E-4</v>
      </c>
      <c r="P5" s="7" cm="1">
        <f t="array" ref="P5">INDEX('Summarized Source Data'!$O$1326:$O$1469,MATCH(1,($A5=LoadFactorSeasons)*(P$1=LoadFactorHours),0),)</f>
        <v>1.5955361582509575E-4</v>
      </c>
      <c r="Q5" s="7" cm="1">
        <f t="array" ref="Q5">INDEX('Summarized Source Data'!$O$1326:$O$1469,MATCH(1,($A5=LoadFactorSeasons)*(Q$1=LoadFactorHours),0),)</f>
        <v>1.5747398581911407E-4</v>
      </c>
      <c r="R5" s="7" cm="1">
        <f t="array" ref="R5">INDEX('Summarized Source Data'!$O$1326:$O$1469,MATCH(1,($A5=LoadFactorSeasons)*(R$1=LoadFactorHours),0),)</f>
        <v>1.5195527928837092E-4</v>
      </c>
      <c r="S5" s="7" cm="1">
        <f t="array" ref="S5">INDEX('Summarized Source Data'!$O$1326:$O$1469,MATCH(1,($A5=LoadFactorSeasons)*(S$1=LoadFactorHours),0),)</f>
        <v>1.4467265772958809E-4</v>
      </c>
      <c r="T5" s="7" cm="1">
        <f t="array" ref="T5">INDEX('Summarized Source Data'!$O$1326:$O$1469,MATCH(1,($A5=LoadFactorSeasons)*(T$1=LoadFactorHours),0),)</f>
        <v>1.3836928910971021E-4</v>
      </c>
      <c r="U5" s="7" cm="1">
        <f t="array" ref="U5">INDEX('Summarized Source Data'!$O$1326:$O$1469,MATCH(1,($A5=LoadFactorSeasons)*(U$1=LoadFactorHours),0),)</f>
        <v>1.1937998006288748E-4</v>
      </c>
      <c r="V5" s="7" cm="1">
        <f t="array" ref="V5">INDEX('Summarized Source Data'!$O$1326:$O$1469,MATCH(1,($A5=LoadFactorSeasons)*(V$1=LoadFactorHours),0),)</f>
        <v>1.0212108441203569E-4</v>
      </c>
      <c r="W5" s="7" cm="1">
        <f t="array" ref="W5">INDEX('Summarized Source Data'!$O$1326:$O$1469,MATCH(1,($A5=LoadFactorSeasons)*(W$1=LoadFactorHours),0),)</f>
        <v>8.5814848785616894E-5</v>
      </c>
      <c r="X5" s="7" cm="1">
        <f t="array" ref="X5">INDEX('Summarized Source Data'!$O$1326:$O$1469,MATCH(1,($A5=LoadFactorSeasons)*(X$1=LoadFactorHours),0),)</f>
        <v>7.4562652007507035E-5</v>
      </c>
      <c r="Y5" s="7" cm="1">
        <f t="array" ref="Y5">INDEX('Summarized Source Data'!$O$1326:$O$1469,MATCH(1,($A5=LoadFactorSeasons)*(Y$1=LoadFactorHours),0),)</f>
        <v>6.6070870604945648E-5</v>
      </c>
    </row>
    <row r="6" spans="1:25">
      <c r="A6" s="7" t="s">
        <v>130</v>
      </c>
      <c r="B6" s="7" cm="1">
        <f t="array" ref="B6">INDEX('Summarized Source Data'!$O$1326:$O$1469,MATCH(1,($A6=LoadFactorSeasons)*(B$1=LoadFactorHours),0),)</f>
        <v>6.340521782302491E-5</v>
      </c>
      <c r="C6" s="7" cm="1">
        <f t="array" ref="C6">INDEX('Summarized Source Data'!$O$1326:$O$1469,MATCH(1,($A6=LoadFactorSeasons)*(C$1=LoadFactorHours),0),)</f>
        <v>5.5163679912357007E-5</v>
      </c>
      <c r="D6" s="7" cm="1">
        <f t="array" ref="D6">INDEX('Summarized Source Data'!$O$1326:$O$1469,MATCH(1,($A6=LoadFactorSeasons)*(D$1=LoadFactorHours),0),)</f>
        <v>5.5163679912356993E-5</v>
      </c>
      <c r="E6" s="7" cm="1">
        <f t="array" ref="E6">INDEX('Summarized Source Data'!$O$1326:$O$1469,MATCH(1,($A6=LoadFactorSeasons)*(E$1=LoadFactorHours),0),)</f>
        <v>5.5163679912356993E-5</v>
      </c>
      <c r="F6" s="7" cm="1">
        <f t="array" ref="F6">INDEX('Summarized Source Data'!$O$1326:$O$1469,MATCH(1,($A6=LoadFactorSeasons)*(F$1=LoadFactorHours),0),)</f>
        <v>5.5987833703423793E-5</v>
      </c>
      <c r="G6" s="7" cm="1">
        <f t="array" ref="G6">INDEX('Summarized Source Data'!$O$1326:$O$1469,MATCH(1,($A6=LoadFactorSeasons)*(G$1=LoadFactorHours),0),)</f>
        <v>6.0108602658757758E-5</v>
      </c>
      <c r="H6" s="7" cm="1">
        <f t="array" ref="H6">INDEX('Summarized Source Data'!$O$1326:$O$1469,MATCH(1,($A6=LoadFactorSeasons)*(H$1=LoadFactorHours),0),)</f>
        <v>6.6701832987292082E-5</v>
      </c>
      <c r="I6" s="7" cm="1">
        <f t="array" ref="I6">INDEX('Summarized Source Data'!$O$1326:$O$1469,MATCH(1,($A6=LoadFactorSeasons)*(I$1=LoadFactorHours),0),)</f>
        <v>8.4833216390761489E-5</v>
      </c>
      <c r="J6" s="7" cm="1">
        <f t="array" ref="J6">INDEX('Summarized Source Data'!$O$1326:$O$1469,MATCH(1,($A6=LoadFactorSeasons)*(J$1=LoadFactorHours),0),)</f>
        <v>9.6371369465696606E-5</v>
      </c>
      <c r="K6" s="7" cm="1">
        <f t="array" ref="K6">INDEX('Summarized Source Data'!$O$1326:$O$1469,MATCH(1,($A6=LoadFactorSeasons)*(K$1=LoadFactorHours),0),)</f>
        <v>1.0461290737636454E-4</v>
      </c>
      <c r="L6" s="7" cm="1">
        <f t="array" ref="L6">INDEX('Summarized Source Data'!$O$1326:$O$1469,MATCH(1,($A6=LoadFactorSeasons)*(L$1=LoadFactorHours),0),)</f>
        <v>1.0378875358529775E-4</v>
      </c>
      <c r="M6" s="7" cm="1">
        <f t="array" ref="M6">INDEX('Summarized Source Data'!$O$1326:$O$1469,MATCH(1,($A6=LoadFactorSeasons)*(M$1=LoadFactorHours),0),)</f>
        <v>1.0378875358529775E-4</v>
      </c>
      <c r="N6" s="7" cm="1">
        <f t="array" ref="N6">INDEX('Summarized Source Data'!$O$1326:$O$1469,MATCH(1,($A6=LoadFactorSeasons)*(N$1=LoadFactorHours),0),)</f>
        <v>1.0378875358529775E-4</v>
      </c>
      <c r="O6" s="7" cm="1">
        <f t="array" ref="O6">INDEX('Summarized Source Data'!$O$1326:$O$1469,MATCH(1,($A6=LoadFactorSeasons)*(O$1=LoadFactorHours),0),)</f>
        <v>9.9667984629963805E-5</v>
      </c>
      <c r="P6" s="7" cm="1">
        <f t="array" ref="P6">INDEX('Summarized Source Data'!$O$1326:$O$1469,MATCH(1,($A6=LoadFactorSeasons)*(P$1=LoadFactorHours),0),)</f>
        <v>9.4723061883563047E-5</v>
      </c>
      <c r="Q6" s="7" cm="1">
        <f t="array" ref="Q6">INDEX('Summarized Source Data'!$O$1326:$O$1469,MATCH(1,($A6=LoadFactorSeasons)*(Q$1=LoadFactorHours),0),)</f>
        <v>8.8129831555028675E-5</v>
      </c>
      <c r="R6" s="7" cm="1">
        <f t="array" ref="R6">INDEX('Summarized Source Data'!$O$1326:$O$1469,MATCH(1,($A6=LoadFactorSeasons)*(R$1=LoadFactorHours),0),)</f>
        <v>8.4009062599694717E-5</v>
      </c>
      <c r="S6" s="7" cm="1">
        <f t="array" ref="S6">INDEX('Summarized Source Data'!$O$1326:$O$1469,MATCH(1,($A6=LoadFactorSeasons)*(S$1=LoadFactorHours),0),)</f>
        <v>8.4833216390761557E-5</v>
      </c>
      <c r="T6" s="7" cm="1">
        <f t="array" ref="T6">INDEX('Summarized Source Data'!$O$1326:$O$1469,MATCH(1,($A6=LoadFactorSeasons)*(T$1=LoadFactorHours),0),)</f>
        <v>8.4009062599694717E-5</v>
      </c>
      <c r="U6" s="7" cm="1">
        <f t="array" ref="U6">INDEX('Summarized Source Data'!$O$1326:$O$1469,MATCH(1,($A6=LoadFactorSeasons)*(U$1=LoadFactorHours),0),)</f>
        <v>8.1536601226494358E-5</v>
      </c>
      <c r="V6" s="7" cm="1">
        <f t="array" ref="V6">INDEX('Summarized Source Data'!$O$1326:$O$1469,MATCH(1,($A6=LoadFactorSeasons)*(V$1=LoadFactorHours),0),)</f>
        <v>7.7415832271160386E-5</v>
      </c>
      <c r="W6" s="7" cm="1">
        <f t="array" ref="W6">INDEX('Summarized Source Data'!$O$1326:$O$1469,MATCH(1,($A6=LoadFactorSeasons)*(W$1=LoadFactorHours),0),)</f>
        <v>7.2470909524759614E-5</v>
      </c>
      <c r="X6" s="7" cm="1">
        <f t="array" ref="X6">INDEX('Summarized Source Data'!$O$1326:$O$1469,MATCH(1,($A6=LoadFactorSeasons)*(X$1=LoadFactorHours),0),)</f>
        <v>6.8350140569425682E-5</v>
      </c>
      <c r="Y6" s="7" cm="1">
        <f t="array" ref="Y6">INDEX('Summarized Source Data'!$O$1326:$O$1469,MATCH(1,($A6=LoadFactorSeasons)*(Y$1=LoadFactorHours),0),)</f>
        <v>6.3405217823024924E-5</v>
      </c>
    </row>
    <row r="7" spans="1:25">
      <c r="A7" s="7" t="s">
        <v>129</v>
      </c>
      <c r="B7" s="7" cm="1">
        <f t="array" ref="B7">INDEX('Summarized Source Data'!$O$1326:$O$1469,MATCH(1,($A7=LoadFactorSeasons)*(B$1=LoadFactorHours),0),)</f>
        <v>7.6341486228615659E-5</v>
      </c>
      <c r="C7" s="7" cm="1">
        <f t="array" ref="C7">INDEX('Summarized Source Data'!$O$1326:$O$1469,MATCH(1,($A7=LoadFactorSeasons)*(C$1=LoadFactorHours),0),)</f>
        <v>6.666379611103721E-5</v>
      </c>
      <c r="D7" s="7" cm="1">
        <f t="array" ref="D7">INDEX('Summarized Source Data'!$O$1326:$O$1469,MATCH(1,($A7=LoadFactorSeasons)*(D$1=LoadFactorHours),0),)</f>
        <v>6.5696153011177583E-5</v>
      </c>
      <c r="E7" s="7" cm="1">
        <f t="array" ref="E7">INDEX('Summarized Source Data'!$O$1326:$O$1469,MATCH(1,($A7=LoadFactorSeasons)*(E$1=LoadFactorHours),0),)</f>
        <v>6.6373711937393285E-5</v>
      </c>
      <c r="F7" s="7" cm="1">
        <f t="array" ref="F7">INDEX('Summarized Source Data'!$O$1326:$O$1469,MATCH(1,($A7=LoadFactorSeasons)*(F$1=LoadFactorHours),0),)</f>
        <v>6.7438321716016092E-5</v>
      </c>
      <c r="G7" s="7" cm="1">
        <f t="array" ref="G7">INDEX('Summarized Source Data'!$O$1326:$O$1469,MATCH(1,($A7=LoadFactorSeasons)*(G$1=LoadFactorHours),0),)</f>
        <v>7.2180387367005284E-5</v>
      </c>
      <c r="H7" s="7" cm="1">
        <f t="array" ref="H7">INDEX('Summarized Source Data'!$O$1326:$O$1469,MATCH(1,($A7=LoadFactorSeasons)*(H$1=LoadFactorHours),0),)</f>
        <v>8.0889964997555487E-5</v>
      </c>
      <c r="I7" s="7" cm="1">
        <f t="array" ref="I7">INDEX('Summarized Source Data'!$O$1326:$O$1469,MATCH(1,($A7=LoadFactorSeasons)*(I$1=LoadFactorHours),0),)</f>
        <v>1.0285783807631871E-4</v>
      </c>
      <c r="J7" s="7" cm="1">
        <f t="array" ref="J7">INDEX('Summarized Source Data'!$O$1326:$O$1469,MATCH(1,($A7=LoadFactorSeasons)*(J$1=LoadFactorHours),0),)</f>
        <v>1.1717937482180105E-4</v>
      </c>
      <c r="K7" s="7" cm="1">
        <f t="array" ref="K7">INDEX('Summarized Source Data'!$O$1326:$O$1469,MATCH(1,($A7=LoadFactorSeasons)*(K$1=LoadFactorHours),0),)</f>
        <v>1.2753362895835942E-4</v>
      </c>
      <c r="L7" s="7" cm="1">
        <f t="array" ref="L7">INDEX('Summarized Source Data'!$O$1326:$O$1469,MATCH(1,($A7=LoadFactorSeasons)*(L$1=LoadFactorHours),0),)</f>
        <v>1.2521021473526671E-4</v>
      </c>
      <c r="M7" s="7" cm="1">
        <f t="array" ref="M7">INDEX('Summarized Source Data'!$O$1326:$O$1469,MATCH(1,($A7=LoadFactorSeasons)*(M$1=LoadFactorHours),0),)</f>
        <v>1.2511327612295276E-4</v>
      </c>
      <c r="N7" s="7" cm="1">
        <f t="array" ref="N7">INDEX('Summarized Source Data'!$O$1326:$O$1469,MATCH(1,($A7=LoadFactorSeasons)*(N$1=LoadFactorHours),0),)</f>
        <v>1.2433889568926312E-4</v>
      </c>
      <c r="O7" s="7" cm="1">
        <f t="array" ref="O7">INDEX('Summarized Source Data'!$O$1326:$O$1469,MATCH(1,($A7=LoadFactorSeasons)*(O$1=LoadFactorHours),0),)</f>
        <v>1.200805378706938E-4</v>
      </c>
      <c r="P7" s="7" cm="1">
        <f t="array" ref="P7">INDEX('Summarized Source Data'!$O$1326:$O$1469,MATCH(1,($A7=LoadFactorSeasons)*(P$1=LoadFactorHours),0),)</f>
        <v>1.1437046715943041E-4</v>
      </c>
      <c r="Q7" s="7" cm="1">
        <f t="array" ref="Q7">INDEX('Summarized Source Data'!$O$1326:$O$1469,MATCH(1,($A7=LoadFactorSeasons)*(Q$1=LoadFactorHours),0),)</f>
        <v>1.0604730743446611E-4</v>
      </c>
      <c r="R7" s="7" cm="1">
        <f t="array" ref="R7">INDEX('Summarized Source Data'!$O$1326:$O$1469,MATCH(1,($A7=LoadFactorSeasons)*(R$1=LoadFactorHours),0),)</f>
        <v>1.0140208942178294E-4</v>
      </c>
      <c r="S7" s="7" cm="1">
        <f t="array" ref="S7">INDEX('Summarized Source Data'!$O$1326:$O$1469,MATCH(1,($A7=LoadFactorSeasons)*(S$1=LoadFactorHours),0),)</f>
        <v>1.0188658021135629E-4</v>
      </c>
      <c r="T7" s="7" cm="1">
        <f t="array" ref="T7">INDEX('Summarized Source Data'!$O$1326:$O$1469,MATCH(1,($A7=LoadFactorSeasons)*(T$1=LoadFactorHours),0),)</f>
        <v>1.0082249788841781E-4</v>
      </c>
      <c r="U7" s="7" cm="1">
        <f t="array" ref="U7">INDEX('Summarized Source Data'!$O$1326:$O$1469,MATCH(1,($A7=LoadFactorSeasons)*(U$1=LoadFactorHours),0),)</f>
        <v>9.811335871069327E-5</v>
      </c>
      <c r="V7" s="7" cm="1">
        <f t="array" ref="V7">INDEX('Summarized Source Data'!$O$1326:$O$1469,MATCH(1,($A7=LoadFactorSeasons)*(V$1=LoadFactorHours),0),)</f>
        <v>9.4145952222269121E-5</v>
      </c>
      <c r="W7" s="7" cm="1">
        <f t="array" ref="W7">INDEX('Summarized Source Data'!$O$1326:$O$1469,MATCH(1,($A7=LoadFactorSeasons)*(W$1=LoadFactorHours),0),)</f>
        <v>8.7952598546559132E-5</v>
      </c>
      <c r="X7" s="7" cm="1">
        <f t="array" ref="X7">INDEX('Summarized Source Data'!$O$1326:$O$1469,MATCH(1,($A7=LoadFactorSeasons)*(X$1=LoadFactorHours),0),)</f>
        <v>8.3694987876225269E-5</v>
      </c>
      <c r="Y7" s="7" cm="1">
        <f t="array" ref="Y7">INDEX('Summarized Source Data'!$O$1326:$O$1469,MATCH(1,($A7=LoadFactorSeasons)*(Y$1=LoadFactorHours),0),)</f>
        <v>7.6534225310335679E-5</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9" spans="14:14">
      <c r="N19" s="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3DC2-C1AE-4985-90F8-3D04658CF446}">
  <sheetPr codeName="Sheet21">
    <tabColor rgb="FF002060"/>
  </sheetPr>
  <dimension ref="A1:Y15"/>
  <sheetViews>
    <sheetView workbookViewId="0">
      <selection activeCell="B2" sqref="B2"/>
    </sheetView>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Data'!$P$1326:$P$1469,MATCH(1,($A2=LoadFactorSeasons)*(B$1=LoadFactorHours),0),)</f>
        <v>6.1180467255042431E-5</v>
      </c>
      <c r="C2" s="7" cm="1">
        <f t="array" ref="C2">INDEX('Summarized Source Data'!$P$1326:$P$1469,MATCH(1,($A2=LoadFactorSeasons)*(C$1=LoadFactorHours),0),)</f>
        <v>5.9617955758635709E-5</v>
      </c>
      <c r="D2" s="7" cm="1">
        <f t="array" ref="D2">INDEX('Summarized Source Data'!$P$1326:$P$1469,MATCH(1,($A2=LoadFactorSeasons)*(D$1=LoadFactorHours),0),)</f>
        <v>5.9200386785424905E-5</v>
      </c>
      <c r="E2" s="7" cm="1">
        <f t="array" ref="E2">INDEX('Summarized Source Data'!$P$1326:$P$1469,MATCH(1,($A2=LoadFactorSeasons)*(E$1=LoadFactorHours),0),)</f>
        <v>5.9327809661525281E-5</v>
      </c>
      <c r="F2" s="7" cm="1">
        <f t="array" ref="F2">INDEX('Summarized Source Data'!$P$1326:$P$1469,MATCH(1,($A2=LoadFactorSeasons)*(F$1=LoadFactorHours),0),)</f>
        <v>5.9095912105020326E-5</v>
      </c>
      <c r="G2" s="7" cm="1">
        <f t="array" ref="G2">INDEX('Summarized Source Data'!$P$1326:$P$1469,MATCH(1,($A2=LoadFactorSeasons)*(G$1=LoadFactorHours),0),)</f>
        <v>6.0293964197300425E-5</v>
      </c>
      <c r="H2" s="7" cm="1">
        <f t="array" ref="H2">INDEX('Summarized Source Data'!$P$1326:$P$1469,MATCH(1,($A2=LoadFactorSeasons)*(H$1=LoadFactorHours),0),)</f>
        <v>8.5077744578469124E-5</v>
      </c>
      <c r="I2" s="7" cm="1">
        <f t="array" ref="I2">INDEX('Summarized Source Data'!$P$1326:$P$1469,MATCH(1,($A2=LoadFactorSeasons)*(I$1=LoadFactorHours),0),)</f>
        <v>1.5823378011749402E-4</v>
      </c>
      <c r="J2" s="7" cm="1">
        <f t="array" ref="J2">INDEX('Summarized Source Data'!$P$1326:$P$1469,MATCH(1,($A2=LoadFactorSeasons)*(J$1=LoadFactorHours),0),)</f>
        <v>1.7573390001546159E-4</v>
      </c>
      <c r="K2" s="7" cm="1">
        <f t="array" ref="K2">INDEX('Summarized Source Data'!$P$1326:$P$1469,MATCH(1,($A2=LoadFactorSeasons)*(K$1=LoadFactorHours),0),)</f>
        <v>1.6565849348134027E-4</v>
      </c>
      <c r="L2" s="7" cm="1">
        <f t="array" ref="L2">INDEX('Summarized Source Data'!$P$1326:$P$1469,MATCH(1,($A2=LoadFactorSeasons)*(L$1=LoadFactorHours),0),)</f>
        <v>1.444308293406301E-4</v>
      </c>
      <c r="M2" s="7" cm="1">
        <f t="array" ref="M2">INDEX('Summarized Source Data'!$P$1326:$P$1469,MATCH(1,($A2=LoadFactorSeasons)*(M$1=LoadFactorHours),0),)</f>
        <v>1.4645543700536924E-4</v>
      </c>
      <c r="N2" s="7" cm="1">
        <f t="array" ref="N2">INDEX('Summarized Source Data'!$P$1326:$P$1469,MATCH(1,($A2=LoadFactorSeasons)*(N$1=LoadFactorHours),0),)</f>
        <v>1.4696957526107209E-4</v>
      </c>
      <c r="O2" s="7" cm="1">
        <f t="array" ref="O2">INDEX('Summarized Source Data'!$P$1326:$P$1469,MATCH(1,($A2=LoadFactorSeasons)*(O$1=LoadFactorHours),0),)</f>
        <v>1.4408529141362621E-4</v>
      </c>
      <c r="P2" s="7" cm="1">
        <f t="array" ref="P2">INDEX('Summarized Source Data'!$P$1326:$P$1469,MATCH(1,($A2=LoadFactorSeasons)*(P$1=LoadFactorHours),0),)</f>
        <v>1.425199981860197E-4</v>
      </c>
      <c r="Q2" s="7" cm="1">
        <f t="array" ref="Q2">INDEX('Summarized Source Data'!$P$1326:$P$1469,MATCH(1,($A2=LoadFactorSeasons)*(Q$1=LoadFactorHours),0),)</f>
        <v>1.6017076879661045E-4</v>
      </c>
      <c r="R2" s="7" cm="1">
        <f t="array" ref="R2">INDEX('Summarized Source Data'!$P$1326:$P$1469,MATCH(1,($A2=LoadFactorSeasons)*(R$1=LoadFactorHours),0),)</f>
        <v>1.8431688382991026E-4</v>
      </c>
      <c r="S2" s="7" cm="1">
        <f t="array" ref="S2">INDEX('Summarized Source Data'!$P$1326:$P$1469,MATCH(1,($A2=LoadFactorSeasons)*(S$1=LoadFactorHours),0),)</f>
        <v>1.9151485797216781E-4</v>
      </c>
      <c r="T2" s="7" cm="1">
        <f t="array" ref="T2">INDEX('Summarized Source Data'!$P$1326:$P$1469,MATCH(1,($A2=LoadFactorSeasons)*(T$1=LoadFactorHours),0),)</f>
        <v>1.7985349397402886E-4</v>
      </c>
      <c r="U2" s="7" cm="1">
        <f t="array" ref="U2">INDEX('Summarized Source Data'!$P$1326:$P$1469,MATCH(1,($A2=LoadFactorSeasons)*(U$1=LoadFactorHours),0),)</f>
        <v>1.5494520215265852E-4</v>
      </c>
      <c r="V2" s="7" cm="1">
        <f t="array" ref="V2">INDEX('Summarized Source Data'!$P$1326:$P$1469,MATCH(1,($A2=LoadFactorSeasons)*(V$1=LoadFactorHours),0),)</f>
        <v>1.4476218664023148E-4</v>
      </c>
      <c r="W2" s="7" cm="1">
        <f t="array" ref="W2">INDEX('Summarized Source Data'!$P$1326:$P$1469,MATCH(1,($A2=LoadFactorSeasons)*(W$1=LoadFactorHours),0),)</f>
        <v>1.3757147917445748E-4</v>
      </c>
      <c r="X2" s="7" cm="1">
        <f t="array" ref="X2">INDEX('Summarized Source Data'!$P$1326:$P$1469,MATCH(1,($A2=LoadFactorSeasons)*(X$1=LoadFactorHours),0),)</f>
        <v>1.3203315851407463E-4</v>
      </c>
      <c r="Y2" s="7" cm="1">
        <f t="array" ref="Y2">INDEX('Summarized Source Data'!$P$1326:$P$1469,MATCH(1,($A2=LoadFactorSeasons)*(Y$1=LoadFactorHours),0),)</f>
        <v>8.8767611700918541E-5</v>
      </c>
    </row>
    <row r="3" spans="1:25">
      <c r="A3" s="7" t="s">
        <v>125</v>
      </c>
      <c r="B3" s="7" cm="1">
        <f t="array" ref="B3">INDEX('Summarized Source Data'!$P$1326:$P$1469,MATCH(1,($A3=LoadFactorSeasons)*(B$1=LoadFactorHours),0),)</f>
        <v>5.3873818757129096E-5</v>
      </c>
      <c r="C3" s="7" cm="1">
        <f t="array" ref="C3">INDEX('Summarized Source Data'!$P$1326:$P$1469,MATCH(1,($A3=LoadFactorSeasons)*(C$1=LoadFactorHours),0),)</f>
        <v>5.2403622452823008E-5</v>
      </c>
      <c r="D3" s="7" cm="1">
        <f t="array" ref="D3">INDEX('Summarized Source Data'!$P$1326:$P$1469,MATCH(1,($A3=LoadFactorSeasons)*(D$1=LoadFactorHours),0),)</f>
        <v>5.2010722753126687E-5</v>
      </c>
      <c r="E3" s="7" cm="1">
        <f t="array" ref="E3">INDEX('Summarized Source Data'!$P$1326:$P$1469,MATCH(1,($A3=LoadFactorSeasons)*(E$1=LoadFactorHours),0),)</f>
        <v>5.213061225279692E-5</v>
      </c>
      <c r="F3" s="7" cm="1">
        <f t="array" ref="F3">INDEX('Summarized Source Data'!$P$1326:$P$1469,MATCH(1,($A3=LoadFactorSeasons)*(F$1=LoadFactorHours),0),)</f>
        <v>5.1912415502670444E-5</v>
      </c>
      <c r="G3" s="7" cm="1">
        <f t="array" ref="G3">INDEX('Summarized Source Data'!$P$1326:$P$1469,MATCH(1,($A3=LoadFactorSeasons)*(G$1=LoadFactorHours),0),)</f>
        <v>5.3039688125464086E-5</v>
      </c>
      <c r="H3" s="7" cm="1">
        <f t="array" ref="H3">INDEX('Summarized Source Data'!$P$1326:$P$1469,MATCH(1,($A3=LoadFactorSeasons)*(H$1=LoadFactorHours),0),)</f>
        <v>7.5015730587674748E-5</v>
      </c>
      <c r="I3" s="7" cm="1">
        <f t="array" ref="I3">INDEX('Summarized Source Data'!$P$1326:$P$1469,MATCH(1,($A3=LoadFactorSeasons)*(I$1=LoadFactorHours),0),)</f>
        <v>1.4025712842679461E-4</v>
      </c>
      <c r="J3" s="7" cm="1">
        <f t="array" ref="J3">INDEX('Summarized Source Data'!$P$1326:$P$1469,MATCH(1,($A3=LoadFactorSeasons)*(J$1=LoadFactorHours),0),)</f>
        <v>1.5594494556640906E-4</v>
      </c>
      <c r="K3" s="7" cm="1">
        <f t="array" ref="K3">INDEX('Summarized Source Data'!$P$1326:$P$1469,MATCH(1,($A3=LoadFactorSeasons)*(K$1=LoadFactorHours),0),)</f>
        <v>1.4696735073621618E-4</v>
      </c>
      <c r="L3" s="7" cm="1">
        <f t="array" ref="L3">INDEX('Summarized Source Data'!$P$1326:$P$1469,MATCH(1,($A3=LoadFactorSeasons)*(L$1=LoadFactorHours),0),)</f>
        <v>1.2864542481120817E-4</v>
      </c>
      <c r="M3" s="7" cm="1">
        <f t="array" ref="M3">INDEX('Summarized Source Data'!$P$1326:$P$1469,MATCH(1,($A3=LoadFactorSeasons)*(M$1=LoadFactorHours),0),)</f>
        <v>1.3000256762529146E-4</v>
      </c>
      <c r="N3" s="7" cm="1">
        <f t="array" ref="N3">INDEX('Summarized Source Data'!$P$1326:$P$1469,MATCH(1,($A3=LoadFactorSeasons)*(N$1=LoadFactorHours),0),)</f>
        <v>1.3057876802972392E-4</v>
      </c>
      <c r="O3" s="7" cm="1">
        <f t="array" ref="O3">INDEX('Summarized Source Data'!$P$1326:$P$1469,MATCH(1,($A3=LoadFactorSeasons)*(O$1=LoadFactorHours),0),)</f>
        <v>1.2859838963889692E-4</v>
      </c>
      <c r="P3" s="7" cm="1">
        <f t="array" ref="P3">INDEX('Summarized Source Data'!$P$1326:$P$1469,MATCH(1,($A3=LoadFactorSeasons)*(P$1=LoadFactorHours),0),)</f>
        <v>1.2657772952811942E-4</v>
      </c>
      <c r="Q3" s="7" cm="1">
        <f t="array" ref="Q3">INDEX('Summarized Source Data'!$P$1326:$P$1469,MATCH(1,($A3=LoadFactorSeasons)*(Q$1=LoadFactorHours),0),)</f>
        <v>1.4198950577545903E-4</v>
      </c>
      <c r="R3" s="7" cm="1">
        <f t="array" ref="R3">INDEX('Summarized Source Data'!$P$1326:$P$1469,MATCH(1,($A3=LoadFactorSeasons)*(R$1=LoadFactorHours),0),)</f>
        <v>1.6357300595959957E-4</v>
      </c>
      <c r="S3" s="7" cm="1">
        <f t="array" ref="S3">INDEX('Summarized Source Data'!$P$1326:$P$1469,MATCH(1,($A3=LoadFactorSeasons)*(S$1=LoadFactorHours),0),)</f>
        <v>1.7034571583530075E-4</v>
      </c>
      <c r="T3" s="7" cm="1">
        <f t="array" ref="T3">INDEX('Summarized Source Data'!$P$1326:$P$1469,MATCH(1,($A3=LoadFactorSeasons)*(T$1=LoadFactorHours),0),)</f>
        <v>1.6031969570491275E-4</v>
      </c>
      <c r="U3" s="7" cm="1">
        <f t="array" ref="U3">INDEX('Summarized Source Data'!$P$1326:$P$1469,MATCH(1,($A3=LoadFactorSeasons)*(U$1=LoadFactorHours),0),)</f>
        <v>1.3786198063367886E-4</v>
      </c>
      <c r="V3" s="7" cm="1">
        <f t="array" ref="V3">INDEX('Summarized Source Data'!$P$1326:$P$1469,MATCH(1,($A3=LoadFactorSeasons)*(V$1=LoadFactorHours),0),)</f>
        <v>1.2853876888478837E-4</v>
      </c>
      <c r="W3" s="7" cm="1">
        <f t="array" ref="W3">INDEX('Summarized Source Data'!$P$1326:$P$1469,MATCH(1,($A3=LoadFactorSeasons)*(W$1=LoadFactorHours),0),)</f>
        <v>1.2127393663391472E-4</v>
      </c>
      <c r="X3" s="7" cm="1">
        <f t="array" ref="X3">INDEX('Summarized Source Data'!$P$1326:$P$1469,MATCH(1,($A3=LoadFactorSeasons)*(X$1=LoadFactorHours),0),)</f>
        <v>1.1623918397287769E-4</v>
      </c>
      <c r="Y3" s="7" cm="1">
        <f t="array" ref="Y3">INDEX('Summarized Source Data'!$P$1326:$P$1469,MATCH(1,($A3=LoadFactorSeasons)*(Y$1=LoadFactorHours),0),)</f>
        <v>7.8208183522245368E-5</v>
      </c>
    </row>
    <row r="4" spans="1:25">
      <c r="A4" s="7" t="s">
        <v>126</v>
      </c>
      <c r="B4" s="7" cm="1">
        <f t="array" ref="B4">INDEX('Summarized Source Data'!$P$1326:$P$1469,MATCH(1,($A4=LoadFactorSeasons)*(B$1=LoadFactorHours),0),)</f>
        <v>4.6942584671848695E-5</v>
      </c>
      <c r="C4" s="7" cm="1">
        <f t="array" ref="C4">INDEX('Summarized Source Data'!$P$1326:$P$1469,MATCH(1,($A4=LoadFactorSeasons)*(C$1=LoadFactorHours),0),)</f>
        <v>4.5571289540867805E-5</v>
      </c>
      <c r="D4" s="7" cm="1">
        <f t="array" ref="D4">INDEX('Summarized Source Data'!$P$1326:$P$1469,MATCH(1,($A4=LoadFactorSeasons)*(D$1=LoadFactorHours),0),)</f>
        <v>4.5204820515524817E-5</v>
      </c>
      <c r="E4" s="7" cm="1">
        <f t="array" ref="E4">INDEX('Summarized Source Data'!$P$1326:$P$1469,MATCH(1,($A4=LoadFactorSeasons)*(E$1=LoadFactorHours),0),)</f>
        <v>4.531664968924538E-5</v>
      </c>
      <c r="F4" s="7" cm="1">
        <f t="array" ref="F4">INDEX('Summarized Source Data'!$P$1326:$P$1469,MATCH(1,($A4=LoadFactorSeasons)*(F$1=LoadFactorHours),0),)</f>
        <v>4.5113128879403677E-5</v>
      </c>
      <c r="G4" s="7" cm="1">
        <f t="array" ref="G4">INDEX('Summarized Source Data'!$P$1326:$P$1469,MATCH(1,($A4=LoadFactorSeasons)*(G$1=LoadFactorHours),0),)</f>
        <v>4.6164569027866751E-5</v>
      </c>
      <c r="H4" s="7" cm="1">
        <f t="array" ref="H4">INDEX('Summarized Source Data'!$P$1326:$P$1469,MATCH(1,($A4=LoadFactorSeasons)*(H$1=LoadFactorHours),0),)</f>
        <v>6.5458848567239014E-5</v>
      </c>
      <c r="I4" s="7" cm="1">
        <f t="array" ref="I4">INDEX('Summarized Source Data'!$P$1326:$P$1469,MATCH(1,($A4=LoadFactorSeasons)*(I$1=LoadFactorHours),0),)</f>
        <v>1.225010333229421E-4</v>
      </c>
      <c r="J4" s="7" cm="1">
        <f t="array" ref="J4">INDEX('Summarized Source Data'!$P$1326:$P$1469,MATCH(1,($A4=LoadFactorSeasons)*(J$1=LoadFactorHours),0),)</f>
        <v>1.3734863039051832E-4</v>
      </c>
      <c r="K4" s="7" cm="1">
        <f t="array" ref="K4">INDEX('Summarized Source Data'!$P$1326:$P$1469,MATCH(1,($A4=LoadFactorSeasons)*(K$1=LoadFactorHours),0),)</f>
        <v>1.2928083826821302E-4</v>
      </c>
      <c r="L4" s="7" cm="1">
        <f t="array" ref="L4">INDEX('Summarized Source Data'!$P$1326:$P$1469,MATCH(1,($A4=LoadFactorSeasons)*(L$1=LoadFactorHours),0),)</f>
        <v>1.1257403948481175E-4</v>
      </c>
      <c r="M4" s="7" cm="1">
        <f t="array" ref="M4">INDEX('Summarized Source Data'!$P$1326:$P$1469,MATCH(1,($A4=LoadFactorSeasons)*(M$1=LoadFactorHours),0),)</f>
        <v>1.1430589038654707E-4</v>
      </c>
      <c r="N4" s="7" cm="1">
        <f t="array" ref="N4">INDEX('Summarized Source Data'!$P$1326:$P$1469,MATCH(1,($A4=LoadFactorSeasons)*(N$1=LoadFactorHours),0),)</f>
        <v>1.1515748401491021E-4</v>
      </c>
      <c r="O4" s="7" cm="1">
        <f t="array" ref="O4">INDEX('Summarized Source Data'!$P$1326:$P$1469,MATCH(1,($A4=LoadFactorSeasons)*(O$1=LoadFactorHours),0),)</f>
        <v>1.127792644913992E-4</v>
      </c>
      <c r="P4" s="7" cm="1">
        <f t="array" ref="P4">INDEX('Summarized Source Data'!$P$1326:$P$1469,MATCH(1,($A4=LoadFactorSeasons)*(P$1=LoadFactorHours),0),)</f>
        <v>1.1136053741042125E-4</v>
      </c>
      <c r="Q4" s="7" cm="1">
        <f t="array" ref="Q4">INDEX('Summarized Source Data'!$P$1326:$P$1469,MATCH(1,($A4=LoadFactorSeasons)*(Q$1=LoadFactorHours),0),)</f>
        <v>1.245727958407847E-4</v>
      </c>
      <c r="R4" s="7" cm="1">
        <f t="array" ref="R4">INDEX('Summarized Source Data'!$P$1326:$P$1469,MATCH(1,($A4=LoadFactorSeasons)*(R$1=LoadFactorHours),0),)</f>
        <v>1.4406241076444785E-4</v>
      </c>
      <c r="S4" s="7" cm="1">
        <f t="array" ref="S4">INDEX('Summarized Source Data'!$P$1326:$P$1469,MATCH(1,($A4=LoadFactorSeasons)*(S$1=LoadFactorHours),0),)</f>
        <v>1.5037951079940865E-4</v>
      </c>
      <c r="T4" s="7" cm="1">
        <f t="array" ref="T4">INDEX('Summarized Source Data'!$P$1326:$P$1469,MATCH(1,($A4=LoadFactorSeasons)*(T$1=LoadFactorHours),0),)</f>
        <v>1.4172531632216235E-4</v>
      </c>
      <c r="U4" s="7" cm="1">
        <f t="array" ref="U4">INDEX('Summarized Source Data'!$P$1326:$P$1469,MATCH(1,($A4=LoadFactorSeasons)*(U$1=LoadFactorHours),0),)</f>
        <v>1.2149132304945529E-4</v>
      </c>
      <c r="V4" s="7" cm="1">
        <f t="array" ref="V4">INDEX('Summarized Source Data'!$P$1326:$P$1469,MATCH(1,($A4=LoadFactorSeasons)*(V$1=LoadFactorHours),0),)</f>
        <v>1.1255448026589393E-4</v>
      </c>
      <c r="W4" s="7" cm="1">
        <f t="array" ref="W4">INDEX('Summarized Source Data'!$P$1326:$P$1469,MATCH(1,($A4=LoadFactorSeasons)*(W$1=LoadFactorHours),0),)</f>
        <v>1.0616383340990772E-4</v>
      </c>
      <c r="X4" s="7" cm="1">
        <f t="array" ref="X4">INDEX('Summarized Source Data'!$P$1326:$P$1469,MATCH(1,($A4=LoadFactorSeasons)*(X$1=LoadFactorHours),0),)</f>
        <v>1.0131943664901155E-4</v>
      </c>
      <c r="Y4" s="7" cm="1">
        <f t="array" ref="Y4">INDEX('Summarized Source Data'!$P$1326:$P$1469,MATCH(1,($A4=LoadFactorSeasons)*(Y$1=LoadFactorHours),0),)</f>
        <v>6.818626039697254E-5</v>
      </c>
    </row>
    <row r="5" spans="1:25">
      <c r="A5" s="7" t="s">
        <v>127</v>
      </c>
      <c r="B5" s="7" cm="1">
        <f t="array" ref="B5">INDEX('Summarized Source Data'!$P$1326:$P$1469,MATCH(1,($A5=LoadFactorSeasons)*(B$1=LoadFactorHours),0),)</f>
        <v>5.5545744257193219E-5</v>
      </c>
      <c r="C5" s="7" cm="1">
        <f t="array" ref="C5">INDEX('Summarized Source Data'!$P$1326:$P$1469,MATCH(1,($A5=LoadFactorSeasons)*(C$1=LoadFactorHours),0),)</f>
        <v>5.4054504018015632E-5</v>
      </c>
      <c r="D5" s="7" cm="1">
        <f t="array" ref="D5">INDEX('Summarized Source Data'!$P$1326:$P$1469,MATCH(1,($A5=LoadFactorSeasons)*(D$1=LoadFactorHours),0),)</f>
        <v>5.3655977951045422E-5</v>
      </c>
      <c r="E5" s="7" cm="1">
        <f t="array" ref="E5">INDEX('Summarized Source Data'!$P$1326:$P$1469,MATCH(1,($A5=LoadFactorSeasons)*(E$1=LoadFactorHours),0),)</f>
        <v>5.3777588653219197E-5</v>
      </c>
      <c r="F5" s="7" cm="1">
        <f t="array" ref="F5">INDEX('Summarized Source Data'!$P$1326:$P$1469,MATCH(1,($A5=LoadFactorSeasons)*(F$1=LoadFactorHours),0),)</f>
        <v>5.3556268702343694E-5</v>
      </c>
      <c r="G5" s="7" cm="1">
        <f t="array" ref="G5">INDEX('Summarized Source Data'!$P$1326:$P$1469,MATCH(1,($A5=LoadFactorSeasons)*(G$1=LoadFactorHours),0),)</f>
        <v>5.4699679279142727E-5</v>
      </c>
      <c r="H5" s="7" cm="1">
        <f t="array" ref="H5">INDEX('Summarized Source Data'!$P$1326:$P$1469,MATCH(1,($A5=LoadFactorSeasons)*(H$1=LoadFactorHours),0),)</f>
        <v>7.7318062205522154E-5</v>
      </c>
      <c r="I5" s="7" cm="1">
        <f t="array" ref="I5">INDEX('Summarized Source Data'!$P$1326:$P$1469,MATCH(1,($A5=LoadFactorSeasons)*(I$1=LoadFactorHours),0),)</f>
        <v>1.4407471700603303E-4</v>
      </c>
      <c r="J5" s="7" cm="1">
        <f t="array" ref="J5">INDEX('Summarized Source Data'!$P$1326:$P$1469,MATCH(1,($A5=LoadFactorSeasons)*(J$1=LoadFactorHours),0),)</f>
        <v>1.6056135895131473E-4</v>
      </c>
      <c r="K5" s="7" cm="1">
        <f t="array" ref="K5">INDEX('Summarized Source Data'!$P$1326:$P$1469,MATCH(1,($A5=LoadFactorSeasons)*(K$1=LoadFactorHours),0),)</f>
        <v>1.513870610326559E-4</v>
      </c>
      <c r="L5" s="7" cm="1">
        <f t="array" ref="L5">INDEX('Summarized Source Data'!$P$1326:$P$1469,MATCH(1,($A5=LoadFactorSeasons)*(L$1=LoadFactorHours),0),)</f>
        <v>1.3219780426271962E-4</v>
      </c>
      <c r="M5" s="7" cm="1">
        <f t="array" ref="M5">INDEX('Summarized Source Data'!$P$1326:$P$1469,MATCH(1,($A5=LoadFactorSeasons)*(M$1=LoadFactorHours),0),)</f>
        <v>1.3357437279900563E-4</v>
      </c>
      <c r="N5" s="7" cm="1">
        <f t="array" ref="N5">INDEX('Summarized Source Data'!$P$1326:$P$1469,MATCH(1,($A5=LoadFactorSeasons)*(N$1=LoadFactorHours),0),)</f>
        <v>1.3451163470296621E-4</v>
      </c>
      <c r="O5" s="7" cm="1">
        <f t="array" ref="O5">INDEX('Summarized Source Data'!$P$1326:$P$1469,MATCH(1,($A5=LoadFactorSeasons)*(O$1=LoadFactorHours),0),)</f>
        <v>1.3208224702821879E-4</v>
      </c>
      <c r="P5" s="7" cm="1">
        <f t="array" ref="P5">INDEX('Summarized Source Data'!$P$1326:$P$1469,MATCH(1,($A5=LoadFactorSeasons)*(P$1=LoadFactorHours),0),)</f>
        <v>1.3003266006028538E-4</v>
      </c>
      <c r="Q5" s="7" cm="1">
        <f t="array" ref="Q5">INDEX('Summarized Source Data'!$P$1326:$P$1469,MATCH(1,($A5=LoadFactorSeasons)*(Q$1=LoadFactorHours),0),)</f>
        <v>1.4629266869132623E-4</v>
      </c>
      <c r="R5" s="7" cm="1">
        <f t="array" ref="R5">INDEX('Summarized Source Data'!$P$1326:$P$1469,MATCH(1,($A5=LoadFactorSeasons)*(R$1=LoadFactorHours),0),)</f>
        <v>1.6840786873641787E-4</v>
      </c>
      <c r="S5" s="7" cm="1">
        <f t="array" ref="S5">INDEX('Summarized Source Data'!$P$1326:$P$1469,MATCH(1,($A5=LoadFactorSeasons)*(S$1=LoadFactorHours),0),)</f>
        <v>1.7527751969753118E-4</v>
      </c>
      <c r="T5" s="7" cm="1">
        <f t="array" ref="T5">INDEX('Summarized Source Data'!$P$1326:$P$1469,MATCH(1,($A5=LoadFactorSeasons)*(T$1=LoadFactorHours),0),)</f>
        <v>1.6473261879367955E-4</v>
      </c>
      <c r="U5" s="7" cm="1">
        <f t="array" ref="U5">INDEX('Summarized Source Data'!$P$1326:$P$1469,MATCH(1,($A5=LoadFactorSeasons)*(U$1=LoadFactorHours),0),)</f>
        <v>1.4171883611501087E-4</v>
      </c>
      <c r="V5" s="7" cm="1">
        <f t="array" ref="V5">INDEX('Summarized Source Data'!$P$1326:$P$1469,MATCH(1,($A5=LoadFactorSeasons)*(V$1=LoadFactorHours),0),)</f>
        <v>1.323832889938815E-4</v>
      </c>
      <c r="W5" s="7" cm="1">
        <f t="array" ref="W5">INDEX('Summarized Source Data'!$P$1326:$P$1469,MATCH(1,($A5=LoadFactorSeasons)*(W$1=LoadFactorHours),0),)</f>
        <v>1.251375854368567E-4</v>
      </c>
      <c r="X5" s="7" cm="1">
        <f t="array" ref="X5">INDEX('Summarized Source Data'!$P$1326:$P$1469,MATCH(1,($A5=LoadFactorSeasons)*(X$1=LoadFactorHours),0),)</f>
        <v>1.1967918334780323E-4</v>
      </c>
      <c r="Y5" s="7" cm="1">
        <f t="array" ref="Y5">INDEX('Summarized Source Data'!$P$1326:$P$1469,MATCH(1,($A5=LoadFactorSeasons)*(Y$1=LoadFactorHours),0),)</f>
        <v>8.0624382150340444E-5</v>
      </c>
    </row>
    <row r="6" spans="1:25">
      <c r="A6" s="7" t="s">
        <v>130</v>
      </c>
      <c r="B6" s="7" cm="1">
        <f t="array" ref="B6">INDEX('Summarized Source Data'!$P$1326:$P$1469,MATCH(1,($A6=LoadFactorSeasons)*(B$1=LoadFactorHours),0),)</f>
        <v>5.9335549866145265E-5</v>
      </c>
      <c r="C6" s="7" cm="1">
        <f t="array" ref="C6">INDEX('Summarized Source Data'!$P$1326:$P$1469,MATCH(1,($A6=LoadFactorSeasons)*(C$1=LoadFactorHours),0),)</f>
        <v>5.6196670043417826E-5</v>
      </c>
      <c r="D6" s="7" cm="1">
        <f t="array" ref="D6">INDEX('Summarized Source Data'!$P$1326:$P$1469,MATCH(1,($A6=LoadFactorSeasons)*(D$1=LoadFactorHours),0),)</f>
        <v>5.5340629630965877E-5</v>
      </c>
      <c r="E6" s="7" cm="1">
        <f t="array" ref="E6">INDEX('Summarized Source Data'!$P$1326:$P$1469,MATCH(1,($A6=LoadFactorSeasons)*(E$1=LoadFactorHours),0),)</f>
        <v>5.5340629630965877E-5</v>
      </c>
      <c r="F6" s="7" cm="1">
        <f t="array" ref="F6">INDEX('Summarized Source Data'!$P$1326:$P$1469,MATCH(1,($A6=LoadFactorSeasons)*(F$1=LoadFactorHours),0),)</f>
        <v>5.5055274704681447E-5</v>
      </c>
      <c r="G6" s="7" cm="1">
        <f t="array" ref="G6">INDEX('Summarized Source Data'!$P$1326:$P$1469,MATCH(1,($A6=LoadFactorSeasons)*(G$1=LoadFactorHours),0),)</f>
        <v>5.5483294910907412E-5</v>
      </c>
      <c r="H6" s="7" cm="1">
        <f t="array" ref="H6">INDEX('Summarized Source Data'!$P$1326:$P$1469,MATCH(1,($A6=LoadFactorSeasons)*(H$1=LoadFactorHours),0),)</f>
        <v>6.8925458814372693E-5</v>
      </c>
      <c r="I6" s="7" cm="1">
        <f t="array" ref="I6">INDEX('Summarized Source Data'!$P$1326:$P$1469,MATCH(1,($A6=LoadFactorSeasons)*(I$1=LoadFactorHours),0),)</f>
        <v>8.9781880055356578E-5</v>
      </c>
      <c r="J6" s="7" cm="1">
        <f t="array" ref="J6">INDEX('Summarized Source Data'!$P$1326:$P$1469,MATCH(1,($A6=LoadFactorSeasons)*(J$1=LoadFactorHours),0),)</f>
        <v>1.0772710112788696E-4</v>
      </c>
      <c r="K6" s="7" cm="1">
        <f t="array" ref="K6">INDEX('Summarized Source Data'!$P$1326:$P$1469,MATCH(1,($A6=LoadFactorSeasons)*(K$1=LoadFactorHours),0),)</f>
        <v>1.2270805200980964E-4</v>
      </c>
      <c r="L6" s="7" cm="1">
        <f t="array" ref="L6">INDEX('Summarized Source Data'!$P$1326:$P$1469,MATCH(1,($A6=LoadFactorSeasons)*(L$1=LoadFactorHours),0),)</f>
        <v>1.3018190956504594E-4</v>
      </c>
      <c r="M6" s="7" cm="1">
        <f t="array" ref="M6">INDEX('Summarized Source Data'!$P$1326:$P$1469,MATCH(1,($A6=LoadFactorSeasons)*(M$1=LoadFactorHours),0),)</f>
        <v>1.3460487437285263E-4</v>
      </c>
      <c r="N6" s="7" cm="1">
        <f t="array" ref="N6">INDEX('Summarized Source Data'!$P$1326:$P$1469,MATCH(1,($A6=LoadFactorSeasons)*(N$1=LoadFactorHours),0),)</f>
        <v>1.3183933655170748E-4</v>
      </c>
      <c r="O6" s="7" cm="1">
        <f t="array" ref="O6">INDEX('Summarized Source Data'!$P$1326:$P$1469,MATCH(1,($A6=LoadFactorSeasons)*(O$1=LoadFactorHours),0),)</f>
        <v>1.2584700493174114E-4</v>
      </c>
      <c r="P6" s="7" cm="1">
        <f t="array" ref="P6">INDEX('Summarized Source Data'!$P$1326:$P$1469,MATCH(1,($A6=LoadFactorSeasons)*(P$1=LoadFactorHours),0),)</f>
        <v>1.2413489974043588E-4</v>
      </c>
      <c r="Q6" s="7" cm="1">
        <f t="array" ref="Q6">INDEX('Summarized Source Data'!$P$1326:$P$1469,MATCH(1,($A6=LoadFactorSeasons)*(Q$1=LoadFactorHours),0),)</f>
        <v>1.2156672977027732E-4</v>
      </c>
      <c r="R6" s="7" cm="1">
        <f t="array" ref="R6">INDEX('Summarized Source Data'!$P$1326:$P$1469,MATCH(1,($A6=LoadFactorSeasons)*(R$1=LoadFactorHours),0),)</f>
        <v>1.3878322487744275E-4</v>
      </c>
      <c r="S6" s="7" cm="1">
        <f t="array" ref="S6">INDEX('Summarized Source Data'!$P$1326:$P$1469,MATCH(1,($A6=LoadFactorSeasons)*(S$1=LoadFactorHours),0),)</f>
        <v>1.389258901573843E-4</v>
      </c>
      <c r="T6" s="7" cm="1">
        <f t="array" ref="T6">INDEX('Summarized Source Data'!$P$1326:$P$1469,MATCH(1,($A6=LoadFactorSeasons)*(T$1=LoadFactorHours),0),)</f>
        <v>1.3792716009858948E-4</v>
      </c>
      <c r="U6" s="7" cm="1">
        <f t="array" ref="U6">INDEX('Summarized Source Data'!$P$1326:$P$1469,MATCH(1,($A6=LoadFactorSeasons)*(U$1=LoadFactorHours),0),)</f>
        <v>1.3464559062951917E-4</v>
      </c>
      <c r="V6" s="7" cm="1">
        <f t="array" ref="V6">INDEX('Summarized Source Data'!$P$1326:$P$1469,MATCH(1,($A6=LoadFactorSeasons)*(V$1=LoadFactorHours),0),)</f>
        <v>1.3022262582171242E-4</v>
      </c>
      <c r="W6" s="7" cm="1">
        <f t="array" ref="W6">INDEX('Summarized Source Data'!$P$1326:$P$1469,MATCH(1,($A6=LoadFactorSeasons)*(W$1=LoadFactorHours),0),)</f>
        <v>1.2522895116133683E-4</v>
      </c>
      <c r="X6" s="7" cm="1">
        <f t="array" ref="X6">INDEX('Summarized Source Data'!$P$1326:$P$1469,MATCH(1,($A6=LoadFactorSeasons)*(X$1=LoadFactorHours),0),)</f>
        <v>1.2351684597003158E-4</v>
      </c>
      <c r="Y6" s="7" cm="1">
        <f t="array" ref="Y6">INDEX('Summarized Source Data'!$P$1326:$P$1469,MATCH(1,($A6=LoadFactorSeasons)*(Y$1=LoadFactorHours),0),)</f>
        <v>8.3018400565263871E-5</v>
      </c>
    </row>
    <row r="7" spans="1:25">
      <c r="A7" s="7" t="s">
        <v>129</v>
      </c>
      <c r="B7" s="7" cm="1">
        <f t="array" ref="B7">INDEX('Summarized Source Data'!$P$1326:$P$1469,MATCH(1,($A7=LoadFactorSeasons)*(B$1=LoadFactorHours),0),)</f>
        <v>7.9437038458548241E-5</v>
      </c>
      <c r="C7" s="7" cm="1">
        <f t="array" ref="C7">INDEX('Summarized Source Data'!$P$1326:$P$1469,MATCH(1,($A7=LoadFactorSeasons)*(C$1=LoadFactorHours),0),)</f>
        <v>7.5751033607946735E-5</v>
      </c>
      <c r="D7" s="7" cm="1">
        <f t="array" ref="D7">INDEX('Summarized Source Data'!$P$1326:$P$1469,MATCH(1,($A7=LoadFactorSeasons)*(D$1=LoadFactorHours),0),)</f>
        <v>7.4745780367678683E-5</v>
      </c>
      <c r="E7" s="7" cm="1">
        <f t="array" ref="E7">INDEX('Summarized Source Data'!$P$1326:$P$1469,MATCH(1,($A7=LoadFactorSeasons)*(E$1=LoadFactorHours),0),)</f>
        <v>7.4745780367678683E-5</v>
      </c>
      <c r="F7" s="7" cm="1">
        <f t="array" ref="F7">INDEX('Summarized Source Data'!$P$1326:$P$1469,MATCH(1,($A7=LoadFactorSeasons)*(F$1=LoadFactorHours),0),)</f>
        <v>7.4410686416386988E-5</v>
      </c>
      <c r="G7" s="7" cm="1">
        <f t="array" ref="G7">INDEX('Summarized Source Data'!$P$1326:$P$1469,MATCH(1,($A7=LoadFactorSeasons)*(G$1=LoadFactorHours),0),)</f>
        <v>7.4913313036521027E-5</v>
      </c>
      <c r="H7" s="7" cm="1">
        <f t="array" ref="H7">INDEX('Summarized Source Data'!$P$1326:$P$1469,MATCH(1,($A7=LoadFactorSeasons)*(H$1=LoadFactorHours),0),)</f>
        <v>9.2838793557727134E-5</v>
      </c>
      <c r="I7" s="7" cm="1">
        <f t="array" ref="I7">INDEX('Summarized Source Data'!$P$1326:$P$1469,MATCH(1,($A7=LoadFactorSeasons)*(I$1=LoadFactorHours),0),)</f>
        <v>1.2077159698259236E-4</v>
      </c>
      <c r="J7" s="7" cm="1">
        <f t="array" ref="J7">INDEX('Summarized Source Data'!$P$1326:$P$1469,MATCH(1,($A7=LoadFactorSeasons)*(J$1=LoadFactorHours),0),)</f>
        <v>1.4399960808048854E-4</v>
      </c>
      <c r="K7" s="7" cm="1">
        <f t="array" ref="K7">INDEX('Summarized Source Data'!$P$1326:$P$1469,MATCH(1,($A7=LoadFactorSeasons)*(K$1=LoadFactorHours),0),)</f>
        <v>1.6302359358709632E-4</v>
      </c>
      <c r="L7" s="7" cm="1">
        <f t="array" ref="L7">INDEX('Summarized Source Data'!$P$1326:$P$1469,MATCH(1,($A7=LoadFactorSeasons)*(L$1=LoadFactorHours),0),)</f>
        <v>1.7251303881810339E-4</v>
      </c>
      <c r="M7" s="7" cm="1">
        <f t="array" ref="M7">INDEX('Summarized Source Data'!$P$1326:$P$1469,MATCH(1,($A7=LoadFactorSeasons)*(M$1=LoadFactorHours),0),)</f>
        <v>1.7770695214271398E-4</v>
      </c>
      <c r="N7" s="7" cm="1">
        <f t="array" ref="N7">INDEX('Summarized Source Data'!$P$1326:$P$1469,MATCH(1,($A7=LoadFactorSeasons)*(N$1=LoadFactorHours),0),)</f>
        <v>1.7374651418760912E-4</v>
      </c>
      <c r="O7" s="7" cm="1">
        <f t="array" ref="O7">INDEX('Summarized Source Data'!$P$1326:$P$1469,MATCH(1,($A7=LoadFactorSeasons)*(O$1=LoadFactorHours),0),)</f>
        <v>1.6527791661267186E-4</v>
      </c>
      <c r="P7" s="7" cm="1">
        <f t="array" ref="P7">INDEX('Summarized Source Data'!$P$1326:$P$1469,MATCH(1,($A7=LoadFactorSeasons)*(P$1=LoadFactorHours),0),)</f>
        <v>1.6326738151852874E-4</v>
      </c>
      <c r="Q7" s="7" cm="1">
        <f t="array" ref="Q7">INDEX('Summarized Source Data'!$P$1326:$P$1469,MATCH(1,($A7=LoadFactorSeasons)*(Q$1=LoadFactorHours),0),)</f>
        <v>1.6025153595690362E-4</v>
      </c>
      <c r="R7" s="7" cm="1">
        <f t="array" ref="R7">INDEX('Summarized Source Data'!$P$1326:$P$1469,MATCH(1,($A7=LoadFactorSeasons)*(R$1=LoadFactorHours),0),)</f>
        <v>1.8392268598603148E-4</v>
      </c>
      <c r="S7" s="7" cm="1">
        <f t="array" ref="S7">INDEX('Summarized Source Data'!$P$1326:$P$1469,MATCH(1,($A7=LoadFactorSeasons)*(S$1=LoadFactorHours),0),)</f>
        <v>1.8409021865487384E-4</v>
      </c>
      <c r="T7" s="7" cm="1">
        <f t="array" ref="T7">INDEX('Summarized Source Data'!$P$1326:$P$1469,MATCH(1,($A7=LoadFactorSeasons)*(T$1=LoadFactorHours),0),)</f>
        <v>1.8291740413215645E-4</v>
      </c>
      <c r="U7" s="7" cm="1">
        <f t="array" ref="U7">INDEX('Summarized Source Data'!$P$1326:$P$1469,MATCH(1,($A7=LoadFactorSeasons)*(U$1=LoadFactorHours),0),)</f>
        <v>1.7906383799910563E-4</v>
      </c>
      <c r="V7" s="7" cm="1">
        <f t="array" ref="V7">INDEX('Summarized Source Data'!$P$1326:$P$1469,MATCH(1,($A7=LoadFactorSeasons)*(V$1=LoadFactorHours),0),)</f>
        <v>1.7386992467449507E-4</v>
      </c>
      <c r="W7" s="7" cm="1">
        <f t="array" ref="W7">INDEX('Summarized Source Data'!$P$1326:$P$1469,MATCH(1,($A7=LoadFactorSeasons)*(W$1=LoadFactorHours),0),)</f>
        <v>1.6800582344730114E-4</v>
      </c>
      <c r="X7" s="7" cm="1">
        <f t="array" ref="X7">INDEX('Summarized Source Data'!$P$1326:$P$1469,MATCH(1,($A7=LoadFactorSeasons)*(X$1=LoadFactorHours),0),)</f>
        <v>1.65995288353158E-4</v>
      </c>
      <c r="Y7" s="7" cm="1">
        <f t="array" ref="Y7">INDEX('Summarized Source Data'!$P$1326:$P$1469,MATCH(1,($A7=LoadFactorSeasons)*(Y$1=LoadFactorHours),0),)</f>
        <v>1.1154305061998913E-4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23F1-1322-435B-827E-B2F4F7C9CCC9}">
  <sheetPr codeName="Sheet22">
    <tabColor rgb="FF002060"/>
  </sheetPr>
  <dimension ref="A1:Y15"/>
  <sheetViews>
    <sheetView workbookViewId="0">
      <selection activeCell="B2" sqref="B2"/>
    </sheetView>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Data'!$Q$1326:$Q$1469,MATCH(1,($A2=LoadFactorSeasons)*(B$1=LoadFactorHours),0),)</f>
        <v>6.1180467255042431E-5</v>
      </c>
      <c r="C2" s="7" cm="1">
        <f t="array" ref="C2">INDEX('Summarized Source Data'!$Q$1326:$Q$1469,MATCH(1,($A2=LoadFactorSeasons)*(C$1=LoadFactorHours),0),)</f>
        <v>5.9617955758635709E-5</v>
      </c>
      <c r="D2" s="7" cm="1">
        <f t="array" ref="D2">INDEX('Summarized Source Data'!$Q$1326:$Q$1469,MATCH(1,($A2=LoadFactorSeasons)*(D$1=LoadFactorHours),0),)</f>
        <v>5.9200386785424905E-5</v>
      </c>
      <c r="E2" s="7" cm="1">
        <f t="array" ref="E2">INDEX('Summarized Source Data'!$Q$1326:$Q$1469,MATCH(1,($A2=LoadFactorSeasons)*(E$1=LoadFactorHours),0),)</f>
        <v>5.9327809661525281E-5</v>
      </c>
      <c r="F2" s="7" cm="1">
        <f t="array" ref="F2">INDEX('Summarized Source Data'!$Q$1326:$Q$1469,MATCH(1,($A2=LoadFactorSeasons)*(F$1=LoadFactorHours),0),)</f>
        <v>5.9095912105020326E-5</v>
      </c>
      <c r="G2" s="7" cm="1">
        <f t="array" ref="G2">INDEX('Summarized Source Data'!$Q$1326:$Q$1469,MATCH(1,($A2=LoadFactorSeasons)*(G$1=LoadFactorHours),0),)</f>
        <v>6.0293964197300425E-5</v>
      </c>
      <c r="H2" s="7" cm="1">
        <f t="array" ref="H2">INDEX('Summarized Source Data'!$Q$1326:$Q$1469,MATCH(1,($A2=LoadFactorSeasons)*(H$1=LoadFactorHours),0),)</f>
        <v>8.5077744578469124E-5</v>
      </c>
      <c r="I2" s="7" cm="1">
        <f t="array" ref="I2">INDEX('Summarized Source Data'!$Q$1326:$Q$1469,MATCH(1,($A2=LoadFactorSeasons)*(I$1=LoadFactorHours),0),)</f>
        <v>1.5823378011749402E-4</v>
      </c>
      <c r="J2" s="7" cm="1">
        <f t="array" ref="J2">INDEX('Summarized Source Data'!$Q$1326:$Q$1469,MATCH(1,($A2=LoadFactorSeasons)*(J$1=LoadFactorHours),0),)</f>
        <v>1.7573390001546159E-4</v>
      </c>
      <c r="K2" s="7" cm="1">
        <f t="array" ref="K2">INDEX('Summarized Source Data'!$Q$1326:$Q$1469,MATCH(1,($A2=LoadFactorSeasons)*(K$1=LoadFactorHours),0),)</f>
        <v>1.6565849348134027E-4</v>
      </c>
      <c r="L2" s="7" cm="1">
        <f t="array" ref="L2">INDEX('Summarized Source Data'!$Q$1326:$Q$1469,MATCH(1,($A2=LoadFactorSeasons)*(L$1=LoadFactorHours),0),)</f>
        <v>1.444308293406301E-4</v>
      </c>
      <c r="M2" s="7" cm="1">
        <f t="array" ref="M2">INDEX('Summarized Source Data'!$Q$1326:$Q$1469,MATCH(1,($A2=LoadFactorSeasons)*(M$1=LoadFactorHours),0),)</f>
        <v>1.4645543700536924E-4</v>
      </c>
      <c r="N2" s="7" cm="1">
        <f t="array" ref="N2">INDEX('Summarized Source Data'!$Q$1326:$Q$1469,MATCH(1,($A2=LoadFactorSeasons)*(N$1=LoadFactorHours),0),)</f>
        <v>1.4696957526107209E-4</v>
      </c>
      <c r="O2" s="7" cm="1">
        <f t="array" ref="O2">INDEX('Summarized Source Data'!$Q$1326:$Q$1469,MATCH(1,($A2=LoadFactorSeasons)*(O$1=LoadFactorHours),0),)</f>
        <v>1.4408529141362621E-4</v>
      </c>
      <c r="P2" s="7" cm="1">
        <f t="array" ref="P2">INDEX('Summarized Source Data'!$Q$1326:$Q$1469,MATCH(1,($A2=LoadFactorSeasons)*(P$1=LoadFactorHours),0),)</f>
        <v>1.425199981860197E-4</v>
      </c>
      <c r="Q2" s="7" cm="1">
        <f t="array" ref="Q2">INDEX('Summarized Source Data'!$Q$1326:$Q$1469,MATCH(1,($A2=LoadFactorSeasons)*(Q$1=LoadFactorHours),0),)</f>
        <v>1.6017076879661045E-4</v>
      </c>
      <c r="R2" s="7" cm="1">
        <f t="array" ref="R2">INDEX('Summarized Source Data'!$Q$1326:$Q$1469,MATCH(1,($A2=LoadFactorSeasons)*(R$1=LoadFactorHours),0),)</f>
        <v>1.8431688382991026E-4</v>
      </c>
      <c r="S2" s="7" cm="1">
        <f t="array" ref="S2">INDEX('Summarized Source Data'!$Q$1326:$Q$1469,MATCH(1,($A2=LoadFactorSeasons)*(S$1=LoadFactorHours),0),)</f>
        <v>1.9151485797216781E-4</v>
      </c>
      <c r="T2" s="7" cm="1">
        <f t="array" ref="T2">INDEX('Summarized Source Data'!$Q$1326:$Q$1469,MATCH(1,($A2=LoadFactorSeasons)*(T$1=LoadFactorHours),0),)</f>
        <v>1.7985349397402886E-4</v>
      </c>
      <c r="U2" s="7" cm="1">
        <f t="array" ref="U2">INDEX('Summarized Source Data'!$Q$1326:$Q$1469,MATCH(1,($A2=LoadFactorSeasons)*(U$1=LoadFactorHours),0),)</f>
        <v>1.5494520215265852E-4</v>
      </c>
      <c r="V2" s="7" cm="1">
        <f t="array" ref="V2">INDEX('Summarized Source Data'!$Q$1326:$Q$1469,MATCH(1,($A2=LoadFactorSeasons)*(V$1=LoadFactorHours),0),)</f>
        <v>1.4476218664023148E-4</v>
      </c>
      <c r="W2" s="7" cm="1">
        <f t="array" ref="W2">INDEX('Summarized Source Data'!$Q$1326:$Q$1469,MATCH(1,($A2=LoadFactorSeasons)*(W$1=LoadFactorHours),0),)</f>
        <v>1.3757147917445748E-4</v>
      </c>
      <c r="X2" s="7" cm="1">
        <f t="array" ref="X2">INDEX('Summarized Source Data'!$Q$1326:$Q$1469,MATCH(1,($A2=LoadFactorSeasons)*(X$1=LoadFactorHours),0),)</f>
        <v>1.3203315851407463E-4</v>
      </c>
      <c r="Y2" s="7" cm="1">
        <f t="array" ref="Y2">INDEX('Summarized Source Data'!$Q$1326:$Q$1469,MATCH(1,($A2=LoadFactorSeasons)*(Y$1=LoadFactorHours),0),)</f>
        <v>8.8767611700918541E-5</v>
      </c>
    </row>
    <row r="3" spans="1:25">
      <c r="A3" s="7" t="s">
        <v>125</v>
      </c>
      <c r="B3" s="7" cm="1">
        <f t="array" ref="B3">INDEX('Summarized Source Data'!$Q$1326:$Q$1469,MATCH(1,($A3=LoadFactorSeasons)*(B$1=LoadFactorHours),0),)</f>
        <v>5.3873818757129096E-5</v>
      </c>
      <c r="C3" s="7" cm="1">
        <f t="array" ref="C3">INDEX('Summarized Source Data'!$Q$1326:$Q$1469,MATCH(1,($A3=LoadFactorSeasons)*(C$1=LoadFactorHours),0),)</f>
        <v>5.2403622452823008E-5</v>
      </c>
      <c r="D3" s="7" cm="1">
        <f t="array" ref="D3">INDEX('Summarized Source Data'!$Q$1326:$Q$1469,MATCH(1,($A3=LoadFactorSeasons)*(D$1=LoadFactorHours),0),)</f>
        <v>5.2010722753126687E-5</v>
      </c>
      <c r="E3" s="7" cm="1">
        <f t="array" ref="E3">INDEX('Summarized Source Data'!$Q$1326:$Q$1469,MATCH(1,($A3=LoadFactorSeasons)*(E$1=LoadFactorHours),0),)</f>
        <v>5.213061225279692E-5</v>
      </c>
      <c r="F3" s="7" cm="1">
        <f t="array" ref="F3">INDEX('Summarized Source Data'!$Q$1326:$Q$1469,MATCH(1,($A3=LoadFactorSeasons)*(F$1=LoadFactorHours),0),)</f>
        <v>5.1912415502670444E-5</v>
      </c>
      <c r="G3" s="7" cm="1">
        <f t="array" ref="G3">INDEX('Summarized Source Data'!$Q$1326:$Q$1469,MATCH(1,($A3=LoadFactorSeasons)*(G$1=LoadFactorHours),0),)</f>
        <v>5.3039688125464086E-5</v>
      </c>
      <c r="H3" s="7" cm="1">
        <f t="array" ref="H3">INDEX('Summarized Source Data'!$Q$1326:$Q$1469,MATCH(1,($A3=LoadFactorSeasons)*(H$1=LoadFactorHours),0),)</f>
        <v>7.5015730587674748E-5</v>
      </c>
      <c r="I3" s="7" cm="1">
        <f t="array" ref="I3">INDEX('Summarized Source Data'!$Q$1326:$Q$1469,MATCH(1,($A3=LoadFactorSeasons)*(I$1=LoadFactorHours),0),)</f>
        <v>1.4025712842679461E-4</v>
      </c>
      <c r="J3" s="7" cm="1">
        <f t="array" ref="J3">INDEX('Summarized Source Data'!$Q$1326:$Q$1469,MATCH(1,($A3=LoadFactorSeasons)*(J$1=LoadFactorHours),0),)</f>
        <v>1.5594494556640906E-4</v>
      </c>
      <c r="K3" s="7" cm="1">
        <f t="array" ref="K3">INDEX('Summarized Source Data'!$Q$1326:$Q$1469,MATCH(1,($A3=LoadFactorSeasons)*(K$1=LoadFactorHours),0),)</f>
        <v>1.4696735073621618E-4</v>
      </c>
      <c r="L3" s="7" cm="1">
        <f t="array" ref="L3">INDEX('Summarized Source Data'!$Q$1326:$Q$1469,MATCH(1,($A3=LoadFactorSeasons)*(L$1=LoadFactorHours),0),)</f>
        <v>1.2864542481120817E-4</v>
      </c>
      <c r="M3" s="7" cm="1">
        <f t="array" ref="M3">INDEX('Summarized Source Data'!$Q$1326:$Q$1469,MATCH(1,($A3=LoadFactorSeasons)*(M$1=LoadFactorHours),0),)</f>
        <v>1.3000256762529146E-4</v>
      </c>
      <c r="N3" s="7" cm="1">
        <f t="array" ref="N3">INDEX('Summarized Source Data'!$Q$1326:$Q$1469,MATCH(1,($A3=LoadFactorSeasons)*(N$1=LoadFactorHours),0),)</f>
        <v>1.3057876802972392E-4</v>
      </c>
      <c r="O3" s="7" cm="1">
        <f t="array" ref="O3">INDEX('Summarized Source Data'!$Q$1326:$Q$1469,MATCH(1,($A3=LoadFactorSeasons)*(O$1=LoadFactorHours),0),)</f>
        <v>1.2859838963889692E-4</v>
      </c>
      <c r="P3" s="7" cm="1">
        <f t="array" ref="P3">INDEX('Summarized Source Data'!$Q$1326:$Q$1469,MATCH(1,($A3=LoadFactorSeasons)*(P$1=LoadFactorHours),0),)</f>
        <v>1.2657772952811942E-4</v>
      </c>
      <c r="Q3" s="7" cm="1">
        <f t="array" ref="Q3">INDEX('Summarized Source Data'!$Q$1326:$Q$1469,MATCH(1,($A3=LoadFactorSeasons)*(Q$1=LoadFactorHours),0),)</f>
        <v>1.4198950577545903E-4</v>
      </c>
      <c r="R3" s="7" cm="1">
        <f t="array" ref="R3">INDEX('Summarized Source Data'!$Q$1326:$Q$1469,MATCH(1,($A3=LoadFactorSeasons)*(R$1=LoadFactorHours),0),)</f>
        <v>1.6357300595959957E-4</v>
      </c>
      <c r="S3" s="7" cm="1">
        <f t="array" ref="S3">INDEX('Summarized Source Data'!$Q$1326:$Q$1469,MATCH(1,($A3=LoadFactorSeasons)*(S$1=LoadFactorHours),0),)</f>
        <v>1.7034571583530075E-4</v>
      </c>
      <c r="T3" s="7" cm="1">
        <f t="array" ref="T3">INDEX('Summarized Source Data'!$Q$1326:$Q$1469,MATCH(1,($A3=LoadFactorSeasons)*(T$1=LoadFactorHours),0),)</f>
        <v>1.6031969570491275E-4</v>
      </c>
      <c r="U3" s="7" cm="1">
        <f t="array" ref="U3">INDEX('Summarized Source Data'!$Q$1326:$Q$1469,MATCH(1,($A3=LoadFactorSeasons)*(U$1=LoadFactorHours),0),)</f>
        <v>1.3786198063367886E-4</v>
      </c>
      <c r="V3" s="7" cm="1">
        <f t="array" ref="V3">INDEX('Summarized Source Data'!$Q$1326:$Q$1469,MATCH(1,($A3=LoadFactorSeasons)*(V$1=LoadFactorHours),0),)</f>
        <v>1.2853876888478837E-4</v>
      </c>
      <c r="W3" s="7" cm="1">
        <f t="array" ref="W3">INDEX('Summarized Source Data'!$Q$1326:$Q$1469,MATCH(1,($A3=LoadFactorSeasons)*(W$1=LoadFactorHours),0),)</f>
        <v>1.2127393663391472E-4</v>
      </c>
      <c r="X3" s="7" cm="1">
        <f t="array" ref="X3">INDEX('Summarized Source Data'!$Q$1326:$Q$1469,MATCH(1,($A3=LoadFactorSeasons)*(X$1=LoadFactorHours),0),)</f>
        <v>1.1623918397287769E-4</v>
      </c>
      <c r="Y3" s="7" cm="1">
        <f t="array" ref="Y3">INDEX('Summarized Source Data'!$Q$1326:$Q$1469,MATCH(1,($A3=LoadFactorSeasons)*(Y$1=LoadFactorHours),0),)</f>
        <v>7.8208183522245368E-5</v>
      </c>
    </row>
    <row r="4" spans="1:25">
      <c r="A4" s="7" t="s">
        <v>126</v>
      </c>
      <c r="B4" s="7" cm="1">
        <f t="array" ref="B4">INDEX('Summarized Source Data'!$Q$1326:$Q$1469,MATCH(1,($A4=LoadFactorSeasons)*(B$1=LoadFactorHours),0),)</f>
        <v>4.6942584671848695E-5</v>
      </c>
      <c r="C4" s="7" cm="1">
        <f t="array" ref="C4">INDEX('Summarized Source Data'!$Q$1326:$Q$1469,MATCH(1,($A4=LoadFactorSeasons)*(C$1=LoadFactorHours),0),)</f>
        <v>4.5571289540867805E-5</v>
      </c>
      <c r="D4" s="7" cm="1">
        <f t="array" ref="D4">INDEX('Summarized Source Data'!$Q$1326:$Q$1469,MATCH(1,($A4=LoadFactorSeasons)*(D$1=LoadFactorHours),0),)</f>
        <v>4.5204820515524817E-5</v>
      </c>
      <c r="E4" s="7" cm="1">
        <f t="array" ref="E4">INDEX('Summarized Source Data'!$Q$1326:$Q$1469,MATCH(1,($A4=LoadFactorSeasons)*(E$1=LoadFactorHours),0),)</f>
        <v>4.531664968924538E-5</v>
      </c>
      <c r="F4" s="7" cm="1">
        <f t="array" ref="F4">INDEX('Summarized Source Data'!$Q$1326:$Q$1469,MATCH(1,($A4=LoadFactorSeasons)*(F$1=LoadFactorHours),0),)</f>
        <v>4.5113128879403677E-5</v>
      </c>
      <c r="G4" s="7" cm="1">
        <f t="array" ref="G4">INDEX('Summarized Source Data'!$Q$1326:$Q$1469,MATCH(1,($A4=LoadFactorSeasons)*(G$1=LoadFactorHours),0),)</f>
        <v>4.6164569027866751E-5</v>
      </c>
      <c r="H4" s="7" cm="1">
        <f t="array" ref="H4">INDEX('Summarized Source Data'!$Q$1326:$Q$1469,MATCH(1,($A4=LoadFactorSeasons)*(H$1=LoadFactorHours),0),)</f>
        <v>6.5458848567239014E-5</v>
      </c>
      <c r="I4" s="7" cm="1">
        <f t="array" ref="I4">INDEX('Summarized Source Data'!$Q$1326:$Q$1469,MATCH(1,($A4=LoadFactorSeasons)*(I$1=LoadFactorHours),0),)</f>
        <v>1.225010333229421E-4</v>
      </c>
      <c r="J4" s="7" cm="1">
        <f t="array" ref="J4">INDEX('Summarized Source Data'!$Q$1326:$Q$1469,MATCH(1,($A4=LoadFactorSeasons)*(J$1=LoadFactorHours),0),)</f>
        <v>1.3734863039051832E-4</v>
      </c>
      <c r="K4" s="7" cm="1">
        <f t="array" ref="K4">INDEX('Summarized Source Data'!$Q$1326:$Q$1469,MATCH(1,($A4=LoadFactorSeasons)*(K$1=LoadFactorHours),0),)</f>
        <v>1.2928083826821302E-4</v>
      </c>
      <c r="L4" s="7" cm="1">
        <f t="array" ref="L4">INDEX('Summarized Source Data'!$Q$1326:$Q$1469,MATCH(1,($A4=LoadFactorSeasons)*(L$1=LoadFactorHours),0),)</f>
        <v>1.1257403948481175E-4</v>
      </c>
      <c r="M4" s="7" cm="1">
        <f t="array" ref="M4">INDEX('Summarized Source Data'!$Q$1326:$Q$1469,MATCH(1,($A4=LoadFactorSeasons)*(M$1=LoadFactorHours),0),)</f>
        <v>1.1430589038654707E-4</v>
      </c>
      <c r="N4" s="7" cm="1">
        <f t="array" ref="N4">INDEX('Summarized Source Data'!$Q$1326:$Q$1469,MATCH(1,($A4=LoadFactorSeasons)*(N$1=LoadFactorHours),0),)</f>
        <v>1.1515748401491021E-4</v>
      </c>
      <c r="O4" s="7" cm="1">
        <f t="array" ref="O4">INDEX('Summarized Source Data'!$Q$1326:$Q$1469,MATCH(1,($A4=LoadFactorSeasons)*(O$1=LoadFactorHours),0),)</f>
        <v>1.127792644913992E-4</v>
      </c>
      <c r="P4" s="7" cm="1">
        <f t="array" ref="P4">INDEX('Summarized Source Data'!$Q$1326:$Q$1469,MATCH(1,($A4=LoadFactorSeasons)*(P$1=LoadFactorHours),0),)</f>
        <v>1.1136053741042125E-4</v>
      </c>
      <c r="Q4" s="7" cm="1">
        <f t="array" ref="Q4">INDEX('Summarized Source Data'!$Q$1326:$Q$1469,MATCH(1,($A4=LoadFactorSeasons)*(Q$1=LoadFactorHours),0),)</f>
        <v>1.245727958407847E-4</v>
      </c>
      <c r="R4" s="7" cm="1">
        <f t="array" ref="R4">INDEX('Summarized Source Data'!$Q$1326:$Q$1469,MATCH(1,($A4=LoadFactorSeasons)*(R$1=LoadFactorHours),0),)</f>
        <v>1.4406241076444785E-4</v>
      </c>
      <c r="S4" s="7" cm="1">
        <f t="array" ref="S4">INDEX('Summarized Source Data'!$Q$1326:$Q$1469,MATCH(1,($A4=LoadFactorSeasons)*(S$1=LoadFactorHours),0),)</f>
        <v>1.5037951079940865E-4</v>
      </c>
      <c r="T4" s="7" cm="1">
        <f t="array" ref="T4">INDEX('Summarized Source Data'!$Q$1326:$Q$1469,MATCH(1,($A4=LoadFactorSeasons)*(T$1=LoadFactorHours),0),)</f>
        <v>1.4172531632216235E-4</v>
      </c>
      <c r="U4" s="7" cm="1">
        <f t="array" ref="U4">INDEX('Summarized Source Data'!$Q$1326:$Q$1469,MATCH(1,($A4=LoadFactorSeasons)*(U$1=LoadFactorHours),0),)</f>
        <v>1.2149132304945529E-4</v>
      </c>
      <c r="V4" s="7" cm="1">
        <f t="array" ref="V4">INDEX('Summarized Source Data'!$Q$1326:$Q$1469,MATCH(1,($A4=LoadFactorSeasons)*(V$1=LoadFactorHours),0),)</f>
        <v>1.1255448026589393E-4</v>
      </c>
      <c r="W4" s="7" cm="1">
        <f t="array" ref="W4">INDEX('Summarized Source Data'!$Q$1326:$Q$1469,MATCH(1,($A4=LoadFactorSeasons)*(W$1=LoadFactorHours),0),)</f>
        <v>1.0616383340990772E-4</v>
      </c>
      <c r="X4" s="7" cm="1">
        <f t="array" ref="X4">INDEX('Summarized Source Data'!$Q$1326:$Q$1469,MATCH(1,($A4=LoadFactorSeasons)*(X$1=LoadFactorHours),0),)</f>
        <v>1.0131943664901155E-4</v>
      </c>
      <c r="Y4" s="7" cm="1">
        <f t="array" ref="Y4">INDEX('Summarized Source Data'!$Q$1326:$Q$1469,MATCH(1,($A4=LoadFactorSeasons)*(Y$1=LoadFactorHours),0),)</f>
        <v>6.818626039697254E-5</v>
      </c>
    </row>
    <row r="5" spans="1:25">
      <c r="A5" s="7" t="s">
        <v>127</v>
      </c>
      <c r="B5" s="7" cm="1">
        <f t="array" ref="B5">INDEX('Summarized Source Data'!$Q$1326:$Q$1469,MATCH(1,($A5=LoadFactorSeasons)*(B$1=LoadFactorHours),0),)</f>
        <v>5.5545744257193219E-5</v>
      </c>
      <c r="C5" s="7" cm="1">
        <f t="array" ref="C5">INDEX('Summarized Source Data'!$Q$1326:$Q$1469,MATCH(1,($A5=LoadFactorSeasons)*(C$1=LoadFactorHours),0),)</f>
        <v>5.4054504018015632E-5</v>
      </c>
      <c r="D5" s="7" cm="1">
        <f t="array" ref="D5">INDEX('Summarized Source Data'!$Q$1326:$Q$1469,MATCH(1,($A5=LoadFactorSeasons)*(D$1=LoadFactorHours),0),)</f>
        <v>5.3655977951045422E-5</v>
      </c>
      <c r="E5" s="7" cm="1">
        <f t="array" ref="E5">INDEX('Summarized Source Data'!$Q$1326:$Q$1469,MATCH(1,($A5=LoadFactorSeasons)*(E$1=LoadFactorHours),0),)</f>
        <v>5.3777588653219197E-5</v>
      </c>
      <c r="F5" s="7" cm="1">
        <f t="array" ref="F5">INDEX('Summarized Source Data'!$Q$1326:$Q$1469,MATCH(1,($A5=LoadFactorSeasons)*(F$1=LoadFactorHours),0),)</f>
        <v>5.3556268702343694E-5</v>
      </c>
      <c r="G5" s="7" cm="1">
        <f t="array" ref="G5">INDEX('Summarized Source Data'!$Q$1326:$Q$1469,MATCH(1,($A5=LoadFactorSeasons)*(G$1=LoadFactorHours),0),)</f>
        <v>5.4699679279142727E-5</v>
      </c>
      <c r="H5" s="7" cm="1">
        <f t="array" ref="H5">INDEX('Summarized Source Data'!$Q$1326:$Q$1469,MATCH(1,($A5=LoadFactorSeasons)*(H$1=LoadFactorHours),0),)</f>
        <v>7.7318062205522154E-5</v>
      </c>
      <c r="I5" s="7" cm="1">
        <f t="array" ref="I5">INDEX('Summarized Source Data'!$Q$1326:$Q$1469,MATCH(1,($A5=LoadFactorSeasons)*(I$1=LoadFactorHours),0),)</f>
        <v>1.4407471700603303E-4</v>
      </c>
      <c r="J5" s="7" cm="1">
        <f t="array" ref="J5">INDEX('Summarized Source Data'!$Q$1326:$Q$1469,MATCH(1,($A5=LoadFactorSeasons)*(J$1=LoadFactorHours),0),)</f>
        <v>1.6056135895131473E-4</v>
      </c>
      <c r="K5" s="7" cm="1">
        <f t="array" ref="K5">INDEX('Summarized Source Data'!$Q$1326:$Q$1469,MATCH(1,($A5=LoadFactorSeasons)*(K$1=LoadFactorHours),0),)</f>
        <v>1.513870610326559E-4</v>
      </c>
      <c r="L5" s="7" cm="1">
        <f t="array" ref="L5">INDEX('Summarized Source Data'!$Q$1326:$Q$1469,MATCH(1,($A5=LoadFactorSeasons)*(L$1=LoadFactorHours),0),)</f>
        <v>1.3219780426271962E-4</v>
      </c>
      <c r="M5" s="7" cm="1">
        <f t="array" ref="M5">INDEX('Summarized Source Data'!$Q$1326:$Q$1469,MATCH(1,($A5=LoadFactorSeasons)*(M$1=LoadFactorHours),0),)</f>
        <v>1.3357437279900563E-4</v>
      </c>
      <c r="N5" s="7" cm="1">
        <f t="array" ref="N5">INDEX('Summarized Source Data'!$Q$1326:$Q$1469,MATCH(1,($A5=LoadFactorSeasons)*(N$1=LoadFactorHours),0),)</f>
        <v>1.3451163470296621E-4</v>
      </c>
      <c r="O5" s="7" cm="1">
        <f t="array" ref="O5">INDEX('Summarized Source Data'!$Q$1326:$Q$1469,MATCH(1,($A5=LoadFactorSeasons)*(O$1=LoadFactorHours),0),)</f>
        <v>1.3208224702821879E-4</v>
      </c>
      <c r="P5" s="7" cm="1">
        <f t="array" ref="P5">INDEX('Summarized Source Data'!$Q$1326:$Q$1469,MATCH(1,($A5=LoadFactorSeasons)*(P$1=LoadFactorHours),0),)</f>
        <v>1.3003266006028538E-4</v>
      </c>
      <c r="Q5" s="7" cm="1">
        <f t="array" ref="Q5">INDEX('Summarized Source Data'!$Q$1326:$Q$1469,MATCH(1,($A5=LoadFactorSeasons)*(Q$1=LoadFactorHours),0),)</f>
        <v>1.4629266869132623E-4</v>
      </c>
      <c r="R5" s="7" cm="1">
        <f t="array" ref="R5">INDEX('Summarized Source Data'!$Q$1326:$Q$1469,MATCH(1,($A5=LoadFactorSeasons)*(R$1=LoadFactorHours),0),)</f>
        <v>1.6840786873641787E-4</v>
      </c>
      <c r="S5" s="7" cm="1">
        <f t="array" ref="S5">INDEX('Summarized Source Data'!$Q$1326:$Q$1469,MATCH(1,($A5=LoadFactorSeasons)*(S$1=LoadFactorHours),0),)</f>
        <v>1.7527751969753118E-4</v>
      </c>
      <c r="T5" s="7" cm="1">
        <f t="array" ref="T5">INDEX('Summarized Source Data'!$Q$1326:$Q$1469,MATCH(1,($A5=LoadFactorSeasons)*(T$1=LoadFactorHours),0),)</f>
        <v>1.6473261879367955E-4</v>
      </c>
      <c r="U5" s="7" cm="1">
        <f t="array" ref="U5">INDEX('Summarized Source Data'!$Q$1326:$Q$1469,MATCH(1,($A5=LoadFactorSeasons)*(U$1=LoadFactorHours),0),)</f>
        <v>1.4171883611501087E-4</v>
      </c>
      <c r="V5" s="7" cm="1">
        <f t="array" ref="V5">INDEX('Summarized Source Data'!$Q$1326:$Q$1469,MATCH(1,($A5=LoadFactorSeasons)*(V$1=LoadFactorHours),0),)</f>
        <v>1.323832889938815E-4</v>
      </c>
      <c r="W5" s="7" cm="1">
        <f t="array" ref="W5">INDEX('Summarized Source Data'!$Q$1326:$Q$1469,MATCH(1,($A5=LoadFactorSeasons)*(W$1=LoadFactorHours),0),)</f>
        <v>1.251375854368567E-4</v>
      </c>
      <c r="X5" s="7" cm="1">
        <f t="array" ref="X5">INDEX('Summarized Source Data'!$Q$1326:$Q$1469,MATCH(1,($A5=LoadFactorSeasons)*(X$1=LoadFactorHours),0),)</f>
        <v>1.1967918334780323E-4</v>
      </c>
      <c r="Y5" s="7" cm="1">
        <f t="array" ref="Y5">INDEX('Summarized Source Data'!$Q$1326:$Q$1469,MATCH(1,($A5=LoadFactorSeasons)*(Y$1=LoadFactorHours),0),)</f>
        <v>8.0624382150340444E-5</v>
      </c>
    </row>
    <row r="6" spans="1:25">
      <c r="A6" s="7" t="s">
        <v>130</v>
      </c>
      <c r="B6" s="7" cm="1">
        <f t="array" ref="B6">INDEX('Summarized Source Data'!$Q$1326:$Q$1469,MATCH(1,($A6=LoadFactorSeasons)*(B$1=LoadFactorHours),0),)</f>
        <v>5.9335549866145265E-5</v>
      </c>
      <c r="C6" s="7" cm="1">
        <f t="array" ref="C6">INDEX('Summarized Source Data'!$Q$1326:$Q$1469,MATCH(1,($A6=LoadFactorSeasons)*(C$1=LoadFactorHours),0),)</f>
        <v>5.6196670043417826E-5</v>
      </c>
      <c r="D6" s="7" cm="1">
        <f t="array" ref="D6">INDEX('Summarized Source Data'!$Q$1326:$Q$1469,MATCH(1,($A6=LoadFactorSeasons)*(D$1=LoadFactorHours),0),)</f>
        <v>5.5340629630965877E-5</v>
      </c>
      <c r="E6" s="7" cm="1">
        <f t="array" ref="E6">INDEX('Summarized Source Data'!$Q$1326:$Q$1469,MATCH(1,($A6=LoadFactorSeasons)*(E$1=LoadFactorHours),0),)</f>
        <v>5.5340629630965877E-5</v>
      </c>
      <c r="F6" s="7" cm="1">
        <f t="array" ref="F6">INDEX('Summarized Source Data'!$Q$1326:$Q$1469,MATCH(1,($A6=LoadFactorSeasons)*(F$1=LoadFactorHours),0),)</f>
        <v>5.5055274704681447E-5</v>
      </c>
      <c r="G6" s="7" cm="1">
        <f t="array" ref="G6">INDEX('Summarized Source Data'!$Q$1326:$Q$1469,MATCH(1,($A6=LoadFactorSeasons)*(G$1=LoadFactorHours),0),)</f>
        <v>5.5483294910907412E-5</v>
      </c>
      <c r="H6" s="7" cm="1">
        <f t="array" ref="H6">INDEX('Summarized Source Data'!$Q$1326:$Q$1469,MATCH(1,($A6=LoadFactorSeasons)*(H$1=LoadFactorHours),0),)</f>
        <v>6.8925458814372693E-5</v>
      </c>
      <c r="I6" s="7" cm="1">
        <f t="array" ref="I6">INDEX('Summarized Source Data'!$Q$1326:$Q$1469,MATCH(1,($A6=LoadFactorSeasons)*(I$1=LoadFactorHours),0),)</f>
        <v>8.9781880055356578E-5</v>
      </c>
      <c r="J6" s="7" cm="1">
        <f t="array" ref="J6">INDEX('Summarized Source Data'!$Q$1326:$Q$1469,MATCH(1,($A6=LoadFactorSeasons)*(J$1=LoadFactorHours),0),)</f>
        <v>1.0772710112788696E-4</v>
      </c>
      <c r="K6" s="7" cm="1">
        <f t="array" ref="K6">INDEX('Summarized Source Data'!$Q$1326:$Q$1469,MATCH(1,($A6=LoadFactorSeasons)*(K$1=LoadFactorHours),0),)</f>
        <v>1.2270805200980964E-4</v>
      </c>
      <c r="L6" s="7" cm="1">
        <f t="array" ref="L6">INDEX('Summarized Source Data'!$Q$1326:$Q$1469,MATCH(1,($A6=LoadFactorSeasons)*(L$1=LoadFactorHours),0),)</f>
        <v>1.3018190956504594E-4</v>
      </c>
      <c r="M6" s="7" cm="1">
        <f t="array" ref="M6">INDEX('Summarized Source Data'!$Q$1326:$Q$1469,MATCH(1,($A6=LoadFactorSeasons)*(M$1=LoadFactorHours),0),)</f>
        <v>1.3460487437285263E-4</v>
      </c>
      <c r="N6" s="7" cm="1">
        <f t="array" ref="N6">INDEX('Summarized Source Data'!$Q$1326:$Q$1469,MATCH(1,($A6=LoadFactorSeasons)*(N$1=LoadFactorHours),0),)</f>
        <v>1.3183933655170748E-4</v>
      </c>
      <c r="O6" s="7" cm="1">
        <f t="array" ref="O6">INDEX('Summarized Source Data'!$Q$1326:$Q$1469,MATCH(1,($A6=LoadFactorSeasons)*(O$1=LoadFactorHours),0),)</f>
        <v>1.2584700493174114E-4</v>
      </c>
      <c r="P6" s="7" cm="1">
        <f t="array" ref="P6">INDEX('Summarized Source Data'!$Q$1326:$Q$1469,MATCH(1,($A6=LoadFactorSeasons)*(P$1=LoadFactorHours),0),)</f>
        <v>1.2413489974043588E-4</v>
      </c>
      <c r="Q6" s="7" cm="1">
        <f t="array" ref="Q6">INDEX('Summarized Source Data'!$Q$1326:$Q$1469,MATCH(1,($A6=LoadFactorSeasons)*(Q$1=LoadFactorHours),0),)</f>
        <v>1.2156672977027732E-4</v>
      </c>
      <c r="R6" s="7" cm="1">
        <f t="array" ref="R6">INDEX('Summarized Source Data'!$Q$1326:$Q$1469,MATCH(1,($A6=LoadFactorSeasons)*(R$1=LoadFactorHours),0),)</f>
        <v>1.3878322487744275E-4</v>
      </c>
      <c r="S6" s="7" cm="1">
        <f t="array" ref="S6">INDEX('Summarized Source Data'!$Q$1326:$Q$1469,MATCH(1,($A6=LoadFactorSeasons)*(S$1=LoadFactorHours),0),)</f>
        <v>1.389258901573843E-4</v>
      </c>
      <c r="T6" s="7" cm="1">
        <f t="array" ref="T6">INDEX('Summarized Source Data'!$Q$1326:$Q$1469,MATCH(1,($A6=LoadFactorSeasons)*(T$1=LoadFactorHours),0),)</f>
        <v>1.3792716009858948E-4</v>
      </c>
      <c r="U6" s="7" cm="1">
        <f t="array" ref="U6">INDEX('Summarized Source Data'!$Q$1326:$Q$1469,MATCH(1,($A6=LoadFactorSeasons)*(U$1=LoadFactorHours),0),)</f>
        <v>1.3464559062951917E-4</v>
      </c>
      <c r="V6" s="7" cm="1">
        <f t="array" ref="V6">INDEX('Summarized Source Data'!$Q$1326:$Q$1469,MATCH(1,($A6=LoadFactorSeasons)*(V$1=LoadFactorHours),0),)</f>
        <v>1.3022262582171242E-4</v>
      </c>
      <c r="W6" s="7" cm="1">
        <f t="array" ref="W6">INDEX('Summarized Source Data'!$Q$1326:$Q$1469,MATCH(1,($A6=LoadFactorSeasons)*(W$1=LoadFactorHours),0),)</f>
        <v>1.2522895116133683E-4</v>
      </c>
      <c r="X6" s="7" cm="1">
        <f t="array" ref="X6">INDEX('Summarized Source Data'!$Q$1326:$Q$1469,MATCH(1,($A6=LoadFactorSeasons)*(X$1=LoadFactorHours),0),)</f>
        <v>1.2351684597003158E-4</v>
      </c>
      <c r="Y6" s="7" cm="1">
        <f t="array" ref="Y6">INDEX('Summarized Source Data'!$Q$1326:$Q$1469,MATCH(1,($A6=LoadFactorSeasons)*(Y$1=LoadFactorHours),0),)</f>
        <v>8.3018400565263871E-5</v>
      </c>
    </row>
    <row r="7" spans="1:25">
      <c r="A7" s="7" t="s">
        <v>129</v>
      </c>
      <c r="B7" s="7" cm="1">
        <f t="array" ref="B7">INDEX('Summarized Source Data'!$Q$1326:$Q$1469,MATCH(1,($A7=LoadFactorSeasons)*(B$1=LoadFactorHours),0),)</f>
        <v>7.9437038458548241E-5</v>
      </c>
      <c r="C7" s="7" cm="1">
        <f t="array" ref="C7">INDEX('Summarized Source Data'!$Q$1326:$Q$1469,MATCH(1,($A7=LoadFactorSeasons)*(C$1=LoadFactorHours),0),)</f>
        <v>7.5751033607946735E-5</v>
      </c>
      <c r="D7" s="7" cm="1">
        <f t="array" ref="D7">INDEX('Summarized Source Data'!$Q$1326:$Q$1469,MATCH(1,($A7=LoadFactorSeasons)*(D$1=LoadFactorHours),0),)</f>
        <v>7.4745780367678683E-5</v>
      </c>
      <c r="E7" s="7" cm="1">
        <f t="array" ref="E7">INDEX('Summarized Source Data'!$Q$1326:$Q$1469,MATCH(1,($A7=LoadFactorSeasons)*(E$1=LoadFactorHours),0),)</f>
        <v>7.4745780367678683E-5</v>
      </c>
      <c r="F7" s="7" cm="1">
        <f t="array" ref="F7">INDEX('Summarized Source Data'!$Q$1326:$Q$1469,MATCH(1,($A7=LoadFactorSeasons)*(F$1=LoadFactorHours),0),)</f>
        <v>7.4410686416386988E-5</v>
      </c>
      <c r="G7" s="7" cm="1">
        <f t="array" ref="G7">INDEX('Summarized Source Data'!$Q$1326:$Q$1469,MATCH(1,($A7=LoadFactorSeasons)*(G$1=LoadFactorHours),0),)</f>
        <v>7.4913313036521027E-5</v>
      </c>
      <c r="H7" s="7" cm="1">
        <f t="array" ref="H7">INDEX('Summarized Source Data'!$Q$1326:$Q$1469,MATCH(1,($A7=LoadFactorSeasons)*(H$1=LoadFactorHours),0),)</f>
        <v>9.2838793557727134E-5</v>
      </c>
      <c r="I7" s="7" cm="1">
        <f t="array" ref="I7">INDEX('Summarized Source Data'!$Q$1326:$Q$1469,MATCH(1,($A7=LoadFactorSeasons)*(I$1=LoadFactorHours),0),)</f>
        <v>1.2077159698259236E-4</v>
      </c>
      <c r="J7" s="7" cm="1">
        <f t="array" ref="J7">INDEX('Summarized Source Data'!$Q$1326:$Q$1469,MATCH(1,($A7=LoadFactorSeasons)*(J$1=LoadFactorHours),0),)</f>
        <v>1.4399960808048854E-4</v>
      </c>
      <c r="K7" s="7" cm="1">
        <f t="array" ref="K7">INDEX('Summarized Source Data'!$Q$1326:$Q$1469,MATCH(1,($A7=LoadFactorSeasons)*(K$1=LoadFactorHours),0),)</f>
        <v>1.6302359358709632E-4</v>
      </c>
      <c r="L7" s="7" cm="1">
        <f t="array" ref="L7">INDEX('Summarized Source Data'!$Q$1326:$Q$1469,MATCH(1,($A7=LoadFactorSeasons)*(L$1=LoadFactorHours),0),)</f>
        <v>1.7251303881810339E-4</v>
      </c>
      <c r="M7" s="7" cm="1">
        <f t="array" ref="M7">INDEX('Summarized Source Data'!$Q$1326:$Q$1469,MATCH(1,($A7=LoadFactorSeasons)*(M$1=LoadFactorHours),0),)</f>
        <v>1.7770695214271398E-4</v>
      </c>
      <c r="N7" s="7" cm="1">
        <f t="array" ref="N7">INDEX('Summarized Source Data'!$Q$1326:$Q$1469,MATCH(1,($A7=LoadFactorSeasons)*(N$1=LoadFactorHours),0),)</f>
        <v>1.7374651418760912E-4</v>
      </c>
      <c r="O7" s="7" cm="1">
        <f t="array" ref="O7">INDEX('Summarized Source Data'!$Q$1326:$Q$1469,MATCH(1,($A7=LoadFactorSeasons)*(O$1=LoadFactorHours),0),)</f>
        <v>1.6527791661267186E-4</v>
      </c>
      <c r="P7" s="7" cm="1">
        <f t="array" ref="P7">INDEX('Summarized Source Data'!$Q$1326:$Q$1469,MATCH(1,($A7=LoadFactorSeasons)*(P$1=LoadFactorHours),0),)</f>
        <v>1.6326738151852874E-4</v>
      </c>
      <c r="Q7" s="7" cm="1">
        <f t="array" ref="Q7">INDEX('Summarized Source Data'!$Q$1326:$Q$1469,MATCH(1,($A7=LoadFactorSeasons)*(Q$1=LoadFactorHours),0),)</f>
        <v>1.6025153595690362E-4</v>
      </c>
      <c r="R7" s="7" cm="1">
        <f t="array" ref="R7">INDEX('Summarized Source Data'!$Q$1326:$Q$1469,MATCH(1,($A7=LoadFactorSeasons)*(R$1=LoadFactorHours),0),)</f>
        <v>1.8392268598603148E-4</v>
      </c>
      <c r="S7" s="7" cm="1">
        <f t="array" ref="S7">INDEX('Summarized Source Data'!$Q$1326:$Q$1469,MATCH(1,($A7=LoadFactorSeasons)*(S$1=LoadFactorHours),0),)</f>
        <v>1.8409021865487384E-4</v>
      </c>
      <c r="T7" s="7" cm="1">
        <f t="array" ref="T7">INDEX('Summarized Source Data'!$Q$1326:$Q$1469,MATCH(1,($A7=LoadFactorSeasons)*(T$1=LoadFactorHours),0),)</f>
        <v>1.8291740413215645E-4</v>
      </c>
      <c r="U7" s="7" cm="1">
        <f t="array" ref="U7">INDEX('Summarized Source Data'!$Q$1326:$Q$1469,MATCH(1,($A7=LoadFactorSeasons)*(U$1=LoadFactorHours),0),)</f>
        <v>1.7906383799910563E-4</v>
      </c>
      <c r="V7" s="7" cm="1">
        <f t="array" ref="V7">INDEX('Summarized Source Data'!$Q$1326:$Q$1469,MATCH(1,($A7=LoadFactorSeasons)*(V$1=LoadFactorHours),0),)</f>
        <v>1.7386992467449507E-4</v>
      </c>
      <c r="W7" s="7" cm="1">
        <f t="array" ref="W7">INDEX('Summarized Source Data'!$Q$1326:$Q$1469,MATCH(1,($A7=LoadFactorSeasons)*(W$1=LoadFactorHours),0),)</f>
        <v>1.6800582344730114E-4</v>
      </c>
      <c r="X7" s="7" cm="1">
        <f t="array" ref="X7">INDEX('Summarized Source Data'!$Q$1326:$Q$1469,MATCH(1,($A7=LoadFactorSeasons)*(X$1=LoadFactorHours),0),)</f>
        <v>1.65995288353158E-4</v>
      </c>
      <c r="Y7" s="7" cm="1">
        <f t="array" ref="Y7">INDEX('Summarized Source Data'!$Q$1326:$Q$1469,MATCH(1,($A7=LoadFactorSeasons)*(Y$1=LoadFactorHours),0),)</f>
        <v>1.1154305061998913E-4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DA11-196B-42D0-91D7-8209AB2A2FAE}">
  <sheetPr codeName="Sheet23">
    <tabColor rgb="FF002060"/>
  </sheetPr>
  <dimension ref="A1:Y15"/>
  <sheetViews>
    <sheetView workbookViewId="0">
      <selection activeCell="B2" sqref="B2"/>
    </sheetView>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Data'!$R$1326:$R$1469,MATCH(1,($A2=LoadFactorSeasons)*(B$1=LoadFactorHours),0),)</f>
        <v>6.1180467255042431E-5</v>
      </c>
      <c r="C2" s="7" cm="1">
        <f t="array" ref="C2">INDEX('Summarized Source Data'!$R$1326:$R$1469,MATCH(1,($A2=LoadFactorSeasons)*(C$1=LoadFactorHours),0),)</f>
        <v>5.9617955758635709E-5</v>
      </c>
      <c r="D2" s="7" cm="1">
        <f t="array" ref="D2">INDEX('Summarized Source Data'!$R$1326:$R$1469,MATCH(1,($A2=LoadFactorSeasons)*(D$1=LoadFactorHours),0),)</f>
        <v>5.9200386785424905E-5</v>
      </c>
      <c r="E2" s="7" cm="1">
        <f t="array" ref="E2">INDEX('Summarized Source Data'!$R$1326:$R$1469,MATCH(1,($A2=LoadFactorSeasons)*(E$1=LoadFactorHours),0),)</f>
        <v>5.9327809661525281E-5</v>
      </c>
      <c r="F2" s="7" cm="1">
        <f t="array" ref="F2">INDEX('Summarized Source Data'!$R$1326:$R$1469,MATCH(1,($A2=LoadFactorSeasons)*(F$1=LoadFactorHours),0),)</f>
        <v>5.9095912105020326E-5</v>
      </c>
      <c r="G2" s="7" cm="1">
        <f t="array" ref="G2">INDEX('Summarized Source Data'!$R$1326:$R$1469,MATCH(1,($A2=LoadFactorSeasons)*(G$1=LoadFactorHours),0),)</f>
        <v>6.0293964197300425E-5</v>
      </c>
      <c r="H2" s="7" cm="1">
        <f t="array" ref="H2">INDEX('Summarized Source Data'!$R$1326:$R$1469,MATCH(1,($A2=LoadFactorSeasons)*(H$1=LoadFactorHours),0),)</f>
        <v>8.5077744578469124E-5</v>
      </c>
      <c r="I2" s="7" cm="1">
        <f t="array" ref="I2">INDEX('Summarized Source Data'!$R$1326:$R$1469,MATCH(1,($A2=LoadFactorSeasons)*(I$1=LoadFactorHours),0),)</f>
        <v>1.5823378011749402E-4</v>
      </c>
      <c r="J2" s="7" cm="1">
        <f t="array" ref="J2">INDEX('Summarized Source Data'!$R$1326:$R$1469,MATCH(1,($A2=LoadFactorSeasons)*(J$1=LoadFactorHours),0),)</f>
        <v>1.7573390001546159E-4</v>
      </c>
      <c r="K2" s="7" cm="1">
        <f t="array" ref="K2">INDEX('Summarized Source Data'!$R$1326:$R$1469,MATCH(1,($A2=LoadFactorSeasons)*(K$1=LoadFactorHours),0),)</f>
        <v>1.6565849348134027E-4</v>
      </c>
      <c r="L2" s="7" cm="1">
        <f t="array" ref="L2">INDEX('Summarized Source Data'!$R$1326:$R$1469,MATCH(1,($A2=LoadFactorSeasons)*(L$1=LoadFactorHours),0),)</f>
        <v>1.444308293406301E-4</v>
      </c>
      <c r="M2" s="7" cm="1">
        <f t="array" ref="M2">INDEX('Summarized Source Data'!$R$1326:$R$1469,MATCH(1,($A2=LoadFactorSeasons)*(M$1=LoadFactorHours),0),)</f>
        <v>1.4645543700536924E-4</v>
      </c>
      <c r="N2" s="7" cm="1">
        <f t="array" ref="N2">INDEX('Summarized Source Data'!$R$1326:$R$1469,MATCH(1,($A2=LoadFactorSeasons)*(N$1=LoadFactorHours),0),)</f>
        <v>1.4696957526107209E-4</v>
      </c>
      <c r="O2" s="7" cm="1">
        <f t="array" ref="O2">INDEX('Summarized Source Data'!$R$1326:$R$1469,MATCH(1,($A2=LoadFactorSeasons)*(O$1=LoadFactorHours),0),)</f>
        <v>1.4408529141362621E-4</v>
      </c>
      <c r="P2" s="7" cm="1">
        <f t="array" ref="P2">INDEX('Summarized Source Data'!$R$1326:$R$1469,MATCH(1,($A2=LoadFactorSeasons)*(P$1=LoadFactorHours),0),)</f>
        <v>1.425199981860197E-4</v>
      </c>
      <c r="Q2" s="7" cm="1">
        <f t="array" ref="Q2">INDEX('Summarized Source Data'!$R$1326:$R$1469,MATCH(1,($A2=LoadFactorSeasons)*(Q$1=LoadFactorHours),0),)</f>
        <v>1.6017076879661045E-4</v>
      </c>
      <c r="R2" s="7" cm="1">
        <f t="array" ref="R2">INDEX('Summarized Source Data'!$R$1326:$R$1469,MATCH(1,($A2=LoadFactorSeasons)*(R$1=LoadFactorHours),0),)</f>
        <v>1.8431688382991026E-4</v>
      </c>
      <c r="S2" s="7" cm="1">
        <f t="array" ref="S2">INDEX('Summarized Source Data'!$R$1326:$R$1469,MATCH(1,($A2=LoadFactorSeasons)*(S$1=LoadFactorHours),0),)</f>
        <v>1.9151485797216781E-4</v>
      </c>
      <c r="T2" s="7" cm="1">
        <f t="array" ref="T2">INDEX('Summarized Source Data'!$R$1326:$R$1469,MATCH(1,($A2=LoadFactorSeasons)*(T$1=LoadFactorHours),0),)</f>
        <v>1.7985349397402886E-4</v>
      </c>
      <c r="U2" s="7" cm="1">
        <f t="array" ref="U2">INDEX('Summarized Source Data'!$R$1326:$R$1469,MATCH(1,($A2=LoadFactorSeasons)*(U$1=LoadFactorHours),0),)</f>
        <v>1.5494520215265852E-4</v>
      </c>
      <c r="V2" s="7" cm="1">
        <f t="array" ref="V2">INDEX('Summarized Source Data'!$R$1326:$R$1469,MATCH(1,($A2=LoadFactorSeasons)*(V$1=LoadFactorHours),0),)</f>
        <v>1.4476218664023148E-4</v>
      </c>
      <c r="W2" s="7" cm="1">
        <f t="array" ref="W2">INDEX('Summarized Source Data'!$R$1326:$R$1469,MATCH(1,($A2=LoadFactorSeasons)*(W$1=LoadFactorHours),0),)</f>
        <v>1.3757147917445748E-4</v>
      </c>
      <c r="X2" s="7" cm="1">
        <f t="array" ref="X2">INDEX('Summarized Source Data'!$R$1326:$R$1469,MATCH(1,($A2=LoadFactorSeasons)*(X$1=LoadFactorHours),0),)</f>
        <v>1.3203315851407463E-4</v>
      </c>
      <c r="Y2" s="7" cm="1">
        <f t="array" ref="Y2">INDEX('Summarized Source Data'!$R$1326:$R$1469,MATCH(1,($A2=LoadFactorSeasons)*(Y$1=LoadFactorHours),0),)</f>
        <v>8.8767611700918541E-5</v>
      </c>
    </row>
    <row r="3" spans="1:25">
      <c r="A3" s="7" t="s">
        <v>125</v>
      </c>
      <c r="B3" s="7" cm="1">
        <f t="array" ref="B3">INDEX('Summarized Source Data'!$R$1326:$R$1469,MATCH(1,($A3=LoadFactorSeasons)*(B$1=LoadFactorHours),0),)</f>
        <v>5.3873818757129096E-5</v>
      </c>
      <c r="C3" s="7" cm="1">
        <f t="array" ref="C3">INDEX('Summarized Source Data'!$R$1326:$R$1469,MATCH(1,($A3=LoadFactorSeasons)*(C$1=LoadFactorHours),0),)</f>
        <v>5.2403622452823008E-5</v>
      </c>
      <c r="D3" s="7" cm="1">
        <f t="array" ref="D3">INDEX('Summarized Source Data'!$R$1326:$R$1469,MATCH(1,($A3=LoadFactorSeasons)*(D$1=LoadFactorHours),0),)</f>
        <v>5.2010722753126687E-5</v>
      </c>
      <c r="E3" s="7" cm="1">
        <f t="array" ref="E3">INDEX('Summarized Source Data'!$R$1326:$R$1469,MATCH(1,($A3=LoadFactorSeasons)*(E$1=LoadFactorHours),0),)</f>
        <v>5.213061225279692E-5</v>
      </c>
      <c r="F3" s="7" cm="1">
        <f t="array" ref="F3">INDEX('Summarized Source Data'!$R$1326:$R$1469,MATCH(1,($A3=LoadFactorSeasons)*(F$1=LoadFactorHours),0),)</f>
        <v>5.1912415502670444E-5</v>
      </c>
      <c r="G3" s="7" cm="1">
        <f t="array" ref="G3">INDEX('Summarized Source Data'!$R$1326:$R$1469,MATCH(1,($A3=LoadFactorSeasons)*(G$1=LoadFactorHours),0),)</f>
        <v>5.3039688125464086E-5</v>
      </c>
      <c r="H3" s="7" cm="1">
        <f t="array" ref="H3">INDEX('Summarized Source Data'!$R$1326:$R$1469,MATCH(1,($A3=LoadFactorSeasons)*(H$1=LoadFactorHours),0),)</f>
        <v>7.5015730587674748E-5</v>
      </c>
      <c r="I3" s="7" cm="1">
        <f t="array" ref="I3">INDEX('Summarized Source Data'!$R$1326:$R$1469,MATCH(1,($A3=LoadFactorSeasons)*(I$1=LoadFactorHours),0),)</f>
        <v>1.4025712842679461E-4</v>
      </c>
      <c r="J3" s="7" cm="1">
        <f t="array" ref="J3">INDEX('Summarized Source Data'!$R$1326:$R$1469,MATCH(1,($A3=LoadFactorSeasons)*(J$1=LoadFactorHours),0),)</f>
        <v>1.5594494556640906E-4</v>
      </c>
      <c r="K3" s="7" cm="1">
        <f t="array" ref="K3">INDEX('Summarized Source Data'!$R$1326:$R$1469,MATCH(1,($A3=LoadFactorSeasons)*(K$1=LoadFactorHours),0),)</f>
        <v>1.4696735073621618E-4</v>
      </c>
      <c r="L3" s="7" cm="1">
        <f t="array" ref="L3">INDEX('Summarized Source Data'!$R$1326:$R$1469,MATCH(1,($A3=LoadFactorSeasons)*(L$1=LoadFactorHours),0),)</f>
        <v>1.2864542481120817E-4</v>
      </c>
      <c r="M3" s="7" cm="1">
        <f t="array" ref="M3">INDEX('Summarized Source Data'!$R$1326:$R$1469,MATCH(1,($A3=LoadFactorSeasons)*(M$1=LoadFactorHours),0),)</f>
        <v>1.3000256762529146E-4</v>
      </c>
      <c r="N3" s="7" cm="1">
        <f t="array" ref="N3">INDEX('Summarized Source Data'!$R$1326:$R$1469,MATCH(1,($A3=LoadFactorSeasons)*(N$1=LoadFactorHours),0),)</f>
        <v>1.3057876802972392E-4</v>
      </c>
      <c r="O3" s="7" cm="1">
        <f t="array" ref="O3">INDEX('Summarized Source Data'!$R$1326:$R$1469,MATCH(1,($A3=LoadFactorSeasons)*(O$1=LoadFactorHours),0),)</f>
        <v>1.2859838963889692E-4</v>
      </c>
      <c r="P3" s="7" cm="1">
        <f t="array" ref="P3">INDEX('Summarized Source Data'!$R$1326:$R$1469,MATCH(1,($A3=LoadFactorSeasons)*(P$1=LoadFactorHours),0),)</f>
        <v>1.2657772952811942E-4</v>
      </c>
      <c r="Q3" s="7" cm="1">
        <f t="array" ref="Q3">INDEX('Summarized Source Data'!$R$1326:$R$1469,MATCH(1,($A3=LoadFactorSeasons)*(Q$1=LoadFactorHours),0),)</f>
        <v>1.4198950577545903E-4</v>
      </c>
      <c r="R3" s="7" cm="1">
        <f t="array" ref="R3">INDEX('Summarized Source Data'!$R$1326:$R$1469,MATCH(1,($A3=LoadFactorSeasons)*(R$1=LoadFactorHours),0),)</f>
        <v>1.6357300595959957E-4</v>
      </c>
      <c r="S3" s="7" cm="1">
        <f t="array" ref="S3">INDEX('Summarized Source Data'!$R$1326:$R$1469,MATCH(1,($A3=LoadFactorSeasons)*(S$1=LoadFactorHours),0),)</f>
        <v>1.7034571583530075E-4</v>
      </c>
      <c r="T3" s="7" cm="1">
        <f t="array" ref="T3">INDEX('Summarized Source Data'!$R$1326:$R$1469,MATCH(1,($A3=LoadFactorSeasons)*(T$1=LoadFactorHours),0),)</f>
        <v>1.6031969570491275E-4</v>
      </c>
      <c r="U3" s="7" cm="1">
        <f t="array" ref="U3">INDEX('Summarized Source Data'!$R$1326:$R$1469,MATCH(1,($A3=LoadFactorSeasons)*(U$1=LoadFactorHours),0),)</f>
        <v>1.3786198063367886E-4</v>
      </c>
      <c r="V3" s="7" cm="1">
        <f t="array" ref="V3">INDEX('Summarized Source Data'!$R$1326:$R$1469,MATCH(1,($A3=LoadFactorSeasons)*(V$1=LoadFactorHours),0),)</f>
        <v>1.2853876888478837E-4</v>
      </c>
      <c r="W3" s="7" cm="1">
        <f t="array" ref="W3">INDEX('Summarized Source Data'!$R$1326:$R$1469,MATCH(1,($A3=LoadFactorSeasons)*(W$1=LoadFactorHours),0),)</f>
        <v>1.2127393663391472E-4</v>
      </c>
      <c r="X3" s="7" cm="1">
        <f t="array" ref="X3">INDEX('Summarized Source Data'!$R$1326:$R$1469,MATCH(1,($A3=LoadFactorSeasons)*(X$1=LoadFactorHours),0),)</f>
        <v>1.1623918397287769E-4</v>
      </c>
      <c r="Y3" s="7" cm="1">
        <f t="array" ref="Y3">INDEX('Summarized Source Data'!$R$1326:$R$1469,MATCH(1,($A3=LoadFactorSeasons)*(Y$1=LoadFactorHours),0),)</f>
        <v>7.8208183522245368E-5</v>
      </c>
    </row>
    <row r="4" spans="1:25">
      <c r="A4" s="7" t="s">
        <v>126</v>
      </c>
      <c r="B4" s="7" cm="1">
        <f t="array" ref="B4">INDEX('Summarized Source Data'!$R$1326:$R$1469,MATCH(1,($A4=LoadFactorSeasons)*(B$1=LoadFactorHours),0),)</f>
        <v>4.6942584671848695E-5</v>
      </c>
      <c r="C4" s="7" cm="1">
        <f t="array" ref="C4">INDEX('Summarized Source Data'!$R$1326:$R$1469,MATCH(1,($A4=LoadFactorSeasons)*(C$1=LoadFactorHours),0),)</f>
        <v>4.5571289540867805E-5</v>
      </c>
      <c r="D4" s="7" cm="1">
        <f t="array" ref="D4">INDEX('Summarized Source Data'!$R$1326:$R$1469,MATCH(1,($A4=LoadFactorSeasons)*(D$1=LoadFactorHours),0),)</f>
        <v>4.5204820515524817E-5</v>
      </c>
      <c r="E4" s="7" cm="1">
        <f t="array" ref="E4">INDEX('Summarized Source Data'!$R$1326:$R$1469,MATCH(1,($A4=LoadFactorSeasons)*(E$1=LoadFactorHours),0),)</f>
        <v>4.531664968924538E-5</v>
      </c>
      <c r="F4" s="7" cm="1">
        <f t="array" ref="F4">INDEX('Summarized Source Data'!$R$1326:$R$1469,MATCH(1,($A4=LoadFactorSeasons)*(F$1=LoadFactorHours),0),)</f>
        <v>4.5113128879403677E-5</v>
      </c>
      <c r="G4" s="7" cm="1">
        <f t="array" ref="G4">INDEX('Summarized Source Data'!$R$1326:$R$1469,MATCH(1,($A4=LoadFactorSeasons)*(G$1=LoadFactorHours),0),)</f>
        <v>4.6164569027866751E-5</v>
      </c>
      <c r="H4" s="7" cm="1">
        <f t="array" ref="H4">INDEX('Summarized Source Data'!$R$1326:$R$1469,MATCH(1,($A4=LoadFactorSeasons)*(H$1=LoadFactorHours),0),)</f>
        <v>6.5458848567239014E-5</v>
      </c>
      <c r="I4" s="7" cm="1">
        <f t="array" ref="I4">INDEX('Summarized Source Data'!$R$1326:$R$1469,MATCH(1,($A4=LoadFactorSeasons)*(I$1=LoadFactorHours),0),)</f>
        <v>1.225010333229421E-4</v>
      </c>
      <c r="J4" s="7" cm="1">
        <f t="array" ref="J4">INDEX('Summarized Source Data'!$R$1326:$R$1469,MATCH(1,($A4=LoadFactorSeasons)*(J$1=LoadFactorHours),0),)</f>
        <v>1.3734863039051832E-4</v>
      </c>
      <c r="K4" s="7" cm="1">
        <f t="array" ref="K4">INDEX('Summarized Source Data'!$R$1326:$R$1469,MATCH(1,($A4=LoadFactorSeasons)*(K$1=LoadFactorHours),0),)</f>
        <v>1.2928083826821302E-4</v>
      </c>
      <c r="L4" s="7" cm="1">
        <f t="array" ref="L4">INDEX('Summarized Source Data'!$R$1326:$R$1469,MATCH(1,($A4=LoadFactorSeasons)*(L$1=LoadFactorHours),0),)</f>
        <v>1.1257403948481175E-4</v>
      </c>
      <c r="M4" s="7" cm="1">
        <f t="array" ref="M4">INDEX('Summarized Source Data'!$R$1326:$R$1469,MATCH(1,($A4=LoadFactorSeasons)*(M$1=LoadFactorHours),0),)</f>
        <v>1.1430589038654707E-4</v>
      </c>
      <c r="N4" s="7" cm="1">
        <f t="array" ref="N4">INDEX('Summarized Source Data'!$R$1326:$R$1469,MATCH(1,($A4=LoadFactorSeasons)*(N$1=LoadFactorHours),0),)</f>
        <v>1.1515748401491021E-4</v>
      </c>
      <c r="O4" s="7" cm="1">
        <f t="array" ref="O4">INDEX('Summarized Source Data'!$R$1326:$R$1469,MATCH(1,($A4=LoadFactorSeasons)*(O$1=LoadFactorHours),0),)</f>
        <v>1.127792644913992E-4</v>
      </c>
      <c r="P4" s="7" cm="1">
        <f t="array" ref="P4">INDEX('Summarized Source Data'!$R$1326:$R$1469,MATCH(1,($A4=LoadFactorSeasons)*(P$1=LoadFactorHours),0),)</f>
        <v>1.1136053741042125E-4</v>
      </c>
      <c r="Q4" s="7" cm="1">
        <f t="array" ref="Q4">INDEX('Summarized Source Data'!$R$1326:$R$1469,MATCH(1,($A4=LoadFactorSeasons)*(Q$1=LoadFactorHours),0),)</f>
        <v>1.245727958407847E-4</v>
      </c>
      <c r="R4" s="7" cm="1">
        <f t="array" ref="R4">INDEX('Summarized Source Data'!$R$1326:$R$1469,MATCH(1,($A4=LoadFactorSeasons)*(R$1=LoadFactorHours),0),)</f>
        <v>1.4406241076444785E-4</v>
      </c>
      <c r="S4" s="7" cm="1">
        <f t="array" ref="S4">INDEX('Summarized Source Data'!$R$1326:$R$1469,MATCH(1,($A4=LoadFactorSeasons)*(S$1=LoadFactorHours),0),)</f>
        <v>1.5037951079940865E-4</v>
      </c>
      <c r="T4" s="7" cm="1">
        <f t="array" ref="T4">INDEX('Summarized Source Data'!$R$1326:$R$1469,MATCH(1,($A4=LoadFactorSeasons)*(T$1=LoadFactorHours),0),)</f>
        <v>1.4172531632216235E-4</v>
      </c>
      <c r="U4" s="7" cm="1">
        <f t="array" ref="U4">INDEX('Summarized Source Data'!$R$1326:$R$1469,MATCH(1,($A4=LoadFactorSeasons)*(U$1=LoadFactorHours),0),)</f>
        <v>1.2149132304945529E-4</v>
      </c>
      <c r="V4" s="7" cm="1">
        <f t="array" ref="V4">INDEX('Summarized Source Data'!$R$1326:$R$1469,MATCH(1,($A4=LoadFactorSeasons)*(V$1=LoadFactorHours),0),)</f>
        <v>1.1255448026589393E-4</v>
      </c>
      <c r="W4" s="7" cm="1">
        <f t="array" ref="W4">INDEX('Summarized Source Data'!$R$1326:$R$1469,MATCH(1,($A4=LoadFactorSeasons)*(W$1=LoadFactorHours),0),)</f>
        <v>1.0616383340990772E-4</v>
      </c>
      <c r="X4" s="7" cm="1">
        <f t="array" ref="X4">INDEX('Summarized Source Data'!$R$1326:$R$1469,MATCH(1,($A4=LoadFactorSeasons)*(X$1=LoadFactorHours),0),)</f>
        <v>1.0131943664901155E-4</v>
      </c>
      <c r="Y4" s="7" cm="1">
        <f t="array" ref="Y4">INDEX('Summarized Source Data'!$R$1326:$R$1469,MATCH(1,($A4=LoadFactorSeasons)*(Y$1=LoadFactorHours),0),)</f>
        <v>6.818626039697254E-5</v>
      </c>
    </row>
    <row r="5" spans="1:25">
      <c r="A5" s="7" t="s">
        <v>127</v>
      </c>
      <c r="B5" s="7" cm="1">
        <f t="array" ref="B5">INDEX('Summarized Source Data'!$R$1326:$R$1469,MATCH(1,($A5=LoadFactorSeasons)*(B$1=LoadFactorHours),0),)</f>
        <v>5.5545744257193219E-5</v>
      </c>
      <c r="C5" s="7" cm="1">
        <f t="array" ref="C5">INDEX('Summarized Source Data'!$R$1326:$R$1469,MATCH(1,($A5=LoadFactorSeasons)*(C$1=LoadFactorHours),0),)</f>
        <v>5.4054504018015632E-5</v>
      </c>
      <c r="D5" s="7" cm="1">
        <f t="array" ref="D5">INDEX('Summarized Source Data'!$R$1326:$R$1469,MATCH(1,($A5=LoadFactorSeasons)*(D$1=LoadFactorHours),0),)</f>
        <v>5.3655977951045422E-5</v>
      </c>
      <c r="E5" s="7" cm="1">
        <f t="array" ref="E5">INDEX('Summarized Source Data'!$R$1326:$R$1469,MATCH(1,($A5=LoadFactorSeasons)*(E$1=LoadFactorHours),0),)</f>
        <v>5.3777588653219197E-5</v>
      </c>
      <c r="F5" s="7" cm="1">
        <f t="array" ref="F5">INDEX('Summarized Source Data'!$R$1326:$R$1469,MATCH(1,($A5=LoadFactorSeasons)*(F$1=LoadFactorHours),0),)</f>
        <v>5.3556268702343694E-5</v>
      </c>
      <c r="G5" s="7" cm="1">
        <f t="array" ref="G5">INDEX('Summarized Source Data'!$R$1326:$R$1469,MATCH(1,($A5=LoadFactorSeasons)*(G$1=LoadFactorHours),0),)</f>
        <v>5.4699679279142727E-5</v>
      </c>
      <c r="H5" s="7" cm="1">
        <f t="array" ref="H5">INDEX('Summarized Source Data'!$R$1326:$R$1469,MATCH(1,($A5=LoadFactorSeasons)*(H$1=LoadFactorHours),0),)</f>
        <v>7.7318062205522154E-5</v>
      </c>
      <c r="I5" s="7" cm="1">
        <f t="array" ref="I5">INDEX('Summarized Source Data'!$R$1326:$R$1469,MATCH(1,($A5=LoadFactorSeasons)*(I$1=LoadFactorHours),0),)</f>
        <v>1.4407471700603303E-4</v>
      </c>
      <c r="J5" s="7" cm="1">
        <f t="array" ref="J5">INDEX('Summarized Source Data'!$R$1326:$R$1469,MATCH(1,($A5=LoadFactorSeasons)*(J$1=LoadFactorHours),0),)</f>
        <v>1.6056135895131473E-4</v>
      </c>
      <c r="K5" s="7" cm="1">
        <f t="array" ref="K5">INDEX('Summarized Source Data'!$R$1326:$R$1469,MATCH(1,($A5=LoadFactorSeasons)*(K$1=LoadFactorHours),0),)</f>
        <v>1.513870610326559E-4</v>
      </c>
      <c r="L5" s="7" cm="1">
        <f t="array" ref="L5">INDEX('Summarized Source Data'!$R$1326:$R$1469,MATCH(1,($A5=LoadFactorSeasons)*(L$1=LoadFactorHours),0),)</f>
        <v>1.3219780426271962E-4</v>
      </c>
      <c r="M5" s="7" cm="1">
        <f t="array" ref="M5">INDEX('Summarized Source Data'!$R$1326:$R$1469,MATCH(1,($A5=LoadFactorSeasons)*(M$1=LoadFactorHours),0),)</f>
        <v>1.3357437279900563E-4</v>
      </c>
      <c r="N5" s="7" cm="1">
        <f t="array" ref="N5">INDEX('Summarized Source Data'!$R$1326:$R$1469,MATCH(1,($A5=LoadFactorSeasons)*(N$1=LoadFactorHours),0),)</f>
        <v>1.3451163470296621E-4</v>
      </c>
      <c r="O5" s="7" cm="1">
        <f t="array" ref="O5">INDEX('Summarized Source Data'!$R$1326:$R$1469,MATCH(1,($A5=LoadFactorSeasons)*(O$1=LoadFactorHours),0),)</f>
        <v>1.3208224702821879E-4</v>
      </c>
      <c r="P5" s="7" cm="1">
        <f t="array" ref="P5">INDEX('Summarized Source Data'!$R$1326:$R$1469,MATCH(1,($A5=LoadFactorSeasons)*(P$1=LoadFactorHours),0),)</f>
        <v>1.3003266006028538E-4</v>
      </c>
      <c r="Q5" s="7" cm="1">
        <f t="array" ref="Q5">INDEX('Summarized Source Data'!$R$1326:$R$1469,MATCH(1,($A5=LoadFactorSeasons)*(Q$1=LoadFactorHours),0),)</f>
        <v>1.4629266869132623E-4</v>
      </c>
      <c r="R5" s="7" cm="1">
        <f t="array" ref="R5">INDEX('Summarized Source Data'!$R$1326:$R$1469,MATCH(1,($A5=LoadFactorSeasons)*(R$1=LoadFactorHours),0),)</f>
        <v>1.6840786873641787E-4</v>
      </c>
      <c r="S5" s="7" cm="1">
        <f t="array" ref="S5">INDEX('Summarized Source Data'!$R$1326:$R$1469,MATCH(1,($A5=LoadFactorSeasons)*(S$1=LoadFactorHours),0),)</f>
        <v>1.7527751969753118E-4</v>
      </c>
      <c r="T5" s="7" cm="1">
        <f t="array" ref="T5">INDEX('Summarized Source Data'!$R$1326:$R$1469,MATCH(1,($A5=LoadFactorSeasons)*(T$1=LoadFactorHours),0),)</f>
        <v>1.6473261879367955E-4</v>
      </c>
      <c r="U5" s="7" cm="1">
        <f t="array" ref="U5">INDEX('Summarized Source Data'!$R$1326:$R$1469,MATCH(1,($A5=LoadFactorSeasons)*(U$1=LoadFactorHours),0),)</f>
        <v>1.4171883611501087E-4</v>
      </c>
      <c r="V5" s="7" cm="1">
        <f t="array" ref="V5">INDEX('Summarized Source Data'!$R$1326:$R$1469,MATCH(1,($A5=LoadFactorSeasons)*(V$1=LoadFactorHours),0),)</f>
        <v>1.323832889938815E-4</v>
      </c>
      <c r="W5" s="7" cm="1">
        <f t="array" ref="W5">INDEX('Summarized Source Data'!$R$1326:$R$1469,MATCH(1,($A5=LoadFactorSeasons)*(W$1=LoadFactorHours),0),)</f>
        <v>1.251375854368567E-4</v>
      </c>
      <c r="X5" s="7" cm="1">
        <f t="array" ref="X5">INDEX('Summarized Source Data'!$R$1326:$R$1469,MATCH(1,($A5=LoadFactorSeasons)*(X$1=LoadFactorHours),0),)</f>
        <v>1.1967918334780323E-4</v>
      </c>
      <c r="Y5" s="7" cm="1">
        <f t="array" ref="Y5">INDEX('Summarized Source Data'!$R$1326:$R$1469,MATCH(1,($A5=LoadFactorSeasons)*(Y$1=LoadFactorHours),0),)</f>
        <v>8.0624382150340444E-5</v>
      </c>
    </row>
    <row r="6" spans="1:25">
      <c r="A6" s="7" t="s">
        <v>130</v>
      </c>
      <c r="B6" s="7" cm="1">
        <f t="array" ref="B6">INDEX('Summarized Source Data'!$R$1326:$R$1469,MATCH(1,($A6=LoadFactorSeasons)*(B$1=LoadFactorHours),0),)</f>
        <v>5.9335549866145265E-5</v>
      </c>
      <c r="C6" s="7" cm="1">
        <f t="array" ref="C6">INDEX('Summarized Source Data'!$R$1326:$R$1469,MATCH(1,($A6=LoadFactorSeasons)*(C$1=LoadFactorHours),0),)</f>
        <v>5.6196670043417826E-5</v>
      </c>
      <c r="D6" s="7" cm="1">
        <f t="array" ref="D6">INDEX('Summarized Source Data'!$R$1326:$R$1469,MATCH(1,($A6=LoadFactorSeasons)*(D$1=LoadFactorHours),0),)</f>
        <v>5.5340629630965877E-5</v>
      </c>
      <c r="E6" s="7" cm="1">
        <f t="array" ref="E6">INDEX('Summarized Source Data'!$R$1326:$R$1469,MATCH(1,($A6=LoadFactorSeasons)*(E$1=LoadFactorHours),0),)</f>
        <v>5.5340629630965877E-5</v>
      </c>
      <c r="F6" s="7" cm="1">
        <f t="array" ref="F6">INDEX('Summarized Source Data'!$R$1326:$R$1469,MATCH(1,($A6=LoadFactorSeasons)*(F$1=LoadFactorHours),0),)</f>
        <v>5.5055274704681447E-5</v>
      </c>
      <c r="G6" s="7" cm="1">
        <f t="array" ref="G6">INDEX('Summarized Source Data'!$R$1326:$R$1469,MATCH(1,($A6=LoadFactorSeasons)*(G$1=LoadFactorHours),0),)</f>
        <v>5.5483294910907412E-5</v>
      </c>
      <c r="H6" s="7" cm="1">
        <f t="array" ref="H6">INDEX('Summarized Source Data'!$R$1326:$R$1469,MATCH(1,($A6=LoadFactorSeasons)*(H$1=LoadFactorHours),0),)</f>
        <v>6.8925458814372693E-5</v>
      </c>
      <c r="I6" s="7" cm="1">
        <f t="array" ref="I6">INDEX('Summarized Source Data'!$R$1326:$R$1469,MATCH(1,($A6=LoadFactorSeasons)*(I$1=LoadFactorHours),0),)</f>
        <v>8.9781880055356578E-5</v>
      </c>
      <c r="J6" s="7" cm="1">
        <f t="array" ref="J6">INDEX('Summarized Source Data'!$R$1326:$R$1469,MATCH(1,($A6=LoadFactorSeasons)*(J$1=LoadFactorHours),0),)</f>
        <v>1.0772710112788696E-4</v>
      </c>
      <c r="K6" s="7" cm="1">
        <f t="array" ref="K6">INDEX('Summarized Source Data'!$R$1326:$R$1469,MATCH(1,($A6=LoadFactorSeasons)*(K$1=LoadFactorHours),0),)</f>
        <v>1.2270805200980964E-4</v>
      </c>
      <c r="L6" s="7" cm="1">
        <f t="array" ref="L6">INDEX('Summarized Source Data'!$R$1326:$R$1469,MATCH(1,($A6=LoadFactorSeasons)*(L$1=LoadFactorHours),0),)</f>
        <v>1.3018190956504594E-4</v>
      </c>
      <c r="M6" s="7" cm="1">
        <f t="array" ref="M6">INDEX('Summarized Source Data'!$R$1326:$R$1469,MATCH(1,($A6=LoadFactorSeasons)*(M$1=LoadFactorHours),0),)</f>
        <v>1.3460487437285263E-4</v>
      </c>
      <c r="N6" s="7" cm="1">
        <f t="array" ref="N6">INDEX('Summarized Source Data'!$R$1326:$R$1469,MATCH(1,($A6=LoadFactorSeasons)*(N$1=LoadFactorHours),0),)</f>
        <v>1.3183933655170748E-4</v>
      </c>
      <c r="O6" s="7" cm="1">
        <f t="array" ref="O6">INDEX('Summarized Source Data'!$R$1326:$R$1469,MATCH(1,($A6=LoadFactorSeasons)*(O$1=LoadFactorHours),0),)</f>
        <v>1.2584700493174114E-4</v>
      </c>
      <c r="P6" s="7" cm="1">
        <f t="array" ref="P6">INDEX('Summarized Source Data'!$R$1326:$R$1469,MATCH(1,($A6=LoadFactorSeasons)*(P$1=LoadFactorHours),0),)</f>
        <v>1.2413489974043588E-4</v>
      </c>
      <c r="Q6" s="7" cm="1">
        <f t="array" ref="Q6">INDEX('Summarized Source Data'!$R$1326:$R$1469,MATCH(1,($A6=LoadFactorSeasons)*(Q$1=LoadFactorHours),0),)</f>
        <v>1.2156672977027732E-4</v>
      </c>
      <c r="R6" s="7" cm="1">
        <f t="array" ref="R6">INDEX('Summarized Source Data'!$R$1326:$R$1469,MATCH(1,($A6=LoadFactorSeasons)*(R$1=LoadFactorHours),0),)</f>
        <v>1.3878322487744275E-4</v>
      </c>
      <c r="S6" s="7" cm="1">
        <f t="array" ref="S6">INDEX('Summarized Source Data'!$R$1326:$R$1469,MATCH(1,($A6=LoadFactorSeasons)*(S$1=LoadFactorHours),0),)</f>
        <v>1.389258901573843E-4</v>
      </c>
      <c r="T6" s="7" cm="1">
        <f t="array" ref="T6">INDEX('Summarized Source Data'!$R$1326:$R$1469,MATCH(1,($A6=LoadFactorSeasons)*(T$1=LoadFactorHours),0),)</f>
        <v>1.3792716009858948E-4</v>
      </c>
      <c r="U6" s="7" cm="1">
        <f t="array" ref="U6">INDEX('Summarized Source Data'!$R$1326:$R$1469,MATCH(1,($A6=LoadFactorSeasons)*(U$1=LoadFactorHours),0),)</f>
        <v>1.3464559062951917E-4</v>
      </c>
      <c r="V6" s="7" cm="1">
        <f t="array" ref="V6">INDEX('Summarized Source Data'!$R$1326:$R$1469,MATCH(1,($A6=LoadFactorSeasons)*(V$1=LoadFactorHours),0),)</f>
        <v>1.3022262582171242E-4</v>
      </c>
      <c r="W6" s="7" cm="1">
        <f t="array" ref="W6">INDEX('Summarized Source Data'!$R$1326:$R$1469,MATCH(1,($A6=LoadFactorSeasons)*(W$1=LoadFactorHours),0),)</f>
        <v>1.2522895116133683E-4</v>
      </c>
      <c r="X6" s="7" cm="1">
        <f t="array" ref="X6">INDEX('Summarized Source Data'!$R$1326:$R$1469,MATCH(1,($A6=LoadFactorSeasons)*(X$1=LoadFactorHours),0),)</f>
        <v>1.2351684597003158E-4</v>
      </c>
      <c r="Y6" s="7" cm="1">
        <f t="array" ref="Y6">INDEX('Summarized Source Data'!$R$1326:$R$1469,MATCH(1,($A6=LoadFactorSeasons)*(Y$1=LoadFactorHours),0),)</f>
        <v>8.3018400565263871E-5</v>
      </c>
    </row>
    <row r="7" spans="1:25">
      <c r="A7" s="7" t="s">
        <v>129</v>
      </c>
      <c r="B7" s="7" cm="1">
        <f t="array" ref="B7">INDEX('Summarized Source Data'!$R$1326:$R$1469,MATCH(1,($A7=LoadFactorSeasons)*(B$1=LoadFactorHours),0),)</f>
        <v>7.9437038458548241E-5</v>
      </c>
      <c r="C7" s="7" cm="1">
        <f t="array" ref="C7">INDEX('Summarized Source Data'!$R$1326:$R$1469,MATCH(1,($A7=LoadFactorSeasons)*(C$1=LoadFactorHours),0),)</f>
        <v>7.5751033607946735E-5</v>
      </c>
      <c r="D7" s="7" cm="1">
        <f t="array" ref="D7">INDEX('Summarized Source Data'!$R$1326:$R$1469,MATCH(1,($A7=LoadFactorSeasons)*(D$1=LoadFactorHours),0),)</f>
        <v>7.4745780367678683E-5</v>
      </c>
      <c r="E7" s="7" cm="1">
        <f t="array" ref="E7">INDEX('Summarized Source Data'!$R$1326:$R$1469,MATCH(1,($A7=LoadFactorSeasons)*(E$1=LoadFactorHours),0),)</f>
        <v>7.4745780367678683E-5</v>
      </c>
      <c r="F7" s="7" cm="1">
        <f t="array" ref="F7">INDEX('Summarized Source Data'!$R$1326:$R$1469,MATCH(1,($A7=LoadFactorSeasons)*(F$1=LoadFactorHours),0),)</f>
        <v>7.4410686416386988E-5</v>
      </c>
      <c r="G7" s="7" cm="1">
        <f t="array" ref="G7">INDEX('Summarized Source Data'!$R$1326:$R$1469,MATCH(1,($A7=LoadFactorSeasons)*(G$1=LoadFactorHours),0),)</f>
        <v>7.4913313036521027E-5</v>
      </c>
      <c r="H7" s="7" cm="1">
        <f t="array" ref="H7">INDEX('Summarized Source Data'!$R$1326:$R$1469,MATCH(1,($A7=LoadFactorSeasons)*(H$1=LoadFactorHours),0),)</f>
        <v>9.2838793557727134E-5</v>
      </c>
      <c r="I7" s="7" cm="1">
        <f t="array" ref="I7">INDEX('Summarized Source Data'!$R$1326:$R$1469,MATCH(1,($A7=LoadFactorSeasons)*(I$1=LoadFactorHours),0),)</f>
        <v>1.2077159698259236E-4</v>
      </c>
      <c r="J7" s="7" cm="1">
        <f t="array" ref="J7">INDEX('Summarized Source Data'!$R$1326:$R$1469,MATCH(1,($A7=LoadFactorSeasons)*(J$1=LoadFactorHours),0),)</f>
        <v>1.4399960808048854E-4</v>
      </c>
      <c r="K7" s="7" cm="1">
        <f t="array" ref="K7">INDEX('Summarized Source Data'!$R$1326:$R$1469,MATCH(1,($A7=LoadFactorSeasons)*(K$1=LoadFactorHours),0),)</f>
        <v>1.6302359358709632E-4</v>
      </c>
      <c r="L7" s="7" cm="1">
        <f t="array" ref="L7">INDEX('Summarized Source Data'!$R$1326:$R$1469,MATCH(1,($A7=LoadFactorSeasons)*(L$1=LoadFactorHours),0),)</f>
        <v>1.7251303881810339E-4</v>
      </c>
      <c r="M7" s="7" cm="1">
        <f t="array" ref="M7">INDEX('Summarized Source Data'!$R$1326:$R$1469,MATCH(1,($A7=LoadFactorSeasons)*(M$1=LoadFactorHours),0),)</f>
        <v>1.7770695214271398E-4</v>
      </c>
      <c r="N7" s="7" cm="1">
        <f t="array" ref="N7">INDEX('Summarized Source Data'!$R$1326:$R$1469,MATCH(1,($A7=LoadFactorSeasons)*(N$1=LoadFactorHours),0),)</f>
        <v>1.7374651418760912E-4</v>
      </c>
      <c r="O7" s="7" cm="1">
        <f t="array" ref="O7">INDEX('Summarized Source Data'!$R$1326:$R$1469,MATCH(1,($A7=LoadFactorSeasons)*(O$1=LoadFactorHours),0),)</f>
        <v>1.6527791661267186E-4</v>
      </c>
      <c r="P7" s="7" cm="1">
        <f t="array" ref="P7">INDEX('Summarized Source Data'!$R$1326:$R$1469,MATCH(1,($A7=LoadFactorSeasons)*(P$1=LoadFactorHours),0),)</f>
        <v>1.6326738151852874E-4</v>
      </c>
      <c r="Q7" s="7" cm="1">
        <f t="array" ref="Q7">INDEX('Summarized Source Data'!$R$1326:$R$1469,MATCH(1,($A7=LoadFactorSeasons)*(Q$1=LoadFactorHours),0),)</f>
        <v>1.6025153595690362E-4</v>
      </c>
      <c r="R7" s="7" cm="1">
        <f t="array" ref="R7">INDEX('Summarized Source Data'!$R$1326:$R$1469,MATCH(1,($A7=LoadFactorSeasons)*(R$1=LoadFactorHours),0),)</f>
        <v>1.8392268598603148E-4</v>
      </c>
      <c r="S7" s="7" cm="1">
        <f t="array" ref="S7">INDEX('Summarized Source Data'!$R$1326:$R$1469,MATCH(1,($A7=LoadFactorSeasons)*(S$1=LoadFactorHours),0),)</f>
        <v>1.8409021865487384E-4</v>
      </c>
      <c r="T7" s="7" cm="1">
        <f t="array" ref="T7">INDEX('Summarized Source Data'!$R$1326:$R$1469,MATCH(1,($A7=LoadFactorSeasons)*(T$1=LoadFactorHours),0),)</f>
        <v>1.8291740413215645E-4</v>
      </c>
      <c r="U7" s="7" cm="1">
        <f t="array" ref="U7">INDEX('Summarized Source Data'!$R$1326:$R$1469,MATCH(1,($A7=LoadFactorSeasons)*(U$1=LoadFactorHours),0),)</f>
        <v>1.7906383799910563E-4</v>
      </c>
      <c r="V7" s="7" cm="1">
        <f t="array" ref="V7">INDEX('Summarized Source Data'!$R$1326:$R$1469,MATCH(1,($A7=LoadFactorSeasons)*(V$1=LoadFactorHours),0),)</f>
        <v>1.7386992467449507E-4</v>
      </c>
      <c r="W7" s="7" cm="1">
        <f t="array" ref="W7">INDEX('Summarized Source Data'!$R$1326:$R$1469,MATCH(1,($A7=LoadFactorSeasons)*(W$1=LoadFactorHours),0),)</f>
        <v>1.6800582344730114E-4</v>
      </c>
      <c r="X7" s="7" cm="1">
        <f t="array" ref="X7">INDEX('Summarized Source Data'!$R$1326:$R$1469,MATCH(1,($A7=LoadFactorSeasons)*(X$1=LoadFactorHours),0),)</f>
        <v>1.65995288353158E-4</v>
      </c>
      <c r="Y7" s="7" cm="1">
        <f t="array" ref="Y7">INDEX('Summarized Source Data'!$R$1326:$R$1469,MATCH(1,($A7=LoadFactorSeasons)*(Y$1=LoadFactorHours),0),)</f>
        <v>1.1154305061998913E-4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352B-F82B-42E7-8B19-D9E9172F9B53}">
  <sheetPr codeName="Sheet24">
    <tabColor rgb="FF002060"/>
  </sheetPr>
  <dimension ref="A1:Y15"/>
  <sheetViews>
    <sheetView workbookViewId="0"/>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Data'!$S$1326:$S$1469,MATCH(1,($A2=LoadFactorSeasons)*(B$1=LoadFactorHours),0),)</f>
        <v>6.1180467255042431E-5</v>
      </c>
      <c r="C2" s="7" cm="1">
        <f t="array" ref="C2">INDEX('Summarized Source Data'!$S$1326:$S$1469,MATCH(1,($A2=LoadFactorSeasons)*(C$1=LoadFactorHours),0),)</f>
        <v>5.9617955758635709E-5</v>
      </c>
      <c r="D2" s="7" cm="1">
        <f t="array" ref="D2">INDEX('Summarized Source Data'!$S$1326:$S$1469,MATCH(1,($A2=LoadFactorSeasons)*(D$1=LoadFactorHours),0),)</f>
        <v>5.9200386785424905E-5</v>
      </c>
      <c r="E2" s="7" cm="1">
        <f t="array" ref="E2">INDEX('Summarized Source Data'!$S$1326:$S$1469,MATCH(1,($A2=LoadFactorSeasons)*(E$1=LoadFactorHours),0),)</f>
        <v>5.9327809661525281E-5</v>
      </c>
      <c r="F2" s="7" cm="1">
        <f t="array" ref="F2">INDEX('Summarized Source Data'!$S$1326:$S$1469,MATCH(1,($A2=LoadFactorSeasons)*(F$1=LoadFactorHours),0),)</f>
        <v>5.9095912105020326E-5</v>
      </c>
      <c r="G2" s="7" cm="1">
        <f t="array" ref="G2">INDEX('Summarized Source Data'!$S$1326:$S$1469,MATCH(1,($A2=LoadFactorSeasons)*(G$1=LoadFactorHours),0),)</f>
        <v>6.0293964197300425E-5</v>
      </c>
      <c r="H2" s="7" cm="1">
        <f t="array" ref="H2">INDEX('Summarized Source Data'!$S$1326:$S$1469,MATCH(1,($A2=LoadFactorSeasons)*(H$1=LoadFactorHours),0),)</f>
        <v>8.5077744578469124E-5</v>
      </c>
      <c r="I2" s="7" cm="1">
        <f t="array" ref="I2">INDEX('Summarized Source Data'!$S$1326:$S$1469,MATCH(1,($A2=LoadFactorSeasons)*(I$1=LoadFactorHours),0),)</f>
        <v>1.5823378011749402E-4</v>
      </c>
      <c r="J2" s="7" cm="1">
        <f t="array" ref="J2">INDEX('Summarized Source Data'!$S$1326:$S$1469,MATCH(1,($A2=LoadFactorSeasons)*(J$1=LoadFactorHours),0),)</f>
        <v>1.7573390001546159E-4</v>
      </c>
      <c r="K2" s="7" cm="1">
        <f t="array" ref="K2">INDEX('Summarized Source Data'!$S$1326:$S$1469,MATCH(1,($A2=LoadFactorSeasons)*(K$1=LoadFactorHours),0),)</f>
        <v>1.6565849348134027E-4</v>
      </c>
      <c r="L2" s="7" cm="1">
        <f t="array" ref="L2">INDEX('Summarized Source Data'!$S$1326:$S$1469,MATCH(1,($A2=LoadFactorSeasons)*(L$1=LoadFactorHours),0),)</f>
        <v>1.444308293406301E-4</v>
      </c>
      <c r="M2" s="7" cm="1">
        <f t="array" ref="M2">INDEX('Summarized Source Data'!$S$1326:$S$1469,MATCH(1,($A2=LoadFactorSeasons)*(M$1=LoadFactorHours),0),)</f>
        <v>1.4645543700536924E-4</v>
      </c>
      <c r="N2" s="7" cm="1">
        <f t="array" ref="N2">INDEX('Summarized Source Data'!$S$1326:$S$1469,MATCH(1,($A2=LoadFactorSeasons)*(N$1=LoadFactorHours),0),)</f>
        <v>1.4696957526107209E-4</v>
      </c>
      <c r="O2" s="7" cm="1">
        <f t="array" ref="O2">INDEX('Summarized Source Data'!$S$1326:$S$1469,MATCH(1,($A2=LoadFactorSeasons)*(O$1=LoadFactorHours),0),)</f>
        <v>1.4408529141362621E-4</v>
      </c>
      <c r="P2" s="7" cm="1">
        <f t="array" ref="P2">INDEX('Summarized Source Data'!$S$1326:$S$1469,MATCH(1,($A2=LoadFactorSeasons)*(P$1=LoadFactorHours),0),)</f>
        <v>1.425199981860197E-4</v>
      </c>
      <c r="Q2" s="7" cm="1">
        <f t="array" ref="Q2">INDEX('Summarized Source Data'!$S$1326:$S$1469,MATCH(1,($A2=LoadFactorSeasons)*(Q$1=LoadFactorHours),0),)</f>
        <v>1.6017076879661045E-4</v>
      </c>
      <c r="R2" s="7" cm="1">
        <f t="array" ref="R2">INDEX('Summarized Source Data'!$S$1326:$S$1469,MATCH(1,($A2=LoadFactorSeasons)*(R$1=LoadFactorHours),0),)</f>
        <v>1.8431688382991026E-4</v>
      </c>
      <c r="S2" s="7" cm="1">
        <f t="array" ref="S2">INDEX('Summarized Source Data'!$S$1326:$S$1469,MATCH(1,($A2=LoadFactorSeasons)*(S$1=LoadFactorHours),0),)</f>
        <v>1.9151485797216781E-4</v>
      </c>
      <c r="T2" s="7" cm="1">
        <f t="array" ref="T2">INDEX('Summarized Source Data'!$S$1326:$S$1469,MATCH(1,($A2=LoadFactorSeasons)*(T$1=LoadFactorHours),0),)</f>
        <v>1.7985349397402886E-4</v>
      </c>
      <c r="U2" s="7" cm="1">
        <f t="array" ref="U2">INDEX('Summarized Source Data'!$S$1326:$S$1469,MATCH(1,($A2=LoadFactorSeasons)*(U$1=LoadFactorHours),0),)</f>
        <v>1.5494520215265852E-4</v>
      </c>
      <c r="V2" s="7" cm="1">
        <f t="array" ref="V2">INDEX('Summarized Source Data'!$S$1326:$S$1469,MATCH(1,($A2=LoadFactorSeasons)*(V$1=LoadFactorHours),0),)</f>
        <v>1.4476218664023148E-4</v>
      </c>
      <c r="W2" s="7" cm="1">
        <f t="array" ref="W2">INDEX('Summarized Source Data'!$S$1326:$S$1469,MATCH(1,($A2=LoadFactorSeasons)*(W$1=LoadFactorHours),0),)</f>
        <v>1.3757147917445748E-4</v>
      </c>
      <c r="X2" s="7" cm="1">
        <f t="array" ref="X2">INDEX('Summarized Source Data'!$S$1326:$S$1469,MATCH(1,($A2=LoadFactorSeasons)*(X$1=LoadFactorHours),0),)</f>
        <v>1.3203315851407463E-4</v>
      </c>
      <c r="Y2" s="7" cm="1">
        <f t="array" ref="Y2">INDEX('Summarized Source Data'!$S$1326:$S$1469,MATCH(1,($A2=LoadFactorSeasons)*(Y$1=LoadFactorHours),0),)</f>
        <v>8.8767611700918541E-5</v>
      </c>
    </row>
    <row r="3" spans="1:25">
      <c r="A3" s="7" t="s">
        <v>125</v>
      </c>
      <c r="B3" s="7" cm="1">
        <f t="array" ref="B3">INDEX('Summarized Source Data'!$S$1326:$S$1469,MATCH(1,($A3=LoadFactorSeasons)*(B$1=LoadFactorHours),0),)</f>
        <v>5.3873818757129096E-5</v>
      </c>
      <c r="C3" s="7" cm="1">
        <f t="array" ref="C3">INDEX('Summarized Source Data'!$S$1326:$S$1469,MATCH(1,($A3=LoadFactorSeasons)*(C$1=LoadFactorHours),0),)</f>
        <v>5.2403622452823008E-5</v>
      </c>
      <c r="D3" s="7" cm="1">
        <f t="array" ref="D3">INDEX('Summarized Source Data'!$S$1326:$S$1469,MATCH(1,($A3=LoadFactorSeasons)*(D$1=LoadFactorHours),0),)</f>
        <v>5.2010722753126687E-5</v>
      </c>
      <c r="E3" s="7" cm="1">
        <f t="array" ref="E3">INDEX('Summarized Source Data'!$S$1326:$S$1469,MATCH(1,($A3=LoadFactorSeasons)*(E$1=LoadFactorHours),0),)</f>
        <v>5.213061225279692E-5</v>
      </c>
      <c r="F3" s="7" cm="1">
        <f t="array" ref="F3">INDEX('Summarized Source Data'!$S$1326:$S$1469,MATCH(1,($A3=LoadFactorSeasons)*(F$1=LoadFactorHours),0),)</f>
        <v>5.1912415502670444E-5</v>
      </c>
      <c r="G3" s="7" cm="1">
        <f t="array" ref="G3">INDEX('Summarized Source Data'!$S$1326:$S$1469,MATCH(1,($A3=LoadFactorSeasons)*(G$1=LoadFactorHours),0),)</f>
        <v>5.3039688125464086E-5</v>
      </c>
      <c r="H3" s="7" cm="1">
        <f t="array" ref="H3">INDEX('Summarized Source Data'!$S$1326:$S$1469,MATCH(1,($A3=LoadFactorSeasons)*(H$1=LoadFactorHours),0),)</f>
        <v>7.5015730587674748E-5</v>
      </c>
      <c r="I3" s="7" cm="1">
        <f t="array" ref="I3">INDEX('Summarized Source Data'!$S$1326:$S$1469,MATCH(1,($A3=LoadFactorSeasons)*(I$1=LoadFactorHours),0),)</f>
        <v>1.4025712842679461E-4</v>
      </c>
      <c r="J3" s="7" cm="1">
        <f t="array" ref="J3">INDEX('Summarized Source Data'!$S$1326:$S$1469,MATCH(1,($A3=LoadFactorSeasons)*(J$1=LoadFactorHours),0),)</f>
        <v>1.5594494556640906E-4</v>
      </c>
      <c r="K3" s="7" cm="1">
        <f t="array" ref="K3">INDEX('Summarized Source Data'!$S$1326:$S$1469,MATCH(1,($A3=LoadFactorSeasons)*(K$1=LoadFactorHours),0),)</f>
        <v>1.4696735073621618E-4</v>
      </c>
      <c r="L3" s="7" cm="1">
        <f t="array" ref="L3">INDEX('Summarized Source Data'!$S$1326:$S$1469,MATCH(1,($A3=LoadFactorSeasons)*(L$1=LoadFactorHours),0),)</f>
        <v>1.2864542481120817E-4</v>
      </c>
      <c r="M3" s="7" cm="1">
        <f t="array" ref="M3">INDEX('Summarized Source Data'!$S$1326:$S$1469,MATCH(1,($A3=LoadFactorSeasons)*(M$1=LoadFactorHours),0),)</f>
        <v>1.3000256762529146E-4</v>
      </c>
      <c r="N3" s="7" cm="1">
        <f t="array" ref="N3">INDEX('Summarized Source Data'!$S$1326:$S$1469,MATCH(1,($A3=LoadFactorSeasons)*(N$1=LoadFactorHours),0),)</f>
        <v>1.3057876802972392E-4</v>
      </c>
      <c r="O3" s="7" cm="1">
        <f t="array" ref="O3">INDEX('Summarized Source Data'!$S$1326:$S$1469,MATCH(1,($A3=LoadFactorSeasons)*(O$1=LoadFactorHours),0),)</f>
        <v>1.2859838963889692E-4</v>
      </c>
      <c r="P3" s="7" cm="1">
        <f t="array" ref="P3">INDEX('Summarized Source Data'!$S$1326:$S$1469,MATCH(1,($A3=LoadFactorSeasons)*(P$1=LoadFactorHours),0),)</f>
        <v>1.2657772952811942E-4</v>
      </c>
      <c r="Q3" s="7" cm="1">
        <f t="array" ref="Q3">INDEX('Summarized Source Data'!$S$1326:$S$1469,MATCH(1,($A3=LoadFactorSeasons)*(Q$1=LoadFactorHours),0),)</f>
        <v>1.4198950577545903E-4</v>
      </c>
      <c r="R3" s="7" cm="1">
        <f t="array" ref="R3">INDEX('Summarized Source Data'!$S$1326:$S$1469,MATCH(1,($A3=LoadFactorSeasons)*(R$1=LoadFactorHours),0),)</f>
        <v>1.6357300595959957E-4</v>
      </c>
      <c r="S3" s="7" cm="1">
        <f t="array" ref="S3">INDEX('Summarized Source Data'!$S$1326:$S$1469,MATCH(1,($A3=LoadFactorSeasons)*(S$1=LoadFactorHours),0),)</f>
        <v>1.7034571583530075E-4</v>
      </c>
      <c r="T3" s="7" cm="1">
        <f t="array" ref="T3">INDEX('Summarized Source Data'!$S$1326:$S$1469,MATCH(1,($A3=LoadFactorSeasons)*(T$1=LoadFactorHours),0),)</f>
        <v>1.6031969570491275E-4</v>
      </c>
      <c r="U3" s="7" cm="1">
        <f t="array" ref="U3">INDEX('Summarized Source Data'!$S$1326:$S$1469,MATCH(1,($A3=LoadFactorSeasons)*(U$1=LoadFactorHours),0),)</f>
        <v>1.3786198063367886E-4</v>
      </c>
      <c r="V3" s="7" cm="1">
        <f t="array" ref="V3">INDEX('Summarized Source Data'!$S$1326:$S$1469,MATCH(1,($A3=LoadFactorSeasons)*(V$1=LoadFactorHours),0),)</f>
        <v>1.2853876888478837E-4</v>
      </c>
      <c r="W3" s="7" cm="1">
        <f t="array" ref="W3">INDEX('Summarized Source Data'!$S$1326:$S$1469,MATCH(1,($A3=LoadFactorSeasons)*(W$1=LoadFactorHours),0),)</f>
        <v>1.2127393663391472E-4</v>
      </c>
      <c r="X3" s="7" cm="1">
        <f t="array" ref="X3">INDEX('Summarized Source Data'!$S$1326:$S$1469,MATCH(1,($A3=LoadFactorSeasons)*(X$1=LoadFactorHours),0),)</f>
        <v>1.1623918397287769E-4</v>
      </c>
      <c r="Y3" s="7" cm="1">
        <f t="array" ref="Y3">INDEX('Summarized Source Data'!$S$1326:$S$1469,MATCH(1,($A3=LoadFactorSeasons)*(Y$1=LoadFactorHours),0),)</f>
        <v>7.8208183522245368E-5</v>
      </c>
    </row>
    <row r="4" spans="1:25">
      <c r="A4" s="7" t="s">
        <v>126</v>
      </c>
      <c r="B4" s="7" cm="1">
        <f t="array" ref="B4">INDEX('Summarized Source Data'!$S$1326:$S$1469,MATCH(1,($A4=LoadFactorSeasons)*(B$1=LoadFactorHours),0),)</f>
        <v>4.6942584671848695E-5</v>
      </c>
      <c r="C4" s="7" cm="1">
        <f t="array" ref="C4">INDEX('Summarized Source Data'!$S$1326:$S$1469,MATCH(1,($A4=LoadFactorSeasons)*(C$1=LoadFactorHours),0),)</f>
        <v>4.5571289540867805E-5</v>
      </c>
      <c r="D4" s="7" cm="1">
        <f t="array" ref="D4">INDEX('Summarized Source Data'!$S$1326:$S$1469,MATCH(1,($A4=LoadFactorSeasons)*(D$1=LoadFactorHours),0),)</f>
        <v>4.5204820515524817E-5</v>
      </c>
      <c r="E4" s="7" cm="1">
        <f t="array" ref="E4">INDEX('Summarized Source Data'!$S$1326:$S$1469,MATCH(1,($A4=LoadFactorSeasons)*(E$1=LoadFactorHours),0),)</f>
        <v>4.531664968924538E-5</v>
      </c>
      <c r="F4" s="7" cm="1">
        <f t="array" ref="F4">INDEX('Summarized Source Data'!$S$1326:$S$1469,MATCH(1,($A4=LoadFactorSeasons)*(F$1=LoadFactorHours),0),)</f>
        <v>4.5113128879403677E-5</v>
      </c>
      <c r="G4" s="7" cm="1">
        <f t="array" ref="G4">INDEX('Summarized Source Data'!$S$1326:$S$1469,MATCH(1,($A4=LoadFactorSeasons)*(G$1=LoadFactorHours),0),)</f>
        <v>4.6164569027866751E-5</v>
      </c>
      <c r="H4" s="7" cm="1">
        <f t="array" ref="H4">INDEX('Summarized Source Data'!$S$1326:$S$1469,MATCH(1,($A4=LoadFactorSeasons)*(H$1=LoadFactorHours),0),)</f>
        <v>6.5458848567239014E-5</v>
      </c>
      <c r="I4" s="7" cm="1">
        <f t="array" ref="I4">INDEX('Summarized Source Data'!$S$1326:$S$1469,MATCH(1,($A4=LoadFactorSeasons)*(I$1=LoadFactorHours),0),)</f>
        <v>1.225010333229421E-4</v>
      </c>
      <c r="J4" s="7" cm="1">
        <f t="array" ref="J4">INDEX('Summarized Source Data'!$S$1326:$S$1469,MATCH(1,($A4=LoadFactorSeasons)*(J$1=LoadFactorHours),0),)</f>
        <v>1.3734863039051832E-4</v>
      </c>
      <c r="K4" s="7" cm="1">
        <f t="array" ref="K4">INDEX('Summarized Source Data'!$S$1326:$S$1469,MATCH(1,($A4=LoadFactorSeasons)*(K$1=LoadFactorHours),0),)</f>
        <v>1.2928083826821302E-4</v>
      </c>
      <c r="L4" s="7" cm="1">
        <f t="array" ref="L4">INDEX('Summarized Source Data'!$S$1326:$S$1469,MATCH(1,($A4=LoadFactorSeasons)*(L$1=LoadFactorHours),0),)</f>
        <v>1.1257403948481175E-4</v>
      </c>
      <c r="M4" s="7" cm="1">
        <f t="array" ref="M4">INDEX('Summarized Source Data'!$S$1326:$S$1469,MATCH(1,($A4=LoadFactorSeasons)*(M$1=LoadFactorHours),0),)</f>
        <v>1.1430589038654707E-4</v>
      </c>
      <c r="N4" s="7" cm="1">
        <f t="array" ref="N4">INDEX('Summarized Source Data'!$S$1326:$S$1469,MATCH(1,($A4=LoadFactorSeasons)*(N$1=LoadFactorHours),0),)</f>
        <v>1.1515748401491021E-4</v>
      </c>
      <c r="O4" s="7" cm="1">
        <f t="array" ref="O4">INDEX('Summarized Source Data'!$S$1326:$S$1469,MATCH(1,($A4=LoadFactorSeasons)*(O$1=LoadFactorHours),0),)</f>
        <v>1.127792644913992E-4</v>
      </c>
      <c r="P4" s="7" cm="1">
        <f t="array" ref="P4">INDEX('Summarized Source Data'!$S$1326:$S$1469,MATCH(1,($A4=LoadFactorSeasons)*(P$1=LoadFactorHours),0),)</f>
        <v>1.1136053741042125E-4</v>
      </c>
      <c r="Q4" s="7" cm="1">
        <f t="array" ref="Q4">INDEX('Summarized Source Data'!$S$1326:$S$1469,MATCH(1,($A4=LoadFactorSeasons)*(Q$1=LoadFactorHours),0),)</f>
        <v>1.245727958407847E-4</v>
      </c>
      <c r="R4" s="7" cm="1">
        <f t="array" ref="R4">INDEX('Summarized Source Data'!$S$1326:$S$1469,MATCH(1,($A4=LoadFactorSeasons)*(R$1=LoadFactorHours),0),)</f>
        <v>1.4406241076444785E-4</v>
      </c>
      <c r="S4" s="7" cm="1">
        <f t="array" ref="S4">INDEX('Summarized Source Data'!$S$1326:$S$1469,MATCH(1,($A4=LoadFactorSeasons)*(S$1=LoadFactorHours),0),)</f>
        <v>1.5037951079940865E-4</v>
      </c>
      <c r="T4" s="7" cm="1">
        <f t="array" ref="T4">INDEX('Summarized Source Data'!$S$1326:$S$1469,MATCH(1,($A4=LoadFactorSeasons)*(T$1=LoadFactorHours),0),)</f>
        <v>1.4172531632216235E-4</v>
      </c>
      <c r="U4" s="7" cm="1">
        <f t="array" ref="U4">INDEX('Summarized Source Data'!$S$1326:$S$1469,MATCH(1,($A4=LoadFactorSeasons)*(U$1=LoadFactorHours),0),)</f>
        <v>1.2149132304945529E-4</v>
      </c>
      <c r="V4" s="7" cm="1">
        <f t="array" ref="V4">INDEX('Summarized Source Data'!$S$1326:$S$1469,MATCH(1,($A4=LoadFactorSeasons)*(V$1=LoadFactorHours),0),)</f>
        <v>1.1255448026589393E-4</v>
      </c>
      <c r="W4" s="7" cm="1">
        <f t="array" ref="W4">INDEX('Summarized Source Data'!$S$1326:$S$1469,MATCH(1,($A4=LoadFactorSeasons)*(W$1=LoadFactorHours),0),)</f>
        <v>1.0616383340990772E-4</v>
      </c>
      <c r="X4" s="7" cm="1">
        <f t="array" ref="X4">INDEX('Summarized Source Data'!$S$1326:$S$1469,MATCH(1,($A4=LoadFactorSeasons)*(X$1=LoadFactorHours),0),)</f>
        <v>1.0131943664901155E-4</v>
      </c>
      <c r="Y4" s="7" cm="1">
        <f t="array" ref="Y4">INDEX('Summarized Source Data'!$S$1326:$S$1469,MATCH(1,($A4=LoadFactorSeasons)*(Y$1=LoadFactorHours),0),)</f>
        <v>6.818626039697254E-5</v>
      </c>
    </row>
    <row r="5" spans="1:25">
      <c r="A5" s="7" t="s">
        <v>127</v>
      </c>
      <c r="B5" s="7" cm="1">
        <f t="array" ref="B5">INDEX('Summarized Source Data'!$S$1326:$S$1469,MATCH(1,($A5=LoadFactorSeasons)*(B$1=LoadFactorHours),0),)</f>
        <v>5.5545744257193219E-5</v>
      </c>
      <c r="C5" s="7" cm="1">
        <f t="array" ref="C5">INDEX('Summarized Source Data'!$S$1326:$S$1469,MATCH(1,($A5=LoadFactorSeasons)*(C$1=LoadFactorHours),0),)</f>
        <v>5.4054504018015632E-5</v>
      </c>
      <c r="D5" s="7" cm="1">
        <f t="array" ref="D5">INDEX('Summarized Source Data'!$S$1326:$S$1469,MATCH(1,($A5=LoadFactorSeasons)*(D$1=LoadFactorHours),0),)</f>
        <v>5.3655977951045422E-5</v>
      </c>
      <c r="E5" s="7" cm="1">
        <f t="array" ref="E5">INDEX('Summarized Source Data'!$S$1326:$S$1469,MATCH(1,($A5=LoadFactorSeasons)*(E$1=LoadFactorHours),0),)</f>
        <v>5.3777588653219197E-5</v>
      </c>
      <c r="F5" s="7" cm="1">
        <f t="array" ref="F5">INDEX('Summarized Source Data'!$S$1326:$S$1469,MATCH(1,($A5=LoadFactorSeasons)*(F$1=LoadFactorHours),0),)</f>
        <v>5.3556268702343694E-5</v>
      </c>
      <c r="G5" s="7" cm="1">
        <f t="array" ref="G5">INDEX('Summarized Source Data'!$S$1326:$S$1469,MATCH(1,($A5=LoadFactorSeasons)*(G$1=LoadFactorHours),0),)</f>
        <v>5.4699679279142727E-5</v>
      </c>
      <c r="H5" s="7" cm="1">
        <f t="array" ref="H5">INDEX('Summarized Source Data'!$S$1326:$S$1469,MATCH(1,($A5=LoadFactorSeasons)*(H$1=LoadFactorHours),0),)</f>
        <v>7.7318062205522154E-5</v>
      </c>
      <c r="I5" s="7" cm="1">
        <f t="array" ref="I5">INDEX('Summarized Source Data'!$S$1326:$S$1469,MATCH(1,($A5=LoadFactorSeasons)*(I$1=LoadFactorHours),0),)</f>
        <v>1.4407471700603303E-4</v>
      </c>
      <c r="J5" s="7" cm="1">
        <f t="array" ref="J5">INDEX('Summarized Source Data'!$S$1326:$S$1469,MATCH(1,($A5=LoadFactorSeasons)*(J$1=LoadFactorHours),0),)</f>
        <v>1.6056135895131473E-4</v>
      </c>
      <c r="K5" s="7" cm="1">
        <f t="array" ref="K5">INDEX('Summarized Source Data'!$S$1326:$S$1469,MATCH(1,($A5=LoadFactorSeasons)*(K$1=LoadFactorHours),0),)</f>
        <v>1.513870610326559E-4</v>
      </c>
      <c r="L5" s="7" cm="1">
        <f t="array" ref="L5">INDEX('Summarized Source Data'!$S$1326:$S$1469,MATCH(1,($A5=LoadFactorSeasons)*(L$1=LoadFactorHours),0),)</f>
        <v>1.3219780426271962E-4</v>
      </c>
      <c r="M5" s="7" cm="1">
        <f t="array" ref="M5">INDEX('Summarized Source Data'!$S$1326:$S$1469,MATCH(1,($A5=LoadFactorSeasons)*(M$1=LoadFactorHours),0),)</f>
        <v>1.3357437279900563E-4</v>
      </c>
      <c r="N5" s="7" cm="1">
        <f t="array" ref="N5">INDEX('Summarized Source Data'!$S$1326:$S$1469,MATCH(1,($A5=LoadFactorSeasons)*(N$1=LoadFactorHours),0),)</f>
        <v>1.3451163470296621E-4</v>
      </c>
      <c r="O5" s="7" cm="1">
        <f t="array" ref="O5">INDEX('Summarized Source Data'!$S$1326:$S$1469,MATCH(1,($A5=LoadFactorSeasons)*(O$1=LoadFactorHours),0),)</f>
        <v>1.3208224702821879E-4</v>
      </c>
      <c r="P5" s="7" cm="1">
        <f t="array" ref="P5">INDEX('Summarized Source Data'!$S$1326:$S$1469,MATCH(1,($A5=LoadFactorSeasons)*(P$1=LoadFactorHours),0),)</f>
        <v>1.3003266006028538E-4</v>
      </c>
      <c r="Q5" s="7" cm="1">
        <f t="array" ref="Q5">INDEX('Summarized Source Data'!$S$1326:$S$1469,MATCH(1,($A5=LoadFactorSeasons)*(Q$1=LoadFactorHours),0),)</f>
        <v>1.4629266869132623E-4</v>
      </c>
      <c r="R5" s="7" cm="1">
        <f t="array" ref="R5">INDEX('Summarized Source Data'!$S$1326:$S$1469,MATCH(1,($A5=LoadFactorSeasons)*(R$1=LoadFactorHours),0),)</f>
        <v>1.6840786873641787E-4</v>
      </c>
      <c r="S5" s="7" cm="1">
        <f t="array" ref="S5">INDEX('Summarized Source Data'!$S$1326:$S$1469,MATCH(1,($A5=LoadFactorSeasons)*(S$1=LoadFactorHours),0),)</f>
        <v>1.7527751969753118E-4</v>
      </c>
      <c r="T5" s="7" cm="1">
        <f t="array" ref="T5">INDEX('Summarized Source Data'!$S$1326:$S$1469,MATCH(1,($A5=LoadFactorSeasons)*(T$1=LoadFactorHours),0),)</f>
        <v>1.6473261879367955E-4</v>
      </c>
      <c r="U5" s="7" cm="1">
        <f t="array" ref="U5">INDEX('Summarized Source Data'!$S$1326:$S$1469,MATCH(1,($A5=LoadFactorSeasons)*(U$1=LoadFactorHours),0),)</f>
        <v>1.4171883611501087E-4</v>
      </c>
      <c r="V5" s="7" cm="1">
        <f t="array" ref="V5">INDEX('Summarized Source Data'!$S$1326:$S$1469,MATCH(1,($A5=LoadFactorSeasons)*(V$1=LoadFactorHours),0),)</f>
        <v>1.323832889938815E-4</v>
      </c>
      <c r="W5" s="7" cm="1">
        <f t="array" ref="W5">INDEX('Summarized Source Data'!$S$1326:$S$1469,MATCH(1,($A5=LoadFactorSeasons)*(W$1=LoadFactorHours),0),)</f>
        <v>1.251375854368567E-4</v>
      </c>
      <c r="X5" s="7" cm="1">
        <f t="array" ref="X5">INDEX('Summarized Source Data'!$S$1326:$S$1469,MATCH(1,($A5=LoadFactorSeasons)*(X$1=LoadFactorHours),0),)</f>
        <v>1.1967918334780323E-4</v>
      </c>
      <c r="Y5" s="7" cm="1">
        <f t="array" ref="Y5">INDEX('Summarized Source Data'!$S$1326:$S$1469,MATCH(1,($A5=LoadFactorSeasons)*(Y$1=LoadFactorHours),0),)</f>
        <v>8.0624382150340444E-5</v>
      </c>
    </row>
    <row r="6" spans="1:25">
      <c r="A6" s="7" t="s">
        <v>130</v>
      </c>
      <c r="B6" s="7" cm="1">
        <f t="array" ref="B6">INDEX('Summarized Source Data'!$S$1326:$S$1469,MATCH(1,($A6=LoadFactorSeasons)*(B$1=LoadFactorHours),0),)</f>
        <v>5.9335549866145265E-5</v>
      </c>
      <c r="C6" s="7" cm="1">
        <f t="array" ref="C6">INDEX('Summarized Source Data'!$S$1326:$S$1469,MATCH(1,($A6=LoadFactorSeasons)*(C$1=LoadFactorHours),0),)</f>
        <v>5.6196670043417826E-5</v>
      </c>
      <c r="D6" s="7" cm="1">
        <f t="array" ref="D6">INDEX('Summarized Source Data'!$S$1326:$S$1469,MATCH(1,($A6=LoadFactorSeasons)*(D$1=LoadFactorHours),0),)</f>
        <v>5.5340629630965877E-5</v>
      </c>
      <c r="E6" s="7" cm="1">
        <f t="array" ref="E6">INDEX('Summarized Source Data'!$S$1326:$S$1469,MATCH(1,($A6=LoadFactorSeasons)*(E$1=LoadFactorHours),0),)</f>
        <v>5.5340629630965877E-5</v>
      </c>
      <c r="F6" s="7" cm="1">
        <f t="array" ref="F6">INDEX('Summarized Source Data'!$S$1326:$S$1469,MATCH(1,($A6=LoadFactorSeasons)*(F$1=LoadFactorHours),0),)</f>
        <v>5.5055274704681447E-5</v>
      </c>
      <c r="G6" s="7" cm="1">
        <f t="array" ref="G6">INDEX('Summarized Source Data'!$S$1326:$S$1469,MATCH(1,($A6=LoadFactorSeasons)*(G$1=LoadFactorHours),0),)</f>
        <v>5.5483294910907412E-5</v>
      </c>
      <c r="H6" s="7" cm="1">
        <f t="array" ref="H6">INDEX('Summarized Source Data'!$S$1326:$S$1469,MATCH(1,($A6=LoadFactorSeasons)*(H$1=LoadFactorHours),0),)</f>
        <v>6.8925458814372693E-5</v>
      </c>
      <c r="I6" s="7" cm="1">
        <f t="array" ref="I6">INDEX('Summarized Source Data'!$S$1326:$S$1469,MATCH(1,($A6=LoadFactorSeasons)*(I$1=LoadFactorHours),0),)</f>
        <v>8.9781880055356578E-5</v>
      </c>
      <c r="J6" s="7" cm="1">
        <f t="array" ref="J6">INDEX('Summarized Source Data'!$S$1326:$S$1469,MATCH(1,($A6=LoadFactorSeasons)*(J$1=LoadFactorHours),0),)</f>
        <v>1.0772710112788696E-4</v>
      </c>
      <c r="K6" s="7" cm="1">
        <f t="array" ref="K6">INDEX('Summarized Source Data'!$S$1326:$S$1469,MATCH(1,($A6=LoadFactorSeasons)*(K$1=LoadFactorHours),0),)</f>
        <v>1.2270805200980964E-4</v>
      </c>
      <c r="L6" s="7" cm="1">
        <f t="array" ref="L6">INDEX('Summarized Source Data'!$S$1326:$S$1469,MATCH(1,($A6=LoadFactorSeasons)*(L$1=LoadFactorHours),0),)</f>
        <v>1.3018190956504594E-4</v>
      </c>
      <c r="M6" s="7" cm="1">
        <f t="array" ref="M6">INDEX('Summarized Source Data'!$S$1326:$S$1469,MATCH(1,($A6=LoadFactorSeasons)*(M$1=LoadFactorHours),0),)</f>
        <v>1.3460487437285263E-4</v>
      </c>
      <c r="N6" s="7" cm="1">
        <f t="array" ref="N6">INDEX('Summarized Source Data'!$S$1326:$S$1469,MATCH(1,($A6=LoadFactorSeasons)*(N$1=LoadFactorHours),0),)</f>
        <v>1.3183933655170748E-4</v>
      </c>
      <c r="O6" s="7" cm="1">
        <f t="array" ref="O6">INDEX('Summarized Source Data'!$S$1326:$S$1469,MATCH(1,($A6=LoadFactorSeasons)*(O$1=LoadFactorHours),0),)</f>
        <v>1.2584700493174114E-4</v>
      </c>
      <c r="P6" s="7" cm="1">
        <f t="array" ref="P6">INDEX('Summarized Source Data'!$S$1326:$S$1469,MATCH(1,($A6=LoadFactorSeasons)*(P$1=LoadFactorHours),0),)</f>
        <v>1.2413489974043588E-4</v>
      </c>
      <c r="Q6" s="7" cm="1">
        <f t="array" ref="Q6">INDEX('Summarized Source Data'!$S$1326:$S$1469,MATCH(1,($A6=LoadFactorSeasons)*(Q$1=LoadFactorHours),0),)</f>
        <v>1.2156672977027732E-4</v>
      </c>
      <c r="R6" s="7" cm="1">
        <f t="array" ref="R6">INDEX('Summarized Source Data'!$S$1326:$S$1469,MATCH(1,($A6=LoadFactorSeasons)*(R$1=LoadFactorHours),0),)</f>
        <v>1.3878322487744275E-4</v>
      </c>
      <c r="S6" s="7" cm="1">
        <f t="array" ref="S6">INDEX('Summarized Source Data'!$S$1326:$S$1469,MATCH(1,($A6=LoadFactorSeasons)*(S$1=LoadFactorHours),0),)</f>
        <v>1.389258901573843E-4</v>
      </c>
      <c r="T6" s="7" cm="1">
        <f t="array" ref="T6">INDEX('Summarized Source Data'!$S$1326:$S$1469,MATCH(1,($A6=LoadFactorSeasons)*(T$1=LoadFactorHours),0),)</f>
        <v>1.3792716009858948E-4</v>
      </c>
      <c r="U6" s="7" cm="1">
        <f t="array" ref="U6">INDEX('Summarized Source Data'!$S$1326:$S$1469,MATCH(1,($A6=LoadFactorSeasons)*(U$1=LoadFactorHours),0),)</f>
        <v>1.3464559062951917E-4</v>
      </c>
      <c r="V6" s="7" cm="1">
        <f t="array" ref="V6">INDEX('Summarized Source Data'!$S$1326:$S$1469,MATCH(1,($A6=LoadFactorSeasons)*(V$1=LoadFactorHours),0),)</f>
        <v>1.3022262582171242E-4</v>
      </c>
      <c r="W6" s="7" cm="1">
        <f t="array" ref="W6">INDEX('Summarized Source Data'!$S$1326:$S$1469,MATCH(1,($A6=LoadFactorSeasons)*(W$1=LoadFactorHours),0),)</f>
        <v>1.2522895116133683E-4</v>
      </c>
      <c r="X6" s="7" cm="1">
        <f t="array" ref="X6">INDEX('Summarized Source Data'!$S$1326:$S$1469,MATCH(1,($A6=LoadFactorSeasons)*(X$1=LoadFactorHours),0),)</f>
        <v>1.2351684597003158E-4</v>
      </c>
      <c r="Y6" s="7" cm="1">
        <f t="array" ref="Y6">INDEX('Summarized Source Data'!$S$1326:$S$1469,MATCH(1,($A6=LoadFactorSeasons)*(Y$1=LoadFactorHours),0),)</f>
        <v>8.3018400565263871E-5</v>
      </c>
    </row>
    <row r="7" spans="1:25">
      <c r="A7" s="7" t="s">
        <v>129</v>
      </c>
      <c r="B7" s="7" cm="1">
        <f t="array" ref="B7">INDEX('Summarized Source Data'!$S$1326:$S$1469,MATCH(1,($A7=LoadFactorSeasons)*(B$1=LoadFactorHours),0),)</f>
        <v>7.9437038458548241E-5</v>
      </c>
      <c r="C7" s="7" cm="1">
        <f t="array" ref="C7">INDEX('Summarized Source Data'!$S$1326:$S$1469,MATCH(1,($A7=LoadFactorSeasons)*(C$1=LoadFactorHours),0),)</f>
        <v>7.5751033607946735E-5</v>
      </c>
      <c r="D7" s="7" cm="1">
        <f t="array" ref="D7">INDEX('Summarized Source Data'!$S$1326:$S$1469,MATCH(1,($A7=LoadFactorSeasons)*(D$1=LoadFactorHours),0),)</f>
        <v>7.4745780367678683E-5</v>
      </c>
      <c r="E7" s="7" cm="1">
        <f t="array" ref="E7">INDEX('Summarized Source Data'!$S$1326:$S$1469,MATCH(1,($A7=LoadFactorSeasons)*(E$1=LoadFactorHours),0),)</f>
        <v>7.4745780367678683E-5</v>
      </c>
      <c r="F7" s="7" cm="1">
        <f t="array" ref="F7">INDEX('Summarized Source Data'!$S$1326:$S$1469,MATCH(1,($A7=LoadFactorSeasons)*(F$1=LoadFactorHours),0),)</f>
        <v>7.4410686416386988E-5</v>
      </c>
      <c r="G7" s="7" cm="1">
        <f t="array" ref="G7">INDEX('Summarized Source Data'!$S$1326:$S$1469,MATCH(1,($A7=LoadFactorSeasons)*(G$1=LoadFactorHours),0),)</f>
        <v>7.4913313036521027E-5</v>
      </c>
      <c r="H7" s="7" cm="1">
        <f t="array" ref="H7">INDEX('Summarized Source Data'!$S$1326:$S$1469,MATCH(1,($A7=LoadFactorSeasons)*(H$1=LoadFactorHours),0),)</f>
        <v>9.2838793557727134E-5</v>
      </c>
      <c r="I7" s="7" cm="1">
        <f t="array" ref="I7">INDEX('Summarized Source Data'!$S$1326:$S$1469,MATCH(1,($A7=LoadFactorSeasons)*(I$1=LoadFactorHours),0),)</f>
        <v>1.2077159698259236E-4</v>
      </c>
      <c r="J7" s="7" cm="1">
        <f t="array" ref="J7">INDEX('Summarized Source Data'!$S$1326:$S$1469,MATCH(1,($A7=LoadFactorSeasons)*(J$1=LoadFactorHours),0),)</f>
        <v>1.4399960808048854E-4</v>
      </c>
      <c r="K7" s="7" cm="1">
        <f t="array" ref="K7">INDEX('Summarized Source Data'!$S$1326:$S$1469,MATCH(1,($A7=LoadFactorSeasons)*(K$1=LoadFactorHours),0),)</f>
        <v>1.6302359358709632E-4</v>
      </c>
      <c r="L7" s="7" cm="1">
        <f t="array" ref="L7">INDEX('Summarized Source Data'!$S$1326:$S$1469,MATCH(1,($A7=LoadFactorSeasons)*(L$1=LoadFactorHours),0),)</f>
        <v>1.7251303881810339E-4</v>
      </c>
      <c r="M7" s="7" cm="1">
        <f t="array" ref="M7">INDEX('Summarized Source Data'!$S$1326:$S$1469,MATCH(1,($A7=LoadFactorSeasons)*(M$1=LoadFactorHours),0),)</f>
        <v>1.7770695214271398E-4</v>
      </c>
      <c r="N7" s="7" cm="1">
        <f t="array" ref="N7">INDEX('Summarized Source Data'!$S$1326:$S$1469,MATCH(1,($A7=LoadFactorSeasons)*(N$1=LoadFactorHours),0),)</f>
        <v>1.7374651418760912E-4</v>
      </c>
      <c r="O7" s="7" cm="1">
        <f t="array" ref="O7">INDEX('Summarized Source Data'!$S$1326:$S$1469,MATCH(1,($A7=LoadFactorSeasons)*(O$1=LoadFactorHours),0),)</f>
        <v>1.6527791661267186E-4</v>
      </c>
      <c r="P7" s="7" cm="1">
        <f t="array" ref="P7">INDEX('Summarized Source Data'!$S$1326:$S$1469,MATCH(1,($A7=LoadFactorSeasons)*(P$1=LoadFactorHours),0),)</f>
        <v>1.6326738151852874E-4</v>
      </c>
      <c r="Q7" s="7" cm="1">
        <f t="array" ref="Q7">INDEX('Summarized Source Data'!$S$1326:$S$1469,MATCH(1,($A7=LoadFactorSeasons)*(Q$1=LoadFactorHours),0),)</f>
        <v>1.6025153595690362E-4</v>
      </c>
      <c r="R7" s="7" cm="1">
        <f t="array" ref="R7">INDEX('Summarized Source Data'!$S$1326:$S$1469,MATCH(1,($A7=LoadFactorSeasons)*(R$1=LoadFactorHours),0),)</f>
        <v>1.8392268598603148E-4</v>
      </c>
      <c r="S7" s="7" cm="1">
        <f t="array" ref="S7">INDEX('Summarized Source Data'!$S$1326:$S$1469,MATCH(1,($A7=LoadFactorSeasons)*(S$1=LoadFactorHours),0),)</f>
        <v>1.8409021865487384E-4</v>
      </c>
      <c r="T7" s="7" cm="1">
        <f t="array" ref="T7">INDEX('Summarized Source Data'!$S$1326:$S$1469,MATCH(1,($A7=LoadFactorSeasons)*(T$1=LoadFactorHours),0),)</f>
        <v>1.8291740413215645E-4</v>
      </c>
      <c r="U7" s="7" cm="1">
        <f t="array" ref="U7">INDEX('Summarized Source Data'!$S$1326:$S$1469,MATCH(1,($A7=LoadFactorSeasons)*(U$1=LoadFactorHours),0),)</f>
        <v>1.7906383799910563E-4</v>
      </c>
      <c r="V7" s="7" cm="1">
        <f t="array" ref="V7">INDEX('Summarized Source Data'!$S$1326:$S$1469,MATCH(1,($A7=LoadFactorSeasons)*(V$1=LoadFactorHours),0),)</f>
        <v>1.7386992467449507E-4</v>
      </c>
      <c r="W7" s="7" cm="1">
        <f t="array" ref="W7">INDEX('Summarized Source Data'!$S$1326:$S$1469,MATCH(1,($A7=LoadFactorSeasons)*(W$1=LoadFactorHours),0),)</f>
        <v>1.6800582344730114E-4</v>
      </c>
      <c r="X7" s="7" cm="1">
        <f t="array" ref="X7">INDEX('Summarized Source Data'!$S$1326:$S$1469,MATCH(1,($A7=LoadFactorSeasons)*(X$1=LoadFactorHours),0),)</f>
        <v>1.65995288353158E-4</v>
      </c>
      <c r="Y7" s="7" cm="1">
        <f t="array" ref="Y7">INDEX('Summarized Source Data'!$S$1326:$S$1469,MATCH(1,($A7=LoadFactorSeasons)*(Y$1=LoadFactorHours),0),)</f>
        <v>1.1154305061998913E-4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ht="12" customHeight="1">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06D9-1DA2-4036-AB90-E94945EC509F}">
  <sheetPr codeName="Sheet25">
    <tabColor rgb="FF002060"/>
  </sheetPr>
  <dimension ref="A1:Y15"/>
  <sheetViews>
    <sheetView workbookViewId="0">
      <selection activeCell="A43" sqref="A43"/>
    </sheetView>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Data'!$T$1326:$T$1469,MATCH(1,($A2=LoadFactorSeasons)*(B$1=LoadFactorHours),0),)</f>
        <v>6.1180467255042431E-5</v>
      </c>
      <c r="C2" s="7" cm="1">
        <f t="array" ref="C2">INDEX('Summarized Source Data'!$T$1326:$T$1469,MATCH(1,($A2=LoadFactorSeasons)*(C$1=LoadFactorHours),0),)</f>
        <v>5.9617955758635709E-5</v>
      </c>
      <c r="D2" s="7" cm="1">
        <f t="array" ref="D2">INDEX('Summarized Source Data'!$T$1326:$T$1469,MATCH(1,($A2=LoadFactorSeasons)*(D$1=LoadFactorHours),0),)</f>
        <v>5.9200386785424905E-5</v>
      </c>
      <c r="E2" s="7" cm="1">
        <f t="array" ref="E2">INDEX('Summarized Source Data'!$T$1326:$T$1469,MATCH(1,($A2=LoadFactorSeasons)*(E$1=LoadFactorHours),0),)</f>
        <v>5.9327809661525281E-5</v>
      </c>
      <c r="F2" s="7" cm="1">
        <f t="array" ref="F2">INDEX('Summarized Source Data'!$T$1326:$T$1469,MATCH(1,($A2=LoadFactorSeasons)*(F$1=LoadFactorHours),0),)</f>
        <v>5.9095912105020326E-5</v>
      </c>
      <c r="G2" s="7" cm="1">
        <f t="array" ref="G2">INDEX('Summarized Source Data'!$T$1326:$T$1469,MATCH(1,($A2=LoadFactorSeasons)*(G$1=LoadFactorHours),0),)</f>
        <v>6.0293964197300425E-5</v>
      </c>
      <c r="H2" s="7" cm="1">
        <f t="array" ref="H2">INDEX('Summarized Source Data'!$T$1326:$T$1469,MATCH(1,($A2=LoadFactorSeasons)*(H$1=LoadFactorHours),0),)</f>
        <v>8.5077744578469124E-5</v>
      </c>
      <c r="I2" s="7" cm="1">
        <f t="array" ref="I2">INDEX('Summarized Source Data'!$T$1326:$T$1469,MATCH(1,($A2=LoadFactorSeasons)*(I$1=LoadFactorHours),0),)</f>
        <v>1.5823378011749402E-4</v>
      </c>
      <c r="J2" s="7" cm="1">
        <f t="array" ref="J2">INDEX('Summarized Source Data'!$T$1326:$T$1469,MATCH(1,($A2=LoadFactorSeasons)*(J$1=LoadFactorHours),0),)</f>
        <v>1.7573390001546159E-4</v>
      </c>
      <c r="K2" s="7" cm="1">
        <f t="array" ref="K2">INDEX('Summarized Source Data'!$T$1326:$T$1469,MATCH(1,($A2=LoadFactorSeasons)*(K$1=LoadFactorHours),0),)</f>
        <v>1.6565849348134027E-4</v>
      </c>
      <c r="L2" s="7" cm="1">
        <f t="array" ref="L2">INDEX('Summarized Source Data'!$T$1326:$T$1469,MATCH(1,($A2=LoadFactorSeasons)*(L$1=LoadFactorHours),0),)</f>
        <v>1.444308293406301E-4</v>
      </c>
      <c r="M2" s="7" cm="1">
        <f t="array" ref="M2">INDEX('Summarized Source Data'!$T$1326:$T$1469,MATCH(1,($A2=LoadFactorSeasons)*(M$1=LoadFactorHours),0),)</f>
        <v>1.4645543700536924E-4</v>
      </c>
      <c r="N2" s="7" cm="1">
        <f t="array" ref="N2">INDEX('Summarized Source Data'!$T$1326:$T$1469,MATCH(1,($A2=LoadFactorSeasons)*(N$1=LoadFactorHours),0),)</f>
        <v>1.4696957526107209E-4</v>
      </c>
      <c r="O2" s="7" cm="1">
        <f t="array" ref="O2">INDEX('Summarized Source Data'!$T$1326:$T$1469,MATCH(1,($A2=LoadFactorSeasons)*(O$1=LoadFactorHours),0),)</f>
        <v>1.4408529141362621E-4</v>
      </c>
      <c r="P2" s="7" cm="1">
        <f t="array" ref="P2">INDEX('Summarized Source Data'!$T$1326:$T$1469,MATCH(1,($A2=LoadFactorSeasons)*(P$1=LoadFactorHours),0),)</f>
        <v>1.425199981860197E-4</v>
      </c>
      <c r="Q2" s="7" cm="1">
        <f t="array" ref="Q2">INDEX('Summarized Source Data'!$T$1326:$T$1469,MATCH(1,($A2=LoadFactorSeasons)*(Q$1=LoadFactorHours),0),)</f>
        <v>1.6017076879661045E-4</v>
      </c>
      <c r="R2" s="7" cm="1">
        <f t="array" ref="R2">INDEX('Summarized Source Data'!$T$1326:$T$1469,MATCH(1,($A2=LoadFactorSeasons)*(R$1=LoadFactorHours),0),)</f>
        <v>1.8431688382991026E-4</v>
      </c>
      <c r="S2" s="7" cm="1">
        <f t="array" ref="S2">INDEX('Summarized Source Data'!$T$1326:$T$1469,MATCH(1,($A2=LoadFactorSeasons)*(S$1=LoadFactorHours),0),)</f>
        <v>1.9151485797216781E-4</v>
      </c>
      <c r="T2" s="7" cm="1">
        <f t="array" ref="T2">INDEX('Summarized Source Data'!$T$1326:$T$1469,MATCH(1,($A2=LoadFactorSeasons)*(T$1=LoadFactorHours),0),)</f>
        <v>1.7985349397402886E-4</v>
      </c>
      <c r="U2" s="7" cm="1">
        <f t="array" ref="U2">INDEX('Summarized Source Data'!$T$1326:$T$1469,MATCH(1,($A2=LoadFactorSeasons)*(U$1=LoadFactorHours),0),)</f>
        <v>1.5494520215265852E-4</v>
      </c>
      <c r="V2" s="7" cm="1">
        <f t="array" ref="V2">INDEX('Summarized Source Data'!$T$1326:$T$1469,MATCH(1,($A2=LoadFactorSeasons)*(V$1=LoadFactorHours),0),)</f>
        <v>1.4476218664023148E-4</v>
      </c>
      <c r="W2" s="7" cm="1">
        <f t="array" ref="W2">INDEX('Summarized Source Data'!$T$1326:$T$1469,MATCH(1,($A2=LoadFactorSeasons)*(W$1=LoadFactorHours),0),)</f>
        <v>1.3757147917445748E-4</v>
      </c>
      <c r="X2" s="7" cm="1">
        <f t="array" ref="X2">INDEX('Summarized Source Data'!$T$1326:$T$1469,MATCH(1,($A2=LoadFactorSeasons)*(X$1=LoadFactorHours),0),)</f>
        <v>1.3203315851407463E-4</v>
      </c>
      <c r="Y2" s="7" cm="1">
        <f t="array" ref="Y2">INDEX('Summarized Source Data'!$T$1326:$T$1469,MATCH(1,($A2=LoadFactorSeasons)*(Y$1=LoadFactorHours),0),)</f>
        <v>8.8767611700918541E-5</v>
      </c>
    </row>
    <row r="3" spans="1:25">
      <c r="A3" s="7" t="s">
        <v>125</v>
      </c>
      <c r="B3" s="7" cm="1">
        <f t="array" ref="B3">INDEX('Summarized Source Data'!$T$1326:$T$1469,MATCH(1,($A3=LoadFactorSeasons)*(B$1=LoadFactorHours),0),)</f>
        <v>5.3873818757129096E-5</v>
      </c>
      <c r="C3" s="7" cm="1">
        <f t="array" ref="C3">INDEX('Summarized Source Data'!$T$1326:$T$1469,MATCH(1,($A3=LoadFactorSeasons)*(C$1=LoadFactorHours),0),)</f>
        <v>5.2403622452823008E-5</v>
      </c>
      <c r="D3" s="7" cm="1">
        <f t="array" ref="D3">INDEX('Summarized Source Data'!$T$1326:$T$1469,MATCH(1,($A3=LoadFactorSeasons)*(D$1=LoadFactorHours),0),)</f>
        <v>5.2010722753126687E-5</v>
      </c>
      <c r="E3" s="7" cm="1">
        <f t="array" ref="E3">INDEX('Summarized Source Data'!$T$1326:$T$1469,MATCH(1,($A3=LoadFactorSeasons)*(E$1=LoadFactorHours),0),)</f>
        <v>5.213061225279692E-5</v>
      </c>
      <c r="F3" s="7" cm="1">
        <f t="array" ref="F3">INDEX('Summarized Source Data'!$T$1326:$T$1469,MATCH(1,($A3=LoadFactorSeasons)*(F$1=LoadFactorHours),0),)</f>
        <v>5.1912415502670444E-5</v>
      </c>
      <c r="G3" s="7" cm="1">
        <f t="array" ref="G3">INDEX('Summarized Source Data'!$T$1326:$T$1469,MATCH(1,($A3=LoadFactorSeasons)*(G$1=LoadFactorHours),0),)</f>
        <v>5.3039688125464086E-5</v>
      </c>
      <c r="H3" s="7" cm="1">
        <f t="array" ref="H3">INDEX('Summarized Source Data'!$T$1326:$T$1469,MATCH(1,($A3=LoadFactorSeasons)*(H$1=LoadFactorHours),0),)</f>
        <v>7.5015730587674748E-5</v>
      </c>
      <c r="I3" s="7" cm="1">
        <f t="array" ref="I3">INDEX('Summarized Source Data'!$T$1326:$T$1469,MATCH(1,($A3=LoadFactorSeasons)*(I$1=LoadFactorHours),0),)</f>
        <v>1.4025712842679461E-4</v>
      </c>
      <c r="J3" s="7" cm="1">
        <f t="array" ref="J3">INDEX('Summarized Source Data'!$T$1326:$T$1469,MATCH(1,($A3=LoadFactorSeasons)*(J$1=LoadFactorHours),0),)</f>
        <v>1.5594494556640906E-4</v>
      </c>
      <c r="K3" s="7" cm="1">
        <f t="array" ref="K3">INDEX('Summarized Source Data'!$T$1326:$T$1469,MATCH(1,($A3=LoadFactorSeasons)*(K$1=LoadFactorHours),0),)</f>
        <v>1.4696735073621618E-4</v>
      </c>
      <c r="L3" s="7" cm="1">
        <f t="array" ref="L3">INDEX('Summarized Source Data'!$T$1326:$T$1469,MATCH(1,($A3=LoadFactorSeasons)*(L$1=LoadFactorHours),0),)</f>
        <v>1.2864542481120817E-4</v>
      </c>
      <c r="M3" s="7" cm="1">
        <f t="array" ref="M3">INDEX('Summarized Source Data'!$T$1326:$T$1469,MATCH(1,($A3=LoadFactorSeasons)*(M$1=LoadFactorHours),0),)</f>
        <v>1.3000256762529146E-4</v>
      </c>
      <c r="N3" s="7" cm="1">
        <f t="array" ref="N3">INDEX('Summarized Source Data'!$T$1326:$T$1469,MATCH(1,($A3=LoadFactorSeasons)*(N$1=LoadFactorHours),0),)</f>
        <v>1.3057876802972392E-4</v>
      </c>
      <c r="O3" s="7" cm="1">
        <f t="array" ref="O3">INDEX('Summarized Source Data'!$T$1326:$T$1469,MATCH(1,($A3=LoadFactorSeasons)*(O$1=LoadFactorHours),0),)</f>
        <v>1.2859838963889692E-4</v>
      </c>
      <c r="P3" s="7" cm="1">
        <f t="array" ref="P3">INDEX('Summarized Source Data'!$T$1326:$T$1469,MATCH(1,($A3=LoadFactorSeasons)*(P$1=LoadFactorHours),0),)</f>
        <v>1.2657772952811942E-4</v>
      </c>
      <c r="Q3" s="7" cm="1">
        <f t="array" ref="Q3">INDEX('Summarized Source Data'!$T$1326:$T$1469,MATCH(1,($A3=LoadFactorSeasons)*(Q$1=LoadFactorHours),0),)</f>
        <v>1.4198950577545903E-4</v>
      </c>
      <c r="R3" s="7" cm="1">
        <f t="array" ref="R3">INDEX('Summarized Source Data'!$T$1326:$T$1469,MATCH(1,($A3=LoadFactorSeasons)*(R$1=LoadFactorHours),0),)</f>
        <v>1.6357300595959957E-4</v>
      </c>
      <c r="S3" s="7" cm="1">
        <f t="array" ref="S3">INDEX('Summarized Source Data'!$T$1326:$T$1469,MATCH(1,($A3=LoadFactorSeasons)*(S$1=LoadFactorHours),0),)</f>
        <v>1.7034571583530075E-4</v>
      </c>
      <c r="T3" s="7" cm="1">
        <f t="array" ref="T3">INDEX('Summarized Source Data'!$T$1326:$T$1469,MATCH(1,($A3=LoadFactorSeasons)*(T$1=LoadFactorHours),0),)</f>
        <v>1.6031969570491275E-4</v>
      </c>
      <c r="U3" s="7" cm="1">
        <f t="array" ref="U3">INDEX('Summarized Source Data'!$T$1326:$T$1469,MATCH(1,($A3=LoadFactorSeasons)*(U$1=LoadFactorHours),0),)</f>
        <v>1.3786198063367886E-4</v>
      </c>
      <c r="V3" s="7" cm="1">
        <f t="array" ref="V3">INDEX('Summarized Source Data'!$T$1326:$T$1469,MATCH(1,($A3=LoadFactorSeasons)*(V$1=LoadFactorHours),0),)</f>
        <v>1.2853876888478837E-4</v>
      </c>
      <c r="W3" s="7" cm="1">
        <f t="array" ref="W3">INDEX('Summarized Source Data'!$T$1326:$T$1469,MATCH(1,($A3=LoadFactorSeasons)*(W$1=LoadFactorHours),0),)</f>
        <v>1.2127393663391472E-4</v>
      </c>
      <c r="X3" s="7" cm="1">
        <f t="array" ref="X3">INDEX('Summarized Source Data'!$T$1326:$T$1469,MATCH(1,($A3=LoadFactorSeasons)*(X$1=LoadFactorHours),0),)</f>
        <v>1.1623918397287769E-4</v>
      </c>
      <c r="Y3" s="7" cm="1">
        <f t="array" ref="Y3">INDEX('Summarized Source Data'!$T$1326:$T$1469,MATCH(1,($A3=LoadFactorSeasons)*(Y$1=LoadFactorHours),0),)</f>
        <v>7.8208183522245368E-5</v>
      </c>
    </row>
    <row r="4" spans="1:25">
      <c r="A4" s="7" t="s">
        <v>126</v>
      </c>
      <c r="B4" s="7" cm="1">
        <f t="array" ref="B4">INDEX('Summarized Source Data'!$T$1326:$T$1469,MATCH(1,($A4=LoadFactorSeasons)*(B$1=LoadFactorHours),0),)</f>
        <v>4.6942584671848695E-5</v>
      </c>
      <c r="C4" s="7" cm="1">
        <f t="array" ref="C4">INDEX('Summarized Source Data'!$T$1326:$T$1469,MATCH(1,($A4=LoadFactorSeasons)*(C$1=LoadFactorHours),0),)</f>
        <v>4.5571289540867805E-5</v>
      </c>
      <c r="D4" s="7" cm="1">
        <f t="array" ref="D4">INDEX('Summarized Source Data'!$T$1326:$T$1469,MATCH(1,($A4=LoadFactorSeasons)*(D$1=LoadFactorHours),0),)</f>
        <v>4.5204820515524817E-5</v>
      </c>
      <c r="E4" s="7" cm="1">
        <f t="array" ref="E4">INDEX('Summarized Source Data'!$T$1326:$T$1469,MATCH(1,($A4=LoadFactorSeasons)*(E$1=LoadFactorHours),0),)</f>
        <v>4.531664968924538E-5</v>
      </c>
      <c r="F4" s="7" cm="1">
        <f t="array" ref="F4">INDEX('Summarized Source Data'!$T$1326:$T$1469,MATCH(1,($A4=LoadFactorSeasons)*(F$1=LoadFactorHours),0),)</f>
        <v>4.5113128879403677E-5</v>
      </c>
      <c r="G4" s="7" cm="1">
        <f t="array" ref="G4">INDEX('Summarized Source Data'!$T$1326:$T$1469,MATCH(1,($A4=LoadFactorSeasons)*(G$1=LoadFactorHours),0),)</f>
        <v>4.6164569027866751E-5</v>
      </c>
      <c r="H4" s="7" cm="1">
        <f t="array" ref="H4">INDEX('Summarized Source Data'!$T$1326:$T$1469,MATCH(1,($A4=LoadFactorSeasons)*(H$1=LoadFactorHours),0),)</f>
        <v>6.5458848567239014E-5</v>
      </c>
      <c r="I4" s="7" cm="1">
        <f t="array" ref="I4">INDEX('Summarized Source Data'!$T$1326:$T$1469,MATCH(1,($A4=LoadFactorSeasons)*(I$1=LoadFactorHours),0),)</f>
        <v>1.225010333229421E-4</v>
      </c>
      <c r="J4" s="7" cm="1">
        <f t="array" ref="J4">INDEX('Summarized Source Data'!$T$1326:$T$1469,MATCH(1,($A4=LoadFactorSeasons)*(J$1=LoadFactorHours),0),)</f>
        <v>1.3734863039051832E-4</v>
      </c>
      <c r="K4" s="7" cm="1">
        <f t="array" ref="K4">INDEX('Summarized Source Data'!$T$1326:$T$1469,MATCH(1,($A4=LoadFactorSeasons)*(K$1=LoadFactorHours),0),)</f>
        <v>1.2928083826821302E-4</v>
      </c>
      <c r="L4" s="7" cm="1">
        <f t="array" ref="L4">INDEX('Summarized Source Data'!$T$1326:$T$1469,MATCH(1,($A4=LoadFactorSeasons)*(L$1=LoadFactorHours),0),)</f>
        <v>1.1257403948481175E-4</v>
      </c>
      <c r="M4" s="7" cm="1">
        <f t="array" ref="M4">INDEX('Summarized Source Data'!$T$1326:$T$1469,MATCH(1,($A4=LoadFactorSeasons)*(M$1=LoadFactorHours),0),)</f>
        <v>1.1430589038654707E-4</v>
      </c>
      <c r="N4" s="7" cm="1">
        <f t="array" ref="N4">INDEX('Summarized Source Data'!$T$1326:$T$1469,MATCH(1,($A4=LoadFactorSeasons)*(N$1=LoadFactorHours),0),)</f>
        <v>1.1515748401491021E-4</v>
      </c>
      <c r="O4" s="7" cm="1">
        <f t="array" ref="O4">INDEX('Summarized Source Data'!$T$1326:$T$1469,MATCH(1,($A4=LoadFactorSeasons)*(O$1=LoadFactorHours),0),)</f>
        <v>1.127792644913992E-4</v>
      </c>
      <c r="P4" s="7" cm="1">
        <f t="array" ref="P4">INDEX('Summarized Source Data'!$T$1326:$T$1469,MATCH(1,($A4=LoadFactorSeasons)*(P$1=LoadFactorHours),0),)</f>
        <v>1.1136053741042125E-4</v>
      </c>
      <c r="Q4" s="7" cm="1">
        <f t="array" ref="Q4">INDEX('Summarized Source Data'!$T$1326:$T$1469,MATCH(1,($A4=LoadFactorSeasons)*(Q$1=LoadFactorHours),0),)</f>
        <v>1.245727958407847E-4</v>
      </c>
      <c r="R4" s="7" cm="1">
        <f t="array" ref="R4">INDEX('Summarized Source Data'!$T$1326:$T$1469,MATCH(1,($A4=LoadFactorSeasons)*(R$1=LoadFactorHours),0),)</f>
        <v>1.4406241076444785E-4</v>
      </c>
      <c r="S4" s="7" cm="1">
        <f t="array" ref="S4">INDEX('Summarized Source Data'!$T$1326:$T$1469,MATCH(1,($A4=LoadFactorSeasons)*(S$1=LoadFactorHours),0),)</f>
        <v>1.5037951079940865E-4</v>
      </c>
      <c r="T4" s="7" cm="1">
        <f t="array" ref="T4">INDEX('Summarized Source Data'!$T$1326:$T$1469,MATCH(1,($A4=LoadFactorSeasons)*(T$1=LoadFactorHours),0),)</f>
        <v>1.4172531632216235E-4</v>
      </c>
      <c r="U4" s="7" cm="1">
        <f t="array" ref="U4">INDEX('Summarized Source Data'!$T$1326:$T$1469,MATCH(1,($A4=LoadFactorSeasons)*(U$1=LoadFactorHours),0),)</f>
        <v>1.2149132304945529E-4</v>
      </c>
      <c r="V4" s="7" cm="1">
        <f t="array" ref="V4">INDEX('Summarized Source Data'!$T$1326:$T$1469,MATCH(1,($A4=LoadFactorSeasons)*(V$1=LoadFactorHours),0),)</f>
        <v>1.1255448026589393E-4</v>
      </c>
      <c r="W4" s="7" cm="1">
        <f t="array" ref="W4">INDEX('Summarized Source Data'!$T$1326:$T$1469,MATCH(1,($A4=LoadFactorSeasons)*(W$1=LoadFactorHours),0),)</f>
        <v>1.0616383340990772E-4</v>
      </c>
      <c r="X4" s="7" cm="1">
        <f t="array" ref="X4">INDEX('Summarized Source Data'!$T$1326:$T$1469,MATCH(1,($A4=LoadFactorSeasons)*(X$1=LoadFactorHours),0),)</f>
        <v>1.0131943664901155E-4</v>
      </c>
      <c r="Y4" s="7" cm="1">
        <f t="array" ref="Y4">INDEX('Summarized Source Data'!$T$1326:$T$1469,MATCH(1,($A4=LoadFactorSeasons)*(Y$1=LoadFactorHours),0),)</f>
        <v>6.818626039697254E-5</v>
      </c>
    </row>
    <row r="5" spans="1:25">
      <c r="A5" s="7" t="s">
        <v>127</v>
      </c>
      <c r="B5" s="7" cm="1">
        <f t="array" ref="B5">INDEX('Summarized Source Data'!$T$1326:$T$1469,MATCH(1,($A5=LoadFactorSeasons)*(B$1=LoadFactorHours),0),)</f>
        <v>5.5545744257193219E-5</v>
      </c>
      <c r="C5" s="7" cm="1">
        <f t="array" ref="C5">INDEX('Summarized Source Data'!$T$1326:$T$1469,MATCH(1,($A5=LoadFactorSeasons)*(C$1=LoadFactorHours),0),)</f>
        <v>5.4054504018015632E-5</v>
      </c>
      <c r="D5" s="7" cm="1">
        <f t="array" ref="D5">INDEX('Summarized Source Data'!$T$1326:$T$1469,MATCH(1,($A5=LoadFactorSeasons)*(D$1=LoadFactorHours),0),)</f>
        <v>5.3655977951045422E-5</v>
      </c>
      <c r="E5" s="7" cm="1">
        <f t="array" ref="E5">INDEX('Summarized Source Data'!$T$1326:$T$1469,MATCH(1,($A5=LoadFactorSeasons)*(E$1=LoadFactorHours),0),)</f>
        <v>5.3777588653219197E-5</v>
      </c>
      <c r="F5" s="7" cm="1">
        <f t="array" ref="F5">INDEX('Summarized Source Data'!$T$1326:$T$1469,MATCH(1,($A5=LoadFactorSeasons)*(F$1=LoadFactorHours),0),)</f>
        <v>5.3556268702343694E-5</v>
      </c>
      <c r="G5" s="7" cm="1">
        <f t="array" ref="G5">INDEX('Summarized Source Data'!$T$1326:$T$1469,MATCH(1,($A5=LoadFactorSeasons)*(G$1=LoadFactorHours),0),)</f>
        <v>5.4699679279142727E-5</v>
      </c>
      <c r="H5" s="7" cm="1">
        <f t="array" ref="H5">INDEX('Summarized Source Data'!$T$1326:$T$1469,MATCH(1,($A5=LoadFactorSeasons)*(H$1=LoadFactorHours),0),)</f>
        <v>7.7318062205522154E-5</v>
      </c>
      <c r="I5" s="7" cm="1">
        <f t="array" ref="I5">INDEX('Summarized Source Data'!$T$1326:$T$1469,MATCH(1,($A5=LoadFactorSeasons)*(I$1=LoadFactorHours),0),)</f>
        <v>1.4407471700603303E-4</v>
      </c>
      <c r="J5" s="7" cm="1">
        <f t="array" ref="J5">INDEX('Summarized Source Data'!$T$1326:$T$1469,MATCH(1,($A5=LoadFactorSeasons)*(J$1=LoadFactorHours),0),)</f>
        <v>1.6056135895131473E-4</v>
      </c>
      <c r="K5" s="7" cm="1">
        <f t="array" ref="K5">INDEX('Summarized Source Data'!$T$1326:$T$1469,MATCH(1,($A5=LoadFactorSeasons)*(K$1=LoadFactorHours),0),)</f>
        <v>1.513870610326559E-4</v>
      </c>
      <c r="L5" s="7" cm="1">
        <f t="array" ref="L5">INDEX('Summarized Source Data'!$T$1326:$T$1469,MATCH(1,($A5=LoadFactorSeasons)*(L$1=LoadFactorHours),0),)</f>
        <v>1.3219780426271962E-4</v>
      </c>
      <c r="M5" s="7" cm="1">
        <f t="array" ref="M5">INDEX('Summarized Source Data'!$T$1326:$T$1469,MATCH(1,($A5=LoadFactorSeasons)*(M$1=LoadFactorHours),0),)</f>
        <v>1.3357437279900563E-4</v>
      </c>
      <c r="N5" s="7" cm="1">
        <f t="array" ref="N5">INDEX('Summarized Source Data'!$T$1326:$T$1469,MATCH(1,($A5=LoadFactorSeasons)*(N$1=LoadFactorHours),0),)</f>
        <v>1.3451163470296621E-4</v>
      </c>
      <c r="O5" s="7" cm="1">
        <f t="array" ref="O5">INDEX('Summarized Source Data'!$T$1326:$T$1469,MATCH(1,($A5=LoadFactorSeasons)*(O$1=LoadFactorHours),0),)</f>
        <v>1.3208224702821879E-4</v>
      </c>
      <c r="P5" s="7" cm="1">
        <f t="array" ref="P5">INDEX('Summarized Source Data'!$T$1326:$T$1469,MATCH(1,($A5=LoadFactorSeasons)*(P$1=LoadFactorHours),0),)</f>
        <v>1.3003266006028538E-4</v>
      </c>
      <c r="Q5" s="7" cm="1">
        <f t="array" ref="Q5">INDEX('Summarized Source Data'!$T$1326:$T$1469,MATCH(1,($A5=LoadFactorSeasons)*(Q$1=LoadFactorHours),0),)</f>
        <v>1.4629266869132623E-4</v>
      </c>
      <c r="R5" s="7" cm="1">
        <f t="array" ref="R5">INDEX('Summarized Source Data'!$T$1326:$T$1469,MATCH(1,($A5=LoadFactorSeasons)*(R$1=LoadFactorHours),0),)</f>
        <v>1.6840786873641787E-4</v>
      </c>
      <c r="S5" s="7" cm="1">
        <f t="array" ref="S5">INDEX('Summarized Source Data'!$T$1326:$T$1469,MATCH(1,($A5=LoadFactorSeasons)*(S$1=LoadFactorHours),0),)</f>
        <v>1.7527751969753118E-4</v>
      </c>
      <c r="T5" s="7" cm="1">
        <f t="array" ref="T5">INDEX('Summarized Source Data'!$T$1326:$T$1469,MATCH(1,($A5=LoadFactorSeasons)*(T$1=LoadFactorHours),0),)</f>
        <v>1.6473261879367955E-4</v>
      </c>
      <c r="U5" s="7" cm="1">
        <f t="array" ref="U5">INDEX('Summarized Source Data'!$T$1326:$T$1469,MATCH(1,($A5=LoadFactorSeasons)*(U$1=LoadFactorHours),0),)</f>
        <v>1.4171883611501087E-4</v>
      </c>
      <c r="V5" s="7" cm="1">
        <f t="array" ref="V5">INDEX('Summarized Source Data'!$T$1326:$T$1469,MATCH(1,($A5=LoadFactorSeasons)*(V$1=LoadFactorHours),0),)</f>
        <v>1.323832889938815E-4</v>
      </c>
      <c r="W5" s="7" cm="1">
        <f t="array" ref="W5">INDEX('Summarized Source Data'!$T$1326:$T$1469,MATCH(1,($A5=LoadFactorSeasons)*(W$1=LoadFactorHours),0),)</f>
        <v>1.251375854368567E-4</v>
      </c>
      <c r="X5" s="7" cm="1">
        <f t="array" ref="X5">INDEX('Summarized Source Data'!$T$1326:$T$1469,MATCH(1,($A5=LoadFactorSeasons)*(X$1=LoadFactorHours),0),)</f>
        <v>1.1967918334780323E-4</v>
      </c>
      <c r="Y5" s="7" cm="1">
        <f t="array" ref="Y5">INDEX('Summarized Source Data'!$T$1326:$T$1469,MATCH(1,($A5=LoadFactorSeasons)*(Y$1=LoadFactorHours),0),)</f>
        <v>8.0624382150340444E-5</v>
      </c>
    </row>
    <row r="6" spans="1:25">
      <c r="A6" s="7" t="s">
        <v>130</v>
      </c>
      <c r="B6" s="7" cm="1">
        <f t="array" ref="B6">INDEX('Summarized Source Data'!$T$1326:$T$1469,MATCH(1,($A6=LoadFactorSeasons)*(B$1=LoadFactorHours),0),)</f>
        <v>5.9335549866145265E-5</v>
      </c>
      <c r="C6" s="7" cm="1">
        <f t="array" ref="C6">INDEX('Summarized Source Data'!$T$1326:$T$1469,MATCH(1,($A6=LoadFactorSeasons)*(C$1=LoadFactorHours),0),)</f>
        <v>5.6196670043417826E-5</v>
      </c>
      <c r="D6" s="7" cm="1">
        <f t="array" ref="D6">INDEX('Summarized Source Data'!$T$1326:$T$1469,MATCH(1,($A6=LoadFactorSeasons)*(D$1=LoadFactorHours),0),)</f>
        <v>5.5340629630965877E-5</v>
      </c>
      <c r="E6" s="7" cm="1">
        <f t="array" ref="E6">INDEX('Summarized Source Data'!$T$1326:$T$1469,MATCH(1,($A6=LoadFactorSeasons)*(E$1=LoadFactorHours),0),)</f>
        <v>5.5340629630965877E-5</v>
      </c>
      <c r="F6" s="7" cm="1">
        <f t="array" ref="F6">INDEX('Summarized Source Data'!$T$1326:$T$1469,MATCH(1,($A6=LoadFactorSeasons)*(F$1=LoadFactorHours),0),)</f>
        <v>5.5055274704681447E-5</v>
      </c>
      <c r="G6" s="7" cm="1">
        <f t="array" ref="G6">INDEX('Summarized Source Data'!$T$1326:$T$1469,MATCH(1,($A6=LoadFactorSeasons)*(G$1=LoadFactorHours),0),)</f>
        <v>5.5483294910907412E-5</v>
      </c>
      <c r="H6" s="7" cm="1">
        <f t="array" ref="H6">INDEX('Summarized Source Data'!$T$1326:$T$1469,MATCH(1,($A6=LoadFactorSeasons)*(H$1=LoadFactorHours),0),)</f>
        <v>6.8925458814372693E-5</v>
      </c>
      <c r="I6" s="7" cm="1">
        <f t="array" ref="I6">INDEX('Summarized Source Data'!$T$1326:$T$1469,MATCH(1,($A6=LoadFactorSeasons)*(I$1=LoadFactorHours),0),)</f>
        <v>8.9781880055356578E-5</v>
      </c>
      <c r="J6" s="7" cm="1">
        <f t="array" ref="J6">INDEX('Summarized Source Data'!$T$1326:$T$1469,MATCH(1,($A6=LoadFactorSeasons)*(J$1=LoadFactorHours),0),)</f>
        <v>1.0772710112788696E-4</v>
      </c>
      <c r="K6" s="7" cm="1">
        <f t="array" ref="K6">INDEX('Summarized Source Data'!$T$1326:$T$1469,MATCH(1,($A6=LoadFactorSeasons)*(K$1=LoadFactorHours),0),)</f>
        <v>1.2270805200980964E-4</v>
      </c>
      <c r="L6" s="7" cm="1">
        <f t="array" ref="L6">INDEX('Summarized Source Data'!$T$1326:$T$1469,MATCH(1,($A6=LoadFactorSeasons)*(L$1=LoadFactorHours),0),)</f>
        <v>1.3018190956504594E-4</v>
      </c>
      <c r="M6" s="7" cm="1">
        <f t="array" ref="M6">INDEX('Summarized Source Data'!$T$1326:$T$1469,MATCH(1,($A6=LoadFactorSeasons)*(M$1=LoadFactorHours),0),)</f>
        <v>1.3460487437285263E-4</v>
      </c>
      <c r="N6" s="7" cm="1">
        <f t="array" ref="N6">INDEX('Summarized Source Data'!$T$1326:$T$1469,MATCH(1,($A6=LoadFactorSeasons)*(N$1=LoadFactorHours),0),)</f>
        <v>1.3183933655170748E-4</v>
      </c>
      <c r="O6" s="7" cm="1">
        <f t="array" ref="O6">INDEX('Summarized Source Data'!$T$1326:$T$1469,MATCH(1,($A6=LoadFactorSeasons)*(O$1=LoadFactorHours),0),)</f>
        <v>1.2584700493174114E-4</v>
      </c>
      <c r="P6" s="7" cm="1">
        <f t="array" ref="P6">INDEX('Summarized Source Data'!$T$1326:$T$1469,MATCH(1,($A6=LoadFactorSeasons)*(P$1=LoadFactorHours),0),)</f>
        <v>1.2413489974043588E-4</v>
      </c>
      <c r="Q6" s="7" cm="1">
        <f t="array" ref="Q6">INDEX('Summarized Source Data'!$T$1326:$T$1469,MATCH(1,($A6=LoadFactorSeasons)*(Q$1=LoadFactorHours),0),)</f>
        <v>1.2156672977027732E-4</v>
      </c>
      <c r="R6" s="7" cm="1">
        <f t="array" ref="R6">INDEX('Summarized Source Data'!$T$1326:$T$1469,MATCH(1,($A6=LoadFactorSeasons)*(R$1=LoadFactorHours),0),)</f>
        <v>1.3878322487744275E-4</v>
      </c>
      <c r="S6" s="7" cm="1">
        <f t="array" ref="S6">INDEX('Summarized Source Data'!$T$1326:$T$1469,MATCH(1,($A6=LoadFactorSeasons)*(S$1=LoadFactorHours),0),)</f>
        <v>1.389258901573843E-4</v>
      </c>
      <c r="T6" s="7" cm="1">
        <f t="array" ref="T6">INDEX('Summarized Source Data'!$T$1326:$T$1469,MATCH(1,($A6=LoadFactorSeasons)*(T$1=LoadFactorHours),0),)</f>
        <v>1.3792716009858948E-4</v>
      </c>
      <c r="U6" s="7" cm="1">
        <f t="array" ref="U6">INDEX('Summarized Source Data'!$T$1326:$T$1469,MATCH(1,($A6=LoadFactorSeasons)*(U$1=LoadFactorHours),0),)</f>
        <v>1.3464559062951917E-4</v>
      </c>
      <c r="V6" s="7" cm="1">
        <f t="array" ref="V6">INDEX('Summarized Source Data'!$T$1326:$T$1469,MATCH(1,($A6=LoadFactorSeasons)*(V$1=LoadFactorHours),0),)</f>
        <v>1.3022262582171242E-4</v>
      </c>
      <c r="W6" s="7" cm="1">
        <f t="array" ref="W6">INDEX('Summarized Source Data'!$T$1326:$T$1469,MATCH(1,($A6=LoadFactorSeasons)*(W$1=LoadFactorHours),0),)</f>
        <v>1.2522895116133683E-4</v>
      </c>
      <c r="X6" s="7" cm="1">
        <f t="array" ref="X6">INDEX('Summarized Source Data'!$T$1326:$T$1469,MATCH(1,($A6=LoadFactorSeasons)*(X$1=LoadFactorHours),0),)</f>
        <v>1.2351684597003158E-4</v>
      </c>
      <c r="Y6" s="7" cm="1">
        <f t="array" ref="Y6">INDEX('Summarized Source Data'!$T$1326:$T$1469,MATCH(1,($A6=LoadFactorSeasons)*(Y$1=LoadFactorHours),0),)</f>
        <v>8.3018400565263871E-5</v>
      </c>
    </row>
    <row r="7" spans="1:25">
      <c r="A7" s="7" t="s">
        <v>129</v>
      </c>
      <c r="B7" s="7" cm="1">
        <f t="array" ref="B7">INDEX('Summarized Source Data'!$T$1326:$T$1469,MATCH(1,($A7=LoadFactorSeasons)*(B$1=LoadFactorHours),0),)</f>
        <v>7.9437038458548241E-5</v>
      </c>
      <c r="C7" s="7" cm="1">
        <f t="array" ref="C7">INDEX('Summarized Source Data'!$T$1326:$T$1469,MATCH(1,($A7=LoadFactorSeasons)*(C$1=LoadFactorHours),0),)</f>
        <v>7.5751033607946735E-5</v>
      </c>
      <c r="D7" s="7" cm="1">
        <f t="array" ref="D7">INDEX('Summarized Source Data'!$T$1326:$T$1469,MATCH(1,($A7=LoadFactorSeasons)*(D$1=LoadFactorHours),0),)</f>
        <v>7.4745780367678683E-5</v>
      </c>
      <c r="E7" s="7" cm="1">
        <f t="array" ref="E7">INDEX('Summarized Source Data'!$T$1326:$T$1469,MATCH(1,($A7=LoadFactorSeasons)*(E$1=LoadFactorHours),0),)</f>
        <v>7.4745780367678683E-5</v>
      </c>
      <c r="F7" s="7" cm="1">
        <f t="array" ref="F7">INDEX('Summarized Source Data'!$T$1326:$T$1469,MATCH(1,($A7=LoadFactorSeasons)*(F$1=LoadFactorHours),0),)</f>
        <v>7.4410686416386988E-5</v>
      </c>
      <c r="G7" s="7" cm="1">
        <f t="array" ref="G7">INDEX('Summarized Source Data'!$T$1326:$T$1469,MATCH(1,($A7=LoadFactorSeasons)*(G$1=LoadFactorHours),0),)</f>
        <v>7.4913313036521027E-5</v>
      </c>
      <c r="H7" s="7" cm="1">
        <f t="array" ref="H7">INDEX('Summarized Source Data'!$T$1326:$T$1469,MATCH(1,($A7=LoadFactorSeasons)*(H$1=LoadFactorHours),0),)</f>
        <v>9.2838793557727134E-5</v>
      </c>
      <c r="I7" s="7" cm="1">
        <f t="array" ref="I7">INDEX('Summarized Source Data'!$T$1326:$T$1469,MATCH(1,($A7=LoadFactorSeasons)*(I$1=LoadFactorHours),0),)</f>
        <v>1.2077159698259236E-4</v>
      </c>
      <c r="J7" s="7" cm="1">
        <f t="array" ref="J7">INDEX('Summarized Source Data'!$T$1326:$T$1469,MATCH(1,($A7=LoadFactorSeasons)*(J$1=LoadFactorHours),0),)</f>
        <v>1.4399960808048854E-4</v>
      </c>
      <c r="K7" s="7" cm="1">
        <f t="array" ref="K7">INDEX('Summarized Source Data'!$T$1326:$T$1469,MATCH(1,($A7=LoadFactorSeasons)*(K$1=LoadFactorHours),0),)</f>
        <v>1.6302359358709632E-4</v>
      </c>
      <c r="L7" s="7" cm="1">
        <f t="array" ref="L7">INDEX('Summarized Source Data'!$T$1326:$T$1469,MATCH(1,($A7=LoadFactorSeasons)*(L$1=LoadFactorHours),0),)</f>
        <v>1.7251303881810339E-4</v>
      </c>
      <c r="M7" s="7" cm="1">
        <f t="array" ref="M7">INDEX('Summarized Source Data'!$T$1326:$T$1469,MATCH(1,($A7=LoadFactorSeasons)*(M$1=LoadFactorHours),0),)</f>
        <v>1.7770695214271398E-4</v>
      </c>
      <c r="N7" s="7" cm="1">
        <f t="array" ref="N7">INDEX('Summarized Source Data'!$T$1326:$T$1469,MATCH(1,($A7=LoadFactorSeasons)*(N$1=LoadFactorHours),0),)</f>
        <v>1.7374651418760912E-4</v>
      </c>
      <c r="O7" s="7" cm="1">
        <f t="array" ref="O7">INDEX('Summarized Source Data'!$T$1326:$T$1469,MATCH(1,($A7=LoadFactorSeasons)*(O$1=LoadFactorHours),0),)</f>
        <v>1.6527791661267186E-4</v>
      </c>
      <c r="P7" s="7" cm="1">
        <f t="array" ref="P7">INDEX('Summarized Source Data'!$T$1326:$T$1469,MATCH(1,($A7=LoadFactorSeasons)*(P$1=LoadFactorHours),0),)</f>
        <v>1.6326738151852874E-4</v>
      </c>
      <c r="Q7" s="7" cm="1">
        <f t="array" ref="Q7">INDEX('Summarized Source Data'!$T$1326:$T$1469,MATCH(1,($A7=LoadFactorSeasons)*(Q$1=LoadFactorHours),0),)</f>
        <v>1.6025153595690362E-4</v>
      </c>
      <c r="R7" s="7" cm="1">
        <f t="array" ref="R7">INDEX('Summarized Source Data'!$T$1326:$T$1469,MATCH(1,($A7=LoadFactorSeasons)*(R$1=LoadFactorHours),0),)</f>
        <v>1.8392268598603148E-4</v>
      </c>
      <c r="S7" s="7" cm="1">
        <f t="array" ref="S7">INDEX('Summarized Source Data'!$T$1326:$T$1469,MATCH(1,($A7=LoadFactorSeasons)*(S$1=LoadFactorHours),0),)</f>
        <v>1.8409021865487384E-4</v>
      </c>
      <c r="T7" s="7" cm="1">
        <f t="array" ref="T7">INDEX('Summarized Source Data'!$T$1326:$T$1469,MATCH(1,($A7=LoadFactorSeasons)*(T$1=LoadFactorHours),0),)</f>
        <v>1.8291740413215645E-4</v>
      </c>
      <c r="U7" s="7" cm="1">
        <f t="array" ref="U7">INDEX('Summarized Source Data'!$T$1326:$T$1469,MATCH(1,($A7=LoadFactorSeasons)*(U$1=LoadFactorHours),0),)</f>
        <v>1.7906383799910563E-4</v>
      </c>
      <c r="V7" s="7" cm="1">
        <f t="array" ref="V7">INDEX('Summarized Source Data'!$T$1326:$T$1469,MATCH(1,($A7=LoadFactorSeasons)*(V$1=LoadFactorHours),0),)</f>
        <v>1.7386992467449507E-4</v>
      </c>
      <c r="W7" s="7" cm="1">
        <f t="array" ref="W7">INDEX('Summarized Source Data'!$T$1326:$T$1469,MATCH(1,($A7=LoadFactorSeasons)*(W$1=LoadFactorHours),0),)</f>
        <v>1.6800582344730114E-4</v>
      </c>
      <c r="X7" s="7" cm="1">
        <f t="array" ref="X7">INDEX('Summarized Source Data'!$T$1326:$T$1469,MATCH(1,($A7=LoadFactorSeasons)*(X$1=LoadFactorHours),0),)</f>
        <v>1.65995288353158E-4</v>
      </c>
      <c r="Y7" s="7" cm="1">
        <f t="array" ref="Y7">INDEX('Summarized Source Data'!$T$1326:$T$1469,MATCH(1,($A7=LoadFactorSeasons)*(Y$1=LoadFactorHours),0),)</f>
        <v>1.1154305061998913E-4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21DE-C53D-4048-8E2A-505AC208822B}">
  <sheetPr codeName="Sheet26">
    <tabColor rgb="FF002060"/>
  </sheetPr>
  <dimension ref="A1:Y15"/>
  <sheetViews>
    <sheetView workbookViewId="0"/>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Data'!$U$1326:$U$1469,MATCH(1,($A2=LoadFactorSeasons)*(B$1=LoadFactorHours),0),)</f>
        <v>6.1180467255042431E-5</v>
      </c>
      <c r="C2" s="7" cm="1">
        <f t="array" ref="C2">INDEX('Summarized Source Data'!$U$1326:$U$1469,MATCH(1,($A2=LoadFactorSeasons)*(C$1=LoadFactorHours),0),)</f>
        <v>5.9617955758635709E-5</v>
      </c>
      <c r="D2" s="7" cm="1">
        <f t="array" ref="D2">INDEX('Summarized Source Data'!$U$1326:$U$1469,MATCH(1,($A2=LoadFactorSeasons)*(D$1=LoadFactorHours),0),)</f>
        <v>5.9200386785424905E-5</v>
      </c>
      <c r="E2" s="7" cm="1">
        <f t="array" ref="E2">INDEX('Summarized Source Data'!$U$1326:$U$1469,MATCH(1,($A2=LoadFactorSeasons)*(E$1=LoadFactorHours),0),)</f>
        <v>5.9327809661525281E-5</v>
      </c>
      <c r="F2" s="7" cm="1">
        <f t="array" ref="F2">INDEX('Summarized Source Data'!$U$1326:$U$1469,MATCH(1,($A2=LoadFactorSeasons)*(F$1=LoadFactorHours),0),)</f>
        <v>5.9095912105020326E-5</v>
      </c>
      <c r="G2" s="7" cm="1">
        <f t="array" ref="G2">INDEX('Summarized Source Data'!$U$1326:$U$1469,MATCH(1,($A2=LoadFactorSeasons)*(G$1=LoadFactorHours),0),)</f>
        <v>6.0293964197300425E-5</v>
      </c>
      <c r="H2" s="7" cm="1">
        <f t="array" ref="H2">INDEX('Summarized Source Data'!$U$1326:$U$1469,MATCH(1,($A2=LoadFactorSeasons)*(H$1=LoadFactorHours),0),)</f>
        <v>8.5077744578469124E-5</v>
      </c>
      <c r="I2" s="7" cm="1">
        <f t="array" ref="I2">INDEX('Summarized Source Data'!$U$1326:$U$1469,MATCH(1,($A2=LoadFactorSeasons)*(I$1=LoadFactorHours),0),)</f>
        <v>1.5823378011749402E-4</v>
      </c>
      <c r="J2" s="7" cm="1">
        <f t="array" ref="J2">INDEX('Summarized Source Data'!$U$1326:$U$1469,MATCH(1,($A2=LoadFactorSeasons)*(J$1=LoadFactorHours),0),)</f>
        <v>1.7573390001546159E-4</v>
      </c>
      <c r="K2" s="7" cm="1">
        <f t="array" ref="K2">INDEX('Summarized Source Data'!$U$1326:$U$1469,MATCH(1,($A2=LoadFactorSeasons)*(K$1=LoadFactorHours),0),)</f>
        <v>1.6565849348134027E-4</v>
      </c>
      <c r="L2" s="7" cm="1">
        <f t="array" ref="L2">INDEX('Summarized Source Data'!$U$1326:$U$1469,MATCH(1,($A2=LoadFactorSeasons)*(L$1=LoadFactorHours),0),)</f>
        <v>1.444308293406301E-4</v>
      </c>
      <c r="M2" s="7" cm="1">
        <f t="array" ref="M2">INDEX('Summarized Source Data'!$U$1326:$U$1469,MATCH(1,($A2=LoadFactorSeasons)*(M$1=LoadFactorHours),0),)</f>
        <v>1.4645543700536924E-4</v>
      </c>
      <c r="N2" s="7" cm="1">
        <f t="array" ref="N2">INDEX('Summarized Source Data'!$U$1326:$U$1469,MATCH(1,($A2=LoadFactorSeasons)*(N$1=LoadFactorHours),0),)</f>
        <v>1.4696957526107209E-4</v>
      </c>
      <c r="O2" s="7" cm="1">
        <f t="array" ref="O2">INDEX('Summarized Source Data'!$U$1326:$U$1469,MATCH(1,($A2=LoadFactorSeasons)*(O$1=LoadFactorHours),0),)</f>
        <v>1.4408529141362621E-4</v>
      </c>
      <c r="P2" s="7" cm="1">
        <f t="array" ref="P2">INDEX('Summarized Source Data'!$U$1326:$U$1469,MATCH(1,($A2=LoadFactorSeasons)*(P$1=LoadFactorHours),0),)</f>
        <v>1.425199981860197E-4</v>
      </c>
      <c r="Q2" s="7" cm="1">
        <f t="array" ref="Q2">INDEX('Summarized Source Data'!$U$1326:$U$1469,MATCH(1,($A2=LoadFactorSeasons)*(Q$1=LoadFactorHours),0),)</f>
        <v>1.6017076879661045E-4</v>
      </c>
      <c r="R2" s="7" cm="1">
        <f t="array" ref="R2">INDEX('Summarized Source Data'!$U$1326:$U$1469,MATCH(1,($A2=LoadFactorSeasons)*(R$1=LoadFactorHours),0),)</f>
        <v>1.8431688382991026E-4</v>
      </c>
      <c r="S2" s="7" cm="1">
        <f t="array" ref="S2">INDEX('Summarized Source Data'!$U$1326:$U$1469,MATCH(1,($A2=LoadFactorSeasons)*(S$1=LoadFactorHours),0),)</f>
        <v>1.9151485797216781E-4</v>
      </c>
      <c r="T2" s="7" cm="1">
        <f t="array" ref="T2">INDEX('Summarized Source Data'!$U$1326:$U$1469,MATCH(1,($A2=LoadFactorSeasons)*(T$1=LoadFactorHours),0),)</f>
        <v>1.7985349397402886E-4</v>
      </c>
      <c r="U2" s="7" cm="1">
        <f t="array" ref="U2">INDEX('Summarized Source Data'!$U$1326:$U$1469,MATCH(1,($A2=LoadFactorSeasons)*(U$1=LoadFactorHours),0),)</f>
        <v>1.5494520215265852E-4</v>
      </c>
      <c r="V2" s="7" cm="1">
        <f t="array" ref="V2">INDEX('Summarized Source Data'!$U$1326:$U$1469,MATCH(1,($A2=LoadFactorSeasons)*(V$1=LoadFactorHours),0),)</f>
        <v>1.4476218664023148E-4</v>
      </c>
      <c r="W2" s="7" cm="1">
        <f t="array" ref="W2">INDEX('Summarized Source Data'!$U$1326:$U$1469,MATCH(1,($A2=LoadFactorSeasons)*(W$1=LoadFactorHours),0),)</f>
        <v>1.3757147917445748E-4</v>
      </c>
      <c r="X2" s="7" cm="1">
        <f t="array" ref="X2">INDEX('Summarized Source Data'!$U$1326:$U$1469,MATCH(1,($A2=LoadFactorSeasons)*(X$1=LoadFactorHours),0),)</f>
        <v>1.3203315851407463E-4</v>
      </c>
      <c r="Y2" s="7" cm="1">
        <f t="array" ref="Y2">INDEX('Summarized Source Data'!$U$1326:$U$1469,MATCH(1,($A2=LoadFactorSeasons)*(Y$1=LoadFactorHours),0),)</f>
        <v>8.8767611700918541E-5</v>
      </c>
    </row>
    <row r="3" spans="1:25">
      <c r="A3" s="7" t="s">
        <v>125</v>
      </c>
      <c r="B3" s="7" cm="1">
        <f t="array" ref="B3">INDEX('Summarized Source Data'!$U$1326:$U$1469,MATCH(1,($A3=LoadFactorSeasons)*(B$1=LoadFactorHours),0),)</f>
        <v>5.3873818757129096E-5</v>
      </c>
      <c r="C3" s="7" cm="1">
        <f t="array" ref="C3">INDEX('Summarized Source Data'!$U$1326:$U$1469,MATCH(1,($A3=LoadFactorSeasons)*(C$1=LoadFactorHours),0),)</f>
        <v>5.2403622452823008E-5</v>
      </c>
      <c r="D3" s="7" cm="1">
        <f t="array" ref="D3">INDEX('Summarized Source Data'!$U$1326:$U$1469,MATCH(1,($A3=LoadFactorSeasons)*(D$1=LoadFactorHours),0),)</f>
        <v>5.2010722753126687E-5</v>
      </c>
      <c r="E3" s="7" cm="1">
        <f t="array" ref="E3">INDEX('Summarized Source Data'!$U$1326:$U$1469,MATCH(1,($A3=LoadFactorSeasons)*(E$1=LoadFactorHours),0),)</f>
        <v>5.213061225279692E-5</v>
      </c>
      <c r="F3" s="7" cm="1">
        <f t="array" ref="F3">INDEX('Summarized Source Data'!$U$1326:$U$1469,MATCH(1,($A3=LoadFactorSeasons)*(F$1=LoadFactorHours),0),)</f>
        <v>5.1912415502670444E-5</v>
      </c>
      <c r="G3" s="7" cm="1">
        <f t="array" ref="G3">INDEX('Summarized Source Data'!$U$1326:$U$1469,MATCH(1,($A3=LoadFactorSeasons)*(G$1=LoadFactorHours),0),)</f>
        <v>5.3039688125464086E-5</v>
      </c>
      <c r="H3" s="7" cm="1">
        <f t="array" ref="H3">INDEX('Summarized Source Data'!$U$1326:$U$1469,MATCH(1,($A3=LoadFactorSeasons)*(H$1=LoadFactorHours),0),)</f>
        <v>7.5015730587674748E-5</v>
      </c>
      <c r="I3" s="7" cm="1">
        <f t="array" ref="I3">INDEX('Summarized Source Data'!$U$1326:$U$1469,MATCH(1,($A3=LoadFactorSeasons)*(I$1=LoadFactorHours),0),)</f>
        <v>1.4025712842679461E-4</v>
      </c>
      <c r="J3" s="7" cm="1">
        <f t="array" ref="J3">INDEX('Summarized Source Data'!$U$1326:$U$1469,MATCH(1,($A3=LoadFactorSeasons)*(J$1=LoadFactorHours),0),)</f>
        <v>1.5594494556640906E-4</v>
      </c>
      <c r="K3" s="7" cm="1">
        <f t="array" ref="K3">INDEX('Summarized Source Data'!$U$1326:$U$1469,MATCH(1,($A3=LoadFactorSeasons)*(K$1=LoadFactorHours),0),)</f>
        <v>1.4696735073621618E-4</v>
      </c>
      <c r="L3" s="7" cm="1">
        <f t="array" ref="L3">INDEX('Summarized Source Data'!$U$1326:$U$1469,MATCH(1,($A3=LoadFactorSeasons)*(L$1=LoadFactorHours),0),)</f>
        <v>1.2864542481120817E-4</v>
      </c>
      <c r="M3" s="7" cm="1">
        <f t="array" ref="M3">INDEX('Summarized Source Data'!$U$1326:$U$1469,MATCH(1,($A3=LoadFactorSeasons)*(M$1=LoadFactorHours),0),)</f>
        <v>1.3000256762529146E-4</v>
      </c>
      <c r="N3" s="7" cm="1">
        <f t="array" ref="N3">INDEX('Summarized Source Data'!$U$1326:$U$1469,MATCH(1,($A3=LoadFactorSeasons)*(N$1=LoadFactorHours),0),)</f>
        <v>1.3057876802972392E-4</v>
      </c>
      <c r="O3" s="7" cm="1">
        <f t="array" ref="O3">INDEX('Summarized Source Data'!$U$1326:$U$1469,MATCH(1,($A3=LoadFactorSeasons)*(O$1=LoadFactorHours),0),)</f>
        <v>1.2859838963889692E-4</v>
      </c>
      <c r="P3" s="7" cm="1">
        <f t="array" ref="P3">INDEX('Summarized Source Data'!$U$1326:$U$1469,MATCH(1,($A3=LoadFactorSeasons)*(P$1=LoadFactorHours),0),)</f>
        <v>1.2657772952811942E-4</v>
      </c>
      <c r="Q3" s="7" cm="1">
        <f t="array" ref="Q3">INDEX('Summarized Source Data'!$U$1326:$U$1469,MATCH(1,($A3=LoadFactorSeasons)*(Q$1=LoadFactorHours),0),)</f>
        <v>1.4198950577545903E-4</v>
      </c>
      <c r="R3" s="7" cm="1">
        <f t="array" ref="R3">INDEX('Summarized Source Data'!$U$1326:$U$1469,MATCH(1,($A3=LoadFactorSeasons)*(R$1=LoadFactorHours),0),)</f>
        <v>1.6357300595959957E-4</v>
      </c>
      <c r="S3" s="7" cm="1">
        <f t="array" ref="S3">INDEX('Summarized Source Data'!$U$1326:$U$1469,MATCH(1,($A3=LoadFactorSeasons)*(S$1=LoadFactorHours),0),)</f>
        <v>1.7034571583530075E-4</v>
      </c>
      <c r="T3" s="7" cm="1">
        <f t="array" ref="T3">INDEX('Summarized Source Data'!$U$1326:$U$1469,MATCH(1,($A3=LoadFactorSeasons)*(T$1=LoadFactorHours),0),)</f>
        <v>1.6031969570491275E-4</v>
      </c>
      <c r="U3" s="7" cm="1">
        <f t="array" ref="U3">INDEX('Summarized Source Data'!$U$1326:$U$1469,MATCH(1,($A3=LoadFactorSeasons)*(U$1=LoadFactorHours),0),)</f>
        <v>1.3786198063367886E-4</v>
      </c>
      <c r="V3" s="7" cm="1">
        <f t="array" ref="V3">INDEX('Summarized Source Data'!$U$1326:$U$1469,MATCH(1,($A3=LoadFactorSeasons)*(V$1=LoadFactorHours),0),)</f>
        <v>1.2853876888478837E-4</v>
      </c>
      <c r="W3" s="7" cm="1">
        <f t="array" ref="W3">INDEX('Summarized Source Data'!$U$1326:$U$1469,MATCH(1,($A3=LoadFactorSeasons)*(W$1=LoadFactorHours),0),)</f>
        <v>1.2127393663391472E-4</v>
      </c>
      <c r="X3" s="7" cm="1">
        <f t="array" ref="X3">INDEX('Summarized Source Data'!$U$1326:$U$1469,MATCH(1,($A3=LoadFactorSeasons)*(X$1=LoadFactorHours),0),)</f>
        <v>1.1623918397287769E-4</v>
      </c>
      <c r="Y3" s="7" cm="1">
        <f t="array" ref="Y3">INDEX('Summarized Source Data'!$U$1326:$U$1469,MATCH(1,($A3=LoadFactorSeasons)*(Y$1=LoadFactorHours),0),)</f>
        <v>7.8208183522245368E-5</v>
      </c>
    </row>
    <row r="4" spans="1:25">
      <c r="A4" s="7" t="s">
        <v>126</v>
      </c>
      <c r="B4" s="7" cm="1">
        <f t="array" ref="B4">INDEX('Summarized Source Data'!$U$1326:$U$1469,MATCH(1,($A4=LoadFactorSeasons)*(B$1=LoadFactorHours),0),)</f>
        <v>4.6942584671848695E-5</v>
      </c>
      <c r="C4" s="7" cm="1">
        <f t="array" ref="C4">INDEX('Summarized Source Data'!$U$1326:$U$1469,MATCH(1,($A4=LoadFactorSeasons)*(C$1=LoadFactorHours),0),)</f>
        <v>4.5571289540867805E-5</v>
      </c>
      <c r="D4" s="7" cm="1">
        <f t="array" ref="D4">INDEX('Summarized Source Data'!$U$1326:$U$1469,MATCH(1,($A4=LoadFactorSeasons)*(D$1=LoadFactorHours),0),)</f>
        <v>4.5204820515524817E-5</v>
      </c>
      <c r="E4" s="7" cm="1">
        <f t="array" ref="E4">INDEX('Summarized Source Data'!$U$1326:$U$1469,MATCH(1,($A4=LoadFactorSeasons)*(E$1=LoadFactorHours),0),)</f>
        <v>4.531664968924538E-5</v>
      </c>
      <c r="F4" s="7" cm="1">
        <f t="array" ref="F4">INDEX('Summarized Source Data'!$U$1326:$U$1469,MATCH(1,($A4=LoadFactorSeasons)*(F$1=LoadFactorHours),0),)</f>
        <v>4.5113128879403677E-5</v>
      </c>
      <c r="G4" s="7" cm="1">
        <f t="array" ref="G4">INDEX('Summarized Source Data'!$U$1326:$U$1469,MATCH(1,($A4=LoadFactorSeasons)*(G$1=LoadFactorHours),0),)</f>
        <v>4.6164569027866751E-5</v>
      </c>
      <c r="H4" s="7" cm="1">
        <f t="array" ref="H4">INDEX('Summarized Source Data'!$U$1326:$U$1469,MATCH(1,($A4=LoadFactorSeasons)*(H$1=LoadFactorHours),0),)</f>
        <v>6.5458848567239014E-5</v>
      </c>
      <c r="I4" s="7" cm="1">
        <f t="array" ref="I4">INDEX('Summarized Source Data'!$U$1326:$U$1469,MATCH(1,($A4=LoadFactorSeasons)*(I$1=LoadFactorHours),0),)</f>
        <v>1.225010333229421E-4</v>
      </c>
      <c r="J4" s="7" cm="1">
        <f t="array" ref="J4">INDEX('Summarized Source Data'!$U$1326:$U$1469,MATCH(1,($A4=LoadFactorSeasons)*(J$1=LoadFactorHours),0),)</f>
        <v>1.3734863039051832E-4</v>
      </c>
      <c r="K4" s="7" cm="1">
        <f t="array" ref="K4">INDEX('Summarized Source Data'!$U$1326:$U$1469,MATCH(1,($A4=LoadFactorSeasons)*(K$1=LoadFactorHours),0),)</f>
        <v>1.2928083826821302E-4</v>
      </c>
      <c r="L4" s="7" cm="1">
        <f t="array" ref="L4">INDEX('Summarized Source Data'!$U$1326:$U$1469,MATCH(1,($A4=LoadFactorSeasons)*(L$1=LoadFactorHours),0),)</f>
        <v>1.1257403948481175E-4</v>
      </c>
      <c r="M4" s="7" cm="1">
        <f t="array" ref="M4">INDEX('Summarized Source Data'!$U$1326:$U$1469,MATCH(1,($A4=LoadFactorSeasons)*(M$1=LoadFactorHours),0),)</f>
        <v>1.1430589038654707E-4</v>
      </c>
      <c r="N4" s="7" cm="1">
        <f t="array" ref="N4">INDEX('Summarized Source Data'!$U$1326:$U$1469,MATCH(1,($A4=LoadFactorSeasons)*(N$1=LoadFactorHours),0),)</f>
        <v>1.1515748401491021E-4</v>
      </c>
      <c r="O4" s="7" cm="1">
        <f t="array" ref="O4">INDEX('Summarized Source Data'!$U$1326:$U$1469,MATCH(1,($A4=LoadFactorSeasons)*(O$1=LoadFactorHours),0),)</f>
        <v>1.127792644913992E-4</v>
      </c>
      <c r="P4" s="7" cm="1">
        <f t="array" ref="P4">INDEX('Summarized Source Data'!$U$1326:$U$1469,MATCH(1,($A4=LoadFactorSeasons)*(P$1=LoadFactorHours),0),)</f>
        <v>1.1136053741042125E-4</v>
      </c>
      <c r="Q4" s="7" cm="1">
        <f t="array" ref="Q4">INDEX('Summarized Source Data'!$U$1326:$U$1469,MATCH(1,($A4=LoadFactorSeasons)*(Q$1=LoadFactorHours),0),)</f>
        <v>1.245727958407847E-4</v>
      </c>
      <c r="R4" s="7" cm="1">
        <f t="array" ref="R4">INDEX('Summarized Source Data'!$U$1326:$U$1469,MATCH(1,($A4=LoadFactorSeasons)*(R$1=LoadFactorHours),0),)</f>
        <v>1.4406241076444785E-4</v>
      </c>
      <c r="S4" s="7" cm="1">
        <f t="array" ref="S4">INDEX('Summarized Source Data'!$U$1326:$U$1469,MATCH(1,($A4=LoadFactorSeasons)*(S$1=LoadFactorHours),0),)</f>
        <v>1.5037951079940865E-4</v>
      </c>
      <c r="T4" s="7" cm="1">
        <f t="array" ref="T4">INDEX('Summarized Source Data'!$U$1326:$U$1469,MATCH(1,($A4=LoadFactorSeasons)*(T$1=LoadFactorHours),0),)</f>
        <v>1.4172531632216235E-4</v>
      </c>
      <c r="U4" s="7" cm="1">
        <f t="array" ref="U4">INDEX('Summarized Source Data'!$U$1326:$U$1469,MATCH(1,($A4=LoadFactorSeasons)*(U$1=LoadFactorHours),0),)</f>
        <v>1.2149132304945529E-4</v>
      </c>
      <c r="V4" s="7" cm="1">
        <f t="array" ref="V4">INDEX('Summarized Source Data'!$U$1326:$U$1469,MATCH(1,($A4=LoadFactorSeasons)*(V$1=LoadFactorHours),0),)</f>
        <v>1.1255448026589393E-4</v>
      </c>
      <c r="W4" s="7" cm="1">
        <f t="array" ref="W4">INDEX('Summarized Source Data'!$U$1326:$U$1469,MATCH(1,($A4=LoadFactorSeasons)*(W$1=LoadFactorHours),0),)</f>
        <v>1.0616383340990772E-4</v>
      </c>
      <c r="X4" s="7" cm="1">
        <f t="array" ref="X4">INDEX('Summarized Source Data'!$U$1326:$U$1469,MATCH(1,($A4=LoadFactorSeasons)*(X$1=LoadFactorHours),0),)</f>
        <v>1.0131943664901155E-4</v>
      </c>
      <c r="Y4" s="7" cm="1">
        <f t="array" ref="Y4">INDEX('Summarized Source Data'!$U$1326:$U$1469,MATCH(1,($A4=LoadFactorSeasons)*(Y$1=LoadFactorHours),0),)</f>
        <v>6.818626039697254E-5</v>
      </c>
    </row>
    <row r="5" spans="1:25">
      <c r="A5" s="7" t="s">
        <v>127</v>
      </c>
      <c r="B5" s="7" cm="1">
        <f t="array" ref="B5">INDEX('Summarized Source Data'!$U$1326:$U$1469,MATCH(1,($A5=LoadFactorSeasons)*(B$1=LoadFactorHours),0),)</f>
        <v>5.5545744257193219E-5</v>
      </c>
      <c r="C5" s="7" cm="1">
        <f t="array" ref="C5">INDEX('Summarized Source Data'!$U$1326:$U$1469,MATCH(1,($A5=LoadFactorSeasons)*(C$1=LoadFactorHours),0),)</f>
        <v>5.4054504018015632E-5</v>
      </c>
      <c r="D5" s="7" cm="1">
        <f t="array" ref="D5">INDEX('Summarized Source Data'!$U$1326:$U$1469,MATCH(1,($A5=LoadFactorSeasons)*(D$1=LoadFactorHours),0),)</f>
        <v>5.3655977951045422E-5</v>
      </c>
      <c r="E5" s="7" cm="1">
        <f t="array" ref="E5">INDEX('Summarized Source Data'!$U$1326:$U$1469,MATCH(1,($A5=LoadFactorSeasons)*(E$1=LoadFactorHours),0),)</f>
        <v>5.3777588653219197E-5</v>
      </c>
      <c r="F5" s="7" cm="1">
        <f t="array" ref="F5">INDEX('Summarized Source Data'!$U$1326:$U$1469,MATCH(1,($A5=LoadFactorSeasons)*(F$1=LoadFactorHours),0),)</f>
        <v>5.3556268702343694E-5</v>
      </c>
      <c r="G5" s="7" cm="1">
        <f t="array" ref="G5">INDEX('Summarized Source Data'!$U$1326:$U$1469,MATCH(1,($A5=LoadFactorSeasons)*(G$1=LoadFactorHours),0),)</f>
        <v>5.4699679279142727E-5</v>
      </c>
      <c r="H5" s="7" cm="1">
        <f t="array" ref="H5">INDEX('Summarized Source Data'!$U$1326:$U$1469,MATCH(1,($A5=LoadFactorSeasons)*(H$1=LoadFactorHours),0),)</f>
        <v>7.7318062205522154E-5</v>
      </c>
      <c r="I5" s="7" cm="1">
        <f t="array" ref="I5">INDEX('Summarized Source Data'!$U$1326:$U$1469,MATCH(1,($A5=LoadFactorSeasons)*(I$1=LoadFactorHours),0),)</f>
        <v>1.4407471700603303E-4</v>
      </c>
      <c r="J5" s="7" cm="1">
        <f t="array" ref="J5">INDEX('Summarized Source Data'!$U$1326:$U$1469,MATCH(1,($A5=LoadFactorSeasons)*(J$1=LoadFactorHours),0),)</f>
        <v>1.6056135895131473E-4</v>
      </c>
      <c r="K5" s="7" cm="1">
        <f t="array" ref="K5">INDEX('Summarized Source Data'!$U$1326:$U$1469,MATCH(1,($A5=LoadFactorSeasons)*(K$1=LoadFactorHours),0),)</f>
        <v>1.513870610326559E-4</v>
      </c>
      <c r="L5" s="7" cm="1">
        <f t="array" ref="L5">INDEX('Summarized Source Data'!$U$1326:$U$1469,MATCH(1,($A5=LoadFactorSeasons)*(L$1=LoadFactorHours),0),)</f>
        <v>1.3219780426271962E-4</v>
      </c>
      <c r="M5" s="7" cm="1">
        <f t="array" ref="M5">INDEX('Summarized Source Data'!$U$1326:$U$1469,MATCH(1,($A5=LoadFactorSeasons)*(M$1=LoadFactorHours),0),)</f>
        <v>1.3357437279900563E-4</v>
      </c>
      <c r="N5" s="7" cm="1">
        <f t="array" ref="N5">INDEX('Summarized Source Data'!$U$1326:$U$1469,MATCH(1,($A5=LoadFactorSeasons)*(N$1=LoadFactorHours),0),)</f>
        <v>1.3451163470296621E-4</v>
      </c>
      <c r="O5" s="7" cm="1">
        <f t="array" ref="O5">INDEX('Summarized Source Data'!$U$1326:$U$1469,MATCH(1,($A5=LoadFactorSeasons)*(O$1=LoadFactorHours),0),)</f>
        <v>1.3208224702821879E-4</v>
      </c>
      <c r="P5" s="7" cm="1">
        <f t="array" ref="P5">INDEX('Summarized Source Data'!$U$1326:$U$1469,MATCH(1,($A5=LoadFactorSeasons)*(P$1=LoadFactorHours),0),)</f>
        <v>1.3003266006028538E-4</v>
      </c>
      <c r="Q5" s="7" cm="1">
        <f t="array" ref="Q5">INDEX('Summarized Source Data'!$U$1326:$U$1469,MATCH(1,($A5=LoadFactorSeasons)*(Q$1=LoadFactorHours),0),)</f>
        <v>1.4629266869132623E-4</v>
      </c>
      <c r="R5" s="7" cm="1">
        <f t="array" ref="R5">INDEX('Summarized Source Data'!$U$1326:$U$1469,MATCH(1,($A5=LoadFactorSeasons)*(R$1=LoadFactorHours),0),)</f>
        <v>1.6840786873641787E-4</v>
      </c>
      <c r="S5" s="7" cm="1">
        <f t="array" ref="S5">INDEX('Summarized Source Data'!$U$1326:$U$1469,MATCH(1,($A5=LoadFactorSeasons)*(S$1=LoadFactorHours),0),)</f>
        <v>1.7527751969753118E-4</v>
      </c>
      <c r="T5" s="7" cm="1">
        <f t="array" ref="T5">INDEX('Summarized Source Data'!$U$1326:$U$1469,MATCH(1,($A5=LoadFactorSeasons)*(T$1=LoadFactorHours),0),)</f>
        <v>1.6473261879367955E-4</v>
      </c>
      <c r="U5" s="7" cm="1">
        <f t="array" ref="U5">INDEX('Summarized Source Data'!$U$1326:$U$1469,MATCH(1,($A5=LoadFactorSeasons)*(U$1=LoadFactorHours),0),)</f>
        <v>1.4171883611501087E-4</v>
      </c>
      <c r="V5" s="7" cm="1">
        <f t="array" ref="V5">INDEX('Summarized Source Data'!$U$1326:$U$1469,MATCH(1,($A5=LoadFactorSeasons)*(V$1=LoadFactorHours),0),)</f>
        <v>1.323832889938815E-4</v>
      </c>
      <c r="W5" s="7" cm="1">
        <f t="array" ref="W5">INDEX('Summarized Source Data'!$U$1326:$U$1469,MATCH(1,($A5=LoadFactorSeasons)*(W$1=LoadFactorHours),0),)</f>
        <v>1.251375854368567E-4</v>
      </c>
      <c r="X5" s="7" cm="1">
        <f t="array" ref="X5">INDEX('Summarized Source Data'!$U$1326:$U$1469,MATCH(1,($A5=LoadFactorSeasons)*(X$1=LoadFactorHours),0),)</f>
        <v>1.1967918334780323E-4</v>
      </c>
      <c r="Y5" s="7" cm="1">
        <f t="array" ref="Y5">INDEX('Summarized Source Data'!$U$1326:$U$1469,MATCH(1,($A5=LoadFactorSeasons)*(Y$1=LoadFactorHours),0),)</f>
        <v>8.0624382150340444E-5</v>
      </c>
    </row>
    <row r="6" spans="1:25">
      <c r="A6" s="7" t="s">
        <v>130</v>
      </c>
      <c r="B6" s="7" cm="1">
        <f t="array" ref="B6">INDEX('Summarized Source Data'!$U$1326:$U$1469,MATCH(1,($A6=LoadFactorSeasons)*(B$1=LoadFactorHours),0),)</f>
        <v>5.9335549866145265E-5</v>
      </c>
      <c r="C6" s="7" cm="1">
        <f t="array" ref="C6">INDEX('Summarized Source Data'!$U$1326:$U$1469,MATCH(1,($A6=LoadFactorSeasons)*(C$1=LoadFactorHours),0),)</f>
        <v>5.6196670043417826E-5</v>
      </c>
      <c r="D6" s="7" cm="1">
        <f t="array" ref="D6">INDEX('Summarized Source Data'!$U$1326:$U$1469,MATCH(1,($A6=LoadFactorSeasons)*(D$1=LoadFactorHours),0),)</f>
        <v>5.5340629630965877E-5</v>
      </c>
      <c r="E6" s="7" cm="1">
        <f t="array" ref="E6">INDEX('Summarized Source Data'!$U$1326:$U$1469,MATCH(1,($A6=LoadFactorSeasons)*(E$1=LoadFactorHours),0),)</f>
        <v>5.5340629630965877E-5</v>
      </c>
      <c r="F6" s="7" cm="1">
        <f t="array" ref="F6">INDEX('Summarized Source Data'!$U$1326:$U$1469,MATCH(1,($A6=LoadFactorSeasons)*(F$1=LoadFactorHours),0),)</f>
        <v>5.5055274704681447E-5</v>
      </c>
      <c r="G6" s="7" cm="1">
        <f t="array" ref="G6">INDEX('Summarized Source Data'!$U$1326:$U$1469,MATCH(1,($A6=LoadFactorSeasons)*(G$1=LoadFactorHours),0),)</f>
        <v>5.5483294910907412E-5</v>
      </c>
      <c r="H6" s="7" cm="1">
        <f t="array" ref="H6">INDEX('Summarized Source Data'!$U$1326:$U$1469,MATCH(1,($A6=LoadFactorSeasons)*(H$1=LoadFactorHours),0),)</f>
        <v>6.8925458814372693E-5</v>
      </c>
      <c r="I6" s="7" cm="1">
        <f t="array" ref="I6">INDEX('Summarized Source Data'!$U$1326:$U$1469,MATCH(1,($A6=LoadFactorSeasons)*(I$1=LoadFactorHours),0),)</f>
        <v>8.9781880055356578E-5</v>
      </c>
      <c r="J6" s="7" cm="1">
        <f t="array" ref="J6">INDEX('Summarized Source Data'!$U$1326:$U$1469,MATCH(1,($A6=LoadFactorSeasons)*(J$1=LoadFactorHours),0),)</f>
        <v>1.0772710112788696E-4</v>
      </c>
      <c r="K6" s="7" cm="1">
        <f t="array" ref="K6">INDEX('Summarized Source Data'!$U$1326:$U$1469,MATCH(1,($A6=LoadFactorSeasons)*(K$1=LoadFactorHours),0),)</f>
        <v>1.2270805200980964E-4</v>
      </c>
      <c r="L6" s="7" cm="1">
        <f t="array" ref="L6">INDEX('Summarized Source Data'!$U$1326:$U$1469,MATCH(1,($A6=LoadFactorSeasons)*(L$1=LoadFactorHours),0),)</f>
        <v>1.3018190956504594E-4</v>
      </c>
      <c r="M6" s="7" cm="1">
        <f t="array" ref="M6">INDEX('Summarized Source Data'!$U$1326:$U$1469,MATCH(1,($A6=LoadFactorSeasons)*(M$1=LoadFactorHours),0),)</f>
        <v>1.3460487437285263E-4</v>
      </c>
      <c r="N6" s="7" cm="1">
        <f t="array" ref="N6">INDEX('Summarized Source Data'!$U$1326:$U$1469,MATCH(1,($A6=LoadFactorSeasons)*(N$1=LoadFactorHours),0),)</f>
        <v>1.3183933655170748E-4</v>
      </c>
      <c r="O6" s="7" cm="1">
        <f t="array" ref="O6">INDEX('Summarized Source Data'!$U$1326:$U$1469,MATCH(1,($A6=LoadFactorSeasons)*(O$1=LoadFactorHours),0),)</f>
        <v>1.2584700493174114E-4</v>
      </c>
      <c r="P6" s="7" cm="1">
        <f t="array" ref="P6">INDEX('Summarized Source Data'!$U$1326:$U$1469,MATCH(1,($A6=LoadFactorSeasons)*(P$1=LoadFactorHours),0),)</f>
        <v>1.2413489974043588E-4</v>
      </c>
      <c r="Q6" s="7" cm="1">
        <f t="array" ref="Q6">INDEX('Summarized Source Data'!$U$1326:$U$1469,MATCH(1,($A6=LoadFactorSeasons)*(Q$1=LoadFactorHours),0),)</f>
        <v>1.2156672977027732E-4</v>
      </c>
      <c r="R6" s="7" cm="1">
        <f t="array" ref="R6">INDEX('Summarized Source Data'!$U$1326:$U$1469,MATCH(1,($A6=LoadFactorSeasons)*(R$1=LoadFactorHours),0),)</f>
        <v>1.3878322487744275E-4</v>
      </c>
      <c r="S6" s="7" cm="1">
        <f t="array" ref="S6">INDEX('Summarized Source Data'!$U$1326:$U$1469,MATCH(1,($A6=LoadFactorSeasons)*(S$1=LoadFactorHours),0),)</f>
        <v>1.389258901573843E-4</v>
      </c>
      <c r="T6" s="7" cm="1">
        <f t="array" ref="T6">INDEX('Summarized Source Data'!$U$1326:$U$1469,MATCH(1,($A6=LoadFactorSeasons)*(T$1=LoadFactorHours),0),)</f>
        <v>1.3792716009858948E-4</v>
      </c>
      <c r="U6" s="7" cm="1">
        <f t="array" ref="U6">INDEX('Summarized Source Data'!$U$1326:$U$1469,MATCH(1,($A6=LoadFactorSeasons)*(U$1=LoadFactorHours),0),)</f>
        <v>1.3464559062951917E-4</v>
      </c>
      <c r="V6" s="7" cm="1">
        <f t="array" ref="V6">INDEX('Summarized Source Data'!$U$1326:$U$1469,MATCH(1,($A6=LoadFactorSeasons)*(V$1=LoadFactorHours),0),)</f>
        <v>1.3022262582171242E-4</v>
      </c>
      <c r="W6" s="7" cm="1">
        <f t="array" ref="W6">INDEX('Summarized Source Data'!$U$1326:$U$1469,MATCH(1,($A6=LoadFactorSeasons)*(W$1=LoadFactorHours),0),)</f>
        <v>1.2522895116133683E-4</v>
      </c>
      <c r="X6" s="7" cm="1">
        <f t="array" ref="X6">INDEX('Summarized Source Data'!$U$1326:$U$1469,MATCH(1,($A6=LoadFactorSeasons)*(X$1=LoadFactorHours),0),)</f>
        <v>1.2351684597003158E-4</v>
      </c>
      <c r="Y6" s="7" cm="1">
        <f t="array" ref="Y6">INDEX('Summarized Source Data'!$U$1326:$U$1469,MATCH(1,($A6=LoadFactorSeasons)*(Y$1=LoadFactorHours),0),)</f>
        <v>8.3018400565263871E-5</v>
      </c>
    </row>
    <row r="7" spans="1:25">
      <c r="A7" s="7" t="s">
        <v>129</v>
      </c>
      <c r="B7" s="7" cm="1">
        <f t="array" ref="B7">INDEX('Summarized Source Data'!$U$1326:$U$1469,MATCH(1,($A7=LoadFactorSeasons)*(B$1=LoadFactorHours),0),)</f>
        <v>7.9437038458548241E-5</v>
      </c>
      <c r="C7" s="7" cm="1">
        <f t="array" ref="C7">INDEX('Summarized Source Data'!$U$1326:$U$1469,MATCH(1,($A7=LoadFactorSeasons)*(C$1=LoadFactorHours),0),)</f>
        <v>7.5751033607946735E-5</v>
      </c>
      <c r="D7" s="7" cm="1">
        <f t="array" ref="D7">INDEX('Summarized Source Data'!$U$1326:$U$1469,MATCH(1,($A7=LoadFactorSeasons)*(D$1=LoadFactorHours),0),)</f>
        <v>7.4745780367678683E-5</v>
      </c>
      <c r="E7" s="7" cm="1">
        <f t="array" ref="E7">INDEX('Summarized Source Data'!$U$1326:$U$1469,MATCH(1,($A7=LoadFactorSeasons)*(E$1=LoadFactorHours),0),)</f>
        <v>7.4745780367678683E-5</v>
      </c>
      <c r="F7" s="7" cm="1">
        <f t="array" ref="F7">INDEX('Summarized Source Data'!$U$1326:$U$1469,MATCH(1,($A7=LoadFactorSeasons)*(F$1=LoadFactorHours),0),)</f>
        <v>7.4410686416386988E-5</v>
      </c>
      <c r="G7" s="7" cm="1">
        <f t="array" ref="G7">INDEX('Summarized Source Data'!$U$1326:$U$1469,MATCH(1,($A7=LoadFactorSeasons)*(G$1=LoadFactorHours),0),)</f>
        <v>7.4913313036521027E-5</v>
      </c>
      <c r="H7" s="7" cm="1">
        <f t="array" ref="H7">INDEX('Summarized Source Data'!$U$1326:$U$1469,MATCH(1,($A7=LoadFactorSeasons)*(H$1=LoadFactorHours),0),)</f>
        <v>9.2838793557727134E-5</v>
      </c>
      <c r="I7" s="7" cm="1">
        <f t="array" ref="I7">INDEX('Summarized Source Data'!$U$1326:$U$1469,MATCH(1,($A7=LoadFactorSeasons)*(I$1=LoadFactorHours),0),)</f>
        <v>1.2077159698259236E-4</v>
      </c>
      <c r="J7" s="7" cm="1">
        <f t="array" ref="J7">INDEX('Summarized Source Data'!$U$1326:$U$1469,MATCH(1,($A7=LoadFactorSeasons)*(J$1=LoadFactorHours),0),)</f>
        <v>1.4399960808048854E-4</v>
      </c>
      <c r="K7" s="7" cm="1">
        <f t="array" ref="K7">INDEX('Summarized Source Data'!$U$1326:$U$1469,MATCH(1,($A7=LoadFactorSeasons)*(K$1=LoadFactorHours),0),)</f>
        <v>1.6302359358709632E-4</v>
      </c>
      <c r="L7" s="7" cm="1">
        <f t="array" ref="L7">INDEX('Summarized Source Data'!$U$1326:$U$1469,MATCH(1,($A7=LoadFactorSeasons)*(L$1=LoadFactorHours),0),)</f>
        <v>1.7251303881810339E-4</v>
      </c>
      <c r="M7" s="7" cm="1">
        <f t="array" ref="M7">INDEX('Summarized Source Data'!$U$1326:$U$1469,MATCH(1,($A7=LoadFactorSeasons)*(M$1=LoadFactorHours),0),)</f>
        <v>1.7770695214271398E-4</v>
      </c>
      <c r="N7" s="7" cm="1">
        <f t="array" ref="N7">INDEX('Summarized Source Data'!$U$1326:$U$1469,MATCH(1,($A7=LoadFactorSeasons)*(N$1=LoadFactorHours),0),)</f>
        <v>1.7374651418760912E-4</v>
      </c>
      <c r="O7" s="7" cm="1">
        <f t="array" ref="O7">INDEX('Summarized Source Data'!$U$1326:$U$1469,MATCH(1,($A7=LoadFactorSeasons)*(O$1=LoadFactorHours),0),)</f>
        <v>1.6527791661267186E-4</v>
      </c>
      <c r="P7" s="7" cm="1">
        <f t="array" ref="P7">INDEX('Summarized Source Data'!$U$1326:$U$1469,MATCH(1,($A7=LoadFactorSeasons)*(P$1=LoadFactorHours),0),)</f>
        <v>1.6326738151852874E-4</v>
      </c>
      <c r="Q7" s="7" cm="1">
        <f t="array" ref="Q7">INDEX('Summarized Source Data'!$U$1326:$U$1469,MATCH(1,($A7=LoadFactorSeasons)*(Q$1=LoadFactorHours),0),)</f>
        <v>1.6025153595690362E-4</v>
      </c>
      <c r="R7" s="7" cm="1">
        <f t="array" ref="R7">INDEX('Summarized Source Data'!$U$1326:$U$1469,MATCH(1,($A7=LoadFactorSeasons)*(R$1=LoadFactorHours),0),)</f>
        <v>1.8392268598603148E-4</v>
      </c>
      <c r="S7" s="7" cm="1">
        <f t="array" ref="S7">INDEX('Summarized Source Data'!$U$1326:$U$1469,MATCH(1,($A7=LoadFactorSeasons)*(S$1=LoadFactorHours),0),)</f>
        <v>1.8409021865487384E-4</v>
      </c>
      <c r="T7" s="7" cm="1">
        <f t="array" ref="T7">INDEX('Summarized Source Data'!$U$1326:$U$1469,MATCH(1,($A7=LoadFactorSeasons)*(T$1=LoadFactorHours),0),)</f>
        <v>1.8291740413215645E-4</v>
      </c>
      <c r="U7" s="7" cm="1">
        <f t="array" ref="U7">INDEX('Summarized Source Data'!$U$1326:$U$1469,MATCH(1,($A7=LoadFactorSeasons)*(U$1=LoadFactorHours),0),)</f>
        <v>1.7906383799910563E-4</v>
      </c>
      <c r="V7" s="7" cm="1">
        <f t="array" ref="V7">INDEX('Summarized Source Data'!$U$1326:$U$1469,MATCH(1,($A7=LoadFactorSeasons)*(V$1=LoadFactorHours),0),)</f>
        <v>1.7386992467449507E-4</v>
      </c>
      <c r="W7" s="7" cm="1">
        <f t="array" ref="W7">INDEX('Summarized Source Data'!$U$1326:$U$1469,MATCH(1,($A7=LoadFactorSeasons)*(W$1=LoadFactorHours),0),)</f>
        <v>1.6800582344730114E-4</v>
      </c>
      <c r="X7" s="7" cm="1">
        <f t="array" ref="X7">INDEX('Summarized Source Data'!$U$1326:$U$1469,MATCH(1,($A7=LoadFactorSeasons)*(X$1=LoadFactorHours),0),)</f>
        <v>1.65995288353158E-4</v>
      </c>
      <c r="Y7" s="7" cm="1">
        <f t="array" ref="Y7">INDEX('Summarized Source Data'!$U$1326:$U$1469,MATCH(1,($A7=LoadFactorSeasons)*(Y$1=LoadFactorHours),0),)</f>
        <v>1.1154305061998913E-4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5888-7BC8-49E2-A356-BA1FA0BB38A7}">
  <sheetPr codeName="Sheet27">
    <tabColor rgb="FF002060"/>
  </sheetPr>
  <dimension ref="A1:Y15"/>
  <sheetViews>
    <sheetView workbookViewId="0">
      <selection activeCell="F6" sqref="F6"/>
    </sheetView>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Data'!$V$1326:$V$1469,MATCH(1,($A2=LoadFactorSeasons)*(B$1=LoadFactorHours),0),)</f>
        <v>1.1863887628131724E-4</v>
      </c>
      <c r="C2" s="7" cm="1">
        <f t="array" ref="C2">INDEX('Summarized Source Data'!$V$1326:$V$1469,MATCH(1,($A2=LoadFactorSeasons)*(C$1=LoadFactorHours),0),)</f>
        <v>1.1846297020890576E-4</v>
      </c>
      <c r="D2" s="7" cm="1">
        <f t="array" ref="D2">INDEX('Summarized Source Data'!$V$1326:$V$1469,MATCH(1,($A2=LoadFactorSeasons)*(D$1=LoadFactorHours),0),)</f>
        <v>1.1843089211844006E-4</v>
      </c>
      <c r="E2" s="7" cm="1">
        <f t="array" ref="E2">INDEX('Summarized Source Data'!$V$1326:$V$1469,MATCH(1,($A2=LoadFactorSeasons)*(E$1=LoadFactorHours),0),)</f>
        <v>1.1855092324511151E-4</v>
      </c>
      <c r="F2" s="7" cm="1">
        <f t="array" ref="F2">INDEX('Summarized Source Data'!$V$1326:$V$1469,MATCH(1,($A2=LoadFactorSeasons)*(F$1=LoadFactorHours),0),)</f>
        <v>1.1911900078800305E-4</v>
      </c>
      <c r="G2" s="7" cm="1">
        <f t="array" ref="G2">INDEX('Summarized Source Data'!$V$1326:$V$1469,MATCH(1,($A2=LoadFactorSeasons)*(G$1=LoadFactorHours),0),)</f>
        <v>1.2001526900372532E-4</v>
      </c>
      <c r="H2" s="7" cm="1">
        <f t="array" ref="H2">INDEX('Summarized Source Data'!$V$1326:$V$1469,MATCH(1,($A2=LoadFactorSeasons)*(H$1=LoadFactorHours),0),)</f>
        <v>1.2115142408950843E-4</v>
      </c>
      <c r="I2" s="7" cm="1">
        <f t="array" ref="I2">INDEX('Summarized Source Data'!$V$1326:$V$1469,MATCH(1,($A2=LoadFactorSeasons)*(I$1=LoadFactorHours),0),)</f>
        <v>1.2193559164718646E-4</v>
      </c>
      <c r="J2" s="7" cm="1">
        <f t="array" ref="J2">INDEX('Summarized Source Data'!$V$1326:$V$1469,MATCH(1,($A2=LoadFactorSeasons)*(J$1=LoadFactorHours),0),)</f>
        <v>1.2211167310288004E-4</v>
      </c>
      <c r="K2" s="7" cm="1">
        <f t="array" ref="K2">INDEX('Summarized Source Data'!$V$1326:$V$1469,MATCH(1,($A2=LoadFactorSeasons)*(K$1=LoadFactorHours),0),)</f>
        <v>1.2181556052051498E-4</v>
      </c>
      <c r="L2" s="7" cm="1">
        <f t="array" ref="L2">INDEX('Summarized Source Data'!$V$1326:$V$1469,MATCH(1,($A2=LoadFactorSeasons)*(L$1=LoadFactorHours),0),)</f>
        <v>1.2136335680232157E-4</v>
      </c>
      <c r="M2" s="7" cm="1">
        <f t="array" ref="M2">INDEX('Summarized Source Data'!$V$1326:$V$1469,MATCH(1,($A2=LoadFactorSeasons)*(M$1=LoadFactorHours),0),)</f>
        <v>1.2103139296283697E-4</v>
      </c>
      <c r="N2" s="7" cm="1">
        <f t="array" ref="N2">INDEX('Summarized Source Data'!$V$1326:$V$1469,MATCH(1,($A2=LoadFactorSeasons)*(N$1=LoadFactorHours),0),)</f>
        <v>1.2076735847093763E-4</v>
      </c>
      <c r="O2" s="7" cm="1">
        <f t="array" ref="O2">INDEX('Summarized Source Data'!$V$1326:$V$1469,MATCH(1,($A2=LoadFactorSeasons)*(O$1=LoadFactorHours),0),)</f>
        <v>1.2070337767328831E-4</v>
      </c>
      <c r="P2" s="7" cm="1">
        <f t="array" ref="P2">INDEX('Summarized Source Data'!$V$1326:$V$1469,MATCH(1,($A2=LoadFactorSeasons)*(P$1=LoadFactorHours),0),)</f>
        <v>1.2100742072428053E-4</v>
      </c>
      <c r="Q2" s="7" cm="1">
        <f t="array" ref="Q2">INDEX('Summarized Source Data'!$V$1326:$V$1469,MATCH(1,($A2=LoadFactorSeasons)*(Q$1=LoadFactorHours),0),)</f>
        <v>1.2211167310288004E-4</v>
      </c>
      <c r="R2" s="7" cm="1">
        <f t="array" ref="R2">INDEX('Summarized Source Data'!$V$1326:$V$1469,MATCH(1,($A2=LoadFactorSeasons)*(R$1=LoadFactorHours),0),)</f>
        <v>1.2339993740580028E-4</v>
      </c>
      <c r="S2" s="7" cm="1">
        <f t="array" ref="S2">INDEX('Summarized Source Data'!$V$1326:$V$1469,MATCH(1,($A2=LoadFactorSeasons)*(S$1=LoadFactorHours),0),)</f>
        <v>1.2363584235716986E-4</v>
      </c>
      <c r="T2" s="7" cm="1">
        <f t="array" ref="T2">INDEX('Summarized Source Data'!$V$1326:$V$1469,MATCH(1,($A2=LoadFactorSeasons)*(T$1=LoadFactorHours),0),)</f>
        <v>1.2303984402578592E-4</v>
      </c>
      <c r="U2" s="7" cm="1">
        <f t="array" ref="U2">INDEX('Summarized Source Data'!$V$1326:$V$1469,MATCH(1,($A2=LoadFactorSeasons)*(U$1=LoadFactorHours),0),)</f>
        <v>1.2231965726575722E-4</v>
      </c>
      <c r="V2" s="7" cm="1">
        <f t="array" ref="V2">INDEX('Summarized Source Data'!$V$1326:$V$1469,MATCH(1,($A2=LoadFactorSeasons)*(V$1=LoadFactorHours),0),)</f>
        <v>1.215434201767064E-4</v>
      </c>
      <c r="W2" s="7" cm="1">
        <f t="array" ref="W2">INDEX('Summarized Source Data'!$V$1326:$V$1469,MATCH(1,($A2=LoadFactorSeasons)*(W$1=LoadFactorHours),0),)</f>
        <v>1.2049521812712902E-4</v>
      </c>
      <c r="X2" s="7" cm="1">
        <f t="array" ref="X2">INDEX('Summarized Source Data'!$V$1326:$V$1469,MATCH(1,($A2=LoadFactorSeasons)*(X$1=LoadFactorHours),0),)</f>
        <v>1.194790941680174E-4</v>
      </c>
      <c r="Y2" s="7" cm="1">
        <f t="array" ref="Y2">INDEX('Summarized Source Data'!$V$1326:$V$1469,MATCH(1,($A2=LoadFactorSeasons)*(Y$1=LoadFactorHours),0),)</f>
        <v>1.1887893853466014E-4</v>
      </c>
    </row>
    <row r="3" spans="1:25">
      <c r="A3" s="7" t="s">
        <v>125</v>
      </c>
      <c r="B3" s="7" cm="1">
        <f t="array" ref="B3">INDEX('Summarized Source Data'!$V$1326:$V$1469,MATCH(1,($A3=LoadFactorSeasons)*(B$1=LoadFactorHours),0),)</f>
        <v>1.1141021031420014E-4</v>
      </c>
      <c r="C3" s="7" cm="1">
        <f t="array" ref="C3">INDEX('Summarized Source Data'!$V$1326:$V$1469,MATCH(1,($A3=LoadFactorSeasons)*(C$1=LoadFactorHours),0),)</f>
        <v>1.1126089869005471E-4</v>
      </c>
      <c r="D3" s="7" cm="1">
        <f t="array" ref="D3">INDEX('Summarized Source Data'!$V$1326:$V$1469,MATCH(1,($A3=LoadFactorSeasons)*(D$1=LoadFactorHours),0),)</f>
        <v>1.1129727078112155E-4</v>
      </c>
      <c r="E3" s="7" cm="1">
        <f t="array" ref="E3">INDEX('Summarized Source Data'!$V$1326:$V$1469,MATCH(1,($A3=LoadFactorSeasons)*(E$1=LoadFactorHours),0),)</f>
        <v>1.1133627053878576E-4</v>
      </c>
      <c r="F3" s="7" cm="1">
        <f t="array" ref="F3">INDEX('Summarized Source Data'!$V$1326:$V$1469,MATCH(1,($A3=LoadFactorSeasons)*(F$1=LoadFactorHours),0),)</f>
        <v>1.1182559635544753E-4</v>
      </c>
      <c r="G3" s="7" cm="1">
        <f t="array" ref="G3">INDEX('Summarized Source Data'!$V$1326:$V$1469,MATCH(1,($A3=LoadFactorSeasons)*(G$1=LoadFactorHours),0),)</f>
        <v>1.1276811237774025E-4</v>
      </c>
      <c r="H3" s="7" cm="1">
        <f t="array" ref="H3">INDEX('Summarized Source Data'!$V$1326:$V$1469,MATCH(1,($A3=LoadFactorSeasons)*(H$1=LoadFactorHours),0),)</f>
        <v>1.1370919632671624E-4</v>
      </c>
      <c r="I3" s="7" cm="1">
        <f t="array" ref="I3">INDEX('Summarized Source Data'!$V$1326:$V$1469,MATCH(1,($A3=LoadFactorSeasons)*(I$1=LoadFactorHours),0),)</f>
        <v>1.14464833040516E-4</v>
      </c>
      <c r="J3" s="7" cm="1">
        <f t="array" ref="J3">INDEX('Summarized Source Data'!$V$1326:$V$1469,MATCH(1,($A3=LoadFactorSeasons)*(J$1=LoadFactorHours),0),)</f>
        <v>1.1461414466466142E-4</v>
      </c>
      <c r="K3" s="7" cm="1">
        <f t="array" ref="K3">INDEX('Summarized Source Data'!$V$1326:$V$1469,MATCH(1,($A3=LoadFactorSeasons)*(K$1=LoadFactorHours),0),)</f>
        <v>1.1438826559850429E-4</v>
      </c>
      <c r="L3" s="7" cm="1">
        <f t="array" ref="L3">INDEX('Summarized Source Data'!$V$1326:$V$1469,MATCH(1,($A3=LoadFactorSeasons)*(L$1=LoadFactorHours),0),)</f>
        <v>1.1397407515053757E-4</v>
      </c>
      <c r="M3" s="7" cm="1">
        <f t="array" ref="M3">INDEX('Summarized Source Data'!$V$1326:$V$1469,MATCH(1,($A3=LoadFactorSeasons)*(M$1=LoadFactorHours),0),)</f>
        <v>1.136728242356494E-4</v>
      </c>
      <c r="N3" s="7" cm="1">
        <f t="array" ref="N3">INDEX('Summarized Source Data'!$V$1326:$V$1469,MATCH(1,($A3=LoadFactorSeasons)*(N$1=LoadFactorHours),0),)</f>
        <v>1.1337180980079724E-4</v>
      </c>
      <c r="O3" s="7" cm="1">
        <f t="array" ref="O3">INDEX('Summarized Source Data'!$V$1326:$V$1469,MATCH(1,($A3=LoadFactorSeasons)*(O$1=LoadFactorHours),0),)</f>
        <v>1.1337037772748055E-4</v>
      </c>
      <c r="P3" s="7" cm="1">
        <f t="array" ref="P3">INDEX('Summarized Source Data'!$V$1326:$V$1469,MATCH(1,($A3=LoadFactorSeasons)*(P$1=LoadFactorHours),0),)</f>
        <v>1.1359625679363768E-4</v>
      </c>
      <c r="Q3" s="7" cm="1">
        <f t="array" ref="Q3">INDEX('Summarized Source Data'!$V$1326:$V$1469,MATCH(1,($A3=LoadFactorSeasons)*(Q$1=LoadFactorHours),0),)</f>
        <v>1.1461414466466142E-4</v>
      </c>
      <c r="R3" s="7" cm="1">
        <f t="array" ref="R3">INDEX('Summarized Source Data'!$V$1326:$V$1469,MATCH(1,($A3=LoadFactorSeasons)*(R$1=LoadFactorHours),0),)</f>
        <v>1.1582130303073943E-4</v>
      </c>
      <c r="S3" s="7" cm="1">
        <f t="array" ref="S3">INDEX('Summarized Source Data'!$V$1326:$V$1469,MATCH(1,($A3=LoadFactorSeasons)*(S$1=LoadFactorHours),0),)</f>
        <v>1.1600961441254904E-4</v>
      </c>
      <c r="T3" s="7" cm="1">
        <f t="array" ref="T3">INDEX('Summarized Source Data'!$V$1326:$V$1469,MATCH(1,($A3=LoadFactorSeasons)*(T$1=LoadFactorHours),0),)</f>
        <v>1.1555785628023481E-4</v>
      </c>
      <c r="U3" s="7" cm="1">
        <f t="array" ref="U3">INDEX('Summarized Source Data'!$V$1326:$V$1469,MATCH(1,($A3=LoadFactorSeasons)*(U$1=LoadFactorHours),0),)</f>
        <v>1.1488021908176342E-4</v>
      </c>
      <c r="V3" s="7" cm="1">
        <f t="array" ref="V3">INDEX('Summarized Source Data'!$V$1326:$V$1469,MATCH(1,($A3=LoadFactorSeasons)*(V$1=LoadFactorHours),0),)</f>
        <v>1.1408701468361613E-4</v>
      </c>
      <c r="W3" s="7" cm="1">
        <f t="array" ref="W3">INDEX('Summarized Source Data'!$V$1326:$V$1469,MATCH(1,($A3=LoadFactorSeasons)*(W$1=LoadFactorHours),0),)</f>
        <v>1.1314449866132344E-4</v>
      </c>
      <c r="X3" s="7" cm="1">
        <f t="array" ref="X3">INDEX('Summarized Source Data'!$V$1326:$V$1469,MATCH(1,($A3=LoadFactorSeasons)*(X$1=LoadFactorHours),0),)</f>
        <v>1.1216441495468322E-4</v>
      </c>
      <c r="Y3" s="7" cm="1">
        <f t="array" ref="Y3">INDEX('Summarized Source Data'!$V$1326:$V$1469,MATCH(1,($A3=LoadFactorSeasons)*(Y$1=LoadFactorHours),0),)</f>
        <v>1.1159971728929044E-4</v>
      </c>
    </row>
    <row r="4" spans="1:25">
      <c r="A4" s="7" t="s">
        <v>126</v>
      </c>
      <c r="B4" s="7" cm="1">
        <f t="array" ref="B4">INDEX('Summarized Source Data'!$V$1326:$V$1469,MATCH(1,($A4=LoadFactorSeasons)*(B$1=LoadFactorHours),0),)</f>
        <v>1.0285579976886362E-4</v>
      </c>
      <c r="C4" s="7" cm="1">
        <f t="array" ref="C4">INDEX('Summarized Source Data'!$V$1326:$V$1469,MATCH(1,($A4=LoadFactorSeasons)*(C$1=LoadFactorHours),0),)</f>
        <v>1.0271549990847109E-4</v>
      </c>
      <c r="D4" s="7" cm="1">
        <f t="array" ref="D4">INDEX('Summarized Source Data'!$V$1326:$V$1469,MATCH(1,($A4=LoadFactorSeasons)*(D$1=LoadFactorHours),0),)</f>
        <v>1.027504577602133E-4</v>
      </c>
      <c r="E4" s="7" cm="1">
        <f t="array" ref="E4">INDEX('Summarized Source Data'!$V$1326:$V$1469,MATCH(1,($A4=LoadFactorSeasons)*(E$1=LoadFactorHours),0),)</f>
        <v>1.0282084191712138E-4</v>
      </c>
      <c r="F4" s="7" cm="1">
        <f t="array" ref="F4">INDEX('Summarized Source Data'!$V$1326:$V$1469,MATCH(1,($A4=LoadFactorSeasons)*(F$1=LoadFactorHours),0),)</f>
        <v>1.0327716780346494E-4</v>
      </c>
      <c r="G4" s="7" cm="1">
        <f t="array" ref="G4">INDEX('Summarized Source Data'!$V$1326:$V$1469,MATCH(1,($A4=LoadFactorSeasons)*(G$1=LoadFactorHours),0),)</f>
        <v>1.0415533946872712E-4</v>
      </c>
      <c r="H4" s="7" cm="1">
        <f t="array" ref="H4">INDEX('Summarized Source Data'!$V$1326:$V$1469,MATCH(1,($A4=LoadFactorSeasons)*(H$1=LoadFactorHours),0),)</f>
        <v>1.0513886243353333E-4</v>
      </c>
      <c r="I4" s="7" cm="1">
        <f t="array" ref="I4">INDEX('Summarized Source Data'!$V$1326:$V$1469,MATCH(1,($A4=LoadFactorSeasons)*(I$1=LoadFactorHours),0),)</f>
        <v>1.0584129864234339E-4</v>
      </c>
      <c r="J4" s="7" cm="1">
        <f t="array" ref="J4">INDEX('Summarized Source Data'!$V$1326:$V$1469,MATCH(1,($A4=LoadFactorSeasons)*(J$1=LoadFactorHours),0),)</f>
        <v>1.0605150491532669E-4</v>
      </c>
      <c r="K4" s="7" cm="1">
        <f t="array" ref="K4">INDEX('Summarized Source Data'!$V$1326:$V$1469,MATCH(1,($A4=LoadFactorSeasons)*(K$1=LoadFactorHours),0),)</f>
        <v>1.0573595663369307E-4</v>
      </c>
      <c r="L4" s="7" cm="1">
        <f t="array" ref="L4">INDEX('Summarized Source Data'!$V$1326:$V$1469,MATCH(1,($A4=LoadFactorSeasons)*(L$1=LoadFactorHours),0),)</f>
        <v>1.0538449501168252E-4</v>
      </c>
      <c r="M4" s="7" cm="1">
        <f t="array" ref="M4">INDEX('Summarized Source Data'!$V$1326:$V$1469,MATCH(1,($A4=LoadFactorSeasons)*(M$1=LoadFactorHours),0),)</f>
        <v>1.0506846898573151E-4</v>
      </c>
      <c r="N4" s="7" cm="1">
        <f t="array" ref="N4">INDEX('Summarized Source Data'!$V$1326:$V$1469,MATCH(1,($A4=LoadFactorSeasons)*(N$1=LoadFactorHours),0),)</f>
        <v>1.0482282711668866E-4</v>
      </c>
      <c r="O4" s="7" cm="1">
        <f t="array" ref="O4">INDEX('Summarized Source Data'!$V$1326:$V$1469,MATCH(1,($A4=LoadFactorSeasons)*(O$1=LoadFactorHours),0),)</f>
        <v>1.0478740081152276E-4</v>
      </c>
      <c r="P4" s="7" cm="1">
        <f t="array" ref="P4">INDEX('Summarized Source Data'!$V$1326:$V$1469,MATCH(1,($A4=LoadFactorSeasons)*(P$1=LoadFactorHours),0),)</f>
        <v>1.0499808482882341E-4</v>
      </c>
      <c r="Q4" s="7" cm="1">
        <f t="array" ref="Q4">INDEX('Summarized Source Data'!$V$1326:$V$1469,MATCH(1,($A4=LoadFactorSeasons)*(Q$1=LoadFactorHours),0),)</f>
        <v>1.0605150491532669E-4</v>
      </c>
      <c r="R4" s="7" cm="1">
        <f t="array" ref="R4">INDEX('Summarized Source Data'!$V$1326:$V$1469,MATCH(1,($A4=LoadFactorSeasons)*(R$1=LoadFactorHours),0),)</f>
        <v>1.0717579619394907E-4</v>
      </c>
      <c r="S4" s="7" cm="1">
        <f t="array" ref="S4">INDEX('Summarized Source Data'!$V$1326:$V$1469,MATCH(1,($A4=LoadFactorSeasons)*(S$1=LoadFactorHours),0),)</f>
        <v>1.0742192509820301E-4</v>
      </c>
      <c r="T4" s="7" cm="1">
        <f t="array" ref="T4">INDEX('Summarized Source Data'!$V$1326:$V$1469,MATCH(1,($A4=LoadFactorSeasons)*(T$1=LoadFactorHours),0),)</f>
        <v>1.0685977016799813E-4</v>
      </c>
      <c r="U4" s="7" cm="1">
        <f t="array" ref="U4">INDEX('Summarized Source Data'!$V$1326:$V$1469,MATCH(1,($A4=LoadFactorSeasons)*(U$1=LoadFactorHours),0),)</f>
        <v>1.0619228252003658E-4</v>
      </c>
      <c r="V4" s="7" cm="1">
        <f t="array" ref="V4">INDEX('Summarized Source Data'!$V$1326:$V$1469,MATCH(1,($A4=LoadFactorSeasons)*(V$1=LoadFactorHours),0),)</f>
        <v>1.055252726163924E-4</v>
      </c>
      <c r="W4" s="7" cm="1">
        <f t="array" ref="W4">INDEX('Summarized Source Data'!$V$1326:$V$1469,MATCH(1,($A4=LoadFactorSeasons)*(W$1=LoadFactorHours),0),)</f>
        <v>1.0454175894247989E-4</v>
      </c>
      <c r="X4" s="7" cm="1">
        <f t="array" ref="X4">INDEX('Summarized Source Data'!$V$1326:$V$1469,MATCH(1,($A4=LoadFactorSeasons)*(X$1=LoadFactorHours),0),)</f>
        <v>1.0366358727721771E-4</v>
      </c>
      <c r="Y4" s="7" cm="1">
        <f t="array" ref="Y4">INDEX('Summarized Source Data'!$V$1326:$V$1469,MATCH(1,($A4=LoadFactorSeasons)*(Y$1=LoadFactorHours),0),)</f>
        <v>1.0306648378616428E-4</v>
      </c>
    </row>
    <row r="5" spans="1:25">
      <c r="A5" s="7" t="s">
        <v>127</v>
      </c>
      <c r="B5" s="7" cm="1">
        <f t="array" ref="B5">INDEX('Summarized Source Data'!$V$1326:$V$1469,MATCH(1,($A5=LoadFactorSeasons)*(B$1=LoadFactorHours),0),)</f>
        <v>1.139289317108513E-4</v>
      </c>
      <c r="C5" s="7" cm="1">
        <f t="array" ref="C5">INDEX('Summarized Source Data'!$V$1326:$V$1469,MATCH(1,($A5=LoadFactorSeasons)*(C$1=LoadFactorHours),0),)</f>
        <v>1.1375767268716841E-4</v>
      </c>
      <c r="D5" s="7" cm="1">
        <f t="array" ref="D5">INDEX('Summarized Source Data'!$V$1326:$V$1469,MATCH(1,($A5=LoadFactorSeasons)*(D$1=LoadFactorHours),0),)</f>
        <v>1.1369981948165117E-4</v>
      </c>
      <c r="E5" s="7" cm="1">
        <f t="array" ref="E5">INDEX('Summarized Source Data'!$V$1326:$V$1469,MATCH(1,($A5=LoadFactorSeasons)*(E$1=LoadFactorHours),0),)</f>
        <v>1.1387222880176848E-4</v>
      </c>
      <c r="F5" s="7" cm="1">
        <f t="array" ref="F5">INDEX('Summarized Source Data'!$V$1326:$V$1469,MATCH(1,($A5=LoadFactorSeasons)*(F$1=LoadFactorHours),0),)</f>
        <v>1.1438715616925156E-4</v>
      </c>
      <c r="G5" s="7" cm="1">
        <f t="array" ref="G5">INDEX('Summarized Source Data'!$V$1326:$V$1469,MATCH(1,($A5=LoadFactorSeasons)*(G$1=LoadFactorHours),0),)</f>
        <v>1.153036050860521E-4</v>
      </c>
      <c r="H5" s="7" cm="1">
        <f t="array" ref="H5">INDEX('Summarized Source Data'!$V$1326:$V$1469,MATCH(1,($A5=LoadFactorSeasons)*(H$1=LoadFactorHours),0),)</f>
        <v>1.1639246332296994E-4</v>
      </c>
      <c r="I5" s="7" cm="1">
        <f t="array" ref="I5">INDEX('Summarized Source Data'!$V$1326:$V$1469,MATCH(1,($A5=LoadFactorSeasons)*(I$1=LoadFactorHours),0),)</f>
        <v>1.1719435612517039E-4</v>
      </c>
      <c r="J5" s="7" cm="1">
        <f t="array" ref="J5">INDEX('Summarized Source Data'!$V$1326:$V$1469,MATCH(1,($A5=LoadFactorSeasons)*(J$1=LoadFactorHours),0),)</f>
        <v>1.1730891223977044E-4</v>
      </c>
      <c r="K5" s="7" cm="1">
        <f t="array" ref="K5">INDEX('Summarized Source Data'!$V$1326:$V$1469,MATCH(1,($A5=LoadFactorSeasons)*(K$1=LoadFactorHours),0),)</f>
        <v>1.1707980001057032E-4</v>
      </c>
      <c r="L5" s="7" cm="1">
        <f t="array" ref="L5">INDEX('Summarized Source Data'!$V$1326:$V$1469,MATCH(1,($A5=LoadFactorSeasons)*(L$1=LoadFactorHours),0),)</f>
        <v>1.1662157555217007E-4</v>
      </c>
      <c r="M5" s="7" cm="1">
        <f t="array" ref="M5">INDEX('Summarized Source Data'!$V$1326:$V$1469,MATCH(1,($A5=LoadFactorSeasons)*(M$1=LoadFactorHours),0),)</f>
        <v>1.1627790720836985E-4</v>
      </c>
      <c r="N5" s="7" cm="1">
        <f t="array" ref="N5">INDEX('Summarized Source Data'!$V$1326:$V$1469,MATCH(1,($A5=LoadFactorSeasons)*(N$1=LoadFactorHours),0),)</f>
        <v>1.1604879497916973E-4</v>
      </c>
      <c r="O5" s="7" cm="1">
        <f t="array" ref="O5">INDEX('Summarized Source Data'!$V$1326:$V$1469,MATCH(1,($A5=LoadFactorSeasons)*(O$1=LoadFactorHours),0),)</f>
        <v>1.1593423886456966E-4</v>
      </c>
      <c r="P5" s="7" cm="1">
        <f t="array" ref="P5">INDEX('Summarized Source Data'!$V$1326:$V$1469,MATCH(1,($A5=LoadFactorSeasons)*(P$1=LoadFactorHours),0),)</f>
        <v>1.1622005400285263E-4</v>
      </c>
      <c r="Q5" s="7" cm="1">
        <f t="array" ref="Q5">INDEX('Summarized Source Data'!$V$1326:$V$1469,MATCH(1,($A5=LoadFactorSeasons)*(Q$1=LoadFactorHours),0),)</f>
        <v>1.1730891223977045E-4</v>
      </c>
      <c r="R5" s="7" cm="1">
        <f t="array" ref="R5">INDEX('Summarized Source Data'!$V$1326:$V$1469,MATCH(1,($A5=LoadFactorSeasons)*(R$1=LoadFactorHours),0),)</f>
        <v>1.1851117629485392E-4</v>
      </c>
      <c r="S5" s="7" cm="1">
        <f t="array" ref="S5">INDEX('Summarized Source Data'!$V$1326:$V$1469,MATCH(1,($A5=LoadFactorSeasons)*(S$1=LoadFactorHours),0),)</f>
        <v>1.1879814172957129E-4</v>
      </c>
      <c r="T5" s="7" cm="1">
        <f t="array" ref="T5">INDEX('Summarized Source Data'!$V$1326:$V$1469,MATCH(1,($A5=LoadFactorSeasons)*(T$1=LoadFactorHours),0),)</f>
        <v>1.1828206406565379E-4</v>
      </c>
      <c r="U5" s="7" cm="1">
        <f t="array" ref="U5">INDEX('Summarized Source Data'!$V$1326:$V$1469,MATCH(1,($A5=LoadFactorSeasons)*(U$1=LoadFactorHours),0),)</f>
        <v>1.1753802446897059E-4</v>
      </c>
      <c r="V5" s="7" cm="1">
        <f t="array" ref="V5">INDEX('Summarized Source Data'!$V$1326:$V$1469,MATCH(1,($A5=LoadFactorSeasons)*(V$1=LoadFactorHours),0),)</f>
        <v>1.1679283457585294E-4</v>
      </c>
      <c r="W5" s="7" cm="1">
        <f t="array" ref="W5">INDEX('Summarized Source Data'!$V$1326:$V$1469,MATCH(1,($A5=LoadFactorSeasons)*(W$1=LoadFactorHours),0),)</f>
        <v>1.1570512663536954E-4</v>
      </c>
      <c r="X5" s="7" cm="1">
        <f t="array" ref="X5">INDEX('Summarized Source Data'!$V$1326:$V$1469,MATCH(1,($A5=LoadFactorSeasons)*(X$1=LoadFactorHours),0),)</f>
        <v>1.1467412160396893E-4</v>
      </c>
      <c r="Y5" s="7" cm="1">
        <f t="array" ref="Y5">INDEX('Summarized Source Data'!$V$1326:$V$1469,MATCH(1,($A5=LoadFactorSeasons)*(Y$1=LoadFactorHours),0),)</f>
        <v>1.1415804394005144E-4</v>
      </c>
    </row>
    <row r="6" spans="1:25">
      <c r="A6" s="7" t="s">
        <v>130</v>
      </c>
      <c r="B6" s="7" cm="1">
        <f t="array" ref="B6">INDEX('Summarized Source Data'!$V$1326:$V$1469,MATCH(1,($A6=LoadFactorSeasons)*(B$1=LoadFactorHours),0),)</f>
        <v>1.2440866234646026E-4</v>
      </c>
      <c r="C6" s="7" cm="1">
        <f t="array" ref="C6">INDEX('Summarized Source Data'!$V$1326:$V$1469,MATCH(1,($A6=LoadFactorSeasons)*(C$1=LoadFactorHours),0),)</f>
        <v>1.2440866234646026E-4</v>
      </c>
      <c r="D6" s="7" cm="1">
        <f t="array" ref="D6">INDEX('Summarized Source Data'!$V$1326:$V$1469,MATCH(1,($A6=LoadFactorSeasons)*(D$1=LoadFactorHours),0),)</f>
        <v>1.2440866234646026E-4</v>
      </c>
      <c r="E6" s="7" cm="1">
        <f t="array" ref="E6">INDEX('Summarized Source Data'!$V$1326:$V$1469,MATCH(1,($A6=LoadFactorSeasons)*(E$1=LoadFactorHours),0),)</f>
        <v>1.2477673531198234E-4</v>
      </c>
      <c r="F6" s="7" cm="1">
        <f t="array" ref="F6">INDEX('Summarized Source Data'!$V$1326:$V$1469,MATCH(1,($A6=LoadFactorSeasons)*(F$1=LoadFactorHours),0),)</f>
        <v>1.2551288124302646E-4</v>
      </c>
      <c r="G6" s="7" cm="1">
        <f t="array" ref="G6">INDEX('Summarized Source Data'!$V$1326:$V$1469,MATCH(1,($A6=LoadFactorSeasons)*(G$1=LoadFactorHours),0),)</f>
        <v>1.2698517310511477E-4</v>
      </c>
      <c r="H6" s="7" cm="1">
        <f t="array" ref="H6">INDEX('Summarized Source Data'!$V$1326:$V$1469,MATCH(1,($A6=LoadFactorSeasons)*(H$1=LoadFactorHours),0),)</f>
        <v>1.2772131903615892E-4</v>
      </c>
      <c r="I6" s="7" cm="1">
        <f t="array" ref="I6">INDEX('Summarized Source Data'!$V$1326:$V$1469,MATCH(1,($A6=LoadFactorSeasons)*(I$1=LoadFactorHours),0),)</f>
        <v>1.2772131903615892E-4</v>
      </c>
      <c r="J6" s="7" cm="1">
        <f t="array" ref="J6">INDEX('Summarized Source Data'!$V$1326:$V$1469,MATCH(1,($A6=LoadFactorSeasons)*(J$1=LoadFactorHours),0),)</f>
        <v>1.2735324607063682E-4</v>
      </c>
      <c r="K6" s="7" cm="1">
        <f t="array" ref="K6">INDEX('Summarized Source Data'!$V$1326:$V$1469,MATCH(1,($A6=LoadFactorSeasons)*(K$1=LoadFactorHours),0),)</f>
        <v>1.2698517310511477E-4</v>
      </c>
      <c r="L6" s="7" cm="1">
        <f t="array" ref="L6">INDEX('Summarized Source Data'!$V$1326:$V$1469,MATCH(1,($A6=LoadFactorSeasons)*(L$1=LoadFactorHours),0),)</f>
        <v>1.266171001395927E-4</v>
      </c>
      <c r="M6" s="7" cm="1">
        <f t="array" ref="M6">INDEX('Summarized Source Data'!$V$1326:$V$1469,MATCH(1,($A6=LoadFactorSeasons)*(M$1=LoadFactorHours),0),)</f>
        <v>1.2624902717407063E-4</v>
      </c>
      <c r="N6" s="7" cm="1">
        <f t="array" ref="N6">INDEX('Summarized Source Data'!$V$1326:$V$1469,MATCH(1,($A6=LoadFactorSeasons)*(N$1=LoadFactorHours),0),)</f>
        <v>1.2624902717407063E-4</v>
      </c>
      <c r="O6" s="7" cm="1">
        <f t="array" ref="O6">INDEX('Summarized Source Data'!$V$1326:$V$1469,MATCH(1,($A6=LoadFactorSeasons)*(O$1=LoadFactorHours),0),)</f>
        <v>1.2624902717407063E-4</v>
      </c>
      <c r="P6" s="7" cm="1">
        <f t="array" ref="P6">INDEX('Summarized Source Data'!$V$1326:$V$1469,MATCH(1,($A6=LoadFactorSeasons)*(P$1=LoadFactorHours),0),)</f>
        <v>1.266171001395927E-4</v>
      </c>
      <c r="Q6" s="7" cm="1">
        <f t="array" ref="Q6">INDEX('Summarized Source Data'!$V$1326:$V$1469,MATCH(1,($A6=LoadFactorSeasons)*(Q$1=LoadFactorHours),0),)</f>
        <v>1.2808939200168099E-4</v>
      </c>
      <c r="R6" s="7" cm="1">
        <f t="array" ref="R6">INDEX('Summarized Source Data'!$V$1326:$V$1469,MATCH(1,($A6=LoadFactorSeasons)*(R$1=LoadFactorHours),0),)</f>
        <v>1.2992975682929133E-4</v>
      </c>
      <c r="S6" s="7" cm="1">
        <f t="array" ref="S6">INDEX('Summarized Source Data'!$V$1326:$V$1469,MATCH(1,($A6=LoadFactorSeasons)*(S$1=LoadFactorHours),0),)</f>
        <v>1.3029782979481343E-4</v>
      </c>
      <c r="T6" s="7" cm="1">
        <f t="array" ref="T6">INDEX('Summarized Source Data'!$V$1326:$V$1469,MATCH(1,($A6=LoadFactorSeasons)*(T$1=LoadFactorHours),0),)</f>
        <v>1.2956168386376929E-4</v>
      </c>
      <c r="U6" s="7" cm="1">
        <f t="array" ref="U6">INDEX('Summarized Source Data'!$V$1326:$V$1469,MATCH(1,($A6=LoadFactorSeasons)*(U$1=LoadFactorHours),0),)</f>
        <v>1.2882553793272511E-4</v>
      </c>
      <c r="V6" s="7" cm="1">
        <f t="array" ref="V6">INDEX('Summarized Source Data'!$V$1326:$V$1469,MATCH(1,($A6=LoadFactorSeasons)*(V$1=LoadFactorHours),0),)</f>
        <v>1.2808939200168099E-4</v>
      </c>
      <c r="W6" s="7" cm="1">
        <f t="array" ref="W6">INDEX('Summarized Source Data'!$V$1326:$V$1469,MATCH(1,($A6=LoadFactorSeasons)*(W$1=LoadFactorHours),0),)</f>
        <v>1.266171001395927E-4</v>
      </c>
      <c r="X6" s="7" cm="1">
        <f t="array" ref="X6">INDEX('Summarized Source Data'!$V$1326:$V$1469,MATCH(1,($A6=LoadFactorSeasons)*(X$1=LoadFactorHours),0),)</f>
        <v>1.2551288124302646E-4</v>
      </c>
      <c r="Y6" s="7" cm="1">
        <f t="array" ref="Y6">INDEX('Summarized Source Data'!$V$1326:$V$1469,MATCH(1,($A6=LoadFactorSeasons)*(Y$1=LoadFactorHours),0),)</f>
        <v>1.2477673531198234E-4</v>
      </c>
    </row>
    <row r="7" spans="1:25">
      <c r="A7" s="7" t="s">
        <v>129</v>
      </c>
      <c r="B7" s="7" cm="1">
        <f t="array" ref="B7">INDEX('Summarized Source Data'!$V$1326:$V$1469,MATCH(1,($A7=LoadFactorSeasons)*(B$1=LoadFactorHours),0),)</f>
        <v>1.4825496764096872E-4</v>
      </c>
      <c r="C7" s="7" cm="1">
        <f t="array" ref="C7">INDEX('Summarized Source Data'!$V$1326:$V$1469,MATCH(1,($A7=LoadFactorSeasons)*(C$1=LoadFactorHours),0),)</f>
        <v>1.4782273741461018E-4</v>
      </c>
      <c r="D7" s="7" cm="1">
        <f t="array" ref="D7">INDEX('Summarized Source Data'!$V$1326:$V$1469,MATCH(1,($A7=LoadFactorSeasons)*(D$1=LoadFactorHours),0),)</f>
        <v>1.4782273741461018E-4</v>
      </c>
      <c r="E7" s="7" cm="1">
        <f t="array" ref="E7">INDEX('Summarized Source Data'!$V$1326:$V$1469,MATCH(1,($A7=LoadFactorSeasons)*(E$1=LoadFactorHours),0),)</f>
        <v>1.4825496764096872E-4</v>
      </c>
      <c r="F7" s="7" cm="1">
        <f t="array" ref="F7">INDEX('Summarized Source Data'!$V$1326:$V$1469,MATCH(1,($A7=LoadFactorSeasons)*(F$1=LoadFactorHours),0),)</f>
        <v>1.4955165832004422E-4</v>
      </c>
      <c r="G7" s="7" cm="1">
        <f t="array" ref="G7">INDEX('Summarized Source Data'!$V$1326:$V$1469,MATCH(1,($A7=LoadFactorSeasons)*(G$1=LoadFactorHours),0),)</f>
        <v>1.5084834899911975E-4</v>
      </c>
      <c r="H7" s="7" cm="1">
        <f t="array" ref="H7">INDEX('Summarized Source Data'!$V$1326:$V$1469,MATCH(1,($A7=LoadFactorSeasons)*(H$1=LoadFactorHours),0),)</f>
        <v>1.5171280945183678E-4</v>
      </c>
      <c r="I7" s="7" cm="1">
        <f t="array" ref="I7">INDEX('Summarized Source Data'!$V$1326:$V$1469,MATCH(1,($A7=LoadFactorSeasons)*(I$1=LoadFactorHours),0),)</f>
        <v>1.5171280945183678E-4</v>
      </c>
      <c r="J7" s="7" cm="1">
        <f t="array" ref="J7">INDEX('Summarized Source Data'!$V$1326:$V$1469,MATCH(1,($A7=LoadFactorSeasons)*(J$1=LoadFactorHours),0),)</f>
        <v>1.5128057922547827E-4</v>
      </c>
      <c r="K7" s="7" cm="1">
        <f t="array" ref="K7">INDEX('Summarized Source Data'!$V$1326:$V$1469,MATCH(1,($A7=LoadFactorSeasons)*(K$1=LoadFactorHours),0),)</f>
        <v>1.5084834899911975E-4</v>
      </c>
      <c r="L7" s="7" cm="1">
        <f t="array" ref="L7">INDEX('Summarized Source Data'!$V$1326:$V$1469,MATCH(1,($A7=LoadFactorSeasons)*(L$1=LoadFactorHours),0),)</f>
        <v>1.5041611877276124E-4</v>
      </c>
      <c r="M7" s="7" cm="1">
        <f t="array" ref="M7">INDEX('Summarized Source Data'!$V$1326:$V$1469,MATCH(1,($A7=LoadFactorSeasons)*(M$1=LoadFactorHours),0),)</f>
        <v>1.4998388854640273E-4</v>
      </c>
      <c r="N7" s="7" cm="1">
        <f t="array" ref="N7">INDEX('Summarized Source Data'!$V$1326:$V$1469,MATCH(1,($A7=LoadFactorSeasons)*(N$1=LoadFactorHours),0),)</f>
        <v>1.4998388854640273E-4</v>
      </c>
      <c r="O7" s="7" cm="1">
        <f t="array" ref="O7">INDEX('Summarized Source Data'!$V$1326:$V$1469,MATCH(1,($A7=LoadFactorSeasons)*(O$1=LoadFactorHours),0),)</f>
        <v>1.4998388854640273E-4</v>
      </c>
      <c r="P7" s="7" cm="1">
        <f t="array" ref="P7">INDEX('Summarized Source Data'!$V$1326:$V$1469,MATCH(1,($A7=LoadFactorSeasons)*(P$1=LoadFactorHours),0),)</f>
        <v>1.5084834899911975E-4</v>
      </c>
      <c r="Q7" s="7" cm="1">
        <f t="array" ref="Q7">INDEX('Summarized Source Data'!$V$1326:$V$1469,MATCH(1,($A7=LoadFactorSeasons)*(Q$1=LoadFactorHours),0),)</f>
        <v>1.5214503967819529E-4</v>
      </c>
      <c r="R7" s="7" cm="1">
        <f t="array" ref="R7">INDEX('Summarized Source Data'!$V$1326:$V$1469,MATCH(1,($A7=LoadFactorSeasons)*(R$1=LoadFactorHours),0),)</f>
        <v>1.5430619080998784E-4</v>
      </c>
      <c r="S7" s="7" cm="1">
        <f t="array" ref="S7">INDEX('Summarized Source Data'!$V$1326:$V$1469,MATCH(1,($A7=LoadFactorSeasons)*(S$1=LoadFactorHours),0),)</f>
        <v>1.5430619080998784E-4</v>
      </c>
      <c r="T7" s="7" cm="1">
        <f t="array" ref="T7">INDEX('Summarized Source Data'!$V$1326:$V$1469,MATCH(1,($A7=LoadFactorSeasons)*(T$1=LoadFactorHours),0),)</f>
        <v>1.5387396058362933E-4</v>
      </c>
      <c r="U7" s="7" cm="1">
        <f t="array" ref="U7">INDEX('Summarized Source Data'!$V$1326:$V$1469,MATCH(1,($A7=LoadFactorSeasons)*(U$1=LoadFactorHours),0),)</f>
        <v>1.5300950013091228E-4</v>
      </c>
      <c r="V7" s="7" cm="1">
        <f t="array" ref="V7">INDEX('Summarized Source Data'!$V$1326:$V$1469,MATCH(1,($A7=LoadFactorSeasons)*(V$1=LoadFactorHours),0),)</f>
        <v>1.5214503967819529E-4</v>
      </c>
      <c r="W7" s="7" cm="1">
        <f t="array" ref="W7">INDEX('Summarized Source Data'!$V$1326:$V$1469,MATCH(1,($A7=LoadFactorSeasons)*(W$1=LoadFactorHours),0),)</f>
        <v>1.5084834899911975E-4</v>
      </c>
      <c r="X7" s="7" cm="1">
        <f t="array" ref="X7">INDEX('Summarized Source Data'!$V$1326:$V$1469,MATCH(1,($A7=LoadFactorSeasons)*(X$1=LoadFactorHours),0),)</f>
        <v>1.4955165832004422E-4</v>
      </c>
      <c r="Y7" s="7" cm="1">
        <f t="array" ref="Y7">INDEX('Summarized Source Data'!$V$1326:$V$1469,MATCH(1,($A7=LoadFactorSeasons)*(Y$1=LoadFactorHours),0),)</f>
        <v>1.486871978673272E-4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AA8C-641F-4A79-9199-91495F9050DA}">
  <sheetPr codeName="Sheet28">
    <tabColor rgb="FF002060"/>
  </sheetPr>
  <dimension ref="A1:Y15"/>
  <sheetViews>
    <sheetView workbookViewId="0"/>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Data'!$W$1326:$W$1469,MATCH(1,($A2=LoadFactorSeasons)*(B$1=LoadFactorHours),0),)</f>
        <v>1.1863887628131724E-4</v>
      </c>
      <c r="C2" s="7" cm="1">
        <f t="array" ref="C2">INDEX('Summarized Source Data'!$W$1326:$W$1469,MATCH(1,($A2=LoadFactorSeasons)*(C$1=LoadFactorHours),0),)</f>
        <v>1.1846297020890576E-4</v>
      </c>
      <c r="D2" s="7" cm="1">
        <f t="array" ref="D2">INDEX('Summarized Source Data'!$W$1326:$W$1469,MATCH(1,($A2=LoadFactorSeasons)*(D$1=LoadFactorHours),0),)</f>
        <v>1.1843089211844006E-4</v>
      </c>
      <c r="E2" s="7" cm="1">
        <f t="array" ref="E2">INDEX('Summarized Source Data'!$W$1326:$W$1469,MATCH(1,($A2=LoadFactorSeasons)*(E$1=LoadFactorHours),0),)</f>
        <v>1.1855092324511151E-4</v>
      </c>
      <c r="F2" s="7" cm="1">
        <f t="array" ref="F2">INDEX('Summarized Source Data'!$W$1326:$W$1469,MATCH(1,($A2=LoadFactorSeasons)*(F$1=LoadFactorHours),0),)</f>
        <v>1.1911900078800305E-4</v>
      </c>
      <c r="G2" s="7" cm="1">
        <f t="array" ref="G2">INDEX('Summarized Source Data'!$W$1326:$W$1469,MATCH(1,($A2=LoadFactorSeasons)*(G$1=LoadFactorHours),0),)</f>
        <v>1.2001526900372532E-4</v>
      </c>
      <c r="H2" s="7" cm="1">
        <f t="array" ref="H2">INDEX('Summarized Source Data'!$W$1326:$W$1469,MATCH(1,($A2=LoadFactorSeasons)*(H$1=LoadFactorHours),0),)</f>
        <v>1.2115142408950843E-4</v>
      </c>
      <c r="I2" s="7" cm="1">
        <f t="array" ref="I2">INDEX('Summarized Source Data'!$W$1326:$W$1469,MATCH(1,($A2=LoadFactorSeasons)*(I$1=LoadFactorHours),0),)</f>
        <v>1.2193559164718646E-4</v>
      </c>
      <c r="J2" s="7" cm="1">
        <f t="array" ref="J2">INDEX('Summarized Source Data'!$W$1326:$W$1469,MATCH(1,($A2=LoadFactorSeasons)*(J$1=LoadFactorHours),0),)</f>
        <v>1.2211167310288004E-4</v>
      </c>
      <c r="K2" s="7" cm="1">
        <f t="array" ref="K2">INDEX('Summarized Source Data'!$W$1326:$W$1469,MATCH(1,($A2=LoadFactorSeasons)*(K$1=LoadFactorHours),0),)</f>
        <v>1.2181556052051498E-4</v>
      </c>
      <c r="L2" s="7" cm="1">
        <f t="array" ref="L2">INDEX('Summarized Source Data'!$W$1326:$W$1469,MATCH(1,($A2=LoadFactorSeasons)*(L$1=LoadFactorHours),0),)</f>
        <v>1.2136335680232157E-4</v>
      </c>
      <c r="M2" s="7" cm="1">
        <f t="array" ref="M2">INDEX('Summarized Source Data'!$W$1326:$W$1469,MATCH(1,($A2=LoadFactorSeasons)*(M$1=LoadFactorHours),0),)</f>
        <v>1.2103139296283697E-4</v>
      </c>
      <c r="N2" s="7" cm="1">
        <f t="array" ref="N2">INDEX('Summarized Source Data'!$W$1326:$W$1469,MATCH(1,($A2=LoadFactorSeasons)*(N$1=LoadFactorHours),0),)</f>
        <v>1.2076735847093763E-4</v>
      </c>
      <c r="O2" s="7" cm="1">
        <f t="array" ref="O2">INDEX('Summarized Source Data'!$W$1326:$W$1469,MATCH(1,($A2=LoadFactorSeasons)*(O$1=LoadFactorHours),0),)</f>
        <v>1.2070337767328831E-4</v>
      </c>
      <c r="P2" s="7" cm="1">
        <f t="array" ref="P2">INDEX('Summarized Source Data'!$W$1326:$W$1469,MATCH(1,($A2=LoadFactorSeasons)*(P$1=LoadFactorHours),0),)</f>
        <v>1.2100742072428053E-4</v>
      </c>
      <c r="Q2" s="7" cm="1">
        <f t="array" ref="Q2">INDEX('Summarized Source Data'!$W$1326:$W$1469,MATCH(1,($A2=LoadFactorSeasons)*(Q$1=LoadFactorHours),0),)</f>
        <v>1.2211167310288004E-4</v>
      </c>
      <c r="R2" s="7" cm="1">
        <f t="array" ref="R2">INDEX('Summarized Source Data'!$W$1326:$W$1469,MATCH(1,($A2=LoadFactorSeasons)*(R$1=LoadFactorHours),0),)</f>
        <v>1.2339993740580028E-4</v>
      </c>
      <c r="S2" s="7" cm="1">
        <f t="array" ref="S2">INDEX('Summarized Source Data'!$W$1326:$W$1469,MATCH(1,($A2=LoadFactorSeasons)*(S$1=LoadFactorHours),0),)</f>
        <v>1.2363584235716986E-4</v>
      </c>
      <c r="T2" s="7" cm="1">
        <f t="array" ref="T2">INDEX('Summarized Source Data'!$W$1326:$W$1469,MATCH(1,($A2=LoadFactorSeasons)*(T$1=LoadFactorHours),0),)</f>
        <v>1.2303984402578592E-4</v>
      </c>
      <c r="U2" s="7" cm="1">
        <f t="array" ref="U2">INDEX('Summarized Source Data'!$W$1326:$W$1469,MATCH(1,($A2=LoadFactorSeasons)*(U$1=LoadFactorHours),0),)</f>
        <v>1.2231965726575722E-4</v>
      </c>
      <c r="V2" s="7" cm="1">
        <f t="array" ref="V2">INDEX('Summarized Source Data'!$W$1326:$W$1469,MATCH(1,($A2=LoadFactorSeasons)*(V$1=LoadFactorHours),0),)</f>
        <v>1.215434201767064E-4</v>
      </c>
      <c r="W2" s="7" cm="1">
        <f t="array" ref="W2">INDEX('Summarized Source Data'!$W$1326:$W$1469,MATCH(1,($A2=LoadFactorSeasons)*(W$1=LoadFactorHours),0),)</f>
        <v>1.2049521812712902E-4</v>
      </c>
      <c r="X2" s="7" cm="1">
        <f t="array" ref="X2">INDEX('Summarized Source Data'!$W$1326:$W$1469,MATCH(1,($A2=LoadFactorSeasons)*(X$1=LoadFactorHours),0),)</f>
        <v>1.194790941680174E-4</v>
      </c>
      <c r="Y2" s="7" cm="1">
        <f t="array" ref="Y2">INDEX('Summarized Source Data'!$W$1326:$W$1469,MATCH(1,($A2=LoadFactorSeasons)*(Y$1=LoadFactorHours),0),)</f>
        <v>1.1887893853466014E-4</v>
      </c>
    </row>
    <row r="3" spans="1:25">
      <c r="A3" s="7" t="s">
        <v>125</v>
      </c>
      <c r="B3" s="7" cm="1">
        <f t="array" ref="B3">INDEX('Summarized Source Data'!$W$1326:$W$1469,MATCH(1,($A3=LoadFactorSeasons)*(B$1=LoadFactorHours),0),)</f>
        <v>1.1141021031420014E-4</v>
      </c>
      <c r="C3" s="7" cm="1">
        <f t="array" ref="C3">INDEX('Summarized Source Data'!$W$1326:$W$1469,MATCH(1,($A3=LoadFactorSeasons)*(C$1=LoadFactorHours),0),)</f>
        <v>1.1126089869005471E-4</v>
      </c>
      <c r="D3" s="7" cm="1">
        <f t="array" ref="D3">INDEX('Summarized Source Data'!$W$1326:$W$1469,MATCH(1,($A3=LoadFactorSeasons)*(D$1=LoadFactorHours),0),)</f>
        <v>1.1129727078112155E-4</v>
      </c>
      <c r="E3" s="7" cm="1">
        <f t="array" ref="E3">INDEX('Summarized Source Data'!$W$1326:$W$1469,MATCH(1,($A3=LoadFactorSeasons)*(E$1=LoadFactorHours),0),)</f>
        <v>1.1133627053878576E-4</v>
      </c>
      <c r="F3" s="7" cm="1">
        <f t="array" ref="F3">INDEX('Summarized Source Data'!$W$1326:$W$1469,MATCH(1,($A3=LoadFactorSeasons)*(F$1=LoadFactorHours),0),)</f>
        <v>1.1182559635544753E-4</v>
      </c>
      <c r="G3" s="7" cm="1">
        <f t="array" ref="G3">INDEX('Summarized Source Data'!$W$1326:$W$1469,MATCH(1,($A3=LoadFactorSeasons)*(G$1=LoadFactorHours),0),)</f>
        <v>1.1276811237774025E-4</v>
      </c>
      <c r="H3" s="7" cm="1">
        <f t="array" ref="H3">INDEX('Summarized Source Data'!$W$1326:$W$1469,MATCH(1,($A3=LoadFactorSeasons)*(H$1=LoadFactorHours),0),)</f>
        <v>1.1370919632671624E-4</v>
      </c>
      <c r="I3" s="7" cm="1">
        <f t="array" ref="I3">INDEX('Summarized Source Data'!$W$1326:$W$1469,MATCH(1,($A3=LoadFactorSeasons)*(I$1=LoadFactorHours),0),)</f>
        <v>1.14464833040516E-4</v>
      </c>
      <c r="J3" s="7" cm="1">
        <f t="array" ref="J3">INDEX('Summarized Source Data'!$W$1326:$W$1469,MATCH(1,($A3=LoadFactorSeasons)*(J$1=LoadFactorHours),0),)</f>
        <v>1.1461414466466142E-4</v>
      </c>
      <c r="K3" s="7" cm="1">
        <f t="array" ref="K3">INDEX('Summarized Source Data'!$W$1326:$W$1469,MATCH(1,($A3=LoadFactorSeasons)*(K$1=LoadFactorHours),0),)</f>
        <v>1.1438826559850429E-4</v>
      </c>
      <c r="L3" s="7" cm="1">
        <f t="array" ref="L3">INDEX('Summarized Source Data'!$W$1326:$W$1469,MATCH(1,($A3=LoadFactorSeasons)*(L$1=LoadFactorHours),0),)</f>
        <v>1.1397407515053757E-4</v>
      </c>
      <c r="M3" s="7" cm="1">
        <f t="array" ref="M3">INDEX('Summarized Source Data'!$W$1326:$W$1469,MATCH(1,($A3=LoadFactorSeasons)*(M$1=LoadFactorHours),0),)</f>
        <v>1.136728242356494E-4</v>
      </c>
      <c r="N3" s="7" cm="1">
        <f t="array" ref="N3">INDEX('Summarized Source Data'!$W$1326:$W$1469,MATCH(1,($A3=LoadFactorSeasons)*(N$1=LoadFactorHours),0),)</f>
        <v>1.1337180980079724E-4</v>
      </c>
      <c r="O3" s="7" cm="1">
        <f t="array" ref="O3">INDEX('Summarized Source Data'!$W$1326:$W$1469,MATCH(1,($A3=LoadFactorSeasons)*(O$1=LoadFactorHours),0),)</f>
        <v>1.1337037772748055E-4</v>
      </c>
      <c r="P3" s="7" cm="1">
        <f t="array" ref="P3">INDEX('Summarized Source Data'!$W$1326:$W$1469,MATCH(1,($A3=LoadFactorSeasons)*(P$1=LoadFactorHours),0),)</f>
        <v>1.1359625679363768E-4</v>
      </c>
      <c r="Q3" s="7" cm="1">
        <f t="array" ref="Q3">INDEX('Summarized Source Data'!$W$1326:$W$1469,MATCH(1,($A3=LoadFactorSeasons)*(Q$1=LoadFactorHours),0),)</f>
        <v>1.1461414466466142E-4</v>
      </c>
      <c r="R3" s="7" cm="1">
        <f t="array" ref="R3">INDEX('Summarized Source Data'!$W$1326:$W$1469,MATCH(1,($A3=LoadFactorSeasons)*(R$1=LoadFactorHours),0),)</f>
        <v>1.1582130303073943E-4</v>
      </c>
      <c r="S3" s="7" cm="1">
        <f t="array" ref="S3">INDEX('Summarized Source Data'!$W$1326:$W$1469,MATCH(1,($A3=LoadFactorSeasons)*(S$1=LoadFactorHours),0),)</f>
        <v>1.1600961441254904E-4</v>
      </c>
      <c r="T3" s="7" cm="1">
        <f t="array" ref="T3">INDEX('Summarized Source Data'!$W$1326:$W$1469,MATCH(1,($A3=LoadFactorSeasons)*(T$1=LoadFactorHours),0),)</f>
        <v>1.1555785628023481E-4</v>
      </c>
      <c r="U3" s="7" cm="1">
        <f t="array" ref="U3">INDEX('Summarized Source Data'!$W$1326:$W$1469,MATCH(1,($A3=LoadFactorSeasons)*(U$1=LoadFactorHours),0),)</f>
        <v>1.1488021908176342E-4</v>
      </c>
      <c r="V3" s="7" cm="1">
        <f t="array" ref="V3">INDEX('Summarized Source Data'!$W$1326:$W$1469,MATCH(1,($A3=LoadFactorSeasons)*(V$1=LoadFactorHours),0),)</f>
        <v>1.1408701468361613E-4</v>
      </c>
      <c r="W3" s="7" cm="1">
        <f t="array" ref="W3">INDEX('Summarized Source Data'!$W$1326:$W$1469,MATCH(1,($A3=LoadFactorSeasons)*(W$1=LoadFactorHours),0),)</f>
        <v>1.1314449866132344E-4</v>
      </c>
      <c r="X3" s="7" cm="1">
        <f t="array" ref="X3">INDEX('Summarized Source Data'!$W$1326:$W$1469,MATCH(1,($A3=LoadFactorSeasons)*(X$1=LoadFactorHours),0),)</f>
        <v>1.1216441495468322E-4</v>
      </c>
      <c r="Y3" s="7" cm="1">
        <f t="array" ref="Y3">INDEX('Summarized Source Data'!$W$1326:$W$1469,MATCH(1,($A3=LoadFactorSeasons)*(Y$1=LoadFactorHours),0),)</f>
        <v>1.1159971728929044E-4</v>
      </c>
    </row>
    <row r="4" spans="1:25">
      <c r="A4" s="7" t="s">
        <v>126</v>
      </c>
      <c r="B4" s="7" cm="1">
        <f t="array" ref="B4">INDEX('Summarized Source Data'!$W$1326:$W$1469,MATCH(1,($A4=LoadFactorSeasons)*(B$1=LoadFactorHours),0),)</f>
        <v>1.0285579976886362E-4</v>
      </c>
      <c r="C4" s="7" cm="1">
        <f t="array" ref="C4">INDEX('Summarized Source Data'!$W$1326:$W$1469,MATCH(1,($A4=LoadFactorSeasons)*(C$1=LoadFactorHours),0),)</f>
        <v>1.0271549990847109E-4</v>
      </c>
      <c r="D4" s="7" cm="1">
        <f t="array" ref="D4">INDEX('Summarized Source Data'!$W$1326:$W$1469,MATCH(1,($A4=LoadFactorSeasons)*(D$1=LoadFactorHours),0),)</f>
        <v>1.027504577602133E-4</v>
      </c>
      <c r="E4" s="7" cm="1">
        <f t="array" ref="E4">INDEX('Summarized Source Data'!$W$1326:$W$1469,MATCH(1,($A4=LoadFactorSeasons)*(E$1=LoadFactorHours),0),)</f>
        <v>1.0282084191712138E-4</v>
      </c>
      <c r="F4" s="7" cm="1">
        <f t="array" ref="F4">INDEX('Summarized Source Data'!$W$1326:$W$1469,MATCH(1,($A4=LoadFactorSeasons)*(F$1=LoadFactorHours),0),)</f>
        <v>1.0327716780346494E-4</v>
      </c>
      <c r="G4" s="7" cm="1">
        <f t="array" ref="G4">INDEX('Summarized Source Data'!$W$1326:$W$1469,MATCH(1,($A4=LoadFactorSeasons)*(G$1=LoadFactorHours),0),)</f>
        <v>1.0415533946872712E-4</v>
      </c>
      <c r="H4" s="7" cm="1">
        <f t="array" ref="H4">INDEX('Summarized Source Data'!$W$1326:$W$1469,MATCH(1,($A4=LoadFactorSeasons)*(H$1=LoadFactorHours),0),)</f>
        <v>1.0513886243353333E-4</v>
      </c>
      <c r="I4" s="7" cm="1">
        <f t="array" ref="I4">INDEX('Summarized Source Data'!$W$1326:$W$1469,MATCH(1,($A4=LoadFactorSeasons)*(I$1=LoadFactorHours),0),)</f>
        <v>1.0584129864234339E-4</v>
      </c>
      <c r="J4" s="7" cm="1">
        <f t="array" ref="J4">INDEX('Summarized Source Data'!$W$1326:$W$1469,MATCH(1,($A4=LoadFactorSeasons)*(J$1=LoadFactorHours),0),)</f>
        <v>1.0605150491532669E-4</v>
      </c>
      <c r="K4" s="7" cm="1">
        <f t="array" ref="K4">INDEX('Summarized Source Data'!$W$1326:$W$1469,MATCH(1,($A4=LoadFactorSeasons)*(K$1=LoadFactorHours),0),)</f>
        <v>1.0573595663369307E-4</v>
      </c>
      <c r="L4" s="7" cm="1">
        <f t="array" ref="L4">INDEX('Summarized Source Data'!$W$1326:$W$1469,MATCH(1,($A4=LoadFactorSeasons)*(L$1=LoadFactorHours),0),)</f>
        <v>1.0538449501168252E-4</v>
      </c>
      <c r="M4" s="7" cm="1">
        <f t="array" ref="M4">INDEX('Summarized Source Data'!$W$1326:$W$1469,MATCH(1,($A4=LoadFactorSeasons)*(M$1=LoadFactorHours),0),)</f>
        <v>1.0506846898573151E-4</v>
      </c>
      <c r="N4" s="7" cm="1">
        <f t="array" ref="N4">INDEX('Summarized Source Data'!$W$1326:$W$1469,MATCH(1,($A4=LoadFactorSeasons)*(N$1=LoadFactorHours),0),)</f>
        <v>1.0482282711668866E-4</v>
      </c>
      <c r="O4" s="7" cm="1">
        <f t="array" ref="O4">INDEX('Summarized Source Data'!$W$1326:$W$1469,MATCH(1,($A4=LoadFactorSeasons)*(O$1=LoadFactorHours),0),)</f>
        <v>1.0478740081152276E-4</v>
      </c>
      <c r="P4" s="7" cm="1">
        <f t="array" ref="P4">INDEX('Summarized Source Data'!$W$1326:$W$1469,MATCH(1,($A4=LoadFactorSeasons)*(P$1=LoadFactorHours),0),)</f>
        <v>1.0499808482882341E-4</v>
      </c>
      <c r="Q4" s="7" cm="1">
        <f t="array" ref="Q4">INDEX('Summarized Source Data'!$W$1326:$W$1469,MATCH(1,($A4=LoadFactorSeasons)*(Q$1=LoadFactorHours),0),)</f>
        <v>1.0605150491532669E-4</v>
      </c>
      <c r="R4" s="7" cm="1">
        <f t="array" ref="R4">INDEX('Summarized Source Data'!$W$1326:$W$1469,MATCH(1,($A4=LoadFactorSeasons)*(R$1=LoadFactorHours),0),)</f>
        <v>1.0717579619394907E-4</v>
      </c>
      <c r="S4" s="7" cm="1">
        <f t="array" ref="S4">INDEX('Summarized Source Data'!$W$1326:$W$1469,MATCH(1,($A4=LoadFactorSeasons)*(S$1=LoadFactorHours),0),)</f>
        <v>1.0742192509820301E-4</v>
      </c>
      <c r="T4" s="7" cm="1">
        <f t="array" ref="T4">INDEX('Summarized Source Data'!$W$1326:$W$1469,MATCH(1,($A4=LoadFactorSeasons)*(T$1=LoadFactorHours),0),)</f>
        <v>1.0685977016799813E-4</v>
      </c>
      <c r="U4" s="7" cm="1">
        <f t="array" ref="U4">INDEX('Summarized Source Data'!$W$1326:$W$1469,MATCH(1,($A4=LoadFactorSeasons)*(U$1=LoadFactorHours),0),)</f>
        <v>1.0619228252003658E-4</v>
      </c>
      <c r="V4" s="7" cm="1">
        <f t="array" ref="V4">INDEX('Summarized Source Data'!$W$1326:$W$1469,MATCH(1,($A4=LoadFactorSeasons)*(V$1=LoadFactorHours),0),)</f>
        <v>1.055252726163924E-4</v>
      </c>
      <c r="W4" s="7" cm="1">
        <f t="array" ref="W4">INDEX('Summarized Source Data'!$W$1326:$W$1469,MATCH(1,($A4=LoadFactorSeasons)*(W$1=LoadFactorHours),0),)</f>
        <v>1.0454175894247989E-4</v>
      </c>
      <c r="X4" s="7" cm="1">
        <f t="array" ref="X4">INDEX('Summarized Source Data'!$W$1326:$W$1469,MATCH(1,($A4=LoadFactorSeasons)*(X$1=LoadFactorHours),0),)</f>
        <v>1.0366358727721771E-4</v>
      </c>
      <c r="Y4" s="7" cm="1">
        <f t="array" ref="Y4">INDEX('Summarized Source Data'!$W$1326:$W$1469,MATCH(1,($A4=LoadFactorSeasons)*(Y$1=LoadFactorHours),0),)</f>
        <v>1.0306648378616428E-4</v>
      </c>
    </row>
    <row r="5" spans="1:25">
      <c r="A5" s="7" t="s">
        <v>127</v>
      </c>
      <c r="B5" s="7" cm="1">
        <f t="array" ref="B5">INDEX('Summarized Source Data'!$W$1326:$W$1469,MATCH(1,($A5=LoadFactorSeasons)*(B$1=LoadFactorHours),0),)</f>
        <v>1.139289317108513E-4</v>
      </c>
      <c r="C5" s="7" cm="1">
        <f t="array" ref="C5">INDEX('Summarized Source Data'!$W$1326:$W$1469,MATCH(1,($A5=LoadFactorSeasons)*(C$1=LoadFactorHours),0),)</f>
        <v>1.1375767268716841E-4</v>
      </c>
      <c r="D5" s="7" cm="1">
        <f t="array" ref="D5">INDEX('Summarized Source Data'!$W$1326:$W$1469,MATCH(1,($A5=LoadFactorSeasons)*(D$1=LoadFactorHours),0),)</f>
        <v>1.1369981948165117E-4</v>
      </c>
      <c r="E5" s="7" cm="1">
        <f t="array" ref="E5">INDEX('Summarized Source Data'!$W$1326:$W$1469,MATCH(1,($A5=LoadFactorSeasons)*(E$1=LoadFactorHours),0),)</f>
        <v>1.1387222880176848E-4</v>
      </c>
      <c r="F5" s="7" cm="1">
        <f t="array" ref="F5">INDEX('Summarized Source Data'!$W$1326:$W$1469,MATCH(1,($A5=LoadFactorSeasons)*(F$1=LoadFactorHours),0),)</f>
        <v>1.1438715616925156E-4</v>
      </c>
      <c r="G5" s="7" cm="1">
        <f t="array" ref="G5">INDEX('Summarized Source Data'!$W$1326:$W$1469,MATCH(1,($A5=LoadFactorSeasons)*(G$1=LoadFactorHours),0),)</f>
        <v>1.153036050860521E-4</v>
      </c>
      <c r="H5" s="7" cm="1">
        <f t="array" ref="H5">INDEX('Summarized Source Data'!$W$1326:$W$1469,MATCH(1,($A5=LoadFactorSeasons)*(H$1=LoadFactorHours),0),)</f>
        <v>1.1639246332296994E-4</v>
      </c>
      <c r="I5" s="7" cm="1">
        <f t="array" ref="I5">INDEX('Summarized Source Data'!$W$1326:$W$1469,MATCH(1,($A5=LoadFactorSeasons)*(I$1=LoadFactorHours),0),)</f>
        <v>1.1719435612517039E-4</v>
      </c>
      <c r="J5" s="7" cm="1">
        <f t="array" ref="J5">INDEX('Summarized Source Data'!$W$1326:$W$1469,MATCH(1,($A5=LoadFactorSeasons)*(J$1=LoadFactorHours),0),)</f>
        <v>1.1730891223977044E-4</v>
      </c>
      <c r="K5" s="7" cm="1">
        <f t="array" ref="K5">INDEX('Summarized Source Data'!$W$1326:$W$1469,MATCH(1,($A5=LoadFactorSeasons)*(K$1=LoadFactorHours),0),)</f>
        <v>1.1707980001057032E-4</v>
      </c>
      <c r="L5" s="7" cm="1">
        <f t="array" ref="L5">INDEX('Summarized Source Data'!$W$1326:$W$1469,MATCH(1,($A5=LoadFactorSeasons)*(L$1=LoadFactorHours),0),)</f>
        <v>1.1662157555217007E-4</v>
      </c>
      <c r="M5" s="7" cm="1">
        <f t="array" ref="M5">INDEX('Summarized Source Data'!$W$1326:$W$1469,MATCH(1,($A5=LoadFactorSeasons)*(M$1=LoadFactorHours),0),)</f>
        <v>1.1627790720836985E-4</v>
      </c>
      <c r="N5" s="7" cm="1">
        <f t="array" ref="N5">INDEX('Summarized Source Data'!$W$1326:$W$1469,MATCH(1,($A5=LoadFactorSeasons)*(N$1=LoadFactorHours),0),)</f>
        <v>1.1604879497916973E-4</v>
      </c>
      <c r="O5" s="7" cm="1">
        <f t="array" ref="O5">INDEX('Summarized Source Data'!$W$1326:$W$1469,MATCH(1,($A5=LoadFactorSeasons)*(O$1=LoadFactorHours),0),)</f>
        <v>1.1593423886456966E-4</v>
      </c>
      <c r="P5" s="7" cm="1">
        <f t="array" ref="P5">INDEX('Summarized Source Data'!$W$1326:$W$1469,MATCH(1,($A5=LoadFactorSeasons)*(P$1=LoadFactorHours),0),)</f>
        <v>1.1622005400285263E-4</v>
      </c>
      <c r="Q5" s="7" cm="1">
        <f t="array" ref="Q5">INDEX('Summarized Source Data'!$W$1326:$W$1469,MATCH(1,($A5=LoadFactorSeasons)*(Q$1=LoadFactorHours),0),)</f>
        <v>1.1730891223977045E-4</v>
      </c>
      <c r="R5" s="7" cm="1">
        <f t="array" ref="R5">INDEX('Summarized Source Data'!$W$1326:$W$1469,MATCH(1,($A5=LoadFactorSeasons)*(R$1=LoadFactorHours),0),)</f>
        <v>1.1851117629485392E-4</v>
      </c>
      <c r="S5" s="7" cm="1">
        <f t="array" ref="S5">INDEX('Summarized Source Data'!$W$1326:$W$1469,MATCH(1,($A5=LoadFactorSeasons)*(S$1=LoadFactorHours),0),)</f>
        <v>1.1879814172957129E-4</v>
      </c>
      <c r="T5" s="7" cm="1">
        <f t="array" ref="T5">INDEX('Summarized Source Data'!$W$1326:$W$1469,MATCH(1,($A5=LoadFactorSeasons)*(T$1=LoadFactorHours),0),)</f>
        <v>1.1828206406565379E-4</v>
      </c>
      <c r="U5" s="7" cm="1">
        <f t="array" ref="U5">INDEX('Summarized Source Data'!$W$1326:$W$1469,MATCH(1,($A5=LoadFactorSeasons)*(U$1=LoadFactorHours),0),)</f>
        <v>1.1753802446897059E-4</v>
      </c>
      <c r="V5" s="7" cm="1">
        <f t="array" ref="V5">INDEX('Summarized Source Data'!$W$1326:$W$1469,MATCH(1,($A5=LoadFactorSeasons)*(V$1=LoadFactorHours),0),)</f>
        <v>1.1679283457585294E-4</v>
      </c>
      <c r="W5" s="7" cm="1">
        <f t="array" ref="W5">INDEX('Summarized Source Data'!$W$1326:$W$1469,MATCH(1,($A5=LoadFactorSeasons)*(W$1=LoadFactorHours),0),)</f>
        <v>1.1570512663536954E-4</v>
      </c>
      <c r="X5" s="7" cm="1">
        <f t="array" ref="X5">INDEX('Summarized Source Data'!$W$1326:$W$1469,MATCH(1,($A5=LoadFactorSeasons)*(X$1=LoadFactorHours),0),)</f>
        <v>1.1467412160396893E-4</v>
      </c>
      <c r="Y5" s="7" cm="1">
        <f t="array" ref="Y5">INDEX('Summarized Source Data'!$W$1326:$W$1469,MATCH(1,($A5=LoadFactorSeasons)*(Y$1=LoadFactorHours),0),)</f>
        <v>1.1415804394005144E-4</v>
      </c>
    </row>
    <row r="6" spans="1:25">
      <c r="A6" s="7" t="s">
        <v>130</v>
      </c>
      <c r="B6" s="7" cm="1">
        <f t="array" ref="B6">INDEX('Summarized Source Data'!$W$1326:$W$1469,MATCH(1,($A6=LoadFactorSeasons)*(B$1=LoadFactorHours),0),)</f>
        <v>1.2440866234646026E-4</v>
      </c>
      <c r="C6" s="7" cm="1">
        <f t="array" ref="C6">INDEX('Summarized Source Data'!$W$1326:$W$1469,MATCH(1,($A6=LoadFactorSeasons)*(C$1=LoadFactorHours),0),)</f>
        <v>1.2440866234646026E-4</v>
      </c>
      <c r="D6" s="7" cm="1">
        <f t="array" ref="D6">INDEX('Summarized Source Data'!$W$1326:$W$1469,MATCH(1,($A6=LoadFactorSeasons)*(D$1=LoadFactorHours),0),)</f>
        <v>1.2440866234646026E-4</v>
      </c>
      <c r="E6" s="7" cm="1">
        <f t="array" ref="E6">INDEX('Summarized Source Data'!$W$1326:$W$1469,MATCH(1,($A6=LoadFactorSeasons)*(E$1=LoadFactorHours),0),)</f>
        <v>1.2477673531198234E-4</v>
      </c>
      <c r="F6" s="7" cm="1">
        <f t="array" ref="F6">INDEX('Summarized Source Data'!$W$1326:$W$1469,MATCH(1,($A6=LoadFactorSeasons)*(F$1=LoadFactorHours),0),)</f>
        <v>1.2551288124302646E-4</v>
      </c>
      <c r="G6" s="7" cm="1">
        <f t="array" ref="G6">INDEX('Summarized Source Data'!$W$1326:$W$1469,MATCH(1,($A6=LoadFactorSeasons)*(G$1=LoadFactorHours),0),)</f>
        <v>1.2698517310511477E-4</v>
      </c>
      <c r="H6" s="7" cm="1">
        <f t="array" ref="H6">INDEX('Summarized Source Data'!$W$1326:$W$1469,MATCH(1,($A6=LoadFactorSeasons)*(H$1=LoadFactorHours),0),)</f>
        <v>1.2772131903615892E-4</v>
      </c>
      <c r="I6" s="7" cm="1">
        <f t="array" ref="I6">INDEX('Summarized Source Data'!$W$1326:$W$1469,MATCH(1,($A6=LoadFactorSeasons)*(I$1=LoadFactorHours),0),)</f>
        <v>1.2772131903615892E-4</v>
      </c>
      <c r="J6" s="7" cm="1">
        <f t="array" ref="J6">INDEX('Summarized Source Data'!$W$1326:$W$1469,MATCH(1,($A6=LoadFactorSeasons)*(J$1=LoadFactorHours),0),)</f>
        <v>1.2735324607063682E-4</v>
      </c>
      <c r="K6" s="7" cm="1">
        <f t="array" ref="K6">INDEX('Summarized Source Data'!$W$1326:$W$1469,MATCH(1,($A6=LoadFactorSeasons)*(K$1=LoadFactorHours),0),)</f>
        <v>1.2698517310511477E-4</v>
      </c>
      <c r="L6" s="7" cm="1">
        <f t="array" ref="L6">INDEX('Summarized Source Data'!$W$1326:$W$1469,MATCH(1,($A6=LoadFactorSeasons)*(L$1=LoadFactorHours),0),)</f>
        <v>1.266171001395927E-4</v>
      </c>
      <c r="M6" s="7" cm="1">
        <f t="array" ref="M6">INDEX('Summarized Source Data'!$W$1326:$W$1469,MATCH(1,($A6=LoadFactorSeasons)*(M$1=LoadFactorHours),0),)</f>
        <v>1.2624902717407063E-4</v>
      </c>
      <c r="N6" s="7" cm="1">
        <f t="array" ref="N6">INDEX('Summarized Source Data'!$W$1326:$W$1469,MATCH(1,($A6=LoadFactorSeasons)*(N$1=LoadFactorHours),0),)</f>
        <v>1.2624902717407063E-4</v>
      </c>
      <c r="O6" s="7" cm="1">
        <f t="array" ref="O6">INDEX('Summarized Source Data'!$W$1326:$W$1469,MATCH(1,($A6=LoadFactorSeasons)*(O$1=LoadFactorHours),0),)</f>
        <v>1.2624902717407063E-4</v>
      </c>
      <c r="P6" s="7" cm="1">
        <f t="array" ref="P6">INDEX('Summarized Source Data'!$W$1326:$W$1469,MATCH(1,($A6=LoadFactorSeasons)*(P$1=LoadFactorHours),0),)</f>
        <v>1.266171001395927E-4</v>
      </c>
      <c r="Q6" s="7" cm="1">
        <f t="array" ref="Q6">INDEX('Summarized Source Data'!$W$1326:$W$1469,MATCH(1,($A6=LoadFactorSeasons)*(Q$1=LoadFactorHours),0),)</f>
        <v>1.2808939200168099E-4</v>
      </c>
      <c r="R6" s="7" cm="1">
        <f t="array" ref="R6">INDEX('Summarized Source Data'!$W$1326:$W$1469,MATCH(1,($A6=LoadFactorSeasons)*(R$1=LoadFactorHours),0),)</f>
        <v>1.2992975682929133E-4</v>
      </c>
      <c r="S6" s="7" cm="1">
        <f t="array" ref="S6">INDEX('Summarized Source Data'!$W$1326:$W$1469,MATCH(1,($A6=LoadFactorSeasons)*(S$1=LoadFactorHours),0),)</f>
        <v>1.3029782979481343E-4</v>
      </c>
      <c r="T6" s="7" cm="1">
        <f t="array" ref="T6">INDEX('Summarized Source Data'!$W$1326:$W$1469,MATCH(1,($A6=LoadFactorSeasons)*(T$1=LoadFactorHours),0),)</f>
        <v>1.2956168386376929E-4</v>
      </c>
      <c r="U6" s="7" cm="1">
        <f t="array" ref="U6">INDEX('Summarized Source Data'!$W$1326:$W$1469,MATCH(1,($A6=LoadFactorSeasons)*(U$1=LoadFactorHours),0),)</f>
        <v>1.2882553793272511E-4</v>
      </c>
      <c r="V6" s="7" cm="1">
        <f t="array" ref="V6">INDEX('Summarized Source Data'!$W$1326:$W$1469,MATCH(1,($A6=LoadFactorSeasons)*(V$1=LoadFactorHours),0),)</f>
        <v>1.2808939200168099E-4</v>
      </c>
      <c r="W6" s="7" cm="1">
        <f t="array" ref="W6">INDEX('Summarized Source Data'!$W$1326:$W$1469,MATCH(1,($A6=LoadFactorSeasons)*(W$1=LoadFactorHours),0),)</f>
        <v>1.266171001395927E-4</v>
      </c>
      <c r="X6" s="7" cm="1">
        <f t="array" ref="X6">INDEX('Summarized Source Data'!$W$1326:$W$1469,MATCH(1,($A6=LoadFactorSeasons)*(X$1=LoadFactorHours),0),)</f>
        <v>1.2551288124302646E-4</v>
      </c>
      <c r="Y6" s="7" cm="1">
        <f t="array" ref="Y6">INDEX('Summarized Source Data'!$W$1326:$W$1469,MATCH(1,($A6=LoadFactorSeasons)*(Y$1=LoadFactorHours),0),)</f>
        <v>1.2477673531198234E-4</v>
      </c>
    </row>
    <row r="7" spans="1:25">
      <c r="A7" s="7" t="s">
        <v>129</v>
      </c>
      <c r="B7" s="7" cm="1">
        <f t="array" ref="B7">INDEX('Summarized Source Data'!$W$1326:$W$1469,MATCH(1,($A7=LoadFactorSeasons)*(B$1=LoadFactorHours),0),)</f>
        <v>1.4825496764096872E-4</v>
      </c>
      <c r="C7" s="7" cm="1">
        <f t="array" ref="C7">INDEX('Summarized Source Data'!$W$1326:$W$1469,MATCH(1,($A7=LoadFactorSeasons)*(C$1=LoadFactorHours),0),)</f>
        <v>1.4782273741461018E-4</v>
      </c>
      <c r="D7" s="7" cm="1">
        <f t="array" ref="D7">INDEX('Summarized Source Data'!$W$1326:$W$1469,MATCH(1,($A7=LoadFactorSeasons)*(D$1=LoadFactorHours),0),)</f>
        <v>1.4782273741461018E-4</v>
      </c>
      <c r="E7" s="7" cm="1">
        <f t="array" ref="E7">INDEX('Summarized Source Data'!$W$1326:$W$1469,MATCH(1,($A7=LoadFactorSeasons)*(E$1=LoadFactorHours),0),)</f>
        <v>1.4825496764096872E-4</v>
      </c>
      <c r="F7" s="7" cm="1">
        <f t="array" ref="F7">INDEX('Summarized Source Data'!$W$1326:$W$1469,MATCH(1,($A7=LoadFactorSeasons)*(F$1=LoadFactorHours),0),)</f>
        <v>1.4955165832004422E-4</v>
      </c>
      <c r="G7" s="7" cm="1">
        <f t="array" ref="G7">INDEX('Summarized Source Data'!$W$1326:$W$1469,MATCH(1,($A7=LoadFactorSeasons)*(G$1=LoadFactorHours),0),)</f>
        <v>1.5084834899911975E-4</v>
      </c>
      <c r="H7" s="7" cm="1">
        <f t="array" ref="H7">INDEX('Summarized Source Data'!$W$1326:$W$1469,MATCH(1,($A7=LoadFactorSeasons)*(H$1=LoadFactorHours),0),)</f>
        <v>1.5171280945183678E-4</v>
      </c>
      <c r="I7" s="7" cm="1">
        <f t="array" ref="I7">INDEX('Summarized Source Data'!$W$1326:$W$1469,MATCH(1,($A7=LoadFactorSeasons)*(I$1=LoadFactorHours),0),)</f>
        <v>1.5171280945183678E-4</v>
      </c>
      <c r="J7" s="7" cm="1">
        <f t="array" ref="J7">INDEX('Summarized Source Data'!$W$1326:$W$1469,MATCH(1,($A7=LoadFactorSeasons)*(J$1=LoadFactorHours),0),)</f>
        <v>1.5128057922547827E-4</v>
      </c>
      <c r="K7" s="7" cm="1">
        <f t="array" ref="K7">INDEX('Summarized Source Data'!$W$1326:$W$1469,MATCH(1,($A7=LoadFactorSeasons)*(K$1=LoadFactorHours),0),)</f>
        <v>1.5084834899911975E-4</v>
      </c>
      <c r="L7" s="7" cm="1">
        <f t="array" ref="L7">INDEX('Summarized Source Data'!$W$1326:$W$1469,MATCH(1,($A7=LoadFactorSeasons)*(L$1=LoadFactorHours),0),)</f>
        <v>1.5041611877276124E-4</v>
      </c>
      <c r="M7" s="7" cm="1">
        <f t="array" ref="M7">INDEX('Summarized Source Data'!$W$1326:$W$1469,MATCH(1,($A7=LoadFactorSeasons)*(M$1=LoadFactorHours),0),)</f>
        <v>1.4998388854640273E-4</v>
      </c>
      <c r="N7" s="7" cm="1">
        <f t="array" ref="N7">INDEX('Summarized Source Data'!$W$1326:$W$1469,MATCH(1,($A7=LoadFactorSeasons)*(N$1=LoadFactorHours),0),)</f>
        <v>1.4998388854640273E-4</v>
      </c>
      <c r="O7" s="7" cm="1">
        <f t="array" ref="O7">INDEX('Summarized Source Data'!$W$1326:$W$1469,MATCH(1,($A7=LoadFactorSeasons)*(O$1=LoadFactorHours),0),)</f>
        <v>1.4998388854640273E-4</v>
      </c>
      <c r="P7" s="7" cm="1">
        <f t="array" ref="P7">INDEX('Summarized Source Data'!$W$1326:$W$1469,MATCH(1,($A7=LoadFactorSeasons)*(P$1=LoadFactorHours),0),)</f>
        <v>1.5084834899911975E-4</v>
      </c>
      <c r="Q7" s="7" cm="1">
        <f t="array" ref="Q7">INDEX('Summarized Source Data'!$W$1326:$W$1469,MATCH(1,($A7=LoadFactorSeasons)*(Q$1=LoadFactorHours),0),)</f>
        <v>1.5214503967819529E-4</v>
      </c>
      <c r="R7" s="7" cm="1">
        <f t="array" ref="R7">INDEX('Summarized Source Data'!$W$1326:$W$1469,MATCH(1,($A7=LoadFactorSeasons)*(R$1=LoadFactorHours),0),)</f>
        <v>1.5430619080998784E-4</v>
      </c>
      <c r="S7" s="7" cm="1">
        <f t="array" ref="S7">INDEX('Summarized Source Data'!$W$1326:$W$1469,MATCH(1,($A7=LoadFactorSeasons)*(S$1=LoadFactorHours),0),)</f>
        <v>1.5430619080998784E-4</v>
      </c>
      <c r="T7" s="7" cm="1">
        <f t="array" ref="T7">INDEX('Summarized Source Data'!$W$1326:$W$1469,MATCH(1,($A7=LoadFactorSeasons)*(T$1=LoadFactorHours),0),)</f>
        <v>1.5387396058362933E-4</v>
      </c>
      <c r="U7" s="7" cm="1">
        <f t="array" ref="U7">INDEX('Summarized Source Data'!$W$1326:$W$1469,MATCH(1,($A7=LoadFactorSeasons)*(U$1=LoadFactorHours),0),)</f>
        <v>1.5300950013091228E-4</v>
      </c>
      <c r="V7" s="7" cm="1">
        <f t="array" ref="V7">INDEX('Summarized Source Data'!$W$1326:$W$1469,MATCH(1,($A7=LoadFactorSeasons)*(V$1=LoadFactorHours),0),)</f>
        <v>1.5214503967819529E-4</v>
      </c>
      <c r="W7" s="7" cm="1">
        <f t="array" ref="W7">INDEX('Summarized Source Data'!$W$1326:$W$1469,MATCH(1,($A7=LoadFactorSeasons)*(W$1=LoadFactorHours),0),)</f>
        <v>1.5084834899911975E-4</v>
      </c>
      <c r="X7" s="7" cm="1">
        <f t="array" ref="X7">INDEX('Summarized Source Data'!$W$1326:$W$1469,MATCH(1,($A7=LoadFactorSeasons)*(X$1=LoadFactorHours),0),)</f>
        <v>1.4955165832004422E-4</v>
      </c>
      <c r="Y7" s="7" cm="1">
        <f t="array" ref="Y7">INDEX('Summarized Source Data'!$W$1326:$W$1469,MATCH(1,($A7=LoadFactorSeasons)*(Y$1=LoadFactorHours),0),)</f>
        <v>1.486871978673272E-4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6A35-6C04-4CDB-8556-7E7A7DE4ADE7}">
  <sheetPr codeName="Sheet29">
    <tabColor rgb="FF002060"/>
  </sheetPr>
  <dimension ref="A1:Y15"/>
  <sheetViews>
    <sheetView workbookViewId="0"/>
  </sheetViews>
  <sheetFormatPr defaultRowHeight="15"/>
  <cols>
    <col min="1" max="1" width="28.42578125" customWidth="1"/>
    <col min="2" max="2" width="10.5703125" bestFit="1" customWidth="1"/>
    <col min="3" max="25" width="10.425781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cm="1">
        <f t="array" ref="B2">INDEX('Summarized Source Data'!$X$1326:$X$1469,MATCH(1,($A2=LoadFactorSeasons)*(B$1=LoadFactorHours),0),)</f>
        <v>1.1863887628131724E-4</v>
      </c>
      <c r="C2" s="7" cm="1">
        <f t="array" ref="C2">INDEX('Summarized Source Data'!$X$1326:$X$1469,MATCH(1,($A2=LoadFactorSeasons)*(C$1=LoadFactorHours),0),)</f>
        <v>1.1846297020890576E-4</v>
      </c>
      <c r="D2" s="7" cm="1">
        <f t="array" ref="D2">INDEX('Summarized Source Data'!$X$1326:$X$1469,MATCH(1,($A2=LoadFactorSeasons)*(D$1=LoadFactorHours),0),)</f>
        <v>1.1843089211844006E-4</v>
      </c>
      <c r="E2" s="7" cm="1">
        <f t="array" ref="E2">INDEX('Summarized Source Data'!$X$1326:$X$1469,MATCH(1,($A2=LoadFactorSeasons)*(E$1=LoadFactorHours),0),)</f>
        <v>1.1855092324511151E-4</v>
      </c>
      <c r="F2" s="7" cm="1">
        <f t="array" ref="F2">INDEX('Summarized Source Data'!$X$1326:$X$1469,MATCH(1,($A2=LoadFactorSeasons)*(F$1=LoadFactorHours),0),)</f>
        <v>1.1911900078800305E-4</v>
      </c>
      <c r="G2" s="7" cm="1">
        <f t="array" ref="G2">INDEX('Summarized Source Data'!$X$1326:$X$1469,MATCH(1,($A2=LoadFactorSeasons)*(G$1=LoadFactorHours),0),)</f>
        <v>1.2001526900372532E-4</v>
      </c>
      <c r="H2" s="7" cm="1">
        <f t="array" ref="H2">INDEX('Summarized Source Data'!$X$1326:$X$1469,MATCH(1,($A2=LoadFactorSeasons)*(H$1=LoadFactorHours),0),)</f>
        <v>1.2115142408950843E-4</v>
      </c>
      <c r="I2" s="7" cm="1">
        <f t="array" ref="I2">INDEX('Summarized Source Data'!$X$1326:$X$1469,MATCH(1,($A2=LoadFactorSeasons)*(I$1=LoadFactorHours),0),)</f>
        <v>1.2193559164718646E-4</v>
      </c>
      <c r="J2" s="7" cm="1">
        <f t="array" ref="J2">INDEX('Summarized Source Data'!$X$1326:$X$1469,MATCH(1,($A2=LoadFactorSeasons)*(J$1=LoadFactorHours),0),)</f>
        <v>1.2211167310288004E-4</v>
      </c>
      <c r="K2" s="7" cm="1">
        <f t="array" ref="K2">INDEX('Summarized Source Data'!$X$1326:$X$1469,MATCH(1,($A2=LoadFactorSeasons)*(K$1=LoadFactorHours),0),)</f>
        <v>1.2181556052051498E-4</v>
      </c>
      <c r="L2" s="7" cm="1">
        <f t="array" ref="L2">INDEX('Summarized Source Data'!$X$1326:$X$1469,MATCH(1,($A2=LoadFactorSeasons)*(L$1=LoadFactorHours),0),)</f>
        <v>1.2136335680232157E-4</v>
      </c>
      <c r="M2" s="7" cm="1">
        <f t="array" ref="M2">INDEX('Summarized Source Data'!$X$1326:$X$1469,MATCH(1,($A2=LoadFactorSeasons)*(M$1=LoadFactorHours),0),)</f>
        <v>1.2103139296283697E-4</v>
      </c>
      <c r="N2" s="7" cm="1">
        <f t="array" ref="N2">INDEX('Summarized Source Data'!$X$1326:$X$1469,MATCH(1,($A2=LoadFactorSeasons)*(N$1=LoadFactorHours),0),)</f>
        <v>1.2076735847093763E-4</v>
      </c>
      <c r="O2" s="7" cm="1">
        <f t="array" ref="O2">INDEX('Summarized Source Data'!$X$1326:$X$1469,MATCH(1,($A2=LoadFactorSeasons)*(O$1=LoadFactorHours),0),)</f>
        <v>1.2070337767328831E-4</v>
      </c>
      <c r="P2" s="7" cm="1">
        <f t="array" ref="P2">INDEX('Summarized Source Data'!$X$1326:$X$1469,MATCH(1,($A2=LoadFactorSeasons)*(P$1=LoadFactorHours),0),)</f>
        <v>1.2100742072428053E-4</v>
      </c>
      <c r="Q2" s="7" cm="1">
        <f t="array" ref="Q2">INDEX('Summarized Source Data'!$X$1326:$X$1469,MATCH(1,($A2=LoadFactorSeasons)*(Q$1=LoadFactorHours),0),)</f>
        <v>1.2211167310288004E-4</v>
      </c>
      <c r="R2" s="7" cm="1">
        <f t="array" ref="R2">INDEX('Summarized Source Data'!$X$1326:$X$1469,MATCH(1,($A2=LoadFactorSeasons)*(R$1=LoadFactorHours),0),)</f>
        <v>1.2339993740580028E-4</v>
      </c>
      <c r="S2" s="7" cm="1">
        <f t="array" ref="S2">INDEX('Summarized Source Data'!$X$1326:$X$1469,MATCH(1,($A2=LoadFactorSeasons)*(S$1=LoadFactorHours),0),)</f>
        <v>1.2363584235716986E-4</v>
      </c>
      <c r="T2" s="7" cm="1">
        <f t="array" ref="T2">INDEX('Summarized Source Data'!$X$1326:$X$1469,MATCH(1,($A2=LoadFactorSeasons)*(T$1=LoadFactorHours),0),)</f>
        <v>1.2303984402578592E-4</v>
      </c>
      <c r="U2" s="7" cm="1">
        <f t="array" ref="U2">INDEX('Summarized Source Data'!$X$1326:$X$1469,MATCH(1,($A2=LoadFactorSeasons)*(U$1=LoadFactorHours),0),)</f>
        <v>1.2231965726575722E-4</v>
      </c>
      <c r="V2" s="7" cm="1">
        <f t="array" ref="V2">INDEX('Summarized Source Data'!$X$1326:$X$1469,MATCH(1,($A2=LoadFactorSeasons)*(V$1=LoadFactorHours),0),)</f>
        <v>1.215434201767064E-4</v>
      </c>
      <c r="W2" s="7" cm="1">
        <f t="array" ref="W2">INDEX('Summarized Source Data'!$X$1326:$X$1469,MATCH(1,($A2=LoadFactorSeasons)*(W$1=LoadFactorHours),0),)</f>
        <v>1.2049521812712902E-4</v>
      </c>
      <c r="X2" s="7" cm="1">
        <f t="array" ref="X2">INDEX('Summarized Source Data'!$X$1326:$X$1469,MATCH(1,($A2=LoadFactorSeasons)*(X$1=LoadFactorHours),0),)</f>
        <v>1.194790941680174E-4</v>
      </c>
      <c r="Y2" s="7" cm="1">
        <f t="array" ref="Y2">INDEX('Summarized Source Data'!$X$1326:$X$1469,MATCH(1,($A2=LoadFactorSeasons)*(Y$1=LoadFactorHours),0),)</f>
        <v>1.1887893853466014E-4</v>
      </c>
    </row>
    <row r="3" spans="1:25">
      <c r="A3" s="7" t="s">
        <v>125</v>
      </c>
      <c r="B3" s="7" cm="1">
        <f t="array" ref="B3">INDEX('Summarized Source Data'!$X$1326:$X$1469,MATCH(1,($A3=LoadFactorSeasons)*(B$1=LoadFactorHours),0),)</f>
        <v>1.1141021031420014E-4</v>
      </c>
      <c r="C3" s="7" cm="1">
        <f t="array" ref="C3">INDEX('Summarized Source Data'!$X$1326:$X$1469,MATCH(1,($A3=LoadFactorSeasons)*(C$1=LoadFactorHours),0),)</f>
        <v>1.1126089869005471E-4</v>
      </c>
      <c r="D3" s="7" cm="1">
        <f t="array" ref="D3">INDEX('Summarized Source Data'!$X$1326:$X$1469,MATCH(1,($A3=LoadFactorSeasons)*(D$1=LoadFactorHours),0),)</f>
        <v>1.1129727078112155E-4</v>
      </c>
      <c r="E3" s="7" cm="1">
        <f t="array" ref="E3">INDEX('Summarized Source Data'!$X$1326:$X$1469,MATCH(1,($A3=LoadFactorSeasons)*(E$1=LoadFactorHours),0),)</f>
        <v>1.1133627053878576E-4</v>
      </c>
      <c r="F3" s="7" cm="1">
        <f t="array" ref="F3">INDEX('Summarized Source Data'!$X$1326:$X$1469,MATCH(1,($A3=LoadFactorSeasons)*(F$1=LoadFactorHours),0),)</f>
        <v>1.1182559635544753E-4</v>
      </c>
      <c r="G3" s="7" cm="1">
        <f t="array" ref="G3">INDEX('Summarized Source Data'!$X$1326:$X$1469,MATCH(1,($A3=LoadFactorSeasons)*(G$1=LoadFactorHours),0),)</f>
        <v>1.1276811237774025E-4</v>
      </c>
      <c r="H3" s="7" cm="1">
        <f t="array" ref="H3">INDEX('Summarized Source Data'!$X$1326:$X$1469,MATCH(1,($A3=LoadFactorSeasons)*(H$1=LoadFactorHours),0),)</f>
        <v>1.1370919632671624E-4</v>
      </c>
      <c r="I3" s="7" cm="1">
        <f t="array" ref="I3">INDEX('Summarized Source Data'!$X$1326:$X$1469,MATCH(1,($A3=LoadFactorSeasons)*(I$1=LoadFactorHours),0),)</f>
        <v>1.14464833040516E-4</v>
      </c>
      <c r="J3" s="7" cm="1">
        <f t="array" ref="J3">INDEX('Summarized Source Data'!$X$1326:$X$1469,MATCH(1,($A3=LoadFactorSeasons)*(J$1=LoadFactorHours),0),)</f>
        <v>1.1461414466466142E-4</v>
      </c>
      <c r="K3" s="7" cm="1">
        <f t="array" ref="K3">INDEX('Summarized Source Data'!$X$1326:$X$1469,MATCH(1,($A3=LoadFactorSeasons)*(K$1=LoadFactorHours),0),)</f>
        <v>1.1438826559850429E-4</v>
      </c>
      <c r="L3" s="7" cm="1">
        <f t="array" ref="L3">INDEX('Summarized Source Data'!$X$1326:$X$1469,MATCH(1,($A3=LoadFactorSeasons)*(L$1=LoadFactorHours),0),)</f>
        <v>1.1397407515053757E-4</v>
      </c>
      <c r="M3" s="7" cm="1">
        <f t="array" ref="M3">INDEX('Summarized Source Data'!$X$1326:$X$1469,MATCH(1,($A3=LoadFactorSeasons)*(M$1=LoadFactorHours),0),)</f>
        <v>1.136728242356494E-4</v>
      </c>
      <c r="N3" s="7" cm="1">
        <f t="array" ref="N3">INDEX('Summarized Source Data'!$X$1326:$X$1469,MATCH(1,($A3=LoadFactorSeasons)*(N$1=LoadFactorHours),0),)</f>
        <v>1.1337180980079724E-4</v>
      </c>
      <c r="O3" s="7" cm="1">
        <f t="array" ref="O3">INDEX('Summarized Source Data'!$X$1326:$X$1469,MATCH(1,($A3=LoadFactorSeasons)*(O$1=LoadFactorHours),0),)</f>
        <v>1.1337037772748055E-4</v>
      </c>
      <c r="P3" s="7" cm="1">
        <f t="array" ref="P3">INDEX('Summarized Source Data'!$X$1326:$X$1469,MATCH(1,($A3=LoadFactorSeasons)*(P$1=LoadFactorHours),0),)</f>
        <v>1.1359625679363768E-4</v>
      </c>
      <c r="Q3" s="7" cm="1">
        <f t="array" ref="Q3">INDEX('Summarized Source Data'!$X$1326:$X$1469,MATCH(1,($A3=LoadFactorSeasons)*(Q$1=LoadFactorHours),0),)</f>
        <v>1.1461414466466142E-4</v>
      </c>
      <c r="R3" s="7" cm="1">
        <f t="array" ref="R3">INDEX('Summarized Source Data'!$X$1326:$X$1469,MATCH(1,($A3=LoadFactorSeasons)*(R$1=LoadFactorHours),0),)</f>
        <v>1.1582130303073943E-4</v>
      </c>
      <c r="S3" s="7" cm="1">
        <f t="array" ref="S3">INDEX('Summarized Source Data'!$X$1326:$X$1469,MATCH(1,($A3=LoadFactorSeasons)*(S$1=LoadFactorHours),0),)</f>
        <v>1.1600961441254904E-4</v>
      </c>
      <c r="T3" s="7" cm="1">
        <f t="array" ref="T3">INDEX('Summarized Source Data'!$X$1326:$X$1469,MATCH(1,($A3=LoadFactorSeasons)*(T$1=LoadFactorHours),0),)</f>
        <v>1.1555785628023481E-4</v>
      </c>
      <c r="U3" s="7" cm="1">
        <f t="array" ref="U3">INDEX('Summarized Source Data'!$X$1326:$X$1469,MATCH(1,($A3=LoadFactorSeasons)*(U$1=LoadFactorHours),0),)</f>
        <v>1.1488021908176342E-4</v>
      </c>
      <c r="V3" s="7" cm="1">
        <f t="array" ref="V3">INDEX('Summarized Source Data'!$X$1326:$X$1469,MATCH(1,($A3=LoadFactorSeasons)*(V$1=LoadFactorHours),0),)</f>
        <v>1.1408701468361613E-4</v>
      </c>
      <c r="W3" s="7" cm="1">
        <f t="array" ref="W3">INDEX('Summarized Source Data'!$X$1326:$X$1469,MATCH(1,($A3=LoadFactorSeasons)*(W$1=LoadFactorHours),0),)</f>
        <v>1.1314449866132344E-4</v>
      </c>
      <c r="X3" s="7" cm="1">
        <f t="array" ref="X3">INDEX('Summarized Source Data'!$X$1326:$X$1469,MATCH(1,($A3=LoadFactorSeasons)*(X$1=LoadFactorHours),0),)</f>
        <v>1.1216441495468322E-4</v>
      </c>
      <c r="Y3" s="7" cm="1">
        <f t="array" ref="Y3">INDEX('Summarized Source Data'!$X$1326:$X$1469,MATCH(1,($A3=LoadFactorSeasons)*(Y$1=LoadFactorHours),0),)</f>
        <v>1.1159971728929044E-4</v>
      </c>
    </row>
    <row r="4" spans="1:25">
      <c r="A4" s="7" t="s">
        <v>126</v>
      </c>
      <c r="B4" s="7" cm="1">
        <f t="array" ref="B4">INDEX('Summarized Source Data'!$X$1326:$X$1469,MATCH(1,($A4=LoadFactorSeasons)*(B$1=LoadFactorHours),0),)</f>
        <v>1.0285579976886362E-4</v>
      </c>
      <c r="C4" s="7" cm="1">
        <f t="array" ref="C4">INDEX('Summarized Source Data'!$X$1326:$X$1469,MATCH(1,($A4=LoadFactorSeasons)*(C$1=LoadFactorHours),0),)</f>
        <v>1.0271549990847109E-4</v>
      </c>
      <c r="D4" s="7" cm="1">
        <f t="array" ref="D4">INDEX('Summarized Source Data'!$X$1326:$X$1469,MATCH(1,($A4=LoadFactorSeasons)*(D$1=LoadFactorHours),0),)</f>
        <v>1.027504577602133E-4</v>
      </c>
      <c r="E4" s="7" cm="1">
        <f t="array" ref="E4">INDEX('Summarized Source Data'!$X$1326:$X$1469,MATCH(1,($A4=LoadFactorSeasons)*(E$1=LoadFactorHours),0),)</f>
        <v>1.0282084191712138E-4</v>
      </c>
      <c r="F4" s="7" cm="1">
        <f t="array" ref="F4">INDEX('Summarized Source Data'!$X$1326:$X$1469,MATCH(1,($A4=LoadFactorSeasons)*(F$1=LoadFactorHours),0),)</f>
        <v>1.0327716780346494E-4</v>
      </c>
      <c r="G4" s="7" cm="1">
        <f t="array" ref="G4">INDEX('Summarized Source Data'!$X$1326:$X$1469,MATCH(1,($A4=LoadFactorSeasons)*(G$1=LoadFactorHours),0),)</f>
        <v>1.0415533946872712E-4</v>
      </c>
      <c r="H4" s="7" cm="1">
        <f t="array" ref="H4">INDEX('Summarized Source Data'!$X$1326:$X$1469,MATCH(1,($A4=LoadFactorSeasons)*(H$1=LoadFactorHours),0),)</f>
        <v>1.0513886243353333E-4</v>
      </c>
      <c r="I4" s="7" cm="1">
        <f t="array" ref="I4">INDEX('Summarized Source Data'!$X$1326:$X$1469,MATCH(1,($A4=LoadFactorSeasons)*(I$1=LoadFactorHours),0),)</f>
        <v>1.0584129864234339E-4</v>
      </c>
      <c r="J4" s="7" cm="1">
        <f t="array" ref="J4">INDEX('Summarized Source Data'!$X$1326:$X$1469,MATCH(1,($A4=LoadFactorSeasons)*(J$1=LoadFactorHours),0),)</f>
        <v>1.0605150491532669E-4</v>
      </c>
      <c r="K4" s="7" cm="1">
        <f t="array" ref="K4">INDEX('Summarized Source Data'!$X$1326:$X$1469,MATCH(1,($A4=LoadFactorSeasons)*(K$1=LoadFactorHours),0),)</f>
        <v>1.0573595663369307E-4</v>
      </c>
      <c r="L4" s="7" cm="1">
        <f t="array" ref="L4">INDEX('Summarized Source Data'!$X$1326:$X$1469,MATCH(1,($A4=LoadFactorSeasons)*(L$1=LoadFactorHours),0),)</f>
        <v>1.0538449501168252E-4</v>
      </c>
      <c r="M4" s="7" cm="1">
        <f t="array" ref="M4">INDEX('Summarized Source Data'!$X$1326:$X$1469,MATCH(1,($A4=LoadFactorSeasons)*(M$1=LoadFactorHours),0),)</f>
        <v>1.0506846898573151E-4</v>
      </c>
      <c r="N4" s="7" cm="1">
        <f t="array" ref="N4">INDEX('Summarized Source Data'!$X$1326:$X$1469,MATCH(1,($A4=LoadFactorSeasons)*(N$1=LoadFactorHours),0),)</f>
        <v>1.0482282711668866E-4</v>
      </c>
      <c r="O4" s="7" cm="1">
        <f t="array" ref="O4">INDEX('Summarized Source Data'!$X$1326:$X$1469,MATCH(1,($A4=LoadFactorSeasons)*(O$1=LoadFactorHours),0),)</f>
        <v>1.0478740081152276E-4</v>
      </c>
      <c r="P4" s="7" cm="1">
        <f t="array" ref="P4">INDEX('Summarized Source Data'!$X$1326:$X$1469,MATCH(1,($A4=LoadFactorSeasons)*(P$1=LoadFactorHours),0),)</f>
        <v>1.0499808482882341E-4</v>
      </c>
      <c r="Q4" s="7" cm="1">
        <f t="array" ref="Q4">INDEX('Summarized Source Data'!$X$1326:$X$1469,MATCH(1,($A4=LoadFactorSeasons)*(Q$1=LoadFactorHours),0),)</f>
        <v>1.0605150491532669E-4</v>
      </c>
      <c r="R4" s="7" cm="1">
        <f t="array" ref="R4">INDEX('Summarized Source Data'!$X$1326:$X$1469,MATCH(1,($A4=LoadFactorSeasons)*(R$1=LoadFactorHours),0),)</f>
        <v>1.0717579619394907E-4</v>
      </c>
      <c r="S4" s="7" cm="1">
        <f t="array" ref="S4">INDEX('Summarized Source Data'!$X$1326:$X$1469,MATCH(1,($A4=LoadFactorSeasons)*(S$1=LoadFactorHours),0),)</f>
        <v>1.0742192509820301E-4</v>
      </c>
      <c r="T4" s="7" cm="1">
        <f t="array" ref="T4">INDEX('Summarized Source Data'!$X$1326:$X$1469,MATCH(1,($A4=LoadFactorSeasons)*(T$1=LoadFactorHours),0),)</f>
        <v>1.0685977016799813E-4</v>
      </c>
      <c r="U4" s="7" cm="1">
        <f t="array" ref="U4">INDEX('Summarized Source Data'!$X$1326:$X$1469,MATCH(1,($A4=LoadFactorSeasons)*(U$1=LoadFactorHours),0),)</f>
        <v>1.0619228252003658E-4</v>
      </c>
      <c r="V4" s="7" cm="1">
        <f t="array" ref="V4">INDEX('Summarized Source Data'!$X$1326:$X$1469,MATCH(1,($A4=LoadFactorSeasons)*(V$1=LoadFactorHours),0),)</f>
        <v>1.055252726163924E-4</v>
      </c>
      <c r="W4" s="7" cm="1">
        <f t="array" ref="W4">INDEX('Summarized Source Data'!$X$1326:$X$1469,MATCH(1,($A4=LoadFactorSeasons)*(W$1=LoadFactorHours),0),)</f>
        <v>1.0454175894247989E-4</v>
      </c>
      <c r="X4" s="7" cm="1">
        <f t="array" ref="X4">INDEX('Summarized Source Data'!$X$1326:$X$1469,MATCH(1,($A4=LoadFactorSeasons)*(X$1=LoadFactorHours),0),)</f>
        <v>1.0366358727721771E-4</v>
      </c>
      <c r="Y4" s="7" cm="1">
        <f t="array" ref="Y4">INDEX('Summarized Source Data'!$X$1326:$X$1469,MATCH(1,($A4=LoadFactorSeasons)*(Y$1=LoadFactorHours),0),)</f>
        <v>1.0306648378616428E-4</v>
      </c>
    </row>
    <row r="5" spans="1:25">
      <c r="A5" s="7" t="s">
        <v>127</v>
      </c>
      <c r="B5" s="7" cm="1">
        <f t="array" ref="B5">INDEX('Summarized Source Data'!$X$1326:$X$1469,MATCH(1,($A5=LoadFactorSeasons)*(B$1=LoadFactorHours),0),)</f>
        <v>1.139289317108513E-4</v>
      </c>
      <c r="C5" s="7" cm="1">
        <f t="array" ref="C5">INDEX('Summarized Source Data'!$X$1326:$X$1469,MATCH(1,($A5=LoadFactorSeasons)*(C$1=LoadFactorHours),0),)</f>
        <v>1.1375767268716841E-4</v>
      </c>
      <c r="D5" s="7" cm="1">
        <f t="array" ref="D5">INDEX('Summarized Source Data'!$X$1326:$X$1469,MATCH(1,($A5=LoadFactorSeasons)*(D$1=LoadFactorHours),0),)</f>
        <v>1.1369981948165117E-4</v>
      </c>
      <c r="E5" s="7" cm="1">
        <f t="array" ref="E5">INDEX('Summarized Source Data'!$X$1326:$X$1469,MATCH(1,($A5=LoadFactorSeasons)*(E$1=LoadFactorHours),0),)</f>
        <v>1.1387222880176848E-4</v>
      </c>
      <c r="F5" s="7" cm="1">
        <f t="array" ref="F5">INDEX('Summarized Source Data'!$X$1326:$X$1469,MATCH(1,($A5=LoadFactorSeasons)*(F$1=LoadFactorHours),0),)</f>
        <v>1.1438715616925156E-4</v>
      </c>
      <c r="G5" s="7" cm="1">
        <f t="array" ref="G5">INDEX('Summarized Source Data'!$X$1326:$X$1469,MATCH(1,($A5=LoadFactorSeasons)*(G$1=LoadFactorHours),0),)</f>
        <v>1.153036050860521E-4</v>
      </c>
      <c r="H5" s="7" cm="1">
        <f t="array" ref="H5">INDEX('Summarized Source Data'!$X$1326:$X$1469,MATCH(1,($A5=LoadFactorSeasons)*(H$1=LoadFactorHours),0),)</f>
        <v>1.1639246332296994E-4</v>
      </c>
      <c r="I5" s="7" cm="1">
        <f t="array" ref="I5">INDEX('Summarized Source Data'!$X$1326:$X$1469,MATCH(1,($A5=LoadFactorSeasons)*(I$1=LoadFactorHours),0),)</f>
        <v>1.1719435612517039E-4</v>
      </c>
      <c r="J5" s="7" cm="1">
        <f t="array" ref="J5">INDEX('Summarized Source Data'!$X$1326:$X$1469,MATCH(1,($A5=LoadFactorSeasons)*(J$1=LoadFactorHours),0),)</f>
        <v>1.1730891223977044E-4</v>
      </c>
      <c r="K5" s="7" cm="1">
        <f t="array" ref="K5">INDEX('Summarized Source Data'!$X$1326:$X$1469,MATCH(1,($A5=LoadFactorSeasons)*(K$1=LoadFactorHours),0),)</f>
        <v>1.1707980001057032E-4</v>
      </c>
      <c r="L5" s="7" cm="1">
        <f t="array" ref="L5">INDEX('Summarized Source Data'!$X$1326:$X$1469,MATCH(1,($A5=LoadFactorSeasons)*(L$1=LoadFactorHours),0),)</f>
        <v>1.1662157555217007E-4</v>
      </c>
      <c r="M5" s="7" cm="1">
        <f t="array" ref="M5">INDEX('Summarized Source Data'!$X$1326:$X$1469,MATCH(1,($A5=LoadFactorSeasons)*(M$1=LoadFactorHours),0),)</f>
        <v>1.1627790720836985E-4</v>
      </c>
      <c r="N5" s="7" cm="1">
        <f t="array" ref="N5">INDEX('Summarized Source Data'!$X$1326:$X$1469,MATCH(1,($A5=LoadFactorSeasons)*(N$1=LoadFactorHours),0),)</f>
        <v>1.1604879497916973E-4</v>
      </c>
      <c r="O5" s="7" cm="1">
        <f t="array" ref="O5">INDEX('Summarized Source Data'!$X$1326:$X$1469,MATCH(1,($A5=LoadFactorSeasons)*(O$1=LoadFactorHours),0),)</f>
        <v>1.1593423886456966E-4</v>
      </c>
      <c r="P5" s="7" cm="1">
        <f t="array" ref="P5">INDEX('Summarized Source Data'!$X$1326:$X$1469,MATCH(1,($A5=LoadFactorSeasons)*(P$1=LoadFactorHours),0),)</f>
        <v>1.1622005400285263E-4</v>
      </c>
      <c r="Q5" s="7" cm="1">
        <f t="array" ref="Q5">INDEX('Summarized Source Data'!$X$1326:$X$1469,MATCH(1,($A5=LoadFactorSeasons)*(Q$1=LoadFactorHours),0),)</f>
        <v>1.1730891223977045E-4</v>
      </c>
      <c r="R5" s="7" cm="1">
        <f t="array" ref="R5">INDEX('Summarized Source Data'!$X$1326:$X$1469,MATCH(1,($A5=LoadFactorSeasons)*(R$1=LoadFactorHours),0),)</f>
        <v>1.1851117629485392E-4</v>
      </c>
      <c r="S5" s="7" cm="1">
        <f t="array" ref="S5">INDEX('Summarized Source Data'!$X$1326:$X$1469,MATCH(1,($A5=LoadFactorSeasons)*(S$1=LoadFactorHours),0),)</f>
        <v>1.1879814172957129E-4</v>
      </c>
      <c r="T5" s="7" cm="1">
        <f t="array" ref="T5">INDEX('Summarized Source Data'!$X$1326:$X$1469,MATCH(1,($A5=LoadFactorSeasons)*(T$1=LoadFactorHours),0),)</f>
        <v>1.1828206406565379E-4</v>
      </c>
      <c r="U5" s="7" cm="1">
        <f t="array" ref="U5">INDEX('Summarized Source Data'!$X$1326:$X$1469,MATCH(1,($A5=LoadFactorSeasons)*(U$1=LoadFactorHours),0),)</f>
        <v>1.1753802446897059E-4</v>
      </c>
      <c r="V5" s="7" cm="1">
        <f t="array" ref="V5">INDEX('Summarized Source Data'!$X$1326:$X$1469,MATCH(1,($A5=LoadFactorSeasons)*(V$1=LoadFactorHours),0),)</f>
        <v>1.1679283457585294E-4</v>
      </c>
      <c r="W5" s="7" cm="1">
        <f t="array" ref="W5">INDEX('Summarized Source Data'!$X$1326:$X$1469,MATCH(1,($A5=LoadFactorSeasons)*(W$1=LoadFactorHours),0),)</f>
        <v>1.1570512663536954E-4</v>
      </c>
      <c r="X5" s="7" cm="1">
        <f t="array" ref="X5">INDEX('Summarized Source Data'!$X$1326:$X$1469,MATCH(1,($A5=LoadFactorSeasons)*(X$1=LoadFactorHours),0),)</f>
        <v>1.1467412160396893E-4</v>
      </c>
      <c r="Y5" s="7" cm="1">
        <f t="array" ref="Y5">INDEX('Summarized Source Data'!$X$1326:$X$1469,MATCH(1,($A5=LoadFactorSeasons)*(Y$1=LoadFactorHours),0),)</f>
        <v>1.1415804394005144E-4</v>
      </c>
    </row>
    <row r="6" spans="1:25">
      <c r="A6" s="7" t="s">
        <v>130</v>
      </c>
      <c r="B6" s="7" cm="1">
        <f t="array" ref="B6">INDEX('Summarized Source Data'!$X$1326:$X$1469,MATCH(1,($A6=LoadFactorSeasons)*(B$1=LoadFactorHours),0),)</f>
        <v>1.2440866234646026E-4</v>
      </c>
      <c r="C6" s="7" cm="1">
        <f t="array" ref="C6">INDEX('Summarized Source Data'!$X$1326:$X$1469,MATCH(1,($A6=LoadFactorSeasons)*(C$1=LoadFactorHours),0),)</f>
        <v>1.2440866234646026E-4</v>
      </c>
      <c r="D6" s="7" cm="1">
        <f t="array" ref="D6">INDEX('Summarized Source Data'!$X$1326:$X$1469,MATCH(1,($A6=LoadFactorSeasons)*(D$1=LoadFactorHours),0),)</f>
        <v>1.2440866234646026E-4</v>
      </c>
      <c r="E6" s="7" cm="1">
        <f t="array" ref="E6">INDEX('Summarized Source Data'!$X$1326:$X$1469,MATCH(1,($A6=LoadFactorSeasons)*(E$1=LoadFactorHours),0),)</f>
        <v>1.2477673531198234E-4</v>
      </c>
      <c r="F6" s="7" cm="1">
        <f t="array" ref="F6">INDEX('Summarized Source Data'!$X$1326:$X$1469,MATCH(1,($A6=LoadFactorSeasons)*(F$1=LoadFactorHours),0),)</f>
        <v>1.2551288124302646E-4</v>
      </c>
      <c r="G6" s="7" cm="1">
        <f t="array" ref="G6">INDEX('Summarized Source Data'!$X$1326:$X$1469,MATCH(1,($A6=LoadFactorSeasons)*(G$1=LoadFactorHours),0),)</f>
        <v>1.2698517310511477E-4</v>
      </c>
      <c r="H6" s="7" cm="1">
        <f t="array" ref="H6">INDEX('Summarized Source Data'!$X$1326:$X$1469,MATCH(1,($A6=LoadFactorSeasons)*(H$1=LoadFactorHours),0),)</f>
        <v>1.2772131903615892E-4</v>
      </c>
      <c r="I6" s="7" cm="1">
        <f t="array" ref="I6">INDEX('Summarized Source Data'!$X$1326:$X$1469,MATCH(1,($A6=LoadFactorSeasons)*(I$1=LoadFactorHours),0),)</f>
        <v>1.2772131903615892E-4</v>
      </c>
      <c r="J6" s="7" cm="1">
        <f t="array" ref="J6">INDEX('Summarized Source Data'!$X$1326:$X$1469,MATCH(1,($A6=LoadFactorSeasons)*(J$1=LoadFactorHours),0),)</f>
        <v>1.2735324607063682E-4</v>
      </c>
      <c r="K6" s="7" cm="1">
        <f t="array" ref="K6">INDEX('Summarized Source Data'!$X$1326:$X$1469,MATCH(1,($A6=LoadFactorSeasons)*(K$1=LoadFactorHours),0),)</f>
        <v>1.2698517310511477E-4</v>
      </c>
      <c r="L6" s="7" cm="1">
        <f t="array" ref="L6">INDEX('Summarized Source Data'!$X$1326:$X$1469,MATCH(1,($A6=LoadFactorSeasons)*(L$1=LoadFactorHours),0),)</f>
        <v>1.266171001395927E-4</v>
      </c>
      <c r="M6" s="7" cm="1">
        <f t="array" ref="M6">INDEX('Summarized Source Data'!$X$1326:$X$1469,MATCH(1,($A6=LoadFactorSeasons)*(M$1=LoadFactorHours),0),)</f>
        <v>1.2624902717407063E-4</v>
      </c>
      <c r="N6" s="7" cm="1">
        <f t="array" ref="N6">INDEX('Summarized Source Data'!$X$1326:$X$1469,MATCH(1,($A6=LoadFactorSeasons)*(N$1=LoadFactorHours),0),)</f>
        <v>1.2624902717407063E-4</v>
      </c>
      <c r="O6" s="7" cm="1">
        <f t="array" ref="O6">INDEX('Summarized Source Data'!$X$1326:$X$1469,MATCH(1,($A6=LoadFactorSeasons)*(O$1=LoadFactorHours),0),)</f>
        <v>1.2624902717407063E-4</v>
      </c>
      <c r="P6" s="7" cm="1">
        <f t="array" ref="P6">INDEX('Summarized Source Data'!$X$1326:$X$1469,MATCH(1,($A6=LoadFactorSeasons)*(P$1=LoadFactorHours),0),)</f>
        <v>1.266171001395927E-4</v>
      </c>
      <c r="Q6" s="7" cm="1">
        <f t="array" ref="Q6">INDEX('Summarized Source Data'!$X$1326:$X$1469,MATCH(1,($A6=LoadFactorSeasons)*(Q$1=LoadFactorHours),0),)</f>
        <v>1.2808939200168099E-4</v>
      </c>
      <c r="R6" s="7" cm="1">
        <f t="array" ref="R6">INDEX('Summarized Source Data'!$X$1326:$X$1469,MATCH(1,($A6=LoadFactorSeasons)*(R$1=LoadFactorHours),0),)</f>
        <v>1.2992975682929133E-4</v>
      </c>
      <c r="S6" s="7" cm="1">
        <f t="array" ref="S6">INDEX('Summarized Source Data'!$X$1326:$X$1469,MATCH(1,($A6=LoadFactorSeasons)*(S$1=LoadFactorHours),0),)</f>
        <v>1.3029782979481343E-4</v>
      </c>
      <c r="T6" s="7" cm="1">
        <f t="array" ref="T6">INDEX('Summarized Source Data'!$X$1326:$X$1469,MATCH(1,($A6=LoadFactorSeasons)*(T$1=LoadFactorHours),0),)</f>
        <v>1.2956168386376929E-4</v>
      </c>
      <c r="U6" s="7" cm="1">
        <f t="array" ref="U6">INDEX('Summarized Source Data'!$X$1326:$X$1469,MATCH(1,($A6=LoadFactorSeasons)*(U$1=LoadFactorHours),0),)</f>
        <v>1.2882553793272511E-4</v>
      </c>
      <c r="V6" s="7" cm="1">
        <f t="array" ref="V6">INDEX('Summarized Source Data'!$X$1326:$X$1469,MATCH(1,($A6=LoadFactorSeasons)*(V$1=LoadFactorHours),0),)</f>
        <v>1.2808939200168099E-4</v>
      </c>
      <c r="W6" s="7" cm="1">
        <f t="array" ref="W6">INDEX('Summarized Source Data'!$X$1326:$X$1469,MATCH(1,($A6=LoadFactorSeasons)*(W$1=LoadFactorHours),0),)</f>
        <v>1.266171001395927E-4</v>
      </c>
      <c r="X6" s="7" cm="1">
        <f t="array" ref="X6">INDEX('Summarized Source Data'!$X$1326:$X$1469,MATCH(1,($A6=LoadFactorSeasons)*(X$1=LoadFactorHours),0),)</f>
        <v>1.2551288124302646E-4</v>
      </c>
      <c r="Y6" s="7" cm="1">
        <f t="array" ref="Y6">INDEX('Summarized Source Data'!$X$1326:$X$1469,MATCH(1,($A6=LoadFactorSeasons)*(Y$1=LoadFactorHours),0),)</f>
        <v>1.2477673531198234E-4</v>
      </c>
    </row>
    <row r="7" spans="1:25">
      <c r="A7" s="7" t="s">
        <v>129</v>
      </c>
      <c r="B7" s="7" cm="1">
        <f t="array" ref="B7">INDEX('Summarized Source Data'!$X$1326:$X$1469,MATCH(1,($A7=LoadFactorSeasons)*(B$1=LoadFactorHours),0),)</f>
        <v>1.4825496764096872E-4</v>
      </c>
      <c r="C7" s="7" cm="1">
        <f t="array" ref="C7">INDEX('Summarized Source Data'!$X$1326:$X$1469,MATCH(1,($A7=LoadFactorSeasons)*(C$1=LoadFactorHours),0),)</f>
        <v>1.4782273741461018E-4</v>
      </c>
      <c r="D7" s="7" cm="1">
        <f t="array" ref="D7">INDEX('Summarized Source Data'!$X$1326:$X$1469,MATCH(1,($A7=LoadFactorSeasons)*(D$1=LoadFactorHours),0),)</f>
        <v>1.4782273741461018E-4</v>
      </c>
      <c r="E7" s="7" cm="1">
        <f t="array" ref="E7">INDEX('Summarized Source Data'!$X$1326:$X$1469,MATCH(1,($A7=LoadFactorSeasons)*(E$1=LoadFactorHours),0),)</f>
        <v>1.4825496764096872E-4</v>
      </c>
      <c r="F7" s="7" cm="1">
        <f t="array" ref="F7">INDEX('Summarized Source Data'!$X$1326:$X$1469,MATCH(1,($A7=LoadFactorSeasons)*(F$1=LoadFactorHours),0),)</f>
        <v>1.4955165832004422E-4</v>
      </c>
      <c r="G7" s="7" cm="1">
        <f t="array" ref="G7">INDEX('Summarized Source Data'!$X$1326:$X$1469,MATCH(1,($A7=LoadFactorSeasons)*(G$1=LoadFactorHours),0),)</f>
        <v>1.5084834899911975E-4</v>
      </c>
      <c r="H7" s="7" cm="1">
        <f t="array" ref="H7">INDEX('Summarized Source Data'!$X$1326:$X$1469,MATCH(1,($A7=LoadFactorSeasons)*(H$1=LoadFactorHours),0),)</f>
        <v>1.5171280945183678E-4</v>
      </c>
      <c r="I7" s="7" cm="1">
        <f t="array" ref="I7">INDEX('Summarized Source Data'!$X$1326:$X$1469,MATCH(1,($A7=LoadFactorSeasons)*(I$1=LoadFactorHours),0),)</f>
        <v>1.5171280945183678E-4</v>
      </c>
      <c r="J7" s="7" cm="1">
        <f t="array" ref="J7">INDEX('Summarized Source Data'!$X$1326:$X$1469,MATCH(1,($A7=LoadFactorSeasons)*(J$1=LoadFactorHours),0),)</f>
        <v>1.5128057922547827E-4</v>
      </c>
      <c r="K7" s="7" cm="1">
        <f t="array" ref="K7">INDEX('Summarized Source Data'!$X$1326:$X$1469,MATCH(1,($A7=LoadFactorSeasons)*(K$1=LoadFactorHours),0),)</f>
        <v>1.5084834899911975E-4</v>
      </c>
      <c r="L7" s="7" cm="1">
        <f t="array" ref="L7">INDEX('Summarized Source Data'!$X$1326:$X$1469,MATCH(1,($A7=LoadFactorSeasons)*(L$1=LoadFactorHours),0),)</f>
        <v>1.5041611877276124E-4</v>
      </c>
      <c r="M7" s="7" cm="1">
        <f t="array" ref="M7">INDEX('Summarized Source Data'!$X$1326:$X$1469,MATCH(1,($A7=LoadFactorSeasons)*(M$1=LoadFactorHours),0),)</f>
        <v>1.4998388854640273E-4</v>
      </c>
      <c r="N7" s="7" cm="1">
        <f t="array" ref="N7">INDEX('Summarized Source Data'!$X$1326:$X$1469,MATCH(1,($A7=LoadFactorSeasons)*(N$1=LoadFactorHours),0),)</f>
        <v>1.4998388854640273E-4</v>
      </c>
      <c r="O7" s="7" cm="1">
        <f t="array" ref="O7">INDEX('Summarized Source Data'!$X$1326:$X$1469,MATCH(1,($A7=LoadFactorSeasons)*(O$1=LoadFactorHours),0),)</f>
        <v>1.4998388854640273E-4</v>
      </c>
      <c r="P7" s="7" cm="1">
        <f t="array" ref="P7">INDEX('Summarized Source Data'!$X$1326:$X$1469,MATCH(1,($A7=LoadFactorSeasons)*(P$1=LoadFactorHours),0),)</f>
        <v>1.5084834899911975E-4</v>
      </c>
      <c r="Q7" s="7" cm="1">
        <f t="array" ref="Q7">INDEX('Summarized Source Data'!$X$1326:$X$1469,MATCH(1,($A7=LoadFactorSeasons)*(Q$1=LoadFactorHours),0),)</f>
        <v>1.5214503967819529E-4</v>
      </c>
      <c r="R7" s="7" cm="1">
        <f t="array" ref="R7">INDEX('Summarized Source Data'!$X$1326:$X$1469,MATCH(1,($A7=LoadFactorSeasons)*(R$1=LoadFactorHours),0),)</f>
        <v>1.5430619080998784E-4</v>
      </c>
      <c r="S7" s="7" cm="1">
        <f t="array" ref="S7">INDEX('Summarized Source Data'!$X$1326:$X$1469,MATCH(1,($A7=LoadFactorSeasons)*(S$1=LoadFactorHours),0),)</f>
        <v>1.5430619080998784E-4</v>
      </c>
      <c r="T7" s="7" cm="1">
        <f t="array" ref="T7">INDEX('Summarized Source Data'!$X$1326:$X$1469,MATCH(1,($A7=LoadFactorSeasons)*(T$1=LoadFactorHours),0),)</f>
        <v>1.5387396058362933E-4</v>
      </c>
      <c r="U7" s="7" cm="1">
        <f t="array" ref="U7">INDEX('Summarized Source Data'!$X$1326:$X$1469,MATCH(1,($A7=LoadFactorSeasons)*(U$1=LoadFactorHours),0),)</f>
        <v>1.5300950013091228E-4</v>
      </c>
      <c r="V7" s="7" cm="1">
        <f t="array" ref="V7">INDEX('Summarized Source Data'!$X$1326:$X$1469,MATCH(1,($A7=LoadFactorSeasons)*(V$1=LoadFactorHours),0),)</f>
        <v>1.5214503967819529E-4</v>
      </c>
      <c r="W7" s="7" cm="1">
        <f t="array" ref="W7">INDEX('Summarized Source Data'!$X$1326:$X$1469,MATCH(1,($A7=LoadFactorSeasons)*(W$1=LoadFactorHours),0),)</f>
        <v>1.5084834899911975E-4</v>
      </c>
      <c r="X7" s="7" cm="1">
        <f t="array" ref="X7">INDEX('Summarized Source Data'!$X$1326:$X$1469,MATCH(1,($A7=LoadFactorSeasons)*(X$1=LoadFactorHours),0),)</f>
        <v>1.4955165832004422E-4</v>
      </c>
      <c r="Y7" s="7" cm="1">
        <f t="array" ref="Y7">INDEX('Summarized Source Data'!$X$1326:$X$1469,MATCH(1,($A7=LoadFactorSeasons)*(Y$1=LoadFactorHours),0),)</f>
        <v>1.486871978673272E-4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261E-A9AC-43EF-B74B-DD85AC33F441}">
  <sheetPr>
    <tabColor rgb="FF002060"/>
  </sheetPr>
  <dimension ref="A1:Y15"/>
  <sheetViews>
    <sheetView workbookViewId="0">
      <selection activeCell="B5" sqref="B5"/>
    </sheetView>
  </sheetViews>
  <sheetFormatPr defaultColWidth="8.7109375" defaultRowHeight="15"/>
  <cols>
    <col min="1" max="1" width="28.42578125" customWidth="1"/>
    <col min="2" max="2" width="10.5703125" bestFit="1" customWidth="1"/>
    <col min="3" max="25" width="10.28515625" bestFit="1" customWidth="1"/>
  </cols>
  <sheetData>
    <row r="1" spans="1:25">
      <c r="A1" s="5" t="s">
        <v>193</v>
      </c>
      <c r="B1" s="6" t="s">
        <v>101</v>
      </c>
      <c r="C1" s="6" t="s">
        <v>102</v>
      </c>
      <c r="D1" s="6" t="s">
        <v>103</v>
      </c>
      <c r="E1" s="6" t="s">
        <v>104</v>
      </c>
      <c r="F1" s="6" t="s">
        <v>105</v>
      </c>
      <c r="G1" s="6" t="s">
        <v>106</v>
      </c>
      <c r="H1" s="6" t="s">
        <v>107</v>
      </c>
      <c r="I1" s="6" t="s">
        <v>108</v>
      </c>
      <c r="J1" s="6" t="s">
        <v>109</v>
      </c>
      <c r="K1" s="6" t="s">
        <v>110</v>
      </c>
      <c r="L1" s="6" t="s">
        <v>111</v>
      </c>
      <c r="M1" s="6" t="s">
        <v>112</v>
      </c>
      <c r="N1" s="6" t="s">
        <v>113</v>
      </c>
      <c r="O1" s="6" t="s">
        <v>114</v>
      </c>
      <c r="P1" s="6" t="s">
        <v>115</v>
      </c>
      <c r="Q1" s="6" t="s">
        <v>116</v>
      </c>
      <c r="R1" s="6" t="s">
        <v>117</v>
      </c>
      <c r="S1" s="6" t="s">
        <v>118</v>
      </c>
      <c r="T1" s="6" t="s">
        <v>119</v>
      </c>
      <c r="U1" s="6" t="s">
        <v>120</v>
      </c>
      <c r="V1" s="6" t="s">
        <v>121</v>
      </c>
      <c r="W1" s="6" t="s">
        <v>122</v>
      </c>
      <c r="X1" s="6" t="s">
        <v>123</v>
      </c>
      <c r="Y1" s="6" t="s">
        <v>124</v>
      </c>
    </row>
    <row r="2" spans="1:25">
      <c r="A2" s="7" t="s">
        <v>100</v>
      </c>
      <c r="B2" s="7">
        <v>1.1415525114155251E-4</v>
      </c>
      <c r="C2" s="7">
        <v>1.1415525114155251E-4</v>
      </c>
      <c r="D2" s="7">
        <v>1.1415525114155251E-4</v>
      </c>
      <c r="E2" s="7">
        <v>1.1415525114155251E-4</v>
      </c>
      <c r="F2" s="7">
        <v>1.1415525114155251E-4</v>
      </c>
      <c r="G2" s="7">
        <v>1.1415525114155251E-4</v>
      </c>
      <c r="H2" s="7">
        <v>1.1415525114155251E-4</v>
      </c>
      <c r="I2" s="7">
        <v>1.1415525114155251E-4</v>
      </c>
      <c r="J2" s="7">
        <v>1.1415525114155251E-4</v>
      </c>
      <c r="K2" s="7">
        <v>1.1415525114155251E-4</v>
      </c>
      <c r="L2" s="7">
        <v>1.1415525114155251E-4</v>
      </c>
      <c r="M2" s="7">
        <v>1.1415525114155251E-4</v>
      </c>
      <c r="N2" s="7">
        <v>1.1415525114155251E-4</v>
      </c>
      <c r="O2" s="7">
        <v>1.1415525114155251E-4</v>
      </c>
      <c r="P2" s="7">
        <v>1.1415525114155251E-4</v>
      </c>
      <c r="Q2" s="7">
        <v>1.1415525114155251E-4</v>
      </c>
      <c r="R2" s="7">
        <v>1.1415525114155251E-4</v>
      </c>
      <c r="S2" s="7">
        <v>1.1415525114155251E-4</v>
      </c>
      <c r="T2" s="7">
        <v>1.1415525114155251E-4</v>
      </c>
      <c r="U2" s="7">
        <v>1.1415525114155251E-4</v>
      </c>
      <c r="V2" s="7">
        <v>1.1415525114155251E-4</v>
      </c>
      <c r="W2" s="7">
        <v>1.1415525114155251E-4</v>
      </c>
      <c r="X2" s="7">
        <v>1.1415525114155251E-4</v>
      </c>
      <c r="Y2" s="7">
        <v>1.1415525114155251E-4</v>
      </c>
    </row>
    <row r="3" spans="1:25">
      <c r="A3" s="7" t="s">
        <v>125</v>
      </c>
      <c r="B3" s="7">
        <v>1.1415525114155251E-4</v>
      </c>
      <c r="C3" s="7">
        <v>1.1415525114155251E-4</v>
      </c>
      <c r="D3" s="7">
        <v>1.1415525114155251E-4</v>
      </c>
      <c r="E3" s="7">
        <v>1.1415525114155251E-4</v>
      </c>
      <c r="F3" s="7">
        <v>1.1415525114155251E-4</v>
      </c>
      <c r="G3" s="7">
        <v>1.1415525114155251E-4</v>
      </c>
      <c r="H3" s="7">
        <v>1.1415525114155251E-4</v>
      </c>
      <c r="I3" s="7">
        <v>1.1415525114155251E-4</v>
      </c>
      <c r="J3" s="7">
        <v>1.1415525114155251E-4</v>
      </c>
      <c r="K3" s="7">
        <v>1.1415525114155251E-4</v>
      </c>
      <c r="L3" s="7">
        <v>1.1415525114155251E-4</v>
      </c>
      <c r="M3" s="7">
        <v>1.1415525114155251E-4</v>
      </c>
      <c r="N3" s="7">
        <v>1.1415525114155251E-4</v>
      </c>
      <c r="O3" s="7">
        <v>1.1415525114155251E-4</v>
      </c>
      <c r="P3" s="7">
        <v>1.1415525114155251E-4</v>
      </c>
      <c r="Q3" s="7">
        <v>1.1415525114155251E-4</v>
      </c>
      <c r="R3" s="7">
        <v>1.1415525114155251E-4</v>
      </c>
      <c r="S3" s="7">
        <v>1.1415525114155251E-4</v>
      </c>
      <c r="T3" s="7">
        <v>1.1415525114155251E-4</v>
      </c>
      <c r="U3" s="7">
        <v>1.1415525114155251E-4</v>
      </c>
      <c r="V3" s="7">
        <v>1.1415525114155251E-4</v>
      </c>
      <c r="W3" s="7">
        <v>1.1415525114155251E-4</v>
      </c>
      <c r="X3" s="7">
        <v>1.1415525114155251E-4</v>
      </c>
      <c r="Y3" s="7">
        <v>1.1415525114155251E-4</v>
      </c>
    </row>
    <row r="4" spans="1:25">
      <c r="A4" s="7" t="s">
        <v>126</v>
      </c>
      <c r="B4" s="7">
        <v>1.1415525114155251E-4</v>
      </c>
      <c r="C4" s="7">
        <v>1.1415525114155251E-4</v>
      </c>
      <c r="D4" s="7">
        <v>1.1415525114155251E-4</v>
      </c>
      <c r="E4" s="7">
        <v>1.1415525114155251E-4</v>
      </c>
      <c r="F4" s="7">
        <v>1.1415525114155251E-4</v>
      </c>
      <c r="G4" s="7">
        <v>1.1415525114155251E-4</v>
      </c>
      <c r="H4" s="7">
        <v>1.1415525114155251E-4</v>
      </c>
      <c r="I4" s="7">
        <v>1.1415525114155251E-4</v>
      </c>
      <c r="J4" s="7">
        <v>1.1415525114155251E-4</v>
      </c>
      <c r="K4" s="7">
        <v>1.1415525114155251E-4</v>
      </c>
      <c r="L4" s="7">
        <v>1.1415525114155251E-4</v>
      </c>
      <c r="M4" s="7">
        <v>1.1415525114155251E-4</v>
      </c>
      <c r="N4" s="7">
        <v>1.1415525114155251E-4</v>
      </c>
      <c r="O4" s="7">
        <v>1.1415525114155251E-4</v>
      </c>
      <c r="P4" s="7">
        <v>1.1415525114155251E-4</v>
      </c>
      <c r="Q4" s="7">
        <v>1.1415525114155251E-4</v>
      </c>
      <c r="R4" s="7">
        <v>1.1415525114155251E-4</v>
      </c>
      <c r="S4" s="7">
        <v>1.1415525114155251E-4</v>
      </c>
      <c r="T4" s="7">
        <v>1.1415525114155251E-4</v>
      </c>
      <c r="U4" s="7">
        <v>1.1415525114155251E-4</v>
      </c>
      <c r="V4" s="7">
        <v>1.1415525114155251E-4</v>
      </c>
      <c r="W4" s="7">
        <v>1.1415525114155251E-4</v>
      </c>
      <c r="X4" s="7">
        <v>1.1415525114155251E-4</v>
      </c>
      <c r="Y4" s="7">
        <v>1.1415525114155251E-4</v>
      </c>
    </row>
    <row r="5" spans="1:25">
      <c r="A5" s="7" t="s">
        <v>127</v>
      </c>
      <c r="B5" s="7">
        <v>1.1415525114155251E-4</v>
      </c>
      <c r="C5" s="7">
        <v>1.1415525114155251E-4</v>
      </c>
      <c r="D5" s="7">
        <v>1.1415525114155251E-4</v>
      </c>
      <c r="E5" s="7">
        <v>1.1415525114155251E-4</v>
      </c>
      <c r="F5" s="7">
        <v>1.1415525114155251E-4</v>
      </c>
      <c r="G5" s="7">
        <v>1.1415525114155251E-4</v>
      </c>
      <c r="H5" s="7">
        <v>1.1415525114155251E-4</v>
      </c>
      <c r="I5" s="7">
        <v>1.1415525114155251E-4</v>
      </c>
      <c r="J5" s="7">
        <v>1.1415525114155251E-4</v>
      </c>
      <c r="K5" s="7">
        <v>1.1415525114155251E-4</v>
      </c>
      <c r="L5" s="7">
        <v>1.1415525114155251E-4</v>
      </c>
      <c r="M5" s="7">
        <v>1.1415525114155251E-4</v>
      </c>
      <c r="N5" s="7">
        <v>1.1415525114155251E-4</v>
      </c>
      <c r="O5" s="7">
        <v>1.1415525114155251E-4</v>
      </c>
      <c r="P5" s="7">
        <v>1.1415525114155251E-4</v>
      </c>
      <c r="Q5" s="7">
        <v>1.1415525114155251E-4</v>
      </c>
      <c r="R5" s="7">
        <v>1.1415525114155251E-4</v>
      </c>
      <c r="S5" s="7">
        <v>1.1415525114155251E-4</v>
      </c>
      <c r="T5" s="7">
        <v>1.1415525114155251E-4</v>
      </c>
      <c r="U5" s="7">
        <v>1.1415525114155251E-4</v>
      </c>
      <c r="V5" s="7">
        <v>1.1415525114155251E-4</v>
      </c>
      <c r="W5" s="7">
        <v>1.1415525114155251E-4</v>
      </c>
      <c r="X5" s="7">
        <v>1.1415525114155251E-4</v>
      </c>
      <c r="Y5" s="7">
        <v>1.1415525114155251E-4</v>
      </c>
    </row>
    <row r="6" spans="1:25">
      <c r="A6" s="7" t="s">
        <v>130</v>
      </c>
      <c r="B6" s="7">
        <v>1.1415525114155251E-4</v>
      </c>
      <c r="C6" s="7">
        <v>1.1415525114155251E-4</v>
      </c>
      <c r="D6" s="7">
        <v>1.1415525114155251E-4</v>
      </c>
      <c r="E6" s="7">
        <v>1.1415525114155251E-4</v>
      </c>
      <c r="F6" s="7">
        <v>1.1415525114155251E-4</v>
      </c>
      <c r="G6" s="7">
        <v>1.1415525114155251E-4</v>
      </c>
      <c r="H6" s="7">
        <v>1.1415525114155251E-4</v>
      </c>
      <c r="I6" s="7">
        <v>1.1415525114155251E-4</v>
      </c>
      <c r="J6" s="7">
        <v>1.1415525114155251E-4</v>
      </c>
      <c r="K6" s="7">
        <v>1.1415525114155251E-4</v>
      </c>
      <c r="L6" s="7">
        <v>1.1415525114155251E-4</v>
      </c>
      <c r="M6" s="7">
        <v>1.1415525114155251E-4</v>
      </c>
      <c r="N6" s="7">
        <v>1.1415525114155251E-4</v>
      </c>
      <c r="O6" s="7">
        <v>1.1415525114155251E-4</v>
      </c>
      <c r="P6" s="7">
        <v>1.1415525114155251E-4</v>
      </c>
      <c r="Q6" s="7">
        <v>1.1415525114155251E-4</v>
      </c>
      <c r="R6" s="7">
        <v>1.1415525114155251E-4</v>
      </c>
      <c r="S6" s="7">
        <v>1.1415525114155251E-4</v>
      </c>
      <c r="T6" s="7">
        <v>1.1415525114155251E-4</v>
      </c>
      <c r="U6" s="7">
        <v>1.1415525114155251E-4</v>
      </c>
      <c r="V6" s="7">
        <v>1.1415525114155251E-4</v>
      </c>
      <c r="W6" s="7">
        <v>1.1415525114155251E-4</v>
      </c>
      <c r="X6" s="7">
        <v>1.1415525114155251E-4</v>
      </c>
      <c r="Y6" s="7">
        <v>1.1415525114155251E-4</v>
      </c>
    </row>
    <row r="7" spans="1:25">
      <c r="A7" s="7" t="s">
        <v>129</v>
      </c>
      <c r="B7" s="7">
        <v>1.1415525114155251E-4</v>
      </c>
      <c r="C7" s="7">
        <v>1.1415525114155251E-4</v>
      </c>
      <c r="D7" s="7">
        <v>1.1415525114155251E-4</v>
      </c>
      <c r="E7" s="7">
        <v>1.1415525114155251E-4</v>
      </c>
      <c r="F7" s="7">
        <v>1.1415525114155251E-4</v>
      </c>
      <c r="G7" s="7">
        <v>1.1415525114155251E-4</v>
      </c>
      <c r="H7" s="7">
        <v>1.1415525114155251E-4</v>
      </c>
      <c r="I7" s="7">
        <v>1.1415525114155251E-4</v>
      </c>
      <c r="J7" s="7">
        <v>1.1415525114155251E-4</v>
      </c>
      <c r="K7" s="7">
        <v>1.1415525114155251E-4</v>
      </c>
      <c r="L7" s="7">
        <v>1.1415525114155251E-4</v>
      </c>
      <c r="M7" s="7">
        <v>1.1415525114155251E-4</v>
      </c>
      <c r="N7" s="7">
        <v>1.1415525114155251E-4</v>
      </c>
      <c r="O7" s="7">
        <v>1.1415525114155251E-4</v>
      </c>
      <c r="P7" s="7">
        <v>1.1415525114155251E-4</v>
      </c>
      <c r="Q7" s="7">
        <v>1.1415525114155251E-4</v>
      </c>
      <c r="R7" s="7">
        <v>1.1415525114155251E-4</v>
      </c>
      <c r="S7" s="7">
        <v>1.1415525114155251E-4</v>
      </c>
      <c r="T7" s="7">
        <v>1.1415525114155251E-4</v>
      </c>
      <c r="U7" s="7">
        <v>1.1415525114155251E-4</v>
      </c>
      <c r="V7" s="7">
        <v>1.1415525114155251E-4</v>
      </c>
      <c r="W7" s="7">
        <v>1.1415525114155251E-4</v>
      </c>
      <c r="X7" s="7">
        <v>1.1415525114155251E-4</v>
      </c>
      <c r="Y7" s="7">
        <v>1.1415525114155251E-4</v>
      </c>
    </row>
    <row r="8" spans="1:25">
      <c r="A8" s="7"/>
      <c r="B8" s="7"/>
      <c r="C8" s="7"/>
      <c r="D8" s="7"/>
      <c r="E8" s="7"/>
      <c r="F8" s="7"/>
      <c r="G8" s="7"/>
      <c r="H8" s="7"/>
      <c r="I8" s="7"/>
      <c r="J8" s="7"/>
      <c r="K8" s="7"/>
      <c r="L8" s="7"/>
      <c r="M8" s="7"/>
      <c r="N8" s="7"/>
      <c r="O8" s="7"/>
      <c r="P8" s="7"/>
      <c r="Q8" s="7"/>
      <c r="R8" s="7"/>
      <c r="S8" s="7"/>
      <c r="T8" s="7"/>
      <c r="U8" s="7"/>
      <c r="V8" s="7"/>
      <c r="W8" s="7"/>
      <c r="X8" s="7"/>
      <c r="Y8" s="7"/>
    </row>
    <row r="9" spans="1:25">
      <c r="A9" s="7"/>
      <c r="B9" s="7"/>
      <c r="C9" s="7"/>
      <c r="D9" s="7"/>
      <c r="E9" s="7"/>
      <c r="F9" s="7"/>
      <c r="G9" s="7"/>
      <c r="H9" s="7"/>
      <c r="I9" s="7"/>
      <c r="J9" s="7"/>
      <c r="K9" s="7"/>
      <c r="L9" s="7"/>
      <c r="M9" s="7"/>
      <c r="N9" s="7"/>
      <c r="O9" s="7"/>
      <c r="P9" s="7"/>
      <c r="Q9" s="7"/>
      <c r="R9" s="7"/>
      <c r="S9" s="7"/>
      <c r="T9" s="7"/>
      <c r="U9" s="7"/>
      <c r="V9" s="7"/>
      <c r="W9" s="7"/>
      <c r="X9" s="7"/>
      <c r="Y9" s="7"/>
    </row>
    <row r="10" spans="1:25">
      <c r="A10" s="7"/>
      <c r="B10" s="7"/>
      <c r="C10" s="7"/>
      <c r="D10" s="7"/>
      <c r="E10" s="7"/>
      <c r="F10" s="7"/>
      <c r="G10" s="7"/>
      <c r="H10" s="7"/>
      <c r="I10" s="7"/>
      <c r="J10" s="7"/>
      <c r="K10" s="7"/>
      <c r="L10" s="7"/>
      <c r="M10" s="7"/>
      <c r="N10" s="7"/>
      <c r="O10" s="7"/>
      <c r="P10" s="7"/>
      <c r="Q10" s="7"/>
      <c r="R10" s="7"/>
      <c r="S10" s="7"/>
      <c r="T10" s="7"/>
      <c r="U10" s="7"/>
      <c r="V10" s="7"/>
      <c r="W10" s="7"/>
      <c r="X10" s="7"/>
      <c r="Y10" s="7"/>
    </row>
    <row r="11" spans="1:25">
      <c r="A11" s="7"/>
      <c r="B11" s="7"/>
      <c r="C11" s="7"/>
      <c r="D11" s="7"/>
      <c r="E11" s="7"/>
      <c r="F11" s="7"/>
      <c r="G11" s="7"/>
      <c r="H11" s="7"/>
      <c r="I11" s="7"/>
      <c r="J11" s="7"/>
      <c r="K11" s="7"/>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71FDBC-7343-4C7B-8ABB-56F59852EAB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967FB2A-F1F1-4A5B-8B48-1259643665D2}">
  <ds:schemaRefs>
    <ds:schemaRef ds:uri="http://schemas.microsoft.com/DataMashup"/>
  </ds:schemaRefs>
</ds:datastoreItem>
</file>

<file path=customXml/itemProps3.xml><?xml version="1.0" encoding="utf-8"?>
<ds:datastoreItem xmlns:ds="http://schemas.openxmlformats.org/officeDocument/2006/customXml" ds:itemID="{B69B738D-ADB8-4B4D-815A-3BE016592A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48b23-d81a-423e-9112-21109dc86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9505A9D-461E-4598-B35E-A8C6534D6FDE}">
  <ds:schemaRefs>
    <ds:schemaRef ds:uri="http://schemas.microsoft.com/sharepoint/v3/contenttype/forms"/>
  </ds:schemaRefs>
</ds:datastoreItem>
</file>

<file path=docMetadata/LabelInfo.xml><?xml version="1.0" encoding="utf-8"?>
<clbl:labelList xmlns:clbl="http://schemas.microsoft.com/office/2020/mipLabelMetadata">
  <clbl:label id="{c7ef1c8b-ba63-4702-8e74-5094387a97de}" enabled="0" method="" siteId="{c7ef1c8b-ba63-4702-8e74-5094387a97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17</vt:i4>
      </vt:variant>
    </vt:vector>
  </HeadingPairs>
  <TitlesOfParts>
    <vt:vector size="50" baseType="lpstr">
      <vt:lpstr>About</vt:lpstr>
      <vt:lpstr>Source Data</vt:lpstr>
      <vt:lpstr>Adjusted Source Data</vt:lpstr>
      <vt:lpstr>2024 Demand</vt:lpstr>
      <vt:lpstr>Calibration Calcs</vt:lpstr>
      <vt:lpstr>Summarized Source Data</vt:lpstr>
      <vt:lpstr>Category Mapping</vt:lpstr>
      <vt:lpstr>Calibration Multipliers</vt:lpstr>
      <vt:lpstr>Double Check</vt:lpstr>
      <vt:lpstr>Visual Check</vt:lpstr>
      <vt:lpstr>SHELF-days-per-timeslice</vt:lpstr>
      <vt:lpstr>SHELF-residential-heating</vt:lpstr>
      <vt:lpstr>SHELF-residential-cooling</vt:lpstr>
      <vt:lpstr>SHELF-residential-envelope</vt:lpstr>
      <vt:lpstr>SHELF-residential-lighting</vt:lpstr>
      <vt:lpstr>SHELF-residential-appliances</vt:lpstr>
      <vt:lpstr>SHELF-residential-other</vt:lpstr>
      <vt:lpstr>SHELF-commercial-heating</vt:lpstr>
      <vt:lpstr>SHELF-commercial-cooling</vt:lpstr>
      <vt:lpstr>SHELF-commercial-envelope</vt:lpstr>
      <vt:lpstr>SHELF-commercial-lighting</vt:lpstr>
      <vt:lpstr>SHELF-commercial-appliances</vt:lpstr>
      <vt:lpstr>SHELF-commercial-other</vt:lpstr>
      <vt:lpstr>SHELF-LDVs</vt:lpstr>
      <vt:lpstr>SHELF-HDVs</vt:lpstr>
      <vt:lpstr>SHELF-aircraft</vt:lpstr>
      <vt:lpstr>SHELF-rail</vt:lpstr>
      <vt:lpstr>SHELF-ships</vt:lpstr>
      <vt:lpstr>SHELF-motorbikes</vt:lpstr>
      <vt:lpstr>SHELF-industry</vt:lpstr>
      <vt:lpstr>SHELF-district-heat-hydrogen</vt:lpstr>
      <vt:lpstr>SHELF-geoeng</vt:lpstr>
      <vt:lpstr>SHELF-datacenters</vt:lpstr>
      <vt:lpstr>FallWeekdays</vt:lpstr>
      <vt:lpstr>FallWeekendDays</vt:lpstr>
      <vt:lpstr>Hour</vt:lpstr>
      <vt:lpstr>Load</vt:lpstr>
      <vt:lpstr>LoadFactorHours</vt:lpstr>
      <vt:lpstr>LoadFactorSeasons</vt:lpstr>
      <vt:lpstr>Month</vt:lpstr>
      <vt:lpstr>Season</vt:lpstr>
      <vt:lpstr>Sector</vt:lpstr>
      <vt:lpstr>SpringWeekdays</vt:lpstr>
      <vt:lpstr>SpringWeekendDays</vt:lpstr>
      <vt:lpstr>Subsector</vt:lpstr>
      <vt:lpstr>SummerWeekdays</vt:lpstr>
      <vt:lpstr>SummerWeekendDays</vt:lpstr>
      <vt:lpstr>TimeOfWeek</vt:lpstr>
      <vt:lpstr>WinterWeekdays</vt:lpstr>
      <vt:lpstr>WinterWeekendDays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Rissman</dc:creator>
  <cp:keywords/>
  <dc:description/>
  <cp:lastModifiedBy>Robbie Orvis</cp:lastModifiedBy>
  <cp:revision/>
  <dcterms:created xsi:type="dcterms:W3CDTF">2022-08-05T18:16:01Z</dcterms:created>
  <dcterms:modified xsi:type="dcterms:W3CDTF">2026-01-23T16:20:59Z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y fmtid="{D5CDD505-2E9C-101B-9397-08002B2CF9AE}" pid="3" name="Order">
    <vt:r8>703100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ies>
</file>